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anaxa\Downloads\Excel_files\"/>
    </mc:Choice>
  </mc:AlternateContent>
  <xr:revisionPtr revIDLastSave="0" documentId="13_ncr:1_{A8827C40-17C9-4032-A6FE-7ED19C274852}" xr6:coauthVersionLast="47" xr6:coauthVersionMax="47" xr10:uidLastSave="{00000000-0000-0000-0000-000000000000}"/>
  <bookViews>
    <workbookView xWindow="-120" yWindow="-120" windowWidth="29040" windowHeight="15840" tabRatio="580" xr2:uid="{00000000-000D-0000-FFFF-FFFF00000000}"/>
  </bookViews>
  <sheets>
    <sheet name="СМГ" sheetId="1" r:id="rId1"/>
    <sheet name="Сводные показатели" sheetId="4" r:id="rId2"/>
  </sheets>
  <definedNames>
    <definedName name="_xlnm._FilterDatabase" localSheetId="0" hidden="1">СМГ!$B$10:$B$1329</definedName>
    <definedName name="_xlnm._FilterDatabase">#REF!</definedName>
    <definedName name="_xlnm.Print_Titles" localSheetId="1">'Сводные показатели'!$6:$7</definedName>
    <definedName name="_xlnm.Print_Area" localSheetId="0">СМГ!$A$1:$CE$1372</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22" i="1" l="1"/>
  <c r="K1254" i="1" l="1"/>
  <c r="K52" i="1" l="1"/>
  <c r="K1044" i="1" l="1"/>
  <c r="K886" i="1" l="1"/>
  <c r="K1272" i="1" l="1"/>
  <c r="K1156" i="1" l="1"/>
  <c r="K1074" i="1"/>
  <c r="K802" i="1" l="1"/>
  <c r="K840" i="1"/>
  <c r="K830" i="1"/>
  <c r="K826" i="1"/>
  <c r="K1184" i="1" l="1"/>
  <c r="HK1367" i="1" l="1"/>
  <c r="K964" i="1" l="1"/>
  <c r="K816" i="1"/>
  <c r="HQ53" i="1" l="1"/>
  <c r="L1332" i="1" l="1"/>
  <c r="Q5" i="1" l="1"/>
  <c r="O5" i="1"/>
  <c r="GA1214" i="1" s="1"/>
  <c r="IA1364" i="1"/>
  <c r="IB1364" i="1"/>
  <c r="IC1364" i="1"/>
  <c r="ID1364" i="1"/>
  <c r="IE1364" i="1"/>
  <c r="IF1364" i="1"/>
  <c r="IG1364" i="1"/>
  <c r="IH1364" i="1"/>
  <c r="II1364" i="1"/>
  <c r="IJ1364" i="1"/>
  <c r="IK1364" i="1"/>
  <c r="IL1364" i="1"/>
  <c r="IM1364" i="1"/>
  <c r="IN1364" i="1"/>
  <c r="IO1364" i="1"/>
  <c r="IA1365" i="1"/>
  <c r="IB1365" i="1"/>
  <c r="IC1365" i="1"/>
  <c r="ID1365" i="1"/>
  <c r="IE1365" i="1"/>
  <c r="IF1365" i="1"/>
  <c r="IG1365" i="1"/>
  <c r="IH1365" i="1"/>
  <c r="II1365" i="1"/>
  <c r="IJ1365" i="1"/>
  <c r="IK1365" i="1"/>
  <c r="IL1365" i="1"/>
  <c r="IM1365" i="1"/>
  <c r="IN1365" i="1"/>
  <c r="IO1365" i="1"/>
  <c r="IA1366" i="1"/>
  <c r="IB1366" i="1"/>
  <c r="IC1366" i="1"/>
  <c r="ID1366" i="1"/>
  <c r="IE1366" i="1"/>
  <c r="IF1366" i="1"/>
  <c r="IG1366" i="1"/>
  <c r="IH1366" i="1"/>
  <c r="II1366" i="1"/>
  <c r="IJ1366" i="1"/>
  <c r="IK1366" i="1"/>
  <c r="IL1366" i="1"/>
  <c r="IM1366" i="1"/>
  <c r="IN1366" i="1"/>
  <c r="IO1366" i="1"/>
  <c r="IA1367" i="1"/>
  <c r="IB1367" i="1"/>
  <c r="IC1367" i="1"/>
  <c r="ID1367" i="1"/>
  <c r="IE1367" i="1"/>
  <c r="IF1367" i="1"/>
  <c r="IG1367" i="1"/>
  <c r="IH1367" i="1"/>
  <c r="II1367" i="1"/>
  <c r="IJ1367" i="1"/>
  <c r="IK1367" i="1"/>
  <c r="IL1367" i="1"/>
  <c r="IM1367" i="1"/>
  <c r="IN1367" i="1"/>
  <c r="IO1367" i="1"/>
  <c r="IA1368" i="1"/>
  <c r="IB1368" i="1"/>
  <c r="IC1368" i="1"/>
  <c r="ID1368" i="1"/>
  <c r="IE1368" i="1"/>
  <c r="IF1368" i="1"/>
  <c r="IG1368" i="1"/>
  <c r="IH1368" i="1"/>
  <c r="II1368" i="1"/>
  <c r="IJ1368" i="1"/>
  <c r="IK1368" i="1"/>
  <c r="IL1368" i="1"/>
  <c r="IM1368" i="1"/>
  <c r="IN1368" i="1"/>
  <c r="IO1368" i="1"/>
  <c r="IA1369" i="1"/>
  <c r="IB1369" i="1"/>
  <c r="IC1369" i="1"/>
  <c r="ID1369" i="1"/>
  <c r="IE1369" i="1"/>
  <c r="IF1369" i="1"/>
  <c r="IG1369" i="1"/>
  <c r="IH1369" i="1"/>
  <c r="II1369" i="1"/>
  <c r="IJ1369" i="1"/>
  <c r="IK1369" i="1"/>
  <c r="IL1369" i="1"/>
  <c r="IM1369" i="1"/>
  <c r="IN1369" i="1"/>
  <c r="IO1369" i="1"/>
  <c r="IA1370" i="1"/>
  <c r="IB1370" i="1"/>
  <c r="IC1370" i="1"/>
  <c r="ID1370" i="1"/>
  <c r="IE1370" i="1"/>
  <c r="IF1370" i="1"/>
  <c r="IG1370" i="1"/>
  <c r="IH1370" i="1"/>
  <c r="II1370" i="1"/>
  <c r="IJ1370" i="1"/>
  <c r="IK1370" i="1"/>
  <c r="IL1370" i="1"/>
  <c r="IM1370" i="1"/>
  <c r="IN1370" i="1"/>
  <c r="IO1370" i="1"/>
  <c r="IA1371" i="1"/>
  <c r="IB1371" i="1"/>
  <c r="IC1371" i="1"/>
  <c r="ID1371" i="1"/>
  <c r="IE1371" i="1"/>
  <c r="IF1371" i="1"/>
  <c r="IG1371" i="1"/>
  <c r="IH1371" i="1"/>
  <c r="II1371" i="1"/>
  <c r="IJ1371" i="1"/>
  <c r="IK1371" i="1"/>
  <c r="IL1371" i="1"/>
  <c r="IM1371" i="1"/>
  <c r="IN1371" i="1"/>
  <c r="IO1371" i="1"/>
  <c r="HS1364" i="1"/>
  <c r="HT1364" i="1"/>
  <c r="HU1364" i="1"/>
  <c r="HV1364" i="1"/>
  <c r="HW1364" i="1"/>
  <c r="HX1364" i="1"/>
  <c r="HY1364" i="1"/>
  <c r="HZ1364" i="1"/>
  <c r="HS1365" i="1"/>
  <c r="HT1365" i="1"/>
  <c r="HU1365" i="1"/>
  <c r="HV1365" i="1"/>
  <c r="HW1365" i="1"/>
  <c r="HX1365" i="1"/>
  <c r="HY1365" i="1"/>
  <c r="HZ1365" i="1"/>
  <c r="HS1366" i="1"/>
  <c r="HT1366" i="1"/>
  <c r="HU1366" i="1"/>
  <c r="HV1366" i="1"/>
  <c r="HW1366" i="1"/>
  <c r="HX1366" i="1"/>
  <c r="HY1366" i="1"/>
  <c r="HZ1366" i="1"/>
  <c r="HS1367" i="1"/>
  <c r="HT1367" i="1"/>
  <c r="HU1367" i="1"/>
  <c r="HV1367" i="1"/>
  <c r="HW1367" i="1"/>
  <c r="HX1367" i="1"/>
  <c r="HY1367" i="1"/>
  <c r="HZ1367" i="1"/>
  <c r="HS1368" i="1"/>
  <c r="HT1368" i="1"/>
  <c r="HU1368" i="1"/>
  <c r="HV1368" i="1"/>
  <c r="HW1368" i="1"/>
  <c r="HX1368" i="1"/>
  <c r="HY1368" i="1"/>
  <c r="HZ1368" i="1"/>
  <c r="HS1369" i="1"/>
  <c r="HT1369" i="1"/>
  <c r="HU1369" i="1"/>
  <c r="HV1369" i="1"/>
  <c r="HW1369" i="1"/>
  <c r="HX1369" i="1"/>
  <c r="HY1369" i="1"/>
  <c r="HZ1369" i="1"/>
  <c r="HS1370" i="1"/>
  <c r="HT1370" i="1"/>
  <c r="HU1370" i="1"/>
  <c r="HV1370" i="1"/>
  <c r="HW1370" i="1"/>
  <c r="HX1370" i="1"/>
  <c r="HY1370" i="1"/>
  <c r="HZ1370" i="1"/>
  <c r="HS1371" i="1"/>
  <c r="HT1371" i="1"/>
  <c r="HU1371" i="1"/>
  <c r="HV1371" i="1"/>
  <c r="HW1371" i="1"/>
  <c r="HX1371" i="1"/>
  <c r="HY1371" i="1"/>
  <c r="HZ1371" i="1"/>
  <c r="HL1364" i="1"/>
  <c r="HM1364" i="1"/>
  <c r="HN1364" i="1"/>
  <c r="HO1364" i="1"/>
  <c r="HP1364" i="1"/>
  <c r="HQ1364" i="1"/>
  <c r="HR1364" i="1"/>
  <c r="HL1365" i="1"/>
  <c r="HM1365" i="1"/>
  <c r="HN1365" i="1"/>
  <c r="HO1365" i="1"/>
  <c r="HP1365" i="1"/>
  <c r="HQ1365" i="1"/>
  <c r="HR1365" i="1"/>
  <c r="HL1366" i="1"/>
  <c r="HM1366" i="1"/>
  <c r="HN1366" i="1"/>
  <c r="HO1366" i="1"/>
  <c r="HP1366" i="1"/>
  <c r="HQ1366" i="1"/>
  <c r="HR1366" i="1"/>
  <c r="HL1367" i="1"/>
  <c r="HM1367" i="1"/>
  <c r="HN1367" i="1"/>
  <c r="HO1367" i="1"/>
  <c r="HP1367" i="1"/>
  <c r="HQ1367" i="1"/>
  <c r="HR1367" i="1"/>
  <c r="HL1368" i="1"/>
  <c r="HM1368" i="1"/>
  <c r="HN1368" i="1"/>
  <c r="HO1368" i="1"/>
  <c r="HP1368" i="1"/>
  <c r="HQ1368" i="1"/>
  <c r="HR1368" i="1"/>
  <c r="HL1369" i="1"/>
  <c r="HM1369" i="1"/>
  <c r="HN1369" i="1"/>
  <c r="HO1369" i="1"/>
  <c r="HP1369" i="1"/>
  <c r="HQ1369" i="1"/>
  <c r="HR1369" i="1"/>
  <c r="HL1370" i="1"/>
  <c r="HM1370" i="1"/>
  <c r="HN1370" i="1"/>
  <c r="HO1370" i="1"/>
  <c r="HP1370" i="1"/>
  <c r="HQ1370" i="1"/>
  <c r="HR1370" i="1"/>
  <c r="HL1371" i="1"/>
  <c r="HM1371" i="1"/>
  <c r="HN1371" i="1"/>
  <c r="HO1371" i="1"/>
  <c r="HP1371" i="1"/>
  <c r="HQ1371" i="1"/>
  <c r="HR1371" i="1"/>
  <c r="IF1362" i="1"/>
  <c r="IG1362" i="1"/>
  <c r="IH1362" i="1"/>
  <c r="II1362" i="1"/>
  <c r="IJ1362" i="1"/>
  <c r="IK1362" i="1"/>
  <c r="IL1362" i="1"/>
  <c r="IM1362" i="1"/>
  <c r="IN1362" i="1"/>
  <c r="IO1362" i="1"/>
  <c r="IF1361" i="1"/>
  <c r="IG1361" i="1"/>
  <c r="IH1361" i="1"/>
  <c r="II1361" i="1"/>
  <c r="IJ1361" i="1"/>
  <c r="IK1361" i="1"/>
  <c r="IL1361" i="1"/>
  <c r="IM1361" i="1"/>
  <c r="IN1361" i="1"/>
  <c r="IO1361" i="1"/>
  <c r="IF1360" i="1"/>
  <c r="IG1360" i="1"/>
  <c r="IH1360" i="1"/>
  <c r="II1360" i="1"/>
  <c r="IJ1360" i="1"/>
  <c r="IK1360" i="1"/>
  <c r="IL1360" i="1"/>
  <c r="IM1360" i="1"/>
  <c r="IN1360" i="1"/>
  <c r="IO1360" i="1"/>
  <c r="IF1359" i="1"/>
  <c r="IG1359" i="1"/>
  <c r="IH1359" i="1"/>
  <c r="II1359" i="1"/>
  <c r="IJ1359" i="1"/>
  <c r="IK1359" i="1"/>
  <c r="IL1359" i="1"/>
  <c r="IM1359" i="1"/>
  <c r="IN1359" i="1"/>
  <c r="IO1359" i="1"/>
  <c r="IF1358" i="1"/>
  <c r="IG1358" i="1"/>
  <c r="IH1358" i="1"/>
  <c r="II1358" i="1"/>
  <c r="IJ1358" i="1"/>
  <c r="IK1358" i="1"/>
  <c r="IL1358" i="1"/>
  <c r="IM1358" i="1"/>
  <c r="IN1358" i="1"/>
  <c r="IO1358" i="1"/>
  <c r="IF1357" i="1"/>
  <c r="IG1357" i="1"/>
  <c r="IH1357" i="1"/>
  <c r="II1357" i="1"/>
  <c r="IJ1357" i="1"/>
  <c r="IK1357" i="1"/>
  <c r="IL1357" i="1"/>
  <c r="IM1357" i="1"/>
  <c r="IN1357" i="1"/>
  <c r="IO1357" i="1"/>
  <c r="IF1356" i="1"/>
  <c r="IG1356" i="1"/>
  <c r="IH1356" i="1"/>
  <c r="II1356" i="1"/>
  <c r="IJ1356" i="1"/>
  <c r="IK1356" i="1"/>
  <c r="IL1356" i="1"/>
  <c r="IM1356" i="1"/>
  <c r="IN1356" i="1"/>
  <c r="IO1356" i="1"/>
  <c r="IO1355" i="1"/>
  <c r="HP1355" i="1"/>
  <c r="HQ1355" i="1"/>
  <c r="HR1355" i="1"/>
  <c r="HS1355" i="1"/>
  <c r="HT1355" i="1"/>
  <c r="HU1355" i="1"/>
  <c r="HV1355" i="1"/>
  <c r="HW1355" i="1"/>
  <c r="HX1355" i="1"/>
  <c r="HY1355" i="1"/>
  <c r="HZ1355" i="1"/>
  <c r="IA1355" i="1"/>
  <c r="IB1355" i="1"/>
  <c r="IC1355" i="1"/>
  <c r="ID1355" i="1"/>
  <c r="IE1355" i="1"/>
  <c r="IF1355" i="1"/>
  <c r="IG1355" i="1"/>
  <c r="IH1355" i="1"/>
  <c r="II1355" i="1"/>
  <c r="IJ1355" i="1"/>
  <c r="IK1355" i="1"/>
  <c r="IL1355" i="1"/>
  <c r="IM1355" i="1"/>
  <c r="IN1355" i="1"/>
  <c r="HL1355" i="1"/>
  <c r="HM1355" i="1"/>
  <c r="HL1356" i="1"/>
  <c r="HM1356" i="1"/>
  <c r="HL1357" i="1"/>
  <c r="HM1357" i="1"/>
  <c r="HL1358" i="1"/>
  <c r="HM1358" i="1"/>
  <c r="HL1359" i="1"/>
  <c r="HM1359" i="1"/>
  <c r="HL1360" i="1"/>
  <c r="HM1360" i="1"/>
  <c r="HL1361" i="1"/>
  <c r="HM1361" i="1"/>
  <c r="HL1362" i="1"/>
  <c r="HM1362" i="1"/>
  <c r="HN1355" i="1"/>
  <c r="HO1355" i="1"/>
  <c r="HN1356" i="1"/>
  <c r="HO1356" i="1"/>
  <c r="HN1357" i="1"/>
  <c r="HO1357" i="1"/>
  <c r="HN1358" i="1"/>
  <c r="HO1358" i="1"/>
  <c r="HN1359" i="1"/>
  <c r="HO1359" i="1"/>
  <c r="HN1360" i="1"/>
  <c r="HO1360" i="1"/>
  <c r="HN1361" i="1"/>
  <c r="HO1361" i="1"/>
  <c r="HN1362" i="1"/>
  <c r="HO1362" i="1"/>
  <c r="HP1356" i="1"/>
  <c r="HQ1356" i="1"/>
  <c r="HR1356" i="1"/>
  <c r="HS1356" i="1"/>
  <c r="HT1356" i="1"/>
  <c r="HU1356" i="1"/>
  <c r="HV1356" i="1"/>
  <c r="HW1356" i="1"/>
  <c r="HX1356" i="1"/>
  <c r="HY1356" i="1"/>
  <c r="HZ1356" i="1"/>
  <c r="IA1356" i="1"/>
  <c r="IB1356" i="1"/>
  <c r="IC1356" i="1"/>
  <c r="ID1356" i="1"/>
  <c r="IE1356" i="1"/>
  <c r="HP1357" i="1"/>
  <c r="HQ1357" i="1"/>
  <c r="HR1357" i="1"/>
  <c r="HS1357" i="1"/>
  <c r="HT1357" i="1"/>
  <c r="HU1357" i="1"/>
  <c r="HV1357" i="1"/>
  <c r="HW1357" i="1"/>
  <c r="HX1357" i="1"/>
  <c r="HY1357" i="1"/>
  <c r="HZ1357" i="1"/>
  <c r="IA1357" i="1"/>
  <c r="IB1357" i="1"/>
  <c r="IC1357" i="1"/>
  <c r="ID1357" i="1"/>
  <c r="IE1357" i="1"/>
  <c r="HP1358" i="1"/>
  <c r="HQ1358" i="1"/>
  <c r="HR1358" i="1"/>
  <c r="HS1358" i="1"/>
  <c r="HT1358" i="1"/>
  <c r="HU1358" i="1"/>
  <c r="HV1358" i="1"/>
  <c r="HW1358" i="1"/>
  <c r="HX1358" i="1"/>
  <c r="HY1358" i="1"/>
  <c r="HZ1358" i="1"/>
  <c r="IA1358" i="1"/>
  <c r="IB1358" i="1"/>
  <c r="IC1358" i="1"/>
  <c r="ID1358" i="1"/>
  <c r="IE1358" i="1"/>
  <c r="HP1359" i="1"/>
  <c r="HQ1359" i="1"/>
  <c r="HR1359" i="1"/>
  <c r="HS1359" i="1"/>
  <c r="HT1359" i="1"/>
  <c r="HU1359" i="1"/>
  <c r="HV1359" i="1"/>
  <c r="HW1359" i="1"/>
  <c r="HX1359" i="1"/>
  <c r="HY1359" i="1"/>
  <c r="HZ1359" i="1"/>
  <c r="IA1359" i="1"/>
  <c r="IB1359" i="1"/>
  <c r="IC1359" i="1"/>
  <c r="ID1359" i="1"/>
  <c r="IE1359" i="1"/>
  <c r="HP1360" i="1"/>
  <c r="HQ1360" i="1"/>
  <c r="HR1360" i="1"/>
  <c r="HS1360" i="1"/>
  <c r="HT1360" i="1"/>
  <c r="HU1360" i="1"/>
  <c r="HV1360" i="1"/>
  <c r="HW1360" i="1"/>
  <c r="HX1360" i="1"/>
  <c r="HY1360" i="1"/>
  <c r="HZ1360" i="1"/>
  <c r="IA1360" i="1"/>
  <c r="IB1360" i="1"/>
  <c r="IC1360" i="1"/>
  <c r="ID1360" i="1"/>
  <c r="IE1360" i="1"/>
  <c r="HP1361" i="1"/>
  <c r="HQ1361" i="1"/>
  <c r="HR1361" i="1"/>
  <c r="HS1361" i="1"/>
  <c r="HT1361" i="1"/>
  <c r="HU1361" i="1"/>
  <c r="HV1361" i="1"/>
  <c r="HW1361" i="1"/>
  <c r="HX1361" i="1"/>
  <c r="HY1361" i="1"/>
  <c r="HZ1361" i="1"/>
  <c r="IA1361" i="1"/>
  <c r="IB1361" i="1"/>
  <c r="IC1361" i="1"/>
  <c r="ID1361" i="1"/>
  <c r="IE1361" i="1"/>
  <c r="HP1362" i="1"/>
  <c r="HQ1362" i="1"/>
  <c r="HR1362" i="1"/>
  <c r="HS1362" i="1"/>
  <c r="HT1362" i="1"/>
  <c r="HU1362" i="1"/>
  <c r="HV1362" i="1"/>
  <c r="HW1362" i="1"/>
  <c r="HX1362" i="1"/>
  <c r="HY1362" i="1"/>
  <c r="HZ1362" i="1"/>
  <c r="IA1362" i="1"/>
  <c r="IB1362" i="1"/>
  <c r="IC1362" i="1"/>
  <c r="ID1362" i="1"/>
  <c r="IE1362" i="1"/>
  <c r="IJ1354" i="1"/>
  <c r="IK1354" i="1"/>
  <c r="IL1354" i="1"/>
  <c r="IM1354" i="1"/>
  <c r="IN1354" i="1"/>
  <c r="IO1354" i="1"/>
  <c r="HL1354" i="1"/>
  <c r="HM1354" i="1"/>
  <c r="HN1354" i="1"/>
  <c r="HO1354" i="1"/>
  <c r="HP1354" i="1"/>
  <c r="HQ1354" i="1"/>
  <c r="HR1354" i="1"/>
  <c r="HS1354" i="1"/>
  <c r="HT1354" i="1"/>
  <c r="HU1354" i="1"/>
  <c r="HV1354" i="1"/>
  <c r="HW1354" i="1"/>
  <c r="HX1354" i="1"/>
  <c r="HY1354" i="1"/>
  <c r="HZ1354" i="1"/>
  <c r="IA1354" i="1"/>
  <c r="IB1354" i="1"/>
  <c r="IC1354" i="1"/>
  <c r="ID1354" i="1"/>
  <c r="IE1354" i="1"/>
  <c r="IF1354" i="1"/>
  <c r="IG1354" i="1"/>
  <c r="IH1354" i="1"/>
  <c r="II1354" i="1"/>
  <c r="HL1353" i="1"/>
  <c r="HM1353" i="1"/>
  <c r="HN1353" i="1"/>
  <c r="HO1353" i="1"/>
  <c r="HP1353" i="1"/>
  <c r="HQ1353" i="1"/>
  <c r="HR1353" i="1"/>
  <c r="HS1353" i="1"/>
  <c r="HT1353" i="1"/>
  <c r="HU1353" i="1"/>
  <c r="HV1353" i="1"/>
  <c r="HW1353" i="1"/>
  <c r="HX1353" i="1"/>
  <c r="HY1353" i="1"/>
  <c r="HZ1353" i="1"/>
  <c r="IA1353" i="1"/>
  <c r="IB1353" i="1"/>
  <c r="IC1353" i="1"/>
  <c r="ID1353" i="1"/>
  <c r="IE1353" i="1"/>
  <c r="IF1353" i="1"/>
  <c r="IG1353" i="1"/>
  <c r="IH1353" i="1"/>
  <c r="II1353" i="1"/>
  <c r="IJ1353" i="1"/>
  <c r="IK1353" i="1"/>
  <c r="IL1353" i="1"/>
  <c r="IM1353" i="1"/>
  <c r="IN1353" i="1"/>
  <c r="IO1353" i="1"/>
  <c r="HL1351" i="1"/>
  <c r="HM1351" i="1"/>
  <c r="HN1351" i="1"/>
  <c r="HO1351" i="1"/>
  <c r="HP1351" i="1"/>
  <c r="HQ1351" i="1"/>
  <c r="HR1351" i="1"/>
  <c r="HS1351" i="1"/>
  <c r="HT1351" i="1"/>
  <c r="HU1351" i="1"/>
  <c r="HV1351" i="1"/>
  <c r="HW1351" i="1"/>
  <c r="HX1351" i="1"/>
  <c r="HY1351" i="1"/>
  <c r="HZ1351" i="1"/>
  <c r="IA1351" i="1"/>
  <c r="IB1351" i="1"/>
  <c r="IC1351" i="1"/>
  <c r="ID1351" i="1"/>
  <c r="IE1351" i="1"/>
  <c r="IF1351" i="1"/>
  <c r="IG1351" i="1"/>
  <c r="IH1351" i="1"/>
  <c r="II1351" i="1"/>
  <c r="IJ1351" i="1"/>
  <c r="IK1351" i="1"/>
  <c r="IL1351" i="1"/>
  <c r="IM1351" i="1"/>
  <c r="IN1351" i="1"/>
  <c r="IO1351" i="1"/>
  <c r="HL1350" i="1"/>
  <c r="HM1350" i="1"/>
  <c r="HN1350" i="1"/>
  <c r="HO1350" i="1"/>
  <c r="HP1350" i="1"/>
  <c r="HQ1350" i="1"/>
  <c r="HR1350" i="1"/>
  <c r="HS1350" i="1"/>
  <c r="HT1350" i="1"/>
  <c r="HU1350" i="1"/>
  <c r="HV1350" i="1"/>
  <c r="HW1350" i="1"/>
  <c r="HX1350" i="1"/>
  <c r="HY1350" i="1"/>
  <c r="HZ1350" i="1"/>
  <c r="IA1350" i="1"/>
  <c r="IB1350" i="1"/>
  <c r="IC1350" i="1"/>
  <c r="ID1350" i="1"/>
  <c r="IE1350" i="1"/>
  <c r="IF1350" i="1"/>
  <c r="IG1350" i="1"/>
  <c r="IH1350" i="1"/>
  <c r="II1350" i="1"/>
  <c r="IJ1350" i="1"/>
  <c r="IK1350" i="1"/>
  <c r="IL1350" i="1"/>
  <c r="IM1350" i="1"/>
  <c r="IN1350" i="1"/>
  <c r="IO1350" i="1"/>
  <c r="HL1349" i="1"/>
  <c r="HM1349" i="1"/>
  <c r="HN1349" i="1"/>
  <c r="HO1349" i="1"/>
  <c r="HP1349" i="1"/>
  <c r="HQ1349" i="1"/>
  <c r="HR1349" i="1"/>
  <c r="HS1349" i="1"/>
  <c r="HT1349" i="1"/>
  <c r="HU1349" i="1"/>
  <c r="HV1349" i="1"/>
  <c r="HW1349" i="1"/>
  <c r="HX1349" i="1"/>
  <c r="HY1349" i="1"/>
  <c r="HZ1349" i="1"/>
  <c r="IA1349" i="1"/>
  <c r="IB1349" i="1"/>
  <c r="IC1349" i="1"/>
  <c r="ID1349" i="1"/>
  <c r="IE1349" i="1"/>
  <c r="IF1349" i="1"/>
  <c r="IG1349" i="1"/>
  <c r="IH1349" i="1"/>
  <c r="II1349" i="1"/>
  <c r="IJ1349" i="1"/>
  <c r="IK1349" i="1"/>
  <c r="IL1349" i="1"/>
  <c r="IM1349" i="1"/>
  <c r="IN1349" i="1"/>
  <c r="IO1349" i="1"/>
  <c r="HL1348" i="1"/>
  <c r="HM1348" i="1"/>
  <c r="HN1348" i="1"/>
  <c r="HO1348" i="1"/>
  <c r="HP1348" i="1"/>
  <c r="HQ1348" i="1"/>
  <c r="HR1348" i="1"/>
  <c r="HS1348" i="1"/>
  <c r="HT1348" i="1"/>
  <c r="HU1348" i="1"/>
  <c r="HV1348" i="1"/>
  <c r="HW1348" i="1"/>
  <c r="HX1348" i="1"/>
  <c r="HY1348" i="1"/>
  <c r="HZ1348" i="1"/>
  <c r="IA1348" i="1"/>
  <c r="IB1348" i="1"/>
  <c r="IC1348" i="1"/>
  <c r="ID1348" i="1"/>
  <c r="IE1348" i="1"/>
  <c r="IF1348" i="1"/>
  <c r="IG1348" i="1"/>
  <c r="IH1348" i="1"/>
  <c r="II1348" i="1"/>
  <c r="IJ1348" i="1"/>
  <c r="IK1348" i="1"/>
  <c r="IL1348" i="1"/>
  <c r="IM1348" i="1"/>
  <c r="IN1348" i="1"/>
  <c r="IO1348" i="1"/>
  <c r="HL1347" i="1"/>
  <c r="HM1347" i="1"/>
  <c r="HN1347" i="1"/>
  <c r="HO1347" i="1"/>
  <c r="HP1347" i="1"/>
  <c r="HQ1347" i="1"/>
  <c r="HR1347" i="1"/>
  <c r="HS1347" i="1"/>
  <c r="HT1347" i="1"/>
  <c r="HU1347" i="1"/>
  <c r="HV1347" i="1"/>
  <c r="HW1347" i="1"/>
  <c r="HX1347" i="1"/>
  <c r="HY1347" i="1"/>
  <c r="HZ1347" i="1"/>
  <c r="IA1347" i="1"/>
  <c r="IB1347" i="1"/>
  <c r="IC1347" i="1"/>
  <c r="ID1347" i="1"/>
  <c r="IE1347" i="1"/>
  <c r="IF1347" i="1"/>
  <c r="IG1347" i="1"/>
  <c r="IH1347" i="1"/>
  <c r="II1347" i="1"/>
  <c r="IJ1347" i="1"/>
  <c r="IK1347" i="1"/>
  <c r="IL1347" i="1"/>
  <c r="IM1347" i="1"/>
  <c r="IN1347" i="1"/>
  <c r="IO1347" i="1"/>
  <c r="HL1346" i="1"/>
  <c r="HM1346" i="1"/>
  <c r="HN1346" i="1"/>
  <c r="HO1346" i="1"/>
  <c r="HP1346" i="1"/>
  <c r="HQ1346" i="1"/>
  <c r="HR1346" i="1"/>
  <c r="HS1346" i="1"/>
  <c r="HT1346" i="1"/>
  <c r="HU1346" i="1"/>
  <c r="HV1346" i="1"/>
  <c r="HW1346" i="1"/>
  <c r="HX1346" i="1"/>
  <c r="HY1346" i="1"/>
  <c r="HZ1346" i="1"/>
  <c r="IA1346" i="1"/>
  <c r="IB1346" i="1"/>
  <c r="IC1346" i="1"/>
  <c r="ID1346" i="1"/>
  <c r="IE1346" i="1"/>
  <c r="IF1346" i="1"/>
  <c r="IG1346" i="1"/>
  <c r="IH1346" i="1"/>
  <c r="II1346" i="1"/>
  <c r="IJ1346" i="1"/>
  <c r="IK1346" i="1"/>
  <c r="IL1346" i="1"/>
  <c r="IM1346" i="1"/>
  <c r="IN1346" i="1"/>
  <c r="IO1346" i="1"/>
  <c r="HL1345" i="1"/>
  <c r="HM1345" i="1"/>
  <c r="HN1345" i="1"/>
  <c r="HO1345" i="1"/>
  <c r="HP1345" i="1"/>
  <c r="HQ1345" i="1"/>
  <c r="HR1345" i="1"/>
  <c r="HS1345" i="1"/>
  <c r="HT1345" i="1"/>
  <c r="HU1345" i="1"/>
  <c r="HV1345" i="1"/>
  <c r="HW1345" i="1"/>
  <c r="HX1345" i="1"/>
  <c r="HY1345" i="1"/>
  <c r="HZ1345" i="1"/>
  <c r="IA1345" i="1"/>
  <c r="IB1345" i="1"/>
  <c r="IC1345" i="1"/>
  <c r="ID1345" i="1"/>
  <c r="IE1345" i="1"/>
  <c r="IF1345" i="1"/>
  <c r="IG1345" i="1"/>
  <c r="IH1345" i="1"/>
  <c r="II1345" i="1"/>
  <c r="IJ1345" i="1"/>
  <c r="IK1345" i="1"/>
  <c r="IL1345" i="1"/>
  <c r="IM1345" i="1"/>
  <c r="IN1345" i="1"/>
  <c r="IO1345" i="1"/>
  <c r="HL1344" i="1"/>
  <c r="HM1344" i="1"/>
  <c r="HN1344" i="1"/>
  <c r="HO1344" i="1"/>
  <c r="HP1344" i="1"/>
  <c r="HQ1344" i="1"/>
  <c r="HR1344" i="1"/>
  <c r="HS1344" i="1"/>
  <c r="HT1344" i="1"/>
  <c r="HU1344" i="1"/>
  <c r="HV1344" i="1"/>
  <c r="HW1344" i="1"/>
  <c r="HX1344" i="1"/>
  <c r="HY1344" i="1"/>
  <c r="HZ1344" i="1"/>
  <c r="IA1344" i="1"/>
  <c r="IB1344" i="1"/>
  <c r="IC1344" i="1"/>
  <c r="ID1344" i="1"/>
  <c r="IE1344" i="1"/>
  <c r="IF1344" i="1"/>
  <c r="IG1344" i="1"/>
  <c r="IH1344" i="1"/>
  <c r="II1344" i="1"/>
  <c r="IJ1344" i="1"/>
  <c r="IK1344" i="1"/>
  <c r="IL1344" i="1"/>
  <c r="IM1344" i="1"/>
  <c r="IN1344" i="1"/>
  <c r="IO1344" i="1"/>
  <c r="HL1343" i="1"/>
  <c r="HM1343" i="1"/>
  <c r="HN1343" i="1"/>
  <c r="HO1343" i="1"/>
  <c r="HP1343" i="1"/>
  <c r="HQ1343" i="1"/>
  <c r="HR1343" i="1"/>
  <c r="HS1343" i="1"/>
  <c r="HT1343" i="1"/>
  <c r="HU1343" i="1"/>
  <c r="HV1343" i="1"/>
  <c r="HW1343" i="1"/>
  <c r="HX1343" i="1"/>
  <c r="HY1343" i="1"/>
  <c r="HZ1343" i="1"/>
  <c r="IA1343" i="1"/>
  <c r="IB1343" i="1"/>
  <c r="IC1343" i="1"/>
  <c r="ID1343" i="1"/>
  <c r="IE1343" i="1"/>
  <c r="IF1343" i="1"/>
  <c r="IG1343" i="1"/>
  <c r="IH1343" i="1"/>
  <c r="II1343" i="1"/>
  <c r="IJ1343" i="1"/>
  <c r="IK1343" i="1"/>
  <c r="IL1343" i="1"/>
  <c r="IM1343" i="1"/>
  <c r="IN1343" i="1"/>
  <c r="IO1343" i="1"/>
  <c r="HL1342" i="1"/>
  <c r="HM1342" i="1"/>
  <c r="HN1342" i="1"/>
  <c r="HO1342" i="1"/>
  <c r="HP1342" i="1"/>
  <c r="HQ1342" i="1"/>
  <c r="HR1342" i="1"/>
  <c r="HS1342" i="1"/>
  <c r="HT1342" i="1"/>
  <c r="HU1342" i="1"/>
  <c r="HV1342" i="1"/>
  <c r="HW1342" i="1"/>
  <c r="HX1342" i="1"/>
  <c r="HY1342" i="1"/>
  <c r="HZ1342" i="1"/>
  <c r="IA1342" i="1"/>
  <c r="IB1342" i="1"/>
  <c r="IC1342" i="1"/>
  <c r="ID1342" i="1"/>
  <c r="IE1342" i="1"/>
  <c r="IF1342" i="1"/>
  <c r="IG1342" i="1"/>
  <c r="IH1342" i="1"/>
  <c r="II1342" i="1"/>
  <c r="IJ1342" i="1"/>
  <c r="IK1342" i="1"/>
  <c r="IL1342" i="1"/>
  <c r="IM1342" i="1"/>
  <c r="IN1342" i="1"/>
  <c r="IO1342" i="1"/>
  <c r="HL1341" i="1"/>
  <c r="HM1341" i="1"/>
  <c r="HN1341" i="1"/>
  <c r="HO1341" i="1"/>
  <c r="HP1341" i="1"/>
  <c r="HQ1341" i="1"/>
  <c r="HR1341" i="1"/>
  <c r="HS1341" i="1"/>
  <c r="HT1341" i="1"/>
  <c r="HU1341" i="1"/>
  <c r="HV1341" i="1"/>
  <c r="HW1341" i="1"/>
  <c r="HX1341" i="1"/>
  <c r="HY1341" i="1"/>
  <c r="HZ1341" i="1"/>
  <c r="IA1341" i="1"/>
  <c r="IB1341" i="1"/>
  <c r="IC1341" i="1"/>
  <c r="ID1341" i="1"/>
  <c r="IE1341" i="1"/>
  <c r="IF1341" i="1"/>
  <c r="IG1341" i="1"/>
  <c r="IH1341" i="1"/>
  <c r="II1341" i="1"/>
  <c r="IJ1341" i="1"/>
  <c r="IK1341" i="1"/>
  <c r="IL1341" i="1"/>
  <c r="IM1341" i="1"/>
  <c r="IN1341" i="1"/>
  <c r="IO1341" i="1"/>
  <c r="HL1340" i="1"/>
  <c r="HM1340" i="1"/>
  <c r="HN1340" i="1"/>
  <c r="HO1340" i="1"/>
  <c r="HP1340" i="1"/>
  <c r="HQ1340" i="1"/>
  <c r="HR1340" i="1"/>
  <c r="HS1340" i="1"/>
  <c r="HT1340" i="1"/>
  <c r="HU1340" i="1"/>
  <c r="HV1340" i="1"/>
  <c r="HW1340" i="1"/>
  <c r="HX1340" i="1"/>
  <c r="HY1340" i="1"/>
  <c r="HZ1340" i="1"/>
  <c r="IA1340" i="1"/>
  <c r="IB1340" i="1"/>
  <c r="IC1340" i="1"/>
  <c r="ID1340" i="1"/>
  <c r="IE1340" i="1"/>
  <c r="IF1340" i="1"/>
  <c r="IG1340" i="1"/>
  <c r="IH1340" i="1"/>
  <c r="II1340" i="1"/>
  <c r="IJ1340" i="1"/>
  <c r="IK1340" i="1"/>
  <c r="IL1340" i="1"/>
  <c r="IM1340" i="1"/>
  <c r="IN1340" i="1"/>
  <c r="IO1340" i="1"/>
  <c r="HL1339" i="1"/>
  <c r="HM1339" i="1"/>
  <c r="HN1339" i="1"/>
  <c r="HO1339" i="1"/>
  <c r="HP1339" i="1"/>
  <c r="HQ1339" i="1"/>
  <c r="HR1339" i="1"/>
  <c r="HS1339" i="1"/>
  <c r="HT1339" i="1"/>
  <c r="HU1339" i="1"/>
  <c r="HV1339" i="1"/>
  <c r="HW1339" i="1"/>
  <c r="HX1339" i="1"/>
  <c r="HY1339" i="1"/>
  <c r="HZ1339" i="1"/>
  <c r="IA1339" i="1"/>
  <c r="IB1339" i="1"/>
  <c r="IC1339" i="1"/>
  <c r="ID1339" i="1"/>
  <c r="IE1339" i="1"/>
  <c r="IF1339" i="1"/>
  <c r="IG1339" i="1"/>
  <c r="IH1339" i="1"/>
  <c r="II1339" i="1"/>
  <c r="IJ1339" i="1"/>
  <c r="IK1339" i="1"/>
  <c r="IL1339" i="1"/>
  <c r="IM1339" i="1"/>
  <c r="IN1339" i="1"/>
  <c r="IO1339" i="1"/>
  <c r="HL1338" i="1"/>
  <c r="HM1338" i="1"/>
  <c r="HN1338" i="1"/>
  <c r="HO1338" i="1"/>
  <c r="HP1338" i="1"/>
  <c r="HQ1338" i="1"/>
  <c r="HR1338" i="1"/>
  <c r="HS1338" i="1"/>
  <c r="HT1338" i="1"/>
  <c r="HU1338" i="1"/>
  <c r="HV1338" i="1"/>
  <c r="HW1338" i="1"/>
  <c r="HX1338" i="1"/>
  <c r="HY1338" i="1"/>
  <c r="HZ1338" i="1"/>
  <c r="IA1338" i="1"/>
  <c r="IB1338" i="1"/>
  <c r="IC1338" i="1"/>
  <c r="ID1338" i="1"/>
  <c r="IE1338" i="1"/>
  <c r="IF1338" i="1"/>
  <c r="IG1338" i="1"/>
  <c r="IH1338" i="1"/>
  <c r="II1338" i="1"/>
  <c r="IJ1338" i="1"/>
  <c r="IK1338" i="1"/>
  <c r="IL1338" i="1"/>
  <c r="IM1338" i="1"/>
  <c r="IN1338" i="1"/>
  <c r="IO1338" i="1"/>
  <c r="HL1337" i="1"/>
  <c r="HM1337" i="1"/>
  <c r="HN1337" i="1"/>
  <c r="HO1337" i="1"/>
  <c r="HP1337" i="1"/>
  <c r="HQ1337" i="1"/>
  <c r="HR1337" i="1"/>
  <c r="HS1337" i="1"/>
  <c r="HT1337" i="1"/>
  <c r="HU1337" i="1"/>
  <c r="HV1337" i="1"/>
  <c r="HW1337" i="1"/>
  <c r="HX1337" i="1"/>
  <c r="HY1337" i="1"/>
  <c r="HZ1337" i="1"/>
  <c r="IA1337" i="1"/>
  <c r="IB1337" i="1"/>
  <c r="IC1337" i="1"/>
  <c r="ID1337" i="1"/>
  <c r="IE1337" i="1"/>
  <c r="IF1337" i="1"/>
  <c r="IG1337" i="1"/>
  <c r="IH1337" i="1"/>
  <c r="II1337" i="1"/>
  <c r="IJ1337" i="1"/>
  <c r="IK1337" i="1"/>
  <c r="IL1337" i="1"/>
  <c r="IM1337" i="1"/>
  <c r="IN1337" i="1"/>
  <c r="IO1337" i="1"/>
  <c r="HL1336" i="1"/>
  <c r="HM1336" i="1"/>
  <c r="HN1336" i="1"/>
  <c r="HO1336" i="1"/>
  <c r="HP1336" i="1"/>
  <c r="HQ1336" i="1"/>
  <c r="HR1336" i="1"/>
  <c r="HS1336" i="1"/>
  <c r="HT1336" i="1"/>
  <c r="HU1336" i="1"/>
  <c r="HV1336" i="1"/>
  <c r="HW1336" i="1"/>
  <c r="HX1336" i="1"/>
  <c r="HY1336" i="1"/>
  <c r="HZ1336" i="1"/>
  <c r="IA1336" i="1"/>
  <c r="IB1336" i="1"/>
  <c r="IC1336" i="1"/>
  <c r="ID1336" i="1"/>
  <c r="IE1336" i="1"/>
  <c r="IF1336" i="1"/>
  <c r="IG1336" i="1"/>
  <c r="IH1336" i="1"/>
  <c r="II1336" i="1"/>
  <c r="IJ1336" i="1"/>
  <c r="IK1336" i="1"/>
  <c r="IL1336" i="1"/>
  <c r="IM1336" i="1"/>
  <c r="IN1336" i="1"/>
  <c r="IO1336" i="1"/>
  <c r="HK1336" i="1"/>
  <c r="HK1371" i="1"/>
  <c r="HK1370" i="1"/>
  <c r="HK1369" i="1"/>
  <c r="HK1368" i="1"/>
  <c r="HK1366" i="1"/>
  <c r="HK1365" i="1"/>
  <c r="HK1364" i="1"/>
  <c r="HK1362" i="1"/>
  <c r="HK1361" i="1"/>
  <c r="HK1360" i="1"/>
  <c r="HK1359" i="1"/>
  <c r="HK1358" i="1"/>
  <c r="HK1357" i="1"/>
  <c r="HK1356" i="1"/>
  <c r="HK1355" i="1"/>
  <c r="HK1354" i="1"/>
  <c r="HK1353" i="1"/>
  <c r="HK1351" i="1"/>
  <c r="HK1350" i="1"/>
  <c r="HK1349" i="1"/>
  <c r="HK1348" i="1"/>
  <c r="HK1347" i="1"/>
  <c r="HK1346" i="1"/>
  <c r="HK1345" i="1"/>
  <c r="HK1344" i="1"/>
  <c r="HK1343" i="1"/>
  <c r="HK1342" i="1"/>
  <c r="HK1341" i="1"/>
  <c r="HK1340" i="1"/>
  <c r="HK1339" i="1"/>
  <c r="HK1338" i="1"/>
  <c r="HK1337" i="1"/>
  <c r="HI1292" i="1"/>
  <c r="HI1290" i="1"/>
  <c r="HI1288" i="1"/>
  <c r="HI1286" i="1"/>
  <c r="HI1284" i="1"/>
  <c r="HI1282" i="1"/>
  <c r="HI1280" i="1"/>
  <c r="HI1278" i="1"/>
  <c r="HI1276" i="1"/>
  <c r="HI1274" i="1"/>
  <c r="HI1272" i="1"/>
  <c r="HI1268" i="1"/>
  <c r="HI1266" i="1"/>
  <c r="HI1264" i="1"/>
  <c r="HI1262" i="1"/>
  <c r="HI1260" i="1"/>
  <c r="GB1212" i="1"/>
  <c r="HI1234" i="1"/>
  <c r="HI1232" i="1"/>
  <c r="HI1230" i="1"/>
  <c r="HI1228" i="1"/>
  <c r="HI1226" i="1"/>
  <c r="HI1224" i="1"/>
  <c r="HI1222" i="1"/>
  <c r="HI1220" i="1"/>
  <c r="HI1218" i="1"/>
  <c r="HI1216" i="1"/>
  <c r="HI1214" i="1"/>
  <c r="GB1214" i="1"/>
  <c r="HI1198" i="1"/>
  <c r="HI1152" i="1"/>
  <c r="HI1070" i="1"/>
  <c r="GB1070" i="1"/>
  <c r="HK53" i="1"/>
  <c r="N1336" i="1" l="1"/>
  <c r="N1353" i="1"/>
  <c r="N1364" i="1"/>
  <c r="N1355" i="1"/>
  <c r="N1346" i="1"/>
  <c r="N1338" i="1"/>
  <c r="N1370" i="1"/>
  <c r="N1361" i="1"/>
  <c r="N1344" i="1"/>
  <c r="N1368" i="1"/>
  <c r="N1359" i="1"/>
  <c r="N1350" i="1"/>
  <c r="N1342" i="1"/>
  <c r="N1366" i="1"/>
  <c r="N1357" i="1"/>
  <c r="N1348" i="1"/>
  <c r="N1340" i="1"/>
  <c r="N1198" i="1"/>
  <c r="HG1345" i="1"/>
  <c r="HG53" i="1" l="1"/>
  <c r="GY1136" i="1" l="1"/>
  <c r="GX1122" i="1"/>
  <c r="GW1108" i="1"/>
  <c r="GW1042" i="1"/>
  <c r="GW1028" i="1"/>
  <c r="GW1004" i="1"/>
  <c r="GX988" i="1"/>
  <c r="GW972" i="1"/>
  <c r="GV946" i="1"/>
  <c r="GZ932" i="1"/>
  <c r="GY918" i="1"/>
  <c r="GX904" i="1"/>
  <c r="GW890" i="1"/>
  <c r="GW878" i="1"/>
  <c r="GV838" i="1"/>
  <c r="GV768" i="1"/>
  <c r="HC1349" i="1" l="1"/>
  <c r="GU1337" i="1" l="1"/>
  <c r="GT1337" i="1" l="1"/>
  <c r="GS1337" i="1"/>
  <c r="GR1337" i="1" l="1"/>
  <c r="GQ1337" i="1" l="1"/>
  <c r="GO1337" i="1" l="1"/>
  <c r="GF1337" i="1" l="1"/>
  <c r="GD1337" i="1"/>
  <c r="FV1337" i="1"/>
  <c r="FW1337" i="1"/>
  <c r="FX1337" i="1"/>
  <c r="FY1337" i="1"/>
  <c r="FZ1337" i="1"/>
  <c r="GE1337" i="1"/>
  <c r="GE1336" i="1" l="1"/>
  <c r="GF1336" i="1"/>
  <c r="GG1336" i="1"/>
  <c r="GH1336" i="1"/>
  <c r="GI1336" i="1"/>
  <c r="GJ1336" i="1"/>
  <c r="GK1336" i="1"/>
  <c r="GL1336" i="1"/>
  <c r="GM1336" i="1"/>
  <c r="GN1336" i="1"/>
  <c r="GO1336" i="1"/>
  <c r="GP1336" i="1"/>
  <c r="GQ1336" i="1"/>
  <c r="GR1336" i="1"/>
  <c r="GS1336" i="1"/>
  <c r="GT1336" i="1"/>
  <c r="GU1336" i="1"/>
  <c r="GV1336" i="1"/>
  <c r="GW1336" i="1"/>
  <c r="GX1336" i="1"/>
  <c r="GY1336" i="1"/>
  <c r="GZ1336" i="1"/>
  <c r="HA1336" i="1"/>
  <c r="HB1336" i="1"/>
  <c r="HC1336" i="1"/>
  <c r="HD1336" i="1"/>
  <c r="HE1336" i="1"/>
  <c r="HF1336" i="1"/>
  <c r="HG1336" i="1"/>
  <c r="GG1337" i="1"/>
  <c r="GH1337" i="1"/>
  <c r="GI1337" i="1"/>
  <c r="GJ1337" i="1"/>
  <c r="GK1337" i="1"/>
  <c r="GL1337" i="1"/>
  <c r="GM1337" i="1"/>
  <c r="GN1337" i="1"/>
  <c r="GP1337" i="1"/>
  <c r="GV1337" i="1"/>
  <c r="GW1337" i="1"/>
  <c r="GX1337" i="1"/>
  <c r="GY1337" i="1"/>
  <c r="GZ1337" i="1"/>
  <c r="HA1337" i="1"/>
  <c r="HB1337" i="1"/>
  <c r="HC1337" i="1"/>
  <c r="HD1337" i="1"/>
  <c r="HE1337" i="1"/>
  <c r="HF1337" i="1"/>
  <c r="HG1337" i="1"/>
  <c r="GF1338" i="1"/>
  <c r="GG1338" i="1"/>
  <c r="GH1338" i="1"/>
  <c r="GI1338" i="1"/>
  <c r="GJ1338" i="1"/>
  <c r="GK1338" i="1"/>
  <c r="GL1338" i="1"/>
  <c r="GM1338" i="1"/>
  <c r="GO1338" i="1"/>
  <c r="GP1338" i="1"/>
  <c r="GQ1338" i="1"/>
  <c r="GR1338" i="1"/>
  <c r="GS1338" i="1"/>
  <c r="GT1338" i="1"/>
  <c r="GU1338" i="1"/>
  <c r="GV1338" i="1"/>
  <c r="GW1338" i="1"/>
  <c r="GX1338" i="1"/>
  <c r="GY1338" i="1"/>
  <c r="GZ1338" i="1"/>
  <c r="HA1338" i="1"/>
  <c r="HB1338" i="1"/>
  <c r="HC1338" i="1"/>
  <c r="HD1338" i="1"/>
  <c r="HE1338" i="1"/>
  <c r="HF1338" i="1"/>
  <c r="HG1338" i="1"/>
  <c r="GE1339" i="1"/>
  <c r="GF1339" i="1"/>
  <c r="GG1339" i="1"/>
  <c r="GH1339" i="1"/>
  <c r="GI1339" i="1"/>
  <c r="GJ1339" i="1"/>
  <c r="GK1339" i="1"/>
  <c r="GL1339" i="1"/>
  <c r="GM1339" i="1"/>
  <c r="GN1339" i="1"/>
  <c r="GO1339" i="1"/>
  <c r="GP1339" i="1"/>
  <c r="GQ1339" i="1"/>
  <c r="GR1339" i="1"/>
  <c r="GS1339" i="1"/>
  <c r="GT1339" i="1"/>
  <c r="GU1339" i="1"/>
  <c r="GV1339" i="1"/>
  <c r="GW1339" i="1"/>
  <c r="GX1339" i="1"/>
  <c r="GY1339" i="1"/>
  <c r="GZ1339" i="1"/>
  <c r="HA1339" i="1"/>
  <c r="HB1339" i="1"/>
  <c r="HC1339" i="1"/>
  <c r="HD1339" i="1"/>
  <c r="HE1339" i="1"/>
  <c r="HF1339" i="1"/>
  <c r="HG1339" i="1"/>
  <c r="GS1340" i="1"/>
  <c r="GT1340" i="1"/>
  <c r="GU1340" i="1"/>
  <c r="GV1340" i="1"/>
  <c r="GW1340" i="1"/>
  <c r="GX1340" i="1"/>
  <c r="GY1340" i="1"/>
  <c r="GZ1340" i="1"/>
  <c r="HA1340" i="1"/>
  <c r="HB1340" i="1"/>
  <c r="HC1340" i="1"/>
  <c r="HD1340" i="1"/>
  <c r="HE1340" i="1"/>
  <c r="HF1340" i="1"/>
  <c r="HG1340" i="1"/>
  <c r="GE1341" i="1"/>
  <c r="GF1341" i="1"/>
  <c r="GG1341" i="1"/>
  <c r="GH1341" i="1"/>
  <c r="GI1341" i="1"/>
  <c r="GJ1341" i="1"/>
  <c r="GK1341" i="1"/>
  <c r="GL1341" i="1"/>
  <c r="GM1341" i="1"/>
  <c r="GN1341" i="1"/>
  <c r="GO1341" i="1"/>
  <c r="GP1341" i="1"/>
  <c r="GQ1341" i="1"/>
  <c r="GR1341" i="1"/>
  <c r="GS1341" i="1"/>
  <c r="GT1341" i="1"/>
  <c r="GU1341" i="1"/>
  <c r="GV1341" i="1"/>
  <c r="GW1341" i="1"/>
  <c r="GX1341" i="1"/>
  <c r="GY1341" i="1"/>
  <c r="GZ1341" i="1"/>
  <c r="HA1341" i="1"/>
  <c r="HB1341" i="1"/>
  <c r="HC1341" i="1"/>
  <c r="HD1341" i="1"/>
  <c r="HE1341" i="1"/>
  <c r="HF1341" i="1"/>
  <c r="HG1341" i="1"/>
  <c r="GE1342" i="1"/>
  <c r="GF1342" i="1"/>
  <c r="GG1342" i="1"/>
  <c r="GH1342" i="1"/>
  <c r="GI1342" i="1"/>
  <c r="GJ1342" i="1"/>
  <c r="GK1342" i="1"/>
  <c r="GL1342" i="1"/>
  <c r="GM1342" i="1"/>
  <c r="GN1342" i="1"/>
  <c r="GO1342" i="1"/>
  <c r="GP1342" i="1"/>
  <c r="GQ1342" i="1"/>
  <c r="GR1342" i="1"/>
  <c r="GS1342" i="1"/>
  <c r="GT1342" i="1"/>
  <c r="GU1342" i="1"/>
  <c r="GV1342" i="1"/>
  <c r="GW1342" i="1"/>
  <c r="GX1342" i="1"/>
  <c r="GY1342" i="1"/>
  <c r="GZ1342" i="1"/>
  <c r="HA1342" i="1"/>
  <c r="HB1342" i="1"/>
  <c r="HC1342" i="1"/>
  <c r="HD1342" i="1"/>
  <c r="HE1342" i="1"/>
  <c r="HF1342" i="1"/>
  <c r="HG1342" i="1"/>
  <c r="GE1343" i="1"/>
  <c r="GF1343" i="1"/>
  <c r="GG1343" i="1"/>
  <c r="GH1343" i="1"/>
  <c r="GI1343" i="1"/>
  <c r="GJ1343" i="1"/>
  <c r="GK1343" i="1"/>
  <c r="GL1343" i="1"/>
  <c r="GM1343" i="1"/>
  <c r="GN1343" i="1"/>
  <c r="GO1343" i="1"/>
  <c r="GP1343" i="1"/>
  <c r="GQ1343" i="1"/>
  <c r="GR1343" i="1"/>
  <c r="GS1343" i="1"/>
  <c r="GT1343" i="1"/>
  <c r="GU1343" i="1"/>
  <c r="GV1343" i="1"/>
  <c r="GW1343" i="1"/>
  <c r="GX1343" i="1"/>
  <c r="GY1343" i="1"/>
  <c r="GZ1343" i="1"/>
  <c r="HA1343" i="1"/>
  <c r="HB1343" i="1"/>
  <c r="HC1343" i="1"/>
  <c r="HD1343" i="1"/>
  <c r="HE1343" i="1"/>
  <c r="HF1343" i="1"/>
  <c r="HG1343" i="1"/>
  <c r="GE1344" i="1"/>
  <c r="GF1344" i="1"/>
  <c r="GG1344" i="1"/>
  <c r="GH1344" i="1"/>
  <c r="GI1344" i="1"/>
  <c r="GJ1344" i="1"/>
  <c r="GK1344" i="1"/>
  <c r="GL1344" i="1"/>
  <c r="GM1344" i="1"/>
  <c r="GN1344" i="1"/>
  <c r="GO1344" i="1"/>
  <c r="GP1344" i="1"/>
  <c r="GQ1344" i="1"/>
  <c r="GR1344" i="1"/>
  <c r="GS1344" i="1"/>
  <c r="GT1344" i="1"/>
  <c r="GU1344" i="1"/>
  <c r="GV1344" i="1"/>
  <c r="GW1344" i="1"/>
  <c r="GX1344" i="1"/>
  <c r="GY1344" i="1"/>
  <c r="GZ1344" i="1"/>
  <c r="HA1344" i="1"/>
  <c r="HB1344" i="1"/>
  <c r="HC1344" i="1"/>
  <c r="HD1344" i="1"/>
  <c r="HE1344" i="1"/>
  <c r="HF1344" i="1"/>
  <c r="HG1344" i="1"/>
  <c r="GE1345" i="1"/>
  <c r="GF1345" i="1"/>
  <c r="GG1345" i="1"/>
  <c r="GH1345" i="1"/>
  <c r="GI1345" i="1"/>
  <c r="GJ1345" i="1"/>
  <c r="GK1345" i="1"/>
  <c r="GL1345" i="1"/>
  <c r="GM1345" i="1"/>
  <c r="GN1345" i="1"/>
  <c r="GO1345" i="1"/>
  <c r="GP1345" i="1"/>
  <c r="GQ1345" i="1"/>
  <c r="GR1345" i="1"/>
  <c r="GS1345" i="1"/>
  <c r="GT1345" i="1"/>
  <c r="GU1345" i="1"/>
  <c r="GV1345" i="1"/>
  <c r="GW1345" i="1"/>
  <c r="GX1345" i="1"/>
  <c r="GY1345" i="1"/>
  <c r="GZ1345" i="1"/>
  <c r="HA1345" i="1"/>
  <c r="HB1345" i="1"/>
  <c r="HC1345" i="1"/>
  <c r="HD1345" i="1"/>
  <c r="HE1345" i="1"/>
  <c r="HF1345" i="1"/>
  <c r="GE1346" i="1"/>
  <c r="GF1346" i="1"/>
  <c r="GG1346" i="1"/>
  <c r="GH1346" i="1"/>
  <c r="GI1346" i="1"/>
  <c r="GJ1346" i="1"/>
  <c r="GK1346" i="1"/>
  <c r="GL1346" i="1"/>
  <c r="GM1346" i="1"/>
  <c r="GN1346" i="1"/>
  <c r="GO1346" i="1"/>
  <c r="GP1346" i="1"/>
  <c r="GQ1346" i="1"/>
  <c r="GR1346" i="1"/>
  <c r="GS1346" i="1"/>
  <c r="GT1346" i="1"/>
  <c r="GU1346" i="1"/>
  <c r="GV1346" i="1"/>
  <c r="GW1346" i="1"/>
  <c r="GX1346" i="1"/>
  <c r="GY1346" i="1"/>
  <c r="GZ1346" i="1"/>
  <c r="HA1346" i="1"/>
  <c r="HB1346" i="1"/>
  <c r="HC1346" i="1"/>
  <c r="HD1346" i="1"/>
  <c r="HE1346" i="1"/>
  <c r="HF1346" i="1"/>
  <c r="HG1346" i="1"/>
  <c r="GE1347" i="1"/>
  <c r="GF1347" i="1"/>
  <c r="GG1347" i="1"/>
  <c r="GH1347" i="1"/>
  <c r="GI1347" i="1"/>
  <c r="GJ1347" i="1"/>
  <c r="GK1347" i="1"/>
  <c r="GL1347" i="1"/>
  <c r="GM1347" i="1"/>
  <c r="GN1347" i="1"/>
  <c r="GO1347" i="1"/>
  <c r="GP1347" i="1"/>
  <c r="GQ1347" i="1"/>
  <c r="GR1347" i="1"/>
  <c r="GS1347" i="1"/>
  <c r="GT1347" i="1"/>
  <c r="GU1347" i="1"/>
  <c r="GV1347" i="1"/>
  <c r="GW1347" i="1"/>
  <c r="GX1347" i="1"/>
  <c r="GY1347" i="1"/>
  <c r="GZ1347" i="1"/>
  <c r="HA1347" i="1"/>
  <c r="HB1347" i="1"/>
  <c r="HC1347" i="1"/>
  <c r="HD1347" i="1"/>
  <c r="HE1347" i="1"/>
  <c r="HF1347" i="1"/>
  <c r="HG1347" i="1"/>
  <c r="GE1348" i="1"/>
  <c r="GF1348" i="1"/>
  <c r="GG1348" i="1"/>
  <c r="GH1348" i="1"/>
  <c r="GI1348" i="1"/>
  <c r="GJ1348" i="1"/>
  <c r="GK1348" i="1"/>
  <c r="GL1348" i="1"/>
  <c r="GM1348" i="1"/>
  <c r="GN1348" i="1"/>
  <c r="GO1348" i="1"/>
  <c r="GP1348" i="1"/>
  <c r="GQ1348" i="1"/>
  <c r="GR1348" i="1"/>
  <c r="GS1348" i="1"/>
  <c r="GT1348" i="1"/>
  <c r="GU1348" i="1"/>
  <c r="GV1348" i="1"/>
  <c r="GW1348" i="1"/>
  <c r="GX1348" i="1"/>
  <c r="GY1348" i="1"/>
  <c r="GZ1348" i="1"/>
  <c r="HA1348" i="1"/>
  <c r="HB1348" i="1"/>
  <c r="HC1348" i="1"/>
  <c r="HD1348" i="1"/>
  <c r="HE1348" i="1"/>
  <c r="HF1348" i="1"/>
  <c r="HG1348" i="1"/>
  <c r="GE1349" i="1"/>
  <c r="GF1349" i="1"/>
  <c r="GG1349" i="1"/>
  <c r="GH1349" i="1"/>
  <c r="GI1349" i="1"/>
  <c r="GJ1349" i="1"/>
  <c r="GK1349" i="1"/>
  <c r="GL1349" i="1"/>
  <c r="GM1349" i="1"/>
  <c r="GN1349" i="1"/>
  <c r="GO1349" i="1"/>
  <c r="GP1349" i="1"/>
  <c r="GQ1349" i="1"/>
  <c r="GR1349" i="1"/>
  <c r="GS1349" i="1"/>
  <c r="GT1349" i="1"/>
  <c r="GU1349" i="1"/>
  <c r="GV1349" i="1"/>
  <c r="GW1349" i="1"/>
  <c r="GX1349" i="1"/>
  <c r="GY1349" i="1"/>
  <c r="GZ1349" i="1"/>
  <c r="HA1349" i="1"/>
  <c r="HB1349" i="1"/>
  <c r="HD1349" i="1"/>
  <c r="HE1349" i="1"/>
  <c r="HF1349" i="1"/>
  <c r="HG1349" i="1"/>
  <c r="GE1350" i="1"/>
  <c r="GF1350" i="1"/>
  <c r="GG1350" i="1"/>
  <c r="GH1350" i="1"/>
  <c r="GI1350" i="1"/>
  <c r="GJ1350" i="1"/>
  <c r="GK1350" i="1"/>
  <c r="GL1350" i="1"/>
  <c r="GM1350" i="1"/>
  <c r="GN1350" i="1"/>
  <c r="GO1350" i="1"/>
  <c r="GP1350" i="1"/>
  <c r="GQ1350" i="1"/>
  <c r="GR1350" i="1"/>
  <c r="GS1350" i="1"/>
  <c r="GT1350" i="1"/>
  <c r="GU1350" i="1"/>
  <c r="GV1350" i="1"/>
  <c r="GW1350" i="1"/>
  <c r="GX1350" i="1"/>
  <c r="GY1350" i="1"/>
  <c r="GZ1350" i="1"/>
  <c r="HA1350" i="1"/>
  <c r="HB1350" i="1"/>
  <c r="HC1350" i="1"/>
  <c r="HD1350" i="1"/>
  <c r="HE1350" i="1"/>
  <c r="HF1350" i="1"/>
  <c r="HG1350" i="1"/>
  <c r="GE1351" i="1"/>
  <c r="GF1351" i="1"/>
  <c r="GG1351" i="1"/>
  <c r="GH1351" i="1"/>
  <c r="GI1351" i="1"/>
  <c r="GJ1351" i="1"/>
  <c r="GK1351" i="1"/>
  <c r="GL1351" i="1"/>
  <c r="GM1351" i="1"/>
  <c r="GN1351" i="1"/>
  <c r="GO1351" i="1"/>
  <c r="GP1351" i="1"/>
  <c r="GQ1351" i="1"/>
  <c r="GR1351" i="1"/>
  <c r="GS1351" i="1"/>
  <c r="GT1351" i="1"/>
  <c r="GU1351" i="1"/>
  <c r="GV1351" i="1"/>
  <c r="GW1351" i="1"/>
  <c r="GX1351" i="1"/>
  <c r="GY1351" i="1"/>
  <c r="GZ1351" i="1"/>
  <c r="HA1351" i="1"/>
  <c r="HB1351" i="1"/>
  <c r="HC1351" i="1"/>
  <c r="HD1351" i="1"/>
  <c r="HE1351" i="1"/>
  <c r="HF1351" i="1"/>
  <c r="HG1351" i="1"/>
  <c r="GE1353" i="1"/>
  <c r="GF1353" i="1"/>
  <c r="GG1353" i="1"/>
  <c r="GH1353" i="1"/>
  <c r="GI1353" i="1"/>
  <c r="GJ1353" i="1"/>
  <c r="GK1353" i="1"/>
  <c r="GL1353" i="1"/>
  <c r="GM1353" i="1"/>
  <c r="GN1353" i="1"/>
  <c r="GO1353" i="1"/>
  <c r="GP1353" i="1"/>
  <c r="GQ1353" i="1"/>
  <c r="GR1353" i="1"/>
  <c r="GS1353" i="1"/>
  <c r="GT1353" i="1"/>
  <c r="GU1353" i="1"/>
  <c r="GV1353" i="1"/>
  <c r="GW1353" i="1"/>
  <c r="GX1353" i="1"/>
  <c r="GY1353" i="1"/>
  <c r="GZ1353" i="1"/>
  <c r="HA1353" i="1"/>
  <c r="HB1353" i="1"/>
  <c r="HC1353" i="1"/>
  <c r="HD1353" i="1"/>
  <c r="HE1353" i="1"/>
  <c r="HF1353" i="1"/>
  <c r="HG1353" i="1"/>
  <c r="GE1354" i="1"/>
  <c r="GF1354" i="1"/>
  <c r="GG1354" i="1"/>
  <c r="GH1354" i="1"/>
  <c r="GI1354" i="1"/>
  <c r="GJ1354" i="1"/>
  <c r="GK1354" i="1"/>
  <c r="GL1354" i="1"/>
  <c r="GM1354" i="1"/>
  <c r="GN1354" i="1"/>
  <c r="GO1354" i="1"/>
  <c r="GP1354" i="1"/>
  <c r="GQ1354" i="1"/>
  <c r="GR1354" i="1"/>
  <c r="GS1354" i="1"/>
  <c r="GT1354" i="1"/>
  <c r="GU1354" i="1"/>
  <c r="GV1354" i="1"/>
  <c r="GW1354" i="1"/>
  <c r="GX1354" i="1"/>
  <c r="GY1354" i="1"/>
  <c r="GZ1354" i="1"/>
  <c r="HA1354" i="1"/>
  <c r="HB1354" i="1"/>
  <c r="HC1354" i="1"/>
  <c r="HD1354" i="1"/>
  <c r="HE1354" i="1"/>
  <c r="HF1354" i="1"/>
  <c r="HG1354" i="1"/>
  <c r="GE1355" i="1"/>
  <c r="GF1355" i="1"/>
  <c r="GG1355" i="1"/>
  <c r="GH1355" i="1"/>
  <c r="GI1355" i="1"/>
  <c r="GJ1355" i="1"/>
  <c r="GK1355" i="1"/>
  <c r="GL1355" i="1"/>
  <c r="GM1355" i="1"/>
  <c r="GN1355" i="1"/>
  <c r="GO1355" i="1"/>
  <c r="GP1355" i="1"/>
  <c r="GQ1355" i="1"/>
  <c r="GR1355" i="1"/>
  <c r="GS1355" i="1"/>
  <c r="GT1355" i="1"/>
  <c r="GU1355" i="1"/>
  <c r="GV1355" i="1"/>
  <c r="GW1355" i="1"/>
  <c r="GX1355" i="1"/>
  <c r="GY1355" i="1"/>
  <c r="GZ1355" i="1"/>
  <c r="HA1355" i="1"/>
  <c r="HB1355" i="1"/>
  <c r="HC1355" i="1"/>
  <c r="HD1355" i="1"/>
  <c r="HE1355" i="1"/>
  <c r="HF1355" i="1"/>
  <c r="HG1355" i="1"/>
  <c r="GE1356" i="1"/>
  <c r="GF1356" i="1"/>
  <c r="GG1356" i="1"/>
  <c r="GH1356" i="1"/>
  <c r="GI1356" i="1"/>
  <c r="GJ1356" i="1"/>
  <c r="GK1356" i="1"/>
  <c r="GL1356" i="1"/>
  <c r="GM1356" i="1"/>
  <c r="GN1356" i="1"/>
  <c r="GO1356" i="1"/>
  <c r="GP1356" i="1"/>
  <c r="GQ1356" i="1"/>
  <c r="GR1356" i="1"/>
  <c r="GS1356" i="1"/>
  <c r="GT1356" i="1"/>
  <c r="GU1356" i="1"/>
  <c r="GV1356" i="1"/>
  <c r="GW1356" i="1"/>
  <c r="GX1356" i="1"/>
  <c r="GY1356" i="1"/>
  <c r="GZ1356" i="1"/>
  <c r="HA1356" i="1"/>
  <c r="HB1356" i="1"/>
  <c r="HC1356" i="1"/>
  <c r="HD1356" i="1"/>
  <c r="HE1356" i="1"/>
  <c r="HF1356" i="1"/>
  <c r="HG1356" i="1"/>
  <c r="GE1357" i="1"/>
  <c r="GF1357" i="1"/>
  <c r="GG1357" i="1"/>
  <c r="GH1357" i="1"/>
  <c r="GI1357" i="1"/>
  <c r="GJ1357" i="1"/>
  <c r="GK1357" i="1"/>
  <c r="GL1357" i="1"/>
  <c r="GM1357" i="1"/>
  <c r="GN1357" i="1"/>
  <c r="GO1357" i="1"/>
  <c r="GP1357" i="1"/>
  <c r="GQ1357" i="1"/>
  <c r="GR1357" i="1"/>
  <c r="GS1357" i="1"/>
  <c r="GT1357" i="1"/>
  <c r="GU1357" i="1"/>
  <c r="GV1357" i="1"/>
  <c r="GW1357" i="1"/>
  <c r="GX1357" i="1"/>
  <c r="GY1357" i="1"/>
  <c r="GZ1357" i="1"/>
  <c r="HA1357" i="1"/>
  <c r="HB1357" i="1"/>
  <c r="HC1357" i="1"/>
  <c r="HD1357" i="1"/>
  <c r="HE1357" i="1"/>
  <c r="HF1357" i="1"/>
  <c r="HG1357" i="1"/>
  <c r="GE1358" i="1"/>
  <c r="GF1358" i="1"/>
  <c r="GG1358" i="1"/>
  <c r="GH1358" i="1"/>
  <c r="GI1358" i="1"/>
  <c r="GJ1358" i="1"/>
  <c r="GK1358" i="1"/>
  <c r="GL1358" i="1"/>
  <c r="GM1358" i="1"/>
  <c r="GN1358" i="1"/>
  <c r="GO1358" i="1"/>
  <c r="GP1358" i="1"/>
  <c r="GQ1358" i="1"/>
  <c r="GR1358" i="1"/>
  <c r="GS1358" i="1"/>
  <c r="GT1358" i="1"/>
  <c r="GU1358" i="1"/>
  <c r="GV1358" i="1"/>
  <c r="GW1358" i="1"/>
  <c r="GX1358" i="1"/>
  <c r="GY1358" i="1"/>
  <c r="GZ1358" i="1"/>
  <c r="HA1358" i="1"/>
  <c r="HB1358" i="1"/>
  <c r="HC1358" i="1"/>
  <c r="HD1358" i="1"/>
  <c r="HE1358" i="1"/>
  <c r="HF1358" i="1"/>
  <c r="HG1358" i="1"/>
  <c r="GE1359" i="1"/>
  <c r="GF1359" i="1"/>
  <c r="GG1359" i="1"/>
  <c r="GH1359" i="1"/>
  <c r="GI1359" i="1"/>
  <c r="GJ1359" i="1"/>
  <c r="GK1359" i="1"/>
  <c r="GL1359" i="1"/>
  <c r="GM1359" i="1"/>
  <c r="GN1359" i="1"/>
  <c r="GO1359" i="1"/>
  <c r="GP1359" i="1"/>
  <c r="GQ1359" i="1"/>
  <c r="GR1359" i="1"/>
  <c r="GS1359" i="1"/>
  <c r="GT1359" i="1"/>
  <c r="GU1359" i="1"/>
  <c r="GV1359" i="1"/>
  <c r="GW1359" i="1"/>
  <c r="GX1359" i="1"/>
  <c r="GY1359" i="1"/>
  <c r="GZ1359" i="1"/>
  <c r="HA1359" i="1"/>
  <c r="HB1359" i="1"/>
  <c r="HC1359" i="1"/>
  <c r="HD1359" i="1"/>
  <c r="HE1359" i="1"/>
  <c r="HF1359" i="1"/>
  <c r="HG1359" i="1"/>
  <c r="GE1360" i="1"/>
  <c r="GF1360" i="1"/>
  <c r="GG1360" i="1"/>
  <c r="GH1360" i="1"/>
  <c r="GI1360" i="1"/>
  <c r="GJ1360" i="1"/>
  <c r="GK1360" i="1"/>
  <c r="GL1360" i="1"/>
  <c r="GM1360" i="1"/>
  <c r="GN1360" i="1"/>
  <c r="GO1360" i="1"/>
  <c r="GP1360" i="1"/>
  <c r="GQ1360" i="1"/>
  <c r="GR1360" i="1"/>
  <c r="GS1360" i="1"/>
  <c r="GT1360" i="1"/>
  <c r="GU1360" i="1"/>
  <c r="GV1360" i="1"/>
  <c r="GW1360" i="1"/>
  <c r="GX1360" i="1"/>
  <c r="GY1360" i="1"/>
  <c r="GZ1360" i="1"/>
  <c r="HA1360" i="1"/>
  <c r="HB1360" i="1"/>
  <c r="HC1360" i="1"/>
  <c r="HD1360" i="1"/>
  <c r="HE1360" i="1"/>
  <c r="HF1360" i="1"/>
  <c r="HG1360" i="1"/>
  <c r="GE1361" i="1"/>
  <c r="GF1361" i="1"/>
  <c r="GG1361" i="1"/>
  <c r="GH1361" i="1"/>
  <c r="GI1361" i="1"/>
  <c r="GJ1361" i="1"/>
  <c r="GK1361" i="1"/>
  <c r="GL1361" i="1"/>
  <c r="GM1361" i="1"/>
  <c r="GN1361" i="1"/>
  <c r="GO1361" i="1"/>
  <c r="GP1361" i="1"/>
  <c r="GQ1361" i="1"/>
  <c r="GR1361" i="1"/>
  <c r="GS1361" i="1"/>
  <c r="GT1361" i="1"/>
  <c r="GU1361" i="1"/>
  <c r="GV1361" i="1"/>
  <c r="GW1361" i="1"/>
  <c r="GX1361" i="1"/>
  <c r="GY1361" i="1"/>
  <c r="GZ1361" i="1"/>
  <c r="HA1361" i="1"/>
  <c r="HB1361" i="1"/>
  <c r="HC1361" i="1"/>
  <c r="HD1361" i="1"/>
  <c r="HE1361" i="1"/>
  <c r="HF1361" i="1"/>
  <c r="HG1361" i="1"/>
  <c r="GE1362" i="1"/>
  <c r="GF1362" i="1"/>
  <c r="GG1362" i="1"/>
  <c r="GH1362" i="1"/>
  <c r="GI1362" i="1"/>
  <c r="GJ1362" i="1"/>
  <c r="GK1362" i="1"/>
  <c r="GL1362" i="1"/>
  <c r="GM1362" i="1"/>
  <c r="GN1362" i="1"/>
  <c r="GO1362" i="1"/>
  <c r="GP1362" i="1"/>
  <c r="GQ1362" i="1"/>
  <c r="GR1362" i="1"/>
  <c r="GS1362" i="1"/>
  <c r="GT1362" i="1"/>
  <c r="GU1362" i="1"/>
  <c r="GV1362" i="1"/>
  <c r="GW1362" i="1"/>
  <c r="GX1362" i="1"/>
  <c r="GY1362" i="1"/>
  <c r="GZ1362" i="1"/>
  <c r="HA1362" i="1"/>
  <c r="HB1362" i="1"/>
  <c r="HC1362" i="1"/>
  <c r="HD1362" i="1"/>
  <c r="HE1362" i="1"/>
  <c r="HF1362" i="1"/>
  <c r="HG1362" i="1"/>
  <c r="GE1364" i="1"/>
  <c r="GF1364" i="1"/>
  <c r="GG1364" i="1"/>
  <c r="GH1364" i="1"/>
  <c r="GI1364" i="1"/>
  <c r="GJ1364" i="1"/>
  <c r="GK1364" i="1"/>
  <c r="GL1364" i="1"/>
  <c r="GM1364" i="1"/>
  <c r="GN1364" i="1"/>
  <c r="GO1364" i="1"/>
  <c r="GP1364" i="1"/>
  <c r="GQ1364" i="1"/>
  <c r="GR1364" i="1"/>
  <c r="GS1364" i="1"/>
  <c r="GT1364" i="1"/>
  <c r="GU1364" i="1"/>
  <c r="GV1364" i="1"/>
  <c r="GW1364" i="1"/>
  <c r="GX1364" i="1"/>
  <c r="GY1364" i="1"/>
  <c r="GZ1364" i="1"/>
  <c r="HA1364" i="1"/>
  <c r="HB1364" i="1"/>
  <c r="HC1364" i="1"/>
  <c r="HD1364" i="1"/>
  <c r="HE1364" i="1"/>
  <c r="HF1364" i="1"/>
  <c r="HG1364" i="1"/>
  <c r="GE1365" i="1"/>
  <c r="GF1365" i="1"/>
  <c r="GG1365" i="1"/>
  <c r="GH1365" i="1"/>
  <c r="GI1365" i="1"/>
  <c r="GJ1365" i="1"/>
  <c r="GK1365" i="1"/>
  <c r="GL1365" i="1"/>
  <c r="GM1365" i="1"/>
  <c r="GN1365" i="1"/>
  <c r="GO1365" i="1"/>
  <c r="GP1365" i="1"/>
  <c r="GQ1365" i="1"/>
  <c r="GR1365" i="1"/>
  <c r="GS1365" i="1"/>
  <c r="GT1365" i="1"/>
  <c r="GU1365" i="1"/>
  <c r="GV1365" i="1"/>
  <c r="GW1365" i="1"/>
  <c r="GX1365" i="1"/>
  <c r="GY1365" i="1"/>
  <c r="GZ1365" i="1"/>
  <c r="HA1365" i="1"/>
  <c r="HB1365" i="1"/>
  <c r="HC1365" i="1"/>
  <c r="HD1365" i="1"/>
  <c r="HE1365" i="1"/>
  <c r="HF1365" i="1"/>
  <c r="HG1365" i="1"/>
  <c r="GE1366" i="1"/>
  <c r="GF1366" i="1"/>
  <c r="GG1366" i="1"/>
  <c r="GH1366" i="1"/>
  <c r="GI1366" i="1"/>
  <c r="GJ1366" i="1"/>
  <c r="GK1366" i="1"/>
  <c r="GL1366" i="1"/>
  <c r="GM1366" i="1"/>
  <c r="GN1366" i="1"/>
  <c r="GO1366" i="1"/>
  <c r="GP1366" i="1"/>
  <c r="GQ1366" i="1"/>
  <c r="GR1366" i="1"/>
  <c r="GS1366" i="1"/>
  <c r="GT1366" i="1"/>
  <c r="GU1366" i="1"/>
  <c r="GV1366" i="1"/>
  <c r="GW1366" i="1"/>
  <c r="GX1366" i="1"/>
  <c r="GY1366" i="1"/>
  <c r="GZ1366" i="1"/>
  <c r="HA1366" i="1"/>
  <c r="HB1366" i="1"/>
  <c r="HC1366" i="1"/>
  <c r="HD1366" i="1"/>
  <c r="HE1366" i="1"/>
  <c r="HF1366" i="1"/>
  <c r="HG1366" i="1"/>
  <c r="GE1367" i="1"/>
  <c r="GF1367" i="1"/>
  <c r="GG1367" i="1"/>
  <c r="GH1367" i="1"/>
  <c r="GI1367" i="1"/>
  <c r="GJ1367" i="1"/>
  <c r="GK1367" i="1"/>
  <c r="GL1367" i="1"/>
  <c r="GM1367" i="1"/>
  <c r="GN1367" i="1"/>
  <c r="GO1367" i="1"/>
  <c r="GP1367" i="1"/>
  <c r="GQ1367" i="1"/>
  <c r="GR1367" i="1"/>
  <c r="GS1367" i="1"/>
  <c r="GT1367" i="1"/>
  <c r="GU1367" i="1"/>
  <c r="GV1367" i="1"/>
  <c r="GW1367" i="1"/>
  <c r="GX1367" i="1"/>
  <c r="GY1367" i="1"/>
  <c r="GZ1367" i="1"/>
  <c r="HA1367" i="1"/>
  <c r="HB1367" i="1"/>
  <c r="HC1367" i="1"/>
  <c r="HD1367" i="1"/>
  <c r="HE1367" i="1"/>
  <c r="HF1367" i="1"/>
  <c r="HG1367" i="1"/>
  <c r="GE1368" i="1"/>
  <c r="GF1368" i="1"/>
  <c r="GG1368" i="1"/>
  <c r="GH1368" i="1"/>
  <c r="GI1368" i="1"/>
  <c r="GJ1368" i="1"/>
  <c r="GK1368" i="1"/>
  <c r="GL1368" i="1"/>
  <c r="GM1368" i="1"/>
  <c r="GN1368" i="1"/>
  <c r="GO1368" i="1"/>
  <c r="GP1368" i="1"/>
  <c r="GQ1368" i="1"/>
  <c r="GR1368" i="1"/>
  <c r="GS1368" i="1"/>
  <c r="GT1368" i="1"/>
  <c r="GU1368" i="1"/>
  <c r="GV1368" i="1"/>
  <c r="GW1368" i="1"/>
  <c r="GX1368" i="1"/>
  <c r="GY1368" i="1"/>
  <c r="GZ1368" i="1"/>
  <c r="HA1368" i="1"/>
  <c r="HB1368" i="1"/>
  <c r="HC1368" i="1"/>
  <c r="HD1368" i="1"/>
  <c r="HE1368" i="1"/>
  <c r="HF1368" i="1"/>
  <c r="HG1368" i="1"/>
  <c r="GE1369" i="1"/>
  <c r="GF1369" i="1"/>
  <c r="GG1369" i="1"/>
  <c r="GH1369" i="1"/>
  <c r="GI1369" i="1"/>
  <c r="GJ1369" i="1"/>
  <c r="GK1369" i="1"/>
  <c r="GL1369" i="1"/>
  <c r="GM1369" i="1"/>
  <c r="GN1369" i="1"/>
  <c r="GO1369" i="1"/>
  <c r="GP1369" i="1"/>
  <c r="GQ1369" i="1"/>
  <c r="GR1369" i="1"/>
  <c r="GS1369" i="1"/>
  <c r="GT1369" i="1"/>
  <c r="GU1369" i="1"/>
  <c r="GV1369" i="1"/>
  <c r="GW1369" i="1"/>
  <c r="GX1369" i="1"/>
  <c r="GY1369" i="1"/>
  <c r="GZ1369" i="1"/>
  <c r="HA1369" i="1"/>
  <c r="HB1369" i="1"/>
  <c r="HC1369" i="1"/>
  <c r="HD1369" i="1"/>
  <c r="HE1369" i="1"/>
  <c r="HF1369" i="1"/>
  <c r="HG1369" i="1"/>
  <c r="GE1370" i="1"/>
  <c r="GF1370" i="1"/>
  <c r="GG1370" i="1"/>
  <c r="GH1370" i="1"/>
  <c r="GI1370" i="1"/>
  <c r="GJ1370" i="1"/>
  <c r="GK1370" i="1"/>
  <c r="GL1370" i="1"/>
  <c r="GM1370" i="1"/>
  <c r="GN1370" i="1"/>
  <c r="GO1370" i="1"/>
  <c r="GP1370" i="1"/>
  <c r="GQ1370" i="1"/>
  <c r="GR1370" i="1"/>
  <c r="GS1370" i="1"/>
  <c r="GT1370" i="1"/>
  <c r="GU1370" i="1"/>
  <c r="GV1370" i="1"/>
  <c r="GW1370" i="1"/>
  <c r="GX1370" i="1"/>
  <c r="GY1370" i="1"/>
  <c r="GZ1370" i="1"/>
  <c r="HA1370" i="1"/>
  <c r="HB1370" i="1"/>
  <c r="HC1370" i="1"/>
  <c r="HD1370" i="1"/>
  <c r="HE1370" i="1"/>
  <c r="HF1370" i="1"/>
  <c r="HG1370" i="1"/>
  <c r="GE1371" i="1"/>
  <c r="GF1371" i="1"/>
  <c r="GG1371" i="1"/>
  <c r="GH1371" i="1"/>
  <c r="GI1371" i="1"/>
  <c r="GJ1371" i="1"/>
  <c r="GK1371" i="1"/>
  <c r="GL1371" i="1"/>
  <c r="GM1371" i="1"/>
  <c r="GN1371" i="1"/>
  <c r="GO1371" i="1"/>
  <c r="GP1371" i="1"/>
  <c r="GQ1371" i="1"/>
  <c r="GR1371" i="1"/>
  <c r="GS1371" i="1"/>
  <c r="GT1371" i="1"/>
  <c r="GU1371" i="1"/>
  <c r="GV1371" i="1"/>
  <c r="GW1371" i="1"/>
  <c r="GX1371" i="1"/>
  <c r="GY1371" i="1"/>
  <c r="GZ1371" i="1"/>
  <c r="HA1371" i="1"/>
  <c r="HB1371" i="1"/>
  <c r="HC1371" i="1"/>
  <c r="HD1371" i="1"/>
  <c r="HE1371" i="1"/>
  <c r="HF1371" i="1"/>
  <c r="HG1371" i="1"/>
  <c r="GD1371" i="1"/>
  <c r="GD1370" i="1"/>
  <c r="GD1369" i="1"/>
  <c r="GD1368" i="1"/>
  <c r="GD1367" i="1"/>
  <c r="GD1366" i="1"/>
  <c r="GD1365" i="1"/>
  <c r="GD1364" i="1"/>
  <c r="GD1362" i="1"/>
  <c r="GD1361" i="1"/>
  <c r="GD1360" i="1"/>
  <c r="GD1359" i="1"/>
  <c r="GD1358" i="1"/>
  <c r="GD1357" i="1"/>
  <c r="GD1356" i="1"/>
  <c r="GD1355" i="1"/>
  <c r="GD1354" i="1"/>
  <c r="GD1353" i="1"/>
  <c r="GD1351" i="1"/>
  <c r="GD1350" i="1"/>
  <c r="GD1349" i="1"/>
  <c r="GD1348" i="1"/>
  <c r="GD1347" i="1"/>
  <c r="GD1346" i="1"/>
  <c r="GD1345" i="1"/>
  <c r="GD1344" i="1"/>
  <c r="GD1343" i="1"/>
  <c r="GD1342" i="1"/>
  <c r="GD1341" i="1"/>
  <c r="GD1339" i="1"/>
  <c r="GD1336" i="1"/>
  <c r="GB14" i="1"/>
  <c r="GB16" i="1"/>
  <c r="GB18" i="1"/>
  <c r="GB20" i="1"/>
  <c r="GB22" i="1"/>
  <c r="GB24" i="1"/>
  <c r="GB26" i="1"/>
  <c r="GB28" i="1"/>
  <c r="GB30" i="1"/>
  <c r="GB32" i="1"/>
  <c r="GB34" i="1"/>
  <c r="GB36" i="1"/>
  <c r="GB38" i="1"/>
  <c r="GB40" i="1"/>
  <c r="GB42" i="1"/>
  <c r="GB44" i="1"/>
  <c r="GB46" i="1"/>
  <c r="GB48" i="1"/>
  <c r="GB50" i="1"/>
  <c r="GB52" i="1"/>
  <c r="GB54" i="1"/>
  <c r="GB56" i="1"/>
  <c r="GB58" i="1"/>
  <c r="GB60" i="1"/>
  <c r="GB62" i="1"/>
  <c r="GB64" i="1"/>
  <c r="GB66" i="1"/>
  <c r="GB68" i="1"/>
  <c r="GB70" i="1"/>
  <c r="GB72" i="1"/>
  <c r="GB74" i="1"/>
  <c r="GB76" i="1"/>
  <c r="GB78" i="1"/>
  <c r="GB80" i="1"/>
  <c r="GB82" i="1"/>
  <c r="GB84" i="1"/>
  <c r="GB86" i="1"/>
  <c r="GB88" i="1"/>
  <c r="GB90" i="1"/>
  <c r="GB92" i="1"/>
  <c r="GB94" i="1"/>
  <c r="GB96" i="1"/>
  <c r="GB98" i="1"/>
  <c r="GB100" i="1"/>
  <c r="GB102" i="1"/>
  <c r="GB104" i="1"/>
  <c r="GB106" i="1"/>
  <c r="GB108" i="1"/>
  <c r="GB110" i="1"/>
  <c r="GB112" i="1"/>
  <c r="GB114" i="1"/>
  <c r="GB116" i="1"/>
  <c r="GB118" i="1"/>
  <c r="GB120" i="1"/>
  <c r="GB122" i="1"/>
  <c r="GB124" i="1"/>
  <c r="GB126" i="1"/>
  <c r="GB128" i="1"/>
  <c r="GB130" i="1"/>
  <c r="GB132" i="1"/>
  <c r="GB134" i="1"/>
  <c r="GB136" i="1"/>
  <c r="GB138" i="1"/>
  <c r="GB140" i="1"/>
  <c r="GB142" i="1"/>
  <c r="GB144" i="1"/>
  <c r="GB146" i="1"/>
  <c r="GB148" i="1"/>
  <c r="GB150" i="1"/>
  <c r="GB152" i="1"/>
  <c r="GB154" i="1"/>
  <c r="GB156" i="1"/>
  <c r="GB158" i="1"/>
  <c r="GB160" i="1"/>
  <c r="GB162" i="1"/>
  <c r="GB164" i="1"/>
  <c r="GB166" i="1"/>
  <c r="GB168" i="1"/>
  <c r="GB170" i="1"/>
  <c r="GB172" i="1"/>
  <c r="GB174" i="1"/>
  <c r="GB176" i="1"/>
  <c r="GB178" i="1"/>
  <c r="GB180" i="1"/>
  <c r="GB182" i="1"/>
  <c r="GB184" i="1"/>
  <c r="GB186" i="1"/>
  <c r="GB188" i="1"/>
  <c r="GB190" i="1"/>
  <c r="GB192" i="1"/>
  <c r="GB194" i="1"/>
  <c r="GB196" i="1"/>
  <c r="GB198" i="1"/>
  <c r="GB200" i="1"/>
  <c r="GB202" i="1"/>
  <c r="GB204" i="1"/>
  <c r="GB206" i="1"/>
  <c r="GB208" i="1"/>
  <c r="GB210" i="1"/>
  <c r="GB212" i="1"/>
  <c r="GB214" i="1"/>
  <c r="GB216" i="1"/>
  <c r="GB218" i="1"/>
  <c r="GB220" i="1"/>
  <c r="GB222" i="1"/>
  <c r="GB224" i="1"/>
  <c r="GB226" i="1"/>
  <c r="GB228" i="1"/>
  <c r="GB230" i="1"/>
  <c r="GB232" i="1"/>
  <c r="GB234" i="1"/>
  <c r="GB236" i="1"/>
  <c r="GB238" i="1"/>
  <c r="GB240" i="1"/>
  <c r="GB242" i="1"/>
  <c r="GB244" i="1"/>
  <c r="GB246" i="1"/>
  <c r="GB248" i="1"/>
  <c r="GB250" i="1"/>
  <c r="GB252" i="1"/>
  <c r="GB254" i="1"/>
  <c r="GB256" i="1"/>
  <c r="GB258" i="1"/>
  <c r="GB260" i="1"/>
  <c r="GB262" i="1"/>
  <c r="GB264" i="1"/>
  <c r="GB266" i="1"/>
  <c r="GB268" i="1"/>
  <c r="GB270" i="1"/>
  <c r="GB272" i="1"/>
  <c r="GB274" i="1"/>
  <c r="GB276" i="1"/>
  <c r="GB278" i="1"/>
  <c r="GB280" i="1"/>
  <c r="GB282" i="1"/>
  <c r="GB284" i="1"/>
  <c r="GB286" i="1"/>
  <c r="GB288" i="1"/>
  <c r="GB290" i="1"/>
  <c r="GB292" i="1"/>
  <c r="GB294" i="1"/>
  <c r="GB296" i="1"/>
  <c r="GB298" i="1"/>
  <c r="GB300" i="1"/>
  <c r="GB302" i="1"/>
  <c r="GB304" i="1"/>
  <c r="GB306" i="1"/>
  <c r="GB308" i="1"/>
  <c r="GB310" i="1"/>
  <c r="GB312" i="1"/>
  <c r="GB314" i="1"/>
  <c r="GB316" i="1"/>
  <c r="GB318" i="1"/>
  <c r="GB320" i="1"/>
  <c r="GB322" i="1"/>
  <c r="GB324" i="1"/>
  <c r="GB326" i="1"/>
  <c r="GB328" i="1"/>
  <c r="GB330" i="1"/>
  <c r="GB332" i="1"/>
  <c r="GB334" i="1"/>
  <c r="GB336" i="1"/>
  <c r="GB338" i="1"/>
  <c r="GB340" i="1"/>
  <c r="GB342" i="1"/>
  <c r="GB344" i="1"/>
  <c r="GB346" i="1"/>
  <c r="GB348" i="1"/>
  <c r="GB350" i="1"/>
  <c r="GB352" i="1"/>
  <c r="GB354" i="1"/>
  <c r="GB356" i="1"/>
  <c r="GB358" i="1"/>
  <c r="GB360" i="1"/>
  <c r="GB362" i="1"/>
  <c r="GB364" i="1"/>
  <c r="GB366" i="1"/>
  <c r="GB368" i="1"/>
  <c r="GB370" i="1"/>
  <c r="GB372" i="1"/>
  <c r="GB374" i="1"/>
  <c r="GB376" i="1"/>
  <c r="GB378" i="1"/>
  <c r="GB380" i="1"/>
  <c r="GB382" i="1"/>
  <c r="GB384" i="1"/>
  <c r="GB386" i="1"/>
  <c r="GB388" i="1"/>
  <c r="GB390" i="1"/>
  <c r="GB392" i="1"/>
  <c r="GB394" i="1"/>
  <c r="GB396" i="1"/>
  <c r="GB398" i="1"/>
  <c r="GB400" i="1"/>
  <c r="GB402" i="1"/>
  <c r="GB404" i="1"/>
  <c r="GB406" i="1"/>
  <c r="GB408" i="1"/>
  <c r="GB410" i="1"/>
  <c r="GB412" i="1"/>
  <c r="GB414" i="1"/>
  <c r="GB416" i="1"/>
  <c r="GB418" i="1"/>
  <c r="GB420" i="1"/>
  <c r="GB422" i="1"/>
  <c r="GB424" i="1"/>
  <c r="GB426" i="1"/>
  <c r="GB428" i="1"/>
  <c r="GB430" i="1"/>
  <c r="GB432" i="1"/>
  <c r="GB434" i="1"/>
  <c r="GB436" i="1"/>
  <c r="GB438" i="1"/>
  <c r="GB440" i="1"/>
  <c r="GB442" i="1"/>
  <c r="GB444" i="1"/>
  <c r="GB446" i="1"/>
  <c r="GB448" i="1"/>
  <c r="GB450" i="1"/>
  <c r="GB452" i="1"/>
  <c r="GB454" i="1"/>
  <c r="GB456" i="1"/>
  <c r="GB458" i="1"/>
  <c r="GB460" i="1"/>
  <c r="GB462" i="1"/>
  <c r="GB464" i="1"/>
  <c r="GB466" i="1"/>
  <c r="GB468" i="1"/>
  <c r="GB470" i="1"/>
  <c r="GB472" i="1"/>
  <c r="GB474" i="1"/>
  <c r="GB476" i="1"/>
  <c r="GB478" i="1"/>
  <c r="GB480" i="1"/>
  <c r="GB482" i="1"/>
  <c r="GB484" i="1"/>
  <c r="GB486" i="1"/>
  <c r="GB488" i="1"/>
  <c r="GB490" i="1"/>
  <c r="GB492" i="1"/>
  <c r="GB494" i="1"/>
  <c r="GB496" i="1"/>
  <c r="GB498" i="1"/>
  <c r="GB500" i="1"/>
  <c r="GB502" i="1"/>
  <c r="GB504" i="1"/>
  <c r="GB506" i="1"/>
  <c r="GB508" i="1"/>
  <c r="GB510" i="1"/>
  <c r="GB512" i="1"/>
  <c r="GB514" i="1"/>
  <c r="GB516" i="1"/>
  <c r="GB518" i="1"/>
  <c r="GB520" i="1"/>
  <c r="GB522" i="1"/>
  <c r="GB524" i="1"/>
  <c r="GB526" i="1"/>
  <c r="GB528" i="1"/>
  <c r="GB530" i="1"/>
  <c r="GB532" i="1"/>
  <c r="GB534" i="1"/>
  <c r="GB536" i="1"/>
  <c r="GB538" i="1"/>
  <c r="GB540" i="1"/>
  <c r="GB542" i="1"/>
  <c r="GB544" i="1"/>
  <c r="GB546" i="1"/>
  <c r="GB548" i="1"/>
  <c r="GB550" i="1"/>
  <c r="GB552" i="1"/>
  <c r="GB554" i="1"/>
  <c r="GB556" i="1"/>
  <c r="GB558" i="1"/>
  <c r="GB560" i="1"/>
  <c r="GB562" i="1"/>
  <c r="GB564" i="1"/>
  <c r="GB566" i="1"/>
  <c r="GB568" i="1"/>
  <c r="GB570" i="1"/>
  <c r="GB572" i="1"/>
  <c r="GB574" i="1"/>
  <c r="GB576" i="1"/>
  <c r="GB578" i="1"/>
  <c r="GB580" i="1"/>
  <c r="GB582" i="1"/>
  <c r="GB584" i="1"/>
  <c r="GB586" i="1"/>
  <c r="GB588" i="1"/>
  <c r="GB590" i="1"/>
  <c r="GB592" i="1"/>
  <c r="GB594" i="1"/>
  <c r="GB596" i="1"/>
  <c r="GB598" i="1"/>
  <c r="GB600" i="1"/>
  <c r="GB602" i="1"/>
  <c r="GB604" i="1"/>
  <c r="GB606" i="1"/>
  <c r="GB608" i="1"/>
  <c r="GB610" i="1"/>
  <c r="GB612" i="1"/>
  <c r="GB614" i="1"/>
  <c r="GB616" i="1"/>
  <c r="GB618" i="1"/>
  <c r="GB620" i="1"/>
  <c r="GB622" i="1"/>
  <c r="GB624" i="1"/>
  <c r="GB626" i="1"/>
  <c r="GB628" i="1"/>
  <c r="GB630" i="1"/>
  <c r="GB632" i="1"/>
  <c r="GB634" i="1"/>
  <c r="GB636" i="1"/>
  <c r="GB638" i="1"/>
  <c r="GB640" i="1"/>
  <c r="GB642" i="1"/>
  <c r="GB644" i="1"/>
  <c r="GB646" i="1"/>
  <c r="GB648" i="1"/>
  <c r="GB650" i="1"/>
  <c r="GB652" i="1"/>
  <c r="GB654" i="1"/>
  <c r="GB656" i="1"/>
  <c r="GB658" i="1"/>
  <c r="GB660" i="1"/>
  <c r="GB662" i="1"/>
  <c r="GB664" i="1"/>
  <c r="GB666" i="1"/>
  <c r="GB668" i="1"/>
  <c r="GB670" i="1"/>
  <c r="GB672" i="1"/>
  <c r="GB674" i="1"/>
  <c r="GB676" i="1"/>
  <c r="GB678" i="1"/>
  <c r="GB680" i="1"/>
  <c r="GB682" i="1"/>
  <c r="GB684" i="1"/>
  <c r="GB686" i="1"/>
  <c r="GB688" i="1"/>
  <c r="GB690" i="1"/>
  <c r="GB692" i="1"/>
  <c r="GB694" i="1"/>
  <c r="GB696" i="1"/>
  <c r="GB698" i="1"/>
  <c r="GB700" i="1"/>
  <c r="GB702" i="1"/>
  <c r="GB704" i="1"/>
  <c r="GB706" i="1"/>
  <c r="GB708" i="1"/>
  <c r="GB710" i="1"/>
  <c r="GB712" i="1"/>
  <c r="GB714" i="1"/>
  <c r="GB716" i="1"/>
  <c r="GB718" i="1"/>
  <c r="GB720" i="1"/>
  <c r="GB722" i="1"/>
  <c r="GB724" i="1"/>
  <c r="GB726" i="1"/>
  <c r="GB728" i="1"/>
  <c r="GB730" i="1"/>
  <c r="GB732" i="1"/>
  <c r="GB734" i="1"/>
  <c r="GB736" i="1"/>
  <c r="GB738" i="1"/>
  <c r="GB740" i="1"/>
  <c r="GB742" i="1"/>
  <c r="GB744" i="1"/>
  <c r="GB746" i="1"/>
  <c r="GB748" i="1"/>
  <c r="GB750" i="1"/>
  <c r="GB752" i="1"/>
  <c r="GB754" i="1"/>
  <c r="GB756" i="1"/>
  <c r="GB758" i="1"/>
  <c r="GB760" i="1"/>
  <c r="GB762" i="1"/>
  <c r="GB764" i="1"/>
  <c r="GB766" i="1"/>
  <c r="GB768" i="1"/>
  <c r="GB770" i="1"/>
  <c r="GB772" i="1"/>
  <c r="GB774" i="1"/>
  <c r="GB776" i="1"/>
  <c r="GB778" i="1"/>
  <c r="GB780" i="1"/>
  <c r="GB782" i="1"/>
  <c r="GB784" i="1"/>
  <c r="GB786" i="1"/>
  <c r="GB788" i="1"/>
  <c r="GB790" i="1"/>
  <c r="GB792" i="1"/>
  <c r="GB794" i="1"/>
  <c r="GB796" i="1"/>
  <c r="GB798" i="1"/>
  <c r="GB800" i="1"/>
  <c r="GB802" i="1"/>
  <c r="GB804" i="1"/>
  <c r="GB806" i="1"/>
  <c r="GB808" i="1"/>
  <c r="GB810" i="1"/>
  <c r="GB812" i="1"/>
  <c r="GB814" i="1"/>
  <c r="GB816" i="1"/>
  <c r="GB818" i="1"/>
  <c r="GB820" i="1"/>
  <c r="GB822" i="1"/>
  <c r="GB824" i="1"/>
  <c r="GB826" i="1"/>
  <c r="GB828" i="1"/>
  <c r="GB830" i="1"/>
  <c r="GB832" i="1"/>
  <c r="GB834" i="1"/>
  <c r="GB836" i="1"/>
  <c r="GB838" i="1"/>
  <c r="GB840" i="1"/>
  <c r="GB842" i="1"/>
  <c r="GB844" i="1"/>
  <c r="GB846" i="1"/>
  <c r="GB848" i="1"/>
  <c r="GB850" i="1"/>
  <c r="GB852" i="1"/>
  <c r="GB854" i="1"/>
  <c r="GB856" i="1"/>
  <c r="GB858" i="1"/>
  <c r="GB860" i="1"/>
  <c r="GB862" i="1"/>
  <c r="GB864" i="1"/>
  <c r="GB866" i="1"/>
  <c r="GB868" i="1"/>
  <c r="GB870" i="1"/>
  <c r="GB872" i="1"/>
  <c r="GB874" i="1"/>
  <c r="GB876" i="1"/>
  <c r="GB878" i="1"/>
  <c r="GB880" i="1"/>
  <c r="GB882" i="1"/>
  <c r="GB884" i="1"/>
  <c r="GB886" i="1"/>
  <c r="GB888" i="1"/>
  <c r="GB890" i="1"/>
  <c r="GB892" i="1"/>
  <c r="GB894" i="1"/>
  <c r="GB896" i="1"/>
  <c r="GB898" i="1"/>
  <c r="GB900" i="1"/>
  <c r="GB902" i="1"/>
  <c r="GB904" i="1"/>
  <c r="GB906" i="1"/>
  <c r="GB908" i="1"/>
  <c r="GB910" i="1"/>
  <c r="GB912" i="1"/>
  <c r="GB914" i="1"/>
  <c r="GB916" i="1"/>
  <c r="GB918" i="1"/>
  <c r="GB920" i="1"/>
  <c r="GB922" i="1"/>
  <c r="GB924" i="1"/>
  <c r="GB926" i="1"/>
  <c r="GB928" i="1"/>
  <c r="GB930" i="1"/>
  <c r="GB932" i="1"/>
  <c r="GB934" i="1"/>
  <c r="GB936" i="1"/>
  <c r="GB938" i="1"/>
  <c r="GB940" i="1"/>
  <c r="GB942" i="1"/>
  <c r="GB944" i="1"/>
  <c r="GB946" i="1"/>
  <c r="GB948" i="1"/>
  <c r="GB950" i="1"/>
  <c r="GB952" i="1"/>
  <c r="GB954" i="1"/>
  <c r="GB956" i="1"/>
  <c r="GB958" i="1"/>
  <c r="GB960" i="1"/>
  <c r="GB962" i="1"/>
  <c r="GB964" i="1"/>
  <c r="GB966" i="1"/>
  <c r="GB968" i="1"/>
  <c r="GB970" i="1"/>
  <c r="GB972" i="1"/>
  <c r="GB974" i="1"/>
  <c r="GB976" i="1"/>
  <c r="GB978" i="1"/>
  <c r="GB980" i="1"/>
  <c r="GB982" i="1"/>
  <c r="GB984" i="1"/>
  <c r="GB986" i="1"/>
  <c r="GB988" i="1"/>
  <c r="GB990" i="1"/>
  <c r="GB992" i="1"/>
  <c r="GB994" i="1"/>
  <c r="GB996" i="1"/>
  <c r="GB998" i="1"/>
  <c r="GB1000" i="1"/>
  <c r="GB1002" i="1"/>
  <c r="GB1004" i="1"/>
  <c r="GB1006" i="1"/>
  <c r="GB1008" i="1"/>
  <c r="GB1010" i="1"/>
  <c r="GB1012" i="1"/>
  <c r="GB1014" i="1"/>
  <c r="GB1016" i="1"/>
  <c r="GB1018" i="1"/>
  <c r="GB1020" i="1"/>
  <c r="GB1022" i="1"/>
  <c r="GB1024" i="1"/>
  <c r="GB1026" i="1"/>
  <c r="GB1028" i="1"/>
  <c r="GB1030" i="1"/>
  <c r="GB1032" i="1"/>
  <c r="GB1034" i="1"/>
  <c r="GB1036" i="1"/>
  <c r="GB1038" i="1"/>
  <c r="GB1040" i="1"/>
  <c r="GB1042" i="1"/>
  <c r="GB1044" i="1"/>
  <c r="GB1046" i="1"/>
  <c r="GB1048" i="1"/>
  <c r="GB1050" i="1"/>
  <c r="GB1052" i="1"/>
  <c r="GB1054" i="1"/>
  <c r="GB1056" i="1"/>
  <c r="GB1058" i="1"/>
  <c r="GB1060" i="1"/>
  <c r="GB1062" i="1"/>
  <c r="GB1064" i="1"/>
  <c r="GB1066" i="1"/>
  <c r="GB1068" i="1"/>
  <c r="GB1072" i="1"/>
  <c r="GB1074" i="1"/>
  <c r="GB1076" i="1"/>
  <c r="GB1078" i="1"/>
  <c r="GB1080" i="1"/>
  <c r="GB1082" i="1"/>
  <c r="GB1084" i="1"/>
  <c r="GB1086" i="1"/>
  <c r="GB1088" i="1"/>
  <c r="GB1090" i="1"/>
  <c r="GB1092" i="1"/>
  <c r="GB1094" i="1"/>
  <c r="GB1096" i="1"/>
  <c r="GB1098" i="1"/>
  <c r="GB1100" i="1"/>
  <c r="GB1102" i="1"/>
  <c r="GB1104" i="1"/>
  <c r="GB1106" i="1"/>
  <c r="GB1108" i="1"/>
  <c r="GB1110" i="1"/>
  <c r="GB1112" i="1"/>
  <c r="GB1114" i="1"/>
  <c r="GB1116" i="1"/>
  <c r="GB1118" i="1"/>
  <c r="GB1120" i="1"/>
  <c r="GB1122" i="1"/>
  <c r="GB1124" i="1"/>
  <c r="GB1126" i="1"/>
  <c r="GB1128" i="1"/>
  <c r="GB1130" i="1"/>
  <c r="GB1132" i="1"/>
  <c r="GB1134" i="1"/>
  <c r="GB1136" i="1"/>
  <c r="GB1138" i="1"/>
  <c r="GB1140" i="1"/>
  <c r="GB1142" i="1"/>
  <c r="GB1144" i="1"/>
  <c r="GB1146" i="1"/>
  <c r="GB1148" i="1"/>
  <c r="GB1150" i="1"/>
  <c r="GB1152" i="1"/>
  <c r="GB1154" i="1"/>
  <c r="GB1156" i="1"/>
  <c r="GB1158" i="1"/>
  <c r="GB1160" i="1"/>
  <c r="GB1162" i="1"/>
  <c r="GB1164" i="1"/>
  <c r="GB1166" i="1"/>
  <c r="GB1168" i="1"/>
  <c r="GB1170" i="1"/>
  <c r="GB1172" i="1"/>
  <c r="GB1174" i="1"/>
  <c r="GB1176" i="1"/>
  <c r="GB1178" i="1"/>
  <c r="GB1180" i="1"/>
  <c r="GB1182" i="1"/>
  <c r="GB1184" i="1"/>
  <c r="GB1186" i="1"/>
  <c r="GB1188" i="1"/>
  <c r="GB1190" i="1"/>
  <c r="GB1192" i="1"/>
  <c r="GB1194" i="1"/>
  <c r="GB1196" i="1"/>
  <c r="GB1198" i="1"/>
  <c r="GB1200" i="1"/>
  <c r="GB1202" i="1"/>
  <c r="GB1204" i="1"/>
  <c r="GB1206" i="1"/>
  <c r="GB1208" i="1"/>
  <c r="GB1210" i="1"/>
  <c r="GB1353" i="1"/>
  <c r="GB1216" i="1"/>
  <c r="GB1218" i="1"/>
  <c r="GB1220" i="1"/>
  <c r="GB1222" i="1"/>
  <c r="GB1355" i="1" s="1"/>
  <c r="GB1224" i="1"/>
  <c r="GB1226" i="1"/>
  <c r="GB1228" i="1"/>
  <c r="GB1230" i="1"/>
  <c r="GB1357" i="1" s="1"/>
  <c r="GB1232" i="1"/>
  <c r="GB1234" i="1"/>
  <c r="GB1236" i="1"/>
  <c r="GB1359" i="1" s="1"/>
  <c r="GB1238" i="1"/>
  <c r="GB1240" i="1"/>
  <c r="GB1242" i="1"/>
  <c r="GB1361" i="1" s="1"/>
  <c r="GB1244" i="1"/>
  <c r="GB1246" i="1"/>
  <c r="GB1248" i="1"/>
  <c r="GB1250" i="1"/>
  <c r="GB1252" i="1"/>
  <c r="GB1254" i="1"/>
  <c r="GB1256" i="1"/>
  <c r="GB1258" i="1"/>
  <c r="GB1260" i="1"/>
  <c r="GB1262" i="1"/>
  <c r="GB1264" i="1"/>
  <c r="GB1266" i="1"/>
  <c r="GB1268" i="1"/>
  <c r="GB1270" i="1"/>
  <c r="GB1272" i="1"/>
  <c r="GB1274" i="1"/>
  <c r="GB1276" i="1"/>
  <c r="GB1278" i="1"/>
  <c r="GB1280" i="1"/>
  <c r="GB1282" i="1"/>
  <c r="GB1284" i="1"/>
  <c r="GB1286" i="1"/>
  <c r="GB1288" i="1"/>
  <c r="GB1290" i="1"/>
  <c r="GB1292" i="1"/>
  <c r="GB1294" i="1"/>
  <c r="GB1296" i="1"/>
  <c r="GB1298" i="1"/>
  <c r="GB1300" i="1"/>
  <c r="GB1302" i="1"/>
  <c r="GB1304" i="1"/>
  <c r="GB1306" i="1"/>
  <c r="GB1308" i="1"/>
  <c r="GB1310" i="1"/>
  <c r="GB1312" i="1"/>
  <c r="GB1314" i="1"/>
  <c r="GB1316" i="1"/>
  <c r="GB1318" i="1"/>
  <c r="GB1320" i="1"/>
  <c r="GB1322" i="1"/>
  <c r="GB1324" i="1"/>
  <c r="GB1326" i="1"/>
  <c r="GB1328" i="1"/>
  <c r="GB12" i="1"/>
  <c r="GB1364" i="1" l="1"/>
  <c r="GB1370" i="1"/>
  <c r="GB1348" i="1"/>
  <c r="GB1350" i="1"/>
  <c r="GB1368" i="1"/>
  <c r="GB1344" i="1"/>
  <c r="GB1340" i="1"/>
  <c r="GB1366" i="1"/>
  <c r="GB1342" i="1"/>
  <c r="GB1338" i="1"/>
  <c r="GB1346" i="1"/>
  <c r="GB1336" i="1"/>
  <c r="DN14" i="1"/>
  <c r="DN16" i="1"/>
  <c r="DN18" i="1"/>
  <c r="DN20" i="1"/>
  <c r="DN24" i="1"/>
  <c r="DN26" i="1"/>
  <c r="DN28" i="1"/>
  <c r="DN30" i="1"/>
  <c r="DN32" i="1"/>
  <c r="DN34" i="1"/>
  <c r="DN36" i="1"/>
  <c r="DN40" i="1"/>
  <c r="DN42" i="1"/>
  <c r="DN46" i="1"/>
  <c r="DN48" i="1"/>
  <c r="DN50" i="1"/>
  <c r="DN54" i="1"/>
  <c r="DN56" i="1"/>
  <c r="DN58" i="1"/>
  <c r="DN60" i="1"/>
  <c r="DN62" i="1"/>
  <c r="DN64" i="1"/>
  <c r="DN66" i="1"/>
  <c r="DN68" i="1"/>
  <c r="DN70" i="1"/>
  <c r="DN72" i="1"/>
  <c r="DN74" i="1"/>
  <c r="DN76" i="1"/>
  <c r="DN78" i="1"/>
  <c r="DN80" i="1"/>
  <c r="DN82" i="1"/>
  <c r="DN84" i="1"/>
  <c r="DN86" i="1"/>
  <c r="DN88" i="1"/>
  <c r="DN90" i="1"/>
  <c r="DN92" i="1"/>
  <c r="DN94" i="1"/>
  <c r="DN96" i="1"/>
  <c r="DN98" i="1"/>
  <c r="DN100" i="1"/>
  <c r="DN102" i="1"/>
  <c r="DN104" i="1"/>
  <c r="DN106" i="1"/>
  <c r="DN108" i="1"/>
  <c r="DN110" i="1"/>
  <c r="DN112" i="1"/>
  <c r="DN114" i="1"/>
  <c r="DN116" i="1"/>
  <c r="DN118" i="1"/>
  <c r="DN120" i="1"/>
  <c r="DN122" i="1"/>
  <c r="DN124" i="1"/>
  <c r="DN126" i="1"/>
  <c r="DN128" i="1"/>
  <c r="DN130" i="1"/>
  <c r="DN132" i="1"/>
  <c r="DN134" i="1"/>
  <c r="DN136" i="1"/>
  <c r="DN138" i="1"/>
  <c r="DN140" i="1"/>
  <c r="DN142" i="1"/>
  <c r="DN144" i="1"/>
  <c r="DN146" i="1"/>
  <c r="DN148" i="1"/>
  <c r="DN150" i="1"/>
  <c r="DN152" i="1"/>
  <c r="DN154" i="1"/>
  <c r="DN156" i="1"/>
  <c r="DN158" i="1"/>
  <c r="DN160" i="1"/>
  <c r="DN162" i="1"/>
  <c r="DN164" i="1"/>
  <c r="DN166" i="1"/>
  <c r="DN168" i="1"/>
  <c r="DN170" i="1"/>
  <c r="DN172" i="1"/>
  <c r="DN174" i="1"/>
  <c r="DN176" i="1"/>
  <c r="DN178" i="1"/>
  <c r="DN180" i="1"/>
  <c r="DN182" i="1"/>
  <c r="DN184" i="1"/>
  <c r="DN186" i="1"/>
  <c r="DN188" i="1"/>
  <c r="DN190" i="1"/>
  <c r="DN192" i="1"/>
  <c r="DN194" i="1"/>
  <c r="DN196" i="1"/>
  <c r="DN198" i="1"/>
  <c r="DN200" i="1"/>
  <c r="DN202" i="1"/>
  <c r="DN204" i="1"/>
  <c r="DN206" i="1"/>
  <c r="DN208" i="1"/>
  <c r="DN210" i="1"/>
  <c r="DN212" i="1"/>
  <c r="DN214" i="1"/>
  <c r="DN216" i="1"/>
  <c r="DN218" i="1"/>
  <c r="DN220" i="1"/>
  <c r="DN222" i="1"/>
  <c r="DN224" i="1"/>
  <c r="DN226" i="1"/>
  <c r="DN228" i="1"/>
  <c r="DN230" i="1"/>
  <c r="DN232" i="1"/>
  <c r="DN234" i="1"/>
  <c r="DN236" i="1"/>
  <c r="DN238" i="1"/>
  <c r="DN240" i="1"/>
  <c r="DN242" i="1"/>
  <c r="DN244" i="1"/>
  <c r="DN246" i="1"/>
  <c r="DN248" i="1"/>
  <c r="DN250" i="1"/>
  <c r="DN252" i="1"/>
  <c r="DN254" i="1"/>
  <c r="DN256" i="1"/>
  <c r="DN258" i="1"/>
  <c r="DN260" i="1"/>
  <c r="DN262" i="1"/>
  <c r="DN264" i="1"/>
  <c r="DN266" i="1"/>
  <c r="DN268" i="1"/>
  <c r="DN270" i="1"/>
  <c r="DN272" i="1"/>
  <c r="DN274" i="1"/>
  <c r="DN276" i="1"/>
  <c r="DN278" i="1"/>
  <c r="DN280" i="1"/>
  <c r="DN282" i="1"/>
  <c r="DN284" i="1"/>
  <c r="DN286" i="1"/>
  <c r="DN288" i="1"/>
  <c r="DN290" i="1"/>
  <c r="DN292" i="1"/>
  <c r="DN294" i="1"/>
  <c r="DN296" i="1"/>
  <c r="DN298" i="1"/>
  <c r="DN300" i="1"/>
  <c r="DN302" i="1"/>
  <c r="DN304" i="1"/>
  <c r="DN306" i="1"/>
  <c r="DN308" i="1"/>
  <c r="DN310" i="1"/>
  <c r="DN312" i="1"/>
  <c r="DN314" i="1"/>
  <c r="DN316" i="1"/>
  <c r="DN318" i="1"/>
  <c r="DN320" i="1"/>
  <c r="DN322" i="1"/>
  <c r="DN324" i="1"/>
  <c r="DN326" i="1"/>
  <c r="DN328" i="1"/>
  <c r="DN330" i="1"/>
  <c r="DN332" i="1"/>
  <c r="DN334" i="1"/>
  <c r="DN336" i="1"/>
  <c r="DN338" i="1"/>
  <c r="DN340" i="1"/>
  <c r="DN342" i="1"/>
  <c r="DN344" i="1"/>
  <c r="DN346" i="1"/>
  <c r="DN348" i="1"/>
  <c r="DN350" i="1"/>
  <c r="DN352" i="1"/>
  <c r="DN354" i="1"/>
  <c r="DN356" i="1"/>
  <c r="DN358" i="1"/>
  <c r="DN360" i="1"/>
  <c r="DN362" i="1"/>
  <c r="DN364" i="1"/>
  <c r="DN366" i="1"/>
  <c r="DN368" i="1"/>
  <c r="DN370" i="1"/>
  <c r="DN372" i="1"/>
  <c r="DN374" i="1"/>
  <c r="DN376" i="1"/>
  <c r="DN378" i="1"/>
  <c r="DN380" i="1"/>
  <c r="DN382" i="1"/>
  <c r="DN384" i="1"/>
  <c r="DN386" i="1"/>
  <c r="DN388" i="1"/>
  <c r="DN390" i="1"/>
  <c r="DN392" i="1"/>
  <c r="DN394" i="1"/>
  <c r="DN396" i="1"/>
  <c r="DN398" i="1"/>
  <c r="DN400" i="1"/>
  <c r="DN402" i="1"/>
  <c r="DN404" i="1"/>
  <c r="DN406" i="1"/>
  <c r="DN408" i="1"/>
  <c r="DN410" i="1"/>
  <c r="DN412" i="1"/>
  <c r="DN414" i="1"/>
  <c r="DN416" i="1"/>
  <c r="DN418" i="1"/>
  <c r="DN420" i="1"/>
  <c r="DN422" i="1"/>
  <c r="DN424" i="1"/>
  <c r="DN426" i="1"/>
  <c r="DN428" i="1"/>
  <c r="DN430" i="1"/>
  <c r="DN432" i="1"/>
  <c r="DN434" i="1"/>
  <c r="DN436" i="1"/>
  <c r="DN438" i="1"/>
  <c r="DN440" i="1"/>
  <c r="DN442" i="1"/>
  <c r="DN444" i="1"/>
  <c r="DN446" i="1"/>
  <c r="DN448" i="1"/>
  <c r="DN450" i="1"/>
  <c r="DN452" i="1"/>
  <c r="DN454" i="1"/>
  <c r="DN456" i="1"/>
  <c r="DN458" i="1"/>
  <c r="DN460" i="1"/>
  <c r="DN462" i="1"/>
  <c r="DN464" i="1"/>
  <c r="DN466" i="1"/>
  <c r="DN468" i="1"/>
  <c r="DN470" i="1"/>
  <c r="DN472" i="1"/>
  <c r="DN474" i="1"/>
  <c r="DN476" i="1"/>
  <c r="DN478" i="1"/>
  <c r="DN480" i="1"/>
  <c r="DN482" i="1"/>
  <c r="DN484" i="1"/>
  <c r="DN486" i="1"/>
  <c r="DN488" i="1"/>
  <c r="DN490" i="1"/>
  <c r="DN492" i="1"/>
  <c r="DN494" i="1"/>
  <c r="DN496" i="1"/>
  <c r="DN498" i="1"/>
  <c r="DN500" i="1"/>
  <c r="DN502" i="1"/>
  <c r="DN504" i="1"/>
  <c r="DN506" i="1"/>
  <c r="DN508" i="1"/>
  <c r="DN510" i="1"/>
  <c r="DN512" i="1"/>
  <c r="DN514" i="1"/>
  <c r="DN516" i="1"/>
  <c r="DN518" i="1"/>
  <c r="DN520" i="1"/>
  <c r="DN522" i="1"/>
  <c r="DN524" i="1"/>
  <c r="DN526" i="1"/>
  <c r="DN528" i="1"/>
  <c r="DN530" i="1"/>
  <c r="DN532" i="1"/>
  <c r="DN534" i="1"/>
  <c r="DN536" i="1"/>
  <c r="DN538" i="1"/>
  <c r="DN540" i="1"/>
  <c r="DN542" i="1"/>
  <c r="DN544" i="1"/>
  <c r="DN546" i="1"/>
  <c r="DN548" i="1"/>
  <c r="DN550" i="1"/>
  <c r="DN552" i="1"/>
  <c r="DN554" i="1"/>
  <c r="DN556" i="1"/>
  <c r="DN558" i="1"/>
  <c r="DN560" i="1"/>
  <c r="DN562" i="1"/>
  <c r="DN564" i="1"/>
  <c r="DN566" i="1"/>
  <c r="DN568" i="1"/>
  <c r="DN570" i="1"/>
  <c r="DN572" i="1"/>
  <c r="DN574" i="1"/>
  <c r="DN576" i="1"/>
  <c r="DN578" i="1"/>
  <c r="DN580" i="1"/>
  <c r="DN582" i="1"/>
  <c r="DN584" i="1"/>
  <c r="DN586" i="1"/>
  <c r="DN588" i="1"/>
  <c r="DN590" i="1"/>
  <c r="DN592" i="1"/>
  <c r="DN594" i="1"/>
  <c r="DN596" i="1"/>
  <c r="DN598" i="1"/>
  <c r="DN600" i="1"/>
  <c r="DN602" i="1"/>
  <c r="DN604" i="1"/>
  <c r="DN606" i="1"/>
  <c r="DN608" i="1"/>
  <c r="DN610" i="1"/>
  <c r="DN612" i="1"/>
  <c r="DN614" i="1"/>
  <c r="DN616" i="1"/>
  <c r="DN618" i="1"/>
  <c r="DN620" i="1"/>
  <c r="DN622" i="1"/>
  <c r="DN624" i="1"/>
  <c r="DN626" i="1"/>
  <c r="DN628" i="1"/>
  <c r="DN630" i="1"/>
  <c r="DN632" i="1"/>
  <c r="DN634" i="1"/>
  <c r="DN636" i="1"/>
  <c r="DN638" i="1"/>
  <c r="DN640" i="1"/>
  <c r="DN642" i="1"/>
  <c r="DN644" i="1"/>
  <c r="DN646" i="1"/>
  <c r="DN648" i="1"/>
  <c r="DN650" i="1"/>
  <c r="DN652" i="1"/>
  <c r="DN654" i="1"/>
  <c r="DN656" i="1"/>
  <c r="DN658" i="1"/>
  <c r="DN660" i="1"/>
  <c r="DN662" i="1"/>
  <c r="DN664" i="1"/>
  <c r="DN666" i="1"/>
  <c r="DN668" i="1"/>
  <c r="DN670" i="1"/>
  <c r="DN672" i="1"/>
  <c r="DN674" i="1"/>
  <c r="DN676" i="1"/>
  <c r="DN678" i="1"/>
  <c r="DN680" i="1"/>
  <c r="DN682" i="1"/>
  <c r="DN684" i="1"/>
  <c r="DN686" i="1"/>
  <c r="DN688" i="1"/>
  <c r="DN690" i="1"/>
  <c r="DN692" i="1"/>
  <c r="DN694" i="1"/>
  <c r="DN696" i="1"/>
  <c r="DN698" i="1"/>
  <c r="DN700" i="1"/>
  <c r="DN702" i="1"/>
  <c r="DN704" i="1"/>
  <c r="DN706" i="1"/>
  <c r="DN708" i="1"/>
  <c r="DN710" i="1"/>
  <c r="DN712" i="1"/>
  <c r="DN714" i="1"/>
  <c r="DN716" i="1"/>
  <c r="DN718" i="1"/>
  <c r="DN720" i="1"/>
  <c r="DN722" i="1"/>
  <c r="DN724" i="1"/>
  <c r="DN726" i="1"/>
  <c r="DN728" i="1"/>
  <c r="DN730" i="1"/>
  <c r="DN732" i="1"/>
  <c r="DN734" i="1"/>
  <c r="DN736" i="1"/>
  <c r="DN738" i="1"/>
  <c r="DN740" i="1"/>
  <c r="DN742" i="1"/>
  <c r="DN744" i="1"/>
  <c r="DN746" i="1"/>
  <c r="DN748" i="1"/>
  <c r="DN750" i="1"/>
  <c r="DN752" i="1"/>
  <c r="DN754" i="1"/>
  <c r="DN756" i="1"/>
  <c r="DN758" i="1"/>
  <c r="DN760" i="1"/>
  <c r="DN762" i="1"/>
  <c r="DN764" i="1"/>
  <c r="DN766" i="1"/>
  <c r="DN768" i="1"/>
  <c r="DN770" i="1"/>
  <c r="DN772" i="1"/>
  <c r="DN774" i="1"/>
  <c r="DN776" i="1"/>
  <c r="DN778" i="1"/>
  <c r="DN780" i="1"/>
  <c r="DN782" i="1"/>
  <c r="DN784" i="1"/>
  <c r="DN786" i="1"/>
  <c r="DN788" i="1"/>
  <c r="DN790" i="1"/>
  <c r="DN792" i="1"/>
  <c r="DN794" i="1"/>
  <c r="DN796" i="1"/>
  <c r="DN798" i="1"/>
  <c r="DN800" i="1"/>
  <c r="DN802" i="1"/>
  <c r="DN804" i="1"/>
  <c r="DN806" i="1"/>
  <c r="DN808" i="1"/>
  <c r="DN810" i="1"/>
  <c r="DN812" i="1"/>
  <c r="DN814" i="1"/>
  <c r="DN816" i="1"/>
  <c r="DN818" i="1"/>
  <c r="DN820" i="1"/>
  <c r="DN822" i="1"/>
  <c r="DN824" i="1"/>
  <c r="DN826" i="1"/>
  <c r="DN828" i="1"/>
  <c r="DN830" i="1"/>
  <c r="DN832" i="1"/>
  <c r="DN834" i="1"/>
  <c r="DN836" i="1"/>
  <c r="DN838" i="1"/>
  <c r="DN840" i="1"/>
  <c r="DN842" i="1"/>
  <c r="DN844" i="1"/>
  <c r="DN846" i="1"/>
  <c r="DN848" i="1"/>
  <c r="DN850" i="1"/>
  <c r="DN852" i="1"/>
  <c r="DN854" i="1"/>
  <c r="DN856" i="1"/>
  <c r="DN858" i="1"/>
  <c r="DN860" i="1"/>
  <c r="DN862" i="1"/>
  <c r="DN864" i="1"/>
  <c r="DN866" i="1"/>
  <c r="DN868" i="1"/>
  <c r="DN870" i="1"/>
  <c r="DN872" i="1"/>
  <c r="DN874" i="1"/>
  <c r="DN876" i="1"/>
  <c r="DN878" i="1"/>
  <c r="DN880" i="1"/>
  <c r="DN882" i="1"/>
  <c r="DN884" i="1"/>
  <c r="DN886" i="1"/>
  <c r="DN888" i="1"/>
  <c r="DN890" i="1"/>
  <c r="DN892" i="1"/>
  <c r="DN894" i="1"/>
  <c r="DN896" i="1"/>
  <c r="DN898" i="1"/>
  <c r="DN900" i="1"/>
  <c r="DN902" i="1"/>
  <c r="DN904" i="1"/>
  <c r="DN906" i="1"/>
  <c r="DN908" i="1"/>
  <c r="DN910" i="1"/>
  <c r="DN912" i="1"/>
  <c r="DN914" i="1"/>
  <c r="DN916" i="1"/>
  <c r="DN918" i="1"/>
  <c r="DN920" i="1"/>
  <c r="DN922" i="1"/>
  <c r="DN924" i="1"/>
  <c r="DN926" i="1"/>
  <c r="DN928" i="1"/>
  <c r="DN930" i="1"/>
  <c r="DN932" i="1"/>
  <c r="DN934" i="1"/>
  <c r="DN936" i="1"/>
  <c r="DN938" i="1"/>
  <c r="DN940" i="1"/>
  <c r="DN942" i="1"/>
  <c r="DN944" i="1"/>
  <c r="DN946" i="1"/>
  <c r="DN948" i="1"/>
  <c r="DN950" i="1"/>
  <c r="DN952" i="1"/>
  <c r="DN954" i="1"/>
  <c r="DN956" i="1"/>
  <c r="DN958" i="1"/>
  <c r="DN960" i="1"/>
  <c r="DN962" i="1"/>
  <c r="DN964" i="1"/>
  <c r="DN966" i="1"/>
  <c r="DN968" i="1"/>
  <c r="DN970" i="1"/>
  <c r="DN972" i="1"/>
  <c r="DN974" i="1"/>
  <c r="DN976" i="1"/>
  <c r="DN978" i="1"/>
  <c r="DN980" i="1"/>
  <c r="DN982" i="1"/>
  <c r="DN984" i="1"/>
  <c r="DN986" i="1"/>
  <c r="DN988" i="1"/>
  <c r="DN990" i="1"/>
  <c r="DN992" i="1"/>
  <c r="DN994" i="1"/>
  <c r="DN996" i="1"/>
  <c r="DN998" i="1"/>
  <c r="DN1000" i="1"/>
  <c r="DN1002" i="1"/>
  <c r="DN1004" i="1"/>
  <c r="DN1006" i="1"/>
  <c r="DN1008" i="1"/>
  <c r="DN1010" i="1"/>
  <c r="DN1012" i="1"/>
  <c r="DN1014" i="1"/>
  <c r="DN1016" i="1"/>
  <c r="DN1018" i="1"/>
  <c r="DN1020" i="1"/>
  <c r="DN1022" i="1"/>
  <c r="DN1024" i="1"/>
  <c r="DN1026" i="1"/>
  <c r="DN1028" i="1"/>
  <c r="DN1030" i="1"/>
  <c r="DN1032" i="1"/>
  <c r="DN1034" i="1"/>
  <c r="DN1036" i="1"/>
  <c r="DN1038" i="1"/>
  <c r="DN1040" i="1"/>
  <c r="DN1042" i="1"/>
  <c r="DN1044" i="1"/>
  <c r="DN1046" i="1"/>
  <c r="DN1048" i="1"/>
  <c r="DN1050" i="1"/>
  <c r="DN1052" i="1"/>
  <c r="DN1054" i="1"/>
  <c r="DN1056" i="1"/>
  <c r="DN1058" i="1"/>
  <c r="DN1060" i="1"/>
  <c r="DN1062" i="1"/>
  <c r="DN1064" i="1"/>
  <c r="DN1066" i="1"/>
  <c r="DN1068" i="1"/>
  <c r="DN1070" i="1"/>
  <c r="DN1072" i="1"/>
  <c r="DN1074" i="1"/>
  <c r="DN1076" i="1"/>
  <c r="DN1078" i="1"/>
  <c r="DN1080" i="1"/>
  <c r="DN1082" i="1"/>
  <c r="DN1084" i="1"/>
  <c r="DN1086" i="1"/>
  <c r="DN1088" i="1"/>
  <c r="DN1090" i="1"/>
  <c r="DN1092" i="1"/>
  <c r="DN1094" i="1"/>
  <c r="DN1096" i="1"/>
  <c r="DN1098" i="1"/>
  <c r="DN1100" i="1"/>
  <c r="DN1102" i="1"/>
  <c r="DN1104" i="1"/>
  <c r="DN1106" i="1"/>
  <c r="DN1108" i="1"/>
  <c r="DN1110" i="1"/>
  <c r="DN1112" i="1"/>
  <c r="DN1114" i="1"/>
  <c r="DN1116" i="1"/>
  <c r="DN1118" i="1"/>
  <c r="DN1120" i="1"/>
  <c r="DN1122" i="1"/>
  <c r="DN1124" i="1"/>
  <c r="DN1126" i="1"/>
  <c r="DN1128" i="1"/>
  <c r="DN1130" i="1"/>
  <c r="DN1132" i="1"/>
  <c r="DN1134" i="1"/>
  <c r="DN1136" i="1"/>
  <c r="DN1138" i="1"/>
  <c r="DN1140" i="1"/>
  <c r="DN1142" i="1"/>
  <c r="DN1144" i="1"/>
  <c r="DN1146" i="1"/>
  <c r="DN1148" i="1"/>
  <c r="DN1150" i="1"/>
  <c r="DN1152" i="1"/>
  <c r="DN1154" i="1"/>
  <c r="DN1156" i="1"/>
  <c r="DN1158" i="1"/>
  <c r="DN1160" i="1"/>
  <c r="DN1162" i="1"/>
  <c r="DN1164" i="1"/>
  <c r="DN1166" i="1"/>
  <c r="DN1168" i="1"/>
  <c r="DN1170" i="1"/>
  <c r="DN1172" i="1"/>
  <c r="DN1174" i="1"/>
  <c r="DN1176" i="1"/>
  <c r="DN1178" i="1"/>
  <c r="DN1180" i="1"/>
  <c r="DN1182" i="1"/>
  <c r="DN1184" i="1"/>
  <c r="DN1186" i="1"/>
  <c r="DN1188" i="1"/>
  <c r="DN1190" i="1"/>
  <c r="DN1192" i="1"/>
  <c r="DN1194" i="1"/>
  <c r="DN1196" i="1"/>
  <c r="DN1198" i="1"/>
  <c r="DN1200" i="1"/>
  <c r="DN1202" i="1"/>
  <c r="DN1204" i="1"/>
  <c r="DN1206" i="1"/>
  <c r="DN1208" i="1"/>
  <c r="DN1210" i="1"/>
  <c r="DN1212" i="1"/>
  <c r="DN1214" i="1"/>
  <c r="DN1216" i="1"/>
  <c r="DN1218" i="1"/>
  <c r="DN1220" i="1"/>
  <c r="DN1222" i="1"/>
  <c r="DN1224" i="1"/>
  <c r="DN1226" i="1"/>
  <c r="DN1228" i="1"/>
  <c r="DN1230" i="1"/>
  <c r="DN1232" i="1"/>
  <c r="DN1234" i="1"/>
  <c r="DN1236" i="1"/>
  <c r="DN1238" i="1"/>
  <c r="DN1240" i="1"/>
  <c r="DN1242" i="1"/>
  <c r="DN1244" i="1"/>
  <c r="DN1246" i="1"/>
  <c r="DN1248" i="1"/>
  <c r="DN1250" i="1"/>
  <c r="DN1252" i="1"/>
  <c r="DN1254" i="1"/>
  <c r="DN1256" i="1"/>
  <c r="DN1258" i="1"/>
  <c r="DN1260" i="1"/>
  <c r="DN1262" i="1"/>
  <c r="DN1264" i="1"/>
  <c r="DN1266" i="1"/>
  <c r="DN1268" i="1"/>
  <c r="DN1270" i="1"/>
  <c r="DN1272" i="1"/>
  <c r="DN1274" i="1"/>
  <c r="DN1276" i="1"/>
  <c r="DN1278" i="1"/>
  <c r="DN1280" i="1"/>
  <c r="DN1282" i="1"/>
  <c r="DN1284" i="1"/>
  <c r="DN1286" i="1"/>
  <c r="DN1288" i="1"/>
  <c r="DN1290" i="1"/>
  <c r="DN1292" i="1"/>
  <c r="DN1294" i="1"/>
  <c r="DN1296" i="1"/>
  <c r="DN1298" i="1"/>
  <c r="DN1300" i="1"/>
  <c r="DN1302" i="1"/>
  <c r="DN1304" i="1"/>
  <c r="DN1306" i="1"/>
  <c r="DN1308" i="1"/>
  <c r="DN1310" i="1"/>
  <c r="DN1312" i="1"/>
  <c r="DN1314" i="1"/>
  <c r="DN1316" i="1"/>
  <c r="DN1318" i="1"/>
  <c r="DN1320" i="1"/>
  <c r="DN1322" i="1"/>
  <c r="DN1324" i="1"/>
  <c r="DN1326" i="1"/>
  <c r="DN1328" i="1"/>
  <c r="DM52" i="1"/>
  <c r="DL52" i="1"/>
  <c r="DK52" i="1"/>
  <c r="DJ52" i="1"/>
  <c r="DI52" i="1"/>
  <c r="DH52" i="1"/>
  <c r="DG52" i="1"/>
  <c r="DF52" i="1"/>
  <c r="DE52" i="1"/>
  <c r="DD52" i="1"/>
  <c r="CW47" i="1"/>
  <c r="DM44" i="1"/>
  <c r="DL44" i="1"/>
  <c r="DK44" i="1"/>
  <c r="DJ44" i="1"/>
  <c r="DJ40" i="1" s="1"/>
  <c r="DI44" i="1"/>
  <c r="DI40" i="1" s="1"/>
  <c r="DH44" i="1"/>
  <c r="DH40" i="1" s="1"/>
  <c r="DG44" i="1"/>
  <c r="DG40" i="1" s="1"/>
  <c r="DF44" i="1"/>
  <c r="DE44" i="1"/>
  <c r="DD44" i="1"/>
  <c r="DC44" i="1"/>
  <c r="DB44" i="1"/>
  <c r="CZ44" i="1"/>
  <c r="CX44" i="1"/>
  <c r="CW44" i="1"/>
  <c r="CV44" i="1"/>
  <c r="DM40" i="1"/>
  <c r="DL40" i="1"/>
  <c r="DK40" i="1"/>
  <c r="DF40" i="1"/>
  <c r="DE40" i="1"/>
  <c r="DD40" i="1"/>
  <c r="DC37" i="1"/>
  <c r="DM22" i="1"/>
  <c r="DM18" i="1" s="1"/>
  <c r="DL22" i="1"/>
  <c r="DL18" i="1" s="1"/>
  <c r="DK22" i="1"/>
  <c r="DJ22" i="1"/>
  <c r="DJ18" i="1" s="1"/>
  <c r="DI22" i="1"/>
  <c r="DI18" i="1" s="1"/>
  <c r="DH22" i="1"/>
  <c r="DH18" i="1" s="1"/>
  <c r="DG22" i="1"/>
  <c r="DF22" i="1"/>
  <c r="DF18" i="1" s="1"/>
  <c r="DE22" i="1"/>
  <c r="DD22" i="1"/>
  <c r="DD18" i="1" s="1"/>
  <c r="DC22" i="1"/>
  <c r="DC18" i="1" s="1"/>
  <c r="DB22" i="1"/>
  <c r="DA22" i="1"/>
  <c r="CZ22" i="1"/>
  <c r="CY22" i="1"/>
  <c r="CX22" i="1"/>
  <c r="CW22" i="1"/>
  <c r="CV22" i="1"/>
  <c r="CU22" i="1"/>
  <c r="CT22" i="1"/>
  <c r="CS22" i="1"/>
  <c r="CR22" i="1"/>
  <c r="CQ22" i="1"/>
  <c r="CP22" i="1"/>
  <c r="CO22" i="1"/>
  <c r="CN22" i="1"/>
  <c r="CM22" i="1"/>
  <c r="CL22" i="1"/>
  <c r="CK22" i="1"/>
  <c r="DK18" i="1"/>
  <c r="DG18" i="1"/>
  <c r="DE18" i="1"/>
  <c r="CF14" i="1"/>
  <c r="CF16" i="1"/>
  <c r="CF20" i="1"/>
  <c r="CF24" i="1"/>
  <c r="CF26" i="1"/>
  <c r="CF28" i="1"/>
  <c r="CF30" i="1"/>
  <c r="CF32" i="1"/>
  <c r="CF34" i="1"/>
  <c r="CF36" i="1"/>
  <c r="CF38" i="1"/>
  <c r="CF42" i="1"/>
  <c r="CF46" i="1"/>
  <c r="CF48" i="1"/>
  <c r="CF50" i="1"/>
  <c r="CF54" i="1"/>
  <c r="CF56" i="1"/>
  <c r="CF58" i="1"/>
  <c r="CF60" i="1"/>
  <c r="CF62" i="1"/>
  <c r="CF64" i="1"/>
  <c r="CF66" i="1"/>
  <c r="CF68" i="1"/>
  <c r="CF70" i="1"/>
  <c r="CF72" i="1"/>
  <c r="CF74" i="1"/>
  <c r="CF76" i="1"/>
  <c r="CF78" i="1"/>
  <c r="CF80" i="1"/>
  <c r="CF82" i="1"/>
  <c r="CF84" i="1"/>
  <c r="CF86" i="1"/>
  <c r="CF88" i="1"/>
  <c r="CF90" i="1"/>
  <c r="CF92" i="1"/>
  <c r="CF94" i="1"/>
  <c r="CF96" i="1"/>
  <c r="CF98" i="1"/>
  <c r="CF100" i="1"/>
  <c r="CF102" i="1"/>
  <c r="CF104" i="1"/>
  <c r="CF106" i="1"/>
  <c r="CF108" i="1"/>
  <c r="CF110" i="1"/>
  <c r="CF112" i="1"/>
  <c r="CF114" i="1"/>
  <c r="CF116" i="1"/>
  <c r="CF118" i="1"/>
  <c r="CF120" i="1"/>
  <c r="CF130" i="1"/>
  <c r="CF132" i="1"/>
  <c r="CF134" i="1"/>
  <c r="CF136" i="1"/>
  <c r="CF138" i="1"/>
  <c r="CF140" i="1"/>
  <c r="CF142" i="1"/>
  <c r="CF144" i="1"/>
  <c r="CF146" i="1"/>
  <c r="CF148" i="1"/>
  <c r="CF150" i="1"/>
  <c r="CF152" i="1"/>
  <c r="CF154" i="1"/>
  <c r="CF156" i="1"/>
  <c r="CF158" i="1"/>
  <c r="CF160" i="1"/>
  <c r="CF162" i="1"/>
  <c r="CF164" i="1"/>
  <c r="CF166" i="1"/>
  <c r="CF168" i="1"/>
  <c r="CF170" i="1"/>
  <c r="CF172" i="1"/>
  <c r="CF174" i="1"/>
  <c r="CF176" i="1"/>
  <c r="CF178" i="1"/>
  <c r="CF180" i="1"/>
  <c r="CF182" i="1"/>
  <c r="CF184" i="1"/>
  <c r="CF186" i="1"/>
  <c r="CF188" i="1"/>
  <c r="CF190" i="1"/>
  <c r="CF192" i="1"/>
  <c r="CF194" i="1"/>
  <c r="CF196" i="1"/>
  <c r="CF198" i="1"/>
  <c r="CF200" i="1"/>
  <c r="CF202" i="1"/>
  <c r="CF204" i="1"/>
  <c r="CF206" i="1"/>
  <c r="CF208" i="1"/>
  <c r="CF210" i="1"/>
  <c r="CF212" i="1"/>
  <c r="CF214" i="1"/>
  <c r="CF216" i="1"/>
  <c r="CF218" i="1"/>
  <c r="CF220" i="1"/>
  <c r="CF222" i="1"/>
  <c r="CF224" i="1"/>
  <c r="CF226" i="1"/>
  <c r="CF228" i="1"/>
  <c r="CF230" i="1"/>
  <c r="CF232" i="1"/>
  <c r="CF234" i="1"/>
  <c r="CF236" i="1"/>
  <c r="CF238" i="1"/>
  <c r="CF240" i="1"/>
  <c r="CF242" i="1"/>
  <c r="CF244" i="1"/>
  <c r="CF246" i="1"/>
  <c r="CF248" i="1"/>
  <c r="CF250" i="1"/>
  <c r="CF252" i="1"/>
  <c r="CF254" i="1"/>
  <c r="CF256" i="1"/>
  <c r="CF258" i="1"/>
  <c r="CF260" i="1"/>
  <c r="CF262" i="1"/>
  <c r="CF264" i="1"/>
  <c r="CF266" i="1"/>
  <c r="CF268" i="1"/>
  <c r="CF270" i="1"/>
  <c r="CF272" i="1"/>
  <c r="CF274" i="1"/>
  <c r="CF276" i="1"/>
  <c r="CF278" i="1"/>
  <c r="CF280" i="1"/>
  <c r="CF282" i="1"/>
  <c r="CF284" i="1"/>
  <c r="CF286" i="1"/>
  <c r="CF288" i="1"/>
  <c r="CF290" i="1"/>
  <c r="CF292" i="1"/>
  <c r="CF294" i="1"/>
  <c r="CF296" i="1"/>
  <c r="CF298" i="1"/>
  <c r="CF300" i="1"/>
  <c r="CF302" i="1"/>
  <c r="CF304" i="1"/>
  <c r="CF306" i="1"/>
  <c r="CF308" i="1"/>
  <c r="CF310" i="1"/>
  <c r="CF312" i="1"/>
  <c r="CF314" i="1"/>
  <c r="CF316" i="1"/>
  <c r="CF318" i="1"/>
  <c r="CF320" i="1"/>
  <c r="CF322" i="1"/>
  <c r="CF324" i="1"/>
  <c r="CF326" i="1"/>
  <c r="CF328" i="1"/>
  <c r="CF330" i="1"/>
  <c r="CF332" i="1"/>
  <c r="CF334" i="1"/>
  <c r="CF336" i="1"/>
  <c r="CF338" i="1"/>
  <c r="CF340" i="1"/>
  <c r="CF342" i="1"/>
  <c r="CF344" i="1"/>
  <c r="CF346" i="1"/>
  <c r="CF348" i="1"/>
  <c r="CF350" i="1"/>
  <c r="CF352" i="1"/>
  <c r="CF354" i="1"/>
  <c r="CF356" i="1"/>
  <c r="CF358" i="1"/>
  <c r="CF360" i="1"/>
  <c r="CF362" i="1"/>
  <c r="CF364" i="1"/>
  <c r="CF366" i="1"/>
  <c r="CF368" i="1"/>
  <c r="CF370" i="1"/>
  <c r="CF372" i="1"/>
  <c r="CF374" i="1"/>
  <c r="CF376" i="1"/>
  <c r="CF378" i="1"/>
  <c r="CF380" i="1"/>
  <c r="CF382" i="1"/>
  <c r="CF384" i="1"/>
  <c r="CF386" i="1"/>
  <c r="CF388" i="1"/>
  <c r="CF390" i="1"/>
  <c r="CF392" i="1"/>
  <c r="CF394" i="1"/>
  <c r="CF396" i="1"/>
  <c r="CF398" i="1"/>
  <c r="CF400" i="1"/>
  <c r="CF402" i="1"/>
  <c r="CF404" i="1"/>
  <c r="CF406" i="1"/>
  <c r="CF408" i="1"/>
  <c r="CF410" i="1"/>
  <c r="CF412" i="1"/>
  <c r="CF414" i="1"/>
  <c r="CF416" i="1"/>
  <c r="CF418" i="1"/>
  <c r="CF420" i="1"/>
  <c r="CF422" i="1"/>
  <c r="CF424" i="1"/>
  <c r="CF426" i="1"/>
  <c r="CF428" i="1"/>
  <c r="CF430" i="1"/>
  <c r="CF432" i="1"/>
  <c r="CF434" i="1"/>
  <c r="CF436" i="1"/>
  <c r="CF438" i="1"/>
  <c r="CF440" i="1"/>
  <c r="CF442" i="1"/>
  <c r="CF444" i="1"/>
  <c r="CF446" i="1"/>
  <c r="CF448" i="1"/>
  <c r="CF450" i="1"/>
  <c r="CF452" i="1"/>
  <c r="CF454" i="1"/>
  <c r="CF456" i="1"/>
  <c r="CF458" i="1"/>
  <c r="CF460" i="1"/>
  <c r="CF462" i="1"/>
  <c r="CF464" i="1"/>
  <c r="CF466" i="1"/>
  <c r="CF468" i="1"/>
  <c r="CF470" i="1"/>
  <c r="CF472" i="1"/>
  <c r="CF474" i="1"/>
  <c r="CF476" i="1"/>
  <c r="CF478" i="1"/>
  <c r="CF480" i="1"/>
  <c r="CF482" i="1"/>
  <c r="CF484" i="1"/>
  <c r="CF486" i="1"/>
  <c r="CF488" i="1"/>
  <c r="CF490" i="1"/>
  <c r="CF492" i="1"/>
  <c r="CF494" i="1"/>
  <c r="CF496" i="1"/>
  <c r="CF498" i="1"/>
  <c r="CF500" i="1"/>
  <c r="CF502" i="1"/>
  <c r="CF504" i="1"/>
  <c r="CF506" i="1"/>
  <c r="CF508" i="1"/>
  <c r="CF510" i="1"/>
  <c r="CF512" i="1"/>
  <c r="CF514" i="1"/>
  <c r="CF516" i="1"/>
  <c r="CF518" i="1"/>
  <c r="CF520" i="1"/>
  <c r="CF522" i="1"/>
  <c r="CF524" i="1"/>
  <c r="CF526" i="1"/>
  <c r="CF528" i="1"/>
  <c r="CF530" i="1"/>
  <c r="CF532" i="1"/>
  <c r="CF534" i="1"/>
  <c r="CF536" i="1"/>
  <c r="CF538" i="1"/>
  <c r="CF540" i="1"/>
  <c r="CF542" i="1"/>
  <c r="CF544" i="1"/>
  <c r="CF546" i="1"/>
  <c r="CF548" i="1"/>
  <c r="CF550" i="1"/>
  <c r="CF552" i="1"/>
  <c r="CF554" i="1"/>
  <c r="CF556" i="1"/>
  <c r="CF558" i="1"/>
  <c r="CF560" i="1"/>
  <c r="CF562" i="1"/>
  <c r="CF564" i="1"/>
  <c r="CF566" i="1"/>
  <c r="CF568" i="1"/>
  <c r="CF570" i="1"/>
  <c r="CF572" i="1"/>
  <c r="CF574" i="1"/>
  <c r="CF576" i="1"/>
  <c r="CF578" i="1"/>
  <c r="CF580" i="1"/>
  <c r="CF582" i="1"/>
  <c r="CF584" i="1"/>
  <c r="CF586" i="1"/>
  <c r="CF588" i="1"/>
  <c r="CF590" i="1"/>
  <c r="CF592" i="1"/>
  <c r="CF594" i="1"/>
  <c r="CF596" i="1"/>
  <c r="CF598" i="1"/>
  <c r="CF600" i="1"/>
  <c r="CF602" i="1"/>
  <c r="CF604" i="1"/>
  <c r="CF606" i="1"/>
  <c r="CF608" i="1"/>
  <c r="CF610" i="1"/>
  <c r="CF612" i="1"/>
  <c r="CF614" i="1"/>
  <c r="CF616" i="1"/>
  <c r="CF618" i="1"/>
  <c r="CF620" i="1"/>
  <c r="CF622" i="1"/>
  <c r="CF624" i="1"/>
  <c r="CF626" i="1"/>
  <c r="CF628" i="1"/>
  <c r="CF630" i="1"/>
  <c r="CF632" i="1"/>
  <c r="CF634" i="1"/>
  <c r="CF636" i="1"/>
  <c r="CF638" i="1"/>
  <c r="CF640" i="1"/>
  <c r="CF642" i="1"/>
  <c r="CF644" i="1"/>
  <c r="CF646" i="1"/>
  <c r="CF648" i="1"/>
  <c r="CF650" i="1"/>
  <c r="CF652" i="1"/>
  <c r="CF654" i="1"/>
  <c r="CF656" i="1"/>
  <c r="CF658" i="1"/>
  <c r="CF660" i="1"/>
  <c r="CF662" i="1"/>
  <c r="CF664" i="1"/>
  <c r="CF666" i="1"/>
  <c r="CF668" i="1"/>
  <c r="CF670" i="1"/>
  <c r="CF672" i="1"/>
  <c r="CF674" i="1"/>
  <c r="CF676" i="1"/>
  <c r="CF678" i="1"/>
  <c r="CF680" i="1"/>
  <c r="CF682" i="1"/>
  <c r="CF684" i="1"/>
  <c r="CF686" i="1"/>
  <c r="CF688" i="1"/>
  <c r="CF690" i="1"/>
  <c r="CF692" i="1"/>
  <c r="CF694" i="1"/>
  <c r="CF696" i="1"/>
  <c r="CF698" i="1"/>
  <c r="CF700" i="1"/>
  <c r="CF702" i="1"/>
  <c r="CF704" i="1"/>
  <c r="CF706" i="1"/>
  <c r="CF708" i="1"/>
  <c r="CF710" i="1"/>
  <c r="CF712" i="1"/>
  <c r="CF714" i="1"/>
  <c r="CF716" i="1"/>
  <c r="CF718" i="1"/>
  <c r="CF720" i="1"/>
  <c r="CF722" i="1"/>
  <c r="CF724" i="1"/>
  <c r="CF726" i="1"/>
  <c r="CF728" i="1"/>
  <c r="CF730" i="1"/>
  <c r="CF732" i="1"/>
  <c r="CF734" i="1"/>
  <c r="CF736" i="1"/>
  <c r="CF738" i="1"/>
  <c r="CF740" i="1"/>
  <c r="CF742" i="1"/>
  <c r="CF744" i="1"/>
  <c r="CF746" i="1"/>
  <c r="CF748" i="1"/>
  <c r="CF750" i="1"/>
  <c r="CF752" i="1"/>
  <c r="CF754" i="1"/>
  <c r="CF756" i="1"/>
  <c r="CF758" i="1"/>
  <c r="CF760" i="1"/>
  <c r="CF762" i="1"/>
  <c r="CF764" i="1"/>
  <c r="CF766" i="1"/>
  <c r="CF768" i="1"/>
  <c r="CF770" i="1"/>
  <c r="CF772" i="1"/>
  <c r="CF774" i="1"/>
  <c r="CF776" i="1"/>
  <c r="CF778" i="1"/>
  <c r="CF780" i="1"/>
  <c r="CF782" i="1"/>
  <c r="CF784" i="1"/>
  <c r="CF786" i="1"/>
  <c r="CF788" i="1"/>
  <c r="CF790" i="1"/>
  <c r="CF792" i="1"/>
  <c r="CF794" i="1"/>
  <c r="CF796" i="1"/>
  <c r="CF798" i="1"/>
  <c r="CF800" i="1"/>
  <c r="CF802" i="1"/>
  <c r="CF804" i="1"/>
  <c r="CF806" i="1"/>
  <c r="CF808" i="1"/>
  <c r="CF810" i="1"/>
  <c r="CF812" i="1"/>
  <c r="CF814" i="1"/>
  <c r="CF816" i="1"/>
  <c r="CF818" i="1"/>
  <c r="CF820" i="1"/>
  <c r="CF822" i="1"/>
  <c r="CF824" i="1"/>
  <c r="CF826" i="1"/>
  <c r="CF828" i="1"/>
  <c r="CF830" i="1"/>
  <c r="CF832" i="1"/>
  <c r="CF834" i="1"/>
  <c r="CF836" i="1"/>
  <c r="CF838" i="1"/>
  <c r="CF840" i="1"/>
  <c r="CF842" i="1"/>
  <c r="CF844" i="1"/>
  <c r="CF846" i="1"/>
  <c r="CF848" i="1"/>
  <c r="CF850" i="1"/>
  <c r="CF852" i="1"/>
  <c r="CF854" i="1"/>
  <c r="CF856" i="1"/>
  <c r="CF858" i="1"/>
  <c r="CF860" i="1"/>
  <c r="CF862" i="1"/>
  <c r="CF864" i="1"/>
  <c r="CF866" i="1"/>
  <c r="CF868" i="1"/>
  <c r="CF870" i="1"/>
  <c r="CF872" i="1"/>
  <c r="CF874" i="1"/>
  <c r="CF876" i="1"/>
  <c r="CF878" i="1"/>
  <c r="CF880" i="1"/>
  <c r="CF882" i="1"/>
  <c r="CF884" i="1"/>
  <c r="CF886" i="1"/>
  <c r="CF888" i="1"/>
  <c r="CF890" i="1"/>
  <c r="CF892" i="1"/>
  <c r="CF894" i="1"/>
  <c r="CF896" i="1"/>
  <c r="CF898" i="1"/>
  <c r="CF900" i="1"/>
  <c r="CF902" i="1"/>
  <c r="CF904" i="1"/>
  <c r="CF906" i="1"/>
  <c r="CF908" i="1"/>
  <c r="CF910" i="1"/>
  <c r="CF912" i="1"/>
  <c r="CF914" i="1"/>
  <c r="CF916" i="1"/>
  <c r="CF918" i="1"/>
  <c r="CF920" i="1"/>
  <c r="CF922" i="1"/>
  <c r="CF924" i="1"/>
  <c r="CF926" i="1"/>
  <c r="CF928" i="1"/>
  <c r="CF930" i="1"/>
  <c r="CF932" i="1"/>
  <c r="CF934" i="1"/>
  <c r="CF936" i="1"/>
  <c r="CF938" i="1"/>
  <c r="CF940" i="1"/>
  <c r="CF942" i="1"/>
  <c r="CF944" i="1"/>
  <c r="CF946" i="1"/>
  <c r="CF948" i="1"/>
  <c r="CF950" i="1"/>
  <c r="CF952" i="1"/>
  <c r="CF954" i="1"/>
  <c r="CF956" i="1"/>
  <c r="CF958" i="1"/>
  <c r="CF960" i="1"/>
  <c r="CF962" i="1"/>
  <c r="CF964" i="1"/>
  <c r="CF966" i="1"/>
  <c r="CF968" i="1"/>
  <c r="CF970" i="1"/>
  <c r="CF972" i="1"/>
  <c r="CF974" i="1"/>
  <c r="CF976" i="1"/>
  <c r="CF978" i="1"/>
  <c r="CF980" i="1"/>
  <c r="CF982" i="1"/>
  <c r="CF984" i="1"/>
  <c r="CF986" i="1"/>
  <c r="CF988" i="1"/>
  <c r="CF990" i="1"/>
  <c r="CF992" i="1"/>
  <c r="CF994" i="1"/>
  <c r="CF996" i="1"/>
  <c r="CF998" i="1"/>
  <c r="CF1000" i="1"/>
  <c r="CF1002" i="1"/>
  <c r="CF1004" i="1"/>
  <c r="CF1006" i="1"/>
  <c r="CF1008" i="1"/>
  <c r="CF1010" i="1"/>
  <c r="CF1012" i="1"/>
  <c r="CF1014" i="1"/>
  <c r="CF1016" i="1"/>
  <c r="CF1018" i="1"/>
  <c r="CF1020" i="1"/>
  <c r="CF1022" i="1"/>
  <c r="CF1024" i="1"/>
  <c r="CF1026" i="1"/>
  <c r="CF1028" i="1"/>
  <c r="CF1030" i="1"/>
  <c r="CF1032" i="1"/>
  <c r="CF1034" i="1"/>
  <c r="CF1036" i="1"/>
  <c r="CF1038" i="1"/>
  <c r="CF1040" i="1"/>
  <c r="CF1042" i="1"/>
  <c r="CF1044" i="1"/>
  <c r="CF1046" i="1"/>
  <c r="CF1048" i="1"/>
  <c r="CF1050" i="1"/>
  <c r="CF1052" i="1"/>
  <c r="CF1054" i="1"/>
  <c r="CF1056" i="1"/>
  <c r="CF1058" i="1"/>
  <c r="CF1060" i="1"/>
  <c r="CF1062" i="1"/>
  <c r="CF1064" i="1"/>
  <c r="CF1066" i="1"/>
  <c r="CF1068" i="1"/>
  <c r="CF1070" i="1"/>
  <c r="CF1072" i="1"/>
  <c r="CF1074" i="1"/>
  <c r="CF1076" i="1"/>
  <c r="CF1078" i="1"/>
  <c r="CF1080" i="1"/>
  <c r="CF1082" i="1"/>
  <c r="CF1084" i="1"/>
  <c r="CF1086" i="1"/>
  <c r="CF1088" i="1"/>
  <c r="CF1090" i="1"/>
  <c r="CF1092" i="1"/>
  <c r="CF1094" i="1"/>
  <c r="CF1096" i="1"/>
  <c r="CF1098" i="1"/>
  <c r="CF1100" i="1"/>
  <c r="CF1102" i="1"/>
  <c r="CF1104" i="1"/>
  <c r="CF1106" i="1"/>
  <c r="CF1108" i="1"/>
  <c r="CF1110" i="1"/>
  <c r="CF1112" i="1"/>
  <c r="CF1114" i="1"/>
  <c r="CF1116" i="1"/>
  <c r="CF1118" i="1"/>
  <c r="CF1120" i="1"/>
  <c r="CF1122" i="1"/>
  <c r="CF1124" i="1"/>
  <c r="CF1126" i="1"/>
  <c r="CF1128" i="1"/>
  <c r="CF1130" i="1"/>
  <c r="CF1132" i="1"/>
  <c r="CF1134" i="1"/>
  <c r="CF1136" i="1"/>
  <c r="CF1138" i="1"/>
  <c r="CF1140" i="1"/>
  <c r="CF1142" i="1"/>
  <c r="CF1144" i="1"/>
  <c r="CF1146" i="1"/>
  <c r="CF1148" i="1"/>
  <c r="CF1150" i="1"/>
  <c r="CF1152" i="1"/>
  <c r="CF1154" i="1"/>
  <c r="CF1156" i="1"/>
  <c r="CF1158" i="1"/>
  <c r="CF1160" i="1"/>
  <c r="CF1162" i="1"/>
  <c r="CF1164" i="1"/>
  <c r="CF1166" i="1"/>
  <c r="CF1168" i="1"/>
  <c r="CF1170" i="1"/>
  <c r="CF1172" i="1"/>
  <c r="CF1174" i="1"/>
  <c r="CF1176" i="1"/>
  <c r="CF1178" i="1"/>
  <c r="CF1180" i="1"/>
  <c r="CF1182" i="1"/>
  <c r="CF1184" i="1"/>
  <c r="CF1186" i="1"/>
  <c r="CF1188" i="1"/>
  <c r="CF1190" i="1"/>
  <c r="CF1192" i="1"/>
  <c r="CF1194" i="1"/>
  <c r="CF1196" i="1"/>
  <c r="CF1198" i="1"/>
  <c r="CF1200" i="1"/>
  <c r="CF1202" i="1"/>
  <c r="CF1204" i="1"/>
  <c r="CF1206" i="1"/>
  <c r="CF1208" i="1"/>
  <c r="CF1210" i="1"/>
  <c r="CF1212" i="1"/>
  <c r="CF1214" i="1"/>
  <c r="CF1216" i="1"/>
  <c r="CF1218" i="1"/>
  <c r="CF1220" i="1"/>
  <c r="CF1222" i="1"/>
  <c r="CF1224" i="1"/>
  <c r="CF1226" i="1"/>
  <c r="CF1228" i="1"/>
  <c r="CF1230" i="1"/>
  <c r="CF1232" i="1"/>
  <c r="CF1234" i="1"/>
  <c r="CF1236" i="1"/>
  <c r="CF1238" i="1"/>
  <c r="CF1240" i="1"/>
  <c r="CF1242" i="1"/>
  <c r="CF1244" i="1"/>
  <c r="CF1246" i="1"/>
  <c r="CF1248" i="1"/>
  <c r="CF1250" i="1"/>
  <c r="CF1252" i="1"/>
  <c r="CF1254" i="1"/>
  <c r="CF1256" i="1"/>
  <c r="CF1258" i="1"/>
  <c r="CF1260" i="1"/>
  <c r="CF1262" i="1"/>
  <c r="CF1264" i="1"/>
  <c r="CF1266" i="1"/>
  <c r="CF1268" i="1"/>
  <c r="CF1270" i="1"/>
  <c r="CF1272" i="1"/>
  <c r="CF1274" i="1"/>
  <c r="CF1276" i="1"/>
  <c r="CF1278" i="1"/>
  <c r="CF1280" i="1"/>
  <c r="CF1282" i="1"/>
  <c r="CF1284" i="1"/>
  <c r="CF1286" i="1"/>
  <c r="CF1288" i="1"/>
  <c r="CF1290" i="1"/>
  <c r="CF1292" i="1"/>
  <c r="CF1294" i="1"/>
  <c r="CF1296" i="1"/>
  <c r="CF1298" i="1"/>
  <c r="CF1300" i="1"/>
  <c r="CF1302" i="1"/>
  <c r="CF1304" i="1"/>
  <c r="CF1306" i="1"/>
  <c r="CF1308" i="1"/>
  <c r="CF1310" i="1"/>
  <c r="CF1312" i="1"/>
  <c r="CF1314" i="1"/>
  <c r="CF1316" i="1"/>
  <c r="CF1318" i="1"/>
  <c r="CF1320" i="1"/>
  <c r="CF1322" i="1"/>
  <c r="CF1324" i="1"/>
  <c r="CF1326" i="1"/>
  <c r="CF1328" i="1"/>
  <c r="CF40" i="1" l="1"/>
  <c r="CF44" i="1"/>
  <c r="CF52" i="1"/>
  <c r="DM126" i="1"/>
  <c r="I9" i="4"/>
  <c r="DM124" i="1"/>
  <c r="CF22" i="1"/>
  <c r="DM122" i="1"/>
  <c r="GA14" i="1"/>
  <c r="GC14" i="1" s="1"/>
  <c r="GA18" i="1"/>
  <c r="GA26" i="1"/>
  <c r="GC26" i="1" s="1"/>
  <c r="GA30" i="1"/>
  <c r="GC30" i="1" s="1"/>
  <c r="GA34" i="1"/>
  <c r="GC34" i="1" s="1"/>
  <c r="GA42" i="1"/>
  <c r="GC42" i="1" s="1"/>
  <c r="GA46" i="1"/>
  <c r="GC46" i="1" s="1"/>
  <c r="GA50" i="1"/>
  <c r="GC50" i="1" s="1"/>
  <c r="GA54" i="1"/>
  <c r="GC54" i="1" s="1"/>
  <c r="GA58" i="1"/>
  <c r="GC58" i="1" s="1"/>
  <c r="GA62" i="1"/>
  <c r="GC62" i="1" s="1"/>
  <c r="GA66" i="1"/>
  <c r="GC66" i="1" s="1"/>
  <c r="GA70" i="1"/>
  <c r="GC70" i="1" s="1"/>
  <c r="GA74" i="1"/>
  <c r="GC74" i="1" s="1"/>
  <c r="GA78" i="1"/>
  <c r="GC78" i="1" s="1"/>
  <c r="GA82" i="1"/>
  <c r="GC82" i="1" s="1"/>
  <c r="GA86" i="1"/>
  <c r="GC86" i="1" s="1"/>
  <c r="GA90" i="1"/>
  <c r="GC90" i="1" s="1"/>
  <c r="GA94" i="1"/>
  <c r="GC94" i="1" s="1"/>
  <c r="GA98" i="1"/>
  <c r="GC98" i="1" s="1"/>
  <c r="GA102" i="1"/>
  <c r="GC102" i="1" s="1"/>
  <c r="GA106" i="1"/>
  <c r="GC106" i="1" s="1"/>
  <c r="GA110" i="1"/>
  <c r="GC110" i="1" s="1"/>
  <c r="GA114" i="1"/>
  <c r="GC114" i="1" s="1"/>
  <c r="GA118" i="1"/>
  <c r="GC118" i="1" s="1"/>
  <c r="GA122" i="1"/>
  <c r="GC122" i="1" s="1"/>
  <c r="GA126" i="1"/>
  <c r="GC126" i="1" s="1"/>
  <c r="GA130" i="1"/>
  <c r="GC130" i="1" s="1"/>
  <c r="GA134" i="1"/>
  <c r="GC134" i="1" s="1"/>
  <c r="GA138" i="1"/>
  <c r="GC138" i="1" s="1"/>
  <c r="GA142" i="1"/>
  <c r="GC142" i="1" s="1"/>
  <c r="GA146" i="1"/>
  <c r="GC146" i="1" s="1"/>
  <c r="GA150" i="1"/>
  <c r="GC150" i="1" s="1"/>
  <c r="GA154" i="1"/>
  <c r="GC154" i="1" s="1"/>
  <c r="GA158" i="1"/>
  <c r="GC158" i="1" s="1"/>
  <c r="GA162" i="1"/>
  <c r="GC162" i="1" s="1"/>
  <c r="GA166" i="1"/>
  <c r="GC166" i="1" s="1"/>
  <c r="GA170" i="1"/>
  <c r="GC170" i="1" s="1"/>
  <c r="GA174" i="1"/>
  <c r="GC174" i="1" s="1"/>
  <c r="GA178" i="1"/>
  <c r="GC178" i="1" s="1"/>
  <c r="GA182" i="1"/>
  <c r="GC182" i="1" s="1"/>
  <c r="GA186" i="1"/>
  <c r="GC186" i="1" s="1"/>
  <c r="GA190" i="1"/>
  <c r="GC190" i="1" s="1"/>
  <c r="GA194" i="1"/>
  <c r="GC194" i="1" s="1"/>
  <c r="GA198" i="1"/>
  <c r="GC198" i="1" s="1"/>
  <c r="GA202" i="1"/>
  <c r="GC202" i="1" s="1"/>
  <c r="GA206" i="1"/>
  <c r="GC206" i="1" s="1"/>
  <c r="GA210" i="1"/>
  <c r="GC210" i="1" s="1"/>
  <c r="GA214" i="1"/>
  <c r="GC214" i="1" s="1"/>
  <c r="GA218" i="1"/>
  <c r="GC218" i="1" s="1"/>
  <c r="GA222" i="1"/>
  <c r="GC222" i="1" s="1"/>
  <c r="GA226" i="1"/>
  <c r="GC226" i="1" s="1"/>
  <c r="GA230" i="1"/>
  <c r="GC230" i="1" s="1"/>
  <c r="GA234" i="1"/>
  <c r="GC234" i="1" s="1"/>
  <c r="GA238" i="1"/>
  <c r="GC238" i="1" s="1"/>
  <c r="GA242" i="1"/>
  <c r="GC242" i="1" s="1"/>
  <c r="GA246" i="1"/>
  <c r="GC246" i="1" s="1"/>
  <c r="GA250" i="1"/>
  <c r="GC250" i="1" s="1"/>
  <c r="GA254" i="1"/>
  <c r="GC254" i="1" s="1"/>
  <c r="GA258" i="1"/>
  <c r="GC258" i="1" s="1"/>
  <c r="GA262" i="1"/>
  <c r="GC262" i="1" s="1"/>
  <c r="GA266" i="1"/>
  <c r="GC266" i="1" s="1"/>
  <c r="GA270" i="1"/>
  <c r="GC270" i="1" s="1"/>
  <c r="GA274" i="1"/>
  <c r="GC274" i="1" s="1"/>
  <c r="GA278" i="1"/>
  <c r="GC278" i="1" s="1"/>
  <c r="GA282" i="1"/>
  <c r="GC282" i="1" s="1"/>
  <c r="GA286" i="1"/>
  <c r="GC286" i="1" s="1"/>
  <c r="GA290" i="1"/>
  <c r="GC290" i="1" s="1"/>
  <c r="GA294" i="1"/>
  <c r="GC294" i="1" s="1"/>
  <c r="GA298" i="1"/>
  <c r="GC298" i="1" s="1"/>
  <c r="GA302" i="1"/>
  <c r="GC302" i="1" s="1"/>
  <c r="GA306" i="1"/>
  <c r="GC306" i="1" s="1"/>
  <c r="GA310" i="1"/>
  <c r="GC310" i="1" s="1"/>
  <c r="GA314" i="1"/>
  <c r="GC314" i="1" s="1"/>
  <c r="GA318" i="1"/>
  <c r="GC318" i="1" s="1"/>
  <c r="GA322" i="1"/>
  <c r="GC322" i="1" s="1"/>
  <c r="GA326" i="1"/>
  <c r="GC326" i="1" s="1"/>
  <c r="GA330" i="1"/>
  <c r="GC330" i="1" s="1"/>
  <c r="GA334" i="1"/>
  <c r="GC334" i="1" s="1"/>
  <c r="GA338" i="1"/>
  <c r="GC338" i="1" s="1"/>
  <c r="GA342" i="1"/>
  <c r="GC342" i="1" s="1"/>
  <c r="GA346" i="1"/>
  <c r="GC346" i="1" s="1"/>
  <c r="GA350" i="1"/>
  <c r="GC350" i="1" s="1"/>
  <c r="GA16" i="1"/>
  <c r="GC16" i="1" s="1"/>
  <c r="GA20" i="1"/>
  <c r="GC20" i="1" s="1"/>
  <c r="GA24" i="1"/>
  <c r="GA28" i="1"/>
  <c r="GC28" i="1" s="1"/>
  <c r="GA32" i="1"/>
  <c r="GC32" i="1" s="1"/>
  <c r="GA36" i="1"/>
  <c r="GC36" i="1" s="1"/>
  <c r="GA48" i="1"/>
  <c r="GC48" i="1" s="1"/>
  <c r="GA56" i="1"/>
  <c r="GC56" i="1" s="1"/>
  <c r="GA60" i="1"/>
  <c r="GC60" i="1" s="1"/>
  <c r="GA64" i="1"/>
  <c r="GC64" i="1" s="1"/>
  <c r="GA68" i="1"/>
  <c r="GA72" i="1"/>
  <c r="GC72" i="1" s="1"/>
  <c r="GA76" i="1"/>
  <c r="GC76" i="1" s="1"/>
  <c r="GA80" i="1"/>
  <c r="GC80" i="1" s="1"/>
  <c r="GA84" i="1"/>
  <c r="GC84" i="1" s="1"/>
  <c r="GA88" i="1"/>
  <c r="GC88" i="1" s="1"/>
  <c r="GA92" i="1"/>
  <c r="GC92" i="1" s="1"/>
  <c r="GA96" i="1"/>
  <c r="GC96" i="1" s="1"/>
  <c r="GA100" i="1"/>
  <c r="GC100" i="1" s="1"/>
  <c r="GA104" i="1"/>
  <c r="GC104" i="1" s="1"/>
  <c r="GA108" i="1"/>
  <c r="GC108" i="1" s="1"/>
  <c r="GA112" i="1"/>
  <c r="GC112" i="1" s="1"/>
  <c r="GA116" i="1"/>
  <c r="GC116" i="1" s="1"/>
  <c r="GA120" i="1"/>
  <c r="GC120" i="1" s="1"/>
  <c r="GA124" i="1"/>
  <c r="GC124" i="1" s="1"/>
  <c r="GA128" i="1"/>
  <c r="GC128" i="1" s="1"/>
  <c r="GA132" i="1"/>
  <c r="GC132" i="1" s="1"/>
  <c r="GA136" i="1"/>
  <c r="GC136" i="1" s="1"/>
  <c r="GA140" i="1"/>
  <c r="GC140" i="1" s="1"/>
  <c r="GA144" i="1"/>
  <c r="GC144" i="1" s="1"/>
  <c r="GA148" i="1"/>
  <c r="GC148" i="1" s="1"/>
  <c r="GA152" i="1"/>
  <c r="GC152" i="1" s="1"/>
  <c r="GA156" i="1"/>
  <c r="GC156" i="1" s="1"/>
  <c r="GA160" i="1"/>
  <c r="GC160" i="1" s="1"/>
  <c r="GA164" i="1"/>
  <c r="GC164" i="1" s="1"/>
  <c r="GA168" i="1"/>
  <c r="GC168" i="1" s="1"/>
  <c r="GA172" i="1"/>
  <c r="GC172" i="1" s="1"/>
  <c r="GA176" i="1"/>
  <c r="GC176" i="1" s="1"/>
  <c r="GA180" i="1"/>
  <c r="GC180" i="1" s="1"/>
  <c r="GA184" i="1"/>
  <c r="GC184" i="1" s="1"/>
  <c r="GA188" i="1"/>
  <c r="GC188" i="1" s="1"/>
  <c r="GA192" i="1"/>
  <c r="GC192" i="1" s="1"/>
  <c r="GA196" i="1"/>
  <c r="GC196" i="1" s="1"/>
  <c r="GA200" i="1"/>
  <c r="GC200" i="1" s="1"/>
  <c r="GA204" i="1"/>
  <c r="GC204" i="1" s="1"/>
  <c r="GA208" i="1"/>
  <c r="GC208" i="1" s="1"/>
  <c r="GA212" i="1"/>
  <c r="GC212" i="1" s="1"/>
  <c r="GA216" i="1"/>
  <c r="GC216" i="1" s="1"/>
  <c r="GA220" i="1"/>
  <c r="GC220" i="1" s="1"/>
  <c r="GA224" i="1"/>
  <c r="GC224" i="1" s="1"/>
  <c r="GA228" i="1"/>
  <c r="GC228" i="1" s="1"/>
  <c r="GA232" i="1"/>
  <c r="GC232" i="1" s="1"/>
  <c r="GA236" i="1"/>
  <c r="GC236" i="1" s="1"/>
  <c r="GA240" i="1"/>
  <c r="GC240" i="1" s="1"/>
  <c r="GA244" i="1"/>
  <c r="GC244" i="1" s="1"/>
  <c r="GA248" i="1"/>
  <c r="GC248" i="1" s="1"/>
  <c r="GA252" i="1"/>
  <c r="GC252" i="1" s="1"/>
  <c r="GA256" i="1"/>
  <c r="GC256" i="1" s="1"/>
  <c r="GA260" i="1"/>
  <c r="GC260" i="1" s="1"/>
  <c r="GA264" i="1"/>
  <c r="GC264" i="1" s="1"/>
  <c r="GA268" i="1"/>
  <c r="GC268" i="1" s="1"/>
  <c r="GA272" i="1"/>
  <c r="GC272" i="1" s="1"/>
  <c r="GA276" i="1"/>
  <c r="GC276" i="1" s="1"/>
  <c r="GA280" i="1"/>
  <c r="GC280" i="1" s="1"/>
  <c r="GA284" i="1"/>
  <c r="GC284" i="1" s="1"/>
  <c r="GA288" i="1"/>
  <c r="GC288" i="1" s="1"/>
  <c r="GA292" i="1"/>
  <c r="GC292" i="1" s="1"/>
  <c r="GA296" i="1"/>
  <c r="GC296" i="1" s="1"/>
  <c r="GA300" i="1"/>
  <c r="GC300" i="1" s="1"/>
  <c r="GA304" i="1"/>
  <c r="GC304" i="1" s="1"/>
  <c r="GA308" i="1"/>
  <c r="GC308" i="1" s="1"/>
  <c r="GA312" i="1"/>
  <c r="GC312" i="1" s="1"/>
  <c r="GA316" i="1"/>
  <c r="GC316" i="1" s="1"/>
  <c r="GA320" i="1"/>
  <c r="GC320" i="1" s="1"/>
  <c r="GA324" i="1"/>
  <c r="GC324" i="1" s="1"/>
  <c r="GA328" i="1"/>
  <c r="GC328" i="1" s="1"/>
  <c r="GA332" i="1"/>
  <c r="GC332" i="1" s="1"/>
  <c r="GA336" i="1"/>
  <c r="GC336" i="1" s="1"/>
  <c r="GA340" i="1"/>
  <c r="GC340" i="1" s="1"/>
  <c r="GA344" i="1"/>
  <c r="GC344" i="1" s="1"/>
  <c r="GA348" i="1"/>
  <c r="GC348" i="1" s="1"/>
  <c r="GA352" i="1"/>
  <c r="GC352" i="1" s="1"/>
  <c r="GA356" i="1"/>
  <c r="GC356" i="1" s="1"/>
  <c r="GA360" i="1"/>
  <c r="GC360" i="1" s="1"/>
  <c r="GA364" i="1"/>
  <c r="GC364" i="1" s="1"/>
  <c r="GA368" i="1"/>
  <c r="GC368" i="1" s="1"/>
  <c r="GA372" i="1"/>
  <c r="GC372" i="1" s="1"/>
  <c r="GA376" i="1"/>
  <c r="GC376" i="1" s="1"/>
  <c r="GA380" i="1"/>
  <c r="GC380" i="1" s="1"/>
  <c r="GA384" i="1"/>
  <c r="GC384" i="1" s="1"/>
  <c r="GA388" i="1"/>
  <c r="GC388" i="1" s="1"/>
  <c r="GA392" i="1"/>
  <c r="GC392" i="1" s="1"/>
  <c r="GA396" i="1"/>
  <c r="GC396" i="1" s="1"/>
  <c r="GA400" i="1"/>
  <c r="GC400" i="1" s="1"/>
  <c r="GA404" i="1"/>
  <c r="GC404" i="1" s="1"/>
  <c r="GA408" i="1"/>
  <c r="GC408" i="1" s="1"/>
  <c r="GA412" i="1"/>
  <c r="GC412" i="1" s="1"/>
  <c r="GA416" i="1"/>
  <c r="GC416" i="1" s="1"/>
  <c r="GA420" i="1"/>
  <c r="GC420" i="1" s="1"/>
  <c r="GA424" i="1"/>
  <c r="GC424" i="1" s="1"/>
  <c r="GA428" i="1"/>
  <c r="GC428" i="1" s="1"/>
  <c r="GA432" i="1"/>
  <c r="GC432" i="1" s="1"/>
  <c r="GA436" i="1"/>
  <c r="GC436" i="1" s="1"/>
  <c r="GA440" i="1"/>
  <c r="GC440" i="1" s="1"/>
  <c r="GA444" i="1"/>
  <c r="GC444" i="1" s="1"/>
  <c r="GA448" i="1"/>
  <c r="GC448" i="1" s="1"/>
  <c r="GA452" i="1"/>
  <c r="GC452" i="1" s="1"/>
  <c r="GA456" i="1"/>
  <c r="GC456" i="1" s="1"/>
  <c r="GA460" i="1"/>
  <c r="GC460" i="1" s="1"/>
  <c r="GA464" i="1"/>
  <c r="GC464" i="1" s="1"/>
  <c r="GA468" i="1"/>
  <c r="GC468" i="1" s="1"/>
  <c r="GA472" i="1"/>
  <c r="GC472" i="1" s="1"/>
  <c r="GA476" i="1"/>
  <c r="GC476" i="1" s="1"/>
  <c r="GA480" i="1"/>
  <c r="GC480" i="1" s="1"/>
  <c r="GA484" i="1"/>
  <c r="GC484" i="1" s="1"/>
  <c r="GA488" i="1"/>
  <c r="GC488" i="1" s="1"/>
  <c r="GA492" i="1"/>
  <c r="GC492" i="1" s="1"/>
  <c r="GA496" i="1"/>
  <c r="GC496" i="1" s="1"/>
  <c r="GA500" i="1"/>
  <c r="GC500" i="1" s="1"/>
  <c r="GA504" i="1"/>
  <c r="GC504" i="1" s="1"/>
  <c r="GA508" i="1"/>
  <c r="GC508" i="1" s="1"/>
  <c r="GA512" i="1"/>
  <c r="GC512" i="1" s="1"/>
  <c r="GA516" i="1"/>
  <c r="GC516" i="1" s="1"/>
  <c r="GA520" i="1"/>
  <c r="GC520" i="1" s="1"/>
  <c r="GA524" i="1"/>
  <c r="GC524" i="1" s="1"/>
  <c r="GA528" i="1"/>
  <c r="GC528" i="1" s="1"/>
  <c r="GA532" i="1"/>
  <c r="GC532" i="1" s="1"/>
  <c r="GA536" i="1"/>
  <c r="GC536" i="1" s="1"/>
  <c r="GA540" i="1"/>
  <c r="GC540" i="1" s="1"/>
  <c r="GA544" i="1"/>
  <c r="GC544" i="1" s="1"/>
  <c r="GA548" i="1"/>
  <c r="GC548" i="1" s="1"/>
  <c r="GA552" i="1"/>
  <c r="GC552" i="1" s="1"/>
  <c r="GA556" i="1"/>
  <c r="GC556" i="1" s="1"/>
  <c r="GA560" i="1"/>
  <c r="GC560" i="1" s="1"/>
  <c r="GA564" i="1"/>
  <c r="GC564" i="1" s="1"/>
  <c r="GA568" i="1"/>
  <c r="GC568" i="1" s="1"/>
  <c r="GA572" i="1"/>
  <c r="GC572" i="1" s="1"/>
  <c r="GA576" i="1"/>
  <c r="GC576" i="1" s="1"/>
  <c r="GA580" i="1"/>
  <c r="GC580" i="1" s="1"/>
  <c r="GA584" i="1"/>
  <c r="GC584" i="1" s="1"/>
  <c r="GA588" i="1"/>
  <c r="GC588" i="1" s="1"/>
  <c r="GA592" i="1"/>
  <c r="GC592" i="1" s="1"/>
  <c r="GA596" i="1"/>
  <c r="GC596" i="1" s="1"/>
  <c r="GA600" i="1"/>
  <c r="GC600" i="1" s="1"/>
  <c r="GA604" i="1"/>
  <c r="GC604" i="1" s="1"/>
  <c r="GA608" i="1"/>
  <c r="GC608" i="1" s="1"/>
  <c r="GA612" i="1"/>
  <c r="GC612" i="1" s="1"/>
  <c r="GA616" i="1"/>
  <c r="GC616" i="1" s="1"/>
  <c r="GA620" i="1"/>
  <c r="GC620" i="1" s="1"/>
  <c r="GA624" i="1"/>
  <c r="GC624" i="1" s="1"/>
  <c r="GA628" i="1"/>
  <c r="GC628" i="1" s="1"/>
  <c r="GA632" i="1"/>
  <c r="GC632" i="1" s="1"/>
  <c r="GA636" i="1"/>
  <c r="GC636" i="1" s="1"/>
  <c r="GA640" i="1"/>
  <c r="GC640" i="1" s="1"/>
  <c r="GA644" i="1"/>
  <c r="GC644" i="1" s="1"/>
  <c r="GA648" i="1"/>
  <c r="GC648" i="1" s="1"/>
  <c r="GA652" i="1"/>
  <c r="GC652" i="1" s="1"/>
  <c r="GA656" i="1"/>
  <c r="GC656" i="1" s="1"/>
  <c r="GA660" i="1"/>
  <c r="GC660" i="1" s="1"/>
  <c r="GA664" i="1"/>
  <c r="GC664" i="1" s="1"/>
  <c r="GA668" i="1"/>
  <c r="GC668" i="1" s="1"/>
  <c r="GA672" i="1"/>
  <c r="GC672" i="1" s="1"/>
  <c r="GA676" i="1"/>
  <c r="GC676" i="1" s="1"/>
  <c r="GA680" i="1"/>
  <c r="GC680" i="1" s="1"/>
  <c r="GA684" i="1"/>
  <c r="GC684" i="1" s="1"/>
  <c r="GA688" i="1"/>
  <c r="GC688" i="1" s="1"/>
  <c r="GA692" i="1"/>
  <c r="GC692" i="1" s="1"/>
  <c r="GA354" i="1"/>
  <c r="GC354" i="1" s="1"/>
  <c r="GA358" i="1"/>
  <c r="GC358" i="1" s="1"/>
  <c r="GA362" i="1"/>
  <c r="GC362" i="1" s="1"/>
  <c r="GA366" i="1"/>
  <c r="GC366" i="1" s="1"/>
  <c r="GA370" i="1"/>
  <c r="GC370" i="1" s="1"/>
  <c r="GA374" i="1"/>
  <c r="GC374" i="1" s="1"/>
  <c r="GA378" i="1"/>
  <c r="GC378" i="1" s="1"/>
  <c r="GA382" i="1"/>
  <c r="GC382" i="1" s="1"/>
  <c r="GA386" i="1"/>
  <c r="GC386" i="1" s="1"/>
  <c r="GA390" i="1"/>
  <c r="GC390" i="1" s="1"/>
  <c r="GA394" i="1"/>
  <c r="GC394" i="1" s="1"/>
  <c r="GA398" i="1"/>
  <c r="GC398" i="1" s="1"/>
  <c r="GA402" i="1"/>
  <c r="GC402" i="1" s="1"/>
  <c r="GA406" i="1"/>
  <c r="GC406" i="1" s="1"/>
  <c r="GA410" i="1"/>
  <c r="GC410" i="1" s="1"/>
  <c r="GA414" i="1"/>
  <c r="GC414" i="1" s="1"/>
  <c r="GA418" i="1"/>
  <c r="GC418" i="1" s="1"/>
  <c r="GA422" i="1"/>
  <c r="GC422" i="1" s="1"/>
  <c r="GA426" i="1"/>
  <c r="GC426" i="1" s="1"/>
  <c r="GA430" i="1"/>
  <c r="GC430" i="1" s="1"/>
  <c r="GA434" i="1"/>
  <c r="GC434" i="1" s="1"/>
  <c r="GA438" i="1"/>
  <c r="GC438" i="1" s="1"/>
  <c r="GA442" i="1"/>
  <c r="GC442" i="1" s="1"/>
  <c r="GA446" i="1"/>
  <c r="GC446" i="1" s="1"/>
  <c r="GA450" i="1"/>
  <c r="GC450" i="1" s="1"/>
  <c r="GA454" i="1"/>
  <c r="GC454" i="1" s="1"/>
  <c r="GA458" i="1"/>
  <c r="GC458" i="1" s="1"/>
  <c r="GA462" i="1"/>
  <c r="GC462" i="1" s="1"/>
  <c r="GA466" i="1"/>
  <c r="GC466" i="1" s="1"/>
  <c r="GA470" i="1"/>
  <c r="GC470" i="1" s="1"/>
  <c r="GA474" i="1"/>
  <c r="GC474" i="1" s="1"/>
  <c r="GA478" i="1"/>
  <c r="GC478" i="1" s="1"/>
  <c r="GA482" i="1"/>
  <c r="GC482" i="1" s="1"/>
  <c r="GA486" i="1"/>
  <c r="GC486" i="1" s="1"/>
  <c r="GA490" i="1"/>
  <c r="GC490" i="1" s="1"/>
  <c r="GA494" i="1"/>
  <c r="GC494" i="1" s="1"/>
  <c r="GA498" i="1"/>
  <c r="GC498" i="1" s="1"/>
  <c r="GA502" i="1"/>
  <c r="GC502" i="1" s="1"/>
  <c r="GA506" i="1"/>
  <c r="GC506" i="1" s="1"/>
  <c r="GA510" i="1"/>
  <c r="GC510" i="1" s="1"/>
  <c r="GA514" i="1"/>
  <c r="GC514" i="1" s="1"/>
  <c r="GA518" i="1"/>
  <c r="GC518" i="1" s="1"/>
  <c r="GA522" i="1"/>
  <c r="GC522" i="1" s="1"/>
  <c r="GA526" i="1"/>
  <c r="GC526" i="1" s="1"/>
  <c r="GA530" i="1"/>
  <c r="GC530" i="1" s="1"/>
  <c r="GA534" i="1"/>
  <c r="GC534" i="1" s="1"/>
  <c r="GA538" i="1"/>
  <c r="GC538" i="1" s="1"/>
  <c r="GA542" i="1"/>
  <c r="GC542" i="1" s="1"/>
  <c r="GA546" i="1"/>
  <c r="GC546" i="1" s="1"/>
  <c r="GA550" i="1"/>
  <c r="GC550" i="1" s="1"/>
  <c r="GA554" i="1"/>
  <c r="GC554" i="1" s="1"/>
  <c r="GA558" i="1"/>
  <c r="GC558" i="1" s="1"/>
  <c r="GA562" i="1"/>
  <c r="GC562" i="1" s="1"/>
  <c r="GA566" i="1"/>
  <c r="GC566" i="1" s="1"/>
  <c r="GA570" i="1"/>
  <c r="GC570" i="1" s="1"/>
  <c r="GA574" i="1"/>
  <c r="GC574" i="1" s="1"/>
  <c r="GA578" i="1"/>
  <c r="GC578" i="1" s="1"/>
  <c r="GA582" i="1"/>
  <c r="GC582" i="1" s="1"/>
  <c r="GA586" i="1"/>
  <c r="GC586" i="1" s="1"/>
  <c r="GA590" i="1"/>
  <c r="GC590" i="1" s="1"/>
  <c r="GA594" i="1"/>
  <c r="GC594" i="1" s="1"/>
  <c r="GA598" i="1"/>
  <c r="GC598" i="1" s="1"/>
  <c r="GA602" i="1"/>
  <c r="GC602" i="1" s="1"/>
  <c r="GA606" i="1"/>
  <c r="GC606" i="1" s="1"/>
  <c r="GA610" i="1"/>
  <c r="GC610" i="1" s="1"/>
  <c r="GA614" i="1"/>
  <c r="GC614" i="1" s="1"/>
  <c r="GA618" i="1"/>
  <c r="GC618" i="1" s="1"/>
  <c r="GA622" i="1"/>
  <c r="GA626" i="1"/>
  <c r="GC626" i="1" s="1"/>
  <c r="GA630" i="1"/>
  <c r="GC630" i="1" s="1"/>
  <c r="GA634" i="1"/>
  <c r="GC634" i="1" s="1"/>
  <c r="GA638" i="1"/>
  <c r="GC638" i="1" s="1"/>
  <c r="GA642" i="1"/>
  <c r="GC642" i="1" s="1"/>
  <c r="GA646" i="1"/>
  <c r="GC646" i="1" s="1"/>
  <c r="GA650" i="1"/>
  <c r="GC650" i="1" s="1"/>
  <c r="GA654" i="1"/>
  <c r="GC654" i="1" s="1"/>
  <c r="GA658" i="1"/>
  <c r="GC658" i="1" s="1"/>
  <c r="GA662" i="1"/>
  <c r="GC662" i="1" s="1"/>
  <c r="GA666" i="1"/>
  <c r="GC666" i="1" s="1"/>
  <c r="GA670" i="1"/>
  <c r="GC670" i="1" s="1"/>
  <c r="GA674" i="1"/>
  <c r="GC674" i="1" s="1"/>
  <c r="GA678" i="1"/>
  <c r="GC678" i="1" s="1"/>
  <c r="GA682" i="1"/>
  <c r="GC682" i="1" s="1"/>
  <c r="GA686" i="1"/>
  <c r="GC686" i="1" s="1"/>
  <c r="GA690" i="1"/>
  <c r="GC690" i="1" s="1"/>
  <c r="GA12" i="1"/>
  <c r="GA726" i="1"/>
  <c r="GC726" i="1" s="1"/>
  <c r="GA850" i="1"/>
  <c r="GC850" i="1" s="1"/>
  <c r="GA902" i="1"/>
  <c r="GC902" i="1" s="1"/>
  <c r="GA942" i="1"/>
  <c r="GC942" i="1" s="1"/>
  <c r="GA966" i="1"/>
  <c r="GC966" i="1" s="1"/>
  <c r="GA982" i="1"/>
  <c r="GC982" i="1" s="1"/>
  <c r="GA994" i="1"/>
  <c r="GC994" i="1" s="1"/>
  <c r="GA1006" i="1"/>
  <c r="GC1006" i="1" s="1"/>
  <c r="GA1018" i="1"/>
  <c r="GC1018" i="1" s="1"/>
  <c r="GA1030" i="1"/>
  <c r="GC1030" i="1" s="1"/>
  <c r="GA1046" i="1"/>
  <c r="GC1046" i="1" s="1"/>
  <c r="GA1058" i="1"/>
  <c r="GC1058" i="1" s="1"/>
  <c r="GA1070" i="1"/>
  <c r="GC1070" i="1" s="1"/>
  <c r="GA1082" i="1"/>
  <c r="GC1082" i="1" s="1"/>
  <c r="GA696" i="1"/>
  <c r="GC696" i="1" s="1"/>
  <c r="GA700" i="1"/>
  <c r="GC700" i="1" s="1"/>
  <c r="GA704" i="1"/>
  <c r="GC704" i="1" s="1"/>
  <c r="GA708" i="1"/>
  <c r="GC708" i="1" s="1"/>
  <c r="GA712" i="1"/>
  <c r="GC712" i="1" s="1"/>
  <c r="GA716" i="1"/>
  <c r="GC716" i="1" s="1"/>
  <c r="GA720" i="1"/>
  <c r="GC720" i="1" s="1"/>
  <c r="GA724" i="1"/>
  <c r="GC724" i="1" s="1"/>
  <c r="GA728" i="1"/>
  <c r="GC728" i="1" s="1"/>
  <c r="GA732" i="1"/>
  <c r="GC732" i="1" s="1"/>
  <c r="GA736" i="1"/>
  <c r="GC736" i="1" s="1"/>
  <c r="GA740" i="1"/>
  <c r="GC740" i="1" s="1"/>
  <c r="GA744" i="1"/>
  <c r="GC744" i="1" s="1"/>
  <c r="GA748" i="1"/>
  <c r="GC748" i="1" s="1"/>
  <c r="GA752" i="1"/>
  <c r="GC752" i="1" s="1"/>
  <c r="GA756" i="1"/>
  <c r="GC756" i="1" s="1"/>
  <c r="GA760" i="1"/>
  <c r="GC760" i="1" s="1"/>
  <c r="GA764" i="1"/>
  <c r="GC764" i="1" s="1"/>
  <c r="GA768" i="1"/>
  <c r="GC768" i="1" s="1"/>
  <c r="GA772" i="1"/>
  <c r="GC772" i="1" s="1"/>
  <c r="GA776" i="1"/>
  <c r="GC776" i="1" s="1"/>
  <c r="GA780" i="1"/>
  <c r="GC780" i="1" s="1"/>
  <c r="GA784" i="1"/>
  <c r="GC784" i="1" s="1"/>
  <c r="GA788" i="1"/>
  <c r="GC788" i="1" s="1"/>
  <c r="GA792" i="1"/>
  <c r="GC792" i="1" s="1"/>
  <c r="GA796" i="1"/>
  <c r="GC796" i="1" s="1"/>
  <c r="GA800" i="1"/>
  <c r="GC800" i="1" s="1"/>
  <c r="GA804" i="1"/>
  <c r="GC804" i="1" s="1"/>
  <c r="GA808" i="1"/>
  <c r="GC808" i="1" s="1"/>
  <c r="GA812" i="1"/>
  <c r="GC812" i="1" s="1"/>
  <c r="GA816" i="1"/>
  <c r="GC816" i="1" s="1"/>
  <c r="GA820" i="1"/>
  <c r="GC820" i="1" s="1"/>
  <c r="GA824" i="1"/>
  <c r="GC824" i="1" s="1"/>
  <c r="GA828" i="1"/>
  <c r="GC828" i="1" s="1"/>
  <c r="GA832" i="1"/>
  <c r="GC832" i="1" s="1"/>
  <c r="GA836" i="1"/>
  <c r="GC836" i="1" s="1"/>
  <c r="GA694" i="1"/>
  <c r="GC694" i="1" s="1"/>
  <c r="GA698" i="1"/>
  <c r="GC698" i="1" s="1"/>
  <c r="GA702" i="1"/>
  <c r="GC702" i="1" s="1"/>
  <c r="GA706" i="1"/>
  <c r="GC706" i="1" s="1"/>
  <c r="GA710" i="1"/>
  <c r="GC710" i="1" s="1"/>
  <c r="GA714" i="1"/>
  <c r="GC714" i="1" s="1"/>
  <c r="GA718" i="1"/>
  <c r="GC718" i="1" s="1"/>
  <c r="GA722" i="1"/>
  <c r="GC722" i="1" s="1"/>
  <c r="GA730" i="1"/>
  <c r="GC730" i="1" s="1"/>
  <c r="GA734" i="1"/>
  <c r="GC734" i="1" s="1"/>
  <c r="GA738" i="1"/>
  <c r="GC738" i="1" s="1"/>
  <c r="GA742" i="1"/>
  <c r="GC742" i="1" s="1"/>
  <c r="GA746" i="1"/>
  <c r="GC746" i="1" s="1"/>
  <c r="GA750" i="1"/>
  <c r="GC750" i="1" s="1"/>
  <c r="GA754" i="1"/>
  <c r="GC754" i="1" s="1"/>
  <c r="GA758" i="1"/>
  <c r="GC758" i="1" s="1"/>
  <c r="GA762" i="1"/>
  <c r="GC762" i="1" s="1"/>
  <c r="GA766" i="1"/>
  <c r="GC766" i="1" s="1"/>
  <c r="GA770" i="1"/>
  <c r="GC770" i="1" s="1"/>
  <c r="GA774" i="1"/>
  <c r="GC774" i="1" s="1"/>
  <c r="GA778" i="1"/>
  <c r="GC778" i="1" s="1"/>
  <c r="GA782" i="1"/>
  <c r="GC782" i="1" s="1"/>
  <c r="GA786" i="1"/>
  <c r="GC786" i="1" s="1"/>
  <c r="GA790" i="1"/>
  <c r="GC790" i="1" s="1"/>
  <c r="GA794" i="1"/>
  <c r="GC794" i="1" s="1"/>
  <c r="GA798" i="1"/>
  <c r="GC798" i="1" s="1"/>
  <c r="GA802" i="1"/>
  <c r="GC802" i="1" s="1"/>
  <c r="GA806" i="1"/>
  <c r="GC806" i="1" s="1"/>
  <c r="GA810" i="1"/>
  <c r="GC810" i="1" s="1"/>
  <c r="GA814" i="1"/>
  <c r="GC814" i="1" s="1"/>
  <c r="GA818" i="1"/>
  <c r="GC818" i="1" s="1"/>
  <c r="GA822" i="1"/>
  <c r="GC822" i="1" s="1"/>
  <c r="GA826" i="1"/>
  <c r="GC826" i="1" s="1"/>
  <c r="GA830" i="1"/>
  <c r="GC830" i="1" s="1"/>
  <c r="GA834" i="1"/>
  <c r="GC834" i="1" s="1"/>
  <c r="GA838" i="1"/>
  <c r="GC838" i="1" s="1"/>
  <c r="GA842" i="1"/>
  <c r="GC842" i="1" s="1"/>
  <c r="GA846" i="1"/>
  <c r="GC846" i="1" s="1"/>
  <c r="GA854" i="1"/>
  <c r="GC854" i="1" s="1"/>
  <c r="GA858" i="1"/>
  <c r="GC858" i="1" s="1"/>
  <c r="GA862" i="1"/>
  <c r="GC862" i="1" s="1"/>
  <c r="GA866" i="1"/>
  <c r="GC866" i="1" s="1"/>
  <c r="GA870" i="1"/>
  <c r="GC870" i="1" s="1"/>
  <c r="GA874" i="1"/>
  <c r="GC874" i="1" s="1"/>
  <c r="GA878" i="1"/>
  <c r="GC878" i="1" s="1"/>
  <c r="GA882" i="1"/>
  <c r="GC882" i="1" s="1"/>
  <c r="GA886" i="1"/>
  <c r="GC886" i="1" s="1"/>
  <c r="GA890" i="1"/>
  <c r="GC890" i="1" s="1"/>
  <c r="GA894" i="1"/>
  <c r="GC894" i="1" s="1"/>
  <c r="GA898" i="1"/>
  <c r="GC898" i="1" s="1"/>
  <c r="GA906" i="1"/>
  <c r="GC906" i="1" s="1"/>
  <c r="GA910" i="1"/>
  <c r="GC910" i="1" s="1"/>
  <c r="GA914" i="1"/>
  <c r="GC914" i="1" s="1"/>
  <c r="GA918" i="1"/>
  <c r="GC918" i="1" s="1"/>
  <c r="GA922" i="1"/>
  <c r="GC922" i="1" s="1"/>
  <c r="GA926" i="1"/>
  <c r="GC926" i="1" s="1"/>
  <c r="GA930" i="1"/>
  <c r="GC930" i="1" s="1"/>
  <c r="GA934" i="1"/>
  <c r="GC934" i="1" s="1"/>
  <c r="GA938" i="1"/>
  <c r="GC938" i="1" s="1"/>
  <c r="GA946" i="1"/>
  <c r="GC946" i="1" s="1"/>
  <c r="GA950" i="1"/>
  <c r="GC950" i="1" s="1"/>
  <c r="GA954" i="1"/>
  <c r="GC954" i="1" s="1"/>
  <c r="GA958" i="1"/>
  <c r="GC958" i="1" s="1"/>
  <c r="GA962" i="1"/>
  <c r="GC962" i="1" s="1"/>
  <c r="GA970" i="1"/>
  <c r="GC970" i="1" s="1"/>
  <c r="GA974" i="1"/>
  <c r="GC974" i="1" s="1"/>
  <c r="GA978" i="1"/>
  <c r="GC978" i="1" s="1"/>
  <c r="GA986" i="1"/>
  <c r="GC986" i="1" s="1"/>
  <c r="GA990" i="1"/>
  <c r="GC990" i="1" s="1"/>
  <c r="GA998" i="1"/>
  <c r="GC998" i="1" s="1"/>
  <c r="GA1002" i="1"/>
  <c r="GC1002" i="1" s="1"/>
  <c r="GA1010" i="1"/>
  <c r="GC1010" i="1" s="1"/>
  <c r="GA1014" i="1"/>
  <c r="GC1014" i="1" s="1"/>
  <c r="GA1022" i="1"/>
  <c r="GC1022" i="1" s="1"/>
  <c r="GA1026" i="1"/>
  <c r="GC1026" i="1" s="1"/>
  <c r="GA1034" i="1"/>
  <c r="GC1034" i="1" s="1"/>
  <c r="GA1038" i="1"/>
  <c r="GC1038" i="1" s="1"/>
  <c r="GA1042" i="1"/>
  <c r="GC1042" i="1" s="1"/>
  <c r="GA1050" i="1"/>
  <c r="GC1050" i="1" s="1"/>
  <c r="GA1054" i="1"/>
  <c r="GC1054" i="1" s="1"/>
  <c r="GA1062" i="1"/>
  <c r="GC1062" i="1" s="1"/>
  <c r="GA1066" i="1"/>
  <c r="GC1066" i="1" s="1"/>
  <c r="GA1074" i="1"/>
  <c r="GC1074" i="1" s="1"/>
  <c r="GA1078" i="1"/>
  <c r="GC1078" i="1" s="1"/>
  <c r="GA1086" i="1"/>
  <c r="GC1086" i="1" s="1"/>
  <c r="GA844" i="1"/>
  <c r="GC844" i="1" s="1"/>
  <c r="GA860" i="1"/>
  <c r="GC860" i="1" s="1"/>
  <c r="GA876" i="1"/>
  <c r="GC876" i="1" s="1"/>
  <c r="GA892" i="1"/>
  <c r="GC892" i="1" s="1"/>
  <c r="GA908" i="1"/>
  <c r="GC908" i="1" s="1"/>
  <c r="GA924" i="1"/>
  <c r="GC924" i="1" s="1"/>
  <c r="GA940" i="1"/>
  <c r="GC940" i="1" s="1"/>
  <c r="GA956" i="1"/>
  <c r="GC956" i="1" s="1"/>
  <c r="GA972" i="1"/>
  <c r="GC972" i="1" s="1"/>
  <c r="GA988" i="1"/>
  <c r="GC988" i="1" s="1"/>
  <c r="GA1004" i="1"/>
  <c r="GC1004" i="1" s="1"/>
  <c r="GA1020" i="1"/>
  <c r="GC1020" i="1" s="1"/>
  <c r="GA1036" i="1"/>
  <c r="GC1036" i="1" s="1"/>
  <c r="GA1052" i="1"/>
  <c r="GC1052" i="1" s="1"/>
  <c r="GA1068" i="1"/>
  <c r="GC1068" i="1" s="1"/>
  <c r="GA1084" i="1"/>
  <c r="GC1084" i="1" s="1"/>
  <c r="GA904" i="1"/>
  <c r="GC904" i="1" s="1"/>
  <c r="GA1162" i="1"/>
  <c r="GC1162" i="1" s="1"/>
  <c r="GA1262" i="1"/>
  <c r="GA1310" i="1"/>
  <c r="GC1310" i="1" s="1"/>
  <c r="GA856" i="1"/>
  <c r="GC856" i="1" s="1"/>
  <c r="GA1102" i="1"/>
  <c r="GC1102" i="1" s="1"/>
  <c r="GA1146" i="1"/>
  <c r="GC1146" i="1" s="1"/>
  <c r="GA1174" i="1"/>
  <c r="GC1174" i="1" s="1"/>
  <c r="GA1190" i="1"/>
  <c r="GC1190" i="1" s="1"/>
  <c r="GA1210" i="1"/>
  <c r="GC1210" i="1" s="1"/>
  <c r="GA1226" i="1"/>
  <c r="GC1226" i="1" s="1"/>
  <c r="GA1238" i="1"/>
  <c r="GC1238" i="1" s="1"/>
  <c r="GA1250" i="1"/>
  <c r="GC1250" i="1" s="1"/>
  <c r="GA1266" i="1"/>
  <c r="GC1266" i="1" s="1"/>
  <c r="GA1282" i="1"/>
  <c r="GC1282" i="1" s="1"/>
  <c r="GA1290" i="1"/>
  <c r="GC1290" i="1" s="1"/>
  <c r="GA1302" i="1"/>
  <c r="GC1302" i="1" s="1"/>
  <c r="GA1322" i="1"/>
  <c r="GC1322" i="1" s="1"/>
  <c r="GA852" i="1"/>
  <c r="GC852" i="1" s="1"/>
  <c r="GA868" i="1"/>
  <c r="GC868" i="1" s="1"/>
  <c r="GA884" i="1"/>
  <c r="GC884" i="1" s="1"/>
  <c r="GA900" i="1"/>
  <c r="GC900" i="1" s="1"/>
  <c r="GA916" i="1"/>
  <c r="GC916" i="1" s="1"/>
  <c r="GA932" i="1"/>
  <c r="GC932" i="1" s="1"/>
  <c r="GA948" i="1"/>
  <c r="GC948" i="1" s="1"/>
  <c r="GA964" i="1"/>
  <c r="GC964" i="1" s="1"/>
  <c r="GA980" i="1"/>
  <c r="GC980" i="1" s="1"/>
  <c r="GA996" i="1"/>
  <c r="GC996" i="1" s="1"/>
  <c r="GA1012" i="1"/>
  <c r="GC1012" i="1" s="1"/>
  <c r="GA1028" i="1"/>
  <c r="GC1028" i="1" s="1"/>
  <c r="GA1044" i="1"/>
  <c r="GC1044" i="1" s="1"/>
  <c r="GA1060" i="1"/>
  <c r="GC1060" i="1" s="1"/>
  <c r="GA1076" i="1"/>
  <c r="GC1076" i="1" s="1"/>
  <c r="ES506" i="1"/>
  <c r="GA1318" i="1"/>
  <c r="GC1318" i="1" s="1"/>
  <c r="GA848" i="1"/>
  <c r="GC848" i="1" s="1"/>
  <c r="GA864" i="1"/>
  <c r="GC864" i="1" s="1"/>
  <c r="GA880" i="1"/>
  <c r="GC880" i="1" s="1"/>
  <c r="GA896" i="1"/>
  <c r="GC896" i="1" s="1"/>
  <c r="GA912" i="1"/>
  <c r="GC912" i="1" s="1"/>
  <c r="GA928" i="1"/>
  <c r="GC928" i="1" s="1"/>
  <c r="GA944" i="1"/>
  <c r="GC944" i="1" s="1"/>
  <c r="GA960" i="1"/>
  <c r="GC960" i="1" s="1"/>
  <c r="GA976" i="1"/>
  <c r="GC976" i="1" s="1"/>
  <c r="GA992" i="1"/>
  <c r="GC992" i="1" s="1"/>
  <c r="GA1008" i="1"/>
  <c r="GC1008" i="1" s="1"/>
  <c r="GA1024" i="1"/>
  <c r="GC1024" i="1" s="1"/>
  <c r="GA1040" i="1"/>
  <c r="GC1040" i="1" s="1"/>
  <c r="GA1056" i="1"/>
  <c r="GC1056" i="1" s="1"/>
  <c r="GA1072" i="1"/>
  <c r="GC1072" i="1" s="1"/>
  <c r="GA1088" i="1"/>
  <c r="GC1088" i="1" s="1"/>
  <c r="GA1092" i="1"/>
  <c r="GC1092" i="1" s="1"/>
  <c r="GA1096" i="1"/>
  <c r="GC1096" i="1" s="1"/>
  <c r="GA1100" i="1"/>
  <c r="GC1100" i="1" s="1"/>
  <c r="GA1104" i="1"/>
  <c r="GC1104" i="1" s="1"/>
  <c r="GA1108" i="1"/>
  <c r="GC1108" i="1" s="1"/>
  <c r="GA1112" i="1"/>
  <c r="GC1112" i="1" s="1"/>
  <c r="GA1116" i="1"/>
  <c r="GC1116" i="1" s="1"/>
  <c r="GA1120" i="1"/>
  <c r="GC1120" i="1" s="1"/>
  <c r="GA1124" i="1"/>
  <c r="GC1124" i="1" s="1"/>
  <c r="GA1128" i="1"/>
  <c r="GC1128" i="1" s="1"/>
  <c r="GA1132" i="1"/>
  <c r="GC1132" i="1" s="1"/>
  <c r="GA1136" i="1"/>
  <c r="GC1136" i="1" s="1"/>
  <c r="GA1140" i="1"/>
  <c r="GC1140" i="1" s="1"/>
  <c r="GA1144" i="1"/>
  <c r="GC1144" i="1" s="1"/>
  <c r="GA1148" i="1"/>
  <c r="GC1148" i="1" s="1"/>
  <c r="GA1152" i="1"/>
  <c r="GC1152" i="1" s="1"/>
  <c r="GA1156" i="1"/>
  <c r="GC1156" i="1" s="1"/>
  <c r="GA1160" i="1"/>
  <c r="GC1160" i="1" s="1"/>
  <c r="GA1164" i="1"/>
  <c r="GC1164" i="1" s="1"/>
  <c r="GA1168" i="1"/>
  <c r="GC1168" i="1" s="1"/>
  <c r="GA1172" i="1"/>
  <c r="GC1172" i="1" s="1"/>
  <c r="GA1176" i="1"/>
  <c r="GC1176" i="1" s="1"/>
  <c r="GA1180" i="1"/>
  <c r="GC1180" i="1" s="1"/>
  <c r="GA1184" i="1"/>
  <c r="GC1184" i="1" s="1"/>
  <c r="GA1188" i="1"/>
  <c r="GC1188" i="1" s="1"/>
  <c r="GA1192" i="1"/>
  <c r="GC1192" i="1" s="1"/>
  <c r="GA1196" i="1"/>
  <c r="GC1196" i="1" s="1"/>
  <c r="GA1200" i="1"/>
  <c r="GC1200" i="1" s="1"/>
  <c r="GA1204" i="1"/>
  <c r="GC1204" i="1" s="1"/>
  <c r="GA1208" i="1"/>
  <c r="GC1208" i="1" s="1"/>
  <c r="GA1212" i="1"/>
  <c r="GC1212" i="1" s="1"/>
  <c r="GA1216" i="1"/>
  <c r="GC1216" i="1" s="1"/>
  <c r="GA1220" i="1"/>
  <c r="GC1220" i="1" s="1"/>
  <c r="GA1224" i="1"/>
  <c r="GC1224" i="1" s="1"/>
  <c r="GA1228" i="1"/>
  <c r="GC1228" i="1" s="1"/>
  <c r="GA1232" i="1"/>
  <c r="GC1232" i="1" s="1"/>
  <c r="GA1236" i="1"/>
  <c r="GA1240" i="1"/>
  <c r="GC1240" i="1" s="1"/>
  <c r="GA1244" i="1"/>
  <c r="GC1244" i="1" s="1"/>
  <c r="GA1248" i="1"/>
  <c r="GC1248" i="1" s="1"/>
  <c r="GA1252" i="1"/>
  <c r="GA1256" i="1"/>
  <c r="GA1260" i="1"/>
  <c r="GC1260" i="1" s="1"/>
  <c r="GA1264" i="1"/>
  <c r="GC1264" i="1" s="1"/>
  <c r="GA1268" i="1"/>
  <c r="GC1268" i="1" s="1"/>
  <c r="GA1272" i="1"/>
  <c r="GC1272" i="1" s="1"/>
  <c r="GA1276" i="1"/>
  <c r="GC1276" i="1" s="1"/>
  <c r="GA1280" i="1"/>
  <c r="GC1280" i="1" s="1"/>
  <c r="GA1284" i="1"/>
  <c r="GC1284" i="1" s="1"/>
  <c r="GA1288" i="1"/>
  <c r="GC1288" i="1" s="1"/>
  <c r="GA1292" i="1"/>
  <c r="GC1292" i="1" s="1"/>
  <c r="GA1296" i="1"/>
  <c r="GC1296" i="1" s="1"/>
  <c r="GA1300" i="1"/>
  <c r="GC1300" i="1" s="1"/>
  <c r="GA1304" i="1"/>
  <c r="GC1304" i="1" s="1"/>
  <c r="GA1308" i="1"/>
  <c r="GC1308" i="1" s="1"/>
  <c r="GA1312" i="1"/>
  <c r="GC1312" i="1" s="1"/>
  <c r="GA1316" i="1"/>
  <c r="GC1316" i="1" s="1"/>
  <c r="GA1320" i="1"/>
  <c r="GC1320" i="1" s="1"/>
  <c r="GA1324" i="1"/>
  <c r="GC1324" i="1" s="1"/>
  <c r="GA1328" i="1"/>
  <c r="GC1328" i="1" s="1"/>
  <c r="GA840" i="1"/>
  <c r="GC840" i="1" s="1"/>
  <c r="GA872" i="1"/>
  <c r="GC872" i="1" s="1"/>
  <c r="GA888" i="1"/>
  <c r="GC888" i="1" s="1"/>
  <c r="GA920" i="1"/>
  <c r="GC920" i="1" s="1"/>
  <c r="GA936" i="1"/>
  <c r="GC936" i="1" s="1"/>
  <c r="GA952" i="1"/>
  <c r="GC952" i="1" s="1"/>
  <c r="GA968" i="1"/>
  <c r="GC968" i="1" s="1"/>
  <c r="GA984" i="1"/>
  <c r="GC984" i="1" s="1"/>
  <c r="GA1000" i="1"/>
  <c r="GC1000" i="1" s="1"/>
  <c r="GA1016" i="1"/>
  <c r="GC1016" i="1" s="1"/>
  <c r="GA1032" i="1"/>
  <c r="GC1032" i="1" s="1"/>
  <c r="GA1048" i="1"/>
  <c r="GC1048" i="1" s="1"/>
  <c r="GA1064" i="1"/>
  <c r="GC1064" i="1" s="1"/>
  <c r="GA1080" i="1"/>
  <c r="GC1080" i="1" s="1"/>
  <c r="GA1090" i="1"/>
  <c r="GC1090" i="1" s="1"/>
  <c r="GA1094" i="1"/>
  <c r="GC1094" i="1" s="1"/>
  <c r="GA1098" i="1"/>
  <c r="GC1098" i="1" s="1"/>
  <c r="GA1106" i="1"/>
  <c r="GC1106" i="1" s="1"/>
  <c r="GA1110" i="1"/>
  <c r="GC1110" i="1" s="1"/>
  <c r="GA1114" i="1"/>
  <c r="GC1114" i="1" s="1"/>
  <c r="GA1118" i="1"/>
  <c r="GC1118" i="1" s="1"/>
  <c r="GA1122" i="1"/>
  <c r="GC1122" i="1" s="1"/>
  <c r="GA1126" i="1"/>
  <c r="GC1126" i="1" s="1"/>
  <c r="GA1130" i="1"/>
  <c r="GC1130" i="1" s="1"/>
  <c r="GA1134" i="1"/>
  <c r="GC1134" i="1" s="1"/>
  <c r="GA1138" i="1"/>
  <c r="GC1138" i="1" s="1"/>
  <c r="GA1142" i="1"/>
  <c r="GC1142" i="1" s="1"/>
  <c r="GA1150" i="1"/>
  <c r="GC1150" i="1" s="1"/>
  <c r="GA1154" i="1"/>
  <c r="GC1154" i="1" s="1"/>
  <c r="GA1158" i="1"/>
  <c r="GC1158" i="1" s="1"/>
  <c r="GA1166" i="1"/>
  <c r="GC1166" i="1" s="1"/>
  <c r="GA1170" i="1"/>
  <c r="GC1170" i="1" s="1"/>
  <c r="GA1178" i="1"/>
  <c r="GC1178" i="1" s="1"/>
  <c r="GA1182" i="1"/>
  <c r="GC1182" i="1" s="1"/>
  <c r="GA1186" i="1"/>
  <c r="GA1194" i="1"/>
  <c r="GC1194" i="1" s="1"/>
  <c r="GA1198" i="1"/>
  <c r="GA1202" i="1"/>
  <c r="GC1202" i="1" s="1"/>
  <c r="GA1206" i="1"/>
  <c r="GC1206" i="1" s="1"/>
  <c r="GC1214" i="1"/>
  <c r="GA1218" i="1"/>
  <c r="GC1218" i="1" s="1"/>
  <c r="GA1222" i="1"/>
  <c r="GA1230" i="1"/>
  <c r="GA1234" i="1"/>
  <c r="GC1234" i="1" s="1"/>
  <c r="GA1242" i="1"/>
  <c r="GA1246" i="1"/>
  <c r="GC1246" i="1" s="1"/>
  <c r="GA1254" i="1"/>
  <c r="GA1258" i="1"/>
  <c r="GC1258" i="1" s="1"/>
  <c r="GA1270" i="1"/>
  <c r="GC1270" i="1" s="1"/>
  <c r="GA1274" i="1"/>
  <c r="GC1274" i="1" s="1"/>
  <c r="GA1278" i="1"/>
  <c r="GC1278" i="1" s="1"/>
  <c r="GA1286" i="1"/>
  <c r="GC1286" i="1" s="1"/>
  <c r="GA1294" i="1"/>
  <c r="GC1294" i="1" s="1"/>
  <c r="GA1298" i="1"/>
  <c r="GC1298" i="1" s="1"/>
  <c r="GA1306" i="1"/>
  <c r="GC1306" i="1" s="1"/>
  <c r="GA1314" i="1"/>
  <c r="GC1314" i="1" s="1"/>
  <c r="GA1326" i="1"/>
  <c r="GC1326" i="1" s="1"/>
  <c r="DM128" i="1"/>
  <c r="ES180" i="1"/>
  <c r="ES188" i="1"/>
  <c r="ES196" i="1"/>
  <c r="ES204" i="1"/>
  <c r="ES212" i="1"/>
  <c r="ES220" i="1"/>
  <c r="ES228" i="1"/>
  <c r="ES236" i="1"/>
  <c r="ES244" i="1"/>
  <c r="ES252" i="1"/>
  <c r="ES260" i="1"/>
  <c r="ES268" i="1"/>
  <c r="ES276" i="1"/>
  <c r="ES284" i="1"/>
  <c r="ES292" i="1"/>
  <c r="ES300" i="1"/>
  <c r="ES308" i="1"/>
  <c r="ES316" i="1"/>
  <c r="ES324" i="1"/>
  <c r="ES332" i="1"/>
  <c r="ES340" i="1"/>
  <c r="ES348" i="1"/>
  <c r="ES356" i="1"/>
  <c r="ES182" i="1"/>
  <c r="ES190" i="1"/>
  <c r="ES198" i="1"/>
  <c r="ES206" i="1"/>
  <c r="ES214" i="1"/>
  <c r="ES222" i="1"/>
  <c r="ES230" i="1"/>
  <c r="ES238" i="1"/>
  <c r="ES246" i="1"/>
  <c r="ES254" i="1"/>
  <c r="ES262" i="1"/>
  <c r="ES270" i="1"/>
  <c r="ES278" i="1"/>
  <c r="ES286" i="1"/>
  <c r="ES294" i="1"/>
  <c r="ES302" i="1"/>
  <c r="ES310" i="1"/>
  <c r="ES318" i="1"/>
  <c r="ES326" i="1"/>
  <c r="ES334" i="1"/>
  <c r="ES342" i="1"/>
  <c r="ES350" i="1"/>
  <c r="ES358" i="1"/>
  <c r="ES366" i="1"/>
  <c r="ES374" i="1"/>
  <c r="ES382" i="1"/>
  <c r="ES390" i="1"/>
  <c r="ES398" i="1"/>
  <c r="ES406" i="1"/>
  <c r="ES414" i="1"/>
  <c r="ES422" i="1"/>
  <c r="ES430" i="1"/>
  <c r="ES438" i="1"/>
  <c r="ES446" i="1"/>
  <c r="ES454" i="1"/>
  <c r="ES462" i="1"/>
  <c r="ES470" i="1"/>
  <c r="ES478" i="1"/>
  <c r="ES486" i="1"/>
  <c r="ES494" i="1"/>
  <c r="ES502" i="1"/>
  <c r="ES510" i="1"/>
  <c r="ES186" i="1"/>
  <c r="ES194" i="1"/>
  <c r="ES202" i="1"/>
  <c r="ES210" i="1"/>
  <c r="ES218" i="1"/>
  <c r="ES226" i="1"/>
  <c r="ES234" i="1"/>
  <c r="ES242" i="1"/>
  <c r="ES250" i="1"/>
  <c r="ES258" i="1"/>
  <c r="ES266" i="1"/>
  <c r="ES274" i="1"/>
  <c r="ES282" i="1"/>
  <c r="ES290" i="1"/>
  <c r="ES298" i="1"/>
  <c r="ES306" i="1"/>
  <c r="ES314" i="1"/>
  <c r="ES322" i="1"/>
  <c r="ES330" i="1"/>
  <c r="ES338" i="1"/>
  <c r="ES346" i="1"/>
  <c r="ES354" i="1"/>
  <c r="ES362" i="1"/>
  <c r="ES370" i="1"/>
  <c r="ES378" i="1"/>
  <c r="ES386" i="1"/>
  <c r="ES394" i="1"/>
  <c r="ES402" i="1"/>
  <c r="ES410" i="1"/>
  <c r="ES418" i="1"/>
  <c r="ES426" i="1"/>
  <c r="ES434" i="1"/>
  <c r="ES442" i="1"/>
  <c r="ES450" i="1"/>
  <c r="ES458" i="1"/>
  <c r="ES466" i="1"/>
  <c r="ES474" i="1"/>
  <c r="ES482" i="1"/>
  <c r="ES490" i="1"/>
  <c r="ES498" i="1"/>
  <c r="ES514" i="1"/>
  <c r="ES522" i="1"/>
  <c r="ES530" i="1"/>
  <c r="ES538" i="1"/>
  <c r="ES546" i="1"/>
  <c r="ES554" i="1"/>
  <c r="ES562" i="1"/>
  <c r="ES570" i="1"/>
  <c r="ES578" i="1"/>
  <c r="ES586" i="1"/>
  <c r="ES594" i="1"/>
  <c r="ES602" i="1"/>
  <c r="ES610" i="1"/>
  <c r="ES618" i="1"/>
  <c r="ES626" i="1"/>
  <c r="ES634" i="1"/>
  <c r="ES642" i="1"/>
  <c r="ES650" i="1"/>
  <c r="ES658" i="1"/>
  <c r="ES666" i="1"/>
  <c r="ES674" i="1"/>
  <c r="ES682" i="1"/>
  <c r="ES690" i="1"/>
  <c r="ES698" i="1"/>
  <c r="ES706" i="1"/>
  <c r="ES714" i="1"/>
  <c r="ES722" i="1"/>
  <c r="ES730" i="1"/>
  <c r="ES738" i="1"/>
  <c r="ES746" i="1"/>
  <c r="ES754" i="1"/>
  <c r="ES762" i="1"/>
  <c r="ES770" i="1"/>
  <c r="ES778" i="1"/>
  <c r="ES786" i="1"/>
  <c r="ES794" i="1"/>
  <c r="ES802" i="1"/>
  <c r="ES810" i="1"/>
  <c r="ES818" i="1"/>
  <c r="ES826" i="1"/>
  <c r="ES834" i="1"/>
  <c r="ES842" i="1"/>
  <c r="ES850" i="1"/>
  <c r="ES858" i="1"/>
  <c r="ES184" i="1"/>
  <c r="ES216" i="1"/>
  <c r="ES248" i="1"/>
  <c r="ES280" i="1"/>
  <c r="ES312" i="1"/>
  <c r="ES344" i="1"/>
  <c r="ES368" i="1"/>
  <c r="ES384" i="1"/>
  <c r="ES400" i="1"/>
  <c r="ES416" i="1"/>
  <c r="ES432" i="1"/>
  <c r="ES448" i="1"/>
  <c r="ES464" i="1"/>
  <c r="ES480" i="1"/>
  <c r="ES496" i="1"/>
  <c r="ES512" i="1"/>
  <c r="ES524" i="1"/>
  <c r="ES534" i="1"/>
  <c r="ES544" i="1"/>
  <c r="ES556" i="1"/>
  <c r="ES566" i="1"/>
  <c r="ES576" i="1"/>
  <c r="ES588" i="1"/>
  <c r="ES598" i="1"/>
  <c r="ES608" i="1"/>
  <c r="ES620" i="1"/>
  <c r="ES630" i="1"/>
  <c r="ES640" i="1"/>
  <c r="ES652" i="1"/>
  <c r="ES662" i="1"/>
  <c r="ES672" i="1"/>
  <c r="ES684" i="1"/>
  <c r="ES694" i="1"/>
  <c r="ES704" i="1"/>
  <c r="ES716" i="1"/>
  <c r="ES726" i="1"/>
  <c r="ES736" i="1"/>
  <c r="ES748" i="1"/>
  <c r="ES758" i="1"/>
  <c r="ES768" i="1"/>
  <c r="ES780" i="1"/>
  <c r="ES790" i="1"/>
  <c r="ES800" i="1"/>
  <c r="ES812" i="1"/>
  <c r="ES822" i="1"/>
  <c r="ES832" i="1"/>
  <c r="ES844" i="1"/>
  <c r="ES854" i="1"/>
  <c r="ES864" i="1"/>
  <c r="ES872" i="1"/>
  <c r="ES880" i="1"/>
  <c r="ES888" i="1"/>
  <c r="ES896" i="1"/>
  <c r="ES904" i="1"/>
  <c r="ES912" i="1"/>
  <c r="ES920" i="1"/>
  <c r="ES928" i="1"/>
  <c r="ES936" i="1"/>
  <c r="ES944" i="1"/>
  <c r="ES952" i="1"/>
  <c r="ES960" i="1"/>
  <c r="ES968" i="1"/>
  <c r="ES976" i="1"/>
  <c r="ES984" i="1"/>
  <c r="ES992" i="1"/>
  <c r="ES1000" i="1"/>
  <c r="ES1008" i="1"/>
  <c r="ES1016" i="1"/>
  <c r="ES1024" i="1"/>
  <c r="ES1032" i="1"/>
  <c r="ES1048" i="1"/>
  <c r="ES1056" i="1"/>
  <c r="ES1064" i="1"/>
  <c r="ES1072" i="1"/>
  <c r="ES1088" i="1"/>
  <c r="ES1112" i="1"/>
  <c r="ES1136" i="1"/>
  <c r="ES1176" i="1"/>
  <c r="ES1208" i="1"/>
  <c r="ES1248" i="1"/>
  <c r="ES1288" i="1"/>
  <c r="ES76" i="1"/>
  <c r="ES192" i="1"/>
  <c r="ES224" i="1"/>
  <c r="ES256" i="1"/>
  <c r="ES288" i="1"/>
  <c r="ES320" i="1"/>
  <c r="ES352" i="1"/>
  <c r="ES372" i="1"/>
  <c r="ES388" i="1"/>
  <c r="ES404" i="1"/>
  <c r="ES420" i="1"/>
  <c r="ES436" i="1"/>
  <c r="ES452" i="1"/>
  <c r="ES468" i="1"/>
  <c r="ES484" i="1"/>
  <c r="ES500" i="1"/>
  <c r="ES516" i="1"/>
  <c r="ES526" i="1"/>
  <c r="ES536" i="1"/>
  <c r="ES548" i="1"/>
  <c r="ES558" i="1"/>
  <c r="ES568" i="1"/>
  <c r="ES580" i="1"/>
  <c r="ES590" i="1"/>
  <c r="ES600" i="1"/>
  <c r="ES612" i="1"/>
  <c r="ES622" i="1"/>
  <c r="ES632" i="1"/>
  <c r="ES644" i="1"/>
  <c r="ES654" i="1"/>
  <c r="ES664" i="1"/>
  <c r="ES676" i="1"/>
  <c r="ES686" i="1"/>
  <c r="ES696" i="1"/>
  <c r="ES708" i="1"/>
  <c r="ES718" i="1"/>
  <c r="ES728" i="1"/>
  <c r="ES740" i="1"/>
  <c r="ES750" i="1"/>
  <c r="ES760" i="1"/>
  <c r="ES772" i="1"/>
  <c r="ES782" i="1"/>
  <c r="ES792" i="1"/>
  <c r="ES804" i="1"/>
  <c r="ES814" i="1"/>
  <c r="ES824" i="1"/>
  <c r="ES836" i="1"/>
  <c r="ES846" i="1"/>
  <c r="ES856" i="1"/>
  <c r="ES866" i="1"/>
  <c r="ES874" i="1"/>
  <c r="ES882" i="1"/>
  <c r="ES890" i="1"/>
  <c r="ES898" i="1"/>
  <c r="ES906" i="1"/>
  <c r="ES914" i="1"/>
  <c r="ES922" i="1"/>
  <c r="ES930" i="1"/>
  <c r="ES938" i="1"/>
  <c r="ES946" i="1"/>
  <c r="ES954" i="1"/>
  <c r="ES962" i="1"/>
  <c r="ES970" i="1"/>
  <c r="ES978" i="1"/>
  <c r="ES986" i="1"/>
  <c r="ES994" i="1"/>
  <c r="ES1002" i="1"/>
  <c r="ES1010" i="1"/>
  <c r="ES1018" i="1"/>
  <c r="ES1026" i="1"/>
  <c r="ES1034" i="1"/>
  <c r="ES1042" i="1"/>
  <c r="ES1050" i="1"/>
  <c r="ES1058" i="1"/>
  <c r="ES1066" i="1"/>
  <c r="ES1074" i="1"/>
  <c r="ES1082" i="1"/>
  <c r="ES1090" i="1"/>
  <c r="ES1098" i="1"/>
  <c r="ES1106" i="1"/>
  <c r="ES1114" i="1"/>
  <c r="ES1122" i="1"/>
  <c r="ES1130" i="1"/>
  <c r="ES1138" i="1"/>
  <c r="ES1146" i="1"/>
  <c r="ES1154" i="1"/>
  <c r="ES1162" i="1"/>
  <c r="ES1170" i="1"/>
  <c r="ES1178" i="1"/>
  <c r="ES1186" i="1"/>
  <c r="ES1194" i="1"/>
  <c r="ES1202" i="1"/>
  <c r="ES1210" i="1"/>
  <c r="ES1218" i="1"/>
  <c r="ES1226" i="1"/>
  <c r="ES1234" i="1"/>
  <c r="ES1242" i="1"/>
  <c r="ES1250" i="1"/>
  <c r="ES1258" i="1"/>
  <c r="ES1266" i="1"/>
  <c r="ES1274" i="1"/>
  <c r="ES1282" i="1"/>
  <c r="ES1290" i="1"/>
  <c r="ES1298" i="1"/>
  <c r="ES1306" i="1"/>
  <c r="ES200" i="1"/>
  <c r="ES232" i="1"/>
  <c r="ES264" i="1"/>
  <c r="ES296" i="1"/>
  <c r="ES328" i="1"/>
  <c r="ES360" i="1"/>
  <c r="ES376" i="1"/>
  <c r="ES392" i="1"/>
  <c r="ES408" i="1"/>
  <c r="ES424" i="1"/>
  <c r="ES440" i="1"/>
  <c r="ES456" i="1"/>
  <c r="ES472" i="1"/>
  <c r="ES488" i="1"/>
  <c r="ES504" i="1"/>
  <c r="ES518" i="1"/>
  <c r="ES528" i="1"/>
  <c r="ES540" i="1"/>
  <c r="ES550" i="1"/>
  <c r="ES560" i="1"/>
  <c r="ES572" i="1"/>
  <c r="ES582" i="1"/>
  <c r="ES592" i="1"/>
  <c r="ES604" i="1"/>
  <c r="ES614" i="1"/>
  <c r="ES624" i="1"/>
  <c r="ES636" i="1"/>
  <c r="ES646" i="1"/>
  <c r="ES656" i="1"/>
  <c r="ES668" i="1"/>
  <c r="ES678" i="1"/>
  <c r="ES688" i="1"/>
  <c r="ES700" i="1"/>
  <c r="ES710" i="1"/>
  <c r="ES720" i="1"/>
  <c r="ES732" i="1"/>
  <c r="ES742" i="1"/>
  <c r="ES752" i="1"/>
  <c r="ES764" i="1"/>
  <c r="ES774" i="1"/>
  <c r="ES784" i="1"/>
  <c r="ES796" i="1"/>
  <c r="ES806" i="1"/>
  <c r="ES816" i="1"/>
  <c r="ES828" i="1"/>
  <c r="ES838" i="1"/>
  <c r="ES848" i="1"/>
  <c r="ES860" i="1"/>
  <c r="ES868" i="1"/>
  <c r="ES876" i="1"/>
  <c r="ES884" i="1"/>
  <c r="ES892" i="1"/>
  <c r="ES900" i="1"/>
  <c r="ES908" i="1"/>
  <c r="ES916" i="1"/>
  <c r="ES924" i="1"/>
  <c r="ES932" i="1"/>
  <c r="ES940" i="1"/>
  <c r="ES948" i="1"/>
  <c r="ES956" i="1"/>
  <c r="ES964" i="1"/>
  <c r="ES972" i="1"/>
  <c r="ES980" i="1"/>
  <c r="ES988" i="1"/>
  <c r="ES996" i="1"/>
  <c r="ES1004" i="1"/>
  <c r="ES1012" i="1"/>
  <c r="ES1020" i="1"/>
  <c r="ES1028" i="1"/>
  <c r="ES1036" i="1"/>
  <c r="ES1044" i="1"/>
  <c r="ES1052" i="1"/>
  <c r="ES1060" i="1"/>
  <c r="ES1068" i="1"/>
  <c r="ES1076" i="1"/>
  <c r="ES1084" i="1"/>
  <c r="ES1092" i="1"/>
  <c r="ES1100" i="1"/>
  <c r="ES1108" i="1"/>
  <c r="ES1116" i="1"/>
  <c r="ES1124" i="1"/>
  <c r="ES1132" i="1"/>
  <c r="ES1140" i="1"/>
  <c r="ES1148" i="1"/>
  <c r="ES1156" i="1"/>
  <c r="ES208" i="1"/>
  <c r="ES240" i="1"/>
  <c r="ES272" i="1"/>
  <c r="ES304" i="1"/>
  <c r="ES336" i="1"/>
  <c r="ES364" i="1"/>
  <c r="ES380" i="1"/>
  <c r="ES396" i="1"/>
  <c r="ES412" i="1"/>
  <c r="ES428" i="1"/>
  <c r="ES444" i="1"/>
  <c r="ES460" i="1"/>
  <c r="ES476" i="1"/>
  <c r="ES492" i="1"/>
  <c r="ES508" i="1"/>
  <c r="ES520" i="1"/>
  <c r="ES532" i="1"/>
  <c r="ES542" i="1"/>
  <c r="ES552" i="1"/>
  <c r="ES564" i="1"/>
  <c r="ES574" i="1"/>
  <c r="ES584" i="1"/>
  <c r="ES596" i="1"/>
  <c r="ES606" i="1"/>
  <c r="ES616" i="1"/>
  <c r="ES628" i="1"/>
  <c r="ES638" i="1"/>
  <c r="ES648" i="1"/>
  <c r="ES660" i="1"/>
  <c r="ES670" i="1"/>
  <c r="ES680" i="1"/>
  <c r="ES692" i="1"/>
  <c r="ES702" i="1"/>
  <c r="ES712" i="1"/>
  <c r="ES724" i="1"/>
  <c r="ES734" i="1"/>
  <c r="ES744" i="1"/>
  <c r="ES756" i="1"/>
  <c r="ES766" i="1"/>
  <c r="ES776" i="1"/>
  <c r="ES788" i="1"/>
  <c r="ES798" i="1"/>
  <c r="ES808" i="1"/>
  <c r="ES820" i="1"/>
  <c r="ES830" i="1"/>
  <c r="ES840" i="1"/>
  <c r="ES852" i="1"/>
  <c r="ES862" i="1"/>
  <c r="ES870" i="1"/>
  <c r="ES878" i="1"/>
  <c r="ES886" i="1"/>
  <c r="ES894" i="1"/>
  <c r="ES902" i="1"/>
  <c r="ES910" i="1"/>
  <c r="ES918" i="1"/>
  <c r="ES926" i="1"/>
  <c r="ES934" i="1"/>
  <c r="ES942" i="1"/>
  <c r="ES950" i="1"/>
  <c r="ES958" i="1"/>
  <c r="ES966" i="1"/>
  <c r="ES974" i="1"/>
  <c r="ES982" i="1"/>
  <c r="ES990" i="1"/>
  <c r="ES998" i="1"/>
  <c r="ES1006" i="1"/>
  <c r="ES1014" i="1"/>
  <c r="ES1022" i="1"/>
  <c r="ES1030" i="1"/>
  <c r="ES1038" i="1"/>
  <c r="ES1046" i="1"/>
  <c r="ES1054" i="1"/>
  <c r="ES1062" i="1"/>
  <c r="ES1070" i="1"/>
  <c r="ES1078" i="1"/>
  <c r="ES1086" i="1"/>
  <c r="ES1094" i="1"/>
  <c r="ES1102" i="1"/>
  <c r="ES1110" i="1"/>
  <c r="ES1118" i="1"/>
  <c r="ES1126" i="1"/>
  <c r="ES1134" i="1"/>
  <c r="ES1142" i="1"/>
  <c r="ES1150" i="1"/>
  <c r="ES1158" i="1"/>
  <c r="ES1166" i="1"/>
  <c r="ES1174" i="1"/>
  <c r="ES1182" i="1"/>
  <c r="ES1190" i="1"/>
  <c r="ES1198" i="1"/>
  <c r="ES1206" i="1"/>
  <c r="ES1214" i="1"/>
  <c r="ES1222" i="1"/>
  <c r="ES1230" i="1"/>
  <c r="ES1238" i="1"/>
  <c r="ES1246" i="1"/>
  <c r="ES1254" i="1"/>
  <c r="ES1262" i="1"/>
  <c r="ES1270" i="1"/>
  <c r="ES1278" i="1"/>
  <c r="ES1286" i="1"/>
  <c r="ES1294" i="1"/>
  <c r="ES1302" i="1"/>
  <c r="ES1310" i="1"/>
  <c r="ES1318" i="1"/>
  <c r="ES1326" i="1"/>
  <c r="ES74" i="1"/>
  <c r="ES82" i="1"/>
  <c r="ES90" i="1"/>
  <c r="ES98" i="1"/>
  <c r="ES106" i="1"/>
  <c r="ES114" i="1"/>
  <c r="ES122" i="1"/>
  <c r="ES130" i="1"/>
  <c r="ES138" i="1"/>
  <c r="ES146" i="1"/>
  <c r="ES154" i="1"/>
  <c r="ES162" i="1"/>
  <c r="ES170" i="1"/>
  <c r="ES178" i="1"/>
  <c r="ES62" i="1"/>
  <c r="ES16" i="1"/>
  <c r="ES24" i="1"/>
  <c r="ES32" i="1"/>
  <c r="ES1040" i="1"/>
  <c r="ES1080" i="1"/>
  <c r="ES1096" i="1"/>
  <c r="ES1104" i="1"/>
  <c r="ES1120" i="1"/>
  <c r="ES1128" i="1"/>
  <c r="ES1144" i="1"/>
  <c r="ES1152" i="1"/>
  <c r="ES1160" i="1"/>
  <c r="ES1168" i="1"/>
  <c r="ES1184" i="1"/>
  <c r="ES1192" i="1"/>
  <c r="ES1200" i="1"/>
  <c r="ES1216" i="1"/>
  <c r="ES1224" i="1"/>
  <c r="ES1232" i="1"/>
  <c r="ES1240" i="1"/>
  <c r="ES1256" i="1"/>
  <c r="ES1264" i="1"/>
  <c r="ES1272" i="1"/>
  <c r="ES1280" i="1"/>
  <c r="ES1296" i="1"/>
  <c r="ES1304" i="1"/>
  <c r="ES1312" i="1"/>
  <c r="ES1320" i="1"/>
  <c r="ES1328" i="1"/>
  <c r="ES84" i="1"/>
  <c r="ES92" i="1"/>
  <c r="ES100" i="1"/>
  <c r="ES108" i="1"/>
  <c r="ES116" i="1"/>
  <c r="ES124" i="1"/>
  <c r="ES140" i="1"/>
  <c r="ES148" i="1"/>
  <c r="ES1188" i="1"/>
  <c r="ES1220" i="1"/>
  <c r="ES1252" i="1"/>
  <c r="ES1284" i="1"/>
  <c r="ES1314" i="1"/>
  <c r="ES70" i="1"/>
  <c r="ES86" i="1"/>
  <c r="ES102" i="1"/>
  <c r="ES118" i="1"/>
  <c r="ES132" i="1"/>
  <c r="ES144" i="1"/>
  <c r="ES158" i="1"/>
  <c r="ES168" i="1"/>
  <c r="ES64" i="1"/>
  <c r="ES40" i="1"/>
  <c r="ES50" i="1"/>
  <c r="ES18" i="1"/>
  <c r="ES28" i="1"/>
  <c r="ES1164" i="1"/>
  <c r="ES1196" i="1"/>
  <c r="ES1228" i="1"/>
  <c r="ES1260" i="1"/>
  <c r="ES1292" i="1"/>
  <c r="ES1316" i="1"/>
  <c r="ES72" i="1"/>
  <c r="ES88" i="1"/>
  <c r="ES104" i="1"/>
  <c r="ES120" i="1"/>
  <c r="ES134" i="1"/>
  <c r="ES150" i="1"/>
  <c r="ES160" i="1"/>
  <c r="ES172" i="1"/>
  <c r="ES66" i="1"/>
  <c r="ES42" i="1"/>
  <c r="ES54" i="1"/>
  <c r="ES20" i="1"/>
  <c r="ES30" i="1"/>
  <c r="ES1172" i="1"/>
  <c r="ES1204" i="1"/>
  <c r="ES1236" i="1"/>
  <c r="ES1268" i="1"/>
  <c r="ES1300" i="1"/>
  <c r="ES1322" i="1"/>
  <c r="ES78" i="1"/>
  <c r="ES94" i="1"/>
  <c r="ES110" i="1"/>
  <c r="ES126" i="1"/>
  <c r="ES136" i="1"/>
  <c r="ES152" i="1"/>
  <c r="ES164" i="1"/>
  <c r="ES174" i="1"/>
  <c r="ES68" i="1"/>
  <c r="ES46" i="1"/>
  <c r="ES36" i="1"/>
  <c r="ES1180" i="1"/>
  <c r="ES1212" i="1"/>
  <c r="ES1244" i="1"/>
  <c r="ES1276" i="1"/>
  <c r="ES1308" i="1"/>
  <c r="ES1324" i="1"/>
  <c r="ES80" i="1"/>
  <c r="ES96" i="1"/>
  <c r="ES112" i="1"/>
  <c r="ES128" i="1"/>
  <c r="ES142" i="1"/>
  <c r="ES156" i="1"/>
  <c r="ES166" i="1"/>
  <c r="ES176" i="1"/>
  <c r="ES48" i="1"/>
  <c r="ES14" i="1"/>
  <c r="ES26" i="1"/>
  <c r="ES12" i="1"/>
  <c r="CF18" i="1"/>
  <c r="GA1353" i="1" l="1"/>
  <c r="GC1262" i="1"/>
  <c r="GA1364" i="1"/>
  <c r="GC622" i="1"/>
  <c r="GA1346" i="1"/>
  <c r="GC1346" i="1" s="1"/>
  <c r="GC68" i="1"/>
  <c r="GA1350" i="1"/>
  <c r="GC1350" i="1" s="1"/>
  <c r="GC1254" i="1"/>
  <c r="GA1368" i="1"/>
  <c r="GC1230" i="1"/>
  <c r="GA1357" i="1"/>
  <c r="GC1186" i="1"/>
  <c r="GA1348" i="1"/>
  <c r="GC1348" i="1" s="1"/>
  <c r="GC18" i="1"/>
  <c r="GC1222" i="1"/>
  <c r="GA1355" i="1"/>
  <c r="GC1256" i="1"/>
  <c r="GA1370" i="1"/>
  <c r="GA1336" i="1"/>
  <c r="GC1336" i="1" s="1"/>
  <c r="GC1242" i="1"/>
  <c r="GA1361" i="1"/>
  <c r="GC1198" i="1"/>
  <c r="GA1344" i="1"/>
  <c r="GC1344" i="1" s="1"/>
  <c r="GC1252" i="1"/>
  <c r="GA1366" i="1"/>
  <c r="GC1236" i="1"/>
  <c r="GA1359" i="1"/>
  <c r="GC24" i="1"/>
  <c r="GA1342" i="1"/>
  <c r="GC1342" i="1" s="1"/>
  <c r="FU1367" i="1"/>
  <c r="FT1367" i="1" l="1"/>
  <c r="ET14" i="1" l="1"/>
  <c r="ET40" i="1" l="1"/>
  <c r="EU40" i="1" s="1"/>
  <c r="DO38" i="1"/>
  <c r="CG48" i="1"/>
  <c r="CG46" i="1"/>
  <c r="CG44" i="1"/>
  <c r="CG42" i="1"/>
  <c r="CG40" i="1"/>
  <c r="CG38" i="1"/>
  <c r="ET12" i="1"/>
  <c r="DO28" i="1"/>
  <c r="DO26" i="1"/>
  <c r="DO24" i="1"/>
  <c r="DO22" i="1"/>
  <c r="DO20" i="1"/>
  <c r="DO18" i="1"/>
  <c r="DO16" i="1"/>
  <c r="DO14" i="1"/>
  <c r="DO12" i="1"/>
  <c r="DN12" i="1"/>
  <c r="CF12" i="1"/>
  <c r="AX24" i="1"/>
  <c r="AX20" i="1"/>
  <c r="AX16" i="1"/>
  <c r="AX14" i="1"/>
  <c r="AX12" i="1"/>
  <c r="AX32" i="1"/>
  <c r="AX30" i="1"/>
  <c r="AX28" i="1"/>
  <c r="AX26" i="1"/>
  <c r="ET232" i="1" l="1"/>
  <c r="ET428" i="1" l="1"/>
  <c r="FO47" i="1" l="1"/>
  <c r="FO45" i="1"/>
  <c r="FO1341" i="1" s="1"/>
  <c r="FM1345" i="1" l="1"/>
  <c r="FN1337" i="1"/>
  <c r="FK1367" i="1" l="1"/>
  <c r="FI1339" i="1" l="1"/>
  <c r="DO766" i="1" l="1"/>
  <c r="ET1220" i="1" l="1"/>
  <c r="FF1339" i="1" l="1"/>
  <c r="FF1253" i="1"/>
  <c r="FE1360" i="1" l="1"/>
  <c r="FG1339" i="1"/>
  <c r="FH1339" i="1"/>
  <c r="FJ1339" i="1"/>
  <c r="FK1339" i="1"/>
  <c r="FL1339" i="1"/>
  <c r="FM1339" i="1"/>
  <c r="FN1339" i="1"/>
  <c r="FO1339" i="1"/>
  <c r="FP1339" i="1"/>
  <c r="FQ1339" i="1"/>
  <c r="FR1339" i="1"/>
  <c r="FS1339" i="1"/>
  <c r="FT1339" i="1"/>
  <c r="FU1339" i="1"/>
  <c r="FV1339" i="1"/>
  <c r="FW1339" i="1"/>
  <c r="FX1339" i="1"/>
  <c r="FY1339" i="1"/>
  <c r="FZ1339" i="1"/>
  <c r="FE1339" i="1"/>
  <c r="FD1339" i="1" l="1"/>
  <c r="FC1339" i="1" l="1"/>
  <c r="ET1216" i="1" l="1"/>
  <c r="DO1216" i="1"/>
  <c r="FC1366" i="1" l="1"/>
  <c r="DO1262" i="1" l="1"/>
  <c r="EX52" i="1" l="1"/>
  <c r="EX44" i="1"/>
  <c r="ET1254" i="1" l="1"/>
  <c r="ET1256" i="1"/>
  <c r="ET1258" i="1"/>
  <c r="ET1260" i="1"/>
  <c r="ET1262" i="1"/>
  <c r="ET1264" i="1"/>
  <c r="ET1266" i="1"/>
  <c r="ET1268" i="1"/>
  <c r="ET1270" i="1"/>
  <c r="ET1272" i="1"/>
  <c r="ET1274" i="1"/>
  <c r="ET1276" i="1"/>
  <c r="ET1278" i="1"/>
  <c r="ET1280" i="1"/>
  <c r="ET1282" i="1"/>
  <c r="ET1284" i="1"/>
  <c r="ET1286" i="1"/>
  <c r="ET1288" i="1"/>
  <c r="ET1290" i="1"/>
  <c r="ET1292" i="1"/>
  <c r="ET1294" i="1"/>
  <c r="ET1296" i="1"/>
  <c r="ET1298" i="1"/>
  <c r="ET1300" i="1"/>
  <c r="ET1302" i="1"/>
  <c r="ET1304" i="1"/>
  <c r="ET1306" i="1"/>
  <c r="ET1308" i="1"/>
  <c r="ET1310" i="1"/>
  <c r="ET1312" i="1"/>
  <c r="ET1314" i="1"/>
  <c r="ET1316" i="1"/>
  <c r="ET1318" i="1"/>
  <c r="ET1320" i="1"/>
  <c r="ET1322" i="1"/>
  <c r="ET1324" i="1"/>
  <c r="ET1326" i="1"/>
  <c r="ET82" i="1"/>
  <c r="ET84" i="1"/>
  <c r="ET86" i="1"/>
  <c r="ET88" i="1"/>
  <c r="ET90" i="1"/>
  <c r="ET92" i="1"/>
  <c r="ET94" i="1"/>
  <c r="ET96" i="1"/>
  <c r="ET98" i="1"/>
  <c r="ET100" i="1"/>
  <c r="ET102" i="1"/>
  <c r="ET104" i="1"/>
  <c r="ET106" i="1"/>
  <c r="ET108" i="1"/>
  <c r="ET110" i="1"/>
  <c r="ET112" i="1"/>
  <c r="ET114" i="1"/>
  <c r="ET116" i="1"/>
  <c r="ET118" i="1"/>
  <c r="ET120" i="1"/>
  <c r="ET122" i="1"/>
  <c r="ET124" i="1"/>
  <c r="ET126" i="1"/>
  <c r="ET128" i="1"/>
  <c r="ET130" i="1"/>
  <c r="ET132" i="1"/>
  <c r="ET134" i="1"/>
  <c r="ET136" i="1"/>
  <c r="ET138" i="1"/>
  <c r="ET140" i="1"/>
  <c r="ET142" i="1"/>
  <c r="ET144" i="1"/>
  <c r="ET146" i="1"/>
  <c r="ET148" i="1"/>
  <c r="ET150" i="1"/>
  <c r="ET152" i="1"/>
  <c r="ET154" i="1"/>
  <c r="ET156" i="1"/>
  <c r="ET158" i="1"/>
  <c r="ET160" i="1"/>
  <c r="ET162" i="1"/>
  <c r="ET164" i="1"/>
  <c r="ET166" i="1"/>
  <c r="ET168" i="1"/>
  <c r="ET170" i="1"/>
  <c r="ET172" i="1"/>
  <c r="ET174" i="1"/>
  <c r="ET176" i="1"/>
  <c r="ET178" i="1"/>
  <c r="ET180" i="1"/>
  <c r="ET182" i="1"/>
  <c r="ET184" i="1"/>
  <c r="ET186" i="1"/>
  <c r="ET188" i="1"/>
  <c r="ET190" i="1"/>
  <c r="ET192" i="1"/>
  <c r="ET194" i="1"/>
  <c r="ET196" i="1"/>
  <c r="ET198" i="1"/>
  <c r="ET200" i="1"/>
  <c r="ET202" i="1"/>
  <c r="ET204" i="1"/>
  <c r="ET206" i="1"/>
  <c r="ET208" i="1"/>
  <c r="ET210" i="1"/>
  <c r="ET212" i="1"/>
  <c r="ET214" i="1"/>
  <c r="ET216" i="1"/>
  <c r="ET218" i="1"/>
  <c r="ET220" i="1"/>
  <c r="ET222" i="1"/>
  <c r="ET224" i="1"/>
  <c r="ET226" i="1"/>
  <c r="ET228" i="1"/>
  <c r="ET230" i="1"/>
  <c r="ET236" i="1"/>
  <c r="ET238" i="1"/>
  <c r="ET240" i="1"/>
  <c r="ET244" i="1"/>
  <c r="ET246" i="1"/>
  <c r="ET248" i="1"/>
  <c r="ET250" i="1"/>
  <c r="ET252" i="1"/>
  <c r="ET254" i="1"/>
  <c r="ET256" i="1"/>
  <c r="ET258" i="1"/>
  <c r="ET260" i="1"/>
  <c r="ET262" i="1"/>
  <c r="ET264" i="1"/>
  <c r="ET266" i="1"/>
  <c r="ET268" i="1"/>
  <c r="ET270" i="1"/>
  <c r="ET272" i="1"/>
  <c r="ET274" i="1"/>
  <c r="ET276" i="1"/>
  <c r="ET278" i="1"/>
  <c r="ET280" i="1"/>
  <c r="ET282" i="1"/>
  <c r="ET284" i="1"/>
  <c r="ET286" i="1"/>
  <c r="ET288" i="1"/>
  <c r="ET290" i="1"/>
  <c r="ET292" i="1"/>
  <c r="ET294" i="1"/>
  <c r="ET296" i="1"/>
  <c r="ET298" i="1"/>
  <c r="ET300" i="1"/>
  <c r="ET302" i="1"/>
  <c r="ET304" i="1"/>
  <c r="ET306" i="1"/>
  <c r="ET308" i="1"/>
  <c r="ET310" i="1"/>
  <c r="ET312" i="1"/>
  <c r="ET314" i="1"/>
  <c r="ET316" i="1"/>
  <c r="ET318" i="1"/>
  <c r="ET320" i="1"/>
  <c r="ET322" i="1"/>
  <c r="ET324" i="1"/>
  <c r="ET326" i="1"/>
  <c r="ET328" i="1"/>
  <c r="ET330" i="1"/>
  <c r="ET332" i="1"/>
  <c r="ET334" i="1"/>
  <c r="ET336" i="1"/>
  <c r="ET338" i="1"/>
  <c r="ET340" i="1"/>
  <c r="ET342" i="1"/>
  <c r="ET344" i="1"/>
  <c r="ET346" i="1"/>
  <c r="EU346" i="1" s="1"/>
  <c r="ET348" i="1"/>
  <c r="ET350" i="1"/>
  <c r="ET352" i="1"/>
  <c r="ET354" i="1"/>
  <c r="ET356" i="1"/>
  <c r="ET358" i="1"/>
  <c r="ET360" i="1"/>
  <c r="ET362" i="1"/>
  <c r="ET364" i="1"/>
  <c r="ET366" i="1"/>
  <c r="ET368" i="1"/>
  <c r="ET370" i="1"/>
  <c r="ET372" i="1"/>
  <c r="ET374" i="1"/>
  <c r="ET376" i="1"/>
  <c r="ET378" i="1"/>
  <c r="ET380" i="1"/>
  <c r="ET382" i="1"/>
  <c r="ET384" i="1"/>
  <c r="ET386" i="1"/>
  <c r="ET388" i="1"/>
  <c r="ET390" i="1"/>
  <c r="ET392" i="1"/>
  <c r="ET394" i="1"/>
  <c r="ET396" i="1"/>
  <c r="ET398" i="1"/>
  <c r="ET400" i="1"/>
  <c r="ET402" i="1"/>
  <c r="ET404" i="1"/>
  <c r="ET406" i="1"/>
  <c r="ET408" i="1"/>
  <c r="ET410" i="1"/>
  <c r="ET412" i="1"/>
  <c r="ET414" i="1"/>
  <c r="ET416" i="1"/>
  <c r="ET418" i="1"/>
  <c r="ET420" i="1"/>
  <c r="ET422" i="1"/>
  <c r="ET424" i="1"/>
  <c r="ET426" i="1"/>
  <c r="ET430" i="1"/>
  <c r="ET432" i="1"/>
  <c r="ET434" i="1"/>
  <c r="ET436" i="1"/>
  <c r="ET438" i="1"/>
  <c r="ET440" i="1"/>
  <c r="ET442" i="1"/>
  <c r="ET444" i="1"/>
  <c r="ET446" i="1"/>
  <c r="ET448" i="1"/>
  <c r="ET450" i="1"/>
  <c r="ET452" i="1"/>
  <c r="ET454" i="1"/>
  <c r="ET456" i="1"/>
  <c r="ET458" i="1"/>
  <c r="ET460" i="1"/>
  <c r="ET462" i="1"/>
  <c r="ET464" i="1"/>
  <c r="ET466" i="1"/>
  <c r="ET468" i="1"/>
  <c r="ET470" i="1"/>
  <c r="ET472" i="1"/>
  <c r="ET474" i="1"/>
  <c r="ET476" i="1"/>
  <c r="ET478" i="1"/>
  <c r="ET480" i="1"/>
  <c r="ET482" i="1"/>
  <c r="ET484" i="1"/>
  <c r="ET486" i="1"/>
  <c r="ET488" i="1"/>
  <c r="ET490" i="1"/>
  <c r="ET492" i="1"/>
  <c r="ET494" i="1"/>
  <c r="ET496" i="1"/>
  <c r="ET498" i="1"/>
  <c r="ET500" i="1"/>
  <c r="ET502" i="1"/>
  <c r="ET504" i="1"/>
  <c r="ET506" i="1"/>
  <c r="ET508" i="1"/>
  <c r="ET510" i="1"/>
  <c r="ET512" i="1"/>
  <c r="ET514" i="1"/>
  <c r="ET516" i="1"/>
  <c r="ET518" i="1"/>
  <c r="ET520" i="1"/>
  <c r="ET522" i="1"/>
  <c r="ET524" i="1"/>
  <c r="ET526" i="1"/>
  <c r="ET528" i="1"/>
  <c r="ET530" i="1"/>
  <c r="ET532" i="1"/>
  <c r="ET534" i="1"/>
  <c r="ET536" i="1"/>
  <c r="ET538" i="1"/>
  <c r="ET540" i="1"/>
  <c r="ET542" i="1"/>
  <c r="ET544" i="1"/>
  <c r="ET546" i="1"/>
  <c r="ET548" i="1"/>
  <c r="ET550" i="1"/>
  <c r="ET552" i="1"/>
  <c r="ET554" i="1"/>
  <c r="ET556" i="1"/>
  <c r="ET558" i="1"/>
  <c r="ET560" i="1"/>
  <c r="ET562" i="1"/>
  <c r="ET564" i="1"/>
  <c r="ET566" i="1"/>
  <c r="ET568" i="1"/>
  <c r="ET570" i="1"/>
  <c r="ET572" i="1"/>
  <c r="ET574" i="1"/>
  <c r="ET576" i="1"/>
  <c r="ET578" i="1"/>
  <c r="ET580" i="1"/>
  <c r="ET582" i="1"/>
  <c r="ET584" i="1"/>
  <c r="ET586" i="1"/>
  <c r="ET588" i="1"/>
  <c r="ET590" i="1"/>
  <c r="ET592" i="1"/>
  <c r="ET594" i="1"/>
  <c r="ET596" i="1"/>
  <c r="ET598" i="1"/>
  <c r="ET600" i="1"/>
  <c r="ET602" i="1"/>
  <c r="ET604" i="1"/>
  <c r="ET606" i="1"/>
  <c r="ET608" i="1"/>
  <c r="ET610" i="1"/>
  <c r="ET612" i="1"/>
  <c r="ET614" i="1"/>
  <c r="ET616" i="1"/>
  <c r="ET618" i="1"/>
  <c r="ET620" i="1"/>
  <c r="ET622" i="1"/>
  <c r="ET624" i="1"/>
  <c r="ET626" i="1"/>
  <c r="ET628" i="1"/>
  <c r="ET630" i="1"/>
  <c r="ET632" i="1"/>
  <c r="ET634" i="1"/>
  <c r="ET636" i="1"/>
  <c r="ET638" i="1"/>
  <c r="ET640" i="1"/>
  <c r="ET642" i="1"/>
  <c r="ET644" i="1"/>
  <c r="ET646" i="1"/>
  <c r="ET648" i="1"/>
  <c r="ET650" i="1"/>
  <c r="ET652" i="1"/>
  <c r="ET654" i="1"/>
  <c r="ET656" i="1"/>
  <c r="ET658" i="1"/>
  <c r="ET660" i="1"/>
  <c r="ET662" i="1"/>
  <c r="ET664" i="1"/>
  <c r="ET666" i="1"/>
  <c r="ET668" i="1"/>
  <c r="ET670" i="1"/>
  <c r="ET672" i="1"/>
  <c r="ET674" i="1"/>
  <c r="ET676" i="1"/>
  <c r="ET678" i="1"/>
  <c r="ET680" i="1"/>
  <c r="ET682" i="1"/>
  <c r="ET684" i="1"/>
  <c r="ET686" i="1"/>
  <c r="ET688" i="1"/>
  <c r="ET690" i="1"/>
  <c r="ET692" i="1"/>
  <c r="ET694" i="1"/>
  <c r="ET696" i="1"/>
  <c r="ET698" i="1"/>
  <c r="ET700" i="1"/>
  <c r="ET702" i="1"/>
  <c r="ET704" i="1"/>
  <c r="ET706" i="1"/>
  <c r="ET708" i="1"/>
  <c r="ET710" i="1"/>
  <c r="ET712" i="1"/>
  <c r="ET714" i="1"/>
  <c r="ET716" i="1"/>
  <c r="ET718" i="1"/>
  <c r="ET720" i="1"/>
  <c r="ET722" i="1"/>
  <c r="ET724" i="1"/>
  <c r="ET726" i="1"/>
  <c r="ET728" i="1"/>
  <c r="ET730" i="1"/>
  <c r="ET732" i="1"/>
  <c r="ET734" i="1"/>
  <c r="ET736" i="1"/>
  <c r="ET738" i="1"/>
  <c r="ET740" i="1"/>
  <c r="ET742" i="1"/>
  <c r="ET744" i="1"/>
  <c r="ET746" i="1"/>
  <c r="ET748" i="1"/>
  <c r="ET750" i="1"/>
  <c r="ET752" i="1"/>
  <c r="ET754" i="1"/>
  <c r="ET756" i="1"/>
  <c r="ET758" i="1"/>
  <c r="ET760" i="1"/>
  <c r="ET762" i="1"/>
  <c r="ET764" i="1"/>
  <c r="ET766" i="1"/>
  <c r="ET768" i="1"/>
  <c r="ET770" i="1"/>
  <c r="ET772" i="1"/>
  <c r="ET774" i="1"/>
  <c r="ET776" i="1"/>
  <c r="ET778" i="1"/>
  <c r="ET780" i="1"/>
  <c r="ET782" i="1"/>
  <c r="ET784" i="1"/>
  <c r="ET786" i="1"/>
  <c r="ET788" i="1"/>
  <c r="ET790" i="1"/>
  <c r="ET792" i="1"/>
  <c r="ET794" i="1"/>
  <c r="ET796" i="1"/>
  <c r="ET798" i="1"/>
  <c r="ET800" i="1"/>
  <c r="ET802" i="1"/>
  <c r="ET804" i="1"/>
  <c r="ET806" i="1"/>
  <c r="ET808" i="1"/>
  <c r="ET810" i="1"/>
  <c r="ET812" i="1"/>
  <c r="ET814" i="1"/>
  <c r="ET816" i="1"/>
  <c r="ET818" i="1"/>
  <c r="ET820" i="1"/>
  <c r="ET822" i="1"/>
  <c r="ET824" i="1"/>
  <c r="ET826" i="1"/>
  <c r="ET828" i="1"/>
  <c r="ET830" i="1"/>
  <c r="ET832" i="1"/>
  <c r="ET834" i="1"/>
  <c r="ET836" i="1"/>
  <c r="ET838" i="1"/>
  <c r="ET840" i="1"/>
  <c r="ET842" i="1"/>
  <c r="ET844" i="1"/>
  <c r="ET846" i="1"/>
  <c r="ET848" i="1"/>
  <c r="ET850" i="1"/>
  <c r="ET852" i="1"/>
  <c r="ET854" i="1"/>
  <c r="ET856" i="1"/>
  <c r="ET858" i="1"/>
  <c r="ET860" i="1"/>
  <c r="ET862" i="1"/>
  <c r="ET864" i="1"/>
  <c r="ET866" i="1"/>
  <c r="ET868" i="1"/>
  <c r="ET870" i="1"/>
  <c r="ET872" i="1"/>
  <c r="ET874" i="1"/>
  <c r="ET876" i="1"/>
  <c r="ET878" i="1"/>
  <c r="ET880" i="1"/>
  <c r="ET882" i="1"/>
  <c r="ET884" i="1"/>
  <c r="ET886" i="1"/>
  <c r="ET888" i="1"/>
  <c r="ET890" i="1"/>
  <c r="ET892" i="1"/>
  <c r="ET894" i="1"/>
  <c r="ET896" i="1"/>
  <c r="ET898" i="1"/>
  <c r="ET900" i="1"/>
  <c r="ET902" i="1"/>
  <c r="ET904" i="1"/>
  <c r="ET906" i="1"/>
  <c r="ET908" i="1"/>
  <c r="ET910" i="1"/>
  <c r="ET912" i="1"/>
  <c r="ET914" i="1"/>
  <c r="ET916" i="1"/>
  <c r="ET918" i="1"/>
  <c r="ET920" i="1"/>
  <c r="ET922" i="1"/>
  <c r="ET924" i="1"/>
  <c r="ET926" i="1"/>
  <c r="ET928" i="1"/>
  <c r="ET930" i="1"/>
  <c r="ET932" i="1"/>
  <c r="ET934" i="1"/>
  <c r="ET936" i="1"/>
  <c r="ET938" i="1"/>
  <c r="ET940" i="1"/>
  <c r="ET942" i="1"/>
  <c r="ET944" i="1"/>
  <c r="ET946" i="1"/>
  <c r="ET948" i="1"/>
  <c r="ET950" i="1"/>
  <c r="ET952" i="1"/>
  <c r="ET954" i="1"/>
  <c r="ET956" i="1"/>
  <c r="ET958" i="1"/>
  <c r="ET960" i="1"/>
  <c r="ET962" i="1"/>
  <c r="ET964" i="1"/>
  <c r="ET966" i="1"/>
  <c r="ET968" i="1"/>
  <c r="ET970" i="1"/>
  <c r="ET972" i="1"/>
  <c r="ET974" i="1"/>
  <c r="ET976" i="1"/>
  <c r="ET978" i="1"/>
  <c r="ET980" i="1"/>
  <c r="ET982" i="1"/>
  <c r="ET984" i="1"/>
  <c r="ET986" i="1"/>
  <c r="ET988" i="1"/>
  <c r="ET990" i="1"/>
  <c r="ET992" i="1"/>
  <c r="ET994" i="1"/>
  <c r="ET996" i="1"/>
  <c r="ET998" i="1"/>
  <c r="ET1000" i="1"/>
  <c r="ET1002" i="1"/>
  <c r="ET1004" i="1"/>
  <c r="ET1006" i="1"/>
  <c r="ET1008" i="1"/>
  <c r="ET1010" i="1"/>
  <c r="ET1012" i="1"/>
  <c r="ET1014" i="1"/>
  <c r="ET1016" i="1"/>
  <c r="ET1018" i="1"/>
  <c r="ET1020" i="1"/>
  <c r="ET1022" i="1"/>
  <c r="ET1024" i="1"/>
  <c r="ET1026" i="1"/>
  <c r="ET1028" i="1"/>
  <c r="ET1030" i="1"/>
  <c r="ET1032" i="1"/>
  <c r="ET1034" i="1"/>
  <c r="ET1036" i="1"/>
  <c r="ET1038" i="1"/>
  <c r="ET1040" i="1"/>
  <c r="ET1042" i="1"/>
  <c r="ET1044" i="1"/>
  <c r="ET1046" i="1"/>
  <c r="ET1048" i="1"/>
  <c r="ET1050" i="1"/>
  <c r="ET1052" i="1"/>
  <c r="ET1054" i="1"/>
  <c r="ET1056" i="1"/>
  <c r="ET1058" i="1"/>
  <c r="ET1060" i="1"/>
  <c r="ET1062" i="1"/>
  <c r="ET1064" i="1"/>
  <c r="ET1066" i="1"/>
  <c r="ET1068" i="1"/>
  <c r="ET1070" i="1"/>
  <c r="ET1072" i="1"/>
  <c r="ET1074" i="1"/>
  <c r="ET1076" i="1"/>
  <c r="ET1078" i="1"/>
  <c r="ET1080" i="1"/>
  <c r="ET1082" i="1"/>
  <c r="ET1084" i="1"/>
  <c r="ET1086" i="1"/>
  <c r="ET1088" i="1"/>
  <c r="ET1090" i="1"/>
  <c r="ET1092" i="1"/>
  <c r="ET1094" i="1"/>
  <c r="ET1096" i="1"/>
  <c r="ET1098" i="1"/>
  <c r="ET1100" i="1"/>
  <c r="ET1102" i="1"/>
  <c r="ET1104" i="1"/>
  <c r="ET1106" i="1"/>
  <c r="ET1108" i="1"/>
  <c r="ET1110" i="1"/>
  <c r="ET1112" i="1"/>
  <c r="ET1114" i="1"/>
  <c r="ET1116" i="1"/>
  <c r="ET1118" i="1"/>
  <c r="ET1120" i="1"/>
  <c r="ET1122" i="1"/>
  <c r="ET1124" i="1"/>
  <c r="ET1126" i="1"/>
  <c r="ET1128" i="1"/>
  <c r="ET1130" i="1"/>
  <c r="ET1132" i="1"/>
  <c r="ET1134" i="1"/>
  <c r="ET1136" i="1"/>
  <c r="ET1138" i="1"/>
  <c r="ET1140" i="1"/>
  <c r="ET1142" i="1"/>
  <c r="ET1144" i="1"/>
  <c r="ET1146" i="1"/>
  <c r="ET1148" i="1"/>
  <c r="ET1150" i="1"/>
  <c r="ET1152" i="1"/>
  <c r="ET1154" i="1"/>
  <c r="ET1156" i="1"/>
  <c r="ET1158" i="1"/>
  <c r="ET1160" i="1"/>
  <c r="ET1348" i="1" s="1"/>
  <c r="ET1162" i="1"/>
  <c r="ET1164" i="1"/>
  <c r="ET1166" i="1"/>
  <c r="ET1168" i="1"/>
  <c r="ET1170" i="1"/>
  <c r="ET1172" i="1"/>
  <c r="ET1174" i="1"/>
  <c r="ET1176" i="1"/>
  <c r="ET1178" i="1"/>
  <c r="ET1180" i="1"/>
  <c r="ET1182" i="1"/>
  <c r="ET1184" i="1"/>
  <c r="ET1186" i="1"/>
  <c r="ET1188" i="1"/>
  <c r="ET1190" i="1"/>
  <c r="ET1192" i="1"/>
  <c r="ET1194" i="1"/>
  <c r="ET1196" i="1"/>
  <c r="ET1198" i="1"/>
  <c r="ET1200" i="1"/>
  <c r="ET1202" i="1"/>
  <c r="ET1204" i="1"/>
  <c r="ET1206" i="1"/>
  <c r="ET1208" i="1"/>
  <c r="ET1210" i="1"/>
  <c r="ET1212" i="1"/>
  <c r="ET1214" i="1"/>
  <c r="ET1353" i="1" s="1"/>
  <c r="ET1218" i="1"/>
  <c r="ET1222" i="1"/>
  <c r="ET1224" i="1"/>
  <c r="ET1226" i="1"/>
  <c r="ET1228" i="1"/>
  <c r="ET1230" i="1"/>
  <c r="ET1232" i="1"/>
  <c r="ET1234" i="1"/>
  <c r="ET1236" i="1"/>
  <c r="ET1359" i="1" s="1"/>
  <c r="ET1238" i="1"/>
  <c r="ET1240" i="1"/>
  <c r="ET1242" i="1"/>
  <c r="ET1244" i="1"/>
  <c r="ET1246" i="1"/>
  <c r="ET1248" i="1"/>
  <c r="ET1250" i="1"/>
  <c r="ET1364" i="1" s="1"/>
  <c r="ET1252" i="1"/>
  <c r="ET1366" i="1" s="1"/>
  <c r="ET48" i="1"/>
  <c r="ET50" i="1"/>
  <c r="ET52" i="1"/>
  <c r="ET54" i="1"/>
  <c r="ET56" i="1"/>
  <c r="EU56" i="1" s="1"/>
  <c r="ET58" i="1"/>
  <c r="EU58" i="1" s="1"/>
  <c r="ET60" i="1"/>
  <c r="EU60" i="1" s="1"/>
  <c r="ET62" i="1"/>
  <c r="ET64" i="1"/>
  <c r="ET66" i="1"/>
  <c r="ET68" i="1"/>
  <c r="ET70" i="1"/>
  <c r="ET72" i="1"/>
  <c r="ET74" i="1"/>
  <c r="ET76" i="1"/>
  <c r="ET78" i="1"/>
  <c r="ET80" i="1"/>
  <c r="ET18" i="1"/>
  <c r="EV1364" i="1"/>
  <c r="EV1337" i="1"/>
  <c r="ET16" i="1"/>
  <c r="ET20" i="1"/>
  <c r="ET22" i="1"/>
  <c r="ET24" i="1"/>
  <c r="ET26" i="1"/>
  <c r="ET28" i="1"/>
  <c r="ET30" i="1"/>
  <c r="ET32" i="1"/>
  <c r="ET34" i="1"/>
  <c r="EU34" i="1" s="1"/>
  <c r="ET36" i="1"/>
  <c r="ET38" i="1"/>
  <c r="ET42" i="1"/>
  <c r="ET44" i="1"/>
  <c r="ET46" i="1"/>
  <c r="FZ1371" i="1"/>
  <c r="FY1371" i="1"/>
  <c r="FX1371" i="1"/>
  <c r="FW1371" i="1"/>
  <c r="FV1371" i="1"/>
  <c r="FU1371" i="1"/>
  <c r="FT1371" i="1"/>
  <c r="FS1371" i="1"/>
  <c r="FR1371" i="1"/>
  <c r="FQ1371" i="1"/>
  <c r="FP1371" i="1"/>
  <c r="FO1371" i="1"/>
  <c r="FN1371" i="1"/>
  <c r="FM1371" i="1"/>
  <c r="FL1371" i="1"/>
  <c r="FK1371" i="1"/>
  <c r="FJ1371" i="1"/>
  <c r="FI1371" i="1"/>
  <c r="FH1371" i="1"/>
  <c r="FG1371" i="1"/>
  <c r="FF1371" i="1"/>
  <c r="FE1371" i="1"/>
  <c r="FD1371" i="1"/>
  <c r="FC1371" i="1"/>
  <c r="FB1371" i="1"/>
  <c r="FA1371" i="1"/>
  <c r="EZ1371" i="1"/>
  <c r="EY1371" i="1"/>
  <c r="EX1371" i="1"/>
  <c r="EW1371" i="1"/>
  <c r="EV1371" i="1"/>
  <c r="FZ1370" i="1"/>
  <c r="FY1370" i="1"/>
  <c r="FX1370" i="1"/>
  <c r="FW1370" i="1"/>
  <c r="FV1370" i="1"/>
  <c r="FU1370" i="1"/>
  <c r="FT1370" i="1"/>
  <c r="FS1370" i="1"/>
  <c r="FR1370" i="1"/>
  <c r="FQ1370" i="1"/>
  <c r="FP1370" i="1"/>
  <c r="FO1370" i="1"/>
  <c r="FN1370" i="1"/>
  <c r="FM1370" i="1"/>
  <c r="FL1370" i="1"/>
  <c r="FK1370" i="1"/>
  <c r="FJ1370" i="1"/>
  <c r="FI1370" i="1"/>
  <c r="FH1370" i="1"/>
  <c r="FG1370" i="1"/>
  <c r="FF1370" i="1"/>
  <c r="FE1370" i="1"/>
  <c r="FD1370" i="1"/>
  <c r="FC1370" i="1"/>
  <c r="FB1370" i="1"/>
  <c r="FA1370" i="1"/>
  <c r="EZ1370" i="1"/>
  <c r="EY1370" i="1"/>
  <c r="EX1370" i="1"/>
  <c r="EW1370" i="1"/>
  <c r="EV1370" i="1"/>
  <c r="ET1370" i="1"/>
  <c r="FZ1369" i="1"/>
  <c r="FY1369" i="1"/>
  <c r="FX1369" i="1"/>
  <c r="FW1369" i="1"/>
  <c r="FV1369" i="1"/>
  <c r="FU1369" i="1"/>
  <c r="FT1369" i="1"/>
  <c r="FS1369" i="1"/>
  <c r="FR1369" i="1"/>
  <c r="FQ1369" i="1"/>
  <c r="FP1369" i="1"/>
  <c r="FO1369" i="1"/>
  <c r="FN1369" i="1"/>
  <c r="FM1369" i="1"/>
  <c r="FL1369" i="1"/>
  <c r="FK1369" i="1"/>
  <c r="FJ1369" i="1"/>
  <c r="FI1369" i="1"/>
  <c r="FH1369" i="1"/>
  <c r="FG1369" i="1"/>
  <c r="FF1369" i="1"/>
  <c r="FE1369" i="1"/>
  <c r="FD1369" i="1"/>
  <c r="FC1369" i="1"/>
  <c r="FB1369" i="1"/>
  <c r="FA1369" i="1"/>
  <c r="EZ1369" i="1"/>
  <c r="EY1369" i="1"/>
  <c r="EX1369" i="1"/>
  <c r="EW1369" i="1"/>
  <c r="EV1369" i="1"/>
  <c r="FZ1368" i="1"/>
  <c r="FY1368" i="1"/>
  <c r="FX1368" i="1"/>
  <c r="FW1368" i="1"/>
  <c r="FV1368" i="1"/>
  <c r="FU1368" i="1"/>
  <c r="FT1368" i="1"/>
  <c r="FS1368" i="1"/>
  <c r="FR1368" i="1"/>
  <c r="FQ1368" i="1"/>
  <c r="FP1368" i="1"/>
  <c r="FO1368" i="1"/>
  <c r="FN1368" i="1"/>
  <c r="FM1368" i="1"/>
  <c r="FL1368" i="1"/>
  <c r="FK1368" i="1"/>
  <c r="FJ1368" i="1"/>
  <c r="FI1368" i="1"/>
  <c r="FH1368" i="1"/>
  <c r="FG1368" i="1"/>
  <c r="FF1368" i="1"/>
  <c r="FE1368" i="1"/>
  <c r="FD1368" i="1"/>
  <c r="FC1368" i="1"/>
  <c r="FB1368" i="1"/>
  <c r="FA1368" i="1"/>
  <c r="EZ1368" i="1"/>
  <c r="EY1368" i="1"/>
  <c r="EX1368" i="1"/>
  <c r="EW1368" i="1"/>
  <c r="EV1368" i="1"/>
  <c r="ET1368" i="1"/>
  <c r="FZ1367" i="1"/>
  <c r="FY1367" i="1"/>
  <c r="FX1367" i="1"/>
  <c r="FW1367" i="1"/>
  <c r="FV1367" i="1"/>
  <c r="FS1367" i="1"/>
  <c r="FR1367" i="1"/>
  <c r="FQ1367" i="1"/>
  <c r="FP1367" i="1"/>
  <c r="FO1367" i="1"/>
  <c r="FN1367" i="1"/>
  <c r="FM1367" i="1"/>
  <c r="FL1367" i="1"/>
  <c r="FJ1367" i="1"/>
  <c r="FI1367" i="1"/>
  <c r="FH1367" i="1"/>
  <c r="FG1367" i="1"/>
  <c r="FF1367" i="1"/>
  <c r="FE1367" i="1"/>
  <c r="FD1367" i="1"/>
  <c r="FC1367" i="1"/>
  <c r="FB1367" i="1"/>
  <c r="FA1367" i="1"/>
  <c r="EZ1367" i="1"/>
  <c r="EY1367" i="1"/>
  <c r="EX1367" i="1"/>
  <c r="EW1367" i="1"/>
  <c r="EV1367" i="1"/>
  <c r="FZ1366" i="1"/>
  <c r="FY1366" i="1"/>
  <c r="FX1366" i="1"/>
  <c r="FW1366" i="1"/>
  <c r="FV1366" i="1"/>
  <c r="FU1366" i="1"/>
  <c r="FT1366" i="1"/>
  <c r="FS1366" i="1"/>
  <c r="FR1366" i="1"/>
  <c r="FQ1366" i="1"/>
  <c r="FP1366" i="1"/>
  <c r="FO1366" i="1"/>
  <c r="FN1366" i="1"/>
  <c r="FM1366" i="1"/>
  <c r="FL1366" i="1"/>
  <c r="FK1366" i="1"/>
  <c r="FJ1366" i="1"/>
  <c r="FI1366" i="1"/>
  <c r="FH1366" i="1"/>
  <c r="FG1366" i="1"/>
  <c r="FF1366" i="1"/>
  <c r="FE1366" i="1"/>
  <c r="FD1366" i="1"/>
  <c r="FB1366" i="1"/>
  <c r="FA1366" i="1"/>
  <c r="EZ1366" i="1"/>
  <c r="EY1366" i="1"/>
  <c r="EX1366" i="1"/>
  <c r="EW1366" i="1"/>
  <c r="EV1366" i="1"/>
  <c r="FZ1365" i="1"/>
  <c r="FY1365" i="1"/>
  <c r="FX1365" i="1"/>
  <c r="FW1365" i="1"/>
  <c r="FV1365" i="1"/>
  <c r="FU1365" i="1"/>
  <c r="FT1365" i="1"/>
  <c r="FS1365" i="1"/>
  <c r="FR1365" i="1"/>
  <c r="FQ1365" i="1"/>
  <c r="FP1365" i="1"/>
  <c r="FO1365" i="1"/>
  <c r="FN1365" i="1"/>
  <c r="FM1365" i="1"/>
  <c r="FL1365" i="1"/>
  <c r="FK1365" i="1"/>
  <c r="FJ1365" i="1"/>
  <c r="FI1365" i="1"/>
  <c r="FH1365" i="1"/>
  <c r="FG1365" i="1"/>
  <c r="FF1365" i="1"/>
  <c r="FE1365" i="1"/>
  <c r="FD1365" i="1"/>
  <c r="FC1365" i="1"/>
  <c r="FB1365" i="1"/>
  <c r="FA1365" i="1"/>
  <c r="EZ1365" i="1"/>
  <c r="EY1365" i="1"/>
  <c r="EX1365" i="1"/>
  <c r="EW1365" i="1"/>
  <c r="EV1365" i="1"/>
  <c r="FZ1364" i="1"/>
  <c r="FY1364" i="1"/>
  <c r="FX1364" i="1"/>
  <c r="FW1364" i="1"/>
  <c r="FV1364" i="1"/>
  <c r="FU1364" i="1"/>
  <c r="FT1364" i="1"/>
  <c r="FS1364" i="1"/>
  <c r="FR1364" i="1"/>
  <c r="FQ1364" i="1"/>
  <c r="FP1364" i="1"/>
  <c r="FO1364" i="1"/>
  <c r="FN1364" i="1"/>
  <c r="FM1364" i="1"/>
  <c r="FL1364" i="1"/>
  <c r="FK1364" i="1"/>
  <c r="FJ1364" i="1"/>
  <c r="FI1364" i="1"/>
  <c r="FH1364" i="1"/>
  <c r="FG1364" i="1"/>
  <c r="FF1364" i="1"/>
  <c r="FE1364" i="1"/>
  <c r="FD1364" i="1"/>
  <c r="FC1364" i="1"/>
  <c r="FB1364" i="1"/>
  <c r="FA1364" i="1"/>
  <c r="EZ1364" i="1"/>
  <c r="EY1364" i="1"/>
  <c r="EX1364" i="1"/>
  <c r="EW1364" i="1"/>
  <c r="FZ1362" i="1"/>
  <c r="FY1362" i="1"/>
  <c r="FX1362" i="1"/>
  <c r="FW1362" i="1"/>
  <c r="FV1362" i="1"/>
  <c r="FU1362" i="1"/>
  <c r="FT1362" i="1"/>
  <c r="FS1362" i="1"/>
  <c r="FR1362" i="1"/>
  <c r="FQ1362" i="1"/>
  <c r="FP1362" i="1"/>
  <c r="FO1362" i="1"/>
  <c r="FN1362" i="1"/>
  <c r="FM1362" i="1"/>
  <c r="FL1362" i="1"/>
  <c r="FK1362" i="1"/>
  <c r="FJ1362" i="1"/>
  <c r="FI1362" i="1"/>
  <c r="FH1362" i="1"/>
  <c r="FG1362" i="1"/>
  <c r="FF1362" i="1"/>
  <c r="FE1362" i="1"/>
  <c r="FD1362" i="1"/>
  <c r="FC1362" i="1"/>
  <c r="FB1362" i="1"/>
  <c r="FA1362" i="1"/>
  <c r="EZ1362" i="1"/>
  <c r="EY1362" i="1"/>
  <c r="EX1362" i="1"/>
  <c r="EW1362" i="1"/>
  <c r="EV1362" i="1"/>
  <c r="FZ1361" i="1"/>
  <c r="FY1361" i="1"/>
  <c r="FX1361" i="1"/>
  <c r="FW1361" i="1"/>
  <c r="FV1361" i="1"/>
  <c r="FU1361" i="1"/>
  <c r="FT1361" i="1"/>
  <c r="FS1361" i="1"/>
  <c r="FR1361" i="1"/>
  <c r="FQ1361" i="1"/>
  <c r="FP1361" i="1"/>
  <c r="FO1361" i="1"/>
  <c r="FN1361" i="1"/>
  <c r="FM1361" i="1"/>
  <c r="FL1361" i="1"/>
  <c r="FK1361" i="1"/>
  <c r="FJ1361" i="1"/>
  <c r="FI1361" i="1"/>
  <c r="FH1361" i="1"/>
  <c r="FG1361" i="1"/>
  <c r="FF1361" i="1"/>
  <c r="FE1361" i="1"/>
  <c r="FD1361" i="1"/>
  <c r="FC1361" i="1"/>
  <c r="FB1361" i="1"/>
  <c r="FA1361" i="1"/>
  <c r="EZ1361" i="1"/>
  <c r="EY1361" i="1"/>
  <c r="EX1361" i="1"/>
  <c r="EW1361" i="1"/>
  <c r="EV1361" i="1"/>
  <c r="ET1361" i="1"/>
  <c r="FZ1360" i="1"/>
  <c r="FY1360" i="1"/>
  <c r="FX1360" i="1"/>
  <c r="FW1360" i="1"/>
  <c r="FV1360" i="1"/>
  <c r="FU1360" i="1"/>
  <c r="FT1360" i="1"/>
  <c r="FS1360" i="1"/>
  <c r="FR1360" i="1"/>
  <c r="FQ1360" i="1"/>
  <c r="FP1360" i="1"/>
  <c r="FO1360" i="1"/>
  <c r="FN1360" i="1"/>
  <c r="FM1360" i="1"/>
  <c r="FL1360" i="1"/>
  <c r="FK1360" i="1"/>
  <c r="FJ1360" i="1"/>
  <c r="FI1360" i="1"/>
  <c r="FH1360" i="1"/>
  <c r="FG1360" i="1"/>
  <c r="FF1360" i="1"/>
  <c r="FD1360" i="1"/>
  <c r="FC1360" i="1"/>
  <c r="FB1360" i="1"/>
  <c r="FA1360" i="1"/>
  <c r="EZ1360" i="1"/>
  <c r="EY1360" i="1"/>
  <c r="EX1360" i="1"/>
  <c r="EW1360" i="1"/>
  <c r="EV1360" i="1"/>
  <c r="FZ1359" i="1"/>
  <c r="FY1359" i="1"/>
  <c r="FX1359" i="1"/>
  <c r="FW1359" i="1"/>
  <c r="FV1359" i="1"/>
  <c r="FU1359" i="1"/>
  <c r="FT1359" i="1"/>
  <c r="FS1359" i="1"/>
  <c r="FR1359" i="1"/>
  <c r="FQ1359" i="1"/>
  <c r="FP1359" i="1"/>
  <c r="FO1359" i="1"/>
  <c r="FN1359" i="1"/>
  <c r="FM1359" i="1"/>
  <c r="FL1359" i="1"/>
  <c r="FK1359" i="1"/>
  <c r="FJ1359" i="1"/>
  <c r="FI1359" i="1"/>
  <c r="FH1359" i="1"/>
  <c r="FG1359" i="1"/>
  <c r="FF1359" i="1"/>
  <c r="FE1359" i="1"/>
  <c r="FD1359" i="1"/>
  <c r="FC1359" i="1"/>
  <c r="FB1359" i="1"/>
  <c r="FA1359" i="1"/>
  <c r="EZ1359" i="1"/>
  <c r="EY1359" i="1"/>
  <c r="EX1359" i="1"/>
  <c r="EW1359" i="1"/>
  <c r="EV1359" i="1"/>
  <c r="FZ1358" i="1"/>
  <c r="FY1358" i="1"/>
  <c r="FX1358" i="1"/>
  <c r="FW1358" i="1"/>
  <c r="FV1358" i="1"/>
  <c r="FU1358" i="1"/>
  <c r="FT1358" i="1"/>
  <c r="FS1358" i="1"/>
  <c r="FR1358" i="1"/>
  <c r="FQ1358" i="1"/>
  <c r="FP1358" i="1"/>
  <c r="FO1358" i="1"/>
  <c r="FN1358" i="1"/>
  <c r="FM1358" i="1"/>
  <c r="FL1358" i="1"/>
  <c r="FK1358" i="1"/>
  <c r="FJ1358" i="1"/>
  <c r="FI1358" i="1"/>
  <c r="FH1358" i="1"/>
  <c r="FG1358" i="1"/>
  <c r="FF1358" i="1"/>
  <c r="FE1358" i="1"/>
  <c r="FD1358" i="1"/>
  <c r="FC1358" i="1"/>
  <c r="FB1358" i="1"/>
  <c r="FA1358" i="1"/>
  <c r="EZ1358" i="1"/>
  <c r="EY1358" i="1"/>
  <c r="EX1358" i="1"/>
  <c r="EW1358" i="1"/>
  <c r="EV1358" i="1"/>
  <c r="FZ1357" i="1"/>
  <c r="FY1357" i="1"/>
  <c r="FX1357" i="1"/>
  <c r="FW1357" i="1"/>
  <c r="FV1357" i="1"/>
  <c r="FU1357" i="1"/>
  <c r="FT1357" i="1"/>
  <c r="FS1357" i="1"/>
  <c r="FR1357" i="1"/>
  <c r="FQ1357" i="1"/>
  <c r="FP1357" i="1"/>
  <c r="FO1357" i="1"/>
  <c r="FN1357" i="1"/>
  <c r="FM1357" i="1"/>
  <c r="FL1357" i="1"/>
  <c r="FK1357" i="1"/>
  <c r="FJ1357" i="1"/>
  <c r="FI1357" i="1"/>
  <c r="FH1357" i="1"/>
  <c r="FG1357" i="1"/>
  <c r="FF1357" i="1"/>
  <c r="FE1357" i="1"/>
  <c r="FD1357" i="1"/>
  <c r="FC1357" i="1"/>
  <c r="FB1357" i="1"/>
  <c r="FA1357" i="1"/>
  <c r="EZ1357" i="1"/>
  <c r="EY1357" i="1"/>
  <c r="EX1357" i="1"/>
  <c r="EW1357" i="1"/>
  <c r="EV1357" i="1"/>
  <c r="ET1357" i="1"/>
  <c r="FZ1356" i="1"/>
  <c r="FY1356" i="1"/>
  <c r="FX1356" i="1"/>
  <c r="FW1356" i="1"/>
  <c r="FV1356" i="1"/>
  <c r="FU1356" i="1"/>
  <c r="FT1356" i="1"/>
  <c r="FS1356" i="1"/>
  <c r="FR1356" i="1"/>
  <c r="FQ1356" i="1"/>
  <c r="FP1356" i="1"/>
  <c r="FO1356" i="1"/>
  <c r="FN1356" i="1"/>
  <c r="FM1356" i="1"/>
  <c r="FL1356" i="1"/>
  <c r="FK1356" i="1"/>
  <c r="FJ1356" i="1"/>
  <c r="FI1356" i="1"/>
  <c r="FH1356" i="1"/>
  <c r="FG1356" i="1"/>
  <c r="FF1356" i="1"/>
  <c r="FE1356" i="1"/>
  <c r="FD1356" i="1"/>
  <c r="FC1356" i="1"/>
  <c r="FB1356" i="1"/>
  <c r="FA1356" i="1"/>
  <c r="EZ1356" i="1"/>
  <c r="EY1356" i="1"/>
  <c r="EX1356" i="1"/>
  <c r="EW1356" i="1"/>
  <c r="EV1356" i="1"/>
  <c r="FZ1355" i="1"/>
  <c r="FY1355" i="1"/>
  <c r="FX1355" i="1"/>
  <c r="FW1355" i="1"/>
  <c r="FV1355" i="1"/>
  <c r="FU1355" i="1"/>
  <c r="FT1355" i="1"/>
  <c r="FS1355" i="1"/>
  <c r="FR1355" i="1"/>
  <c r="FQ1355" i="1"/>
  <c r="FP1355" i="1"/>
  <c r="FO1355" i="1"/>
  <c r="FN1355" i="1"/>
  <c r="FM1355" i="1"/>
  <c r="FL1355" i="1"/>
  <c r="FK1355" i="1"/>
  <c r="FJ1355" i="1"/>
  <c r="FI1355" i="1"/>
  <c r="FH1355" i="1"/>
  <c r="FG1355" i="1"/>
  <c r="FF1355" i="1"/>
  <c r="FE1355" i="1"/>
  <c r="FD1355" i="1"/>
  <c r="FC1355" i="1"/>
  <c r="FB1355" i="1"/>
  <c r="FA1355" i="1"/>
  <c r="EZ1355" i="1"/>
  <c r="EY1355" i="1"/>
  <c r="EX1355" i="1"/>
  <c r="EW1355" i="1"/>
  <c r="EV1355" i="1"/>
  <c r="ET1355" i="1"/>
  <c r="FZ1354" i="1"/>
  <c r="FY1354" i="1"/>
  <c r="FX1354" i="1"/>
  <c r="FW1354" i="1"/>
  <c r="FV1354" i="1"/>
  <c r="FU1354" i="1"/>
  <c r="FT1354" i="1"/>
  <c r="FS1354" i="1"/>
  <c r="FR1354" i="1"/>
  <c r="FQ1354" i="1"/>
  <c r="FP1354" i="1"/>
  <c r="FO1354" i="1"/>
  <c r="FN1354" i="1"/>
  <c r="FM1354" i="1"/>
  <c r="FL1354" i="1"/>
  <c r="FK1354" i="1"/>
  <c r="FJ1354" i="1"/>
  <c r="FI1354" i="1"/>
  <c r="FH1354" i="1"/>
  <c r="FG1354" i="1"/>
  <c r="FF1354" i="1"/>
  <c r="FE1354" i="1"/>
  <c r="FD1354" i="1"/>
  <c r="FC1354" i="1"/>
  <c r="FB1354" i="1"/>
  <c r="FA1354" i="1"/>
  <c r="EZ1354" i="1"/>
  <c r="EY1354" i="1"/>
  <c r="EX1354" i="1"/>
  <c r="EW1354" i="1"/>
  <c r="EV1354" i="1"/>
  <c r="FZ1353" i="1"/>
  <c r="FY1353" i="1"/>
  <c r="FX1353" i="1"/>
  <c r="FW1353" i="1"/>
  <c r="FV1353" i="1"/>
  <c r="FU1353" i="1"/>
  <c r="FT1353" i="1"/>
  <c r="FS1353" i="1"/>
  <c r="FR1353" i="1"/>
  <c r="FQ1353" i="1"/>
  <c r="FP1353" i="1"/>
  <c r="FO1353" i="1"/>
  <c r="FN1353" i="1"/>
  <c r="FM1353" i="1"/>
  <c r="FL1353" i="1"/>
  <c r="FK1353" i="1"/>
  <c r="FJ1353" i="1"/>
  <c r="FI1353" i="1"/>
  <c r="FH1353" i="1"/>
  <c r="FG1353" i="1"/>
  <c r="FF1353" i="1"/>
  <c r="FE1353" i="1"/>
  <c r="FD1353" i="1"/>
  <c r="FC1353" i="1"/>
  <c r="FB1353" i="1"/>
  <c r="FA1353" i="1"/>
  <c r="EZ1353" i="1"/>
  <c r="EY1353" i="1"/>
  <c r="EX1353" i="1"/>
  <c r="EW1353" i="1"/>
  <c r="EV1353" i="1"/>
  <c r="FZ1351" i="1"/>
  <c r="FY1351" i="1"/>
  <c r="FX1351" i="1"/>
  <c r="FW1351" i="1"/>
  <c r="FV1351" i="1"/>
  <c r="FU1351" i="1"/>
  <c r="FT1351" i="1"/>
  <c r="FS1351" i="1"/>
  <c r="FR1351" i="1"/>
  <c r="FQ1351" i="1"/>
  <c r="FP1351" i="1"/>
  <c r="FO1351" i="1"/>
  <c r="FN1351" i="1"/>
  <c r="FM1351" i="1"/>
  <c r="FL1351" i="1"/>
  <c r="FK1351" i="1"/>
  <c r="FJ1351" i="1"/>
  <c r="FI1351" i="1"/>
  <c r="FH1351" i="1"/>
  <c r="FG1351" i="1"/>
  <c r="FF1351" i="1"/>
  <c r="FE1351" i="1"/>
  <c r="FD1351" i="1"/>
  <c r="FC1351" i="1"/>
  <c r="FB1351" i="1"/>
  <c r="FA1351" i="1"/>
  <c r="EZ1351" i="1"/>
  <c r="EY1351" i="1"/>
  <c r="EX1351" i="1"/>
  <c r="EW1351" i="1"/>
  <c r="EV1351" i="1"/>
  <c r="FZ1350" i="1"/>
  <c r="FY1350" i="1"/>
  <c r="FX1350" i="1"/>
  <c r="FW1350" i="1"/>
  <c r="FV1350" i="1"/>
  <c r="FU1350" i="1"/>
  <c r="FT1350" i="1"/>
  <c r="FS1350" i="1"/>
  <c r="FR1350" i="1"/>
  <c r="FQ1350" i="1"/>
  <c r="FP1350" i="1"/>
  <c r="FO1350" i="1"/>
  <c r="FN1350" i="1"/>
  <c r="FM1350" i="1"/>
  <c r="FL1350" i="1"/>
  <c r="FK1350" i="1"/>
  <c r="FJ1350" i="1"/>
  <c r="FI1350" i="1"/>
  <c r="FH1350" i="1"/>
  <c r="FG1350" i="1"/>
  <c r="FF1350" i="1"/>
  <c r="FE1350" i="1"/>
  <c r="FD1350" i="1"/>
  <c r="FC1350" i="1"/>
  <c r="FB1350" i="1"/>
  <c r="FA1350" i="1"/>
  <c r="EZ1350" i="1"/>
  <c r="EY1350" i="1"/>
  <c r="EX1350" i="1"/>
  <c r="EW1350" i="1"/>
  <c r="EV1350" i="1"/>
  <c r="FZ1349" i="1"/>
  <c r="FY1349" i="1"/>
  <c r="FX1349" i="1"/>
  <c r="FW1349" i="1"/>
  <c r="FV1349" i="1"/>
  <c r="FU1349" i="1"/>
  <c r="FT1349" i="1"/>
  <c r="FS1349" i="1"/>
  <c r="FR1349" i="1"/>
  <c r="FQ1349" i="1"/>
  <c r="FP1349" i="1"/>
  <c r="FO1349" i="1"/>
  <c r="FN1349" i="1"/>
  <c r="FM1349" i="1"/>
  <c r="FL1349" i="1"/>
  <c r="FK1349" i="1"/>
  <c r="FJ1349" i="1"/>
  <c r="FI1349" i="1"/>
  <c r="FH1349" i="1"/>
  <c r="FG1349" i="1"/>
  <c r="FF1349" i="1"/>
  <c r="FE1349" i="1"/>
  <c r="FD1349" i="1"/>
  <c r="FC1349" i="1"/>
  <c r="FB1349" i="1"/>
  <c r="FA1349" i="1"/>
  <c r="EZ1349" i="1"/>
  <c r="EY1349" i="1"/>
  <c r="EX1349" i="1"/>
  <c r="EW1349" i="1"/>
  <c r="EV1349" i="1"/>
  <c r="FZ1348" i="1"/>
  <c r="FY1348" i="1"/>
  <c r="FX1348" i="1"/>
  <c r="FW1348" i="1"/>
  <c r="FV1348" i="1"/>
  <c r="FU1348" i="1"/>
  <c r="FT1348" i="1"/>
  <c r="FS1348" i="1"/>
  <c r="FR1348" i="1"/>
  <c r="FQ1348" i="1"/>
  <c r="FP1348" i="1"/>
  <c r="FO1348" i="1"/>
  <c r="FN1348" i="1"/>
  <c r="FM1348" i="1"/>
  <c r="FL1348" i="1"/>
  <c r="FK1348" i="1"/>
  <c r="FJ1348" i="1"/>
  <c r="FI1348" i="1"/>
  <c r="FH1348" i="1"/>
  <c r="FG1348" i="1"/>
  <c r="FF1348" i="1"/>
  <c r="FE1348" i="1"/>
  <c r="FD1348" i="1"/>
  <c r="FC1348" i="1"/>
  <c r="FB1348" i="1"/>
  <c r="FA1348" i="1"/>
  <c r="EZ1348" i="1"/>
  <c r="EY1348" i="1"/>
  <c r="EX1348" i="1"/>
  <c r="EW1348" i="1"/>
  <c r="EV1348" i="1"/>
  <c r="FZ1347" i="1"/>
  <c r="FY1347" i="1"/>
  <c r="FX1347" i="1"/>
  <c r="FW1347" i="1"/>
  <c r="FV1347" i="1"/>
  <c r="FU1347" i="1"/>
  <c r="FT1347" i="1"/>
  <c r="FS1347" i="1"/>
  <c r="FR1347" i="1"/>
  <c r="FQ1347" i="1"/>
  <c r="FP1347" i="1"/>
  <c r="FO1347" i="1"/>
  <c r="FN1347" i="1"/>
  <c r="FM1347" i="1"/>
  <c r="FL1347" i="1"/>
  <c r="FK1347" i="1"/>
  <c r="FJ1347" i="1"/>
  <c r="FI1347" i="1"/>
  <c r="FH1347" i="1"/>
  <c r="FG1347" i="1"/>
  <c r="FF1347" i="1"/>
  <c r="FE1347" i="1"/>
  <c r="FD1347" i="1"/>
  <c r="FC1347" i="1"/>
  <c r="FB1347" i="1"/>
  <c r="FA1347" i="1"/>
  <c r="EZ1347" i="1"/>
  <c r="EY1347" i="1"/>
  <c r="EX1347" i="1"/>
  <c r="EW1347" i="1"/>
  <c r="EV1347" i="1"/>
  <c r="FZ1346" i="1"/>
  <c r="FY1346" i="1"/>
  <c r="FX1346" i="1"/>
  <c r="FW1346" i="1"/>
  <c r="FV1346" i="1"/>
  <c r="FU1346" i="1"/>
  <c r="FT1346" i="1"/>
  <c r="FS1346" i="1"/>
  <c r="FR1346" i="1"/>
  <c r="FQ1346" i="1"/>
  <c r="FP1346" i="1"/>
  <c r="FO1346" i="1"/>
  <c r="FN1346" i="1"/>
  <c r="FM1346" i="1"/>
  <c r="FL1346" i="1"/>
  <c r="FK1346" i="1"/>
  <c r="FJ1346" i="1"/>
  <c r="FI1346" i="1"/>
  <c r="FH1346" i="1"/>
  <c r="FG1346" i="1"/>
  <c r="FF1346" i="1"/>
  <c r="FE1346" i="1"/>
  <c r="FD1346" i="1"/>
  <c r="FC1346" i="1"/>
  <c r="FB1346" i="1"/>
  <c r="FA1346" i="1"/>
  <c r="EZ1346" i="1"/>
  <c r="EY1346" i="1"/>
  <c r="EX1346" i="1"/>
  <c r="EW1346" i="1"/>
  <c r="EV1346" i="1"/>
  <c r="FZ1345" i="1"/>
  <c r="FY1345" i="1"/>
  <c r="FX1345" i="1"/>
  <c r="FW1345" i="1"/>
  <c r="FV1345" i="1"/>
  <c r="FU1345" i="1"/>
  <c r="FT1345" i="1"/>
  <c r="FS1345" i="1"/>
  <c r="FR1345" i="1"/>
  <c r="FQ1345" i="1"/>
  <c r="FP1345" i="1"/>
  <c r="FO1345" i="1"/>
  <c r="FN1345" i="1"/>
  <c r="FL1345" i="1"/>
  <c r="FK1345" i="1"/>
  <c r="FJ1345" i="1"/>
  <c r="FI1345" i="1"/>
  <c r="FH1345" i="1"/>
  <c r="FG1345" i="1"/>
  <c r="FF1345" i="1"/>
  <c r="FE1345" i="1"/>
  <c r="FD1345" i="1"/>
  <c r="FC1345" i="1"/>
  <c r="FB1345" i="1"/>
  <c r="FA1345" i="1"/>
  <c r="EZ1345" i="1"/>
  <c r="EY1345" i="1"/>
  <c r="EX1345" i="1"/>
  <c r="EW1345" i="1"/>
  <c r="EV1345" i="1"/>
  <c r="FZ1344" i="1"/>
  <c r="FY1344" i="1"/>
  <c r="FX1344" i="1"/>
  <c r="FW1344" i="1"/>
  <c r="FV1344" i="1"/>
  <c r="FU1344" i="1"/>
  <c r="FT1344" i="1"/>
  <c r="FS1344" i="1"/>
  <c r="FR1344" i="1"/>
  <c r="FQ1344" i="1"/>
  <c r="FP1344" i="1"/>
  <c r="FO1344" i="1"/>
  <c r="FN1344" i="1"/>
  <c r="FM1344" i="1"/>
  <c r="FL1344" i="1"/>
  <c r="FK1344" i="1"/>
  <c r="FJ1344" i="1"/>
  <c r="FI1344" i="1"/>
  <c r="FH1344" i="1"/>
  <c r="FG1344" i="1"/>
  <c r="FF1344" i="1"/>
  <c r="FE1344" i="1"/>
  <c r="FD1344" i="1"/>
  <c r="FC1344" i="1"/>
  <c r="FB1344" i="1"/>
  <c r="FA1344" i="1"/>
  <c r="EZ1344" i="1"/>
  <c r="EY1344" i="1"/>
  <c r="EX1344" i="1"/>
  <c r="EW1344" i="1"/>
  <c r="EV1344" i="1"/>
  <c r="FZ1343" i="1"/>
  <c r="FY1343" i="1"/>
  <c r="FX1343" i="1"/>
  <c r="FW1343" i="1"/>
  <c r="FV1343" i="1"/>
  <c r="FU1343" i="1"/>
  <c r="FT1343" i="1"/>
  <c r="FS1343" i="1"/>
  <c r="FR1343" i="1"/>
  <c r="FQ1343" i="1"/>
  <c r="FP1343" i="1"/>
  <c r="FO1343" i="1"/>
  <c r="FN1343" i="1"/>
  <c r="FM1343" i="1"/>
  <c r="FL1343" i="1"/>
  <c r="FK1343" i="1"/>
  <c r="FJ1343" i="1"/>
  <c r="FI1343" i="1"/>
  <c r="FH1343" i="1"/>
  <c r="FG1343" i="1"/>
  <c r="FF1343" i="1"/>
  <c r="FE1343" i="1"/>
  <c r="FD1343" i="1"/>
  <c r="FC1343" i="1"/>
  <c r="FB1343" i="1"/>
  <c r="FA1343" i="1"/>
  <c r="EZ1343" i="1"/>
  <c r="EY1343" i="1"/>
  <c r="EX1343" i="1"/>
  <c r="EW1343" i="1"/>
  <c r="EV1343" i="1"/>
  <c r="FZ1342" i="1"/>
  <c r="FY1342" i="1"/>
  <c r="FX1342" i="1"/>
  <c r="FW1342" i="1"/>
  <c r="FV1342" i="1"/>
  <c r="FU1342" i="1"/>
  <c r="FT1342" i="1"/>
  <c r="FS1342" i="1"/>
  <c r="FR1342" i="1"/>
  <c r="FQ1342" i="1"/>
  <c r="FP1342" i="1"/>
  <c r="FO1342" i="1"/>
  <c r="FN1342" i="1"/>
  <c r="FM1342" i="1"/>
  <c r="FL1342" i="1"/>
  <c r="FK1342" i="1"/>
  <c r="FJ1342" i="1"/>
  <c r="FI1342" i="1"/>
  <c r="FH1342" i="1"/>
  <c r="FG1342" i="1"/>
  <c r="FF1342" i="1"/>
  <c r="FE1342" i="1"/>
  <c r="FD1342" i="1"/>
  <c r="FC1342" i="1"/>
  <c r="FB1342" i="1"/>
  <c r="FA1342" i="1"/>
  <c r="EZ1342" i="1"/>
  <c r="EY1342" i="1"/>
  <c r="EX1342" i="1"/>
  <c r="EW1342" i="1"/>
  <c r="EV1342" i="1"/>
  <c r="FZ1341" i="1"/>
  <c r="FY1341" i="1"/>
  <c r="FX1341" i="1"/>
  <c r="FW1341" i="1"/>
  <c r="FV1341" i="1"/>
  <c r="FU1341" i="1"/>
  <c r="FT1341" i="1"/>
  <c r="FS1341" i="1"/>
  <c r="FR1341" i="1"/>
  <c r="FQ1341" i="1"/>
  <c r="FP1341" i="1"/>
  <c r="FN1341" i="1"/>
  <c r="FM1341" i="1"/>
  <c r="FL1341" i="1"/>
  <c r="FK1341" i="1"/>
  <c r="FJ1341" i="1"/>
  <c r="FI1341" i="1"/>
  <c r="FH1341" i="1"/>
  <c r="FG1341" i="1"/>
  <c r="FF1341" i="1"/>
  <c r="FE1341" i="1"/>
  <c r="FD1341" i="1"/>
  <c r="FC1341" i="1"/>
  <c r="FB1341" i="1"/>
  <c r="FA1341" i="1"/>
  <c r="EZ1341" i="1"/>
  <c r="EY1341" i="1"/>
  <c r="EX1341" i="1"/>
  <c r="EW1341" i="1"/>
  <c r="EV1341" i="1"/>
  <c r="FB1339" i="1"/>
  <c r="FA1339" i="1"/>
  <c r="EZ1339" i="1"/>
  <c r="EY1339" i="1"/>
  <c r="EX1339" i="1"/>
  <c r="EW1339" i="1"/>
  <c r="EV1339" i="1"/>
  <c r="FZ1338" i="1"/>
  <c r="FY1338" i="1"/>
  <c r="FX1338" i="1"/>
  <c r="FW1338" i="1"/>
  <c r="FV1338" i="1"/>
  <c r="FU1338" i="1"/>
  <c r="FT1338" i="1"/>
  <c r="FS1338" i="1"/>
  <c r="FR1338" i="1"/>
  <c r="FQ1338" i="1"/>
  <c r="FP1338" i="1"/>
  <c r="FO1338" i="1"/>
  <c r="FN1338" i="1"/>
  <c r="FM1338" i="1"/>
  <c r="FL1338" i="1"/>
  <c r="FK1338" i="1"/>
  <c r="FJ1338" i="1"/>
  <c r="FI1338" i="1"/>
  <c r="FG1338" i="1"/>
  <c r="FF1338" i="1"/>
  <c r="FE1338" i="1"/>
  <c r="FD1338" i="1"/>
  <c r="FC1338" i="1"/>
  <c r="FB1338" i="1"/>
  <c r="FA1338" i="1"/>
  <c r="EZ1338" i="1"/>
  <c r="EY1338" i="1"/>
  <c r="EX1338" i="1"/>
  <c r="EW1338" i="1"/>
  <c r="EV1338" i="1"/>
  <c r="FU1337" i="1"/>
  <c r="FT1337" i="1"/>
  <c r="FS1337" i="1"/>
  <c r="FR1337" i="1"/>
  <c r="FQ1337" i="1"/>
  <c r="FP1337" i="1"/>
  <c r="FO1337" i="1"/>
  <c r="FM1337" i="1"/>
  <c r="FL1337" i="1"/>
  <c r="FK1337" i="1"/>
  <c r="FJ1337" i="1"/>
  <c r="FH1337" i="1"/>
  <c r="FG1337" i="1"/>
  <c r="FF1337" i="1"/>
  <c r="FE1337" i="1"/>
  <c r="FD1337" i="1"/>
  <c r="FC1337" i="1"/>
  <c r="FB1337" i="1"/>
  <c r="FA1337" i="1"/>
  <c r="EZ1337" i="1"/>
  <c r="EY1337" i="1"/>
  <c r="EX1337" i="1"/>
  <c r="EW1337" i="1"/>
  <c r="FZ1336" i="1"/>
  <c r="FY1336" i="1"/>
  <c r="FX1336" i="1"/>
  <c r="FW1336" i="1"/>
  <c r="FV1336" i="1"/>
  <c r="FU1336" i="1"/>
  <c r="FT1336" i="1"/>
  <c r="FS1336" i="1"/>
  <c r="FR1336" i="1"/>
  <c r="FQ1336" i="1"/>
  <c r="FP1336" i="1"/>
  <c r="FO1336" i="1"/>
  <c r="FN1336" i="1"/>
  <c r="FM1336" i="1"/>
  <c r="FL1336" i="1"/>
  <c r="FK1336" i="1"/>
  <c r="FJ1336" i="1"/>
  <c r="FI1336" i="1"/>
  <c r="FH1336" i="1"/>
  <c r="FG1336" i="1"/>
  <c r="FF1336" i="1"/>
  <c r="FE1336" i="1"/>
  <c r="FD1336" i="1"/>
  <c r="FC1336" i="1"/>
  <c r="FB1336" i="1"/>
  <c r="FA1336" i="1"/>
  <c r="EZ1336" i="1"/>
  <c r="EY1336" i="1"/>
  <c r="EX1336" i="1"/>
  <c r="EW1336" i="1"/>
  <c r="EV1336" i="1"/>
  <c r="ET1346" i="1" l="1"/>
  <c r="ET1344" i="1"/>
  <c r="ET1342" i="1"/>
  <c r="ET1340" i="1"/>
  <c r="ET1338" i="1"/>
  <c r="ET1350" i="1"/>
  <c r="L4" i="4"/>
  <c r="ER1371" i="1"/>
  <c r="EQ1371" i="1"/>
  <c r="EP1371" i="1"/>
  <c r="EO1371" i="1"/>
  <c r="EN1371" i="1"/>
  <c r="EM1371" i="1"/>
  <c r="EL1371" i="1"/>
  <c r="EK1371" i="1"/>
  <c r="EJ1371" i="1"/>
  <c r="EI1371" i="1"/>
  <c r="EH1371" i="1"/>
  <c r="EG1371" i="1"/>
  <c r="EF1371" i="1"/>
  <c r="EE1371" i="1"/>
  <c r="ED1371" i="1"/>
  <c r="EC1371" i="1"/>
  <c r="EB1371" i="1"/>
  <c r="EA1371" i="1"/>
  <c r="DZ1371" i="1"/>
  <c r="DY1371" i="1"/>
  <c r="DX1371" i="1"/>
  <c r="DW1371" i="1"/>
  <c r="DV1371" i="1"/>
  <c r="DU1371" i="1"/>
  <c r="DT1371" i="1"/>
  <c r="DS1371" i="1"/>
  <c r="DR1371" i="1"/>
  <c r="DQ1371" i="1"/>
  <c r="DM1371" i="1"/>
  <c r="DL1371" i="1"/>
  <c r="DK1371" i="1"/>
  <c r="DJ1371" i="1"/>
  <c r="DI1371" i="1"/>
  <c r="DH1371" i="1"/>
  <c r="DG1371" i="1"/>
  <c r="DF1371" i="1"/>
  <c r="DE1371" i="1"/>
  <c r="DD1371" i="1"/>
  <c r="DC1371" i="1"/>
  <c r="DB1371" i="1"/>
  <c r="DA1371" i="1"/>
  <c r="CZ1371" i="1"/>
  <c r="CY1371" i="1"/>
  <c r="CX1371" i="1"/>
  <c r="CW1371" i="1"/>
  <c r="CV1371" i="1"/>
  <c r="CU1371" i="1"/>
  <c r="CT1371" i="1"/>
  <c r="CS1371" i="1"/>
  <c r="CR1371" i="1"/>
  <c r="CQ1371" i="1"/>
  <c r="CP1371" i="1"/>
  <c r="CO1371" i="1"/>
  <c r="CN1371" i="1"/>
  <c r="CM1371" i="1"/>
  <c r="CL1371" i="1"/>
  <c r="CK1371" i="1"/>
  <c r="CJ1371" i="1"/>
  <c r="CI1371" i="1"/>
  <c r="CE1371" i="1"/>
  <c r="CD1371" i="1"/>
  <c r="CC1371" i="1"/>
  <c r="CB1371" i="1"/>
  <c r="CA1371" i="1"/>
  <c r="BZ1371" i="1"/>
  <c r="BY1371" i="1"/>
  <c r="BX1371" i="1"/>
  <c r="BW1371" i="1"/>
  <c r="BV1371" i="1"/>
  <c r="BU1371" i="1"/>
  <c r="BT1371" i="1"/>
  <c r="BS1371" i="1"/>
  <c r="BR1371" i="1"/>
  <c r="BQ1371" i="1"/>
  <c r="BP1371" i="1"/>
  <c r="BO1371" i="1"/>
  <c r="BN1371" i="1"/>
  <c r="BM1371" i="1"/>
  <c r="BL1371" i="1"/>
  <c r="BK1371" i="1"/>
  <c r="BJ1371" i="1"/>
  <c r="BI1371" i="1"/>
  <c r="BH1371" i="1"/>
  <c r="BG1371" i="1"/>
  <c r="BF1371" i="1"/>
  <c r="BE1371" i="1"/>
  <c r="BD1371" i="1"/>
  <c r="BC1371" i="1"/>
  <c r="BB1371" i="1"/>
  <c r="BA1371" i="1"/>
  <c r="AW1371" i="1"/>
  <c r="AV1371" i="1"/>
  <c r="AU1371" i="1"/>
  <c r="AT1371" i="1"/>
  <c r="AS1371" i="1"/>
  <c r="AR1371" i="1"/>
  <c r="AQ1371" i="1"/>
  <c r="AP1371" i="1"/>
  <c r="AO1371" i="1"/>
  <c r="AN1371" i="1"/>
  <c r="AM1371" i="1"/>
  <c r="AL1371" i="1"/>
  <c r="AK1371" i="1"/>
  <c r="AJ1371" i="1"/>
  <c r="AI1371" i="1"/>
  <c r="AH1371" i="1"/>
  <c r="AG1371" i="1"/>
  <c r="AF1371" i="1"/>
  <c r="AE1371" i="1"/>
  <c r="AD1371" i="1"/>
  <c r="AC1371" i="1"/>
  <c r="AB1371" i="1"/>
  <c r="AA1371" i="1"/>
  <c r="Z1371" i="1"/>
  <c r="Y1371" i="1"/>
  <c r="X1371" i="1"/>
  <c r="W1371" i="1"/>
  <c r="V1371" i="1"/>
  <c r="U1371" i="1"/>
  <c r="T1371" i="1"/>
  <c r="ER1370" i="1"/>
  <c r="EQ1370" i="1"/>
  <c r="EP1370" i="1"/>
  <c r="EO1370" i="1"/>
  <c r="EN1370" i="1"/>
  <c r="EM1370" i="1"/>
  <c r="EL1370" i="1"/>
  <c r="EK1370" i="1"/>
  <c r="EJ1370" i="1"/>
  <c r="EI1370" i="1"/>
  <c r="EH1370" i="1"/>
  <c r="EG1370" i="1"/>
  <c r="EF1370" i="1"/>
  <c r="EE1370" i="1"/>
  <c r="ED1370" i="1"/>
  <c r="EC1370" i="1"/>
  <c r="EB1370" i="1"/>
  <c r="EA1370" i="1"/>
  <c r="DZ1370" i="1"/>
  <c r="DY1370" i="1"/>
  <c r="DX1370" i="1"/>
  <c r="DW1370" i="1"/>
  <c r="DV1370" i="1"/>
  <c r="DU1370" i="1"/>
  <c r="DT1370" i="1"/>
  <c r="DS1370" i="1"/>
  <c r="DR1370" i="1"/>
  <c r="DQ1370" i="1"/>
  <c r="DM1370" i="1"/>
  <c r="DL1370" i="1"/>
  <c r="DK1370" i="1"/>
  <c r="DJ1370" i="1"/>
  <c r="DI1370" i="1"/>
  <c r="DH1370" i="1"/>
  <c r="DG1370" i="1"/>
  <c r="DF1370" i="1"/>
  <c r="DE1370" i="1"/>
  <c r="DD1370" i="1"/>
  <c r="DC1370" i="1"/>
  <c r="DB1370" i="1"/>
  <c r="DA1370" i="1"/>
  <c r="CZ1370" i="1"/>
  <c r="CY1370" i="1"/>
  <c r="CX1370" i="1"/>
  <c r="CW1370" i="1"/>
  <c r="CV1370" i="1"/>
  <c r="CU1370" i="1"/>
  <c r="CT1370" i="1"/>
  <c r="CS1370" i="1"/>
  <c r="CR1370" i="1"/>
  <c r="CQ1370" i="1"/>
  <c r="CP1370" i="1"/>
  <c r="CO1370" i="1"/>
  <c r="CN1370" i="1"/>
  <c r="CM1370" i="1"/>
  <c r="CL1370" i="1"/>
  <c r="CK1370" i="1"/>
  <c r="CJ1370" i="1"/>
  <c r="CI1370" i="1"/>
  <c r="CE1370" i="1"/>
  <c r="CD1370" i="1"/>
  <c r="CC1370" i="1"/>
  <c r="CB1370" i="1"/>
  <c r="CA1370" i="1"/>
  <c r="BZ1370" i="1"/>
  <c r="BY1370" i="1"/>
  <c r="BX1370" i="1"/>
  <c r="BW1370" i="1"/>
  <c r="BV1370" i="1"/>
  <c r="BU1370" i="1"/>
  <c r="BT1370" i="1"/>
  <c r="BS1370" i="1"/>
  <c r="BR1370" i="1"/>
  <c r="BQ1370" i="1"/>
  <c r="BP1370" i="1"/>
  <c r="BO1370" i="1"/>
  <c r="BN1370" i="1"/>
  <c r="BM1370" i="1"/>
  <c r="BL1370" i="1"/>
  <c r="BK1370" i="1"/>
  <c r="BJ1370" i="1"/>
  <c r="BI1370" i="1"/>
  <c r="BH1370" i="1"/>
  <c r="BG1370" i="1"/>
  <c r="BF1370" i="1"/>
  <c r="BE1370" i="1"/>
  <c r="BD1370" i="1"/>
  <c r="BC1370" i="1"/>
  <c r="BB1370" i="1"/>
  <c r="BA1370" i="1"/>
  <c r="AW1370" i="1"/>
  <c r="AV1370" i="1"/>
  <c r="AU1370" i="1"/>
  <c r="AT1370" i="1"/>
  <c r="AS1370" i="1"/>
  <c r="AR1370" i="1"/>
  <c r="AQ1370" i="1"/>
  <c r="AP1370" i="1"/>
  <c r="AO1370" i="1"/>
  <c r="AN1370" i="1"/>
  <c r="AM1370" i="1"/>
  <c r="AL1370" i="1"/>
  <c r="AK1370" i="1"/>
  <c r="AJ1370" i="1"/>
  <c r="AI1370" i="1"/>
  <c r="AH1370" i="1"/>
  <c r="AG1370" i="1"/>
  <c r="AF1370" i="1"/>
  <c r="AE1370" i="1"/>
  <c r="AD1370" i="1"/>
  <c r="AC1370" i="1"/>
  <c r="AB1370" i="1"/>
  <c r="AA1370" i="1"/>
  <c r="Z1370" i="1"/>
  <c r="Y1370" i="1"/>
  <c r="X1370" i="1"/>
  <c r="W1370" i="1"/>
  <c r="V1370" i="1"/>
  <c r="U1370" i="1"/>
  <c r="T1370" i="1"/>
  <c r="R1370" i="1"/>
  <c r="Q1370" i="1"/>
  <c r="E1370" i="1"/>
  <c r="D1370" i="1"/>
  <c r="D43" i="4" s="1"/>
  <c r="ER1369" i="1"/>
  <c r="EQ1369" i="1"/>
  <c r="EP1369" i="1"/>
  <c r="EO1369" i="1"/>
  <c r="EN1369" i="1"/>
  <c r="EM1369" i="1"/>
  <c r="EL1369" i="1"/>
  <c r="EK1369" i="1"/>
  <c r="EJ1369" i="1"/>
  <c r="EI1369" i="1"/>
  <c r="EH1369" i="1"/>
  <c r="EG1369" i="1"/>
  <c r="EF1369" i="1"/>
  <c r="EE1369" i="1"/>
  <c r="ED1369" i="1"/>
  <c r="EC1369" i="1"/>
  <c r="EB1369" i="1"/>
  <c r="EA1369" i="1"/>
  <c r="DZ1369" i="1"/>
  <c r="DY1369" i="1"/>
  <c r="DX1369" i="1"/>
  <c r="DW1369" i="1"/>
  <c r="DV1369" i="1"/>
  <c r="DU1369" i="1"/>
  <c r="DT1369" i="1"/>
  <c r="DS1369" i="1"/>
  <c r="DR1369" i="1"/>
  <c r="DQ1369" i="1"/>
  <c r="DM1369" i="1"/>
  <c r="DL1369" i="1"/>
  <c r="DK1369" i="1"/>
  <c r="DJ1369" i="1"/>
  <c r="DI1369" i="1"/>
  <c r="DH1369" i="1"/>
  <c r="DG1369" i="1"/>
  <c r="DF1369" i="1"/>
  <c r="DE1369" i="1"/>
  <c r="DD1369" i="1"/>
  <c r="DC1369" i="1"/>
  <c r="DB1369" i="1"/>
  <c r="DA1369" i="1"/>
  <c r="CZ1369" i="1"/>
  <c r="CY1369" i="1"/>
  <c r="CX1369" i="1"/>
  <c r="CW1369" i="1"/>
  <c r="CV1369" i="1"/>
  <c r="CU1369" i="1"/>
  <c r="CT1369" i="1"/>
  <c r="CS1369" i="1"/>
  <c r="CR1369" i="1"/>
  <c r="CQ1369" i="1"/>
  <c r="CP1369" i="1"/>
  <c r="CO1369" i="1"/>
  <c r="CN1369" i="1"/>
  <c r="CM1369" i="1"/>
  <c r="CL1369" i="1"/>
  <c r="CK1369" i="1"/>
  <c r="CJ1369" i="1"/>
  <c r="CI1369" i="1"/>
  <c r="CE1369" i="1"/>
  <c r="CD1369" i="1"/>
  <c r="CC1369" i="1"/>
  <c r="CB1369" i="1"/>
  <c r="CA1369" i="1"/>
  <c r="BZ1369" i="1"/>
  <c r="BY1369" i="1"/>
  <c r="BX1369" i="1"/>
  <c r="BW1369" i="1"/>
  <c r="BV1369" i="1"/>
  <c r="BU1369" i="1"/>
  <c r="BT1369" i="1"/>
  <c r="BS1369" i="1"/>
  <c r="BR1369" i="1"/>
  <c r="BQ1369" i="1"/>
  <c r="BP1369" i="1"/>
  <c r="BO1369" i="1"/>
  <c r="BN1369" i="1"/>
  <c r="BM1369" i="1"/>
  <c r="BL1369" i="1"/>
  <c r="BK1369" i="1"/>
  <c r="BJ1369" i="1"/>
  <c r="BI1369" i="1"/>
  <c r="BH1369" i="1"/>
  <c r="BG1369" i="1"/>
  <c r="BF1369" i="1"/>
  <c r="BE1369" i="1"/>
  <c r="BD1369" i="1"/>
  <c r="BC1369" i="1"/>
  <c r="BB1369" i="1"/>
  <c r="BA1369" i="1"/>
  <c r="AW1369" i="1"/>
  <c r="AV1369" i="1"/>
  <c r="AU1369" i="1"/>
  <c r="AT1369" i="1"/>
  <c r="AS1369" i="1"/>
  <c r="AR1369" i="1"/>
  <c r="AQ1369" i="1"/>
  <c r="AP1369" i="1"/>
  <c r="AO1369" i="1"/>
  <c r="AN1369" i="1"/>
  <c r="AM1369" i="1"/>
  <c r="AL1369" i="1"/>
  <c r="AK1369" i="1"/>
  <c r="AJ1369" i="1"/>
  <c r="AI1369" i="1"/>
  <c r="AH1369" i="1"/>
  <c r="AG1369" i="1"/>
  <c r="AF1369" i="1"/>
  <c r="AE1369" i="1"/>
  <c r="AD1369" i="1"/>
  <c r="AC1369" i="1"/>
  <c r="AB1369" i="1"/>
  <c r="AA1369" i="1"/>
  <c r="Z1369" i="1"/>
  <c r="Y1369" i="1"/>
  <c r="X1369" i="1"/>
  <c r="W1369" i="1"/>
  <c r="V1369" i="1"/>
  <c r="U1369" i="1"/>
  <c r="T1369" i="1"/>
  <c r="ER1368" i="1"/>
  <c r="EQ1368" i="1"/>
  <c r="EP1368" i="1"/>
  <c r="EO1368" i="1"/>
  <c r="EN1368" i="1"/>
  <c r="EM1368" i="1"/>
  <c r="EL1368" i="1"/>
  <c r="EK1368" i="1"/>
  <c r="EJ1368" i="1"/>
  <c r="EI1368" i="1"/>
  <c r="EH1368" i="1"/>
  <c r="EG1368" i="1"/>
  <c r="EF1368" i="1"/>
  <c r="EE1368" i="1"/>
  <c r="ED1368" i="1"/>
  <c r="EC1368" i="1"/>
  <c r="EB1368" i="1"/>
  <c r="EA1368" i="1"/>
  <c r="DZ1368" i="1"/>
  <c r="DY1368" i="1"/>
  <c r="DX1368" i="1"/>
  <c r="DW1368" i="1"/>
  <c r="DV1368" i="1"/>
  <c r="DU1368" i="1"/>
  <c r="DT1368" i="1"/>
  <c r="DS1368" i="1"/>
  <c r="DR1368" i="1"/>
  <c r="DQ1368" i="1"/>
  <c r="DM1368" i="1"/>
  <c r="DL1368" i="1"/>
  <c r="DK1368" i="1"/>
  <c r="DJ1368" i="1"/>
  <c r="DI1368" i="1"/>
  <c r="DH1368" i="1"/>
  <c r="DG1368" i="1"/>
  <c r="DF1368" i="1"/>
  <c r="DE1368" i="1"/>
  <c r="DD1368" i="1"/>
  <c r="DC1368" i="1"/>
  <c r="DB1368" i="1"/>
  <c r="DA1368" i="1"/>
  <c r="CZ1368" i="1"/>
  <c r="CY1368" i="1"/>
  <c r="CX1368" i="1"/>
  <c r="CW1368" i="1"/>
  <c r="CV1368" i="1"/>
  <c r="CU1368" i="1"/>
  <c r="CT1368" i="1"/>
  <c r="CS1368" i="1"/>
  <c r="CR1368" i="1"/>
  <c r="CQ1368" i="1"/>
  <c r="CP1368" i="1"/>
  <c r="CO1368" i="1"/>
  <c r="CN1368" i="1"/>
  <c r="CM1368" i="1"/>
  <c r="CL1368" i="1"/>
  <c r="CK1368" i="1"/>
  <c r="CJ1368" i="1"/>
  <c r="CI1368" i="1"/>
  <c r="CE1368" i="1"/>
  <c r="CD1368" i="1"/>
  <c r="CC1368" i="1"/>
  <c r="CB1368" i="1"/>
  <c r="CA1368" i="1"/>
  <c r="BZ1368" i="1"/>
  <c r="BY1368" i="1"/>
  <c r="BX1368" i="1"/>
  <c r="BW1368" i="1"/>
  <c r="BV1368" i="1"/>
  <c r="BU1368" i="1"/>
  <c r="BT1368" i="1"/>
  <c r="BS1368" i="1"/>
  <c r="BR1368" i="1"/>
  <c r="BQ1368" i="1"/>
  <c r="BP1368" i="1"/>
  <c r="BO1368" i="1"/>
  <c r="BN1368" i="1"/>
  <c r="BM1368" i="1"/>
  <c r="BL1368" i="1"/>
  <c r="BK1368" i="1"/>
  <c r="BJ1368" i="1"/>
  <c r="BI1368" i="1"/>
  <c r="BH1368" i="1"/>
  <c r="BG1368" i="1"/>
  <c r="BF1368" i="1"/>
  <c r="BE1368" i="1"/>
  <c r="BD1368" i="1"/>
  <c r="BC1368" i="1"/>
  <c r="BB1368" i="1"/>
  <c r="BA1368" i="1"/>
  <c r="AW1368" i="1"/>
  <c r="AV1368" i="1"/>
  <c r="AU1368" i="1"/>
  <c r="AT1368" i="1"/>
  <c r="AS1368" i="1"/>
  <c r="AR1368" i="1"/>
  <c r="AQ1368" i="1"/>
  <c r="AP1368" i="1"/>
  <c r="AO1368" i="1"/>
  <c r="AN1368" i="1"/>
  <c r="AM1368" i="1"/>
  <c r="AL1368" i="1"/>
  <c r="AK1368" i="1"/>
  <c r="AJ1368" i="1"/>
  <c r="AI1368" i="1"/>
  <c r="AH1368" i="1"/>
  <c r="AG1368" i="1"/>
  <c r="AF1368" i="1"/>
  <c r="AE1368" i="1"/>
  <c r="AD1368" i="1"/>
  <c r="AC1368" i="1"/>
  <c r="AB1368" i="1"/>
  <c r="AA1368" i="1"/>
  <c r="Z1368" i="1"/>
  <c r="Y1368" i="1"/>
  <c r="X1368" i="1"/>
  <c r="W1368" i="1"/>
  <c r="V1368" i="1"/>
  <c r="U1368" i="1"/>
  <c r="T1368" i="1"/>
  <c r="R1368" i="1"/>
  <c r="Q1368" i="1"/>
  <c r="E1368" i="1"/>
  <c r="D1368" i="1"/>
  <c r="D41" i="4" s="1"/>
  <c r="ER1367" i="1"/>
  <c r="EQ1367" i="1"/>
  <c r="EP1367" i="1"/>
  <c r="EO1367" i="1"/>
  <c r="EN1367" i="1"/>
  <c r="EM1367" i="1"/>
  <c r="EL1367" i="1"/>
  <c r="EK1367" i="1"/>
  <c r="EJ1367" i="1"/>
  <c r="EI1367" i="1"/>
  <c r="EH1367" i="1"/>
  <c r="EG1367" i="1"/>
  <c r="EF1367" i="1"/>
  <c r="EE1367" i="1"/>
  <c r="ED1367" i="1"/>
  <c r="EC1367" i="1"/>
  <c r="EB1367" i="1"/>
  <c r="EA1367" i="1"/>
  <c r="DZ1367" i="1"/>
  <c r="DY1367" i="1"/>
  <c r="DX1367" i="1"/>
  <c r="DW1367" i="1"/>
  <c r="DV1367" i="1"/>
  <c r="DU1367" i="1"/>
  <c r="DT1367" i="1"/>
  <c r="DS1367" i="1"/>
  <c r="DR1367" i="1"/>
  <c r="DQ1367" i="1"/>
  <c r="DM1367" i="1"/>
  <c r="DL1367" i="1"/>
  <c r="DK1367" i="1"/>
  <c r="DJ1367" i="1"/>
  <c r="DI1367" i="1"/>
  <c r="DH1367" i="1"/>
  <c r="DG1367" i="1"/>
  <c r="DF1367" i="1"/>
  <c r="DE1367" i="1"/>
  <c r="DD1367" i="1"/>
  <c r="DC1367" i="1"/>
  <c r="DB1367" i="1"/>
  <c r="DA1367" i="1"/>
  <c r="CZ1367" i="1"/>
  <c r="CY1367" i="1"/>
  <c r="CX1367" i="1"/>
  <c r="CW1367" i="1"/>
  <c r="CV1367" i="1"/>
  <c r="CU1367" i="1"/>
  <c r="CT1367" i="1"/>
  <c r="CS1367" i="1"/>
  <c r="CR1367" i="1"/>
  <c r="CQ1367" i="1"/>
  <c r="CP1367" i="1"/>
  <c r="CO1367" i="1"/>
  <c r="CN1367" i="1"/>
  <c r="CM1367" i="1"/>
  <c r="CL1367" i="1"/>
  <c r="CK1367" i="1"/>
  <c r="CJ1367" i="1"/>
  <c r="CI1367" i="1"/>
  <c r="CE1367" i="1"/>
  <c r="CD1367" i="1"/>
  <c r="CC1367" i="1"/>
  <c r="CB1367" i="1"/>
  <c r="CA1367" i="1"/>
  <c r="BZ1367" i="1"/>
  <c r="BY1367" i="1"/>
  <c r="BX1367" i="1"/>
  <c r="BW1367" i="1"/>
  <c r="BV1367" i="1"/>
  <c r="BU1367" i="1"/>
  <c r="BT1367" i="1"/>
  <c r="BS1367" i="1"/>
  <c r="BR1367" i="1"/>
  <c r="BQ1367" i="1"/>
  <c r="BP1367" i="1"/>
  <c r="BO1367" i="1"/>
  <c r="BN1367" i="1"/>
  <c r="BM1367" i="1"/>
  <c r="BL1367" i="1"/>
  <c r="BK1367" i="1"/>
  <c r="BJ1367" i="1"/>
  <c r="BI1367" i="1"/>
  <c r="BH1367" i="1"/>
  <c r="BG1367" i="1"/>
  <c r="BF1367" i="1"/>
  <c r="BE1367" i="1"/>
  <c r="BD1367" i="1"/>
  <c r="BC1367" i="1"/>
  <c r="BB1367" i="1"/>
  <c r="BA1367" i="1"/>
  <c r="AW1367" i="1"/>
  <c r="AV1367" i="1"/>
  <c r="AU1367" i="1"/>
  <c r="AT1367" i="1"/>
  <c r="AS1367" i="1"/>
  <c r="AR1367" i="1"/>
  <c r="AQ1367" i="1"/>
  <c r="AP1367" i="1"/>
  <c r="AO1367" i="1"/>
  <c r="AN1367" i="1"/>
  <c r="AM1367" i="1"/>
  <c r="AL1367" i="1"/>
  <c r="AK1367" i="1"/>
  <c r="AJ1367" i="1"/>
  <c r="AI1367" i="1"/>
  <c r="AH1367" i="1"/>
  <c r="AG1367" i="1"/>
  <c r="AF1367" i="1"/>
  <c r="AE1367" i="1"/>
  <c r="AD1367" i="1"/>
  <c r="AC1367" i="1"/>
  <c r="AB1367" i="1"/>
  <c r="AA1367" i="1"/>
  <c r="Z1367" i="1"/>
  <c r="Y1367" i="1"/>
  <c r="X1367" i="1"/>
  <c r="W1367" i="1"/>
  <c r="V1367" i="1"/>
  <c r="U1367" i="1"/>
  <c r="T1367" i="1"/>
  <c r="ER1366" i="1"/>
  <c r="EQ1366" i="1"/>
  <c r="EP1366" i="1"/>
  <c r="EO1366" i="1"/>
  <c r="EN1366" i="1"/>
  <c r="EM1366" i="1"/>
  <c r="EL1366" i="1"/>
  <c r="EK1366" i="1"/>
  <c r="EJ1366" i="1"/>
  <c r="EI1366" i="1"/>
  <c r="EH1366" i="1"/>
  <c r="EG1366" i="1"/>
  <c r="EF1366" i="1"/>
  <c r="EE1366" i="1"/>
  <c r="ED1366" i="1"/>
  <c r="EC1366" i="1"/>
  <c r="EB1366" i="1"/>
  <c r="EA1366" i="1"/>
  <c r="DZ1366" i="1"/>
  <c r="DY1366" i="1"/>
  <c r="DX1366" i="1"/>
  <c r="DW1366" i="1"/>
  <c r="DV1366" i="1"/>
  <c r="DU1366" i="1"/>
  <c r="DT1366" i="1"/>
  <c r="DS1366" i="1"/>
  <c r="DR1366" i="1"/>
  <c r="DQ1366" i="1"/>
  <c r="DM1366" i="1"/>
  <c r="DL1366" i="1"/>
  <c r="DK1366" i="1"/>
  <c r="DJ1366" i="1"/>
  <c r="DI1366" i="1"/>
  <c r="DH1366" i="1"/>
  <c r="DG1366" i="1"/>
  <c r="DF1366" i="1"/>
  <c r="DE1366" i="1"/>
  <c r="DD1366" i="1"/>
  <c r="DC1366" i="1"/>
  <c r="DB1366" i="1"/>
  <c r="DA1366" i="1"/>
  <c r="CZ1366" i="1"/>
  <c r="CY1366" i="1"/>
  <c r="CX1366" i="1"/>
  <c r="CW1366" i="1"/>
  <c r="CV1366" i="1"/>
  <c r="CU1366" i="1"/>
  <c r="CT1366" i="1"/>
  <c r="CS1366" i="1"/>
  <c r="CR1366" i="1"/>
  <c r="CQ1366" i="1"/>
  <c r="CP1366" i="1"/>
  <c r="CO1366" i="1"/>
  <c r="CN1366" i="1"/>
  <c r="CM1366" i="1"/>
  <c r="CL1366" i="1"/>
  <c r="CK1366" i="1"/>
  <c r="CJ1366" i="1"/>
  <c r="CI1366" i="1"/>
  <c r="CE1366" i="1"/>
  <c r="CD1366" i="1"/>
  <c r="CC1366" i="1"/>
  <c r="CB1366" i="1"/>
  <c r="CA1366" i="1"/>
  <c r="BZ1366" i="1"/>
  <c r="BY1366" i="1"/>
  <c r="BX1366" i="1"/>
  <c r="BW1366" i="1"/>
  <c r="BV1366" i="1"/>
  <c r="BU1366" i="1"/>
  <c r="BT1366" i="1"/>
  <c r="BS1366" i="1"/>
  <c r="BR1366" i="1"/>
  <c r="BQ1366" i="1"/>
  <c r="BP1366" i="1"/>
  <c r="BO1366" i="1"/>
  <c r="BN1366" i="1"/>
  <c r="BM1366" i="1"/>
  <c r="BL1366" i="1"/>
  <c r="BK1366" i="1"/>
  <c r="BJ1366" i="1"/>
  <c r="BI1366" i="1"/>
  <c r="BH1366" i="1"/>
  <c r="BG1366" i="1"/>
  <c r="BF1366" i="1"/>
  <c r="BE1366" i="1"/>
  <c r="BD1366" i="1"/>
  <c r="BC1366" i="1"/>
  <c r="BB1366" i="1"/>
  <c r="BA1366" i="1"/>
  <c r="AW1366" i="1"/>
  <c r="AV1366" i="1"/>
  <c r="AU1366" i="1"/>
  <c r="AT1366" i="1"/>
  <c r="AS1366" i="1"/>
  <c r="AR1366" i="1"/>
  <c r="AQ1366" i="1"/>
  <c r="AP1366" i="1"/>
  <c r="AO1366" i="1"/>
  <c r="AN1366" i="1"/>
  <c r="AM1366" i="1"/>
  <c r="AL1366" i="1"/>
  <c r="AK1366" i="1"/>
  <c r="AJ1366" i="1"/>
  <c r="AI1366" i="1"/>
  <c r="AH1366" i="1"/>
  <c r="AG1366" i="1"/>
  <c r="AF1366" i="1"/>
  <c r="AE1366" i="1"/>
  <c r="AD1366" i="1"/>
  <c r="AC1366" i="1"/>
  <c r="AB1366" i="1"/>
  <c r="AA1366" i="1"/>
  <c r="Z1366" i="1"/>
  <c r="Y1366" i="1"/>
  <c r="X1366" i="1"/>
  <c r="W1366" i="1"/>
  <c r="V1366" i="1"/>
  <c r="U1366" i="1"/>
  <c r="T1366" i="1"/>
  <c r="R1366" i="1"/>
  <c r="Q1366" i="1"/>
  <c r="E1366" i="1"/>
  <c r="ER1365" i="1"/>
  <c r="EQ1365" i="1"/>
  <c r="EP1365" i="1"/>
  <c r="EO1365" i="1"/>
  <c r="EN1365" i="1"/>
  <c r="EM1365" i="1"/>
  <c r="EL1365" i="1"/>
  <c r="EK1365" i="1"/>
  <c r="EJ1365" i="1"/>
  <c r="EI1365" i="1"/>
  <c r="EH1365" i="1"/>
  <c r="EG1365" i="1"/>
  <c r="EF1365" i="1"/>
  <c r="EE1365" i="1"/>
  <c r="ED1365" i="1"/>
  <c r="EC1365" i="1"/>
  <c r="EB1365" i="1"/>
  <c r="EA1365" i="1"/>
  <c r="DZ1365" i="1"/>
  <c r="DY1365" i="1"/>
  <c r="DX1365" i="1"/>
  <c r="DW1365" i="1"/>
  <c r="DV1365" i="1"/>
  <c r="DU1365" i="1"/>
  <c r="DT1365" i="1"/>
  <c r="DS1365" i="1"/>
  <c r="DR1365" i="1"/>
  <c r="DQ1365" i="1"/>
  <c r="DM1365" i="1"/>
  <c r="DL1365" i="1"/>
  <c r="DK1365" i="1"/>
  <c r="DJ1365" i="1"/>
  <c r="DI1365" i="1"/>
  <c r="DH1365" i="1"/>
  <c r="DG1365" i="1"/>
  <c r="DF1365" i="1"/>
  <c r="DE1365" i="1"/>
  <c r="DD1365" i="1"/>
  <c r="DC1365" i="1"/>
  <c r="DB1365" i="1"/>
  <c r="DA1365" i="1"/>
  <c r="CZ1365" i="1"/>
  <c r="CY1365" i="1"/>
  <c r="CX1365" i="1"/>
  <c r="CW1365" i="1"/>
  <c r="CV1365" i="1"/>
  <c r="CU1365" i="1"/>
  <c r="CT1365" i="1"/>
  <c r="CS1365" i="1"/>
  <c r="CR1365" i="1"/>
  <c r="CQ1365" i="1"/>
  <c r="CP1365" i="1"/>
  <c r="CO1365" i="1"/>
  <c r="CN1365" i="1"/>
  <c r="CM1365" i="1"/>
  <c r="CL1365" i="1"/>
  <c r="CK1365" i="1"/>
  <c r="CJ1365" i="1"/>
  <c r="CI1365" i="1"/>
  <c r="CE1365" i="1"/>
  <c r="CD1365" i="1"/>
  <c r="CC1365" i="1"/>
  <c r="CB1365" i="1"/>
  <c r="CA1365" i="1"/>
  <c r="BZ1365" i="1"/>
  <c r="BY1365" i="1"/>
  <c r="BX1365" i="1"/>
  <c r="BW1365" i="1"/>
  <c r="BV1365" i="1"/>
  <c r="BU1365" i="1"/>
  <c r="BT1365" i="1"/>
  <c r="BS1365" i="1"/>
  <c r="BR1365" i="1"/>
  <c r="BQ1365" i="1"/>
  <c r="BP1365" i="1"/>
  <c r="BO1365" i="1"/>
  <c r="BN1365" i="1"/>
  <c r="BM1365" i="1"/>
  <c r="BL1365" i="1"/>
  <c r="BK1365" i="1"/>
  <c r="BJ1365" i="1"/>
  <c r="BI1365" i="1"/>
  <c r="BH1365" i="1"/>
  <c r="BG1365" i="1"/>
  <c r="BF1365" i="1"/>
  <c r="BE1365" i="1"/>
  <c r="BD1365" i="1"/>
  <c r="BC1365" i="1"/>
  <c r="BB1365" i="1"/>
  <c r="BA1365" i="1"/>
  <c r="AW1365" i="1"/>
  <c r="AV1365" i="1"/>
  <c r="AU1365" i="1"/>
  <c r="AT1365" i="1"/>
  <c r="AS1365" i="1"/>
  <c r="AR1365" i="1"/>
  <c r="AQ1365" i="1"/>
  <c r="AP1365" i="1"/>
  <c r="AO1365" i="1"/>
  <c r="AN1365" i="1"/>
  <c r="AM1365" i="1"/>
  <c r="AL1365" i="1"/>
  <c r="AK1365" i="1"/>
  <c r="AJ1365" i="1"/>
  <c r="AI1365" i="1"/>
  <c r="AH1365" i="1"/>
  <c r="AG1365" i="1"/>
  <c r="AF1365" i="1"/>
  <c r="AE1365" i="1"/>
  <c r="AD1365" i="1"/>
  <c r="AC1365" i="1"/>
  <c r="AB1365" i="1"/>
  <c r="AA1365" i="1"/>
  <c r="Z1365" i="1"/>
  <c r="Y1365" i="1"/>
  <c r="X1365" i="1"/>
  <c r="W1365" i="1"/>
  <c r="V1365" i="1"/>
  <c r="U1365" i="1"/>
  <c r="T1365" i="1"/>
  <c r="ER1364" i="1"/>
  <c r="EQ1364" i="1"/>
  <c r="EP1364" i="1"/>
  <c r="EO1364" i="1"/>
  <c r="EN1364" i="1"/>
  <c r="EM1364" i="1"/>
  <c r="EL1364" i="1"/>
  <c r="EK1364" i="1"/>
  <c r="EJ1364" i="1"/>
  <c r="EI1364" i="1"/>
  <c r="EH1364" i="1"/>
  <c r="EG1364" i="1"/>
  <c r="EF1364" i="1"/>
  <c r="EE1364" i="1"/>
  <c r="ED1364" i="1"/>
  <c r="EC1364" i="1"/>
  <c r="EB1364" i="1"/>
  <c r="EA1364" i="1"/>
  <c r="DZ1364" i="1"/>
  <c r="DY1364" i="1"/>
  <c r="DX1364" i="1"/>
  <c r="DW1364" i="1"/>
  <c r="DV1364" i="1"/>
  <c r="DU1364" i="1"/>
  <c r="DT1364" i="1"/>
  <c r="DS1364" i="1"/>
  <c r="DR1364" i="1"/>
  <c r="DQ1364" i="1"/>
  <c r="DM1364" i="1"/>
  <c r="DL1364" i="1"/>
  <c r="DK1364" i="1"/>
  <c r="DJ1364" i="1"/>
  <c r="DI1364" i="1"/>
  <c r="DH1364" i="1"/>
  <c r="DG1364" i="1"/>
  <c r="DF1364" i="1"/>
  <c r="DE1364" i="1"/>
  <c r="DD1364" i="1"/>
  <c r="DC1364" i="1"/>
  <c r="DB1364" i="1"/>
  <c r="DA1364" i="1"/>
  <c r="CZ1364" i="1"/>
  <c r="CY1364" i="1"/>
  <c r="CX1364" i="1"/>
  <c r="CW1364" i="1"/>
  <c r="CV1364" i="1"/>
  <c r="CU1364" i="1"/>
  <c r="CT1364" i="1"/>
  <c r="CS1364" i="1"/>
  <c r="CR1364" i="1"/>
  <c r="CQ1364" i="1"/>
  <c r="CP1364" i="1"/>
  <c r="CO1364" i="1"/>
  <c r="CN1364" i="1"/>
  <c r="CM1364" i="1"/>
  <c r="CL1364" i="1"/>
  <c r="CK1364" i="1"/>
  <c r="CJ1364" i="1"/>
  <c r="CI1364" i="1"/>
  <c r="CE1364" i="1"/>
  <c r="CD1364" i="1"/>
  <c r="CC1364" i="1"/>
  <c r="CB1364" i="1"/>
  <c r="CA1364" i="1"/>
  <c r="BZ1364" i="1"/>
  <c r="BY1364" i="1"/>
  <c r="BX1364" i="1"/>
  <c r="BW1364" i="1"/>
  <c r="BV1364" i="1"/>
  <c r="BU1364" i="1"/>
  <c r="BT1364" i="1"/>
  <c r="BS1364" i="1"/>
  <c r="BR1364" i="1"/>
  <c r="BQ1364" i="1"/>
  <c r="BP1364" i="1"/>
  <c r="BO1364" i="1"/>
  <c r="BN1364" i="1"/>
  <c r="BM1364" i="1"/>
  <c r="BL1364" i="1"/>
  <c r="BK1364" i="1"/>
  <c r="BJ1364" i="1"/>
  <c r="BI1364" i="1"/>
  <c r="BH1364" i="1"/>
  <c r="BG1364" i="1"/>
  <c r="BF1364" i="1"/>
  <c r="BE1364" i="1"/>
  <c r="BD1364" i="1"/>
  <c r="BC1364" i="1"/>
  <c r="BB1364" i="1"/>
  <c r="BA1364" i="1"/>
  <c r="AW1364" i="1"/>
  <c r="AV1364" i="1"/>
  <c r="AU1364" i="1"/>
  <c r="AT1364" i="1"/>
  <c r="AS1364" i="1"/>
  <c r="AR1364" i="1"/>
  <c r="AQ1364" i="1"/>
  <c r="AP1364" i="1"/>
  <c r="AO1364" i="1"/>
  <c r="AN1364" i="1"/>
  <c r="AM1364" i="1"/>
  <c r="AL1364" i="1"/>
  <c r="AK1364" i="1"/>
  <c r="AJ1364" i="1"/>
  <c r="AI1364" i="1"/>
  <c r="AH1364" i="1"/>
  <c r="AG1364" i="1"/>
  <c r="AF1364" i="1"/>
  <c r="AE1364" i="1"/>
  <c r="AD1364" i="1"/>
  <c r="AC1364" i="1"/>
  <c r="AB1364" i="1"/>
  <c r="AA1364" i="1"/>
  <c r="Z1364" i="1"/>
  <c r="Y1364" i="1"/>
  <c r="X1364" i="1"/>
  <c r="W1364" i="1"/>
  <c r="V1364" i="1"/>
  <c r="U1364" i="1"/>
  <c r="T1364" i="1"/>
  <c r="R1364" i="1"/>
  <c r="S1364" i="1" s="1"/>
  <c r="Q1364" i="1"/>
  <c r="E1364" i="1"/>
  <c r="D1364" i="1"/>
  <c r="D37" i="4" s="1"/>
  <c r="ER1362" i="1"/>
  <c r="EQ1362" i="1"/>
  <c r="EP1362" i="1"/>
  <c r="EO1362" i="1"/>
  <c r="EN1362" i="1"/>
  <c r="EM1362" i="1"/>
  <c r="EL1362" i="1"/>
  <c r="EK1362" i="1"/>
  <c r="EJ1362" i="1"/>
  <c r="EI1362" i="1"/>
  <c r="EH1362" i="1"/>
  <c r="EG1362" i="1"/>
  <c r="EF1362" i="1"/>
  <c r="EE1362" i="1"/>
  <c r="ED1362" i="1"/>
  <c r="EC1362" i="1"/>
  <c r="EB1362" i="1"/>
  <c r="EA1362" i="1"/>
  <c r="DZ1362" i="1"/>
  <c r="DY1362" i="1"/>
  <c r="DX1362" i="1"/>
  <c r="DW1362" i="1"/>
  <c r="DV1362" i="1"/>
  <c r="DU1362" i="1"/>
  <c r="DT1362" i="1"/>
  <c r="DS1362" i="1"/>
  <c r="DR1362" i="1"/>
  <c r="DQ1362" i="1"/>
  <c r="DM1362" i="1"/>
  <c r="DL1362" i="1"/>
  <c r="DK1362" i="1"/>
  <c r="DJ1362" i="1"/>
  <c r="DI1362" i="1"/>
  <c r="DH1362" i="1"/>
  <c r="DG1362" i="1"/>
  <c r="DF1362" i="1"/>
  <c r="DE1362" i="1"/>
  <c r="DD1362" i="1"/>
  <c r="DC1362" i="1"/>
  <c r="DB1362" i="1"/>
  <c r="DA1362" i="1"/>
  <c r="CZ1362" i="1"/>
  <c r="CY1362" i="1"/>
  <c r="CX1362" i="1"/>
  <c r="CW1362" i="1"/>
  <c r="CV1362" i="1"/>
  <c r="CU1362" i="1"/>
  <c r="CT1362" i="1"/>
  <c r="CS1362" i="1"/>
  <c r="CR1362" i="1"/>
  <c r="CQ1362" i="1"/>
  <c r="CP1362" i="1"/>
  <c r="CO1362" i="1"/>
  <c r="CN1362" i="1"/>
  <c r="CM1362" i="1"/>
  <c r="CL1362" i="1"/>
  <c r="CK1362" i="1"/>
  <c r="CJ1362" i="1"/>
  <c r="CI1362" i="1"/>
  <c r="CE1362" i="1"/>
  <c r="CD1362" i="1"/>
  <c r="CC1362" i="1"/>
  <c r="CB1362" i="1"/>
  <c r="CA1362" i="1"/>
  <c r="BZ1362" i="1"/>
  <c r="BY1362" i="1"/>
  <c r="BX1362" i="1"/>
  <c r="BW1362" i="1"/>
  <c r="BV1362" i="1"/>
  <c r="BU1362" i="1"/>
  <c r="BT1362" i="1"/>
  <c r="BS1362" i="1"/>
  <c r="BR1362" i="1"/>
  <c r="BQ1362" i="1"/>
  <c r="BP1362" i="1"/>
  <c r="BO1362" i="1"/>
  <c r="BN1362" i="1"/>
  <c r="BM1362" i="1"/>
  <c r="BL1362" i="1"/>
  <c r="BK1362" i="1"/>
  <c r="BJ1362" i="1"/>
  <c r="BI1362" i="1"/>
  <c r="BH1362" i="1"/>
  <c r="BG1362" i="1"/>
  <c r="BF1362" i="1"/>
  <c r="BE1362" i="1"/>
  <c r="BD1362" i="1"/>
  <c r="BC1362" i="1"/>
  <c r="BB1362" i="1"/>
  <c r="BA1362" i="1"/>
  <c r="AW1362" i="1"/>
  <c r="AV1362" i="1"/>
  <c r="AU1362" i="1"/>
  <c r="AT1362" i="1"/>
  <c r="AS1362" i="1"/>
  <c r="AR1362" i="1"/>
  <c r="AQ1362" i="1"/>
  <c r="AP1362" i="1"/>
  <c r="AO1362" i="1"/>
  <c r="AN1362" i="1"/>
  <c r="AM1362" i="1"/>
  <c r="AL1362" i="1"/>
  <c r="AK1362" i="1"/>
  <c r="AJ1362" i="1"/>
  <c r="AI1362" i="1"/>
  <c r="AH1362" i="1"/>
  <c r="AG1362" i="1"/>
  <c r="AF1362" i="1"/>
  <c r="AE1362" i="1"/>
  <c r="AD1362" i="1"/>
  <c r="AC1362" i="1"/>
  <c r="AB1362" i="1"/>
  <c r="AA1362" i="1"/>
  <c r="Z1362" i="1"/>
  <c r="Y1362" i="1"/>
  <c r="X1362" i="1"/>
  <c r="W1362" i="1"/>
  <c r="V1362" i="1"/>
  <c r="U1362" i="1"/>
  <c r="T1362" i="1"/>
  <c r="ER1361" i="1"/>
  <c r="EQ1361" i="1"/>
  <c r="EP1361" i="1"/>
  <c r="EO1361" i="1"/>
  <c r="EN1361" i="1"/>
  <c r="EM1361" i="1"/>
  <c r="EL1361" i="1"/>
  <c r="EK1361" i="1"/>
  <c r="EJ1361" i="1"/>
  <c r="EI1361" i="1"/>
  <c r="EH1361" i="1"/>
  <c r="EG1361" i="1"/>
  <c r="EF1361" i="1"/>
  <c r="EE1361" i="1"/>
  <c r="ED1361" i="1"/>
  <c r="EC1361" i="1"/>
  <c r="EB1361" i="1"/>
  <c r="EA1361" i="1"/>
  <c r="DZ1361" i="1"/>
  <c r="DY1361" i="1"/>
  <c r="DX1361" i="1"/>
  <c r="DW1361" i="1"/>
  <c r="DV1361" i="1"/>
  <c r="DU1361" i="1"/>
  <c r="DT1361" i="1"/>
  <c r="DS1361" i="1"/>
  <c r="DR1361" i="1"/>
  <c r="DQ1361" i="1"/>
  <c r="DM1361" i="1"/>
  <c r="DL1361" i="1"/>
  <c r="DK1361" i="1"/>
  <c r="DJ1361" i="1"/>
  <c r="DI1361" i="1"/>
  <c r="DH1361" i="1"/>
  <c r="DG1361" i="1"/>
  <c r="DF1361" i="1"/>
  <c r="DE1361" i="1"/>
  <c r="DD1361" i="1"/>
  <c r="DC1361" i="1"/>
  <c r="DB1361" i="1"/>
  <c r="DA1361" i="1"/>
  <c r="CZ1361" i="1"/>
  <c r="CY1361" i="1"/>
  <c r="CX1361" i="1"/>
  <c r="CW1361" i="1"/>
  <c r="CV1361" i="1"/>
  <c r="CU1361" i="1"/>
  <c r="CT1361" i="1"/>
  <c r="CS1361" i="1"/>
  <c r="CR1361" i="1"/>
  <c r="CQ1361" i="1"/>
  <c r="CP1361" i="1"/>
  <c r="CO1361" i="1"/>
  <c r="CN1361" i="1"/>
  <c r="CM1361" i="1"/>
  <c r="CL1361" i="1"/>
  <c r="CK1361" i="1"/>
  <c r="CJ1361" i="1"/>
  <c r="CI1361" i="1"/>
  <c r="CE1361" i="1"/>
  <c r="CD1361" i="1"/>
  <c r="CC1361" i="1"/>
  <c r="CB1361" i="1"/>
  <c r="CA1361" i="1"/>
  <c r="BZ1361" i="1"/>
  <c r="BY1361" i="1"/>
  <c r="BX1361" i="1"/>
  <c r="BW1361" i="1"/>
  <c r="BV1361" i="1"/>
  <c r="BU1361" i="1"/>
  <c r="BT1361" i="1"/>
  <c r="BS1361" i="1"/>
  <c r="BR1361" i="1"/>
  <c r="BQ1361" i="1"/>
  <c r="BP1361" i="1"/>
  <c r="BO1361" i="1"/>
  <c r="BN1361" i="1"/>
  <c r="BM1361" i="1"/>
  <c r="BL1361" i="1"/>
  <c r="BK1361" i="1"/>
  <c r="BJ1361" i="1"/>
  <c r="BI1361" i="1"/>
  <c r="BH1361" i="1"/>
  <c r="BG1361" i="1"/>
  <c r="BF1361" i="1"/>
  <c r="BE1361" i="1"/>
  <c r="BD1361" i="1"/>
  <c r="BC1361" i="1"/>
  <c r="BB1361" i="1"/>
  <c r="BA1361" i="1"/>
  <c r="AW1361" i="1"/>
  <c r="AV1361" i="1"/>
  <c r="AU1361" i="1"/>
  <c r="AT1361" i="1"/>
  <c r="AS1361" i="1"/>
  <c r="AR1361" i="1"/>
  <c r="AQ1361" i="1"/>
  <c r="AP1361" i="1"/>
  <c r="AO1361" i="1"/>
  <c r="AN1361" i="1"/>
  <c r="AM1361" i="1"/>
  <c r="AL1361" i="1"/>
  <c r="AK1361" i="1"/>
  <c r="AJ1361" i="1"/>
  <c r="AI1361" i="1"/>
  <c r="AH1361" i="1"/>
  <c r="AG1361" i="1"/>
  <c r="AF1361" i="1"/>
  <c r="AE1361" i="1"/>
  <c r="AD1361" i="1"/>
  <c r="AC1361" i="1"/>
  <c r="AB1361" i="1"/>
  <c r="AA1361" i="1"/>
  <c r="Z1361" i="1"/>
  <c r="Y1361" i="1"/>
  <c r="X1361" i="1"/>
  <c r="W1361" i="1"/>
  <c r="V1361" i="1"/>
  <c r="U1361" i="1"/>
  <c r="T1361" i="1"/>
  <c r="R1361" i="1"/>
  <c r="Q1361" i="1"/>
  <c r="E1361" i="1"/>
  <c r="D1361" i="1"/>
  <c r="D34" i="4" s="1"/>
  <c r="ER1360" i="1"/>
  <c r="EQ1360" i="1"/>
  <c r="EP1360" i="1"/>
  <c r="EO1360" i="1"/>
  <c r="EN1360" i="1"/>
  <c r="EM1360" i="1"/>
  <c r="EL1360" i="1"/>
  <c r="EK1360" i="1"/>
  <c r="EJ1360" i="1"/>
  <c r="EI1360" i="1"/>
  <c r="EH1360" i="1"/>
  <c r="EG1360" i="1"/>
  <c r="EF1360" i="1"/>
  <c r="EE1360" i="1"/>
  <c r="ED1360" i="1"/>
  <c r="EC1360" i="1"/>
  <c r="EB1360" i="1"/>
  <c r="EA1360" i="1"/>
  <c r="DZ1360" i="1"/>
  <c r="DY1360" i="1"/>
  <c r="DX1360" i="1"/>
  <c r="DW1360" i="1"/>
  <c r="DV1360" i="1"/>
  <c r="DU1360" i="1"/>
  <c r="DT1360" i="1"/>
  <c r="DS1360" i="1"/>
  <c r="DR1360" i="1"/>
  <c r="DQ1360" i="1"/>
  <c r="DM1360" i="1"/>
  <c r="DL1360" i="1"/>
  <c r="DK1360" i="1"/>
  <c r="DJ1360" i="1"/>
  <c r="DI1360" i="1"/>
  <c r="DH1360" i="1"/>
  <c r="DG1360" i="1"/>
  <c r="DF1360" i="1"/>
  <c r="DE1360" i="1"/>
  <c r="DD1360" i="1"/>
  <c r="DC1360" i="1"/>
  <c r="DB1360" i="1"/>
  <c r="DA1360" i="1"/>
  <c r="CZ1360" i="1"/>
  <c r="CY1360" i="1"/>
  <c r="CX1360" i="1"/>
  <c r="CW1360" i="1"/>
  <c r="CV1360" i="1"/>
  <c r="CU1360" i="1"/>
  <c r="CT1360" i="1"/>
  <c r="CS1360" i="1"/>
  <c r="CR1360" i="1"/>
  <c r="CQ1360" i="1"/>
  <c r="CP1360" i="1"/>
  <c r="CO1360" i="1"/>
  <c r="CN1360" i="1"/>
  <c r="CM1360" i="1"/>
  <c r="CL1360" i="1"/>
  <c r="CK1360" i="1"/>
  <c r="CJ1360" i="1"/>
  <c r="CI1360" i="1"/>
  <c r="CE1360" i="1"/>
  <c r="CD1360" i="1"/>
  <c r="CC1360" i="1"/>
  <c r="CB1360" i="1"/>
  <c r="CA1360" i="1"/>
  <c r="BZ1360" i="1"/>
  <c r="BY1360" i="1"/>
  <c r="BX1360" i="1"/>
  <c r="BW1360" i="1"/>
  <c r="BV1360" i="1"/>
  <c r="BU1360" i="1"/>
  <c r="BT1360" i="1"/>
  <c r="BS1360" i="1"/>
  <c r="BR1360" i="1"/>
  <c r="BQ1360" i="1"/>
  <c r="BP1360" i="1"/>
  <c r="BO1360" i="1"/>
  <c r="BN1360" i="1"/>
  <c r="BM1360" i="1"/>
  <c r="BL1360" i="1"/>
  <c r="BK1360" i="1"/>
  <c r="BJ1360" i="1"/>
  <c r="BI1360" i="1"/>
  <c r="BH1360" i="1"/>
  <c r="BG1360" i="1"/>
  <c r="BF1360" i="1"/>
  <c r="BE1360" i="1"/>
  <c r="BD1360" i="1"/>
  <c r="BC1360" i="1"/>
  <c r="BB1360" i="1"/>
  <c r="BA1360" i="1"/>
  <c r="AW1360" i="1"/>
  <c r="AV1360" i="1"/>
  <c r="AU1360" i="1"/>
  <c r="AT1360" i="1"/>
  <c r="AS1360" i="1"/>
  <c r="AR1360" i="1"/>
  <c r="AQ1360" i="1"/>
  <c r="AP1360" i="1"/>
  <c r="AO1360" i="1"/>
  <c r="AN1360" i="1"/>
  <c r="AM1360" i="1"/>
  <c r="AL1360" i="1"/>
  <c r="AK1360" i="1"/>
  <c r="AJ1360" i="1"/>
  <c r="AI1360" i="1"/>
  <c r="AH1360" i="1"/>
  <c r="AG1360" i="1"/>
  <c r="AF1360" i="1"/>
  <c r="AE1360" i="1"/>
  <c r="AD1360" i="1"/>
  <c r="AC1360" i="1"/>
  <c r="AB1360" i="1"/>
  <c r="AA1360" i="1"/>
  <c r="Z1360" i="1"/>
  <c r="Y1360" i="1"/>
  <c r="X1360" i="1"/>
  <c r="W1360" i="1"/>
  <c r="V1360" i="1"/>
  <c r="U1360" i="1"/>
  <c r="T1360" i="1"/>
  <c r="ER1359" i="1"/>
  <c r="EQ1359" i="1"/>
  <c r="EP1359" i="1"/>
  <c r="EO1359" i="1"/>
  <c r="EN1359" i="1"/>
  <c r="EM1359" i="1"/>
  <c r="EL1359" i="1"/>
  <c r="EK1359" i="1"/>
  <c r="EJ1359" i="1"/>
  <c r="EI1359" i="1"/>
  <c r="EH1359" i="1"/>
  <c r="EG1359" i="1"/>
  <c r="EF1359" i="1"/>
  <c r="EE1359" i="1"/>
  <c r="ED1359" i="1"/>
  <c r="EC1359" i="1"/>
  <c r="EB1359" i="1"/>
  <c r="EA1359" i="1"/>
  <c r="DZ1359" i="1"/>
  <c r="DY1359" i="1"/>
  <c r="DX1359" i="1"/>
  <c r="DW1359" i="1"/>
  <c r="DV1359" i="1"/>
  <c r="DU1359" i="1"/>
  <c r="DT1359" i="1"/>
  <c r="DS1359" i="1"/>
  <c r="DR1359" i="1"/>
  <c r="DQ1359" i="1"/>
  <c r="DM1359" i="1"/>
  <c r="DL1359" i="1"/>
  <c r="DK1359" i="1"/>
  <c r="DJ1359" i="1"/>
  <c r="DI1359" i="1"/>
  <c r="DH1359" i="1"/>
  <c r="DG1359" i="1"/>
  <c r="DF1359" i="1"/>
  <c r="DE1359" i="1"/>
  <c r="DD1359" i="1"/>
  <c r="DC1359" i="1"/>
  <c r="DB1359" i="1"/>
  <c r="DA1359" i="1"/>
  <c r="CZ1359" i="1"/>
  <c r="CY1359" i="1"/>
  <c r="CX1359" i="1"/>
  <c r="CW1359" i="1"/>
  <c r="CV1359" i="1"/>
  <c r="CU1359" i="1"/>
  <c r="CT1359" i="1"/>
  <c r="CS1359" i="1"/>
  <c r="CR1359" i="1"/>
  <c r="CQ1359" i="1"/>
  <c r="CP1359" i="1"/>
  <c r="CO1359" i="1"/>
  <c r="CN1359" i="1"/>
  <c r="CM1359" i="1"/>
  <c r="CL1359" i="1"/>
  <c r="CK1359" i="1"/>
  <c r="CJ1359" i="1"/>
  <c r="CI1359" i="1"/>
  <c r="CE1359" i="1"/>
  <c r="CD1359" i="1"/>
  <c r="CC1359" i="1"/>
  <c r="CB1359" i="1"/>
  <c r="CA1359" i="1"/>
  <c r="BZ1359" i="1"/>
  <c r="BY1359" i="1"/>
  <c r="BX1359" i="1"/>
  <c r="BW1359" i="1"/>
  <c r="BV1359" i="1"/>
  <c r="BU1359" i="1"/>
  <c r="BT1359" i="1"/>
  <c r="BS1359" i="1"/>
  <c r="BR1359" i="1"/>
  <c r="BQ1359" i="1"/>
  <c r="BP1359" i="1"/>
  <c r="BO1359" i="1"/>
  <c r="BN1359" i="1"/>
  <c r="BM1359" i="1"/>
  <c r="BL1359" i="1"/>
  <c r="BK1359" i="1"/>
  <c r="BJ1359" i="1"/>
  <c r="BI1359" i="1"/>
  <c r="BH1359" i="1"/>
  <c r="BG1359" i="1"/>
  <c r="BF1359" i="1"/>
  <c r="BE1359" i="1"/>
  <c r="BD1359" i="1"/>
  <c r="BC1359" i="1"/>
  <c r="BB1359" i="1"/>
  <c r="BA1359" i="1"/>
  <c r="AW1359" i="1"/>
  <c r="AV1359" i="1"/>
  <c r="AU1359" i="1"/>
  <c r="AT1359" i="1"/>
  <c r="AS1359" i="1"/>
  <c r="AR1359" i="1"/>
  <c r="AQ1359" i="1"/>
  <c r="AP1359" i="1"/>
  <c r="AO1359" i="1"/>
  <c r="AN1359" i="1"/>
  <c r="AM1359" i="1"/>
  <c r="AL1359" i="1"/>
  <c r="AK1359" i="1"/>
  <c r="AJ1359" i="1"/>
  <c r="AI1359" i="1"/>
  <c r="AH1359" i="1"/>
  <c r="AG1359" i="1"/>
  <c r="AF1359" i="1"/>
  <c r="AE1359" i="1"/>
  <c r="AD1359" i="1"/>
  <c r="AC1359" i="1"/>
  <c r="AB1359" i="1"/>
  <c r="AA1359" i="1"/>
  <c r="Z1359" i="1"/>
  <c r="Y1359" i="1"/>
  <c r="X1359" i="1"/>
  <c r="W1359" i="1"/>
  <c r="V1359" i="1"/>
  <c r="U1359" i="1"/>
  <c r="T1359" i="1"/>
  <c r="R1359" i="1"/>
  <c r="Q1359" i="1"/>
  <c r="F1359" i="1"/>
  <c r="E1359" i="1"/>
  <c r="D1359" i="1"/>
  <c r="D32" i="4" s="1"/>
  <c r="ER1358" i="1"/>
  <c r="EQ1358" i="1"/>
  <c r="EP1358" i="1"/>
  <c r="EO1358" i="1"/>
  <c r="EN1358" i="1"/>
  <c r="EM1358" i="1"/>
  <c r="EL1358" i="1"/>
  <c r="EK1358" i="1"/>
  <c r="EJ1358" i="1"/>
  <c r="EI1358" i="1"/>
  <c r="EH1358" i="1"/>
  <c r="EG1358" i="1"/>
  <c r="EF1358" i="1"/>
  <c r="EE1358" i="1"/>
  <c r="ED1358" i="1"/>
  <c r="EC1358" i="1"/>
  <c r="EB1358" i="1"/>
  <c r="EA1358" i="1"/>
  <c r="DZ1358" i="1"/>
  <c r="DY1358" i="1"/>
  <c r="DX1358" i="1"/>
  <c r="DW1358" i="1"/>
  <c r="DV1358" i="1"/>
  <c r="DU1358" i="1"/>
  <c r="DT1358" i="1"/>
  <c r="DS1358" i="1"/>
  <c r="DR1358" i="1"/>
  <c r="DQ1358" i="1"/>
  <c r="DM1358" i="1"/>
  <c r="DL1358" i="1"/>
  <c r="DK1358" i="1"/>
  <c r="DJ1358" i="1"/>
  <c r="DI1358" i="1"/>
  <c r="DH1358" i="1"/>
  <c r="DG1358" i="1"/>
  <c r="DF1358" i="1"/>
  <c r="DE1358" i="1"/>
  <c r="DD1358" i="1"/>
  <c r="DC1358" i="1"/>
  <c r="DB1358" i="1"/>
  <c r="DA1358" i="1"/>
  <c r="CZ1358" i="1"/>
  <c r="CY1358" i="1"/>
  <c r="CX1358" i="1"/>
  <c r="CW1358" i="1"/>
  <c r="CV1358" i="1"/>
  <c r="CU1358" i="1"/>
  <c r="CT1358" i="1"/>
  <c r="CS1358" i="1"/>
  <c r="CR1358" i="1"/>
  <c r="CQ1358" i="1"/>
  <c r="CP1358" i="1"/>
  <c r="CO1358" i="1"/>
  <c r="CN1358" i="1"/>
  <c r="CM1358" i="1"/>
  <c r="CL1358" i="1"/>
  <c r="CK1358" i="1"/>
  <c r="CJ1358" i="1"/>
  <c r="CI1358" i="1"/>
  <c r="CE1358" i="1"/>
  <c r="CD1358" i="1"/>
  <c r="CC1358" i="1"/>
  <c r="CB1358" i="1"/>
  <c r="CA1358" i="1"/>
  <c r="BZ1358" i="1"/>
  <c r="BY1358" i="1"/>
  <c r="BX1358" i="1"/>
  <c r="BW1358" i="1"/>
  <c r="BV1358" i="1"/>
  <c r="BU1358" i="1"/>
  <c r="BT1358" i="1"/>
  <c r="BS1358" i="1"/>
  <c r="BR1358" i="1"/>
  <c r="BQ1358" i="1"/>
  <c r="BP1358" i="1"/>
  <c r="BO1358" i="1"/>
  <c r="BN1358" i="1"/>
  <c r="BM1358" i="1"/>
  <c r="BL1358" i="1"/>
  <c r="BK1358" i="1"/>
  <c r="BJ1358" i="1"/>
  <c r="BI1358" i="1"/>
  <c r="BH1358" i="1"/>
  <c r="BG1358" i="1"/>
  <c r="BF1358" i="1"/>
  <c r="BE1358" i="1"/>
  <c r="BD1358" i="1"/>
  <c r="BC1358" i="1"/>
  <c r="BB1358" i="1"/>
  <c r="BA1358" i="1"/>
  <c r="AW1358" i="1"/>
  <c r="AV1358" i="1"/>
  <c r="AU1358" i="1"/>
  <c r="AT1358" i="1"/>
  <c r="AS1358" i="1"/>
  <c r="AR1358" i="1"/>
  <c r="AQ1358" i="1"/>
  <c r="AP1358" i="1"/>
  <c r="AO1358" i="1"/>
  <c r="AN1358" i="1"/>
  <c r="AM1358" i="1"/>
  <c r="AL1358" i="1"/>
  <c r="AK1358" i="1"/>
  <c r="AJ1358" i="1"/>
  <c r="AI1358" i="1"/>
  <c r="AH1358" i="1"/>
  <c r="AG1358" i="1"/>
  <c r="AF1358" i="1"/>
  <c r="AE1358" i="1"/>
  <c r="AD1358" i="1"/>
  <c r="AC1358" i="1"/>
  <c r="AB1358" i="1"/>
  <c r="AA1358" i="1"/>
  <c r="Z1358" i="1"/>
  <c r="Y1358" i="1"/>
  <c r="X1358" i="1"/>
  <c r="W1358" i="1"/>
  <c r="V1358" i="1"/>
  <c r="U1358" i="1"/>
  <c r="T1358" i="1"/>
  <c r="ER1357" i="1"/>
  <c r="EQ1357" i="1"/>
  <c r="EP1357" i="1"/>
  <c r="EO1357" i="1"/>
  <c r="EN1357" i="1"/>
  <c r="EM1357" i="1"/>
  <c r="EL1357" i="1"/>
  <c r="EK1357" i="1"/>
  <c r="EJ1357" i="1"/>
  <c r="EI1357" i="1"/>
  <c r="EH1357" i="1"/>
  <c r="EG1357" i="1"/>
  <c r="EF1357" i="1"/>
  <c r="EE1357" i="1"/>
  <c r="ED1357" i="1"/>
  <c r="EC1357" i="1"/>
  <c r="EB1357" i="1"/>
  <c r="EA1357" i="1"/>
  <c r="DZ1357" i="1"/>
  <c r="DY1357" i="1"/>
  <c r="DX1357" i="1"/>
  <c r="DW1357" i="1"/>
  <c r="DV1357" i="1"/>
  <c r="DU1357" i="1"/>
  <c r="DT1357" i="1"/>
  <c r="DS1357" i="1"/>
  <c r="DR1357" i="1"/>
  <c r="DQ1357" i="1"/>
  <c r="DM1357" i="1"/>
  <c r="DL1357" i="1"/>
  <c r="DK1357" i="1"/>
  <c r="DJ1357" i="1"/>
  <c r="DI1357" i="1"/>
  <c r="DH1357" i="1"/>
  <c r="DG1357" i="1"/>
  <c r="DF1357" i="1"/>
  <c r="DE1357" i="1"/>
  <c r="DD1357" i="1"/>
  <c r="DC1357" i="1"/>
  <c r="DB1357" i="1"/>
  <c r="DA1357" i="1"/>
  <c r="CZ1357" i="1"/>
  <c r="CY1357" i="1"/>
  <c r="CX1357" i="1"/>
  <c r="CW1357" i="1"/>
  <c r="CV1357" i="1"/>
  <c r="CU1357" i="1"/>
  <c r="CT1357" i="1"/>
  <c r="CS1357" i="1"/>
  <c r="CR1357" i="1"/>
  <c r="CQ1357" i="1"/>
  <c r="CP1357" i="1"/>
  <c r="CO1357" i="1"/>
  <c r="CN1357" i="1"/>
  <c r="CM1357" i="1"/>
  <c r="CL1357" i="1"/>
  <c r="CK1357" i="1"/>
  <c r="CJ1357" i="1"/>
  <c r="CI1357" i="1"/>
  <c r="CE1357" i="1"/>
  <c r="CD1357" i="1"/>
  <c r="CC1357" i="1"/>
  <c r="CB1357" i="1"/>
  <c r="CA1357" i="1"/>
  <c r="BZ1357" i="1"/>
  <c r="BY1357" i="1"/>
  <c r="BX1357" i="1"/>
  <c r="BW1357" i="1"/>
  <c r="BV1357" i="1"/>
  <c r="BU1357" i="1"/>
  <c r="BT1357" i="1"/>
  <c r="BS1357" i="1"/>
  <c r="BR1357" i="1"/>
  <c r="BQ1357" i="1"/>
  <c r="BP1357" i="1"/>
  <c r="BO1357" i="1"/>
  <c r="BN1357" i="1"/>
  <c r="BM1357" i="1"/>
  <c r="BL1357" i="1"/>
  <c r="BK1357" i="1"/>
  <c r="BJ1357" i="1"/>
  <c r="BI1357" i="1"/>
  <c r="BH1357" i="1"/>
  <c r="BG1357" i="1"/>
  <c r="BF1357" i="1"/>
  <c r="BE1357" i="1"/>
  <c r="BD1357" i="1"/>
  <c r="BC1357" i="1"/>
  <c r="BB1357" i="1"/>
  <c r="BA1357" i="1"/>
  <c r="AW1357" i="1"/>
  <c r="AV1357" i="1"/>
  <c r="AU1357" i="1"/>
  <c r="AT1357" i="1"/>
  <c r="AS1357" i="1"/>
  <c r="AR1357" i="1"/>
  <c r="AQ1357" i="1"/>
  <c r="AP1357" i="1"/>
  <c r="AO1357" i="1"/>
  <c r="AN1357" i="1"/>
  <c r="AM1357" i="1"/>
  <c r="AL1357" i="1"/>
  <c r="AK1357" i="1"/>
  <c r="AJ1357" i="1"/>
  <c r="AI1357" i="1"/>
  <c r="AH1357" i="1"/>
  <c r="AG1357" i="1"/>
  <c r="AF1357" i="1"/>
  <c r="AE1357" i="1"/>
  <c r="AD1357" i="1"/>
  <c r="AC1357" i="1"/>
  <c r="AB1357" i="1"/>
  <c r="AA1357" i="1"/>
  <c r="Z1357" i="1"/>
  <c r="Y1357" i="1"/>
  <c r="X1357" i="1"/>
  <c r="W1357" i="1"/>
  <c r="V1357" i="1"/>
  <c r="U1357" i="1"/>
  <c r="T1357" i="1"/>
  <c r="R1357" i="1"/>
  <c r="Q1357" i="1"/>
  <c r="S1357" i="1" s="1"/>
  <c r="E1357" i="1"/>
  <c r="D1357" i="1"/>
  <c r="D30" i="4" s="1"/>
  <c r="ER1356" i="1"/>
  <c r="EQ1356" i="1"/>
  <c r="EP1356" i="1"/>
  <c r="EO1356" i="1"/>
  <c r="EN1356" i="1"/>
  <c r="EM1356" i="1"/>
  <c r="EL1356" i="1"/>
  <c r="EK1356" i="1"/>
  <c r="EJ1356" i="1"/>
  <c r="EI1356" i="1"/>
  <c r="EH1356" i="1"/>
  <c r="EG1356" i="1"/>
  <c r="EF1356" i="1"/>
  <c r="EE1356" i="1"/>
  <c r="ED1356" i="1"/>
  <c r="EC1356" i="1"/>
  <c r="EB1356" i="1"/>
  <c r="EA1356" i="1"/>
  <c r="DZ1356" i="1"/>
  <c r="DY1356" i="1"/>
  <c r="DX1356" i="1"/>
  <c r="DW1356" i="1"/>
  <c r="DV1356" i="1"/>
  <c r="DU1356" i="1"/>
  <c r="DT1356" i="1"/>
  <c r="DS1356" i="1"/>
  <c r="DR1356" i="1"/>
  <c r="DQ1356" i="1"/>
  <c r="DM1356" i="1"/>
  <c r="DL1356" i="1"/>
  <c r="DK1356" i="1"/>
  <c r="DJ1356" i="1"/>
  <c r="DI1356" i="1"/>
  <c r="DH1356" i="1"/>
  <c r="DG1356" i="1"/>
  <c r="DF1356" i="1"/>
  <c r="DE1356" i="1"/>
  <c r="DD1356" i="1"/>
  <c r="DC1356" i="1"/>
  <c r="DB1356" i="1"/>
  <c r="DA1356" i="1"/>
  <c r="CZ1356" i="1"/>
  <c r="CY1356" i="1"/>
  <c r="CX1356" i="1"/>
  <c r="CW1356" i="1"/>
  <c r="CV1356" i="1"/>
  <c r="CU1356" i="1"/>
  <c r="CT1356" i="1"/>
  <c r="CS1356" i="1"/>
  <c r="CR1356" i="1"/>
  <c r="CQ1356" i="1"/>
  <c r="CP1356" i="1"/>
  <c r="CO1356" i="1"/>
  <c r="CN1356" i="1"/>
  <c r="CM1356" i="1"/>
  <c r="CL1356" i="1"/>
  <c r="CK1356" i="1"/>
  <c r="CJ1356" i="1"/>
  <c r="CI1356" i="1"/>
  <c r="CE1356" i="1"/>
  <c r="CD1356" i="1"/>
  <c r="CC1356" i="1"/>
  <c r="CB1356" i="1"/>
  <c r="CA1356" i="1"/>
  <c r="BZ1356" i="1"/>
  <c r="BY1356" i="1"/>
  <c r="BX1356" i="1"/>
  <c r="BW1356" i="1"/>
  <c r="BV1356" i="1"/>
  <c r="BU1356" i="1"/>
  <c r="BT1356" i="1"/>
  <c r="BS1356" i="1"/>
  <c r="BR1356" i="1"/>
  <c r="BQ1356" i="1"/>
  <c r="BP1356" i="1"/>
  <c r="BO1356" i="1"/>
  <c r="BN1356" i="1"/>
  <c r="BM1356" i="1"/>
  <c r="BL1356" i="1"/>
  <c r="BK1356" i="1"/>
  <c r="BJ1356" i="1"/>
  <c r="BI1356" i="1"/>
  <c r="BH1356" i="1"/>
  <c r="BG1356" i="1"/>
  <c r="BF1356" i="1"/>
  <c r="BE1356" i="1"/>
  <c r="BD1356" i="1"/>
  <c r="BC1356" i="1"/>
  <c r="BB1356" i="1"/>
  <c r="BA1356" i="1"/>
  <c r="AW1356" i="1"/>
  <c r="AV1356" i="1"/>
  <c r="AU1356" i="1"/>
  <c r="AT1356" i="1"/>
  <c r="AS1356" i="1"/>
  <c r="AR1356" i="1"/>
  <c r="AQ1356" i="1"/>
  <c r="AP1356" i="1"/>
  <c r="AO1356" i="1"/>
  <c r="AN1356" i="1"/>
  <c r="AM1356" i="1"/>
  <c r="AL1356" i="1"/>
  <c r="AK1356" i="1"/>
  <c r="AJ1356" i="1"/>
  <c r="AI1356" i="1"/>
  <c r="AH1356" i="1"/>
  <c r="AG1356" i="1"/>
  <c r="AF1356" i="1"/>
  <c r="AE1356" i="1"/>
  <c r="AD1356" i="1"/>
  <c r="AC1356" i="1"/>
  <c r="AB1356" i="1"/>
  <c r="AA1356" i="1"/>
  <c r="Z1356" i="1"/>
  <c r="Y1356" i="1"/>
  <c r="X1356" i="1"/>
  <c r="W1356" i="1"/>
  <c r="V1356" i="1"/>
  <c r="U1356" i="1"/>
  <c r="T1356" i="1"/>
  <c r="ER1355" i="1"/>
  <c r="EQ1355" i="1"/>
  <c r="EP1355" i="1"/>
  <c r="EO1355" i="1"/>
  <c r="EN1355" i="1"/>
  <c r="EM1355" i="1"/>
  <c r="EL1355" i="1"/>
  <c r="EK1355" i="1"/>
  <c r="EJ1355" i="1"/>
  <c r="EI1355" i="1"/>
  <c r="EH1355" i="1"/>
  <c r="EG1355" i="1"/>
  <c r="EF1355" i="1"/>
  <c r="EE1355" i="1"/>
  <c r="ED1355" i="1"/>
  <c r="EC1355" i="1"/>
  <c r="EB1355" i="1"/>
  <c r="EA1355" i="1"/>
  <c r="DZ1355" i="1"/>
  <c r="DY1355" i="1"/>
  <c r="DX1355" i="1"/>
  <c r="DW1355" i="1"/>
  <c r="DV1355" i="1"/>
  <c r="DU1355" i="1"/>
  <c r="DT1355" i="1"/>
  <c r="DS1355" i="1"/>
  <c r="DR1355" i="1"/>
  <c r="DQ1355" i="1"/>
  <c r="DM1355" i="1"/>
  <c r="DL1355" i="1"/>
  <c r="DK1355" i="1"/>
  <c r="DJ1355" i="1"/>
  <c r="DI1355" i="1"/>
  <c r="DH1355" i="1"/>
  <c r="DG1355" i="1"/>
  <c r="DF1355" i="1"/>
  <c r="DE1355" i="1"/>
  <c r="DD1355" i="1"/>
  <c r="DC1355" i="1"/>
  <c r="DB1355" i="1"/>
  <c r="DA1355" i="1"/>
  <c r="CZ1355" i="1"/>
  <c r="CY1355" i="1"/>
  <c r="CX1355" i="1"/>
  <c r="CW1355" i="1"/>
  <c r="CV1355" i="1"/>
  <c r="CU1355" i="1"/>
  <c r="CT1355" i="1"/>
  <c r="CS1355" i="1"/>
  <c r="CR1355" i="1"/>
  <c r="CQ1355" i="1"/>
  <c r="CP1355" i="1"/>
  <c r="CO1355" i="1"/>
  <c r="CN1355" i="1"/>
  <c r="CM1355" i="1"/>
  <c r="CL1355" i="1"/>
  <c r="CK1355" i="1"/>
  <c r="CJ1355" i="1"/>
  <c r="CI1355" i="1"/>
  <c r="CE1355" i="1"/>
  <c r="CD1355" i="1"/>
  <c r="CC1355" i="1"/>
  <c r="CB1355" i="1"/>
  <c r="CA1355" i="1"/>
  <c r="BZ1355" i="1"/>
  <c r="BY1355" i="1"/>
  <c r="BX1355" i="1"/>
  <c r="BW1355" i="1"/>
  <c r="BV1355" i="1"/>
  <c r="BU1355" i="1"/>
  <c r="BT1355" i="1"/>
  <c r="BS1355" i="1"/>
  <c r="BR1355" i="1"/>
  <c r="BQ1355" i="1"/>
  <c r="BP1355" i="1"/>
  <c r="BO1355" i="1"/>
  <c r="BN1355" i="1"/>
  <c r="BM1355" i="1"/>
  <c r="BL1355" i="1"/>
  <c r="BK1355" i="1"/>
  <c r="BJ1355" i="1"/>
  <c r="BI1355" i="1"/>
  <c r="BH1355" i="1"/>
  <c r="BG1355" i="1"/>
  <c r="BF1355" i="1"/>
  <c r="BE1355" i="1"/>
  <c r="BD1355" i="1"/>
  <c r="BC1355" i="1"/>
  <c r="BB1355" i="1"/>
  <c r="BA1355" i="1"/>
  <c r="AW1355" i="1"/>
  <c r="AV1355" i="1"/>
  <c r="AU1355" i="1"/>
  <c r="AT1355" i="1"/>
  <c r="AS1355" i="1"/>
  <c r="AR1355" i="1"/>
  <c r="AQ1355" i="1"/>
  <c r="AP1355" i="1"/>
  <c r="AO1355" i="1"/>
  <c r="AN1355" i="1"/>
  <c r="AM1355" i="1"/>
  <c r="AL1355" i="1"/>
  <c r="AK1355" i="1"/>
  <c r="AJ1355" i="1"/>
  <c r="AI1355" i="1"/>
  <c r="AH1355" i="1"/>
  <c r="AG1355" i="1"/>
  <c r="AF1355" i="1"/>
  <c r="AE1355" i="1"/>
  <c r="AD1355" i="1"/>
  <c r="AC1355" i="1"/>
  <c r="AB1355" i="1"/>
  <c r="AA1355" i="1"/>
  <c r="Z1355" i="1"/>
  <c r="Y1355" i="1"/>
  <c r="X1355" i="1"/>
  <c r="W1355" i="1"/>
  <c r="V1355" i="1"/>
  <c r="U1355" i="1"/>
  <c r="T1355" i="1"/>
  <c r="R1355" i="1"/>
  <c r="S1355" i="1" s="1"/>
  <c r="Q1355" i="1"/>
  <c r="F1355" i="1"/>
  <c r="E1355" i="1"/>
  <c r="D1355" i="1"/>
  <c r="D28" i="4" s="1"/>
  <c r="ER1354" i="1"/>
  <c r="EQ1354" i="1"/>
  <c r="EP1354" i="1"/>
  <c r="EO1354" i="1"/>
  <c r="EN1354" i="1"/>
  <c r="EM1354" i="1"/>
  <c r="EL1354" i="1"/>
  <c r="EK1354" i="1"/>
  <c r="EJ1354" i="1"/>
  <c r="EI1354" i="1"/>
  <c r="EH1354" i="1"/>
  <c r="EG1354" i="1"/>
  <c r="EF1354" i="1"/>
  <c r="EE1354" i="1"/>
  <c r="ED1354" i="1"/>
  <c r="EC1354" i="1"/>
  <c r="EB1354" i="1"/>
  <c r="EA1354" i="1"/>
  <c r="DZ1354" i="1"/>
  <c r="DY1354" i="1"/>
  <c r="DX1354" i="1"/>
  <c r="DW1354" i="1"/>
  <c r="DV1354" i="1"/>
  <c r="DU1354" i="1"/>
  <c r="DT1354" i="1"/>
  <c r="DS1354" i="1"/>
  <c r="DR1354" i="1"/>
  <c r="DQ1354" i="1"/>
  <c r="DM1354" i="1"/>
  <c r="DL1354" i="1"/>
  <c r="DK1354" i="1"/>
  <c r="DJ1354" i="1"/>
  <c r="DI1354" i="1"/>
  <c r="DH1354" i="1"/>
  <c r="DG1354" i="1"/>
  <c r="DF1354" i="1"/>
  <c r="DE1354" i="1"/>
  <c r="DD1354" i="1"/>
  <c r="DC1354" i="1"/>
  <c r="DB1354" i="1"/>
  <c r="DA1354" i="1"/>
  <c r="CZ1354" i="1"/>
  <c r="CY1354" i="1"/>
  <c r="CX1354" i="1"/>
  <c r="CW1354" i="1"/>
  <c r="CV1354" i="1"/>
  <c r="CU1354" i="1"/>
  <c r="CT1354" i="1"/>
  <c r="CS1354" i="1"/>
  <c r="CR1354" i="1"/>
  <c r="CQ1354" i="1"/>
  <c r="CP1354" i="1"/>
  <c r="CO1354" i="1"/>
  <c r="CN1354" i="1"/>
  <c r="CM1354" i="1"/>
  <c r="CL1354" i="1"/>
  <c r="CK1354" i="1"/>
  <c r="CJ1354" i="1"/>
  <c r="CI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T1354" i="1"/>
  <c r="ER1353" i="1"/>
  <c r="EQ1353" i="1"/>
  <c r="EP1353" i="1"/>
  <c r="EO1353" i="1"/>
  <c r="EN1353" i="1"/>
  <c r="EM1353" i="1"/>
  <c r="EL1353" i="1"/>
  <c r="EK1353" i="1"/>
  <c r="EJ1353" i="1"/>
  <c r="EI1353" i="1"/>
  <c r="EH1353" i="1"/>
  <c r="EG1353" i="1"/>
  <c r="EF1353" i="1"/>
  <c r="EE1353" i="1"/>
  <c r="ED1353" i="1"/>
  <c r="EC1353" i="1"/>
  <c r="EB1353" i="1"/>
  <c r="EA1353" i="1"/>
  <c r="DZ1353" i="1"/>
  <c r="DY1353" i="1"/>
  <c r="DX1353" i="1"/>
  <c r="DW1353" i="1"/>
  <c r="DV1353" i="1"/>
  <c r="DU1353" i="1"/>
  <c r="DT1353" i="1"/>
  <c r="DS1353" i="1"/>
  <c r="DR1353" i="1"/>
  <c r="DQ1353" i="1"/>
  <c r="DM1353" i="1"/>
  <c r="DL1353" i="1"/>
  <c r="DK1353" i="1"/>
  <c r="DJ1353" i="1"/>
  <c r="DI1353" i="1"/>
  <c r="DH1353" i="1"/>
  <c r="DG1353" i="1"/>
  <c r="DF1353" i="1"/>
  <c r="DE1353" i="1"/>
  <c r="DD1353" i="1"/>
  <c r="DC1353" i="1"/>
  <c r="DB1353" i="1"/>
  <c r="DA1353" i="1"/>
  <c r="CZ1353" i="1"/>
  <c r="CY1353" i="1"/>
  <c r="CX1353" i="1"/>
  <c r="CW1353" i="1"/>
  <c r="CV1353" i="1"/>
  <c r="CU1353" i="1"/>
  <c r="CT1353" i="1"/>
  <c r="CS1353" i="1"/>
  <c r="CR1353" i="1"/>
  <c r="CQ1353" i="1"/>
  <c r="CP1353" i="1"/>
  <c r="CO1353" i="1"/>
  <c r="CN1353" i="1"/>
  <c r="CM1353" i="1"/>
  <c r="CL1353" i="1"/>
  <c r="CK1353" i="1"/>
  <c r="CJ1353" i="1"/>
  <c r="CI1353" i="1"/>
  <c r="CE1353" i="1"/>
  <c r="CD1353" i="1"/>
  <c r="CC1353" i="1"/>
  <c r="CB1353" i="1"/>
  <c r="CA1353" i="1"/>
  <c r="BZ1353" i="1"/>
  <c r="BY1353" i="1"/>
  <c r="BX1353" i="1"/>
  <c r="BW1353" i="1"/>
  <c r="BV1353" i="1"/>
  <c r="BU1353" i="1"/>
  <c r="BT1353" i="1"/>
  <c r="BS1353" i="1"/>
  <c r="BR1353" i="1"/>
  <c r="BQ1353" i="1"/>
  <c r="BP1353" i="1"/>
  <c r="BO1353" i="1"/>
  <c r="BN1353" i="1"/>
  <c r="BM1353" i="1"/>
  <c r="BL1353" i="1"/>
  <c r="BK1353" i="1"/>
  <c r="BJ1353" i="1"/>
  <c r="BI1353" i="1"/>
  <c r="BH1353" i="1"/>
  <c r="BG1353" i="1"/>
  <c r="BF1353" i="1"/>
  <c r="BE1353" i="1"/>
  <c r="BD1353" i="1"/>
  <c r="BC1353" i="1"/>
  <c r="BB1353" i="1"/>
  <c r="BA1353" i="1"/>
  <c r="AW1353" i="1"/>
  <c r="AV1353" i="1"/>
  <c r="AU1353" i="1"/>
  <c r="AT1353" i="1"/>
  <c r="AS1353" i="1"/>
  <c r="AR1353" i="1"/>
  <c r="AQ1353" i="1"/>
  <c r="AP1353" i="1"/>
  <c r="AO1353" i="1"/>
  <c r="AN1353" i="1"/>
  <c r="AM1353" i="1"/>
  <c r="AL1353" i="1"/>
  <c r="AK1353" i="1"/>
  <c r="AJ1353" i="1"/>
  <c r="AI1353" i="1"/>
  <c r="AH1353" i="1"/>
  <c r="AG1353" i="1"/>
  <c r="AF1353" i="1"/>
  <c r="AE1353" i="1"/>
  <c r="AD1353" i="1"/>
  <c r="AC1353" i="1"/>
  <c r="AB1353" i="1"/>
  <c r="AA1353" i="1"/>
  <c r="Z1353" i="1"/>
  <c r="Y1353" i="1"/>
  <c r="X1353" i="1"/>
  <c r="W1353" i="1"/>
  <c r="V1353" i="1"/>
  <c r="U1353" i="1"/>
  <c r="T1353" i="1"/>
  <c r="R1353" i="1"/>
  <c r="Q1353" i="1"/>
  <c r="F1353" i="1"/>
  <c r="E1353" i="1"/>
  <c r="D1353" i="1"/>
  <c r="D26" i="4" s="1"/>
  <c r="ER1351" i="1"/>
  <c r="EQ1351" i="1"/>
  <c r="EP1351" i="1"/>
  <c r="EO1351" i="1"/>
  <c r="EN1351" i="1"/>
  <c r="EM1351" i="1"/>
  <c r="EL1351" i="1"/>
  <c r="EK1351" i="1"/>
  <c r="EJ1351" i="1"/>
  <c r="EI1351" i="1"/>
  <c r="EH1351" i="1"/>
  <c r="EG1351" i="1"/>
  <c r="EF1351" i="1"/>
  <c r="EE1351" i="1"/>
  <c r="ED1351" i="1"/>
  <c r="EC1351" i="1"/>
  <c r="EB1351" i="1"/>
  <c r="EA1351" i="1"/>
  <c r="DZ1351" i="1"/>
  <c r="DY1351" i="1"/>
  <c r="DX1351" i="1"/>
  <c r="DW1351" i="1"/>
  <c r="DV1351" i="1"/>
  <c r="DU1351" i="1"/>
  <c r="DT1351" i="1"/>
  <c r="DS1351" i="1"/>
  <c r="DR1351" i="1"/>
  <c r="DQ1351" i="1"/>
  <c r="DM1351" i="1"/>
  <c r="DL1351" i="1"/>
  <c r="DK1351" i="1"/>
  <c r="DJ1351" i="1"/>
  <c r="DI1351" i="1"/>
  <c r="DH1351" i="1"/>
  <c r="DG1351" i="1"/>
  <c r="DF1351" i="1"/>
  <c r="DE1351" i="1"/>
  <c r="DD1351" i="1"/>
  <c r="DC1351" i="1"/>
  <c r="DB1351" i="1"/>
  <c r="DA1351" i="1"/>
  <c r="CZ1351" i="1"/>
  <c r="CY1351" i="1"/>
  <c r="CX1351" i="1"/>
  <c r="CW1351" i="1"/>
  <c r="CV1351" i="1"/>
  <c r="CU1351" i="1"/>
  <c r="CT1351" i="1"/>
  <c r="CS1351" i="1"/>
  <c r="CR1351" i="1"/>
  <c r="CQ1351" i="1"/>
  <c r="CP1351" i="1"/>
  <c r="CO1351" i="1"/>
  <c r="CN1351" i="1"/>
  <c r="CM1351" i="1"/>
  <c r="CL1351" i="1"/>
  <c r="CK1351" i="1"/>
  <c r="CJ1351" i="1"/>
  <c r="CI1351" i="1"/>
  <c r="CE1351" i="1"/>
  <c r="CD1351" i="1"/>
  <c r="CC1351" i="1"/>
  <c r="CB1351" i="1"/>
  <c r="CA1351" i="1"/>
  <c r="BZ1351" i="1"/>
  <c r="BY1351" i="1"/>
  <c r="BX1351" i="1"/>
  <c r="BW1351" i="1"/>
  <c r="BV1351" i="1"/>
  <c r="BU1351" i="1"/>
  <c r="BT1351" i="1"/>
  <c r="BS1351" i="1"/>
  <c r="BR1351" i="1"/>
  <c r="BQ1351" i="1"/>
  <c r="BP1351" i="1"/>
  <c r="BO1351" i="1"/>
  <c r="BN1351" i="1"/>
  <c r="BM1351" i="1"/>
  <c r="BL1351" i="1"/>
  <c r="BK1351" i="1"/>
  <c r="BJ1351" i="1"/>
  <c r="BI1351" i="1"/>
  <c r="BH1351" i="1"/>
  <c r="BG1351" i="1"/>
  <c r="BF1351" i="1"/>
  <c r="BE1351" i="1"/>
  <c r="BD1351" i="1"/>
  <c r="BC1351" i="1"/>
  <c r="BB1351" i="1"/>
  <c r="BA1351" i="1"/>
  <c r="AW1351" i="1"/>
  <c r="AV1351" i="1"/>
  <c r="AU1351" i="1"/>
  <c r="AT1351" i="1"/>
  <c r="AS1351" i="1"/>
  <c r="AR1351" i="1"/>
  <c r="AQ1351" i="1"/>
  <c r="AP1351" i="1"/>
  <c r="AO1351" i="1"/>
  <c r="AN1351" i="1"/>
  <c r="AM1351" i="1"/>
  <c r="AL1351" i="1"/>
  <c r="AK1351" i="1"/>
  <c r="AJ1351" i="1"/>
  <c r="AI1351" i="1"/>
  <c r="AH1351" i="1"/>
  <c r="AG1351" i="1"/>
  <c r="AF1351" i="1"/>
  <c r="AE1351" i="1"/>
  <c r="AD1351" i="1"/>
  <c r="AC1351" i="1"/>
  <c r="AB1351" i="1"/>
  <c r="AA1351" i="1"/>
  <c r="Z1351" i="1"/>
  <c r="Y1351" i="1"/>
  <c r="X1351" i="1"/>
  <c r="W1351" i="1"/>
  <c r="V1351" i="1"/>
  <c r="U1351" i="1"/>
  <c r="T1351" i="1"/>
  <c r="ER1350" i="1"/>
  <c r="EQ1350" i="1"/>
  <c r="EP1350" i="1"/>
  <c r="EO1350" i="1"/>
  <c r="EN1350" i="1"/>
  <c r="EM1350" i="1"/>
  <c r="EL1350" i="1"/>
  <c r="EK1350" i="1"/>
  <c r="EJ1350" i="1"/>
  <c r="EI1350" i="1"/>
  <c r="EH1350" i="1"/>
  <c r="EG1350" i="1"/>
  <c r="EF1350" i="1"/>
  <c r="EE1350" i="1"/>
  <c r="ED1350" i="1"/>
  <c r="EC1350" i="1"/>
  <c r="EB1350" i="1"/>
  <c r="EA1350" i="1"/>
  <c r="DZ1350" i="1"/>
  <c r="DY1350" i="1"/>
  <c r="DX1350" i="1"/>
  <c r="DW1350" i="1"/>
  <c r="DV1350" i="1"/>
  <c r="DU1350" i="1"/>
  <c r="DT1350" i="1"/>
  <c r="DS1350" i="1"/>
  <c r="DR1350" i="1"/>
  <c r="DQ1350" i="1"/>
  <c r="DL1350" i="1"/>
  <c r="DK1350" i="1"/>
  <c r="DJ1350" i="1"/>
  <c r="DI1350" i="1"/>
  <c r="DH1350" i="1"/>
  <c r="DG1350" i="1"/>
  <c r="DF1350" i="1"/>
  <c r="DE1350" i="1"/>
  <c r="DD1350" i="1"/>
  <c r="DC1350" i="1"/>
  <c r="DB1350" i="1"/>
  <c r="DA1350" i="1"/>
  <c r="CZ1350" i="1"/>
  <c r="CY1350" i="1"/>
  <c r="CX1350" i="1"/>
  <c r="CW1350" i="1"/>
  <c r="CV1350" i="1"/>
  <c r="CU1350" i="1"/>
  <c r="CT1350" i="1"/>
  <c r="CS1350" i="1"/>
  <c r="CR1350" i="1"/>
  <c r="CQ1350" i="1"/>
  <c r="CP1350" i="1"/>
  <c r="CO1350" i="1"/>
  <c r="CN1350" i="1"/>
  <c r="CM1350" i="1"/>
  <c r="CL1350" i="1"/>
  <c r="CK1350" i="1"/>
  <c r="CJ1350" i="1"/>
  <c r="CI1350" i="1"/>
  <c r="CE1350" i="1"/>
  <c r="CD1350" i="1"/>
  <c r="CC1350" i="1"/>
  <c r="CB1350" i="1"/>
  <c r="CA1350" i="1"/>
  <c r="BZ1350" i="1"/>
  <c r="BY1350" i="1"/>
  <c r="BX1350" i="1"/>
  <c r="BW1350" i="1"/>
  <c r="BV1350" i="1"/>
  <c r="BU1350" i="1"/>
  <c r="BT1350" i="1"/>
  <c r="BS1350" i="1"/>
  <c r="BR1350" i="1"/>
  <c r="BQ1350" i="1"/>
  <c r="BP1350" i="1"/>
  <c r="BO1350" i="1"/>
  <c r="BN1350" i="1"/>
  <c r="BM1350" i="1"/>
  <c r="BL1350" i="1"/>
  <c r="BK1350" i="1"/>
  <c r="BJ1350" i="1"/>
  <c r="BI1350" i="1"/>
  <c r="BH1350" i="1"/>
  <c r="BG1350" i="1"/>
  <c r="BF1350" i="1"/>
  <c r="BE1350" i="1"/>
  <c r="BD1350" i="1"/>
  <c r="BC1350" i="1"/>
  <c r="BB1350" i="1"/>
  <c r="BA1350" i="1"/>
  <c r="AW1350" i="1"/>
  <c r="AV1350" i="1"/>
  <c r="AU1350" i="1"/>
  <c r="AT1350" i="1"/>
  <c r="AS1350" i="1"/>
  <c r="AR1350" i="1"/>
  <c r="AQ1350" i="1"/>
  <c r="AP1350" i="1"/>
  <c r="AO1350" i="1"/>
  <c r="AN1350" i="1"/>
  <c r="AM1350" i="1"/>
  <c r="AL1350" i="1"/>
  <c r="AK1350" i="1"/>
  <c r="AJ1350" i="1"/>
  <c r="AI1350" i="1"/>
  <c r="AH1350" i="1"/>
  <c r="AG1350" i="1"/>
  <c r="AF1350" i="1"/>
  <c r="AE1350" i="1"/>
  <c r="AD1350" i="1"/>
  <c r="AC1350" i="1"/>
  <c r="AB1350" i="1"/>
  <c r="AA1350" i="1"/>
  <c r="Z1350" i="1"/>
  <c r="Y1350" i="1"/>
  <c r="X1350" i="1"/>
  <c r="W1350" i="1"/>
  <c r="V1350" i="1"/>
  <c r="U1350" i="1"/>
  <c r="T1350" i="1"/>
  <c r="R1350" i="1"/>
  <c r="Q1350" i="1"/>
  <c r="E1350" i="1"/>
  <c r="D1350" i="1"/>
  <c r="D23" i="4" s="1"/>
  <c r="ER1349" i="1"/>
  <c r="EQ1349" i="1"/>
  <c r="EP1349" i="1"/>
  <c r="EO1349" i="1"/>
  <c r="EN1349" i="1"/>
  <c r="EM1349" i="1"/>
  <c r="EL1349" i="1"/>
  <c r="EK1349" i="1"/>
  <c r="EJ1349" i="1"/>
  <c r="EI1349" i="1"/>
  <c r="EH1349" i="1"/>
  <c r="EG1349" i="1"/>
  <c r="EF1349" i="1"/>
  <c r="EE1349" i="1"/>
  <c r="ED1349" i="1"/>
  <c r="EC1349" i="1"/>
  <c r="EB1349" i="1"/>
  <c r="EA1349" i="1"/>
  <c r="DZ1349" i="1"/>
  <c r="DY1349" i="1"/>
  <c r="DX1349" i="1"/>
  <c r="DW1349" i="1"/>
  <c r="DV1349" i="1"/>
  <c r="DU1349" i="1"/>
  <c r="DT1349" i="1"/>
  <c r="DS1349" i="1"/>
  <c r="DR1349" i="1"/>
  <c r="DQ1349" i="1"/>
  <c r="DM1349" i="1"/>
  <c r="DL1349" i="1"/>
  <c r="DK1349" i="1"/>
  <c r="DJ1349" i="1"/>
  <c r="DI1349" i="1"/>
  <c r="DH1349" i="1"/>
  <c r="DG1349" i="1"/>
  <c r="DF1349" i="1"/>
  <c r="DE1349" i="1"/>
  <c r="DD1349" i="1"/>
  <c r="DC1349" i="1"/>
  <c r="DB1349" i="1"/>
  <c r="DA1349" i="1"/>
  <c r="CZ1349" i="1"/>
  <c r="CY1349" i="1"/>
  <c r="CX1349" i="1"/>
  <c r="CW1349" i="1"/>
  <c r="CV1349" i="1"/>
  <c r="CU1349" i="1"/>
  <c r="CT1349" i="1"/>
  <c r="CS1349" i="1"/>
  <c r="CR1349" i="1"/>
  <c r="CQ1349" i="1"/>
  <c r="CP1349" i="1"/>
  <c r="CO1349" i="1"/>
  <c r="CN1349" i="1"/>
  <c r="CM1349" i="1"/>
  <c r="CL1349" i="1"/>
  <c r="CK1349" i="1"/>
  <c r="CJ1349" i="1"/>
  <c r="CI1349" i="1"/>
  <c r="CE1349" i="1"/>
  <c r="CD1349" i="1"/>
  <c r="CC1349" i="1"/>
  <c r="CB1349" i="1"/>
  <c r="CA1349" i="1"/>
  <c r="BZ1349" i="1"/>
  <c r="BY1349" i="1"/>
  <c r="BX1349" i="1"/>
  <c r="BW1349" i="1"/>
  <c r="BV1349" i="1"/>
  <c r="BU1349" i="1"/>
  <c r="BT1349" i="1"/>
  <c r="BS1349" i="1"/>
  <c r="BR1349" i="1"/>
  <c r="BQ1349" i="1"/>
  <c r="BP1349" i="1"/>
  <c r="BO1349" i="1"/>
  <c r="BN1349" i="1"/>
  <c r="BM1349" i="1"/>
  <c r="BL1349" i="1"/>
  <c r="BK1349" i="1"/>
  <c r="BJ1349" i="1"/>
  <c r="BI1349" i="1"/>
  <c r="BH1349" i="1"/>
  <c r="BG1349" i="1"/>
  <c r="BF1349" i="1"/>
  <c r="BE1349" i="1"/>
  <c r="BD1349" i="1"/>
  <c r="BC1349" i="1"/>
  <c r="BB1349" i="1"/>
  <c r="BA1349" i="1"/>
  <c r="AW1349" i="1"/>
  <c r="AV1349" i="1"/>
  <c r="AU1349" i="1"/>
  <c r="AT1349" i="1"/>
  <c r="AS1349" i="1"/>
  <c r="AR1349" i="1"/>
  <c r="AQ1349" i="1"/>
  <c r="AP1349" i="1"/>
  <c r="AO1349" i="1"/>
  <c r="AN1349" i="1"/>
  <c r="AM1349" i="1"/>
  <c r="AL1349" i="1"/>
  <c r="AK1349" i="1"/>
  <c r="AJ1349" i="1"/>
  <c r="AI1349" i="1"/>
  <c r="AH1349" i="1"/>
  <c r="AG1349" i="1"/>
  <c r="AF1349" i="1"/>
  <c r="AE1349" i="1"/>
  <c r="AD1349" i="1"/>
  <c r="AC1349" i="1"/>
  <c r="AB1349" i="1"/>
  <c r="AA1349" i="1"/>
  <c r="Z1349" i="1"/>
  <c r="Y1349" i="1"/>
  <c r="X1349" i="1"/>
  <c r="W1349" i="1"/>
  <c r="V1349" i="1"/>
  <c r="U1349" i="1"/>
  <c r="T1349" i="1"/>
  <c r="ER1348" i="1"/>
  <c r="EQ1348" i="1"/>
  <c r="EP1348" i="1"/>
  <c r="EO1348" i="1"/>
  <c r="EN1348" i="1"/>
  <c r="EM1348" i="1"/>
  <c r="EL1348" i="1"/>
  <c r="EK1348" i="1"/>
  <c r="EJ1348" i="1"/>
  <c r="EI1348" i="1"/>
  <c r="EH1348" i="1"/>
  <c r="EG1348" i="1"/>
  <c r="EF1348" i="1"/>
  <c r="EE1348" i="1"/>
  <c r="ED1348" i="1"/>
  <c r="EC1348" i="1"/>
  <c r="EB1348" i="1"/>
  <c r="EA1348" i="1"/>
  <c r="DZ1348" i="1"/>
  <c r="DY1348" i="1"/>
  <c r="DX1348" i="1"/>
  <c r="DW1348" i="1"/>
  <c r="DV1348" i="1"/>
  <c r="DU1348" i="1"/>
  <c r="DT1348" i="1"/>
  <c r="DS1348" i="1"/>
  <c r="DR1348" i="1"/>
  <c r="DQ1348" i="1"/>
  <c r="DM1348" i="1"/>
  <c r="DL1348" i="1"/>
  <c r="DK1348" i="1"/>
  <c r="DJ1348" i="1"/>
  <c r="DI1348" i="1"/>
  <c r="DH1348" i="1"/>
  <c r="DG1348" i="1"/>
  <c r="DF1348" i="1"/>
  <c r="DE1348" i="1"/>
  <c r="DD1348" i="1"/>
  <c r="DC1348" i="1"/>
  <c r="DB1348" i="1"/>
  <c r="DA1348" i="1"/>
  <c r="CZ1348" i="1"/>
  <c r="CY1348" i="1"/>
  <c r="CX1348" i="1"/>
  <c r="CW1348" i="1"/>
  <c r="CV1348" i="1"/>
  <c r="CU1348" i="1"/>
  <c r="CT1348" i="1"/>
  <c r="CS1348" i="1"/>
  <c r="CR1348" i="1"/>
  <c r="CQ1348" i="1"/>
  <c r="CP1348" i="1"/>
  <c r="CO1348" i="1"/>
  <c r="CN1348" i="1"/>
  <c r="CM1348" i="1"/>
  <c r="CL1348" i="1"/>
  <c r="CK1348" i="1"/>
  <c r="CJ1348" i="1"/>
  <c r="CI1348" i="1"/>
  <c r="CE1348" i="1"/>
  <c r="CD1348" i="1"/>
  <c r="CC1348" i="1"/>
  <c r="CB1348" i="1"/>
  <c r="CA1348" i="1"/>
  <c r="BZ1348" i="1"/>
  <c r="BY1348" i="1"/>
  <c r="BX1348" i="1"/>
  <c r="BW1348" i="1"/>
  <c r="BV1348" i="1"/>
  <c r="BU1348" i="1"/>
  <c r="BT1348" i="1"/>
  <c r="BS1348" i="1"/>
  <c r="BR1348" i="1"/>
  <c r="BQ1348" i="1"/>
  <c r="BP1348" i="1"/>
  <c r="BO1348" i="1"/>
  <c r="BN1348" i="1"/>
  <c r="BM1348" i="1"/>
  <c r="BL1348" i="1"/>
  <c r="BK1348" i="1"/>
  <c r="BJ1348" i="1"/>
  <c r="BI1348" i="1"/>
  <c r="BH1348" i="1"/>
  <c r="BG1348" i="1"/>
  <c r="BF1348" i="1"/>
  <c r="BE1348" i="1"/>
  <c r="BD1348" i="1"/>
  <c r="BC1348" i="1"/>
  <c r="BB1348" i="1"/>
  <c r="BA1348" i="1"/>
  <c r="AW1348" i="1"/>
  <c r="AV1348" i="1"/>
  <c r="AU1348" i="1"/>
  <c r="AT1348" i="1"/>
  <c r="AS1348" i="1"/>
  <c r="AR1348" i="1"/>
  <c r="AQ1348" i="1"/>
  <c r="AP1348" i="1"/>
  <c r="AO1348" i="1"/>
  <c r="AN1348" i="1"/>
  <c r="AM1348" i="1"/>
  <c r="AL1348" i="1"/>
  <c r="AK1348" i="1"/>
  <c r="AJ1348" i="1"/>
  <c r="AI1348" i="1"/>
  <c r="AH1348" i="1"/>
  <c r="AG1348" i="1"/>
  <c r="AF1348" i="1"/>
  <c r="AE1348" i="1"/>
  <c r="AD1348" i="1"/>
  <c r="AC1348" i="1"/>
  <c r="AB1348" i="1"/>
  <c r="AA1348" i="1"/>
  <c r="Z1348" i="1"/>
  <c r="Y1348" i="1"/>
  <c r="X1348" i="1"/>
  <c r="W1348" i="1"/>
  <c r="V1348" i="1"/>
  <c r="U1348" i="1"/>
  <c r="T1348" i="1"/>
  <c r="R1348" i="1"/>
  <c r="Q1348" i="1"/>
  <c r="E1348" i="1"/>
  <c r="D1348" i="1"/>
  <c r="D21" i="4" s="1"/>
  <c r="ER1347" i="1"/>
  <c r="EQ1347" i="1"/>
  <c r="EP1347" i="1"/>
  <c r="EO1347" i="1"/>
  <c r="EN1347" i="1"/>
  <c r="EM1347" i="1"/>
  <c r="EL1347" i="1"/>
  <c r="EK1347" i="1"/>
  <c r="EJ1347" i="1"/>
  <c r="EI1347" i="1"/>
  <c r="EH1347" i="1"/>
  <c r="EG1347" i="1"/>
  <c r="EF1347" i="1"/>
  <c r="EE1347" i="1"/>
  <c r="ED1347" i="1"/>
  <c r="EC1347" i="1"/>
  <c r="EB1347" i="1"/>
  <c r="EA1347" i="1"/>
  <c r="DZ1347" i="1"/>
  <c r="DY1347" i="1"/>
  <c r="DX1347" i="1"/>
  <c r="DW1347" i="1"/>
  <c r="DV1347" i="1"/>
  <c r="DU1347" i="1"/>
  <c r="DT1347" i="1"/>
  <c r="DS1347" i="1"/>
  <c r="DR1347" i="1"/>
  <c r="DQ1347" i="1"/>
  <c r="DM1347" i="1"/>
  <c r="DL1347" i="1"/>
  <c r="DK1347" i="1"/>
  <c r="DJ1347" i="1"/>
  <c r="DI1347" i="1"/>
  <c r="DH1347" i="1"/>
  <c r="DG1347" i="1"/>
  <c r="DF1347" i="1"/>
  <c r="DE1347" i="1"/>
  <c r="DD1347" i="1"/>
  <c r="DC1347" i="1"/>
  <c r="DB1347" i="1"/>
  <c r="DA1347" i="1"/>
  <c r="CZ1347" i="1"/>
  <c r="CY1347" i="1"/>
  <c r="CX1347" i="1"/>
  <c r="CW1347" i="1"/>
  <c r="CV1347" i="1"/>
  <c r="CU1347" i="1"/>
  <c r="CT1347" i="1"/>
  <c r="CS1347" i="1"/>
  <c r="CR1347" i="1"/>
  <c r="CQ1347" i="1"/>
  <c r="CP1347" i="1"/>
  <c r="CO1347" i="1"/>
  <c r="CN1347" i="1"/>
  <c r="CM1347" i="1"/>
  <c r="CL1347" i="1"/>
  <c r="CK1347" i="1"/>
  <c r="CJ1347" i="1"/>
  <c r="CI1347" i="1"/>
  <c r="CE1347" i="1"/>
  <c r="CD1347" i="1"/>
  <c r="CC1347" i="1"/>
  <c r="CB1347" i="1"/>
  <c r="CA1347" i="1"/>
  <c r="BZ1347" i="1"/>
  <c r="BY1347" i="1"/>
  <c r="BX1347" i="1"/>
  <c r="BW1347" i="1"/>
  <c r="BV1347" i="1"/>
  <c r="BU1347" i="1"/>
  <c r="BT1347" i="1"/>
  <c r="BS1347" i="1"/>
  <c r="BR1347" i="1"/>
  <c r="BQ1347" i="1"/>
  <c r="BP1347" i="1"/>
  <c r="BO1347" i="1"/>
  <c r="BN1347" i="1"/>
  <c r="BM1347" i="1"/>
  <c r="BL1347" i="1"/>
  <c r="BK1347" i="1"/>
  <c r="BJ1347" i="1"/>
  <c r="BI1347" i="1"/>
  <c r="BH1347" i="1"/>
  <c r="BG1347" i="1"/>
  <c r="BF1347" i="1"/>
  <c r="BE1347" i="1"/>
  <c r="BD1347" i="1"/>
  <c r="BC1347" i="1"/>
  <c r="BB1347" i="1"/>
  <c r="BA1347" i="1"/>
  <c r="AW1347" i="1"/>
  <c r="AV1347" i="1"/>
  <c r="AU1347" i="1"/>
  <c r="AT1347" i="1"/>
  <c r="AS1347" i="1"/>
  <c r="AR1347" i="1"/>
  <c r="AQ1347" i="1"/>
  <c r="AP1347" i="1"/>
  <c r="AO1347" i="1"/>
  <c r="AN1347" i="1"/>
  <c r="AM1347" i="1"/>
  <c r="AL1347" i="1"/>
  <c r="AK1347" i="1"/>
  <c r="AJ1347" i="1"/>
  <c r="AI1347" i="1"/>
  <c r="AH1347" i="1"/>
  <c r="AG1347" i="1"/>
  <c r="AF1347" i="1"/>
  <c r="AE1347" i="1"/>
  <c r="AD1347" i="1"/>
  <c r="AC1347" i="1"/>
  <c r="AB1347" i="1"/>
  <c r="AA1347" i="1"/>
  <c r="Z1347" i="1"/>
  <c r="Y1347" i="1"/>
  <c r="X1347" i="1"/>
  <c r="W1347" i="1"/>
  <c r="V1347" i="1"/>
  <c r="U1347" i="1"/>
  <c r="T1347" i="1"/>
  <c r="ER1346" i="1"/>
  <c r="EQ1346" i="1"/>
  <c r="EP1346" i="1"/>
  <c r="EO1346" i="1"/>
  <c r="EN1346" i="1"/>
  <c r="EM1346" i="1"/>
  <c r="EL1346" i="1"/>
  <c r="EK1346" i="1"/>
  <c r="EJ1346" i="1"/>
  <c r="EI1346" i="1"/>
  <c r="EH1346" i="1"/>
  <c r="EG1346" i="1"/>
  <c r="EF1346" i="1"/>
  <c r="EE1346" i="1"/>
  <c r="ED1346" i="1"/>
  <c r="EC1346" i="1"/>
  <c r="EB1346" i="1"/>
  <c r="EA1346" i="1"/>
  <c r="DZ1346" i="1"/>
  <c r="DY1346" i="1"/>
  <c r="DX1346" i="1"/>
  <c r="DW1346" i="1"/>
  <c r="DV1346" i="1"/>
  <c r="DU1346" i="1"/>
  <c r="DT1346" i="1"/>
  <c r="DS1346" i="1"/>
  <c r="DR1346" i="1"/>
  <c r="DQ1346" i="1"/>
  <c r="DM1346" i="1"/>
  <c r="DL1346" i="1"/>
  <c r="DK1346" i="1"/>
  <c r="DJ1346" i="1"/>
  <c r="DI1346" i="1"/>
  <c r="DH1346" i="1"/>
  <c r="DG1346" i="1"/>
  <c r="DF1346" i="1"/>
  <c r="DE1346" i="1"/>
  <c r="DD1346" i="1"/>
  <c r="DC1346" i="1"/>
  <c r="DB1346" i="1"/>
  <c r="DA1346" i="1"/>
  <c r="CZ1346" i="1"/>
  <c r="CY1346" i="1"/>
  <c r="CX1346" i="1"/>
  <c r="CW1346" i="1"/>
  <c r="CV1346" i="1"/>
  <c r="CU1346" i="1"/>
  <c r="CT1346" i="1"/>
  <c r="CS1346" i="1"/>
  <c r="CR1346" i="1"/>
  <c r="CQ1346" i="1"/>
  <c r="CP1346" i="1"/>
  <c r="CO1346" i="1"/>
  <c r="CN1346" i="1"/>
  <c r="CM1346" i="1"/>
  <c r="CL1346" i="1"/>
  <c r="CK1346" i="1"/>
  <c r="CJ1346" i="1"/>
  <c r="CI1346" i="1"/>
  <c r="CE1346" i="1"/>
  <c r="CD1346" i="1"/>
  <c r="CC1346" i="1"/>
  <c r="CB1346" i="1"/>
  <c r="CA1346" i="1"/>
  <c r="BZ1346" i="1"/>
  <c r="BY1346" i="1"/>
  <c r="BX1346" i="1"/>
  <c r="BW1346" i="1"/>
  <c r="BV1346" i="1"/>
  <c r="BU1346" i="1"/>
  <c r="BT1346" i="1"/>
  <c r="BS1346" i="1"/>
  <c r="BR1346" i="1"/>
  <c r="BQ1346" i="1"/>
  <c r="BP1346" i="1"/>
  <c r="BO1346" i="1"/>
  <c r="BN1346" i="1"/>
  <c r="BM1346" i="1"/>
  <c r="BL1346" i="1"/>
  <c r="BK1346" i="1"/>
  <c r="BJ1346" i="1"/>
  <c r="BI1346" i="1"/>
  <c r="BH1346" i="1"/>
  <c r="BG1346" i="1"/>
  <c r="BF1346" i="1"/>
  <c r="BE1346" i="1"/>
  <c r="BD1346" i="1"/>
  <c r="BC1346" i="1"/>
  <c r="BB1346" i="1"/>
  <c r="BA1346" i="1"/>
  <c r="AW1346" i="1"/>
  <c r="AV1346" i="1"/>
  <c r="AU1346" i="1"/>
  <c r="AT1346" i="1"/>
  <c r="AS1346" i="1"/>
  <c r="AR1346" i="1"/>
  <c r="AQ1346" i="1"/>
  <c r="AP1346" i="1"/>
  <c r="AO1346" i="1"/>
  <c r="AN1346" i="1"/>
  <c r="AM1346" i="1"/>
  <c r="AL1346" i="1"/>
  <c r="AK1346" i="1"/>
  <c r="AJ1346" i="1"/>
  <c r="AI1346" i="1"/>
  <c r="AH1346" i="1"/>
  <c r="AG1346" i="1"/>
  <c r="AF1346" i="1"/>
  <c r="AE1346" i="1"/>
  <c r="AD1346" i="1"/>
  <c r="AC1346" i="1"/>
  <c r="AB1346" i="1"/>
  <c r="AA1346" i="1"/>
  <c r="Z1346" i="1"/>
  <c r="Y1346" i="1"/>
  <c r="X1346" i="1"/>
  <c r="W1346" i="1"/>
  <c r="V1346" i="1"/>
  <c r="U1346" i="1"/>
  <c r="T1346" i="1"/>
  <c r="R1346" i="1"/>
  <c r="Q1346" i="1"/>
  <c r="E1346" i="1"/>
  <c r="D1346" i="1"/>
  <c r="D19" i="4" s="1"/>
  <c r="ER1345" i="1"/>
  <c r="EQ1345" i="1"/>
  <c r="EP1345" i="1"/>
  <c r="EO1345" i="1"/>
  <c r="EN1345" i="1"/>
  <c r="EM1345" i="1"/>
  <c r="EL1345" i="1"/>
  <c r="EK1345" i="1"/>
  <c r="EJ1345" i="1"/>
  <c r="EI1345" i="1"/>
  <c r="EH1345" i="1"/>
  <c r="EG1345" i="1"/>
  <c r="EF1345" i="1"/>
  <c r="EE1345" i="1"/>
  <c r="ED1345" i="1"/>
  <c r="EC1345" i="1"/>
  <c r="EB1345" i="1"/>
  <c r="EA1345" i="1"/>
  <c r="DZ1345" i="1"/>
  <c r="DY1345" i="1"/>
  <c r="DX1345" i="1"/>
  <c r="DW1345" i="1"/>
  <c r="DV1345" i="1"/>
  <c r="DU1345" i="1"/>
  <c r="DT1345" i="1"/>
  <c r="DS1345" i="1"/>
  <c r="DR1345" i="1"/>
  <c r="DQ1345" i="1"/>
  <c r="DM1345" i="1"/>
  <c r="DL1345" i="1"/>
  <c r="DK1345" i="1"/>
  <c r="DJ1345" i="1"/>
  <c r="DI1345" i="1"/>
  <c r="DH1345" i="1"/>
  <c r="DG1345" i="1"/>
  <c r="DF1345" i="1"/>
  <c r="DE1345" i="1"/>
  <c r="DD1345" i="1"/>
  <c r="DC1345" i="1"/>
  <c r="DB1345" i="1"/>
  <c r="DA1345" i="1"/>
  <c r="CZ1345" i="1"/>
  <c r="CY1345" i="1"/>
  <c r="CX1345" i="1"/>
  <c r="CW1345" i="1"/>
  <c r="CV1345" i="1"/>
  <c r="CU1345" i="1"/>
  <c r="CT1345" i="1"/>
  <c r="CS1345" i="1"/>
  <c r="CR1345" i="1"/>
  <c r="CQ1345" i="1"/>
  <c r="CP1345" i="1"/>
  <c r="CO1345" i="1"/>
  <c r="CN1345" i="1"/>
  <c r="CM1345" i="1"/>
  <c r="CL1345" i="1"/>
  <c r="CK1345" i="1"/>
  <c r="CJ1345" i="1"/>
  <c r="CI1345" i="1"/>
  <c r="CE1345" i="1"/>
  <c r="CD1345" i="1"/>
  <c r="CC1345" i="1"/>
  <c r="CB1345" i="1"/>
  <c r="CA1345" i="1"/>
  <c r="BZ1345" i="1"/>
  <c r="BY1345" i="1"/>
  <c r="BX1345" i="1"/>
  <c r="BW1345" i="1"/>
  <c r="BV1345" i="1"/>
  <c r="BU1345" i="1"/>
  <c r="BT1345" i="1"/>
  <c r="BS1345" i="1"/>
  <c r="BR1345" i="1"/>
  <c r="BQ1345" i="1"/>
  <c r="BP1345" i="1"/>
  <c r="BO1345" i="1"/>
  <c r="BN1345" i="1"/>
  <c r="BM1345" i="1"/>
  <c r="BL1345" i="1"/>
  <c r="BK1345" i="1"/>
  <c r="BJ1345" i="1"/>
  <c r="BI1345" i="1"/>
  <c r="BH1345" i="1"/>
  <c r="BG1345" i="1"/>
  <c r="BF1345" i="1"/>
  <c r="BE1345" i="1"/>
  <c r="BD1345" i="1"/>
  <c r="BC1345" i="1"/>
  <c r="BB1345" i="1"/>
  <c r="BA1345" i="1"/>
  <c r="AW1345" i="1"/>
  <c r="AV1345" i="1"/>
  <c r="AU1345" i="1"/>
  <c r="AT1345" i="1"/>
  <c r="AS1345" i="1"/>
  <c r="AR1345" i="1"/>
  <c r="AQ1345" i="1"/>
  <c r="AP1345" i="1"/>
  <c r="AO1345" i="1"/>
  <c r="AN1345" i="1"/>
  <c r="AM1345" i="1"/>
  <c r="AL1345" i="1"/>
  <c r="AK1345" i="1"/>
  <c r="AJ1345" i="1"/>
  <c r="AI1345" i="1"/>
  <c r="AH1345" i="1"/>
  <c r="AG1345" i="1"/>
  <c r="AF1345" i="1"/>
  <c r="AE1345" i="1"/>
  <c r="AD1345" i="1"/>
  <c r="AC1345" i="1"/>
  <c r="AB1345" i="1"/>
  <c r="AA1345" i="1"/>
  <c r="Z1345" i="1"/>
  <c r="Y1345" i="1"/>
  <c r="X1345" i="1"/>
  <c r="W1345" i="1"/>
  <c r="V1345" i="1"/>
  <c r="U1345" i="1"/>
  <c r="T1345" i="1"/>
  <c r="ER1344" i="1"/>
  <c r="EQ1344" i="1"/>
  <c r="EP1344" i="1"/>
  <c r="EO1344" i="1"/>
  <c r="EN1344" i="1"/>
  <c r="EM1344" i="1"/>
  <c r="EL1344" i="1"/>
  <c r="EK1344" i="1"/>
  <c r="EJ1344" i="1"/>
  <c r="EI1344" i="1"/>
  <c r="EH1344" i="1"/>
  <c r="EG1344" i="1"/>
  <c r="EF1344" i="1"/>
  <c r="EE1344" i="1"/>
  <c r="ED1344" i="1"/>
  <c r="EC1344" i="1"/>
  <c r="EB1344" i="1"/>
  <c r="EA1344" i="1"/>
  <c r="DZ1344" i="1"/>
  <c r="DY1344" i="1"/>
  <c r="DX1344" i="1"/>
  <c r="DW1344" i="1"/>
  <c r="DV1344" i="1"/>
  <c r="DU1344" i="1"/>
  <c r="DT1344" i="1"/>
  <c r="DS1344" i="1"/>
  <c r="DR1344" i="1"/>
  <c r="DQ1344" i="1"/>
  <c r="DL1344" i="1"/>
  <c r="DK1344" i="1"/>
  <c r="DJ1344" i="1"/>
  <c r="DI1344" i="1"/>
  <c r="DH1344" i="1"/>
  <c r="DG1344" i="1"/>
  <c r="DF1344" i="1"/>
  <c r="DE1344" i="1"/>
  <c r="DD1344" i="1"/>
  <c r="DC1344" i="1"/>
  <c r="DB1344" i="1"/>
  <c r="DA1344" i="1"/>
  <c r="CZ1344" i="1"/>
  <c r="CY1344" i="1"/>
  <c r="CX1344" i="1"/>
  <c r="CW1344" i="1"/>
  <c r="CV1344" i="1"/>
  <c r="CU1344" i="1"/>
  <c r="CT1344" i="1"/>
  <c r="CS1344" i="1"/>
  <c r="CR1344" i="1"/>
  <c r="CQ1344" i="1"/>
  <c r="CP1344" i="1"/>
  <c r="CO1344" i="1"/>
  <c r="CN1344" i="1"/>
  <c r="CM1344" i="1"/>
  <c r="CL1344" i="1"/>
  <c r="CK1344" i="1"/>
  <c r="CJ1344" i="1"/>
  <c r="CI1344" i="1"/>
  <c r="CE1344" i="1"/>
  <c r="CD1344" i="1"/>
  <c r="CC1344" i="1"/>
  <c r="CB1344" i="1"/>
  <c r="CA1344" i="1"/>
  <c r="BZ1344" i="1"/>
  <c r="BY1344" i="1"/>
  <c r="BX1344" i="1"/>
  <c r="BW1344" i="1"/>
  <c r="BV1344" i="1"/>
  <c r="BU1344" i="1"/>
  <c r="BT1344" i="1"/>
  <c r="BS1344" i="1"/>
  <c r="BR1344" i="1"/>
  <c r="BQ1344" i="1"/>
  <c r="BP1344" i="1"/>
  <c r="BO1344" i="1"/>
  <c r="BN1344" i="1"/>
  <c r="BM1344" i="1"/>
  <c r="BL1344" i="1"/>
  <c r="BK1344" i="1"/>
  <c r="BJ1344" i="1"/>
  <c r="BI1344" i="1"/>
  <c r="BH1344" i="1"/>
  <c r="BG1344" i="1"/>
  <c r="BF1344" i="1"/>
  <c r="BE1344" i="1"/>
  <c r="BD1344" i="1"/>
  <c r="BC1344" i="1"/>
  <c r="BB1344" i="1"/>
  <c r="BA1344" i="1"/>
  <c r="AW1344" i="1"/>
  <c r="AV1344" i="1"/>
  <c r="AU1344" i="1"/>
  <c r="AT1344" i="1"/>
  <c r="AS1344" i="1"/>
  <c r="AR1344" i="1"/>
  <c r="AQ1344" i="1"/>
  <c r="AP1344" i="1"/>
  <c r="AO1344" i="1"/>
  <c r="AN1344" i="1"/>
  <c r="AM1344" i="1"/>
  <c r="AL1344" i="1"/>
  <c r="AK1344" i="1"/>
  <c r="AJ1344" i="1"/>
  <c r="AI1344" i="1"/>
  <c r="AH1344" i="1"/>
  <c r="AG1344" i="1"/>
  <c r="AF1344" i="1"/>
  <c r="AE1344" i="1"/>
  <c r="AD1344" i="1"/>
  <c r="AC1344" i="1"/>
  <c r="AB1344" i="1"/>
  <c r="AA1344" i="1"/>
  <c r="Z1344" i="1"/>
  <c r="Y1344" i="1"/>
  <c r="X1344" i="1"/>
  <c r="W1344" i="1"/>
  <c r="V1344" i="1"/>
  <c r="U1344" i="1"/>
  <c r="T1344" i="1"/>
  <c r="R1344" i="1"/>
  <c r="Q1344" i="1"/>
  <c r="E1344" i="1"/>
  <c r="D1344" i="1"/>
  <c r="D17" i="4" s="1"/>
  <c r="ER1343" i="1"/>
  <c r="EJ1343" i="1"/>
  <c r="EH1343" i="1"/>
  <c r="DT1343" i="1"/>
  <c r="DS1343" i="1"/>
  <c r="DR1343" i="1"/>
  <c r="DQ1343" i="1"/>
  <c r="DM1343" i="1"/>
  <c r="DL1343" i="1"/>
  <c r="DK1343" i="1"/>
  <c r="DJ1343" i="1"/>
  <c r="DI1343" i="1"/>
  <c r="DH1343" i="1"/>
  <c r="DG1343" i="1"/>
  <c r="DF1343" i="1"/>
  <c r="DE1343" i="1"/>
  <c r="DD1343" i="1"/>
  <c r="DC1343" i="1"/>
  <c r="DB1343" i="1"/>
  <c r="DA1343" i="1"/>
  <c r="CZ1343" i="1"/>
  <c r="CY1343" i="1"/>
  <c r="CX1343" i="1"/>
  <c r="CW1343" i="1"/>
  <c r="CV1343" i="1"/>
  <c r="CU1343" i="1"/>
  <c r="CT1343" i="1"/>
  <c r="CS1343" i="1"/>
  <c r="CR1343" i="1"/>
  <c r="CQ1343" i="1"/>
  <c r="CP1343" i="1"/>
  <c r="CO1343" i="1"/>
  <c r="CN1343" i="1"/>
  <c r="CM1343" i="1"/>
  <c r="CL1343" i="1"/>
  <c r="CK1343" i="1"/>
  <c r="CJ1343" i="1"/>
  <c r="CI1343" i="1"/>
  <c r="CE1343" i="1"/>
  <c r="CD1343" i="1"/>
  <c r="CC1343" i="1"/>
  <c r="CB1343" i="1"/>
  <c r="CA1343" i="1"/>
  <c r="BZ1343" i="1"/>
  <c r="BY1343" i="1"/>
  <c r="BX1343" i="1"/>
  <c r="BW1343" i="1"/>
  <c r="BV1343" i="1"/>
  <c r="BU1343" i="1"/>
  <c r="BT1343" i="1"/>
  <c r="BS1343" i="1"/>
  <c r="BR1343" i="1"/>
  <c r="BQ1343" i="1"/>
  <c r="BP1343" i="1"/>
  <c r="BO1343" i="1"/>
  <c r="BN1343" i="1"/>
  <c r="BM1343" i="1"/>
  <c r="BL1343" i="1"/>
  <c r="BK1343" i="1"/>
  <c r="BJ1343" i="1"/>
  <c r="BI1343" i="1"/>
  <c r="BH1343" i="1"/>
  <c r="BG1343" i="1"/>
  <c r="BF1343" i="1"/>
  <c r="BE1343" i="1"/>
  <c r="BD1343" i="1"/>
  <c r="BC1343" i="1"/>
  <c r="BB1343" i="1"/>
  <c r="BA1343" i="1"/>
  <c r="AW1343" i="1"/>
  <c r="AV1343" i="1"/>
  <c r="AU1343" i="1"/>
  <c r="AT1343" i="1"/>
  <c r="AS1343" i="1"/>
  <c r="AR1343" i="1"/>
  <c r="AQ1343" i="1"/>
  <c r="AP1343" i="1"/>
  <c r="AO1343" i="1"/>
  <c r="AN1343" i="1"/>
  <c r="AM1343" i="1"/>
  <c r="AL1343" i="1"/>
  <c r="AK1343" i="1"/>
  <c r="AJ1343" i="1"/>
  <c r="AI1343" i="1"/>
  <c r="AH1343" i="1"/>
  <c r="AG1343" i="1"/>
  <c r="AF1343" i="1"/>
  <c r="AE1343" i="1"/>
  <c r="AD1343" i="1"/>
  <c r="AC1343" i="1"/>
  <c r="AB1343" i="1"/>
  <c r="AA1343" i="1"/>
  <c r="Z1343" i="1"/>
  <c r="Y1343" i="1"/>
  <c r="X1343" i="1"/>
  <c r="W1343" i="1"/>
  <c r="V1343" i="1"/>
  <c r="U1343" i="1"/>
  <c r="T1343" i="1"/>
  <c r="ER1342" i="1"/>
  <c r="EQ1342" i="1"/>
  <c r="EP1342" i="1"/>
  <c r="EO1342" i="1"/>
  <c r="EN1342" i="1"/>
  <c r="EM1342" i="1"/>
  <c r="EL1342" i="1"/>
  <c r="EK1342" i="1"/>
  <c r="EJ1342" i="1"/>
  <c r="EI1342" i="1"/>
  <c r="EH1342" i="1"/>
  <c r="EG1342" i="1"/>
  <c r="EF1342" i="1"/>
  <c r="EE1342" i="1"/>
  <c r="ED1342" i="1"/>
  <c r="EC1342" i="1"/>
  <c r="EB1342" i="1"/>
  <c r="EA1342" i="1"/>
  <c r="DZ1342" i="1"/>
  <c r="DY1342" i="1"/>
  <c r="DX1342" i="1"/>
  <c r="DW1342" i="1"/>
  <c r="DV1342" i="1"/>
  <c r="DU1342" i="1"/>
  <c r="DT1342" i="1"/>
  <c r="DS1342" i="1"/>
  <c r="DR1342" i="1"/>
  <c r="DQ1342" i="1"/>
  <c r="DM1342" i="1"/>
  <c r="DL1342" i="1"/>
  <c r="DK1342" i="1"/>
  <c r="DJ1342" i="1"/>
  <c r="DI1342" i="1"/>
  <c r="DH1342" i="1"/>
  <c r="DG1342" i="1"/>
  <c r="DF1342" i="1"/>
  <c r="DE1342" i="1"/>
  <c r="DD1342" i="1"/>
  <c r="DC1342" i="1"/>
  <c r="DB1342" i="1"/>
  <c r="DA1342" i="1"/>
  <c r="CZ1342" i="1"/>
  <c r="CY1342" i="1"/>
  <c r="CX1342" i="1"/>
  <c r="CW1342" i="1"/>
  <c r="CV1342" i="1"/>
  <c r="CU1342" i="1"/>
  <c r="CT1342" i="1"/>
  <c r="CS1342" i="1"/>
  <c r="CR1342" i="1"/>
  <c r="CQ1342" i="1"/>
  <c r="CP1342" i="1"/>
  <c r="CO1342" i="1"/>
  <c r="CN1342" i="1"/>
  <c r="CM1342" i="1"/>
  <c r="CL1342" i="1"/>
  <c r="CK1342" i="1"/>
  <c r="CJ1342" i="1"/>
  <c r="CI1342" i="1"/>
  <c r="CE1342" i="1"/>
  <c r="CD1342" i="1"/>
  <c r="CC1342" i="1"/>
  <c r="CB1342" i="1"/>
  <c r="CA1342" i="1"/>
  <c r="BZ1342" i="1"/>
  <c r="BY1342" i="1"/>
  <c r="BX1342" i="1"/>
  <c r="BW1342" i="1"/>
  <c r="BV1342" i="1"/>
  <c r="BU1342" i="1"/>
  <c r="BT1342" i="1"/>
  <c r="BS1342" i="1"/>
  <c r="BR1342" i="1"/>
  <c r="BQ1342" i="1"/>
  <c r="BP1342" i="1"/>
  <c r="BO1342" i="1"/>
  <c r="BN1342" i="1"/>
  <c r="BM1342" i="1"/>
  <c r="BL1342" i="1"/>
  <c r="BK1342" i="1"/>
  <c r="BJ1342" i="1"/>
  <c r="BI1342" i="1"/>
  <c r="BH1342" i="1"/>
  <c r="BG1342" i="1"/>
  <c r="BF1342" i="1"/>
  <c r="BE1342" i="1"/>
  <c r="BD1342" i="1"/>
  <c r="BC1342" i="1"/>
  <c r="BB1342" i="1"/>
  <c r="BA1342" i="1"/>
  <c r="AW1342" i="1"/>
  <c r="AV1342" i="1"/>
  <c r="AU1342" i="1"/>
  <c r="AT1342" i="1"/>
  <c r="AS1342" i="1"/>
  <c r="AR1342" i="1"/>
  <c r="AQ1342" i="1"/>
  <c r="AP1342" i="1"/>
  <c r="AO1342" i="1"/>
  <c r="AN1342" i="1"/>
  <c r="AM1342" i="1"/>
  <c r="AL1342" i="1"/>
  <c r="AK1342" i="1"/>
  <c r="AJ1342" i="1"/>
  <c r="AI1342" i="1"/>
  <c r="AH1342" i="1"/>
  <c r="AG1342" i="1"/>
  <c r="AF1342" i="1"/>
  <c r="AE1342" i="1"/>
  <c r="AD1342" i="1"/>
  <c r="AC1342" i="1"/>
  <c r="AB1342" i="1"/>
  <c r="AA1342" i="1"/>
  <c r="Z1342" i="1"/>
  <c r="Y1342" i="1"/>
  <c r="X1342" i="1"/>
  <c r="W1342" i="1"/>
  <c r="V1342" i="1"/>
  <c r="U1342" i="1"/>
  <c r="T1342" i="1"/>
  <c r="R1342" i="1"/>
  <c r="S1342" i="1" s="1"/>
  <c r="Q1342" i="1"/>
  <c r="E1342" i="1"/>
  <c r="D1342" i="1"/>
  <c r="D15" i="4" s="1"/>
  <c r="ER1341" i="1"/>
  <c r="EJ1341" i="1"/>
  <c r="EH1341" i="1"/>
  <c r="DT1341" i="1"/>
  <c r="DS1341" i="1"/>
  <c r="DR1341" i="1"/>
  <c r="DQ1341" i="1"/>
  <c r="DM1341" i="1"/>
  <c r="DL1341" i="1"/>
  <c r="DK1341" i="1"/>
  <c r="DJ1341" i="1"/>
  <c r="DI1341" i="1"/>
  <c r="DH1341" i="1"/>
  <c r="DG1341" i="1"/>
  <c r="DF1341" i="1"/>
  <c r="DE1341" i="1"/>
  <c r="DD1341" i="1"/>
  <c r="DC1341" i="1"/>
  <c r="DB1341" i="1"/>
  <c r="DA1341" i="1"/>
  <c r="CZ1341" i="1"/>
  <c r="CY1341" i="1"/>
  <c r="CX1341" i="1"/>
  <c r="CW1341" i="1"/>
  <c r="CV1341" i="1"/>
  <c r="CU1341" i="1"/>
  <c r="CT1341" i="1"/>
  <c r="CS1341" i="1"/>
  <c r="CR1341" i="1"/>
  <c r="CQ1341" i="1"/>
  <c r="CP1341" i="1"/>
  <c r="CO1341" i="1"/>
  <c r="CN1341" i="1"/>
  <c r="CM1341" i="1"/>
  <c r="CL1341" i="1"/>
  <c r="CK1341" i="1"/>
  <c r="CJ1341" i="1"/>
  <c r="CI1341" i="1"/>
  <c r="CE1341" i="1"/>
  <c r="CD1341" i="1"/>
  <c r="CC1341" i="1"/>
  <c r="CB1341" i="1"/>
  <c r="CA1341" i="1"/>
  <c r="BZ1341" i="1"/>
  <c r="BY1341" i="1"/>
  <c r="BX1341" i="1"/>
  <c r="BW1341" i="1"/>
  <c r="BV1341" i="1"/>
  <c r="BU1341" i="1"/>
  <c r="BT1341" i="1"/>
  <c r="BS1341" i="1"/>
  <c r="BR1341" i="1"/>
  <c r="BQ1341" i="1"/>
  <c r="BP1341" i="1"/>
  <c r="BO1341" i="1"/>
  <c r="BN1341" i="1"/>
  <c r="BM1341" i="1"/>
  <c r="BL1341" i="1"/>
  <c r="BK1341" i="1"/>
  <c r="BJ1341" i="1"/>
  <c r="BI1341" i="1"/>
  <c r="BH1341" i="1"/>
  <c r="BG1341" i="1"/>
  <c r="BF1341" i="1"/>
  <c r="BE1341" i="1"/>
  <c r="BD1341" i="1"/>
  <c r="BC1341" i="1"/>
  <c r="BB1341" i="1"/>
  <c r="BA1341" i="1"/>
  <c r="AW1341" i="1"/>
  <c r="AV1341" i="1"/>
  <c r="AU1341" i="1"/>
  <c r="AT1341" i="1"/>
  <c r="AS1341" i="1"/>
  <c r="AR1341" i="1"/>
  <c r="AQ1341" i="1"/>
  <c r="AP1341" i="1"/>
  <c r="AO1341" i="1"/>
  <c r="AN1341" i="1"/>
  <c r="AM1341" i="1"/>
  <c r="AL1341" i="1"/>
  <c r="AK1341" i="1"/>
  <c r="AJ1341" i="1"/>
  <c r="AI1341" i="1"/>
  <c r="AH1341" i="1"/>
  <c r="AG1341" i="1"/>
  <c r="AF1341" i="1"/>
  <c r="AE1341" i="1"/>
  <c r="AD1341" i="1"/>
  <c r="AC1341" i="1"/>
  <c r="AB1341" i="1"/>
  <c r="AA1341" i="1"/>
  <c r="Z1341" i="1"/>
  <c r="Y1341" i="1"/>
  <c r="X1341" i="1"/>
  <c r="W1341" i="1"/>
  <c r="V1341" i="1"/>
  <c r="U1341" i="1"/>
  <c r="T1341" i="1"/>
  <c r="DM1340" i="1"/>
  <c r="DL1340" i="1"/>
  <c r="DK1340" i="1"/>
  <c r="DJ1340" i="1"/>
  <c r="DI1340" i="1"/>
  <c r="DH1340" i="1"/>
  <c r="DG1340" i="1"/>
  <c r="DF1340" i="1"/>
  <c r="DE1340" i="1"/>
  <c r="DD1340" i="1"/>
  <c r="DC1340" i="1"/>
  <c r="DB1340" i="1"/>
  <c r="DA1340" i="1"/>
  <c r="CZ1340" i="1"/>
  <c r="CY1340" i="1"/>
  <c r="CX1340" i="1"/>
  <c r="CW1340" i="1"/>
  <c r="CV1340" i="1"/>
  <c r="CU1340" i="1"/>
  <c r="CT1340" i="1"/>
  <c r="CS1340" i="1"/>
  <c r="CR1340" i="1"/>
  <c r="CQ1340" i="1"/>
  <c r="CP1340" i="1"/>
  <c r="CO1340" i="1"/>
  <c r="CN1340" i="1"/>
  <c r="CM1340" i="1"/>
  <c r="CL1340" i="1"/>
  <c r="CK1340" i="1"/>
  <c r="CJ1340" i="1"/>
  <c r="CI1340" i="1"/>
  <c r="AW1340" i="1"/>
  <c r="AV1340" i="1"/>
  <c r="AU1340" i="1"/>
  <c r="AT1340" i="1"/>
  <c r="AS1340" i="1"/>
  <c r="AR1340" i="1"/>
  <c r="AQ1340" i="1"/>
  <c r="AP1340" i="1"/>
  <c r="AO1340" i="1"/>
  <c r="AN1340" i="1"/>
  <c r="AM1340" i="1"/>
  <c r="AL1340" i="1"/>
  <c r="AK1340" i="1"/>
  <c r="AJ1340" i="1"/>
  <c r="AI1340" i="1"/>
  <c r="AH1340" i="1"/>
  <c r="AG1340" i="1"/>
  <c r="AF1340" i="1"/>
  <c r="AE1340" i="1"/>
  <c r="AD1340" i="1"/>
  <c r="AC1340" i="1"/>
  <c r="AB1340" i="1"/>
  <c r="AA1340" i="1"/>
  <c r="Z1340" i="1"/>
  <c r="Y1340" i="1"/>
  <c r="X1340" i="1"/>
  <c r="W1340" i="1"/>
  <c r="V1340" i="1"/>
  <c r="U1340" i="1"/>
  <c r="T1340" i="1"/>
  <c r="R1340" i="1"/>
  <c r="Q1340" i="1"/>
  <c r="ER1339" i="1"/>
  <c r="EL1339" i="1"/>
  <c r="EJ1339" i="1"/>
  <c r="EH1339" i="1"/>
  <c r="DU1339" i="1"/>
  <c r="DT1339" i="1"/>
  <c r="DS1339" i="1"/>
  <c r="DR1339" i="1"/>
  <c r="DQ1339" i="1"/>
  <c r="DM1339" i="1"/>
  <c r="DL1339" i="1"/>
  <c r="DK1339" i="1"/>
  <c r="DJ1339" i="1"/>
  <c r="DI1339" i="1"/>
  <c r="DH1339" i="1"/>
  <c r="DG1339" i="1"/>
  <c r="DF1339" i="1"/>
  <c r="DE1339" i="1"/>
  <c r="DD1339" i="1"/>
  <c r="DC1339" i="1"/>
  <c r="DB1339" i="1"/>
  <c r="DA1339" i="1"/>
  <c r="CZ1339" i="1"/>
  <c r="CY1339" i="1"/>
  <c r="CX1339" i="1"/>
  <c r="CW1339" i="1"/>
  <c r="CV1339" i="1"/>
  <c r="CU1339" i="1"/>
  <c r="CT1339" i="1"/>
  <c r="CS1339" i="1"/>
  <c r="CR1339" i="1"/>
  <c r="CQ1339" i="1"/>
  <c r="CP1339" i="1"/>
  <c r="CO1339" i="1"/>
  <c r="CN1339" i="1"/>
  <c r="CM1339" i="1"/>
  <c r="CL1339" i="1"/>
  <c r="CK1339" i="1"/>
  <c r="CJ1339" i="1"/>
  <c r="CI1339" i="1"/>
  <c r="CE1339" i="1"/>
  <c r="CD1339" i="1"/>
  <c r="CC1339" i="1"/>
  <c r="CB1339" i="1"/>
  <c r="CA1339" i="1"/>
  <c r="BZ1339" i="1"/>
  <c r="BY1339" i="1"/>
  <c r="BX1339" i="1"/>
  <c r="BW1339" i="1"/>
  <c r="BV1339" i="1"/>
  <c r="BU1339" i="1"/>
  <c r="BT1339" i="1"/>
  <c r="BS1339" i="1"/>
  <c r="BR1339" i="1"/>
  <c r="BQ1339" i="1"/>
  <c r="BP1339" i="1"/>
  <c r="BO1339" i="1"/>
  <c r="BN1339" i="1"/>
  <c r="BM1339" i="1"/>
  <c r="BL1339" i="1"/>
  <c r="BK1339" i="1"/>
  <c r="BJ1339" i="1"/>
  <c r="BI1339" i="1"/>
  <c r="BH1339" i="1"/>
  <c r="BG1339" i="1"/>
  <c r="BF1339" i="1"/>
  <c r="BE1339" i="1"/>
  <c r="BD1339" i="1"/>
  <c r="BC1339" i="1"/>
  <c r="BB1339" i="1"/>
  <c r="BA1339" i="1"/>
  <c r="AW1339" i="1"/>
  <c r="AV1339" i="1"/>
  <c r="AU1339" i="1"/>
  <c r="AT1339" i="1"/>
  <c r="AS1339" i="1"/>
  <c r="AR1339" i="1"/>
  <c r="AQ1339" i="1"/>
  <c r="AP1339" i="1"/>
  <c r="AO1339" i="1"/>
  <c r="AN1339" i="1"/>
  <c r="AM1339" i="1"/>
  <c r="AL1339" i="1"/>
  <c r="AK1339" i="1"/>
  <c r="AJ1339" i="1"/>
  <c r="AI1339" i="1"/>
  <c r="AH1339" i="1"/>
  <c r="AG1339" i="1"/>
  <c r="AF1339" i="1"/>
  <c r="AE1339" i="1"/>
  <c r="AD1339" i="1"/>
  <c r="AC1339" i="1"/>
  <c r="AB1339" i="1"/>
  <c r="AA1339" i="1"/>
  <c r="Z1339" i="1"/>
  <c r="Y1339" i="1"/>
  <c r="X1339" i="1"/>
  <c r="W1339" i="1"/>
  <c r="V1339" i="1"/>
  <c r="U1339" i="1"/>
  <c r="T1339" i="1"/>
  <c r="ER1338" i="1"/>
  <c r="EQ1338" i="1"/>
  <c r="EP1338" i="1"/>
  <c r="EO1338" i="1"/>
  <c r="EN1338" i="1"/>
  <c r="EM1338" i="1"/>
  <c r="EL1338" i="1"/>
  <c r="EK1338" i="1"/>
  <c r="EJ1338" i="1"/>
  <c r="EI1338" i="1"/>
  <c r="EH1338" i="1"/>
  <c r="EG1338" i="1"/>
  <c r="EF1338" i="1"/>
  <c r="EE1338" i="1"/>
  <c r="ED1338" i="1"/>
  <c r="EC1338" i="1"/>
  <c r="EB1338" i="1"/>
  <c r="EA1338" i="1"/>
  <c r="DZ1338" i="1"/>
  <c r="DY1338" i="1"/>
  <c r="DX1338" i="1"/>
  <c r="DW1338" i="1"/>
  <c r="DV1338" i="1"/>
  <c r="DU1338" i="1"/>
  <c r="DT1338" i="1"/>
  <c r="DS1338" i="1"/>
  <c r="DR1338" i="1"/>
  <c r="DQ1338" i="1"/>
  <c r="DM1338" i="1"/>
  <c r="DL1338" i="1"/>
  <c r="DK1338" i="1"/>
  <c r="DJ1338" i="1"/>
  <c r="DI1338" i="1"/>
  <c r="DH1338" i="1"/>
  <c r="DG1338" i="1"/>
  <c r="DF1338" i="1"/>
  <c r="DE1338" i="1"/>
  <c r="DD1338" i="1"/>
  <c r="DC1338" i="1"/>
  <c r="DB1338" i="1"/>
  <c r="DA1338" i="1"/>
  <c r="CZ1338" i="1"/>
  <c r="CY1338" i="1"/>
  <c r="CX1338" i="1"/>
  <c r="CW1338" i="1"/>
  <c r="CV1338" i="1"/>
  <c r="CU1338" i="1"/>
  <c r="CT1338" i="1"/>
  <c r="CS1338" i="1"/>
  <c r="CR1338" i="1"/>
  <c r="CQ1338" i="1"/>
  <c r="CP1338" i="1"/>
  <c r="CO1338" i="1"/>
  <c r="CN1338" i="1"/>
  <c r="CM1338" i="1"/>
  <c r="CL1338" i="1"/>
  <c r="CK1338" i="1"/>
  <c r="CJ1338" i="1"/>
  <c r="CI1338" i="1"/>
  <c r="CE1338" i="1"/>
  <c r="AW1338" i="1"/>
  <c r="AV1338" i="1"/>
  <c r="AU1338" i="1"/>
  <c r="AT1338" i="1"/>
  <c r="AS1338" i="1"/>
  <c r="AR1338" i="1"/>
  <c r="AQ1338" i="1"/>
  <c r="AP1338" i="1"/>
  <c r="AO1338" i="1"/>
  <c r="AN1338" i="1"/>
  <c r="AM1338" i="1"/>
  <c r="AL1338" i="1"/>
  <c r="AK1338" i="1"/>
  <c r="AJ1338" i="1"/>
  <c r="AI1338" i="1"/>
  <c r="AH1338" i="1"/>
  <c r="AG1338" i="1"/>
  <c r="AF1338" i="1"/>
  <c r="AE1338" i="1"/>
  <c r="AD1338" i="1"/>
  <c r="AC1338" i="1"/>
  <c r="AB1338" i="1"/>
  <c r="AA1338" i="1"/>
  <c r="Z1338" i="1"/>
  <c r="Y1338" i="1"/>
  <c r="X1338" i="1"/>
  <c r="W1338" i="1"/>
  <c r="V1338" i="1"/>
  <c r="U1338" i="1"/>
  <c r="T1338" i="1"/>
  <c r="R1338" i="1"/>
  <c r="Q1338" i="1"/>
  <c r="D1338" i="1"/>
  <c r="D11" i="4" s="1"/>
  <c r="ER1337" i="1"/>
  <c r="EQ1337" i="1"/>
  <c r="EP1337" i="1"/>
  <c r="EO1337" i="1"/>
  <c r="EN1337" i="1"/>
  <c r="EM1337" i="1"/>
  <c r="EL1337" i="1"/>
  <c r="EK1337" i="1"/>
  <c r="EJ1337" i="1"/>
  <c r="EI1337" i="1"/>
  <c r="EH1337" i="1"/>
  <c r="EG1337" i="1"/>
  <c r="EF1337" i="1"/>
  <c r="EE1337" i="1"/>
  <c r="ED1337" i="1"/>
  <c r="EC1337" i="1"/>
  <c r="EB1337" i="1"/>
  <c r="EA1337" i="1"/>
  <c r="DZ1337" i="1"/>
  <c r="DY1337" i="1"/>
  <c r="DX1337" i="1"/>
  <c r="DW1337" i="1"/>
  <c r="DV1337" i="1"/>
  <c r="DU1337" i="1"/>
  <c r="DT1337" i="1"/>
  <c r="DS1337" i="1"/>
  <c r="DR1337" i="1"/>
  <c r="DQ1337" i="1"/>
  <c r="DM1337" i="1"/>
  <c r="DL1337" i="1"/>
  <c r="DK1337" i="1"/>
  <c r="DJ1337" i="1"/>
  <c r="DI1337" i="1"/>
  <c r="DH1337" i="1"/>
  <c r="DG1337" i="1"/>
  <c r="DF1337" i="1"/>
  <c r="DE1337" i="1"/>
  <c r="DD1337" i="1"/>
  <c r="DC1337" i="1"/>
  <c r="DB1337" i="1"/>
  <c r="DA1337" i="1"/>
  <c r="CZ1337" i="1"/>
  <c r="CY1337" i="1"/>
  <c r="CX1337" i="1"/>
  <c r="CW1337" i="1"/>
  <c r="CV1337" i="1"/>
  <c r="CU1337" i="1"/>
  <c r="CT1337" i="1"/>
  <c r="CS1337" i="1"/>
  <c r="CR1337" i="1"/>
  <c r="CQ1337" i="1"/>
  <c r="CP1337" i="1"/>
  <c r="CO1337" i="1"/>
  <c r="CN1337" i="1"/>
  <c r="CM1337" i="1"/>
  <c r="CL1337" i="1"/>
  <c r="CK1337" i="1"/>
  <c r="CJ1337" i="1"/>
  <c r="CI1337" i="1"/>
  <c r="CE1337" i="1"/>
  <c r="CD1337" i="1"/>
  <c r="CC1337" i="1"/>
  <c r="CB1337" i="1"/>
  <c r="CA1337" i="1"/>
  <c r="BZ1337" i="1"/>
  <c r="BY1337" i="1"/>
  <c r="BX1337" i="1"/>
  <c r="BW1337" i="1"/>
  <c r="BV1337" i="1"/>
  <c r="BU1337" i="1"/>
  <c r="BT1337" i="1"/>
  <c r="BS1337" i="1"/>
  <c r="BR1337" i="1"/>
  <c r="BQ1337" i="1"/>
  <c r="BP1337" i="1"/>
  <c r="BO1337" i="1"/>
  <c r="BN1337" i="1"/>
  <c r="BM1337" i="1"/>
  <c r="BL1337" i="1"/>
  <c r="BK1337" i="1"/>
  <c r="BJ1337" i="1"/>
  <c r="BI1337" i="1"/>
  <c r="BH1337" i="1"/>
  <c r="BG1337" i="1"/>
  <c r="BF1337" i="1"/>
  <c r="BE1337" i="1"/>
  <c r="BD1337" i="1"/>
  <c r="BC1337" i="1"/>
  <c r="BB1337" i="1"/>
  <c r="BA1337" i="1"/>
  <c r="AW1337" i="1"/>
  <c r="AV1337" i="1"/>
  <c r="AU1337" i="1"/>
  <c r="AT1337" i="1"/>
  <c r="AS1337" i="1"/>
  <c r="AR1337" i="1"/>
  <c r="AQ1337" i="1"/>
  <c r="AP1337" i="1"/>
  <c r="AO1337" i="1"/>
  <c r="AN1337" i="1"/>
  <c r="AM1337" i="1"/>
  <c r="AL1337" i="1"/>
  <c r="AK1337" i="1"/>
  <c r="AJ1337" i="1"/>
  <c r="AI1337" i="1"/>
  <c r="AH1337" i="1"/>
  <c r="AG1337" i="1"/>
  <c r="AF1337" i="1"/>
  <c r="AE1337" i="1"/>
  <c r="AD1337" i="1"/>
  <c r="AC1337" i="1"/>
  <c r="AB1337" i="1"/>
  <c r="AA1337" i="1"/>
  <c r="Z1337" i="1"/>
  <c r="Y1337" i="1"/>
  <c r="X1337" i="1"/>
  <c r="W1337" i="1"/>
  <c r="V1337" i="1"/>
  <c r="U1337" i="1"/>
  <c r="T1337" i="1"/>
  <c r="ER1336" i="1"/>
  <c r="EQ1336" i="1"/>
  <c r="EP1336" i="1"/>
  <c r="EO1336" i="1"/>
  <c r="EN1336" i="1"/>
  <c r="EM1336" i="1"/>
  <c r="EL1336" i="1"/>
  <c r="EK1336" i="1"/>
  <c r="EJ1336" i="1"/>
  <c r="EI1336" i="1"/>
  <c r="EH1336" i="1"/>
  <c r="EG1336" i="1"/>
  <c r="EF1336" i="1"/>
  <c r="EE1336" i="1"/>
  <c r="ED1336" i="1"/>
  <c r="EC1336" i="1"/>
  <c r="EB1336" i="1"/>
  <c r="EA1336" i="1"/>
  <c r="DZ1336" i="1"/>
  <c r="DY1336" i="1"/>
  <c r="DX1336" i="1"/>
  <c r="DW1336" i="1"/>
  <c r="DV1336" i="1"/>
  <c r="DU1336" i="1"/>
  <c r="DT1336" i="1"/>
  <c r="DS1336" i="1"/>
  <c r="DR1336" i="1"/>
  <c r="DQ1336" i="1"/>
  <c r="DL1336" i="1"/>
  <c r="DK1336" i="1"/>
  <c r="DJ1336" i="1"/>
  <c r="DI1336" i="1"/>
  <c r="DH1336" i="1"/>
  <c r="DG1336" i="1"/>
  <c r="DF1336" i="1"/>
  <c r="DE1336" i="1"/>
  <c r="DD1336" i="1"/>
  <c r="DC1336" i="1"/>
  <c r="DB1336" i="1"/>
  <c r="DA1336" i="1"/>
  <c r="CZ1336" i="1"/>
  <c r="CY1336" i="1"/>
  <c r="CX1336" i="1"/>
  <c r="CW1336" i="1"/>
  <c r="CV1336" i="1"/>
  <c r="CU1336" i="1"/>
  <c r="CT1336" i="1"/>
  <c r="CS1336" i="1"/>
  <c r="CR1336" i="1"/>
  <c r="CQ1336" i="1"/>
  <c r="CP1336" i="1"/>
  <c r="CO1336" i="1"/>
  <c r="CN1336" i="1"/>
  <c r="CM1336" i="1"/>
  <c r="CL1336" i="1"/>
  <c r="CK1336" i="1"/>
  <c r="CJ1336" i="1"/>
  <c r="CI1336" i="1"/>
  <c r="CE1336" i="1"/>
  <c r="CD1336" i="1"/>
  <c r="CC1336" i="1"/>
  <c r="CB1336" i="1"/>
  <c r="CA1336" i="1"/>
  <c r="BZ1336" i="1"/>
  <c r="BY1336" i="1"/>
  <c r="BX1336" i="1"/>
  <c r="BW1336" i="1"/>
  <c r="BV1336" i="1"/>
  <c r="BU1336" i="1"/>
  <c r="BT1336" i="1"/>
  <c r="BS1336" i="1"/>
  <c r="BR1336" i="1"/>
  <c r="BQ1336" i="1"/>
  <c r="BP1336" i="1"/>
  <c r="BO1336" i="1"/>
  <c r="BN1336" i="1"/>
  <c r="BM1336" i="1"/>
  <c r="BL1336" i="1"/>
  <c r="BK1336" i="1"/>
  <c r="BJ1336" i="1"/>
  <c r="BI1336" i="1"/>
  <c r="BH1336" i="1"/>
  <c r="BG1336" i="1"/>
  <c r="BF1336" i="1"/>
  <c r="BE1336" i="1"/>
  <c r="BD1336" i="1"/>
  <c r="BC1336" i="1"/>
  <c r="BB1336" i="1"/>
  <c r="BA1336" i="1"/>
  <c r="AW1336" i="1"/>
  <c r="AV1336" i="1"/>
  <c r="AU1336" i="1"/>
  <c r="AT1336" i="1"/>
  <c r="AS1336" i="1"/>
  <c r="AR1336" i="1"/>
  <c r="AQ1336" i="1"/>
  <c r="AP1336" i="1"/>
  <c r="AO1336" i="1"/>
  <c r="AN1336" i="1"/>
  <c r="AM1336" i="1"/>
  <c r="AL1336" i="1"/>
  <c r="AK1336" i="1"/>
  <c r="AJ1336" i="1"/>
  <c r="AI1336" i="1"/>
  <c r="AH1336" i="1"/>
  <c r="AG1336" i="1"/>
  <c r="AF1336" i="1"/>
  <c r="AE1336" i="1"/>
  <c r="AD1336" i="1"/>
  <c r="AC1336" i="1"/>
  <c r="AB1336" i="1"/>
  <c r="AA1336" i="1"/>
  <c r="Z1336" i="1"/>
  <c r="Y1336" i="1"/>
  <c r="X1336" i="1"/>
  <c r="W1336" i="1"/>
  <c r="V1336" i="1"/>
  <c r="U1336" i="1"/>
  <c r="T1336" i="1"/>
  <c r="R1336" i="1"/>
  <c r="Q1336" i="1"/>
  <c r="E1336" i="1"/>
  <c r="LF1328" i="1"/>
  <c r="LG1328" i="1" s="1"/>
  <c r="JX1328" i="1"/>
  <c r="JY1328" i="1" s="1"/>
  <c r="IQ1328" i="1"/>
  <c r="IR1328" i="1" s="1"/>
  <c r="HI1328" i="1"/>
  <c r="HJ1328" i="1" s="1"/>
  <c r="ET1328" i="1"/>
  <c r="DO1328" i="1"/>
  <c r="CG1328" i="1"/>
  <c r="AY1328" i="1"/>
  <c r="R1328" i="1"/>
  <c r="F1328" i="1"/>
  <c r="LF1326" i="1"/>
  <c r="LG1326" i="1" s="1"/>
  <c r="JX1326" i="1"/>
  <c r="JY1326" i="1" s="1"/>
  <c r="IQ1326" i="1"/>
  <c r="IR1326" i="1" s="1"/>
  <c r="HI1326" i="1"/>
  <c r="HJ1326" i="1" s="1"/>
  <c r="DO1326" i="1"/>
  <c r="CG1326" i="1"/>
  <c r="AY1326" i="1"/>
  <c r="R1326" i="1"/>
  <c r="F1326" i="1"/>
  <c r="LF1324" i="1"/>
  <c r="LG1324" i="1" s="1"/>
  <c r="JX1324" i="1"/>
  <c r="JY1324" i="1" s="1"/>
  <c r="IQ1324" i="1"/>
  <c r="IR1324" i="1" s="1"/>
  <c r="HI1324" i="1"/>
  <c r="HJ1324" i="1" s="1"/>
  <c r="DO1324" i="1"/>
  <c r="CG1324" i="1"/>
  <c r="AY1324" i="1"/>
  <c r="R1324" i="1"/>
  <c r="F1324" i="1"/>
  <c r="LF1322" i="1"/>
  <c r="LG1322" i="1" s="1"/>
  <c r="JX1322" i="1"/>
  <c r="JY1322" i="1" s="1"/>
  <c r="IQ1322" i="1"/>
  <c r="IR1322" i="1" s="1"/>
  <c r="HI1322" i="1"/>
  <c r="HJ1322" i="1" s="1"/>
  <c r="DO1322" i="1"/>
  <c r="CG1322" i="1"/>
  <c r="AY1322" i="1"/>
  <c r="R1322" i="1"/>
  <c r="F1322" i="1"/>
  <c r="LF1320" i="1"/>
  <c r="LG1320" i="1" s="1"/>
  <c r="JX1320" i="1"/>
  <c r="JY1320" i="1" s="1"/>
  <c r="IQ1320" i="1"/>
  <c r="IR1320" i="1" s="1"/>
  <c r="HI1320" i="1"/>
  <c r="HJ1320" i="1" s="1"/>
  <c r="DO1320" i="1"/>
  <c r="CG1320" i="1"/>
  <c r="AY1320" i="1"/>
  <c r="R1320" i="1"/>
  <c r="F1320" i="1"/>
  <c r="LF1318" i="1"/>
  <c r="LG1318" i="1" s="1"/>
  <c r="JX1318" i="1"/>
  <c r="JY1318" i="1" s="1"/>
  <c r="IQ1318" i="1"/>
  <c r="IR1318" i="1" s="1"/>
  <c r="HI1318" i="1"/>
  <c r="HJ1318" i="1" s="1"/>
  <c r="DO1318" i="1"/>
  <c r="CG1318" i="1"/>
  <c r="AY1318" i="1"/>
  <c r="R1318" i="1"/>
  <c r="F1318" i="1"/>
  <c r="DO1316" i="1"/>
  <c r="CG1316" i="1"/>
  <c r="AY1316" i="1"/>
  <c r="F1316" i="1"/>
  <c r="DO1314" i="1"/>
  <c r="CG1314" i="1"/>
  <c r="AY1314" i="1"/>
  <c r="K1314" i="1" s="1"/>
  <c r="M1314" i="1" s="1"/>
  <c r="F1314" i="1"/>
  <c r="DO1312" i="1"/>
  <c r="CG1312" i="1"/>
  <c r="AY1312" i="1"/>
  <c r="F1312" i="1"/>
  <c r="DO1310" i="1"/>
  <c r="CG1310" i="1"/>
  <c r="AY1310" i="1"/>
  <c r="F1310" i="1"/>
  <c r="DO1308" i="1"/>
  <c r="CG1308" i="1"/>
  <c r="AY1308" i="1"/>
  <c r="F1308" i="1"/>
  <c r="DO1306" i="1"/>
  <c r="CG1306" i="1"/>
  <c r="AY1306" i="1"/>
  <c r="F1306" i="1"/>
  <c r="DO1304" i="1"/>
  <c r="CG1304" i="1"/>
  <c r="AY1304" i="1"/>
  <c r="F1304" i="1"/>
  <c r="DO1302" i="1"/>
  <c r="CG1302" i="1"/>
  <c r="AY1302" i="1"/>
  <c r="F1302" i="1"/>
  <c r="DO1300" i="1"/>
  <c r="CG1300" i="1"/>
  <c r="AY1300" i="1"/>
  <c r="F1300" i="1"/>
  <c r="DO1298" i="1"/>
  <c r="CG1298" i="1"/>
  <c r="AY1298" i="1"/>
  <c r="F1298" i="1"/>
  <c r="DO1296" i="1"/>
  <c r="CG1296" i="1"/>
  <c r="AY1296" i="1"/>
  <c r="K1296" i="1" s="1"/>
  <c r="F1296" i="1"/>
  <c r="DO1294" i="1"/>
  <c r="CG1294" i="1"/>
  <c r="AY1294" i="1"/>
  <c r="F1294" i="1"/>
  <c r="DO1292" i="1"/>
  <c r="CG1292" i="1"/>
  <c r="AY1292" i="1"/>
  <c r="F1292" i="1"/>
  <c r="DO1290" i="1"/>
  <c r="CG1290" i="1"/>
  <c r="AY1290" i="1"/>
  <c r="F1290" i="1"/>
  <c r="DO1288" i="1"/>
  <c r="CG1288" i="1"/>
  <c r="AY1288" i="1"/>
  <c r="F1288" i="1"/>
  <c r="DO1286" i="1"/>
  <c r="CG1286" i="1"/>
  <c r="AY1286" i="1"/>
  <c r="F1286" i="1"/>
  <c r="DO1284" i="1"/>
  <c r="CG1284" i="1"/>
  <c r="AY1284" i="1"/>
  <c r="F1284" i="1"/>
  <c r="DO1282" i="1"/>
  <c r="CG1282" i="1"/>
  <c r="AY1282" i="1"/>
  <c r="F1282" i="1"/>
  <c r="DO1280" i="1"/>
  <c r="CG1280" i="1"/>
  <c r="AY1280" i="1"/>
  <c r="F1280" i="1"/>
  <c r="DO1278" i="1"/>
  <c r="CG1278" i="1"/>
  <c r="AY1278" i="1"/>
  <c r="F1278" i="1"/>
  <c r="DO1276" i="1"/>
  <c r="CG1276" i="1"/>
  <c r="AY1276" i="1"/>
  <c r="F1276" i="1"/>
  <c r="DO1274" i="1"/>
  <c r="CG1274" i="1"/>
  <c r="AY1274" i="1"/>
  <c r="F1274" i="1"/>
  <c r="DO1272" i="1"/>
  <c r="CG1272" i="1"/>
  <c r="AY1272" i="1"/>
  <c r="F1272" i="1"/>
  <c r="DO1270" i="1"/>
  <c r="CG1270" i="1"/>
  <c r="AY1270" i="1"/>
  <c r="F1270" i="1"/>
  <c r="DO1268" i="1"/>
  <c r="CG1268" i="1"/>
  <c r="AY1268" i="1"/>
  <c r="F1268" i="1"/>
  <c r="DO1266" i="1"/>
  <c r="CG1266" i="1"/>
  <c r="AY1266" i="1"/>
  <c r="F1266" i="1"/>
  <c r="DO1264" i="1"/>
  <c r="CG1264" i="1"/>
  <c r="AY1264" i="1"/>
  <c r="F1264" i="1"/>
  <c r="D1264" i="1"/>
  <c r="CG1262" i="1"/>
  <c r="AY1262" i="1"/>
  <c r="F1262" i="1"/>
  <c r="DO1260" i="1"/>
  <c r="CG1260" i="1"/>
  <c r="AY1260" i="1"/>
  <c r="F1260" i="1"/>
  <c r="DO1258" i="1"/>
  <c r="CG1258" i="1"/>
  <c r="AY1258" i="1"/>
  <c r="F1258" i="1"/>
  <c r="DO1256" i="1"/>
  <c r="CG1256" i="1"/>
  <c r="CG1370" i="1" s="1"/>
  <c r="AY1256" i="1"/>
  <c r="AY1370" i="1" s="1"/>
  <c r="F1256" i="1"/>
  <c r="F1370" i="1" s="1"/>
  <c r="DO1254" i="1"/>
  <c r="CG1254" i="1"/>
  <c r="CG1368" i="1" s="1"/>
  <c r="AY1254" i="1"/>
  <c r="AY1368" i="1" s="1"/>
  <c r="F1254" i="1"/>
  <c r="F1368" i="1" s="1"/>
  <c r="DO1252" i="1"/>
  <c r="DO1366" i="1" s="1"/>
  <c r="CG1252" i="1"/>
  <c r="AY1252" i="1"/>
  <c r="AY1366" i="1" s="1"/>
  <c r="DO1250" i="1"/>
  <c r="DO1364" i="1" s="1"/>
  <c r="CG1250" i="1"/>
  <c r="AY1250" i="1"/>
  <c r="K1250" i="1" s="1"/>
  <c r="F1250" i="1"/>
  <c r="DO1248" i="1"/>
  <c r="CG1248" i="1"/>
  <c r="AY1248" i="1"/>
  <c r="F1248" i="1"/>
  <c r="DO1246" i="1"/>
  <c r="CG1246" i="1"/>
  <c r="AY1246" i="1"/>
  <c r="F1246" i="1"/>
  <c r="DO1244" i="1"/>
  <c r="CG1244" i="1"/>
  <c r="AY1244" i="1"/>
  <c r="K1244" i="1" s="1"/>
  <c r="M1244" i="1" s="1"/>
  <c r="F1244" i="1"/>
  <c r="DO1242" i="1"/>
  <c r="DO1361" i="1" s="1"/>
  <c r="CG1242" i="1"/>
  <c r="CG1361" i="1" s="1"/>
  <c r="AY1242" i="1"/>
  <c r="AY1361" i="1" s="1"/>
  <c r="F1242" i="1"/>
  <c r="DO1240" i="1"/>
  <c r="CG1240" i="1"/>
  <c r="AY1240" i="1"/>
  <c r="F1240" i="1"/>
  <c r="DO1238" i="1"/>
  <c r="CG1238" i="1"/>
  <c r="AY1238" i="1"/>
  <c r="F1238" i="1"/>
  <c r="DO1236" i="1"/>
  <c r="DO1359" i="1" s="1"/>
  <c r="CG1236" i="1"/>
  <c r="AY1236" i="1"/>
  <c r="AY1359" i="1" s="1"/>
  <c r="F1236" i="1"/>
  <c r="F1361" i="1" s="1"/>
  <c r="DO1234" i="1"/>
  <c r="CG1234" i="1"/>
  <c r="AY1234" i="1"/>
  <c r="F1234" i="1"/>
  <c r="DO1232" i="1"/>
  <c r="CG1232" i="1"/>
  <c r="AY1232" i="1"/>
  <c r="F1232" i="1"/>
  <c r="F1357" i="1" s="1"/>
  <c r="DO1230" i="1"/>
  <c r="DO1357" i="1" s="1"/>
  <c r="CG1230" i="1"/>
  <c r="CG1357" i="1" s="1"/>
  <c r="AY1230" i="1"/>
  <c r="F1230" i="1"/>
  <c r="DO1228" i="1"/>
  <c r="CG1228" i="1"/>
  <c r="K1228" i="1" s="1"/>
  <c r="M1228" i="1" s="1"/>
  <c r="AY1228" i="1"/>
  <c r="F1228" i="1"/>
  <c r="DO1226" i="1"/>
  <c r="CG1226" i="1"/>
  <c r="AY1226" i="1"/>
  <c r="F1226" i="1"/>
  <c r="DO1224" i="1"/>
  <c r="CG1224" i="1"/>
  <c r="AY1224" i="1"/>
  <c r="F1224" i="1"/>
  <c r="DO1222" i="1"/>
  <c r="DO1355" i="1" s="1"/>
  <c r="CG1222" i="1"/>
  <c r="CG1355" i="1" s="1"/>
  <c r="AY1222" i="1"/>
  <c r="AY1355" i="1" s="1"/>
  <c r="F1222" i="1"/>
  <c r="DO1220" i="1"/>
  <c r="CG1220" i="1"/>
  <c r="AY1220" i="1"/>
  <c r="F1220" i="1"/>
  <c r="DO1218" i="1"/>
  <c r="CG1218" i="1"/>
  <c r="AY1218" i="1"/>
  <c r="F1218" i="1"/>
  <c r="CG1216" i="1"/>
  <c r="AY1216" i="1"/>
  <c r="F1216" i="1"/>
  <c r="DO1214" i="1"/>
  <c r="DO1353" i="1" s="1"/>
  <c r="CG1214" i="1"/>
  <c r="CG1353" i="1" s="1"/>
  <c r="AY1214" i="1"/>
  <c r="AY1353" i="1" s="1"/>
  <c r="F1214" i="1"/>
  <c r="DO1212" i="1"/>
  <c r="CG1212" i="1"/>
  <c r="AY1212" i="1"/>
  <c r="F1212" i="1"/>
  <c r="DO1210" i="1"/>
  <c r="CG1210" i="1"/>
  <c r="AY1210" i="1"/>
  <c r="F1210" i="1"/>
  <c r="DO1208" i="1"/>
  <c r="CG1208" i="1"/>
  <c r="AY1208" i="1"/>
  <c r="F1208" i="1"/>
  <c r="DO1206" i="1"/>
  <c r="CG1206" i="1"/>
  <c r="AY1206" i="1"/>
  <c r="F1206" i="1"/>
  <c r="DO1204" i="1"/>
  <c r="CG1204" i="1"/>
  <c r="AY1204" i="1"/>
  <c r="F1204" i="1"/>
  <c r="DO1202" i="1"/>
  <c r="CG1202" i="1"/>
  <c r="AY1202" i="1"/>
  <c r="F1202" i="1"/>
  <c r="DO1200" i="1"/>
  <c r="CG1200" i="1"/>
  <c r="AY1200" i="1"/>
  <c r="F1200" i="1"/>
  <c r="DO1198" i="1"/>
  <c r="CG1198" i="1"/>
  <c r="AY1198" i="1"/>
  <c r="F1198" i="1"/>
  <c r="DO1196" i="1"/>
  <c r="CG1196" i="1"/>
  <c r="AY1196" i="1"/>
  <c r="F1196" i="1"/>
  <c r="DO1194" i="1"/>
  <c r="CG1194" i="1"/>
  <c r="AY1194" i="1"/>
  <c r="F1194" i="1"/>
  <c r="DO1192" i="1"/>
  <c r="CG1192" i="1"/>
  <c r="AY1192" i="1"/>
  <c r="K1192" i="1" s="1"/>
  <c r="M1192" i="1" s="1"/>
  <c r="F1192" i="1"/>
  <c r="DO1190" i="1"/>
  <c r="CG1190" i="1"/>
  <c r="AY1190" i="1"/>
  <c r="F1190" i="1"/>
  <c r="DO1188" i="1"/>
  <c r="CG1188" i="1"/>
  <c r="AY1188" i="1"/>
  <c r="F1188" i="1"/>
  <c r="DO1186" i="1"/>
  <c r="CG1186" i="1"/>
  <c r="AY1186" i="1"/>
  <c r="F1186" i="1"/>
  <c r="DO1184" i="1"/>
  <c r="CG1184" i="1"/>
  <c r="AY1184" i="1"/>
  <c r="F1184" i="1"/>
  <c r="DO1182" i="1"/>
  <c r="CG1182" i="1"/>
  <c r="AY1182" i="1"/>
  <c r="F1182" i="1"/>
  <c r="DO1180" i="1"/>
  <c r="CG1180" i="1"/>
  <c r="AY1180" i="1"/>
  <c r="F1180" i="1"/>
  <c r="DO1178" i="1"/>
  <c r="CG1178" i="1"/>
  <c r="AY1178" i="1"/>
  <c r="F1178" i="1"/>
  <c r="DO1176" i="1"/>
  <c r="CG1176" i="1"/>
  <c r="AY1176" i="1"/>
  <c r="F1176" i="1"/>
  <c r="DO1174" i="1"/>
  <c r="CG1174" i="1"/>
  <c r="AY1174" i="1"/>
  <c r="F1174" i="1"/>
  <c r="DO1172" i="1"/>
  <c r="CG1172" i="1"/>
  <c r="AY1172" i="1"/>
  <c r="F1172" i="1"/>
  <c r="DO1170" i="1"/>
  <c r="CG1170" i="1"/>
  <c r="AY1170" i="1"/>
  <c r="F1170" i="1"/>
  <c r="DO1168" i="1"/>
  <c r="CG1168" i="1"/>
  <c r="AY1168" i="1"/>
  <c r="F1168" i="1"/>
  <c r="DO1166" i="1"/>
  <c r="CG1166" i="1"/>
  <c r="AY1166" i="1"/>
  <c r="F1166" i="1"/>
  <c r="DO1164" i="1"/>
  <c r="CG1164" i="1"/>
  <c r="AY1164" i="1"/>
  <c r="F1164" i="1"/>
  <c r="DO1162" i="1"/>
  <c r="CG1162" i="1"/>
  <c r="AY1162" i="1"/>
  <c r="F1162" i="1"/>
  <c r="DO1160" i="1"/>
  <c r="CG1160" i="1"/>
  <c r="AY1160" i="1"/>
  <c r="F1160" i="1"/>
  <c r="DO1158" i="1"/>
  <c r="CG1158" i="1"/>
  <c r="AY1158" i="1"/>
  <c r="F1158" i="1"/>
  <c r="DO1156" i="1"/>
  <c r="CG1156" i="1"/>
  <c r="AY1156" i="1"/>
  <c r="F1156" i="1"/>
  <c r="DO1154" i="1"/>
  <c r="CG1154" i="1"/>
  <c r="AY1154" i="1"/>
  <c r="F1154" i="1"/>
  <c r="DO1152" i="1"/>
  <c r="CG1152" i="1"/>
  <c r="AY1152" i="1"/>
  <c r="F1152" i="1"/>
  <c r="DO1150" i="1"/>
  <c r="CG1150" i="1"/>
  <c r="AY1150" i="1"/>
  <c r="F1150" i="1"/>
  <c r="DO1148" i="1"/>
  <c r="CG1148" i="1"/>
  <c r="AY1148" i="1"/>
  <c r="F1148" i="1"/>
  <c r="DO1146" i="1"/>
  <c r="CG1146" i="1"/>
  <c r="AY1146" i="1"/>
  <c r="F1146" i="1"/>
  <c r="DO1144" i="1"/>
  <c r="CG1144" i="1"/>
  <c r="AY1144" i="1"/>
  <c r="F1144" i="1"/>
  <c r="DO1142" i="1"/>
  <c r="CG1142" i="1"/>
  <c r="AY1142" i="1"/>
  <c r="F1142" i="1"/>
  <c r="DO1140" i="1"/>
  <c r="CG1140" i="1"/>
  <c r="AY1140" i="1"/>
  <c r="F1140" i="1"/>
  <c r="DO1138" i="1"/>
  <c r="CG1138" i="1"/>
  <c r="AY1138" i="1"/>
  <c r="K1138" i="1" s="1"/>
  <c r="M1138" i="1" s="1"/>
  <c r="F1138" i="1"/>
  <c r="DO1136" i="1"/>
  <c r="CG1136" i="1"/>
  <c r="AY1136" i="1"/>
  <c r="F1136" i="1"/>
  <c r="DO1134" i="1"/>
  <c r="CG1134" i="1"/>
  <c r="AY1134" i="1"/>
  <c r="F1134" i="1"/>
  <c r="DO1132" i="1"/>
  <c r="CG1132" i="1"/>
  <c r="AY1132" i="1"/>
  <c r="F1132" i="1"/>
  <c r="DO1130" i="1"/>
  <c r="CG1130" i="1"/>
  <c r="AY1130" i="1"/>
  <c r="F1130" i="1"/>
  <c r="DO1128" i="1"/>
  <c r="CG1128" i="1"/>
  <c r="AY1128" i="1"/>
  <c r="F1128" i="1"/>
  <c r="DO1126" i="1"/>
  <c r="CG1126" i="1"/>
  <c r="AY1126" i="1"/>
  <c r="F1126" i="1"/>
  <c r="DO1124" i="1"/>
  <c r="CG1124" i="1"/>
  <c r="AY1124" i="1"/>
  <c r="F1124" i="1"/>
  <c r="DO1122" i="1"/>
  <c r="CG1122" i="1"/>
  <c r="AY1122" i="1"/>
  <c r="F1122" i="1"/>
  <c r="DO1120" i="1"/>
  <c r="CG1120" i="1"/>
  <c r="AY1120" i="1"/>
  <c r="F1120" i="1"/>
  <c r="DO1118" i="1"/>
  <c r="CG1118" i="1"/>
  <c r="AY1118" i="1"/>
  <c r="F1118" i="1"/>
  <c r="DO1116" i="1"/>
  <c r="CG1116" i="1"/>
  <c r="AY1116" i="1"/>
  <c r="F1116" i="1"/>
  <c r="DO1114" i="1"/>
  <c r="CG1114" i="1"/>
  <c r="AY1114" i="1"/>
  <c r="F1114" i="1"/>
  <c r="DO1112" i="1"/>
  <c r="CG1112" i="1"/>
  <c r="AY1112" i="1"/>
  <c r="F1112" i="1"/>
  <c r="DO1110" i="1"/>
  <c r="CG1110" i="1"/>
  <c r="AY1110" i="1"/>
  <c r="F1110" i="1"/>
  <c r="DO1108" i="1"/>
  <c r="CG1108" i="1"/>
  <c r="AY1108" i="1"/>
  <c r="F1108" i="1"/>
  <c r="DO1106" i="1"/>
  <c r="CG1106" i="1"/>
  <c r="AY1106" i="1"/>
  <c r="F1106" i="1"/>
  <c r="DO1104" i="1"/>
  <c r="CG1104" i="1"/>
  <c r="AY1104" i="1"/>
  <c r="F1104" i="1"/>
  <c r="DO1102" i="1"/>
  <c r="CG1102" i="1"/>
  <c r="AY1102" i="1"/>
  <c r="F1102" i="1"/>
  <c r="DO1100" i="1"/>
  <c r="CG1100" i="1"/>
  <c r="AY1100" i="1"/>
  <c r="F1100" i="1"/>
  <c r="DO1098" i="1"/>
  <c r="CG1098" i="1"/>
  <c r="AY1098" i="1"/>
  <c r="F1098" i="1"/>
  <c r="DO1096" i="1"/>
  <c r="CG1096" i="1"/>
  <c r="AY1096" i="1"/>
  <c r="F1096" i="1"/>
  <c r="DO1094" i="1"/>
  <c r="CG1094" i="1"/>
  <c r="AY1094" i="1"/>
  <c r="F1094" i="1"/>
  <c r="DO1092" i="1"/>
  <c r="CG1092" i="1"/>
  <c r="AY1092" i="1"/>
  <c r="F1092" i="1"/>
  <c r="DO1090" i="1"/>
  <c r="CG1090" i="1"/>
  <c r="AY1090" i="1"/>
  <c r="K1090" i="1" s="1"/>
  <c r="M1090" i="1" s="1"/>
  <c r="F1090" i="1"/>
  <c r="DO1088" i="1"/>
  <c r="CG1088" i="1"/>
  <c r="AY1088" i="1"/>
  <c r="F1088" i="1"/>
  <c r="DO1086" i="1"/>
  <c r="CG1086" i="1"/>
  <c r="AY1086" i="1"/>
  <c r="F1086" i="1"/>
  <c r="DO1084" i="1"/>
  <c r="CG1084" i="1"/>
  <c r="AY1084" i="1"/>
  <c r="F1084" i="1"/>
  <c r="DO1082" i="1"/>
  <c r="CG1082" i="1"/>
  <c r="AY1082" i="1"/>
  <c r="F1082" i="1"/>
  <c r="DO1080" i="1"/>
  <c r="CG1080" i="1"/>
  <c r="AY1080" i="1"/>
  <c r="F1080" i="1"/>
  <c r="DO1078" i="1"/>
  <c r="CG1078" i="1"/>
  <c r="AY1078" i="1"/>
  <c r="F1078" i="1"/>
  <c r="DO1076" i="1"/>
  <c r="CG1076" i="1"/>
  <c r="AY1076" i="1"/>
  <c r="F1076" i="1"/>
  <c r="DO1074" i="1"/>
  <c r="CG1074" i="1"/>
  <c r="AY1074" i="1"/>
  <c r="F1074" i="1"/>
  <c r="DO1072" i="1"/>
  <c r="CG1072" i="1"/>
  <c r="AY1072" i="1"/>
  <c r="F1072" i="1"/>
  <c r="DO1070" i="1"/>
  <c r="CG1070" i="1"/>
  <c r="AY1070" i="1"/>
  <c r="F1070" i="1"/>
  <c r="DO1068" i="1"/>
  <c r="CG1068" i="1"/>
  <c r="AY1068" i="1"/>
  <c r="F1068" i="1"/>
  <c r="DO1066" i="1"/>
  <c r="CG1066" i="1"/>
  <c r="AY1066" i="1"/>
  <c r="F1066" i="1"/>
  <c r="DO1064" i="1"/>
  <c r="CG1064" i="1"/>
  <c r="AY1064" i="1"/>
  <c r="F1064" i="1"/>
  <c r="DO1062" i="1"/>
  <c r="CG1062" i="1"/>
  <c r="AY1062" i="1"/>
  <c r="F1062" i="1"/>
  <c r="DO1060" i="1"/>
  <c r="CG1060" i="1"/>
  <c r="AY1060" i="1"/>
  <c r="F1060" i="1"/>
  <c r="DO1058" i="1"/>
  <c r="CG1058" i="1"/>
  <c r="AY1058" i="1"/>
  <c r="F1058" i="1"/>
  <c r="DO1056" i="1"/>
  <c r="CG1056" i="1"/>
  <c r="AY1056" i="1"/>
  <c r="F1056" i="1"/>
  <c r="DO1054" i="1"/>
  <c r="CG1054" i="1"/>
  <c r="AY1054" i="1"/>
  <c r="F1054" i="1"/>
  <c r="DO1052" i="1"/>
  <c r="CG1052" i="1"/>
  <c r="AY1052" i="1"/>
  <c r="F1052" i="1"/>
  <c r="DO1050" i="1"/>
  <c r="CG1050" i="1"/>
  <c r="AY1050" i="1"/>
  <c r="F1050" i="1"/>
  <c r="DO1048" i="1"/>
  <c r="CG1048" i="1"/>
  <c r="AY1048" i="1"/>
  <c r="F1048" i="1"/>
  <c r="DO1046" i="1"/>
  <c r="CG1046" i="1"/>
  <c r="AY1046" i="1"/>
  <c r="F1046" i="1"/>
  <c r="DO1044" i="1"/>
  <c r="CG1044" i="1"/>
  <c r="AY1044" i="1"/>
  <c r="F1044" i="1"/>
  <c r="DO1042" i="1"/>
  <c r="CG1042" i="1"/>
  <c r="AY1042" i="1"/>
  <c r="F1042" i="1"/>
  <c r="DO1040" i="1"/>
  <c r="CG1040" i="1"/>
  <c r="AY1040" i="1"/>
  <c r="F1040" i="1"/>
  <c r="DO1038" i="1"/>
  <c r="CG1038" i="1"/>
  <c r="AY1038" i="1"/>
  <c r="F1038" i="1"/>
  <c r="DO1036" i="1"/>
  <c r="CG1036" i="1"/>
  <c r="AY1036" i="1"/>
  <c r="F1036" i="1"/>
  <c r="DO1034" i="1"/>
  <c r="CG1034" i="1"/>
  <c r="AY1034" i="1"/>
  <c r="F1034" i="1"/>
  <c r="DO1032" i="1"/>
  <c r="CG1032" i="1"/>
  <c r="AY1032" i="1"/>
  <c r="F1032" i="1"/>
  <c r="DO1030" i="1"/>
  <c r="CG1030" i="1"/>
  <c r="AY1030" i="1"/>
  <c r="F1030" i="1"/>
  <c r="DO1028" i="1"/>
  <c r="CG1028" i="1"/>
  <c r="AY1028" i="1"/>
  <c r="F1028" i="1"/>
  <c r="DO1026" i="1"/>
  <c r="CG1026" i="1"/>
  <c r="AY1026" i="1"/>
  <c r="F1026" i="1"/>
  <c r="DO1024" i="1"/>
  <c r="CG1024" i="1"/>
  <c r="AY1024" i="1"/>
  <c r="F1024" i="1"/>
  <c r="DO1022" i="1"/>
  <c r="CG1022" i="1"/>
  <c r="AY1022" i="1"/>
  <c r="F1022" i="1"/>
  <c r="DO1020" i="1"/>
  <c r="CG1020" i="1"/>
  <c r="AY1020" i="1"/>
  <c r="F1020" i="1"/>
  <c r="DO1018" i="1"/>
  <c r="CG1018" i="1"/>
  <c r="AY1018" i="1"/>
  <c r="F1018" i="1"/>
  <c r="DO1016" i="1"/>
  <c r="CG1016" i="1"/>
  <c r="AY1016" i="1"/>
  <c r="F1016" i="1"/>
  <c r="DO1014" i="1"/>
  <c r="CG1014" i="1"/>
  <c r="AY1014" i="1"/>
  <c r="F1014" i="1"/>
  <c r="DO1012" i="1"/>
  <c r="CG1012" i="1"/>
  <c r="AY1012" i="1"/>
  <c r="F1012" i="1"/>
  <c r="DO1010" i="1"/>
  <c r="CG1010" i="1"/>
  <c r="AY1010" i="1"/>
  <c r="F1010" i="1"/>
  <c r="DO1008" i="1"/>
  <c r="CG1008" i="1"/>
  <c r="AY1008" i="1"/>
  <c r="F1008" i="1"/>
  <c r="DO1006" i="1"/>
  <c r="CG1006" i="1"/>
  <c r="AY1006" i="1"/>
  <c r="F1006" i="1"/>
  <c r="DO1004" i="1"/>
  <c r="CG1004" i="1"/>
  <c r="AY1004" i="1"/>
  <c r="F1004" i="1"/>
  <c r="DO1002" i="1"/>
  <c r="CG1002" i="1"/>
  <c r="AY1002" i="1"/>
  <c r="F1002" i="1"/>
  <c r="DO1000" i="1"/>
  <c r="CG1000" i="1"/>
  <c r="AY1000" i="1"/>
  <c r="F1000" i="1"/>
  <c r="DO998" i="1"/>
  <c r="CG998" i="1"/>
  <c r="AY998" i="1"/>
  <c r="F998" i="1"/>
  <c r="DO996" i="1"/>
  <c r="CG996" i="1"/>
  <c r="AY996" i="1"/>
  <c r="F996" i="1"/>
  <c r="DO994" i="1"/>
  <c r="CG994" i="1"/>
  <c r="AY994" i="1"/>
  <c r="F994" i="1"/>
  <c r="DO992" i="1"/>
  <c r="CG992" i="1"/>
  <c r="AY992" i="1"/>
  <c r="F992" i="1"/>
  <c r="DO990" i="1"/>
  <c r="CG990" i="1"/>
  <c r="AY990" i="1"/>
  <c r="F990" i="1"/>
  <c r="DO988" i="1"/>
  <c r="CG988" i="1"/>
  <c r="AY988" i="1"/>
  <c r="F988" i="1"/>
  <c r="DO986" i="1"/>
  <c r="CG986" i="1"/>
  <c r="AY986" i="1"/>
  <c r="F986" i="1"/>
  <c r="DO984" i="1"/>
  <c r="CG984" i="1"/>
  <c r="AY984" i="1"/>
  <c r="F984" i="1"/>
  <c r="DO982" i="1"/>
  <c r="CG982" i="1"/>
  <c r="AY982" i="1"/>
  <c r="F982" i="1"/>
  <c r="DO980" i="1"/>
  <c r="CG980" i="1"/>
  <c r="AY980" i="1"/>
  <c r="F980" i="1"/>
  <c r="DO978" i="1"/>
  <c r="CG978" i="1"/>
  <c r="AY978" i="1"/>
  <c r="F978" i="1"/>
  <c r="DO976" i="1"/>
  <c r="CG976" i="1"/>
  <c r="AY976" i="1"/>
  <c r="F976" i="1"/>
  <c r="DO974" i="1"/>
  <c r="CG974" i="1"/>
  <c r="AY974" i="1"/>
  <c r="F974" i="1"/>
  <c r="DO972" i="1"/>
  <c r="CG972" i="1"/>
  <c r="AY972" i="1"/>
  <c r="F972" i="1"/>
  <c r="DO970" i="1"/>
  <c r="CG970" i="1"/>
  <c r="AY970" i="1"/>
  <c r="F970" i="1"/>
  <c r="DO968" i="1"/>
  <c r="CG968" i="1"/>
  <c r="AY968" i="1"/>
  <c r="F968" i="1"/>
  <c r="DO966" i="1"/>
  <c r="CG966" i="1"/>
  <c r="AY966" i="1"/>
  <c r="F966" i="1"/>
  <c r="DO964" i="1"/>
  <c r="CG964" i="1"/>
  <c r="AY964" i="1"/>
  <c r="F964" i="1"/>
  <c r="DO962" i="1"/>
  <c r="CG962" i="1"/>
  <c r="AY962" i="1"/>
  <c r="F962" i="1"/>
  <c r="DO960" i="1"/>
  <c r="CG960" i="1"/>
  <c r="AY960" i="1"/>
  <c r="F960" i="1"/>
  <c r="DO958" i="1"/>
  <c r="CG958" i="1"/>
  <c r="AY958" i="1"/>
  <c r="F958" i="1"/>
  <c r="DO956" i="1"/>
  <c r="CG956" i="1"/>
  <c r="AY956" i="1"/>
  <c r="F956" i="1"/>
  <c r="DO954" i="1"/>
  <c r="CG954" i="1"/>
  <c r="AY954" i="1"/>
  <c r="F954" i="1"/>
  <c r="DO952" i="1"/>
  <c r="CG952" i="1"/>
  <c r="AY952" i="1"/>
  <c r="F952" i="1"/>
  <c r="DO950" i="1"/>
  <c r="CG950" i="1"/>
  <c r="AY950" i="1"/>
  <c r="F950" i="1"/>
  <c r="DO948" i="1"/>
  <c r="CG948" i="1"/>
  <c r="AY948" i="1"/>
  <c r="F948" i="1"/>
  <c r="DO946" i="1"/>
  <c r="CG946" i="1"/>
  <c r="AY946" i="1"/>
  <c r="F946" i="1"/>
  <c r="DO944" i="1"/>
  <c r="CG944" i="1"/>
  <c r="AY944" i="1"/>
  <c r="F944" i="1"/>
  <c r="DO942" i="1"/>
  <c r="CG942" i="1"/>
  <c r="AY942" i="1"/>
  <c r="F942" i="1"/>
  <c r="DO940" i="1"/>
  <c r="CG940" i="1"/>
  <c r="AY940" i="1"/>
  <c r="F940" i="1"/>
  <c r="DO938" i="1"/>
  <c r="CG938" i="1"/>
  <c r="AY938" i="1"/>
  <c r="F938" i="1"/>
  <c r="DO936" i="1"/>
  <c r="CG936" i="1"/>
  <c r="AY936" i="1"/>
  <c r="F936" i="1"/>
  <c r="DO934" i="1"/>
  <c r="CG934" i="1"/>
  <c r="AY934" i="1"/>
  <c r="F934" i="1"/>
  <c r="DO932" i="1"/>
  <c r="CG932" i="1"/>
  <c r="AY932" i="1"/>
  <c r="F932" i="1"/>
  <c r="DO930" i="1"/>
  <c r="CG930" i="1"/>
  <c r="AY930" i="1"/>
  <c r="F930" i="1"/>
  <c r="DO928" i="1"/>
  <c r="CG928" i="1"/>
  <c r="AY928" i="1"/>
  <c r="F928" i="1"/>
  <c r="DO926" i="1"/>
  <c r="CG926" i="1"/>
  <c r="AY926" i="1"/>
  <c r="F926" i="1"/>
  <c r="DO924" i="1"/>
  <c r="CG924" i="1"/>
  <c r="AY924" i="1"/>
  <c r="F924" i="1"/>
  <c r="DO922" i="1"/>
  <c r="CG922" i="1"/>
  <c r="AY922" i="1"/>
  <c r="F922" i="1"/>
  <c r="DO920" i="1"/>
  <c r="CG920" i="1"/>
  <c r="AY920" i="1"/>
  <c r="F920" i="1"/>
  <c r="DO918" i="1"/>
  <c r="CG918" i="1"/>
  <c r="AY918" i="1"/>
  <c r="F918" i="1"/>
  <c r="DO916" i="1"/>
  <c r="CG916" i="1"/>
  <c r="AY916" i="1"/>
  <c r="F916" i="1"/>
  <c r="DO914" i="1"/>
  <c r="CG914" i="1"/>
  <c r="AY914" i="1"/>
  <c r="F914" i="1"/>
  <c r="DO912" i="1"/>
  <c r="CG912" i="1"/>
  <c r="AY912" i="1"/>
  <c r="F912" i="1"/>
  <c r="DO910" i="1"/>
  <c r="CG910" i="1"/>
  <c r="AY910" i="1"/>
  <c r="F910" i="1"/>
  <c r="DO908" i="1"/>
  <c r="CG908" i="1"/>
  <c r="AY908" i="1"/>
  <c r="F908" i="1"/>
  <c r="DO906" i="1"/>
  <c r="CG906" i="1"/>
  <c r="AY906" i="1"/>
  <c r="F906" i="1"/>
  <c r="DO904" i="1"/>
  <c r="CG904" i="1"/>
  <c r="AY904" i="1"/>
  <c r="F904" i="1"/>
  <c r="DO902" i="1"/>
  <c r="CG902" i="1"/>
  <c r="AY902" i="1"/>
  <c r="F902" i="1"/>
  <c r="DO900" i="1"/>
  <c r="CG900" i="1"/>
  <c r="AY900" i="1"/>
  <c r="F900" i="1"/>
  <c r="DO898" i="1"/>
  <c r="CG898" i="1"/>
  <c r="AY898" i="1"/>
  <c r="F898" i="1"/>
  <c r="DO896" i="1"/>
  <c r="CG896" i="1"/>
  <c r="AY896" i="1"/>
  <c r="F896" i="1"/>
  <c r="DO894" i="1"/>
  <c r="CG894" i="1"/>
  <c r="AY894" i="1"/>
  <c r="F894" i="1"/>
  <c r="DO892" i="1"/>
  <c r="CG892" i="1"/>
  <c r="AY892" i="1"/>
  <c r="F892" i="1"/>
  <c r="DO890" i="1"/>
  <c r="CG890" i="1"/>
  <c r="AY890" i="1"/>
  <c r="F890" i="1"/>
  <c r="DO888" i="1"/>
  <c r="CG888" i="1"/>
  <c r="AY888" i="1"/>
  <c r="F888" i="1"/>
  <c r="DO886" i="1"/>
  <c r="CG886" i="1"/>
  <c r="AY886" i="1"/>
  <c r="F886" i="1"/>
  <c r="DO884" i="1"/>
  <c r="CG884" i="1"/>
  <c r="AY884" i="1"/>
  <c r="F884" i="1"/>
  <c r="DO882" i="1"/>
  <c r="CG882" i="1"/>
  <c r="AY882" i="1"/>
  <c r="F882" i="1"/>
  <c r="DO880" i="1"/>
  <c r="CG880" i="1"/>
  <c r="AY880" i="1"/>
  <c r="F880" i="1"/>
  <c r="DO878" i="1"/>
  <c r="CG878" i="1"/>
  <c r="AY878" i="1"/>
  <c r="F878" i="1"/>
  <c r="DO876" i="1"/>
  <c r="CG876" i="1"/>
  <c r="AY876" i="1"/>
  <c r="K876" i="1" s="1"/>
  <c r="M876" i="1" s="1"/>
  <c r="F876" i="1"/>
  <c r="DO874" i="1"/>
  <c r="CG874" i="1"/>
  <c r="AY874" i="1"/>
  <c r="F874" i="1"/>
  <c r="DO872" i="1"/>
  <c r="CG872" i="1"/>
  <c r="AY872" i="1"/>
  <c r="F872" i="1"/>
  <c r="DO870" i="1"/>
  <c r="CG870" i="1"/>
  <c r="AY870" i="1"/>
  <c r="F870" i="1"/>
  <c r="DO868" i="1"/>
  <c r="CG868" i="1"/>
  <c r="AY868" i="1"/>
  <c r="F868" i="1"/>
  <c r="DO866" i="1"/>
  <c r="CG866" i="1"/>
  <c r="AY866" i="1"/>
  <c r="F866" i="1"/>
  <c r="DO864" i="1"/>
  <c r="CG864" i="1"/>
  <c r="AY864" i="1"/>
  <c r="F864" i="1"/>
  <c r="DO862" i="1"/>
  <c r="CG862" i="1"/>
  <c r="AY862" i="1"/>
  <c r="F862" i="1"/>
  <c r="DO860" i="1"/>
  <c r="CG860" i="1"/>
  <c r="AY860" i="1"/>
  <c r="F860" i="1"/>
  <c r="DO858" i="1"/>
  <c r="CG858" i="1"/>
  <c r="AY858" i="1"/>
  <c r="F858" i="1"/>
  <c r="DO856" i="1"/>
  <c r="CG856" i="1"/>
  <c r="AY856" i="1"/>
  <c r="F856" i="1"/>
  <c r="DO854" i="1"/>
  <c r="CG854" i="1"/>
  <c r="AY854" i="1"/>
  <c r="F854" i="1"/>
  <c r="DO852" i="1"/>
  <c r="CG852" i="1"/>
  <c r="AY852" i="1"/>
  <c r="F852" i="1"/>
  <c r="DO850" i="1"/>
  <c r="CG850" i="1"/>
  <c r="AY850" i="1"/>
  <c r="F850" i="1"/>
  <c r="DO848" i="1"/>
  <c r="CG848" i="1"/>
  <c r="AY848" i="1"/>
  <c r="F848" i="1"/>
  <c r="DO846" i="1"/>
  <c r="CG846" i="1"/>
  <c r="AY846" i="1"/>
  <c r="F846" i="1"/>
  <c r="DO844" i="1"/>
  <c r="CG844" i="1"/>
  <c r="AY844" i="1"/>
  <c r="F844" i="1"/>
  <c r="DO842" i="1"/>
  <c r="CG842" i="1"/>
  <c r="AY842" i="1"/>
  <c r="F842" i="1"/>
  <c r="DO840" i="1"/>
  <c r="CG840" i="1"/>
  <c r="AY840" i="1"/>
  <c r="F840" i="1"/>
  <c r="DO838" i="1"/>
  <c r="CG838" i="1"/>
  <c r="AY838" i="1"/>
  <c r="F838" i="1"/>
  <c r="DO836" i="1"/>
  <c r="CG836" i="1"/>
  <c r="AY836" i="1"/>
  <c r="F836" i="1"/>
  <c r="DO834" i="1"/>
  <c r="CG834" i="1"/>
  <c r="AY834" i="1"/>
  <c r="F834" i="1"/>
  <c r="DO832" i="1"/>
  <c r="CG832" i="1"/>
  <c r="AY832" i="1"/>
  <c r="F832" i="1"/>
  <c r="DO830" i="1"/>
  <c r="CG830" i="1"/>
  <c r="AY830" i="1"/>
  <c r="F830" i="1"/>
  <c r="DO828" i="1"/>
  <c r="CG828" i="1"/>
  <c r="AY828" i="1"/>
  <c r="F828" i="1"/>
  <c r="DO826" i="1"/>
  <c r="CG826" i="1"/>
  <c r="AY826" i="1"/>
  <c r="F826" i="1"/>
  <c r="DO824" i="1"/>
  <c r="CG824" i="1"/>
  <c r="AY824" i="1"/>
  <c r="F824" i="1"/>
  <c r="DO822" i="1"/>
  <c r="CG822" i="1"/>
  <c r="AY822" i="1"/>
  <c r="F822" i="1"/>
  <c r="DO820" i="1"/>
  <c r="CG820" i="1"/>
  <c r="AY820" i="1"/>
  <c r="F820" i="1"/>
  <c r="DO818" i="1"/>
  <c r="CG818" i="1"/>
  <c r="AY818" i="1"/>
  <c r="F818" i="1"/>
  <c r="DO816" i="1"/>
  <c r="CG816" i="1"/>
  <c r="AY816" i="1"/>
  <c r="F816" i="1"/>
  <c r="DO814" i="1"/>
  <c r="CG814" i="1"/>
  <c r="AY814" i="1"/>
  <c r="F814" i="1"/>
  <c r="DO812" i="1"/>
  <c r="CG812" i="1"/>
  <c r="AY812" i="1"/>
  <c r="F812" i="1"/>
  <c r="DO810" i="1"/>
  <c r="CG810" i="1"/>
  <c r="AY810" i="1"/>
  <c r="F810" i="1"/>
  <c r="DO808" i="1"/>
  <c r="CG808" i="1"/>
  <c r="AY808" i="1"/>
  <c r="F808" i="1"/>
  <c r="DO806" i="1"/>
  <c r="CG806" i="1"/>
  <c r="AY806" i="1"/>
  <c r="F806" i="1"/>
  <c r="DO804" i="1"/>
  <c r="CG804" i="1"/>
  <c r="AY804" i="1"/>
  <c r="F804" i="1"/>
  <c r="DO802" i="1"/>
  <c r="CG802" i="1"/>
  <c r="AY802" i="1"/>
  <c r="F802" i="1"/>
  <c r="DO800" i="1"/>
  <c r="CG800" i="1"/>
  <c r="AY800" i="1"/>
  <c r="F800" i="1"/>
  <c r="DO798" i="1"/>
  <c r="CG798" i="1"/>
  <c r="AY798" i="1"/>
  <c r="F798" i="1"/>
  <c r="DO796" i="1"/>
  <c r="CG796" i="1"/>
  <c r="AY796" i="1"/>
  <c r="F796" i="1"/>
  <c r="DO794" i="1"/>
  <c r="CG794" i="1"/>
  <c r="AY794" i="1"/>
  <c r="F794" i="1"/>
  <c r="DO792" i="1"/>
  <c r="CG792" i="1"/>
  <c r="AY792" i="1"/>
  <c r="F792" i="1"/>
  <c r="DO790" i="1"/>
  <c r="CG790" i="1"/>
  <c r="AY790" i="1"/>
  <c r="F790" i="1"/>
  <c r="DO788" i="1"/>
  <c r="CG788" i="1"/>
  <c r="AY788" i="1"/>
  <c r="F788" i="1"/>
  <c r="DO786" i="1"/>
  <c r="CG786" i="1"/>
  <c r="AY786" i="1"/>
  <c r="F786" i="1"/>
  <c r="DO784" i="1"/>
  <c r="CG784" i="1"/>
  <c r="AY784" i="1"/>
  <c r="F784" i="1"/>
  <c r="DO782" i="1"/>
  <c r="CG782" i="1"/>
  <c r="AY782" i="1"/>
  <c r="F782" i="1"/>
  <c r="DO780" i="1"/>
  <c r="CG780" i="1"/>
  <c r="AY780" i="1"/>
  <c r="F780" i="1"/>
  <c r="DO778" i="1"/>
  <c r="CG778" i="1"/>
  <c r="AY778" i="1"/>
  <c r="F778" i="1"/>
  <c r="DO776" i="1"/>
  <c r="CG776" i="1"/>
  <c r="AY776" i="1"/>
  <c r="F776" i="1"/>
  <c r="DO774" i="1"/>
  <c r="CG774" i="1"/>
  <c r="AY774" i="1"/>
  <c r="F774" i="1"/>
  <c r="DO772" i="1"/>
  <c r="CG772" i="1"/>
  <c r="AY772" i="1"/>
  <c r="F772" i="1"/>
  <c r="DO770" i="1"/>
  <c r="CG770" i="1"/>
  <c r="AY770" i="1"/>
  <c r="F770" i="1"/>
  <c r="DO768" i="1"/>
  <c r="CG768" i="1"/>
  <c r="AY768" i="1"/>
  <c r="F768" i="1"/>
  <c r="CG766" i="1"/>
  <c r="AY766" i="1"/>
  <c r="F766" i="1"/>
  <c r="DO764" i="1"/>
  <c r="CG764" i="1"/>
  <c r="AY764" i="1"/>
  <c r="E764" i="1"/>
  <c r="D764" i="1"/>
  <c r="DO762" i="1"/>
  <c r="CG762" i="1"/>
  <c r="AY762" i="1"/>
  <c r="K762" i="1" s="1"/>
  <c r="M762" i="1" s="1"/>
  <c r="F762" i="1"/>
  <c r="DO760" i="1"/>
  <c r="CG760" i="1"/>
  <c r="AY760" i="1"/>
  <c r="F760" i="1"/>
  <c r="DO758" i="1"/>
  <c r="CG758" i="1"/>
  <c r="AY758" i="1"/>
  <c r="F758" i="1"/>
  <c r="DO756" i="1"/>
  <c r="CG756" i="1"/>
  <c r="AY756" i="1"/>
  <c r="F756" i="1"/>
  <c r="DO754" i="1"/>
  <c r="CG754" i="1"/>
  <c r="AY754" i="1"/>
  <c r="F754" i="1"/>
  <c r="DO752" i="1"/>
  <c r="CG752" i="1"/>
  <c r="AY752" i="1"/>
  <c r="F752" i="1"/>
  <c r="DO750" i="1"/>
  <c r="CG750" i="1"/>
  <c r="AY750" i="1"/>
  <c r="F750" i="1"/>
  <c r="DO748" i="1"/>
  <c r="CG748" i="1"/>
  <c r="AY748" i="1"/>
  <c r="F748" i="1"/>
  <c r="DO746" i="1"/>
  <c r="CG746" i="1"/>
  <c r="AY746" i="1"/>
  <c r="F746" i="1"/>
  <c r="DO744" i="1"/>
  <c r="CG744" i="1"/>
  <c r="AY744" i="1"/>
  <c r="F744" i="1"/>
  <c r="DO742" i="1"/>
  <c r="CG742" i="1"/>
  <c r="AY742" i="1"/>
  <c r="F742" i="1"/>
  <c r="DO740" i="1"/>
  <c r="CG740" i="1"/>
  <c r="AY740" i="1"/>
  <c r="F740" i="1"/>
  <c r="DO738" i="1"/>
  <c r="CG738" i="1"/>
  <c r="AY738" i="1"/>
  <c r="F738" i="1"/>
  <c r="DO736" i="1"/>
  <c r="CG736" i="1"/>
  <c r="AY736" i="1"/>
  <c r="F736" i="1"/>
  <c r="DO734" i="1"/>
  <c r="CG734" i="1"/>
  <c r="AY734" i="1"/>
  <c r="F734" i="1"/>
  <c r="DO732" i="1"/>
  <c r="CG732" i="1"/>
  <c r="AY732" i="1"/>
  <c r="F732" i="1"/>
  <c r="DO730" i="1"/>
  <c r="CG730" i="1"/>
  <c r="AY730" i="1"/>
  <c r="F730" i="1"/>
  <c r="DO728" i="1"/>
  <c r="CG728" i="1"/>
  <c r="AY728" i="1"/>
  <c r="F728" i="1"/>
  <c r="DO726" i="1"/>
  <c r="CG726" i="1"/>
  <c r="AY726" i="1"/>
  <c r="F726" i="1"/>
  <c r="DO724" i="1"/>
  <c r="CG724" i="1"/>
  <c r="AY724" i="1"/>
  <c r="F724" i="1"/>
  <c r="DO722" i="1"/>
  <c r="CG722" i="1"/>
  <c r="AY722" i="1"/>
  <c r="F722" i="1"/>
  <c r="DO720" i="1"/>
  <c r="CG720" i="1"/>
  <c r="AY720" i="1"/>
  <c r="F720" i="1"/>
  <c r="DO718" i="1"/>
  <c r="CG718" i="1"/>
  <c r="AY718" i="1"/>
  <c r="F718" i="1"/>
  <c r="DO716" i="1"/>
  <c r="CG716" i="1"/>
  <c r="AY716" i="1"/>
  <c r="F716" i="1"/>
  <c r="DO714" i="1"/>
  <c r="CG714" i="1"/>
  <c r="AY714" i="1"/>
  <c r="F714" i="1"/>
  <c r="DO712" i="1"/>
  <c r="CG712" i="1"/>
  <c r="AY712" i="1"/>
  <c r="F712" i="1"/>
  <c r="DO710" i="1"/>
  <c r="CG710" i="1"/>
  <c r="AY710" i="1"/>
  <c r="F710" i="1"/>
  <c r="DO708" i="1"/>
  <c r="CG708" i="1"/>
  <c r="AY708" i="1"/>
  <c r="F708" i="1"/>
  <c r="DO706" i="1"/>
  <c r="CG706" i="1"/>
  <c r="AY706" i="1"/>
  <c r="F706" i="1"/>
  <c r="DO704" i="1"/>
  <c r="CG704" i="1"/>
  <c r="AY704" i="1"/>
  <c r="F704" i="1"/>
  <c r="DO702" i="1"/>
  <c r="CG702" i="1"/>
  <c r="AY702" i="1"/>
  <c r="F702" i="1"/>
  <c r="DO700" i="1"/>
  <c r="CG700" i="1"/>
  <c r="AY700" i="1"/>
  <c r="F700" i="1"/>
  <c r="DO698" i="1"/>
  <c r="CG698" i="1"/>
  <c r="AY698" i="1"/>
  <c r="F698" i="1"/>
  <c r="DO696" i="1"/>
  <c r="CG696" i="1"/>
  <c r="AY696" i="1"/>
  <c r="F696" i="1"/>
  <c r="DO694" i="1"/>
  <c r="CG694" i="1"/>
  <c r="AY694" i="1"/>
  <c r="F694" i="1"/>
  <c r="DO692" i="1"/>
  <c r="CG692" i="1"/>
  <c r="AY692" i="1"/>
  <c r="F692" i="1"/>
  <c r="DO690" i="1"/>
  <c r="CG690" i="1"/>
  <c r="AY690" i="1"/>
  <c r="F690" i="1"/>
  <c r="DO688" i="1"/>
  <c r="CG688" i="1"/>
  <c r="AY688" i="1"/>
  <c r="F688" i="1"/>
  <c r="DO686" i="1"/>
  <c r="CG686" i="1"/>
  <c r="AY686" i="1"/>
  <c r="F686" i="1"/>
  <c r="DO684" i="1"/>
  <c r="CG684" i="1"/>
  <c r="AY684" i="1"/>
  <c r="F684" i="1"/>
  <c r="DO682" i="1"/>
  <c r="CG682" i="1"/>
  <c r="AY682" i="1"/>
  <c r="F682" i="1"/>
  <c r="DO680" i="1"/>
  <c r="CG680" i="1"/>
  <c r="AY680" i="1"/>
  <c r="F680" i="1"/>
  <c r="DO678" i="1"/>
  <c r="CG678" i="1"/>
  <c r="AY678" i="1"/>
  <c r="F678" i="1"/>
  <c r="DO676" i="1"/>
  <c r="CG676" i="1"/>
  <c r="AY676" i="1"/>
  <c r="F676" i="1"/>
  <c r="DO674" i="1"/>
  <c r="CG674" i="1"/>
  <c r="AY674" i="1"/>
  <c r="F674" i="1"/>
  <c r="DO672" i="1"/>
  <c r="CG672" i="1"/>
  <c r="AY672" i="1"/>
  <c r="F672" i="1"/>
  <c r="DO670" i="1"/>
  <c r="CG670" i="1"/>
  <c r="AY670" i="1"/>
  <c r="F670" i="1"/>
  <c r="DO668" i="1"/>
  <c r="CG668" i="1"/>
  <c r="AY668" i="1"/>
  <c r="F668" i="1"/>
  <c r="DO666" i="1"/>
  <c r="CG666" i="1"/>
  <c r="AY666" i="1"/>
  <c r="F666" i="1"/>
  <c r="DO664" i="1"/>
  <c r="CG664" i="1"/>
  <c r="AY664" i="1"/>
  <c r="F664" i="1"/>
  <c r="DO662" i="1"/>
  <c r="CG662" i="1"/>
  <c r="AY662" i="1"/>
  <c r="F662" i="1"/>
  <c r="DO660" i="1"/>
  <c r="CG660" i="1"/>
  <c r="AY660" i="1"/>
  <c r="F660" i="1"/>
  <c r="DO658" i="1"/>
  <c r="CG658" i="1"/>
  <c r="AY658" i="1"/>
  <c r="F658" i="1"/>
  <c r="DO656" i="1"/>
  <c r="CG656" i="1"/>
  <c r="AY656" i="1"/>
  <c r="F656" i="1"/>
  <c r="DO654" i="1"/>
  <c r="CG654" i="1"/>
  <c r="AY654" i="1"/>
  <c r="F654" i="1"/>
  <c r="DO652" i="1"/>
  <c r="CG652" i="1"/>
  <c r="AY652" i="1"/>
  <c r="F652" i="1"/>
  <c r="DO650" i="1"/>
  <c r="CG650" i="1"/>
  <c r="AY650" i="1"/>
  <c r="F650" i="1"/>
  <c r="DO648" i="1"/>
  <c r="CG648" i="1"/>
  <c r="AY648" i="1"/>
  <c r="F648" i="1"/>
  <c r="DO646" i="1"/>
  <c r="CG646" i="1"/>
  <c r="AY646" i="1"/>
  <c r="F646" i="1"/>
  <c r="DO644" i="1"/>
  <c r="CG644" i="1"/>
  <c r="AY644" i="1"/>
  <c r="F644" i="1"/>
  <c r="DO642" i="1"/>
  <c r="CG642" i="1"/>
  <c r="AY642" i="1"/>
  <c r="F642" i="1"/>
  <c r="DO640" i="1"/>
  <c r="CG640" i="1"/>
  <c r="AY640" i="1"/>
  <c r="F640" i="1"/>
  <c r="DO638" i="1"/>
  <c r="CG638" i="1"/>
  <c r="AY638" i="1"/>
  <c r="F638" i="1"/>
  <c r="DO636" i="1"/>
  <c r="CG636" i="1"/>
  <c r="AY636" i="1"/>
  <c r="F636" i="1"/>
  <c r="DO634" i="1"/>
  <c r="CG634" i="1"/>
  <c r="AY634" i="1"/>
  <c r="F634" i="1"/>
  <c r="DO632" i="1"/>
  <c r="CG632" i="1"/>
  <c r="AY632" i="1"/>
  <c r="F632" i="1"/>
  <c r="DO630" i="1"/>
  <c r="CG630" i="1"/>
  <c r="AY630" i="1"/>
  <c r="F630" i="1"/>
  <c r="DO628" i="1"/>
  <c r="CG628" i="1"/>
  <c r="AY628" i="1"/>
  <c r="F628" i="1"/>
  <c r="DO626" i="1"/>
  <c r="CG626" i="1"/>
  <c r="AY626" i="1"/>
  <c r="F626" i="1"/>
  <c r="DO624" i="1"/>
  <c r="CG624" i="1"/>
  <c r="AY624" i="1"/>
  <c r="F624" i="1"/>
  <c r="DO622" i="1"/>
  <c r="CG622" i="1"/>
  <c r="AY622" i="1"/>
  <c r="F622" i="1"/>
  <c r="DO620" i="1"/>
  <c r="CG620" i="1"/>
  <c r="AY620" i="1"/>
  <c r="F620" i="1"/>
  <c r="DO618" i="1"/>
  <c r="CG618" i="1"/>
  <c r="AY618" i="1"/>
  <c r="F618" i="1"/>
  <c r="DO616" i="1"/>
  <c r="CG616" i="1"/>
  <c r="AY616" i="1"/>
  <c r="F616" i="1"/>
  <c r="DO614" i="1"/>
  <c r="CG614" i="1"/>
  <c r="AY614" i="1"/>
  <c r="F614" i="1"/>
  <c r="DO612" i="1"/>
  <c r="CG612" i="1"/>
  <c r="AY612" i="1"/>
  <c r="F612" i="1"/>
  <c r="DO610" i="1"/>
  <c r="CG610" i="1"/>
  <c r="AY610" i="1"/>
  <c r="F610" i="1"/>
  <c r="DO608" i="1"/>
  <c r="CG608" i="1"/>
  <c r="AY608" i="1"/>
  <c r="F608" i="1"/>
  <c r="DO606" i="1"/>
  <c r="CG606" i="1"/>
  <c r="AY606" i="1"/>
  <c r="F606" i="1"/>
  <c r="DO604" i="1"/>
  <c r="CG604" i="1"/>
  <c r="AY604" i="1"/>
  <c r="F604" i="1"/>
  <c r="DO602" i="1"/>
  <c r="CG602" i="1"/>
  <c r="AY602" i="1"/>
  <c r="F602" i="1"/>
  <c r="DO600" i="1"/>
  <c r="CG600" i="1"/>
  <c r="AY600" i="1"/>
  <c r="F600" i="1"/>
  <c r="DO598" i="1"/>
  <c r="CG598" i="1"/>
  <c r="AY598" i="1"/>
  <c r="F598" i="1"/>
  <c r="DO596" i="1"/>
  <c r="CG596" i="1"/>
  <c r="AY596" i="1"/>
  <c r="F596" i="1"/>
  <c r="DO594" i="1"/>
  <c r="CG594" i="1"/>
  <c r="AY594" i="1"/>
  <c r="F594" i="1"/>
  <c r="DO592" i="1"/>
  <c r="CG592" i="1"/>
  <c r="AY592" i="1"/>
  <c r="F592" i="1"/>
  <c r="DO590" i="1"/>
  <c r="CG590" i="1"/>
  <c r="AY590" i="1"/>
  <c r="F590" i="1"/>
  <c r="DO588" i="1"/>
  <c r="CG588" i="1"/>
  <c r="AY588" i="1"/>
  <c r="F588" i="1"/>
  <c r="DO586" i="1"/>
  <c r="CG586" i="1"/>
  <c r="AY586" i="1"/>
  <c r="F586" i="1"/>
  <c r="DO584" i="1"/>
  <c r="CG584" i="1"/>
  <c r="AY584" i="1"/>
  <c r="F584" i="1"/>
  <c r="DO582" i="1"/>
  <c r="CG582" i="1"/>
  <c r="AY582" i="1"/>
  <c r="F582" i="1"/>
  <c r="DO580" i="1"/>
  <c r="CG580" i="1"/>
  <c r="AY580" i="1"/>
  <c r="F580" i="1"/>
  <c r="DO578" i="1"/>
  <c r="CG578" i="1"/>
  <c r="AY578" i="1"/>
  <c r="F578" i="1"/>
  <c r="DO576" i="1"/>
  <c r="CG576" i="1"/>
  <c r="AY576" i="1"/>
  <c r="F576" i="1"/>
  <c r="DO574" i="1"/>
  <c r="CG574" i="1"/>
  <c r="AY574" i="1"/>
  <c r="F574" i="1"/>
  <c r="DO572" i="1"/>
  <c r="CG572" i="1"/>
  <c r="AY572" i="1"/>
  <c r="F572" i="1"/>
  <c r="DO570" i="1"/>
  <c r="CG570" i="1"/>
  <c r="AY570" i="1"/>
  <c r="F570" i="1"/>
  <c r="DO568" i="1"/>
  <c r="CG568" i="1"/>
  <c r="AY568" i="1"/>
  <c r="F568" i="1"/>
  <c r="DO566" i="1"/>
  <c r="CG566" i="1"/>
  <c r="AY566" i="1"/>
  <c r="F566" i="1"/>
  <c r="DO564" i="1"/>
  <c r="CG564" i="1"/>
  <c r="AY564" i="1"/>
  <c r="F564" i="1"/>
  <c r="DO562" i="1"/>
  <c r="CG562" i="1"/>
  <c r="AY562" i="1"/>
  <c r="F562" i="1"/>
  <c r="DO560" i="1"/>
  <c r="CG560" i="1"/>
  <c r="AY560" i="1"/>
  <c r="F560" i="1"/>
  <c r="DO558" i="1"/>
  <c r="CG558" i="1"/>
  <c r="AY558" i="1"/>
  <c r="F558" i="1"/>
  <c r="DO556" i="1"/>
  <c r="CG556" i="1"/>
  <c r="AY556" i="1"/>
  <c r="F556" i="1"/>
  <c r="DO554" i="1"/>
  <c r="CG554" i="1"/>
  <c r="AY554" i="1"/>
  <c r="F554" i="1"/>
  <c r="DO552" i="1"/>
  <c r="CG552" i="1"/>
  <c r="AY552" i="1"/>
  <c r="F552" i="1"/>
  <c r="DO550" i="1"/>
  <c r="CG550" i="1"/>
  <c r="AY550" i="1"/>
  <c r="F550" i="1"/>
  <c r="DO548" i="1"/>
  <c r="CG548" i="1"/>
  <c r="AY548" i="1"/>
  <c r="F548" i="1"/>
  <c r="DO546" i="1"/>
  <c r="CG546" i="1"/>
  <c r="AY546" i="1"/>
  <c r="F546" i="1"/>
  <c r="DO544" i="1"/>
  <c r="CG544" i="1"/>
  <c r="AY544" i="1"/>
  <c r="F544" i="1"/>
  <c r="DO542" i="1"/>
  <c r="CG542" i="1"/>
  <c r="AY542" i="1"/>
  <c r="F542" i="1"/>
  <c r="DO540" i="1"/>
  <c r="CG540" i="1"/>
  <c r="AY540" i="1"/>
  <c r="F540" i="1"/>
  <c r="DO538" i="1"/>
  <c r="CG538" i="1"/>
  <c r="AY538" i="1"/>
  <c r="F538" i="1"/>
  <c r="DO536" i="1"/>
  <c r="CG536" i="1"/>
  <c r="AY536" i="1"/>
  <c r="F536" i="1"/>
  <c r="DO534" i="1"/>
  <c r="CG534" i="1"/>
  <c r="AY534" i="1"/>
  <c r="F534" i="1"/>
  <c r="DO532" i="1"/>
  <c r="CG532" i="1"/>
  <c r="AY532" i="1"/>
  <c r="F532" i="1"/>
  <c r="DO530" i="1"/>
  <c r="CG530" i="1"/>
  <c r="AY530" i="1"/>
  <c r="F530" i="1"/>
  <c r="DO528" i="1"/>
  <c r="CG528" i="1"/>
  <c r="AY528" i="1"/>
  <c r="F528" i="1"/>
  <c r="DO526" i="1"/>
  <c r="CG526" i="1"/>
  <c r="AY526" i="1"/>
  <c r="F526" i="1"/>
  <c r="DO524" i="1"/>
  <c r="CG524" i="1"/>
  <c r="AY524" i="1"/>
  <c r="F524" i="1"/>
  <c r="DO522" i="1"/>
  <c r="CG522" i="1"/>
  <c r="AY522" i="1"/>
  <c r="F522" i="1"/>
  <c r="DO520" i="1"/>
  <c r="CG520" i="1"/>
  <c r="AY520" i="1"/>
  <c r="F520" i="1"/>
  <c r="DO518" i="1"/>
  <c r="CG518" i="1"/>
  <c r="AY518" i="1"/>
  <c r="F518" i="1"/>
  <c r="DO516" i="1"/>
  <c r="CG516" i="1"/>
  <c r="AY516" i="1"/>
  <c r="F516" i="1"/>
  <c r="DO514" i="1"/>
  <c r="CG514" i="1"/>
  <c r="AY514" i="1"/>
  <c r="F514" i="1"/>
  <c r="DO512" i="1"/>
  <c r="CG512" i="1"/>
  <c r="AY512" i="1"/>
  <c r="F512" i="1"/>
  <c r="DO510" i="1"/>
  <c r="CG510" i="1"/>
  <c r="AY510" i="1"/>
  <c r="F510" i="1"/>
  <c r="DO508" i="1"/>
  <c r="CG508" i="1"/>
  <c r="AY508" i="1"/>
  <c r="F508" i="1"/>
  <c r="DO506" i="1"/>
  <c r="CG506" i="1"/>
  <c r="AY506" i="1"/>
  <c r="F506" i="1"/>
  <c r="DO504" i="1"/>
  <c r="CG504" i="1"/>
  <c r="AY504" i="1"/>
  <c r="F504" i="1"/>
  <c r="DO502" i="1"/>
  <c r="CG502" i="1"/>
  <c r="AY502" i="1"/>
  <c r="F502" i="1"/>
  <c r="DO500" i="1"/>
  <c r="CG500" i="1"/>
  <c r="AY500" i="1"/>
  <c r="F500" i="1"/>
  <c r="DO498" i="1"/>
  <c r="CG498" i="1"/>
  <c r="AY498" i="1"/>
  <c r="F498" i="1"/>
  <c r="DO496" i="1"/>
  <c r="CG496" i="1"/>
  <c r="AY496" i="1"/>
  <c r="F496" i="1"/>
  <c r="DO494" i="1"/>
  <c r="CG494" i="1"/>
  <c r="AY494" i="1"/>
  <c r="F494" i="1"/>
  <c r="DO492" i="1"/>
  <c r="CG492" i="1"/>
  <c r="AY492" i="1"/>
  <c r="F492" i="1"/>
  <c r="DO490" i="1"/>
  <c r="CG490" i="1"/>
  <c r="AY490" i="1"/>
  <c r="F490" i="1"/>
  <c r="DO488" i="1"/>
  <c r="CG488" i="1"/>
  <c r="AY488" i="1"/>
  <c r="F488" i="1"/>
  <c r="DO486" i="1"/>
  <c r="CG486" i="1"/>
  <c r="AY486" i="1"/>
  <c r="F486" i="1"/>
  <c r="DO484" i="1"/>
  <c r="CG484" i="1"/>
  <c r="AY484" i="1"/>
  <c r="F484" i="1"/>
  <c r="DO482" i="1"/>
  <c r="CG482" i="1"/>
  <c r="AY482" i="1"/>
  <c r="F482" i="1"/>
  <c r="DO480" i="1"/>
  <c r="CG480" i="1"/>
  <c r="AY480" i="1"/>
  <c r="F480" i="1"/>
  <c r="DO478" i="1"/>
  <c r="CG478" i="1"/>
  <c r="AY478" i="1"/>
  <c r="F478" i="1"/>
  <c r="DO476" i="1"/>
  <c r="CG476" i="1"/>
  <c r="AY476" i="1"/>
  <c r="F476" i="1"/>
  <c r="DO474" i="1"/>
  <c r="CG474" i="1"/>
  <c r="AY474" i="1"/>
  <c r="F474" i="1"/>
  <c r="DO472" i="1"/>
  <c r="CG472" i="1"/>
  <c r="AY472" i="1"/>
  <c r="F472" i="1"/>
  <c r="DO470" i="1"/>
  <c r="CG470" i="1"/>
  <c r="AY470" i="1"/>
  <c r="F470" i="1"/>
  <c r="DO468" i="1"/>
  <c r="CG468" i="1"/>
  <c r="AY468" i="1"/>
  <c r="F468" i="1"/>
  <c r="DO466" i="1"/>
  <c r="CG466" i="1"/>
  <c r="AY466" i="1"/>
  <c r="F466" i="1"/>
  <c r="DO464" i="1"/>
  <c r="CG464" i="1"/>
  <c r="AY464" i="1"/>
  <c r="F464" i="1"/>
  <c r="DO462" i="1"/>
  <c r="CG462" i="1"/>
  <c r="AY462" i="1"/>
  <c r="F462" i="1"/>
  <c r="DO460" i="1"/>
  <c r="CG460" i="1"/>
  <c r="AY460" i="1"/>
  <c r="F460" i="1"/>
  <c r="DO458" i="1"/>
  <c r="CG458" i="1"/>
  <c r="AY458" i="1"/>
  <c r="F458" i="1"/>
  <c r="DO456" i="1"/>
  <c r="CG456" i="1"/>
  <c r="AY456" i="1"/>
  <c r="F456" i="1"/>
  <c r="DO454" i="1"/>
  <c r="CG454" i="1"/>
  <c r="AY454" i="1"/>
  <c r="F454" i="1"/>
  <c r="DO452" i="1"/>
  <c r="CG452" i="1"/>
  <c r="AY452" i="1"/>
  <c r="F452" i="1"/>
  <c r="DO450" i="1"/>
  <c r="CG450" i="1"/>
  <c r="AY450" i="1"/>
  <c r="F450" i="1"/>
  <c r="DO448" i="1"/>
  <c r="CG448" i="1"/>
  <c r="AY448" i="1"/>
  <c r="F448" i="1"/>
  <c r="DO446" i="1"/>
  <c r="CG446" i="1"/>
  <c r="AY446" i="1"/>
  <c r="F446" i="1"/>
  <c r="DO444" i="1"/>
  <c r="CG444" i="1"/>
  <c r="AY444" i="1"/>
  <c r="F444" i="1"/>
  <c r="DO442" i="1"/>
  <c r="CG442" i="1"/>
  <c r="AY442" i="1"/>
  <c r="F442" i="1"/>
  <c r="DO440" i="1"/>
  <c r="CG440" i="1"/>
  <c r="AY440" i="1"/>
  <c r="F440" i="1"/>
  <c r="DO438" i="1"/>
  <c r="CG438" i="1"/>
  <c r="AY438" i="1"/>
  <c r="F438" i="1"/>
  <c r="DO436" i="1"/>
  <c r="CG436" i="1"/>
  <c r="AY436" i="1"/>
  <c r="F436" i="1"/>
  <c r="DO434" i="1"/>
  <c r="CG434" i="1"/>
  <c r="AY434" i="1"/>
  <c r="F434" i="1"/>
  <c r="DO432" i="1"/>
  <c r="CG432" i="1"/>
  <c r="AY432" i="1"/>
  <c r="F432" i="1"/>
  <c r="DO430" i="1"/>
  <c r="CG430" i="1"/>
  <c r="AY430" i="1"/>
  <c r="F430" i="1"/>
  <c r="DO428" i="1"/>
  <c r="CG428" i="1"/>
  <c r="AY428" i="1"/>
  <c r="F428" i="1"/>
  <c r="DO426" i="1"/>
  <c r="CG426" i="1"/>
  <c r="AY426" i="1"/>
  <c r="F426" i="1"/>
  <c r="DO424" i="1"/>
  <c r="CG424" i="1"/>
  <c r="AY424" i="1"/>
  <c r="F424" i="1"/>
  <c r="DO422" i="1"/>
  <c r="CG422" i="1"/>
  <c r="AY422" i="1"/>
  <c r="F422" i="1"/>
  <c r="DO420" i="1"/>
  <c r="CG420" i="1"/>
  <c r="AY420" i="1"/>
  <c r="F420" i="1"/>
  <c r="DO418" i="1"/>
  <c r="CG418" i="1"/>
  <c r="AY418" i="1"/>
  <c r="F418" i="1"/>
  <c r="DO416" i="1"/>
  <c r="CG416" i="1"/>
  <c r="AY416" i="1"/>
  <c r="F416" i="1"/>
  <c r="DO414" i="1"/>
  <c r="CG414" i="1"/>
  <c r="AY414" i="1"/>
  <c r="F414" i="1"/>
  <c r="DO412" i="1"/>
  <c r="CG412" i="1"/>
  <c r="AY412" i="1"/>
  <c r="F412" i="1"/>
  <c r="DO410" i="1"/>
  <c r="CG410" i="1"/>
  <c r="AY410" i="1"/>
  <c r="F410" i="1"/>
  <c r="DO408" i="1"/>
  <c r="CG408" i="1"/>
  <c r="AY408" i="1"/>
  <c r="F408" i="1"/>
  <c r="DO406" i="1"/>
  <c r="CG406" i="1"/>
  <c r="AY406" i="1"/>
  <c r="F406" i="1"/>
  <c r="DO404" i="1"/>
  <c r="CG404" i="1"/>
  <c r="AY404" i="1"/>
  <c r="F404" i="1"/>
  <c r="DO402" i="1"/>
  <c r="CG402" i="1"/>
  <c r="AY402" i="1"/>
  <c r="F402" i="1"/>
  <c r="DO400" i="1"/>
  <c r="CG400" i="1"/>
  <c r="AY400" i="1"/>
  <c r="F400" i="1"/>
  <c r="DO398" i="1"/>
  <c r="CG398" i="1"/>
  <c r="AY398" i="1"/>
  <c r="F398" i="1"/>
  <c r="DO396" i="1"/>
  <c r="CG396" i="1"/>
  <c r="AY396" i="1"/>
  <c r="F396" i="1"/>
  <c r="DO394" i="1"/>
  <c r="CG394" i="1"/>
  <c r="AY394" i="1"/>
  <c r="F394" i="1"/>
  <c r="DO392" i="1"/>
  <c r="CG392" i="1"/>
  <c r="AY392" i="1"/>
  <c r="F392" i="1"/>
  <c r="DO390" i="1"/>
  <c r="CG390" i="1"/>
  <c r="AY390" i="1"/>
  <c r="F390" i="1"/>
  <c r="DO388" i="1"/>
  <c r="CG388" i="1"/>
  <c r="AY388" i="1"/>
  <c r="F388" i="1"/>
  <c r="DO386" i="1"/>
  <c r="CG386" i="1"/>
  <c r="AY386" i="1"/>
  <c r="F386" i="1"/>
  <c r="DO384" i="1"/>
  <c r="CG384" i="1"/>
  <c r="AY384" i="1"/>
  <c r="F384" i="1"/>
  <c r="DO382" i="1"/>
  <c r="CG382" i="1"/>
  <c r="AY382" i="1"/>
  <c r="F382" i="1"/>
  <c r="DO380" i="1"/>
  <c r="CG380" i="1"/>
  <c r="AY380" i="1"/>
  <c r="F380" i="1"/>
  <c r="DO378" i="1"/>
  <c r="CG378" i="1"/>
  <c r="AY378" i="1"/>
  <c r="F378" i="1"/>
  <c r="DO376" i="1"/>
  <c r="CG376" i="1"/>
  <c r="AY376" i="1"/>
  <c r="F376" i="1"/>
  <c r="DO374" i="1"/>
  <c r="CG374" i="1"/>
  <c r="AY374" i="1"/>
  <c r="F374" i="1"/>
  <c r="DO372" i="1"/>
  <c r="CG372" i="1"/>
  <c r="AY372" i="1"/>
  <c r="F372" i="1"/>
  <c r="DO370" i="1"/>
  <c r="CG370" i="1"/>
  <c r="AY370" i="1"/>
  <c r="F370" i="1"/>
  <c r="DO368" i="1"/>
  <c r="CG368" i="1"/>
  <c r="AY368" i="1"/>
  <c r="F368" i="1"/>
  <c r="DO366" i="1"/>
  <c r="CG366" i="1"/>
  <c r="AY366" i="1"/>
  <c r="F366" i="1"/>
  <c r="DO364" i="1"/>
  <c r="CG364" i="1"/>
  <c r="AY364" i="1"/>
  <c r="F364" i="1"/>
  <c r="DO362" i="1"/>
  <c r="CG362" i="1"/>
  <c r="AY362" i="1"/>
  <c r="F362" i="1"/>
  <c r="DO360" i="1"/>
  <c r="CG360" i="1"/>
  <c r="AY360" i="1"/>
  <c r="F360" i="1"/>
  <c r="DO358" i="1"/>
  <c r="CG358" i="1"/>
  <c r="AY358" i="1"/>
  <c r="F358" i="1"/>
  <c r="DO356" i="1"/>
  <c r="CG356" i="1"/>
  <c r="AY356" i="1"/>
  <c r="F356" i="1"/>
  <c r="DO354" i="1"/>
  <c r="CG354" i="1"/>
  <c r="AY354" i="1"/>
  <c r="F354" i="1"/>
  <c r="DO352" i="1"/>
  <c r="CG352" i="1"/>
  <c r="AY352" i="1"/>
  <c r="F352" i="1"/>
  <c r="DO350" i="1"/>
  <c r="CG350" i="1"/>
  <c r="AY350" i="1"/>
  <c r="F350" i="1"/>
  <c r="DO348" i="1"/>
  <c r="CG348" i="1"/>
  <c r="AY348" i="1"/>
  <c r="F348" i="1"/>
  <c r="DO346" i="1"/>
  <c r="CG346" i="1"/>
  <c r="AY346" i="1"/>
  <c r="F346" i="1"/>
  <c r="DO344" i="1"/>
  <c r="CG344" i="1"/>
  <c r="AY344" i="1"/>
  <c r="F344" i="1"/>
  <c r="DO342" i="1"/>
  <c r="CG342" i="1"/>
  <c r="AY342" i="1"/>
  <c r="F342" i="1"/>
  <c r="DO340" i="1"/>
  <c r="CG340" i="1"/>
  <c r="AY340" i="1"/>
  <c r="F340" i="1"/>
  <c r="DO338" i="1"/>
  <c r="CG338" i="1"/>
  <c r="AY338" i="1"/>
  <c r="F338" i="1"/>
  <c r="DO336" i="1"/>
  <c r="CG336" i="1"/>
  <c r="AY336" i="1"/>
  <c r="F336" i="1"/>
  <c r="DO334" i="1"/>
  <c r="CG334" i="1"/>
  <c r="AY334" i="1"/>
  <c r="F334" i="1"/>
  <c r="DO332" i="1"/>
  <c r="CG332" i="1"/>
  <c r="AY332" i="1"/>
  <c r="F332" i="1"/>
  <c r="DO330" i="1"/>
  <c r="CG330" i="1"/>
  <c r="AY330" i="1"/>
  <c r="F330" i="1"/>
  <c r="DO328" i="1"/>
  <c r="CG328" i="1"/>
  <c r="AY328" i="1"/>
  <c r="F328" i="1"/>
  <c r="DO326" i="1"/>
  <c r="CG326" i="1"/>
  <c r="AY326" i="1"/>
  <c r="F326" i="1"/>
  <c r="DO324" i="1"/>
  <c r="CG324" i="1"/>
  <c r="AY324" i="1"/>
  <c r="F324" i="1"/>
  <c r="DO322" i="1"/>
  <c r="CG322" i="1"/>
  <c r="AY322" i="1"/>
  <c r="F322" i="1"/>
  <c r="DO320" i="1"/>
  <c r="CG320" i="1"/>
  <c r="AY320" i="1"/>
  <c r="F320" i="1"/>
  <c r="DO318" i="1"/>
  <c r="CG318" i="1"/>
  <c r="AY318" i="1"/>
  <c r="F318" i="1"/>
  <c r="DO316" i="1"/>
  <c r="CG316" i="1"/>
  <c r="AY316" i="1"/>
  <c r="F316" i="1"/>
  <c r="DO314" i="1"/>
  <c r="CG314" i="1"/>
  <c r="AY314" i="1"/>
  <c r="F314" i="1"/>
  <c r="DO312" i="1"/>
  <c r="CG312" i="1"/>
  <c r="AY312" i="1"/>
  <c r="F312" i="1"/>
  <c r="DO310" i="1"/>
  <c r="CG310" i="1"/>
  <c r="AY310" i="1"/>
  <c r="F310" i="1"/>
  <c r="DO308" i="1"/>
  <c r="CG308" i="1"/>
  <c r="AY308" i="1"/>
  <c r="F308" i="1"/>
  <c r="DO306" i="1"/>
  <c r="CG306" i="1"/>
  <c r="AY306" i="1"/>
  <c r="F306" i="1"/>
  <c r="DO304" i="1"/>
  <c r="CG304" i="1"/>
  <c r="AY304" i="1"/>
  <c r="F304" i="1"/>
  <c r="DO302" i="1"/>
  <c r="CG302" i="1"/>
  <c r="AY302" i="1"/>
  <c r="F302" i="1"/>
  <c r="DO300" i="1"/>
  <c r="CG300" i="1"/>
  <c r="AY300" i="1"/>
  <c r="F300" i="1"/>
  <c r="DO298" i="1"/>
  <c r="CG298" i="1"/>
  <c r="AY298" i="1"/>
  <c r="F298" i="1"/>
  <c r="DO296" i="1"/>
  <c r="CG296" i="1"/>
  <c r="AY296" i="1"/>
  <c r="F296" i="1"/>
  <c r="DO294" i="1"/>
  <c r="CG294" i="1"/>
  <c r="AY294" i="1"/>
  <c r="F294" i="1"/>
  <c r="DO292" i="1"/>
  <c r="CG292" i="1"/>
  <c r="AY292" i="1"/>
  <c r="F292" i="1"/>
  <c r="DO290" i="1"/>
  <c r="CG290" i="1"/>
  <c r="AY290" i="1"/>
  <c r="F290" i="1"/>
  <c r="DO288" i="1"/>
  <c r="CG288" i="1"/>
  <c r="AY288" i="1"/>
  <c r="F288" i="1"/>
  <c r="DO286" i="1"/>
  <c r="CG286" i="1"/>
  <c r="AY286" i="1"/>
  <c r="F286" i="1"/>
  <c r="DO284" i="1"/>
  <c r="CG284" i="1"/>
  <c r="AY284" i="1"/>
  <c r="F284" i="1"/>
  <c r="DO282" i="1"/>
  <c r="CG282" i="1"/>
  <c r="AY282" i="1"/>
  <c r="F282" i="1"/>
  <c r="DO280" i="1"/>
  <c r="CG280" i="1"/>
  <c r="AY280" i="1"/>
  <c r="F280" i="1"/>
  <c r="DO278" i="1"/>
  <c r="CG278" i="1"/>
  <c r="AY278" i="1"/>
  <c r="F278" i="1"/>
  <c r="DO276" i="1"/>
  <c r="CG276" i="1"/>
  <c r="AY276" i="1"/>
  <c r="F276" i="1"/>
  <c r="DO274" i="1"/>
  <c r="CG274" i="1"/>
  <c r="AY274" i="1"/>
  <c r="F274" i="1"/>
  <c r="DO272" i="1"/>
  <c r="CG272" i="1"/>
  <c r="AY272" i="1"/>
  <c r="F272" i="1"/>
  <c r="DO270" i="1"/>
  <c r="CG270" i="1"/>
  <c r="AY270" i="1"/>
  <c r="F270" i="1"/>
  <c r="DO268" i="1"/>
  <c r="CG268" i="1"/>
  <c r="AY268" i="1"/>
  <c r="F268" i="1"/>
  <c r="DO266" i="1"/>
  <c r="CG266" i="1"/>
  <c r="AY266" i="1"/>
  <c r="F266" i="1"/>
  <c r="DO264" i="1"/>
  <c r="CG264" i="1"/>
  <c r="AY264" i="1"/>
  <c r="F264" i="1"/>
  <c r="DO262" i="1"/>
  <c r="AY262" i="1"/>
  <c r="F262" i="1"/>
  <c r="DO260" i="1"/>
  <c r="CG260" i="1"/>
  <c r="AY260" i="1"/>
  <c r="F260" i="1"/>
  <c r="DO258" i="1"/>
  <c r="CG258" i="1"/>
  <c r="M258" i="1" s="1"/>
  <c r="AY258" i="1"/>
  <c r="F258" i="1"/>
  <c r="DO256" i="1"/>
  <c r="CG256" i="1"/>
  <c r="AY256" i="1"/>
  <c r="M256" i="1" s="1"/>
  <c r="F256" i="1"/>
  <c r="DO254" i="1"/>
  <c r="CG254" i="1"/>
  <c r="AY254" i="1"/>
  <c r="F254" i="1"/>
  <c r="CG252" i="1"/>
  <c r="AY252" i="1"/>
  <c r="F252" i="1"/>
  <c r="DO250" i="1"/>
  <c r="CG250" i="1"/>
  <c r="AY250" i="1"/>
  <c r="F250" i="1"/>
  <c r="DO248" i="1"/>
  <c r="CG248" i="1"/>
  <c r="AY248" i="1"/>
  <c r="M248" i="1" s="1"/>
  <c r="F248" i="1"/>
  <c r="DO246" i="1"/>
  <c r="CG246" i="1"/>
  <c r="AY246" i="1"/>
  <c r="M246" i="1" s="1"/>
  <c r="F246" i="1"/>
  <c r="DO244" i="1"/>
  <c r="AY244" i="1"/>
  <c r="F244" i="1"/>
  <c r="DO242" i="1"/>
  <c r="CG242" i="1"/>
  <c r="AY242" i="1"/>
  <c r="F242" i="1"/>
  <c r="DO240" i="1"/>
  <c r="CG240" i="1"/>
  <c r="AY240" i="1"/>
  <c r="F240" i="1"/>
  <c r="DO238" i="1"/>
  <c r="CG238" i="1"/>
  <c r="AY238" i="1"/>
  <c r="F238" i="1"/>
  <c r="DO236" i="1"/>
  <c r="CG236" i="1"/>
  <c r="AY236" i="1"/>
  <c r="F236" i="1"/>
  <c r="DO234" i="1"/>
  <c r="CG234" i="1"/>
  <c r="AY234" i="1"/>
  <c r="F234" i="1"/>
  <c r="DO232" i="1"/>
  <c r="CG232" i="1"/>
  <c r="AY232" i="1"/>
  <c r="F232" i="1"/>
  <c r="DO230" i="1"/>
  <c r="CG230" i="1"/>
  <c r="AY230" i="1"/>
  <c r="F230" i="1"/>
  <c r="DO228" i="1"/>
  <c r="CG228" i="1"/>
  <c r="AY228" i="1"/>
  <c r="F228" i="1"/>
  <c r="DO226" i="1"/>
  <c r="CG226" i="1"/>
  <c r="AY226" i="1"/>
  <c r="F226" i="1"/>
  <c r="DO224" i="1"/>
  <c r="CG224" i="1"/>
  <c r="AY224" i="1"/>
  <c r="F224" i="1"/>
  <c r="DO222" i="1"/>
  <c r="CG222" i="1"/>
  <c r="AY222" i="1"/>
  <c r="F222" i="1"/>
  <c r="DO220" i="1"/>
  <c r="CG220" i="1"/>
  <c r="AY220" i="1"/>
  <c r="F220" i="1"/>
  <c r="DO218" i="1"/>
  <c r="CG218" i="1"/>
  <c r="AY218" i="1"/>
  <c r="F218" i="1"/>
  <c r="DO216" i="1"/>
  <c r="CG216" i="1"/>
  <c r="AY216" i="1"/>
  <c r="F216" i="1"/>
  <c r="DO214" i="1"/>
  <c r="CG214" i="1"/>
  <c r="AY214" i="1"/>
  <c r="F214" i="1"/>
  <c r="DO212" i="1"/>
  <c r="CG212" i="1"/>
  <c r="AY212" i="1"/>
  <c r="F212" i="1"/>
  <c r="DO210" i="1"/>
  <c r="CG210" i="1"/>
  <c r="AY210" i="1"/>
  <c r="F210" i="1"/>
  <c r="DO208" i="1"/>
  <c r="CG208" i="1"/>
  <c r="AY208" i="1"/>
  <c r="F208" i="1"/>
  <c r="DO206" i="1"/>
  <c r="CG206" i="1"/>
  <c r="AY206" i="1"/>
  <c r="F206" i="1"/>
  <c r="DO204" i="1"/>
  <c r="CG204" i="1"/>
  <c r="AY204" i="1"/>
  <c r="F204" i="1"/>
  <c r="DO202" i="1"/>
  <c r="CG202" i="1"/>
  <c r="AY202" i="1"/>
  <c r="F202" i="1"/>
  <c r="DO200" i="1"/>
  <c r="CG200" i="1"/>
  <c r="AY200" i="1"/>
  <c r="F200" i="1"/>
  <c r="DO198" i="1"/>
  <c r="CG198" i="1"/>
  <c r="AY198" i="1"/>
  <c r="F198" i="1"/>
  <c r="DO196" i="1"/>
  <c r="CG196" i="1"/>
  <c r="AY196" i="1"/>
  <c r="F196" i="1"/>
  <c r="DO194" i="1"/>
  <c r="CG194" i="1"/>
  <c r="AY194" i="1"/>
  <c r="F194" i="1"/>
  <c r="DO192" i="1"/>
  <c r="CG192" i="1"/>
  <c r="AY192" i="1"/>
  <c r="F192" i="1"/>
  <c r="DO190" i="1"/>
  <c r="CG190" i="1"/>
  <c r="AY190" i="1"/>
  <c r="F190" i="1"/>
  <c r="DO188" i="1"/>
  <c r="CG188" i="1"/>
  <c r="AY188" i="1"/>
  <c r="F188" i="1"/>
  <c r="DO186" i="1"/>
  <c r="CG186" i="1"/>
  <c r="AY186" i="1"/>
  <c r="F186" i="1"/>
  <c r="DO184" i="1"/>
  <c r="CG184" i="1"/>
  <c r="AY184" i="1"/>
  <c r="F184" i="1"/>
  <c r="DO182" i="1"/>
  <c r="CG182" i="1"/>
  <c r="AY182" i="1"/>
  <c r="F182" i="1"/>
  <c r="DO180" i="1"/>
  <c r="CG180" i="1"/>
  <c r="AY180" i="1"/>
  <c r="F180" i="1"/>
  <c r="DO178" i="1"/>
  <c r="CG178" i="1"/>
  <c r="AY178" i="1"/>
  <c r="F178" i="1"/>
  <c r="DO176" i="1"/>
  <c r="CG176" i="1"/>
  <c r="AY176" i="1"/>
  <c r="F176" i="1"/>
  <c r="DO174" i="1"/>
  <c r="CG174" i="1"/>
  <c r="AY174" i="1"/>
  <c r="F174" i="1"/>
  <c r="DO172" i="1"/>
  <c r="CG172" i="1"/>
  <c r="AY172" i="1"/>
  <c r="F172" i="1"/>
  <c r="DO170" i="1"/>
  <c r="CG170" i="1"/>
  <c r="AY170" i="1"/>
  <c r="F170" i="1"/>
  <c r="DO168" i="1"/>
  <c r="CG168" i="1"/>
  <c r="AY168" i="1"/>
  <c r="F168" i="1"/>
  <c r="DO166" i="1"/>
  <c r="CG166" i="1"/>
  <c r="AY166" i="1"/>
  <c r="F166" i="1"/>
  <c r="DO164" i="1"/>
  <c r="CG164" i="1"/>
  <c r="AY164" i="1"/>
  <c r="F164" i="1"/>
  <c r="DO162" i="1"/>
  <c r="CG162" i="1"/>
  <c r="AY162" i="1"/>
  <c r="F162" i="1"/>
  <c r="DO160" i="1"/>
  <c r="CG160" i="1"/>
  <c r="AY160" i="1"/>
  <c r="F160" i="1"/>
  <c r="DO158" i="1"/>
  <c r="CG158" i="1"/>
  <c r="AY158" i="1"/>
  <c r="F158" i="1"/>
  <c r="DO156" i="1"/>
  <c r="CG156" i="1"/>
  <c r="AY156" i="1"/>
  <c r="F156" i="1"/>
  <c r="DO154" i="1"/>
  <c r="CG154" i="1"/>
  <c r="AY154" i="1"/>
  <c r="F154" i="1"/>
  <c r="DO152" i="1"/>
  <c r="CG152" i="1"/>
  <c r="AY152" i="1"/>
  <c r="F152" i="1"/>
  <c r="DO150" i="1"/>
  <c r="CG150" i="1"/>
  <c r="AY150" i="1"/>
  <c r="F150" i="1"/>
  <c r="DO148" i="1"/>
  <c r="CG148" i="1"/>
  <c r="AY148" i="1"/>
  <c r="F148" i="1"/>
  <c r="DO146" i="1"/>
  <c r="CG146" i="1"/>
  <c r="AY146" i="1"/>
  <c r="F146" i="1"/>
  <c r="DO144" i="1"/>
  <c r="CG144" i="1"/>
  <c r="AY144" i="1"/>
  <c r="F144" i="1"/>
  <c r="DO142" i="1"/>
  <c r="CG142" i="1"/>
  <c r="AY142" i="1"/>
  <c r="F142" i="1"/>
  <c r="DO140" i="1"/>
  <c r="CG140" i="1"/>
  <c r="AY140" i="1"/>
  <c r="F140" i="1"/>
  <c r="DO138" i="1"/>
  <c r="CG138" i="1"/>
  <c r="AY138" i="1"/>
  <c r="F138" i="1"/>
  <c r="DO136" i="1"/>
  <c r="CG136" i="1"/>
  <c r="AY136" i="1"/>
  <c r="F136" i="1"/>
  <c r="DO134" i="1"/>
  <c r="CG134" i="1"/>
  <c r="AY134" i="1"/>
  <c r="F134" i="1"/>
  <c r="DO132" i="1"/>
  <c r="CG132" i="1"/>
  <c r="AY132" i="1"/>
  <c r="F132" i="1"/>
  <c r="DO130" i="1"/>
  <c r="CG130" i="1"/>
  <c r="AY130" i="1"/>
  <c r="F130" i="1"/>
  <c r="DO128" i="1"/>
  <c r="CG128" i="1"/>
  <c r="AY128" i="1"/>
  <c r="F128" i="1"/>
  <c r="DO126" i="1"/>
  <c r="CG126" i="1"/>
  <c r="AY126" i="1"/>
  <c r="F126" i="1"/>
  <c r="DO124" i="1"/>
  <c r="CG124" i="1"/>
  <c r="AY124" i="1"/>
  <c r="F124" i="1"/>
  <c r="DO122" i="1"/>
  <c r="CG122" i="1"/>
  <c r="AY122" i="1"/>
  <c r="F122" i="1"/>
  <c r="DO120" i="1"/>
  <c r="CG120" i="1"/>
  <c r="AY120" i="1"/>
  <c r="F120" i="1"/>
  <c r="DO118" i="1"/>
  <c r="CG118" i="1"/>
  <c r="AY118" i="1"/>
  <c r="F118" i="1"/>
  <c r="DO116" i="1"/>
  <c r="CG116" i="1"/>
  <c r="AY116" i="1"/>
  <c r="F116" i="1"/>
  <c r="DO114" i="1"/>
  <c r="CG114" i="1"/>
  <c r="AY114" i="1"/>
  <c r="F114" i="1"/>
  <c r="DO112" i="1"/>
  <c r="CG112" i="1"/>
  <c r="AY112" i="1"/>
  <c r="F112" i="1"/>
  <c r="DO110" i="1"/>
  <c r="CG110" i="1"/>
  <c r="AY110" i="1"/>
  <c r="F110" i="1"/>
  <c r="DO108" i="1"/>
  <c r="CG108" i="1"/>
  <c r="AY108" i="1"/>
  <c r="F108" i="1"/>
  <c r="DO106" i="1"/>
  <c r="CG106" i="1"/>
  <c r="AY106" i="1"/>
  <c r="F106" i="1"/>
  <c r="DO104" i="1"/>
  <c r="CG104" i="1"/>
  <c r="AY104" i="1"/>
  <c r="F104" i="1"/>
  <c r="DO102" i="1"/>
  <c r="CG102" i="1"/>
  <c r="AY102" i="1"/>
  <c r="F102" i="1"/>
  <c r="DO100" i="1"/>
  <c r="CG100" i="1"/>
  <c r="AY100" i="1"/>
  <c r="F100" i="1"/>
  <c r="DO98" i="1"/>
  <c r="CG98" i="1"/>
  <c r="AY98" i="1"/>
  <c r="F98" i="1"/>
  <c r="DO96" i="1"/>
  <c r="CG96" i="1"/>
  <c r="AY96" i="1"/>
  <c r="F96" i="1"/>
  <c r="DO94" i="1"/>
  <c r="CG94" i="1"/>
  <c r="AY94" i="1"/>
  <c r="F94" i="1"/>
  <c r="DO92" i="1"/>
  <c r="CG92" i="1"/>
  <c r="AY92" i="1"/>
  <c r="F92" i="1"/>
  <c r="CG90" i="1"/>
  <c r="AY90" i="1"/>
  <c r="F90" i="1"/>
  <c r="DO88" i="1"/>
  <c r="CG88" i="1"/>
  <c r="AY88" i="1"/>
  <c r="F88" i="1"/>
  <c r="DO86" i="1"/>
  <c r="CG86" i="1"/>
  <c r="AY86" i="1"/>
  <c r="F86" i="1"/>
  <c r="DO84" i="1"/>
  <c r="CG84" i="1"/>
  <c r="AY84" i="1"/>
  <c r="F84" i="1"/>
  <c r="DO82" i="1"/>
  <c r="CG82" i="1"/>
  <c r="AY82" i="1"/>
  <c r="J82" i="1"/>
  <c r="F82" i="1"/>
  <c r="DO80" i="1"/>
  <c r="CG80" i="1"/>
  <c r="AY80" i="1"/>
  <c r="M80" i="1"/>
  <c r="F80" i="1"/>
  <c r="DO78" i="1"/>
  <c r="CG78" i="1"/>
  <c r="AY78" i="1"/>
  <c r="F78" i="1"/>
  <c r="DO76" i="1"/>
  <c r="CG76" i="1"/>
  <c r="AY76" i="1"/>
  <c r="F76" i="1"/>
  <c r="F70" i="1" s="1"/>
  <c r="DO74" i="1"/>
  <c r="CG74" i="1"/>
  <c r="AY74" i="1"/>
  <c r="F74" i="1"/>
  <c r="DO72" i="1"/>
  <c r="CG72" i="1"/>
  <c r="AY72" i="1"/>
  <c r="F72" i="1"/>
  <c r="DO70" i="1"/>
  <c r="CG70" i="1"/>
  <c r="AY70" i="1"/>
  <c r="DO68" i="1"/>
  <c r="CG68" i="1"/>
  <c r="AY68" i="1"/>
  <c r="F68" i="1"/>
  <c r="DO66" i="1"/>
  <c r="CG66" i="1"/>
  <c r="AY66" i="1"/>
  <c r="F66" i="1"/>
  <c r="DO64" i="1"/>
  <c r="CG64" i="1"/>
  <c r="AY64" i="1"/>
  <c r="F64" i="1"/>
  <c r="DO62" i="1"/>
  <c r="CG62" i="1"/>
  <c r="AY62" i="1"/>
  <c r="F62" i="1"/>
  <c r="DO60" i="1"/>
  <c r="CG60" i="1"/>
  <c r="AY60" i="1"/>
  <c r="M60" i="1"/>
  <c r="L60" i="1"/>
  <c r="F60" i="1"/>
  <c r="DO58" i="1"/>
  <c r="CG58" i="1"/>
  <c r="AY58" i="1"/>
  <c r="F58" i="1"/>
  <c r="DO56" i="1"/>
  <c r="CG56" i="1"/>
  <c r="AY56" i="1"/>
  <c r="F56" i="1"/>
  <c r="DO54" i="1"/>
  <c r="CG54" i="1"/>
  <c r="AY54" i="1"/>
  <c r="F54" i="1"/>
  <c r="HB52" i="1"/>
  <c r="HA52" i="1"/>
  <c r="GZ52" i="1"/>
  <c r="GY52" i="1"/>
  <c r="GX52" i="1"/>
  <c r="GW52" i="1"/>
  <c r="GV52" i="1"/>
  <c r="GU52" i="1"/>
  <c r="GT52" i="1"/>
  <c r="GS52" i="1"/>
  <c r="GR52" i="1"/>
  <c r="GQ52" i="1"/>
  <c r="GP52" i="1"/>
  <c r="GO52" i="1"/>
  <c r="GN52" i="1"/>
  <c r="GJ52" i="1"/>
  <c r="GI52" i="1"/>
  <c r="GH52" i="1"/>
  <c r="GG52" i="1"/>
  <c r="GF52" i="1"/>
  <c r="GE52" i="1"/>
  <c r="GD52" i="1"/>
  <c r="FZ52" i="1"/>
  <c r="FY52" i="1"/>
  <c r="FX52" i="1"/>
  <c r="FW52" i="1"/>
  <c r="FV52" i="1"/>
  <c r="FU52" i="1"/>
  <c r="FT52" i="1"/>
  <c r="FS52" i="1"/>
  <c r="FR52" i="1"/>
  <c r="FQ52" i="1"/>
  <c r="FP52" i="1"/>
  <c r="FO52" i="1"/>
  <c r="FN52" i="1"/>
  <c r="FM52" i="1"/>
  <c r="FL52" i="1"/>
  <c r="FK52" i="1"/>
  <c r="FJ52" i="1"/>
  <c r="FI52" i="1"/>
  <c r="FH52" i="1"/>
  <c r="FB52" i="1"/>
  <c r="FA52" i="1"/>
  <c r="EZ52" i="1"/>
  <c r="EY52" i="1"/>
  <c r="EW52" i="1"/>
  <c r="EV52" i="1"/>
  <c r="ER52" i="1"/>
  <c r="EQ52" i="1"/>
  <c r="EP52" i="1"/>
  <c r="EO52" i="1"/>
  <c r="EN52" i="1"/>
  <c r="EM52" i="1"/>
  <c r="EL52" i="1"/>
  <c r="EK52" i="1"/>
  <c r="EJ52" i="1"/>
  <c r="EI52" i="1"/>
  <c r="EH52" i="1"/>
  <c r="EG52" i="1"/>
  <c r="EF52" i="1"/>
  <c r="EE52" i="1"/>
  <c r="ED52" i="1"/>
  <c r="EB52" i="1"/>
  <c r="EA52" i="1"/>
  <c r="DW52" i="1"/>
  <c r="DV52" i="1"/>
  <c r="DU52" i="1"/>
  <c r="DT52" i="1"/>
  <c r="DS52" i="1"/>
  <c r="DQ52" i="1"/>
  <c r="DO52" i="1"/>
  <c r="CG52" i="1"/>
  <c r="AY52" i="1"/>
  <c r="D52" i="1"/>
  <c r="F52" i="1" s="1"/>
  <c r="DO50" i="1"/>
  <c r="CG50" i="1"/>
  <c r="AY50" i="1"/>
  <c r="F50" i="1"/>
  <c r="DO48" i="1"/>
  <c r="AY48" i="1"/>
  <c r="K48" i="1" s="1"/>
  <c r="M48" i="1" s="1"/>
  <c r="F48" i="1"/>
  <c r="EQ47" i="1"/>
  <c r="EQ1343" i="1" s="1"/>
  <c r="EP47" i="1"/>
  <c r="EP1343" i="1" s="1"/>
  <c r="EO47" i="1"/>
  <c r="EO1343" i="1" s="1"/>
  <c r="EN47" i="1"/>
  <c r="EN1343" i="1" s="1"/>
  <c r="EM47" i="1"/>
  <c r="EM1343" i="1" s="1"/>
  <c r="EL47" i="1"/>
  <c r="EL1343" i="1" s="1"/>
  <c r="EK47" i="1"/>
  <c r="EK1343" i="1" s="1"/>
  <c r="EI47" i="1"/>
  <c r="EI1343" i="1" s="1"/>
  <c r="EG47" i="1"/>
  <c r="EG1343" i="1" s="1"/>
  <c r="EF47" i="1"/>
  <c r="EF1343" i="1" s="1"/>
  <c r="EE47" i="1"/>
  <c r="EE1343" i="1" s="1"/>
  <c r="ED47" i="1"/>
  <c r="ED1343" i="1" s="1"/>
  <c r="EC47" i="1"/>
  <c r="EC1343" i="1" s="1"/>
  <c r="EB47" i="1"/>
  <c r="EB1343" i="1" s="1"/>
  <c r="EA47" i="1"/>
  <c r="EA1343" i="1" s="1"/>
  <c r="DZ47" i="1"/>
  <c r="DZ1343" i="1" s="1"/>
  <c r="DY47" i="1"/>
  <c r="DY1343" i="1" s="1"/>
  <c r="DX47" i="1"/>
  <c r="DX1343" i="1" s="1"/>
  <c r="DW47" i="1"/>
  <c r="DW1343" i="1" s="1"/>
  <c r="DV47" i="1"/>
  <c r="DV1343" i="1" s="1"/>
  <c r="DU47" i="1"/>
  <c r="DU1343" i="1" s="1"/>
  <c r="AY46" i="1"/>
  <c r="F46" i="1"/>
  <c r="EQ45" i="1"/>
  <c r="EQ1341" i="1" s="1"/>
  <c r="EP45" i="1"/>
  <c r="EP1341" i="1" s="1"/>
  <c r="EO45" i="1"/>
  <c r="EO1341" i="1" s="1"/>
  <c r="EN45" i="1"/>
  <c r="EN1341" i="1" s="1"/>
  <c r="EM45" i="1"/>
  <c r="EM1341" i="1" s="1"/>
  <c r="EL45" i="1"/>
  <c r="EL1341" i="1" s="1"/>
  <c r="EK45" i="1"/>
  <c r="EK1341" i="1" s="1"/>
  <c r="EI45" i="1"/>
  <c r="EI1341" i="1" s="1"/>
  <c r="EG45" i="1"/>
  <c r="EG1341" i="1" s="1"/>
  <c r="EF45" i="1"/>
  <c r="EF1341" i="1" s="1"/>
  <c r="EE45" i="1"/>
  <c r="EE1341" i="1" s="1"/>
  <c r="ED45" i="1"/>
  <c r="ED1341" i="1" s="1"/>
  <c r="EC45" i="1"/>
  <c r="EC1341" i="1" s="1"/>
  <c r="EB45" i="1"/>
  <c r="EB1341" i="1" s="1"/>
  <c r="EA45" i="1"/>
  <c r="EA1341" i="1" s="1"/>
  <c r="DZ45" i="1"/>
  <c r="DZ1341" i="1" s="1"/>
  <c r="DY45" i="1"/>
  <c r="DY1341" i="1" s="1"/>
  <c r="DX45" i="1"/>
  <c r="DX1341" i="1" s="1"/>
  <c r="DW45" i="1"/>
  <c r="DW1341" i="1" s="1"/>
  <c r="DV45" i="1"/>
  <c r="DV1341" i="1" s="1"/>
  <c r="DU45" i="1"/>
  <c r="DU1341" i="1" s="1"/>
  <c r="GR44" i="1"/>
  <c r="GR1340" i="1" s="1"/>
  <c r="GQ44" i="1"/>
  <c r="GQ1340" i="1" s="1"/>
  <c r="GP44" i="1"/>
  <c r="GP1340" i="1" s="1"/>
  <c r="GO44" i="1"/>
  <c r="GO1340" i="1" s="1"/>
  <c r="GN44" i="1"/>
  <c r="GN1340" i="1" s="1"/>
  <c r="GM44" i="1"/>
  <c r="GM1340" i="1" s="1"/>
  <c r="GL44" i="1"/>
  <c r="GL1340" i="1" s="1"/>
  <c r="GK44" i="1"/>
  <c r="GK1340" i="1" s="1"/>
  <c r="GJ44" i="1"/>
  <c r="GI44" i="1"/>
  <c r="GH44" i="1"/>
  <c r="GG44" i="1"/>
  <c r="GF44" i="1"/>
  <c r="GE44" i="1"/>
  <c r="GE40" i="1" s="1"/>
  <c r="GE1338" i="1" s="1"/>
  <c r="GD44" i="1"/>
  <c r="FZ44" i="1"/>
  <c r="FY44" i="1"/>
  <c r="FX44" i="1"/>
  <c r="FW44" i="1"/>
  <c r="FV44" i="1"/>
  <c r="FU44" i="1"/>
  <c r="FT44" i="1"/>
  <c r="FS44" i="1"/>
  <c r="FR44" i="1"/>
  <c r="FQ44" i="1"/>
  <c r="FP44" i="1"/>
  <c r="FO44" i="1"/>
  <c r="FN44" i="1"/>
  <c r="FM44" i="1"/>
  <c r="FL44" i="1"/>
  <c r="FK44" i="1"/>
  <c r="FJ44" i="1"/>
  <c r="FI44" i="1"/>
  <c r="EW44" i="1"/>
  <c r="EV44" i="1"/>
  <c r="EQ44" i="1"/>
  <c r="EP44" i="1"/>
  <c r="EO44" i="1"/>
  <c r="EN44" i="1"/>
  <c r="EM44" i="1"/>
  <c r="EL44" i="1"/>
  <c r="EK44" i="1"/>
  <c r="EJ44" i="1"/>
  <c r="EI44" i="1"/>
  <c r="EG44" i="1"/>
  <c r="EF44" i="1"/>
  <c r="EE44" i="1"/>
  <c r="ED44" i="1"/>
  <c r="EC44" i="1"/>
  <c r="EB44" i="1"/>
  <c r="EA44" i="1"/>
  <c r="DZ44" i="1"/>
  <c r="DY44" i="1"/>
  <c r="DX44" i="1"/>
  <c r="DW44" i="1"/>
  <c r="DV44" i="1"/>
  <c r="DU44" i="1"/>
  <c r="DT44" i="1"/>
  <c r="DS44" i="1"/>
  <c r="DQ44" i="1"/>
  <c r="AY44" i="1"/>
  <c r="D44" i="1"/>
  <c r="D1340" i="1" s="1"/>
  <c r="D13" i="4" s="1"/>
  <c r="EO43" i="1"/>
  <c r="EN43" i="1"/>
  <c r="EK43" i="1"/>
  <c r="EI43" i="1"/>
  <c r="EG43" i="1"/>
  <c r="EF43" i="1"/>
  <c r="EE43" i="1"/>
  <c r="EC43" i="1"/>
  <c r="EB43" i="1"/>
  <c r="EA43" i="1"/>
  <c r="DZ43" i="1"/>
  <c r="DX43" i="1"/>
  <c r="DV43" i="1"/>
  <c r="AY42" i="1"/>
  <c r="F42" i="1"/>
  <c r="EQ41" i="1"/>
  <c r="EQ1339" i="1" s="1"/>
  <c r="EP41" i="1"/>
  <c r="EP1339" i="1" s="1"/>
  <c r="EO41" i="1"/>
  <c r="EN41" i="1"/>
  <c r="EM41" i="1"/>
  <c r="EM1339" i="1" s="1"/>
  <c r="EK41" i="1"/>
  <c r="EI41" i="1"/>
  <c r="EG41" i="1"/>
  <c r="EF41" i="1"/>
  <c r="EE41" i="1"/>
  <c r="ED41" i="1"/>
  <c r="ED1339" i="1" s="1"/>
  <c r="EC41" i="1"/>
  <c r="EB41" i="1"/>
  <c r="EA41" i="1"/>
  <c r="EA1339" i="1" s="1"/>
  <c r="DZ41" i="1"/>
  <c r="DY41" i="1"/>
  <c r="DY1339" i="1" s="1"/>
  <c r="DX41" i="1"/>
  <c r="DX1339" i="1" s="1"/>
  <c r="DW41" i="1"/>
  <c r="DW1339" i="1" s="1"/>
  <c r="DV41" i="1"/>
  <c r="GN40" i="1"/>
  <c r="GN1338" i="1" s="1"/>
  <c r="GD40" i="1"/>
  <c r="FH1338" i="1"/>
  <c r="AY40" i="1"/>
  <c r="F40" i="1"/>
  <c r="GU38" i="1"/>
  <c r="GT38" i="1"/>
  <c r="GS38" i="1"/>
  <c r="GR38" i="1"/>
  <c r="GQ38" i="1"/>
  <c r="GM38" i="1"/>
  <c r="GL38" i="1"/>
  <c r="GK38" i="1"/>
  <c r="GJ38" i="1"/>
  <c r="GI38" i="1"/>
  <c r="GH38" i="1"/>
  <c r="GG38" i="1"/>
  <c r="GF38" i="1"/>
  <c r="GE38" i="1"/>
  <c r="GD38" i="1"/>
  <c r="FZ38" i="1"/>
  <c r="FY38" i="1"/>
  <c r="FX38" i="1"/>
  <c r="FW38" i="1"/>
  <c r="FV38" i="1"/>
  <c r="FU38" i="1"/>
  <c r="FT38" i="1"/>
  <c r="FS38" i="1"/>
  <c r="FR38" i="1"/>
  <c r="FQ38" i="1"/>
  <c r="FP38" i="1"/>
  <c r="FO38" i="1"/>
  <c r="FN38" i="1"/>
  <c r="FM38" i="1"/>
  <c r="FL38" i="1"/>
  <c r="FH38" i="1"/>
  <c r="EW38" i="1"/>
  <c r="EV38" i="1"/>
  <c r="EQ38" i="1"/>
  <c r="EP38" i="1"/>
  <c r="EO38" i="1"/>
  <c r="AY38" i="1"/>
  <c r="K38" i="1" s="1"/>
  <c r="M38" i="1" s="1"/>
  <c r="F38" i="1"/>
  <c r="EQ37" i="1"/>
  <c r="EP37" i="1"/>
  <c r="EO37" i="1"/>
  <c r="EN37" i="1"/>
  <c r="EM37" i="1"/>
  <c r="EK37" i="1"/>
  <c r="EI37" i="1"/>
  <c r="EG37" i="1"/>
  <c r="EF37" i="1"/>
  <c r="EE37" i="1"/>
  <c r="ED37" i="1"/>
  <c r="EC37" i="1"/>
  <c r="EB37" i="1"/>
  <c r="EA37" i="1"/>
  <c r="DZ37" i="1"/>
  <c r="DY37" i="1"/>
  <c r="DX37" i="1"/>
  <c r="DW37" i="1"/>
  <c r="DV37" i="1"/>
  <c r="DT37" i="1"/>
  <c r="CG36" i="1"/>
  <c r="AY36" i="1"/>
  <c r="F36" i="1"/>
  <c r="DO34" i="1"/>
  <c r="DO32" i="1"/>
  <c r="CG32" i="1"/>
  <c r="AY32" i="1"/>
  <c r="F32" i="1"/>
  <c r="DO30" i="1"/>
  <c r="CG30" i="1"/>
  <c r="AY30" i="1"/>
  <c r="K30" i="1" s="1"/>
  <c r="D30" i="1"/>
  <c r="F30" i="1" s="1"/>
  <c r="CG28" i="1"/>
  <c r="AY28" i="1"/>
  <c r="K28" i="1" s="1"/>
  <c r="M28" i="1" s="1"/>
  <c r="F28" i="1"/>
  <c r="CG26" i="1"/>
  <c r="AY26" i="1"/>
  <c r="F26" i="1"/>
  <c r="CG24" i="1"/>
  <c r="CG1342" i="1" s="1"/>
  <c r="AY24" i="1"/>
  <c r="F24" i="1"/>
  <c r="F1342" i="1" s="1"/>
  <c r="GJ22" i="1"/>
  <c r="GJ1340" i="1" s="1"/>
  <c r="GI22" i="1"/>
  <c r="GH22" i="1"/>
  <c r="GG22" i="1"/>
  <c r="GF22" i="1"/>
  <c r="GF1340" i="1" s="1"/>
  <c r="GE22" i="1"/>
  <c r="GD22" i="1"/>
  <c r="FZ22" i="1"/>
  <c r="FY22" i="1"/>
  <c r="FY1340" i="1" s="1"/>
  <c r="FX22" i="1"/>
  <c r="FW22" i="1"/>
  <c r="FV22" i="1"/>
  <c r="FU22" i="1"/>
  <c r="FU1340" i="1" s="1"/>
  <c r="FT22" i="1"/>
  <c r="FS22" i="1"/>
  <c r="FR22" i="1"/>
  <c r="FQ22" i="1"/>
  <c r="FQ1340" i="1" s="1"/>
  <c r="FP22" i="1"/>
  <c r="FO22" i="1"/>
  <c r="FN22" i="1"/>
  <c r="FM22" i="1"/>
  <c r="FM1340" i="1" s="1"/>
  <c r="FL22" i="1"/>
  <c r="FK22" i="1"/>
  <c r="FJ22" i="1"/>
  <c r="FI22" i="1"/>
  <c r="FI1340" i="1" s="1"/>
  <c r="FH22" i="1"/>
  <c r="FH1340" i="1" s="1"/>
  <c r="FG22" i="1"/>
  <c r="FG1340" i="1" s="1"/>
  <c r="FF22" i="1"/>
  <c r="FF1340" i="1" s="1"/>
  <c r="FE22" i="1"/>
  <c r="FE1340" i="1" s="1"/>
  <c r="FD22" i="1"/>
  <c r="FD1340" i="1" s="1"/>
  <c r="FC22" i="1"/>
  <c r="FC1340" i="1" s="1"/>
  <c r="FB22" i="1"/>
  <c r="FB1340" i="1" s="1"/>
  <c r="FA22" i="1"/>
  <c r="FA1340" i="1" s="1"/>
  <c r="EZ22" i="1"/>
  <c r="EZ1340" i="1" s="1"/>
  <c r="EY22" i="1"/>
  <c r="EY1340" i="1" s="1"/>
  <c r="EX22" i="1"/>
  <c r="EX1340" i="1" s="1"/>
  <c r="EW22" i="1"/>
  <c r="EV22" i="1"/>
  <c r="ER22" i="1"/>
  <c r="ER1340" i="1" s="1"/>
  <c r="EQ22" i="1"/>
  <c r="EP22" i="1"/>
  <c r="EP1340" i="1" s="1"/>
  <c r="EO22" i="1"/>
  <c r="EO1340" i="1" s="1"/>
  <c r="EN22" i="1"/>
  <c r="EM22" i="1"/>
  <c r="EL22" i="1"/>
  <c r="EL1340" i="1" s="1"/>
  <c r="EK22" i="1"/>
  <c r="EK1340" i="1" s="1"/>
  <c r="EJ22" i="1"/>
  <c r="EI22" i="1"/>
  <c r="EH22" i="1"/>
  <c r="EH1340" i="1" s="1"/>
  <c r="EG22" i="1"/>
  <c r="EG1340" i="1" s="1"/>
  <c r="EF22" i="1"/>
  <c r="EE22" i="1"/>
  <c r="ED22" i="1"/>
  <c r="EC22" i="1"/>
  <c r="EC1340" i="1" s="1"/>
  <c r="EB22" i="1"/>
  <c r="EA22" i="1"/>
  <c r="EA1340" i="1" s="1"/>
  <c r="DZ22" i="1"/>
  <c r="DY22" i="1"/>
  <c r="DY1340" i="1" s="1"/>
  <c r="DX22" i="1"/>
  <c r="DW22" i="1"/>
  <c r="DW1340" i="1" s="1"/>
  <c r="DV22" i="1"/>
  <c r="DU22" i="1"/>
  <c r="DU1340" i="1" s="1"/>
  <c r="DT22" i="1"/>
  <c r="DS22" i="1"/>
  <c r="DR22" i="1"/>
  <c r="DR1340" i="1" s="1"/>
  <c r="DQ22" i="1"/>
  <c r="CG22" i="1"/>
  <c r="CE22" i="1"/>
  <c r="CE1340" i="1" s="1"/>
  <c r="CD22" i="1"/>
  <c r="CD1340" i="1" s="1"/>
  <c r="CC22" i="1"/>
  <c r="CC1340" i="1" s="1"/>
  <c r="CB22" i="1"/>
  <c r="CB1340" i="1" s="1"/>
  <c r="CA22" i="1"/>
  <c r="CA1340" i="1" s="1"/>
  <c r="BZ22" i="1"/>
  <c r="BZ1340" i="1" s="1"/>
  <c r="BY22" i="1"/>
  <c r="BY1340" i="1" s="1"/>
  <c r="BX22" i="1"/>
  <c r="BX1340" i="1" s="1"/>
  <c r="BW22" i="1"/>
  <c r="BW1340" i="1" s="1"/>
  <c r="BV22" i="1"/>
  <c r="BV1340" i="1" s="1"/>
  <c r="BU22" i="1"/>
  <c r="BU1340" i="1" s="1"/>
  <c r="BT22" i="1"/>
  <c r="BT1340" i="1" s="1"/>
  <c r="BS22" i="1"/>
  <c r="BS1340" i="1" s="1"/>
  <c r="BR22" i="1"/>
  <c r="BR1340" i="1" s="1"/>
  <c r="BQ22" i="1"/>
  <c r="BQ1340" i="1" s="1"/>
  <c r="BP22" i="1"/>
  <c r="BP1340" i="1" s="1"/>
  <c r="BO22" i="1"/>
  <c r="BO1340" i="1" s="1"/>
  <c r="BN22" i="1"/>
  <c r="BN1340" i="1" s="1"/>
  <c r="BM22" i="1"/>
  <c r="BM1340" i="1" s="1"/>
  <c r="BL22" i="1"/>
  <c r="BL1340" i="1" s="1"/>
  <c r="BK22" i="1"/>
  <c r="BK1340" i="1" s="1"/>
  <c r="BJ22" i="1"/>
  <c r="BJ1340" i="1" s="1"/>
  <c r="BI22" i="1"/>
  <c r="BI1340" i="1" s="1"/>
  <c r="BH22" i="1"/>
  <c r="BH1340" i="1" s="1"/>
  <c r="BG22" i="1"/>
  <c r="BG1340" i="1" s="1"/>
  <c r="BF22" i="1"/>
  <c r="BF1340" i="1" s="1"/>
  <c r="BE22" i="1"/>
  <c r="BE1340" i="1" s="1"/>
  <c r="BD22" i="1"/>
  <c r="BD1340" i="1" s="1"/>
  <c r="BC22" i="1"/>
  <c r="BC1340" i="1" s="1"/>
  <c r="BB22" i="1"/>
  <c r="BB1340" i="1" s="1"/>
  <c r="BA22" i="1"/>
  <c r="AY22" i="1"/>
  <c r="AY1340" i="1" s="1"/>
  <c r="E22" i="1"/>
  <c r="E1340" i="1" s="1"/>
  <c r="CG20" i="1"/>
  <c r="AY20" i="1"/>
  <c r="F20" i="1"/>
  <c r="CG18" i="1"/>
  <c r="CG1338" i="1" s="1"/>
  <c r="CD18" i="1"/>
  <c r="CD1338" i="1" s="1"/>
  <c r="CC18" i="1"/>
  <c r="CC1338" i="1" s="1"/>
  <c r="CB18" i="1"/>
  <c r="CB1338" i="1" s="1"/>
  <c r="CA18" i="1"/>
  <c r="CA1338" i="1" s="1"/>
  <c r="BZ18" i="1"/>
  <c r="BZ1338" i="1" s="1"/>
  <c r="BY18" i="1"/>
  <c r="BY1338" i="1" s="1"/>
  <c r="BX18" i="1"/>
  <c r="BX1338" i="1" s="1"/>
  <c r="BW18" i="1"/>
  <c r="BW1338" i="1" s="1"/>
  <c r="BV18" i="1"/>
  <c r="BV1338" i="1" s="1"/>
  <c r="BU18" i="1"/>
  <c r="BU1338" i="1" s="1"/>
  <c r="BT18" i="1"/>
  <c r="BT1338" i="1" s="1"/>
  <c r="BS18" i="1"/>
  <c r="BS1338" i="1" s="1"/>
  <c r="BR18" i="1"/>
  <c r="BR1338" i="1" s="1"/>
  <c r="BQ18" i="1"/>
  <c r="BQ1338" i="1" s="1"/>
  <c r="BP18" i="1"/>
  <c r="BP1338" i="1" s="1"/>
  <c r="BO18" i="1"/>
  <c r="BO1338" i="1" s="1"/>
  <c r="BN18" i="1"/>
  <c r="BN1338" i="1" s="1"/>
  <c r="BM18" i="1"/>
  <c r="BM1338" i="1" s="1"/>
  <c r="BL18" i="1"/>
  <c r="BL1338" i="1" s="1"/>
  <c r="BK18" i="1"/>
  <c r="BK1338" i="1" s="1"/>
  <c r="BJ18" i="1"/>
  <c r="BJ1338" i="1" s="1"/>
  <c r="BI18" i="1"/>
  <c r="BI1338" i="1" s="1"/>
  <c r="BH18" i="1"/>
  <c r="BH1338" i="1" s="1"/>
  <c r="BG18" i="1"/>
  <c r="BG1338" i="1" s="1"/>
  <c r="BF18" i="1"/>
  <c r="BF1338" i="1" s="1"/>
  <c r="BE18" i="1"/>
  <c r="BE1338" i="1" s="1"/>
  <c r="BD18" i="1"/>
  <c r="BD1338" i="1" s="1"/>
  <c r="BC18" i="1"/>
  <c r="BC1338" i="1" s="1"/>
  <c r="BB18" i="1"/>
  <c r="BB1338" i="1" s="1"/>
  <c r="BA18" i="1"/>
  <c r="AY18" i="1"/>
  <c r="E18" i="1"/>
  <c r="E1338" i="1" s="1"/>
  <c r="CG16" i="1"/>
  <c r="AY16" i="1"/>
  <c r="K16" i="1" s="1"/>
  <c r="F16" i="1"/>
  <c r="CG14" i="1"/>
  <c r="AY14" i="1"/>
  <c r="K14" i="1" s="1"/>
  <c r="M14" i="1" s="1"/>
  <c r="F14" i="1"/>
  <c r="LF12" i="1"/>
  <c r="LG12" i="1" s="1"/>
  <c r="JX12" i="1"/>
  <c r="JY12" i="1" s="1"/>
  <c r="IQ12" i="1"/>
  <c r="IR12" i="1" s="1"/>
  <c r="HI12" i="1"/>
  <c r="HJ12" i="1" s="1"/>
  <c r="GC12" i="1"/>
  <c r="CG12" i="1"/>
  <c r="AY12" i="1"/>
  <c r="D12" i="1"/>
  <c r="D1336" i="1" s="1"/>
  <c r="D9" i="4" s="1"/>
  <c r="N12" i="1"/>
  <c r="F44" i="1" l="1"/>
  <c r="M30" i="1"/>
  <c r="K1258" i="1"/>
  <c r="M1258" i="1" s="1"/>
  <c r="K1294" i="1"/>
  <c r="M1294" i="1" s="1"/>
  <c r="K1306" i="1"/>
  <c r="M1306" i="1" s="1"/>
  <c r="K1312" i="1"/>
  <c r="M1312" i="1" s="1"/>
  <c r="S1340" i="1"/>
  <c r="K1234" i="1"/>
  <c r="M1234" i="1" s="1"/>
  <c r="M32" i="4"/>
  <c r="GA38" i="1"/>
  <c r="GC38" i="1" s="1"/>
  <c r="K1290" i="1"/>
  <c r="M1290" i="1" s="1"/>
  <c r="K1218" i="1"/>
  <c r="M1218" i="1" s="1"/>
  <c r="K13" i="4"/>
  <c r="S1353" i="1"/>
  <c r="EC1339" i="1"/>
  <c r="K804" i="1"/>
  <c r="M804" i="1" s="1"/>
  <c r="K18" i="1"/>
  <c r="DS1340" i="1"/>
  <c r="EE1340" i="1"/>
  <c r="J37" i="4"/>
  <c r="K1142" i="1"/>
  <c r="M1142" i="1" s="1"/>
  <c r="K1226" i="1"/>
  <c r="M1226" i="1" s="1"/>
  <c r="K11" i="4"/>
  <c r="L11" i="4" s="1"/>
  <c r="K810" i="1"/>
  <c r="L810" i="1" s="1"/>
  <c r="K998" i="1"/>
  <c r="M998" i="1" s="1"/>
  <c r="K1000" i="1"/>
  <c r="M1000" i="1" s="1"/>
  <c r="K1002" i="1"/>
  <c r="M1002" i="1" s="1"/>
  <c r="K1092" i="1"/>
  <c r="M1092" i="1" s="1"/>
  <c r="K1094" i="1"/>
  <c r="M1094" i="1" s="1"/>
  <c r="K1096" i="1"/>
  <c r="M1096" i="1" s="1"/>
  <c r="K1098" i="1"/>
  <c r="M1098" i="1" s="1"/>
  <c r="K1102" i="1"/>
  <c r="M1102" i="1" s="1"/>
  <c r="K1120" i="1"/>
  <c r="M1120" i="1" s="1"/>
  <c r="S1366" i="1"/>
  <c r="S1368" i="1"/>
  <c r="S1370" i="1"/>
  <c r="K1034" i="1"/>
  <c r="M1034" i="1" s="1"/>
  <c r="K1040" i="1"/>
  <c r="M1040" i="1" s="1"/>
  <c r="K1042" i="1"/>
  <c r="M1042" i="1" s="1"/>
  <c r="M1044" i="1"/>
  <c r="K1068" i="1"/>
  <c r="M1068" i="1" s="1"/>
  <c r="K1072" i="1"/>
  <c r="M1072" i="1" s="1"/>
  <c r="M1074" i="1"/>
  <c r="K1124" i="1"/>
  <c r="M1124" i="1" s="1"/>
  <c r="M802" i="1"/>
  <c r="K960" i="1"/>
  <c r="M960" i="1" s="1"/>
  <c r="M964" i="1"/>
  <c r="K974" i="1"/>
  <c r="M974" i="1" s="1"/>
  <c r="K978" i="1"/>
  <c r="M978" i="1" s="1"/>
  <c r="K992" i="1"/>
  <c r="M992" i="1" s="1"/>
  <c r="K1014" i="1"/>
  <c r="M1014" i="1" s="1"/>
  <c r="K1022" i="1"/>
  <c r="M1022" i="1" s="1"/>
  <c r="K1032" i="1"/>
  <c r="M1032" i="1" s="1"/>
  <c r="K1150" i="1"/>
  <c r="M1150" i="1" s="1"/>
  <c r="K1152" i="1"/>
  <c r="M1152" i="1" s="1"/>
  <c r="K1180" i="1"/>
  <c r="M1180" i="1" s="1"/>
  <c r="M840" i="1"/>
  <c r="K842" i="1"/>
  <c r="M842" i="1" s="1"/>
  <c r="K1008" i="1"/>
  <c r="M1008" i="1" s="1"/>
  <c r="K1050" i="1"/>
  <c r="M1050" i="1" s="1"/>
  <c r="K1070" i="1"/>
  <c r="K1082" i="1"/>
  <c r="M1082" i="1" s="1"/>
  <c r="K1088" i="1"/>
  <c r="M1088" i="1" s="1"/>
  <c r="K778" i="1"/>
  <c r="M778" i="1" s="1"/>
  <c r="K780" i="1"/>
  <c r="M780" i="1" s="1"/>
  <c r="K788" i="1"/>
  <c r="M788" i="1" s="1"/>
  <c r="K848" i="1"/>
  <c r="M848" i="1" s="1"/>
  <c r="K852" i="1"/>
  <c r="M852" i="1" s="1"/>
  <c r="K862" i="1"/>
  <c r="M862" i="1" s="1"/>
  <c r="K872" i="1"/>
  <c r="M872" i="1" s="1"/>
  <c r="K932" i="1"/>
  <c r="M932" i="1" s="1"/>
  <c r="K934" i="1"/>
  <c r="M934" i="1" s="1"/>
  <c r="K942" i="1"/>
  <c r="M942" i="1" s="1"/>
  <c r="K944" i="1"/>
  <c r="M944" i="1" s="1"/>
  <c r="K954" i="1"/>
  <c r="M954" i="1" s="1"/>
  <c r="K768" i="1"/>
  <c r="M768" i="1" s="1"/>
  <c r="K792" i="1"/>
  <c r="M792" i="1" s="1"/>
  <c r="K798" i="1"/>
  <c r="M798" i="1" s="1"/>
  <c r="K632" i="1"/>
  <c r="M632" i="1" s="1"/>
  <c r="K480" i="1"/>
  <c r="M480" i="1" s="1"/>
  <c r="K512" i="1"/>
  <c r="M512" i="1" s="1"/>
  <c r="K514" i="1"/>
  <c r="M514" i="1" s="1"/>
  <c r="K296" i="1"/>
  <c r="M296" i="1" s="1"/>
  <c r="K298" i="1"/>
  <c r="M298" i="1" s="1"/>
  <c r="K300" i="1"/>
  <c r="M300" i="1" s="1"/>
  <c r="K280" i="1"/>
  <c r="M280" i="1" s="1"/>
  <c r="K274" i="1"/>
  <c r="M274" i="1" s="1"/>
  <c r="K518" i="1"/>
  <c r="M518" i="1" s="1"/>
  <c r="K404" i="1"/>
  <c r="M404" i="1" s="1"/>
  <c r="K528" i="1"/>
  <c r="M528" i="1" s="1"/>
  <c r="K310" i="1"/>
  <c r="M310" i="1" s="1"/>
  <c r="K350" i="1"/>
  <c r="M350" i="1" s="1"/>
  <c r="K368" i="1"/>
  <c r="M368" i="1" s="1"/>
  <c r="K372" i="1"/>
  <c r="M372" i="1" s="1"/>
  <c r="K376" i="1"/>
  <c r="M376" i="1" s="1"/>
  <c r="K378" i="1"/>
  <c r="M378" i="1" s="1"/>
  <c r="K400" i="1"/>
  <c r="M400" i="1" s="1"/>
  <c r="K402" i="1"/>
  <c r="M402" i="1" s="1"/>
  <c r="K408" i="1"/>
  <c r="M408" i="1" s="1"/>
  <c r="K458" i="1"/>
  <c r="M458" i="1" s="1"/>
  <c r="K460" i="1"/>
  <c r="M460" i="1" s="1"/>
  <c r="K464" i="1"/>
  <c r="M464" i="1" s="1"/>
  <c r="K562" i="1"/>
  <c r="M562" i="1" s="1"/>
  <c r="K1320" i="1"/>
  <c r="M1320" i="1" s="1"/>
  <c r="K1322" i="1"/>
  <c r="M1322" i="1" s="1"/>
  <c r="K1326" i="1"/>
  <c r="M1326" i="1" s="1"/>
  <c r="AY1338" i="1"/>
  <c r="DT1340" i="1"/>
  <c r="DX1340" i="1"/>
  <c r="DN44" i="1"/>
  <c r="K820" i="1"/>
  <c r="M820" i="1" s="1"/>
  <c r="K838" i="1"/>
  <c r="M838" i="1" s="1"/>
  <c r="K1106" i="1"/>
  <c r="M1106" i="1" s="1"/>
  <c r="FL1340" i="1"/>
  <c r="FP1340" i="1"/>
  <c r="FT1340" i="1"/>
  <c r="FX1340" i="1"/>
  <c r="GE1340" i="1"/>
  <c r="GI1340" i="1"/>
  <c r="ES38" i="1"/>
  <c r="EU38" i="1" s="1"/>
  <c r="GD1338" i="1"/>
  <c r="GA40" i="1"/>
  <c r="K892" i="1"/>
  <c r="M892" i="1" s="1"/>
  <c r="M1156" i="1"/>
  <c r="K1178" i="1"/>
  <c r="M1178" i="1" s="1"/>
  <c r="K1266" i="1"/>
  <c r="M1266" i="1" s="1"/>
  <c r="K1282" i="1"/>
  <c r="M1282" i="1" s="1"/>
  <c r="K292" i="1"/>
  <c r="M292" i="1" s="1"/>
  <c r="K270" i="1"/>
  <c r="M270" i="1" s="1"/>
  <c r="K272" i="1"/>
  <c r="M272" i="1" s="1"/>
  <c r="K290" i="1"/>
  <c r="M290" i="1" s="1"/>
  <c r="K426" i="1"/>
  <c r="M426" i="1" s="1"/>
  <c r="K428" i="1"/>
  <c r="K438" i="1"/>
  <c r="M438" i="1" s="1"/>
  <c r="K448" i="1"/>
  <c r="M448" i="1" s="1"/>
  <c r="K454" i="1"/>
  <c r="M454" i="1" s="1"/>
  <c r="K474" i="1"/>
  <c r="M474" i="1" s="1"/>
  <c r="K476" i="1"/>
  <c r="M476" i="1" s="1"/>
  <c r="K478" i="1"/>
  <c r="M478" i="1" s="1"/>
  <c r="K776" i="1"/>
  <c r="M776" i="1" s="1"/>
  <c r="K812" i="1"/>
  <c r="M812" i="1" s="1"/>
  <c r="K814" i="1"/>
  <c r="M814" i="1" s="1"/>
  <c r="K834" i="1"/>
  <c r="M834" i="1" s="1"/>
  <c r="K866" i="1"/>
  <c r="M866" i="1" s="1"/>
  <c r="K878" i="1"/>
  <c r="M878" i="1" s="1"/>
  <c r="M886" i="1"/>
  <c r="K888" i="1"/>
  <c r="M888" i="1" s="1"/>
  <c r="K896" i="1"/>
  <c r="M896" i="1" s="1"/>
  <c r="K910" i="1"/>
  <c r="M910" i="1" s="1"/>
  <c r="K928" i="1"/>
  <c r="M928" i="1" s="1"/>
  <c r="K996" i="1"/>
  <c r="M996" i="1" s="1"/>
  <c r="K1026" i="1"/>
  <c r="M1026" i="1" s="1"/>
  <c r="K1054" i="1"/>
  <c r="M1054" i="1" s="1"/>
  <c r="K1064" i="1"/>
  <c r="M1064" i="1" s="1"/>
  <c r="K1108" i="1"/>
  <c r="M1108" i="1" s="1"/>
  <c r="K1118" i="1"/>
  <c r="M1118" i="1" s="1"/>
  <c r="K1160" i="1"/>
  <c r="M1160" i="1" s="1"/>
  <c r="K1166" i="1"/>
  <c r="M1166" i="1" s="1"/>
  <c r="K1168" i="1"/>
  <c r="M1168" i="1" s="1"/>
  <c r="K1174" i="1"/>
  <c r="M1174" i="1" s="1"/>
  <c r="K1274" i="1"/>
  <c r="M1274" i="1" s="1"/>
  <c r="K1280" i="1"/>
  <c r="M1280" i="1" s="1"/>
  <c r="K1318" i="1"/>
  <c r="M1318" i="1" s="1"/>
  <c r="S1359" i="1"/>
  <c r="S1361" i="1"/>
  <c r="EB1340" i="1"/>
  <c r="EF1340" i="1"/>
  <c r="GA22" i="1"/>
  <c r="AY1342" i="1"/>
  <c r="DN38" i="1"/>
  <c r="EB1339" i="1"/>
  <c r="GA44" i="1"/>
  <c r="GC44" i="1" s="1"/>
  <c r="K50" i="1"/>
  <c r="M50" i="1" s="1"/>
  <c r="DN52" i="1"/>
  <c r="GA52" i="1"/>
  <c r="GC52" i="1" s="1"/>
  <c r="K54" i="1"/>
  <c r="M54" i="1" s="1"/>
  <c r="F1350" i="1"/>
  <c r="K78" i="1"/>
  <c r="M78" i="1" s="1"/>
  <c r="K286" i="1"/>
  <c r="M286" i="1" s="1"/>
  <c r="K288" i="1"/>
  <c r="M288" i="1" s="1"/>
  <c r="K302" i="1"/>
  <c r="M302" i="1" s="1"/>
  <c r="K308" i="1"/>
  <c r="M308" i="1" s="1"/>
  <c r="K470" i="1"/>
  <c r="M470" i="1" s="1"/>
  <c r="K622" i="1"/>
  <c r="K626" i="1"/>
  <c r="M626" i="1" s="1"/>
  <c r="K630" i="1"/>
  <c r="M630" i="1" s="1"/>
  <c r="K766" i="1"/>
  <c r="M766" i="1" s="1"/>
  <c r="K770" i="1"/>
  <c r="M770" i="1" s="1"/>
  <c r="K774" i="1"/>
  <c r="M774" i="1" s="1"/>
  <c r="K784" i="1"/>
  <c r="M784" i="1" s="1"/>
  <c r="K790" i="1"/>
  <c r="M790" i="1" s="1"/>
  <c r="K822" i="1"/>
  <c r="M822" i="1" s="1"/>
  <c r="M830" i="1"/>
  <c r="K832" i="1"/>
  <c r="M832" i="1" s="1"/>
  <c r="K844" i="1"/>
  <c r="M844" i="1" s="1"/>
  <c r="K894" i="1"/>
  <c r="M894" i="1" s="1"/>
  <c r="K900" i="1"/>
  <c r="M900" i="1" s="1"/>
  <c r="K902" i="1"/>
  <c r="M902" i="1" s="1"/>
  <c r="K904" i="1"/>
  <c r="M904" i="1" s="1"/>
  <c r="K906" i="1"/>
  <c r="M906" i="1" s="1"/>
  <c r="K908" i="1"/>
  <c r="M908" i="1" s="1"/>
  <c r="K914" i="1"/>
  <c r="M914" i="1" s="1"/>
  <c r="K916" i="1"/>
  <c r="M916" i="1" s="1"/>
  <c r="K918" i="1"/>
  <c r="M918" i="1" s="1"/>
  <c r="K920" i="1"/>
  <c r="M920" i="1" s="1"/>
  <c r="K924" i="1"/>
  <c r="M924" i="1" s="1"/>
  <c r="K926" i="1"/>
  <c r="M926" i="1" s="1"/>
  <c r="K946" i="1"/>
  <c r="M946" i="1" s="1"/>
  <c r="K956" i="1"/>
  <c r="M956" i="1" s="1"/>
  <c r="K994" i="1"/>
  <c r="M994" i="1" s="1"/>
  <c r="K1004" i="1"/>
  <c r="M1004" i="1" s="1"/>
  <c r="K1010" i="1"/>
  <c r="M1010" i="1" s="1"/>
  <c r="K1052" i="1"/>
  <c r="M1052" i="1" s="1"/>
  <c r="K1058" i="1"/>
  <c r="M1058" i="1" s="1"/>
  <c r="K1060" i="1"/>
  <c r="M1060" i="1" s="1"/>
  <c r="K1062" i="1"/>
  <c r="M1062" i="1" s="1"/>
  <c r="M1070" i="1"/>
  <c r="K1076" i="1"/>
  <c r="M1076" i="1" s="1"/>
  <c r="K1112" i="1"/>
  <c r="M1112" i="1" s="1"/>
  <c r="K1114" i="1"/>
  <c r="M1114" i="1" s="1"/>
  <c r="K1116" i="1"/>
  <c r="M1116" i="1" s="1"/>
  <c r="K1158" i="1"/>
  <c r="M1158" i="1" s="1"/>
  <c r="K1164" i="1"/>
  <c r="M1164" i="1" s="1"/>
  <c r="K1170" i="1"/>
  <c r="M1170" i="1" s="1"/>
  <c r="K1172" i="1"/>
  <c r="M1172" i="1" s="1"/>
  <c r="K1182" i="1"/>
  <c r="M1182" i="1" s="1"/>
  <c r="K1188" i="1"/>
  <c r="M1188" i="1" s="1"/>
  <c r="F1364" i="1"/>
  <c r="DO1368" i="1"/>
  <c r="K1276" i="1"/>
  <c r="M1276" i="1" s="1"/>
  <c r="K1278" i="1"/>
  <c r="M1278" i="1" s="1"/>
  <c r="K1292" i="1"/>
  <c r="M1292" i="1" s="1"/>
  <c r="J28" i="4"/>
  <c r="K43" i="4"/>
  <c r="DV1340" i="1"/>
  <c r="DZ1340" i="1"/>
  <c r="ED1340" i="1"/>
  <c r="EW1340" i="1"/>
  <c r="DZ1339" i="1"/>
  <c r="EI1339" i="1"/>
  <c r="EO1339" i="1"/>
  <c r="DO46" i="1"/>
  <c r="DO1342" i="1" s="1"/>
  <c r="K66" i="1"/>
  <c r="K136" i="1"/>
  <c r="M136" i="1" s="1"/>
  <c r="K190" i="1"/>
  <c r="M190" i="1" s="1"/>
  <c r="K206" i="1"/>
  <c r="M206" i="1" s="1"/>
  <c r="K210" i="1"/>
  <c r="M210" i="1" s="1"/>
  <c r="K212" i="1"/>
  <c r="M212" i="1" s="1"/>
  <c r="K232" i="1"/>
  <c r="K234" i="1"/>
  <c r="K242" i="1"/>
  <c r="M242" i="1" s="1"/>
  <c r="K312" i="1"/>
  <c r="M312" i="1" s="1"/>
  <c r="K320" i="1"/>
  <c r="M320" i="1" s="1"/>
  <c r="K326" i="1"/>
  <c r="M326" i="1" s="1"/>
  <c r="K332" i="1"/>
  <c r="M332" i="1" s="1"/>
  <c r="K356" i="1"/>
  <c r="M356" i="1" s="1"/>
  <c r="K362" i="1"/>
  <c r="M362" i="1" s="1"/>
  <c r="K364" i="1"/>
  <c r="M364" i="1" s="1"/>
  <c r="K462" i="1"/>
  <c r="M462" i="1" s="1"/>
  <c r="K634" i="1"/>
  <c r="M634" i="1" s="1"/>
  <c r="K698" i="1"/>
  <c r="M698" i="1" s="1"/>
  <c r="K794" i="1"/>
  <c r="M794" i="1" s="1"/>
  <c r="K796" i="1"/>
  <c r="M796" i="1" s="1"/>
  <c r="M816" i="1"/>
  <c r="K850" i="1"/>
  <c r="M850" i="1" s="1"/>
  <c r="K856" i="1"/>
  <c r="M856" i="1" s="1"/>
  <c r="K858" i="1"/>
  <c r="M858" i="1" s="1"/>
  <c r="K860" i="1"/>
  <c r="M860" i="1" s="1"/>
  <c r="K868" i="1"/>
  <c r="M868" i="1" s="1"/>
  <c r="K870" i="1"/>
  <c r="M870" i="1" s="1"/>
  <c r="K890" i="1"/>
  <c r="M890" i="1" s="1"/>
  <c r="K950" i="1"/>
  <c r="M950" i="1" s="1"/>
  <c r="K962" i="1"/>
  <c r="M962" i="1" s="1"/>
  <c r="M968" i="1"/>
  <c r="K970" i="1"/>
  <c r="M970" i="1" s="1"/>
  <c r="K972" i="1"/>
  <c r="M972" i="1" s="1"/>
  <c r="K990" i="1"/>
  <c r="M990" i="1" s="1"/>
  <c r="K1016" i="1"/>
  <c r="M1016" i="1" s="1"/>
  <c r="K1018" i="1"/>
  <c r="M1018" i="1" s="1"/>
  <c r="K1020" i="1"/>
  <c r="M1020" i="1" s="1"/>
  <c r="K1028" i="1"/>
  <c r="M1028" i="1" s="1"/>
  <c r="K1030" i="1"/>
  <c r="M1030" i="1" s="1"/>
  <c r="K1046" i="1"/>
  <c r="M1046" i="1" s="1"/>
  <c r="K1084" i="1"/>
  <c r="M1084" i="1" s="1"/>
  <c r="K1086" i="1"/>
  <c r="M1086" i="1" s="1"/>
  <c r="K1104" i="1"/>
  <c r="M1104" i="1" s="1"/>
  <c r="K1130" i="1"/>
  <c r="M1130" i="1" s="1"/>
  <c r="K1136" i="1"/>
  <c r="M1136" i="1" s="1"/>
  <c r="K1154" i="1"/>
  <c r="M1154" i="1" s="1"/>
  <c r="K1216" i="1"/>
  <c r="M1216" i="1" s="1"/>
  <c r="AY1364" i="1"/>
  <c r="K1308" i="1"/>
  <c r="M1308" i="1" s="1"/>
  <c r="K1310" i="1"/>
  <c r="M1310" i="1" s="1"/>
  <c r="K1328" i="1"/>
  <c r="M1328" i="1" s="1"/>
  <c r="S1338" i="1"/>
  <c r="AY1350" i="1"/>
  <c r="K70" i="1"/>
  <c r="K96" i="1"/>
  <c r="M96" i="1" s="1"/>
  <c r="K132" i="1"/>
  <c r="M132" i="1" s="1"/>
  <c r="K154" i="1"/>
  <c r="M154" i="1" s="1"/>
  <c r="K158" i="1"/>
  <c r="M158" i="1" s="1"/>
  <c r="K174" i="1"/>
  <c r="M174" i="1" s="1"/>
  <c r="K178" i="1"/>
  <c r="M178" i="1" s="1"/>
  <c r="K184" i="1"/>
  <c r="M184" i="1" s="1"/>
  <c r="K188" i="1"/>
  <c r="M188" i="1" s="1"/>
  <c r="K250" i="1"/>
  <c r="M250" i="1" s="1"/>
  <c r="K252" i="1"/>
  <c r="M252" i="1" s="1"/>
  <c r="K276" i="1"/>
  <c r="K278" i="1"/>
  <c r="M278" i="1" s="1"/>
  <c r="K314" i="1"/>
  <c r="M314" i="1" s="1"/>
  <c r="K318" i="1"/>
  <c r="M318" i="1" s="1"/>
  <c r="K380" i="1"/>
  <c r="M380" i="1" s="1"/>
  <c r="K384" i="1"/>
  <c r="M384" i="1" s="1"/>
  <c r="K386" i="1"/>
  <c r="M386" i="1" s="1"/>
  <c r="K390" i="1"/>
  <c r="M390" i="1" s="1"/>
  <c r="K398" i="1"/>
  <c r="M398" i="1" s="1"/>
  <c r="K1122" i="1"/>
  <c r="M1122" i="1" s="1"/>
  <c r="EM1340" i="1"/>
  <c r="FJ1340" i="1"/>
  <c r="FR1340" i="1"/>
  <c r="FZ1340" i="1"/>
  <c r="EE1339" i="1"/>
  <c r="ES44" i="1"/>
  <c r="EU44" i="1" s="1"/>
  <c r="AX18" i="1"/>
  <c r="AZ18" i="1" s="1"/>
  <c r="BA1338" i="1"/>
  <c r="EJ1340" i="1"/>
  <c r="EN1340" i="1"/>
  <c r="FK1340" i="1"/>
  <c r="FO1340" i="1"/>
  <c r="FS1340" i="1"/>
  <c r="FW1340" i="1"/>
  <c r="GD1340" i="1"/>
  <c r="GH1340" i="1"/>
  <c r="K26" i="1"/>
  <c r="M26" i="1" s="1"/>
  <c r="DO36" i="1"/>
  <c r="K36" i="1" s="1"/>
  <c r="M36" i="1" s="1"/>
  <c r="EF1339" i="1"/>
  <c r="DO42" i="1"/>
  <c r="K42" i="1" s="1"/>
  <c r="M42" i="1" s="1"/>
  <c r="M52" i="1"/>
  <c r="K264" i="1"/>
  <c r="M264" i="1" s="1"/>
  <c r="K266" i="1"/>
  <c r="M266" i="1" s="1"/>
  <c r="K268" i="1"/>
  <c r="M268" i="1" s="1"/>
  <c r="K352" i="1"/>
  <c r="M352" i="1" s="1"/>
  <c r="K354" i="1"/>
  <c r="M354" i="1" s="1"/>
  <c r="K374" i="1"/>
  <c r="M374" i="1" s="1"/>
  <c r="K418" i="1"/>
  <c r="M418" i="1" s="1"/>
  <c r="K420" i="1"/>
  <c r="M420" i="1" s="1"/>
  <c r="K424" i="1"/>
  <c r="M424" i="1" s="1"/>
  <c r="K502" i="1"/>
  <c r="M502" i="1" s="1"/>
  <c r="K508" i="1"/>
  <c r="M508" i="1" s="1"/>
  <c r="K510" i="1"/>
  <c r="M510" i="1" s="1"/>
  <c r="K808" i="1"/>
  <c r="M808" i="1" s="1"/>
  <c r="K922" i="1"/>
  <c r="M922" i="1" s="1"/>
  <c r="K980" i="1"/>
  <c r="M980" i="1" s="1"/>
  <c r="K1132" i="1"/>
  <c r="M1132" i="1" s="1"/>
  <c r="DO40" i="1"/>
  <c r="DV1339" i="1"/>
  <c r="M16" i="1"/>
  <c r="F22" i="1"/>
  <c r="F1340" i="1" s="1"/>
  <c r="EI1340" i="1"/>
  <c r="EQ1340" i="1"/>
  <c r="FN1340" i="1"/>
  <c r="FV1340" i="1"/>
  <c r="GG1340" i="1"/>
  <c r="EK1339" i="1"/>
  <c r="F12" i="1"/>
  <c r="F18" i="1"/>
  <c r="F1338" i="1" s="1"/>
  <c r="K20" i="1"/>
  <c r="M20" i="1" s="1"/>
  <c r="AX22" i="1"/>
  <c r="BA1340" i="1"/>
  <c r="DN22" i="1"/>
  <c r="DQ1340" i="1"/>
  <c r="ES22" i="1"/>
  <c r="EV1340" i="1"/>
  <c r="K32" i="1"/>
  <c r="M32" i="1" s="1"/>
  <c r="EG1339" i="1"/>
  <c r="EN1339" i="1"/>
  <c r="DO44" i="1"/>
  <c r="ES52" i="1"/>
  <c r="EU52" i="1" s="1"/>
  <c r="DO1350" i="1"/>
  <c r="K110" i="1"/>
  <c r="M110" i="1" s="1"/>
  <c r="K262" i="1"/>
  <c r="M262" i="1" s="1"/>
  <c r="K282" i="1"/>
  <c r="M282" i="1" s="1"/>
  <c r="K284" i="1"/>
  <c r="M284" i="1" s="1"/>
  <c r="K294" i="1"/>
  <c r="M294" i="1" s="1"/>
  <c r="K316" i="1"/>
  <c r="M316" i="1" s="1"/>
  <c r="K412" i="1"/>
  <c r="M412" i="1" s="1"/>
  <c r="K414" i="1"/>
  <c r="M414" i="1" s="1"/>
  <c r="K440" i="1"/>
  <c r="M440" i="1" s="1"/>
  <c r="K444" i="1"/>
  <c r="M444" i="1" s="1"/>
  <c r="K446" i="1"/>
  <c r="M446" i="1" s="1"/>
  <c r="K534" i="1"/>
  <c r="M534" i="1" s="1"/>
  <c r="K536" i="1"/>
  <c r="M536" i="1" s="1"/>
  <c r="K548" i="1"/>
  <c r="M548" i="1" s="1"/>
  <c r="K550" i="1"/>
  <c r="M550" i="1" s="1"/>
  <c r="K556" i="1"/>
  <c r="M556" i="1" s="1"/>
  <c r="K558" i="1"/>
  <c r="M558" i="1" s="1"/>
  <c r="K560" i="1"/>
  <c r="M560" i="1" s="1"/>
  <c r="K772" i="1"/>
  <c r="M772" i="1" s="1"/>
  <c r="F764" i="1"/>
  <c r="K824" i="1"/>
  <c r="M824" i="1" s="1"/>
  <c r="K880" i="1"/>
  <c r="M880" i="1" s="1"/>
  <c r="K936" i="1"/>
  <c r="M936" i="1" s="1"/>
  <c r="K1036" i="1"/>
  <c r="M1036" i="1" s="1"/>
  <c r="K1100" i="1"/>
  <c r="M1100" i="1" s="1"/>
  <c r="F1252" i="1"/>
  <c r="F1366" i="1" s="1"/>
  <c r="D1366" i="1"/>
  <c r="D39" i="4" s="1"/>
  <c r="K1300" i="1"/>
  <c r="M1300" i="1" s="1"/>
  <c r="K500" i="1"/>
  <c r="M500" i="1" s="1"/>
  <c r="K524" i="1"/>
  <c r="M524" i="1" s="1"/>
  <c r="K538" i="1"/>
  <c r="M538" i="1" s="1"/>
  <c r="K546" i="1"/>
  <c r="M546" i="1" s="1"/>
  <c r="K598" i="1"/>
  <c r="M598" i="1" s="1"/>
  <c r="K604" i="1"/>
  <c r="M604" i="1" s="1"/>
  <c r="K786" i="1"/>
  <c r="M786" i="1" s="1"/>
  <c r="M826" i="1"/>
  <c r="K828" i="1"/>
  <c r="M828" i="1" s="1"/>
  <c r="K854" i="1"/>
  <c r="M854" i="1" s="1"/>
  <c r="K882" i="1"/>
  <c r="M882" i="1" s="1"/>
  <c r="K884" i="1"/>
  <c r="M884" i="1" s="1"/>
  <c r="K898" i="1"/>
  <c r="M898" i="1" s="1"/>
  <c r="K912" i="1"/>
  <c r="M912" i="1" s="1"/>
  <c r="K938" i="1"/>
  <c r="M938" i="1" s="1"/>
  <c r="K940" i="1"/>
  <c r="M940" i="1" s="1"/>
  <c r="K952" i="1"/>
  <c r="M952" i="1" s="1"/>
  <c r="K966" i="1"/>
  <c r="M966" i="1" s="1"/>
  <c r="K982" i="1"/>
  <c r="M982" i="1" s="1"/>
  <c r="K984" i="1"/>
  <c r="M984" i="1" s="1"/>
  <c r="K986" i="1"/>
  <c r="M986" i="1" s="1"/>
  <c r="K988" i="1"/>
  <c r="M988" i="1" s="1"/>
  <c r="K1006" i="1"/>
  <c r="M1006" i="1" s="1"/>
  <c r="K1038" i="1"/>
  <c r="M1038" i="1" s="1"/>
  <c r="K1056" i="1"/>
  <c r="M1056" i="1" s="1"/>
  <c r="K1110" i="1"/>
  <c r="M1110" i="1" s="1"/>
  <c r="K1134" i="1"/>
  <c r="M1134" i="1" s="1"/>
  <c r="K1144" i="1"/>
  <c r="M1144" i="1" s="1"/>
  <c r="K1146" i="1"/>
  <c r="M1146" i="1" s="1"/>
  <c r="K1148" i="1"/>
  <c r="M1148" i="1" s="1"/>
  <c r="K1162" i="1"/>
  <c r="M1162" i="1" s="1"/>
  <c r="K1210" i="1"/>
  <c r="M1210" i="1" s="1"/>
  <c r="K1238" i="1"/>
  <c r="M1238" i="1" s="1"/>
  <c r="K442" i="1"/>
  <c r="M442" i="1" s="1"/>
  <c r="K574" i="1"/>
  <c r="M574" i="1" s="1"/>
  <c r="K628" i="1"/>
  <c r="M628" i="1" s="1"/>
  <c r="K704" i="1"/>
  <c r="M704" i="1" s="1"/>
  <c r="K724" i="1"/>
  <c r="M724" i="1" s="1"/>
  <c r="K730" i="1"/>
  <c r="M730" i="1" s="1"/>
  <c r="K738" i="1"/>
  <c r="M738" i="1" s="1"/>
  <c r="K744" i="1"/>
  <c r="M744" i="1" s="1"/>
  <c r="K746" i="1"/>
  <c r="M746" i="1" s="1"/>
  <c r="K748" i="1"/>
  <c r="K750" i="1"/>
  <c r="M750" i="1" s="1"/>
  <c r="K756" i="1"/>
  <c r="M756" i="1" s="1"/>
  <c r="K758" i="1"/>
  <c r="M758" i="1" s="1"/>
  <c r="K760" i="1"/>
  <c r="M760" i="1" s="1"/>
  <c r="K800" i="1"/>
  <c r="M800" i="1" s="1"/>
  <c r="K818" i="1"/>
  <c r="M818" i="1" s="1"/>
  <c r="K836" i="1"/>
  <c r="M836" i="1" s="1"/>
  <c r="K846" i="1"/>
  <c r="M846" i="1" s="1"/>
  <c r="K864" i="1"/>
  <c r="M864" i="1" s="1"/>
  <c r="K874" i="1"/>
  <c r="M874" i="1" s="1"/>
  <c r="K930" i="1"/>
  <c r="M930" i="1" s="1"/>
  <c r="K948" i="1"/>
  <c r="M948" i="1" s="1"/>
  <c r="K958" i="1"/>
  <c r="M958" i="1" s="1"/>
  <c r="K976" i="1"/>
  <c r="M976" i="1" s="1"/>
  <c r="K1012" i="1"/>
  <c r="M1012" i="1" s="1"/>
  <c r="K1024" i="1"/>
  <c r="M1024" i="1" s="1"/>
  <c r="K1048" i="1"/>
  <c r="M1048" i="1" s="1"/>
  <c r="K1066" i="1"/>
  <c r="M1066" i="1" s="1"/>
  <c r="K1078" i="1"/>
  <c r="M1078" i="1" s="1"/>
  <c r="K1080" i="1"/>
  <c r="M1080" i="1" s="1"/>
  <c r="K1126" i="1"/>
  <c r="M1126" i="1" s="1"/>
  <c r="K1128" i="1"/>
  <c r="M1128" i="1" s="1"/>
  <c r="K1140" i="1"/>
  <c r="M1140" i="1" s="1"/>
  <c r="K1186" i="1"/>
  <c r="M1186" i="1" s="1"/>
  <c r="K1224" i="1"/>
  <c r="M1224" i="1" s="1"/>
  <c r="AY1357" i="1"/>
  <c r="K1230" i="1"/>
  <c r="DO1370" i="1"/>
  <c r="K1268" i="1"/>
  <c r="M1268" i="1" s="1"/>
  <c r="K1286" i="1"/>
  <c r="M1286" i="1" s="1"/>
  <c r="K1288" i="1"/>
  <c r="M1288" i="1" s="1"/>
  <c r="M13" i="4"/>
  <c r="M15" i="4"/>
  <c r="K1194" i="1"/>
  <c r="M1194" i="1" s="1"/>
  <c r="K1198" i="1"/>
  <c r="M1198" i="1" s="1"/>
  <c r="K1200" i="1"/>
  <c r="M1200" i="1" s="1"/>
  <c r="K1202" i="1"/>
  <c r="M1202" i="1" s="1"/>
  <c r="K1242" i="1"/>
  <c r="K1361" i="1" s="1"/>
  <c r="K1256" i="1"/>
  <c r="M1256" i="1" s="1"/>
  <c r="K1284" i="1"/>
  <c r="M1284" i="1" s="1"/>
  <c r="M1296" i="1"/>
  <c r="K1298" i="1"/>
  <c r="M1298" i="1" s="1"/>
  <c r="K1316" i="1"/>
  <c r="M1316" i="1" s="1"/>
  <c r="J26" i="4"/>
  <c r="K26" i="4"/>
  <c r="K39" i="4"/>
  <c r="M1184" i="1"/>
  <c r="K1212" i="1"/>
  <c r="M1212" i="1" s="1"/>
  <c r="K1214" i="1"/>
  <c r="K1353" i="1" s="1"/>
  <c r="K1220" i="1"/>
  <c r="M1220" i="1" s="1"/>
  <c r="K1240" i="1"/>
  <c r="M1240" i="1" s="1"/>
  <c r="K1270" i="1"/>
  <c r="M1270" i="1" s="1"/>
  <c r="M1272" i="1"/>
  <c r="K1302" i="1"/>
  <c r="M1302" i="1" s="1"/>
  <c r="K1304" i="1"/>
  <c r="M1304" i="1" s="1"/>
  <c r="J13" i="4"/>
  <c r="N13" i="4"/>
  <c r="K32" i="4"/>
  <c r="J34" i="4"/>
  <c r="K34" i="4"/>
  <c r="K37" i="4"/>
  <c r="L37" i="4" s="1"/>
  <c r="N26" i="4"/>
  <c r="N30" i="4"/>
  <c r="N32" i="4"/>
  <c r="M34" i="4"/>
  <c r="O34" i="4" s="1"/>
  <c r="M37" i="4"/>
  <c r="M39" i="4"/>
  <c r="M43" i="4"/>
  <c r="N43" i="4"/>
  <c r="K1176" i="1"/>
  <c r="M1176" i="1" s="1"/>
  <c r="K1190" i="1"/>
  <c r="M1190" i="1" s="1"/>
  <c r="K1196" i="1"/>
  <c r="M1196" i="1" s="1"/>
  <c r="K1206" i="1"/>
  <c r="M1206" i="1" s="1"/>
  <c r="K1232" i="1"/>
  <c r="M1232" i="1" s="1"/>
  <c r="K1246" i="1"/>
  <c r="M1246" i="1" s="1"/>
  <c r="K1248" i="1"/>
  <c r="M1248" i="1" s="1"/>
  <c r="K1260" i="1"/>
  <c r="M1260" i="1" s="1"/>
  <c r="K1262" i="1"/>
  <c r="M1262" i="1" s="1"/>
  <c r="K1264" i="1"/>
  <c r="M1264" i="1" s="1"/>
  <c r="K1324" i="1"/>
  <c r="M1324" i="1" s="1"/>
  <c r="N11" i="4"/>
  <c r="N15" i="4"/>
  <c r="O15" i="4" s="1"/>
  <c r="N34" i="4"/>
  <c r="N39" i="4"/>
  <c r="O39" i="4" s="1"/>
  <c r="J41" i="4"/>
  <c r="N41" i="4"/>
  <c r="K496" i="1"/>
  <c r="M496" i="1" s="1"/>
  <c r="K498" i="1"/>
  <c r="M498" i="1" s="1"/>
  <c r="K486" i="1"/>
  <c r="M486" i="1" s="1"/>
  <c r="K346" i="1"/>
  <c r="M346" i="1" s="1"/>
  <c r="K370" i="1"/>
  <c r="M370" i="1" s="1"/>
  <c r="K382" i="1"/>
  <c r="M382" i="1" s="1"/>
  <c r="K406" i="1"/>
  <c r="M406" i="1" s="1"/>
  <c r="K422" i="1"/>
  <c r="M422" i="1" s="1"/>
  <c r="K432" i="1"/>
  <c r="M432" i="1" s="1"/>
  <c r="K504" i="1"/>
  <c r="M504" i="1" s="1"/>
  <c r="K506" i="1"/>
  <c r="M506" i="1" s="1"/>
  <c r="K542" i="1"/>
  <c r="M542" i="1" s="1"/>
  <c r="K554" i="1"/>
  <c r="M554" i="1" s="1"/>
  <c r="K608" i="1"/>
  <c r="M608" i="1" s="1"/>
  <c r="K580" i="1"/>
  <c r="M580" i="1" s="1"/>
  <c r="K586" i="1"/>
  <c r="M586" i="1" s="1"/>
  <c r="K588" i="1"/>
  <c r="M588" i="1" s="1"/>
  <c r="K592" i="1"/>
  <c r="M592" i="1" s="1"/>
  <c r="K594" i="1"/>
  <c r="M594" i="1" s="1"/>
  <c r="K600" i="1"/>
  <c r="M600" i="1" s="1"/>
  <c r="K602" i="1"/>
  <c r="M602" i="1" s="1"/>
  <c r="K616" i="1"/>
  <c r="M616" i="1" s="1"/>
  <c r="K596" i="1"/>
  <c r="M596" i="1" s="1"/>
  <c r="K610" i="1"/>
  <c r="M610" i="1" s="1"/>
  <c r="F1336" i="1"/>
  <c r="K564" i="1"/>
  <c r="M564" i="1" s="1"/>
  <c r="K568" i="1"/>
  <c r="M568" i="1" s="1"/>
  <c r="DO1336" i="1"/>
  <c r="K578" i="1"/>
  <c r="M578" i="1" s="1"/>
  <c r="K576" i="1"/>
  <c r="M576" i="1" s="1"/>
  <c r="K624" i="1"/>
  <c r="M624" i="1" s="1"/>
  <c r="K244" i="1"/>
  <c r="K226" i="1"/>
  <c r="M226" i="1" s="1"/>
  <c r="K218" i="1"/>
  <c r="M218" i="1" s="1"/>
  <c r="K204" i="1"/>
  <c r="M204" i="1" s="1"/>
  <c r="N23" i="4"/>
  <c r="K62" i="1"/>
  <c r="K1204" i="1"/>
  <c r="M1204" i="1" s="1"/>
  <c r="K23" i="4"/>
  <c r="K1208" i="1"/>
  <c r="M1208" i="1" s="1"/>
  <c r="M70" i="1"/>
  <c r="K74" i="1"/>
  <c r="M74" i="1" s="1"/>
  <c r="K76" i="1"/>
  <c r="M76" i="1" s="1"/>
  <c r="K336" i="1"/>
  <c r="M336" i="1" s="1"/>
  <c r="K338" i="1"/>
  <c r="M338" i="1" s="1"/>
  <c r="K342" i="1"/>
  <c r="M342" i="1" s="1"/>
  <c r="K344" i="1"/>
  <c r="M344" i="1" s="1"/>
  <c r="K348" i="1"/>
  <c r="M348" i="1" s="1"/>
  <c r="K24" i="1"/>
  <c r="K64" i="1"/>
  <c r="M64" i="1" s="1"/>
  <c r="CG1350" i="1"/>
  <c r="K1252" i="1"/>
  <c r="M1252" i="1" s="1"/>
  <c r="CG1366" i="1"/>
  <c r="CG1340" i="1"/>
  <c r="K22" i="1"/>
  <c r="M232" i="1"/>
  <c r="K240" i="1"/>
  <c r="M240" i="1" s="1"/>
  <c r="K328" i="1"/>
  <c r="M328" i="1" s="1"/>
  <c r="K330" i="1"/>
  <c r="M330" i="1" s="1"/>
  <c r="K366" i="1"/>
  <c r="M366" i="1" s="1"/>
  <c r="K416" i="1"/>
  <c r="M416" i="1" s="1"/>
  <c r="K492" i="1"/>
  <c r="M492" i="1" s="1"/>
  <c r="K530" i="1"/>
  <c r="M530" i="1" s="1"/>
  <c r="K532" i="1"/>
  <c r="M532" i="1" s="1"/>
  <c r="K570" i="1"/>
  <c r="M570" i="1" s="1"/>
  <c r="K572" i="1"/>
  <c r="M572" i="1" s="1"/>
  <c r="K618" i="1"/>
  <c r="M618" i="1" s="1"/>
  <c r="K620" i="1"/>
  <c r="M620" i="1" s="1"/>
  <c r="K392" i="1"/>
  <c r="M392" i="1" s="1"/>
  <c r="K394" i="1"/>
  <c r="M394" i="1" s="1"/>
  <c r="K396" i="1"/>
  <c r="M396" i="1" s="1"/>
  <c r="K434" i="1"/>
  <c r="M434" i="1" s="1"/>
  <c r="M436" i="1"/>
  <c r="K456" i="1"/>
  <c r="M456" i="1" s="1"/>
  <c r="K472" i="1"/>
  <c r="M472" i="1" s="1"/>
  <c r="K490" i="1"/>
  <c r="M490" i="1" s="1"/>
  <c r="K494" i="1"/>
  <c r="M494" i="1" s="1"/>
  <c r="K520" i="1"/>
  <c r="M520" i="1" s="1"/>
  <c r="K522" i="1"/>
  <c r="M522" i="1" s="1"/>
  <c r="K526" i="1"/>
  <c r="M526" i="1" s="1"/>
  <c r="K540" i="1"/>
  <c r="M540" i="1" s="1"/>
  <c r="K544" i="1"/>
  <c r="M544" i="1" s="1"/>
  <c r="K566" i="1"/>
  <c r="M566" i="1" s="1"/>
  <c r="K590" i="1"/>
  <c r="M590" i="1" s="1"/>
  <c r="K612" i="1"/>
  <c r="M612" i="1" s="1"/>
  <c r="K614" i="1"/>
  <c r="M614" i="1" s="1"/>
  <c r="K650" i="1"/>
  <c r="M650" i="1" s="1"/>
  <c r="K674" i="1"/>
  <c r="M674" i="1" s="1"/>
  <c r="K686" i="1"/>
  <c r="M686" i="1" s="1"/>
  <c r="K690" i="1"/>
  <c r="M690" i="1" s="1"/>
  <c r="K692" i="1"/>
  <c r="M692" i="1" s="1"/>
  <c r="K694" i="1"/>
  <c r="M694" i="1" s="1"/>
  <c r="K696" i="1"/>
  <c r="M696" i="1" s="1"/>
  <c r="K15" i="4"/>
  <c r="N28" i="4"/>
  <c r="O32" i="4"/>
  <c r="M41" i="4"/>
  <c r="K41" i="4"/>
  <c r="M806" i="1"/>
  <c r="K1236" i="1"/>
  <c r="M1236" i="1" s="1"/>
  <c r="CG1359" i="1"/>
  <c r="J30" i="4"/>
  <c r="J32" i="4"/>
  <c r="K84" i="1"/>
  <c r="M84" i="1" s="1"/>
  <c r="K88" i="1"/>
  <c r="M88" i="1" s="1"/>
  <c r="K90" i="1"/>
  <c r="M90" i="1" s="1"/>
  <c r="K198" i="1"/>
  <c r="M198" i="1" s="1"/>
  <c r="K216" i="1"/>
  <c r="M216" i="1" s="1"/>
  <c r="K222" i="1"/>
  <c r="M222" i="1" s="1"/>
  <c r="K224" i="1"/>
  <c r="M224" i="1" s="1"/>
  <c r="K322" i="1"/>
  <c r="M322" i="1" s="1"/>
  <c r="K324" i="1"/>
  <c r="M324" i="1" s="1"/>
  <c r="K334" i="1"/>
  <c r="M334" i="1" s="1"/>
  <c r="K340" i="1"/>
  <c r="M340" i="1" s="1"/>
  <c r="K358" i="1"/>
  <c r="M358" i="1" s="1"/>
  <c r="K360" i="1"/>
  <c r="M360" i="1" s="1"/>
  <c r="K388" i="1"/>
  <c r="M388" i="1" s="1"/>
  <c r="K410" i="1"/>
  <c r="M410" i="1" s="1"/>
  <c r="K430" i="1"/>
  <c r="M430" i="1" s="1"/>
  <c r="K450" i="1"/>
  <c r="M450" i="1" s="1"/>
  <c r="K452" i="1"/>
  <c r="M452" i="1" s="1"/>
  <c r="K466" i="1"/>
  <c r="M466" i="1" s="1"/>
  <c r="K468" i="1"/>
  <c r="M468" i="1" s="1"/>
  <c r="K482" i="1"/>
  <c r="M482" i="1" s="1"/>
  <c r="K484" i="1"/>
  <c r="M484" i="1" s="1"/>
  <c r="K516" i="1"/>
  <c r="M516" i="1" s="1"/>
  <c r="K552" i="1"/>
  <c r="M552" i="1" s="1"/>
  <c r="K582" i="1"/>
  <c r="M582" i="1" s="1"/>
  <c r="K584" i="1"/>
  <c r="M584" i="1" s="1"/>
  <c r="K606" i="1"/>
  <c r="M606" i="1" s="1"/>
  <c r="K782" i="1"/>
  <c r="K1357" i="1"/>
  <c r="M1230" i="1"/>
  <c r="M11" i="4"/>
  <c r="J15" i="4"/>
  <c r="M26" i="4"/>
  <c r="O26" i="4" s="1"/>
  <c r="M28" i="4"/>
  <c r="K28" i="4"/>
  <c r="L28" i="4" s="1"/>
  <c r="M30" i="4"/>
  <c r="O30" i="4" s="1"/>
  <c r="K30" i="4"/>
  <c r="J39" i="4"/>
  <c r="J43" i="4"/>
  <c r="L43" i="4" s="1"/>
  <c r="K1355" i="1"/>
  <c r="M1355" i="1" s="1"/>
  <c r="M1254" i="1"/>
  <c r="N9" i="4"/>
  <c r="K9" i="4"/>
  <c r="N17" i="4"/>
  <c r="M19" i="4"/>
  <c r="J19" i="4"/>
  <c r="N19" i="4"/>
  <c r="K19" i="4"/>
  <c r="M21" i="4"/>
  <c r="J21" i="4"/>
  <c r="N21" i="4"/>
  <c r="K21" i="4"/>
  <c r="M23" i="4"/>
  <c r="J23" i="4"/>
  <c r="M17" i="4"/>
  <c r="J17" i="4"/>
  <c r="K740" i="1"/>
  <c r="M740" i="1" s="1"/>
  <c r="K702" i="1"/>
  <c r="M702" i="1" s="1"/>
  <c r="K712" i="1"/>
  <c r="M712" i="1" s="1"/>
  <c r="K718" i="1"/>
  <c r="M718" i="1" s="1"/>
  <c r="K720" i="1"/>
  <c r="M720" i="1" s="1"/>
  <c r="K722" i="1"/>
  <c r="M722" i="1" s="1"/>
  <c r="K652" i="1"/>
  <c r="M652" i="1" s="1"/>
  <c r="K640" i="1"/>
  <c r="M640" i="1" s="1"/>
  <c r="K656" i="1"/>
  <c r="M656" i="1" s="1"/>
  <c r="K664" i="1"/>
  <c r="M664" i="1" s="1"/>
  <c r="K668" i="1"/>
  <c r="M668" i="1" s="1"/>
  <c r="K670" i="1"/>
  <c r="M670" i="1" s="1"/>
  <c r="K672" i="1"/>
  <c r="M672" i="1" s="1"/>
  <c r="K680" i="1"/>
  <c r="M680" i="1" s="1"/>
  <c r="K638" i="1"/>
  <c r="M638" i="1" s="1"/>
  <c r="K644" i="1"/>
  <c r="M644" i="1" s="1"/>
  <c r="K648" i="1"/>
  <c r="M648" i="1" s="1"/>
  <c r="L26" i="4"/>
  <c r="L34" i="4"/>
  <c r="J11" i="4"/>
  <c r="M428" i="1"/>
  <c r="K700" i="1"/>
  <c r="M700" i="1" s="1"/>
  <c r="K726" i="1"/>
  <c r="M726" i="1" s="1"/>
  <c r="K728" i="1"/>
  <c r="M728" i="1" s="1"/>
  <c r="K752" i="1"/>
  <c r="M752" i="1" s="1"/>
  <c r="K754" i="1"/>
  <c r="M754" i="1" s="1"/>
  <c r="K706" i="1"/>
  <c r="M706" i="1" s="1"/>
  <c r="K708" i="1"/>
  <c r="M708" i="1" s="1"/>
  <c r="K710" i="1"/>
  <c r="M710" i="1" s="1"/>
  <c r="K732" i="1"/>
  <c r="M732" i="1" s="1"/>
  <c r="K736" i="1"/>
  <c r="M736" i="1" s="1"/>
  <c r="K714" i="1"/>
  <c r="M714" i="1" s="1"/>
  <c r="K716" i="1"/>
  <c r="M716" i="1" s="1"/>
  <c r="K734" i="1"/>
  <c r="M734" i="1" s="1"/>
  <c r="K742" i="1"/>
  <c r="M742" i="1" s="1"/>
  <c r="S1348" i="1"/>
  <c r="K17" i="4"/>
  <c r="S1336" i="1"/>
  <c r="O13" i="4"/>
  <c r="K636" i="1"/>
  <c r="M636" i="1" s="1"/>
  <c r="K646" i="1"/>
  <c r="M646" i="1" s="1"/>
  <c r="K658" i="1"/>
  <c r="M658" i="1" s="1"/>
  <c r="K660" i="1"/>
  <c r="M660" i="1" s="1"/>
  <c r="K662" i="1"/>
  <c r="M662" i="1" s="1"/>
  <c r="K676" i="1"/>
  <c r="M676" i="1" s="1"/>
  <c r="K682" i="1"/>
  <c r="M682" i="1" s="1"/>
  <c r="K684" i="1"/>
  <c r="M684" i="1" s="1"/>
  <c r="K642" i="1"/>
  <c r="M642" i="1" s="1"/>
  <c r="K666" i="1"/>
  <c r="M666" i="1" s="1"/>
  <c r="CG1348" i="1"/>
  <c r="DO1348" i="1"/>
  <c r="K688" i="1"/>
  <c r="M688" i="1" s="1"/>
  <c r="K654" i="1"/>
  <c r="M654" i="1" s="1"/>
  <c r="K678" i="1"/>
  <c r="M678" i="1" s="1"/>
  <c r="F1348" i="1"/>
  <c r="AY1348" i="1"/>
  <c r="S1350" i="1"/>
  <c r="AY1336" i="1"/>
  <c r="M9" i="4"/>
  <c r="J9" i="4"/>
  <c r="K182" i="1"/>
  <c r="M182" i="1" s="1"/>
  <c r="K186" i="1"/>
  <c r="M186" i="1" s="1"/>
  <c r="K192" i="1"/>
  <c r="M192" i="1" s="1"/>
  <c r="K194" i="1"/>
  <c r="M194" i="1" s="1"/>
  <c r="K196" i="1"/>
  <c r="M196" i="1" s="1"/>
  <c r="K214" i="1"/>
  <c r="M214" i="1" s="1"/>
  <c r="K228" i="1"/>
  <c r="M228" i="1" s="1"/>
  <c r="K230" i="1"/>
  <c r="M230" i="1" s="1"/>
  <c r="K200" i="1"/>
  <c r="M200" i="1" s="1"/>
  <c r="K202" i="1"/>
  <c r="M202" i="1" s="1"/>
  <c r="M234" i="1"/>
  <c r="K236" i="1"/>
  <c r="M236" i="1" s="1"/>
  <c r="K238" i="1"/>
  <c r="M238" i="1" s="1"/>
  <c r="M254" i="1"/>
  <c r="K208" i="1"/>
  <c r="M208" i="1" s="1"/>
  <c r="K220" i="1"/>
  <c r="M220" i="1" s="1"/>
  <c r="M244" i="1"/>
  <c r="K260" i="1"/>
  <c r="M260" i="1" s="1"/>
  <c r="M62" i="1"/>
  <c r="K122" i="1"/>
  <c r="M122" i="1" s="1"/>
  <c r="K134" i="1"/>
  <c r="M134" i="1" s="1"/>
  <c r="K148" i="1"/>
  <c r="M148" i="1" s="1"/>
  <c r="K150" i="1"/>
  <c r="M150" i="1" s="1"/>
  <c r="K152" i="1"/>
  <c r="M152" i="1" s="1"/>
  <c r="S1344" i="1"/>
  <c r="K82" i="1"/>
  <c r="M82" i="1" s="1"/>
  <c r="K94" i="1"/>
  <c r="M94" i="1" s="1"/>
  <c r="K164" i="1"/>
  <c r="M164" i="1" s="1"/>
  <c r="K100" i="1"/>
  <c r="M100" i="1" s="1"/>
  <c r="K104" i="1"/>
  <c r="M104" i="1" s="1"/>
  <c r="K106" i="1"/>
  <c r="M106" i="1" s="1"/>
  <c r="K108" i="1"/>
  <c r="M108" i="1" s="1"/>
  <c r="K114" i="1"/>
  <c r="M114" i="1" s="1"/>
  <c r="K118" i="1"/>
  <c r="M118" i="1" s="1"/>
  <c r="K120" i="1"/>
  <c r="M120" i="1" s="1"/>
  <c r="K128" i="1"/>
  <c r="M128" i="1" s="1"/>
  <c r="K130" i="1"/>
  <c r="M130" i="1" s="1"/>
  <c r="S1346" i="1"/>
  <c r="K86" i="1"/>
  <c r="M86" i="1" s="1"/>
  <c r="K92" i="1"/>
  <c r="M92" i="1" s="1"/>
  <c r="K102" i="1"/>
  <c r="M102" i="1" s="1"/>
  <c r="K116" i="1"/>
  <c r="M116" i="1" s="1"/>
  <c r="K124" i="1"/>
  <c r="M124" i="1" s="1"/>
  <c r="K126" i="1"/>
  <c r="M126" i="1" s="1"/>
  <c r="K140" i="1"/>
  <c r="M140" i="1" s="1"/>
  <c r="K142" i="1"/>
  <c r="M142" i="1" s="1"/>
  <c r="K146" i="1"/>
  <c r="M146" i="1" s="1"/>
  <c r="K166" i="1"/>
  <c r="M166" i="1" s="1"/>
  <c r="AY1346" i="1"/>
  <c r="AY1344" i="1"/>
  <c r="K72" i="1"/>
  <c r="M72" i="1" s="1"/>
  <c r="CG1346" i="1"/>
  <c r="CG1336" i="1"/>
  <c r="CG1344" i="1"/>
  <c r="K138" i="1"/>
  <c r="M138" i="1" s="1"/>
  <c r="K144" i="1"/>
  <c r="M144" i="1" s="1"/>
  <c r="K162" i="1"/>
  <c r="M162" i="1" s="1"/>
  <c r="DO1346" i="1"/>
  <c r="K172" i="1"/>
  <c r="M172" i="1" s="1"/>
  <c r="DO1344" i="1"/>
  <c r="M66" i="1"/>
  <c r="K98" i="1"/>
  <c r="M98" i="1" s="1"/>
  <c r="K112" i="1"/>
  <c r="M112" i="1" s="1"/>
  <c r="K156" i="1"/>
  <c r="M156" i="1" s="1"/>
  <c r="K160" i="1"/>
  <c r="K168" i="1"/>
  <c r="M168" i="1" s="1"/>
  <c r="K170" i="1"/>
  <c r="M170" i="1" s="1"/>
  <c r="F1344" i="1"/>
  <c r="F1346" i="1"/>
  <c r="K68" i="1"/>
  <c r="K176" i="1"/>
  <c r="M176" i="1" s="1"/>
  <c r="N37" i="4"/>
  <c r="CG1364" i="1"/>
  <c r="ET1336" i="1"/>
  <c r="K12" i="1"/>
  <c r="M12" i="1" s="1"/>
  <c r="L13" i="4"/>
  <c r="M1250" i="1"/>
  <c r="I37" i="4"/>
  <c r="I34" i="4"/>
  <c r="I15" i="4"/>
  <c r="I23" i="4"/>
  <c r="N18" i="1"/>
  <c r="N26" i="1"/>
  <c r="N34" i="1"/>
  <c r="N42" i="1"/>
  <c r="N50" i="1"/>
  <c r="N58" i="1"/>
  <c r="N66" i="1"/>
  <c r="N74" i="1"/>
  <c r="N82" i="1"/>
  <c r="N90" i="1"/>
  <c r="N98" i="1"/>
  <c r="N106" i="1"/>
  <c r="N114" i="1"/>
  <c r="N122" i="1"/>
  <c r="N130" i="1"/>
  <c r="N138" i="1"/>
  <c r="N146" i="1"/>
  <c r="N154" i="1"/>
  <c r="N162" i="1"/>
  <c r="N170" i="1"/>
  <c r="N178" i="1"/>
  <c r="N186" i="1"/>
  <c r="N194" i="1"/>
  <c r="N202" i="1"/>
  <c r="N210" i="1"/>
  <c r="N218" i="1"/>
  <c r="N226" i="1"/>
  <c r="N234" i="1"/>
  <c r="N242" i="1"/>
  <c r="N250" i="1"/>
  <c r="N258" i="1"/>
  <c r="N266" i="1"/>
  <c r="N274" i="1"/>
  <c r="I39" i="4"/>
  <c r="I28" i="4"/>
  <c r="I26" i="4"/>
  <c r="I17" i="4"/>
  <c r="N20" i="1"/>
  <c r="N28" i="1"/>
  <c r="N36" i="1"/>
  <c r="N44" i="1"/>
  <c r="N52" i="1"/>
  <c r="N60" i="1"/>
  <c r="N68" i="1"/>
  <c r="N76" i="1"/>
  <c r="N84" i="1"/>
  <c r="N92" i="1"/>
  <c r="N100" i="1"/>
  <c r="N108" i="1"/>
  <c r="N116" i="1"/>
  <c r="N124" i="1"/>
  <c r="N132" i="1"/>
  <c r="N140" i="1"/>
  <c r="N148" i="1"/>
  <c r="N156" i="1"/>
  <c r="N164" i="1"/>
  <c r="N172" i="1"/>
  <c r="N180" i="1"/>
  <c r="N188" i="1"/>
  <c r="N196" i="1"/>
  <c r="N204" i="1"/>
  <c r="N212" i="1"/>
  <c r="N220" i="1"/>
  <c r="N228" i="1"/>
  <c r="N236" i="1"/>
  <c r="N244" i="1"/>
  <c r="N252" i="1"/>
  <c r="N260" i="1"/>
  <c r="N268" i="1"/>
  <c r="N276" i="1"/>
  <c r="N284" i="1"/>
  <c r="N292" i="1"/>
  <c r="N300" i="1"/>
  <c r="N308" i="1"/>
  <c r="N316" i="1"/>
  <c r="N324" i="1"/>
  <c r="N332" i="1"/>
  <c r="N340" i="1"/>
  <c r="N348" i="1"/>
  <c r="N356" i="1"/>
  <c r="N364" i="1"/>
  <c r="N372" i="1"/>
  <c r="N380" i="1"/>
  <c r="I41" i="4"/>
  <c r="I30" i="4"/>
  <c r="I11" i="4"/>
  <c r="I19" i="4"/>
  <c r="N14" i="1"/>
  <c r="N22" i="1"/>
  <c r="N30" i="1"/>
  <c r="N38" i="1"/>
  <c r="N46" i="1"/>
  <c r="N54" i="1"/>
  <c r="N62" i="1"/>
  <c r="N70" i="1"/>
  <c r="N78" i="1"/>
  <c r="N86" i="1"/>
  <c r="N94" i="1"/>
  <c r="N102" i="1"/>
  <c r="N110" i="1"/>
  <c r="N118" i="1"/>
  <c r="N126" i="1"/>
  <c r="N134" i="1"/>
  <c r="N142" i="1"/>
  <c r="N150" i="1"/>
  <c r="N158" i="1"/>
  <c r="N166" i="1"/>
  <c r="N174" i="1"/>
  <c r="N182" i="1"/>
  <c r="N190" i="1"/>
  <c r="N198" i="1"/>
  <c r="N206" i="1"/>
  <c r="N214" i="1"/>
  <c r="N222" i="1"/>
  <c r="N230" i="1"/>
  <c r="N238" i="1"/>
  <c r="N246" i="1"/>
  <c r="N254" i="1"/>
  <c r="N262" i="1"/>
  <c r="N270" i="1"/>
  <c r="N278" i="1"/>
  <c r="N286" i="1"/>
  <c r="N294" i="1"/>
  <c r="N302" i="1"/>
  <c r="N310" i="1"/>
  <c r="N318" i="1"/>
  <c r="N326" i="1"/>
  <c r="N334" i="1"/>
  <c r="N342" i="1"/>
  <c r="N350" i="1"/>
  <c r="N358" i="1"/>
  <c r="N366" i="1"/>
  <c r="N374" i="1"/>
  <c r="N382" i="1"/>
  <c r="N390" i="1"/>
  <c r="N398" i="1"/>
  <c r="N406" i="1"/>
  <c r="N414" i="1"/>
  <c r="N422" i="1"/>
  <c r="N430" i="1"/>
  <c r="N438" i="1"/>
  <c r="N446" i="1"/>
  <c r="N454" i="1"/>
  <c r="N462" i="1"/>
  <c r="N470" i="1"/>
  <c r="N478" i="1"/>
  <c r="N486" i="1"/>
  <c r="N494" i="1"/>
  <c r="N502" i="1"/>
  <c r="N510" i="1"/>
  <c r="N518" i="1"/>
  <c r="N526" i="1"/>
  <c r="N534" i="1"/>
  <c r="N542" i="1"/>
  <c r="N550" i="1"/>
  <c r="N558" i="1"/>
  <c r="N566" i="1"/>
  <c r="I43" i="4"/>
  <c r="I32" i="4"/>
  <c r="I13" i="4"/>
  <c r="I21" i="4"/>
  <c r="N16" i="1"/>
  <c r="N24" i="1"/>
  <c r="N32" i="1"/>
  <c r="N40" i="1"/>
  <c r="N48" i="1"/>
  <c r="N56" i="1"/>
  <c r="N64" i="1"/>
  <c r="N72" i="1"/>
  <c r="N80" i="1"/>
  <c r="N88" i="1"/>
  <c r="N96" i="1"/>
  <c r="N104" i="1"/>
  <c r="N112" i="1"/>
  <c r="N120" i="1"/>
  <c r="N128" i="1"/>
  <c r="N136" i="1"/>
  <c r="N144" i="1"/>
  <c r="N152" i="1"/>
  <c r="N160" i="1"/>
  <c r="N168" i="1"/>
  <c r="N176" i="1"/>
  <c r="N184" i="1"/>
  <c r="N192" i="1"/>
  <c r="N200" i="1"/>
  <c r="N208" i="1"/>
  <c r="N216" i="1"/>
  <c r="N224" i="1"/>
  <c r="N232" i="1"/>
  <c r="N240" i="1"/>
  <c r="N248" i="1"/>
  <c r="N256" i="1"/>
  <c r="N264" i="1"/>
  <c r="N272" i="1"/>
  <c r="N280" i="1"/>
  <c r="N288" i="1"/>
  <c r="N296" i="1"/>
  <c r="N304" i="1"/>
  <c r="N312" i="1"/>
  <c r="N320" i="1"/>
  <c r="N328" i="1"/>
  <c r="N336" i="1"/>
  <c r="N344" i="1"/>
  <c r="N352" i="1"/>
  <c r="N360" i="1"/>
  <c r="N368" i="1"/>
  <c r="N376" i="1"/>
  <c r="N384" i="1"/>
  <c r="N392" i="1"/>
  <c r="N400" i="1"/>
  <c r="N408" i="1"/>
  <c r="N416" i="1"/>
  <c r="N424" i="1"/>
  <c r="N432" i="1"/>
  <c r="N440" i="1"/>
  <c r="N448" i="1"/>
  <c r="N456" i="1"/>
  <c r="N464" i="1"/>
  <c r="N472" i="1"/>
  <c r="N480" i="1"/>
  <c r="N488" i="1"/>
  <c r="N496" i="1"/>
  <c r="N504" i="1"/>
  <c r="N512" i="1"/>
  <c r="N520" i="1"/>
  <c r="N528" i="1"/>
  <c r="N536" i="1"/>
  <c r="N544" i="1"/>
  <c r="N552" i="1"/>
  <c r="N560" i="1"/>
  <c r="N568" i="1"/>
  <c r="N576" i="1"/>
  <c r="N584" i="1"/>
  <c r="N592" i="1"/>
  <c r="N600" i="1"/>
  <c r="N608" i="1"/>
  <c r="N616" i="1"/>
  <c r="N624" i="1"/>
  <c r="N632" i="1"/>
  <c r="N640" i="1"/>
  <c r="N648" i="1"/>
  <c r="N656" i="1"/>
  <c r="N306" i="1"/>
  <c r="N338" i="1"/>
  <c r="N370" i="1"/>
  <c r="N394" i="1"/>
  <c r="N410" i="1"/>
  <c r="N426" i="1"/>
  <c r="N442" i="1"/>
  <c r="N458" i="1"/>
  <c r="N474" i="1"/>
  <c r="N490" i="1"/>
  <c r="N506" i="1"/>
  <c r="N522" i="1"/>
  <c r="N538" i="1"/>
  <c r="N554" i="1"/>
  <c r="N570" i="1"/>
  <c r="N580" i="1"/>
  <c r="N590" i="1"/>
  <c r="N602" i="1"/>
  <c r="N612" i="1"/>
  <c r="N622" i="1"/>
  <c r="N634" i="1"/>
  <c r="N644" i="1"/>
  <c r="N654" i="1"/>
  <c r="N664" i="1"/>
  <c r="N672" i="1"/>
  <c r="N680" i="1"/>
  <c r="N688" i="1"/>
  <c r="N696" i="1"/>
  <c r="N704" i="1"/>
  <c r="N712" i="1"/>
  <c r="N720" i="1"/>
  <c r="N728" i="1"/>
  <c r="N736" i="1"/>
  <c r="N744" i="1"/>
  <c r="N752" i="1"/>
  <c r="N760" i="1"/>
  <c r="N768" i="1"/>
  <c r="N776" i="1"/>
  <c r="N784" i="1"/>
  <c r="N792" i="1"/>
  <c r="N800" i="1"/>
  <c r="N808" i="1"/>
  <c r="N816" i="1"/>
  <c r="N824" i="1"/>
  <c r="N832" i="1"/>
  <c r="N840" i="1"/>
  <c r="N848" i="1"/>
  <c r="N856" i="1"/>
  <c r="N864" i="1"/>
  <c r="N872" i="1"/>
  <c r="N880" i="1"/>
  <c r="N888" i="1"/>
  <c r="N896" i="1"/>
  <c r="N904" i="1"/>
  <c r="N912" i="1"/>
  <c r="N920" i="1"/>
  <c r="N928" i="1"/>
  <c r="N936" i="1"/>
  <c r="N944" i="1"/>
  <c r="N952" i="1"/>
  <c r="N960" i="1"/>
  <c r="N968" i="1"/>
  <c r="N976" i="1"/>
  <c r="N984" i="1"/>
  <c r="N992" i="1"/>
  <c r="N1000" i="1"/>
  <c r="N1008" i="1"/>
  <c r="N1016" i="1"/>
  <c r="N1024" i="1"/>
  <c r="N1032" i="1"/>
  <c r="N1040" i="1"/>
  <c r="N1048" i="1"/>
  <c r="N1056" i="1"/>
  <c r="N1064" i="1"/>
  <c r="N1072" i="1"/>
  <c r="N1080" i="1"/>
  <c r="N1096" i="1"/>
  <c r="N1104" i="1"/>
  <c r="N1120" i="1"/>
  <c r="N1144" i="1"/>
  <c r="N1168" i="1"/>
  <c r="N282" i="1"/>
  <c r="N314" i="1"/>
  <c r="N346" i="1"/>
  <c r="N378" i="1"/>
  <c r="N396" i="1"/>
  <c r="N412" i="1"/>
  <c r="N428" i="1"/>
  <c r="N444" i="1"/>
  <c r="N460" i="1"/>
  <c r="N476" i="1"/>
  <c r="N492" i="1"/>
  <c r="N508" i="1"/>
  <c r="N524" i="1"/>
  <c r="N540" i="1"/>
  <c r="N556" i="1"/>
  <c r="N572" i="1"/>
  <c r="N582" i="1"/>
  <c r="N594" i="1"/>
  <c r="N604" i="1"/>
  <c r="N614" i="1"/>
  <c r="N626" i="1"/>
  <c r="N636" i="1"/>
  <c r="N646" i="1"/>
  <c r="N658" i="1"/>
  <c r="N666" i="1"/>
  <c r="N674" i="1"/>
  <c r="N682" i="1"/>
  <c r="N690" i="1"/>
  <c r="N698" i="1"/>
  <c r="N706" i="1"/>
  <c r="N714" i="1"/>
  <c r="N722" i="1"/>
  <c r="N730" i="1"/>
  <c r="N738" i="1"/>
  <c r="N746" i="1"/>
  <c r="N754" i="1"/>
  <c r="N762" i="1"/>
  <c r="N770" i="1"/>
  <c r="N778" i="1"/>
  <c r="N786" i="1"/>
  <c r="N794" i="1"/>
  <c r="N802" i="1"/>
  <c r="N810" i="1"/>
  <c r="N818" i="1"/>
  <c r="N826" i="1"/>
  <c r="N834" i="1"/>
  <c r="N842" i="1"/>
  <c r="N850" i="1"/>
  <c r="N858" i="1"/>
  <c r="N866" i="1"/>
  <c r="N874" i="1"/>
  <c r="N882" i="1"/>
  <c r="N890" i="1"/>
  <c r="N898" i="1"/>
  <c r="N906" i="1"/>
  <c r="N914" i="1"/>
  <c r="N922" i="1"/>
  <c r="N930" i="1"/>
  <c r="N938" i="1"/>
  <c r="N946" i="1"/>
  <c r="N954" i="1"/>
  <c r="N962" i="1"/>
  <c r="N970" i="1"/>
  <c r="N978" i="1"/>
  <c r="N986" i="1"/>
  <c r="N994" i="1"/>
  <c r="N1002" i="1"/>
  <c r="N1010" i="1"/>
  <c r="N1018" i="1"/>
  <c r="N1026" i="1"/>
  <c r="N1034" i="1"/>
  <c r="N1042" i="1"/>
  <c r="N1050" i="1"/>
  <c r="N1058" i="1"/>
  <c r="N1066" i="1"/>
  <c r="N1074" i="1"/>
  <c r="N1082" i="1"/>
  <c r="N1090" i="1"/>
  <c r="N1098" i="1"/>
  <c r="N1106" i="1"/>
  <c r="N1114" i="1"/>
  <c r="N1122" i="1"/>
  <c r="N1130" i="1"/>
  <c r="N1138" i="1"/>
  <c r="N1146" i="1"/>
  <c r="N290" i="1"/>
  <c r="N322" i="1"/>
  <c r="N354" i="1"/>
  <c r="N386" i="1"/>
  <c r="N402" i="1"/>
  <c r="N418" i="1"/>
  <c r="N434" i="1"/>
  <c r="N450" i="1"/>
  <c r="N466" i="1"/>
  <c r="N482" i="1"/>
  <c r="N498" i="1"/>
  <c r="N514" i="1"/>
  <c r="N530" i="1"/>
  <c r="N546" i="1"/>
  <c r="N562" i="1"/>
  <c r="N574" i="1"/>
  <c r="N586" i="1"/>
  <c r="N596" i="1"/>
  <c r="N606" i="1"/>
  <c r="N618" i="1"/>
  <c r="N628" i="1"/>
  <c r="N638" i="1"/>
  <c r="N650" i="1"/>
  <c r="N660" i="1"/>
  <c r="N668" i="1"/>
  <c r="N676" i="1"/>
  <c r="N684" i="1"/>
  <c r="N692" i="1"/>
  <c r="N700" i="1"/>
  <c r="N708" i="1"/>
  <c r="N716" i="1"/>
  <c r="N724" i="1"/>
  <c r="N732" i="1"/>
  <c r="N740" i="1"/>
  <c r="N748" i="1"/>
  <c r="N756" i="1"/>
  <c r="N764" i="1"/>
  <c r="N772" i="1"/>
  <c r="N780" i="1"/>
  <c r="N788" i="1"/>
  <c r="N796" i="1"/>
  <c r="N804" i="1"/>
  <c r="N812" i="1"/>
  <c r="N820" i="1"/>
  <c r="N828" i="1"/>
  <c r="N836" i="1"/>
  <c r="N844" i="1"/>
  <c r="N852" i="1"/>
  <c r="N860" i="1"/>
  <c r="N868" i="1"/>
  <c r="N876" i="1"/>
  <c r="N884" i="1"/>
  <c r="N892" i="1"/>
  <c r="N900" i="1"/>
  <c r="N908" i="1"/>
  <c r="N916" i="1"/>
  <c r="N924" i="1"/>
  <c r="N932" i="1"/>
  <c r="N940" i="1"/>
  <c r="N948" i="1"/>
  <c r="N956" i="1"/>
  <c r="N964" i="1"/>
  <c r="N972" i="1"/>
  <c r="N980" i="1"/>
  <c r="N988" i="1"/>
  <c r="N996" i="1"/>
  <c r="N1004" i="1"/>
  <c r="N1012" i="1"/>
  <c r="N1020" i="1"/>
  <c r="N1028" i="1"/>
  <c r="N1036" i="1"/>
  <c r="N1044" i="1"/>
  <c r="N1052" i="1"/>
  <c r="N1060" i="1"/>
  <c r="N1068" i="1"/>
  <c r="N1076" i="1"/>
  <c r="N1084" i="1"/>
  <c r="N1092" i="1"/>
  <c r="N1100" i="1"/>
  <c r="N1108" i="1"/>
  <c r="N1116" i="1"/>
  <c r="N1124" i="1"/>
  <c r="N1132" i="1"/>
  <c r="N1140" i="1"/>
  <c r="N1148" i="1"/>
  <c r="N298" i="1"/>
  <c r="N330" i="1"/>
  <c r="N362" i="1"/>
  <c r="N388" i="1"/>
  <c r="N404" i="1"/>
  <c r="N420" i="1"/>
  <c r="N436" i="1"/>
  <c r="N452" i="1"/>
  <c r="N468" i="1"/>
  <c r="N484" i="1"/>
  <c r="N500" i="1"/>
  <c r="N516" i="1"/>
  <c r="N532" i="1"/>
  <c r="N548" i="1"/>
  <c r="N564" i="1"/>
  <c r="N578" i="1"/>
  <c r="N588" i="1"/>
  <c r="N598" i="1"/>
  <c r="N610" i="1"/>
  <c r="N620" i="1"/>
  <c r="N630" i="1"/>
  <c r="N642" i="1"/>
  <c r="N652" i="1"/>
  <c r="N662" i="1"/>
  <c r="N670" i="1"/>
  <c r="N678" i="1"/>
  <c r="N686" i="1"/>
  <c r="N694" i="1"/>
  <c r="N702" i="1"/>
  <c r="N710" i="1"/>
  <c r="N718" i="1"/>
  <c r="N726" i="1"/>
  <c r="N734" i="1"/>
  <c r="N742" i="1"/>
  <c r="N750" i="1"/>
  <c r="N758" i="1"/>
  <c r="N766" i="1"/>
  <c r="N774" i="1"/>
  <c r="N782" i="1"/>
  <c r="N790" i="1"/>
  <c r="N798" i="1"/>
  <c r="N806" i="1"/>
  <c r="N814" i="1"/>
  <c r="N822" i="1"/>
  <c r="N830" i="1"/>
  <c r="N838" i="1"/>
  <c r="N846" i="1"/>
  <c r="N854" i="1"/>
  <c r="N862" i="1"/>
  <c r="N870" i="1"/>
  <c r="N878" i="1"/>
  <c r="N886" i="1"/>
  <c r="N894" i="1"/>
  <c r="N902" i="1"/>
  <c r="N910" i="1"/>
  <c r="N918" i="1"/>
  <c r="N926" i="1"/>
  <c r="N934" i="1"/>
  <c r="N942" i="1"/>
  <c r="N950" i="1"/>
  <c r="N958" i="1"/>
  <c r="N966" i="1"/>
  <c r="N974" i="1"/>
  <c r="N982" i="1"/>
  <c r="N990" i="1"/>
  <c r="N998" i="1"/>
  <c r="N1006" i="1"/>
  <c r="N1014" i="1"/>
  <c r="N1022" i="1"/>
  <c r="N1030" i="1"/>
  <c r="N1038" i="1"/>
  <c r="N1046" i="1"/>
  <c r="N1054" i="1"/>
  <c r="N1062" i="1"/>
  <c r="N1070" i="1"/>
  <c r="N1078" i="1"/>
  <c r="N1086" i="1"/>
  <c r="N1094" i="1"/>
  <c r="N1102" i="1"/>
  <c r="N1110" i="1"/>
  <c r="N1118" i="1"/>
  <c r="N1126" i="1"/>
  <c r="N1134" i="1"/>
  <c r="N1142" i="1"/>
  <c r="N1150" i="1"/>
  <c r="N1158" i="1"/>
  <c r="N1166" i="1"/>
  <c r="N1174" i="1"/>
  <c r="N1182" i="1"/>
  <c r="N1190" i="1"/>
  <c r="N1206" i="1"/>
  <c r="N1214" i="1"/>
  <c r="N1222" i="1"/>
  <c r="N1230" i="1"/>
  <c r="N1238" i="1"/>
  <c r="N1246" i="1"/>
  <c r="N1254" i="1"/>
  <c r="N1262" i="1"/>
  <c r="N1270" i="1"/>
  <c r="N1278" i="1"/>
  <c r="N1286" i="1"/>
  <c r="N1294" i="1"/>
  <c r="N1302" i="1"/>
  <c r="N1310" i="1"/>
  <c r="N1318" i="1"/>
  <c r="N1326" i="1"/>
  <c r="N1088" i="1"/>
  <c r="N1112" i="1"/>
  <c r="N1128" i="1"/>
  <c r="N1136" i="1"/>
  <c r="N1152" i="1"/>
  <c r="N1160" i="1"/>
  <c r="N1176" i="1"/>
  <c r="N1184" i="1"/>
  <c r="N1162" i="1"/>
  <c r="N1178" i="1"/>
  <c r="N1192" i="1"/>
  <c r="N1202" i="1"/>
  <c r="N1212" i="1"/>
  <c r="N1224" i="1"/>
  <c r="N1234" i="1"/>
  <c r="N1244" i="1"/>
  <c r="N1256" i="1"/>
  <c r="N1266" i="1"/>
  <c r="N1276" i="1"/>
  <c r="N1288" i="1"/>
  <c r="N1298" i="1"/>
  <c r="N1308" i="1"/>
  <c r="N1320" i="1"/>
  <c r="N1164" i="1"/>
  <c r="N1180" i="1"/>
  <c r="N1194" i="1"/>
  <c r="N1204" i="1"/>
  <c r="N1216" i="1"/>
  <c r="N1226" i="1"/>
  <c r="N1236" i="1"/>
  <c r="N1248" i="1"/>
  <c r="N1258" i="1"/>
  <c r="N1268" i="1"/>
  <c r="N1280" i="1"/>
  <c r="N1290" i="1"/>
  <c r="N1300" i="1"/>
  <c r="N1312" i="1"/>
  <c r="N1322" i="1"/>
  <c r="N1154" i="1"/>
  <c r="N1170" i="1"/>
  <c r="N1186" i="1"/>
  <c r="N1196" i="1"/>
  <c r="N1208" i="1"/>
  <c r="N1218" i="1"/>
  <c r="N1228" i="1"/>
  <c r="N1240" i="1"/>
  <c r="N1250" i="1"/>
  <c r="N1260" i="1"/>
  <c r="N1272" i="1"/>
  <c r="N1282" i="1"/>
  <c r="N1292" i="1"/>
  <c r="N1304" i="1"/>
  <c r="N1314" i="1"/>
  <c r="N1324" i="1"/>
  <c r="N1156" i="1"/>
  <c r="N1172" i="1"/>
  <c r="N1188" i="1"/>
  <c r="N1200" i="1"/>
  <c r="N1210" i="1"/>
  <c r="N1220" i="1"/>
  <c r="N1232" i="1"/>
  <c r="N1242" i="1"/>
  <c r="N1252" i="1"/>
  <c r="N1264" i="1"/>
  <c r="N1274" i="1"/>
  <c r="N1284" i="1"/>
  <c r="N1296" i="1"/>
  <c r="N1306" i="1"/>
  <c r="N1316" i="1"/>
  <c r="N1328" i="1"/>
  <c r="EU1328" i="1"/>
  <c r="CH1328" i="1"/>
  <c r="Q1328" i="1"/>
  <c r="S1328" i="1" s="1"/>
  <c r="DP1326" i="1"/>
  <c r="AX1326" i="1"/>
  <c r="AZ1326" i="1" s="1"/>
  <c r="EU1324" i="1"/>
  <c r="CH1324" i="1"/>
  <c r="Q1324" i="1"/>
  <c r="S1324" i="1" s="1"/>
  <c r="DP1322" i="1"/>
  <c r="AX1322" i="1"/>
  <c r="AZ1322" i="1" s="1"/>
  <c r="EU1318" i="1"/>
  <c r="CH1318" i="1"/>
  <c r="Q1318" i="1"/>
  <c r="S1318" i="1" s="1"/>
  <c r="EU1316" i="1"/>
  <c r="CH1316" i="1"/>
  <c r="DP1314" i="1"/>
  <c r="AX1314" i="1"/>
  <c r="AZ1314" i="1" s="1"/>
  <c r="EU1310" i="1"/>
  <c r="CH1310" i="1"/>
  <c r="DP1308" i="1"/>
  <c r="AX1308" i="1"/>
  <c r="AZ1308" i="1" s="1"/>
  <c r="EU1306" i="1"/>
  <c r="CH1306" i="1"/>
  <c r="DP1302" i="1"/>
  <c r="AX1302" i="1"/>
  <c r="AZ1302" i="1" s="1"/>
  <c r="EU1300" i="1"/>
  <c r="CH1300" i="1"/>
  <c r="DP1298" i="1"/>
  <c r="AX1298" i="1"/>
  <c r="AZ1298" i="1" s="1"/>
  <c r="EU1294" i="1"/>
  <c r="CH1294" i="1"/>
  <c r="DP1292" i="1"/>
  <c r="AX1292" i="1"/>
  <c r="AZ1292" i="1" s="1"/>
  <c r="EU1290" i="1"/>
  <c r="CH1290" i="1"/>
  <c r="DP1286" i="1"/>
  <c r="AX1286" i="1"/>
  <c r="AZ1286" i="1" s="1"/>
  <c r="EU1284" i="1"/>
  <c r="CH1284" i="1"/>
  <c r="DP1282" i="1"/>
  <c r="AX1282" i="1"/>
  <c r="AZ1282" i="1" s="1"/>
  <c r="EU1278" i="1"/>
  <c r="CH1278" i="1"/>
  <c r="DP1276" i="1"/>
  <c r="AX1276" i="1"/>
  <c r="AZ1276" i="1" s="1"/>
  <c r="EU1274" i="1"/>
  <c r="CH1274" i="1"/>
  <c r="DP1270" i="1"/>
  <c r="AX1270" i="1"/>
  <c r="AZ1270" i="1" s="1"/>
  <c r="CH1268" i="1"/>
  <c r="DP1266" i="1"/>
  <c r="AX1266" i="1"/>
  <c r="AZ1266" i="1" s="1"/>
  <c r="DP1260" i="1"/>
  <c r="AX1260" i="1"/>
  <c r="AZ1260" i="1" s="1"/>
  <c r="EU1258" i="1"/>
  <c r="CH1258" i="1"/>
  <c r="DP1256" i="1"/>
  <c r="AX1256" i="1"/>
  <c r="AZ1256" i="1" s="1"/>
  <c r="EU1252" i="1"/>
  <c r="CH1252" i="1"/>
  <c r="DN1361" i="1"/>
  <c r="DP1361" i="1" s="1"/>
  <c r="AX1242" i="1"/>
  <c r="AX1361" i="1" s="1"/>
  <c r="AZ1361" i="1" s="1"/>
  <c r="EU1240" i="1"/>
  <c r="CH1240" i="1"/>
  <c r="DP1238" i="1"/>
  <c r="AX1238" i="1"/>
  <c r="AZ1238" i="1" s="1"/>
  <c r="ES1359" i="1"/>
  <c r="EU1359" i="1" s="1"/>
  <c r="CF1359" i="1"/>
  <c r="CH1359" i="1" s="1"/>
  <c r="EU1226" i="1"/>
  <c r="CH1226" i="1"/>
  <c r="DP1224" i="1"/>
  <c r="AX1224" i="1"/>
  <c r="AZ1224" i="1" s="1"/>
  <c r="CF1355" i="1"/>
  <c r="CH1355" i="1" s="1"/>
  <c r="AX1220" i="1"/>
  <c r="AZ1220" i="1" s="1"/>
  <c r="DP1214" i="1"/>
  <c r="AX1214" i="1"/>
  <c r="AX1353" i="1" s="1"/>
  <c r="AZ1353" i="1" s="1"/>
  <c r="EU1212" i="1"/>
  <c r="CH1212" i="1"/>
  <c r="EU1202" i="1"/>
  <c r="DP1320" i="1"/>
  <c r="AX1320" i="1"/>
  <c r="AZ1320" i="1" s="1"/>
  <c r="DP1312" i="1"/>
  <c r="AX1312" i="1"/>
  <c r="AZ1312" i="1" s="1"/>
  <c r="EU1304" i="1"/>
  <c r="CH1304" i="1"/>
  <c r="DP1296" i="1"/>
  <c r="AX1296" i="1"/>
  <c r="AZ1296" i="1" s="1"/>
  <c r="EU1288" i="1"/>
  <c r="CH1288" i="1"/>
  <c r="DP1280" i="1"/>
  <c r="AX1280" i="1"/>
  <c r="AZ1280" i="1" s="1"/>
  <c r="EU1272" i="1"/>
  <c r="CH1272" i="1"/>
  <c r="DP1264" i="1"/>
  <c r="AX1264" i="1"/>
  <c r="AZ1264" i="1" s="1"/>
  <c r="EU1262" i="1"/>
  <c r="CH1262" i="1"/>
  <c r="DP1254" i="1"/>
  <c r="AX1254" i="1"/>
  <c r="AZ1254" i="1" s="1"/>
  <c r="DP1250" i="1"/>
  <c r="AX1250" i="1"/>
  <c r="AZ1250" i="1" s="1"/>
  <c r="EU1248" i="1"/>
  <c r="CH1248" i="1"/>
  <c r="DP1246" i="1"/>
  <c r="AX1246" i="1"/>
  <c r="AZ1246" i="1" s="1"/>
  <c r="EU1244" i="1"/>
  <c r="CH1244" i="1"/>
  <c r="EU1234" i="1"/>
  <c r="CH1234" i="1"/>
  <c r="DP1232" i="1"/>
  <c r="AX1232" i="1"/>
  <c r="AZ1232" i="1" s="1"/>
  <c r="ES1357" i="1"/>
  <c r="EU1357" i="1" s="1"/>
  <c r="CF1357" i="1"/>
  <c r="CH1357" i="1" s="1"/>
  <c r="DP1228" i="1"/>
  <c r="AX1228" i="1"/>
  <c r="AZ1228" i="1" s="1"/>
  <c r="DP1218" i="1"/>
  <c r="AX1218" i="1"/>
  <c r="AZ1218" i="1" s="1"/>
  <c r="EU1216" i="1"/>
  <c r="CH1216" i="1"/>
  <c r="EU1210" i="1"/>
  <c r="CH1210" i="1"/>
  <c r="DP1208" i="1"/>
  <c r="AX1208" i="1"/>
  <c r="AZ1208" i="1" s="1"/>
  <c r="EU1206" i="1"/>
  <c r="CH1206" i="1"/>
  <c r="DP1204" i="1"/>
  <c r="AX1204" i="1"/>
  <c r="AZ1204" i="1" s="1"/>
  <c r="DP1328" i="1"/>
  <c r="AX1328" i="1"/>
  <c r="AZ1328" i="1" s="1"/>
  <c r="EU1326" i="1"/>
  <c r="CH1326" i="1"/>
  <c r="Q1326" i="1"/>
  <c r="S1326" i="1" s="1"/>
  <c r="DP1324" i="1"/>
  <c r="AX1324" i="1"/>
  <c r="AZ1324" i="1" s="1"/>
  <c r="EU1322" i="1"/>
  <c r="CH1322" i="1"/>
  <c r="Q1322" i="1"/>
  <c r="S1322" i="1" s="1"/>
  <c r="DP1318" i="1"/>
  <c r="AX1318" i="1"/>
  <c r="AZ1318" i="1" s="1"/>
  <c r="DP1316" i="1"/>
  <c r="AX1316" i="1"/>
  <c r="AZ1316" i="1" s="1"/>
  <c r="EU1314" i="1"/>
  <c r="CH1314" i="1"/>
  <c r="DP1310" i="1"/>
  <c r="AX1310" i="1"/>
  <c r="AZ1310" i="1" s="1"/>
  <c r="EU1308" i="1"/>
  <c r="CH1308" i="1"/>
  <c r="DP1306" i="1"/>
  <c r="AX1306" i="1"/>
  <c r="AZ1306" i="1" s="1"/>
  <c r="EU1302" i="1"/>
  <c r="CH1302" i="1"/>
  <c r="DP1300" i="1"/>
  <c r="AX1300" i="1"/>
  <c r="AZ1300" i="1" s="1"/>
  <c r="EU1298" i="1"/>
  <c r="CH1298" i="1"/>
  <c r="DP1294" i="1"/>
  <c r="AX1294" i="1"/>
  <c r="AZ1294" i="1" s="1"/>
  <c r="EU1292" i="1"/>
  <c r="CH1292" i="1"/>
  <c r="DP1290" i="1"/>
  <c r="AX1290" i="1"/>
  <c r="AZ1290" i="1" s="1"/>
  <c r="EU1286" i="1"/>
  <c r="CH1286" i="1"/>
  <c r="DP1284" i="1"/>
  <c r="AX1284" i="1"/>
  <c r="AZ1284" i="1" s="1"/>
  <c r="EU1282" i="1"/>
  <c r="CH1282" i="1"/>
  <c r="DP1278" i="1"/>
  <c r="AX1278" i="1"/>
  <c r="EU1276" i="1"/>
  <c r="CH1276" i="1"/>
  <c r="DP1274" i="1"/>
  <c r="AX1274" i="1"/>
  <c r="EU1270" i="1"/>
  <c r="CH1270" i="1"/>
  <c r="DP1268" i="1"/>
  <c r="AX1268" i="1"/>
  <c r="EU1266" i="1"/>
  <c r="CH1266" i="1"/>
  <c r="EU1260" i="1"/>
  <c r="CH1260" i="1"/>
  <c r="DP1258" i="1"/>
  <c r="AX1258" i="1"/>
  <c r="AZ1258" i="1" s="1"/>
  <c r="EU1256" i="1"/>
  <c r="CH1256" i="1"/>
  <c r="DP1252" i="1"/>
  <c r="AX1252" i="1"/>
  <c r="ES1361" i="1"/>
  <c r="EU1361" i="1" s="1"/>
  <c r="CF1361" i="1"/>
  <c r="CH1361" i="1" s="1"/>
  <c r="DP1240" i="1"/>
  <c r="AX1240" i="1"/>
  <c r="AZ1240" i="1" s="1"/>
  <c r="EU1238" i="1"/>
  <c r="CH1238" i="1"/>
  <c r="DN1359" i="1"/>
  <c r="DP1359" i="1" s="1"/>
  <c r="AX1236" i="1"/>
  <c r="AX1359" i="1" s="1"/>
  <c r="AZ1359" i="1" s="1"/>
  <c r="DP1226" i="1"/>
  <c r="AX1226" i="1"/>
  <c r="AZ1226" i="1" s="1"/>
  <c r="EU1224" i="1"/>
  <c r="CH1224" i="1"/>
  <c r="DP1222" i="1"/>
  <c r="AX1222" i="1"/>
  <c r="AX1355" i="1" s="1"/>
  <c r="AZ1355" i="1" s="1"/>
  <c r="EU1220" i="1"/>
  <c r="CH1220" i="1"/>
  <c r="ES1353" i="1"/>
  <c r="EU1353" i="1" s="1"/>
  <c r="CF1353" i="1"/>
  <c r="CH1353" i="1" s="1"/>
  <c r="DP1212" i="1"/>
  <c r="AX1212" i="1"/>
  <c r="AZ1212" i="1" s="1"/>
  <c r="DP1202" i="1"/>
  <c r="EU1320" i="1"/>
  <c r="CH1320" i="1"/>
  <c r="Q1320" i="1"/>
  <c r="S1320" i="1" s="1"/>
  <c r="EU1312" i="1"/>
  <c r="CH1312" i="1"/>
  <c r="DP1304" i="1"/>
  <c r="AX1304" i="1"/>
  <c r="AZ1304" i="1" s="1"/>
  <c r="EU1296" i="1"/>
  <c r="CH1296" i="1"/>
  <c r="DP1288" i="1"/>
  <c r="AX1288" i="1"/>
  <c r="AZ1288" i="1" s="1"/>
  <c r="EU1280" i="1"/>
  <c r="CH1280" i="1"/>
  <c r="DP1272" i="1"/>
  <c r="AX1272" i="1"/>
  <c r="AZ1272" i="1" s="1"/>
  <c r="EU1264" i="1"/>
  <c r="CH1264" i="1"/>
  <c r="DP1262" i="1"/>
  <c r="AX1262" i="1"/>
  <c r="AZ1262" i="1" s="1"/>
  <c r="EU1254" i="1"/>
  <c r="CH1254" i="1"/>
  <c r="EU1250" i="1"/>
  <c r="CH1250" i="1"/>
  <c r="DP1248" i="1"/>
  <c r="AX1248" i="1"/>
  <c r="AZ1248" i="1" s="1"/>
  <c r="EU1246" i="1"/>
  <c r="CH1246" i="1"/>
  <c r="DP1244" i="1"/>
  <c r="AX1244" i="1"/>
  <c r="AZ1244" i="1" s="1"/>
  <c r="DP1234" i="1"/>
  <c r="AX1234" i="1"/>
  <c r="AZ1234" i="1" s="1"/>
  <c r="EU1232" i="1"/>
  <c r="CH1232" i="1"/>
  <c r="DN1357" i="1"/>
  <c r="DP1357" i="1" s="1"/>
  <c r="AX1230" i="1"/>
  <c r="EU1228" i="1"/>
  <c r="CH1228" i="1"/>
  <c r="EU1218" i="1"/>
  <c r="CH1218" i="1"/>
  <c r="DP1216" i="1"/>
  <c r="AX1216" i="1"/>
  <c r="DP1210" i="1"/>
  <c r="AX1210" i="1"/>
  <c r="AZ1210" i="1" s="1"/>
  <c r="EU1208" i="1"/>
  <c r="CH1208" i="1"/>
  <c r="DP1206" i="1"/>
  <c r="AX1206" i="1"/>
  <c r="AZ1206" i="1" s="1"/>
  <c r="EU1204" i="1"/>
  <c r="CH1204" i="1"/>
  <c r="DP1194" i="1"/>
  <c r="AX1194" i="1"/>
  <c r="AZ1194" i="1" s="1"/>
  <c r="EU1192" i="1"/>
  <c r="CH1192" i="1"/>
  <c r="DP1190" i="1"/>
  <c r="AX1190" i="1"/>
  <c r="AZ1190" i="1" s="1"/>
  <c r="EU1188" i="1"/>
  <c r="CH1188" i="1"/>
  <c r="EU1178" i="1"/>
  <c r="CH1178" i="1"/>
  <c r="DP1176" i="1"/>
  <c r="AX1176" i="1"/>
  <c r="AZ1176" i="1" s="1"/>
  <c r="EU1174" i="1"/>
  <c r="CH1174" i="1"/>
  <c r="DP1172" i="1"/>
  <c r="AX1172" i="1"/>
  <c r="AZ1172" i="1" s="1"/>
  <c r="DP1162" i="1"/>
  <c r="AX1162" i="1"/>
  <c r="AZ1162" i="1" s="1"/>
  <c r="EU1160" i="1"/>
  <c r="CH1160" i="1"/>
  <c r="DP1158" i="1"/>
  <c r="AX1158" i="1"/>
  <c r="AZ1158" i="1" s="1"/>
  <c r="EU1156" i="1"/>
  <c r="CH1156" i="1"/>
  <c r="EU1146" i="1"/>
  <c r="DP1144" i="1"/>
  <c r="AX1144" i="1"/>
  <c r="AZ1144" i="1" s="1"/>
  <c r="EU1142" i="1"/>
  <c r="CH1142" i="1"/>
  <c r="DP1140" i="1"/>
  <c r="AX1140" i="1"/>
  <c r="AZ1140" i="1" s="1"/>
  <c r="DP1130" i="1"/>
  <c r="AX1130" i="1"/>
  <c r="EU1128" i="1"/>
  <c r="CH1128" i="1"/>
  <c r="DP1126" i="1"/>
  <c r="AX1126" i="1"/>
  <c r="AZ1126" i="1" s="1"/>
  <c r="EU1124" i="1"/>
  <c r="CH1124" i="1"/>
  <c r="EU1114" i="1"/>
  <c r="CH1114" i="1"/>
  <c r="DP1112" i="1"/>
  <c r="AX1112" i="1"/>
  <c r="AZ1112" i="1" s="1"/>
  <c r="EU1110" i="1"/>
  <c r="CH1110" i="1"/>
  <c r="DP1108" i="1"/>
  <c r="AX1108" i="1"/>
  <c r="AZ1108" i="1" s="1"/>
  <c r="DP1098" i="1"/>
  <c r="AX1098" i="1"/>
  <c r="AZ1098" i="1" s="1"/>
  <c r="EU1096" i="1"/>
  <c r="CH1096" i="1"/>
  <c r="DP1094" i="1"/>
  <c r="AX1094" i="1"/>
  <c r="AZ1094" i="1" s="1"/>
  <c r="EU1092" i="1"/>
  <c r="CH1092" i="1"/>
  <c r="EU1082" i="1"/>
  <c r="DP1080" i="1"/>
  <c r="AX1080" i="1"/>
  <c r="AZ1080" i="1" s="1"/>
  <c r="EU1078" i="1"/>
  <c r="CH1078" i="1"/>
  <c r="DP1076" i="1"/>
  <c r="AX1076" i="1"/>
  <c r="AZ1076" i="1" s="1"/>
  <c r="DP1066" i="1"/>
  <c r="AX1066" i="1"/>
  <c r="AZ1066" i="1" s="1"/>
  <c r="EU1064" i="1"/>
  <c r="CH1064" i="1"/>
  <c r="DP1062" i="1"/>
  <c r="AX1062" i="1"/>
  <c r="EU1060" i="1"/>
  <c r="CH1060" i="1"/>
  <c r="EU1050" i="1"/>
  <c r="DP1048" i="1"/>
  <c r="AX1048" i="1"/>
  <c r="AZ1048" i="1" s="1"/>
  <c r="EU1046" i="1"/>
  <c r="CH1046" i="1"/>
  <c r="DP1044" i="1"/>
  <c r="AX1044" i="1"/>
  <c r="AZ1044" i="1" s="1"/>
  <c r="DP1034" i="1"/>
  <c r="AX1034" i="1"/>
  <c r="AZ1034" i="1" s="1"/>
  <c r="EU1032" i="1"/>
  <c r="CH1032" i="1"/>
  <c r="DP1030" i="1"/>
  <c r="AX1030" i="1"/>
  <c r="EU1028" i="1"/>
  <c r="CH1028" i="1"/>
  <c r="EU1018" i="1"/>
  <c r="DP1016" i="1"/>
  <c r="AX1016" i="1"/>
  <c r="AZ1016" i="1" s="1"/>
  <c r="EU1014" i="1"/>
  <c r="CH1014" i="1"/>
  <c r="DP1012" i="1"/>
  <c r="AX1012" i="1"/>
  <c r="AZ1012" i="1" s="1"/>
  <c r="DP1002" i="1"/>
  <c r="AX1002" i="1"/>
  <c r="EU1000" i="1"/>
  <c r="CH1000" i="1"/>
  <c r="DP998" i="1"/>
  <c r="AX998" i="1"/>
  <c r="AZ998" i="1" s="1"/>
  <c r="EU996" i="1"/>
  <c r="CH996" i="1"/>
  <c r="EU986" i="1"/>
  <c r="DP984" i="1"/>
  <c r="AX984" i="1"/>
  <c r="AZ984" i="1" s="1"/>
  <c r="EU982" i="1"/>
  <c r="CH982" i="1"/>
  <c r="DP980" i="1"/>
  <c r="AX980" i="1"/>
  <c r="AZ980" i="1" s="1"/>
  <c r="DP970" i="1"/>
  <c r="AX970" i="1"/>
  <c r="AZ970" i="1" s="1"/>
  <c r="EU968" i="1"/>
  <c r="CH968" i="1"/>
  <c r="DP966" i="1"/>
  <c r="AX966" i="1"/>
  <c r="AZ966" i="1" s="1"/>
  <c r="EU964" i="1"/>
  <c r="CH964" i="1"/>
  <c r="EU954" i="1"/>
  <c r="DP952" i="1"/>
  <c r="AX952" i="1"/>
  <c r="AZ952" i="1" s="1"/>
  <c r="EU950" i="1"/>
  <c r="CH950" i="1"/>
  <c r="DP948" i="1"/>
  <c r="AX948" i="1"/>
  <c r="AZ948" i="1" s="1"/>
  <c r="DP938" i="1"/>
  <c r="AX938" i="1"/>
  <c r="EU936" i="1"/>
  <c r="CH936" i="1"/>
  <c r="DP934" i="1"/>
  <c r="AX934" i="1"/>
  <c r="AZ934" i="1" s="1"/>
  <c r="EU932" i="1"/>
  <c r="CH932" i="1"/>
  <c r="EU922" i="1"/>
  <c r="DP920" i="1"/>
  <c r="AX920" i="1"/>
  <c r="AZ920" i="1" s="1"/>
  <c r="EU918" i="1"/>
  <c r="CH918" i="1"/>
  <c r="DP916" i="1"/>
  <c r="AX916" i="1"/>
  <c r="AZ916" i="1" s="1"/>
  <c r="DP906" i="1"/>
  <c r="AX906" i="1"/>
  <c r="EU904" i="1"/>
  <c r="CH904" i="1"/>
  <c r="DP902" i="1"/>
  <c r="AX902" i="1"/>
  <c r="AZ902" i="1" s="1"/>
  <c r="EU900" i="1"/>
  <c r="CH900" i="1"/>
  <c r="EU890" i="1"/>
  <c r="CH890" i="1"/>
  <c r="DP888" i="1"/>
  <c r="AX888" i="1"/>
  <c r="AZ888" i="1" s="1"/>
  <c r="EU886" i="1"/>
  <c r="CH886" i="1"/>
  <c r="DP884" i="1"/>
  <c r="AX884" i="1"/>
  <c r="AZ884" i="1" s="1"/>
  <c r="DP874" i="1"/>
  <c r="AX874" i="1"/>
  <c r="EU872" i="1"/>
  <c r="CH872" i="1"/>
  <c r="DP870" i="1"/>
  <c r="AX870" i="1"/>
  <c r="EU868" i="1"/>
  <c r="CH868" i="1"/>
  <c r="EU858" i="1"/>
  <c r="CH858" i="1"/>
  <c r="AX1202" i="1"/>
  <c r="AZ1202" i="1" s="1"/>
  <c r="EU1200" i="1"/>
  <c r="CH1200" i="1"/>
  <c r="DP1198" i="1"/>
  <c r="AX1198" i="1"/>
  <c r="AZ1198" i="1" s="1"/>
  <c r="EU1196" i="1"/>
  <c r="CH1196" i="1"/>
  <c r="EU1186" i="1"/>
  <c r="CH1186" i="1"/>
  <c r="DP1184" i="1"/>
  <c r="AX1184" i="1"/>
  <c r="AZ1184" i="1" s="1"/>
  <c r="EU1182" i="1"/>
  <c r="CH1182" i="1"/>
  <c r="DP1180" i="1"/>
  <c r="AX1180" i="1"/>
  <c r="AZ1180" i="1" s="1"/>
  <c r="DP1170" i="1"/>
  <c r="AX1170" i="1"/>
  <c r="AZ1170" i="1" s="1"/>
  <c r="EU1168" i="1"/>
  <c r="CH1168" i="1"/>
  <c r="DP1166" i="1"/>
  <c r="AX1166" i="1"/>
  <c r="AZ1166" i="1" s="1"/>
  <c r="EU1164" i="1"/>
  <c r="CH1164" i="1"/>
  <c r="CH1154" i="1"/>
  <c r="DP1152" i="1"/>
  <c r="AX1152" i="1"/>
  <c r="AZ1152" i="1" s="1"/>
  <c r="EU1150" i="1"/>
  <c r="CH1150" i="1"/>
  <c r="DP1148" i="1"/>
  <c r="AX1148" i="1"/>
  <c r="AZ1148" i="1" s="1"/>
  <c r="DP1138" i="1"/>
  <c r="AX1138" i="1"/>
  <c r="AZ1138" i="1" s="1"/>
  <c r="EU1136" i="1"/>
  <c r="CH1136" i="1"/>
  <c r="DP1134" i="1"/>
  <c r="AX1134" i="1"/>
  <c r="AZ1134" i="1" s="1"/>
  <c r="EU1132" i="1"/>
  <c r="CH1132" i="1"/>
  <c r="EU1122" i="1"/>
  <c r="CH1122" i="1"/>
  <c r="DP1120" i="1"/>
  <c r="AX1120" i="1"/>
  <c r="AZ1120" i="1" s="1"/>
  <c r="EU1118" i="1"/>
  <c r="CH1118" i="1"/>
  <c r="DP1116" i="1"/>
  <c r="AX1116" i="1"/>
  <c r="AZ1116" i="1" s="1"/>
  <c r="AX1106" i="1"/>
  <c r="AZ1106" i="1" s="1"/>
  <c r="EU1104" i="1"/>
  <c r="CH1104" i="1"/>
  <c r="DP1102" i="1"/>
  <c r="AX1102" i="1"/>
  <c r="AZ1102" i="1" s="1"/>
  <c r="EU1100" i="1"/>
  <c r="CH1100" i="1"/>
  <c r="EU1090" i="1"/>
  <c r="CH1090" i="1"/>
  <c r="DP1088" i="1"/>
  <c r="AX1088" i="1"/>
  <c r="AZ1088" i="1" s="1"/>
  <c r="EU1086" i="1"/>
  <c r="CH1086" i="1"/>
  <c r="DP1084" i="1"/>
  <c r="AX1084" i="1"/>
  <c r="AZ1084" i="1" s="1"/>
  <c r="AX1074" i="1"/>
  <c r="AZ1074" i="1" s="1"/>
  <c r="EU1194" i="1"/>
  <c r="CH1194" i="1"/>
  <c r="DP1192" i="1"/>
  <c r="AX1192" i="1"/>
  <c r="AZ1192" i="1" s="1"/>
  <c r="EU1190" i="1"/>
  <c r="CH1190" i="1"/>
  <c r="DP1188" i="1"/>
  <c r="AX1188" i="1"/>
  <c r="AZ1188" i="1" s="1"/>
  <c r="AX1178" i="1"/>
  <c r="AZ1178" i="1" s="1"/>
  <c r="EU1176" i="1"/>
  <c r="CH1176" i="1"/>
  <c r="DP1174" i="1"/>
  <c r="AX1174" i="1"/>
  <c r="AZ1174" i="1" s="1"/>
  <c r="EU1172" i="1"/>
  <c r="CH1172" i="1"/>
  <c r="EU1162" i="1"/>
  <c r="CH1162" i="1"/>
  <c r="AX1160" i="1"/>
  <c r="AZ1160" i="1" s="1"/>
  <c r="EU1158" i="1"/>
  <c r="CH1158" i="1"/>
  <c r="DP1156" i="1"/>
  <c r="AX1156" i="1"/>
  <c r="AZ1156" i="1" s="1"/>
  <c r="DP1146" i="1"/>
  <c r="AX1146" i="1"/>
  <c r="AZ1146" i="1" s="1"/>
  <c r="EU1144" i="1"/>
  <c r="CH1144" i="1"/>
  <c r="DP1142" i="1"/>
  <c r="AX1142" i="1"/>
  <c r="AZ1142" i="1" s="1"/>
  <c r="CH1140" i="1"/>
  <c r="EU1130" i="1"/>
  <c r="CH1130" i="1"/>
  <c r="DP1128" i="1"/>
  <c r="AX1128" i="1"/>
  <c r="AZ1128" i="1" s="1"/>
  <c r="EU1126" i="1"/>
  <c r="CH1126" i="1"/>
  <c r="DP1124" i="1"/>
  <c r="AX1124" i="1"/>
  <c r="AZ1124" i="1" s="1"/>
  <c r="DP1114" i="1"/>
  <c r="AX1114" i="1"/>
  <c r="AZ1114" i="1" s="1"/>
  <c r="EU1112" i="1"/>
  <c r="CH1112" i="1"/>
  <c r="DP1110" i="1"/>
  <c r="AX1110" i="1"/>
  <c r="AZ1110" i="1" s="1"/>
  <c r="CH1108" i="1"/>
  <c r="EU1098" i="1"/>
  <c r="CH1098" i="1"/>
  <c r="AX1096" i="1"/>
  <c r="AZ1096" i="1" s="1"/>
  <c r="EU1094" i="1"/>
  <c r="CH1094" i="1"/>
  <c r="AX1092" i="1"/>
  <c r="AZ1092" i="1" s="1"/>
  <c r="DP1082" i="1"/>
  <c r="AX1082" i="1"/>
  <c r="AZ1082" i="1" s="1"/>
  <c r="CH1080" i="1"/>
  <c r="AX1078" i="1"/>
  <c r="AZ1078" i="1" s="1"/>
  <c r="EU1076" i="1"/>
  <c r="CH1076" i="1"/>
  <c r="CH1202" i="1"/>
  <c r="DP1200" i="1"/>
  <c r="AX1200" i="1"/>
  <c r="AZ1200" i="1" s="1"/>
  <c r="EU1198" i="1"/>
  <c r="CH1198" i="1"/>
  <c r="DP1196" i="1"/>
  <c r="AX1196" i="1"/>
  <c r="AZ1196" i="1" s="1"/>
  <c r="DP1186" i="1"/>
  <c r="AX1186" i="1"/>
  <c r="AZ1186" i="1" s="1"/>
  <c r="EU1184" i="1"/>
  <c r="CH1184" i="1"/>
  <c r="DP1182" i="1"/>
  <c r="AX1182" i="1"/>
  <c r="AZ1182" i="1" s="1"/>
  <c r="EU1180" i="1"/>
  <c r="CH1180" i="1"/>
  <c r="EU1170" i="1"/>
  <c r="CH1170" i="1"/>
  <c r="DP1168" i="1"/>
  <c r="AX1168" i="1"/>
  <c r="EU1166" i="1"/>
  <c r="CH1166" i="1"/>
  <c r="DP1164" i="1"/>
  <c r="AX1164" i="1"/>
  <c r="AZ1164" i="1" s="1"/>
  <c r="DP1154" i="1"/>
  <c r="AX1154" i="1"/>
  <c r="AZ1154" i="1" s="1"/>
  <c r="EU1152" i="1"/>
  <c r="DP1150" i="1"/>
  <c r="AX1150" i="1"/>
  <c r="AZ1150" i="1" s="1"/>
  <c r="EU1148" i="1"/>
  <c r="EU1138" i="1"/>
  <c r="CH1138" i="1"/>
  <c r="DP1136" i="1"/>
  <c r="AX1136" i="1"/>
  <c r="EU1134" i="1"/>
  <c r="CH1134" i="1"/>
  <c r="DP1132" i="1"/>
  <c r="AX1132" i="1"/>
  <c r="DP1122" i="1"/>
  <c r="AX1122" i="1"/>
  <c r="AZ1122" i="1" s="1"/>
  <c r="EU1120" i="1"/>
  <c r="DP1118" i="1"/>
  <c r="AX1118" i="1"/>
  <c r="AZ1118" i="1" s="1"/>
  <c r="EU1116" i="1"/>
  <c r="EU1106" i="1"/>
  <c r="CH1106" i="1"/>
  <c r="DP1104" i="1"/>
  <c r="AX1104" i="1"/>
  <c r="EU1102" i="1"/>
  <c r="CH1102" i="1"/>
  <c r="DP1100" i="1"/>
  <c r="AX1100" i="1"/>
  <c r="DP1090" i="1"/>
  <c r="AX1090" i="1"/>
  <c r="AZ1090" i="1" s="1"/>
  <c r="EU1088" i="1"/>
  <c r="DP1086" i="1"/>
  <c r="AX1086" i="1"/>
  <c r="AZ1086" i="1" s="1"/>
  <c r="EU1084" i="1"/>
  <c r="CH1084" i="1"/>
  <c r="EU1074" i="1"/>
  <c r="CH1074" i="1"/>
  <c r="DP1072" i="1"/>
  <c r="AX1072" i="1"/>
  <c r="AZ1072" i="1" s="1"/>
  <c r="EU1070" i="1"/>
  <c r="CH1070" i="1"/>
  <c r="DP1068" i="1"/>
  <c r="AX1068" i="1"/>
  <c r="AZ1068" i="1" s="1"/>
  <c r="DP1058" i="1"/>
  <c r="AX1058" i="1"/>
  <c r="AZ1058" i="1" s="1"/>
  <c r="EU1056" i="1"/>
  <c r="DP1054" i="1"/>
  <c r="AX1054" i="1"/>
  <c r="AZ1054" i="1" s="1"/>
  <c r="EU1052" i="1"/>
  <c r="CH1052" i="1"/>
  <c r="EU1042" i="1"/>
  <c r="CH1042" i="1"/>
  <c r="DP1040" i="1"/>
  <c r="AX1040" i="1"/>
  <c r="EU1038" i="1"/>
  <c r="CH1038" i="1"/>
  <c r="DP1036" i="1"/>
  <c r="AX1036" i="1"/>
  <c r="DP1026" i="1"/>
  <c r="AX1026" i="1"/>
  <c r="AZ1026" i="1" s="1"/>
  <c r="EU1024" i="1"/>
  <c r="DP1022" i="1"/>
  <c r="AX1022" i="1"/>
  <c r="AZ1022" i="1" s="1"/>
  <c r="EU1020" i="1"/>
  <c r="CH1020" i="1"/>
  <c r="EU1010" i="1"/>
  <c r="CH1010" i="1"/>
  <c r="DP1008" i="1"/>
  <c r="AX1008" i="1"/>
  <c r="EU1006" i="1"/>
  <c r="CH1006" i="1"/>
  <c r="DP1004" i="1"/>
  <c r="AX1004" i="1"/>
  <c r="DP994" i="1"/>
  <c r="AX994" i="1"/>
  <c r="AZ994" i="1" s="1"/>
  <c r="EU992" i="1"/>
  <c r="DP990" i="1"/>
  <c r="AX990" i="1"/>
  <c r="AZ990" i="1" s="1"/>
  <c r="EU988" i="1"/>
  <c r="EU978" i="1"/>
  <c r="CH978" i="1"/>
  <c r="DP976" i="1"/>
  <c r="AX976" i="1"/>
  <c r="EU974" i="1"/>
  <c r="CH974" i="1"/>
  <c r="DP972" i="1"/>
  <c r="AX972" i="1"/>
  <c r="DP962" i="1"/>
  <c r="AX962" i="1"/>
  <c r="AZ962" i="1" s="1"/>
  <c r="EU960" i="1"/>
  <c r="CH960" i="1"/>
  <c r="DP958" i="1"/>
  <c r="AX958" i="1"/>
  <c r="AZ958" i="1" s="1"/>
  <c r="EU956" i="1"/>
  <c r="EU946" i="1"/>
  <c r="CH946" i="1"/>
  <c r="DP944" i="1"/>
  <c r="AX944" i="1"/>
  <c r="EU942" i="1"/>
  <c r="CH942" i="1"/>
  <c r="DP940" i="1"/>
  <c r="AX940" i="1"/>
  <c r="DP930" i="1"/>
  <c r="AX930" i="1"/>
  <c r="AZ930" i="1" s="1"/>
  <c r="EU928" i="1"/>
  <c r="DP926" i="1"/>
  <c r="AX926" i="1"/>
  <c r="AZ926" i="1" s="1"/>
  <c r="EU924" i="1"/>
  <c r="EU914" i="1"/>
  <c r="CH914" i="1"/>
  <c r="DP912" i="1"/>
  <c r="AX912" i="1"/>
  <c r="EU910" i="1"/>
  <c r="CH910" i="1"/>
  <c r="DP908" i="1"/>
  <c r="AX908" i="1"/>
  <c r="DP898" i="1"/>
  <c r="AX898" i="1"/>
  <c r="AZ898" i="1" s="1"/>
  <c r="EU896" i="1"/>
  <c r="DP894" i="1"/>
  <c r="AX894" i="1"/>
  <c r="AZ894" i="1" s="1"/>
  <c r="EU892" i="1"/>
  <c r="CH892" i="1"/>
  <c r="EU882" i="1"/>
  <c r="CH882" i="1"/>
  <c r="DP880" i="1"/>
  <c r="AX880" i="1"/>
  <c r="EU878" i="1"/>
  <c r="CH878" i="1"/>
  <c r="DP876" i="1"/>
  <c r="AX876" i="1"/>
  <c r="DP866" i="1"/>
  <c r="AX866" i="1"/>
  <c r="AZ866" i="1" s="1"/>
  <c r="EU864" i="1"/>
  <c r="CH1058" i="1"/>
  <c r="CH1054" i="1"/>
  <c r="AX1050" i="1"/>
  <c r="AZ1050" i="1" s="1"/>
  <c r="AX1046" i="1"/>
  <c r="AZ1046" i="1" s="1"/>
  <c r="EU1044" i="1"/>
  <c r="DP1042" i="1"/>
  <c r="CH1026" i="1"/>
  <c r="CH1022" i="1"/>
  <c r="AX1018" i="1"/>
  <c r="AZ1018" i="1" s="1"/>
  <c r="AX1014" i="1"/>
  <c r="AZ1014" i="1" s="1"/>
  <c r="EU1012" i="1"/>
  <c r="DP1010" i="1"/>
  <c r="CH994" i="1"/>
  <c r="CH990" i="1"/>
  <c r="AX986" i="1"/>
  <c r="AZ986" i="1" s="1"/>
  <c r="EU984" i="1"/>
  <c r="AX982" i="1"/>
  <c r="AZ982" i="1" s="1"/>
  <c r="EU980" i="1"/>
  <c r="DP978" i="1"/>
  <c r="CH962" i="1"/>
  <c r="CH958" i="1"/>
  <c r="AX954" i="1"/>
  <c r="AZ954" i="1" s="1"/>
  <c r="AX950" i="1"/>
  <c r="AZ950" i="1" s="1"/>
  <c r="EU948" i="1"/>
  <c r="DP946" i="1"/>
  <c r="CH930" i="1"/>
  <c r="CH926" i="1"/>
  <c r="AX922" i="1"/>
  <c r="AZ922" i="1" s="1"/>
  <c r="EU920" i="1"/>
  <c r="AX918" i="1"/>
  <c r="AZ918" i="1" s="1"/>
  <c r="EU916" i="1"/>
  <c r="DP914" i="1"/>
  <c r="CH898" i="1"/>
  <c r="CH894" i="1"/>
  <c r="AX890" i="1"/>
  <c r="AZ890" i="1" s="1"/>
  <c r="AX886" i="1"/>
  <c r="AZ886" i="1" s="1"/>
  <c r="EU884" i="1"/>
  <c r="DP882" i="1"/>
  <c r="DP878" i="1"/>
  <c r="CH866" i="1"/>
  <c r="CH864" i="1"/>
  <c r="DP862" i="1"/>
  <c r="AX862" i="1"/>
  <c r="AZ862" i="1" s="1"/>
  <c r="EU860" i="1"/>
  <c r="CH860" i="1"/>
  <c r="DP850" i="1"/>
  <c r="AX850" i="1"/>
  <c r="EU848" i="1"/>
  <c r="CH848" i="1"/>
  <c r="DP846" i="1"/>
  <c r="AX846" i="1"/>
  <c r="AZ846" i="1" s="1"/>
  <c r="EU844" i="1"/>
  <c r="CH844" i="1"/>
  <c r="EU834" i="1"/>
  <c r="DP832" i="1"/>
  <c r="AX832" i="1"/>
  <c r="AZ832" i="1" s="1"/>
  <c r="EU830" i="1"/>
  <c r="DP828" i="1"/>
  <c r="AX828" i="1"/>
  <c r="AZ828" i="1" s="1"/>
  <c r="DP818" i="1"/>
  <c r="AX818" i="1"/>
  <c r="EU816" i="1"/>
  <c r="CH816" i="1"/>
  <c r="DP814" i="1"/>
  <c r="AX814" i="1"/>
  <c r="AZ814" i="1" s="1"/>
  <c r="EU812" i="1"/>
  <c r="CH812" i="1"/>
  <c r="DP808" i="1"/>
  <c r="AX808" i="1"/>
  <c r="EU806" i="1"/>
  <c r="CH806" i="1"/>
  <c r="DP804" i="1"/>
  <c r="AX804" i="1"/>
  <c r="AZ804" i="1" s="1"/>
  <c r="EU802" i="1"/>
  <c r="CH802" i="1"/>
  <c r="EU792" i="1"/>
  <c r="DP790" i="1"/>
  <c r="AX790" i="1"/>
  <c r="AZ790" i="1" s="1"/>
  <c r="EU788" i="1"/>
  <c r="DP786" i="1"/>
  <c r="AX786" i="1"/>
  <c r="AZ786" i="1" s="1"/>
  <c r="DP776" i="1"/>
  <c r="AX776" i="1"/>
  <c r="EU774" i="1"/>
  <c r="CH774" i="1"/>
  <c r="DP772" i="1"/>
  <c r="AX772" i="1"/>
  <c r="EU770" i="1"/>
  <c r="CH770" i="1"/>
  <c r="EU762" i="1"/>
  <c r="DP760" i="1"/>
  <c r="AX760" i="1"/>
  <c r="AZ760" i="1" s="1"/>
  <c r="EU756" i="1"/>
  <c r="EU750" i="1"/>
  <c r="CH750" i="1"/>
  <c r="DP746" i="1"/>
  <c r="AX746" i="1"/>
  <c r="AZ746" i="1" s="1"/>
  <c r="EU744" i="1"/>
  <c r="CH744" i="1"/>
  <c r="DP740" i="1"/>
  <c r="AX740" i="1"/>
  <c r="AZ740" i="1" s="1"/>
  <c r="DP734" i="1"/>
  <c r="AX734" i="1"/>
  <c r="AZ734" i="1" s="1"/>
  <c r="EU730" i="1"/>
  <c r="DP728" i="1"/>
  <c r="AX728" i="1"/>
  <c r="AZ728" i="1" s="1"/>
  <c r="EU724" i="1"/>
  <c r="DP720" i="1"/>
  <c r="AX720" i="1"/>
  <c r="AZ720" i="1" s="1"/>
  <c r="EU718" i="1"/>
  <c r="DP714" i="1"/>
  <c r="AX714" i="1"/>
  <c r="AZ714" i="1" s="1"/>
  <c r="DP708" i="1"/>
  <c r="AX708" i="1"/>
  <c r="EU704" i="1"/>
  <c r="CH704" i="1"/>
  <c r="DP702" i="1"/>
  <c r="AX702" i="1"/>
  <c r="AZ702" i="1" s="1"/>
  <c r="EU698" i="1"/>
  <c r="CH698" i="1"/>
  <c r="EU692" i="1"/>
  <c r="CH692" i="1"/>
  <c r="DP688" i="1"/>
  <c r="AX688" i="1"/>
  <c r="AZ688" i="1" s="1"/>
  <c r="EU686" i="1"/>
  <c r="EU680" i="1"/>
  <c r="CH680" i="1"/>
  <c r="DP678" i="1"/>
  <c r="AX678" i="1"/>
  <c r="AZ678" i="1" s="1"/>
  <c r="EU674" i="1"/>
  <c r="CH674" i="1"/>
  <c r="EU668" i="1"/>
  <c r="DP666" i="1"/>
  <c r="AX666" i="1"/>
  <c r="AZ666" i="1" s="1"/>
  <c r="DP660" i="1"/>
  <c r="AX660" i="1"/>
  <c r="EU656" i="1"/>
  <c r="CH656" i="1"/>
  <c r="DP654" i="1"/>
  <c r="AX654" i="1"/>
  <c r="AZ654" i="1" s="1"/>
  <c r="DP648" i="1"/>
  <c r="AX648" i="1"/>
  <c r="AZ648" i="1" s="1"/>
  <c r="EU646" i="1"/>
  <c r="DP642" i="1"/>
  <c r="AX642" i="1"/>
  <c r="AZ642" i="1" s="1"/>
  <c r="DP636" i="1"/>
  <c r="AX636" i="1"/>
  <c r="AZ636" i="1" s="1"/>
  <c r="EU634" i="1"/>
  <c r="CH1066" i="1"/>
  <c r="CH1062" i="1"/>
  <c r="EU1058" i="1"/>
  <c r="AX1056" i="1"/>
  <c r="AZ1056" i="1" s="1"/>
  <c r="EU1054" i="1"/>
  <c r="AX1052" i="1"/>
  <c r="AZ1052" i="1" s="1"/>
  <c r="DP1050" i="1"/>
  <c r="DP1046" i="1"/>
  <c r="CH1034" i="1"/>
  <c r="CH1030" i="1"/>
  <c r="EU1026" i="1"/>
  <c r="AX1024" i="1"/>
  <c r="AZ1024" i="1" s="1"/>
  <c r="EU1022" i="1"/>
  <c r="AX1020" i="1"/>
  <c r="AZ1020" i="1" s="1"/>
  <c r="DP1018" i="1"/>
  <c r="DP1014" i="1"/>
  <c r="CH1002" i="1"/>
  <c r="CH998" i="1"/>
  <c r="EU994" i="1"/>
  <c r="AX992" i="1"/>
  <c r="AZ992" i="1" s="1"/>
  <c r="EU990" i="1"/>
  <c r="AX988" i="1"/>
  <c r="AZ988" i="1" s="1"/>
  <c r="DP986" i="1"/>
  <c r="DP982" i="1"/>
  <c r="CH970" i="1"/>
  <c r="CH966" i="1"/>
  <c r="AX960" i="1"/>
  <c r="AZ960" i="1" s="1"/>
  <c r="EU958" i="1"/>
  <c r="AX956" i="1"/>
  <c r="AZ956" i="1" s="1"/>
  <c r="DP954" i="1"/>
  <c r="DP950" i="1"/>
  <c r="CH938" i="1"/>
  <c r="CH934" i="1"/>
  <c r="EU930" i="1"/>
  <c r="AX928" i="1"/>
  <c r="AZ928" i="1" s="1"/>
  <c r="EU926" i="1"/>
  <c r="AX924" i="1"/>
  <c r="AZ924" i="1" s="1"/>
  <c r="DP922" i="1"/>
  <c r="DP918" i="1"/>
  <c r="CH906" i="1"/>
  <c r="CH902" i="1"/>
  <c r="AX896" i="1"/>
  <c r="AZ896" i="1" s="1"/>
  <c r="EU894" i="1"/>
  <c r="AX892" i="1"/>
  <c r="AZ892" i="1" s="1"/>
  <c r="DP890" i="1"/>
  <c r="DP886" i="1"/>
  <c r="CH874" i="1"/>
  <c r="CH870" i="1"/>
  <c r="AX858" i="1"/>
  <c r="AZ858" i="1" s="1"/>
  <c r="EU856" i="1"/>
  <c r="CH856" i="1"/>
  <c r="CH1072" i="1"/>
  <c r="CH1068" i="1"/>
  <c r="EU1066" i="1"/>
  <c r="AX1064" i="1"/>
  <c r="AZ1064" i="1" s="1"/>
  <c r="EU1062" i="1"/>
  <c r="AX1060" i="1"/>
  <c r="AZ1060" i="1" s="1"/>
  <c r="DP1056" i="1"/>
  <c r="DP1052" i="1"/>
  <c r="CH1040" i="1"/>
  <c r="CH1036" i="1"/>
  <c r="EU1034" i="1"/>
  <c r="AX1032" i="1"/>
  <c r="AZ1032" i="1" s="1"/>
  <c r="EU1030" i="1"/>
  <c r="AX1028" i="1"/>
  <c r="AZ1028" i="1" s="1"/>
  <c r="DP1024" i="1"/>
  <c r="DP1020" i="1"/>
  <c r="CH1008" i="1"/>
  <c r="CH1004" i="1"/>
  <c r="EU1002" i="1"/>
  <c r="AX1000" i="1"/>
  <c r="AZ1000" i="1" s="1"/>
  <c r="EU998" i="1"/>
  <c r="AX996" i="1"/>
  <c r="AZ996" i="1" s="1"/>
  <c r="DP992" i="1"/>
  <c r="DP988" i="1"/>
  <c r="CH976" i="1"/>
  <c r="CH972" i="1"/>
  <c r="EU970" i="1"/>
  <c r="AX968" i="1"/>
  <c r="AZ968" i="1" s="1"/>
  <c r="EU966" i="1"/>
  <c r="AX964" i="1"/>
  <c r="AZ964" i="1" s="1"/>
  <c r="DP960" i="1"/>
  <c r="DP956" i="1"/>
  <c r="CH944" i="1"/>
  <c r="CH940" i="1"/>
  <c r="EU938" i="1"/>
  <c r="AX936" i="1"/>
  <c r="AZ936" i="1" s="1"/>
  <c r="EU934" i="1"/>
  <c r="AX932" i="1"/>
  <c r="AZ932" i="1" s="1"/>
  <c r="DP928" i="1"/>
  <c r="DP924" i="1"/>
  <c r="CH912" i="1"/>
  <c r="CH908" i="1"/>
  <c r="EU906" i="1"/>
  <c r="AX904" i="1"/>
  <c r="AZ904" i="1" s="1"/>
  <c r="EU902" i="1"/>
  <c r="AX900" i="1"/>
  <c r="AZ900" i="1" s="1"/>
  <c r="DP896" i="1"/>
  <c r="DP892" i="1"/>
  <c r="CH880" i="1"/>
  <c r="CH876" i="1"/>
  <c r="EU874" i="1"/>
  <c r="AX872" i="1"/>
  <c r="AZ872" i="1" s="1"/>
  <c r="EU870" i="1"/>
  <c r="AX868" i="1"/>
  <c r="AZ868" i="1" s="1"/>
  <c r="DP864" i="1"/>
  <c r="AX864" i="1"/>
  <c r="AZ864" i="1" s="1"/>
  <c r="EU862" i="1"/>
  <c r="EU1072" i="1"/>
  <c r="AX1070" i="1"/>
  <c r="AZ1070" i="1" s="1"/>
  <c r="EU1068" i="1"/>
  <c r="DP1060" i="1"/>
  <c r="CH1048" i="1"/>
  <c r="CH1044" i="1"/>
  <c r="AX1042" i="1"/>
  <c r="EU1040" i="1"/>
  <c r="AX1038" i="1"/>
  <c r="AZ1038" i="1" s="1"/>
  <c r="EU1036" i="1"/>
  <c r="DP1028" i="1"/>
  <c r="CH1016" i="1"/>
  <c r="CH1012" i="1"/>
  <c r="AX1010" i="1"/>
  <c r="EU1008" i="1"/>
  <c r="AX1006" i="1"/>
  <c r="AZ1006" i="1" s="1"/>
  <c r="EU1004" i="1"/>
  <c r="DP996" i="1"/>
  <c r="CH984" i="1"/>
  <c r="CH980" i="1"/>
  <c r="AX978" i="1"/>
  <c r="EU976" i="1"/>
  <c r="AX974" i="1"/>
  <c r="AZ974" i="1" s="1"/>
  <c r="EU972" i="1"/>
  <c r="DP964" i="1"/>
  <c r="CH952" i="1"/>
  <c r="CH948" i="1"/>
  <c r="AX946" i="1"/>
  <c r="EU944" i="1"/>
  <c r="AX942" i="1"/>
  <c r="AZ942" i="1" s="1"/>
  <c r="EU940" i="1"/>
  <c r="DP932" i="1"/>
  <c r="CH920" i="1"/>
  <c r="CH916" i="1"/>
  <c r="AX914" i="1"/>
  <c r="EU912" i="1"/>
  <c r="AX910" i="1"/>
  <c r="AZ910" i="1" s="1"/>
  <c r="EU908" i="1"/>
  <c r="DP900" i="1"/>
  <c r="CH888" i="1"/>
  <c r="CH884" i="1"/>
  <c r="AX882" i="1"/>
  <c r="EU880" i="1"/>
  <c r="AX878" i="1"/>
  <c r="AZ878" i="1" s="1"/>
  <c r="EU876" i="1"/>
  <c r="DP868" i="1"/>
  <c r="DP856" i="1"/>
  <c r="AX856" i="1"/>
  <c r="AZ856" i="1" s="1"/>
  <c r="CH854" i="1"/>
  <c r="DP852" i="1"/>
  <c r="AX852" i="1"/>
  <c r="AZ852" i="1" s="1"/>
  <c r="DP842" i="1"/>
  <c r="AX842" i="1"/>
  <c r="AZ842" i="1" s="1"/>
  <c r="EU840" i="1"/>
  <c r="CH840" i="1"/>
  <c r="DP838" i="1"/>
  <c r="AX838" i="1"/>
  <c r="AZ838" i="1" s="1"/>
  <c r="EU836" i="1"/>
  <c r="CH836" i="1"/>
  <c r="EU826" i="1"/>
  <c r="CH826" i="1"/>
  <c r="DP824" i="1"/>
  <c r="AX824" i="1"/>
  <c r="AZ824" i="1" s="1"/>
  <c r="EU822" i="1"/>
  <c r="CH822" i="1"/>
  <c r="DP820" i="1"/>
  <c r="AX820" i="1"/>
  <c r="AZ820" i="1" s="1"/>
  <c r="DP810" i="1"/>
  <c r="AX810" i="1"/>
  <c r="AZ810" i="1" s="1"/>
  <c r="DP800" i="1"/>
  <c r="AX800" i="1"/>
  <c r="AZ800" i="1" s="1"/>
  <c r="EU798" i="1"/>
  <c r="CH798" i="1"/>
  <c r="DP796" i="1"/>
  <c r="AX796" i="1"/>
  <c r="AZ796" i="1" s="1"/>
  <c r="CH794" i="1"/>
  <c r="EU784" i="1"/>
  <c r="CH784" i="1"/>
  <c r="AX782" i="1"/>
  <c r="AZ782" i="1" s="1"/>
  <c r="EU780" i="1"/>
  <c r="CH780" i="1"/>
  <c r="AX778" i="1"/>
  <c r="AZ778" i="1" s="1"/>
  <c r="DP768" i="1"/>
  <c r="AX768" i="1"/>
  <c r="AZ768" i="1" s="1"/>
  <c r="EU766" i="1"/>
  <c r="CH766" i="1"/>
  <c r="DP764" i="1"/>
  <c r="AX764" i="1"/>
  <c r="AZ764" i="1" s="1"/>
  <c r="EU758" i="1"/>
  <c r="CH758" i="1"/>
  <c r="DP754" i="1"/>
  <c r="AX754" i="1"/>
  <c r="AZ754" i="1" s="1"/>
  <c r="EU752" i="1"/>
  <c r="CH752" i="1"/>
  <c r="AX748" i="1"/>
  <c r="AZ748" i="1" s="1"/>
  <c r="DP742" i="1"/>
  <c r="AX742" i="1"/>
  <c r="AZ742" i="1" s="1"/>
  <c r="EU738" i="1"/>
  <c r="CH738" i="1"/>
  <c r="AX736" i="1"/>
  <c r="AZ736" i="1" s="1"/>
  <c r="EU732" i="1"/>
  <c r="CH732" i="1"/>
  <c r="EU726" i="1"/>
  <c r="CH726" i="1"/>
  <c r="DP722" i="1"/>
  <c r="AX722" i="1"/>
  <c r="AZ722" i="1" s="1"/>
  <c r="AX716" i="1"/>
  <c r="AZ716" i="1" s="1"/>
  <c r="EU712" i="1"/>
  <c r="CH712" i="1"/>
  <c r="AX710" i="1"/>
  <c r="AZ710" i="1" s="1"/>
  <c r="EU706" i="1"/>
  <c r="CH706" i="1"/>
  <c r="CH700" i="1"/>
  <c r="DP696" i="1"/>
  <c r="AX696" i="1"/>
  <c r="AZ696" i="1" s="1"/>
  <c r="EU694" i="1"/>
  <c r="CH694" i="1"/>
  <c r="DP690" i="1"/>
  <c r="AX690" i="1"/>
  <c r="AZ690" i="1" s="1"/>
  <c r="AX684" i="1"/>
  <c r="AZ684" i="1" s="1"/>
  <c r="EU682" i="1"/>
  <c r="CH682" i="1"/>
  <c r="EU676" i="1"/>
  <c r="CH676" i="1"/>
  <c r="DP672" i="1"/>
  <c r="AX672" i="1"/>
  <c r="AZ672" i="1" s="1"/>
  <c r="CH670" i="1"/>
  <c r="EU664" i="1"/>
  <c r="CH664" i="1"/>
  <c r="AX662" i="1"/>
  <c r="AZ662" i="1" s="1"/>
  <c r="EU658" i="1"/>
  <c r="CH658" i="1"/>
  <c r="EU652" i="1"/>
  <c r="CH652" i="1"/>
  <c r="DP650" i="1"/>
  <c r="AX650" i="1"/>
  <c r="AZ650" i="1" s="1"/>
  <c r="DP644" i="1"/>
  <c r="AX644" i="1"/>
  <c r="AZ644" i="1" s="1"/>
  <c r="EU640" i="1"/>
  <c r="CH640" i="1"/>
  <c r="DP638" i="1"/>
  <c r="AX638" i="1"/>
  <c r="AZ638" i="1" s="1"/>
  <c r="DP632" i="1"/>
  <c r="CH850" i="1"/>
  <c r="CH846" i="1"/>
  <c r="EU842" i="1"/>
  <c r="AX840" i="1"/>
  <c r="AZ840" i="1" s="1"/>
  <c r="EU838" i="1"/>
  <c r="AX836" i="1"/>
  <c r="AZ836" i="1" s="1"/>
  <c r="DP834" i="1"/>
  <c r="DP830" i="1"/>
  <c r="CH818" i="1"/>
  <c r="CH814" i="1"/>
  <c r="EU810" i="1"/>
  <c r="DP806" i="1"/>
  <c r="DP802" i="1"/>
  <c r="CH786" i="1"/>
  <c r="AX784" i="1"/>
  <c r="AZ784" i="1" s="1"/>
  <c r="EU782" i="1"/>
  <c r="AX780" i="1"/>
  <c r="EU778" i="1"/>
  <c r="DP774" i="1"/>
  <c r="DP770" i="1"/>
  <c r="DP762" i="1"/>
  <c r="EU754" i="1"/>
  <c r="AX752" i="1"/>
  <c r="AZ752" i="1" s="1"/>
  <c r="DP750" i="1"/>
  <c r="CH746" i="1"/>
  <c r="EU742" i="1"/>
  <c r="CH734" i="1"/>
  <c r="AX732" i="1"/>
  <c r="AZ732" i="1" s="1"/>
  <c r="DP730" i="1"/>
  <c r="EU722" i="1"/>
  <c r="DP718" i="1"/>
  <c r="CH714" i="1"/>
  <c r="AX712" i="1"/>
  <c r="AZ712" i="1" s="1"/>
  <c r="EU710" i="1"/>
  <c r="CH702" i="1"/>
  <c r="AX700" i="1"/>
  <c r="AZ700" i="1" s="1"/>
  <c r="EU690" i="1"/>
  <c r="DP686" i="1"/>
  <c r="CH678" i="1"/>
  <c r="AX676" i="1"/>
  <c r="DP674" i="1"/>
  <c r="CH666" i="1"/>
  <c r="AX664" i="1"/>
  <c r="AZ664" i="1" s="1"/>
  <c r="EU662" i="1"/>
  <c r="CH654" i="1"/>
  <c r="AX652" i="1"/>
  <c r="AZ652" i="1" s="1"/>
  <c r="EU650" i="1"/>
  <c r="DP646" i="1"/>
  <c r="CH642" i="1"/>
  <c r="AX640" i="1"/>
  <c r="AZ640" i="1" s="1"/>
  <c r="EU638" i="1"/>
  <c r="AX634" i="1"/>
  <c r="AZ634" i="1" s="1"/>
  <c r="AX632" i="1"/>
  <c r="AZ632" i="1" s="1"/>
  <c r="EU630" i="1"/>
  <c r="DP626" i="1"/>
  <c r="AX626" i="1"/>
  <c r="AZ626" i="1" s="1"/>
  <c r="DP620" i="1"/>
  <c r="AX620" i="1"/>
  <c r="EU618" i="1"/>
  <c r="CH618" i="1"/>
  <c r="EU612" i="1"/>
  <c r="DP608" i="1"/>
  <c r="AX608" i="1"/>
  <c r="AZ608" i="1" s="1"/>
  <c r="EU606" i="1"/>
  <c r="CH606" i="1"/>
  <c r="EU600" i="1"/>
  <c r="CH600" i="1"/>
  <c r="DP598" i="1"/>
  <c r="AX598" i="1"/>
  <c r="EU594" i="1"/>
  <c r="CH594" i="1"/>
  <c r="EU588" i="1"/>
  <c r="CH588" i="1"/>
  <c r="DP586" i="1"/>
  <c r="AX586" i="1"/>
  <c r="AZ586" i="1" s="1"/>
  <c r="DP580" i="1"/>
  <c r="AX580" i="1"/>
  <c r="AZ580" i="1" s="1"/>
  <c r="EU576" i="1"/>
  <c r="CH576" i="1"/>
  <c r="DP574" i="1"/>
  <c r="AX574" i="1"/>
  <c r="DP568" i="1"/>
  <c r="AX568" i="1"/>
  <c r="AZ568" i="1" s="1"/>
  <c r="EU566" i="1"/>
  <c r="CH566" i="1"/>
  <c r="DP562" i="1"/>
  <c r="AX562" i="1"/>
  <c r="AZ562" i="1" s="1"/>
  <c r="EU560" i="1"/>
  <c r="CH560" i="1"/>
  <c r="DP556" i="1"/>
  <c r="AX556" i="1"/>
  <c r="AZ556" i="1" s="1"/>
  <c r="DP550" i="1"/>
  <c r="AX550" i="1"/>
  <c r="EU548" i="1"/>
  <c r="CH548" i="1"/>
  <c r="EU542" i="1"/>
  <c r="CH542" i="1"/>
  <c r="DP538" i="1"/>
  <c r="AX538" i="1"/>
  <c r="AZ538" i="1" s="1"/>
  <c r="EU536" i="1"/>
  <c r="EU530" i="1"/>
  <c r="CH530" i="1"/>
  <c r="DP528" i="1"/>
  <c r="AX528" i="1"/>
  <c r="DP522" i="1"/>
  <c r="AX522" i="1"/>
  <c r="AZ522" i="1" s="1"/>
  <c r="EU520" i="1"/>
  <c r="EU514" i="1"/>
  <c r="CH514" i="1"/>
  <c r="DP512" i="1"/>
  <c r="AX512" i="1"/>
  <c r="AZ512" i="1" s="1"/>
  <c r="DP506" i="1"/>
  <c r="AX506" i="1"/>
  <c r="AZ506" i="1" s="1"/>
  <c r="EU504" i="1"/>
  <c r="EU498" i="1"/>
  <c r="CH498" i="1"/>
  <c r="DP496" i="1"/>
  <c r="AX496" i="1"/>
  <c r="DP490" i="1"/>
  <c r="AX490" i="1"/>
  <c r="AZ490" i="1" s="1"/>
  <c r="EU488" i="1"/>
  <c r="EU482" i="1"/>
  <c r="CH482" i="1"/>
  <c r="DP480" i="1"/>
  <c r="AX480" i="1"/>
  <c r="DP474" i="1"/>
  <c r="AX474" i="1"/>
  <c r="AZ474" i="1" s="1"/>
  <c r="EU472" i="1"/>
  <c r="EU466" i="1"/>
  <c r="CH466" i="1"/>
  <c r="DP464" i="1"/>
  <c r="AX464" i="1"/>
  <c r="DP458" i="1"/>
  <c r="AX458" i="1"/>
  <c r="AZ458" i="1" s="1"/>
  <c r="EU456" i="1"/>
  <c r="EU450" i="1"/>
  <c r="CH450" i="1"/>
  <c r="DP448" i="1"/>
  <c r="AX448" i="1"/>
  <c r="DP438" i="1"/>
  <c r="AX438" i="1"/>
  <c r="AZ438" i="1" s="1"/>
  <c r="DP432" i="1"/>
  <c r="AX432" i="1"/>
  <c r="EU428" i="1"/>
  <c r="CH428" i="1"/>
  <c r="DP426" i="1"/>
  <c r="AX426" i="1"/>
  <c r="EU422" i="1"/>
  <c r="CH422" i="1"/>
  <c r="DP418" i="1"/>
  <c r="AX418" i="1"/>
  <c r="EU416" i="1"/>
  <c r="CH416" i="1"/>
  <c r="DP412" i="1"/>
  <c r="AX412" i="1"/>
  <c r="EU410" i="1"/>
  <c r="CH410" i="1"/>
  <c r="DP408" i="1"/>
  <c r="AX408" i="1"/>
  <c r="EU400" i="1"/>
  <c r="CH400" i="1"/>
  <c r="EU394" i="1"/>
  <c r="CH394" i="1"/>
  <c r="DP390" i="1"/>
  <c r="AX390" i="1"/>
  <c r="AZ390" i="1" s="1"/>
  <c r="EU386" i="1"/>
  <c r="CH386" i="1"/>
  <c r="CH862" i="1"/>
  <c r="CH852" i="1"/>
  <c r="EU850" i="1"/>
  <c r="AX848" i="1"/>
  <c r="EU846" i="1"/>
  <c r="AX844" i="1"/>
  <c r="AZ844" i="1" s="1"/>
  <c r="DP840" i="1"/>
  <c r="DP836" i="1"/>
  <c r="CH824" i="1"/>
  <c r="CH820" i="1"/>
  <c r="EU818" i="1"/>
  <c r="AX816" i="1"/>
  <c r="EU814" i="1"/>
  <c r="AX812" i="1"/>
  <c r="AZ812" i="1" s="1"/>
  <c r="CH800" i="1"/>
  <c r="CH796" i="1"/>
  <c r="AX792" i="1"/>
  <c r="AZ792" i="1" s="1"/>
  <c r="EU790" i="1"/>
  <c r="AX788" i="1"/>
  <c r="AZ788" i="1" s="1"/>
  <c r="DP784" i="1"/>
  <c r="DP780" i="1"/>
  <c r="CH768" i="1"/>
  <c r="CH764" i="1"/>
  <c r="AX756" i="1"/>
  <c r="AZ756" i="1" s="1"/>
  <c r="DP752" i="1"/>
  <c r="CH748" i="1"/>
  <c r="EU746" i="1"/>
  <c r="AX744" i="1"/>
  <c r="AZ744" i="1" s="1"/>
  <c r="CH736" i="1"/>
  <c r="EU734" i="1"/>
  <c r="AX724" i="1"/>
  <c r="AZ724" i="1" s="1"/>
  <c r="CH716" i="1"/>
  <c r="EU714" i="1"/>
  <c r="DP712" i="1"/>
  <c r="AX704" i="1"/>
  <c r="AZ704" i="1" s="1"/>
  <c r="EU702" i="1"/>
  <c r="DP700" i="1"/>
  <c r="CH696" i="1"/>
  <c r="AX692" i="1"/>
  <c r="AZ692" i="1" s="1"/>
  <c r="CH684" i="1"/>
  <c r="AX680" i="1"/>
  <c r="AZ680" i="1" s="1"/>
  <c r="EU678" i="1"/>
  <c r="DP676" i="1"/>
  <c r="CH672" i="1"/>
  <c r="AX668" i="1"/>
  <c r="AZ668" i="1" s="1"/>
  <c r="EU666" i="1"/>
  <c r="DP664" i="1"/>
  <c r="AX656" i="1"/>
  <c r="AZ656" i="1" s="1"/>
  <c r="EU654" i="1"/>
  <c r="CH644" i="1"/>
  <c r="EU642" i="1"/>
  <c r="DP640" i="1"/>
  <c r="EU628" i="1"/>
  <c r="CH628" i="1"/>
  <c r="DP624" i="1"/>
  <c r="AX624" i="1"/>
  <c r="AZ624" i="1" s="1"/>
  <c r="CH622" i="1"/>
  <c r="EU616" i="1"/>
  <c r="CH616" i="1"/>
  <c r="DP614" i="1"/>
  <c r="AX614" i="1"/>
  <c r="AZ614" i="1" s="1"/>
  <c r="EU610" i="1"/>
  <c r="CH610" i="1"/>
  <c r="EU604" i="1"/>
  <c r="CH604" i="1"/>
  <c r="DP602" i="1"/>
  <c r="AX602" i="1"/>
  <c r="AZ602" i="1" s="1"/>
  <c r="DP596" i="1"/>
  <c r="AX596" i="1"/>
  <c r="AZ596" i="1" s="1"/>
  <c r="EU592" i="1"/>
  <c r="CH592" i="1"/>
  <c r="DP590" i="1"/>
  <c r="AX590" i="1"/>
  <c r="AZ590" i="1" s="1"/>
  <c r="DP584" i="1"/>
  <c r="AX584" i="1"/>
  <c r="AZ584" i="1" s="1"/>
  <c r="EU582" i="1"/>
  <c r="CH582" i="1"/>
  <c r="DP578" i="1"/>
  <c r="AX578" i="1"/>
  <c r="AZ578" i="1" s="1"/>
  <c r="DP572" i="1"/>
  <c r="AX572" i="1"/>
  <c r="AZ572" i="1" s="1"/>
  <c r="EU570" i="1"/>
  <c r="CH570" i="1"/>
  <c r="AX860" i="1"/>
  <c r="DP858" i="1"/>
  <c r="AX854" i="1"/>
  <c r="AZ854" i="1" s="1"/>
  <c r="EU852" i="1"/>
  <c r="DP848" i="1"/>
  <c r="DP844" i="1"/>
  <c r="CH832" i="1"/>
  <c r="CH828" i="1"/>
  <c r="AX826" i="1"/>
  <c r="EU824" i="1"/>
  <c r="AX822" i="1"/>
  <c r="AZ822" i="1" s="1"/>
  <c r="EU820" i="1"/>
  <c r="DP816" i="1"/>
  <c r="DP812" i="1"/>
  <c r="CH808" i="1"/>
  <c r="CH804" i="1"/>
  <c r="EU800" i="1"/>
  <c r="AX798" i="1"/>
  <c r="AZ798" i="1" s="1"/>
  <c r="EU796" i="1"/>
  <c r="AX794" i="1"/>
  <c r="AZ794" i="1" s="1"/>
  <c r="DP792" i="1"/>
  <c r="DP788" i="1"/>
  <c r="CH776" i="1"/>
  <c r="CH772" i="1"/>
  <c r="AX766" i="1"/>
  <c r="EU764" i="1"/>
  <c r="CH760" i="1"/>
  <c r="AX758" i="1"/>
  <c r="DP756" i="1"/>
  <c r="EU748" i="1"/>
  <c r="DP744" i="1"/>
  <c r="CH740" i="1"/>
  <c r="AX738" i="1"/>
  <c r="AZ738" i="1" s="1"/>
  <c r="EU736" i="1"/>
  <c r="CH728" i="1"/>
  <c r="AX726" i="1"/>
  <c r="DP724" i="1"/>
  <c r="CH720" i="1"/>
  <c r="EU716" i="1"/>
  <c r="CH708" i="1"/>
  <c r="AX706" i="1"/>
  <c r="AZ706" i="1" s="1"/>
  <c r="DP704" i="1"/>
  <c r="EU696" i="1"/>
  <c r="AX694" i="1"/>
  <c r="DP692" i="1"/>
  <c r="CH688" i="1"/>
  <c r="EU684" i="1"/>
  <c r="AX682" i="1"/>
  <c r="DP680" i="1"/>
  <c r="EU672" i="1"/>
  <c r="AX670" i="1"/>
  <c r="AZ670" i="1" s="1"/>
  <c r="DP668" i="1"/>
  <c r="CH660" i="1"/>
  <c r="AX658" i="1"/>
  <c r="AZ658" i="1" s="1"/>
  <c r="DP656" i="1"/>
  <c r="CH648" i="1"/>
  <c r="EU644" i="1"/>
  <c r="CH636" i="1"/>
  <c r="CH634" i="1"/>
  <c r="DP630" i="1"/>
  <c r="AX630" i="1"/>
  <c r="AZ630" i="1" s="1"/>
  <c r="EU626" i="1"/>
  <c r="EU620" i="1"/>
  <c r="CH620" i="1"/>
  <c r="DP618" i="1"/>
  <c r="AX618" i="1"/>
  <c r="AZ618" i="1" s="1"/>
  <c r="DP612" i="1"/>
  <c r="AX612" i="1"/>
  <c r="AZ612" i="1" s="1"/>
  <c r="EU608" i="1"/>
  <c r="DP606" i="1"/>
  <c r="AX606" i="1"/>
  <c r="AZ606" i="1" s="1"/>
  <c r="DP600" i="1"/>
  <c r="AX600" i="1"/>
  <c r="EU598" i="1"/>
  <c r="CH598" i="1"/>
  <c r="DP594" i="1"/>
  <c r="AX594" i="1"/>
  <c r="AZ594" i="1" s="1"/>
  <c r="DP588" i="1"/>
  <c r="AX588" i="1"/>
  <c r="AZ588" i="1" s="1"/>
  <c r="EU586" i="1"/>
  <c r="DP860" i="1"/>
  <c r="DP854" i="1"/>
  <c r="CH842" i="1"/>
  <c r="AX834" i="1"/>
  <c r="AZ834" i="1" s="1"/>
  <c r="EU832" i="1"/>
  <c r="AX830" i="1"/>
  <c r="AZ830" i="1" s="1"/>
  <c r="DP826" i="1"/>
  <c r="DP822" i="1"/>
  <c r="CH810" i="1"/>
  <c r="EU808" i="1"/>
  <c r="AX806" i="1"/>
  <c r="AZ806" i="1" s="1"/>
  <c r="EU804" i="1"/>
  <c r="AX802" i="1"/>
  <c r="AZ802" i="1" s="1"/>
  <c r="DP798" i="1"/>
  <c r="DP794" i="1"/>
  <c r="CH782" i="1"/>
  <c r="CH778" i="1"/>
  <c r="EU776" i="1"/>
  <c r="AX774" i="1"/>
  <c r="AZ774" i="1" s="1"/>
  <c r="EU772" i="1"/>
  <c r="AX770" i="1"/>
  <c r="AZ770" i="1" s="1"/>
  <c r="DP766" i="1"/>
  <c r="AX762" i="1"/>
  <c r="AZ762" i="1" s="1"/>
  <c r="EU760" i="1"/>
  <c r="DP758" i="1"/>
  <c r="AX750" i="1"/>
  <c r="AZ750" i="1" s="1"/>
  <c r="CH742" i="1"/>
  <c r="EU740" i="1"/>
  <c r="AX730" i="1"/>
  <c r="AZ730" i="1" s="1"/>
  <c r="EU728" i="1"/>
  <c r="DP726" i="1"/>
  <c r="EU720" i="1"/>
  <c r="AX718" i="1"/>
  <c r="AZ718" i="1" s="1"/>
  <c r="CH710" i="1"/>
  <c r="EU708" i="1"/>
  <c r="DP706" i="1"/>
  <c r="AX698" i="1"/>
  <c r="AZ698" i="1" s="1"/>
  <c r="DP694" i="1"/>
  <c r="EU688" i="1"/>
  <c r="AX686" i="1"/>
  <c r="AZ686" i="1" s="1"/>
  <c r="DP682" i="1"/>
  <c r="AX674" i="1"/>
  <c r="DP670" i="1"/>
  <c r="CH662" i="1"/>
  <c r="EU660" i="1"/>
  <c r="CH650" i="1"/>
  <c r="EU648" i="1"/>
  <c r="AX646" i="1"/>
  <c r="AZ646" i="1" s="1"/>
  <c r="CH638" i="1"/>
  <c r="EU636" i="1"/>
  <c r="EU632" i="1"/>
  <c r="DP628" i="1"/>
  <c r="AX628" i="1"/>
  <c r="EU624" i="1"/>
  <c r="CH624" i="1"/>
  <c r="DP622" i="1"/>
  <c r="AX622" i="1"/>
  <c r="DP616" i="1"/>
  <c r="AX616" i="1"/>
  <c r="AZ616" i="1" s="1"/>
  <c r="EU614" i="1"/>
  <c r="DP610" i="1"/>
  <c r="AX610" i="1"/>
  <c r="AZ610" i="1" s="1"/>
  <c r="DP604" i="1"/>
  <c r="AX604" i="1"/>
  <c r="EU602" i="1"/>
  <c r="CH602" i="1"/>
  <c r="EU596" i="1"/>
  <c r="DP592" i="1"/>
  <c r="AX592" i="1"/>
  <c r="AZ592" i="1" s="1"/>
  <c r="EU590" i="1"/>
  <c r="EU584" i="1"/>
  <c r="CH584" i="1"/>
  <c r="DP582" i="1"/>
  <c r="AX582" i="1"/>
  <c r="EU578" i="1"/>
  <c r="CH578" i="1"/>
  <c r="EU572" i="1"/>
  <c r="DP570" i="1"/>
  <c r="AX570" i="1"/>
  <c r="AZ570" i="1" s="1"/>
  <c r="DP564" i="1"/>
  <c r="AX564" i="1"/>
  <c r="DP558" i="1"/>
  <c r="AX558" i="1"/>
  <c r="AZ558" i="1" s="1"/>
  <c r="EU554" i="1"/>
  <c r="CH554" i="1"/>
  <c r="DP552" i="1"/>
  <c r="AX552" i="1"/>
  <c r="AZ552" i="1" s="1"/>
  <c r="DP546" i="1"/>
  <c r="AX546" i="1"/>
  <c r="AZ546" i="1" s="1"/>
  <c r="EU544" i="1"/>
  <c r="CH544" i="1"/>
  <c r="DP540" i="1"/>
  <c r="AX540" i="1"/>
  <c r="DP534" i="1"/>
  <c r="AX534" i="1"/>
  <c r="AZ534" i="1" s="1"/>
  <c r="EU532" i="1"/>
  <c r="EU526" i="1"/>
  <c r="CH526" i="1"/>
  <c r="DP524" i="1"/>
  <c r="AX524" i="1"/>
  <c r="AZ524" i="1" s="1"/>
  <c r="DP518" i="1"/>
  <c r="AX518" i="1"/>
  <c r="AZ518" i="1" s="1"/>
  <c r="EU516" i="1"/>
  <c r="EU510" i="1"/>
  <c r="CH510" i="1"/>
  <c r="DP508" i="1"/>
  <c r="AX508" i="1"/>
  <c r="AZ508" i="1" s="1"/>
  <c r="DP502" i="1"/>
  <c r="AX502" i="1"/>
  <c r="AZ502" i="1" s="1"/>
  <c r="EU500" i="1"/>
  <c r="EU494" i="1"/>
  <c r="CH494" i="1"/>
  <c r="DP492" i="1"/>
  <c r="AX492" i="1"/>
  <c r="AZ492" i="1" s="1"/>
  <c r="DP486" i="1"/>
  <c r="AX486" i="1"/>
  <c r="AZ486" i="1" s="1"/>
  <c r="EU484" i="1"/>
  <c r="EU478" i="1"/>
  <c r="CH478" i="1"/>
  <c r="DP476" i="1"/>
  <c r="AX476" i="1"/>
  <c r="DP470" i="1"/>
  <c r="AX470" i="1"/>
  <c r="AZ470" i="1" s="1"/>
  <c r="EU468" i="1"/>
  <c r="EU462" i="1"/>
  <c r="CH462" i="1"/>
  <c r="DP460" i="1"/>
  <c r="AX460" i="1"/>
  <c r="DP454" i="1"/>
  <c r="AX454" i="1"/>
  <c r="AZ454" i="1" s="1"/>
  <c r="EU452" i="1"/>
  <c r="EU446" i="1"/>
  <c r="CH446" i="1"/>
  <c r="DP444" i="1"/>
  <c r="AX444" i="1"/>
  <c r="EU442" i="1"/>
  <c r="CH442" i="1"/>
  <c r="DP440" i="1"/>
  <c r="AX440" i="1"/>
  <c r="EU436" i="1"/>
  <c r="CH436" i="1"/>
  <c r="DP434" i="1"/>
  <c r="AX434" i="1"/>
  <c r="AZ434" i="1" s="1"/>
  <c r="EU430" i="1"/>
  <c r="CH430" i="1"/>
  <c r="EU424" i="1"/>
  <c r="CH424" i="1"/>
  <c r="DP420" i="1"/>
  <c r="AX420" i="1"/>
  <c r="AZ420" i="1" s="1"/>
  <c r="DP414" i="1"/>
  <c r="AX414" i="1"/>
  <c r="AZ414" i="1" s="1"/>
  <c r="EU406" i="1"/>
  <c r="CH406" i="1"/>
  <c r="DP404" i="1"/>
  <c r="AX404" i="1"/>
  <c r="AZ404" i="1" s="1"/>
  <c r="EU402" i="1"/>
  <c r="CH402" i="1"/>
  <c r="DP398" i="1"/>
  <c r="AX398" i="1"/>
  <c r="EU396" i="1"/>
  <c r="CH396" i="1"/>
  <c r="DP392" i="1"/>
  <c r="AX392" i="1"/>
  <c r="EU388" i="1"/>
  <c r="CH388" i="1"/>
  <c r="EU580" i="1"/>
  <c r="AX576" i="1"/>
  <c r="EU574" i="1"/>
  <c r="CH564" i="1"/>
  <c r="EU562" i="1"/>
  <c r="AX560" i="1"/>
  <c r="AZ560" i="1" s="1"/>
  <c r="CH552" i="1"/>
  <c r="EU550" i="1"/>
  <c r="AX548" i="1"/>
  <c r="AZ548" i="1" s="1"/>
  <c r="CH540" i="1"/>
  <c r="EU538" i="1"/>
  <c r="AX536" i="1"/>
  <c r="AZ536" i="1" s="1"/>
  <c r="DP532" i="1"/>
  <c r="CH524" i="1"/>
  <c r="EU522" i="1"/>
  <c r="AX520" i="1"/>
  <c r="AZ520" i="1" s="1"/>
  <c r="DP516" i="1"/>
  <c r="CH508" i="1"/>
  <c r="EU506" i="1"/>
  <c r="AX504" i="1"/>
  <c r="AZ504" i="1" s="1"/>
  <c r="DP500" i="1"/>
  <c r="CH492" i="1"/>
  <c r="EU490" i="1"/>
  <c r="AX488" i="1"/>
  <c r="AZ488" i="1" s="1"/>
  <c r="DP484" i="1"/>
  <c r="CH476" i="1"/>
  <c r="EU474" i="1"/>
  <c r="AX472" i="1"/>
  <c r="AZ472" i="1" s="1"/>
  <c r="DP468" i="1"/>
  <c r="CH460" i="1"/>
  <c r="EU458" i="1"/>
  <c r="AX456" i="1"/>
  <c r="AZ456" i="1" s="1"/>
  <c r="DP452" i="1"/>
  <c r="CH444" i="1"/>
  <c r="CH440" i="1"/>
  <c r="EU438" i="1"/>
  <c r="DP436" i="1"/>
  <c r="AX428" i="1"/>
  <c r="AZ428" i="1" s="1"/>
  <c r="EU426" i="1"/>
  <c r="DP424" i="1"/>
  <c r="EU418" i="1"/>
  <c r="AX416" i="1"/>
  <c r="AZ416" i="1" s="1"/>
  <c r="CH404" i="1"/>
  <c r="AX400" i="1"/>
  <c r="DP396" i="1"/>
  <c r="CH392" i="1"/>
  <c r="EU390" i="1"/>
  <c r="DP388" i="1"/>
  <c r="DP384" i="1"/>
  <c r="AX384" i="1"/>
  <c r="AZ384" i="1" s="1"/>
  <c r="EU380" i="1"/>
  <c r="CH380" i="1"/>
  <c r="DP378" i="1"/>
  <c r="AX378" i="1"/>
  <c r="AZ378" i="1" s="1"/>
  <c r="EU376" i="1"/>
  <c r="CH376" i="1"/>
  <c r="DP372" i="1"/>
  <c r="AX372" i="1"/>
  <c r="AZ372" i="1" s="1"/>
  <c r="EU370" i="1"/>
  <c r="DP368" i="1"/>
  <c r="AX368" i="1"/>
  <c r="AZ368" i="1" s="1"/>
  <c r="EU364" i="1"/>
  <c r="CH364" i="1"/>
  <c r="DP362" i="1"/>
  <c r="AX362" i="1"/>
  <c r="AZ362" i="1" s="1"/>
  <c r="EU360" i="1"/>
  <c r="DP356" i="1"/>
  <c r="AX356" i="1"/>
  <c r="AZ356" i="1" s="1"/>
  <c r="EU352" i="1"/>
  <c r="CH352" i="1"/>
  <c r="DP350" i="1"/>
  <c r="AX350" i="1"/>
  <c r="AZ350" i="1" s="1"/>
  <c r="DP344" i="1"/>
  <c r="AX344" i="1"/>
  <c r="AZ344" i="1" s="1"/>
  <c r="EU342" i="1"/>
  <c r="CH342" i="1"/>
  <c r="DP338" i="1"/>
  <c r="AX338" i="1"/>
  <c r="AZ338" i="1" s="1"/>
  <c r="EU336" i="1"/>
  <c r="DP332" i="1"/>
  <c r="AX332" i="1"/>
  <c r="AZ332" i="1" s="1"/>
  <c r="EU328" i="1"/>
  <c r="CH328" i="1"/>
  <c r="EU322" i="1"/>
  <c r="CH322" i="1"/>
  <c r="DP314" i="1"/>
  <c r="AX314" i="1"/>
  <c r="AZ314" i="1" s="1"/>
  <c r="EU312" i="1"/>
  <c r="CH312" i="1"/>
  <c r="DP310" i="1"/>
  <c r="AX310" i="1"/>
  <c r="EU306" i="1"/>
  <c r="CH306" i="1"/>
  <c r="DP304" i="1"/>
  <c r="AX304" i="1"/>
  <c r="EU300" i="1"/>
  <c r="CH300" i="1"/>
  <c r="DP296" i="1"/>
  <c r="AX296" i="1"/>
  <c r="DP290" i="1"/>
  <c r="AX290" i="1"/>
  <c r="AZ290" i="1" s="1"/>
  <c r="EU282" i="1"/>
  <c r="CH282" i="1"/>
  <c r="DP280" i="1"/>
  <c r="AX280" i="1"/>
  <c r="AZ280" i="1" s="1"/>
  <c r="EU278" i="1"/>
  <c r="CH278" i="1"/>
  <c r="DP274" i="1"/>
  <c r="AX274" i="1"/>
  <c r="AZ274" i="1" s="1"/>
  <c r="EU272" i="1"/>
  <c r="DP268" i="1"/>
  <c r="AX268" i="1"/>
  <c r="AZ268" i="1" s="1"/>
  <c r="EU264" i="1"/>
  <c r="CH264" i="1"/>
  <c r="EU258" i="1"/>
  <c r="CH258" i="1"/>
  <c r="DP250" i="1"/>
  <c r="AX250" i="1"/>
  <c r="EU248" i="1"/>
  <c r="CH248" i="1"/>
  <c r="DP246" i="1"/>
  <c r="AX246" i="1"/>
  <c r="EU242" i="1"/>
  <c r="CH242" i="1"/>
  <c r="DP240" i="1"/>
  <c r="AX240" i="1"/>
  <c r="AZ240" i="1" s="1"/>
  <c r="EU236" i="1"/>
  <c r="CH236" i="1"/>
  <c r="DP232" i="1"/>
  <c r="AX232" i="1"/>
  <c r="DP226" i="1"/>
  <c r="AX226" i="1"/>
  <c r="AZ226" i="1" s="1"/>
  <c r="EU218" i="1"/>
  <c r="DP216" i="1"/>
  <c r="AX216" i="1"/>
  <c r="AZ216" i="1" s="1"/>
  <c r="EU214" i="1"/>
  <c r="CH214" i="1"/>
  <c r="DP210" i="1"/>
  <c r="AX210" i="1"/>
  <c r="AZ210" i="1" s="1"/>
  <c r="EU208" i="1"/>
  <c r="DP204" i="1"/>
  <c r="AX204" i="1"/>
  <c r="AZ204" i="1" s="1"/>
  <c r="EU200" i="1"/>
  <c r="EU194" i="1"/>
  <c r="CH194" i="1"/>
  <c r="DP186" i="1"/>
  <c r="AX186" i="1"/>
  <c r="AZ186" i="1" s="1"/>
  <c r="EU184" i="1"/>
  <c r="CH184" i="1"/>
  <c r="DP182" i="1"/>
  <c r="AX182" i="1"/>
  <c r="EU178" i="1"/>
  <c r="CH178" i="1"/>
  <c r="DP176" i="1"/>
  <c r="AX176" i="1"/>
  <c r="EU172" i="1"/>
  <c r="CH172" i="1"/>
  <c r="DP168" i="1"/>
  <c r="AX168" i="1"/>
  <c r="DP162" i="1"/>
  <c r="AX162" i="1"/>
  <c r="AZ162" i="1" s="1"/>
  <c r="EU154" i="1"/>
  <c r="DP152" i="1"/>
  <c r="AX152" i="1"/>
  <c r="AZ152" i="1" s="1"/>
  <c r="EU150" i="1"/>
  <c r="CH150" i="1"/>
  <c r="DP146" i="1"/>
  <c r="AX146" i="1"/>
  <c r="AZ146" i="1" s="1"/>
  <c r="EU144" i="1"/>
  <c r="EU138" i="1"/>
  <c r="CH138" i="1"/>
  <c r="DP130" i="1"/>
  <c r="AX130" i="1"/>
  <c r="EU128" i="1"/>
  <c r="DP126" i="1"/>
  <c r="AX126" i="1"/>
  <c r="AZ126" i="1" s="1"/>
  <c r="EU124" i="1"/>
  <c r="EU114" i="1"/>
  <c r="CH114" i="1"/>
  <c r="DP112" i="1"/>
  <c r="AX112" i="1"/>
  <c r="AZ112" i="1" s="1"/>
  <c r="EU110" i="1"/>
  <c r="CH110" i="1"/>
  <c r="DP108" i="1"/>
  <c r="AX108" i="1"/>
  <c r="AZ108" i="1" s="1"/>
  <c r="DP98" i="1"/>
  <c r="AX98" i="1"/>
  <c r="AZ98" i="1" s="1"/>
  <c r="EU96" i="1"/>
  <c r="CH96" i="1"/>
  <c r="DP94" i="1"/>
  <c r="AX94" i="1"/>
  <c r="AZ94" i="1" s="1"/>
  <c r="EU92" i="1"/>
  <c r="CH92" i="1"/>
  <c r="EU82" i="1"/>
  <c r="CH82" i="1"/>
  <c r="DP80" i="1"/>
  <c r="DP576" i="1"/>
  <c r="CH568" i="1"/>
  <c r="EU564" i="1"/>
  <c r="DP560" i="1"/>
  <c r="CH556" i="1"/>
  <c r="AX554" i="1"/>
  <c r="AZ554" i="1" s="1"/>
  <c r="EU552" i="1"/>
  <c r="EU540" i="1"/>
  <c r="DP536" i="1"/>
  <c r="CH528" i="1"/>
  <c r="AX526" i="1"/>
  <c r="EU524" i="1"/>
  <c r="DP520" i="1"/>
  <c r="CH512" i="1"/>
  <c r="AX510" i="1"/>
  <c r="AZ510" i="1" s="1"/>
  <c r="EU508" i="1"/>
  <c r="DP504" i="1"/>
  <c r="CH496" i="1"/>
  <c r="AX494" i="1"/>
  <c r="EU492" i="1"/>
  <c r="DP488" i="1"/>
  <c r="CH480" i="1"/>
  <c r="AX478" i="1"/>
  <c r="AZ478" i="1" s="1"/>
  <c r="EU476" i="1"/>
  <c r="DP472" i="1"/>
  <c r="CH464" i="1"/>
  <c r="AX462" i="1"/>
  <c r="EU460" i="1"/>
  <c r="DP456" i="1"/>
  <c r="CH448" i="1"/>
  <c r="AX446" i="1"/>
  <c r="AZ446" i="1" s="1"/>
  <c r="EU444" i="1"/>
  <c r="AX442" i="1"/>
  <c r="AZ442" i="1" s="1"/>
  <c r="EU440" i="1"/>
  <c r="CH432" i="1"/>
  <c r="AX430" i="1"/>
  <c r="AZ430" i="1" s="1"/>
  <c r="DP428" i="1"/>
  <c r="EU420" i="1"/>
  <c r="DP416" i="1"/>
  <c r="CH412" i="1"/>
  <c r="CH408" i="1"/>
  <c r="AX406" i="1"/>
  <c r="AZ406" i="1" s="1"/>
  <c r="EU404" i="1"/>
  <c r="AX402" i="1"/>
  <c r="AZ402" i="1" s="1"/>
  <c r="DP400" i="1"/>
  <c r="EU392" i="1"/>
  <c r="DP382" i="1"/>
  <c r="AX382" i="1"/>
  <c r="AZ382" i="1" s="1"/>
  <c r="EU374" i="1"/>
  <c r="CH374" i="1"/>
  <c r="DP366" i="1"/>
  <c r="AX366" i="1"/>
  <c r="AZ366" i="1" s="1"/>
  <c r="EU358" i="1"/>
  <c r="CH358" i="1"/>
  <c r="DP354" i="1"/>
  <c r="AX354" i="1"/>
  <c r="AZ354" i="1" s="1"/>
  <c r="DP348" i="1"/>
  <c r="AX348" i="1"/>
  <c r="AZ348" i="1" s="1"/>
  <c r="EU340" i="1"/>
  <c r="CH340" i="1"/>
  <c r="EU334" i="1"/>
  <c r="CH334" i="1"/>
  <c r="DP330" i="1"/>
  <c r="AX330" i="1"/>
  <c r="AZ330" i="1" s="1"/>
  <c r="EU326" i="1"/>
  <c r="CH326" i="1"/>
  <c r="DP324" i="1"/>
  <c r="AX324" i="1"/>
  <c r="AZ324" i="1" s="1"/>
  <c r="EU320" i="1"/>
  <c r="CH320" i="1"/>
  <c r="DP318" i="1"/>
  <c r="AX318" i="1"/>
  <c r="AZ318" i="1" s="1"/>
  <c r="EU316" i="1"/>
  <c r="CH316" i="1"/>
  <c r="DP308" i="1"/>
  <c r="AX308" i="1"/>
  <c r="AZ308" i="1" s="1"/>
  <c r="DP302" i="1"/>
  <c r="AX302" i="1"/>
  <c r="AZ302" i="1" s="1"/>
  <c r="EU298" i="1"/>
  <c r="CH298" i="1"/>
  <c r="DP294" i="1"/>
  <c r="AX294" i="1"/>
  <c r="AZ294" i="1" s="1"/>
  <c r="EU292" i="1"/>
  <c r="CH292" i="1"/>
  <c r="DP288" i="1"/>
  <c r="AX288" i="1"/>
  <c r="AZ288" i="1" s="1"/>
  <c r="EU286" i="1"/>
  <c r="CH286" i="1"/>
  <c r="DP284" i="1"/>
  <c r="AX284" i="1"/>
  <c r="AZ284" i="1" s="1"/>
  <c r="EU276" i="1"/>
  <c r="CH276" i="1"/>
  <c r="EU270" i="1"/>
  <c r="CH270" i="1"/>
  <c r="DP266" i="1"/>
  <c r="AX266" i="1"/>
  <c r="AZ266" i="1" s="1"/>
  <c r="EU262" i="1"/>
  <c r="CH262" i="1"/>
  <c r="DP260" i="1"/>
  <c r="AX260" i="1"/>
  <c r="AZ260" i="1" s="1"/>
  <c r="EU256" i="1"/>
  <c r="CH256" i="1"/>
  <c r="DP254" i="1"/>
  <c r="AX254" i="1"/>
  <c r="AZ254" i="1" s="1"/>
  <c r="EU252" i="1"/>
  <c r="CH252" i="1"/>
  <c r="DP244" i="1"/>
  <c r="AX244" i="1"/>
  <c r="AZ244" i="1" s="1"/>
  <c r="DP238" i="1"/>
  <c r="AX238" i="1"/>
  <c r="AZ238" i="1" s="1"/>
  <c r="EU234" i="1"/>
  <c r="CH234" i="1"/>
  <c r="DP230" i="1"/>
  <c r="AX230" i="1"/>
  <c r="AZ230" i="1" s="1"/>
  <c r="EU228" i="1"/>
  <c r="CH228" i="1"/>
  <c r="DP224" i="1"/>
  <c r="AX224" i="1"/>
  <c r="AZ224" i="1" s="1"/>
  <c r="EU222" i="1"/>
  <c r="CH222" i="1"/>
  <c r="DP220" i="1"/>
  <c r="AX220" i="1"/>
  <c r="AZ220" i="1" s="1"/>
  <c r="EU212" i="1"/>
  <c r="CH212" i="1"/>
  <c r="EU206" i="1"/>
  <c r="CH206" i="1"/>
  <c r="DP202" i="1"/>
  <c r="AX202" i="1"/>
  <c r="AZ202" i="1" s="1"/>
  <c r="EU198" i="1"/>
  <c r="DP196" i="1"/>
  <c r="AX196" i="1"/>
  <c r="AZ196" i="1" s="1"/>
  <c r="EU192" i="1"/>
  <c r="CH192" i="1"/>
  <c r="DP190" i="1"/>
  <c r="AX190" i="1"/>
  <c r="AZ190" i="1" s="1"/>
  <c r="EU188" i="1"/>
  <c r="CH188" i="1"/>
  <c r="DP180" i="1"/>
  <c r="AX180" i="1"/>
  <c r="AZ180" i="1" s="1"/>
  <c r="DP174" i="1"/>
  <c r="AX174" i="1"/>
  <c r="AZ174" i="1" s="1"/>
  <c r="EU170" i="1"/>
  <c r="CH170" i="1"/>
  <c r="DP166" i="1"/>
  <c r="AX166" i="1"/>
  <c r="AZ166" i="1" s="1"/>
  <c r="EU164" i="1"/>
  <c r="CH164" i="1"/>
  <c r="DP160" i="1"/>
  <c r="AX160" i="1"/>
  <c r="AZ160" i="1" s="1"/>
  <c r="EU158" i="1"/>
  <c r="CH158" i="1"/>
  <c r="DP156" i="1"/>
  <c r="AX156" i="1"/>
  <c r="AZ156" i="1" s="1"/>
  <c r="EU148" i="1"/>
  <c r="CH148" i="1"/>
  <c r="EU142" i="1"/>
  <c r="CH142" i="1"/>
  <c r="DP140" i="1"/>
  <c r="AX140" i="1"/>
  <c r="AZ140" i="1" s="1"/>
  <c r="EU136" i="1"/>
  <c r="CH136" i="1"/>
  <c r="DP134" i="1"/>
  <c r="AX134" i="1"/>
  <c r="AZ134" i="1" s="1"/>
  <c r="EU132" i="1"/>
  <c r="CH132" i="1"/>
  <c r="CF126" i="1"/>
  <c r="EU122" i="1"/>
  <c r="DP120" i="1"/>
  <c r="CH580" i="1"/>
  <c r="CH574" i="1"/>
  <c r="DP566" i="1"/>
  <c r="CH562" i="1"/>
  <c r="EU558" i="1"/>
  <c r="CH550" i="1"/>
  <c r="EU546" i="1"/>
  <c r="AX544" i="1"/>
  <c r="AZ544" i="1" s="1"/>
  <c r="DP542" i="1"/>
  <c r="EU534" i="1"/>
  <c r="AX532" i="1"/>
  <c r="AZ532" i="1" s="1"/>
  <c r="DP530" i="1"/>
  <c r="CH522" i="1"/>
  <c r="EU518" i="1"/>
  <c r="AX516" i="1"/>
  <c r="AZ516" i="1" s="1"/>
  <c r="DP514" i="1"/>
  <c r="EU502" i="1"/>
  <c r="AX500" i="1"/>
  <c r="AZ500" i="1" s="1"/>
  <c r="DP498" i="1"/>
  <c r="CH490" i="1"/>
  <c r="EU486" i="1"/>
  <c r="AX484" i="1"/>
  <c r="AZ484" i="1" s="1"/>
  <c r="DP482" i="1"/>
  <c r="EU470" i="1"/>
  <c r="AX468" i="1"/>
  <c r="AZ468" i="1" s="1"/>
  <c r="DP466" i="1"/>
  <c r="EU454" i="1"/>
  <c r="AX452" i="1"/>
  <c r="AZ452" i="1" s="1"/>
  <c r="DP450" i="1"/>
  <c r="AX436" i="1"/>
  <c r="AZ436" i="1" s="1"/>
  <c r="EU434" i="1"/>
  <c r="CH426" i="1"/>
  <c r="AX424" i="1"/>
  <c r="AZ424" i="1" s="1"/>
  <c r="DP422" i="1"/>
  <c r="CH418" i="1"/>
  <c r="EU414" i="1"/>
  <c r="EU398" i="1"/>
  <c r="AX396" i="1"/>
  <c r="AZ396" i="1" s="1"/>
  <c r="DP394" i="1"/>
  <c r="CH390" i="1"/>
  <c r="AX388" i="1"/>
  <c r="AZ388" i="1" s="1"/>
  <c r="DP386" i="1"/>
  <c r="EU382" i="1"/>
  <c r="DP374" i="1"/>
  <c r="AX374" i="1"/>
  <c r="AZ374" i="1" s="1"/>
  <c r="EU366" i="1"/>
  <c r="DP358" i="1"/>
  <c r="AX358" i="1"/>
  <c r="AZ358" i="1" s="1"/>
  <c r="EU354" i="1"/>
  <c r="EU348" i="1"/>
  <c r="CH348" i="1"/>
  <c r="DP340" i="1"/>
  <c r="AX340" i="1"/>
  <c r="DP334" i="1"/>
  <c r="AX334" i="1"/>
  <c r="AZ334" i="1" s="1"/>
  <c r="EU330" i="1"/>
  <c r="DP326" i="1"/>
  <c r="AX326" i="1"/>
  <c r="AZ326" i="1" s="1"/>
  <c r="EU324" i="1"/>
  <c r="DP320" i="1"/>
  <c r="AX320" i="1"/>
  <c r="AZ320" i="1" s="1"/>
  <c r="EU318" i="1"/>
  <c r="DP316" i="1"/>
  <c r="AX316" i="1"/>
  <c r="AZ316" i="1" s="1"/>
  <c r="EU308" i="1"/>
  <c r="EU302" i="1"/>
  <c r="CH302" i="1"/>
  <c r="DP298" i="1"/>
  <c r="AX298" i="1"/>
  <c r="EU294" i="1"/>
  <c r="CH294" i="1"/>
  <c r="DP292" i="1"/>
  <c r="AX292" i="1"/>
  <c r="EU288" i="1"/>
  <c r="CH288" i="1"/>
  <c r="DP286" i="1"/>
  <c r="AX286" i="1"/>
  <c r="EU284" i="1"/>
  <c r="CH284" i="1"/>
  <c r="DP276" i="1"/>
  <c r="AX276" i="1"/>
  <c r="DP270" i="1"/>
  <c r="AX270" i="1"/>
  <c r="AZ270" i="1" s="1"/>
  <c r="EU266" i="1"/>
  <c r="CH266" i="1"/>
  <c r="DP262" i="1"/>
  <c r="AX262" i="1"/>
  <c r="AZ262" i="1" s="1"/>
  <c r="EU260" i="1"/>
  <c r="DP256" i="1"/>
  <c r="AX256" i="1"/>
  <c r="AZ256" i="1" s="1"/>
  <c r="EU254" i="1"/>
  <c r="CH254" i="1"/>
  <c r="DP252" i="1"/>
  <c r="AX252" i="1"/>
  <c r="AZ252" i="1" s="1"/>
  <c r="EU244" i="1"/>
  <c r="CH244" i="1"/>
  <c r="EU238" i="1"/>
  <c r="CH238" i="1"/>
  <c r="DP234" i="1"/>
  <c r="AX234" i="1"/>
  <c r="AZ234" i="1" s="1"/>
  <c r="EU230" i="1"/>
  <c r="CH230" i="1"/>
  <c r="DP228" i="1"/>
  <c r="AX228" i="1"/>
  <c r="EU224" i="1"/>
  <c r="CH224" i="1"/>
  <c r="DP222" i="1"/>
  <c r="AX222" i="1"/>
  <c r="AZ222" i="1" s="1"/>
  <c r="EU220" i="1"/>
  <c r="DP212" i="1"/>
  <c r="AX212" i="1"/>
  <c r="DP206" i="1"/>
  <c r="AX206" i="1"/>
  <c r="AZ206" i="1" s="1"/>
  <c r="EU202" i="1"/>
  <c r="DP198" i="1"/>
  <c r="AX198" i="1"/>
  <c r="AZ198" i="1" s="1"/>
  <c r="EU196" i="1"/>
  <c r="DP192" i="1"/>
  <c r="AX192" i="1"/>
  <c r="AZ192" i="1" s="1"/>
  <c r="EU190" i="1"/>
  <c r="DP188" i="1"/>
  <c r="AX188" i="1"/>
  <c r="AZ188" i="1" s="1"/>
  <c r="EU180" i="1"/>
  <c r="EU174" i="1"/>
  <c r="DP170" i="1"/>
  <c r="AX170" i="1"/>
  <c r="EU166" i="1"/>
  <c r="DP164" i="1"/>
  <c r="AX164" i="1"/>
  <c r="EU160" i="1"/>
  <c r="CH160" i="1"/>
  <c r="DP158" i="1"/>
  <c r="AX158" i="1"/>
  <c r="AZ158" i="1" s="1"/>
  <c r="EU156" i="1"/>
  <c r="CH156" i="1"/>
  <c r="DP148" i="1"/>
  <c r="AX148" i="1"/>
  <c r="AZ148" i="1" s="1"/>
  <c r="DP142" i="1"/>
  <c r="AX142" i="1"/>
  <c r="AZ142" i="1" s="1"/>
  <c r="EU140" i="1"/>
  <c r="DP136" i="1"/>
  <c r="AX136" i="1"/>
  <c r="AZ136" i="1" s="1"/>
  <c r="EU134" i="1"/>
  <c r="DP132" i="1"/>
  <c r="AX132" i="1"/>
  <c r="AZ132" i="1" s="1"/>
  <c r="DP122" i="1"/>
  <c r="AX122" i="1"/>
  <c r="AZ122" i="1" s="1"/>
  <c r="EU120" i="1"/>
  <c r="CH120" i="1"/>
  <c r="DP118" i="1"/>
  <c r="AX118" i="1"/>
  <c r="AZ118" i="1" s="1"/>
  <c r="EU116" i="1"/>
  <c r="CH116" i="1"/>
  <c r="EU106" i="1"/>
  <c r="CH106" i="1"/>
  <c r="DP104" i="1"/>
  <c r="AX104" i="1"/>
  <c r="AZ104" i="1" s="1"/>
  <c r="EU102" i="1"/>
  <c r="CH102" i="1"/>
  <c r="DP100" i="1"/>
  <c r="AX100" i="1"/>
  <c r="DP90" i="1"/>
  <c r="AX90" i="1"/>
  <c r="AZ90" i="1" s="1"/>
  <c r="EU88" i="1"/>
  <c r="CH88" i="1"/>
  <c r="DP86" i="1"/>
  <c r="AX86" i="1"/>
  <c r="AZ86" i="1" s="1"/>
  <c r="EU84" i="1"/>
  <c r="EU30" i="1"/>
  <c r="CH40" i="1"/>
  <c r="DP40" i="1"/>
  <c r="DP42" i="1"/>
  <c r="AX56" i="1"/>
  <c r="DP12" i="1"/>
  <c r="DP18" i="1"/>
  <c r="CH24" i="1"/>
  <c r="EU24" i="1"/>
  <c r="DP30" i="1"/>
  <c r="DP34" i="1"/>
  <c r="AX38" i="1"/>
  <c r="AZ38" i="1" s="1"/>
  <c r="DP38" i="1"/>
  <c r="AX40" i="1"/>
  <c r="AZ40" i="1" s="1"/>
  <c r="CH42" i="1"/>
  <c r="EU42" i="1"/>
  <c r="AX54" i="1"/>
  <c r="AZ54" i="1" s="1"/>
  <c r="CH56" i="1"/>
  <c r="AX60" i="1"/>
  <c r="AZ60" i="1" s="1"/>
  <c r="DP60" i="1"/>
  <c r="AX66" i="1"/>
  <c r="DP66" i="1"/>
  <c r="CH68" i="1"/>
  <c r="EU68" i="1"/>
  <c r="AX70" i="1"/>
  <c r="DP70" i="1"/>
  <c r="CH72" i="1"/>
  <c r="EU72" i="1"/>
  <c r="DP84" i="1"/>
  <c r="DP88" i="1"/>
  <c r="AX92" i="1"/>
  <c r="AZ92" i="1" s="1"/>
  <c r="EU94" i="1"/>
  <c r="AX96" i="1"/>
  <c r="EU98" i="1"/>
  <c r="CH100" i="1"/>
  <c r="CH104" i="1"/>
  <c r="DP116" i="1"/>
  <c r="DP124" i="1"/>
  <c r="EU126" i="1"/>
  <c r="AX128" i="1"/>
  <c r="AZ128" i="1" s="1"/>
  <c r="EU130" i="1"/>
  <c r="AX138" i="1"/>
  <c r="AZ138" i="1" s="1"/>
  <c r="EU168" i="1"/>
  <c r="AX172" i="1"/>
  <c r="AZ172" i="1" s="1"/>
  <c r="EU176" i="1"/>
  <c r="AX178" i="1"/>
  <c r="AZ178" i="1" s="1"/>
  <c r="EU182" i="1"/>
  <c r="AX184" i="1"/>
  <c r="AZ184" i="1" s="1"/>
  <c r="EU186" i="1"/>
  <c r="AX194" i="1"/>
  <c r="AZ194" i="1" s="1"/>
  <c r="EU232" i="1"/>
  <c r="AX236" i="1"/>
  <c r="AZ236" i="1" s="1"/>
  <c r="EU240" i="1"/>
  <c r="AX242" i="1"/>
  <c r="AZ242" i="1" s="1"/>
  <c r="EU246" i="1"/>
  <c r="AX248" i="1"/>
  <c r="AZ248" i="1" s="1"/>
  <c r="EU250" i="1"/>
  <c r="AX258" i="1"/>
  <c r="AZ258" i="1" s="1"/>
  <c r="EU296" i="1"/>
  <c r="AX300" i="1"/>
  <c r="AZ300" i="1" s="1"/>
  <c r="EU304" i="1"/>
  <c r="AX306" i="1"/>
  <c r="AZ306" i="1" s="1"/>
  <c r="EU310" i="1"/>
  <c r="AX312" i="1"/>
  <c r="AZ312" i="1" s="1"/>
  <c r="EU314" i="1"/>
  <c r="AX322" i="1"/>
  <c r="AZ322" i="1" s="1"/>
  <c r="CH398" i="1"/>
  <c r="DP402" i="1"/>
  <c r="EU408" i="1"/>
  <c r="AX410" i="1"/>
  <c r="AZ410" i="1" s="1"/>
  <c r="AX542" i="1"/>
  <c r="AZ542" i="1" s="1"/>
  <c r="EU556" i="1"/>
  <c r="CH12" i="1"/>
  <c r="CH14" i="1"/>
  <c r="EU14" i="1"/>
  <c r="DP16" i="1"/>
  <c r="AZ20" i="1"/>
  <c r="DP20" i="1"/>
  <c r="CH26" i="1"/>
  <c r="EU26" i="1"/>
  <c r="AZ28" i="1"/>
  <c r="DP28" i="1"/>
  <c r="AZ32" i="1"/>
  <c r="DP32" i="1"/>
  <c r="AX36" i="1"/>
  <c r="AZ36" i="1" s="1"/>
  <c r="AX44" i="1"/>
  <c r="AZ44" i="1" s="1"/>
  <c r="DP44" i="1"/>
  <c r="CH46" i="1"/>
  <c r="EU46" i="1"/>
  <c r="CH48" i="1"/>
  <c r="EU48" i="1"/>
  <c r="AX50" i="1"/>
  <c r="AZ50" i="1" s="1"/>
  <c r="DP50" i="1"/>
  <c r="CH52" i="1"/>
  <c r="DP52" i="1"/>
  <c r="CH58" i="1"/>
  <c r="AX62" i="1"/>
  <c r="AZ62" i="1" s="1"/>
  <c r="DP62" i="1"/>
  <c r="CH64" i="1"/>
  <c r="EU64" i="1"/>
  <c r="CH74" i="1"/>
  <c r="EU74" i="1"/>
  <c r="AX76" i="1"/>
  <c r="DP76" i="1"/>
  <c r="CH78" i="1"/>
  <c r="EU78" i="1"/>
  <c r="AX80" i="1"/>
  <c r="DP82" i="1"/>
  <c r="AX84" i="1"/>
  <c r="AZ84" i="1" s="1"/>
  <c r="EU86" i="1"/>
  <c r="AX88" i="1"/>
  <c r="EU90" i="1"/>
  <c r="CH94" i="1"/>
  <c r="CH98" i="1"/>
  <c r="DP110" i="1"/>
  <c r="DP114" i="1"/>
  <c r="AX116" i="1"/>
  <c r="AZ116" i="1" s="1"/>
  <c r="EU118" i="1"/>
  <c r="AX120" i="1"/>
  <c r="AX124" i="1"/>
  <c r="AZ124" i="1" s="1"/>
  <c r="CH130" i="1"/>
  <c r="DP144" i="1"/>
  <c r="DP150" i="1"/>
  <c r="DP154" i="1"/>
  <c r="CH168" i="1"/>
  <c r="CH176" i="1"/>
  <c r="CH182" i="1"/>
  <c r="CH186" i="1"/>
  <c r="DP200" i="1"/>
  <c r="DP208" i="1"/>
  <c r="DP214" i="1"/>
  <c r="DP218" i="1"/>
  <c r="CH232" i="1"/>
  <c r="CH240" i="1"/>
  <c r="CH246" i="1"/>
  <c r="CH250" i="1"/>
  <c r="DP264" i="1"/>
  <c r="DP272" i="1"/>
  <c r="DP278" i="1"/>
  <c r="DP282" i="1"/>
  <c r="CH296" i="1"/>
  <c r="CH304" i="1"/>
  <c r="CH310" i="1"/>
  <c r="CH314" i="1"/>
  <c r="DP328" i="1"/>
  <c r="DP336" i="1"/>
  <c r="DP342" i="1"/>
  <c r="DP346" i="1"/>
  <c r="DP352" i="1"/>
  <c r="DP360" i="1"/>
  <c r="DP364" i="1"/>
  <c r="DP370" i="1"/>
  <c r="DP376" i="1"/>
  <c r="DP380" i="1"/>
  <c r="DP406" i="1"/>
  <c r="CH546" i="1"/>
  <c r="DP554" i="1"/>
  <c r="AX566" i="1"/>
  <c r="AZ566" i="1" s="1"/>
  <c r="DP24" i="1"/>
  <c r="CH30" i="1"/>
  <c r="CH38" i="1"/>
  <c r="AX42" i="1"/>
  <c r="CH54" i="1"/>
  <c r="EU54" i="1"/>
  <c r="CH60" i="1"/>
  <c r="CH66" i="1"/>
  <c r="EU66" i="1"/>
  <c r="AX68" i="1"/>
  <c r="AZ68" i="1" s="1"/>
  <c r="DP68" i="1"/>
  <c r="CH70" i="1"/>
  <c r="EU70" i="1"/>
  <c r="AX72" i="1"/>
  <c r="DP72" i="1"/>
  <c r="EU80" i="1"/>
  <c r="AX82" i="1"/>
  <c r="AZ82" i="1" s="1"/>
  <c r="CH86" i="1"/>
  <c r="CH90" i="1"/>
  <c r="DP102" i="1"/>
  <c r="DP106" i="1"/>
  <c r="AX110" i="1"/>
  <c r="AZ110" i="1" s="1"/>
  <c r="EU112" i="1"/>
  <c r="AX114" i="1"/>
  <c r="AX144" i="1"/>
  <c r="AZ144" i="1" s="1"/>
  <c r="EU146" i="1"/>
  <c r="AX150" i="1"/>
  <c r="AZ150" i="1" s="1"/>
  <c r="EU152" i="1"/>
  <c r="AX154" i="1"/>
  <c r="AZ154" i="1" s="1"/>
  <c r="EU162" i="1"/>
  <c r="AX200" i="1"/>
  <c r="AZ200" i="1" s="1"/>
  <c r="EU204" i="1"/>
  <c r="AX208" i="1"/>
  <c r="AZ208" i="1" s="1"/>
  <c r="EU210" i="1"/>
  <c r="AX214" i="1"/>
  <c r="AZ214" i="1" s="1"/>
  <c r="EU216" i="1"/>
  <c r="AX218" i="1"/>
  <c r="AZ218" i="1" s="1"/>
  <c r="EU226" i="1"/>
  <c r="AX264" i="1"/>
  <c r="AX272" i="1"/>
  <c r="AZ272" i="1" s="1"/>
  <c r="EU274" i="1"/>
  <c r="AX278" i="1"/>
  <c r="EU280" i="1"/>
  <c r="AX282" i="1"/>
  <c r="AZ282" i="1" s="1"/>
  <c r="EU290" i="1"/>
  <c r="AX328" i="1"/>
  <c r="AZ328" i="1" s="1"/>
  <c r="EU332" i="1"/>
  <c r="AX336" i="1"/>
  <c r="AZ336" i="1" s="1"/>
  <c r="EU338" i="1"/>
  <c r="AX342" i="1"/>
  <c r="EU344" i="1"/>
  <c r="AX346" i="1"/>
  <c r="AZ346" i="1" s="1"/>
  <c r="EU350" i="1"/>
  <c r="AX352" i="1"/>
  <c r="EU356" i="1"/>
  <c r="AX360" i="1"/>
  <c r="AZ360" i="1" s="1"/>
  <c r="EU362" i="1"/>
  <c r="AX364" i="1"/>
  <c r="EU368" i="1"/>
  <c r="AX370" i="1"/>
  <c r="AZ370" i="1" s="1"/>
  <c r="EU372" i="1"/>
  <c r="AX376" i="1"/>
  <c r="AZ376" i="1" s="1"/>
  <c r="EU378" i="1"/>
  <c r="AX380" i="1"/>
  <c r="AZ380" i="1" s="1"/>
  <c r="EU384" i="1"/>
  <c r="AX386" i="1"/>
  <c r="AZ386" i="1" s="1"/>
  <c r="EU412" i="1"/>
  <c r="CH414" i="1"/>
  <c r="EU432" i="1"/>
  <c r="CH434" i="1"/>
  <c r="EU448" i="1"/>
  <c r="AX450" i="1"/>
  <c r="AZ450" i="1" s="1"/>
  <c r="EU464" i="1"/>
  <c r="AX466" i="1"/>
  <c r="EU480" i="1"/>
  <c r="AX482" i="1"/>
  <c r="AZ482" i="1" s="1"/>
  <c r="EU496" i="1"/>
  <c r="AX498" i="1"/>
  <c r="EU512" i="1"/>
  <c r="AX514" i="1"/>
  <c r="AZ514" i="1" s="1"/>
  <c r="EU528" i="1"/>
  <c r="AX530" i="1"/>
  <c r="AZ14" i="1"/>
  <c r="DP14" i="1"/>
  <c r="CH16" i="1"/>
  <c r="EU16" i="1"/>
  <c r="CH20" i="1"/>
  <c r="AZ22" i="1"/>
  <c r="DP22" i="1"/>
  <c r="DP26" i="1"/>
  <c r="CH28" i="1"/>
  <c r="EU28" i="1"/>
  <c r="EU32" i="1"/>
  <c r="CH36" i="1"/>
  <c r="EU36" i="1"/>
  <c r="CH44" i="1"/>
  <c r="AX46" i="1"/>
  <c r="DP46" i="1"/>
  <c r="AX48" i="1"/>
  <c r="AZ48" i="1" s="1"/>
  <c r="DP48" i="1"/>
  <c r="EU50" i="1"/>
  <c r="AX52" i="1"/>
  <c r="AZ52" i="1" s="1"/>
  <c r="AX58" i="1"/>
  <c r="AZ58" i="1" s="1"/>
  <c r="DP58" i="1"/>
  <c r="CH62" i="1"/>
  <c r="EU62" i="1"/>
  <c r="AX64" i="1"/>
  <c r="AZ64" i="1" s="1"/>
  <c r="DP64" i="1"/>
  <c r="AX74" i="1"/>
  <c r="AZ74" i="1" s="1"/>
  <c r="DP74" i="1"/>
  <c r="CH76" i="1"/>
  <c r="EU76" i="1"/>
  <c r="AX78" i="1"/>
  <c r="AZ78" i="1" s="1"/>
  <c r="DP78" i="1"/>
  <c r="CH80" i="1"/>
  <c r="DP96" i="1"/>
  <c r="EU100" i="1"/>
  <c r="AX102" i="1"/>
  <c r="AZ102" i="1" s="1"/>
  <c r="EU104" i="1"/>
  <c r="AX106" i="1"/>
  <c r="AZ106" i="1" s="1"/>
  <c r="CH108" i="1"/>
  <c r="CH112" i="1"/>
  <c r="DP128" i="1"/>
  <c r="DP138" i="1"/>
  <c r="CH146" i="1"/>
  <c r="CH152" i="1"/>
  <c r="DP172" i="1"/>
  <c r="DP178" i="1"/>
  <c r="DP184" i="1"/>
  <c r="CH204" i="1"/>
  <c r="CH210" i="1"/>
  <c r="CH216" i="1"/>
  <c r="CH226" i="1"/>
  <c r="DP236" i="1"/>
  <c r="DP242" i="1"/>
  <c r="DP248" i="1"/>
  <c r="DP258" i="1"/>
  <c r="CH268" i="1"/>
  <c r="CH274" i="1"/>
  <c r="CH280" i="1"/>
  <c r="CH290" i="1"/>
  <c r="DP300" i="1"/>
  <c r="DP306" i="1"/>
  <c r="DP312" i="1"/>
  <c r="DP322" i="1"/>
  <c r="CH332" i="1"/>
  <c r="CH338" i="1"/>
  <c r="CH344" i="1"/>
  <c r="CH350" i="1"/>
  <c r="CH356" i="1"/>
  <c r="CH362" i="1"/>
  <c r="CH368" i="1"/>
  <c r="CH372" i="1"/>
  <c r="CH378" i="1"/>
  <c r="CH384" i="1"/>
  <c r="AX394" i="1"/>
  <c r="AX422" i="1"/>
  <c r="AZ422" i="1" s="1"/>
  <c r="DP430" i="1"/>
  <c r="DP446" i="1"/>
  <c r="CH454" i="1"/>
  <c r="DP462" i="1"/>
  <c r="CH470" i="1"/>
  <c r="DP478" i="1"/>
  <c r="DP494" i="1"/>
  <c r="CH502" i="1"/>
  <c r="DP510" i="1"/>
  <c r="CH534" i="1"/>
  <c r="EU568" i="1"/>
  <c r="K1370" i="1"/>
  <c r="F30" i="4"/>
  <c r="H30" i="4" s="1"/>
  <c r="M1357" i="1"/>
  <c r="F28" i="4"/>
  <c r="H28" i="4" s="1"/>
  <c r="F34" i="4"/>
  <c r="H34" i="4" s="1"/>
  <c r="M1361" i="1"/>
  <c r="F26" i="4"/>
  <c r="H26" i="4" s="1"/>
  <c r="M1353" i="1"/>
  <c r="L82" i="1"/>
  <c r="M276" i="1"/>
  <c r="M748" i="1"/>
  <c r="M622" i="1"/>
  <c r="M18" i="1"/>
  <c r="M22" i="1"/>
  <c r="M24" i="1"/>
  <c r="AX1366" i="1" l="1"/>
  <c r="AZ1366" i="1" s="1"/>
  <c r="O11" i="4"/>
  <c r="K1359" i="1"/>
  <c r="DP36" i="1"/>
  <c r="M810" i="1"/>
  <c r="K764" i="1"/>
  <c r="L39" i="4"/>
  <c r="L41" i="4"/>
  <c r="M782" i="1"/>
  <c r="AZ1216" i="1"/>
  <c r="O23" i="4"/>
  <c r="K1364" i="1"/>
  <c r="O21" i="4"/>
  <c r="L15" i="4"/>
  <c r="O41" i="4"/>
  <c r="GC40" i="1"/>
  <c r="GA1338" i="1"/>
  <c r="GC1338" i="1" s="1"/>
  <c r="L21" i="4"/>
  <c r="L19" i="4"/>
  <c r="L23" i="4"/>
  <c r="GC22" i="1"/>
  <c r="GA1340" i="1"/>
  <c r="GC1340" i="1" s="1"/>
  <c r="K46" i="1"/>
  <c r="M46" i="1" s="1"/>
  <c r="M1214" i="1"/>
  <c r="K1366" i="1"/>
  <c r="F39" i="4" s="1"/>
  <c r="H39" i="4" s="1"/>
  <c r="O37" i="4"/>
  <c r="O43" i="4"/>
  <c r="DO1340" i="1"/>
  <c r="K44" i="1"/>
  <c r="M44" i="1" s="1"/>
  <c r="L30" i="4"/>
  <c r="M764" i="1"/>
  <c r="L32" i="4"/>
  <c r="M1242" i="1"/>
  <c r="DO1338" i="1"/>
  <c r="K40" i="1"/>
  <c r="O19" i="4"/>
  <c r="K306" i="1"/>
  <c r="M306" i="1" s="1"/>
  <c r="K1344" i="1"/>
  <c r="M1344" i="1" s="1"/>
  <c r="K1348" i="1"/>
  <c r="F21" i="4" s="1"/>
  <c r="H21" i="4" s="1"/>
  <c r="K1368" i="1"/>
  <c r="F41" i="4" s="1"/>
  <c r="H41" i="4" s="1"/>
  <c r="M1222" i="1"/>
  <c r="K1346" i="1"/>
  <c r="F19" i="4" s="1"/>
  <c r="H19" i="4" s="1"/>
  <c r="K488" i="1"/>
  <c r="K1336" i="1"/>
  <c r="F9" i="4" s="1"/>
  <c r="H9" i="4" s="1"/>
  <c r="L9" i="4"/>
  <c r="O17" i="4"/>
  <c r="L17" i="4"/>
  <c r="O9" i="4"/>
  <c r="K180" i="1"/>
  <c r="M180" i="1" s="1"/>
  <c r="O28" i="4"/>
  <c r="CF124" i="1"/>
  <c r="CH124" i="1" s="1"/>
  <c r="DM1336" i="1"/>
  <c r="CF122" i="1"/>
  <c r="J122" i="1" s="1"/>
  <c r="L122" i="1" s="1"/>
  <c r="DM1350" i="1"/>
  <c r="CF128" i="1"/>
  <c r="CH128" i="1" s="1"/>
  <c r="AZ72" i="1"/>
  <c r="J72" i="1"/>
  <c r="L72" i="1" s="1"/>
  <c r="DN1366" i="1"/>
  <c r="DP1366" i="1" s="1"/>
  <c r="EU18" i="1"/>
  <c r="J18" i="1"/>
  <c r="J30" i="1"/>
  <c r="L30" i="1" s="1"/>
  <c r="AZ24" i="1"/>
  <c r="L24" i="1"/>
  <c r="J12" i="1"/>
  <c r="M160" i="1"/>
  <c r="K58" i="1"/>
  <c r="M58" i="1" s="1"/>
  <c r="AZ1242" i="1"/>
  <c r="AZ56" i="1"/>
  <c r="DN1353" i="1"/>
  <c r="DP1353" i="1" s="1"/>
  <c r="J964" i="1"/>
  <c r="L964" i="1" s="1"/>
  <c r="EU1214" i="1"/>
  <c r="J1290" i="1"/>
  <c r="L1290" i="1" s="1"/>
  <c r="DN1355" i="1"/>
  <c r="DP1355" i="1" s="1"/>
  <c r="DN1364" i="1"/>
  <c r="DP1364" i="1" s="1"/>
  <c r="AZ1214" i="1"/>
  <c r="EU1230" i="1"/>
  <c r="EU1242" i="1"/>
  <c r="CH1222" i="1"/>
  <c r="AZ766" i="1"/>
  <c r="J766" i="1"/>
  <c r="L766" i="1" s="1"/>
  <c r="DP1242" i="1"/>
  <c r="J1316" i="1"/>
  <c r="L1316" i="1" s="1"/>
  <c r="J1256" i="1"/>
  <c r="L1256" i="1" s="1"/>
  <c r="J1196" i="1"/>
  <c r="L1196" i="1" s="1"/>
  <c r="AZ1252" i="1"/>
  <c r="AZ1236" i="1"/>
  <c r="J1268" i="1"/>
  <c r="L1268" i="1" s="1"/>
  <c r="J1280" i="1"/>
  <c r="L1280" i="1" s="1"/>
  <c r="CH1230" i="1"/>
  <c r="J1308" i="1"/>
  <c r="L1308" i="1" s="1"/>
  <c r="J1174" i="1"/>
  <c r="L1174" i="1" s="1"/>
  <c r="J1326" i="1"/>
  <c r="L1326" i="1" s="1"/>
  <c r="J1284" i="1"/>
  <c r="L1284" i="1" s="1"/>
  <c r="J1294" i="1"/>
  <c r="L1294" i="1" s="1"/>
  <c r="J1214" i="1"/>
  <c r="J1353" i="1" s="1"/>
  <c r="J1260" i="1"/>
  <c r="L1260" i="1" s="1"/>
  <c r="J996" i="1"/>
  <c r="L996" i="1" s="1"/>
  <c r="K1350" i="1"/>
  <c r="M68" i="1"/>
  <c r="J894" i="1"/>
  <c r="L894" i="1" s="1"/>
  <c r="J1054" i="1"/>
  <c r="L1054" i="1" s="1"/>
  <c r="J806" i="1"/>
  <c r="L806" i="1" s="1"/>
  <c r="J926" i="1"/>
  <c r="L926" i="1" s="1"/>
  <c r="J812" i="1"/>
  <c r="L812" i="1" s="1"/>
  <c r="DN1368" i="1"/>
  <c r="DP1368" i="1" s="1"/>
  <c r="J1044" i="1"/>
  <c r="L1044" i="1" s="1"/>
  <c r="J570" i="1"/>
  <c r="L570" i="1" s="1"/>
  <c r="J720" i="1"/>
  <c r="L720" i="1" s="1"/>
  <c r="J642" i="1"/>
  <c r="L642" i="1" s="1"/>
  <c r="AX1370" i="1"/>
  <c r="AZ1370" i="1" s="1"/>
  <c r="J704" i="1"/>
  <c r="L704" i="1" s="1"/>
  <c r="J1228" i="1"/>
  <c r="L1228" i="1" s="1"/>
  <c r="AX1368" i="1"/>
  <c r="AZ1368" i="1" s="1"/>
  <c r="J1276" i="1"/>
  <c r="L1276" i="1" s="1"/>
  <c r="J960" i="1"/>
  <c r="L960" i="1" s="1"/>
  <c r="J1230" i="1"/>
  <c r="J1357" i="1" s="1"/>
  <c r="J1272" i="1"/>
  <c r="L1272" i="1" s="1"/>
  <c r="DP1236" i="1"/>
  <c r="J1218" i="1"/>
  <c r="L1218" i="1" s="1"/>
  <c r="ES1364" i="1"/>
  <c r="EU1364" i="1" s="1"/>
  <c r="J664" i="1"/>
  <c r="L664" i="1" s="1"/>
  <c r="J1296" i="1"/>
  <c r="L1296" i="1" s="1"/>
  <c r="DP1230" i="1"/>
  <c r="J1264" i="1"/>
  <c r="L1264" i="1" s="1"/>
  <c r="J624" i="1"/>
  <c r="L624" i="1" s="1"/>
  <c r="J886" i="1"/>
  <c r="L886" i="1" s="1"/>
  <c r="J638" i="1"/>
  <c r="L638" i="1" s="1"/>
  <c r="J1246" i="1"/>
  <c r="L1246" i="1" s="1"/>
  <c r="J1014" i="1"/>
  <c r="L1014" i="1" s="1"/>
  <c r="J982" i="1"/>
  <c r="L982" i="1" s="1"/>
  <c r="J1194" i="1"/>
  <c r="L1194" i="1" s="1"/>
  <c r="J1126" i="1"/>
  <c r="L1126" i="1" s="1"/>
  <c r="J1046" i="1"/>
  <c r="L1046" i="1" s="1"/>
  <c r="ES1368" i="1"/>
  <c r="EU1368" i="1" s="1"/>
  <c r="CH1236" i="1"/>
  <c r="J856" i="1"/>
  <c r="L856" i="1" s="1"/>
  <c r="AZ12" i="1"/>
  <c r="J1078" i="1"/>
  <c r="L1078" i="1" s="1"/>
  <c r="J1114" i="1"/>
  <c r="L1114" i="1" s="1"/>
  <c r="J1178" i="1"/>
  <c r="L1178" i="1" s="1"/>
  <c r="J1274" i="1"/>
  <c r="L1274" i="1" s="1"/>
  <c r="J1278" i="1"/>
  <c r="L1278" i="1" s="1"/>
  <c r="J1306" i="1"/>
  <c r="L1306" i="1" s="1"/>
  <c r="J748" i="1"/>
  <c r="L748" i="1" s="1"/>
  <c r="J760" i="1"/>
  <c r="L760" i="1" s="1"/>
  <c r="J1220" i="1"/>
  <c r="L1220" i="1" s="1"/>
  <c r="J1236" i="1"/>
  <c r="J1359" i="1" s="1"/>
  <c r="J1304" i="1"/>
  <c r="L1304" i="1" s="1"/>
  <c r="CF1370" i="1"/>
  <c r="CH1370" i="1" s="1"/>
  <c r="CF1366" i="1"/>
  <c r="CH1366" i="1" s="1"/>
  <c r="J1314" i="1"/>
  <c r="L1314" i="1" s="1"/>
  <c r="L1250" i="1"/>
  <c r="J1206" i="1"/>
  <c r="L1206" i="1" s="1"/>
  <c r="DP1178" i="1"/>
  <c r="J1162" i="1"/>
  <c r="L1162" i="1" s="1"/>
  <c r="J1134" i="1"/>
  <c r="L1134" i="1" s="1"/>
  <c r="J1094" i="1"/>
  <c r="L1094" i="1" s="1"/>
  <c r="AZ1278" i="1"/>
  <c r="AZ1274" i="1"/>
  <c r="J1244" i="1"/>
  <c r="L1244" i="1" s="1"/>
  <c r="J1226" i="1"/>
  <c r="L1226" i="1" s="1"/>
  <c r="J1222" i="1"/>
  <c r="J1355" i="1" s="1"/>
  <c r="DP1220" i="1"/>
  <c r="J1212" i="1"/>
  <c r="L1212" i="1" s="1"/>
  <c r="J1208" i="1"/>
  <c r="L1208" i="1" s="1"/>
  <c r="DP1078" i="1"/>
  <c r="J1022" i="1"/>
  <c r="L1022" i="1" s="1"/>
  <c r="J1232" i="1"/>
  <c r="L1232" i="1" s="1"/>
  <c r="J1034" i="1"/>
  <c r="L1034" i="1" s="1"/>
  <c r="AX1364" i="1"/>
  <c r="AZ1364" i="1" s="1"/>
  <c r="J1324" i="1"/>
  <c r="L1324" i="1" s="1"/>
  <c r="J1012" i="1"/>
  <c r="L1012" i="1" s="1"/>
  <c r="J980" i="1"/>
  <c r="L980" i="1" s="1"/>
  <c r="J932" i="1"/>
  <c r="L932" i="1" s="1"/>
  <c r="J884" i="1"/>
  <c r="L884" i="1" s="1"/>
  <c r="J1060" i="1"/>
  <c r="L1060" i="1" s="1"/>
  <c r="J820" i="1"/>
  <c r="L820" i="1" s="1"/>
  <c r="J804" i="1"/>
  <c r="L804" i="1" s="1"/>
  <c r="J706" i="1"/>
  <c r="L706" i="1" s="1"/>
  <c r="J672" i="1"/>
  <c r="L672" i="1" s="1"/>
  <c r="J744" i="1"/>
  <c r="L744" i="1" s="1"/>
  <c r="J840" i="1"/>
  <c r="L840" i="1" s="1"/>
  <c r="J640" i="1"/>
  <c r="L640" i="1" s="1"/>
  <c r="J584" i="1"/>
  <c r="L584" i="1" s="1"/>
  <c r="J650" i="1"/>
  <c r="L650" i="1" s="1"/>
  <c r="J602" i="1"/>
  <c r="L602" i="1" s="1"/>
  <c r="EU1236" i="1"/>
  <c r="J1262" i="1"/>
  <c r="J1288" i="1"/>
  <c r="L1288" i="1" s="1"/>
  <c r="J1318" i="1"/>
  <c r="L1318" i="1" s="1"/>
  <c r="J1310" i="1"/>
  <c r="L1310" i="1" s="1"/>
  <c r="J1110" i="1"/>
  <c r="L1110" i="1" s="1"/>
  <c r="AZ1268" i="1"/>
  <c r="J1224" i="1"/>
  <c r="L1224" i="1" s="1"/>
  <c r="J1204" i="1"/>
  <c r="L1204" i="1" s="1"/>
  <c r="J1138" i="1"/>
  <c r="L1138" i="1" s="1"/>
  <c r="J1098" i="1"/>
  <c r="L1098" i="1" s="1"/>
  <c r="J1240" i="1"/>
  <c r="L1240" i="1" s="1"/>
  <c r="DP748" i="1"/>
  <c r="J958" i="1"/>
  <c r="L958" i="1" s="1"/>
  <c r="J900" i="1"/>
  <c r="L900" i="1" s="1"/>
  <c r="J656" i="1"/>
  <c r="L656" i="1" s="1"/>
  <c r="J774" i="1"/>
  <c r="L774" i="1" s="1"/>
  <c r="J578" i="1"/>
  <c r="L578" i="1" s="1"/>
  <c r="CF1368" i="1"/>
  <c r="CH1368" i="1" s="1"/>
  <c r="J1202" i="1"/>
  <c r="L1202" i="1" s="1"/>
  <c r="J1158" i="1"/>
  <c r="L1158" i="1" s="1"/>
  <c r="J1234" i="1"/>
  <c r="L1234" i="1" s="1"/>
  <c r="J1210" i="1"/>
  <c r="L1210" i="1" s="1"/>
  <c r="J1156" i="1"/>
  <c r="L1156" i="1" s="1"/>
  <c r="J1066" i="1"/>
  <c r="L1066" i="1" s="1"/>
  <c r="J1328" i="1"/>
  <c r="L1328" i="1" s="1"/>
  <c r="AZ1222" i="1"/>
  <c r="J990" i="1"/>
  <c r="L990" i="1" s="1"/>
  <c r="J916" i="1"/>
  <c r="L916" i="1" s="1"/>
  <c r="J832" i="1"/>
  <c r="L832" i="1" s="1"/>
  <c r="J750" i="1"/>
  <c r="L750" i="1" s="1"/>
  <c r="J688" i="1"/>
  <c r="L688" i="1" s="1"/>
  <c r="J844" i="1"/>
  <c r="L844" i="1" s="1"/>
  <c r="J616" i="1"/>
  <c r="L616" i="1" s="1"/>
  <c r="J864" i="1"/>
  <c r="L864" i="1" s="1"/>
  <c r="J1300" i="1"/>
  <c r="L1300" i="1" s="1"/>
  <c r="J610" i="1"/>
  <c r="L610" i="1" s="1"/>
  <c r="J1322" i="1"/>
  <c r="L1322" i="1" s="1"/>
  <c r="J1320" i="1"/>
  <c r="L1320" i="1" s="1"/>
  <c r="CF1364" i="1"/>
  <c r="CH1364" i="1" s="1"/>
  <c r="J1254" i="1"/>
  <c r="L1254" i="1" s="1"/>
  <c r="J1312" i="1"/>
  <c r="L1312" i="1" s="1"/>
  <c r="CH1214" i="1"/>
  <c r="J1238" i="1"/>
  <c r="L1238" i="1" s="1"/>
  <c r="J1190" i="1"/>
  <c r="L1190" i="1" s="1"/>
  <c r="J1142" i="1"/>
  <c r="L1142" i="1" s="1"/>
  <c r="J1102" i="1"/>
  <c r="L1102" i="1" s="1"/>
  <c r="J1286" i="1"/>
  <c r="L1286" i="1" s="1"/>
  <c r="J1282" i="1"/>
  <c r="L1282" i="1" s="1"/>
  <c r="J1270" i="1"/>
  <c r="L1270" i="1" s="1"/>
  <c r="J1266" i="1"/>
  <c r="L1266" i="1" s="1"/>
  <c r="J1248" i="1"/>
  <c r="L1248" i="1" s="1"/>
  <c r="J1298" i="1"/>
  <c r="L1298" i="1" s="1"/>
  <c r="J1242" i="1"/>
  <c r="L1242" i="1" s="1"/>
  <c r="L1216" i="1"/>
  <c r="J1188" i="1"/>
  <c r="L1188" i="1" s="1"/>
  <c r="J1302" i="1"/>
  <c r="L1302" i="1" s="1"/>
  <c r="J1058" i="1"/>
  <c r="L1058" i="1" s="1"/>
  <c r="ES1366" i="1"/>
  <c r="EU1366" i="1" s="1"/>
  <c r="J1028" i="1"/>
  <c r="L1028" i="1" s="1"/>
  <c r="J948" i="1"/>
  <c r="L948" i="1" s="1"/>
  <c r="J868" i="1"/>
  <c r="L868" i="1" s="1"/>
  <c r="J852" i="1"/>
  <c r="L852" i="1" s="1"/>
  <c r="J714" i="1"/>
  <c r="L714" i="1" s="1"/>
  <c r="J680" i="1"/>
  <c r="L680" i="1" s="1"/>
  <c r="J734" i="1"/>
  <c r="L734" i="1" s="1"/>
  <c r="J592" i="1"/>
  <c r="L592" i="1" s="1"/>
  <c r="J784" i="1"/>
  <c r="L784" i="1" s="1"/>
  <c r="CH1242" i="1"/>
  <c r="J824" i="1"/>
  <c r="L824" i="1" s="1"/>
  <c r="J428" i="1"/>
  <c r="L428" i="1" s="1"/>
  <c r="J198" i="1"/>
  <c r="L198" i="1" s="1"/>
  <c r="J334" i="1"/>
  <c r="L334" i="1" s="1"/>
  <c r="J728" i="1"/>
  <c r="L728" i="1" s="1"/>
  <c r="J132" i="1"/>
  <c r="L132" i="1" s="1"/>
  <c r="J284" i="1"/>
  <c r="L284" i="1" s="1"/>
  <c r="J552" i="1"/>
  <c r="L552" i="1" s="1"/>
  <c r="J770" i="1"/>
  <c r="L770" i="1" s="1"/>
  <c r="J256" i="1"/>
  <c r="L256" i="1" s="1"/>
  <c r="J802" i="1"/>
  <c r="L802" i="1" s="1"/>
  <c r="CH198" i="1"/>
  <c r="J270" i="1"/>
  <c r="L270" i="1" s="1"/>
  <c r="J470" i="1"/>
  <c r="L470" i="1" s="1"/>
  <c r="ES1348" i="1"/>
  <c r="EU1348" i="1" s="1"/>
  <c r="DN1348" i="1"/>
  <c r="DP1348" i="1" s="1"/>
  <c r="J746" i="1"/>
  <c r="L746" i="1" s="1"/>
  <c r="J678" i="1"/>
  <c r="L678" i="1" s="1"/>
  <c r="J654" i="1"/>
  <c r="L654" i="1" s="1"/>
  <c r="J644" i="1"/>
  <c r="L644" i="1" s="1"/>
  <c r="J800" i="1"/>
  <c r="L800" i="1" s="1"/>
  <c r="J994" i="1"/>
  <c r="L994" i="1" s="1"/>
  <c r="J282" i="1"/>
  <c r="L282" i="1" s="1"/>
  <c r="J138" i="1"/>
  <c r="L138" i="1" s="1"/>
  <c r="J534" i="1"/>
  <c r="L534" i="1" s="1"/>
  <c r="DN1342" i="1"/>
  <c r="DP1342" i="1" s="1"/>
  <c r="AX1340" i="1"/>
  <c r="AZ1340" i="1" s="1"/>
  <c r="CF1340" i="1"/>
  <c r="CH1340" i="1" s="1"/>
  <c r="J402" i="1"/>
  <c r="L402" i="1" s="1"/>
  <c r="J156" i="1"/>
  <c r="L156" i="1" s="1"/>
  <c r="J166" i="1"/>
  <c r="L166" i="1" s="1"/>
  <c r="J174" i="1"/>
  <c r="L174" i="1" s="1"/>
  <c r="J220" i="1"/>
  <c r="L220" i="1" s="1"/>
  <c r="J374" i="1"/>
  <c r="L374" i="1" s="1"/>
  <c r="J172" i="1"/>
  <c r="L172" i="1" s="1"/>
  <c r="CH22" i="1"/>
  <c r="J556" i="1"/>
  <c r="L556" i="1" s="1"/>
  <c r="J98" i="1"/>
  <c r="L98" i="1" s="1"/>
  <c r="J502" i="1"/>
  <c r="L502" i="1" s="1"/>
  <c r="J514" i="1"/>
  <c r="L514" i="1" s="1"/>
  <c r="ES1342" i="1"/>
  <c r="EU1342" i="1" s="1"/>
  <c r="CH220" i="1"/>
  <c r="CH174" i="1"/>
  <c r="CH18" i="1"/>
  <c r="J562" i="1"/>
  <c r="L562" i="1" s="1"/>
  <c r="J358" i="1"/>
  <c r="L358" i="1" s="1"/>
  <c r="J294" i="1"/>
  <c r="L294" i="1" s="1"/>
  <c r="J230" i="1"/>
  <c r="L230" i="1" s="1"/>
  <c r="J142" i="1"/>
  <c r="L142" i="1" s="1"/>
  <c r="J288" i="1"/>
  <c r="L288" i="1" s="1"/>
  <c r="J206" i="1"/>
  <c r="L206" i="1" s="1"/>
  <c r="J316" i="1"/>
  <c r="L316" i="1" s="1"/>
  <c r="J38" i="1"/>
  <c r="L38" i="1" s="1"/>
  <c r="J434" i="1"/>
  <c r="L434" i="1" s="1"/>
  <c r="CH166" i="1"/>
  <c r="J192" i="1"/>
  <c r="L192" i="1" s="1"/>
  <c r="J262" i="1"/>
  <c r="L262" i="1" s="1"/>
  <c r="J224" i="1"/>
  <c r="L224" i="1" s="1"/>
  <c r="J188" i="1"/>
  <c r="L188" i="1" s="1"/>
  <c r="J94" i="1"/>
  <c r="L94" i="1" s="1"/>
  <c r="J396" i="1"/>
  <c r="L396" i="1" s="1"/>
  <c r="L90" i="1"/>
  <c r="J482" i="1"/>
  <c r="L482" i="1" s="1"/>
  <c r="J326" i="1"/>
  <c r="L326" i="1" s="1"/>
  <c r="AZ30" i="1"/>
  <c r="DN1338" i="1"/>
  <c r="DP1338" i="1" s="1"/>
  <c r="J160" i="1"/>
  <c r="L160" i="1" s="1"/>
  <c r="J136" i="1"/>
  <c r="L136" i="1" s="1"/>
  <c r="J302" i="1"/>
  <c r="L302" i="1" s="1"/>
  <c r="J238" i="1"/>
  <c r="L238" i="1" s="1"/>
  <c r="J348" i="1"/>
  <c r="L348" i="1" s="1"/>
  <c r="J320" i="1"/>
  <c r="L320" i="1" s="1"/>
  <c r="L252" i="1"/>
  <c r="J42" i="1"/>
  <c r="L42" i="1" s="1"/>
  <c r="J146" i="1"/>
  <c r="L146" i="1" s="1"/>
  <c r="J86" i="1"/>
  <c r="L86" i="1" s="1"/>
  <c r="L44" i="1"/>
  <c r="J184" i="1"/>
  <c r="L184" i="1" s="1"/>
  <c r="J222" i="1"/>
  <c r="L222" i="1" s="1"/>
  <c r="J1258" i="1"/>
  <c r="L1258" i="1" s="1"/>
  <c r="J210" i="1"/>
  <c r="L210" i="1" s="1"/>
  <c r="J134" i="1"/>
  <c r="L134" i="1" s="1"/>
  <c r="J180" i="1"/>
  <c r="L180" i="1" s="1"/>
  <c r="J190" i="1"/>
  <c r="L190" i="1" s="1"/>
  <c r="AX1338" i="1"/>
  <c r="AZ1338" i="1" s="1"/>
  <c r="J102" i="1"/>
  <c r="L102" i="1" s="1"/>
  <c r="ES1344" i="1"/>
  <c r="EU1344" i="1" s="1"/>
  <c r="J328" i="1"/>
  <c r="L328" i="1" s="1"/>
  <c r="J240" i="1"/>
  <c r="L240" i="1" s="1"/>
  <c r="J178" i="1"/>
  <c r="L178" i="1" s="1"/>
  <c r="J74" i="1"/>
  <c r="L74" i="1" s="1"/>
  <c r="J106" i="1"/>
  <c r="L106" i="1" s="1"/>
  <c r="J234" i="1"/>
  <c r="L234" i="1" s="1"/>
  <c r="J158" i="1"/>
  <c r="L158" i="1" s="1"/>
  <c r="L46" i="1"/>
  <c r="J154" i="1"/>
  <c r="L154" i="1" s="1"/>
  <c r="J1074" i="1"/>
  <c r="L1074" i="1" s="1"/>
  <c r="J1106" i="1"/>
  <c r="L1106" i="1" s="1"/>
  <c r="J1170" i="1"/>
  <c r="L1170" i="1" s="1"/>
  <c r="J1198" i="1"/>
  <c r="L1198" i="1" s="1"/>
  <c r="DN1370" i="1"/>
  <c r="DP1370" i="1" s="1"/>
  <c r="J362" i="1"/>
  <c r="L362" i="1" s="1"/>
  <c r="DP194" i="1"/>
  <c r="J194" i="1"/>
  <c r="L194" i="1" s="1"/>
  <c r="DP92" i="1"/>
  <c r="J92" i="1"/>
  <c r="L92" i="1" s="1"/>
  <c r="DP442" i="1"/>
  <c r="J442" i="1"/>
  <c r="L442" i="1" s="1"/>
  <c r="EU268" i="1"/>
  <c r="J268" i="1"/>
  <c r="L268" i="1" s="1"/>
  <c r="CH118" i="1"/>
  <c r="J118" i="1"/>
  <c r="L118" i="1" s="1"/>
  <c r="AZ66" i="1"/>
  <c r="J66" i="1"/>
  <c r="L66" i="1" s="1"/>
  <c r="CF1342" i="1"/>
  <c r="CH1342" i="1" s="1"/>
  <c r="AZ170" i="1"/>
  <c r="J170" i="1"/>
  <c r="L170" i="1" s="1"/>
  <c r="CH202" i="1"/>
  <c r="J202" i="1"/>
  <c r="L202" i="1" s="1"/>
  <c r="AZ298" i="1"/>
  <c r="J298" i="1"/>
  <c r="L298" i="1" s="1"/>
  <c r="CH330" i="1"/>
  <c r="J330" i="1"/>
  <c r="L330" i="1" s="1"/>
  <c r="CH382" i="1"/>
  <c r="J382" i="1"/>
  <c r="L382" i="1" s="1"/>
  <c r="CH438" i="1"/>
  <c r="J438" i="1"/>
  <c r="L438" i="1" s="1"/>
  <c r="DM1344" i="1"/>
  <c r="CF1344" i="1"/>
  <c r="CH1344" i="1" s="1"/>
  <c r="CH144" i="1"/>
  <c r="J144" i="1"/>
  <c r="L144" i="1" s="1"/>
  <c r="AZ176" i="1"/>
  <c r="J176" i="1"/>
  <c r="L176" i="1" s="1"/>
  <c r="AZ246" i="1"/>
  <c r="J246" i="1"/>
  <c r="L246" i="1" s="1"/>
  <c r="AZ310" i="1"/>
  <c r="J310" i="1"/>
  <c r="L310" i="1" s="1"/>
  <c r="AZ392" i="1"/>
  <c r="J392" i="1"/>
  <c r="L392" i="1" s="1"/>
  <c r="AZ460" i="1"/>
  <c r="J460" i="1"/>
  <c r="L460" i="1" s="1"/>
  <c r="CH590" i="1"/>
  <c r="J590" i="1"/>
  <c r="L590" i="1" s="1"/>
  <c r="AZ622" i="1"/>
  <c r="J622" i="1"/>
  <c r="L622" i="1" s="1"/>
  <c r="AZ674" i="1"/>
  <c r="J674" i="1"/>
  <c r="L674" i="1" s="1"/>
  <c r="CH722" i="1"/>
  <c r="J722" i="1"/>
  <c r="L722" i="1" s="1"/>
  <c r="EU828" i="1"/>
  <c r="J828" i="1"/>
  <c r="L828" i="1" s="1"/>
  <c r="AZ694" i="1"/>
  <c r="J694" i="1"/>
  <c r="L694" i="1" s="1"/>
  <c r="AZ826" i="1"/>
  <c r="J826" i="1"/>
  <c r="L826" i="1" s="1"/>
  <c r="EU622" i="1"/>
  <c r="ES1346" i="1"/>
  <c r="EU1346" i="1" s="1"/>
  <c r="AZ816" i="1"/>
  <c r="J816" i="1"/>
  <c r="L816" i="1" s="1"/>
  <c r="AZ412" i="1"/>
  <c r="J412" i="1"/>
  <c r="L412" i="1" s="1"/>
  <c r="AZ432" i="1"/>
  <c r="J432" i="1"/>
  <c r="L432" i="1" s="1"/>
  <c r="AZ464" i="1"/>
  <c r="J464" i="1"/>
  <c r="L464" i="1" s="1"/>
  <c r="CH488" i="1"/>
  <c r="CH536" i="1"/>
  <c r="J536" i="1"/>
  <c r="L536" i="1" s="1"/>
  <c r="AZ574" i="1"/>
  <c r="J574" i="1"/>
  <c r="L574" i="1" s="1"/>
  <c r="AZ598" i="1"/>
  <c r="J598" i="1"/>
  <c r="L598" i="1" s="1"/>
  <c r="CH612" i="1"/>
  <c r="J612" i="1"/>
  <c r="L612" i="1" s="1"/>
  <c r="CH630" i="1"/>
  <c r="J630" i="1"/>
  <c r="L630" i="1" s="1"/>
  <c r="AZ676" i="1"/>
  <c r="J676" i="1"/>
  <c r="L676" i="1" s="1"/>
  <c r="CH790" i="1"/>
  <c r="J790" i="1"/>
  <c r="L790" i="1" s="1"/>
  <c r="EU700" i="1"/>
  <c r="J700" i="1"/>
  <c r="L700" i="1" s="1"/>
  <c r="DP736" i="1"/>
  <c r="J736" i="1"/>
  <c r="L736" i="1" s="1"/>
  <c r="EU794" i="1"/>
  <c r="J794" i="1"/>
  <c r="L794" i="1" s="1"/>
  <c r="DP872" i="1"/>
  <c r="J872" i="1"/>
  <c r="L872" i="1" s="1"/>
  <c r="DP936" i="1"/>
  <c r="J936" i="1"/>
  <c r="L936" i="1" s="1"/>
  <c r="DP1000" i="1"/>
  <c r="J1000" i="1"/>
  <c r="L1000" i="1" s="1"/>
  <c r="CH646" i="1"/>
  <c r="J646" i="1"/>
  <c r="L646" i="1" s="1"/>
  <c r="AZ708" i="1"/>
  <c r="J708" i="1"/>
  <c r="L708" i="1" s="1"/>
  <c r="CH762" i="1"/>
  <c r="J762" i="1"/>
  <c r="L762" i="1" s="1"/>
  <c r="AZ818" i="1"/>
  <c r="J818" i="1"/>
  <c r="L818" i="1" s="1"/>
  <c r="AZ850" i="1"/>
  <c r="J850" i="1"/>
  <c r="L850" i="1" s="1"/>
  <c r="EU952" i="1"/>
  <c r="J952" i="1"/>
  <c r="L952" i="1" s="1"/>
  <c r="EU1016" i="1"/>
  <c r="J1016" i="1"/>
  <c r="L1016" i="1" s="1"/>
  <c r="AZ876" i="1"/>
  <c r="J876" i="1"/>
  <c r="L876" i="1" s="1"/>
  <c r="AZ908" i="1"/>
  <c r="J908" i="1"/>
  <c r="L908" i="1" s="1"/>
  <c r="AZ944" i="1"/>
  <c r="J944" i="1"/>
  <c r="L944" i="1" s="1"/>
  <c r="CH988" i="1"/>
  <c r="J988" i="1"/>
  <c r="L988" i="1" s="1"/>
  <c r="AZ1004" i="1"/>
  <c r="J1004" i="1"/>
  <c r="L1004" i="1" s="1"/>
  <c r="CH1116" i="1"/>
  <c r="J1116" i="1"/>
  <c r="L1116" i="1" s="1"/>
  <c r="CH1148" i="1"/>
  <c r="J1148" i="1"/>
  <c r="L1148" i="1" s="1"/>
  <c r="EU1108" i="1"/>
  <c r="J1108" i="1"/>
  <c r="L1108" i="1" s="1"/>
  <c r="EU1140" i="1"/>
  <c r="J1140" i="1"/>
  <c r="L1140" i="1" s="1"/>
  <c r="EU1154" i="1"/>
  <c r="J1154" i="1"/>
  <c r="L1154" i="1" s="1"/>
  <c r="AZ874" i="1"/>
  <c r="J874" i="1"/>
  <c r="L874" i="1" s="1"/>
  <c r="AZ906" i="1"/>
  <c r="J906" i="1"/>
  <c r="L906" i="1" s="1"/>
  <c r="CH922" i="1"/>
  <c r="J922" i="1"/>
  <c r="L922" i="1" s="1"/>
  <c r="AZ938" i="1"/>
  <c r="J938" i="1"/>
  <c r="L938" i="1" s="1"/>
  <c r="CH954" i="1"/>
  <c r="J954" i="1"/>
  <c r="L954" i="1" s="1"/>
  <c r="CH986" i="1"/>
  <c r="J986" i="1"/>
  <c r="L986" i="1" s="1"/>
  <c r="AZ1002" i="1"/>
  <c r="J1002" i="1"/>
  <c r="L1002" i="1" s="1"/>
  <c r="CH1018" i="1"/>
  <c r="L1018" i="1"/>
  <c r="AZ1030" i="1"/>
  <c r="J1030" i="1"/>
  <c r="L1030" i="1" s="1"/>
  <c r="CH1050" i="1"/>
  <c r="J1050" i="1"/>
  <c r="L1050" i="1" s="1"/>
  <c r="AZ1062" i="1"/>
  <c r="J1062" i="1"/>
  <c r="L1062" i="1" s="1"/>
  <c r="CH1082" i="1"/>
  <c r="J1082" i="1"/>
  <c r="L1082" i="1" s="1"/>
  <c r="AZ1130" i="1"/>
  <c r="J1130" i="1"/>
  <c r="L1130" i="1" s="1"/>
  <c r="CH1146" i="1"/>
  <c r="J1146" i="1"/>
  <c r="L1146" i="1" s="1"/>
  <c r="AX1357" i="1"/>
  <c r="AZ1357" i="1" s="1"/>
  <c r="AZ1230" i="1"/>
  <c r="DP526" i="1"/>
  <c r="DN1346" i="1"/>
  <c r="DP1346" i="1" s="1"/>
  <c r="AZ498" i="1"/>
  <c r="J498" i="1"/>
  <c r="L498" i="1" s="1"/>
  <c r="EU108" i="1"/>
  <c r="ES1350" i="1"/>
  <c r="EU1350" i="1" s="1"/>
  <c r="AZ80" i="1"/>
  <c r="L80" i="1"/>
  <c r="EU22" i="1"/>
  <c r="AZ96" i="1"/>
  <c r="J96" i="1"/>
  <c r="L96" i="1" s="1"/>
  <c r="DP54" i="1"/>
  <c r="J54" i="1"/>
  <c r="L54" i="1" s="1"/>
  <c r="AZ100" i="1"/>
  <c r="J100" i="1"/>
  <c r="L100" i="1" s="1"/>
  <c r="J140" i="1"/>
  <c r="L140" i="1" s="1"/>
  <c r="CH140" i="1"/>
  <c r="AZ212" i="1"/>
  <c r="J212" i="1"/>
  <c r="L212" i="1" s="1"/>
  <c r="AZ276" i="1"/>
  <c r="J276" i="1"/>
  <c r="L276" i="1" s="1"/>
  <c r="CH318" i="1"/>
  <c r="J318" i="1"/>
  <c r="L318" i="1" s="1"/>
  <c r="AZ340" i="1"/>
  <c r="J340" i="1"/>
  <c r="L340" i="1" s="1"/>
  <c r="CH458" i="1"/>
  <c r="J458" i="1"/>
  <c r="L458" i="1" s="1"/>
  <c r="CH506" i="1"/>
  <c r="L506" i="1"/>
  <c r="AZ462" i="1"/>
  <c r="J462" i="1"/>
  <c r="L462" i="1" s="1"/>
  <c r="AZ526" i="1"/>
  <c r="J526" i="1"/>
  <c r="L526" i="1" s="1"/>
  <c r="AZ182" i="1"/>
  <c r="J182" i="1"/>
  <c r="L182" i="1" s="1"/>
  <c r="CH208" i="1"/>
  <c r="J208" i="1"/>
  <c r="L208" i="1" s="1"/>
  <c r="CH272" i="1"/>
  <c r="J272" i="1"/>
  <c r="L272" i="1" s="1"/>
  <c r="AZ304" i="1"/>
  <c r="J304" i="1"/>
  <c r="CH336" i="1"/>
  <c r="J336" i="1"/>
  <c r="L336" i="1" s="1"/>
  <c r="CH360" i="1"/>
  <c r="J360" i="1"/>
  <c r="L360" i="1" s="1"/>
  <c r="AZ440" i="1"/>
  <c r="J440" i="1"/>
  <c r="L440" i="1" s="1"/>
  <c r="AZ476" i="1"/>
  <c r="J476" i="1"/>
  <c r="L476" i="1" s="1"/>
  <c r="CH500" i="1"/>
  <c r="J500" i="1"/>
  <c r="L500" i="1" s="1"/>
  <c r="CH532" i="1"/>
  <c r="J532" i="1"/>
  <c r="L532" i="1" s="1"/>
  <c r="AZ564" i="1"/>
  <c r="J564" i="1"/>
  <c r="L564" i="1" s="1"/>
  <c r="AZ604" i="1"/>
  <c r="J604" i="1"/>
  <c r="L604" i="1" s="1"/>
  <c r="AZ620" i="1"/>
  <c r="J620" i="1"/>
  <c r="L620" i="1" s="1"/>
  <c r="DP698" i="1"/>
  <c r="J698" i="1"/>
  <c r="L698" i="1" s="1"/>
  <c r="AZ780" i="1"/>
  <c r="J780" i="1"/>
  <c r="L780" i="1" s="1"/>
  <c r="DP662" i="1"/>
  <c r="J662" i="1"/>
  <c r="L662" i="1" s="1"/>
  <c r="AZ882" i="1"/>
  <c r="J882" i="1"/>
  <c r="L882" i="1" s="1"/>
  <c r="AZ946" i="1"/>
  <c r="J946" i="1"/>
  <c r="L946" i="1" s="1"/>
  <c r="AZ1010" i="1"/>
  <c r="J1010" i="1"/>
  <c r="L1010" i="1" s="1"/>
  <c r="DP1064" i="1"/>
  <c r="J1064" i="1"/>
  <c r="L1064" i="1" s="1"/>
  <c r="EU866" i="1"/>
  <c r="J866" i="1"/>
  <c r="L866" i="1" s="1"/>
  <c r="CH686" i="1"/>
  <c r="J686" i="1"/>
  <c r="L686" i="1" s="1"/>
  <c r="CH718" i="1"/>
  <c r="J718" i="1"/>
  <c r="L718" i="1" s="1"/>
  <c r="AZ776" i="1"/>
  <c r="J776" i="1"/>
  <c r="L776" i="1" s="1"/>
  <c r="EU888" i="1"/>
  <c r="J888" i="1"/>
  <c r="L888" i="1" s="1"/>
  <c r="EU1048" i="1"/>
  <c r="J1048" i="1"/>
  <c r="L1048" i="1" s="1"/>
  <c r="CH924" i="1"/>
  <c r="J924" i="1"/>
  <c r="L924" i="1" s="1"/>
  <c r="CH956" i="1"/>
  <c r="J956" i="1"/>
  <c r="L956" i="1" s="1"/>
  <c r="AZ972" i="1"/>
  <c r="J972" i="1"/>
  <c r="L972" i="1" s="1"/>
  <c r="AZ1008" i="1"/>
  <c r="J1008" i="1"/>
  <c r="L1008" i="1" s="1"/>
  <c r="AZ1036" i="1"/>
  <c r="J1036" i="1"/>
  <c r="L1036" i="1" s="1"/>
  <c r="AZ1104" i="1"/>
  <c r="J1104" i="1"/>
  <c r="L1104" i="1" s="1"/>
  <c r="AZ1136" i="1"/>
  <c r="J1136" i="1"/>
  <c r="L1136" i="1" s="1"/>
  <c r="AZ1168" i="1"/>
  <c r="J1168" i="1"/>
  <c r="L1168" i="1" s="1"/>
  <c r="DP1096" i="1"/>
  <c r="J1096" i="1"/>
  <c r="L1096" i="1" s="1"/>
  <c r="DP1160" i="1"/>
  <c r="J1160" i="1"/>
  <c r="L1160" i="1" s="1"/>
  <c r="J1182" i="1"/>
  <c r="L1182" i="1" s="1"/>
  <c r="J1166" i="1"/>
  <c r="L1166" i="1" s="1"/>
  <c r="J1184" i="1"/>
  <c r="L1184" i="1" s="1"/>
  <c r="J1176" i="1"/>
  <c r="L1176" i="1" s="1"/>
  <c r="DP1074" i="1"/>
  <c r="J1090" i="1"/>
  <c r="L1090" i="1" s="1"/>
  <c r="J796" i="1"/>
  <c r="L796" i="1" s="1"/>
  <c r="J752" i="1"/>
  <c r="L752" i="1" s="1"/>
  <c r="AX1346" i="1"/>
  <c r="AZ1346" i="1" s="1"/>
  <c r="J510" i="1"/>
  <c r="L510" i="1" s="1"/>
  <c r="J416" i="1"/>
  <c r="L416" i="1" s="1"/>
  <c r="J390" i="1"/>
  <c r="L390" i="1" s="1"/>
  <c r="CH134" i="1"/>
  <c r="J116" i="1"/>
  <c r="L116" i="1" s="1"/>
  <c r="J554" i="1"/>
  <c r="L554" i="1" s="1"/>
  <c r="J490" i="1"/>
  <c r="J186" i="1"/>
  <c r="L186" i="1" s="1"/>
  <c r="J1076" i="1"/>
  <c r="L1076" i="1" s="1"/>
  <c r="J998" i="1"/>
  <c r="L998" i="1" s="1"/>
  <c r="J950" i="1"/>
  <c r="L950" i="1" s="1"/>
  <c r="J970" i="1"/>
  <c r="L970" i="1" s="1"/>
  <c r="J1112" i="1"/>
  <c r="L1112" i="1" s="1"/>
  <c r="J862" i="1"/>
  <c r="L862" i="1" s="1"/>
  <c r="J858" i="1"/>
  <c r="L858" i="1" s="1"/>
  <c r="J798" i="1"/>
  <c r="L798" i="1" s="1"/>
  <c r="J606" i="1"/>
  <c r="L606" i="1" s="1"/>
  <c r="J696" i="1"/>
  <c r="L696" i="1" s="1"/>
  <c r="J666" i="1"/>
  <c r="L666" i="1" s="1"/>
  <c r="J636" i="1"/>
  <c r="L636" i="1" s="1"/>
  <c r="J524" i="1"/>
  <c r="L524" i="1" s="1"/>
  <c r="J822" i="1"/>
  <c r="L822" i="1" s="1"/>
  <c r="J742" i="1"/>
  <c r="L742" i="1" s="1"/>
  <c r="J648" i="1"/>
  <c r="L648" i="1" s="1"/>
  <c r="J254" i="1"/>
  <c r="L254" i="1" s="1"/>
  <c r="J68" i="1"/>
  <c r="L68" i="1" s="1"/>
  <c r="AZ42" i="1"/>
  <c r="J1144" i="1"/>
  <c r="L1144" i="1" s="1"/>
  <c r="J920" i="1"/>
  <c r="L920" i="1" s="1"/>
  <c r="J618" i="1"/>
  <c r="L618" i="1" s="1"/>
  <c r="J266" i="1"/>
  <c r="L266" i="1" s="1"/>
  <c r="J388" i="1"/>
  <c r="L388" i="1" s="1"/>
  <c r="CH518" i="1"/>
  <c r="J518" i="1"/>
  <c r="L518" i="1" s="1"/>
  <c r="CH486" i="1"/>
  <c r="J486" i="1"/>
  <c r="L486" i="1" s="1"/>
  <c r="AZ394" i="1"/>
  <c r="J394" i="1"/>
  <c r="L394" i="1" s="1"/>
  <c r="J112" i="1"/>
  <c r="L112" i="1" s="1"/>
  <c r="J386" i="1"/>
  <c r="L386" i="1" s="1"/>
  <c r="J376" i="1"/>
  <c r="L376" i="1" s="1"/>
  <c r="CH162" i="1"/>
  <c r="J162" i="1"/>
  <c r="L162" i="1" s="1"/>
  <c r="CH50" i="1"/>
  <c r="J50" i="1"/>
  <c r="L50" i="1" s="1"/>
  <c r="EU20" i="1"/>
  <c r="ES1338" i="1"/>
  <c r="EU1338" i="1" s="1"/>
  <c r="AZ466" i="1"/>
  <c r="J466" i="1"/>
  <c r="L466" i="1" s="1"/>
  <c r="EU12" i="1"/>
  <c r="ES1336" i="1"/>
  <c r="EU1336" i="1" s="1"/>
  <c r="AZ88" i="1"/>
  <c r="J88" i="1"/>
  <c r="L88" i="1" s="1"/>
  <c r="CH558" i="1"/>
  <c r="J558" i="1"/>
  <c r="L558" i="1" s="1"/>
  <c r="AZ70" i="1"/>
  <c r="J70" i="1"/>
  <c r="J84" i="1"/>
  <c r="L84" i="1" s="1"/>
  <c r="CH84" i="1"/>
  <c r="AZ164" i="1"/>
  <c r="J164" i="1"/>
  <c r="L164" i="1" s="1"/>
  <c r="J196" i="1"/>
  <c r="L196" i="1" s="1"/>
  <c r="CH196" i="1"/>
  <c r="AZ228" i="1"/>
  <c r="J228" i="1"/>
  <c r="L228" i="1" s="1"/>
  <c r="CH260" i="1"/>
  <c r="J260" i="1"/>
  <c r="L260" i="1" s="1"/>
  <c r="AZ292" i="1"/>
  <c r="J292" i="1"/>
  <c r="L292" i="1" s="1"/>
  <c r="CH308" i="1"/>
  <c r="J308" i="1"/>
  <c r="CH354" i="1"/>
  <c r="L354" i="1"/>
  <c r="CH538" i="1"/>
  <c r="J538" i="1"/>
  <c r="L538" i="1" s="1"/>
  <c r="CH218" i="1"/>
  <c r="J218" i="1"/>
  <c r="L218" i="1" s="1"/>
  <c r="AZ250" i="1"/>
  <c r="J250" i="1"/>
  <c r="L250" i="1" s="1"/>
  <c r="CH346" i="1"/>
  <c r="J346" i="1"/>
  <c r="L346" i="1" s="1"/>
  <c r="CH370" i="1"/>
  <c r="J370" i="1"/>
  <c r="L370" i="1" s="1"/>
  <c r="AZ400" i="1"/>
  <c r="J400" i="1"/>
  <c r="L400" i="1" s="1"/>
  <c r="AZ576" i="1"/>
  <c r="J576" i="1"/>
  <c r="L576" i="1" s="1"/>
  <c r="AZ444" i="1"/>
  <c r="J444" i="1"/>
  <c r="L444" i="1" s="1"/>
  <c r="CH468" i="1"/>
  <c r="J468" i="1"/>
  <c r="L468" i="1" s="1"/>
  <c r="AZ540" i="1"/>
  <c r="J540" i="1"/>
  <c r="L540" i="1" s="1"/>
  <c r="CH572" i="1"/>
  <c r="J572" i="1"/>
  <c r="L572" i="1" s="1"/>
  <c r="CH596" i="1"/>
  <c r="J596" i="1"/>
  <c r="L596" i="1" s="1"/>
  <c r="AZ628" i="1"/>
  <c r="J628" i="1"/>
  <c r="L628" i="1" s="1"/>
  <c r="CH690" i="1"/>
  <c r="J690" i="1"/>
  <c r="L690" i="1" s="1"/>
  <c r="DP738" i="1"/>
  <c r="J738" i="1"/>
  <c r="L738" i="1" s="1"/>
  <c r="CH838" i="1"/>
  <c r="J838" i="1"/>
  <c r="L838" i="1" s="1"/>
  <c r="AZ600" i="1"/>
  <c r="J600" i="1"/>
  <c r="L600" i="1" s="1"/>
  <c r="CH626" i="1"/>
  <c r="J626" i="1"/>
  <c r="L626" i="1" s="1"/>
  <c r="AZ758" i="1"/>
  <c r="J758" i="1"/>
  <c r="L758" i="1" s="1"/>
  <c r="AZ860" i="1"/>
  <c r="J860" i="1"/>
  <c r="L860" i="1" s="1"/>
  <c r="DP652" i="1"/>
  <c r="J652" i="1"/>
  <c r="L652" i="1" s="1"/>
  <c r="DP732" i="1"/>
  <c r="J732" i="1"/>
  <c r="L732" i="1" s="1"/>
  <c r="EU786" i="1"/>
  <c r="J786" i="1"/>
  <c r="L786" i="1" s="1"/>
  <c r="AZ418" i="1"/>
  <c r="J418" i="1"/>
  <c r="L418" i="1" s="1"/>
  <c r="AZ448" i="1"/>
  <c r="J448" i="1"/>
  <c r="L448" i="1" s="1"/>
  <c r="CH472" i="1"/>
  <c r="J472" i="1"/>
  <c r="L472" i="1" s="1"/>
  <c r="AZ496" i="1"/>
  <c r="J496" i="1"/>
  <c r="L496" i="1" s="1"/>
  <c r="CH520" i="1"/>
  <c r="J520" i="1"/>
  <c r="L520" i="1" s="1"/>
  <c r="DP634" i="1"/>
  <c r="J634" i="1"/>
  <c r="L634" i="1" s="1"/>
  <c r="DP684" i="1"/>
  <c r="J684" i="1"/>
  <c r="L684" i="1" s="1"/>
  <c r="DP778" i="1"/>
  <c r="J778" i="1"/>
  <c r="L778" i="1" s="1"/>
  <c r="DP904" i="1"/>
  <c r="J904" i="1"/>
  <c r="L904" i="1" s="1"/>
  <c r="DP968" i="1"/>
  <c r="J968" i="1"/>
  <c r="L968" i="1" s="1"/>
  <c r="AZ1042" i="1"/>
  <c r="J1042" i="1"/>
  <c r="L1042" i="1" s="1"/>
  <c r="AZ660" i="1"/>
  <c r="J660" i="1"/>
  <c r="L660" i="1" s="1"/>
  <c r="CH730" i="1"/>
  <c r="J730" i="1"/>
  <c r="L730" i="1" s="1"/>
  <c r="AZ772" i="1"/>
  <c r="J772" i="1"/>
  <c r="L772" i="1" s="1"/>
  <c r="CH792" i="1"/>
  <c r="J792" i="1"/>
  <c r="L792" i="1" s="1"/>
  <c r="CH830" i="1"/>
  <c r="J830" i="1"/>
  <c r="L830" i="1" s="1"/>
  <c r="DP910" i="1"/>
  <c r="J910" i="1"/>
  <c r="L910" i="1" s="1"/>
  <c r="DP974" i="1"/>
  <c r="J974" i="1"/>
  <c r="L974" i="1" s="1"/>
  <c r="DP1038" i="1"/>
  <c r="J1038" i="1"/>
  <c r="L1038" i="1" s="1"/>
  <c r="AZ880" i="1"/>
  <c r="J880" i="1"/>
  <c r="L880" i="1" s="1"/>
  <c r="AZ912" i="1"/>
  <c r="J912" i="1"/>
  <c r="L912" i="1" s="1"/>
  <c r="AZ940" i="1"/>
  <c r="J940" i="1"/>
  <c r="L940" i="1" s="1"/>
  <c r="AZ976" i="1"/>
  <c r="J976" i="1"/>
  <c r="L976" i="1" s="1"/>
  <c r="CH992" i="1"/>
  <c r="J992" i="1"/>
  <c r="L992" i="1" s="1"/>
  <c r="CH1024" i="1"/>
  <c r="J1024" i="1"/>
  <c r="L1024" i="1" s="1"/>
  <c r="AZ1100" i="1"/>
  <c r="J1100" i="1"/>
  <c r="L1100" i="1" s="1"/>
  <c r="AZ1132" i="1"/>
  <c r="J1132" i="1"/>
  <c r="L1132" i="1" s="1"/>
  <c r="CH1152" i="1"/>
  <c r="J1152" i="1"/>
  <c r="L1152" i="1" s="1"/>
  <c r="DP1092" i="1"/>
  <c r="J1092" i="1"/>
  <c r="L1092" i="1" s="1"/>
  <c r="AX1344" i="1"/>
  <c r="AZ1344" i="1" s="1"/>
  <c r="J1186" i="1"/>
  <c r="L1186" i="1" s="1"/>
  <c r="J1150" i="1"/>
  <c r="L1150" i="1" s="1"/>
  <c r="J1118" i="1"/>
  <c r="L1118" i="1" s="1"/>
  <c r="J1086" i="1"/>
  <c r="L1086" i="1" s="1"/>
  <c r="J1200" i="1"/>
  <c r="L1200" i="1" s="1"/>
  <c r="J1192" i="1"/>
  <c r="L1192" i="1" s="1"/>
  <c r="J1164" i="1"/>
  <c r="L1164" i="1" s="1"/>
  <c r="DP1106" i="1"/>
  <c r="J1124" i="1"/>
  <c r="L1124" i="1" s="1"/>
  <c r="J566" i="1"/>
  <c r="L566" i="1" s="1"/>
  <c r="J414" i="1"/>
  <c r="L414" i="1" s="1"/>
  <c r="CH190" i="1"/>
  <c r="CH154" i="1"/>
  <c r="AZ46" i="1"/>
  <c r="J108" i="1"/>
  <c r="L108" i="1" s="1"/>
  <c r="J64" i="1"/>
  <c r="L64" i="1" s="1"/>
  <c r="J546" i="1"/>
  <c r="L546" i="1" s="1"/>
  <c r="J110" i="1"/>
  <c r="L110" i="1" s="1"/>
  <c r="J966" i="1"/>
  <c r="L966" i="1" s="1"/>
  <c r="J918" i="1"/>
  <c r="L918" i="1" s="1"/>
  <c r="J842" i="1"/>
  <c r="L842" i="1" s="1"/>
  <c r="J890" i="1"/>
  <c r="L890" i="1" s="1"/>
  <c r="J1052" i="1"/>
  <c r="L1052" i="1" s="1"/>
  <c r="J930" i="1"/>
  <c r="L930" i="1" s="1"/>
  <c r="J846" i="1"/>
  <c r="L846" i="1" s="1"/>
  <c r="J560" i="1"/>
  <c r="L560" i="1" s="1"/>
  <c r="J712" i="1"/>
  <c r="L712" i="1" s="1"/>
  <c r="J588" i="1"/>
  <c r="L588" i="1" s="1"/>
  <c r="J814" i="1"/>
  <c r="L814" i="1" s="1"/>
  <c r="J148" i="1"/>
  <c r="L148" i="1" s="1"/>
  <c r="J492" i="1"/>
  <c r="L492" i="1" s="1"/>
  <c r="J1068" i="1"/>
  <c r="L1068" i="1" s="1"/>
  <c r="J314" i="1"/>
  <c r="L314" i="1" s="1"/>
  <c r="J836" i="1"/>
  <c r="L836" i="1" s="1"/>
  <c r="J1084" i="1"/>
  <c r="L1084" i="1" s="1"/>
  <c r="J424" i="1"/>
  <c r="L424" i="1" s="1"/>
  <c r="J380" i="1"/>
  <c r="L380" i="1" s="1"/>
  <c r="AZ530" i="1"/>
  <c r="J530" i="1"/>
  <c r="L530" i="1" s="1"/>
  <c r="DP56" i="1"/>
  <c r="AZ120" i="1"/>
  <c r="J120" i="1"/>
  <c r="L120" i="1" s="1"/>
  <c r="AZ76" i="1"/>
  <c r="J76" i="1"/>
  <c r="L76" i="1" s="1"/>
  <c r="AZ16" i="1"/>
  <c r="J16" i="1"/>
  <c r="L16" i="1" s="1"/>
  <c r="AZ286" i="1"/>
  <c r="J286" i="1"/>
  <c r="L286" i="1" s="1"/>
  <c r="CH324" i="1"/>
  <c r="J324" i="1"/>
  <c r="L324" i="1" s="1"/>
  <c r="CH366" i="1"/>
  <c r="J366" i="1"/>
  <c r="L366" i="1" s="1"/>
  <c r="DP410" i="1"/>
  <c r="J410" i="1"/>
  <c r="L410" i="1" s="1"/>
  <c r="CH474" i="1"/>
  <c r="J474" i="1"/>
  <c r="L474" i="1" s="1"/>
  <c r="AZ494" i="1"/>
  <c r="J494" i="1"/>
  <c r="L494" i="1" s="1"/>
  <c r="DP548" i="1"/>
  <c r="J548" i="1"/>
  <c r="L548" i="1" s="1"/>
  <c r="AZ130" i="1"/>
  <c r="J130" i="1"/>
  <c r="L130" i="1" s="1"/>
  <c r="AZ168" i="1"/>
  <c r="J168" i="1"/>
  <c r="L168" i="1" s="1"/>
  <c r="CH200" i="1"/>
  <c r="J200" i="1"/>
  <c r="L200" i="1" s="1"/>
  <c r="AZ232" i="1"/>
  <c r="J232" i="1"/>
  <c r="L232" i="1" s="1"/>
  <c r="AZ296" i="1"/>
  <c r="J296" i="1"/>
  <c r="L296" i="1" s="1"/>
  <c r="CH420" i="1"/>
  <c r="J420" i="1"/>
  <c r="L420" i="1" s="1"/>
  <c r="DP544" i="1"/>
  <c r="J544" i="1"/>
  <c r="L544" i="1" s="1"/>
  <c r="AZ398" i="1"/>
  <c r="J398" i="1"/>
  <c r="L398" i="1" s="1"/>
  <c r="CH452" i="1"/>
  <c r="J452" i="1"/>
  <c r="L452" i="1" s="1"/>
  <c r="CH484" i="1"/>
  <c r="J484" i="1"/>
  <c r="L484" i="1" s="1"/>
  <c r="CH516" i="1"/>
  <c r="J516" i="1"/>
  <c r="L516" i="1" s="1"/>
  <c r="AZ582" i="1"/>
  <c r="J582" i="1"/>
  <c r="L582" i="1" s="1"/>
  <c r="CH614" i="1"/>
  <c r="J614" i="1"/>
  <c r="L614" i="1" s="1"/>
  <c r="DP658" i="1"/>
  <c r="J658" i="1"/>
  <c r="L658" i="1" s="1"/>
  <c r="CH754" i="1"/>
  <c r="J754" i="1"/>
  <c r="L754" i="1" s="1"/>
  <c r="CH586" i="1"/>
  <c r="J586" i="1"/>
  <c r="L586" i="1" s="1"/>
  <c r="CH608" i="1"/>
  <c r="J608" i="1"/>
  <c r="L608" i="1" s="1"/>
  <c r="CH632" i="1"/>
  <c r="J632" i="1"/>
  <c r="L632" i="1" s="1"/>
  <c r="AZ682" i="1"/>
  <c r="J682" i="1"/>
  <c r="L682" i="1" s="1"/>
  <c r="AZ726" i="1"/>
  <c r="J726" i="1"/>
  <c r="L726" i="1" s="1"/>
  <c r="EU768" i="1"/>
  <c r="J768" i="1"/>
  <c r="L768" i="1" s="1"/>
  <c r="AZ848" i="1"/>
  <c r="J848" i="1"/>
  <c r="L848" i="1" s="1"/>
  <c r="AZ408" i="1"/>
  <c r="J408" i="1"/>
  <c r="L408" i="1" s="1"/>
  <c r="AZ426" i="1"/>
  <c r="J426" i="1"/>
  <c r="L426" i="1" s="1"/>
  <c r="CH456" i="1"/>
  <c r="J456" i="1"/>
  <c r="L456" i="1" s="1"/>
  <c r="AZ480" i="1"/>
  <c r="J480" i="1"/>
  <c r="L480" i="1" s="1"/>
  <c r="CH504" i="1"/>
  <c r="J504" i="1"/>
  <c r="L504" i="1" s="1"/>
  <c r="AZ528" i="1"/>
  <c r="J528" i="1"/>
  <c r="L528" i="1" s="1"/>
  <c r="AZ550" i="1"/>
  <c r="J550" i="1"/>
  <c r="L550" i="1" s="1"/>
  <c r="EU670" i="1"/>
  <c r="J670" i="1"/>
  <c r="L670" i="1" s="1"/>
  <c r="DP710" i="1"/>
  <c r="J710" i="1"/>
  <c r="L710" i="1" s="1"/>
  <c r="DP716" i="1"/>
  <c r="J716" i="1"/>
  <c r="L716" i="1" s="1"/>
  <c r="DP782" i="1"/>
  <c r="J782" i="1"/>
  <c r="L782" i="1" s="1"/>
  <c r="EU854" i="1"/>
  <c r="J854" i="1"/>
  <c r="L854" i="1" s="1"/>
  <c r="AZ914" i="1"/>
  <c r="J914" i="1"/>
  <c r="L914" i="1" s="1"/>
  <c r="AZ978" i="1"/>
  <c r="J978" i="1"/>
  <c r="L978" i="1" s="1"/>
  <c r="DP1032" i="1"/>
  <c r="J1032" i="1"/>
  <c r="L1032" i="1" s="1"/>
  <c r="EU898" i="1"/>
  <c r="J898" i="1"/>
  <c r="L898" i="1" s="1"/>
  <c r="EU962" i="1"/>
  <c r="J962" i="1"/>
  <c r="L962" i="1" s="1"/>
  <c r="CH668" i="1"/>
  <c r="J668" i="1"/>
  <c r="L668" i="1" s="1"/>
  <c r="CH724" i="1"/>
  <c r="J724" i="1"/>
  <c r="L724" i="1" s="1"/>
  <c r="CH756" i="1"/>
  <c r="J756" i="1"/>
  <c r="L756" i="1" s="1"/>
  <c r="CH788" i="1"/>
  <c r="J788" i="1"/>
  <c r="L788" i="1" s="1"/>
  <c r="AZ808" i="1"/>
  <c r="J808" i="1"/>
  <c r="L808" i="1" s="1"/>
  <c r="CH834" i="1"/>
  <c r="J834" i="1"/>
  <c r="L834" i="1" s="1"/>
  <c r="DP942" i="1"/>
  <c r="J942" i="1"/>
  <c r="L942" i="1" s="1"/>
  <c r="DP1006" i="1"/>
  <c r="J1006" i="1"/>
  <c r="L1006" i="1" s="1"/>
  <c r="DP1070" i="1"/>
  <c r="L1070" i="1"/>
  <c r="CH896" i="1"/>
  <c r="J896" i="1"/>
  <c r="L896" i="1" s="1"/>
  <c r="CH928" i="1"/>
  <c r="J928" i="1"/>
  <c r="L928" i="1" s="1"/>
  <c r="AZ1040" i="1"/>
  <c r="J1040" i="1"/>
  <c r="L1040" i="1" s="1"/>
  <c r="J1056" i="1"/>
  <c r="L1056" i="1" s="1"/>
  <c r="CH1056" i="1"/>
  <c r="CH1088" i="1"/>
  <c r="J1088" i="1"/>
  <c r="L1088" i="1" s="1"/>
  <c r="CH1120" i="1"/>
  <c r="J1120" i="1"/>
  <c r="L1120" i="1" s="1"/>
  <c r="EU1080" i="1"/>
  <c r="J1080" i="1"/>
  <c r="L1080" i="1" s="1"/>
  <c r="AZ870" i="1"/>
  <c r="J870" i="1"/>
  <c r="L870" i="1" s="1"/>
  <c r="DN1344" i="1"/>
  <c r="DP1344" i="1" s="1"/>
  <c r="AX1348" i="1"/>
  <c r="AZ1348" i="1" s="1"/>
  <c r="CF1348" i="1"/>
  <c r="CH1348" i="1" s="1"/>
  <c r="J1180" i="1"/>
  <c r="L1180" i="1" s="1"/>
  <c r="J1172" i="1"/>
  <c r="L1172" i="1" s="1"/>
  <c r="J1122" i="1"/>
  <c r="L1122" i="1" s="1"/>
  <c r="J1026" i="1"/>
  <c r="L1026" i="1" s="1"/>
  <c r="J542" i="1"/>
  <c r="L542" i="1" s="1"/>
  <c r="J478" i="1"/>
  <c r="L478" i="1" s="1"/>
  <c r="J406" i="1"/>
  <c r="L406" i="1" s="1"/>
  <c r="CH180" i="1"/>
  <c r="AX1342" i="1"/>
  <c r="AZ1342" i="1" s="1"/>
  <c r="J152" i="1"/>
  <c r="L152" i="1" s="1"/>
  <c r="J522" i="1"/>
  <c r="L522" i="1" s="1"/>
  <c r="AX1350" i="1"/>
  <c r="AZ1350" i="1" s="1"/>
  <c r="J150" i="1"/>
  <c r="L150" i="1" s="1"/>
  <c r="J1020" i="1"/>
  <c r="L1020" i="1" s="1"/>
  <c r="J934" i="1"/>
  <c r="L934" i="1" s="1"/>
  <c r="J1128" i="1"/>
  <c r="L1128" i="1" s="1"/>
  <c r="J878" i="1"/>
  <c r="L878" i="1" s="1"/>
  <c r="J902" i="1"/>
  <c r="L902" i="1" s="1"/>
  <c r="J1072" i="1"/>
  <c r="L1072" i="1" s="1"/>
  <c r="J892" i="1"/>
  <c r="L892" i="1" s="1"/>
  <c r="J740" i="1"/>
  <c r="L740" i="1" s="1"/>
  <c r="J512" i="1"/>
  <c r="L512" i="1" s="1"/>
  <c r="J580" i="1"/>
  <c r="L580" i="1" s="1"/>
  <c r="J702" i="1"/>
  <c r="L702" i="1" s="1"/>
  <c r="J508" i="1"/>
  <c r="L508" i="1" s="1"/>
  <c r="J28" i="1"/>
  <c r="L28" i="1" s="1"/>
  <c r="J378" i="1"/>
  <c r="L378" i="1" s="1"/>
  <c r="J214" i="1"/>
  <c r="L214" i="1" s="1"/>
  <c r="ES1340" i="1"/>
  <c r="EU1340" i="1" s="1"/>
  <c r="J692" i="1"/>
  <c r="L692" i="1" s="1"/>
  <c r="J984" i="1"/>
  <c r="L984" i="1" s="1"/>
  <c r="J244" i="1"/>
  <c r="L244" i="1" s="1"/>
  <c r="CF1338" i="1"/>
  <c r="CH1338" i="1" s="1"/>
  <c r="J594" i="1"/>
  <c r="L594" i="1" s="1"/>
  <c r="L20" i="1"/>
  <c r="J436" i="1"/>
  <c r="L436" i="1" s="1"/>
  <c r="J404" i="1"/>
  <c r="L404" i="1" s="1"/>
  <c r="ES1355" i="1"/>
  <c r="EU1355" i="1" s="1"/>
  <c r="EU1222" i="1"/>
  <c r="EU1268" i="1"/>
  <c r="ES1370" i="1"/>
  <c r="EU1370" i="1" s="1"/>
  <c r="CH32" i="1"/>
  <c r="J32" i="1"/>
  <c r="L32" i="1" s="1"/>
  <c r="AZ26" i="1"/>
  <c r="L26" i="1"/>
  <c r="AZ364" i="1"/>
  <c r="J364" i="1"/>
  <c r="L364" i="1" s="1"/>
  <c r="AZ352" i="1"/>
  <c r="J352" i="1"/>
  <c r="L352" i="1" s="1"/>
  <c r="AZ342" i="1"/>
  <c r="J342" i="1"/>
  <c r="L342" i="1" s="1"/>
  <c r="AZ278" i="1"/>
  <c r="J278" i="1"/>
  <c r="L278" i="1" s="1"/>
  <c r="AZ264" i="1"/>
  <c r="J264" i="1"/>
  <c r="L264" i="1" s="1"/>
  <c r="AZ114" i="1"/>
  <c r="J114" i="1"/>
  <c r="L114" i="1" s="1"/>
  <c r="J1292" i="1"/>
  <c r="L1292" i="1" s="1"/>
  <c r="J36" i="1"/>
  <c r="L36" i="1" s="1"/>
  <c r="DN1340" i="1"/>
  <c r="DP1340" i="1" s="1"/>
  <c r="J48" i="1"/>
  <c r="L48" i="1" s="1"/>
  <c r="J14" i="1"/>
  <c r="L14" i="1" s="1"/>
  <c r="J204" i="1"/>
  <c r="L204" i="1" s="1"/>
  <c r="J332" i="1"/>
  <c r="L332" i="1" s="1"/>
  <c r="CF1346" i="1"/>
  <c r="CH1346" i="1" s="1"/>
  <c r="J52" i="1"/>
  <c r="L52" i="1" s="1"/>
  <c r="J62" i="1"/>
  <c r="L62" i="1" s="1"/>
  <c r="J450" i="1"/>
  <c r="L450" i="1" s="1"/>
  <c r="J356" i="1"/>
  <c r="L356" i="1" s="1"/>
  <c r="J300" i="1"/>
  <c r="L300" i="1" s="1"/>
  <c r="J236" i="1"/>
  <c r="L236" i="1" s="1"/>
  <c r="J430" i="1"/>
  <c r="L430" i="1" s="1"/>
  <c r="J78" i="1"/>
  <c r="L78" i="1" s="1"/>
  <c r="J350" i="1"/>
  <c r="L350" i="1" s="1"/>
  <c r="J338" i="1"/>
  <c r="L338" i="1" s="1"/>
  <c r="J242" i="1"/>
  <c r="L242" i="1" s="1"/>
  <c r="J274" i="1"/>
  <c r="L274" i="1" s="1"/>
  <c r="J384" i="1"/>
  <c r="L384" i="1" s="1"/>
  <c r="J104" i="1"/>
  <c r="L104" i="1" s="1"/>
  <c r="J568" i="1"/>
  <c r="L568" i="1" s="1"/>
  <c r="J446" i="1"/>
  <c r="L446" i="1" s="1"/>
  <c r="DN1350" i="1"/>
  <c r="DP1350" i="1" s="1"/>
  <c r="J454" i="1"/>
  <c r="L454" i="1" s="1"/>
  <c r="J322" i="1"/>
  <c r="L322" i="1" s="1"/>
  <c r="J290" i="1"/>
  <c r="L290" i="1" s="1"/>
  <c r="J258" i="1"/>
  <c r="L258" i="1" s="1"/>
  <c r="J226" i="1"/>
  <c r="L226" i="1" s="1"/>
  <c r="J344" i="1"/>
  <c r="L344" i="1" s="1"/>
  <c r="J312" i="1"/>
  <c r="L312" i="1" s="1"/>
  <c r="J280" i="1"/>
  <c r="L280" i="1" s="1"/>
  <c r="J248" i="1"/>
  <c r="L248" i="1" s="1"/>
  <c r="J216" i="1"/>
  <c r="L216" i="1" s="1"/>
  <c r="J368" i="1"/>
  <c r="L368" i="1" s="1"/>
  <c r="AX1336" i="1"/>
  <c r="AZ1336" i="1" s="1"/>
  <c r="J422" i="1"/>
  <c r="L422" i="1" s="1"/>
  <c r="DN1336" i="1"/>
  <c r="DP1336" i="1" s="1"/>
  <c r="J372" i="1"/>
  <c r="L372" i="1" s="1"/>
  <c r="F43" i="4"/>
  <c r="H43" i="4" s="1"/>
  <c r="M1370" i="1"/>
  <c r="F32" i="4"/>
  <c r="H32" i="4" s="1"/>
  <c r="M1359" i="1"/>
  <c r="K1342" i="1" l="1"/>
  <c r="F15" i="4" s="1"/>
  <c r="H15" i="4" s="1"/>
  <c r="M1366" i="1"/>
  <c r="M1364" i="1"/>
  <c r="F37" i="4"/>
  <c r="H37" i="4" s="1"/>
  <c r="M1342" i="1"/>
  <c r="F17" i="4"/>
  <c r="H17" i="4" s="1"/>
  <c r="J1364" i="1"/>
  <c r="L1364" i="1" s="1"/>
  <c r="L40" i="1"/>
  <c r="M40" i="1"/>
  <c r="K1338" i="1"/>
  <c r="K1340" i="1"/>
  <c r="L308" i="1"/>
  <c r="J306" i="1"/>
  <c r="L306" i="1" s="1"/>
  <c r="L490" i="1"/>
  <c r="J488" i="1"/>
  <c r="L488" i="1" s="1"/>
  <c r="K304" i="1"/>
  <c r="M304" i="1" s="1"/>
  <c r="M1348" i="1"/>
  <c r="M1368" i="1"/>
  <c r="M1336" i="1"/>
  <c r="M1346" i="1"/>
  <c r="M488" i="1"/>
  <c r="L124" i="1"/>
  <c r="J1340" i="1"/>
  <c r="L18" i="1"/>
  <c r="L22" i="1"/>
  <c r="K56" i="1"/>
  <c r="M56" i="1" s="1"/>
  <c r="L70" i="1"/>
  <c r="L1214" i="1"/>
  <c r="J1361" i="1"/>
  <c r="L1361" i="1" s="1"/>
  <c r="L1230" i="1"/>
  <c r="CF1336" i="1"/>
  <c r="CH1336" i="1" s="1"/>
  <c r="J1370" i="1"/>
  <c r="L1370" i="1" s="1"/>
  <c r="L12" i="1"/>
  <c r="J1366" i="1"/>
  <c r="L1366" i="1" s="1"/>
  <c r="L1252" i="1"/>
  <c r="J128" i="1"/>
  <c r="L128" i="1" s="1"/>
  <c r="L1262" i="1"/>
  <c r="CF1350" i="1"/>
  <c r="CH1350" i="1" s="1"/>
  <c r="J1368" i="1"/>
  <c r="E41" i="4" s="1"/>
  <c r="G41" i="4" s="1"/>
  <c r="M1350" i="1"/>
  <c r="F23" i="4"/>
  <c r="H23" i="4" s="1"/>
  <c r="L1236" i="1"/>
  <c r="L1222" i="1"/>
  <c r="J126" i="1"/>
  <c r="L126" i="1" s="1"/>
  <c r="CH122" i="1"/>
  <c r="CH126" i="1"/>
  <c r="J1342" i="1"/>
  <c r="E15" i="4" s="1"/>
  <c r="G15" i="4" s="1"/>
  <c r="J1348" i="1"/>
  <c r="L1348" i="1" s="1"/>
  <c r="J764" i="1"/>
  <c r="L764" i="1" s="1"/>
  <c r="J1336" i="1"/>
  <c r="E9" i="4" s="1"/>
  <c r="G9" i="4" s="1"/>
  <c r="J1346" i="1"/>
  <c r="L1346" i="1" s="1"/>
  <c r="L1357" i="1"/>
  <c r="E30" i="4"/>
  <c r="G30" i="4" s="1"/>
  <c r="E32" i="4"/>
  <c r="G32" i="4" s="1"/>
  <c r="L1359" i="1"/>
  <c r="L1353" i="1"/>
  <c r="E26" i="4"/>
  <c r="G26" i="4" s="1"/>
  <c r="L1355" i="1"/>
  <c r="E28" i="4"/>
  <c r="G28" i="4" s="1"/>
  <c r="E37" i="4" l="1"/>
  <c r="G37" i="4" s="1"/>
  <c r="L304" i="1"/>
  <c r="L1338" i="1"/>
  <c r="L1340" i="1"/>
  <c r="M1340" i="1"/>
  <c r="F13" i="4"/>
  <c r="H13" i="4" s="1"/>
  <c r="F11" i="4"/>
  <c r="H11" i="4" s="1"/>
  <c r="M1338" i="1"/>
  <c r="L58" i="1"/>
  <c r="L56" i="1"/>
  <c r="E34" i="4"/>
  <c r="G34" i="4" s="1"/>
  <c r="E43" i="4"/>
  <c r="G43" i="4" s="1"/>
  <c r="E39" i="4"/>
  <c r="G39" i="4" s="1"/>
  <c r="L1368" i="1"/>
  <c r="J1350" i="1"/>
  <c r="L1350" i="1" s="1"/>
  <c r="J1344" i="1"/>
  <c r="L1344" i="1" s="1"/>
  <c r="E13" i="4"/>
  <c r="L1342" i="1"/>
  <c r="E21" i="4"/>
  <c r="G21" i="4" s="1"/>
  <c r="E11" i="4"/>
  <c r="G11" i="4" s="1"/>
  <c r="L1336" i="1"/>
  <c r="E19" i="4"/>
  <c r="G19" i="4" s="1"/>
  <c r="G13" i="4" l="1"/>
  <c r="E23" i="4"/>
  <c r="G23" i="4" s="1"/>
  <c r="E17" i="4"/>
  <c r="G1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Рощин Александр Валентинович</author>
    <author>User1</author>
    <author>Ползователь</author>
    <author>Глав.Бух</author>
    <author>Анастасия</author>
    <author>Администратор</author>
    <author>Иван</author>
    <author>123</author>
  </authors>
  <commentList>
    <comment ref="O5" authorId="0" shapeId="0" xr:uid="{00000000-0006-0000-0000-000001000000}">
      <text>
        <r>
          <rPr>
            <b/>
            <sz val="9"/>
            <color indexed="81"/>
            <rFont val="Tahoma"/>
            <family val="2"/>
            <charset val="204"/>
          </rPr>
          <t>Не менять, не удалять</t>
        </r>
      </text>
    </comment>
    <comment ref="Q5" authorId="0" shapeId="0" xr:uid="{00000000-0006-0000-0000-000002000000}">
      <text>
        <r>
          <rPr>
            <sz val="9"/>
            <color indexed="81"/>
            <rFont val="Tahoma"/>
            <family val="2"/>
            <charset val="204"/>
          </rPr>
          <t xml:space="preserve">Не менять. Не удалять
</t>
        </r>
      </text>
    </comment>
    <comment ref="BY13" authorId="1" shapeId="0" xr:uid="{00000000-0006-0000-0000-000003000000}">
      <text>
        <r>
          <rPr>
            <b/>
            <sz val="9"/>
            <color indexed="81"/>
            <rFont val="Tahoma"/>
            <family val="2"/>
            <charset val="204"/>
          </rPr>
          <t>СБК</t>
        </r>
      </text>
    </comment>
    <comment ref="BZ13" authorId="1" shapeId="0" xr:uid="{00000000-0006-0000-0000-000004000000}">
      <text>
        <r>
          <rPr>
            <b/>
            <sz val="9"/>
            <color indexed="81"/>
            <rFont val="Tahoma"/>
            <family val="2"/>
            <charset val="204"/>
          </rPr>
          <t>СБК</t>
        </r>
        <r>
          <rPr>
            <sz val="9"/>
            <color indexed="81"/>
            <rFont val="Tahoma"/>
            <family val="2"/>
            <charset val="204"/>
          </rPr>
          <t xml:space="preserve">
</t>
        </r>
      </text>
    </comment>
    <comment ref="CA13" authorId="1" shapeId="0" xr:uid="{00000000-0006-0000-0000-000005000000}">
      <text>
        <r>
          <rPr>
            <b/>
            <sz val="9"/>
            <color indexed="81"/>
            <rFont val="Tahoma"/>
            <family val="2"/>
            <charset val="204"/>
          </rPr>
          <t>СБК</t>
        </r>
        <r>
          <rPr>
            <sz val="9"/>
            <color indexed="81"/>
            <rFont val="Tahoma"/>
            <family val="2"/>
            <charset val="204"/>
          </rPr>
          <t xml:space="preserve">
</t>
        </r>
      </text>
    </comment>
    <comment ref="CB13" authorId="1" shapeId="0" xr:uid="{00000000-0006-0000-0000-000006000000}">
      <text>
        <r>
          <rPr>
            <b/>
            <sz val="9"/>
            <color indexed="81"/>
            <rFont val="Tahoma"/>
            <family val="2"/>
            <charset val="204"/>
          </rPr>
          <t>актировка -35,ветер 12м/с</t>
        </r>
        <r>
          <rPr>
            <sz val="9"/>
            <color indexed="81"/>
            <rFont val="Tahoma"/>
            <family val="2"/>
            <charset val="204"/>
          </rPr>
          <t xml:space="preserve">
</t>
        </r>
      </text>
    </comment>
    <comment ref="CC13" authorId="1" shapeId="0" xr:uid="{00000000-0006-0000-0000-000007000000}">
      <text>
        <r>
          <rPr>
            <b/>
            <sz val="9"/>
            <color indexed="81"/>
            <rFont val="Tahoma"/>
            <family val="2"/>
            <charset val="204"/>
          </rPr>
          <t>актировка -35, ветер 12м/с</t>
        </r>
        <r>
          <rPr>
            <sz val="9"/>
            <color indexed="81"/>
            <rFont val="Tahoma"/>
            <family val="2"/>
            <charset val="204"/>
          </rPr>
          <t xml:space="preserve">
</t>
        </r>
      </text>
    </comment>
    <comment ref="DQ13" authorId="2" shapeId="0" xr:uid="{00000000-0006-0000-0000-000008000000}">
      <text>
        <r>
          <rPr>
            <sz val="14"/>
            <color indexed="81"/>
            <rFont val="Tahoma"/>
            <family val="2"/>
            <charset val="204"/>
          </rPr>
          <t>в тч 15св. ПК 831+10 - 832+50 Д219</t>
        </r>
        <r>
          <rPr>
            <sz val="9"/>
            <color indexed="81"/>
            <rFont val="Tahoma"/>
            <family val="2"/>
            <charset val="204"/>
          </rPr>
          <t xml:space="preserve">
</t>
        </r>
      </text>
    </comment>
    <comment ref="DR13" authorId="2" shapeId="0" xr:uid="{00000000-0006-0000-0000-000009000000}">
      <text>
        <r>
          <rPr>
            <sz val="9"/>
            <color indexed="81"/>
            <rFont val="Tahoma"/>
            <family val="2"/>
            <charset val="204"/>
          </rPr>
          <t xml:space="preserve">
</t>
        </r>
        <r>
          <rPr>
            <sz val="20"/>
            <color indexed="81"/>
            <rFont val="Tahoma"/>
            <family val="2"/>
            <charset val="204"/>
          </rPr>
          <t xml:space="preserve"> СБК -</t>
        </r>
        <r>
          <rPr>
            <sz val="9"/>
            <color indexed="81"/>
            <rFont val="Tahoma"/>
            <family val="2"/>
            <charset val="204"/>
          </rPr>
          <t xml:space="preserve"> </t>
        </r>
        <r>
          <rPr>
            <sz val="18"/>
            <color indexed="81"/>
            <rFont val="Tahoma"/>
            <family val="2"/>
            <charset val="204"/>
          </rPr>
          <t>(Пропуски- 5свай.  Пк831+45), по линейке -35свай Пк 803+20  ….,  ø219</t>
        </r>
      </text>
    </comment>
    <comment ref="DT13" authorId="2" shapeId="0" xr:uid="{00000000-0006-0000-0000-00000A000000}">
      <text>
        <r>
          <rPr>
            <sz val="24"/>
            <color indexed="81"/>
            <rFont val="Tahoma"/>
            <family val="2"/>
            <charset val="204"/>
          </rPr>
          <t>в тч с ПК 790+20 - 798+30 70 свай</t>
        </r>
        <r>
          <rPr>
            <sz val="9"/>
            <color indexed="81"/>
            <rFont val="Tahoma"/>
            <family val="2"/>
            <charset val="204"/>
          </rPr>
          <t xml:space="preserve">
</t>
        </r>
      </text>
    </comment>
    <comment ref="DU13" authorId="2" shapeId="0" xr:uid="{00000000-0006-0000-0000-00000B000000}">
      <text>
        <r>
          <rPr>
            <b/>
            <sz val="9"/>
            <color indexed="81"/>
            <rFont val="Tahoma"/>
            <family val="2"/>
            <charset val="204"/>
          </rPr>
          <t>Ползователь:</t>
        </r>
        <r>
          <rPr>
            <sz val="9"/>
            <color indexed="81"/>
            <rFont val="Tahoma"/>
            <family val="2"/>
            <charset val="204"/>
          </rPr>
          <t xml:space="preserve">
156св со стороны ЦПС</t>
        </r>
      </text>
    </comment>
    <comment ref="DV13" authorId="2" shapeId="0" xr:uid="{00000000-0006-0000-0000-00000C000000}">
      <text>
        <r>
          <rPr>
            <sz val="12"/>
            <color indexed="81"/>
            <rFont val="Tahoma"/>
            <family val="2"/>
            <charset val="204"/>
          </rPr>
          <t>в тч на ЦПС 42сваи до ПК200+00 (поломка 3-х комплексов гидросистема "мороз");
мыс - 71св до ПК776+40</t>
        </r>
        <r>
          <rPr>
            <sz val="9"/>
            <color indexed="81"/>
            <rFont val="Tahoma"/>
            <family val="2"/>
            <charset val="204"/>
          </rPr>
          <t xml:space="preserve">
</t>
        </r>
      </text>
    </comment>
    <comment ref="DW13" authorId="1" shapeId="0" xr:uid="{00000000-0006-0000-0000-00000D000000}">
      <text>
        <r>
          <rPr>
            <b/>
            <sz val="9"/>
            <color indexed="81"/>
            <rFont val="Tahoma"/>
            <family val="2"/>
            <charset val="204"/>
          </rPr>
          <t>31 свая - ЦПС
59 свай - ПСП</t>
        </r>
        <r>
          <rPr>
            <sz val="9"/>
            <color indexed="81"/>
            <rFont val="Tahoma"/>
            <family val="2"/>
            <charset val="204"/>
          </rPr>
          <t xml:space="preserve">
</t>
        </r>
      </text>
    </comment>
    <comment ref="DY13" authorId="3" shapeId="0" xr:uid="{00000000-0006-0000-0000-00000E000000}">
      <text>
        <r>
          <rPr>
            <b/>
            <sz val="9"/>
            <color indexed="81"/>
            <rFont val="Tahoma"/>
            <family val="2"/>
            <charset val="204"/>
          </rPr>
          <t>пк768+80-762+70 и ПК 195+200 72св</t>
        </r>
      </text>
    </comment>
    <comment ref="DZ13" authorId="3" shapeId="0" xr:uid="{00000000-0006-0000-0000-00000F000000}">
      <text>
        <r>
          <rPr>
            <b/>
            <sz val="9"/>
            <color indexed="81"/>
            <rFont val="Tahoma"/>
            <family val="2"/>
            <charset val="204"/>
          </rPr>
          <t>пк 762+70-757+60 - 60шт</t>
        </r>
      </text>
    </comment>
    <comment ref="EA13" authorId="3" shapeId="0" xr:uid="{00000000-0006-0000-0000-000010000000}">
      <text>
        <r>
          <rPr>
            <b/>
            <sz val="9"/>
            <color indexed="81"/>
            <rFont val="Tahoma"/>
            <family val="2"/>
            <charset val="204"/>
          </rPr>
          <t>ПК 757+60-750+20, вывозка свай -84 шт с 51 км,заполнение свай-50,  линейка с ПК 210 -62 шт.</t>
        </r>
        <r>
          <rPr>
            <sz val="9"/>
            <color indexed="81"/>
            <rFont val="Tahoma"/>
            <family val="2"/>
            <charset val="204"/>
          </rPr>
          <t xml:space="preserve">
</t>
        </r>
      </text>
    </comment>
    <comment ref="EB13" authorId="1" shapeId="0" xr:uid="{00000000-0006-0000-0000-000011000000}">
      <text>
        <r>
          <rPr>
            <b/>
            <sz val="9"/>
            <color indexed="81"/>
            <rFont val="Tahoma"/>
            <family val="2"/>
            <charset val="204"/>
          </rPr>
          <t>из них 11 свай погружено на 51 км ПК 750+20-741+70 вывозка свай 120 с 51 км. Заполнение свай-100, изгот. Свай 40 шт. из них 48 свай ПК-210</t>
        </r>
        <r>
          <rPr>
            <sz val="9"/>
            <color indexed="81"/>
            <rFont val="Tahoma"/>
            <family val="2"/>
            <charset val="204"/>
          </rPr>
          <t xml:space="preserve">
</t>
        </r>
      </text>
    </comment>
    <comment ref="EC13" authorId="3" shapeId="0" xr:uid="{00000000-0006-0000-0000-000012000000}">
      <text>
        <r>
          <rPr>
            <b/>
            <sz val="9"/>
            <color indexed="81"/>
            <rFont val="Tahoma"/>
            <family val="2"/>
            <charset val="204"/>
          </rPr>
          <t>10 свай погружено на  51 км. ПК 741+70-739-10</t>
        </r>
        <r>
          <rPr>
            <sz val="9"/>
            <color indexed="81"/>
            <rFont val="Tahoma"/>
            <family val="2"/>
            <charset val="204"/>
          </rPr>
          <t xml:space="preserve">
</t>
        </r>
      </text>
    </comment>
    <comment ref="ED13" authorId="1" shapeId="0" xr:uid="{00000000-0006-0000-0000-000013000000}">
      <text>
        <r>
          <rPr>
            <b/>
            <sz val="9"/>
            <color indexed="81"/>
            <rFont val="Tahoma"/>
            <family val="2"/>
            <charset val="204"/>
          </rPr>
          <t>34 сваи  ПК 511, вывоз свай 110 с 51 км</t>
        </r>
        <r>
          <rPr>
            <sz val="9"/>
            <color indexed="81"/>
            <rFont val="Tahoma"/>
            <family val="2"/>
            <charset val="204"/>
          </rPr>
          <t xml:space="preserve">
</t>
        </r>
      </text>
    </comment>
    <comment ref="EE13" authorId="3" shapeId="0" xr:uid="{00000000-0006-0000-0000-000014000000}">
      <text>
        <r>
          <rPr>
            <b/>
            <sz val="9"/>
            <color indexed="81"/>
            <rFont val="Tahoma"/>
            <family val="2"/>
            <charset val="204"/>
          </rPr>
          <t>107шт. - ПК 739+10- ПК 730+70, заполнение свай 110 шт.</t>
        </r>
        <r>
          <rPr>
            <sz val="9"/>
            <color indexed="81"/>
            <rFont val="Tahoma"/>
            <family val="2"/>
            <charset val="204"/>
          </rPr>
          <t xml:space="preserve">
</t>
        </r>
      </text>
    </comment>
    <comment ref="EF13" authorId="1" shapeId="0" xr:uid="{00000000-0006-0000-0000-000015000000}">
      <text>
        <r>
          <rPr>
            <b/>
            <sz val="9"/>
            <color indexed="81"/>
            <rFont val="Tahoma"/>
            <family val="2"/>
            <charset val="204"/>
          </rPr>
          <t>из них 34- 51 км, ПК 730+70, ПК 723+10 вывоз свай 120, иготов. -38,</t>
        </r>
        <r>
          <rPr>
            <sz val="9"/>
            <color indexed="81"/>
            <rFont val="Tahoma"/>
            <family val="2"/>
            <charset val="204"/>
          </rPr>
          <t xml:space="preserve">
</t>
        </r>
      </text>
    </comment>
    <comment ref="EG13" authorId="3" shapeId="0" xr:uid="{00000000-0006-0000-0000-000016000000}">
      <text>
        <r>
          <rPr>
            <b/>
            <sz val="9"/>
            <color indexed="81"/>
            <rFont val="Tahoma"/>
            <family val="2"/>
            <charset val="204"/>
          </rPr>
          <t>из них 22 сваи 51 км. ПК 723+10-720+20 , вывозка свай -30.</t>
        </r>
        <r>
          <rPr>
            <sz val="9"/>
            <color indexed="81"/>
            <rFont val="Tahoma"/>
            <family val="2"/>
            <charset val="204"/>
          </rPr>
          <t xml:space="preserve">
</t>
        </r>
      </text>
    </comment>
    <comment ref="EI13" authorId="1" shapeId="0" xr:uid="{00000000-0006-0000-0000-000017000000}">
      <text>
        <r>
          <rPr>
            <b/>
            <sz val="9"/>
            <color indexed="81"/>
            <rFont val="Tahoma"/>
            <family val="2"/>
            <charset val="204"/>
          </rPr>
          <t>51 км-40 шт., 17 свай ПК 420+00-418+60</t>
        </r>
        <r>
          <rPr>
            <sz val="9"/>
            <color indexed="81"/>
            <rFont val="Tahoma"/>
            <family val="2"/>
            <charset val="204"/>
          </rPr>
          <t xml:space="preserve">
</t>
        </r>
      </text>
    </comment>
    <comment ref="EK13" authorId="2" shapeId="0" xr:uid="{00000000-0006-0000-0000-000018000000}">
      <text>
        <r>
          <rPr>
            <b/>
            <sz val="10"/>
            <color indexed="81"/>
            <rFont val="Tahoma"/>
            <family val="2"/>
            <charset val="204"/>
          </rPr>
          <t>ИЗ НИХ 26 ШТ. -НА УЧАСТКЕ СГАТ, И 4- СВАИ НА УЧАСТКЕ СТГ-С</t>
        </r>
        <r>
          <rPr>
            <sz val="10"/>
            <color indexed="81"/>
            <rFont val="Tahoma"/>
            <family val="2"/>
            <charset val="204"/>
          </rPr>
          <t xml:space="preserve">
</t>
        </r>
      </text>
    </comment>
    <comment ref="EL13" authorId="2" shapeId="0" xr:uid="{00000000-0006-0000-0000-000019000000}">
      <text>
        <r>
          <rPr>
            <b/>
            <sz val="10"/>
            <color indexed="81"/>
            <rFont val="Tahoma"/>
            <family val="2"/>
            <charset val="204"/>
          </rPr>
          <t>26 свай на Мысе ПК 720+10-718+40; на участке СГАТ 49 шт.</t>
        </r>
        <r>
          <rPr>
            <sz val="9"/>
            <color indexed="81"/>
            <rFont val="Tahoma"/>
            <family val="2"/>
            <charset val="204"/>
          </rPr>
          <t xml:space="preserve">
</t>
        </r>
      </text>
    </comment>
    <comment ref="EM13" authorId="2" shapeId="0" xr:uid="{00000000-0006-0000-0000-00001A000000}">
      <text>
        <r>
          <rPr>
            <b/>
            <sz val="9"/>
            <color indexed="81"/>
            <rFont val="Tahoma"/>
            <family val="2"/>
            <charset val="204"/>
          </rPr>
          <t>26 СВАЙ НА МЫСЕ</t>
        </r>
        <r>
          <rPr>
            <sz val="9"/>
            <color indexed="81"/>
            <rFont val="Tahoma"/>
            <family val="2"/>
            <charset val="204"/>
          </rPr>
          <t xml:space="preserve">
ПК 718+40+10, ВЫВОЗКА СВАЙ-60 ШТ. ,ИЗГОТОВЛЕНИЕ-56ШТ. МЕТЕЛЬ</t>
        </r>
      </text>
    </comment>
    <comment ref="EN13" authorId="2" shapeId="0" xr:uid="{00000000-0006-0000-0000-00001B000000}">
      <text>
        <r>
          <rPr>
            <b/>
            <sz val="9"/>
            <color indexed="81"/>
            <rFont val="Tahoma"/>
            <family val="2"/>
            <charset val="204"/>
          </rPr>
          <t>157 свай на Мысе ПК 713+10-703+40. вывозка свай 40 шт., изгот.45свай 51 км. , 29 свай на участке от ЦПС,  24 свай ПК 422</t>
        </r>
        <r>
          <rPr>
            <sz val="9"/>
            <color indexed="81"/>
            <rFont val="Tahoma"/>
            <family val="2"/>
            <charset val="204"/>
          </rPr>
          <t xml:space="preserve">
</t>
        </r>
      </text>
    </comment>
    <comment ref="EO13" authorId="2" shapeId="0" xr:uid="{00000000-0006-0000-0000-00001C000000}">
      <text>
        <r>
          <rPr>
            <b/>
            <sz val="11"/>
            <color indexed="81"/>
            <rFont val="Tahoma"/>
            <family val="2"/>
            <charset val="204"/>
          </rPr>
          <t>72 сваи на Мысе ПК 703+40-693+20, вывозка 250 шт., 51 км- 20 шт., на участке СГАТ- 6 свай 14 свай ВЛ -26 км.</t>
        </r>
        <r>
          <rPr>
            <sz val="11"/>
            <color indexed="81"/>
            <rFont val="Tahoma"/>
            <family val="2"/>
            <charset val="204"/>
          </rPr>
          <t xml:space="preserve">
</t>
        </r>
      </text>
    </comment>
    <comment ref="EP13" authorId="2" shapeId="0" xr:uid="{00000000-0006-0000-0000-00001D000000}">
      <text>
        <r>
          <rPr>
            <b/>
            <sz val="9"/>
            <color indexed="81"/>
            <rFont val="Tahoma"/>
            <family val="2"/>
            <charset val="204"/>
          </rPr>
          <t>21 свая на Мысе ПК 693+20-691+80, СБК-2 сваи</t>
        </r>
        <r>
          <rPr>
            <sz val="9"/>
            <color indexed="81"/>
            <rFont val="Tahoma"/>
            <family val="2"/>
            <charset val="204"/>
          </rPr>
          <t xml:space="preserve">
</t>
        </r>
      </text>
    </comment>
    <comment ref="EQ13" authorId="2" shapeId="0" xr:uid="{00000000-0006-0000-0000-00001E000000}">
      <text>
        <r>
          <rPr>
            <b/>
            <sz val="10"/>
            <color indexed="81"/>
            <rFont val="Tahoma"/>
            <family val="2"/>
            <charset val="204"/>
          </rPr>
          <t>СГАТ:</t>
        </r>
        <r>
          <rPr>
            <sz val="9"/>
            <color indexed="81"/>
            <rFont val="Tahoma"/>
            <family val="2"/>
            <charset val="204"/>
          </rPr>
          <t xml:space="preserve">
</t>
        </r>
      </text>
    </comment>
    <comment ref="EX13" authorId="2" shapeId="0" xr:uid="{00000000-0006-0000-0000-00001F000000}">
      <text>
        <r>
          <rPr>
            <b/>
            <sz val="11"/>
            <color indexed="81"/>
            <rFont val="Tahoma"/>
            <family val="2"/>
            <charset val="204"/>
          </rPr>
          <t>51 км.- 31 свая, Мыс-122 сваи ПК 460</t>
        </r>
        <r>
          <rPr>
            <sz val="9"/>
            <color indexed="81"/>
            <rFont val="Tahoma"/>
            <family val="2"/>
            <charset val="204"/>
          </rPr>
          <t xml:space="preserve">
</t>
        </r>
      </text>
    </comment>
    <comment ref="EY13" authorId="2" shapeId="0" xr:uid="{00000000-0006-0000-0000-000020000000}">
      <text>
        <r>
          <rPr>
            <b/>
            <sz val="9"/>
            <color indexed="81"/>
            <rFont val="Tahoma"/>
            <family val="2"/>
            <charset val="204"/>
          </rPr>
          <t>СТГ-С -17 свай ПК 430, Мыс -37 свай ПК 640</t>
        </r>
        <r>
          <rPr>
            <sz val="9"/>
            <color indexed="81"/>
            <rFont val="Tahoma"/>
            <family val="2"/>
            <charset val="204"/>
          </rPr>
          <t xml:space="preserve">
</t>
        </r>
      </text>
    </comment>
    <comment ref="EZ13" authorId="2" shapeId="0" xr:uid="{00000000-0006-0000-0000-000021000000}">
      <text>
        <r>
          <rPr>
            <b/>
            <sz val="10"/>
            <color indexed="81"/>
            <rFont val="Tahoma"/>
            <family val="2"/>
            <charset val="204"/>
          </rPr>
          <t>ПК 430+00</t>
        </r>
      </text>
    </comment>
    <comment ref="FA13" authorId="2" shapeId="0" xr:uid="{00000000-0006-0000-0000-000022000000}">
      <text>
        <r>
          <rPr>
            <b/>
            <sz val="10"/>
            <color indexed="81"/>
            <rFont val="Tahoma"/>
            <family val="2"/>
            <charset val="204"/>
          </rPr>
          <t>51 км.-51свая, Мыс-63 сваи</t>
        </r>
        <r>
          <rPr>
            <sz val="10"/>
            <color indexed="81"/>
            <rFont val="Tahoma"/>
            <family val="2"/>
            <charset val="204"/>
          </rPr>
          <t xml:space="preserve">
</t>
        </r>
      </text>
    </comment>
    <comment ref="FC13" authorId="2" shapeId="0" xr:uid="{00000000-0006-0000-0000-000023000000}">
      <text>
        <r>
          <rPr>
            <b/>
            <sz val="9"/>
            <color indexed="81"/>
            <rFont val="Tahoma"/>
            <family val="2"/>
            <charset val="204"/>
          </rPr>
          <t>( свай МЫС  ПК 608</t>
        </r>
        <r>
          <rPr>
            <sz val="9"/>
            <color indexed="81"/>
            <rFont val="Tahoma"/>
            <family val="2"/>
            <charset val="204"/>
          </rPr>
          <t xml:space="preserve">
</t>
        </r>
      </text>
    </comment>
    <comment ref="FD13" authorId="2" shapeId="0" xr:uid="{00000000-0006-0000-0000-000024000000}">
      <text>
        <r>
          <rPr>
            <b/>
            <sz val="10"/>
            <color indexed="81"/>
            <rFont val="Tahoma"/>
            <family val="2"/>
            <charset val="204"/>
          </rPr>
          <t>51 км. - 32 сваи на участке СГАТ</t>
        </r>
        <r>
          <rPr>
            <sz val="10"/>
            <color indexed="81"/>
            <rFont val="Tahoma"/>
            <family val="2"/>
            <charset val="204"/>
          </rPr>
          <t xml:space="preserve">
</t>
        </r>
      </text>
    </comment>
    <comment ref="FE13" authorId="2" shapeId="0" xr:uid="{00000000-0006-0000-0000-000025000000}">
      <text>
        <r>
          <rPr>
            <b/>
            <sz val="9"/>
            <color indexed="81"/>
            <rFont val="Tahoma"/>
            <family val="2"/>
            <charset val="204"/>
          </rPr>
          <t>13 свай на участке СГАТ</t>
        </r>
        <r>
          <rPr>
            <sz val="9"/>
            <color indexed="81"/>
            <rFont val="Tahoma"/>
            <family val="2"/>
            <charset val="204"/>
          </rPr>
          <t xml:space="preserve">
</t>
        </r>
      </text>
    </comment>
    <comment ref="FF13" authorId="2" shapeId="0" xr:uid="{00000000-0006-0000-0000-000026000000}">
      <text>
        <r>
          <rPr>
            <b/>
            <sz val="9"/>
            <color indexed="81"/>
            <rFont val="Tahoma"/>
            <family val="2"/>
            <charset val="204"/>
          </rPr>
          <t>51 КМ- 69 СВАЙ, Мыс-15 свай.</t>
        </r>
        <r>
          <rPr>
            <sz val="9"/>
            <color indexed="81"/>
            <rFont val="Tahoma"/>
            <family val="2"/>
            <charset val="204"/>
          </rPr>
          <t xml:space="preserve">
</t>
        </r>
      </text>
    </comment>
    <comment ref="FG13" authorId="2" shapeId="0" xr:uid="{00000000-0006-0000-0000-000027000000}">
      <text>
        <r>
          <rPr>
            <sz val="10"/>
            <color indexed="81"/>
            <rFont val="Tahoma"/>
            <family val="2"/>
            <charset val="204"/>
          </rPr>
          <t>51 км-37 свай, СБК- 4 сваи,</t>
        </r>
        <r>
          <rPr>
            <sz val="9"/>
            <color indexed="81"/>
            <rFont val="Tahoma"/>
            <family val="2"/>
            <charset val="204"/>
          </rPr>
          <t xml:space="preserve">
</t>
        </r>
      </text>
    </comment>
    <comment ref="FH13" authorId="2" shapeId="0" xr:uid="{00000000-0006-0000-0000-000028000000}">
      <text>
        <r>
          <rPr>
            <sz val="10"/>
            <color indexed="81"/>
            <rFont val="Tahoma"/>
            <family val="2"/>
            <charset val="204"/>
          </rPr>
          <t>51 км-21 свай, Мыс СБК- 7 сваи,</t>
        </r>
        <r>
          <rPr>
            <sz val="9"/>
            <color indexed="81"/>
            <rFont val="Tahoma"/>
            <family val="2"/>
            <charset val="204"/>
          </rPr>
          <t xml:space="preserve">
</t>
        </r>
      </text>
    </comment>
    <comment ref="FI13" authorId="2" shapeId="0" xr:uid="{00000000-0006-0000-0000-000029000000}">
      <text>
        <r>
          <rPr>
            <sz val="10"/>
            <color indexed="81"/>
            <rFont val="Tahoma"/>
            <family val="2"/>
            <charset val="204"/>
          </rPr>
          <t>51 км-13 свай, 
Мыс -10 сваи,</t>
        </r>
        <r>
          <rPr>
            <sz val="9"/>
            <color indexed="81"/>
            <rFont val="Tahoma"/>
            <family val="2"/>
            <charset val="204"/>
          </rPr>
          <t xml:space="preserve">
</t>
        </r>
      </text>
    </comment>
    <comment ref="FJ13" authorId="2" shapeId="0" xr:uid="{00000000-0006-0000-0000-00002A000000}">
      <text>
        <r>
          <rPr>
            <sz val="10"/>
            <color indexed="81"/>
            <rFont val="Tahoma"/>
            <family val="2"/>
            <charset val="204"/>
          </rPr>
          <t xml:space="preserve">на участке отЦПС
</t>
        </r>
        <r>
          <rPr>
            <sz val="9"/>
            <color indexed="81"/>
            <rFont val="Tahoma"/>
            <family val="2"/>
            <charset val="204"/>
          </rPr>
          <t xml:space="preserve">
</t>
        </r>
      </text>
    </comment>
    <comment ref="FK13" authorId="2" shapeId="0" xr:uid="{00000000-0006-0000-0000-00002B000000}">
      <text>
        <r>
          <rPr>
            <sz val="10"/>
            <color indexed="81"/>
            <rFont val="Tahoma"/>
            <family val="2"/>
            <charset val="204"/>
          </rPr>
          <t xml:space="preserve">на участке отЦПС 18свай
Мыс Кам 17 свай
</t>
        </r>
        <r>
          <rPr>
            <sz val="9"/>
            <color indexed="81"/>
            <rFont val="Tahoma"/>
            <family val="2"/>
            <charset val="204"/>
          </rPr>
          <t xml:space="preserve">
</t>
        </r>
      </text>
    </comment>
    <comment ref="FL13" authorId="2" shapeId="0" xr:uid="{00000000-0006-0000-0000-00002C000000}">
      <text>
        <r>
          <rPr>
            <sz val="10"/>
            <color indexed="81"/>
            <rFont val="Tahoma"/>
            <family val="2"/>
            <charset val="204"/>
          </rPr>
          <t xml:space="preserve">на участке отЦПС 9свай
Мыс Кам 7 свай
</t>
        </r>
        <r>
          <rPr>
            <sz val="9"/>
            <color indexed="81"/>
            <rFont val="Tahoma"/>
            <family val="2"/>
            <charset val="204"/>
          </rPr>
          <t xml:space="preserve">
</t>
        </r>
      </text>
    </comment>
    <comment ref="FM13" authorId="2" shapeId="0" xr:uid="{00000000-0006-0000-0000-00002D000000}">
      <text>
        <r>
          <rPr>
            <sz val="10"/>
            <color indexed="81"/>
            <rFont val="Tahoma"/>
            <family val="2"/>
            <charset val="204"/>
          </rPr>
          <t xml:space="preserve">на участке отЦПС 33свай
Мыс Кам 7 свай
51 км 16 свай
</t>
        </r>
        <r>
          <rPr>
            <sz val="9"/>
            <color indexed="81"/>
            <rFont val="Tahoma"/>
            <family val="2"/>
            <charset val="204"/>
          </rPr>
          <t xml:space="preserve">
</t>
        </r>
      </text>
    </comment>
    <comment ref="FN13" authorId="2" shapeId="0" xr:uid="{00000000-0006-0000-0000-00002E000000}">
      <text>
        <r>
          <rPr>
            <sz val="10"/>
            <color indexed="81"/>
            <rFont val="Tahoma"/>
            <family val="2"/>
            <charset val="204"/>
          </rPr>
          <t xml:space="preserve">на участке от ЦПС
</t>
        </r>
        <r>
          <rPr>
            <sz val="9"/>
            <color indexed="81"/>
            <rFont val="Tahoma"/>
            <family val="2"/>
            <charset val="204"/>
          </rPr>
          <t xml:space="preserve">
</t>
        </r>
      </text>
    </comment>
    <comment ref="BU15" authorId="3" shapeId="0" xr:uid="{00000000-0006-0000-0000-00002F000000}">
      <text>
        <r>
          <rPr>
            <b/>
            <sz val="9"/>
            <color indexed="81"/>
            <rFont val="Tahoma"/>
            <family val="2"/>
            <charset val="204"/>
          </rPr>
          <t>пк96+00, пк97+00</t>
        </r>
      </text>
    </comment>
    <comment ref="DW15" authorId="1" shapeId="0" xr:uid="{00000000-0006-0000-0000-000030000000}">
      <text>
        <r>
          <rPr>
            <b/>
            <sz val="9"/>
            <color indexed="81"/>
            <rFont val="Tahoma"/>
            <family val="2"/>
            <charset val="204"/>
          </rPr>
          <t>38шт - ЦПС
13шт - 51км</t>
        </r>
        <r>
          <rPr>
            <sz val="9"/>
            <color indexed="81"/>
            <rFont val="Tahoma"/>
            <family val="2"/>
            <charset val="204"/>
          </rPr>
          <t xml:space="preserve">
</t>
        </r>
      </text>
    </comment>
    <comment ref="DW19" authorId="1" shapeId="0" xr:uid="{00000000-0006-0000-0000-000031000000}">
      <text>
        <r>
          <rPr>
            <b/>
            <sz val="9"/>
            <color indexed="81"/>
            <rFont val="Tahoma"/>
            <family val="2"/>
            <charset val="204"/>
          </rPr>
          <t>42шт - ЦПС
21шт - 51км</t>
        </r>
        <r>
          <rPr>
            <sz val="9"/>
            <color indexed="81"/>
            <rFont val="Tahoma"/>
            <family val="2"/>
            <charset val="204"/>
          </rPr>
          <t xml:space="preserve">
</t>
        </r>
      </text>
    </comment>
    <comment ref="BY21" authorId="1" shapeId="0" xr:uid="{00000000-0006-0000-0000-000032000000}">
      <text>
        <r>
          <rPr>
            <b/>
            <sz val="9"/>
            <color indexed="81"/>
            <rFont val="Tahoma"/>
            <family val="2"/>
            <charset val="204"/>
          </rPr>
          <t>ПК97+20</t>
        </r>
      </text>
    </comment>
    <comment ref="CO21" authorId="1" shapeId="0" xr:uid="{00000000-0006-0000-0000-000033000000}">
      <text>
        <r>
          <rPr>
            <b/>
            <sz val="9"/>
            <color indexed="81"/>
            <rFont val="Tahoma"/>
            <family val="2"/>
            <charset val="204"/>
          </rPr>
          <t>ПК109+70</t>
        </r>
        <r>
          <rPr>
            <sz val="9"/>
            <color indexed="81"/>
            <rFont val="Tahoma"/>
            <family val="2"/>
            <charset val="204"/>
          </rPr>
          <t xml:space="preserve">
</t>
        </r>
      </text>
    </comment>
    <comment ref="CQ21" authorId="1" shapeId="0" xr:uid="{00000000-0006-0000-0000-000034000000}">
      <text>
        <r>
          <rPr>
            <b/>
            <sz val="9"/>
            <color indexed="81"/>
            <rFont val="Tahoma"/>
            <family val="2"/>
            <charset val="204"/>
          </rPr>
          <t>ПК112+10</t>
        </r>
      </text>
    </comment>
    <comment ref="DW21" authorId="1" shapeId="0" xr:uid="{00000000-0006-0000-0000-000035000000}">
      <text>
        <r>
          <rPr>
            <b/>
            <sz val="9"/>
            <color indexed="81"/>
            <rFont val="Tahoma"/>
            <family val="2"/>
            <charset val="204"/>
          </rPr>
          <t>2шт -ЦПС
1шт - 51км</t>
        </r>
        <r>
          <rPr>
            <sz val="9"/>
            <color indexed="81"/>
            <rFont val="Tahoma"/>
            <family val="2"/>
            <charset val="204"/>
          </rPr>
          <t xml:space="preserve">
</t>
        </r>
      </text>
    </comment>
    <comment ref="X23" authorId="1" shapeId="0" xr:uid="{00000000-0006-0000-0000-000036000000}">
      <text>
        <r>
          <rPr>
            <b/>
            <sz val="9"/>
            <color indexed="81"/>
            <rFont val="Tahoma"/>
            <family val="2"/>
            <charset val="204"/>
          </rPr>
          <t>Мобилизация на трассу, возобновление работ на ЛТ.</t>
        </r>
      </text>
    </comment>
    <comment ref="AA23" authorId="1" shapeId="0" xr:uid="{00000000-0006-0000-0000-000037000000}">
      <text>
        <r>
          <rPr>
            <b/>
            <sz val="9"/>
            <color indexed="81"/>
            <rFont val="Tahoma"/>
            <family val="2"/>
            <charset val="204"/>
          </rPr>
          <t>Метель. Работа в городке по ВЗиС.</t>
        </r>
      </text>
    </comment>
    <comment ref="AF23" authorId="1" shapeId="0" xr:uid="{00000000-0006-0000-0000-000038000000}">
      <text>
        <r>
          <rPr>
            <b/>
            <sz val="10"/>
            <color indexed="81"/>
            <rFont val="Tahoma"/>
            <family val="2"/>
            <charset val="204"/>
          </rPr>
          <t>2 захлеста</t>
        </r>
      </text>
    </comment>
    <comment ref="AG23" authorId="1" shapeId="0" xr:uid="{00000000-0006-0000-0000-000039000000}">
      <text>
        <r>
          <rPr>
            <sz val="10"/>
            <color indexed="81"/>
            <rFont val="Tahoma"/>
            <family val="2"/>
            <charset val="204"/>
          </rPr>
          <t>1 захлест, 2 компенсатора</t>
        </r>
      </text>
    </comment>
    <comment ref="AU23" authorId="1" shapeId="0" xr:uid="{00000000-0006-0000-0000-00003A000000}">
      <text>
        <r>
          <rPr>
            <sz val="9"/>
            <color indexed="81"/>
            <rFont val="Tahoma"/>
            <family val="2"/>
            <charset val="204"/>
          </rPr>
          <t>+1 компенсатор</t>
        </r>
      </text>
    </comment>
    <comment ref="AW23" authorId="1" shapeId="0" xr:uid="{00000000-0006-0000-0000-00003B000000}">
      <text>
        <r>
          <rPr>
            <b/>
            <sz val="9"/>
            <color indexed="81"/>
            <rFont val="Tahoma"/>
            <family val="2"/>
            <charset val="204"/>
          </rPr>
          <t>2 захлеста</t>
        </r>
        <r>
          <rPr>
            <sz val="9"/>
            <color indexed="81"/>
            <rFont val="Tahoma"/>
            <family val="2"/>
            <charset val="204"/>
          </rPr>
          <t xml:space="preserve">
</t>
        </r>
      </text>
    </comment>
    <comment ref="BA23" authorId="1" shapeId="0" xr:uid="{00000000-0006-0000-0000-00003C000000}">
      <text>
        <r>
          <rPr>
            <b/>
            <sz val="9"/>
            <color indexed="81"/>
            <rFont val="Tahoma"/>
            <family val="2"/>
            <charset val="204"/>
          </rPr>
          <t>+1 захлест
+1 компенсатор</t>
        </r>
        <r>
          <rPr>
            <sz val="9"/>
            <color indexed="81"/>
            <rFont val="Tahoma"/>
            <family val="2"/>
            <charset val="204"/>
          </rPr>
          <t xml:space="preserve">
</t>
        </r>
      </text>
    </comment>
    <comment ref="BD23" authorId="1" shapeId="0" xr:uid="{00000000-0006-0000-0000-00003D000000}">
      <text>
        <r>
          <rPr>
            <b/>
            <sz val="9"/>
            <color indexed="81"/>
            <rFont val="Tahoma"/>
            <family val="2"/>
            <charset val="204"/>
          </rPr>
          <t>+1 компенсатор ПК75+95
+1 захлест ПК75+22</t>
        </r>
        <r>
          <rPr>
            <sz val="9"/>
            <color indexed="81"/>
            <rFont val="Tahoma"/>
            <family val="2"/>
            <charset val="204"/>
          </rPr>
          <t xml:space="preserve">
</t>
        </r>
      </text>
    </comment>
    <comment ref="BE23" authorId="1" shapeId="0" xr:uid="{00000000-0006-0000-0000-00003E000000}">
      <text>
        <r>
          <rPr>
            <b/>
            <sz val="9"/>
            <color indexed="81"/>
            <rFont val="Tahoma"/>
            <family val="2"/>
            <charset val="204"/>
          </rPr>
          <t>Метель</t>
        </r>
      </text>
    </comment>
    <comment ref="BF23" authorId="1" shapeId="0" xr:uid="{00000000-0006-0000-0000-00003F000000}">
      <text>
        <r>
          <rPr>
            <b/>
            <sz val="9"/>
            <color indexed="81"/>
            <rFont val="Tahoma"/>
            <family val="2"/>
            <charset val="204"/>
          </rPr>
          <t>+1 захлест ПК74+20</t>
        </r>
        <r>
          <rPr>
            <sz val="9"/>
            <color indexed="81"/>
            <rFont val="Tahoma"/>
            <family val="2"/>
            <charset val="204"/>
          </rPr>
          <t xml:space="preserve">
</t>
        </r>
      </text>
    </comment>
    <comment ref="BG23" authorId="1" shapeId="0" xr:uid="{00000000-0006-0000-0000-000040000000}">
      <text>
        <r>
          <rPr>
            <b/>
            <sz val="9"/>
            <color indexed="81"/>
            <rFont val="Tahoma"/>
            <family val="2"/>
            <charset val="204"/>
          </rPr>
          <t>+1 захлес
монтаж отвода ОГ39</t>
        </r>
        <r>
          <rPr>
            <b/>
            <sz val="9"/>
            <color indexed="81"/>
            <rFont val="Tahoma"/>
            <family val="2"/>
            <charset val="204"/>
          </rPr>
          <t>°</t>
        </r>
        <r>
          <rPr>
            <b/>
            <sz val="6.3"/>
            <color indexed="81"/>
            <rFont val="Tahoma"/>
            <family val="2"/>
            <charset val="204"/>
          </rPr>
          <t xml:space="preserve"> </t>
        </r>
        <r>
          <rPr>
            <b/>
            <sz val="8"/>
            <color indexed="81"/>
            <rFont val="Tahoma"/>
            <family val="2"/>
            <charset val="204"/>
          </rPr>
          <t>ПК 82+48</t>
        </r>
        <r>
          <rPr>
            <sz val="9"/>
            <color indexed="81"/>
            <rFont val="Tahoma"/>
            <family val="2"/>
            <charset val="204"/>
          </rPr>
          <t xml:space="preserve">
</t>
        </r>
      </text>
    </comment>
    <comment ref="BH23" authorId="1" shapeId="0" xr:uid="{00000000-0006-0000-0000-000041000000}">
      <text>
        <r>
          <rPr>
            <b/>
            <sz val="10"/>
            <color indexed="81"/>
            <rFont val="Tahoma"/>
            <family val="2"/>
            <charset val="204"/>
          </rPr>
          <t>+1 захлест
+1 компенсатор</t>
        </r>
        <r>
          <rPr>
            <sz val="10"/>
            <color indexed="81"/>
            <rFont val="Tahoma"/>
            <family val="2"/>
            <charset val="204"/>
          </rPr>
          <t xml:space="preserve">
</t>
        </r>
      </text>
    </comment>
    <comment ref="BI23" authorId="1" shapeId="0" xr:uid="{00000000-0006-0000-0000-000042000000}">
      <text>
        <r>
          <rPr>
            <b/>
            <sz val="9"/>
            <color indexed="81"/>
            <rFont val="Tahoma"/>
            <family val="2"/>
            <charset val="204"/>
          </rPr>
          <t>+1 компенсатор</t>
        </r>
        <r>
          <rPr>
            <sz val="9"/>
            <color indexed="81"/>
            <rFont val="Tahoma"/>
            <family val="2"/>
            <charset val="204"/>
          </rPr>
          <t xml:space="preserve">
</t>
        </r>
      </text>
    </comment>
    <comment ref="BJ23" authorId="1" shapeId="0" xr:uid="{00000000-0006-0000-0000-000043000000}">
      <text>
        <r>
          <rPr>
            <b/>
            <sz val="9"/>
            <color indexed="81"/>
            <rFont val="Tahoma"/>
            <family val="2"/>
            <charset val="204"/>
          </rPr>
          <t>+1 захлест ПК70+30
+1 компенсатор</t>
        </r>
        <r>
          <rPr>
            <sz val="9"/>
            <color indexed="81"/>
            <rFont val="Tahoma"/>
            <family val="2"/>
            <charset val="204"/>
          </rPr>
          <t xml:space="preserve">
</t>
        </r>
      </text>
    </comment>
    <comment ref="BK23" authorId="1" shapeId="0" xr:uid="{00000000-0006-0000-0000-000044000000}">
      <text>
        <r>
          <rPr>
            <b/>
            <sz val="9"/>
            <color indexed="81"/>
            <rFont val="Tahoma"/>
            <family val="2"/>
            <charset val="204"/>
          </rPr>
          <t>+1 захлест ПК81+70
+1 компенсатор ПК83+55</t>
        </r>
      </text>
    </comment>
    <comment ref="BL23" authorId="1" shapeId="0" xr:uid="{00000000-0006-0000-0000-000045000000}">
      <text>
        <r>
          <rPr>
            <b/>
            <sz val="9"/>
            <color indexed="81"/>
            <rFont val="Tahoma"/>
            <family val="2"/>
            <charset val="204"/>
          </rPr>
          <t>1-захлест
отвод 60° - 1шт ПК85+95</t>
        </r>
      </text>
    </comment>
    <comment ref="BM23" authorId="1" shapeId="0" xr:uid="{00000000-0006-0000-0000-000046000000}">
      <text>
        <r>
          <rPr>
            <b/>
            <sz val="9"/>
            <color indexed="81"/>
            <rFont val="Tahoma"/>
            <family val="2"/>
            <charset val="204"/>
          </rPr>
          <t>1 захлест
1 компенсатор ПК83+55</t>
        </r>
        <r>
          <rPr>
            <sz val="9"/>
            <color indexed="81"/>
            <rFont val="Tahoma"/>
            <family val="2"/>
            <charset val="204"/>
          </rPr>
          <t xml:space="preserve">
</t>
        </r>
      </text>
    </comment>
    <comment ref="BO23" authorId="1" shapeId="0" xr:uid="{00000000-0006-0000-0000-000047000000}">
      <text>
        <r>
          <rPr>
            <b/>
            <sz val="9"/>
            <color indexed="81"/>
            <rFont val="Tahoma"/>
            <family val="2"/>
            <charset val="204"/>
          </rPr>
          <t>1-компенсатор ПК88+45</t>
        </r>
      </text>
    </comment>
    <comment ref="BQ23" authorId="3" shapeId="0" xr:uid="{00000000-0006-0000-0000-000048000000}">
      <text>
        <r>
          <rPr>
            <b/>
            <sz val="9"/>
            <color indexed="81"/>
            <rFont val="Tahoma"/>
            <family val="2"/>
            <charset val="204"/>
          </rPr>
          <t>1 захлест</t>
        </r>
        <r>
          <rPr>
            <sz val="9"/>
            <color indexed="81"/>
            <rFont val="Tahoma"/>
            <family val="2"/>
            <charset val="204"/>
          </rPr>
          <t xml:space="preserve">
</t>
        </r>
      </text>
    </comment>
    <comment ref="BR23" authorId="3" shapeId="0" xr:uid="{00000000-0006-0000-0000-000049000000}">
      <text>
        <r>
          <rPr>
            <b/>
            <sz val="9"/>
            <color indexed="81"/>
            <rFont val="Tahoma"/>
            <family val="2"/>
            <charset val="204"/>
          </rPr>
          <t>1 захлест</t>
        </r>
        <r>
          <rPr>
            <sz val="9"/>
            <color indexed="81"/>
            <rFont val="Tahoma"/>
            <family val="2"/>
            <charset val="204"/>
          </rPr>
          <t xml:space="preserve">
</t>
        </r>
      </text>
    </comment>
    <comment ref="BS23" authorId="3" shapeId="0" xr:uid="{00000000-0006-0000-0000-00004A000000}">
      <text>
        <r>
          <rPr>
            <b/>
            <sz val="9"/>
            <color indexed="81"/>
            <rFont val="Tahoma"/>
            <family val="2"/>
            <charset val="204"/>
          </rPr>
          <t>1 захлест</t>
        </r>
        <r>
          <rPr>
            <sz val="9"/>
            <color indexed="81"/>
            <rFont val="Tahoma"/>
            <family val="2"/>
            <charset val="204"/>
          </rPr>
          <t xml:space="preserve">
</t>
        </r>
      </text>
    </comment>
    <comment ref="X25" authorId="1" shapeId="0" xr:uid="{00000000-0006-0000-0000-00004B000000}">
      <text>
        <r>
          <rPr>
            <b/>
            <sz val="9"/>
            <color indexed="81"/>
            <rFont val="Tahoma"/>
            <family val="2"/>
            <charset val="204"/>
          </rPr>
          <t>Мобилизация на трассу, возобновление работ на ЛТ.</t>
        </r>
      </text>
    </comment>
    <comment ref="AA25" authorId="1" shapeId="0" xr:uid="{00000000-0006-0000-0000-00004C000000}">
      <text>
        <r>
          <rPr>
            <b/>
            <sz val="9"/>
            <color indexed="81"/>
            <rFont val="Tahoma"/>
            <family val="2"/>
            <charset val="204"/>
          </rPr>
          <t>Метель. Работа в городке по ВЗиС.</t>
        </r>
      </text>
    </comment>
    <comment ref="AF25" authorId="1" shapeId="0" xr:uid="{00000000-0006-0000-0000-00004D000000}">
      <text>
        <r>
          <rPr>
            <b/>
            <sz val="10"/>
            <color indexed="81"/>
            <rFont val="Tahoma"/>
            <family val="2"/>
            <charset val="204"/>
          </rPr>
          <t>2 захлеста</t>
        </r>
      </text>
    </comment>
    <comment ref="AG25" authorId="1" shapeId="0" xr:uid="{00000000-0006-0000-0000-00004E000000}">
      <text>
        <r>
          <rPr>
            <sz val="10"/>
            <color indexed="81"/>
            <rFont val="Tahoma"/>
            <family val="2"/>
            <charset val="204"/>
          </rPr>
          <t>1 захлест, 2 компенсатора</t>
        </r>
      </text>
    </comment>
    <comment ref="AU25" authorId="1" shapeId="0" xr:uid="{00000000-0006-0000-0000-00004F000000}">
      <text>
        <r>
          <rPr>
            <sz val="9"/>
            <color indexed="81"/>
            <rFont val="Tahoma"/>
            <family val="2"/>
            <charset val="204"/>
          </rPr>
          <t>+1 компенсатор</t>
        </r>
      </text>
    </comment>
    <comment ref="AW25" authorId="1" shapeId="0" xr:uid="{00000000-0006-0000-0000-000050000000}">
      <text>
        <r>
          <rPr>
            <b/>
            <sz val="9"/>
            <color indexed="81"/>
            <rFont val="Tahoma"/>
            <family val="2"/>
            <charset val="204"/>
          </rPr>
          <t>2 захлеста</t>
        </r>
        <r>
          <rPr>
            <sz val="9"/>
            <color indexed="81"/>
            <rFont val="Tahoma"/>
            <family val="2"/>
            <charset val="204"/>
          </rPr>
          <t xml:space="preserve">
</t>
        </r>
      </text>
    </comment>
    <comment ref="BA25" authorId="1" shapeId="0" xr:uid="{00000000-0006-0000-0000-000051000000}">
      <text>
        <r>
          <rPr>
            <b/>
            <sz val="9"/>
            <color indexed="81"/>
            <rFont val="Tahoma"/>
            <family val="2"/>
            <charset val="204"/>
          </rPr>
          <t>+1 захлест
+1 компенсатор</t>
        </r>
        <r>
          <rPr>
            <sz val="9"/>
            <color indexed="81"/>
            <rFont val="Tahoma"/>
            <family val="2"/>
            <charset val="204"/>
          </rPr>
          <t xml:space="preserve">
</t>
        </r>
      </text>
    </comment>
    <comment ref="BS25" authorId="3" shapeId="0" xr:uid="{00000000-0006-0000-0000-000052000000}">
      <text>
        <r>
          <rPr>
            <sz val="9"/>
            <color indexed="81"/>
            <rFont val="Tahoma"/>
            <family val="2"/>
            <charset val="204"/>
          </rPr>
          <t xml:space="preserve">1 компепсатор
</t>
        </r>
      </text>
    </comment>
    <comment ref="BT25" authorId="3" shapeId="0" xr:uid="{00000000-0006-0000-0000-000053000000}">
      <text>
        <r>
          <rPr>
            <b/>
            <sz val="9"/>
            <color indexed="81"/>
            <rFont val="Tahoma"/>
            <family val="2"/>
            <charset val="204"/>
          </rPr>
          <t>1-компенсатор</t>
        </r>
        <r>
          <rPr>
            <sz val="9"/>
            <color indexed="81"/>
            <rFont val="Tahoma"/>
            <family val="2"/>
            <charset val="204"/>
          </rPr>
          <t xml:space="preserve">
</t>
        </r>
      </text>
    </comment>
    <comment ref="BU25" authorId="3" shapeId="0" xr:uid="{00000000-0006-0000-0000-000054000000}">
      <text>
        <r>
          <rPr>
            <b/>
            <sz val="9"/>
            <color indexed="81"/>
            <rFont val="Tahoma"/>
            <family val="2"/>
            <charset val="204"/>
          </rPr>
          <t>1 ЗАХЛЕСТ
1 КОМПЕНСАТОР</t>
        </r>
      </text>
    </comment>
    <comment ref="BW25" authorId="1" shapeId="0" xr:uid="{00000000-0006-0000-0000-000055000000}">
      <text>
        <r>
          <rPr>
            <b/>
            <sz val="9"/>
            <color indexed="81"/>
            <rFont val="Tahoma"/>
            <family val="2"/>
            <charset val="204"/>
          </rPr>
          <t>1 компенсатор ПК98+45</t>
        </r>
      </text>
    </comment>
    <comment ref="BY25" authorId="1" shapeId="0" xr:uid="{00000000-0006-0000-0000-000056000000}">
      <text>
        <r>
          <rPr>
            <b/>
            <sz val="9"/>
            <color indexed="81"/>
            <rFont val="Tahoma"/>
            <family val="2"/>
            <charset val="204"/>
          </rPr>
          <t>1 захлест
1 компенсатор ПК98+45</t>
        </r>
      </text>
    </comment>
    <comment ref="BZ25" authorId="1" shapeId="0" xr:uid="{00000000-0006-0000-0000-000057000000}">
      <text>
        <r>
          <rPr>
            <b/>
            <sz val="9"/>
            <color indexed="81"/>
            <rFont val="Tahoma"/>
            <family val="2"/>
            <charset val="204"/>
          </rPr>
          <t>1 захлест ПК98+90
1 компенсатор ПК100+95</t>
        </r>
        <r>
          <rPr>
            <sz val="9"/>
            <color indexed="81"/>
            <rFont val="Tahoma"/>
            <family val="2"/>
            <charset val="204"/>
          </rPr>
          <t xml:space="preserve">
</t>
        </r>
      </text>
    </comment>
    <comment ref="CC25" authorId="1" shapeId="0" xr:uid="{00000000-0006-0000-0000-000058000000}">
      <text>
        <r>
          <rPr>
            <b/>
            <sz val="9"/>
            <color indexed="81"/>
            <rFont val="Tahoma"/>
            <family val="2"/>
            <charset val="204"/>
          </rPr>
          <t>1 компенсатор ПК105+95</t>
        </r>
      </text>
    </comment>
    <comment ref="CM25" authorId="1" shapeId="0" xr:uid="{00000000-0006-0000-0000-000059000000}">
      <text>
        <r>
          <rPr>
            <b/>
            <sz val="9"/>
            <color indexed="81"/>
            <rFont val="Tahoma"/>
            <family val="2"/>
            <charset val="204"/>
          </rPr>
          <t>1 отвод ОГ1° ПК95+01</t>
        </r>
      </text>
    </comment>
    <comment ref="CN25" authorId="1" shapeId="0" xr:uid="{00000000-0006-0000-0000-00005A000000}">
      <text>
        <r>
          <rPr>
            <b/>
            <sz val="9"/>
            <color indexed="81"/>
            <rFont val="Tahoma"/>
            <family val="2"/>
            <charset val="204"/>
          </rPr>
          <t>ОГ2° - 1шт
1 компенсатор - ПК108+45</t>
        </r>
        <r>
          <rPr>
            <sz val="9"/>
            <color indexed="81"/>
            <rFont val="Tahoma"/>
            <family val="2"/>
            <charset val="204"/>
          </rPr>
          <t xml:space="preserve">
</t>
        </r>
      </text>
    </comment>
    <comment ref="CO25" authorId="1" shapeId="0" xr:uid="{00000000-0006-0000-0000-00005B000000}">
      <text>
        <r>
          <rPr>
            <b/>
            <sz val="9"/>
            <color indexed="81"/>
            <rFont val="Tahoma"/>
            <family val="2"/>
            <charset val="204"/>
          </rPr>
          <t>1-неподвижная опора ПК109+70</t>
        </r>
        <r>
          <rPr>
            <sz val="9"/>
            <color indexed="81"/>
            <rFont val="Tahoma"/>
            <family val="2"/>
            <charset val="204"/>
          </rPr>
          <t xml:space="preserve">
</t>
        </r>
      </text>
    </comment>
    <comment ref="CP25" authorId="1" shapeId="0" xr:uid="{00000000-0006-0000-0000-00005C000000}">
      <text>
        <r>
          <rPr>
            <b/>
            <sz val="9"/>
            <color indexed="81"/>
            <rFont val="Tahoma"/>
            <family val="2"/>
            <charset val="204"/>
          </rPr>
          <t>2 захлеста
Отвод ОГ1°
1 компенсатор</t>
        </r>
      </text>
    </comment>
    <comment ref="CQ25" authorId="1" shapeId="0" xr:uid="{00000000-0006-0000-0000-00005D000000}">
      <text>
        <r>
          <rPr>
            <b/>
            <sz val="9"/>
            <color indexed="81"/>
            <rFont val="Tahoma"/>
            <family val="2"/>
            <charset val="204"/>
          </rPr>
          <t>ОГ29°-1шт
1 компенсатор ПК110+95</t>
        </r>
      </text>
    </comment>
    <comment ref="CR25" authorId="1" shapeId="0" xr:uid="{00000000-0006-0000-0000-00005E000000}">
      <text>
        <r>
          <rPr>
            <b/>
            <sz val="9"/>
            <color indexed="81"/>
            <rFont val="Tahoma"/>
            <family val="2"/>
            <charset val="204"/>
          </rPr>
          <t>1 компенсатор ПК113+35</t>
        </r>
        <r>
          <rPr>
            <sz val="9"/>
            <color indexed="81"/>
            <rFont val="Tahoma"/>
            <family val="2"/>
            <charset val="204"/>
          </rPr>
          <t xml:space="preserve">
</t>
        </r>
      </text>
    </comment>
    <comment ref="CS25" authorId="1" shapeId="0" xr:uid="{00000000-0006-0000-0000-00005F000000}">
      <text>
        <r>
          <rPr>
            <b/>
            <sz val="9"/>
            <color indexed="81"/>
            <rFont val="Tahoma"/>
            <family val="2"/>
            <charset val="204"/>
          </rPr>
          <t>1шт. ОГ6</t>
        </r>
        <r>
          <rPr>
            <b/>
            <sz val="9"/>
            <color indexed="81"/>
            <rFont val="Tahoma"/>
            <family val="2"/>
            <charset val="204"/>
          </rPr>
          <t>°</t>
        </r>
        <r>
          <rPr>
            <sz val="9"/>
            <color indexed="81"/>
            <rFont val="Tahoma"/>
            <family val="2"/>
            <charset val="204"/>
          </rPr>
          <t xml:space="preserve">
</t>
        </r>
      </text>
    </comment>
    <comment ref="CT25" authorId="1" shapeId="0" xr:uid="{00000000-0006-0000-0000-000060000000}">
      <text>
        <r>
          <rPr>
            <b/>
            <sz val="9"/>
            <color indexed="81"/>
            <rFont val="Tahoma"/>
            <family val="2"/>
            <charset val="204"/>
          </rPr>
          <t>ОГ7</t>
        </r>
        <r>
          <rPr>
            <b/>
            <sz val="9"/>
            <color indexed="81"/>
            <rFont val="Tahoma"/>
            <family val="2"/>
            <charset val="204"/>
          </rPr>
          <t>°</t>
        </r>
        <r>
          <rPr>
            <b/>
            <sz val="6.3"/>
            <color indexed="81"/>
            <rFont val="Tahoma"/>
            <family val="2"/>
            <charset val="204"/>
          </rPr>
          <t xml:space="preserve"> - </t>
        </r>
        <r>
          <rPr>
            <b/>
            <sz val="9"/>
            <color indexed="81"/>
            <rFont val="Tahoma"/>
            <family val="2"/>
            <charset val="204"/>
          </rPr>
          <t>1шт</t>
        </r>
        <r>
          <rPr>
            <sz val="9"/>
            <color indexed="81"/>
            <rFont val="Tahoma"/>
            <family val="2"/>
            <charset val="204"/>
          </rPr>
          <t xml:space="preserve">
</t>
        </r>
      </text>
    </comment>
    <comment ref="CU25" authorId="1" shapeId="0" xr:uid="{00000000-0006-0000-0000-000061000000}">
      <text>
        <r>
          <rPr>
            <b/>
            <sz val="10"/>
            <color indexed="81"/>
            <rFont val="Times New Roman"/>
            <family val="1"/>
            <charset val="204"/>
          </rPr>
          <t>ОГ3°-1шт</t>
        </r>
        <r>
          <rPr>
            <sz val="10"/>
            <color indexed="81"/>
            <rFont val="Times New Roman"/>
            <family val="1"/>
            <charset val="204"/>
          </rPr>
          <t xml:space="preserve">
</t>
        </r>
        <r>
          <rPr>
            <b/>
            <sz val="10"/>
            <color indexed="81"/>
            <rFont val="Times New Roman"/>
            <family val="1"/>
            <charset val="204"/>
          </rPr>
          <t>1 компенсатор ПК115+85</t>
        </r>
      </text>
    </comment>
    <comment ref="CX25" authorId="1" shapeId="0" xr:uid="{00000000-0006-0000-0000-000062000000}">
      <text>
        <r>
          <rPr>
            <b/>
            <sz val="9"/>
            <color indexed="81"/>
            <rFont val="Tahoma"/>
            <family val="2"/>
            <charset val="204"/>
          </rPr>
          <t>ОГ2° - 1шт.</t>
        </r>
      </text>
    </comment>
    <comment ref="CY25" authorId="1" shapeId="0" xr:uid="{00000000-0006-0000-0000-000063000000}">
      <text>
        <r>
          <rPr>
            <b/>
            <sz val="9"/>
            <color indexed="81"/>
            <rFont val="Tahoma"/>
            <family val="2"/>
            <charset val="204"/>
          </rPr>
          <t>ОГ1° - 1шт.
Компенсатор - 1шт</t>
        </r>
        <r>
          <rPr>
            <sz val="9"/>
            <color indexed="81"/>
            <rFont val="Tahoma"/>
            <family val="2"/>
            <charset val="204"/>
          </rPr>
          <t xml:space="preserve">
</t>
        </r>
      </text>
    </comment>
    <comment ref="CZ25" authorId="1" shapeId="0" xr:uid="{00000000-0006-0000-0000-000064000000}">
      <text>
        <r>
          <rPr>
            <b/>
            <sz val="10"/>
            <color indexed="81"/>
            <rFont val="Tahoma"/>
            <family val="2"/>
            <charset val="204"/>
          </rPr>
          <t>компенсатор - 1шт. ПК121+95</t>
        </r>
        <r>
          <rPr>
            <sz val="9"/>
            <color indexed="81"/>
            <rFont val="Tahoma"/>
            <family val="2"/>
            <charset val="204"/>
          </rPr>
          <t xml:space="preserve">
</t>
        </r>
      </text>
    </comment>
    <comment ref="DB25" authorId="1" shapeId="0" xr:uid="{00000000-0006-0000-0000-000065000000}">
      <text>
        <r>
          <rPr>
            <b/>
            <sz val="9"/>
            <color indexed="81"/>
            <rFont val="Tahoma"/>
            <family val="2"/>
            <charset val="204"/>
          </rPr>
          <t>1 компенсатор</t>
        </r>
        <r>
          <rPr>
            <sz val="9"/>
            <color indexed="81"/>
            <rFont val="Tahoma"/>
            <family val="2"/>
            <charset val="204"/>
          </rPr>
          <t xml:space="preserve">
</t>
        </r>
      </text>
    </comment>
    <comment ref="DC25" authorId="1" shapeId="0" xr:uid="{00000000-0006-0000-0000-000066000000}">
      <text>
        <r>
          <rPr>
            <b/>
            <sz val="9"/>
            <color indexed="81"/>
            <rFont val="Tahoma"/>
            <family val="2"/>
            <charset val="204"/>
          </rPr>
          <t>1 компенсатор ПК123+35</t>
        </r>
        <r>
          <rPr>
            <sz val="9"/>
            <color indexed="81"/>
            <rFont val="Tahoma"/>
            <family val="2"/>
            <charset val="204"/>
          </rPr>
          <t xml:space="preserve">
</t>
        </r>
      </text>
    </comment>
    <comment ref="DD25" authorId="1" shapeId="0" xr:uid="{00000000-0006-0000-0000-000067000000}">
      <text>
        <r>
          <rPr>
            <b/>
            <sz val="9"/>
            <color indexed="81"/>
            <rFont val="Tahoma"/>
            <family val="2"/>
            <charset val="204"/>
          </rPr>
          <t>1шт - неподвижная опора</t>
        </r>
        <r>
          <rPr>
            <sz val="9"/>
            <color indexed="81"/>
            <rFont val="Tahoma"/>
            <family val="2"/>
            <charset val="204"/>
          </rPr>
          <t xml:space="preserve">
</t>
        </r>
      </text>
    </comment>
    <comment ref="DE25" authorId="1" shapeId="0" xr:uid="{00000000-0006-0000-0000-000068000000}">
      <text>
        <r>
          <rPr>
            <b/>
            <sz val="9"/>
            <color indexed="81"/>
            <rFont val="Tahoma"/>
            <family val="2"/>
            <charset val="204"/>
          </rPr>
          <t>1 шт. - компенсатор ПК127+95
НО - 1шт.  ПК-129+80</t>
        </r>
        <r>
          <rPr>
            <sz val="9"/>
            <color indexed="81"/>
            <rFont val="Tahoma"/>
            <family val="2"/>
            <charset val="204"/>
          </rPr>
          <t xml:space="preserve">
</t>
        </r>
      </text>
    </comment>
    <comment ref="DF25" authorId="1" shapeId="0" xr:uid="{00000000-0006-0000-0000-000069000000}">
      <text>
        <r>
          <rPr>
            <b/>
            <sz val="9"/>
            <color indexed="81"/>
            <rFont val="Tahoma"/>
            <family val="2"/>
            <charset val="204"/>
          </rPr>
          <t>User1:</t>
        </r>
        <r>
          <rPr>
            <sz val="9"/>
            <color indexed="81"/>
            <rFont val="Tahoma"/>
            <family val="2"/>
            <charset val="204"/>
          </rPr>
          <t xml:space="preserve">
компенсатор - 1шт; </t>
        </r>
      </text>
    </comment>
    <comment ref="DG25" authorId="1" shapeId="0" xr:uid="{00000000-0006-0000-0000-00006A000000}">
      <text>
        <r>
          <rPr>
            <b/>
            <sz val="9"/>
            <color indexed="81"/>
            <rFont val="Tahoma"/>
            <family val="2"/>
            <charset val="204"/>
          </rPr>
          <t>User1:</t>
        </r>
        <r>
          <rPr>
            <sz val="9"/>
            <color indexed="81"/>
            <rFont val="Tahoma"/>
            <family val="2"/>
            <charset val="204"/>
          </rPr>
          <t xml:space="preserve">
в тч 1 компенсатор ПК133+35 и НО 1шт ПК132+10
</t>
        </r>
      </text>
    </comment>
    <comment ref="DI25" authorId="1" shapeId="0" xr:uid="{00000000-0006-0000-0000-00006B000000}">
      <text>
        <r>
          <rPr>
            <b/>
            <sz val="9"/>
            <color indexed="81"/>
            <rFont val="Tahoma"/>
            <family val="2"/>
            <charset val="204"/>
          </rPr>
          <t>1 коипенсатор
1 НО</t>
        </r>
      </text>
    </comment>
    <comment ref="DM25" authorId="2" shapeId="0" xr:uid="{00000000-0006-0000-0000-00006C000000}">
      <text>
        <r>
          <rPr>
            <b/>
            <sz val="9"/>
            <color indexed="81"/>
            <rFont val="Tahoma"/>
            <family val="2"/>
            <charset val="204"/>
          </rPr>
          <t>НО-1ШТ 
КОМПЕНСАТОР-1ШТ</t>
        </r>
      </text>
    </comment>
    <comment ref="DQ25" authorId="2" shapeId="0" xr:uid="{00000000-0006-0000-0000-00006D000000}">
      <text>
        <r>
          <rPr>
            <sz val="16"/>
            <color indexed="81"/>
            <rFont val="Tahoma"/>
            <family val="2"/>
            <charset val="204"/>
          </rPr>
          <t>компенсатор - 1шт;
НО - 1шт  ПК 144+60;
захлесты - 2шт;
отводы - 4шт 90град</t>
        </r>
        <r>
          <rPr>
            <sz val="9"/>
            <color indexed="81"/>
            <rFont val="Tahoma"/>
            <family val="2"/>
            <charset val="204"/>
          </rPr>
          <t xml:space="preserve">
</t>
        </r>
      </text>
    </comment>
    <comment ref="DR25" authorId="2" shapeId="0" xr:uid="{00000000-0006-0000-0000-00006E000000}">
      <text>
        <r>
          <rPr>
            <sz val="9"/>
            <color indexed="81"/>
            <rFont val="Tahoma"/>
            <family val="2"/>
            <charset val="204"/>
          </rPr>
          <t xml:space="preserve">
</t>
        </r>
        <r>
          <rPr>
            <sz val="16"/>
            <color indexed="81"/>
            <rFont val="Tahoma"/>
            <family val="2"/>
            <charset val="204"/>
          </rPr>
          <t xml:space="preserve">НО - 1ШТ ПК 147+10;
отводы 4шт заготовки на олений переход ПК 145+10 и ПК 146+56;
захлесты - 2шт </t>
        </r>
      </text>
    </comment>
    <comment ref="DS25" authorId="2" shapeId="0" xr:uid="{00000000-0006-0000-0000-00006F000000}">
      <text>
        <r>
          <rPr>
            <sz val="20"/>
            <color indexed="81"/>
            <rFont val="Tahoma"/>
            <family val="2"/>
            <charset val="204"/>
          </rPr>
          <t>компенсатор - 1шт;
НО - 2шт ПК149+50  ПК152+50
захлест - 4шт;
отвод 90град. - 8шт</t>
        </r>
      </text>
    </comment>
    <comment ref="DT25" authorId="2" shapeId="0" xr:uid="{00000000-0006-0000-0000-000070000000}">
      <text>
        <r>
          <rPr>
            <sz val="24"/>
            <color indexed="81"/>
            <rFont val="Tahoma"/>
            <family val="2"/>
            <charset val="204"/>
          </rPr>
          <t>НО - 2шт ПК 152+50; ПК 155+00
компенсатор - 1шт ПК 151+05
отводы 90град - 4шт
захлесты - 2шт</t>
        </r>
        <r>
          <rPr>
            <sz val="9"/>
            <color indexed="81"/>
            <rFont val="Tahoma"/>
            <family val="2"/>
            <charset val="204"/>
          </rPr>
          <t xml:space="preserve">
</t>
        </r>
      </text>
    </comment>
    <comment ref="DU25" authorId="2" shapeId="0" xr:uid="{00000000-0006-0000-0000-000071000000}">
      <text>
        <r>
          <rPr>
            <sz val="9"/>
            <color indexed="81"/>
            <rFont val="Tahoma"/>
            <family val="2"/>
            <charset val="204"/>
          </rPr>
          <t xml:space="preserve">НО-1шт ПК 155+00
компенсатор-1шт        ПК 154+25
</t>
        </r>
      </text>
    </comment>
    <comment ref="DV25" authorId="2" shapeId="0" xr:uid="{00000000-0006-0000-0000-000072000000}">
      <text>
        <r>
          <rPr>
            <sz val="9"/>
            <color indexed="81"/>
            <rFont val="Tahoma"/>
            <family val="2"/>
            <charset val="204"/>
          </rPr>
          <t xml:space="preserve">компенсатор -2 ПК 158+15 и 163+25
НО - 1 ПК 162+00
захлесты - 4шт
</t>
        </r>
      </text>
    </comment>
    <comment ref="DX25" authorId="2" shapeId="0" xr:uid="{00000000-0006-0000-0000-000073000000}">
      <text>
        <r>
          <rPr>
            <b/>
            <sz val="9"/>
            <color indexed="81"/>
            <rFont val="Tahoma"/>
            <family val="2"/>
            <charset val="204"/>
          </rPr>
          <t>НО-1 ПК 164+50
компенсатор - 1шт ПК 163+25
отводы - 6 шт (1шт-ОГ1град; 1шт-ОГ6град; 4шт-ОГ90град</t>
        </r>
        <r>
          <rPr>
            <sz val="9"/>
            <color indexed="81"/>
            <rFont val="Tahoma"/>
            <family val="2"/>
            <charset val="204"/>
          </rPr>
          <t xml:space="preserve">
захлесты- 2шт</t>
        </r>
      </text>
    </comment>
    <comment ref="DY25" authorId="3" shapeId="0" xr:uid="{00000000-0006-0000-0000-000074000000}">
      <text>
        <r>
          <rPr>
            <b/>
            <sz val="9"/>
            <color indexed="81"/>
            <rFont val="Tahoma"/>
            <family val="2"/>
            <charset val="204"/>
          </rPr>
          <t>ог-6 град -1, ог-90 гр -8шт, компенсатор -2, захлесты з ,</t>
        </r>
      </text>
    </comment>
    <comment ref="DZ25" authorId="3" shapeId="0" xr:uid="{00000000-0006-0000-0000-000075000000}">
      <text>
        <r>
          <rPr>
            <b/>
            <sz val="9"/>
            <color indexed="81"/>
            <rFont val="Tahoma"/>
            <family val="2"/>
            <charset val="204"/>
          </rPr>
          <t>компенсатор-2 шт., захлесты -4., отводы 6 гр.-1., 90 гр.-8. проминка до 21 ПК</t>
        </r>
        <r>
          <rPr>
            <sz val="9"/>
            <color indexed="81"/>
            <rFont val="Tahoma"/>
            <family val="2"/>
            <charset val="204"/>
          </rPr>
          <t xml:space="preserve">
12 стыков с 51 км</t>
        </r>
      </text>
    </comment>
    <comment ref="EA25" authorId="3" shapeId="0" xr:uid="{00000000-0006-0000-0000-000076000000}">
      <text>
        <r>
          <rPr>
            <b/>
            <sz val="9"/>
            <color indexed="81"/>
            <rFont val="Tahoma"/>
            <family val="2"/>
            <charset val="204"/>
          </rPr>
          <t>захлесты -4. компенсатор-1,  проминка 21 км., устранение разрывов ПК 154, ПК 165,  монтаж отводов ОГ-6гр-1, ОГ 7гр_, ОГ 3 гр-1</t>
        </r>
        <r>
          <rPr>
            <sz val="9"/>
            <color indexed="81"/>
            <rFont val="Tahoma"/>
            <family val="2"/>
            <charset val="204"/>
          </rPr>
          <t xml:space="preserve">
</t>
        </r>
      </text>
    </comment>
    <comment ref="EB25" authorId="3" shapeId="0" xr:uid="{00000000-0006-0000-0000-000077000000}">
      <text>
        <r>
          <rPr>
            <sz val="9"/>
            <color indexed="81"/>
            <rFont val="Tahoma"/>
            <family val="2"/>
            <charset val="204"/>
          </rPr>
          <t>компенсатор 2, ,захлесты-3 ,отводы ОГ 7 гр-1, ОГ-90 гр. -8. проминка -21 км.
51 км-19 ст.</t>
        </r>
      </text>
    </comment>
    <comment ref="EC25" authorId="3" shapeId="0" xr:uid="{00000000-0006-0000-0000-000078000000}">
      <text>
        <r>
          <rPr>
            <b/>
            <sz val="9"/>
            <color indexed="81"/>
            <rFont val="Tahoma"/>
            <family val="2"/>
            <charset val="204"/>
          </rPr>
          <t>компенсатор-2 шт., захлесты -4., отводы -ОГ-90 гр -8 шт  проминка 30 км.</t>
        </r>
        <r>
          <rPr>
            <sz val="9"/>
            <color indexed="81"/>
            <rFont val="Tahoma"/>
            <family val="2"/>
            <charset val="204"/>
          </rPr>
          <t xml:space="preserve">
</t>
        </r>
      </text>
    </comment>
    <comment ref="ED25" authorId="3" shapeId="0" xr:uid="{00000000-0006-0000-0000-000079000000}">
      <text>
        <r>
          <rPr>
            <b/>
            <sz val="9"/>
            <color indexed="81"/>
            <rFont val="Tahoma"/>
            <family val="2"/>
            <charset val="204"/>
          </rPr>
          <t>компенсатор-2 шт., захлесты -4., отводы -ОГ-90 гр -8 шт  проминка 30 км.</t>
        </r>
        <r>
          <rPr>
            <sz val="9"/>
            <color indexed="81"/>
            <rFont val="Tahoma"/>
            <family val="2"/>
            <charset val="204"/>
          </rPr>
          <t xml:space="preserve">
</t>
        </r>
      </text>
    </comment>
    <comment ref="EE25" authorId="3" shapeId="0" xr:uid="{00000000-0006-0000-0000-00007A000000}">
      <text>
        <r>
          <rPr>
            <b/>
            <sz val="9"/>
            <color indexed="81"/>
            <rFont val="Tahoma"/>
            <family val="2"/>
            <charset val="204"/>
          </rPr>
          <t>компенсатор-2, захлесты -2, проминка 30 км, отводы ОГ -482</t>
        </r>
        <r>
          <rPr>
            <sz val="9"/>
            <color indexed="81"/>
            <rFont val="Tahoma"/>
            <family val="2"/>
            <charset val="204"/>
          </rPr>
          <t xml:space="preserve">
</t>
        </r>
      </text>
    </comment>
    <comment ref="EF25" authorId="1" shapeId="0" xr:uid="{00000000-0006-0000-0000-00007B000000}">
      <text>
        <r>
          <rPr>
            <b/>
            <sz val="9"/>
            <color indexed="81"/>
            <rFont val="Tahoma"/>
            <family val="2"/>
            <charset val="204"/>
          </rPr>
          <t>компенсатор-2 , захлесты- 4, отводы- 8, проминка до 24 км.</t>
        </r>
      </text>
    </comment>
    <comment ref="EG25" authorId="3" shapeId="0" xr:uid="{00000000-0006-0000-0000-00007C000000}">
      <text>
        <r>
          <rPr>
            <b/>
            <sz val="9"/>
            <color indexed="81"/>
            <rFont val="Tahoma"/>
            <family val="2"/>
            <charset val="204"/>
          </rPr>
          <t>захлесты-3, компенсатор-1 (4 ОГ 90 гр.-4шт), ОГ-3- 1шт, проминка  25 км</t>
        </r>
        <r>
          <rPr>
            <sz val="9"/>
            <color indexed="81"/>
            <rFont val="Tahoma"/>
            <family val="2"/>
            <charset val="204"/>
          </rPr>
          <t xml:space="preserve">
</t>
        </r>
      </text>
    </comment>
    <comment ref="EH25" authorId="1" shapeId="0" xr:uid="{00000000-0006-0000-0000-00007D000000}">
      <text>
        <r>
          <rPr>
            <b/>
            <sz val="9"/>
            <color indexed="81"/>
            <rFont val="Tahoma"/>
            <family val="2"/>
            <charset val="204"/>
          </rPr>
          <t>компенсатор-3, захлесты-6, отводы  ОГ-90 гр.-12 ,проминка до 27 км</t>
        </r>
        <r>
          <rPr>
            <sz val="9"/>
            <color indexed="81"/>
            <rFont val="Tahoma"/>
            <family val="2"/>
            <charset val="204"/>
          </rPr>
          <t xml:space="preserve">
</t>
        </r>
      </text>
    </comment>
    <comment ref="EI25" authorId="3" shapeId="0" xr:uid="{00000000-0006-0000-0000-00007E000000}">
      <text>
        <r>
          <rPr>
            <sz val="9"/>
            <color indexed="81"/>
            <rFont val="Tahoma"/>
            <family val="2"/>
            <charset val="204"/>
          </rPr>
          <t xml:space="preserve">
к</t>
        </r>
        <r>
          <rPr>
            <b/>
            <sz val="10"/>
            <color indexed="81"/>
            <rFont val="Tahoma"/>
            <family val="2"/>
            <charset val="204"/>
          </rPr>
          <t>омпенсатор -2шт. ,захлесты-2 шт.  отводы  ОГ 90 гр. -8 шт., проминка 24 км.</t>
        </r>
      </text>
    </comment>
    <comment ref="EJ25" authorId="3" shapeId="0" xr:uid="{00000000-0006-0000-0000-00007F000000}">
      <text>
        <r>
          <rPr>
            <sz val="9"/>
            <color indexed="81"/>
            <rFont val="Tahoma"/>
            <family val="2"/>
            <charset val="204"/>
          </rPr>
          <t>к</t>
        </r>
        <r>
          <rPr>
            <b/>
            <sz val="10"/>
            <color indexed="81"/>
            <rFont val="Tahoma"/>
            <family val="2"/>
            <charset val="204"/>
          </rPr>
          <t>омпенсатор-2 шт., захлесты-4, отводы ОГ-90 гр.-8шт.,проминка 24 км., 
сварка ПК 220+65</t>
        </r>
      </text>
    </comment>
    <comment ref="EK25" authorId="2" shapeId="0" xr:uid="{00000000-0006-0000-0000-000080000000}">
      <text>
        <r>
          <rPr>
            <sz val="9"/>
            <color indexed="81"/>
            <rFont val="Tahoma"/>
            <family val="2"/>
            <charset val="204"/>
          </rPr>
          <t xml:space="preserve">КОМПЕНСАТОР -2 шт. ПК-223+15; 225+85; ЗАХЛЕСТЫ-4 ШТ., ОТВОДЫ- ог-90 ГР.-8 ШТ., ПРОМИНКА- 24 КМ., СВАРКАМ ТРУБ.-пк 226+90
</t>
        </r>
      </text>
    </comment>
    <comment ref="EL25" authorId="2" shapeId="0" xr:uid="{00000000-0006-0000-0000-000081000000}">
      <text>
        <r>
          <rPr>
            <b/>
            <sz val="10"/>
            <color indexed="81"/>
            <rFont val="Tahoma"/>
            <family val="2"/>
            <charset val="204"/>
          </rPr>
          <t>компенсатор- 8 шт., (235+65, 235+25), захлесты -2, отводы ОГ-37 тип3 А ПК-235-85-1шт., ОГ-2 тип 4 А -1шт., проминка 27, сварка на ПК 236+00</t>
        </r>
        <r>
          <rPr>
            <sz val="10"/>
            <color indexed="81"/>
            <rFont val="Tahoma"/>
            <family val="2"/>
            <charset val="204"/>
          </rPr>
          <t xml:space="preserve">
</t>
        </r>
      </text>
    </comment>
    <comment ref="EM25" authorId="2" shapeId="0" xr:uid="{00000000-0006-0000-0000-000082000000}">
      <text>
        <r>
          <rPr>
            <b/>
            <sz val="9"/>
            <color indexed="81"/>
            <rFont val="Tahoma"/>
            <family val="2"/>
            <charset val="204"/>
          </rPr>
          <t>КОМПЕНСАТОР-2ШТ., ЗАХЛЕСТЫ- 2 ШТ., ОТВОДЫ ог 90ГР.- 8ШТ., ПРОМИНКА -29 КМ.</t>
        </r>
        <r>
          <rPr>
            <sz val="9"/>
            <color indexed="81"/>
            <rFont val="Tahoma"/>
            <family val="2"/>
            <charset val="204"/>
          </rPr>
          <t xml:space="preserve">
</t>
        </r>
      </text>
    </comment>
    <comment ref="EN25" authorId="2" shapeId="0" xr:uid="{00000000-0006-0000-0000-000083000000}">
      <text>
        <r>
          <rPr>
            <b/>
            <sz val="11"/>
            <color indexed="81"/>
            <rFont val="Tahoma"/>
            <family val="2"/>
            <charset val="204"/>
          </rPr>
          <t>компенсатор-2шт ; захлесты -2 шт;</t>
        </r>
        <r>
          <rPr>
            <sz val="11"/>
            <color indexed="81"/>
            <rFont val="Tahoma"/>
            <family val="2"/>
            <charset val="204"/>
          </rPr>
          <t xml:space="preserve">
</t>
        </r>
        <r>
          <rPr>
            <b/>
            <sz val="11"/>
            <color indexed="81"/>
            <rFont val="Tahoma"/>
            <family val="2"/>
            <charset val="204"/>
          </rPr>
          <t>проминка 32км</t>
        </r>
      </text>
    </comment>
    <comment ref="EO25" authorId="2" shapeId="0" xr:uid="{00000000-0006-0000-0000-000084000000}">
      <text>
        <r>
          <rPr>
            <b/>
            <sz val="9"/>
            <color indexed="81"/>
            <rFont val="Tahoma"/>
            <family val="2"/>
            <charset val="204"/>
          </rPr>
          <t xml:space="preserve">
</t>
        </r>
        <r>
          <rPr>
            <b/>
            <sz val="10"/>
            <color indexed="81"/>
            <rFont val="Tahoma"/>
            <family val="2"/>
            <charset val="204"/>
          </rPr>
          <t>компенсатор- 2 шт., захлесты-2, отводы- 8 шт., проминка -28 км.</t>
        </r>
        <r>
          <rPr>
            <sz val="10"/>
            <color indexed="81"/>
            <rFont val="Tahoma"/>
            <family val="2"/>
            <charset val="204"/>
          </rPr>
          <t xml:space="preserve">
</t>
        </r>
      </text>
    </comment>
    <comment ref="EP25" authorId="2" shapeId="0" xr:uid="{00000000-0006-0000-0000-000085000000}">
      <text>
        <r>
          <rPr>
            <b/>
            <sz val="10"/>
            <color indexed="81"/>
            <rFont val="Tahoma"/>
            <family val="2"/>
            <charset val="204"/>
          </rPr>
          <t>компенсатор-2шт., захлесты-2 шт., проминка -32 км.,отводы ОГ-8 ПК253+32, ПК 255-90 ОГ-29 тип 3-А2</t>
        </r>
        <r>
          <rPr>
            <sz val="10"/>
            <color indexed="81"/>
            <rFont val="Tahoma"/>
            <family val="2"/>
            <charset val="204"/>
          </rPr>
          <t xml:space="preserve">
</t>
        </r>
      </text>
    </comment>
    <comment ref="EQ25" authorId="2" shapeId="0" xr:uid="{00000000-0006-0000-0000-000086000000}">
      <text>
        <r>
          <rPr>
            <b/>
            <sz val="9"/>
            <color indexed="81"/>
            <rFont val="Tahoma"/>
            <family val="2"/>
            <charset val="204"/>
          </rPr>
          <t>компенсатор-3 шт., захлесты -3, проминка 30 км., отводы ОГ-1 - 1шт., ОГ 90гр -12 шт.</t>
        </r>
        <r>
          <rPr>
            <sz val="9"/>
            <color indexed="81"/>
            <rFont val="Tahoma"/>
            <family val="2"/>
            <charset val="204"/>
          </rPr>
          <t xml:space="preserve">
</t>
        </r>
      </text>
    </comment>
    <comment ref="ER25" authorId="2" shapeId="0" xr:uid="{00000000-0006-0000-0000-000087000000}">
      <text>
        <r>
          <rPr>
            <b/>
            <sz val="9"/>
            <color indexed="81"/>
            <rFont val="Tahoma"/>
            <family val="2"/>
            <charset val="204"/>
          </rPr>
          <t xml:space="preserve">компенсатор--2шт., захлесты-3., отводы ОГ 5 гр.-тип 4А-1 шт.,ОГ 5 гр. -тип 5А-1 шт., проминка 30 км.
</t>
        </r>
      </text>
    </comment>
    <comment ref="EW25" authorId="2" shapeId="0" xr:uid="{00000000-0006-0000-0000-000088000000}">
      <text>
        <r>
          <rPr>
            <b/>
            <sz val="9"/>
            <color indexed="81"/>
            <rFont val="Tahoma"/>
            <family val="2"/>
            <charset val="204"/>
          </rPr>
          <t>2</t>
        </r>
        <r>
          <rPr>
            <b/>
            <sz val="10"/>
            <color indexed="81"/>
            <rFont val="Tahoma"/>
            <family val="2"/>
            <charset val="204"/>
          </rPr>
          <t xml:space="preserve"> компенсатора, отводы10  ОГ -20 гр. ТИП 4А-1шт., ОГ16 гр.-ТИП  5А ПК 150+110</t>
        </r>
        <r>
          <rPr>
            <sz val="10"/>
            <color indexed="81"/>
            <rFont val="Tahoma"/>
            <family val="2"/>
            <charset val="204"/>
          </rPr>
          <t xml:space="preserve">
</t>
        </r>
        <r>
          <rPr>
            <b/>
            <sz val="10"/>
            <color indexed="81"/>
            <rFont val="Tahoma"/>
            <family val="2"/>
            <charset val="204"/>
          </rPr>
          <t>захлесты -3</t>
        </r>
      </text>
    </comment>
    <comment ref="EX25" authorId="2" shapeId="0" xr:uid="{00000000-0006-0000-0000-000089000000}">
      <text>
        <r>
          <rPr>
            <b/>
            <sz val="10"/>
            <color indexed="81"/>
            <rFont val="Tahoma"/>
            <family val="2"/>
            <charset val="204"/>
          </rPr>
          <t>компенсатор - 2шт., захлесты- 4., отводы ОГ 3- 2 шт., проминка 30 км.</t>
        </r>
        <r>
          <rPr>
            <sz val="10"/>
            <color indexed="81"/>
            <rFont val="Tahoma"/>
            <family val="2"/>
            <charset val="204"/>
          </rPr>
          <t xml:space="preserve">
</t>
        </r>
      </text>
    </comment>
    <comment ref="EY25" authorId="2" shapeId="0" xr:uid="{00000000-0006-0000-0000-00008A000000}">
      <text>
        <r>
          <rPr>
            <b/>
            <sz val="11"/>
            <color indexed="81"/>
            <rFont val="Tahoma"/>
            <family val="2"/>
            <charset val="204"/>
          </rPr>
          <t>захлесты-3., компенсатор -2, отводы -8., проминка -30 км</t>
        </r>
        <r>
          <rPr>
            <sz val="11"/>
            <color indexed="81"/>
            <rFont val="Tahoma"/>
            <family val="2"/>
            <charset val="204"/>
          </rPr>
          <t xml:space="preserve">
</t>
        </r>
      </text>
    </comment>
    <comment ref="EZ25" authorId="2" shapeId="0" xr:uid="{00000000-0006-0000-0000-00008B000000}">
      <text>
        <r>
          <rPr>
            <b/>
            <sz val="10"/>
            <color indexed="81"/>
            <rFont val="Tahoma"/>
            <family val="2"/>
            <charset val="204"/>
          </rPr>
          <t>компенсаторы -2., захлесты-3, отводы ОГ-2 гр.-1 шт., ОГ-8 шт., проминка- 42 км.</t>
        </r>
        <r>
          <rPr>
            <sz val="10"/>
            <color indexed="81"/>
            <rFont val="Tahoma"/>
            <family val="2"/>
            <charset val="204"/>
          </rPr>
          <t xml:space="preserve">
</t>
        </r>
      </text>
    </comment>
    <comment ref="FA25" authorId="2" shapeId="0" xr:uid="{00000000-0006-0000-0000-00008C000000}">
      <text>
        <r>
          <rPr>
            <b/>
            <sz val="10"/>
            <color indexed="81"/>
            <rFont val="Tahoma"/>
            <family val="2"/>
            <charset val="204"/>
          </rPr>
          <t>компенсатор-2., захлесты-3, отводы-8, проминка 42 км.</t>
        </r>
        <r>
          <rPr>
            <sz val="10"/>
            <color indexed="81"/>
            <rFont val="Tahoma"/>
            <family val="2"/>
            <charset val="204"/>
          </rPr>
          <t xml:space="preserve">
</t>
        </r>
      </text>
    </comment>
    <comment ref="FB25" authorId="2" shapeId="0" xr:uid="{00000000-0006-0000-0000-00008D000000}">
      <text>
        <r>
          <rPr>
            <b/>
            <sz val="9"/>
            <color indexed="81"/>
            <rFont val="Tahoma"/>
            <family val="2"/>
            <charset val="204"/>
          </rPr>
          <t>з</t>
        </r>
        <r>
          <rPr>
            <b/>
            <sz val="10"/>
            <color indexed="81"/>
            <rFont val="Tahoma"/>
            <family val="2"/>
            <charset val="204"/>
          </rPr>
          <t>ахлесты-3., компенсатор -2, отводы ОГ 19 гр. ТИП 3А-1., ОГ-15 гр. -1 ТИП  3 А, проминка 42 км.</t>
        </r>
        <r>
          <rPr>
            <sz val="10"/>
            <color indexed="81"/>
            <rFont val="Tahoma"/>
            <family val="2"/>
            <charset val="204"/>
          </rPr>
          <t xml:space="preserve">
</t>
        </r>
      </text>
    </comment>
    <comment ref="FC25" authorId="2" shapeId="0" xr:uid="{00000000-0006-0000-0000-00008E000000}">
      <text>
        <r>
          <rPr>
            <b/>
            <sz val="9"/>
            <color indexed="81"/>
            <rFont val="Tahoma"/>
            <family val="2"/>
            <charset val="204"/>
          </rPr>
          <t>захлесты-3, компенсатор- 2, отводы-8, проминка -40 км.</t>
        </r>
        <r>
          <rPr>
            <sz val="9"/>
            <color indexed="81"/>
            <rFont val="Tahoma"/>
            <family val="2"/>
            <charset val="204"/>
          </rPr>
          <t xml:space="preserve">
</t>
        </r>
      </text>
    </comment>
    <comment ref="FD25" authorId="2" shapeId="0" xr:uid="{00000000-0006-0000-0000-00008F000000}">
      <text>
        <r>
          <rPr>
            <b/>
            <sz val="10"/>
            <color indexed="81"/>
            <rFont val="Tahoma"/>
            <family val="2"/>
            <charset val="204"/>
          </rPr>
          <t xml:space="preserve">компенсатор -2 шт, захлесты-2, отводы 8 , ОГ 2 гр. -1 ., проминка 35 км. Метель </t>
        </r>
        <r>
          <rPr>
            <sz val="9"/>
            <color indexed="81"/>
            <rFont val="Tahoma"/>
            <family val="2"/>
            <charset val="204"/>
          </rPr>
          <t xml:space="preserve">
</t>
        </r>
      </text>
    </comment>
    <comment ref="FE25" authorId="2" shapeId="0" xr:uid="{00000000-0006-0000-0000-000090000000}">
      <text>
        <r>
          <rPr>
            <sz val="9"/>
            <color indexed="81"/>
            <rFont val="Tahoma"/>
            <family val="2"/>
            <charset val="204"/>
          </rPr>
          <t xml:space="preserve">
к</t>
        </r>
        <r>
          <rPr>
            <sz val="10"/>
            <color indexed="81"/>
            <rFont val="Tahoma"/>
            <family val="2"/>
            <charset val="204"/>
          </rPr>
          <t>омпенсатор-2., захлесты -2., отводы-8., проминка 35 км</t>
        </r>
      </text>
    </comment>
    <comment ref="FF25" authorId="2" shapeId="0" xr:uid="{00000000-0006-0000-0000-000091000000}">
      <text>
        <r>
          <rPr>
            <b/>
            <sz val="9"/>
            <color indexed="81"/>
            <rFont val="Tahoma"/>
            <family val="2"/>
            <charset val="204"/>
          </rPr>
          <t>компенсатор-3 шт., захлесты-3., отводы 13, из них отвод 3 гр -1шт.,</t>
        </r>
        <r>
          <rPr>
            <sz val="9"/>
            <color indexed="81"/>
            <rFont val="Tahoma"/>
            <family val="2"/>
            <charset val="204"/>
          </rPr>
          <t xml:space="preserve">
проминка 40км., сварка 37 км.</t>
        </r>
      </text>
    </comment>
    <comment ref="FG25" authorId="2" shapeId="0" xr:uid="{00000000-0006-0000-0000-000092000000}">
      <text>
        <r>
          <rPr>
            <b/>
            <sz val="10"/>
            <color indexed="81"/>
            <rFont val="Tahoma"/>
            <family val="2"/>
            <charset val="204"/>
          </rPr>
          <t>компенсатор-2, захлесты-2, отводы-8, проминка 40 км.</t>
        </r>
      </text>
    </comment>
    <comment ref="FH25" authorId="2" shapeId="0" xr:uid="{00000000-0006-0000-0000-000093000000}">
      <text>
        <r>
          <rPr>
            <b/>
            <sz val="10"/>
            <color indexed="81"/>
            <rFont val="Tahoma"/>
            <family val="2"/>
            <charset val="204"/>
          </rPr>
          <t>компенсатор-2, захлесты-1, проминка 30 км.</t>
        </r>
      </text>
    </comment>
    <comment ref="FI25" authorId="2" shapeId="0" xr:uid="{00000000-0006-0000-0000-000094000000}">
      <text>
        <r>
          <rPr>
            <b/>
            <sz val="10"/>
            <color indexed="81"/>
            <rFont val="Tahoma"/>
            <family val="2"/>
            <charset val="204"/>
          </rPr>
          <t>компенсатор-3, захлесты-3, проминка 40 км.</t>
        </r>
      </text>
    </comment>
    <comment ref="FJ25" authorId="2" shapeId="0" xr:uid="{00000000-0006-0000-0000-000095000000}">
      <text>
        <r>
          <rPr>
            <b/>
            <sz val="10"/>
            <color indexed="81"/>
            <rFont val="Tahoma"/>
            <family val="2"/>
            <charset val="204"/>
          </rPr>
          <t xml:space="preserve">компенсатор-1, захлесты-1, </t>
        </r>
      </text>
    </comment>
    <comment ref="FK25" authorId="2" shapeId="0" xr:uid="{00000000-0006-0000-0000-000096000000}">
      <text>
        <r>
          <rPr>
            <b/>
            <sz val="10"/>
            <color indexed="81"/>
            <rFont val="Tahoma"/>
            <family val="2"/>
            <charset val="204"/>
          </rPr>
          <t xml:space="preserve">компенсатор-1, захлесты-1, </t>
        </r>
      </text>
    </comment>
    <comment ref="FL25" authorId="2" shapeId="0" xr:uid="{00000000-0006-0000-0000-000097000000}">
      <text>
        <r>
          <rPr>
            <b/>
            <sz val="10"/>
            <color indexed="81"/>
            <rFont val="Tahoma"/>
            <family val="2"/>
            <charset val="204"/>
          </rPr>
          <t xml:space="preserve">компенсатор-1, захлесты-3, </t>
        </r>
      </text>
    </comment>
    <comment ref="FN25" authorId="2" shapeId="0" xr:uid="{00000000-0006-0000-0000-000098000000}">
      <text>
        <r>
          <rPr>
            <b/>
            <sz val="9"/>
            <color indexed="81"/>
            <rFont val="Tahoma"/>
            <family val="2"/>
            <charset val="204"/>
          </rPr>
          <t>захлёст 3</t>
        </r>
        <r>
          <rPr>
            <sz val="9"/>
            <color indexed="81"/>
            <rFont val="Tahoma"/>
            <family val="2"/>
            <charset val="204"/>
          </rPr>
          <t xml:space="preserve">
</t>
        </r>
      </text>
    </comment>
    <comment ref="FO25" authorId="2" shapeId="0" xr:uid="{00000000-0006-0000-0000-000099000000}">
      <text>
        <r>
          <rPr>
            <b/>
            <sz val="9"/>
            <color indexed="81"/>
            <rFont val="Tahoma"/>
            <family val="2"/>
            <charset val="204"/>
          </rPr>
          <t>захлёст 8</t>
        </r>
        <r>
          <rPr>
            <sz val="9"/>
            <color indexed="81"/>
            <rFont val="Tahoma"/>
            <family val="2"/>
            <charset val="204"/>
          </rPr>
          <t xml:space="preserve">
</t>
        </r>
      </text>
    </comment>
    <comment ref="FP25" authorId="2" shapeId="0" xr:uid="{00000000-0006-0000-0000-00009A000000}">
      <text>
        <r>
          <rPr>
            <b/>
            <sz val="9"/>
            <color indexed="81"/>
            <rFont val="Tahoma"/>
            <family val="2"/>
            <charset val="204"/>
          </rPr>
          <t>1 компенсатор
8 захлёстов:</t>
        </r>
        <r>
          <rPr>
            <sz val="9"/>
            <color indexed="81"/>
            <rFont val="Tahoma"/>
            <family val="2"/>
            <charset val="204"/>
          </rPr>
          <t xml:space="preserve">
</t>
        </r>
      </text>
    </comment>
    <comment ref="FQ25" authorId="2" shapeId="0" xr:uid="{00000000-0006-0000-0000-00009B000000}">
      <text>
        <r>
          <rPr>
            <b/>
            <sz val="9"/>
            <color indexed="81"/>
            <rFont val="Tahoma"/>
            <family val="2"/>
            <charset val="204"/>
          </rPr>
          <t>1 компенсатор
12 захлёстов:</t>
        </r>
        <r>
          <rPr>
            <sz val="9"/>
            <color indexed="81"/>
            <rFont val="Tahoma"/>
            <family val="2"/>
            <charset val="204"/>
          </rPr>
          <t xml:space="preserve">
</t>
        </r>
      </text>
    </comment>
    <comment ref="FR25" authorId="2" shapeId="0" xr:uid="{00000000-0006-0000-0000-00009C000000}">
      <text>
        <r>
          <rPr>
            <b/>
            <sz val="9"/>
            <color indexed="81"/>
            <rFont val="Tahoma"/>
            <family val="2"/>
            <charset val="204"/>
          </rPr>
          <t>12 захлёстов</t>
        </r>
        <r>
          <rPr>
            <sz val="9"/>
            <color indexed="81"/>
            <rFont val="Tahoma"/>
            <family val="2"/>
            <charset val="204"/>
          </rPr>
          <t xml:space="preserve">
</t>
        </r>
      </text>
    </comment>
    <comment ref="FS25" authorId="2" shapeId="0" xr:uid="{00000000-0006-0000-0000-00009D000000}">
      <text>
        <r>
          <rPr>
            <b/>
            <sz val="9"/>
            <color indexed="81"/>
            <rFont val="Tahoma"/>
            <family val="2"/>
            <charset val="204"/>
          </rPr>
          <t>захлёсты 4</t>
        </r>
        <r>
          <rPr>
            <sz val="9"/>
            <color indexed="81"/>
            <rFont val="Tahoma"/>
            <family val="2"/>
            <charset val="204"/>
          </rPr>
          <t xml:space="preserve">
</t>
        </r>
      </text>
    </comment>
    <comment ref="FT25" authorId="2" shapeId="0" xr:uid="{00000000-0006-0000-0000-00009E000000}">
      <text>
        <r>
          <rPr>
            <b/>
            <sz val="9"/>
            <color indexed="81"/>
            <rFont val="Tahoma"/>
            <family val="2"/>
            <charset val="204"/>
          </rPr>
          <t>захлёст 2
1 компенсатор</t>
        </r>
        <r>
          <rPr>
            <sz val="9"/>
            <color indexed="81"/>
            <rFont val="Tahoma"/>
            <family val="2"/>
            <charset val="204"/>
          </rPr>
          <t xml:space="preserve">
</t>
        </r>
      </text>
    </comment>
    <comment ref="FU25" authorId="2" shapeId="0" xr:uid="{00000000-0006-0000-0000-00009F000000}">
      <text>
        <r>
          <rPr>
            <b/>
            <sz val="9"/>
            <color indexed="81"/>
            <rFont val="Tahoma"/>
            <family val="2"/>
            <charset val="204"/>
          </rPr>
          <t>1 компенс
6 захлёстов</t>
        </r>
        <r>
          <rPr>
            <sz val="9"/>
            <color indexed="81"/>
            <rFont val="Tahoma"/>
            <family val="2"/>
            <charset val="204"/>
          </rPr>
          <t xml:space="preserve">
</t>
        </r>
      </text>
    </comment>
    <comment ref="FV25" authorId="2" shapeId="0" xr:uid="{00000000-0006-0000-0000-0000A0000000}">
      <text>
        <r>
          <rPr>
            <b/>
            <sz val="9"/>
            <color indexed="81"/>
            <rFont val="Tahoma"/>
            <family val="2"/>
            <charset val="204"/>
          </rPr>
          <t>12 захлёстов</t>
        </r>
        <r>
          <rPr>
            <sz val="9"/>
            <color indexed="81"/>
            <rFont val="Tahoma"/>
            <family val="2"/>
            <charset val="204"/>
          </rPr>
          <t xml:space="preserve">
</t>
        </r>
      </text>
    </comment>
    <comment ref="DS37" authorId="4" shapeId="0" xr:uid="{00000000-0006-0000-0000-0000A1000000}">
      <text>
        <r>
          <rPr>
            <sz val="20"/>
            <color indexed="81"/>
            <rFont val="Tahoma"/>
            <family val="2"/>
            <charset val="204"/>
          </rPr>
          <t>в т. ч. 10 шт СГАТ</t>
        </r>
      </text>
    </comment>
    <comment ref="DT37" authorId="4" shapeId="0" xr:uid="{00000000-0006-0000-0000-0000A2000000}">
      <text>
        <r>
          <rPr>
            <sz val="9"/>
            <color indexed="81"/>
            <rFont val="Tahoma"/>
            <family val="2"/>
            <charset val="204"/>
          </rPr>
          <t xml:space="preserve">
</t>
        </r>
        <r>
          <rPr>
            <sz val="26"/>
            <color indexed="81"/>
            <rFont val="Tahoma"/>
            <family val="2"/>
            <charset val="204"/>
          </rPr>
          <t>вт. ч. СГАТ 55 шт</t>
        </r>
        <r>
          <rPr>
            <sz val="9"/>
            <color indexed="81"/>
            <rFont val="Tahoma"/>
            <family val="2"/>
            <charset val="204"/>
          </rPr>
          <t xml:space="preserve">
</t>
        </r>
      </text>
    </comment>
    <comment ref="DU37" authorId="2" shapeId="0" xr:uid="{00000000-0006-0000-0000-0000A3000000}">
      <text>
        <r>
          <rPr>
            <b/>
            <sz val="9"/>
            <color indexed="81"/>
            <rFont val="Tahoma"/>
            <family val="2"/>
            <charset val="204"/>
          </rPr>
          <t>Ползователь:</t>
        </r>
        <r>
          <rPr>
            <sz val="9"/>
            <color indexed="81"/>
            <rFont val="Tahoma"/>
            <family val="2"/>
            <charset val="204"/>
          </rPr>
          <t xml:space="preserve">
в тч 20 СГАТ</t>
        </r>
      </text>
    </comment>
    <comment ref="DV37" authorId="4" shapeId="0" xr:uid="{00000000-0006-0000-0000-0000A4000000}">
      <text>
        <r>
          <rPr>
            <b/>
            <sz val="9"/>
            <color indexed="81"/>
            <rFont val="Tahoma"/>
            <family val="2"/>
            <charset val="204"/>
          </rPr>
          <t>Анастасия:</t>
        </r>
        <r>
          <rPr>
            <sz val="9"/>
            <color indexed="81"/>
            <rFont val="Tahoma"/>
            <family val="2"/>
            <charset val="204"/>
          </rPr>
          <t xml:space="preserve">
в т.ч. 14 СГАТ
</t>
        </r>
      </text>
    </comment>
    <comment ref="DX37" authorId="5" shapeId="0" xr:uid="{00000000-0006-0000-0000-0000A5000000}">
      <text>
        <r>
          <rPr>
            <b/>
            <sz val="8"/>
            <color indexed="81"/>
            <rFont val="Tahoma"/>
            <family val="2"/>
            <charset val="204"/>
          </rPr>
          <t>Администратор:</t>
        </r>
        <r>
          <rPr>
            <sz val="8"/>
            <color indexed="81"/>
            <rFont val="Tahoma"/>
            <family val="2"/>
            <charset val="204"/>
          </rPr>
          <t xml:space="preserve">
в т.ч. СГАТ 15 шт</t>
        </r>
      </text>
    </comment>
    <comment ref="DY37" authorId="5" shapeId="0" xr:uid="{00000000-0006-0000-0000-0000A6000000}">
      <text>
        <r>
          <rPr>
            <b/>
            <sz val="8"/>
            <color indexed="81"/>
            <rFont val="Tahoma"/>
            <family val="2"/>
            <charset val="204"/>
          </rPr>
          <t>Администратор:</t>
        </r>
        <r>
          <rPr>
            <sz val="8"/>
            <color indexed="81"/>
            <rFont val="Tahoma"/>
            <family val="2"/>
            <charset val="204"/>
          </rPr>
          <t xml:space="preserve">
в т.ч. 14 шт СГАТ</t>
        </r>
      </text>
    </comment>
    <comment ref="DZ37" authorId="4" shapeId="0" xr:uid="{00000000-0006-0000-0000-0000A7000000}">
      <text>
        <r>
          <rPr>
            <b/>
            <sz val="9"/>
            <color indexed="81"/>
            <rFont val="Tahoma"/>
            <family val="2"/>
            <charset val="204"/>
          </rPr>
          <t>Анастасия:</t>
        </r>
        <r>
          <rPr>
            <sz val="9"/>
            <color indexed="81"/>
            <rFont val="Tahoma"/>
            <family val="2"/>
            <charset val="204"/>
          </rPr>
          <t xml:space="preserve">
в т.ч. 24 шт СГАТ</t>
        </r>
      </text>
    </comment>
    <comment ref="EA37" authorId="4" shapeId="0" xr:uid="{00000000-0006-0000-0000-0000A8000000}">
      <text>
        <r>
          <rPr>
            <b/>
            <sz val="9"/>
            <color indexed="81"/>
            <rFont val="Tahoma"/>
            <family val="2"/>
            <charset val="204"/>
          </rPr>
          <t>Анастасия:</t>
        </r>
        <r>
          <rPr>
            <sz val="9"/>
            <color indexed="81"/>
            <rFont val="Tahoma"/>
            <family val="2"/>
            <charset val="204"/>
          </rPr>
          <t xml:space="preserve">
в т.ч. 13 шт СГАТ</t>
        </r>
      </text>
    </comment>
    <comment ref="EB37" authorId="4" shapeId="0" xr:uid="{00000000-0006-0000-0000-0000A9000000}">
      <text>
        <r>
          <rPr>
            <b/>
            <sz val="9"/>
            <color indexed="81"/>
            <rFont val="Tahoma"/>
            <family val="2"/>
            <charset val="204"/>
          </rPr>
          <t>Анастасия:</t>
        </r>
        <r>
          <rPr>
            <sz val="9"/>
            <color indexed="81"/>
            <rFont val="Tahoma"/>
            <family val="2"/>
            <charset val="204"/>
          </rPr>
          <t xml:space="preserve">
в т. ч. СГАТ 22 ш</t>
        </r>
      </text>
    </comment>
    <comment ref="EC37" authorId="4" shapeId="0" xr:uid="{00000000-0006-0000-0000-0000AA000000}">
      <text>
        <r>
          <rPr>
            <b/>
            <sz val="9"/>
            <color indexed="81"/>
            <rFont val="Tahoma"/>
            <family val="2"/>
            <charset val="204"/>
          </rPr>
          <t>Анастасия:</t>
        </r>
        <r>
          <rPr>
            <sz val="9"/>
            <color indexed="81"/>
            <rFont val="Tahoma"/>
            <family val="2"/>
            <charset val="204"/>
          </rPr>
          <t xml:space="preserve">
в т.ч. 12 шт. СГАТ</t>
        </r>
      </text>
    </comment>
    <comment ref="ED37" authorId="4" shapeId="0" xr:uid="{00000000-0006-0000-0000-0000AB000000}">
      <text>
        <r>
          <rPr>
            <b/>
            <sz val="9"/>
            <color indexed="81"/>
            <rFont val="Tahoma"/>
            <family val="2"/>
            <charset val="204"/>
          </rPr>
          <t>Анастасия:</t>
        </r>
        <r>
          <rPr>
            <sz val="9"/>
            <color indexed="81"/>
            <rFont val="Tahoma"/>
            <family val="2"/>
            <charset val="204"/>
          </rPr>
          <t xml:space="preserve">
в т.ч. СГАТ 12 шт</t>
        </r>
      </text>
    </comment>
    <comment ref="EE37" authorId="5" shapeId="0" xr:uid="{00000000-0006-0000-0000-0000AC000000}">
      <text>
        <r>
          <rPr>
            <b/>
            <sz val="8"/>
            <color indexed="81"/>
            <rFont val="Tahoma"/>
            <family val="2"/>
            <charset val="204"/>
          </rPr>
          <t>Администратор:</t>
        </r>
        <r>
          <rPr>
            <sz val="8"/>
            <color indexed="81"/>
            <rFont val="Tahoma"/>
            <family val="2"/>
            <charset val="204"/>
          </rPr>
          <t xml:space="preserve">
в т.ч. 29 шт СТГ</t>
        </r>
      </text>
    </comment>
    <comment ref="EF37" authorId="5" shapeId="0" xr:uid="{00000000-0006-0000-0000-0000AD000000}">
      <text>
        <r>
          <rPr>
            <b/>
            <sz val="8"/>
            <color indexed="81"/>
            <rFont val="Tahoma"/>
            <family val="2"/>
            <charset val="204"/>
          </rPr>
          <t>Администратор:</t>
        </r>
        <r>
          <rPr>
            <sz val="8"/>
            <color indexed="81"/>
            <rFont val="Tahoma"/>
            <family val="2"/>
            <charset val="204"/>
          </rPr>
          <t xml:space="preserve">
в т.ч. 22 шт СГАТ
</t>
        </r>
      </text>
    </comment>
    <comment ref="EG37" authorId="4" shapeId="0" xr:uid="{00000000-0006-0000-0000-0000AE000000}">
      <text>
        <r>
          <rPr>
            <b/>
            <sz val="9"/>
            <color indexed="81"/>
            <rFont val="Tahoma"/>
            <family val="2"/>
            <charset val="204"/>
          </rPr>
          <t>Анастасия:</t>
        </r>
        <r>
          <rPr>
            <sz val="9"/>
            <color indexed="81"/>
            <rFont val="Tahoma"/>
            <family val="2"/>
            <charset val="204"/>
          </rPr>
          <t xml:space="preserve">
в т.ч. 70 шт СГАТ
</t>
        </r>
      </text>
    </comment>
    <comment ref="EH37" authorId="4" shapeId="0" xr:uid="{00000000-0006-0000-0000-0000AF000000}">
      <text>
        <r>
          <rPr>
            <b/>
            <sz val="9"/>
            <color indexed="81"/>
            <rFont val="Tahoma"/>
            <family val="2"/>
            <charset val="204"/>
          </rPr>
          <t>Анастасия:</t>
        </r>
        <r>
          <rPr>
            <sz val="9"/>
            <color indexed="81"/>
            <rFont val="Tahoma"/>
            <family val="2"/>
            <charset val="204"/>
          </rPr>
          <t xml:space="preserve">
в т.чю 17 шт СГАТ
</t>
        </r>
      </text>
    </comment>
    <comment ref="EI37" authorId="4" shapeId="0" xr:uid="{00000000-0006-0000-0000-0000B0000000}">
      <text>
        <r>
          <rPr>
            <b/>
            <sz val="9"/>
            <color indexed="81"/>
            <rFont val="Tahoma"/>
            <family val="2"/>
            <charset val="204"/>
          </rPr>
          <t>Анастасия:</t>
        </r>
        <r>
          <rPr>
            <sz val="9"/>
            <color indexed="81"/>
            <rFont val="Tahoma"/>
            <family val="2"/>
            <charset val="204"/>
          </rPr>
          <t xml:space="preserve">
в т.чю 17 шт СГАТ
</t>
        </r>
      </text>
    </comment>
    <comment ref="EJ37" authorId="4" shapeId="0" xr:uid="{00000000-0006-0000-0000-0000B1000000}">
      <text>
        <r>
          <rPr>
            <b/>
            <sz val="9"/>
            <color indexed="81"/>
            <rFont val="Tahoma"/>
            <family val="2"/>
            <charset val="204"/>
          </rPr>
          <t>Анастасия:</t>
        </r>
        <r>
          <rPr>
            <sz val="9"/>
            <color indexed="81"/>
            <rFont val="Tahoma"/>
            <family val="2"/>
            <charset val="204"/>
          </rPr>
          <t xml:space="preserve">
СГАТ 11 шт</t>
        </r>
      </text>
    </comment>
    <comment ref="EK37" authorId="4" shapeId="0" xr:uid="{00000000-0006-0000-0000-0000B2000000}">
      <text>
        <r>
          <rPr>
            <b/>
            <sz val="9"/>
            <color indexed="81"/>
            <rFont val="Tahoma"/>
            <family val="2"/>
            <charset val="204"/>
          </rPr>
          <t>Анастасия:</t>
        </r>
        <r>
          <rPr>
            <sz val="9"/>
            <color indexed="81"/>
            <rFont val="Tahoma"/>
            <family val="2"/>
            <charset val="204"/>
          </rPr>
          <t xml:space="preserve">
в т.ч. 10 шт СГАТ</t>
        </r>
      </text>
    </comment>
    <comment ref="EL37" authorId="5" shapeId="0" xr:uid="{00000000-0006-0000-0000-0000B3000000}">
      <text>
        <r>
          <rPr>
            <b/>
            <sz val="8"/>
            <color indexed="81"/>
            <rFont val="Tahoma"/>
            <family val="2"/>
            <charset val="204"/>
          </rPr>
          <t>Администратор:</t>
        </r>
        <r>
          <rPr>
            <sz val="8"/>
            <color indexed="81"/>
            <rFont val="Tahoma"/>
            <family val="2"/>
            <charset val="204"/>
          </rPr>
          <t xml:space="preserve">
31 шт СГАТ</t>
        </r>
      </text>
    </comment>
    <comment ref="EM37" authorId="5" shapeId="0" xr:uid="{00000000-0006-0000-0000-0000B4000000}">
      <text>
        <r>
          <rPr>
            <b/>
            <sz val="8"/>
            <color indexed="81"/>
            <rFont val="Tahoma"/>
            <family val="2"/>
            <charset val="204"/>
          </rPr>
          <t>Администратор:</t>
        </r>
        <r>
          <rPr>
            <sz val="8"/>
            <color indexed="81"/>
            <rFont val="Tahoma"/>
            <family val="2"/>
            <charset val="204"/>
          </rPr>
          <t xml:space="preserve">
11 шт СГАТ</t>
        </r>
      </text>
    </comment>
    <comment ref="EN37" authorId="5" shapeId="0" xr:uid="{00000000-0006-0000-0000-0000B5000000}">
      <text>
        <r>
          <rPr>
            <b/>
            <sz val="8"/>
            <color indexed="81"/>
            <rFont val="Tahoma"/>
            <family val="2"/>
            <charset val="204"/>
          </rPr>
          <t>Администратор:</t>
        </r>
        <r>
          <rPr>
            <sz val="8"/>
            <color indexed="81"/>
            <rFont val="Tahoma"/>
            <family val="2"/>
            <charset val="204"/>
          </rPr>
          <t xml:space="preserve">
в т.ч. 18 шт СГАТ</t>
        </r>
      </text>
    </comment>
    <comment ref="EO37" authorId="4" shapeId="0" xr:uid="{00000000-0006-0000-0000-0000B6000000}">
      <text>
        <r>
          <rPr>
            <b/>
            <sz val="9"/>
            <color indexed="81"/>
            <rFont val="Tahoma"/>
            <family val="2"/>
            <charset val="204"/>
          </rPr>
          <t>Анастасия:</t>
        </r>
        <r>
          <rPr>
            <sz val="9"/>
            <color indexed="81"/>
            <rFont val="Tahoma"/>
            <family val="2"/>
            <charset val="204"/>
          </rPr>
          <t xml:space="preserve">
в т.ч. 25 шт. СГАТ</t>
        </r>
      </text>
    </comment>
    <comment ref="EP37" authorId="4" shapeId="0" xr:uid="{00000000-0006-0000-0000-0000B7000000}">
      <text>
        <r>
          <rPr>
            <sz val="9"/>
            <color indexed="81"/>
            <rFont val="Tahoma"/>
            <family val="2"/>
            <charset val="204"/>
          </rPr>
          <t xml:space="preserve">
в т.ч. 25 шт СГАТ</t>
        </r>
      </text>
    </comment>
    <comment ref="EQ37" authorId="4" shapeId="0" xr:uid="{00000000-0006-0000-0000-0000B8000000}">
      <text>
        <r>
          <rPr>
            <b/>
            <sz val="9"/>
            <color indexed="81"/>
            <rFont val="Tahoma"/>
            <family val="2"/>
            <charset val="204"/>
          </rPr>
          <t>Анастасия:</t>
        </r>
        <r>
          <rPr>
            <sz val="9"/>
            <color indexed="81"/>
            <rFont val="Tahoma"/>
            <family val="2"/>
            <charset val="204"/>
          </rPr>
          <t xml:space="preserve">
в т.ч. 21 шт</t>
        </r>
      </text>
    </comment>
    <comment ref="EX37" authorId="4" shapeId="0" xr:uid="{00000000-0006-0000-0000-0000B9000000}">
      <text>
        <r>
          <rPr>
            <b/>
            <sz val="9"/>
            <color indexed="81"/>
            <rFont val="Tahoma"/>
            <family val="2"/>
            <charset val="204"/>
          </rPr>
          <t>Анастасия:</t>
        </r>
        <r>
          <rPr>
            <sz val="9"/>
            <color indexed="81"/>
            <rFont val="Tahoma"/>
            <family val="2"/>
            <charset val="204"/>
          </rPr>
          <t xml:space="preserve">
в т. ч. 10 шт СГАТ</t>
        </r>
      </text>
    </comment>
    <comment ref="FF37" authorId="2" shapeId="0" xr:uid="{00000000-0006-0000-0000-0000BA000000}">
      <text>
        <r>
          <rPr>
            <b/>
            <sz val="9"/>
            <color indexed="81"/>
            <rFont val="Tahoma"/>
            <family val="2"/>
            <charset val="204"/>
          </rPr>
          <t>из нгих 56 СГАТ</t>
        </r>
        <r>
          <rPr>
            <sz val="9"/>
            <color indexed="81"/>
            <rFont val="Tahoma"/>
            <family val="2"/>
            <charset val="204"/>
          </rPr>
          <t xml:space="preserve">
</t>
        </r>
      </text>
    </comment>
    <comment ref="FG37" authorId="2" shapeId="0" xr:uid="{00000000-0006-0000-0000-0000BB000000}">
      <text>
        <r>
          <rPr>
            <b/>
            <sz val="10"/>
            <color indexed="81"/>
            <rFont val="Tahoma"/>
            <family val="2"/>
            <charset val="204"/>
          </rPr>
          <t>Сгат-48</t>
        </r>
        <r>
          <rPr>
            <sz val="9"/>
            <color indexed="81"/>
            <rFont val="Tahoma"/>
            <family val="2"/>
            <charset val="204"/>
          </rPr>
          <t xml:space="preserve">
</t>
        </r>
      </text>
    </comment>
    <comment ref="FH37" authorId="2" shapeId="0" xr:uid="{00000000-0006-0000-0000-0000BC000000}">
      <text>
        <r>
          <rPr>
            <b/>
            <sz val="9"/>
            <color indexed="81"/>
            <rFont val="Tahoma"/>
            <family val="2"/>
            <charset val="204"/>
          </rPr>
          <t>всё выполнено СГАТ</t>
        </r>
        <r>
          <rPr>
            <sz val="9"/>
            <color indexed="81"/>
            <rFont val="Tahoma"/>
            <family val="2"/>
            <charset val="204"/>
          </rPr>
          <t xml:space="preserve">
</t>
        </r>
      </text>
    </comment>
    <comment ref="FI37" authorId="2" shapeId="0" xr:uid="{00000000-0006-0000-0000-0000BD000000}">
      <text>
        <r>
          <rPr>
            <b/>
            <sz val="9"/>
            <color indexed="81"/>
            <rFont val="Tahoma"/>
            <family val="2"/>
            <charset val="204"/>
          </rPr>
          <t>всё выполнено СГАТ</t>
        </r>
        <r>
          <rPr>
            <sz val="9"/>
            <color indexed="81"/>
            <rFont val="Tahoma"/>
            <family val="2"/>
            <charset val="204"/>
          </rPr>
          <t xml:space="preserve">
</t>
        </r>
      </text>
    </comment>
    <comment ref="FJ37" authorId="2" shapeId="0" xr:uid="{00000000-0006-0000-0000-0000BE000000}">
      <text>
        <r>
          <rPr>
            <b/>
            <sz val="9"/>
            <color indexed="81"/>
            <rFont val="Tahoma"/>
            <family val="2"/>
            <charset val="204"/>
          </rPr>
          <t>всё выполнено КМС</t>
        </r>
        <r>
          <rPr>
            <sz val="9"/>
            <color indexed="81"/>
            <rFont val="Tahoma"/>
            <family val="2"/>
            <charset val="204"/>
          </rPr>
          <t xml:space="preserve">
</t>
        </r>
      </text>
    </comment>
    <comment ref="FK37" authorId="2" shapeId="0" xr:uid="{00000000-0006-0000-0000-0000BF000000}">
      <text>
        <r>
          <rPr>
            <b/>
            <sz val="9"/>
            <color indexed="81"/>
            <rFont val="Tahoma"/>
            <family val="2"/>
            <charset val="204"/>
          </rPr>
          <t>всё выполнено КМС</t>
        </r>
        <r>
          <rPr>
            <sz val="9"/>
            <color indexed="81"/>
            <rFont val="Tahoma"/>
            <family val="2"/>
            <charset val="204"/>
          </rPr>
          <t xml:space="preserve">
</t>
        </r>
      </text>
    </comment>
    <comment ref="FL37" authorId="2" shapeId="0" xr:uid="{00000000-0006-0000-0000-0000C0000000}">
      <text>
        <r>
          <rPr>
            <b/>
            <sz val="9"/>
            <color indexed="81"/>
            <rFont val="Tahoma"/>
            <family val="2"/>
            <charset val="204"/>
          </rPr>
          <t>выполнени СГАТ</t>
        </r>
        <r>
          <rPr>
            <sz val="9"/>
            <color indexed="81"/>
            <rFont val="Tahoma"/>
            <family val="2"/>
            <charset val="204"/>
          </rPr>
          <t xml:space="preserve">
</t>
        </r>
      </text>
    </comment>
    <comment ref="FM37" authorId="2" shapeId="0" xr:uid="{00000000-0006-0000-0000-0000C1000000}">
      <text>
        <r>
          <rPr>
            <b/>
            <sz val="9"/>
            <color indexed="81"/>
            <rFont val="Tahoma"/>
            <family val="2"/>
            <charset val="204"/>
          </rPr>
          <t>выполнени СГАТ</t>
        </r>
        <r>
          <rPr>
            <sz val="9"/>
            <color indexed="81"/>
            <rFont val="Tahoma"/>
            <family val="2"/>
            <charset val="204"/>
          </rPr>
          <t xml:space="preserve">
</t>
        </r>
      </text>
    </comment>
    <comment ref="FN37" authorId="2" shapeId="0" xr:uid="{00000000-0006-0000-0000-0000C2000000}">
      <text>
        <r>
          <rPr>
            <b/>
            <sz val="9"/>
            <color indexed="81"/>
            <rFont val="Tahoma"/>
            <family val="2"/>
            <charset val="204"/>
          </rPr>
          <t>выполнени СГАТ</t>
        </r>
        <r>
          <rPr>
            <sz val="9"/>
            <color indexed="81"/>
            <rFont val="Tahoma"/>
            <family val="2"/>
            <charset val="204"/>
          </rPr>
          <t xml:space="preserve">
</t>
        </r>
      </text>
    </comment>
    <comment ref="FO37" authorId="4" shapeId="0" xr:uid="{00000000-0006-0000-0000-0000C3000000}">
      <text>
        <r>
          <rPr>
            <b/>
            <sz val="9"/>
            <color indexed="81"/>
            <rFont val="Tahoma"/>
            <family val="2"/>
            <charset val="204"/>
          </rPr>
          <t xml:space="preserve">СГАТ
</t>
        </r>
      </text>
    </comment>
    <comment ref="FP37" authorId="4" shapeId="0" xr:uid="{00000000-0006-0000-0000-0000C4000000}">
      <text>
        <r>
          <rPr>
            <b/>
            <sz val="9"/>
            <color indexed="81"/>
            <rFont val="Tahoma"/>
            <family val="2"/>
            <charset val="204"/>
          </rPr>
          <t xml:space="preserve">СГАТ
</t>
        </r>
      </text>
    </comment>
    <comment ref="FQ37" authorId="2" shapeId="0" xr:uid="{00000000-0006-0000-0000-0000C5000000}">
      <text>
        <r>
          <rPr>
            <b/>
            <sz val="9"/>
            <color indexed="81"/>
            <rFont val="Tahoma"/>
            <family val="2"/>
            <charset val="204"/>
          </rPr>
          <t>СГАТ 44</t>
        </r>
        <r>
          <rPr>
            <sz val="9"/>
            <color indexed="81"/>
            <rFont val="Tahoma"/>
            <family val="2"/>
            <charset val="204"/>
          </rPr>
          <t xml:space="preserve">
</t>
        </r>
      </text>
    </comment>
    <comment ref="FR37" authorId="2" shapeId="0" xr:uid="{00000000-0006-0000-0000-0000C6000000}">
      <text>
        <r>
          <rPr>
            <b/>
            <sz val="9"/>
            <color indexed="81"/>
            <rFont val="Tahoma"/>
            <family val="2"/>
            <charset val="204"/>
          </rPr>
          <t>СГАТ 22</t>
        </r>
      </text>
    </comment>
    <comment ref="FS37" authorId="2" shapeId="0" xr:uid="{00000000-0006-0000-0000-0000C7000000}">
      <text>
        <r>
          <rPr>
            <b/>
            <sz val="9"/>
            <color indexed="81"/>
            <rFont val="Tahoma"/>
            <family val="2"/>
            <charset val="204"/>
          </rPr>
          <t>СГАТ 4</t>
        </r>
        <r>
          <rPr>
            <sz val="9"/>
            <color indexed="81"/>
            <rFont val="Tahoma"/>
            <family val="2"/>
            <charset val="204"/>
          </rPr>
          <t xml:space="preserve">
</t>
        </r>
      </text>
    </comment>
    <comment ref="FT37" authorId="2" shapeId="0" xr:uid="{00000000-0006-0000-0000-0000C8000000}">
      <text>
        <r>
          <rPr>
            <b/>
            <sz val="9"/>
            <color indexed="81"/>
            <rFont val="Tahoma"/>
            <family val="2"/>
            <charset val="204"/>
          </rPr>
          <t>СГАТ 41</t>
        </r>
        <r>
          <rPr>
            <sz val="9"/>
            <color indexed="81"/>
            <rFont val="Tahoma"/>
            <family val="2"/>
            <charset val="204"/>
          </rPr>
          <t xml:space="preserve">
</t>
        </r>
      </text>
    </comment>
    <comment ref="FU37" authorId="2" shapeId="0" xr:uid="{00000000-0006-0000-0000-0000C9000000}">
      <text>
        <r>
          <rPr>
            <b/>
            <sz val="9"/>
            <color indexed="81"/>
            <rFont val="Tahoma"/>
            <family val="2"/>
            <charset val="204"/>
          </rPr>
          <t>сгат</t>
        </r>
        <r>
          <rPr>
            <sz val="9"/>
            <color indexed="81"/>
            <rFont val="Tahoma"/>
            <family val="2"/>
            <charset val="204"/>
          </rPr>
          <t xml:space="preserve">
</t>
        </r>
      </text>
    </comment>
    <comment ref="FV37" authorId="2" shapeId="0" xr:uid="{00000000-0006-0000-0000-0000CA000000}">
      <text>
        <r>
          <rPr>
            <b/>
            <sz val="9"/>
            <color indexed="81"/>
            <rFont val="Tahoma"/>
            <family val="2"/>
            <charset val="204"/>
          </rPr>
          <t xml:space="preserve">СГАТ 108
</t>
        </r>
        <r>
          <rPr>
            <sz val="9"/>
            <color indexed="81"/>
            <rFont val="Tahoma"/>
            <family val="2"/>
            <charset val="204"/>
          </rPr>
          <t xml:space="preserve">
</t>
        </r>
      </text>
    </comment>
    <comment ref="FW37" authorId="2" shapeId="0" xr:uid="{00000000-0006-0000-0000-0000CB000000}">
      <text>
        <r>
          <rPr>
            <b/>
            <sz val="9"/>
            <color indexed="81"/>
            <rFont val="Tahoma"/>
            <family val="2"/>
            <charset val="204"/>
          </rPr>
          <t>СГАТ</t>
        </r>
      </text>
    </comment>
    <comment ref="CV41" authorId="4" shapeId="0" xr:uid="{00000000-0006-0000-0000-0000CC000000}">
      <text>
        <r>
          <rPr>
            <b/>
            <sz val="9"/>
            <color indexed="81"/>
            <rFont val="Tahoma"/>
            <family val="2"/>
            <charset val="204"/>
          </rPr>
          <t>Анастасия:</t>
        </r>
        <r>
          <rPr>
            <sz val="9"/>
            <color indexed="81"/>
            <rFont val="Tahoma"/>
            <family val="2"/>
            <charset val="204"/>
          </rPr>
          <t xml:space="preserve">
опоры установлены, но не закреплены</t>
        </r>
      </text>
    </comment>
    <comment ref="DV41" authorId="4" shapeId="0" xr:uid="{00000000-0006-0000-0000-0000CD000000}">
      <text>
        <r>
          <rPr>
            <b/>
            <sz val="9"/>
            <color indexed="81"/>
            <rFont val="Tahoma"/>
            <family val="2"/>
            <charset val="204"/>
          </rPr>
          <t>Анастасия:</t>
        </r>
        <r>
          <rPr>
            <sz val="9"/>
            <color indexed="81"/>
            <rFont val="Tahoma"/>
            <family val="2"/>
            <charset val="204"/>
          </rPr>
          <t xml:space="preserve">
в т.ч 18 СГАТ</t>
        </r>
      </text>
    </comment>
    <comment ref="DW41" authorId="4" shapeId="0" xr:uid="{00000000-0006-0000-0000-0000CE000000}">
      <text>
        <r>
          <rPr>
            <b/>
            <sz val="9"/>
            <color indexed="81"/>
            <rFont val="Tahoma"/>
            <family val="2"/>
            <charset val="204"/>
          </rPr>
          <t>Анастасия:</t>
        </r>
        <r>
          <rPr>
            <sz val="9"/>
            <color indexed="81"/>
            <rFont val="Tahoma"/>
            <family val="2"/>
            <charset val="204"/>
          </rPr>
          <t xml:space="preserve">
в т.ч. 14 СГАТ</t>
        </r>
      </text>
    </comment>
    <comment ref="DX41" authorId="5" shapeId="0" xr:uid="{00000000-0006-0000-0000-0000CF000000}">
      <text>
        <r>
          <rPr>
            <b/>
            <sz val="8"/>
            <color indexed="81"/>
            <rFont val="Tahoma"/>
            <family val="2"/>
            <charset val="204"/>
          </rPr>
          <t>Администратор:</t>
        </r>
        <r>
          <rPr>
            <sz val="8"/>
            <color indexed="81"/>
            <rFont val="Tahoma"/>
            <family val="2"/>
            <charset val="204"/>
          </rPr>
          <t xml:space="preserve">
в т.ч 17 шт. СГАТ</t>
        </r>
      </text>
    </comment>
    <comment ref="DY41" authorId="5" shapeId="0" xr:uid="{00000000-0006-0000-0000-0000D0000000}">
      <text>
        <r>
          <rPr>
            <b/>
            <sz val="8"/>
            <color indexed="81"/>
            <rFont val="Tahoma"/>
            <family val="2"/>
            <charset val="204"/>
          </rPr>
          <t>Администратор:</t>
        </r>
        <r>
          <rPr>
            <sz val="8"/>
            <color indexed="81"/>
            <rFont val="Tahoma"/>
            <family val="2"/>
            <charset val="204"/>
          </rPr>
          <t xml:space="preserve">
в т.ч. 17 шт. СГАТ</t>
        </r>
      </text>
    </comment>
    <comment ref="DZ41" authorId="4" shapeId="0" xr:uid="{00000000-0006-0000-0000-0000D1000000}">
      <text>
        <r>
          <rPr>
            <b/>
            <sz val="9"/>
            <color indexed="81"/>
            <rFont val="Tahoma"/>
            <family val="2"/>
            <charset val="204"/>
          </rPr>
          <t>Анастасия:</t>
        </r>
        <r>
          <rPr>
            <sz val="9"/>
            <color indexed="81"/>
            <rFont val="Tahoma"/>
            <family val="2"/>
            <charset val="204"/>
          </rPr>
          <t xml:space="preserve">
в т.ч. 22 шт СГАТ</t>
        </r>
      </text>
    </comment>
    <comment ref="EA41" authorId="4" shapeId="0" xr:uid="{00000000-0006-0000-0000-0000D2000000}">
      <text>
        <r>
          <rPr>
            <b/>
            <sz val="9"/>
            <color indexed="81"/>
            <rFont val="Tahoma"/>
            <family val="2"/>
            <charset val="204"/>
          </rPr>
          <t>Анастасия:</t>
        </r>
        <r>
          <rPr>
            <sz val="9"/>
            <color indexed="81"/>
            <rFont val="Tahoma"/>
            <family val="2"/>
            <charset val="204"/>
          </rPr>
          <t xml:space="preserve">
в т.ч. 13 шт. СГАТ</t>
        </r>
      </text>
    </comment>
    <comment ref="EB41" authorId="4" shapeId="0" xr:uid="{00000000-0006-0000-0000-0000D3000000}">
      <text>
        <r>
          <rPr>
            <b/>
            <sz val="9"/>
            <color indexed="81"/>
            <rFont val="Tahoma"/>
            <family val="2"/>
            <charset val="204"/>
          </rPr>
          <t>Анастасия:</t>
        </r>
        <r>
          <rPr>
            <sz val="9"/>
            <color indexed="81"/>
            <rFont val="Tahoma"/>
            <family val="2"/>
            <charset val="204"/>
          </rPr>
          <t xml:space="preserve">
в т.ч. СГАТ 22 шт</t>
        </r>
      </text>
    </comment>
    <comment ref="EC41" authorId="4" shapeId="0" xr:uid="{00000000-0006-0000-0000-0000D4000000}">
      <text>
        <r>
          <rPr>
            <b/>
            <sz val="9"/>
            <color indexed="81"/>
            <rFont val="Tahoma"/>
            <family val="2"/>
            <charset val="204"/>
          </rPr>
          <t>Анастасия:</t>
        </r>
        <r>
          <rPr>
            <sz val="9"/>
            <color indexed="81"/>
            <rFont val="Tahoma"/>
            <family val="2"/>
            <charset val="204"/>
          </rPr>
          <t xml:space="preserve">
в т.ч. 12 шт СГАТ
</t>
        </r>
      </text>
    </comment>
    <comment ref="ED41" authorId="4" shapeId="0" xr:uid="{00000000-0006-0000-0000-0000D5000000}">
      <text>
        <r>
          <rPr>
            <b/>
            <sz val="9"/>
            <color indexed="81"/>
            <rFont val="Tahoma"/>
            <family val="2"/>
            <charset val="204"/>
          </rPr>
          <t>Анастасия:</t>
        </r>
        <r>
          <rPr>
            <sz val="9"/>
            <color indexed="81"/>
            <rFont val="Tahoma"/>
            <family val="2"/>
            <charset val="204"/>
          </rPr>
          <t xml:space="preserve">
в т.ч. 12 шт СГАТ</t>
        </r>
      </text>
    </comment>
    <comment ref="EE41" authorId="5" shapeId="0" xr:uid="{00000000-0006-0000-0000-0000D6000000}">
      <text>
        <r>
          <rPr>
            <b/>
            <sz val="8"/>
            <color indexed="81"/>
            <rFont val="Tahoma"/>
            <family val="2"/>
            <charset val="204"/>
          </rPr>
          <t>Администратор:</t>
        </r>
        <r>
          <rPr>
            <sz val="8"/>
            <color indexed="81"/>
            <rFont val="Tahoma"/>
            <family val="2"/>
            <charset val="204"/>
          </rPr>
          <t xml:space="preserve">
в т.ч. 29 шт СТГ</t>
        </r>
      </text>
    </comment>
    <comment ref="EF41" authorId="5" shapeId="0" xr:uid="{00000000-0006-0000-0000-0000D7000000}">
      <text>
        <r>
          <rPr>
            <b/>
            <sz val="8"/>
            <color indexed="81"/>
            <rFont val="Tahoma"/>
            <family val="2"/>
            <charset val="204"/>
          </rPr>
          <t>Администратор:</t>
        </r>
        <r>
          <rPr>
            <sz val="8"/>
            <color indexed="81"/>
            <rFont val="Tahoma"/>
            <family val="2"/>
            <charset val="204"/>
          </rPr>
          <t xml:space="preserve">
в т.ч. 22 шт СГАТ
</t>
        </r>
      </text>
    </comment>
    <comment ref="EG41" authorId="4" shapeId="0" xr:uid="{00000000-0006-0000-0000-0000D8000000}">
      <text>
        <r>
          <rPr>
            <b/>
            <sz val="9"/>
            <color indexed="81"/>
            <rFont val="Tahoma"/>
            <family val="2"/>
            <charset val="204"/>
          </rPr>
          <t>Анастасия:</t>
        </r>
        <r>
          <rPr>
            <sz val="9"/>
            <color indexed="81"/>
            <rFont val="Tahoma"/>
            <family val="2"/>
            <charset val="204"/>
          </rPr>
          <t xml:space="preserve">
в т.ч. 70 шт СГАТ
</t>
        </r>
      </text>
    </comment>
    <comment ref="EH41" authorId="4" shapeId="0" xr:uid="{00000000-0006-0000-0000-0000D9000000}">
      <text>
        <r>
          <rPr>
            <b/>
            <sz val="9"/>
            <color indexed="81"/>
            <rFont val="Tahoma"/>
            <family val="2"/>
            <charset val="204"/>
          </rPr>
          <t>Анастасия:</t>
        </r>
        <r>
          <rPr>
            <sz val="9"/>
            <color indexed="81"/>
            <rFont val="Tahoma"/>
            <family val="2"/>
            <charset val="204"/>
          </rPr>
          <t xml:space="preserve">
в т.чю 17 шт СГАТ
</t>
        </r>
      </text>
    </comment>
    <comment ref="EI41" authorId="4" shapeId="0" xr:uid="{00000000-0006-0000-0000-0000DA000000}">
      <text>
        <r>
          <rPr>
            <b/>
            <sz val="9"/>
            <color indexed="81"/>
            <rFont val="Tahoma"/>
            <family val="2"/>
            <charset val="204"/>
          </rPr>
          <t>Анастасия:</t>
        </r>
        <r>
          <rPr>
            <sz val="9"/>
            <color indexed="81"/>
            <rFont val="Tahoma"/>
            <family val="2"/>
            <charset val="204"/>
          </rPr>
          <t xml:space="preserve">
в т.чю 17 шт СГАТ
</t>
        </r>
      </text>
    </comment>
    <comment ref="EJ41" authorId="4" shapeId="0" xr:uid="{00000000-0006-0000-0000-0000DB000000}">
      <text>
        <r>
          <rPr>
            <b/>
            <sz val="9"/>
            <color indexed="81"/>
            <rFont val="Tahoma"/>
            <family val="2"/>
            <charset val="204"/>
          </rPr>
          <t>Анастасия:</t>
        </r>
        <r>
          <rPr>
            <sz val="9"/>
            <color indexed="81"/>
            <rFont val="Tahoma"/>
            <family val="2"/>
            <charset val="204"/>
          </rPr>
          <t xml:space="preserve">
СГАТ 11 шт</t>
        </r>
      </text>
    </comment>
    <comment ref="EK41" authorId="4" shapeId="0" xr:uid="{00000000-0006-0000-0000-0000DC000000}">
      <text>
        <r>
          <rPr>
            <b/>
            <sz val="9"/>
            <color indexed="81"/>
            <rFont val="Tahoma"/>
            <family val="2"/>
            <charset val="204"/>
          </rPr>
          <t>Анастасия:</t>
        </r>
        <r>
          <rPr>
            <sz val="9"/>
            <color indexed="81"/>
            <rFont val="Tahoma"/>
            <family val="2"/>
            <charset val="204"/>
          </rPr>
          <t xml:space="preserve">
в т.ч. 10 шт СГАТ</t>
        </r>
      </text>
    </comment>
    <comment ref="EL41" authorId="5" shapeId="0" xr:uid="{00000000-0006-0000-0000-0000DD000000}">
      <text>
        <r>
          <rPr>
            <b/>
            <sz val="8"/>
            <color indexed="81"/>
            <rFont val="Tahoma"/>
            <family val="2"/>
            <charset val="204"/>
          </rPr>
          <t>Администратор:</t>
        </r>
        <r>
          <rPr>
            <sz val="8"/>
            <color indexed="81"/>
            <rFont val="Tahoma"/>
            <family val="2"/>
            <charset val="204"/>
          </rPr>
          <t xml:space="preserve">
31 шт СГАТ</t>
        </r>
      </text>
    </comment>
    <comment ref="EM41" authorId="5" shapeId="0" xr:uid="{00000000-0006-0000-0000-0000DE000000}">
      <text>
        <r>
          <rPr>
            <b/>
            <sz val="8"/>
            <color indexed="81"/>
            <rFont val="Tahoma"/>
            <family val="2"/>
            <charset val="204"/>
          </rPr>
          <t>Администратор:</t>
        </r>
        <r>
          <rPr>
            <sz val="8"/>
            <color indexed="81"/>
            <rFont val="Tahoma"/>
            <family val="2"/>
            <charset val="204"/>
          </rPr>
          <t xml:space="preserve">
11 шт СГАТ</t>
        </r>
      </text>
    </comment>
    <comment ref="EN41" authorId="5" shapeId="0" xr:uid="{00000000-0006-0000-0000-0000DF000000}">
      <text>
        <r>
          <rPr>
            <b/>
            <sz val="8"/>
            <color indexed="81"/>
            <rFont val="Tahoma"/>
            <family val="2"/>
            <charset val="204"/>
          </rPr>
          <t>Администратор:</t>
        </r>
        <r>
          <rPr>
            <sz val="8"/>
            <color indexed="81"/>
            <rFont val="Tahoma"/>
            <family val="2"/>
            <charset val="204"/>
          </rPr>
          <t xml:space="preserve">
в т.ч. 18 шт СГАТ</t>
        </r>
      </text>
    </comment>
    <comment ref="EO41" authorId="4" shapeId="0" xr:uid="{00000000-0006-0000-0000-0000E0000000}">
      <text>
        <r>
          <rPr>
            <b/>
            <sz val="9"/>
            <color indexed="81"/>
            <rFont val="Tahoma"/>
            <family val="2"/>
            <charset val="204"/>
          </rPr>
          <t>Анастасия:</t>
        </r>
        <r>
          <rPr>
            <sz val="9"/>
            <color indexed="81"/>
            <rFont val="Tahoma"/>
            <family val="2"/>
            <charset val="204"/>
          </rPr>
          <t xml:space="preserve">
в т.ч. 25 шт. СГАТ</t>
        </r>
      </text>
    </comment>
    <comment ref="EP41" authorId="4" shapeId="0" xr:uid="{00000000-0006-0000-0000-0000E1000000}">
      <text>
        <r>
          <rPr>
            <sz val="9"/>
            <color indexed="81"/>
            <rFont val="Tahoma"/>
            <family val="2"/>
            <charset val="204"/>
          </rPr>
          <t xml:space="preserve">
в т.ч. 25 шт СГАТ</t>
        </r>
      </text>
    </comment>
    <comment ref="EQ41" authorId="4" shapeId="0" xr:uid="{00000000-0006-0000-0000-0000E2000000}">
      <text>
        <r>
          <rPr>
            <b/>
            <sz val="9"/>
            <color indexed="81"/>
            <rFont val="Tahoma"/>
            <family val="2"/>
            <charset val="204"/>
          </rPr>
          <t>Анастасия:</t>
        </r>
        <r>
          <rPr>
            <sz val="9"/>
            <color indexed="81"/>
            <rFont val="Tahoma"/>
            <family val="2"/>
            <charset val="204"/>
          </rPr>
          <t xml:space="preserve">
в т.ч. 21 шт</t>
        </r>
      </text>
    </comment>
    <comment ref="FF41" authorId="2" shapeId="0" xr:uid="{00000000-0006-0000-0000-0000E3000000}">
      <text>
        <r>
          <rPr>
            <b/>
            <sz val="9"/>
            <color indexed="81"/>
            <rFont val="Tahoma"/>
            <family val="2"/>
            <charset val="204"/>
          </rPr>
          <t>из нгих 56 СГАТ</t>
        </r>
        <r>
          <rPr>
            <sz val="9"/>
            <color indexed="81"/>
            <rFont val="Tahoma"/>
            <family val="2"/>
            <charset val="204"/>
          </rPr>
          <t xml:space="preserve">
</t>
        </r>
      </text>
    </comment>
    <comment ref="FG41" authorId="2" shapeId="0" xr:uid="{00000000-0006-0000-0000-0000E4000000}">
      <text>
        <r>
          <rPr>
            <b/>
            <sz val="10"/>
            <color indexed="81"/>
            <rFont val="Tahoma"/>
            <family val="2"/>
            <charset val="204"/>
          </rPr>
          <t>Сгат-  48</t>
        </r>
        <r>
          <rPr>
            <sz val="10"/>
            <color indexed="81"/>
            <rFont val="Tahoma"/>
            <family val="2"/>
            <charset val="204"/>
          </rPr>
          <t xml:space="preserve">
</t>
        </r>
      </text>
    </comment>
    <comment ref="FH41" authorId="2" shapeId="0" xr:uid="{00000000-0006-0000-0000-0000E5000000}">
      <text>
        <r>
          <rPr>
            <b/>
            <sz val="9"/>
            <color indexed="81"/>
            <rFont val="Tahoma"/>
            <family val="2"/>
            <charset val="204"/>
          </rPr>
          <t>всё выполнено СГАТ</t>
        </r>
        <r>
          <rPr>
            <sz val="9"/>
            <color indexed="81"/>
            <rFont val="Tahoma"/>
            <family val="2"/>
            <charset val="204"/>
          </rPr>
          <t xml:space="preserve">
</t>
        </r>
      </text>
    </comment>
    <comment ref="FI41" authorId="2" shapeId="0" xr:uid="{00000000-0006-0000-0000-0000E6000000}">
      <text>
        <r>
          <rPr>
            <b/>
            <sz val="9"/>
            <color indexed="81"/>
            <rFont val="Tahoma"/>
            <family val="2"/>
            <charset val="204"/>
          </rPr>
          <t>всё выполнено СГАТ</t>
        </r>
        <r>
          <rPr>
            <sz val="9"/>
            <color indexed="81"/>
            <rFont val="Tahoma"/>
            <family val="2"/>
            <charset val="204"/>
          </rPr>
          <t xml:space="preserve">
</t>
        </r>
      </text>
    </comment>
    <comment ref="FJ41" authorId="2" shapeId="0" xr:uid="{00000000-0006-0000-0000-0000E7000000}">
      <text>
        <r>
          <rPr>
            <b/>
            <sz val="9"/>
            <color indexed="81"/>
            <rFont val="Tahoma"/>
            <family val="2"/>
            <charset val="204"/>
          </rPr>
          <t>всё выполнено КМС</t>
        </r>
        <r>
          <rPr>
            <sz val="9"/>
            <color indexed="81"/>
            <rFont val="Tahoma"/>
            <family val="2"/>
            <charset val="204"/>
          </rPr>
          <t xml:space="preserve">
</t>
        </r>
      </text>
    </comment>
    <comment ref="FK41" authorId="2" shapeId="0" xr:uid="{00000000-0006-0000-0000-0000E8000000}">
      <text>
        <r>
          <rPr>
            <b/>
            <sz val="9"/>
            <color indexed="81"/>
            <rFont val="Tahoma"/>
            <family val="2"/>
            <charset val="204"/>
          </rPr>
          <t>всё выполнено КМС</t>
        </r>
        <r>
          <rPr>
            <sz val="9"/>
            <color indexed="81"/>
            <rFont val="Tahoma"/>
            <family val="2"/>
            <charset val="204"/>
          </rPr>
          <t xml:space="preserve">
</t>
        </r>
      </text>
    </comment>
    <comment ref="FL41" authorId="2" shapeId="0" xr:uid="{00000000-0006-0000-0000-0000E9000000}">
      <text>
        <r>
          <rPr>
            <b/>
            <sz val="9"/>
            <color indexed="81"/>
            <rFont val="Tahoma"/>
            <family val="2"/>
            <charset val="204"/>
          </rPr>
          <t>выполнено СГАТ</t>
        </r>
        <r>
          <rPr>
            <sz val="9"/>
            <color indexed="81"/>
            <rFont val="Tahoma"/>
            <family val="2"/>
            <charset val="204"/>
          </rPr>
          <t xml:space="preserve">
</t>
        </r>
      </text>
    </comment>
    <comment ref="FM41" authorId="2" shapeId="0" xr:uid="{00000000-0006-0000-0000-0000EA000000}">
      <text>
        <r>
          <rPr>
            <b/>
            <sz val="9"/>
            <color indexed="81"/>
            <rFont val="Tahoma"/>
            <family val="2"/>
            <charset val="204"/>
          </rPr>
          <t>выполнено СГАТ</t>
        </r>
        <r>
          <rPr>
            <sz val="9"/>
            <color indexed="81"/>
            <rFont val="Tahoma"/>
            <family val="2"/>
            <charset val="204"/>
          </rPr>
          <t xml:space="preserve">
</t>
        </r>
      </text>
    </comment>
    <comment ref="FN41" authorId="2" shapeId="0" xr:uid="{00000000-0006-0000-0000-0000EB000000}">
      <text>
        <r>
          <rPr>
            <b/>
            <sz val="9"/>
            <color indexed="81"/>
            <rFont val="Tahoma"/>
            <family val="2"/>
            <charset val="204"/>
          </rPr>
          <t>выполнено СГАТ</t>
        </r>
        <r>
          <rPr>
            <sz val="9"/>
            <color indexed="81"/>
            <rFont val="Tahoma"/>
            <family val="2"/>
            <charset val="204"/>
          </rPr>
          <t xml:space="preserve">
</t>
        </r>
      </text>
    </comment>
    <comment ref="FO41" authorId="4" shapeId="0" xr:uid="{00000000-0006-0000-0000-0000EC000000}">
      <text>
        <r>
          <rPr>
            <b/>
            <sz val="9"/>
            <color indexed="81"/>
            <rFont val="Tahoma"/>
            <family val="2"/>
            <charset val="204"/>
          </rPr>
          <t xml:space="preserve">СГАТ
</t>
        </r>
      </text>
    </comment>
    <comment ref="FP41" authorId="4" shapeId="0" xr:uid="{00000000-0006-0000-0000-0000ED000000}">
      <text>
        <r>
          <rPr>
            <b/>
            <sz val="9"/>
            <color indexed="81"/>
            <rFont val="Tahoma"/>
            <family val="2"/>
            <charset val="204"/>
          </rPr>
          <t xml:space="preserve">СГАТ
</t>
        </r>
      </text>
    </comment>
    <comment ref="FQ41" authorId="2" shapeId="0" xr:uid="{00000000-0006-0000-0000-0000EE000000}">
      <text>
        <r>
          <rPr>
            <b/>
            <sz val="9"/>
            <color indexed="81"/>
            <rFont val="Tahoma"/>
            <family val="2"/>
            <charset val="204"/>
          </rPr>
          <t>СГАТ</t>
        </r>
      </text>
    </comment>
    <comment ref="FR41" authorId="2" shapeId="0" xr:uid="{00000000-0006-0000-0000-0000EF000000}">
      <text>
        <r>
          <rPr>
            <b/>
            <sz val="9"/>
            <color indexed="81"/>
            <rFont val="Tahoma"/>
            <family val="2"/>
            <charset val="204"/>
          </rPr>
          <t>СГАТ</t>
        </r>
        <r>
          <rPr>
            <sz val="9"/>
            <color indexed="81"/>
            <rFont val="Tahoma"/>
            <family val="2"/>
            <charset val="204"/>
          </rPr>
          <t xml:space="preserve">
</t>
        </r>
      </text>
    </comment>
    <comment ref="FS41" authorId="2" shapeId="0" xr:uid="{00000000-0006-0000-0000-0000F0000000}">
      <text>
        <r>
          <rPr>
            <b/>
            <sz val="9"/>
            <color indexed="81"/>
            <rFont val="Tahoma"/>
            <family val="2"/>
            <charset val="204"/>
          </rPr>
          <t>СГАТ</t>
        </r>
        <r>
          <rPr>
            <sz val="9"/>
            <color indexed="81"/>
            <rFont val="Tahoma"/>
            <family val="2"/>
            <charset val="204"/>
          </rPr>
          <t xml:space="preserve">
</t>
        </r>
      </text>
    </comment>
    <comment ref="FT41" authorId="2" shapeId="0" xr:uid="{00000000-0006-0000-0000-0000F1000000}">
      <text>
        <r>
          <rPr>
            <b/>
            <sz val="9"/>
            <color indexed="81"/>
            <rFont val="Tahoma"/>
            <family val="2"/>
            <charset val="204"/>
          </rPr>
          <t>СГАТ 41</t>
        </r>
        <r>
          <rPr>
            <sz val="9"/>
            <color indexed="81"/>
            <rFont val="Tahoma"/>
            <family val="2"/>
            <charset val="204"/>
          </rPr>
          <t xml:space="preserve">
</t>
        </r>
      </text>
    </comment>
    <comment ref="FU41" authorId="2" shapeId="0" xr:uid="{00000000-0006-0000-0000-0000F2000000}">
      <text>
        <r>
          <rPr>
            <b/>
            <sz val="9"/>
            <color indexed="81"/>
            <rFont val="Tahoma"/>
            <family val="2"/>
            <charset val="204"/>
          </rPr>
          <t>сгат</t>
        </r>
        <r>
          <rPr>
            <sz val="9"/>
            <color indexed="81"/>
            <rFont val="Tahoma"/>
            <family val="2"/>
            <charset val="204"/>
          </rPr>
          <t xml:space="preserve">
</t>
        </r>
      </text>
    </comment>
    <comment ref="FV41" authorId="2" shapeId="0" xr:uid="{00000000-0006-0000-0000-0000F3000000}">
      <text>
        <r>
          <rPr>
            <b/>
            <sz val="9"/>
            <color indexed="81"/>
            <rFont val="Tahoma"/>
            <family val="2"/>
            <charset val="204"/>
          </rPr>
          <t>СГАТ</t>
        </r>
        <r>
          <rPr>
            <sz val="9"/>
            <color indexed="81"/>
            <rFont val="Tahoma"/>
            <family val="2"/>
            <charset val="204"/>
          </rPr>
          <t xml:space="preserve">
</t>
        </r>
      </text>
    </comment>
    <comment ref="FW41" authorId="2" shapeId="0" xr:uid="{00000000-0006-0000-0000-0000F4000000}">
      <text>
        <r>
          <rPr>
            <b/>
            <sz val="9"/>
            <color indexed="81"/>
            <rFont val="Tahoma"/>
            <family val="2"/>
            <charset val="204"/>
          </rPr>
          <t>СГАТ</t>
        </r>
        <r>
          <rPr>
            <sz val="9"/>
            <color indexed="81"/>
            <rFont val="Tahoma"/>
            <family val="2"/>
            <charset val="204"/>
          </rPr>
          <t xml:space="preserve">
</t>
        </r>
      </text>
    </comment>
    <comment ref="DV43" authorId="4" shapeId="0" xr:uid="{00000000-0006-0000-0000-0000F5000000}">
      <text>
        <r>
          <rPr>
            <b/>
            <sz val="9"/>
            <color indexed="81"/>
            <rFont val="Tahoma"/>
            <family val="2"/>
            <charset val="204"/>
          </rPr>
          <t>Анастасия:</t>
        </r>
        <r>
          <rPr>
            <sz val="9"/>
            <color indexed="81"/>
            <rFont val="Tahoma"/>
            <family val="2"/>
            <charset val="204"/>
          </rPr>
          <t xml:space="preserve">
в т.ч. 1 шт. СГАТ</t>
        </r>
      </text>
    </comment>
    <comment ref="DX43" authorId="5" shapeId="0" xr:uid="{00000000-0006-0000-0000-0000F6000000}">
      <text>
        <r>
          <rPr>
            <b/>
            <sz val="8"/>
            <color indexed="81"/>
            <rFont val="Tahoma"/>
            <family val="2"/>
            <charset val="204"/>
          </rPr>
          <t>Администратор:</t>
        </r>
        <r>
          <rPr>
            <sz val="8"/>
            <color indexed="81"/>
            <rFont val="Tahoma"/>
            <family val="2"/>
            <charset val="204"/>
          </rPr>
          <t xml:space="preserve">
в т.ч. 1 шт СГАТ</t>
        </r>
      </text>
    </comment>
    <comment ref="DZ43" authorId="4" shapeId="0" xr:uid="{00000000-0006-0000-0000-0000F7000000}">
      <text>
        <r>
          <rPr>
            <b/>
            <sz val="9"/>
            <color indexed="81"/>
            <rFont val="Tahoma"/>
            <family val="2"/>
            <charset val="204"/>
          </rPr>
          <t>Анастасия:</t>
        </r>
        <r>
          <rPr>
            <sz val="9"/>
            <color indexed="81"/>
            <rFont val="Tahoma"/>
            <family val="2"/>
            <charset val="204"/>
          </rPr>
          <t xml:space="preserve">
в т.ч. 1 шт СГАТ</t>
        </r>
      </text>
    </comment>
    <comment ref="EA43" authorId="4" shapeId="0" xr:uid="{00000000-0006-0000-0000-0000F8000000}">
      <text>
        <r>
          <rPr>
            <b/>
            <sz val="9"/>
            <color indexed="81"/>
            <rFont val="Tahoma"/>
            <family val="2"/>
            <charset val="204"/>
          </rPr>
          <t>Анастасия:</t>
        </r>
        <r>
          <rPr>
            <sz val="9"/>
            <color indexed="81"/>
            <rFont val="Tahoma"/>
            <family val="2"/>
            <charset val="204"/>
          </rPr>
          <t xml:space="preserve">
в т.ч. 1 шт СГАТ</t>
        </r>
      </text>
    </comment>
    <comment ref="EC43" authorId="4" shapeId="0" xr:uid="{00000000-0006-0000-0000-0000F9000000}">
      <text>
        <r>
          <rPr>
            <b/>
            <sz val="9"/>
            <color indexed="81"/>
            <rFont val="Tahoma"/>
            <family val="2"/>
            <charset val="204"/>
          </rPr>
          <t>Анастасия:</t>
        </r>
        <r>
          <rPr>
            <sz val="9"/>
            <color indexed="81"/>
            <rFont val="Tahoma"/>
            <family val="2"/>
            <charset val="204"/>
          </rPr>
          <t xml:space="preserve">
в т.ч. 1 шт. СГАТ</t>
        </r>
      </text>
    </comment>
    <comment ref="EE43" authorId="5" shapeId="0" xr:uid="{00000000-0006-0000-0000-0000FA000000}">
      <text>
        <r>
          <rPr>
            <b/>
            <sz val="8"/>
            <color indexed="81"/>
            <rFont val="Tahoma"/>
            <family val="2"/>
            <charset val="204"/>
          </rPr>
          <t>Администратор:</t>
        </r>
        <r>
          <rPr>
            <sz val="8"/>
            <color indexed="81"/>
            <rFont val="Tahoma"/>
            <family val="2"/>
            <charset val="204"/>
          </rPr>
          <t xml:space="preserve">
в т.ч. 2 шт СГАТ</t>
        </r>
      </text>
    </comment>
    <comment ref="EF43" authorId="5" shapeId="0" xr:uid="{00000000-0006-0000-0000-0000FB000000}">
      <text>
        <r>
          <rPr>
            <b/>
            <sz val="8"/>
            <color indexed="81"/>
            <rFont val="Tahoma"/>
            <family val="2"/>
            <charset val="204"/>
          </rPr>
          <t>Администратор:</t>
        </r>
        <r>
          <rPr>
            <sz val="8"/>
            <color indexed="81"/>
            <rFont val="Tahoma"/>
            <family val="2"/>
            <charset val="204"/>
          </rPr>
          <t xml:space="preserve">
в т.ч. 1 шт СГАТ</t>
        </r>
      </text>
    </comment>
    <comment ref="EH43" authorId="4" shapeId="0" xr:uid="{00000000-0006-0000-0000-0000FC000000}">
      <text>
        <r>
          <rPr>
            <b/>
            <sz val="9"/>
            <color indexed="81"/>
            <rFont val="Tahoma"/>
            <family val="2"/>
            <charset val="204"/>
          </rPr>
          <t>Анастасия:</t>
        </r>
        <r>
          <rPr>
            <sz val="9"/>
            <color indexed="81"/>
            <rFont val="Tahoma"/>
            <family val="2"/>
            <charset val="204"/>
          </rPr>
          <t xml:space="preserve">
в т.ч. 2 шт СГАТ</t>
        </r>
      </text>
    </comment>
    <comment ref="EI43" authorId="4" shapeId="0" xr:uid="{00000000-0006-0000-0000-0000FD000000}">
      <text>
        <r>
          <rPr>
            <b/>
            <sz val="9"/>
            <color indexed="81"/>
            <rFont val="Tahoma"/>
            <family val="2"/>
            <charset val="204"/>
          </rPr>
          <t>Анастасия:</t>
        </r>
        <r>
          <rPr>
            <sz val="9"/>
            <color indexed="81"/>
            <rFont val="Tahoma"/>
            <family val="2"/>
            <charset val="204"/>
          </rPr>
          <t xml:space="preserve">
в т.ч. 2 шт СГАТ</t>
        </r>
      </text>
    </comment>
    <comment ref="EL43" authorId="5" shapeId="0" xr:uid="{00000000-0006-0000-0000-0000FE000000}">
      <text>
        <r>
          <rPr>
            <b/>
            <sz val="8"/>
            <color indexed="81"/>
            <rFont val="Tahoma"/>
            <family val="2"/>
            <charset val="204"/>
          </rPr>
          <t>Администратор:</t>
        </r>
        <r>
          <rPr>
            <sz val="8"/>
            <color indexed="81"/>
            <rFont val="Tahoma"/>
            <family val="2"/>
            <charset val="204"/>
          </rPr>
          <t xml:space="preserve">
2 шт СГАТ</t>
        </r>
      </text>
    </comment>
    <comment ref="EM43" authorId="5" shapeId="0" xr:uid="{00000000-0006-0000-0000-0000FF000000}">
      <text>
        <r>
          <rPr>
            <b/>
            <sz val="8"/>
            <color indexed="81"/>
            <rFont val="Tahoma"/>
            <family val="2"/>
            <charset val="204"/>
          </rPr>
          <t>Администратор:</t>
        </r>
        <r>
          <rPr>
            <sz val="8"/>
            <color indexed="81"/>
            <rFont val="Tahoma"/>
            <family val="2"/>
            <charset val="204"/>
          </rPr>
          <t xml:space="preserve">
2 шт СГАТ</t>
        </r>
      </text>
    </comment>
    <comment ref="EN43" authorId="5" shapeId="0" xr:uid="{00000000-0006-0000-0000-000000010000}">
      <text>
        <r>
          <rPr>
            <b/>
            <sz val="8"/>
            <color indexed="81"/>
            <rFont val="Tahoma"/>
            <family val="2"/>
            <charset val="204"/>
          </rPr>
          <t>Администратор:</t>
        </r>
        <r>
          <rPr>
            <sz val="8"/>
            <color indexed="81"/>
            <rFont val="Tahoma"/>
            <family val="2"/>
            <charset val="204"/>
          </rPr>
          <t xml:space="preserve">
в т.ч. 1 шт СГАТ</t>
        </r>
      </text>
    </comment>
    <comment ref="EO43" authorId="4" shapeId="0" xr:uid="{00000000-0006-0000-0000-000001010000}">
      <text>
        <r>
          <rPr>
            <b/>
            <sz val="9"/>
            <color indexed="81"/>
            <rFont val="Tahoma"/>
            <family val="2"/>
            <charset val="204"/>
          </rPr>
          <t>Анастасия:</t>
        </r>
        <r>
          <rPr>
            <sz val="9"/>
            <color indexed="81"/>
            <rFont val="Tahoma"/>
            <family val="2"/>
            <charset val="204"/>
          </rPr>
          <t xml:space="preserve">
в т.ч. 1 шт СГАТ</t>
        </r>
      </text>
    </comment>
    <comment ref="FG43" authorId="2" shapeId="0" xr:uid="{00000000-0006-0000-0000-000002010000}">
      <text>
        <r>
          <rPr>
            <b/>
            <sz val="10"/>
            <color indexed="81"/>
            <rFont val="Tahoma"/>
            <family val="2"/>
            <charset val="204"/>
          </rPr>
          <t>Сгат -2</t>
        </r>
        <r>
          <rPr>
            <sz val="9"/>
            <color indexed="81"/>
            <rFont val="Tahoma"/>
            <family val="2"/>
            <charset val="204"/>
          </rPr>
          <t xml:space="preserve">
</t>
        </r>
      </text>
    </comment>
    <comment ref="FH43" authorId="2" shapeId="0" xr:uid="{00000000-0006-0000-0000-000003010000}">
      <text>
        <r>
          <rPr>
            <b/>
            <sz val="9"/>
            <color indexed="81"/>
            <rFont val="Tahoma"/>
            <family val="2"/>
            <charset val="204"/>
          </rPr>
          <t>всё выполнено СГАТ</t>
        </r>
        <r>
          <rPr>
            <sz val="9"/>
            <color indexed="81"/>
            <rFont val="Tahoma"/>
            <family val="2"/>
            <charset val="204"/>
          </rPr>
          <t xml:space="preserve">
</t>
        </r>
      </text>
    </comment>
    <comment ref="FI43" authorId="2" shapeId="0" xr:uid="{00000000-0006-0000-0000-000004010000}">
      <text>
        <r>
          <rPr>
            <b/>
            <sz val="9"/>
            <color indexed="81"/>
            <rFont val="Tahoma"/>
            <family val="2"/>
            <charset val="204"/>
          </rPr>
          <t>всё выполнено СГАТ</t>
        </r>
        <r>
          <rPr>
            <sz val="9"/>
            <color indexed="81"/>
            <rFont val="Tahoma"/>
            <family val="2"/>
            <charset val="204"/>
          </rPr>
          <t xml:space="preserve">
</t>
        </r>
      </text>
    </comment>
    <comment ref="FJ43" authorId="2" shapeId="0" xr:uid="{00000000-0006-0000-0000-000005010000}">
      <text>
        <r>
          <rPr>
            <b/>
            <sz val="9"/>
            <color indexed="81"/>
            <rFont val="Tahoma"/>
            <family val="2"/>
            <charset val="204"/>
          </rPr>
          <t>всё выполнено КМС</t>
        </r>
      </text>
    </comment>
    <comment ref="FK43" authorId="2" shapeId="0" xr:uid="{00000000-0006-0000-0000-000006010000}">
      <text>
        <r>
          <rPr>
            <b/>
            <sz val="9"/>
            <color indexed="81"/>
            <rFont val="Tahoma"/>
            <family val="2"/>
            <charset val="204"/>
          </rPr>
          <t>всё выполнено КМС</t>
        </r>
      </text>
    </comment>
    <comment ref="FO43" authorId="4" shapeId="0" xr:uid="{00000000-0006-0000-0000-000007010000}">
      <text>
        <r>
          <rPr>
            <b/>
            <sz val="9"/>
            <color indexed="81"/>
            <rFont val="Tahoma"/>
            <family val="2"/>
            <charset val="204"/>
          </rPr>
          <t>СГАТ</t>
        </r>
      </text>
    </comment>
    <comment ref="FP43" authorId="2" shapeId="0" xr:uid="{00000000-0006-0000-0000-000008010000}">
      <text>
        <r>
          <rPr>
            <b/>
            <sz val="9"/>
            <color indexed="81"/>
            <rFont val="Tahoma"/>
            <family val="2"/>
            <charset val="204"/>
          </rPr>
          <t>СГАТ</t>
        </r>
      </text>
    </comment>
    <comment ref="FQ43" authorId="2" shapeId="0" xr:uid="{00000000-0006-0000-0000-000009010000}">
      <text>
        <r>
          <rPr>
            <b/>
            <sz val="9"/>
            <color indexed="81"/>
            <rFont val="Tahoma"/>
            <family val="2"/>
            <charset val="204"/>
          </rPr>
          <t>СГАТ</t>
        </r>
        <r>
          <rPr>
            <sz val="9"/>
            <color indexed="81"/>
            <rFont val="Tahoma"/>
            <family val="2"/>
            <charset val="204"/>
          </rPr>
          <t xml:space="preserve">
</t>
        </r>
      </text>
    </comment>
    <comment ref="FR43" authorId="2" shapeId="0" xr:uid="{00000000-0006-0000-0000-00000A010000}">
      <text>
        <r>
          <rPr>
            <b/>
            <sz val="9"/>
            <color indexed="81"/>
            <rFont val="Tahoma"/>
            <family val="2"/>
            <charset val="204"/>
          </rPr>
          <t>СГАТ</t>
        </r>
        <r>
          <rPr>
            <sz val="9"/>
            <color indexed="81"/>
            <rFont val="Tahoma"/>
            <family val="2"/>
            <charset val="204"/>
          </rPr>
          <t xml:space="preserve">
</t>
        </r>
      </text>
    </comment>
    <comment ref="FT43" authorId="2" shapeId="0" xr:uid="{00000000-0006-0000-0000-00000B010000}">
      <text>
        <r>
          <rPr>
            <b/>
            <sz val="9"/>
            <color indexed="81"/>
            <rFont val="Tahoma"/>
            <family val="2"/>
            <charset val="204"/>
          </rPr>
          <t>СГАТ</t>
        </r>
      </text>
    </comment>
    <comment ref="FU43" authorId="2" shapeId="0" xr:uid="{00000000-0006-0000-0000-00000C010000}">
      <text>
        <r>
          <rPr>
            <b/>
            <sz val="9"/>
            <color indexed="81"/>
            <rFont val="Tahoma"/>
            <family val="2"/>
            <charset val="204"/>
          </rPr>
          <t>СГАТ</t>
        </r>
        <r>
          <rPr>
            <sz val="9"/>
            <color indexed="81"/>
            <rFont val="Tahoma"/>
            <family val="2"/>
            <charset val="204"/>
          </rPr>
          <t xml:space="preserve">
</t>
        </r>
      </text>
    </comment>
    <comment ref="FV43" authorId="2" shapeId="0" xr:uid="{00000000-0006-0000-0000-00000D010000}">
      <text>
        <r>
          <rPr>
            <b/>
            <sz val="9"/>
            <color indexed="81"/>
            <rFont val="Tahoma"/>
            <family val="2"/>
            <charset val="204"/>
          </rPr>
          <t>СГАТ</t>
        </r>
        <r>
          <rPr>
            <sz val="9"/>
            <color indexed="81"/>
            <rFont val="Tahoma"/>
            <family val="2"/>
            <charset val="204"/>
          </rPr>
          <t xml:space="preserve">
</t>
        </r>
      </text>
    </comment>
    <comment ref="FW43" authorId="2" shapeId="0" xr:uid="{00000000-0006-0000-0000-00000E010000}">
      <text>
        <r>
          <rPr>
            <b/>
            <sz val="9"/>
            <color indexed="81"/>
            <rFont val="Tahoma"/>
            <family val="2"/>
            <charset val="204"/>
          </rPr>
          <t>СГАТ</t>
        </r>
        <r>
          <rPr>
            <sz val="9"/>
            <color indexed="81"/>
            <rFont val="Tahoma"/>
            <family val="2"/>
            <charset val="204"/>
          </rPr>
          <t xml:space="preserve">
</t>
        </r>
      </text>
    </comment>
    <comment ref="DD45" authorId="6" shapeId="0" xr:uid="{00000000-0006-0000-0000-00000F010000}">
      <text>
        <r>
          <rPr>
            <b/>
            <sz val="9"/>
            <color indexed="81"/>
            <rFont val="Tahoma"/>
            <family val="2"/>
            <charset val="204"/>
          </rPr>
          <t>Иван:</t>
        </r>
        <r>
          <rPr>
            <sz val="9"/>
            <color indexed="81"/>
            <rFont val="Tahoma"/>
            <family val="2"/>
            <charset val="204"/>
          </rPr>
          <t xml:space="preserve">
отводы 90 </t>
        </r>
        <r>
          <rPr>
            <sz val="9"/>
            <color indexed="81"/>
            <rFont val="Calibri"/>
            <family val="2"/>
            <charset val="204"/>
          </rPr>
          <t xml:space="preserve">° 8 шт. </t>
        </r>
      </text>
    </comment>
    <comment ref="DE45" authorId="4" shapeId="0" xr:uid="{00000000-0006-0000-0000-000010010000}">
      <text>
        <r>
          <rPr>
            <b/>
            <sz val="9"/>
            <color indexed="81"/>
            <rFont val="Tahoma"/>
            <family val="2"/>
            <charset val="204"/>
          </rPr>
          <t>Анастасия:</t>
        </r>
        <r>
          <rPr>
            <sz val="9"/>
            <color indexed="81"/>
            <rFont val="Tahoma"/>
            <family val="2"/>
            <charset val="204"/>
          </rPr>
          <t xml:space="preserve">
</t>
        </r>
      </text>
    </comment>
    <comment ref="DH45" authorId="6" shapeId="0" xr:uid="{00000000-0006-0000-0000-000011010000}">
      <text>
        <r>
          <rPr>
            <b/>
            <sz val="9"/>
            <color indexed="81"/>
            <rFont val="Tahoma"/>
            <family val="2"/>
            <charset val="204"/>
          </rPr>
          <t>Иван:</t>
        </r>
        <r>
          <rPr>
            <sz val="9"/>
            <color indexed="81"/>
            <rFont val="Tahoma"/>
            <family val="2"/>
            <charset val="204"/>
          </rPr>
          <t xml:space="preserve">
отводы 90 </t>
        </r>
        <r>
          <rPr>
            <sz val="9"/>
            <color indexed="81"/>
            <rFont val="Calibri"/>
            <family val="2"/>
            <charset val="204"/>
          </rPr>
          <t xml:space="preserve">° 4 шт. </t>
        </r>
      </text>
    </comment>
    <comment ref="DL45" authorId="4" shapeId="0" xr:uid="{00000000-0006-0000-0000-000012010000}">
      <text>
        <r>
          <rPr>
            <b/>
            <sz val="9"/>
            <color indexed="81"/>
            <rFont val="Tahoma"/>
            <family val="2"/>
            <charset val="204"/>
          </rPr>
          <t>Анастасия:</t>
        </r>
        <r>
          <rPr>
            <sz val="9"/>
            <color indexed="81"/>
            <rFont val="Tahoma"/>
            <family val="2"/>
            <charset val="204"/>
          </rPr>
          <t xml:space="preserve">
тводы 90 гр 8 шт</t>
        </r>
      </text>
    </comment>
    <comment ref="DU45" authorId="4" shapeId="0" xr:uid="{00000000-0006-0000-0000-000013010000}">
      <text>
        <r>
          <rPr>
            <b/>
            <sz val="9"/>
            <color indexed="81"/>
            <rFont val="Tahoma"/>
            <family val="2"/>
            <charset val="204"/>
          </rPr>
          <t>Анастасия:</t>
        </r>
        <r>
          <rPr>
            <sz val="9"/>
            <color indexed="81"/>
            <rFont val="Tahoma"/>
            <family val="2"/>
            <charset val="204"/>
          </rPr>
          <t xml:space="preserve">
в т.ч. 225 м СГАТ</t>
        </r>
      </text>
    </comment>
    <comment ref="DV45" authorId="4" shapeId="0" xr:uid="{00000000-0006-0000-0000-000014010000}">
      <text>
        <r>
          <rPr>
            <b/>
            <sz val="9"/>
            <color indexed="81"/>
            <rFont val="Tahoma"/>
            <family val="2"/>
            <charset val="204"/>
          </rPr>
          <t>Анастасия:</t>
        </r>
        <r>
          <rPr>
            <sz val="9"/>
            <color indexed="81"/>
            <rFont val="Tahoma"/>
            <family val="2"/>
            <charset val="204"/>
          </rPr>
          <t xml:space="preserve">
в т.ч. 221 м СГАТ</t>
        </r>
      </text>
    </comment>
    <comment ref="DW45" authorId="4" shapeId="0" xr:uid="{00000000-0006-0000-0000-000015010000}">
      <text>
        <r>
          <rPr>
            <b/>
            <sz val="9"/>
            <color indexed="81"/>
            <rFont val="Tahoma"/>
            <family val="2"/>
            <charset val="204"/>
          </rPr>
          <t>Анастасия:</t>
        </r>
        <r>
          <rPr>
            <sz val="9"/>
            <color indexed="81"/>
            <rFont val="Tahoma"/>
            <family val="2"/>
            <charset val="204"/>
          </rPr>
          <t xml:space="preserve">
в т.ч. СГАТ 144 м</t>
        </r>
      </text>
    </comment>
    <comment ref="DX45" authorId="5" shapeId="0" xr:uid="{00000000-0006-0000-0000-000016010000}">
      <text>
        <r>
          <rPr>
            <b/>
            <sz val="8"/>
            <color indexed="81"/>
            <rFont val="Tahoma"/>
            <family val="2"/>
            <charset val="204"/>
          </rPr>
          <t>Администратор:</t>
        </r>
        <r>
          <rPr>
            <sz val="8"/>
            <color indexed="81"/>
            <rFont val="Tahoma"/>
            <family val="2"/>
            <charset val="204"/>
          </rPr>
          <t xml:space="preserve">
в т.ч. 172 м СГАТ</t>
        </r>
      </text>
    </comment>
    <comment ref="DY45" authorId="5" shapeId="0" xr:uid="{00000000-0006-0000-0000-000017010000}">
      <text>
        <r>
          <rPr>
            <b/>
            <sz val="8"/>
            <color indexed="81"/>
            <rFont val="Tahoma"/>
            <family val="2"/>
            <charset val="204"/>
          </rPr>
          <t>Администратор:</t>
        </r>
        <r>
          <rPr>
            <sz val="8"/>
            <color indexed="81"/>
            <rFont val="Tahoma"/>
            <family val="2"/>
            <charset val="204"/>
          </rPr>
          <t xml:space="preserve">
в т.ч. 170,5 м СГАТ</t>
        </r>
      </text>
    </comment>
    <comment ref="DZ45" authorId="4" shapeId="0" xr:uid="{00000000-0006-0000-0000-000018010000}">
      <text>
        <r>
          <rPr>
            <b/>
            <sz val="9"/>
            <color indexed="81"/>
            <rFont val="Tahoma"/>
            <family val="2"/>
            <charset val="204"/>
          </rPr>
          <t>Анастасия:</t>
        </r>
        <r>
          <rPr>
            <sz val="9"/>
            <color indexed="81"/>
            <rFont val="Tahoma"/>
            <family val="2"/>
            <charset val="204"/>
          </rPr>
          <t xml:space="preserve">
в т.ч. 220,7 м СГАТ</t>
        </r>
      </text>
    </comment>
    <comment ref="EA45" authorId="4" shapeId="0" xr:uid="{00000000-0006-0000-0000-000019010000}">
      <text>
        <r>
          <rPr>
            <b/>
            <sz val="9"/>
            <color indexed="81"/>
            <rFont val="Tahoma"/>
            <family val="2"/>
            <charset val="204"/>
          </rPr>
          <t>Анастасия:</t>
        </r>
        <r>
          <rPr>
            <sz val="9"/>
            <color indexed="81"/>
            <rFont val="Tahoma"/>
            <family val="2"/>
            <charset val="204"/>
          </rPr>
          <t xml:space="preserve">
в т.ч. 118 м СГАТ</t>
        </r>
      </text>
    </comment>
    <comment ref="EB45" authorId="4" shapeId="0" xr:uid="{00000000-0006-0000-0000-00001A010000}">
      <text>
        <r>
          <rPr>
            <b/>
            <sz val="9"/>
            <color indexed="81"/>
            <rFont val="Tahoma"/>
            <family val="2"/>
            <charset val="204"/>
          </rPr>
          <t>Анастасия:</t>
        </r>
        <r>
          <rPr>
            <sz val="9"/>
            <color indexed="81"/>
            <rFont val="Tahoma"/>
            <family val="2"/>
            <charset val="204"/>
          </rPr>
          <t xml:space="preserve">
в т.ч 221 м. СГАТ</t>
        </r>
      </text>
    </comment>
    <comment ref="EC45" authorId="4" shapeId="0" xr:uid="{00000000-0006-0000-0000-00001B010000}">
      <text>
        <r>
          <rPr>
            <b/>
            <sz val="9"/>
            <color indexed="81"/>
            <rFont val="Tahoma"/>
            <family val="2"/>
            <charset val="204"/>
          </rPr>
          <t>Анастасия:</t>
        </r>
        <r>
          <rPr>
            <sz val="9"/>
            <color indexed="81"/>
            <rFont val="Tahoma"/>
            <family val="2"/>
            <charset val="204"/>
          </rPr>
          <t xml:space="preserve">
в т.ч. СГАТ133 м</t>
        </r>
      </text>
    </comment>
    <comment ref="EF45" authorId="5" shapeId="0" xr:uid="{00000000-0006-0000-0000-00001C010000}">
      <text>
        <r>
          <rPr>
            <b/>
            <sz val="8"/>
            <color indexed="81"/>
            <rFont val="Tahoma"/>
            <family val="2"/>
            <charset val="204"/>
          </rPr>
          <t>Администратор:</t>
        </r>
        <r>
          <rPr>
            <sz val="8"/>
            <color indexed="81"/>
            <rFont val="Tahoma"/>
            <family val="2"/>
            <charset val="204"/>
          </rPr>
          <t xml:space="preserve">
в т.ч. 242 м СГАТ</t>
        </r>
      </text>
    </comment>
    <comment ref="EG45" authorId="4" shapeId="0" xr:uid="{00000000-0006-0000-0000-00001D010000}">
      <text>
        <r>
          <rPr>
            <b/>
            <sz val="9"/>
            <color indexed="81"/>
            <rFont val="Tahoma"/>
            <family val="2"/>
            <charset val="204"/>
          </rPr>
          <t>Анастасия:</t>
        </r>
        <r>
          <rPr>
            <sz val="9"/>
            <color indexed="81"/>
            <rFont val="Tahoma"/>
            <family val="2"/>
            <charset val="204"/>
          </rPr>
          <t xml:space="preserve">
в т.ч. СГАТ 215 м</t>
        </r>
      </text>
    </comment>
    <comment ref="EH45" authorId="4" shapeId="0" xr:uid="{00000000-0006-0000-0000-00001E010000}">
      <text>
        <r>
          <rPr>
            <b/>
            <sz val="9"/>
            <color indexed="81"/>
            <rFont val="Tahoma"/>
            <family val="2"/>
            <charset val="204"/>
          </rPr>
          <t>Анастасия:</t>
        </r>
        <r>
          <rPr>
            <sz val="9"/>
            <color indexed="81"/>
            <rFont val="Tahoma"/>
            <family val="2"/>
            <charset val="204"/>
          </rPr>
          <t xml:space="preserve">
в т.ч. 147 м. СГАТ</t>
        </r>
      </text>
    </comment>
    <comment ref="EI45" authorId="4" shapeId="0" xr:uid="{00000000-0006-0000-0000-00001F010000}">
      <text>
        <r>
          <rPr>
            <b/>
            <sz val="9"/>
            <color indexed="81"/>
            <rFont val="Tahoma"/>
            <family val="2"/>
            <charset val="204"/>
          </rPr>
          <t>Анастасия:</t>
        </r>
        <r>
          <rPr>
            <sz val="9"/>
            <color indexed="81"/>
            <rFont val="Tahoma"/>
            <family val="2"/>
            <charset val="204"/>
          </rPr>
          <t xml:space="preserve">
в т.ч. 147 м. СГАТ</t>
        </r>
      </text>
    </comment>
    <comment ref="EJ45" authorId="4" shapeId="0" xr:uid="{00000000-0006-0000-0000-000020010000}">
      <text>
        <r>
          <rPr>
            <b/>
            <sz val="9"/>
            <color indexed="81"/>
            <rFont val="Tahoma"/>
            <family val="2"/>
            <charset val="204"/>
          </rPr>
          <t>Анастасия:</t>
        </r>
        <r>
          <rPr>
            <sz val="9"/>
            <color indexed="81"/>
            <rFont val="Tahoma"/>
            <family val="2"/>
            <charset val="204"/>
          </rPr>
          <t xml:space="preserve">
СГАТ 97 м</t>
        </r>
      </text>
    </comment>
    <comment ref="EK45" authorId="4" shapeId="0" xr:uid="{00000000-0006-0000-0000-000021010000}">
      <text>
        <r>
          <rPr>
            <b/>
            <sz val="9"/>
            <color indexed="81"/>
            <rFont val="Tahoma"/>
            <family val="2"/>
            <charset val="204"/>
          </rPr>
          <t>Анастасия:</t>
        </r>
        <r>
          <rPr>
            <sz val="9"/>
            <color indexed="81"/>
            <rFont val="Tahoma"/>
            <family val="2"/>
            <charset val="204"/>
          </rPr>
          <t xml:space="preserve">
в т.ч. 93 м СГАТ</t>
        </r>
      </text>
    </comment>
    <comment ref="EL45" authorId="5" shapeId="0" xr:uid="{00000000-0006-0000-0000-000022010000}">
      <text>
        <r>
          <rPr>
            <b/>
            <sz val="8"/>
            <color indexed="81"/>
            <rFont val="Tahoma"/>
            <family val="2"/>
            <charset val="204"/>
          </rPr>
          <t>Администратор:</t>
        </r>
        <r>
          <rPr>
            <sz val="8"/>
            <color indexed="81"/>
            <rFont val="Tahoma"/>
            <family val="2"/>
            <charset val="204"/>
          </rPr>
          <t xml:space="preserve">
259 м СГАТ</t>
        </r>
      </text>
    </comment>
    <comment ref="EM45" authorId="5" shapeId="0" xr:uid="{00000000-0006-0000-0000-000023010000}">
      <text>
        <r>
          <rPr>
            <b/>
            <sz val="8"/>
            <color indexed="81"/>
            <rFont val="Tahoma"/>
            <family val="2"/>
            <charset val="204"/>
          </rPr>
          <t>Администратор:</t>
        </r>
        <r>
          <rPr>
            <sz val="8"/>
            <color indexed="81"/>
            <rFont val="Tahoma"/>
            <family val="2"/>
            <charset val="204"/>
          </rPr>
          <t xml:space="preserve">
в т.ч 102 м СГАТ</t>
        </r>
      </text>
    </comment>
    <comment ref="EO45" authorId="4" shapeId="0" xr:uid="{00000000-0006-0000-0000-000024010000}">
      <text>
        <r>
          <rPr>
            <b/>
            <sz val="9"/>
            <color indexed="81"/>
            <rFont val="Tahoma"/>
            <family val="2"/>
            <charset val="204"/>
          </rPr>
          <t>Анастасия:</t>
        </r>
        <r>
          <rPr>
            <sz val="9"/>
            <color indexed="81"/>
            <rFont val="Tahoma"/>
            <family val="2"/>
            <charset val="204"/>
          </rPr>
          <t xml:space="preserve">
в т.ч. 227 м СГАТ</t>
        </r>
      </text>
    </comment>
    <comment ref="EP45" authorId="4" shapeId="0" xr:uid="{00000000-0006-0000-0000-000025010000}">
      <text>
        <r>
          <rPr>
            <b/>
            <sz val="9"/>
            <color indexed="81"/>
            <rFont val="Tahoma"/>
            <family val="2"/>
            <charset val="204"/>
          </rPr>
          <t>Анастасия:</t>
        </r>
        <r>
          <rPr>
            <sz val="9"/>
            <color indexed="81"/>
            <rFont val="Tahoma"/>
            <family val="2"/>
            <charset val="204"/>
          </rPr>
          <t xml:space="preserve">
в т.ч. 226 м СГАТ</t>
        </r>
      </text>
    </comment>
    <comment ref="EQ45" authorId="4" shapeId="0" xr:uid="{00000000-0006-0000-0000-000026010000}">
      <text>
        <r>
          <rPr>
            <b/>
            <sz val="9"/>
            <color indexed="81"/>
            <rFont val="Tahoma"/>
            <family val="2"/>
            <charset val="204"/>
          </rPr>
          <t>Анастасия:</t>
        </r>
        <r>
          <rPr>
            <sz val="9"/>
            <color indexed="81"/>
            <rFont val="Tahoma"/>
            <family val="2"/>
            <charset val="204"/>
          </rPr>
          <t xml:space="preserve">
в т.ч. СГАТ 229 м</t>
        </r>
      </text>
    </comment>
    <comment ref="FF45" authorId="2" shapeId="0" xr:uid="{00000000-0006-0000-0000-000027010000}">
      <text>
        <r>
          <rPr>
            <b/>
            <sz val="9"/>
            <color indexed="81"/>
            <rFont val="Tahoma"/>
            <family val="2"/>
            <charset val="204"/>
          </rPr>
          <t>из них 0,543км СГАТ</t>
        </r>
      </text>
    </comment>
    <comment ref="FG45" authorId="2" shapeId="0" xr:uid="{00000000-0006-0000-0000-000028010000}">
      <text>
        <r>
          <rPr>
            <b/>
            <sz val="10"/>
            <color indexed="81"/>
            <rFont val="Tahoma"/>
            <family val="2"/>
            <charset val="204"/>
          </rPr>
          <t>Сгат - 465 мет.</t>
        </r>
        <r>
          <rPr>
            <sz val="10"/>
            <color indexed="81"/>
            <rFont val="Tahoma"/>
            <family val="2"/>
            <charset val="204"/>
          </rPr>
          <t xml:space="preserve">
</t>
        </r>
      </text>
    </comment>
    <comment ref="FH45" authorId="2" shapeId="0" xr:uid="{00000000-0006-0000-0000-000029010000}">
      <text>
        <r>
          <rPr>
            <b/>
            <sz val="10"/>
            <color indexed="81"/>
            <rFont val="Tahoma"/>
            <family val="2"/>
            <charset val="204"/>
          </rPr>
          <t>Сгат - 516 мет.</t>
        </r>
        <r>
          <rPr>
            <sz val="10"/>
            <color indexed="81"/>
            <rFont val="Tahoma"/>
            <family val="2"/>
            <charset val="204"/>
          </rPr>
          <t xml:space="preserve">
</t>
        </r>
      </text>
    </comment>
    <comment ref="FI45" authorId="2" shapeId="0" xr:uid="{00000000-0006-0000-0000-00002A010000}">
      <text>
        <r>
          <rPr>
            <b/>
            <sz val="9"/>
            <color indexed="81"/>
            <rFont val="Tahoma"/>
            <family val="2"/>
            <charset val="204"/>
          </rPr>
          <t>всё выполнено СГАТ</t>
        </r>
        <r>
          <rPr>
            <sz val="9"/>
            <color indexed="81"/>
            <rFont val="Tahoma"/>
            <family val="2"/>
            <charset val="204"/>
          </rPr>
          <t xml:space="preserve">
</t>
        </r>
      </text>
    </comment>
    <comment ref="FJ45" authorId="2" shapeId="0" xr:uid="{00000000-0006-0000-0000-00002B010000}">
      <text>
        <r>
          <rPr>
            <b/>
            <sz val="9"/>
            <color indexed="81"/>
            <rFont val="Tahoma"/>
            <family val="2"/>
            <charset val="204"/>
          </rPr>
          <t>всё выполнено КМС</t>
        </r>
        <r>
          <rPr>
            <sz val="9"/>
            <color indexed="81"/>
            <rFont val="Tahoma"/>
            <family val="2"/>
            <charset val="204"/>
          </rPr>
          <t xml:space="preserve">
</t>
        </r>
      </text>
    </comment>
    <comment ref="FK45" authorId="2" shapeId="0" xr:uid="{00000000-0006-0000-0000-00002C010000}">
      <text>
        <r>
          <rPr>
            <b/>
            <sz val="9"/>
            <color indexed="81"/>
            <rFont val="Tahoma"/>
            <family val="2"/>
            <charset val="204"/>
          </rPr>
          <t>всё выполнено КМС</t>
        </r>
        <r>
          <rPr>
            <sz val="9"/>
            <color indexed="81"/>
            <rFont val="Tahoma"/>
            <family val="2"/>
            <charset val="204"/>
          </rPr>
          <t xml:space="preserve">
</t>
        </r>
      </text>
    </comment>
    <comment ref="FL45" authorId="2" shapeId="0" xr:uid="{00000000-0006-0000-0000-00002D010000}">
      <text>
        <r>
          <rPr>
            <b/>
            <sz val="9"/>
            <color indexed="81"/>
            <rFont val="Tahoma"/>
            <family val="2"/>
            <charset val="204"/>
          </rPr>
          <t>выполнено СГАТ</t>
        </r>
        <r>
          <rPr>
            <sz val="9"/>
            <color indexed="81"/>
            <rFont val="Tahoma"/>
            <family val="2"/>
            <charset val="204"/>
          </rPr>
          <t xml:space="preserve">
</t>
        </r>
      </text>
    </comment>
    <comment ref="FM45" authorId="2" shapeId="0" xr:uid="{00000000-0006-0000-0000-00002E010000}">
      <text>
        <r>
          <rPr>
            <b/>
            <sz val="9"/>
            <color indexed="81"/>
            <rFont val="Tahoma"/>
            <family val="2"/>
            <charset val="204"/>
          </rPr>
          <t>выполнено СГАТ</t>
        </r>
        <r>
          <rPr>
            <sz val="9"/>
            <color indexed="81"/>
            <rFont val="Tahoma"/>
            <family val="2"/>
            <charset val="204"/>
          </rPr>
          <t xml:space="preserve">
</t>
        </r>
      </text>
    </comment>
    <comment ref="FO45" authorId="4" shapeId="0" xr:uid="{00000000-0006-0000-0000-00002F010000}">
      <text>
        <r>
          <rPr>
            <b/>
            <sz val="9"/>
            <color indexed="81"/>
            <rFont val="Tahoma"/>
            <family val="2"/>
            <charset val="204"/>
          </rPr>
          <t>СГАТ 474 м</t>
        </r>
      </text>
    </comment>
    <comment ref="FP45" authorId="4" shapeId="0" xr:uid="{00000000-0006-0000-0000-000030010000}">
      <text>
        <r>
          <rPr>
            <b/>
            <sz val="9"/>
            <color indexed="81"/>
            <rFont val="Tahoma"/>
            <family val="2"/>
            <charset val="204"/>
          </rPr>
          <t>СГАТ 427 м</t>
        </r>
      </text>
    </comment>
    <comment ref="FQ45" authorId="2" shapeId="0" xr:uid="{00000000-0006-0000-0000-000031010000}">
      <text>
        <r>
          <rPr>
            <b/>
            <sz val="9"/>
            <color indexed="81"/>
            <rFont val="Tahoma"/>
            <family val="2"/>
            <charset val="204"/>
          </rPr>
          <t>СГАТ 0,473</t>
        </r>
      </text>
    </comment>
    <comment ref="FR45" authorId="2" shapeId="0" xr:uid="{00000000-0006-0000-0000-000032010000}">
      <text>
        <r>
          <rPr>
            <b/>
            <sz val="9"/>
            <color indexed="81"/>
            <rFont val="Tahoma"/>
            <family val="2"/>
            <charset val="204"/>
          </rPr>
          <t>СГАТ   0,224</t>
        </r>
      </text>
    </comment>
    <comment ref="FS45" authorId="2" shapeId="0" xr:uid="{00000000-0006-0000-0000-000033010000}">
      <text>
        <r>
          <rPr>
            <sz val="9"/>
            <color indexed="81"/>
            <rFont val="Tahoma"/>
            <family val="2"/>
            <charset val="204"/>
          </rPr>
          <t xml:space="preserve">СГАТ 0,049
</t>
        </r>
      </text>
    </comment>
    <comment ref="FT45" authorId="2" shapeId="0" xr:uid="{00000000-0006-0000-0000-000034010000}">
      <text>
        <r>
          <rPr>
            <b/>
            <sz val="9"/>
            <color indexed="81"/>
            <rFont val="Tahoma"/>
            <family val="2"/>
            <charset val="204"/>
          </rPr>
          <t>СГАТ 0,438</t>
        </r>
        <r>
          <rPr>
            <sz val="9"/>
            <color indexed="81"/>
            <rFont val="Tahoma"/>
            <family val="2"/>
            <charset val="204"/>
          </rPr>
          <t xml:space="preserve">
</t>
        </r>
      </text>
    </comment>
    <comment ref="FU45" authorId="2" shapeId="0" xr:uid="{00000000-0006-0000-0000-000035010000}">
      <text>
        <r>
          <rPr>
            <b/>
            <sz val="9"/>
            <color indexed="81"/>
            <rFont val="Tahoma"/>
            <family val="2"/>
            <charset val="204"/>
          </rPr>
          <t>СГАТ 0,208</t>
        </r>
        <r>
          <rPr>
            <sz val="9"/>
            <color indexed="81"/>
            <rFont val="Tahoma"/>
            <family val="2"/>
            <charset val="204"/>
          </rPr>
          <t xml:space="preserve">
</t>
        </r>
      </text>
    </comment>
    <comment ref="FV45" authorId="2" shapeId="0" xr:uid="{00000000-0006-0000-0000-000036010000}">
      <text>
        <r>
          <rPr>
            <b/>
            <sz val="9"/>
            <color indexed="81"/>
            <rFont val="Tahoma"/>
            <family val="2"/>
            <charset val="204"/>
          </rPr>
          <t>КМС 151</t>
        </r>
        <r>
          <rPr>
            <sz val="9"/>
            <color indexed="81"/>
            <rFont val="Tahoma"/>
            <family val="2"/>
            <charset val="204"/>
          </rPr>
          <t xml:space="preserve">
</t>
        </r>
      </text>
    </comment>
    <comment ref="FW45" authorId="2" shapeId="0" xr:uid="{00000000-0006-0000-0000-000037010000}">
      <text>
        <r>
          <rPr>
            <b/>
            <sz val="9"/>
            <color indexed="81"/>
            <rFont val="Tahoma"/>
            <family val="2"/>
            <charset val="204"/>
          </rPr>
          <t>СГАТ</t>
        </r>
        <r>
          <rPr>
            <sz val="9"/>
            <color indexed="81"/>
            <rFont val="Tahoma"/>
            <family val="2"/>
            <charset val="204"/>
          </rPr>
          <t xml:space="preserve">
</t>
        </r>
      </text>
    </comment>
    <comment ref="DU47" authorId="4" shapeId="0" xr:uid="{00000000-0006-0000-0000-000038010000}">
      <text>
        <r>
          <rPr>
            <b/>
            <sz val="9"/>
            <color indexed="81"/>
            <rFont val="Tahoma"/>
            <family val="2"/>
            <charset val="204"/>
          </rPr>
          <t>Анастасия:</t>
        </r>
        <r>
          <rPr>
            <sz val="9"/>
            <color indexed="81"/>
            <rFont val="Tahoma"/>
            <family val="2"/>
            <charset val="204"/>
          </rPr>
          <t xml:space="preserve">
в т.ч. 20 СГАТ</t>
        </r>
      </text>
    </comment>
    <comment ref="DV47" authorId="4" shapeId="0" xr:uid="{00000000-0006-0000-0000-000039010000}">
      <text>
        <r>
          <rPr>
            <b/>
            <sz val="9"/>
            <color indexed="81"/>
            <rFont val="Tahoma"/>
            <family val="2"/>
            <charset val="204"/>
          </rPr>
          <t>Анастасия:</t>
        </r>
        <r>
          <rPr>
            <sz val="9"/>
            <color indexed="81"/>
            <rFont val="Tahoma"/>
            <family val="2"/>
            <charset val="204"/>
          </rPr>
          <t xml:space="preserve">
в т.ч. 19 ст. СГАТ</t>
        </r>
      </text>
    </comment>
    <comment ref="DW47" authorId="4" shapeId="0" xr:uid="{00000000-0006-0000-0000-00003A010000}">
      <text>
        <r>
          <rPr>
            <b/>
            <sz val="9"/>
            <color indexed="81"/>
            <rFont val="Tahoma"/>
            <family val="2"/>
            <charset val="204"/>
          </rPr>
          <t>Анастасия:</t>
        </r>
        <r>
          <rPr>
            <sz val="9"/>
            <color indexed="81"/>
            <rFont val="Tahoma"/>
            <family val="2"/>
            <charset val="204"/>
          </rPr>
          <t xml:space="preserve">
в т.ч. 14 шт СГАТ</t>
        </r>
      </text>
    </comment>
    <comment ref="DX47" authorId="5" shapeId="0" xr:uid="{00000000-0006-0000-0000-00003B010000}">
      <text>
        <r>
          <rPr>
            <b/>
            <sz val="8"/>
            <color indexed="81"/>
            <rFont val="Tahoma"/>
            <family val="2"/>
            <charset val="204"/>
          </rPr>
          <t>Администратор:</t>
        </r>
        <r>
          <rPr>
            <sz val="8"/>
            <color indexed="81"/>
            <rFont val="Tahoma"/>
            <family val="2"/>
            <charset val="204"/>
          </rPr>
          <t xml:space="preserve">
в т.ч. 20 шт. СГАТ</t>
        </r>
      </text>
    </comment>
    <comment ref="DY47" authorId="5" shapeId="0" xr:uid="{00000000-0006-0000-0000-00003C010000}">
      <text>
        <r>
          <rPr>
            <b/>
            <sz val="8"/>
            <color indexed="81"/>
            <rFont val="Tahoma"/>
            <family val="2"/>
            <charset val="204"/>
          </rPr>
          <t>Администратор:</t>
        </r>
        <r>
          <rPr>
            <sz val="8"/>
            <color indexed="81"/>
            <rFont val="Tahoma"/>
            <family val="2"/>
            <charset val="204"/>
          </rPr>
          <t xml:space="preserve">
в т.ч. 17 ст СГАТ</t>
        </r>
      </text>
    </comment>
    <comment ref="DZ47" authorId="4" shapeId="0" xr:uid="{00000000-0006-0000-0000-00003D010000}">
      <text>
        <r>
          <rPr>
            <b/>
            <sz val="9"/>
            <color indexed="81"/>
            <rFont val="Tahoma"/>
            <family val="2"/>
            <charset val="204"/>
          </rPr>
          <t>Анастасия:</t>
        </r>
        <r>
          <rPr>
            <sz val="9"/>
            <color indexed="81"/>
            <rFont val="Tahoma"/>
            <family val="2"/>
            <charset val="204"/>
          </rPr>
          <t xml:space="preserve">
в т.ч. 26 ст СГАТ</t>
        </r>
      </text>
    </comment>
    <comment ref="EA47" authorId="4" shapeId="0" xr:uid="{00000000-0006-0000-0000-00003E010000}">
      <text>
        <r>
          <rPr>
            <b/>
            <sz val="9"/>
            <color indexed="81"/>
            <rFont val="Tahoma"/>
            <family val="2"/>
            <charset val="204"/>
          </rPr>
          <t>Анастасия:</t>
        </r>
        <r>
          <rPr>
            <sz val="9"/>
            <color indexed="81"/>
            <rFont val="Tahoma"/>
            <family val="2"/>
            <charset val="204"/>
          </rPr>
          <t xml:space="preserve">
в т.ч. 14 ст СГАТ</t>
        </r>
      </text>
    </comment>
    <comment ref="EB47" authorId="4" shapeId="0" xr:uid="{00000000-0006-0000-0000-00003F010000}">
      <text>
        <r>
          <rPr>
            <b/>
            <sz val="9"/>
            <color indexed="81"/>
            <rFont val="Tahoma"/>
            <family val="2"/>
            <charset val="204"/>
          </rPr>
          <t>Анастасия:</t>
        </r>
        <r>
          <rPr>
            <sz val="9"/>
            <color indexed="81"/>
            <rFont val="Tahoma"/>
            <family val="2"/>
            <charset val="204"/>
          </rPr>
          <t xml:space="preserve">
в т.ч. 25 ст СГАТ</t>
        </r>
      </text>
    </comment>
    <comment ref="EC47" authorId="4" shapeId="0" xr:uid="{00000000-0006-0000-0000-000040010000}">
      <text>
        <r>
          <rPr>
            <b/>
            <sz val="9"/>
            <color indexed="81"/>
            <rFont val="Tahoma"/>
            <family val="2"/>
            <charset val="204"/>
          </rPr>
          <t>Анастасия:</t>
        </r>
        <r>
          <rPr>
            <sz val="9"/>
            <color indexed="81"/>
            <rFont val="Tahoma"/>
            <family val="2"/>
            <charset val="204"/>
          </rPr>
          <t xml:space="preserve">
в т.ч 14 ст. СГАТ</t>
        </r>
      </text>
    </comment>
    <comment ref="ED47" authorId="4" shapeId="0" xr:uid="{00000000-0006-0000-0000-000041010000}">
      <text>
        <r>
          <rPr>
            <b/>
            <sz val="9"/>
            <color indexed="81"/>
            <rFont val="Tahoma"/>
            <family val="2"/>
            <charset val="204"/>
          </rPr>
          <t>Анастасия:</t>
        </r>
        <r>
          <rPr>
            <sz val="9"/>
            <color indexed="81"/>
            <rFont val="Tahoma"/>
            <family val="2"/>
            <charset val="204"/>
          </rPr>
          <t xml:space="preserve">
в т.ч. 14 ст. СГАТ</t>
        </r>
      </text>
    </comment>
    <comment ref="EE47" authorId="5" shapeId="0" xr:uid="{00000000-0006-0000-0000-000042010000}">
      <text>
        <r>
          <rPr>
            <b/>
            <sz val="8"/>
            <color indexed="81"/>
            <rFont val="Tahoma"/>
            <family val="2"/>
            <charset val="204"/>
          </rPr>
          <t>Администратор:</t>
        </r>
        <r>
          <rPr>
            <sz val="8"/>
            <color indexed="81"/>
            <rFont val="Tahoma"/>
            <family val="2"/>
            <charset val="204"/>
          </rPr>
          <t xml:space="preserve">
в т.ч. 32 ст СГАТ</t>
        </r>
      </text>
    </comment>
    <comment ref="EF47" authorId="5" shapeId="0" xr:uid="{00000000-0006-0000-0000-000043010000}">
      <text>
        <r>
          <rPr>
            <b/>
            <sz val="8"/>
            <color indexed="81"/>
            <rFont val="Tahoma"/>
            <family val="2"/>
            <charset val="204"/>
          </rPr>
          <t>Администратор:</t>
        </r>
        <r>
          <rPr>
            <sz val="8"/>
            <color indexed="81"/>
            <rFont val="Tahoma"/>
            <family val="2"/>
            <charset val="204"/>
          </rPr>
          <t xml:space="preserve">
в т.ч. 31 ст СГАТ
</t>
        </r>
      </text>
    </comment>
    <comment ref="EG47" authorId="4" shapeId="0" xr:uid="{00000000-0006-0000-0000-000044010000}">
      <text>
        <r>
          <rPr>
            <b/>
            <sz val="9"/>
            <color indexed="81"/>
            <rFont val="Tahoma"/>
            <family val="2"/>
            <charset val="204"/>
          </rPr>
          <t>Анастасия:</t>
        </r>
        <r>
          <rPr>
            <sz val="9"/>
            <color indexed="81"/>
            <rFont val="Tahoma"/>
            <family val="2"/>
            <charset val="204"/>
          </rPr>
          <t xml:space="preserve">
в т.ч. 22 шт. СГАТ</t>
        </r>
      </text>
    </comment>
    <comment ref="EH47" authorId="4" shapeId="0" xr:uid="{00000000-0006-0000-0000-000045010000}">
      <text>
        <r>
          <rPr>
            <b/>
            <sz val="9"/>
            <color indexed="81"/>
            <rFont val="Tahoma"/>
            <family val="2"/>
            <charset val="204"/>
          </rPr>
          <t>Анастасия:</t>
        </r>
        <r>
          <rPr>
            <sz val="9"/>
            <color indexed="81"/>
            <rFont val="Tahoma"/>
            <family val="2"/>
            <charset val="204"/>
          </rPr>
          <t xml:space="preserve">
в т.ч. 18 СГАТ</t>
        </r>
      </text>
    </comment>
    <comment ref="EI47" authorId="4" shapeId="0" xr:uid="{00000000-0006-0000-0000-000046010000}">
      <text>
        <r>
          <rPr>
            <b/>
            <sz val="9"/>
            <color indexed="81"/>
            <rFont val="Tahoma"/>
            <family val="2"/>
            <charset val="204"/>
          </rPr>
          <t>Анастасия:</t>
        </r>
        <r>
          <rPr>
            <sz val="9"/>
            <color indexed="81"/>
            <rFont val="Tahoma"/>
            <family val="2"/>
            <charset val="204"/>
          </rPr>
          <t xml:space="preserve">
в т.ч. 18 СГАТ</t>
        </r>
      </text>
    </comment>
    <comment ref="EJ47" authorId="4" shapeId="0" xr:uid="{00000000-0006-0000-0000-000047010000}">
      <text>
        <r>
          <rPr>
            <b/>
            <sz val="9"/>
            <color indexed="81"/>
            <rFont val="Tahoma"/>
            <family val="2"/>
            <charset val="204"/>
          </rPr>
          <t>Анастасия:</t>
        </r>
        <r>
          <rPr>
            <sz val="9"/>
            <color indexed="81"/>
            <rFont val="Tahoma"/>
            <family val="2"/>
            <charset val="204"/>
          </rPr>
          <t xml:space="preserve">
9 ст СГАТ</t>
        </r>
      </text>
    </comment>
    <comment ref="EK47" authorId="4" shapeId="0" xr:uid="{00000000-0006-0000-0000-000048010000}">
      <text>
        <r>
          <rPr>
            <b/>
            <sz val="9"/>
            <color indexed="81"/>
            <rFont val="Tahoma"/>
            <family val="2"/>
            <charset val="204"/>
          </rPr>
          <t>Анастасия:</t>
        </r>
        <r>
          <rPr>
            <sz val="9"/>
            <color indexed="81"/>
            <rFont val="Tahoma"/>
            <family val="2"/>
            <charset val="204"/>
          </rPr>
          <t xml:space="preserve">
в т.ч. 18 ст. СГАТ</t>
        </r>
      </text>
    </comment>
    <comment ref="EL47" authorId="5" shapeId="0" xr:uid="{00000000-0006-0000-0000-000049010000}">
      <text>
        <r>
          <rPr>
            <b/>
            <sz val="8"/>
            <color indexed="81"/>
            <rFont val="Tahoma"/>
            <family val="2"/>
            <charset val="204"/>
          </rPr>
          <t>Администратор:</t>
        </r>
        <r>
          <rPr>
            <sz val="8"/>
            <color indexed="81"/>
            <rFont val="Tahoma"/>
            <family val="2"/>
            <charset val="204"/>
          </rPr>
          <t xml:space="preserve">
30шт СГАТ</t>
        </r>
      </text>
    </comment>
    <comment ref="EM47" authorId="5" shapeId="0" xr:uid="{00000000-0006-0000-0000-00004A010000}">
      <text>
        <r>
          <rPr>
            <b/>
            <sz val="8"/>
            <color indexed="81"/>
            <rFont val="Tahoma"/>
            <family val="2"/>
            <charset val="204"/>
          </rPr>
          <t>Администратор:</t>
        </r>
        <r>
          <rPr>
            <sz val="8"/>
            <color indexed="81"/>
            <rFont val="Tahoma"/>
            <family val="2"/>
            <charset val="204"/>
          </rPr>
          <t xml:space="preserve">
в т.ч. 12 ст СГАТ</t>
        </r>
      </text>
    </comment>
    <comment ref="EN47" authorId="5" shapeId="0" xr:uid="{00000000-0006-0000-0000-00004B010000}">
      <text>
        <r>
          <rPr>
            <b/>
            <sz val="8"/>
            <color indexed="81"/>
            <rFont val="Tahoma"/>
            <family val="2"/>
            <charset val="204"/>
          </rPr>
          <t>Администратор:</t>
        </r>
        <r>
          <rPr>
            <sz val="8"/>
            <color indexed="81"/>
            <rFont val="Tahoma"/>
            <family val="2"/>
            <charset val="204"/>
          </rPr>
          <t xml:space="preserve">
в т.ч. 22 ст. СГАТ
</t>
        </r>
      </text>
    </comment>
    <comment ref="EO47" authorId="4" shapeId="0" xr:uid="{00000000-0006-0000-0000-00004C010000}">
      <text>
        <r>
          <rPr>
            <b/>
            <sz val="9"/>
            <color indexed="81"/>
            <rFont val="Tahoma"/>
            <family val="2"/>
            <charset val="204"/>
          </rPr>
          <t>Анастасия:</t>
        </r>
        <r>
          <rPr>
            <sz val="9"/>
            <color indexed="81"/>
            <rFont val="Tahoma"/>
            <family val="2"/>
            <charset val="204"/>
          </rPr>
          <t xml:space="preserve">
в т.ч. 27 ст СГАТ</t>
        </r>
      </text>
    </comment>
    <comment ref="EP47" authorId="4" shapeId="0" xr:uid="{00000000-0006-0000-0000-00004D010000}">
      <text>
        <r>
          <rPr>
            <b/>
            <sz val="9"/>
            <color indexed="81"/>
            <rFont val="Tahoma"/>
            <family val="2"/>
            <charset val="204"/>
          </rPr>
          <t>Анастасия:</t>
        </r>
        <r>
          <rPr>
            <sz val="9"/>
            <color indexed="81"/>
            <rFont val="Tahoma"/>
            <family val="2"/>
            <charset val="204"/>
          </rPr>
          <t xml:space="preserve">
в т.ч. 25 ст СГАТ</t>
        </r>
      </text>
    </comment>
    <comment ref="EQ47" authorId="4" shapeId="0" xr:uid="{00000000-0006-0000-0000-00004E010000}">
      <text>
        <r>
          <rPr>
            <b/>
            <sz val="9"/>
            <color indexed="81"/>
            <rFont val="Tahoma"/>
            <family val="2"/>
            <charset val="204"/>
          </rPr>
          <t>Анастасия:</t>
        </r>
        <r>
          <rPr>
            <sz val="9"/>
            <color indexed="81"/>
            <rFont val="Tahoma"/>
            <family val="2"/>
            <charset val="204"/>
          </rPr>
          <t xml:space="preserve">
в т.ч. 30 шт СГАТ</t>
        </r>
      </text>
    </comment>
    <comment ref="FF47" authorId="2" shapeId="0" xr:uid="{00000000-0006-0000-0000-00004F010000}">
      <text>
        <r>
          <rPr>
            <b/>
            <sz val="9"/>
            <color indexed="81"/>
            <rFont val="Tahoma"/>
            <family val="2"/>
            <charset val="204"/>
          </rPr>
          <t>из них 55ст СГАТ</t>
        </r>
        <r>
          <rPr>
            <sz val="9"/>
            <color indexed="81"/>
            <rFont val="Tahoma"/>
            <family val="2"/>
            <charset val="204"/>
          </rPr>
          <t xml:space="preserve">
</t>
        </r>
      </text>
    </comment>
    <comment ref="FG47" authorId="2" shapeId="0" xr:uid="{00000000-0006-0000-0000-000050010000}">
      <text>
        <r>
          <rPr>
            <b/>
            <sz val="10"/>
            <color indexed="81"/>
            <rFont val="Tahoma"/>
            <family val="2"/>
            <charset val="204"/>
          </rPr>
          <t>Сгат- 54 стыка</t>
        </r>
        <r>
          <rPr>
            <sz val="9"/>
            <color indexed="81"/>
            <rFont val="Tahoma"/>
            <family val="2"/>
            <charset val="204"/>
          </rPr>
          <t xml:space="preserve">
</t>
        </r>
      </text>
    </comment>
    <comment ref="FH47" authorId="2" shapeId="0" xr:uid="{00000000-0006-0000-0000-000051010000}">
      <text>
        <r>
          <rPr>
            <b/>
            <sz val="10"/>
            <color indexed="81"/>
            <rFont val="Tahoma"/>
            <family val="2"/>
            <charset val="204"/>
          </rPr>
          <t>Сгат- 51 стыка</t>
        </r>
        <r>
          <rPr>
            <sz val="9"/>
            <color indexed="81"/>
            <rFont val="Tahoma"/>
            <family val="2"/>
            <charset val="204"/>
          </rPr>
          <t xml:space="preserve">
</t>
        </r>
      </text>
    </comment>
    <comment ref="FI47" authorId="2" shapeId="0" xr:uid="{00000000-0006-0000-0000-000052010000}">
      <text>
        <r>
          <rPr>
            <b/>
            <sz val="9"/>
            <color indexed="81"/>
            <rFont val="Tahoma"/>
            <family val="2"/>
            <charset val="204"/>
          </rPr>
          <t>всё выполнено СГАТ</t>
        </r>
        <r>
          <rPr>
            <sz val="9"/>
            <color indexed="81"/>
            <rFont val="Tahoma"/>
            <family val="2"/>
            <charset val="204"/>
          </rPr>
          <t xml:space="preserve">
</t>
        </r>
      </text>
    </comment>
    <comment ref="FJ47" authorId="2" shapeId="0" xr:uid="{00000000-0006-0000-0000-000053010000}">
      <text>
        <r>
          <rPr>
            <b/>
            <sz val="9"/>
            <color indexed="81"/>
            <rFont val="Tahoma"/>
            <family val="2"/>
            <charset val="204"/>
          </rPr>
          <t>всё выполнено КМС</t>
        </r>
        <r>
          <rPr>
            <sz val="9"/>
            <color indexed="81"/>
            <rFont val="Tahoma"/>
            <family val="2"/>
            <charset val="204"/>
          </rPr>
          <t xml:space="preserve">
</t>
        </r>
      </text>
    </comment>
    <comment ref="FK47" authorId="2" shapeId="0" xr:uid="{00000000-0006-0000-0000-000054010000}">
      <text>
        <r>
          <rPr>
            <b/>
            <sz val="9"/>
            <color indexed="81"/>
            <rFont val="Tahoma"/>
            <family val="2"/>
            <charset val="204"/>
          </rPr>
          <t>всё выполнено КМС</t>
        </r>
        <r>
          <rPr>
            <sz val="9"/>
            <color indexed="81"/>
            <rFont val="Tahoma"/>
            <family val="2"/>
            <charset val="204"/>
          </rPr>
          <t xml:space="preserve">
</t>
        </r>
      </text>
    </comment>
    <comment ref="FL47" authorId="2" shapeId="0" xr:uid="{00000000-0006-0000-0000-000055010000}">
      <text>
        <r>
          <rPr>
            <b/>
            <sz val="9"/>
            <color indexed="81"/>
            <rFont val="Tahoma"/>
            <family val="2"/>
            <charset val="204"/>
          </rPr>
          <t>выполнено СГАТ</t>
        </r>
        <r>
          <rPr>
            <sz val="9"/>
            <color indexed="81"/>
            <rFont val="Tahoma"/>
            <family val="2"/>
            <charset val="204"/>
          </rPr>
          <t xml:space="preserve">
</t>
        </r>
      </text>
    </comment>
    <comment ref="FM47" authorId="2" shapeId="0" xr:uid="{00000000-0006-0000-0000-000056010000}">
      <text>
        <r>
          <rPr>
            <b/>
            <sz val="9"/>
            <color indexed="81"/>
            <rFont val="Tahoma"/>
            <family val="2"/>
            <charset val="204"/>
          </rPr>
          <t>выполнено СГАТ</t>
        </r>
        <r>
          <rPr>
            <sz val="9"/>
            <color indexed="81"/>
            <rFont val="Tahoma"/>
            <family val="2"/>
            <charset val="204"/>
          </rPr>
          <t xml:space="preserve">
</t>
        </r>
      </text>
    </comment>
    <comment ref="FO47" authorId="4" shapeId="0" xr:uid="{00000000-0006-0000-0000-000057010000}">
      <text>
        <r>
          <rPr>
            <b/>
            <sz val="9"/>
            <color indexed="81"/>
            <rFont val="Tahoma"/>
            <family val="2"/>
            <charset val="204"/>
          </rPr>
          <t>СГАТ 55 ст</t>
        </r>
      </text>
    </comment>
    <comment ref="FP47" authorId="4" shapeId="0" xr:uid="{00000000-0006-0000-0000-000058010000}">
      <text>
        <r>
          <rPr>
            <b/>
            <sz val="9"/>
            <color indexed="81"/>
            <rFont val="Tahoma"/>
            <family val="2"/>
            <charset val="204"/>
          </rPr>
          <t>СГАТ 47 ст</t>
        </r>
      </text>
    </comment>
    <comment ref="FQ47" authorId="2" shapeId="0" xr:uid="{00000000-0006-0000-0000-000059010000}">
      <text>
        <r>
          <rPr>
            <b/>
            <sz val="9"/>
            <color indexed="81"/>
            <rFont val="Tahoma"/>
            <family val="2"/>
            <charset val="204"/>
          </rPr>
          <t>СГАТ 53</t>
        </r>
      </text>
    </comment>
    <comment ref="FR47" authorId="2" shapeId="0" xr:uid="{00000000-0006-0000-0000-00005A010000}">
      <text>
        <r>
          <rPr>
            <b/>
            <sz val="9"/>
            <color indexed="81"/>
            <rFont val="Tahoma"/>
            <family val="2"/>
            <charset val="204"/>
          </rPr>
          <t>СГАТ  26</t>
        </r>
        <r>
          <rPr>
            <sz val="9"/>
            <color indexed="81"/>
            <rFont val="Tahoma"/>
            <family val="2"/>
            <charset val="204"/>
          </rPr>
          <t xml:space="preserve">
</t>
        </r>
      </text>
    </comment>
    <comment ref="FS47" authorId="2" shapeId="0" xr:uid="{00000000-0006-0000-0000-00005B010000}">
      <text>
        <r>
          <rPr>
            <b/>
            <sz val="9"/>
            <color indexed="81"/>
            <rFont val="Tahoma"/>
            <family val="2"/>
            <charset val="204"/>
          </rPr>
          <t>СГАТ 6</t>
        </r>
        <r>
          <rPr>
            <sz val="9"/>
            <color indexed="81"/>
            <rFont val="Tahoma"/>
            <family val="2"/>
            <charset val="204"/>
          </rPr>
          <t xml:space="preserve">
</t>
        </r>
      </text>
    </comment>
    <comment ref="FT47" authorId="2" shapeId="0" xr:uid="{00000000-0006-0000-0000-00005C010000}">
      <text>
        <r>
          <rPr>
            <b/>
            <sz val="9"/>
            <color indexed="81"/>
            <rFont val="Tahoma"/>
            <family val="2"/>
            <charset val="204"/>
          </rPr>
          <t>СГАТ 50</t>
        </r>
        <r>
          <rPr>
            <sz val="9"/>
            <color indexed="81"/>
            <rFont val="Tahoma"/>
            <family val="2"/>
            <charset val="204"/>
          </rPr>
          <t xml:space="preserve">
</t>
        </r>
      </text>
    </comment>
    <comment ref="FU47" authorId="2" shapeId="0" xr:uid="{00000000-0006-0000-0000-00005D010000}">
      <text>
        <r>
          <rPr>
            <b/>
            <sz val="9"/>
            <color indexed="81"/>
            <rFont val="Tahoma"/>
            <family val="2"/>
            <charset val="204"/>
          </rPr>
          <t>СГАТ 36</t>
        </r>
      </text>
    </comment>
    <comment ref="FV47" authorId="2" shapeId="0" xr:uid="{00000000-0006-0000-0000-00005E010000}">
      <text>
        <r>
          <rPr>
            <b/>
            <sz val="9"/>
            <color indexed="81"/>
            <rFont val="Tahoma"/>
            <family val="2"/>
            <charset val="204"/>
          </rPr>
          <t>КМС 16</t>
        </r>
        <r>
          <rPr>
            <sz val="9"/>
            <color indexed="81"/>
            <rFont val="Tahoma"/>
            <family val="2"/>
            <charset val="204"/>
          </rPr>
          <t xml:space="preserve">
</t>
        </r>
      </text>
    </comment>
    <comment ref="FW47" authorId="2" shapeId="0" xr:uid="{00000000-0006-0000-0000-00005F010000}">
      <text>
        <r>
          <rPr>
            <b/>
            <sz val="9"/>
            <color indexed="81"/>
            <rFont val="Tahoma"/>
            <family val="2"/>
            <charset val="204"/>
          </rPr>
          <t>СГАТ</t>
        </r>
      </text>
    </comment>
    <comment ref="DQ49" authorId="5" shapeId="0" xr:uid="{00000000-0006-0000-0000-000060010000}">
      <text>
        <r>
          <rPr>
            <b/>
            <sz val="8"/>
            <color indexed="81"/>
            <rFont val="Tahoma"/>
            <family val="2"/>
            <charset val="204"/>
          </rPr>
          <t>Администратор:</t>
        </r>
        <r>
          <rPr>
            <sz val="8"/>
            <color indexed="81"/>
            <rFont val="Tahoma"/>
            <family val="2"/>
            <charset val="204"/>
          </rPr>
          <t xml:space="preserve">
укрупненная сборка 2 узла
</t>
        </r>
      </text>
    </comment>
    <comment ref="DQ51" authorId="5" shapeId="0" xr:uid="{00000000-0006-0000-0000-000061010000}">
      <text>
        <r>
          <rPr>
            <b/>
            <sz val="8"/>
            <color indexed="81"/>
            <rFont val="Tahoma"/>
            <family val="2"/>
            <charset val="204"/>
          </rPr>
          <t>Администратор:</t>
        </r>
        <r>
          <rPr>
            <sz val="8"/>
            <color indexed="81"/>
            <rFont val="Tahoma"/>
            <family val="2"/>
            <charset val="204"/>
          </rPr>
          <t xml:space="preserve">
укрупненная сборка 2 узла
</t>
        </r>
      </text>
    </comment>
    <comment ref="FI53" authorId="2" shapeId="0" xr:uid="{00000000-0006-0000-0000-000062010000}">
      <text>
        <r>
          <rPr>
            <b/>
            <sz val="9"/>
            <color indexed="81"/>
            <rFont val="Tahoma"/>
            <family val="2"/>
            <charset val="204"/>
          </rPr>
          <t>выполнено КМС</t>
        </r>
        <r>
          <rPr>
            <sz val="9"/>
            <color indexed="81"/>
            <rFont val="Tahoma"/>
            <family val="2"/>
            <charset val="204"/>
          </rPr>
          <t xml:space="preserve">
</t>
        </r>
      </text>
    </comment>
    <comment ref="FJ53" authorId="2" shapeId="0" xr:uid="{00000000-0006-0000-0000-000063010000}">
      <text>
        <r>
          <rPr>
            <b/>
            <sz val="9"/>
            <color indexed="81"/>
            <rFont val="Tahoma"/>
            <family val="2"/>
            <charset val="204"/>
          </rPr>
          <t>выполнено КМС</t>
        </r>
        <r>
          <rPr>
            <sz val="9"/>
            <color indexed="81"/>
            <rFont val="Tahoma"/>
            <family val="2"/>
            <charset val="204"/>
          </rPr>
          <t xml:space="preserve">
</t>
        </r>
      </text>
    </comment>
    <comment ref="FK53" authorId="2" shapeId="0" xr:uid="{00000000-0006-0000-0000-000064010000}">
      <text>
        <r>
          <rPr>
            <b/>
            <sz val="9"/>
            <color indexed="81"/>
            <rFont val="Tahoma"/>
            <family val="2"/>
            <charset val="204"/>
          </rPr>
          <t>выполнено КМС</t>
        </r>
        <r>
          <rPr>
            <sz val="9"/>
            <color indexed="81"/>
            <rFont val="Tahoma"/>
            <family val="2"/>
            <charset val="204"/>
          </rPr>
          <t xml:space="preserve">
</t>
        </r>
      </text>
    </comment>
    <comment ref="FM53" authorId="2" shapeId="0" xr:uid="{00000000-0006-0000-0000-000065010000}">
      <text>
        <r>
          <rPr>
            <b/>
            <sz val="9"/>
            <color indexed="81"/>
            <rFont val="Tahoma"/>
            <family val="2"/>
            <charset val="204"/>
          </rPr>
          <t>ыполнено АКЗ сварных стыков</t>
        </r>
        <r>
          <rPr>
            <sz val="9"/>
            <color indexed="81"/>
            <rFont val="Tahoma"/>
            <family val="2"/>
            <charset val="204"/>
          </rPr>
          <t xml:space="preserve">
</t>
        </r>
      </text>
    </comment>
    <comment ref="FN53" authorId="2" shapeId="0" xr:uid="{00000000-0006-0000-0000-000066010000}">
      <text>
        <r>
          <rPr>
            <b/>
            <sz val="9"/>
            <color indexed="81"/>
            <rFont val="Tahoma"/>
            <family val="2"/>
            <charset val="204"/>
          </rPr>
          <t>ыполнено АКЗ сварных стыков</t>
        </r>
        <r>
          <rPr>
            <sz val="9"/>
            <color indexed="81"/>
            <rFont val="Tahoma"/>
            <family val="2"/>
            <charset val="204"/>
          </rPr>
          <t xml:space="preserve">
</t>
        </r>
      </text>
    </comment>
    <comment ref="FT53" authorId="2" shapeId="0" xr:uid="{00000000-0006-0000-0000-000067010000}">
      <text>
        <r>
          <rPr>
            <b/>
            <sz val="9"/>
            <color indexed="81"/>
            <rFont val="Tahoma"/>
            <family val="2"/>
            <charset val="204"/>
          </rPr>
          <t>КМС</t>
        </r>
        <r>
          <rPr>
            <sz val="9"/>
            <color indexed="81"/>
            <rFont val="Tahoma"/>
            <family val="2"/>
            <charset val="204"/>
          </rPr>
          <t xml:space="preserve">
</t>
        </r>
      </text>
    </comment>
    <comment ref="GU53" authorId="2" shapeId="0" xr:uid="{00000000-0006-0000-0000-000068010000}">
      <text>
        <r>
          <rPr>
            <b/>
            <sz val="9"/>
            <color indexed="81"/>
            <rFont val="Tahoma"/>
            <family val="2"/>
            <charset val="204"/>
          </rPr>
          <t>КМС 80</t>
        </r>
        <r>
          <rPr>
            <sz val="9"/>
            <color indexed="81"/>
            <rFont val="Tahoma"/>
            <family val="2"/>
            <charset val="204"/>
          </rPr>
          <t xml:space="preserve">
</t>
        </r>
      </text>
    </comment>
    <comment ref="GV53" authorId="2" shapeId="0" xr:uid="{00000000-0006-0000-0000-000069010000}">
      <text>
        <r>
          <rPr>
            <b/>
            <sz val="9"/>
            <color indexed="81"/>
            <rFont val="Tahoma"/>
            <family val="2"/>
            <charset val="204"/>
          </rPr>
          <t>сгат 40</t>
        </r>
        <r>
          <rPr>
            <sz val="9"/>
            <color indexed="81"/>
            <rFont val="Tahoma"/>
            <family val="2"/>
            <charset val="204"/>
          </rPr>
          <t xml:space="preserve">
</t>
        </r>
      </text>
    </comment>
    <comment ref="GW53" authorId="2" shapeId="0" xr:uid="{00000000-0006-0000-0000-00006A010000}">
      <text>
        <r>
          <rPr>
            <b/>
            <sz val="9"/>
            <color indexed="81"/>
            <rFont val="Tahoma"/>
            <family val="2"/>
            <charset val="204"/>
          </rPr>
          <t>СГАТ 20</t>
        </r>
        <r>
          <rPr>
            <sz val="9"/>
            <color indexed="81"/>
            <rFont val="Tahoma"/>
            <family val="2"/>
            <charset val="204"/>
          </rPr>
          <t xml:space="preserve">
</t>
        </r>
      </text>
    </comment>
    <comment ref="HD53" authorId="2" shapeId="0" xr:uid="{00000000-0006-0000-0000-00006B010000}">
      <text>
        <r>
          <rPr>
            <b/>
            <sz val="9"/>
            <color indexed="81"/>
            <rFont val="Tahoma"/>
            <family val="2"/>
            <charset val="204"/>
          </rPr>
          <t xml:space="preserve">СГАТ 50
</t>
        </r>
        <r>
          <rPr>
            <sz val="9"/>
            <color indexed="81"/>
            <rFont val="Tahoma"/>
            <family val="2"/>
            <charset val="204"/>
          </rPr>
          <t xml:space="preserve">
</t>
        </r>
      </text>
    </comment>
    <comment ref="HE53" authorId="7" shapeId="0" xr:uid="{00000000-0006-0000-0000-00006C010000}">
      <text>
        <r>
          <rPr>
            <b/>
            <sz val="9"/>
            <color indexed="81"/>
            <rFont val="Tahoma"/>
            <family val="2"/>
            <charset val="204"/>
          </rPr>
          <t>СГАТ 40</t>
        </r>
        <r>
          <rPr>
            <sz val="9"/>
            <color indexed="81"/>
            <rFont val="Tahoma"/>
            <family val="2"/>
            <charset val="204"/>
          </rPr>
          <t xml:space="preserve">
</t>
        </r>
      </text>
    </comment>
    <comment ref="HF53" authorId="7" shapeId="0" xr:uid="{00000000-0006-0000-0000-00006D010000}">
      <text>
        <r>
          <rPr>
            <b/>
            <sz val="9"/>
            <color indexed="81"/>
            <rFont val="Tahoma"/>
            <family val="2"/>
            <charset val="204"/>
          </rPr>
          <t>СГАТ 40</t>
        </r>
        <r>
          <rPr>
            <sz val="9"/>
            <color indexed="81"/>
            <rFont val="Tahoma"/>
            <family val="2"/>
            <charset val="204"/>
          </rPr>
          <t xml:space="preserve">
</t>
        </r>
      </text>
    </comment>
    <comment ref="HG53" authorId="2" shapeId="0" xr:uid="{00000000-0006-0000-0000-00006E010000}">
      <text>
        <r>
          <rPr>
            <b/>
            <sz val="9"/>
            <color indexed="81"/>
            <rFont val="Tahoma"/>
            <family val="2"/>
            <charset val="204"/>
          </rPr>
          <t xml:space="preserve">СГАТ 33
</t>
        </r>
        <r>
          <rPr>
            <sz val="9"/>
            <color indexed="81"/>
            <rFont val="Tahoma"/>
            <family val="2"/>
            <charset val="204"/>
          </rPr>
          <t xml:space="preserve">
</t>
        </r>
      </text>
    </comment>
    <comment ref="HK53" authorId="7" shapeId="0" xr:uid="{00000000-0006-0000-0000-00006F010000}">
      <text>
        <r>
          <rPr>
            <b/>
            <sz val="9"/>
            <color indexed="81"/>
            <rFont val="Tahoma"/>
            <family val="2"/>
            <charset val="204"/>
          </rPr>
          <t>СГАТ 29</t>
        </r>
      </text>
    </comment>
    <comment ref="HL53" authorId="2" shapeId="0" xr:uid="{00000000-0006-0000-0000-000070010000}">
      <text>
        <r>
          <rPr>
            <b/>
            <sz val="9"/>
            <color indexed="81"/>
            <rFont val="Tahoma"/>
            <family val="2"/>
            <charset val="204"/>
          </rPr>
          <t>СГАТ 82</t>
        </r>
        <r>
          <rPr>
            <sz val="9"/>
            <color indexed="81"/>
            <rFont val="Tahoma"/>
            <family val="2"/>
            <charset val="204"/>
          </rPr>
          <t xml:space="preserve">
</t>
        </r>
      </text>
    </comment>
    <comment ref="HN53" authorId="2" shapeId="0" xr:uid="{00000000-0006-0000-0000-000071010000}">
      <text>
        <r>
          <rPr>
            <b/>
            <sz val="9"/>
            <color indexed="81"/>
            <rFont val="Tahoma"/>
            <family val="2"/>
            <charset val="204"/>
          </rPr>
          <t>КМС</t>
        </r>
        <r>
          <rPr>
            <sz val="9"/>
            <color indexed="81"/>
            <rFont val="Tahoma"/>
            <family val="2"/>
            <charset val="204"/>
          </rPr>
          <t xml:space="preserve">
</t>
        </r>
      </text>
    </comment>
    <comment ref="HQ53" authorId="4" shapeId="0" xr:uid="{00000000-0006-0000-0000-000072010000}">
      <text>
        <r>
          <rPr>
            <b/>
            <sz val="9"/>
            <color indexed="81"/>
            <rFont val="Tahoma"/>
            <family val="2"/>
            <charset val="204"/>
          </rPr>
          <t>51 СГАТ</t>
        </r>
      </text>
    </comment>
    <comment ref="EA1215" authorId="3" shapeId="0" xr:uid="{00000000-0006-0000-0000-000073010000}">
      <text>
        <r>
          <rPr>
            <b/>
            <sz val="9"/>
            <color indexed="81"/>
            <rFont val="Tahoma"/>
            <family val="2"/>
            <charset val="204"/>
          </rPr>
          <t>0,024м - ПСП
0,55м - ЦПС</t>
        </r>
        <r>
          <rPr>
            <sz val="9"/>
            <color indexed="81"/>
            <rFont val="Tahoma"/>
            <family val="2"/>
            <charset val="204"/>
          </rPr>
          <t xml:space="preserve">
</t>
        </r>
      </text>
    </comment>
    <comment ref="EB1215" authorId="1" shapeId="0" xr:uid="{00000000-0006-0000-0000-000074010000}">
      <text>
        <r>
          <rPr>
            <b/>
            <sz val="9"/>
            <color indexed="81"/>
            <rFont val="Tahoma"/>
            <family val="2"/>
            <charset val="204"/>
          </rPr>
          <t>1,1 км  - ЦПС
0,424км - ПСП</t>
        </r>
        <r>
          <rPr>
            <sz val="9"/>
            <color indexed="81"/>
            <rFont val="Tahoma"/>
            <family val="2"/>
            <charset val="204"/>
          </rPr>
          <t xml:space="preserve">
</t>
        </r>
      </text>
    </comment>
    <comment ref="FF1215" authorId="2" shapeId="0" xr:uid="{00000000-0006-0000-0000-000075010000}">
      <text>
        <r>
          <rPr>
            <b/>
            <sz val="9"/>
            <color indexed="81"/>
            <rFont val="Tahoma"/>
            <family val="2"/>
            <charset val="204"/>
          </rPr>
          <t>МЫС КАМ</t>
        </r>
        <r>
          <rPr>
            <sz val="9"/>
            <color indexed="81"/>
            <rFont val="Tahoma"/>
            <family val="2"/>
            <charset val="204"/>
          </rPr>
          <t xml:space="preserve">
</t>
        </r>
      </text>
    </comment>
    <comment ref="FG1215" authorId="2" shapeId="0" xr:uid="{00000000-0006-0000-0000-000076010000}">
      <text>
        <r>
          <rPr>
            <b/>
            <sz val="9"/>
            <color indexed="81"/>
            <rFont val="Tahoma"/>
            <family val="2"/>
            <charset val="204"/>
          </rPr>
          <t>Мыс- 1000,</t>
        </r>
      </text>
    </comment>
    <comment ref="FI1215" authorId="2" shapeId="0" xr:uid="{00000000-0006-0000-0000-000077010000}">
      <text>
        <r>
          <rPr>
            <b/>
            <sz val="9"/>
            <color indexed="81"/>
            <rFont val="Tahoma"/>
            <family val="2"/>
            <charset val="204"/>
          </rPr>
          <t>выполнено на Мыс Кам</t>
        </r>
        <r>
          <rPr>
            <sz val="9"/>
            <color indexed="81"/>
            <rFont val="Tahoma"/>
            <family val="2"/>
            <charset val="204"/>
          </rPr>
          <t xml:space="preserve">
</t>
        </r>
      </text>
    </comment>
    <comment ref="FK1215" authorId="2" shapeId="0" xr:uid="{00000000-0006-0000-0000-000078010000}">
      <text>
        <r>
          <rPr>
            <b/>
            <sz val="9"/>
            <color indexed="81"/>
            <rFont val="Tahoma"/>
            <family val="2"/>
            <charset val="204"/>
          </rPr>
          <t xml:space="preserve">Мыс Кам 0,65
</t>
        </r>
        <r>
          <rPr>
            <sz val="9"/>
            <color indexed="81"/>
            <rFont val="Tahoma"/>
            <family val="2"/>
            <charset val="204"/>
          </rPr>
          <t xml:space="preserve">
</t>
        </r>
      </text>
    </comment>
    <comment ref="FM1215" authorId="2" shapeId="0" xr:uid="{00000000-0006-0000-0000-000079010000}">
      <text>
        <r>
          <rPr>
            <b/>
            <sz val="9"/>
            <color indexed="81"/>
            <rFont val="Tahoma"/>
            <family val="2"/>
            <charset val="204"/>
          </rPr>
          <t>на участке отЦПС</t>
        </r>
      </text>
    </comment>
    <comment ref="FN1215" authorId="2" shapeId="0" xr:uid="{00000000-0006-0000-0000-00007A010000}">
      <text>
        <r>
          <rPr>
            <b/>
            <sz val="9"/>
            <color indexed="81"/>
            <rFont val="Tahoma"/>
            <family val="2"/>
            <charset val="204"/>
          </rPr>
          <t>мыс 1,2
цпс 1</t>
        </r>
      </text>
    </comment>
    <comment ref="FO1215" authorId="2" shapeId="0" xr:uid="{00000000-0006-0000-0000-00007B010000}">
      <text>
        <r>
          <rPr>
            <b/>
            <sz val="9"/>
            <color indexed="81"/>
            <rFont val="Tahoma"/>
            <family val="2"/>
            <charset val="204"/>
          </rPr>
          <t xml:space="preserve">мыс 1,25
</t>
        </r>
        <r>
          <rPr>
            <sz val="9"/>
            <color indexed="81"/>
            <rFont val="Tahoma"/>
            <family val="2"/>
            <charset val="204"/>
          </rPr>
          <t xml:space="preserve">
</t>
        </r>
      </text>
    </comment>
    <comment ref="FP1215" authorId="2" shapeId="0" xr:uid="{00000000-0006-0000-0000-00007C010000}">
      <text>
        <r>
          <rPr>
            <b/>
            <sz val="9"/>
            <color indexed="81"/>
            <rFont val="Tahoma"/>
            <family val="2"/>
            <charset val="204"/>
          </rPr>
          <t xml:space="preserve">мыс 1,6
</t>
        </r>
        <r>
          <rPr>
            <sz val="9"/>
            <color indexed="81"/>
            <rFont val="Tahoma"/>
            <family val="2"/>
            <charset val="204"/>
          </rPr>
          <t xml:space="preserve">
</t>
        </r>
      </text>
    </comment>
    <comment ref="FQ1215" authorId="2" shapeId="0" xr:uid="{00000000-0006-0000-0000-00007D010000}">
      <text>
        <r>
          <rPr>
            <sz val="9"/>
            <color indexed="81"/>
            <rFont val="Tahoma"/>
            <family val="2"/>
            <charset val="204"/>
          </rPr>
          <t xml:space="preserve">участок от ЦПС 0,65
</t>
        </r>
      </text>
    </comment>
    <comment ref="FR1215" authorId="2" shapeId="0" xr:uid="{00000000-0006-0000-0000-00007E010000}">
      <text>
        <r>
          <rPr>
            <b/>
            <sz val="9"/>
            <color indexed="81"/>
            <rFont val="Tahoma"/>
            <family val="2"/>
            <charset val="204"/>
          </rPr>
          <t>от ЦПС   0,9</t>
        </r>
        <r>
          <rPr>
            <sz val="9"/>
            <color indexed="81"/>
            <rFont val="Tahoma"/>
            <family val="2"/>
            <charset val="204"/>
          </rPr>
          <t xml:space="preserve">
</t>
        </r>
      </text>
    </comment>
    <comment ref="FT1215" authorId="2" shapeId="0" xr:uid="{00000000-0006-0000-0000-00007F010000}">
      <text>
        <r>
          <rPr>
            <b/>
            <sz val="9"/>
            <color indexed="81"/>
            <rFont val="Tahoma"/>
            <family val="2"/>
            <charset val="204"/>
          </rPr>
          <t xml:space="preserve">МЫС 1,2
</t>
        </r>
      </text>
    </comment>
    <comment ref="FU1215" authorId="2" shapeId="0" xr:uid="{00000000-0006-0000-0000-000080010000}">
      <text>
        <r>
          <rPr>
            <b/>
            <sz val="9"/>
            <color indexed="81"/>
            <rFont val="Tahoma"/>
            <family val="2"/>
            <charset val="204"/>
          </rPr>
          <t>МЫС 1,8 км</t>
        </r>
      </text>
    </comment>
    <comment ref="FV1215" authorId="2" shapeId="0" xr:uid="{00000000-0006-0000-0000-000081010000}">
      <text>
        <r>
          <rPr>
            <b/>
            <sz val="9"/>
            <color indexed="81"/>
            <rFont val="Tahoma"/>
            <family val="2"/>
            <charset val="204"/>
          </rPr>
          <t>МЫС 1,7</t>
        </r>
        <r>
          <rPr>
            <sz val="9"/>
            <color indexed="81"/>
            <rFont val="Tahoma"/>
            <family val="2"/>
            <charset val="204"/>
          </rPr>
          <t xml:space="preserve">
</t>
        </r>
      </text>
    </comment>
    <comment ref="FW1215" authorId="2" shapeId="0" xr:uid="{00000000-0006-0000-0000-000082010000}">
      <text>
        <r>
          <rPr>
            <b/>
            <sz val="9"/>
            <color indexed="81"/>
            <rFont val="Tahoma"/>
            <family val="2"/>
            <charset val="204"/>
          </rPr>
          <t>МЫС 1,75</t>
        </r>
        <r>
          <rPr>
            <sz val="9"/>
            <color indexed="81"/>
            <rFont val="Tahoma"/>
            <family val="2"/>
            <charset val="204"/>
          </rPr>
          <t xml:space="preserve">
</t>
        </r>
      </text>
    </comment>
    <comment ref="FY1215" authorId="2" shapeId="0" xr:uid="{00000000-0006-0000-0000-000083010000}">
      <text>
        <r>
          <rPr>
            <b/>
            <sz val="9"/>
            <color indexed="81"/>
            <rFont val="Tahoma"/>
            <family val="2"/>
            <charset val="204"/>
          </rPr>
          <t>МЫС 0,5</t>
        </r>
        <r>
          <rPr>
            <sz val="9"/>
            <color indexed="81"/>
            <rFont val="Tahoma"/>
            <family val="2"/>
            <charset val="204"/>
          </rPr>
          <t xml:space="preserve">
</t>
        </r>
      </text>
    </comment>
    <comment ref="FZ1215" authorId="2" shapeId="0" xr:uid="{00000000-0006-0000-0000-000084010000}">
      <text>
        <r>
          <rPr>
            <b/>
            <sz val="9"/>
            <color indexed="81"/>
            <rFont val="Tahoma"/>
            <family val="2"/>
            <charset val="204"/>
          </rPr>
          <t>МЫС 1,75</t>
        </r>
      </text>
    </comment>
    <comment ref="GD1215" authorId="7" shapeId="0" xr:uid="{00000000-0006-0000-0000-000085010000}">
      <text>
        <r>
          <rPr>
            <b/>
            <sz val="9"/>
            <color indexed="81"/>
            <rFont val="Tahoma"/>
            <family val="2"/>
            <charset val="204"/>
          </rPr>
          <t>МЫС 2,1</t>
        </r>
        <r>
          <rPr>
            <sz val="9"/>
            <color indexed="81"/>
            <rFont val="Tahoma"/>
            <family val="2"/>
            <charset val="204"/>
          </rPr>
          <t xml:space="preserve">
</t>
        </r>
      </text>
    </comment>
    <comment ref="GE1215" authorId="7" shapeId="0" xr:uid="{00000000-0006-0000-0000-000086010000}">
      <text>
        <r>
          <rPr>
            <b/>
            <sz val="9"/>
            <color indexed="81"/>
            <rFont val="Tahoma"/>
            <family val="2"/>
            <charset val="204"/>
          </rPr>
          <t>МЫС 1,4</t>
        </r>
        <r>
          <rPr>
            <sz val="9"/>
            <color indexed="81"/>
            <rFont val="Tahoma"/>
            <family val="2"/>
            <charset val="204"/>
          </rPr>
          <t xml:space="preserve">
</t>
        </r>
      </text>
    </comment>
    <comment ref="GF1215" authorId="7" shapeId="0" xr:uid="{00000000-0006-0000-0000-000087010000}">
      <text>
        <r>
          <rPr>
            <b/>
            <sz val="9"/>
            <color indexed="81"/>
            <rFont val="Tahoma"/>
            <family val="2"/>
            <charset val="204"/>
          </rPr>
          <t xml:space="preserve">МЫС 1,25
</t>
        </r>
        <r>
          <rPr>
            <sz val="9"/>
            <color indexed="81"/>
            <rFont val="Tahoma"/>
            <family val="2"/>
            <charset val="204"/>
          </rPr>
          <t xml:space="preserve">
</t>
        </r>
      </text>
    </comment>
    <comment ref="GG1215" authorId="7" shapeId="0" xr:uid="{00000000-0006-0000-0000-000088010000}">
      <text>
        <r>
          <rPr>
            <b/>
            <sz val="9"/>
            <color indexed="81"/>
            <rFont val="Tahoma"/>
            <family val="2"/>
            <charset val="204"/>
          </rPr>
          <t>ЦПС</t>
        </r>
        <r>
          <rPr>
            <sz val="9"/>
            <color indexed="81"/>
            <rFont val="Tahoma"/>
            <family val="2"/>
            <charset val="204"/>
          </rPr>
          <t xml:space="preserve">
</t>
        </r>
      </text>
    </comment>
    <comment ref="GH1215" authorId="2" shapeId="0" xr:uid="{00000000-0006-0000-0000-000089010000}">
      <text>
        <r>
          <rPr>
            <b/>
            <sz val="9"/>
            <color indexed="81"/>
            <rFont val="Tahoma"/>
            <family val="2"/>
            <charset val="204"/>
          </rPr>
          <t>цпс</t>
        </r>
        <r>
          <rPr>
            <sz val="9"/>
            <color indexed="81"/>
            <rFont val="Tahoma"/>
            <family val="2"/>
            <charset val="204"/>
          </rPr>
          <t xml:space="preserve">
</t>
        </r>
      </text>
    </comment>
    <comment ref="GJ1215" authorId="7" shapeId="0" xr:uid="{00000000-0006-0000-0000-00008A010000}">
      <text>
        <r>
          <rPr>
            <b/>
            <sz val="9"/>
            <color indexed="81"/>
            <rFont val="Tahoma"/>
            <family val="2"/>
            <charset val="204"/>
          </rPr>
          <t>МЫС 1</t>
        </r>
        <r>
          <rPr>
            <sz val="9"/>
            <color indexed="81"/>
            <rFont val="Tahoma"/>
            <family val="2"/>
            <charset val="204"/>
          </rPr>
          <t xml:space="preserve">
</t>
        </r>
      </text>
    </comment>
    <comment ref="GO1215" authorId="7" shapeId="0" xr:uid="{00000000-0006-0000-0000-00008B010000}">
      <text>
        <r>
          <rPr>
            <b/>
            <sz val="9"/>
            <color indexed="81"/>
            <rFont val="Tahoma"/>
            <family val="2"/>
            <charset val="204"/>
          </rPr>
          <t>МЫС КАМ</t>
        </r>
      </text>
    </comment>
    <comment ref="EA1217" authorId="3" shapeId="0" xr:uid="{00000000-0006-0000-0000-00008C010000}">
      <text>
        <r>
          <rPr>
            <b/>
            <sz val="9"/>
            <color indexed="81"/>
            <rFont val="Tahoma"/>
            <family val="2"/>
            <charset val="204"/>
          </rPr>
          <t>1шт - ПСП
12шт -ЦПС</t>
        </r>
        <r>
          <rPr>
            <sz val="9"/>
            <color indexed="81"/>
            <rFont val="Tahoma"/>
            <family val="2"/>
            <charset val="204"/>
          </rPr>
          <t xml:space="preserve">
</t>
        </r>
      </text>
    </comment>
    <comment ref="EB1217" authorId="1" shapeId="0" xr:uid="{00000000-0006-0000-0000-00008D010000}">
      <text>
        <r>
          <rPr>
            <b/>
            <sz val="9"/>
            <color indexed="81"/>
            <rFont val="Tahoma"/>
            <family val="2"/>
            <charset val="204"/>
          </rPr>
          <t>10шт. -  ПСП</t>
        </r>
        <r>
          <rPr>
            <sz val="9"/>
            <color indexed="81"/>
            <rFont val="Tahoma"/>
            <family val="2"/>
            <charset val="204"/>
          </rPr>
          <t xml:space="preserve">
</t>
        </r>
        <r>
          <rPr>
            <b/>
            <sz val="9"/>
            <color indexed="81"/>
            <rFont val="Tahoma"/>
            <family val="2"/>
            <charset val="204"/>
          </rPr>
          <t>22шт. -  ЦПС</t>
        </r>
      </text>
    </comment>
    <comment ref="FF1217" authorId="2" shapeId="0" xr:uid="{00000000-0006-0000-0000-00008E010000}">
      <text>
        <r>
          <rPr>
            <b/>
            <sz val="9"/>
            <color indexed="81"/>
            <rFont val="Tahoma"/>
            <family val="2"/>
            <charset val="204"/>
          </rPr>
          <t>Ползователь:</t>
        </r>
        <r>
          <rPr>
            <sz val="9"/>
            <color indexed="81"/>
            <rFont val="Tahoma"/>
            <family val="2"/>
            <charset val="204"/>
          </rPr>
          <t xml:space="preserve">
</t>
        </r>
      </text>
    </comment>
    <comment ref="FG1217" authorId="2" shapeId="0" xr:uid="{00000000-0006-0000-0000-00008F010000}">
      <text>
        <r>
          <rPr>
            <b/>
            <sz val="9"/>
            <color indexed="81"/>
            <rFont val="Tahoma"/>
            <family val="2"/>
            <charset val="204"/>
          </rPr>
          <t>Мыс- 25</t>
        </r>
        <r>
          <rPr>
            <sz val="9"/>
            <color indexed="81"/>
            <rFont val="Tahoma"/>
            <family val="2"/>
            <charset val="204"/>
          </rPr>
          <t xml:space="preserve">
</t>
        </r>
      </text>
    </comment>
    <comment ref="FI1217" authorId="2" shapeId="0" xr:uid="{00000000-0006-0000-0000-000090010000}">
      <text>
        <r>
          <rPr>
            <b/>
            <sz val="9"/>
            <color indexed="81"/>
            <rFont val="Tahoma"/>
            <family val="2"/>
            <charset val="204"/>
          </rPr>
          <t>выполнено на Мыс Камен</t>
        </r>
        <r>
          <rPr>
            <sz val="9"/>
            <color indexed="81"/>
            <rFont val="Tahoma"/>
            <family val="2"/>
            <charset val="204"/>
          </rPr>
          <t xml:space="preserve">
</t>
        </r>
      </text>
    </comment>
    <comment ref="FK1217" authorId="2" shapeId="0" xr:uid="{00000000-0006-0000-0000-000091010000}">
      <text>
        <r>
          <rPr>
            <b/>
            <sz val="9"/>
            <color indexed="81"/>
            <rFont val="Tahoma"/>
            <family val="2"/>
            <charset val="204"/>
          </rPr>
          <t xml:space="preserve">Мыс Кам 13
</t>
        </r>
      </text>
    </comment>
    <comment ref="FM1217" authorId="2" shapeId="0" xr:uid="{00000000-0006-0000-0000-000092010000}">
      <text>
        <r>
          <rPr>
            <b/>
            <sz val="9"/>
            <color indexed="81"/>
            <rFont val="Tahoma"/>
            <family val="2"/>
            <charset val="204"/>
          </rPr>
          <t>на участке отЦПС</t>
        </r>
        <r>
          <rPr>
            <sz val="9"/>
            <color indexed="81"/>
            <rFont val="Tahoma"/>
            <family val="2"/>
            <charset val="204"/>
          </rPr>
          <t xml:space="preserve">
</t>
        </r>
      </text>
    </comment>
    <comment ref="FN1217" authorId="2" shapeId="0" xr:uid="{00000000-0006-0000-0000-000093010000}">
      <text>
        <r>
          <rPr>
            <b/>
            <sz val="9"/>
            <color indexed="81"/>
            <rFont val="Tahoma"/>
            <family val="2"/>
            <charset val="204"/>
          </rPr>
          <t>мыс 25
цпс 20</t>
        </r>
        <r>
          <rPr>
            <sz val="9"/>
            <color indexed="81"/>
            <rFont val="Tahoma"/>
            <family val="2"/>
            <charset val="204"/>
          </rPr>
          <t xml:space="preserve">
</t>
        </r>
      </text>
    </comment>
    <comment ref="FO1217" authorId="2" shapeId="0" xr:uid="{00000000-0006-0000-0000-000094010000}">
      <text>
        <r>
          <rPr>
            <b/>
            <sz val="9"/>
            <color indexed="81"/>
            <rFont val="Tahoma"/>
            <family val="2"/>
            <charset val="204"/>
          </rPr>
          <t xml:space="preserve">мыс 25
</t>
        </r>
        <r>
          <rPr>
            <sz val="9"/>
            <color indexed="81"/>
            <rFont val="Tahoma"/>
            <family val="2"/>
            <charset val="204"/>
          </rPr>
          <t xml:space="preserve">
</t>
        </r>
      </text>
    </comment>
    <comment ref="FP1217" authorId="2" shapeId="0" xr:uid="{00000000-0006-0000-0000-000095010000}">
      <text>
        <r>
          <rPr>
            <b/>
            <sz val="9"/>
            <color indexed="81"/>
            <rFont val="Tahoma"/>
            <family val="2"/>
            <charset val="204"/>
          </rPr>
          <t xml:space="preserve">мыс 32
</t>
        </r>
        <r>
          <rPr>
            <sz val="9"/>
            <color indexed="81"/>
            <rFont val="Tahoma"/>
            <family val="2"/>
            <charset val="204"/>
          </rPr>
          <t xml:space="preserve">
</t>
        </r>
      </text>
    </comment>
    <comment ref="FQ1217" authorId="2" shapeId="0" xr:uid="{00000000-0006-0000-0000-000096010000}">
      <text>
        <r>
          <rPr>
            <b/>
            <sz val="9"/>
            <color indexed="81"/>
            <rFont val="Tahoma"/>
            <family val="2"/>
            <charset val="204"/>
          </rPr>
          <t>участок от ЦПС 16</t>
        </r>
        <r>
          <rPr>
            <sz val="9"/>
            <color indexed="81"/>
            <rFont val="Tahoma"/>
            <family val="2"/>
            <charset val="204"/>
          </rPr>
          <t xml:space="preserve">
</t>
        </r>
      </text>
    </comment>
    <comment ref="FR1217" authorId="2" shapeId="0" xr:uid="{00000000-0006-0000-0000-000097010000}">
      <text>
        <r>
          <rPr>
            <b/>
            <sz val="9"/>
            <color indexed="81"/>
            <rFont val="Tahoma"/>
            <family val="2"/>
            <charset val="204"/>
          </rPr>
          <t>от ЦПС   18</t>
        </r>
        <r>
          <rPr>
            <sz val="9"/>
            <color indexed="81"/>
            <rFont val="Tahoma"/>
            <family val="2"/>
            <charset val="204"/>
          </rPr>
          <t xml:space="preserve">
</t>
        </r>
      </text>
    </comment>
    <comment ref="FT1217" authorId="2" shapeId="0" xr:uid="{00000000-0006-0000-0000-000098010000}">
      <text>
        <r>
          <rPr>
            <b/>
            <sz val="9"/>
            <color indexed="81"/>
            <rFont val="Tahoma"/>
            <family val="2"/>
            <charset val="204"/>
          </rPr>
          <t>МЫС 25</t>
        </r>
      </text>
    </comment>
    <comment ref="FU1217" authorId="2" shapeId="0" xr:uid="{00000000-0006-0000-0000-000099010000}">
      <text>
        <r>
          <rPr>
            <b/>
            <sz val="9"/>
            <color indexed="81"/>
            <rFont val="Tahoma"/>
            <family val="2"/>
            <charset val="204"/>
          </rPr>
          <t>мыс 36</t>
        </r>
        <r>
          <rPr>
            <sz val="9"/>
            <color indexed="81"/>
            <rFont val="Tahoma"/>
            <family val="2"/>
            <charset val="204"/>
          </rPr>
          <t xml:space="preserve">
</t>
        </r>
      </text>
    </comment>
    <comment ref="FV1217" authorId="2" shapeId="0" xr:uid="{00000000-0006-0000-0000-00009A010000}">
      <text>
        <r>
          <rPr>
            <b/>
            <sz val="9"/>
            <color indexed="81"/>
            <rFont val="Tahoma"/>
            <family val="2"/>
            <charset val="204"/>
          </rPr>
          <t>МЫС 34</t>
        </r>
        <r>
          <rPr>
            <sz val="9"/>
            <color indexed="81"/>
            <rFont val="Tahoma"/>
            <family val="2"/>
            <charset val="204"/>
          </rPr>
          <t xml:space="preserve">
</t>
        </r>
      </text>
    </comment>
    <comment ref="FW1217" authorId="2" shapeId="0" xr:uid="{00000000-0006-0000-0000-00009B010000}">
      <text>
        <r>
          <rPr>
            <b/>
            <sz val="9"/>
            <color indexed="81"/>
            <rFont val="Tahoma"/>
            <family val="2"/>
            <charset val="204"/>
          </rPr>
          <t>МЫС 37</t>
        </r>
        <r>
          <rPr>
            <sz val="9"/>
            <color indexed="81"/>
            <rFont val="Tahoma"/>
            <family val="2"/>
            <charset val="204"/>
          </rPr>
          <t xml:space="preserve">
</t>
        </r>
      </text>
    </comment>
    <comment ref="FY1217" authorId="2" shapeId="0" xr:uid="{00000000-0006-0000-0000-00009C010000}">
      <text>
        <r>
          <rPr>
            <b/>
            <sz val="9"/>
            <color indexed="81"/>
            <rFont val="Tahoma"/>
            <family val="2"/>
            <charset val="204"/>
          </rPr>
          <t>ЦПС</t>
        </r>
        <r>
          <rPr>
            <sz val="9"/>
            <color indexed="81"/>
            <rFont val="Tahoma"/>
            <family val="2"/>
            <charset val="204"/>
          </rPr>
          <t xml:space="preserve">
</t>
        </r>
      </text>
    </comment>
    <comment ref="FZ1217" authorId="2" shapeId="0" xr:uid="{00000000-0006-0000-0000-00009D010000}">
      <text>
        <r>
          <rPr>
            <b/>
            <sz val="9"/>
            <color indexed="81"/>
            <rFont val="Tahoma"/>
            <family val="2"/>
            <charset val="204"/>
          </rPr>
          <t>МЫС 34</t>
        </r>
        <r>
          <rPr>
            <sz val="9"/>
            <color indexed="81"/>
            <rFont val="Tahoma"/>
            <family val="2"/>
            <charset val="204"/>
          </rPr>
          <t xml:space="preserve">
</t>
        </r>
      </text>
    </comment>
    <comment ref="GD1217" authorId="7" shapeId="0" xr:uid="{00000000-0006-0000-0000-00009E010000}">
      <text>
        <r>
          <rPr>
            <b/>
            <sz val="9"/>
            <color indexed="81"/>
            <rFont val="Tahoma"/>
            <family val="2"/>
            <charset val="204"/>
          </rPr>
          <t>МЫС 39</t>
        </r>
      </text>
    </comment>
    <comment ref="GE1217" authorId="7" shapeId="0" xr:uid="{00000000-0006-0000-0000-00009F010000}">
      <text>
        <r>
          <rPr>
            <b/>
            <sz val="9"/>
            <color indexed="81"/>
            <rFont val="Tahoma"/>
            <family val="2"/>
            <charset val="204"/>
          </rPr>
          <t>МЫС 30</t>
        </r>
        <r>
          <rPr>
            <sz val="9"/>
            <color indexed="81"/>
            <rFont val="Tahoma"/>
            <family val="2"/>
            <charset val="204"/>
          </rPr>
          <t xml:space="preserve">
</t>
        </r>
      </text>
    </comment>
    <comment ref="GF1217" authorId="7" shapeId="0" xr:uid="{00000000-0006-0000-0000-0000A0010000}">
      <text>
        <r>
          <rPr>
            <b/>
            <sz val="9"/>
            <color indexed="81"/>
            <rFont val="Tahoma"/>
            <family val="2"/>
            <charset val="204"/>
          </rPr>
          <t>МЫС 26</t>
        </r>
        <r>
          <rPr>
            <sz val="9"/>
            <color indexed="81"/>
            <rFont val="Tahoma"/>
            <family val="2"/>
            <charset val="204"/>
          </rPr>
          <t xml:space="preserve">
</t>
        </r>
      </text>
    </comment>
    <comment ref="GG1217" authorId="7" shapeId="0" xr:uid="{00000000-0006-0000-0000-0000A1010000}">
      <text>
        <r>
          <rPr>
            <b/>
            <sz val="9"/>
            <color indexed="81"/>
            <rFont val="Tahoma"/>
            <family val="2"/>
            <charset val="204"/>
          </rPr>
          <t>ЦПС</t>
        </r>
        <r>
          <rPr>
            <sz val="9"/>
            <color indexed="81"/>
            <rFont val="Tahoma"/>
            <family val="2"/>
            <charset val="204"/>
          </rPr>
          <t xml:space="preserve">
</t>
        </r>
      </text>
    </comment>
    <comment ref="GH1217" authorId="2" shapeId="0" xr:uid="{00000000-0006-0000-0000-0000A2010000}">
      <text>
        <r>
          <rPr>
            <b/>
            <sz val="9"/>
            <color indexed="81"/>
            <rFont val="Tahoma"/>
            <family val="2"/>
            <charset val="204"/>
          </rPr>
          <t>цпс</t>
        </r>
        <r>
          <rPr>
            <sz val="9"/>
            <color indexed="81"/>
            <rFont val="Tahoma"/>
            <family val="2"/>
            <charset val="204"/>
          </rPr>
          <t xml:space="preserve">
</t>
        </r>
      </text>
    </comment>
    <comment ref="GJ1217" authorId="7" shapeId="0" xr:uid="{00000000-0006-0000-0000-0000A3010000}">
      <text>
        <r>
          <rPr>
            <b/>
            <sz val="9"/>
            <color indexed="81"/>
            <rFont val="Tahoma"/>
            <family val="2"/>
            <charset val="204"/>
          </rPr>
          <t>МЫС 26</t>
        </r>
        <r>
          <rPr>
            <sz val="9"/>
            <color indexed="81"/>
            <rFont val="Tahoma"/>
            <family val="2"/>
            <charset val="204"/>
          </rPr>
          <t xml:space="preserve">
</t>
        </r>
      </text>
    </comment>
    <comment ref="GO1217" authorId="7" shapeId="0" xr:uid="{00000000-0006-0000-0000-0000A4010000}">
      <text>
        <r>
          <rPr>
            <b/>
            <sz val="9"/>
            <color indexed="81"/>
            <rFont val="Tahoma"/>
            <family val="2"/>
            <charset val="204"/>
          </rPr>
          <t>МЫС КАМ</t>
        </r>
        <r>
          <rPr>
            <sz val="9"/>
            <color indexed="81"/>
            <rFont val="Tahoma"/>
            <family val="2"/>
            <charset val="204"/>
          </rPr>
          <t xml:space="preserve">
</t>
        </r>
      </text>
    </comment>
    <comment ref="FF1221" authorId="2" shapeId="0" xr:uid="{00000000-0006-0000-0000-0000A5010000}">
      <text>
        <r>
          <rPr>
            <b/>
            <sz val="9"/>
            <color indexed="81"/>
            <rFont val="Tahoma"/>
            <family val="2"/>
            <charset val="204"/>
          </rPr>
          <t>ЦПС</t>
        </r>
      </text>
    </comment>
    <comment ref="FI1221" authorId="2" shapeId="0" xr:uid="{00000000-0006-0000-0000-0000A6010000}">
      <text>
        <r>
          <rPr>
            <b/>
            <sz val="9"/>
            <color indexed="81"/>
            <rFont val="Tahoma"/>
            <family val="2"/>
            <charset val="204"/>
          </rPr>
          <t>из них 25 уч на Мыс Кам</t>
        </r>
        <r>
          <rPr>
            <sz val="9"/>
            <color indexed="81"/>
            <rFont val="Tahoma"/>
            <family val="2"/>
            <charset val="204"/>
          </rPr>
          <t xml:space="preserve">
</t>
        </r>
      </text>
    </comment>
    <comment ref="FK1221" authorId="2" shapeId="0" xr:uid="{00000000-0006-0000-0000-0000A7010000}">
      <text>
        <r>
          <rPr>
            <b/>
            <sz val="9"/>
            <color indexed="81"/>
            <rFont val="Tahoma"/>
            <family val="2"/>
            <charset val="204"/>
          </rPr>
          <t>из них 26уч на Н Порт</t>
        </r>
        <r>
          <rPr>
            <sz val="9"/>
            <color indexed="81"/>
            <rFont val="Tahoma"/>
            <family val="2"/>
            <charset val="204"/>
          </rPr>
          <t xml:space="preserve">
</t>
        </r>
      </text>
    </comment>
    <comment ref="FL1221" authorId="2" shapeId="0" xr:uid="{00000000-0006-0000-0000-0000A8010000}">
      <text>
        <r>
          <rPr>
            <b/>
            <sz val="9"/>
            <color indexed="81"/>
            <rFont val="Tahoma"/>
            <family val="2"/>
            <charset val="204"/>
          </rPr>
          <t>на участке от ЦПС</t>
        </r>
      </text>
    </comment>
    <comment ref="FT1221" authorId="2" shapeId="0" xr:uid="{00000000-0006-0000-0000-0000A9010000}">
      <text>
        <r>
          <rPr>
            <b/>
            <sz val="9"/>
            <color indexed="81"/>
            <rFont val="Tahoma"/>
            <family val="2"/>
            <charset val="204"/>
          </rPr>
          <t>МЫС 60</t>
        </r>
        <r>
          <rPr>
            <sz val="9"/>
            <color indexed="81"/>
            <rFont val="Tahoma"/>
            <family val="2"/>
            <charset val="204"/>
          </rPr>
          <t xml:space="preserve">
</t>
        </r>
      </text>
    </comment>
    <comment ref="FV1221" authorId="2" shapeId="0" xr:uid="{00000000-0006-0000-0000-0000AA010000}">
      <text>
        <r>
          <rPr>
            <b/>
            <sz val="9"/>
            <color indexed="81"/>
            <rFont val="Tahoma"/>
            <family val="2"/>
            <charset val="204"/>
          </rPr>
          <t>цпс</t>
        </r>
        <r>
          <rPr>
            <sz val="9"/>
            <color indexed="81"/>
            <rFont val="Tahoma"/>
            <family val="2"/>
            <charset val="204"/>
          </rPr>
          <t xml:space="preserve">
</t>
        </r>
      </text>
    </comment>
    <comment ref="FW1221" authorId="2" shapeId="0" xr:uid="{00000000-0006-0000-0000-0000AB010000}">
      <text>
        <r>
          <rPr>
            <b/>
            <sz val="9"/>
            <color indexed="81"/>
            <rFont val="Tahoma"/>
            <family val="2"/>
            <charset val="204"/>
          </rPr>
          <t>ЦПС</t>
        </r>
        <r>
          <rPr>
            <sz val="9"/>
            <color indexed="81"/>
            <rFont val="Tahoma"/>
            <family val="2"/>
            <charset val="204"/>
          </rPr>
          <t xml:space="preserve">
</t>
        </r>
      </text>
    </comment>
    <comment ref="FY1221" authorId="2" shapeId="0" xr:uid="{00000000-0006-0000-0000-0000AC010000}">
      <text>
        <r>
          <rPr>
            <sz val="9"/>
            <color indexed="81"/>
            <rFont val="Tahoma"/>
            <family val="2"/>
            <charset val="204"/>
          </rPr>
          <t xml:space="preserve">МЫС
</t>
        </r>
      </text>
    </comment>
    <comment ref="FZ1221" authorId="2" shapeId="0" xr:uid="{00000000-0006-0000-0000-0000AD010000}">
      <text>
        <r>
          <rPr>
            <b/>
            <sz val="9"/>
            <color indexed="81"/>
            <rFont val="Tahoma"/>
            <family val="2"/>
            <charset val="204"/>
          </rPr>
          <t>МЫС</t>
        </r>
        <r>
          <rPr>
            <sz val="9"/>
            <color indexed="81"/>
            <rFont val="Tahoma"/>
            <family val="2"/>
            <charset val="204"/>
          </rPr>
          <t xml:space="preserve">
</t>
        </r>
      </text>
    </comment>
    <comment ref="GD1221" authorId="7" shapeId="0" xr:uid="{00000000-0006-0000-0000-0000AE010000}">
      <text>
        <r>
          <rPr>
            <b/>
            <sz val="9"/>
            <color indexed="81"/>
            <rFont val="Tahoma"/>
            <family val="2"/>
            <charset val="204"/>
          </rPr>
          <t>МЫС 65</t>
        </r>
        <r>
          <rPr>
            <sz val="9"/>
            <color indexed="81"/>
            <rFont val="Tahoma"/>
            <family val="2"/>
            <charset val="204"/>
          </rPr>
          <t xml:space="preserve">
</t>
        </r>
      </text>
    </comment>
    <comment ref="GE1221" authorId="7" shapeId="0" xr:uid="{00000000-0006-0000-0000-0000AF010000}">
      <text>
        <r>
          <rPr>
            <b/>
            <sz val="9"/>
            <color indexed="81"/>
            <rFont val="Tahoma"/>
            <family val="2"/>
            <charset val="204"/>
          </rPr>
          <t>МЫС 59</t>
        </r>
        <r>
          <rPr>
            <sz val="9"/>
            <color indexed="81"/>
            <rFont val="Tahoma"/>
            <family val="2"/>
            <charset val="204"/>
          </rPr>
          <t xml:space="preserve">
</t>
        </r>
      </text>
    </comment>
    <comment ref="GF1221" authorId="7" shapeId="0" xr:uid="{00000000-0006-0000-0000-0000B0010000}">
      <text>
        <r>
          <rPr>
            <b/>
            <sz val="9"/>
            <color indexed="81"/>
            <rFont val="Tahoma"/>
            <family val="2"/>
            <charset val="204"/>
          </rPr>
          <t>МЫС 55</t>
        </r>
        <r>
          <rPr>
            <sz val="9"/>
            <color indexed="81"/>
            <rFont val="Tahoma"/>
            <family val="2"/>
            <charset val="204"/>
          </rPr>
          <t xml:space="preserve">
</t>
        </r>
      </text>
    </comment>
    <comment ref="GG1221" authorId="7" shapeId="0" xr:uid="{00000000-0006-0000-0000-0000B1010000}">
      <text>
        <r>
          <rPr>
            <b/>
            <sz val="9"/>
            <color indexed="81"/>
            <rFont val="Tahoma"/>
            <family val="2"/>
            <charset val="204"/>
          </rPr>
          <t>МЫС 64</t>
        </r>
        <r>
          <rPr>
            <sz val="9"/>
            <color indexed="81"/>
            <rFont val="Tahoma"/>
            <family val="2"/>
            <charset val="204"/>
          </rPr>
          <t xml:space="preserve">
</t>
        </r>
      </text>
    </comment>
    <comment ref="GJ1221" authorId="7" shapeId="0" xr:uid="{00000000-0006-0000-0000-0000B2010000}">
      <text>
        <r>
          <rPr>
            <b/>
            <sz val="9"/>
            <color indexed="81"/>
            <rFont val="Tahoma"/>
            <family val="2"/>
            <charset val="204"/>
          </rPr>
          <t>МЫС 58</t>
        </r>
      </text>
    </comment>
    <comment ref="GO1221" authorId="7" shapeId="0" xr:uid="{00000000-0006-0000-0000-0000B3010000}">
      <text>
        <r>
          <rPr>
            <b/>
            <sz val="9"/>
            <color indexed="81"/>
            <rFont val="Tahoma"/>
            <family val="2"/>
            <charset val="204"/>
          </rPr>
          <t>МЫС КАМ</t>
        </r>
        <r>
          <rPr>
            <sz val="9"/>
            <color indexed="81"/>
            <rFont val="Tahoma"/>
            <family val="2"/>
            <charset val="204"/>
          </rPr>
          <t xml:space="preserve">
</t>
        </r>
      </text>
    </comment>
    <comment ref="FF1223" authorId="2" shapeId="0" xr:uid="{00000000-0006-0000-0000-0000B4010000}">
      <text>
        <r>
          <rPr>
            <b/>
            <sz val="9"/>
            <color indexed="81"/>
            <rFont val="Tahoma"/>
            <family val="2"/>
            <charset val="204"/>
          </rPr>
          <t>ЦПС</t>
        </r>
        <r>
          <rPr>
            <sz val="9"/>
            <color indexed="81"/>
            <rFont val="Tahoma"/>
            <family val="2"/>
            <charset val="204"/>
          </rPr>
          <t xml:space="preserve">
</t>
        </r>
      </text>
    </comment>
    <comment ref="FK1223" authorId="2" shapeId="0" xr:uid="{00000000-0006-0000-0000-0000B5010000}">
      <text>
        <r>
          <rPr>
            <b/>
            <sz val="9"/>
            <color indexed="81"/>
            <rFont val="Tahoma"/>
            <family val="2"/>
            <charset val="204"/>
          </rPr>
          <t>из них 1600 м Мыс Кам</t>
        </r>
        <r>
          <rPr>
            <sz val="9"/>
            <color indexed="81"/>
            <rFont val="Tahoma"/>
            <family val="2"/>
            <charset val="204"/>
          </rPr>
          <t xml:space="preserve">
</t>
        </r>
      </text>
    </comment>
    <comment ref="FM1223" authorId="2" shapeId="0" xr:uid="{00000000-0006-0000-0000-0000B6010000}">
      <text>
        <r>
          <rPr>
            <b/>
            <sz val="9"/>
            <color indexed="81"/>
            <rFont val="Tahoma"/>
            <family val="2"/>
            <charset val="204"/>
          </rPr>
          <t>на участке от ЦПС</t>
        </r>
        <r>
          <rPr>
            <sz val="9"/>
            <color indexed="81"/>
            <rFont val="Tahoma"/>
            <family val="2"/>
            <charset val="204"/>
          </rPr>
          <t xml:space="preserve">
</t>
        </r>
      </text>
    </comment>
    <comment ref="FO1223" authorId="2" shapeId="0" xr:uid="{00000000-0006-0000-0000-0000B7010000}">
      <text>
        <r>
          <rPr>
            <b/>
            <sz val="9"/>
            <color indexed="81"/>
            <rFont val="Tahoma"/>
            <family val="2"/>
            <charset val="204"/>
          </rPr>
          <t>цпс 1100</t>
        </r>
        <r>
          <rPr>
            <sz val="9"/>
            <color indexed="81"/>
            <rFont val="Tahoma"/>
            <family val="2"/>
            <charset val="204"/>
          </rPr>
          <t xml:space="preserve">
</t>
        </r>
      </text>
    </comment>
    <comment ref="FP1223" authorId="2" shapeId="0" xr:uid="{00000000-0006-0000-0000-0000B8010000}">
      <text>
        <r>
          <rPr>
            <b/>
            <sz val="9"/>
            <color indexed="81"/>
            <rFont val="Tahoma"/>
            <family val="2"/>
            <charset val="204"/>
          </rPr>
          <t xml:space="preserve">цпс </t>
        </r>
        <r>
          <rPr>
            <sz val="9"/>
            <color indexed="81"/>
            <rFont val="Tahoma"/>
            <family val="2"/>
            <charset val="204"/>
          </rPr>
          <t xml:space="preserve">
</t>
        </r>
      </text>
    </comment>
    <comment ref="FQ1223" authorId="2" shapeId="0" xr:uid="{00000000-0006-0000-0000-0000B9010000}">
      <text>
        <r>
          <rPr>
            <b/>
            <sz val="9"/>
            <color indexed="81"/>
            <rFont val="Tahoma"/>
            <family val="2"/>
            <charset val="204"/>
          </rPr>
          <t>на участке от ЦПС</t>
        </r>
        <r>
          <rPr>
            <sz val="9"/>
            <color indexed="81"/>
            <rFont val="Tahoma"/>
            <family val="2"/>
            <charset val="204"/>
          </rPr>
          <t xml:space="preserve">
</t>
        </r>
      </text>
    </comment>
    <comment ref="FR1223" authorId="2" shapeId="0" xr:uid="{00000000-0006-0000-0000-0000BA010000}">
      <text>
        <r>
          <rPr>
            <b/>
            <sz val="9"/>
            <color indexed="81"/>
            <rFont val="Tahoma"/>
            <family val="2"/>
            <charset val="204"/>
          </rPr>
          <t>на участке от ПСП</t>
        </r>
        <r>
          <rPr>
            <sz val="9"/>
            <color indexed="81"/>
            <rFont val="Tahoma"/>
            <family val="2"/>
            <charset val="204"/>
          </rPr>
          <t xml:space="preserve">
</t>
        </r>
      </text>
    </comment>
    <comment ref="FT1223" authorId="2" shapeId="0" xr:uid="{00000000-0006-0000-0000-0000BB010000}">
      <text>
        <r>
          <rPr>
            <b/>
            <sz val="9"/>
            <color indexed="81"/>
            <rFont val="Tahoma"/>
            <family val="2"/>
            <charset val="204"/>
          </rPr>
          <t>МЫС1000</t>
        </r>
        <r>
          <rPr>
            <sz val="9"/>
            <color indexed="81"/>
            <rFont val="Tahoma"/>
            <family val="2"/>
            <charset val="204"/>
          </rPr>
          <t xml:space="preserve">
</t>
        </r>
      </text>
    </comment>
    <comment ref="FU1223" authorId="2" shapeId="0" xr:uid="{00000000-0006-0000-0000-0000BC010000}">
      <text>
        <r>
          <rPr>
            <b/>
            <sz val="9"/>
            <color indexed="81"/>
            <rFont val="Tahoma"/>
            <family val="2"/>
            <charset val="204"/>
          </rPr>
          <t>на участке от ЦПС</t>
        </r>
        <r>
          <rPr>
            <sz val="9"/>
            <color indexed="81"/>
            <rFont val="Tahoma"/>
            <family val="2"/>
            <charset val="204"/>
          </rPr>
          <t xml:space="preserve">
</t>
        </r>
      </text>
    </comment>
    <comment ref="FV1223" authorId="2" shapeId="0" xr:uid="{00000000-0006-0000-0000-0000BD010000}">
      <text>
        <r>
          <rPr>
            <b/>
            <sz val="9"/>
            <color indexed="81"/>
            <rFont val="Tahoma"/>
            <family val="2"/>
            <charset val="204"/>
          </rPr>
          <t>цпс</t>
        </r>
        <r>
          <rPr>
            <sz val="9"/>
            <color indexed="81"/>
            <rFont val="Tahoma"/>
            <family val="2"/>
            <charset val="204"/>
          </rPr>
          <t xml:space="preserve">
</t>
        </r>
      </text>
    </comment>
    <comment ref="FW1223" authorId="2" shapeId="0" xr:uid="{00000000-0006-0000-0000-0000BE010000}">
      <text>
        <r>
          <rPr>
            <b/>
            <sz val="9"/>
            <color indexed="81"/>
            <rFont val="Tahoma"/>
            <family val="2"/>
            <charset val="204"/>
          </rPr>
          <t>ЦПС</t>
        </r>
        <r>
          <rPr>
            <sz val="9"/>
            <color indexed="81"/>
            <rFont val="Tahoma"/>
            <family val="2"/>
            <charset val="204"/>
          </rPr>
          <t xml:space="preserve">
</t>
        </r>
      </text>
    </comment>
    <comment ref="FZ1223" authorId="2" shapeId="0" xr:uid="{00000000-0006-0000-0000-0000BF010000}">
      <text>
        <r>
          <rPr>
            <b/>
            <sz val="9"/>
            <color indexed="81"/>
            <rFont val="Tahoma"/>
            <family val="2"/>
            <charset val="204"/>
          </rPr>
          <t>ЦПС</t>
        </r>
        <r>
          <rPr>
            <sz val="9"/>
            <color indexed="81"/>
            <rFont val="Tahoma"/>
            <family val="2"/>
            <charset val="204"/>
          </rPr>
          <t xml:space="preserve">
</t>
        </r>
      </text>
    </comment>
    <comment ref="GD1223" authorId="7" shapeId="0" xr:uid="{00000000-0006-0000-0000-0000C0010000}">
      <text>
        <r>
          <rPr>
            <b/>
            <sz val="9"/>
            <color indexed="81"/>
            <rFont val="Tahoma"/>
            <family val="2"/>
            <charset val="204"/>
          </rPr>
          <t>ЦПС</t>
        </r>
        <r>
          <rPr>
            <sz val="9"/>
            <color indexed="81"/>
            <rFont val="Tahoma"/>
            <family val="2"/>
            <charset val="204"/>
          </rPr>
          <t xml:space="preserve">
</t>
        </r>
      </text>
    </comment>
    <comment ref="GE1223" authorId="7" shapeId="0" xr:uid="{00000000-0006-0000-0000-0000C1010000}">
      <text>
        <r>
          <rPr>
            <b/>
            <sz val="9"/>
            <color indexed="81"/>
            <rFont val="Tahoma"/>
            <family val="2"/>
            <charset val="204"/>
          </rPr>
          <t>ЦПС</t>
        </r>
        <r>
          <rPr>
            <sz val="9"/>
            <color indexed="81"/>
            <rFont val="Tahoma"/>
            <family val="2"/>
            <charset val="204"/>
          </rPr>
          <t xml:space="preserve">
</t>
        </r>
      </text>
    </comment>
    <comment ref="GF1223" authorId="7" shapeId="0" xr:uid="{00000000-0006-0000-0000-0000C2010000}">
      <text>
        <r>
          <rPr>
            <b/>
            <sz val="9"/>
            <color indexed="81"/>
            <rFont val="Tahoma"/>
            <family val="2"/>
            <charset val="204"/>
          </rPr>
          <t>ЦПС</t>
        </r>
      </text>
    </comment>
    <comment ref="GG1223" authorId="7" shapeId="0" xr:uid="{00000000-0006-0000-0000-0000C3010000}">
      <text>
        <r>
          <rPr>
            <b/>
            <sz val="9"/>
            <color indexed="81"/>
            <rFont val="Tahoma"/>
            <family val="2"/>
            <charset val="204"/>
          </rPr>
          <t>ЦПС</t>
        </r>
      </text>
    </comment>
    <comment ref="GH1223" authorId="2" shapeId="0" xr:uid="{00000000-0006-0000-0000-0000C4010000}">
      <text>
        <r>
          <rPr>
            <b/>
            <sz val="9"/>
            <color indexed="81"/>
            <rFont val="Tahoma"/>
            <family val="2"/>
            <charset val="204"/>
          </rPr>
          <t xml:space="preserve">цпс
</t>
        </r>
        <r>
          <rPr>
            <sz val="9"/>
            <color indexed="81"/>
            <rFont val="Tahoma"/>
            <family val="2"/>
            <charset val="204"/>
          </rPr>
          <t xml:space="preserve">
</t>
        </r>
      </text>
    </comment>
    <comment ref="GJ1223" authorId="7" shapeId="0" xr:uid="{00000000-0006-0000-0000-0000C5010000}">
      <text>
        <r>
          <rPr>
            <b/>
            <sz val="9"/>
            <color indexed="81"/>
            <rFont val="Tahoma"/>
            <family val="2"/>
            <charset val="204"/>
          </rPr>
          <t>ЦПС 100%</t>
        </r>
        <r>
          <rPr>
            <sz val="9"/>
            <color indexed="81"/>
            <rFont val="Tahoma"/>
            <family val="2"/>
            <charset val="204"/>
          </rPr>
          <t xml:space="preserve">
</t>
        </r>
      </text>
    </comment>
    <comment ref="GO1223" authorId="7" shapeId="0" xr:uid="{00000000-0006-0000-0000-0000C6010000}">
      <text>
        <r>
          <rPr>
            <b/>
            <sz val="9"/>
            <color indexed="81"/>
            <rFont val="Tahoma"/>
            <family val="2"/>
            <charset val="204"/>
          </rPr>
          <t>ЦПС</t>
        </r>
        <r>
          <rPr>
            <sz val="9"/>
            <color indexed="81"/>
            <rFont val="Tahoma"/>
            <family val="2"/>
            <charset val="204"/>
          </rPr>
          <t xml:space="preserve">
</t>
        </r>
      </text>
    </comment>
    <comment ref="CR1251" authorId="1" shapeId="0" xr:uid="{00000000-0006-0000-0000-0000C7010000}">
      <text>
        <r>
          <rPr>
            <b/>
            <sz val="9"/>
            <color indexed="81"/>
            <rFont val="Tahoma"/>
            <family val="2"/>
            <charset val="204"/>
          </rPr>
          <t>t-28</t>
        </r>
        <r>
          <rPr>
            <b/>
            <sz val="9"/>
            <color indexed="81"/>
            <rFont val="Tahoma"/>
            <family val="2"/>
            <charset val="204"/>
          </rPr>
          <t xml:space="preserve">°C, </t>
        </r>
        <r>
          <rPr>
            <b/>
            <sz val="9"/>
            <color indexed="81"/>
            <rFont val="Tahoma"/>
            <family val="2"/>
            <charset val="204"/>
          </rPr>
          <t>ветер 11м/с, метель</t>
        </r>
        <r>
          <rPr>
            <sz val="9"/>
            <color indexed="81"/>
            <rFont val="Tahoma"/>
            <family val="2"/>
            <charset val="204"/>
          </rPr>
          <t xml:space="preserve">
</t>
        </r>
      </text>
    </comment>
    <comment ref="CT1251" authorId="1" shapeId="0" xr:uid="{00000000-0006-0000-0000-0000C8010000}">
      <text>
        <r>
          <rPr>
            <b/>
            <sz val="9"/>
            <color indexed="81"/>
            <rFont val="Tahoma"/>
            <family val="2"/>
            <charset val="204"/>
          </rPr>
          <t>t = -32°C, ветер - 5м/с,</t>
        </r>
        <r>
          <rPr>
            <sz val="9"/>
            <color indexed="81"/>
            <rFont val="Tahoma"/>
            <family val="2"/>
            <charset val="204"/>
          </rPr>
          <t xml:space="preserve">
</t>
        </r>
      </text>
    </comment>
    <comment ref="EQ1251" authorId="2" shapeId="0" xr:uid="{00000000-0006-0000-0000-0000C9010000}">
      <text>
        <r>
          <rPr>
            <sz val="12"/>
            <color indexed="81"/>
            <rFont val="Tahoma"/>
            <family val="2"/>
            <charset val="204"/>
          </rPr>
          <t xml:space="preserve">23- 26 км.
</t>
        </r>
      </text>
    </comment>
    <comment ref="FN1251" authorId="2" shapeId="0" xr:uid="{00000000-0006-0000-0000-0000CA010000}">
      <text>
        <r>
          <rPr>
            <b/>
            <sz val="9"/>
            <color indexed="81"/>
            <rFont val="Tahoma"/>
            <family val="2"/>
            <charset val="204"/>
          </rPr>
          <t>из них 24 на СГАТ</t>
        </r>
      </text>
    </comment>
    <comment ref="FO1251" authorId="2" shapeId="0" xr:uid="{00000000-0006-0000-0000-0000CB010000}">
      <text>
        <r>
          <rPr>
            <b/>
            <sz val="9"/>
            <color indexed="81"/>
            <rFont val="Tahoma"/>
            <family val="2"/>
            <charset val="204"/>
          </rPr>
          <t>из них 9свай на участке от цпс</t>
        </r>
        <r>
          <rPr>
            <sz val="9"/>
            <color indexed="81"/>
            <rFont val="Tahoma"/>
            <family val="2"/>
            <charset val="204"/>
          </rPr>
          <t xml:space="preserve">
</t>
        </r>
      </text>
    </comment>
    <comment ref="FP1251" authorId="2" shapeId="0" xr:uid="{00000000-0006-0000-0000-0000CC010000}">
      <text>
        <r>
          <rPr>
            <b/>
            <sz val="9"/>
            <color indexed="81"/>
            <rFont val="Tahoma"/>
            <family val="2"/>
            <charset val="204"/>
          </rPr>
          <t>из них2свай на участке от цпс</t>
        </r>
        <r>
          <rPr>
            <sz val="9"/>
            <color indexed="81"/>
            <rFont val="Tahoma"/>
            <family val="2"/>
            <charset val="204"/>
          </rPr>
          <t xml:space="preserve">
</t>
        </r>
      </text>
    </comment>
    <comment ref="FQ1251" authorId="2" shapeId="0" xr:uid="{00000000-0006-0000-0000-0000CD010000}">
      <text>
        <r>
          <rPr>
            <b/>
            <sz val="9"/>
            <color indexed="81"/>
            <rFont val="Tahoma"/>
            <family val="2"/>
            <charset val="204"/>
          </rPr>
          <t>из них 7 свай на участке от ЦПС</t>
        </r>
        <r>
          <rPr>
            <sz val="9"/>
            <color indexed="81"/>
            <rFont val="Tahoma"/>
            <family val="2"/>
            <charset val="204"/>
          </rPr>
          <t xml:space="preserve">
</t>
        </r>
      </text>
    </comment>
    <comment ref="EG1253" authorId="3" shapeId="0" xr:uid="{00000000-0006-0000-0000-0000CE010000}">
      <text>
        <r>
          <rPr>
            <b/>
            <sz val="9"/>
            <color indexed="81"/>
            <rFont val="Tahoma"/>
            <family val="2"/>
            <charset val="204"/>
          </rPr>
          <t>УПС №60-1 шт.,УАС № 57,58--2 шт,  ПС № 134,136,139,146-11 шт.</t>
        </r>
        <r>
          <rPr>
            <sz val="9"/>
            <color indexed="81"/>
            <rFont val="Tahoma"/>
            <family val="2"/>
            <charset val="204"/>
          </rPr>
          <t xml:space="preserve">
</t>
        </r>
      </text>
    </comment>
    <comment ref="EI1253" authorId="1" shapeId="0" xr:uid="{00000000-0006-0000-0000-0000CF010000}">
      <text>
        <r>
          <rPr>
            <sz val="9"/>
            <color indexed="81"/>
            <rFont val="Tahoma"/>
            <family val="2"/>
            <charset val="204"/>
          </rPr>
          <t xml:space="preserve">ПС-10  №147-158
</t>
        </r>
      </text>
    </comment>
    <comment ref="EM1253" authorId="2" shapeId="0" xr:uid="{00000000-0006-0000-0000-0000D0010000}">
      <text>
        <r>
          <rPr>
            <b/>
            <sz val="9"/>
            <color indexed="81"/>
            <rFont val="Tahoma"/>
            <family val="2"/>
            <charset val="204"/>
          </rPr>
          <t>ПС -5 шт;  АС-2шт. ; УПС-1 шт.</t>
        </r>
        <r>
          <rPr>
            <sz val="9"/>
            <color indexed="81"/>
            <rFont val="Tahoma"/>
            <family val="2"/>
            <charset val="204"/>
          </rPr>
          <t xml:space="preserve">
</t>
        </r>
      </text>
    </comment>
    <comment ref="EN1253" authorId="2" shapeId="0" xr:uid="{00000000-0006-0000-0000-0000D1010000}">
      <text>
        <r>
          <rPr>
            <b/>
            <sz val="9"/>
            <color indexed="81"/>
            <rFont val="Tahoma"/>
            <family val="2"/>
            <charset val="204"/>
          </rPr>
          <t>ППТ-1ШТ., ПТ-10 ШТ., АОС--2шт., АС-1 шт.</t>
        </r>
        <r>
          <rPr>
            <sz val="9"/>
            <color indexed="81"/>
            <rFont val="Tahoma"/>
            <family val="2"/>
            <charset val="204"/>
          </rPr>
          <t xml:space="preserve">
</t>
        </r>
      </text>
    </comment>
    <comment ref="EO1253" authorId="2" shapeId="0" xr:uid="{00000000-0006-0000-0000-0000D2010000}">
      <text>
        <r>
          <rPr>
            <b/>
            <sz val="9"/>
            <color indexed="81"/>
            <rFont val="Tahoma"/>
            <family val="2"/>
            <charset val="204"/>
          </rPr>
          <t>ППТ-1ШТ., ПТ-10 ШТ., АОС--2шт., АС-1 шт.</t>
        </r>
        <r>
          <rPr>
            <sz val="9"/>
            <color indexed="81"/>
            <rFont val="Tahoma"/>
            <family val="2"/>
            <charset val="204"/>
          </rPr>
          <t xml:space="preserve">
</t>
        </r>
      </text>
    </comment>
    <comment ref="EP1253" authorId="2" shapeId="0" xr:uid="{00000000-0006-0000-0000-0000D3010000}">
      <text>
        <r>
          <rPr>
            <b/>
            <sz val="10"/>
            <color indexed="81"/>
            <rFont val="Tahoma"/>
            <family val="2"/>
            <charset val="204"/>
          </rPr>
          <t>УПС-1 шт., ПС-8 шт., ПАС-2 шт.</t>
        </r>
        <r>
          <rPr>
            <sz val="10"/>
            <color indexed="81"/>
            <rFont val="Tahoma"/>
            <family val="2"/>
            <charset val="204"/>
          </rPr>
          <t xml:space="preserve">
</t>
        </r>
      </text>
    </comment>
    <comment ref="ER1253" authorId="2" shapeId="0" xr:uid="{00000000-0006-0000-0000-0000D4010000}">
      <text>
        <r>
          <rPr>
            <sz val="11"/>
            <color indexed="81"/>
            <rFont val="Tahoma"/>
            <family val="2"/>
            <charset val="204"/>
          </rPr>
          <t>СУПР- 10 опор. Развозка по трассе-24 шт.</t>
        </r>
        <r>
          <rPr>
            <sz val="9"/>
            <color indexed="81"/>
            <rFont val="Tahoma"/>
            <family val="2"/>
            <charset val="204"/>
          </rPr>
          <t xml:space="preserve">
СМС 19 шт.</t>
        </r>
      </text>
    </comment>
    <comment ref="EZ1253" authorId="2" shapeId="0" xr:uid="{00000000-0006-0000-0000-0000D5010000}">
      <text>
        <r>
          <rPr>
            <b/>
            <sz val="11"/>
            <color indexed="81"/>
            <rFont val="Tahoma"/>
            <family val="2"/>
            <charset val="204"/>
          </rPr>
          <t>поломка гидросистемы</t>
        </r>
        <r>
          <rPr>
            <sz val="11"/>
            <color indexed="81"/>
            <rFont val="Tahoma"/>
            <family val="2"/>
            <charset val="204"/>
          </rPr>
          <t xml:space="preserve">
</t>
        </r>
      </text>
    </comment>
    <comment ref="FA1253" authorId="2" shapeId="0" xr:uid="{00000000-0006-0000-0000-0000D6010000}">
      <text>
        <r>
          <rPr>
            <b/>
            <sz val="9"/>
            <color indexed="81"/>
            <rFont val="Tahoma"/>
            <family val="2"/>
            <charset val="204"/>
          </rPr>
          <t>15 опор СГАТ</t>
        </r>
        <r>
          <rPr>
            <sz val="9"/>
            <color indexed="81"/>
            <rFont val="Tahoma"/>
            <family val="2"/>
            <charset val="204"/>
          </rPr>
          <t xml:space="preserve">
</t>
        </r>
      </text>
    </comment>
    <comment ref="FE1253" authorId="2" shapeId="0" xr:uid="{00000000-0006-0000-0000-0000D7010000}">
      <text>
        <r>
          <rPr>
            <b/>
            <sz val="9"/>
            <color indexed="81"/>
            <rFont val="Tahoma"/>
            <family val="2"/>
            <charset val="204"/>
          </rPr>
          <t>20 опор СУПР</t>
        </r>
      </text>
    </comment>
    <comment ref="FF1253" authorId="2" shapeId="0" xr:uid="{00000000-0006-0000-0000-0000D8010000}">
      <text>
        <r>
          <rPr>
            <b/>
            <sz val="9"/>
            <color indexed="81"/>
            <rFont val="Tahoma"/>
            <family val="2"/>
            <charset val="204"/>
          </rPr>
          <t>из них СМС 15 опор
СУПР 21 опора</t>
        </r>
        <r>
          <rPr>
            <sz val="9"/>
            <color indexed="81"/>
            <rFont val="Tahoma"/>
            <family val="2"/>
            <charset val="204"/>
          </rPr>
          <t xml:space="preserve">
</t>
        </r>
      </text>
    </comment>
    <comment ref="FG1253" authorId="2" shapeId="0" xr:uid="{00000000-0006-0000-0000-0000D9010000}">
      <text>
        <r>
          <rPr>
            <b/>
            <sz val="11"/>
            <color indexed="81"/>
            <rFont val="Tahoma"/>
            <family val="2"/>
            <charset val="204"/>
          </rPr>
          <t>из них СУПР -22 шт , СМС-16 шт.</t>
        </r>
        <r>
          <rPr>
            <sz val="9"/>
            <color indexed="81"/>
            <rFont val="Tahoma"/>
            <family val="2"/>
            <charset val="204"/>
          </rPr>
          <t xml:space="preserve">
</t>
        </r>
      </text>
    </comment>
    <comment ref="FH1253" authorId="2" shapeId="0" xr:uid="{00000000-0006-0000-0000-0000DA010000}">
      <text>
        <r>
          <rPr>
            <b/>
            <sz val="11"/>
            <color indexed="81"/>
            <rFont val="Tahoma"/>
            <family val="2"/>
            <charset val="204"/>
          </rPr>
          <t>из них СУПР -20 шт , СМС-16 шт.</t>
        </r>
        <r>
          <rPr>
            <sz val="9"/>
            <color indexed="81"/>
            <rFont val="Tahoma"/>
            <family val="2"/>
            <charset val="204"/>
          </rPr>
          <t xml:space="preserve">
</t>
        </r>
      </text>
    </comment>
    <comment ref="FI1253" authorId="2" shapeId="0" xr:uid="{00000000-0006-0000-0000-0000DB010000}">
      <text>
        <r>
          <rPr>
            <b/>
            <sz val="11"/>
            <color indexed="81"/>
            <rFont val="Tahoma"/>
            <family val="2"/>
            <charset val="204"/>
          </rPr>
          <t>из них СУПР -20 шт , СМС-15 шт.</t>
        </r>
        <r>
          <rPr>
            <sz val="9"/>
            <color indexed="81"/>
            <rFont val="Tahoma"/>
            <family val="2"/>
            <charset val="204"/>
          </rPr>
          <t xml:space="preserve">
</t>
        </r>
      </text>
    </comment>
    <comment ref="FK1253" authorId="2" shapeId="0" xr:uid="{00000000-0006-0000-0000-0000DC010000}">
      <text>
        <r>
          <rPr>
            <b/>
            <sz val="11"/>
            <color indexed="81"/>
            <rFont val="Tahoma"/>
            <family val="2"/>
            <charset val="204"/>
          </rPr>
          <t>из них СУПР -20 шт , СМС-10 шт.</t>
        </r>
        <r>
          <rPr>
            <sz val="9"/>
            <color indexed="81"/>
            <rFont val="Tahoma"/>
            <family val="2"/>
            <charset val="204"/>
          </rPr>
          <t xml:space="preserve">
</t>
        </r>
      </text>
    </comment>
    <comment ref="FL1253" authorId="2" shapeId="0" xr:uid="{00000000-0006-0000-0000-0000DD010000}">
      <text>
        <r>
          <rPr>
            <b/>
            <sz val="11"/>
            <color indexed="81"/>
            <rFont val="Tahoma"/>
            <family val="2"/>
            <charset val="204"/>
          </rPr>
          <t>из них СУПР -10 шт , СМС-10 шт.</t>
        </r>
        <r>
          <rPr>
            <sz val="9"/>
            <color indexed="81"/>
            <rFont val="Tahoma"/>
            <family val="2"/>
            <charset val="204"/>
          </rPr>
          <t xml:space="preserve">
</t>
        </r>
      </text>
    </comment>
    <comment ref="FM1253" authorId="2" shapeId="0" xr:uid="{00000000-0006-0000-0000-0000DE010000}">
      <text>
        <r>
          <rPr>
            <b/>
            <sz val="9"/>
            <color indexed="81"/>
            <rFont val="Tahoma"/>
            <family val="2"/>
            <charset val="204"/>
          </rPr>
          <t>СМС 10 опор
СГАТ 16 опор</t>
        </r>
      </text>
    </comment>
    <comment ref="FN1253" authorId="2" shapeId="0" xr:uid="{00000000-0006-0000-0000-0000DF010000}">
      <text>
        <r>
          <rPr>
            <b/>
            <sz val="9"/>
            <color indexed="81"/>
            <rFont val="Tahoma"/>
            <family val="2"/>
            <charset val="204"/>
          </rPr>
          <t>СМС 5 опор
СГАТ 21 опор</t>
        </r>
      </text>
    </comment>
    <comment ref="FO1253" authorId="2" shapeId="0" xr:uid="{00000000-0006-0000-0000-0000E0010000}">
      <text>
        <r>
          <rPr>
            <b/>
            <sz val="9"/>
            <color indexed="81"/>
            <rFont val="Tahoma"/>
            <family val="2"/>
            <charset val="204"/>
          </rPr>
          <t>СМС 5опор
СГАТ 19 опор</t>
        </r>
        <r>
          <rPr>
            <sz val="9"/>
            <color indexed="81"/>
            <rFont val="Tahoma"/>
            <family val="2"/>
            <charset val="204"/>
          </rPr>
          <t xml:space="preserve">
</t>
        </r>
      </text>
    </comment>
    <comment ref="FP1253" authorId="2" shapeId="0" xr:uid="{00000000-0006-0000-0000-0000E1010000}">
      <text>
        <r>
          <rPr>
            <b/>
            <sz val="9"/>
            <color indexed="81"/>
            <rFont val="Tahoma"/>
            <family val="2"/>
            <charset val="204"/>
          </rPr>
          <t>СМС 5опор
СГАТ 11 опор</t>
        </r>
        <r>
          <rPr>
            <sz val="9"/>
            <color indexed="81"/>
            <rFont val="Tahoma"/>
            <family val="2"/>
            <charset val="204"/>
          </rPr>
          <t xml:space="preserve">
</t>
        </r>
      </text>
    </comment>
    <comment ref="FQ1253" authorId="2" shapeId="0" xr:uid="{00000000-0006-0000-0000-0000E2010000}">
      <text>
        <r>
          <rPr>
            <b/>
            <sz val="9"/>
            <color indexed="81"/>
            <rFont val="Tahoma"/>
            <family val="2"/>
            <charset val="204"/>
          </rPr>
          <t>Нет данных по работам СГАТ (СУПР 7)</t>
        </r>
        <r>
          <rPr>
            <sz val="9"/>
            <color indexed="81"/>
            <rFont val="Tahoma"/>
            <family val="2"/>
            <charset val="204"/>
          </rPr>
          <t xml:space="preserve">
метель, отсутствует связь</t>
        </r>
      </text>
    </comment>
    <comment ref="FR1253" authorId="2" shapeId="0" xr:uid="{00000000-0006-0000-0000-0000E3010000}">
      <text>
        <r>
          <rPr>
            <b/>
            <sz val="9"/>
            <color indexed="81"/>
            <rFont val="Tahoma"/>
            <family val="2"/>
            <charset val="204"/>
          </rPr>
          <t>СГАТ</t>
        </r>
      </text>
    </comment>
    <comment ref="FT1253" authorId="2" shapeId="0" xr:uid="{00000000-0006-0000-0000-0000E4010000}">
      <text>
        <r>
          <rPr>
            <b/>
            <sz val="9"/>
            <color indexed="81"/>
            <rFont val="Tahoma"/>
            <family val="2"/>
            <charset val="204"/>
          </rPr>
          <t>СГАТ 3</t>
        </r>
        <r>
          <rPr>
            <sz val="9"/>
            <color indexed="81"/>
            <rFont val="Tahoma"/>
            <family val="2"/>
            <charset val="204"/>
          </rPr>
          <t xml:space="preserve">
</t>
        </r>
      </text>
    </comment>
    <comment ref="FU1253" authorId="2" shapeId="0" xr:uid="{00000000-0006-0000-0000-0000E5010000}">
      <text>
        <r>
          <rPr>
            <b/>
            <sz val="9"/>
            <color indexed="81"/>
            <rFont val="Tahoma"/>
            <family val="2"/>
            <charset val="204"/>
          </rPr>
          <t xml:space="preserve">СГАТ 6
</t>
        </r>
        <r>
          <rPr>
            <sz val="9"/>
            <color indexed="81"/>
            <rFont val="Tahoma"/>
            <family val="2"/>
            <charset val="204"/>
          </rPr>
          <t xml:space="preserve">
</t>
        </r>
      </text>
    </comment>
    <comment ref="FV1253" authorId="2" shapeId="0" xr:uid="{00000000-0006-0000-0000-0000E6010000}">
      <text>
        <r>
          <rPr>
            <b/>
            <sz val="9"/>
            <color indexed="81"/>
            <rFont val="Tahoma"/>
            <family val="2"/>
            <charset val="204"/>
          </rPr>
          <t>смс 4</t>
        </r>
      </text>
    </comment>
    <comment ref="FW1253" authorId="2" shapeId="0" xr:uid="{00000000-0006-0000-0000-0000E7010000}">
      <text>
        <r>
          <rPr>
            <b/>
            <sz val="9"/>
            <color indexed="81"/>
            <rFont val="Tahoma"/>
            <family val="2"/>
            <charset val="204"/>
          </rPr>
          <t>СГАТ 6</t>
        </r>
        <r>
          <rPr>
            <sz val="9"/>
            <color indexed="81"/>
            <rFont val="Tahoma"/>
            <family val="2"/>
            <charset val="204"/>
          </rPr>
          <t xml:space="preserve">
</t>
        </r>
      </text>
    </comment>
    <comment ref="FY1253" authorId="2" shapeId="0" xr:uid="{00000000-0006-0000-0000-0000E8010000}">
      <text>
        <r>
          <rPr>
            <b/>
            <sz val="9"/>
            <color indexed="81"/>
            <rFont val="Tahoma"/>
            <family val="2"/>
            <charset val="204"/>
          </rPr>
          <t>СГАТ 6</t>
        </r>
        <r>
          <rPr>
            <sz val="9"/>
            <color indexed="81"/>
            <rFont val="Tahoma"/>
            <family val="2"/>
            <charset val="204"/>
          </rPr>
          <t xml:space="preserve">
</t>
        </r>
      </text>
    </comment>
    <comment ref="FZ1253" authorId="2" shapeId="0" xr:uid="{00000000-0006-0000-0000-0000E9010000}">
      <text>
        <r>
          <rPr>
            <b/>
            <sz val="9"/>
            <color indexed="81"/>
            <rFont val="Tahoma"/>
            <family val="2"/>
            <charset val="204"/>
          </rPr>
          <t xml:space="preserve">СГАТ 6
</t>
        </r>
        <r>
          <rPr>
            <sz val="9"/>
            <color indexed="81"/>
            <rFont val="Tahoma"/>
            <family val="2"/>
            <charset val="204"/>
          </rPr>
          <t xml:space="preserve">
</t>
        </r>
      </text>
    </comment>
    <comment ref="GE1253" authorId="7" shapeId="0" xr:uid="{00000000-0006-0000-0000-0000EA010000}">
      <text>
        <r>
          <rPr>
            <b/>
            <sz val="9"/>
            <color indexed="81"/>
            <rFont val="Tahoma"/>
            <family val="2"/>
            <charset val="204"/>
          </rPr>
          <t>СМС 2+1 (У110)</t>
        </r>
        <r>
          <rPr>
            <sz val="9"/>
            <color indexed="81"/>
            <rFont val="Tahoma"/>
            <family val="2"/>
            <charset val="204"/>
          </rPr>
          <t xml:space="preserve">
</t>
        </r>
      </text>
    </comment>
    <comment ref="GF1253" authorId="7" shapeId="0" xr:uid="{00000000-0006-0000-0000-0000EB010000}">
      <text>
        <r>
          <rPr>
            <b/>
            <sz val="9"/>
            <color indexed="81"/>
            <rFont val="Tahoma"/>
            <family val="2"/>
            <charset val="204"/>
          </rPr>
          <t>СГАТ</t>
        </r>
        <r>
          <rPr>
            <sz val="9"/>
            <color indexed="81"/>
            <rFont val="Tahoma"/>
            <family val="2"/>
            <charset val="204"/>
          </rPr>
          <t xml:space="preserve">
</t>
        </r>
      </text>
    </comment>
    <comment ref="GG1253" authorId="7" shapeId="0" xr:uid="{00000000-0006-0000-0000-0000EC010000}">
      <text>
        <r>
          <rPr>
            <b/>
            <sz val="9"/>
            <color indexed="81"/>
            <rFont val="Tahoma"/>
            <family val="2"/>
            <charset val="204"/>
          </rPr>
          <t>СМС 2+1(У110)</t>
        </r>
        <r>
          <rPr>
            <sz val="9"/>
            <color indexed="81"/>
            <rFont val="Tahoma"/>
            <family val="2"/>
            <charset val="204"/>
          </rPr>
          <t xml:space="preserve">
</t>
        </r>
      </text>
    </comment>
    <comment ref="GI1253" authorId="7" shapeId="0" xr:uid="{00000000-0006-0000-0000-0000ED010000}">
      <text>
        <r>
          <rPr>
            <b/>
            <sz val="9"/>
            <color indexed="81"/>
            <rFont val="Tahoma"/>
            <family val="2"/>
            <charset val="204"/>
          </rPr>
          <t>СМС 2</t>
        </r>
        <r>
          <rPr>
            <sz val="9"/>
            <color indexed="81"/>
            <rFont val="Tahoma"/>
            <family val="2"/>
            <charset val="204"/>
          </rPr>
          <t xml:space="preserve">
</t>
        </r>
      </text>
    </comment>
    <comment ref="GJ1253" authorId="7" shapeId="0" xr:uid="{00000000-0006-0000-0000-0000EE010000}">
      <text>
        <r>
          <rPr>
            <b/>
            <sz val="9"/>
            <color indexed="81"/>
            <rFont val="Tahoma"/>
            <family val="2"/>
            <charset val="204"/>
          </rPr>
          <t>СМС 2</t>
        </r>
        <r>
          <rPr>
            <sz val="9"/>
            <color indexed="81"/>
            <rFont val="Tahoma"/>
            <family val="2"/>
            <charset val="204"/>
          </rPr>
          <t xml:space="preserve">
</t>
        </r>
      </text>
    </comment>
    <comment ref="FK1255" authorId="2" shapeId="0" xr:uid="{00000000-0006-0000-0000-0000EF010000}">
      <text>
        <r>
          <rPr>
            <b/>
            <sz val="9"/>
            <color indexed="81"/>
            <rFont val="Tahoma"/>
            <family val="2"/>
            <charset val="204"/>
          </rPr>
          <t>Ползователь:</t>
        </r>
        <r>
          <rPr>
            <sz val="9"/>
            <color indexed="81"/>
            <rFont val="Tahoma"/>
            <family val="2"/>
            <charset val="204"/>
          </rPr>
          <t>выполнено СГАТ</t>
        </r>
      </text>
    </comment>
    <comment ref="FM1255" authorId="2" shapeId="0" xr:uid="{00000000-0006-0000-0000-0000F0010000}">
      <text>
        <r>
          <rPr>
            <b/>
            <sz val="9"/>
            <color indexed="81"/>
            <rFont val="Tahoma"/>
            <family val="2"/>
            <charset val="204"/>
          </rPr>
          <t>выполнено СГАТ</t>
        </r>
        <r>
          <rPr>
            <sz val="9"/>
            <color indexed="81"/>
            <rFont val="Tahoma"/>
            <family val="2"/>
            <charset val="204"/>
          </rPr>
          <t xml:space="preserve">
</t>
        </r>
      </text>
    </comment>
    <comment ref="FN1255" authorId="2" shapeId="0" xr:uid="{00000000-0006-0000-0000-0000F1010000}">
      <text>
        <r>
          <rPr>
            <b/>
            <sz val="9"/>
            <color indexed="81"/>
            <rFont val="Tahoma"/>
            <family val="2"/>
            <charset val="204"/>
          </rPr>
          <t>выполнено СМС</t>
        </r>
        <r>
          <rPr>
            <sz val="9"/>
            <color indexed="81"/>
            <rFont val="Tahoma"/>
            <family val="2"/>
            <charset val="204"/>
          </rPr>
          <t xml:space="preserve">
</t>
        </r>
      </text>
    </comment>
    <comment ref="FO1255" authorId="2" shapeId="0" xr:uid="{00000000-0006-0000-0000-0000F2010000}">
      <text>
        <r>
          <rPr>
            <b/>
            <sz val="9"/>
            <color indexed="81"/>
            <rFont val="Tahoma"/>
            <family val="2"/>
            <charset val="204"/>
          </rPr>
          <t>выполнено СМС</t>
        </r>
        <r>
          <rPr>
            <sz val="9"/>
            <color indexed="81"/>
            <rFont val="Tahoma"/>
            <family val="2"/>
            <charset val="204"/>
          </rPr>
          <t xml:space="preserve">
</t>
        </r>
      </text>
    </comment>
    <comment ref="FP1255" authorId="2" shapeId="0" xr:uid="{00000000-0006-0000-0000-0000F3010000}">
      <text>
        <r>
          <rPr>
            <b/>
            <sz val="9"/>
            <color indexed="81"/>
            <rFont val="Tahoma"/>
            <family val="2"/>
            <charset val="204"/>
          </rPr>
          <t>выполнено СМС</t>
        </r>
        <r>
          <rPr>
            <sz val="9"/>
            <color indexed="81"/>
            <rFont val="Tahoma"/>
            <family val="2"/>
            <charset val="204"/>
          </rPr>
          <t xml:space="preserve">
</t>
        </r>
      </text>
    </comment>
    <comment ref="FT1255" authorId="2" shapeId="0" xr:uid="{00000000-0006-0000-0000-0000F4010000}">
      <text>
        <r>
          <rPr>
            <b/>
            <sz val="9"/>
            <color indexed="81"/>
            <rFont val="Tahoma"/>
            <family val="2"/>
            <charset val="204"/>
          </rPr>
          <t>СГАТ 0,7</t>
        </r>
        <r>
          <rPr>
            <sz val="9"/>
            <color indexed="81"/>
            <rFont val="Tahoma"/>
            <family val="2"/>
            <charset val="204"/>
          </rPr>
          <t xml:space="preserve">
</t>
        </r>
      </text>
    </comment>
    <comment ref="FU1255" authorId="2" shapeId="0" xr:uid="{00000000-0006-0000-0000-0000F5010000}">
      <text>
        <r>
          <rPr>
            <b/>
            <sz val="9"/>
            <color indexed="81"/>
            <rFont val="Tahoma"/>
            <family val="2"/>
            <charset val="204"/>
          </rPr>
          <t>СГАТ 1</t>
        </r>
      </text>
    </comment>
    <comment ref="FV1255" authorId="2" shapeId="0" xr:uid="{00000000-0006-0000-0000-0000F6010000}">
      <text>
        <r>
          <rPr>
            <b/>
            <sz val="9"/>
            <color indexed="81"/>
            <rFont val="Tahoma"/>
            <family val="2"/>
            <charset val="204"/>
          </rPr>
          <t>смс 1км</t>
        </r>
        <r>
          <rPr>
            <sz val="9"/>
            <color indexed="81"/>
            <rFont val="Tahoma"/>
            <family val="2"/>
            <charset val="204"/>
          </rPr>
          <t xml:space="preserve">
</t>
        </r>
      </text>
    </comment>
    <comment ref="FW1255" authorId="2" shapeId="0" xr:uid="{00000000-0006-0000-0000-0000F7010000}">
      <text>
        <r>
          <rPr>
            <b/>
            <sz val="9"/>
            <color indexed="81"/>
            <rFont val="Tahoma"/>
            <family val="2"/>
            <charset val="204"/>
          </rPr>
          <t>СГАТ 1</t>
        </r>
        <r>
          <rPr>
            <sz val="9"/>
            <color indexed="81"/>
            <rFont val="Tahoma"/>
            <family val="2"/>
            <charset val="204"/>
          </rPr>
          <t xml:space="preserve">
</t>
        </r>
      </text>
    </comment>
    <comment ref="FY1255" authorId="2" shapeId="0" xr:uid="{00000000-0006-0000-0000-0000F8010000}">
      <text>
        <r>
          <rPr>
            <b/>
            <sz val="9"/>
            <color indexed="81"/>
            <rFont val="Tahoma"/>
            <family val="2"/>
            <charset val="204"/>
          </rPr>
          <t>СГАТ 1</t>
        </r>
        <r>
          <rPr>
            <sz val="9"/>
            <color indexed="81"/>
            <rFont val="Tahoma"/>
            <family val="2"/>
            <charset val="204"/>
          </rPr>
          <t xml:space="preserve">
</t>
        </r>
      </text>
    </comment>
    <comment ref="FZ1255" authorId="2" shapeId="0" xr:uid="{00000000-0006-0000-0000-0000F9010000}">
      <text>
        <r>
          <rPr>
            <b/>
            <sz val="9"/>
            <color indexed="81"/>
            <rFont val="Tahoma"/>
            <family val="2"/>
            <charset val="204"/>
          </rPr>
          <t>СГАТ 1</t>
        </r>
        <r>
          <rPr>
            <sz val="9"/>
            <color indexed="81"/>
            <rFont val="Tahoma"/>
            <family val="2"/>
            <charset val="204"/>
          </rPr>
          <t xml:space="preserve">
</t>
        </r>
      </text>
    </comment>
    <comment ref="GE1255" authorId="7" shapeId="0" xr:uid="{00000000-0006-0000-0000-0000FA010000}">
      <text>
        <r>
          <rPr>
            <b/>
            <sz val="9"/>
            <color indexed="81"/>
            <rFont val="Tahoma"/>
            <family val="2"/>
            <charset val="204"/>
          </rPr>
          <t>СМС 2</t>
        </r>
        <r>
          <rPr>
            <sz val="9"/>
            <color indexed="81"/>
            <rFont val="Tahoma"/>
            <family val="2"/>
            <charset val="204"/>
          </rPr>
          <t xml:space="preserve">
</t>
        </r>
      </text>
    </comment>
    <comment ref="GF1255" authorId="7" shapeId="0" xr:uid="{00000000-0006-0000-0000-0000FB010000}">
      <text>
        <r>
          <rPr>
            <b/>
            <sz val="9"/>
            <color indexed="81"/>
            <rFont val="Tahoma"/>
            <family val="2"/>
            <charset val="204"/>
          </rPr>
          <t>СМС 2</t>
        </r>
        <r>
          <rPr>
            <sz val="9"/>
            <color indexed="81"/>
            <rFont val="Tahoma"/>
            <family val="2"/>
            <charset val="204"/>
          </rPr>
          <t xml:space="preserve">
</t>
        </r>
      </text>
    </comment>
    <comment ref="GH1255" authorId="2" shapeId="0" xr:uid="{00000000-0006-0000-0000-0000FC010000}">
      <text>
        <r>
          <rPr>
            <b/>
            <sz val="9"/>
            <color indexed="81"/>
            <rFont val="Tahoma"/>
            <family val="2"/>
            <charset val="204"/>
          </rPr>
          <t xml:space="preserve">смс 1,5
</t>
        </r>
        <r>
          <rPr>
            <sz val="9"/>
            <color indexed="81"/>
            <rFont val="Tahoma"/>
            <family val="2"/>
            <charset val="204"/>
          </rPr>
          <t xml:space="preserve">
</t>
        </r>
      </text>
    </comment>
    <comment ref="GI1255" authorId="7" shapeId="0" xr:uid="{00000000-0006-0000-0000-0000FD010000}">
      <text>
        <r>
          <rPr>
            <b/>
            <sz val="9"/>
            <color indexed="81"/>
            <rFont val="Tahoma"/>
            <family val="2"/>
            <charset val="204"/>
          </rPr>
          <t>СМС 1,5</t>
        </r>
      </text>
    </comment>
    <comment ref="GJ1255" authorId="7" shapeId="0" xr:uid="{00000000-0006-0000-0000-0000FE010000}">
      <text>
        <r>
          <rPr>
            <b/>
            <sz val="9"/>
            <color indexed="81"/>
            <rFont val="Tahoma"/>
            <family val="2"/>
            <charset val="204"/>
          </rPr>
          <t xml:space="preserve">СМС   1,5
</t>
        </r>
        <r>
          <rPr>
            <sz val="9"/>
            <color indexed="81"/>
            <rFont val="Tahoma"/>
            <family val="2"/>
            <charset val="204"/>
          </rPr>
          <t xml:space="preserve">
</t>
        </r>
      </text>
    </comment>
    <comment ref="CT1263" authorId="1" shapeId="0" xr:uid="{00000000-0006-0000-0000-0000FF010000}">
      <text>
        <r>
          <rPr>
            <b/>
            <sz val="9"/>
            <color indexed="81"/>
            <rFont val="Tahoma"/>
            <family val="2"/>
            <charset val="204"/>
          </rPr>
          <t>t = -32°C, ветер - 5м/с,</t>
        </r>
        <r>
          <rPr>
            <sz val="9"/>
            <color indexed="81"/>
            <rFont val="Tahoma"/>
            <family val="2"/>
            <charset val="204"/>
          </rPr>
          <t xml:space="preserve">
</t>
        </r>
      </text>
    </comment>
    <comment ref="CV1263" authorId="1" shapeId="0" xr:uid="{00000000-0006-0000-0000-000000020000}">
      <text>
        <r>
          <rPr>
            <b/>
            <sz val="9"/>
            <color indexed="81"/>
            <rFont val="Tahoma"/>
            <family val="2"/>
            <charset val="204"/>
          </rPr>
          <t>t = -33°C, ветер - 5м/с,</t>
        </r>
        <r>
          <rPr>
            <sz val="9"/>
            <color indexed="81"/>
            <rFont val="Tahoma"/>
            <family val="2"/>
            <charset val="204"/>
          </rPr>
          <t xml:space="preserve">
</t>
        </r>
      </text>
    </comment>
    <comment ref="DE1263" authorId="1" shapeId="0" xr:uid="{00000000-0006-0000-0000-000001020000}">
      <text>
        <r>
          <rPr>
            <b/>
            <sz val="9"/>
            <color indexed="81"/>
            <rFont val="Tahoma"/>
            <family val="2"/>
            <charset val="204"/>
          </rPr>
          <t>срезка свай №2.7; №2.8; №2.10</t>
        </r>
        <r>
          <rPr>
            <sz val="9"/>
            <color indexed="81"/>
            <rFont val="Tahoma"/>
            <family val="2"/>
            <charset val="204"/>
          </rPr>
          <t xml:space="preserve">
</t>
        </r>
      </text>
    </comment>
    <comment ref="DZ1265" authorId="3" shapeId="0" xr:uid="{00000000-0006-0000-0000-000002020000}">
      <text>
        <r>
          <rPr>
            <b/>
            <sz val="9"/>
            <color indexed="81"/>
            <rFont val="Tahoma"/>
            <family val="2"/>
            <charset val="204"/>
          </rPr>
          <t>2,39. 2,41..2,42.,2,43.</t>
        </r>
        <r>
          <rPr>
            <sz val="9"/>
            <color indexed="81"/>
            <rFont val="Tahoma"/>
            <family val="2"/>
            <charset val="204"/>
          </rPr>
          <t xml:space="preserve">
</t>
        </r>
      </text>
    </comment>
    <comment ref="EA1265" authorId="3" shapeId="0" xr:uid="{00000000-0006-0000-0000-000003020000}">
      <text>
        <r>
          <rPr>
            <b/>
            <sz val="9"/>
            <color indexed="81"/>
            <rFont val="Tahoma"/>
            <family val="2"/>
            <charset val="204"/>
          </rPr>
          <t>№ 2,47. 2,46. 2,45. 2,44.</t>
        </r>
        <r>
          <rPr>
            <sz val="9"/>
            <color indexed="81"/>
            <rFont val="Tahoma"/>
            <family val="2"/>
            <charset val="204"/>
          </rPr>
          <t xml:space="preserve">
</t>
        </r>
      </text>
    </comment>
    <comment ref="EC1265" authorId="3" shapeId="0" xr:uid="{00000000-0006-0000-0000-000004020000}">
      <text>
        <r>
          <rPr>
            <b/>
            <sz val="9"/>
            <color indexed="81"/>
            <rFont val="Tahoma"/>
            <family val="2"/>
            <charset val="204"/>
          </rPr>
          <t>№ 2,55.,2,56, 2.57, 2.58,</t>
        </r>
      </text>
    </comment>
    <comment ref="ED1265" authorId="1" shapeId="0" xr:uid="{00000000-0006-0000-0000-000005020000}">
      <text>
        <r>
          <rPr>
            <b/>
            <sz val="9"/>
            <color indexed="81"/>
            <rFont val="Tahoma"/>
            <family val="2"/>
            <charset val="204"/>
          </rPr>
          <t>№2,60., 2,61., 2,62</t>
        </r>
        <r>
          <rPr>
            <sz val="9"/>
            <color indexed="81"/>
            <rFont val="Tahoma"/>
            <family val="2"/>
            <charset val="204"/>
          </rPr>
          <t xml:space="preserve">
</t>
        </r>
      </text>
    </comment>
    <comment ref="EE1265" authorId="3" shapeId="0" xr:uid="{00000000-0006-0000-0000-000006020000}">
      <text>
        <r>
          <rPr>
            <b/>
            <sz val="9"/>
            <color indexed="81"/>
            <rFont val="Tahoma"/>
            <family val="2"/>
            <charset val="204"/>
          </rPr>
          <t>2,63, 2,64, 2,65,2.66, 2.67, 2,69</t>
        </r>
        <r>
          <rPr>
            <sz val="9"/>
            <color indexed="81"/>
            <rFont val="Tahoma"/>
            <family val="2"/>
            <charset val="204"/>
          </rPr>
          <t xml:space="preserve">
</t>
        </r>
      </text>
    </comment>
    <comment ref="EF1265" authorId="1" shapeId="0" xr:uid="{00000000-0006-0000-0000-000007020000}">
      <text>
        <r>
          <rPr>
            <b/>
            <sz val="9"/>
            <color indexed="81"/>
            <rFont val="Tahoma"/>
            <family val="2"/>
            <charset val="204"/>
          </rPr>
          <t>№ 2.70, № 2.71.</t>
        </r>
      </text>
    </comment>
    <comment ref="EI1265" authorId="1" shapeId="0" xr:uid="{00000000-0006-0000-0000-000008020000}">
      <text>
        <r>
          <rPr>
            <b/>
            <sz val="9"/>
            <color indexed="81"/>
            <rFont val="Tahoma"/>
            <family val="2"/>
            <charset val="204"/>
          </rPr>
          <t>№ 2.72, 2.73, 2.74, 2.75</t>
        </r>
      </text>
    </comment>
    <comment ref="EK1265" authorId="2" shapeId="0" xr:uid="{00000000-0006-0000-0000-000009020000}">
      <text>
        <r>
          <rPr>
            <b/>
            <sz val="10"/>
            <color indexed="81"/>
            <rFont val="Tahoma"/>
            <family val="2"/>
            <charset val="204"/>
          </rPr>
          <t>№279-285</t>
        </r>
        <r>
          <rPr>
            <sz val="9"/>
            <color indexed="81"/>
            <rFont val="Tahoma"/>
            <family val="2"/>
            <charset val="204"/>
          </rPr>
          <t xml:space="preserve">
</t>
        </r>
      </text>
    </comment>
    <comment ref="EL1265" authorId="2" shapeId="0" xr:uid="{00000000-0006-0000-0000-00000A020000}">
      <text>
        <r>
          <rPr>
            <b/>
            <sz val="11"/>
            <color indexed="81"/>
            <rFont val="Tahoma"/>
            <family val="2"/>
            <charset val="204"/>
          </rPr>
          <t>№ 2,86; 2, 89-    2, 95.</t>
        </r>
        <r>
          <rPr>
            <sz val="11"/>
            <color indexed="81"/>
            <rFont val="Tahoma"/>
            <family val="2"/>
            <charset val="204"/>
          </rPr>
          <t xml:space="preserve">
</t>
        </r>
      </text>
    </comment>
    <comment ref="EM1265" authorId="2" shapeId="0" xr:uid="{00000000-0006-0000-0000-00000B020000}">
      <text>
        <r>
          <rPr>
            <b/>
            <sz val="12"/>
            <color indexed="81"/>
            <rFont val="Tahoma"/>
            <family val="2"/>
            <charset val="204"/>
          </rPr>
          <t>№ 2.96- 2.99</t>
        </r>
        <r>
          <rPr>
            <sz val="12"/>
            <color indexed="81"/>
            <rFont val="Tahoma"/>
            <family val="2"/>
            <charset val="204"/>
          </rPr>
          <t xml:space="preserve">
</t>
        </r>
      </text>
    </comment>
    <comment ref="FD1265" authorId="2" shapeId="0" xr:uid="{00000000-0006-0000-0000-00000C020000}">
      <text>
        <r>
          <rPr>
            <b/>
            <sz val="9"/>
            <color indexed="81"/>
            <rFont val="Tahoma"/>
            <family val="2"/>
            <charset val="204"/>
          </rPr>
          <t>с 16 часов работы остановлены из-за погодных условий</t>
        </r>
      </text>
    </comment>
    <comment ref="GS1265" authorId="2" shapeId="0" xr:uid="{00000000-0006-0000-0000-00000D020000}">
      <text>
        <r>
          <rPr>
            <b/>
            <sz val="9"/>
            <color indexed="81"/>
            <rFont val="Tahoma"/>
            <family val="2"/>
            <charset val="204"/>
          </rPr>
          <t>СГАТ 2опоры</t>
        </r>
        <r>
          <rPr>
            <sz val="9"/>
            <color indexed="81"/>
            <rFont val="Tahoma"/>
            <family val="2"/>
            <charset val="204"/>
          </rPr>
          <t xml:space="preserve">
</t>
        </r>
      </text>
    </comment>
    <comment ref="HA1265" authorId="2" shapeId="0" xr:uid="{00000000-0006-0000-0000-00000E020000}">
      <text>
        <r>
          <rPr>
            <b/>
            <sz val="9"/>
            <color indexed="81"/>
            <rFont val="Tahoma"/>
            <family val="2"/>
            <charset val="204"/>
          </rPr>
          <t>СГАТ 10  опор</t>
        </r>
      </text>
    </comment>
    <comment ref="HB1265" authorId="2" shapeId="0" xr:uid="{00000000-0006-0000-0000-00000F020000}">
      <text>
        <r>
          <rPr>
            <b/>
            <sz val="9"/>
            <color indexed="81"/>
            <rFont val="Tahoma"/>
            <family val="2"/>
            <charset val="204"/>
          </rPr>
          <t>СГАТ 12 опор</t>
        </r>
        <r>
          <rPr>
            <sz val="9"/>
            <color indexed="81"/>
            <rFont val="Tahoma"/>
            <family val="2"/>
            <charset val="204"/>
          </rPr>
          <t xml:space="preserve">
</t>
        </r>
      </text>
    </comment>
    <comment ref="HC1265" authorId="2" shapeId="0" xr:uid="{00000000-0006-0000-0000-000010020000}">
      <text>
        <r>
          <rPr>
            <b/>
            <sz val="9"/>
            <color indexed="81"/>
            <rFont val="Tahoma"/>
            <family val="2"/>
            <charset val="204"/>
          </rPr>
          <t>СГАТ 11</t>
        </r>
        <r>
          <rPr>
            <sz val="9"/>
            <color indexed="81"/>
            <rFont val="Tahoma"/>
            <family val="2"/>
            <charset val="204"/>
          </rPr>
          <t xml:space="preserve">
</t>
        </r>
      </text>
    </comment>
    <comment ref="HD1265" authorId="2" shapeId="0" xr:uid="{00000000-0006-0000-0000-000011020000}">
      <text>
        <r>
          <rPr>
            <b/>
            <sz val="9"/>
            <color indexed="81"/>
            <rFont val="Tahoma"/>
            <family val="2"/>
            <charset val="204"/>
          </rPr>
          <t>СГАТ 10</t>
        </r>
      </text>
    </comment>
    <comment ref="HE1265" authorId="7" shapeId="0" xr:uid="{00000000-0006-0000-0000-000012020000}">
      <text>
        <r>
          <rPr>
            <b/>
            <sz val="9"/>
            <color indexed="81"/>
            <rFont val="Tahoma"/>
            <family val="2"/>
            <charset val="204"/>
          </rPr>
          <t>СГАТ 10</t>
        </r>
        <r>
          <rPr>
            <sz val="9"/>
            <color indexed="81"/>
            <rFont val="Tahoma"/>
            <family val="2"/>
            <charset val="204"/>
          </rPr>
          <t xml:space="preserve">
</t>
        </r>
      </text>
    </comment>
    <comment ref="HF1265" authorId="7" shapeId="0" xr:uid="{00000000-0006-0000-0000-000013020000}">
      <text>
        <r>
          <rPr>
            <b/>
            <sz val="9"/>
            <color indexed="81"/>
            <rFont val="Tahoma"/>
            <family val="2"/>
            <charset val="204"/>
          </rPr>
          <t xml:space="preserve">СТГ 14
</t>
        </r>
        <r>
          <rPr>
            <sz val="9"/>
            <color indexed="81"/>
            <rFont val="Tahoma"/>
            <family val="2"/>
            <charset val="204"/>
          </rPr>
          <t xml:space="preserve">
</t>
        </r>
      </text>
    </comment>
    <comment ref="HG1265" authorId="2" shapeId="0" xr:uid="{00000000-0006-0000-0000-000014020000}">
      <text>
        <r>
          <rPr>
            <b/>
            <sz val="9"/>
            <color indexed="81"/>
            <rFont val="Tahoma"/>
            <family val="2"/>
            <charset val="204"/>
          </rPr>
          <t>стг</t>
        </r>
      </text>
    </comment>
    <comment ref="HK1265" authorId="7" shapeId="0" xr:uid="{00000000-0006-0000-0000-000015020000}">
      <text>
        <r>
          <rPr>
            <b/>
            <sz val="15"/>
            <color indexed="81"/>
            <rFont val="Tahoma"/>
            <family val="2"/>
            <charset val="204"/>
          </rPr>
          <t>стг</t>
        </r>
      </text>
    </comment>
    <comment ref="HL1265" authorId="2" shapeId="0" xr:uid="{00000000-0006-0000-0000-000016020000}">
      <text>
        <r>
          <rPr>
            <sz val="9"/>
            <color indexed="81"/>
            <rFont val="Tahoma"/>
            <family val="2"/>
            <charset val="204"/>
          </rPr>
          <t xml:space="preserve">стг
</t>
        </r>
      </text>
    </comment>
    <comment ref="HM1265" authorId="2" shapeId="0" xr:uid="{00000000-0006-0000-0000-000017020000}">
      <text>
        <r>
          <rPr>
            <b/>
            <sz val="12"/>
            <color indexed="81"/>
            <rFont val="Tahoma"/>
            <family val="2"/>
            <charset val="204"/>
          </rPr>
          <t>стг</t>
        </r>
        <r>
          <rPr>
            <sz val="9"/>
            <color indexed="81"/>
            <rFont val="Tahoma"/>
            <family val="2"/>
            <charset val="204"/>
          </rPr>
          <t xml:space="preserve">
</t>
        </r>
      </text>
    </comment>
    <comment ref="HN1265" authorId="2" shapeId="0" xr:uid="{00000000-0006-0000-0000-000018020000}">
      <text>
        <r>
          <rPr>
            <b/>
            <u/>
            <sz val="10"/>
            <color indexed="81"/>
            <rFont val="Tahoma"/>
            <family val="2"/>
            <charset val="204"/>
          </rPr>
          <t xml:space="preserve">СТГ </t>
        </r>
        <r>
          <rPr>
            <u/>
            <sz val="9"/>
            <color indexed="81"/>
            <rFont val="Tahoma"/>
            <family val="2"/>
            <charset val="204"/>
          </rPr>
          <t xml:space="preserve">
МЕТЕЛЬ, ОТСУТСТВИЕ ПРОЕЗДА.</t>
        </r>
      </text>
    </comment>
  </commentList>
</comments>
</file>

<file path=xl/sharedStrings.xml><?xml version="1.0" encoding="utf-8"?>
<sst xmlns="http://schemas.openxmlformats.org/spreadsheetml/2006/main" count="5305" uniqueCount="1241">
  <si>
    <t>№ п/п</t>
  </si>
  <si>
    <t>Ед.    изм.</t>
  </si>
  <si>
    <t>Объём всего</t>
  </si>
  <si>
    <t>С начала строительства с накоплением</t>
  </si>
  <si>
    <t>Факт за сутки</t>
  </si>
  <si>
    <t>Ноябрь 2013</t>
  </si>
  <si>
    <t>Декабрь 20123</t>
  </si>
  <si>
    <t>Январь 2014</t>
  </si>
  <si>
    <t>Февраль 2014</t>
  </si>
  <si>
    <t>Март  2014</t>
  </si>
  <si>
    <t>Апрель  2014</t>
  </si>
  <si>
    <t>Май  2014</t>
  </si>
  <si>
    <t>НОЯБРЬ с накоплением</t>
  </si>
  <si>
    <t>ДЕКАБРЬ с накоплением</t>
  </si>
  <si>
    <t>Январь  с накоплением</t>
  </si>
  <si>
    <t>ФЕВРАЛЬ с накоплением</t>
  </si>
  <si>
    <t>МАРТ с накоплением</t>
  </si>
  <si>
    <t>АПРЕЛЬ с накоплением</t>
  </si>
  <si>
    <t>МАЙ с накоплением</t>
  </si>
  <si>
    <t>Июнь  с накоплением</t>
  </si>
  <si>
    <t>Начало</t>
  </si>
  <si>
    <t>Оконч.</t>
  </si>
  <si>
    <t xml:space="preserve">план </t>
  </si>
  <si>
    <t xml:space="preserve">факт </t>
  </si>
  <si>
    <t>1</t>
  </si>
  <si>
    <t>план</t>
  </si>
  <si>
    <t>факт</t>
  </si>
  <si>
    <t>2</t>
  </si>
  <si>
    <t>2.1</t>
  </si>
  <si>
    <t>2.2</t>
  </si>
  <si>
    <t>2.3</t>
  </si>
  <si>
    <t>2.4</t>
  </si>
  <si>
    <t>2.5</t>
  </si>
  <si>
    <t>2.6</t>
  </si>
  <si>
    <t>2.7</t>
  </si>
  <si>
    <t>3</t>
  </si>
  <si>
    <t>3.1</t>
  </si>
  <si>
    <t>м2</t>
  </si>
  <si>
    <t>тн</t>
  </si>
  <si>
    <t>3.2</t>
  </si>
  <si>
    <t>4</t>
  </si>
  <si>
    <t>4.1</t>
  </si>
  <si>
    <t>4.2</t>
  </si>
  <si>
    <t>5</t>
  </si>
  <si>
    <t>5.1</t>
  </si>
  <si>
    <t>м3</t>
  </si>
  <si>
    <t>5.2</t>
  </si>
  <si>
    <t>6</t>
  </si>
  <si>
    <t>6.1</t>
  </si>
  <si>
    <t>7</t>
  </si>
  <si>
    <t>7.1</t>
  </si>
  <si>
    <t>7.2</t>
  </si>
  <si>
    <t>План</t>
  </si>
  <si>
    <t>Факт</t>
  </si>
  <si>
    <t>6.2</t>
  </si>
  <si>
    <t>7.3</t>
  </si>
  <si>
    <t>7.4</t>
  </si>
  <si>
    <t>7.5</t>
  </si>
  <si>
    <t>1.1</t>
  </si>
  <si>
    <t>шт</t>
  </si>
  <si>
    <t>1.2</t>
  </si>
  <si>
    <t>1.3</t>
  </si>
  <si>
    <t>1.4</t>
  </si>
  <si>
    <t>1.5</t>
  </si>
  <si>
    <t>1.6</t>
  </si>
  <si>
    <t>1.7</t>
  </si>
  <si>
    <t>1.8</t>
  </si>
  <si>
    <t>1.9</t>
  </si>
  <si>
    <t>1.10</t>
  </si>
  <si>
    <t>3.3</t>
  </si>
  <si>
    <t>4.3</t>
  </si>
  <si>
    <t>4.4</t>
  </si>
  <si>
    <t>4.5</t>
  </si>
  <si>
    <t>4.7</t>
  </si>
  <si>
    <t>4.11</t>
  </si>
  <si>
    <t>5.3</t>
  </si>
  <si>
    <t>5.4</t>
  </si>
  <si>
    <t>6.3</t>
  </si>
  <si>
    <t>6.4</t>
  </si>
  <si>
    <t>% завершения всего</t>
  </si>
  <si>
    <t>% выполнения плана</t>
  </si>
  <si>
    <t>Выполнено по состоянию на 1.11.13</t>
  </si>
  <si>
    <t>План/
факт</t>
  </si>
  <si>
    <t>Причины отставания, 
краткие мероприятия</t>
  </si>
  <si>
    <t>Срок завершения  строительства</t>
  </si>
  <si>
    <t>4.6</t>
  </si>
  <si>
    <t>4.8</t>
  </si>
  <si>
    <t>2.9</t>
  </si>
  <si>
    <t>2.8</t>
  </si>
  <si>
    <t>4.9</t>
  </si>
  <si>
    <t>4.10</t>
  </si>
  <si>
    <t>Остаток по состоянию на 1.11.13</t>
  </si>
  <si>
    <t>Монтаж металлоконструкций</t>
  </si>
  <si>
    <t>Скрыть после заполнения</t>
  </si>
  <si>
    <t>Июль 2014</t>
  </si>
  <si>
    <t>Июль с накоплением</t>
  </si>
  <si>
    <t>Август  с накоплением</t>
  </si>
  <si>
    <t>Август   2014</t>
  </si>
  <si>
    <t>Изготовление свай  219 мм (перфорация, антикор)</t>
  </si>
  <si>
    <t>шт.</t>
  </si>
  <si>
    <t>Заполнение скважины, погружение сваи, заполнение полости сваи 219 мм</t>
  </si>
  <si>
    <t>Монтаж оголовков, ростверков</t>
  </si>
  <si>
    <t>Очистка, огрунтовка, покраска опор</t>
  </si>
  <si>
    <t>Монтаж скользящих опор</t>
  </si>
  <si>
    <t>Монтаж неподвижных опор</t>
  </si>
  <si>
    <t>стык</t>
  </si>
  <si>
    <t>Изоляция стыков</t>
  </si>
  <si>
    <t>Знаки  линейные</t>
  </si>
  <si>
    <t>Переходы через водные преграды</t>
  </si>
  <si>
    <t>2.1.1</t>
  </si>
  <si>
    <t>2.1.2</t>
  </si>
  <si>
    <t>2.1.3</t>
  </si>
  <si>
    <t>2.1.4</t>
  </si>
  <si>
    <t>Заполнение скважины, погружение сваи, заполнение полости сваи 325 мм</t>
  </si>
  <si>
    <t>Монтаж оголовков</t>
  </si>
  <si>
    <t>Монтаж опор ОПм1</t>
  </si>
  <si>
    <t>Очистка, огрунтовка, покраска балочных конструкций</t>
  </si>
  <si>
    <t>2.2.1</t>
  </si>
  <si>
    <t>2.2.2</t>
  </si>
  <si>
    <t>2.2.3</t>
  </si>
  <si>
    <t>2.2.4</t>
  </si>
  <si>
    <t>2.3.1</t>
  </si>
  <si>
    <t>2.3.2</t>
  </si>
  <si>
    <t>2.3.3</t>
  </si>
  <si>
    <t>2.3.4</t>
  </si>
  <si>
    <t>2.4.1</t>
  </si>
  <si>
    <t>2.4.2</t>
  </si>
  <si>
    <t>2.4.3</t>
  </si>
  <si>
    <t>2.4.4</t>
  </si>
  <si>
    <t>2.5.1</t>
  </si>
  <si>
    <t>2.5.2</t>
  </si>
  <si>
    <t>2.5.3</t>
  </si>
  <si>
    <t>2.5.4</t>
  </si>
  <si>
    <t>2.6.1</t>
  </si>
  <si>
    <t>2.6.2</t>
  </si>
  <si>
    <t>2.6.3</t>
  </si>
  <si>
    <t>2.6.4</t>
  </si>
  <si>
    <t>2.7.1</t>
  </si>
  <si>
    <t>2.7.2</t>
  </si>
  <si>
    <t>2.7.3</t>
  </si>
  <si>
    <t>2.7.4</t>
  </si>
  <si>
    <t>2.8.1</t>
  </si>
  <si>
    <t>2.8.2</t>
  </si>
  <si>
    <t>2.8.3</t>
  </si>
  <si>
    <t>2.8.4</t>
  </si>
  <si>
    <t>2.9.1</t>
  </si>
  <si>
    <t>2.9.2</t>
  </si>
  <si>
    <t>2.9.3</t>
  </si>
  <si>
    <t>2.9.4</t>
  </si>
  <si>
    <t>2.10</t>
  </si>
  <si>
    <t>2.10.1</t>
  </si>
  <si>
    <t>2.10.2</t>
  </si>
  <si>
    <t>2.10.3</t>
  </si>
  <si>
    <t>2.10.4</t>
  </si>
  <si>
    <t>2.11.1</t>
  </si>
  <si>
    <t>2.11</t>
  </si>
  <si>
    <t>2.11.2</t>
  </si>
  <si>
    <t>2.11.3</t>
  </si>
  <si>
    <t>2.11.4</t>
  </si>
  <si>
    <t>2.12</t>
  </si>
  <si>
    <t>2.12.1</t>
  </si>
  <si>
    <t>2.12.2</t>
  </si>
  <si>
    <t>2.12.3</t>
  </si>
  <si>
    <t>2.12.4</t>
  </si>
  <si>
    <t>2.13</t>
  </si>
  <si>
    <t>2.13.1</t>
  </si>
  <si>
    <t>2.13.2</t>
  </si>
  <si>
    <t>2.13.3</t>
  </si>
  <si>
    <t>2.13.4</t>
  </si>
  <si>
    <t>2.14</t>
  </si>
  <si>
    <t>2.14.1</t>
  </si>
  <si>
    <t>2.14.2</t>
  </si>
  <si>
    <t>2.14.3</t>
  </si>
  <si>
    <t>2.14.4</t>
  </si>
  <si>
    <t>2.15</t>
  </si>
  <si>
    <t>2.15.1</t>
  </si>
  <si>
    <t>2.15.2</t>
  </si>
  <si>
    <t>2.15.3</t>
  </si>
  <si>
    <t>2.15.4</t>
  </si>
  <si>
    <t>2.16</t>
  </si>
  <si>
    <t>2.16.1</t>
  </si>
  <si>
    <t>2.16.2</t>
  </si>
  <si>
    <t>2.16.3</t>
  </si>
  <si>
    <t>2.16.4</t>
  </si>
  <si>
    <t>2.17</t>
  </si>
  <si>
    <t>2.17.1</t>
  </si>
  <si>
    <t>2.17.2</t>
  </si>
  <si>
    <t>2.17.3</t>
  </si>
  <si>
    <t>2.17.4</t>
  </si>
  <si>
    <t>2.18</t>
  </si>
  <si>
    <t>2.18.1</t>
  </si>
  <si>
    <t>2.18.2</t>
  </si>
  <si>
    <t>2.18.3</t>
  </si>
  <si>
    <t>2.18.4</t>
  </si>
  <si>
    <t>2.19</t>
  </si>
  <si>
    <t>2.19.1</t>
  </si>
  <si>
    <t>2.19.2</t>
  </si>
  <si>
    <t>2.19.3</t>
  </si>
  <si>
    <t>2.19.4</t>
  </si>
  <si>
    <t>2.20</t>
  </si>
  <si>
    <t>2.20.1</t>
  </si>
  <si>
    <t>2.20.2</t>
  </si>
  <si>
    <t>2.20.3</t>
  </si>
  <si>
    <t>2.20.4</t>
  </si>
  <si>
    <t>2.21</t>
  </si>
  <si>
    <t>2.21.1</t>
  </si>
  <si>
    <t>2.21.2</t>
  </si>
  <si>
    <t>2.21.3</t>
  </si>
  <si>
    <t>2.21.4</t>
  </si>
  <si>
    <t>4.1.1</t>
  </si>
  <si>
    <t>4.2.1</t>
  </si>
  <si>
    <t>4.1.2</t>
  </si>
  <si>
    <t>4.2.2</t>
  </si>
  <si>
    <t>Монтаж стоек, балок, лестниц</t>
  </si>
  <si>
    <t>4.1.3</t>
  </si>
  <si>
    <t>4.2.3</t>
  </si>
  <si>
    <t>3.1.1</t>
  </si>
  <si>
    <t>3.1.2</t>
  </si>
  <si>
    <t>3.1.3</t>
  </si>
  <si>
    <t>3.1.4</t>
  </si>
  <si>
    <t>3.2.1</t>
  </si>
  <si>
    <t>3.2.2</t>
  </si>
  <si>
    <t>3.2.3</t>
  </si>
  <si>
    <t>3.2.4</t>
  </si>
  <si>
    <t>3.3.1</t>
  </si>
  <si>
    <t>3.3.2</t>
  </si>
  <si>
    <t>3.3.3</t>
  </si>
  <si>
    <t>3.3.4</t>
  </si>
  <si>
    <t xml:space="preserve">Переходы для животных </t>
  </si>
  <si>
    <t>4.1.4</t>
  </si>
  <si>
    <t>4.1.5</t>
  </si>
  <si>
    <t>4.2.4</t>
  </si>
  <si>
    <t>4.2.5</t>
  </si>
  <si>
    <t>4.3.1</t>
  </si>
  <si>
    <t>4.3.2</t>
  </si>
  <si>
    <t>4.3.3</t>
  </si>
  <si>
    <t>4.3.4</t>
  </si>
  <si>
    <t>4.3.5</t>
  </si>
  <si>
    <t>4.4.1</t>
  </si>
  <si>
    <t>4.4.2</t>
  </si>
  <si>
    <t>4.4.3</t>
  </si>
  <si>
    <t>4.4.4</t>
  </si>
  <si>
    <t>4.4.5</t>
  </si>
  <si>
    <t>4.5.1</t>
  </si>
  <si>
    <t>4.5.2</t>
  </si>
  <si>
    <t>4.5.3</t>
  </si>
  <si>
    <t>4.5.4</t>
  </si>
  <si>
    <t>4.5.5</t>
  </si>
  <si>
    <t>4.6.1</t>
  </si>
  <si>
    <t>4.6.2</t>
  </si>
  <si>
    <t>4.6.3</t>
  </si>
  <si>
    <t>4.6.4</t>
  </si>
  <si>
    <t>4.6.5</t>
  </si>
  <si>
    <t>4.7.1</t>
  </si>
  <si>
    <t>4.7.2</t>
  </si>
  <si>
    <t>4.7.3</t>
  </si>
  <si>
    <t>4.7.4</t>
  </si>
  <si>
    <t>4.7.5</t>
  </si>
  <si>
    <t>4.8.1</t>
  </si>
  <si>
    <t>4.8.2</t>
  </si>
  <si>
    <t>4.8.3</t>
  </si>
  <si>
    <t>4.8.4</t>
  </si>
  <si>
    <t>4.8.5</t>
  </si>
  <si>
    <t>4.9.1</t>
  </si>
  <si>
    <t>4.9.2</t>
  </si>
  <si>
    <t>4.9.3</t>
  </si>
  <si>
    <t>4.9.4</t>
  </si>
  <si>
    <t>4.9.5</t>
  </si>
  <si>
    <t>4.10.1</t>
  </si>
  <si>
    <t>4.10.2</t>
  </si>
  <si>
    <t>4.10.3</t>
  </si>
  <si>
    <t>4.10.4</t>
  </si>
  <si>
    <t>4.10.5</t>
  </si>
  <si>
    <t>4.11.1</t>
  </si>
  <si>
    <t>4.11.2</t>
  </si>
  <si>
    <t>4.11.3</t>
  </si>
  <si>
    <t>4.11.4</t>
  </si>
  <si>
    <t>4.11.5</t>
  </si>
  <si>
    <t>4.12</t>
  </si>
  <si>
    <t>4.12.1</t>
  </si>
  <si>
    <t>4.12.2</t>
  </si>
  <si>
    <t>4.12.3</t>
  </si>
  <si>
    <t>4.12.4</t>
  </si>
  <si>
    <t>4.12.5</t>
  </si>
  <si>
    <t>4.13</t>
  </si>
  <si>
    <t>4.13.1</t>
  </si>
  <si>
    <t>4.13.2</t>
  </si>
  <si>
    <t>4.13.3</t>
  </si>
  <si>
    <t>4.13.4</t>
  </si>
  <si>
    <t>4.13.5</t>
  </si>
  <si>
    <t>4.14</t>
  </si>
  <si>
    <t>4.14.1</t>
  </si>
  <si>
    <t>4.14.2</t>
  </si>
  <si>
    <t>4.14.3</t>
  </si>
  <si>
    <t>4.14.4</t>
  </si>
  <si>
    <t>4.14.5</t>
  </si>
  <si>
    <t>4.15</t>
  </si>
  <si>
    <t>4.15.1</t>
  </si>
  <si>
    <t>4.15.2</t>
  </si>
  <si>
    <t>4.15.3</t>
  </si>
  <si>
    <t>4.15.4</t>
  </si>
  <si>
    <t>4.15.5</t>
  </si>
  <si>
    <t>4.16</t>
  </si>
  <si>
    <t>4.16.1</t>
  </si>
  <si>
    <t>4.16.2</t>
  </si>
  <si>
    <t>4.16.3</t>
  </si>
  <si>
    <t>4.16.4</t>
  </si>
  <si>
    <t>4.16.5</t>
  </si>
  <si>
    <t>4.17</t>
  </si>
  <si>
    <t>4.17.1</t>
  </si>
  <si>
    <t>4.17.2</t>
  </si>
  <si>
    <t>4.17.3</t>
  </si>
  <si>
    <t>4.17.4</t>
  </si>
  <si>
    <t>4.17.5</t>
  </si>
  <si>
    <t>4.18</t>
  </si>
  <si>
    <t>4.18.1</t>
  </si>
  <si>
    <t>4.18.2</t>
  </si>
  <si>
    <t>4.18.3</t>
  </si>
  <si>
    <t>4.18.4</t>
  </si>
  <si>
    <t>4.18.5</t>
  </si>
  <si>
    <t>4.19</t>
  </si>
  <si>
    <t>4.19.1</t>
  </si>
  <si>
    <t>4.19.2</t>
  </si>
  <si>
    <t>4.19.3</t>
  </si>
  <si>
    <t>4.19.4</t>
  </si>
  <si>
    <t>4.19.5</t>
  </si>
  <si>
    <t>4.20</t>
  </si>
  <si>
    <t>4.20.1</t>
  </si>
  <si>
    <t>4.20.2</t>
  </si>
  <si>
    <t>4.20.3</t>
  </si>
  <si>
    <t>4.20.4</t>
  </si>
  <si>
    <t>4.20.5</t>
  </si>
  <si>
    <t>4.21</t>
  </si>
  <si>
    <t>4.21.1</t>
  </si>
  <si>
    <t>4.21.2</t>
  </si>
  <si>
    <t>4.21.3</t>
  </si>
  <si>
    <t>4.21.4</t>
  </si>
  <si>
    <t>4.21.5</t>
  </si>
  <si>
    <t>Фундамент</t>
  </si>
  <si>
    <t>5.1.1</t>
  </si>
  <si>
    <t>Транспорт грунта и отсыпка площадки с уплотнением</t>
  </si>
  <si>
    <t>Изготовление свай  159 мм (перфорация, антикор)</t>
  </si>
  <si>
    <t>Бурение скважин   250 мм</t>
  </si>
  <si>
    <t>Заполнение скважины, погружение сваи, заполнение полости сваи 159 мм</t>
  </si>
  <si>
    <t>Бурение скважин   300 мм</t>
  </si>
  <si>
    <t>5.1.2</t>
  </si>
  <si>
    <t>5.1.3</t>
  </si>
  <si>
    <t>5.1.4</t>
  </si>
  <si>
    <t>5.1.5</t>
  </si>
  <si>
    <t>5.1.6</t>
  </si>
  <si>
    <t>5.1.7</t>
  </si>
  <si>
    <t>5.1.8</t>
  </si>
  <si>
    <t>Площадки обслуживания и лестницы</t>
  </si>
  <si>
    <t>Очистка, огрунтовка, покраска металлоконструкций</t>
  </si>
  <si>
    <t xml:space="preserve">Устройство основания под тротуар из щебня </t>
  </si>
  <si>
    <t>Устройство тротуаров из плитки 0,25 м2</t>
  </si>
  <si>
    <t>5.2.1</t>
  </si>
  <si>
    <t>5.2.2</t>
  </si>
  <si>
    <t>5.2.3</t>
  </si>
  <si>
    <t>5.2.4</t>
  </si>
  <si>
    <t>5.2.5</t>
  </si>
  <si>
    <t>5.2.6</t>
  </si>
  <si>
    <t>5.2.7</t>
  </si>
  <si>
    <t>Опоры и монтаж СОД</t>
  </si>
  <si>
    <t>Монтаж камеры СОД</t>
  </si>
  <si>
    <t>5.3.1</t>
  </si>
  <si>
    <t>5.3.2</t>
  </si>
  <si>
    <t>5.3.3</t>
  </si>
  <si>
    <t>5.4.1</t>
  </si>
  <si>
    <t>5.4.2</t>
  </si>
  <si>
    <t>Благоустройство и ограждение</t>
  </si>
  <si>
    <t>Укрепление откосов с посевом трав</t>
  </si>
  <si>
    <t>Монтаж балок, стоек</t>
  </si>
  <si>
    <t>Установка металлических оград</t>
  </si>
  <si>
    <t>м.п</t>
  </si>
  <si>
    <t>Монтаж ворот и калиток</t>
  </si>
  <si>
    <t>5.4.3</t>
  </si>
  <si>
    <t>Монтаж балок, стоек, ограждения</t>
  </si>
  <si>
    <t>6.1.1</t>
  </si>
  <si>
    <t>6.1.2</t>
  </si>
  <si>
    <t>6.1.3</t>
  </si>
  <si>
    <t>6.1.4</t>
  </si>
  <si>
    <t>6.1.5</t>
  </si>
  <si>
    <t>6.1.6</t>
  </si>
  <si>
    <t>6.1.7</t>
  </si>
  <si>
    <t>6.1.8</t>
  </si>
  <si>
    <t>6.2.1</t>
  </si>
  <si>
    <t>6.2.2</t>
  </si>
  <si>
    <t>6.2.3</t>
  </si>
  <si>
    <t>6.2.4</t>
  </si>
  <si>
    <t>6.2.5</t>
  </si>
  <si>
    <t>6.2.6</t>
  </si>
  <si>
    <t>6.2.7</t>
  </si>
  <si>
    <t>6.3.1</t>
  </si>
  <si>
    <t>6.3.2</t>
  </si>
  <si>
    <t>6.3.3</t>
  </si>
  <si>
    <t>6.4.1</t>
  </si>
  <si>
    <t>6.4.2</t>
  </si>
  <si>
    <t>6.4.3</t>
  </si>
  <si>
    <t xml:space="preserve">Линейные сооружения и виды работ
</t>
  </si>
  <si>
    <t>Линейные сооружения (УЗА, БЛП, КТПН, ПАРН, БОП).</t>
  </si>
  <si>
    <t>Узел 2 ПК 14+82. БЛП
Узел 3 ПК 16+02. БЛП</t>
  </si>
  <si>
    <t>7.1.2</t>
  </si>
  <si>
    <t>7.1.3</t>
  </si>
  <si>
    <t>7.1.4</t>
  </si>
  <si>
    <t>7.1.5</t>
  </si>
  <si>
    <t>Монтаж металлоконструкций площадок и лестниц блоков</t>
  </si>
  <si>
    <t>7.1.6</t>
  </si>
  <si>
    <t>7.1.7</t>
  </si>
  <si>
    <t>Монтаж блока</t>
  </si>
  <si>
    <t>7.1.8</t>
  </si>
  <si>
    <t>Монтаж балок, площадок, стоек ограждения</t>
  </si>
  <si>
    <t>Установка металлических оград, калитки</t>
  </si>
  <si>
    <t xml:space="preserve">Узел 4 ПК 52+68. БЛП
Узел 5 ПК 53+33. </t>
  </si>
  <si>
    <t>7.2.2</t>
  </si>
  <si>
    <t>7.2.3</t>
  </si>
  <si>
    <t>7.2.4</t>
  </si>
  <si>
    <t>7.2.5</t>
  </si>
  <si>
    <t>7.2.6</t>
  </si>
  <si>
    <t>7.2.7</t>
  </si>
  <si>
    <t>ПК 84.  КТПН. БОП</t>
  </si>
  <si>
    <t>Монтаж металлоконструкций площадок и лестниц</t>
  </si>
  <si>
    <t>7.3.2</t>
  </si>
  <si>
    <t>7.3.3</t>
  </si>
  <si>
    <t>7.3.4</t>
  </si>
  <si>
    <t>7.3.5</t>
  </si>
  <si>
    <t>7.3.6</t>
  </si>
  <si>
    <t>Узел 6 ПК 104+22. БЛП
Узел 7 ПК 105+78. БЛП</t>
  </si>
  <si>
    <t>7.4.2</t>
  </si>
  <si>
    <t>7.4.3</t>
  </si>
  <si>
    <t>7.4.4</t>
  </si>
  <si>
    <t>7.4.5</t>
  </si>
  <si>
    <t>7.4.6</t>
  </si>
  <si>
    <t>7.4.7</t>
  </si>
  <si>
    <t>Узел 8 ПК 152+43. БЛП
Узел 9 ПК 154+58. БЛП</t>
  </si>
  <si>
    <t>7.5.2</t>
  </si>
  <si>
    <t>7.5.3</t>
  </si>
  <si>
    <t>7.5.4</t>
  </si>
  <si>
    <t>7.5.5</t>
  </si>
  <si>
    <t>7.5.6</t>
  </si>
  <si>
    <t>7.5.7</t>
  </si>
  <si>
    <t>Месячно-суточный график строительства объекта 
"Напорный нефтепровод ЦПС Новопортовского НГКМ - ПСП Мыс Каменный"</t>
  </si>
  <si>
    <t>ПР1 ПК15+47 р.Пяседеяха</t>
  </si>
  <si>
    <t>ПР2 ПК52+97 р.Ярапензя</t>
  </si>
  <si>
    <t>ПР3 ПК104+86 р.Сетная</t>
  </si>
  <si>
    <t>ПР4 ПК153+21 р.Верх. Паютаяха</t>
  </si>
  <si>
    <t>ПР5 ПК199+75 р.Ваннгоцьтарка</t>
  </si>
  <si>
    <t>ПР6 ПК242+73 р.Лымбанаяха</t>
  </si>
  <si>
    <t>ПР7 ПК286+72 р.Пасядаяха</t>
  </si>
  <si>
    <t>ПР8 ПК308+17 приток р.Бол.Нгысындермаяха</t>
  </si>
  <si>
    <t>ПР9 ПК320+19 р.Бол.Нгысындермаяха</t>
  </si>
  <si>
    <t>ПР10 ПК354+22 р.Мал.Нгысындермаяха</t>
  </si>
  <si>
    <t>ПР11 ПК400+94 р.Мал.Яраяха</t>
  </si>
  <si>
    <t>ПР12 ПК427+14 р.Яраяха</t>
  </si>
  <si>
    <t>ПР13 ПК517+72 р.Тарнгынесе</t>
  </si>
  <si>
    <t>ПР14 ПК549+25 р.Яртасе</t>
  </si>
  <si>
    <t>ПР15 ПК618+09 р.Макодаяха</t>
  </si>
  <si>
    <t>ПР16 ПК635+60 р.Мадолаваяха</t>
  </si>
  <si>
    <t>ПР17 ПК662+79 р.Лаптаяха</t>
  </si>
  <si>
    <t>ПР18 ПК709+63 р.Есерататосе</t>
  </si>
  <si>
    <t>ПР19 ПК767+35 р.Латаяхя</t>
  </si>
  <si>
    <t>ПР20 ПК868+63 р.Палкуртаяха</t>
  </si>
  <si>
    <t>ПР21 ПК905+36 р.Хаевынераяха</t>
  </si>
  <si>
    <t>4.22</t>
  </si>
  <si>
    <t>4.23</t>
  </si>
  <si>
    <t>4.24</t>
  </si>
  <si>
    <t>4.25</t>
  </si>
  <si>
    <t>4.26</t>
  </si>
  <si>
    <t>4.27</t>
  </si>
  <si>
    <t>4.27.1</t>
  </si>
  <si>
    <t>4.27.2</t>
  </si>
  <si>
    <t>4.27.3</t>
  </si>
  <si>
    <t>4.27.4</t>
  </si>
  <si>
    <t>4.27.5</t>
  </si>
  <si>
    <t>4.26.1</t>
  </si>
  <si>
    <t>4.26.2</t>
  </si>
  <si>
    <t>4.26.3</t>
  </si>
  <si>
    <t>4.26.4</t>
  </si>
  <si>
    <t>4.26.5</t>
  </si>
  <si>
    <t>4.25.1</t>
  </si>
  <si>
    <t>4.25.2</t>
  </si>
  <si>
    <t>4.25.3</t>
  </si>
  <si>
    <t>4.25.4</t>
  </si>
  <si>
    <t>4.25.5</t>
  </si>
  <si>
    <t>4.24.1</t>
  </si>
  <si>
    <t>4.24.2</t>
  </si>
  <si>
    <t>4.24.3</t>
  </si>
  <si>
    <t>4.24.4</t>
  </si>
  <si>
    <t>4.24.5</t>
  </si>
  <si>
    <t>4.23.1</t>
  </si>
  <si>
    <t>4.23.2</t>
  </si>
  <si>
    <t>4.23.3</t>
  </si>
  <si>
    <t>4.23.4</t>
  </si>
  <si>
    <t>4.23.5</t>
  </si>
  <si>
    <t>4.22.1</t>
  </si>
  <si>
    <t>4.22.2</t>
  </si>
  <si>
    <t>4.22.3</t>
  </si>
  <si>
    <t>4.22.4</t>
  </si>
  <si>
    <t>4.22.5</t>
  </si>
  <si>
    <t>Переход ПК 3+17</t>
  </si>
  <si>
    <t>Переход ПК 4+70</t>
  </si>
  <si>
    <t>7.6</t>
  </si>
  <si>
    <t>7.6.2</t>
  </si>
  <si>
    <t>7.6.3</t>
  </si>
  <si>
    <t>7.6.4</t>
  </si>
  <si>
    <t>7.6.5</t>
  </si>
  <si>
    <t>7.6.6</t>
  </si>
  <si>
    <t>7.6.7</t>
  </si>
  <si>
    <t>Узел 10 ПК 199+32. БЛП
Узел 11 ПК 200+38. БЛП</t>
  </si>
  <si>
    <t>7.7</t>
  </si>
  <si>
    <t xml:space="preserve"> БКУ ПАРН ПК205</t>
  </si>
  <si>
    <t>7.8</t>
  </si>
  <si>
    <t>Узел 12 ПК 241+18. БЛП
Узел 13 ПК 243+92. БЛП</t>
  </si>
  <si>
    <t>7.8.2</t>
  </si>
  <si>
    <t>7.8.3</t>
  </si>
  <si>
    <t>7.8.4</t>
  </si>
  <si>
    <t>7.8.5</t>
  </si>
  <si>
    <t>7.8.6</t>
  </si>
  <si>
    <t>7.8.7</t>
  </si>
  <si>
    <t>7.9</t>
  </si>
  <si>
    <t>7.9.2</t>
  </si>
  <si>
    <t>7.9.3</t>
  </si>
  <si>
    <t>7.9.4</t>
  </si>
  <si>
    <t>7.9.5</t>
  </si>
  <si>
    <t>7.9.6</t>
  </si>
  <si>
    <t>ПК250.  КТПН. БОП</t>
  </si>
  <si>
    <t>7.10</t>
  </si>
  <si>
    <t>7.10.2</t>
  </si>
  <si>
    <t>7.10.3</t>
  </si>
  <si>
    <t>7.10.4</t>
  </si>
  <si>
    <t>7.10.5</t>
  </si>
  <si>
    <t>7.10.6</t>
  </si>
  <si>
    <t>7.10.7</t>
  </si>
  <si>
    <t>Узел 14 ПК 286+22. БЛП
Узел 15 ПК 287+33. БЛП</t>
  </si>
  <si>
    <t>7.11</t>
  </si>
  <si>
    <t>7.11.2</t>
  </si>
  <si>
    <t>7.11.3</t>
  </si>
  <si>
    <t>7.11.4</t>
  </si>
  <si>
    <t>7.11.5</t>
  </si>
  <si>
    <t>7.11.6</t>
  </si>
  <si>
    <t>7.11.7</t>
  </si>
  <si>
    <t>Узел 16а ПК 307+42. БЛП
Узел 16б ПК 308+88. БЛП</t>
  </si>
  <si>
    <t>7.12</t>
  </si>
  <si>
    <t>7.12.2</t>
  </si>
  <si>
    <t>7.12.3</t>
  </si>
  <si>
    <t>7.12.4</t>
  </si>
  <si>
    <t>7.12.5</t>
  </si>
  <si>
    <t>7.12.6</t>
  </si>
  <si>
    <t>7.12.7</t>
  </si>
  <si>
    <t>Узел 16 ПК 319+78. БЛП
Узел 17 ПК 320+82. БЛП</t>
  </si>
  <si>
    <t>7.13</t>
  </si>
  <si>
    <t>7.13.2</t>
  </si>
  <si>
    <t>7.13.3</t>
  </si>
  <si>
    <t>7.13.4</t>
  </si>
  <si>
    <t>7.13.5</t>
  </si>
  <si>
    <t>7.13.6</t>
  </si>
  <si>
    <t>7.13.7</t>
  </si>
  <si>
    <t>Узел 18 ПК 353+80. БЛП
Узел 19 ПК 355+22 БЛП</t>
  </si>
  <si>
    <t>7.14</t>
  </si>
  <si>
    <t>7.14.2</t>
  </si>
  <si>
    <t>7.14.3</t>
  </si>
  <si>
    <t>7.14.4</t>
  </si>
  <si>
    <t>7.14.5</t>
  </si>
  <si>
    <t>7.14.6</t>
  </si>
  <si>
    <t>7.14.7</t>
  </si>
  <si>
    <t>Узел 20 ПК 400+18. БЛП
Узел 21 ПК 402+08 БЛП</t>
  </si>
  <si>
    <t>7.15</t>
  </si>
  <si>
    <t>7.15.2</t>
  </si>
  <si>
    <t>7.15.3</t>
  </si>
  <si>
    <t>7.15.4</t>
  </si>
  <si>
    <t>7.15.5</t>
  </si>
  <si>
    <t>7.15.6</t>
  </si>
  <si>
    <t>7.16</t>
  </si>
  <si>
    <t>7.16.2</t>
  </si>
  <si>
    <t>7.16.3</t>
  </si>
  <si>
    <t>7.16.4</t>
  </si>
  <si>
    <t>7.16.5</t>
  </si>
  <si>
    <t>7.16.6</t>
  </si>
  <si>
    <t>7.16.7</t>
  </si>
  <si>
    <t>ПК416+10.  КТПН. БОП</t>
  </si>
  <si>
    <t>Узел 22 ПК 426+08. БЛП
Узел 23 ПК 428+12 БЛП</t>
  </si>
  <si>
    <t>7.17</t>
  </si>
  <si>
    <t>7.17.2</t>
  </si>
  <si>
    <t>7.17.3</t>
  </si>
  <si>
    <t>7.17.4</t>
  </si>
  <si>
    <t>7.17.5</t>
  </si>
  <si>
    <t>7.17.6</t>
  </si>
  <si>
    <t>7.17.7</t>
  </si>
  <si>
    <t>Узел 24 ПК 516+98. БЛП
Узел 25 ПК 518+32 БЛП</t>
  </si>
  <si>
    <t>7.18</t>
  </si>
  <si>
    <t>7.18.2</t>
  </si>
  <si>
    <t>7.18.3</t>
  </si>
  <si>
    <t>7.18.4</t>
  </si>
  <si>
    <t>7.18.5</t>
  </si>
  <si>
    <t>7.18.6</t>
  </si>
  <si>
    <t>ПК534.  КТПН. БОП</t>
  </si>
  <si>
    <t>7.19</t>
  </si>
  <si>
    <t>7.20</t>
  </si>
  <si>
    <t>7.21</t>
  </si>
  <si>
    <t>7.22</t>
  </si>
  <si>
    <t>Узел 26 ПК 548+52. БЛП
Узел 27 ПК 549+48. БЛП</t>
  </si>
  <si>
    <t>Узел 28 ПК 617+78. БЛП
Узел 29 ПК 618+67. БЛП</t>
  </si>
  <si>
    <t>Узел 30 ПК 634+88. БЛП
Узел 31 ПК 636+02. БЛП</t>
  </si>
  <si>
    <t>Узел 32 ПК 662+18. БЛП
Узел 33 ПК 663+28 БЛП</t>
  </si>
  <si>
    <t>7.19.2</t>
  </si>
  <si>
    <t>7.19.3</t>
  </si>
  <si>
    <t>7.19.4</t>
  </si>
  <si>
    <t>7.19.5</t>
  </si>
  <si>
    <t>7.19.6</t>
  </si>
  <si>
    <t>7.19.7</t>
  </si>
  <si>
    <t>7.20.2</t>
  </si>
  <si>
    <t>7.20.3</t>
  </si>
  <si>
    <t>7.20.4</t>
  </si>
  <si>
    <t>7.20.5</t>
  </si>
  <si>
    <t>7.20.6</t>
  </si>
  <si>
    <t>7.20.7</t>
  </si>
  <si>
    <t>7.22.2</t>
  </si>
  <si>
    <t>7.22.3</t>
  </si>
  <si>
    <t>7.22.4</t>
  </si>
  <si>
    <t>7.22.5</t>
  </si>
  <si>
    <t>7.22.6</t>
  </si>
  <si>
    <t>7.22.7</t>
  </si>
  <si>
    <t>7.23</t>
  </si>
  <si>
    <t>7.23.2</t>
  </si>
  <si>
    <t>7.23.3</t>
  </si>
  <si>
    <t>7.23.4</t>
  </si>
  <si>
    <t>7.23.5</t>
  </si>
  <si>
    <t>7.23.6</t>
  </si>
  <si>
    <t>ПК700.  КТПН. БОП</t>
  </si>
  <si>
    <t>7.24</t>
  </si>
  <si>
    <t>7.24.2</t>
  </si>
  <si>
    <t>7.24.3</t>
  </si>
  <si>
    <t>7.24.4</t>
  </si>
  <si>
    <t>7.24.5</t>
  </si>
  <si>
    <t>7.24.6</t>
  </si>
  <si>
    <t>7.24.7</t>
  </si>
  <si>
    <t>Узел 34 ПК 708+62. БЛП
Узел 35 ПК 710+22 БЛП</t>
  </si>
  <si>
    <t xml:space="preserve"> БКУ ПАРН ПК764+49</t>
  </si>
  <si>
    <t>7.25</t>
  </si>
  <si>
    <t>7.25.2</t>
  </si>
  <si>
    <t>7.25.3</t>
  </si>
  <si>
    <t>7.25.4</t>
  </si>
  <si>
    <t>7.25.5</t>
  </si>
  <si>
    <t>7.25.6</t>
  </si>
  <si>
    <t>7.26</t>
  </si>
  <si>
    <t>7.27</t>
  </si>
  <si>
    <t>7.28</t>
  </si>
  <si>
    <t>7.26.2</t>
  </si>
  <si>
    <t>7.26.3</t>
  </si>
  <si>
    <t>7.26.4</t>
  </si>
  <si>
    <t>7.26.5</t>
  </si>
  <si>
    <t>7.26.6</t>
  </si>
  <si>
    <t>7.26.7</t>
  </si>
  <si>
    <t>Узел 36 ПК 766+68. БЛП
Узел 37 ПК 768+18. БЛП</t>
  </si>
  <si>
    <t>Узел 38 ПК 813+82. БЛП
Узел 39 ПК 814+68. БЛП</t>
  </si>
  <si>
    <t>7.27.2</t>
  </si>
  <si>
    <t>7.27.3</t>
  </si>
  <si>
    <t>7.27.4</t>
  </si>
  <si>
    <t>7.27.5</t>
  </si>
  <si>
    <t>7.27.6</t>
  </si>
  <si>
    <t>7.27.7</t>
  </si>
  <si>
    <t>7.28.2</t>
  </si>
  <si>
    <t>7.28.3</t>
  </si>
  <si>
    <t>7.28.4</t>
  </si>
  <si>
    <t>7.28.5</t>
  </si>
  <si>
    <t>7.28.6</t>
  </si>
  <si>
    <t>7.28.7</t>
  </si>
  <si>
    <t>Узел 40 ПК 858+12. БЛП
Узел 41 ПК 859+22. БЛП</t>
  </si>
  <si>
    <t>7.29</t>
  </si>
  <si>
    <t>7.29.2</t>
  </si>
  <si>
    <t>7.29.3</t>
  </si>
  <si>
    <t>7.29.4</t>
  </si>
  <si>
    <t>7.29.5</t>
  </si>
  <si>
    <t>7.29.6</t>
  </si>
  <si>
    <t>ПК866.  КТПН. БОП</t>
  </si>
  <si>
    <t>7.30</t>
  </si>
  <si>
    <t>7.30.2</t>
  </si>
  <si>
    <t>7.30.3</t>
  </si>
  <si>
    <t>7.30.4</t>
  </si>
  <si>
    <t>7.30.5</t>
  </si>
  <si>
    <t>7.30.6</t>
  </si>
  <si>
    <t>7.30.7</t>
  </si>
  <si>
    <t>7.31</t>
  </si>
  <si>
    <t>7.31.2</t>
  </si>
  <si>
    <t>7.31.3</t>
  </si>
  <si>
    <t>7.31.4</t>
  </si>
  <si>
    <t>7.31.5</t>
  </si>
  <si>
    <t>7.31.6</t>
  </si>
  <si>
    <t>7.31.7</t>
  </si>
  <si>
    <t>Узел 44 ПК 937+62. БЛП
Узел45 ПК 939+38. БЛП</t>
  </si>
  <si>
    <t>Узел 42 ПК 904+78. БЛП
Узел 43 ПК 906+08. БЛП</t>
  </si>
  <si>
    <t>Переход ПК (а/д на полигон ТБО - нет проектного решения)</t>
  </si>
  <si>
    <t>компл</t>
  </si>
  <si>
    <t>%</t>
  </si>
  <si>
    <t>8</t>
  </si>
  <si>
    <t>Кабельные эстакады линейных сооружений</t>
  </si>
  <si>
    <t>Заполнение скважины, погружение сваи, заполнение полости свай</t>
  </si>
  <si>
    <t>Монтаж металлоконструкций эстакад</t>
  </si>
  <si>
    <t>Монтаж стоек кабельных</t>
  </si>
  <si>
    <t xml:space="preserve">Монтаж полок кабельных </t>
  </si>
  <si>
    <t>Монтаж лотков</t>
  </si>
  <si>
    <t>м</t>
  </si>
  <si>
    <t>Монтаж кабеля силового</t>
  </si>
  <si>
    <t>8.1</t>
  </si>
  <si>
    <t>8.2</t>
  </si>
  <si>
    <t>8.3</t>
  </si>
  <si>
    <t>8.4</t>
  </si>
  <si>
    <t>8.5</t>
  </si>
  <si>
    <t>8.6</t>
  </si>
  <si>
    <t>8.7</t>
  </si>
  <si>
    <t>9</t>
  </si>
  <si>
    <t>Монтаж системы электрообогрева</t>
  </si>
  <si>
    <t>Монтаж блоков управления</t>
  </si>
  <si>
    <t>9.1</t>
  </si>
  <si>
    <t>Скин-система</t>
  </si>
  <si>
    <t>9.1.1</t>
  </si>
  <si>
    <t>9.1.2</t>
  </si>
  <si>
    <t>9.1.3</t>
  </si>
  <si>
    <t>9.1.4</t>
  </si>
  <si>
    <t>9.1.5</t>
  </si>
  <si>
    <t>Саморегулируемая система</t>
  </si>
  <si>
    <t>9.2</t>
  </si>
  <si>
    <t>9.2.1</t>
  </si>
  <si>
    <t>9.2.2</t>
  </si>
  <si>
    <t>10</t>
  </si>
  <si>
    <t>ВЛ 10 кВт</t>
  </si>
  <si>
    <t>10.1</t>
  </si>
  <si>
    <t>10.2</t>
  </si>
  <si>
    <t>Развозка опор по трассе</t>
  </si>
  <si>
    <t>10.3</t>
  </si>
  <si>
    <t>10.4</t>
  </si>
  <si>
    <t>10.5</t>
  </si>
  <si>
    <t>Подвеска провода с установкой изоляторов (3 провода)</t>
  </si>
  <si>
    <t>км</t>
  </si>
  <si>
    <t>Установка разьединителей с приводом</t>
  </si>
  <si>
    <t>Монтаж опор с заземлением и установкой плакатов</t>
  </si>
  <si>
    <t>11</t>
  </si>
  <si>
    <t>Монтаж  кабеля самонесущего оптического по натяжным креплениям</t>
  </si>
  <si>
    <t>Монтаж кабелей силовых, контрольных</t>
  </si>
  <si>
    <t>Сети связи и видеонаблюдения</t>
  </si>
  <si>
    <t>Монтаж коммутационных панелей</t>
  </si>
  <si>
    <t>Монтаж коммутационных шкафов</t>
  </si>
  <si>
    <t xml:space="preserve">Монтаж антенны с ретранслятором </t>
  </si>
  <si>
    <t>Монтаж купольных и поворотных видеокамер</t>
  </si>
  <si>
    <t>Установка рабочей станции</t>
  </si>
  <si>
    <t>Установка и наладка ПО</t>
  </si>
  <si>
    <t xml:space="preserve">шт </t>
  </si>
  <si>
    <t>Установка блоков питания с аккумуляторными батареями</t>
  </si>
  <si>
    <t xml:space="preserve">Монтаж заземляющих устройств </t>
  </si>
  <si>
    <t>12</t>
  </si>
  <si>
    <t xml:space="preserve">Автоматизация </t>
  </si>
  <si>
    <t>11.1</t>
  </si>
  <si>
    <t>11.2</t>
  </si>
  <si>
    <t>11.3</t>
  </si>
  <si>
    <t>11.4</t>
  </si>
  <si>
    <t>11.5</t>
  </si>
  <si>
    <t>11.6</t>
  </si>
  <si>
    <t>11.7</t>
  </si>
  <si>
    <t>11.8</t>
  </si>
  <si>
    <t>11.9</t>
  </si>
  <si>
    <t>11.10</t>
  </si>
  <si>
    <t>Монтаж серверного шкафа</t>
  </si>
  <si>
    <t xml:space="preserve">Монтаж станций управления и коммутации </t>
  </si>
  <si>
    <t>Установка ПО</t>
  </si>
  <si>
    <t>Монтаж датчиков давления с одновентильным клапанным блоком</t>
  </si>
  <si>
    <t>Монтаж сигнализирующих манометров с одновентильным клапанным блоком</t>
  </si>
  <si>
    <t>Монтаж сигнализатора уровня</t>
  </si>
  <si>
    <t>Монтаж обогревателей приборов</t>
  </si>
  <si>
    <t>Монтаж кабелей КИП</t>
  </si>
  <si>
    <t>13</t>
  </si>
  <si>
    <t>Система обнаружения утечек (СОУ)</t>
  </si>
  <si>
    <t>Монтаж кабеля мультиволоконного оптического</t>
  </si>
  <si>
    <t>Монтаж оптического кросса</t>
  </si>
  <si>
    <t xml:space="preserve">Установка шкафов монтажных </t>
  </si>
  <si>
    <t>Монтаж шкафа Rittal</t>
  </si>
  <si>
    <t>Установка ПО и мониторов</t>
  </si>
  <si>
    <t>ПНР</t>
  </si>
  <si>
    <t>12.1</t>
  </si>
  <si>
    <t>12.2</t>
  </si>
  <si>
    <t>12.3</t>
  </si>
  <si>
    <t>12.4</t>
  </si>
  <si>
    <t>12.5</t>
  </si>
  <si>
    <t>12.6</t>
  </si>
  <si>
    <t>12.7</t>
  </si>
  <si>
    <t>12.8</t>
  </si>
  <si>
    <t>12.9</t>
  </si>
  <si>
    <t>12.10</t>
  </si>
  <si>
    <t>13.1</t>
  </si>
  <si>
    <t>13.2</t>
  </si>
  <si>
    <t>13.3</t>
  </si>
  <si>
    <t>13.4</t>
  </si>
  <si>
    <t>13.5</t>
  </si>
  <si>
    <t>13.6</t>
  </si>
  <si>
    <t>Монтаж преобразователей измерительных</t>
  </si>
  <si>
    <t>система</t>
  </si>
  <si>
    <t>11.11</t>
  </si>
  <si>
    <t>Монтаж мачт 18 м</t>
  </si>
  <si>
    <t xml:space="preserve">По состоянию на </t>
  </si>
  <si>
    <t>Основные сводные показатели</t>
  </si>
  <si>
    <t>Вид работ</t>
  </si>
  <si>
    <t>Ед.изм</t>
  </si>
  <si>
    <t>Выполнено на 1.11.13</t>
  </si>
  <si>
    <t>Остаток на 1.11.13</t>
  </si>
  <si>
    <t>Примечания</t>
  </si>
  <si>
    <t>Бурение, заполнение скважины, погружение сваи, заполнение полости сваи 325 мм</t>
  </si>
  <si>
    <t>Монтаж  перехода</t>
  </si>
  <si>
    <t>Монтаж опор</t>
  </si>
  <si>
    <t>Подвеска провода</t>
  </si>
  <si>
    <t>7.7.2</t>
  </si>
  <si>
    <t>7.7.3</t>
  </si>
  <si>
    <t>7.7.4</t>
  </si>
  <si>
    <t>7.7.5</t>
  </si>
  <si>
    <t>7.7.6</t>
  </si>
  <si>
    <t>7.21.2</t>
  </si>
  <si>
    <t>7.21.3</t>
  </si>
  <si>
    <t>7.21.4</t>
  </si>
  <si>
    <t>7.21.5</t>
  </si>
  <si>
    <t>7.21.6</t>
  </si>
  <si>
    <t>7.21.7</t>
  </si>
  <si>
    <t>Длительность</t>
  </si>
  <si>
    <t>392 дней</t>
  </si>
  <si>
    <t>Пн 15.04.13</t>
  </si>
  <si>
    <t>Пн 12.05.14</t>
  </si>
  <si>
    <t>301 дней</t>
  </si>
  <si>
    <t>Пн 10.02.14</t>
  </si>
  <si>
    <t>308 дней</t>
  </si>
  <si>
    <t>Пн 22.04.13</t>
  </si>
  <si>
    <t>Пн 24.02.14</t>
  </si>
  <si>
    <t>Пн 10.03.14</t>
  </si>
  <si>
    <t>336 дней</t>
  </si>
  <si>
    <t>Пн 06.05.13</t>
  </si>
  <si>
    <t>Пн 07.04.14</t>
  </si>
  <si>
    <t>343 дней</t>
  </si>
  <si>
    <t>Пн 14.04.14</t>
  </si>
  <si>
    <t>Ср 08.01.14</t>
  </si>
  <si>
    <t>Чт 20.03.14</t>
  </si>
  <si>
    <t>Вт 15.04.14</t>
  </si>
  <si>
    <t>21 дней</t>
  </si>
  <si>
    <t>Пн 31.03.14</t>
  </si>
  <si>
    <t>Сб 26.04.14</t>
  </si>
  <si>
    <t>98 дней?</t>
  </si>
  <si>
    <t>Вс 09.03.14</t>
  </si>
  <si>
    <t>1 день?</t>
  </si>
  <si>
    <t>Пн 02.12.13</t>
  </si>
  <si>
    <t>3 дней</t>
  </si>
  <si>
    <t>Вт 24.12.13</t>
  </si>
  <si>
    <t>6 дней</t>
  </si>
  <si>
    <t>2 дней</t>
  </si>
  <si>
    <t>Пн 03.03.14</t>
  </si>
  <si>
    <t>100 дней?</t>
  </si>
  <si>
    <t>Ср 12.03.14</t>
  </si>
  <si>
    <t>1 день</t>
  </si>
  <si>
    <t>Чт 09.01.14</t>
  </si>
  <si>
    <t>Пн 06.01.14</t>
  </si>
  <si>
    <t>Сб 15.03.14</t>
  </si>
  <si>
    <t>Ср 15.01.14</t>
  </si>
  <si>
    <t>Пт 17.01.14</t>
  </si>
  <si>
    <t>Вт 21.01.14</t>
  </si>
  <si>
    <t>Ср 22.01.14</t>
  </si>
  <si>
    <t>Вс 19.01.14</t>
  </si>
  <si>
    <t>99 дней?</t>
  </si>
  <si>
    <t>Пт 21.03.14</t>
  </si>
  <si>
    <t>Сб 25.01.14</t>
  </si>
  <si>
    <t>Вт 28.01.14</t>
  </si>
  <si>
    <t>Сб 01.02.14</t>
  </si>
  <si>
    <t>Вс 09.02.14</t>
  </si>
  <si>
    <t>Пт 07.02.14</t>
  </si>
  <si>
    <t>Пн 24.03.14</t>
  </si>
  <si>
    <t>Вс 16.02.14</t>
  </si>
  <si>
    <t>Чт 20.02.14</t>
  </si>
  <si>
    <t>Пт 21.02.14</t>
  </si>
  <si>
    <t>Вт 18.02.14</t>
  </si>
  <si>
    <t>Вс 30.03.14</t>
  </si>
  <si>
    <t>Чт 27.02.14</t>
  </si>
  <si>
    <t>Вс 02.03.14</t>
  </si>
  <si>
    <t>Вт 04.03.14</t>
  </si>
  <si>
    <t>Чт 13.03.14</t>
  </si>
  <si>
    <t>Ср 02.04.14</t>
  </si>
  <si>
    <t>Вс 16.03.14</t>
  </si>
  <si>
    <t>Вт 18.03.14</t>
  </si>
  <si>
    <t>Вт 08.04.14</t>
  </si>
  <si>
    <t>Пт 27.12.13</t>
  </si>
  <si>
    <t>Вс 12.01.14</t>
  </si>
  <si>
    <t>Вс 13.04.14</t>
  </si>
  <si>
    <t>Пн 23.12.13</t>
  </si>
  <si>
    <t>Сб 18.01.14</t>
  </si>
  <si>
    <t>Чт 23.01.14</t>
  </si>
  <si>
    <t>Пн 20.01.14</t>
  </si>
  <si>
    <t>5 дней</t>
  </si>
  <si>
    <t>Ср 16.04.14</t>
  </si>
  <si>
    <t>Пт 24.01.14</t>
  </si>
  <si>
    <t>Чт 30.01.14</t>
  </si>
  <si>
    <t>Чт 06.02.14</t>
  </si>
  <si>
    <t>Вт 04.02.14</t>
  </si>
  <si>
    <t>Сб 19.04.14</t>
  </si>
  <si>
    <t>Чт 13.02.14</t>
  </si>
  <si>
    <t>Пт 14.02.14</t>
  </si>
  <si>
    <t>Ср 19.02.14</t>
  </si>
  <si>
    <t>4 дней</t>
  </si>
  <si>
    <t>Вт 22.04.14</t>
  </si>
  <si>
    <t>Ср 26.02.14</t>
  </si>
  <si>
    <t>Ср 05.03.14</t>
  </si>
  <si>
    <t>126 дней?</t>
  </si>
  <si>
    <t>Вт 11.03.14</t>
  </si>
  <si>
    <t>Ср 19.03.14</t>
  </si>
  <si>
    <t>Чт 03.04.14</t>
  </si>
  <si>
    <t>Пт 10.01.14</t>
  </si>
  <si>
    <t>Вт 25.02.14</t>
  </si>
  <si>
    <t>Пт 28.02.14</t>
  </si>
  <si>
    <t>Вт 11.02.14</t>
  </si>
  <si>
    <t>Ср 12.02.14</t>
  </si>
  <si>
    <t>Сб 15.02.14</t>
  </si>
  <si>
    <t>Сб 22.02.14</t>
  </si>
  <si>
    <t>Чт 27.03.14</t>
  </si>
  <si>
    <t>103 дней?</t>
  </si>
  <si>
    <t>Ср 29.01.14</t>
  </si>
  <si>
    <t>Вс 02.02.14</t>
  </si>
  <si>
    <t>Вс 23.03.14</t>
  </si>
  <si>
    <t>Пн 27.01.14</t>
  </si>
  <si>
    <t>Пн 13.01.14</t>
  </si>
  <si>
    <t>94 дней?</t>
  </si>
  <si>
    <t>Чт 02.01.14</t>
  </si>
  <si>
    <t>91 дней?</t>
  </si>
  <si>
    <t>Пт 07.03.14</t>
  </si>
  <si>
    <t>88 дней?</t>
  </si>
  <si>
    <t>125,63 дней?</t>
  </si>
  <si>
    <t>Пн 18.11.13</t>
  </si>
  <si>
    <t>4 дней?</t>
  </si>
  <si>
    <t>Пт 22.11.13</t>
  </si>
  <si>
    <t>Вт 19.11.13</t>
  </si>
  <si>
    <t>Чт 21.11.13</t>
  </si>
  <si>
    <t>9 дней?</t>
  </si>
  <si>
    <t>Пн 17.03.14</t>
  </si>
  <si>
    <t>175 дней?</t>
  </si>
  <si>
    <t>Пн 26.05.14</t>
  </si>
  <si>
    <t>Ср 07.05.14</t>
  </si>
  <si>
    <t>Пт 09.05.14</t>
  </si>
  <si>
    <t>Сб 17.05.14</t>
  </si>
  <si>
    <t>9 дней</t>
  </si>
  <si>
    <t>Вс 25.05.14</t>
  </si>
  <si>
    <t>Вс 04.05.14</t>
  </si>
  <si>
    <t>Сб 10.05.14</t>
  </si>
  <si>
    <t>Чт 15.05.14</t>
  </si>
  <si>
    <t>10 дней</t>
  </si>
  <si>
    <t>Ср 21.05.14</t>
  </si>
  <si>
    <t>Сб 28.12.13</t>
  </si>
  <si>
    <t>Чт 01.05.14</t>
  </si>
  <si>
    <t>Пн 19.05.14</t>
  </si>
  <si>
    <t>Пн 28.04.14</t>
  </si>
  <si>
    <t>Вс 18.05.14</t>
  </si>
  <si>
    <t>Чт 24.04.14</t>
  </si>
  <si>
    <t>Чт 08.05.14</t>
  </si>
  <si>
    <t>Ср 14.05.14</t>
  </si>
  <si>
    <t>Вс 20.04.14</t>
  </si>
  <si>
    <t>Сб 08.02.14</t>
  </si>
  <si>
    <t>Ср 30.04.14</t>
  </si>
  <si>
    <t>Чт 10.04.14</t>
  </si>
  <si>
    <t>70 дней</t>
  </si>
  <si>
    <t>Сб 01.03.14</t>
  </si>
  <si>
    <t>Пт 04.04.14</t>
  </si>
  <si>
    <t>Сб 29.03.14</t>
  </si>
  <si>
    <t>Пт 18.04.14</t>
  </si>
  <si>
    <t>7 дней</t>
  </si>
  <si>
    <t>Сб 22.03.14</t>
  </si>
  <si>
    <t>105 дней</t>
  </si>
  <si>
    <t>8 дней</t>
  </si>
  <si>
    <t>Сб 12.04.14</t>
  </si>
  <si>
    <t>11 дней</t>
  </si>
  <si>
    <t>Вт 01.04.14</t>
  </si>
  <si>
    <t>Пн 21.04.14</t>
  </si>
  <si>
    <t>Сб 05.04.14</t>
  </si>
  <si>
    <t>Пт 11.04.14</t>
  </si>
  <si>
    <t>Вс 11.05.14</t>
  </si>
  <si>
    <t>Пт 25.04.14</t>
  </si>
  <si>
    <t>56 дней</t>
  </si>
  <si>
    <t>Пн 05.05.14</t>
  </si>
  <si>
    <t>Пн 17.02.14</t>
  </si>
  <si>
    <t>Вс 06.04.14</t>
  </si>
  <si>
    <t>Вт 13.05.14</t>
  </si>
  <si>
    <t>Вт 06.05.14</t>
  </si>
  <si>
    <t>Вс 27.04.14</t>
  </si>
  <si>
    <t>Сб 03.05.14</t>
  </si>
  <si>
    <t>271 дней?</t>
  </si>
  <si>
    <t>Вт 01.10.13</t>
  </si>
  <si>
    <t>Вс 29.06.14</t>
  </si>
  <si>
    <t>15 дней?</t>
  </si>
  <si>
    <t>Ср 16.10.13</t>
  </si>
  <si>
    <t>Пн 07.10.13</t>
  </si>
  <si>
    <t>Вт 08.10.13</t>
  </si>
  <si>
    <t>Чт 10.10.13</t>
  </si>
  <si>
    <t>Пт 11.10.13</t>
  </si>
  <si>
    <t>Вс 13.10.13</t>
  </si>
  <si>
    <t>14 дней?</t>
  </si>
  <si>
    <t>210 дней?</t>
  </si>
  <si>
    <t>Сб 19.10.13</t>
  </si>
  <si>
    <t>Вс 20.10.13</t>
  </si>
  <si>
    <t>13 дней?</t>
  </si>
  <si>
    <t>Пн 16.06.14</t>
  </si>
  <si>
    <t>Пт 20.06.14</t>
  </si>
  <si>
    <t>2 дней?</t>
  </si>
  <si>
    <t>Вс 22.06.14</t>
  </si>
  <si>
    <t>3 дней?</t>
  </si>
  <si>
    <t>Ср 25.06.14</t>
  </si>
  <si>
    <t>Чт 26.06.14</t>
  </si>
  <si>
    <t>77 дней?</t>
  </si>
  <si>
    <t>Чт 17.04.14</t>
  </si>
  <si>
    <t>Сб 21.06.14</t>
  </si>
  <si>
    <t>193 дней?</t>
  </si>
  <si>
    <t>Пт 30.05.14</t>
  </si>
  <si>
    <t>Ср 09.04.14</t>
  </si>
  <si>
    <t>Вт 29.04.14</t>
  </si>
  <si>
    <t>Пт 23.05.14</t>
  </si>
  <si>
    <t>Вт 14.01.14</t>
  </si>
  <si>
    <t>Вс 26.01.14</t>
  </si>
  <si>
    <t>Чт 16.01.14</t>
  </si>
  <si>
    <t>16 дней</t>
  </si>
  <si>
    <t>Пт 14.03.14</t>
  </si>
  <si>
    <t>Сб 08.03.14</t>
  </si>
  <si>
    <t>Вт 25.03.14</t>
  </si>
  <si>
    <t>Ср 26.03.14</t>
  </si>
  <si>
    <t>Пт 28.03.14</t>
  </si>
  <si>
    <t>Ср 23.04.14</t>
  </si>
  <si>
    <t>96 дней?</t>
  </si>
  <si>
    <t>Пн 03.02.14</t>
  </si>
  <si>
    <t>31 дней</t>
  </si>
  <si>
    <t>133 дней?</t>
  </si>
  <si>
    <t>104 дней?</t>
  </si>
  <si>
    <t>63 дней?</t>
  </si>
  <si>
    <t>50 дней?</t>
  </si>
  <si>
    <t>53 дней?</t>
  </si>
  <si>
    <t>74 дней</t>
  </si>
  <si>
    <t>78 дней</t>
  </si>
  <si>
    <t>56 дней?</t>
  </si>
  <si>
    <t>70 дней?</t>
  </si>
  <si>
    <t>91 дней</t>
  </si>
  <si>
    <t>46 дней?</t>
  </si>
  <si>
    <t>36 дней?</t>
  </si>
  <si>
    <t>120 дней?</t>
  </si>
  <si>
    <t>13 дней</t>
  </si>
  <si>
    <t>90 дней</t>
  </si>
  <si>
    <t>1.11</t>
  </si>
  <si>
    <t>Система электрообогрева</t>
  </si>
  <si>
    <t>Монтаж скользящих и неподвижных опор</t>
  </si>
  <si>
    <t>блок</t>
  </si>
  <si>
    <t>Генподрядчик ООО "Стройтрансгаз-Север""</t>
  </si>
  <si>
    <t>0,08</t>
  </si>
  <si>
    <t>0,14</t>
  </si>
  <si>
    <t>0,07</t>
  </si>
  <si>
    <t>0,13</t>
  </si>
  <si>
    <t>к-с</t>
  </si>
  <si>
    <t>Не достаточно персонала</t>
  </si>
  <si>
    <t>Общестроительные и металломонтажные работы</t>
  </si>
  <si>
    <t>Огрунтовка и окраска металлоконструкций узлов и переходов через преграды</t>
  </si>
  <si>
    <t>Монтаж блоков</t>
  </si>
  <si>
    <t xml:space="preserve">Монтаж трубопровода в линию на опорах </t>
  </si>
  <si>
    <t>Сварка трубопровода</t>
  </si>
  <si>
    <t>1.1.1</t>
  </si>
  <si>
    <t>1.1.2</t>
  </si>
  <si>
    <t>1.1.3</t>
  </si>
  <si>
    <t>1.1.4</t>
  </si>
  <si>
    <t>1.1.5</t>
  </si>
  <si>
    <t>1.1.6</t>
  </si>
  <si>
    <t>1.1.7</t>
  </si>
  <si>
    <t>Сварка трубопровода, в том числе  в линию, компенсаторы на стеллаже</t>
  </si>
  <si>
    <t>Узел пуска СОД 
СТГ-С</t>
  </si>
  <si>
    <t>Узел приёма  СОД
КМС</t>
  </si>
  <si>
    <t>Линейные сооружения СТГ-С 
(УЗА, БЛП, КТПН, ПАРН, БОП).</t>
  </si>
  <si>
    <t>Линейные сооружения КМС
(УЗА, БЛП, КТПН, ПАРН, БОП).</t>
  </si>
  <si>
    <t>Монтаж задвижек ДУ 200</t>
  </si>
  <si>
    <t xml:space="preserve">Монтаж задвижек ДУ 50 </t>
  </si>
  <si>
    <t>Монтаж задвижек ДУ 50</t>
  </si>
  <si>
    <t>10.1.1</t>
  </si>
  <si>
    <t>10.1.2</t>
  </si>
  <si>
    <t>10.1.3</t>
  </si>
  <si>
    <t>10.1.4</t>
  </si>
  <si>
    <t>10.1.5</t>
  </si>
  <si>
    <t xml:space="preserve">Установка разьединителей </t>
  </si>
  <si>
    <t>Монтаж свайных оснований ВЛ</t>
  </si>
  <si>
    <t>Монтаж свайных оснований, в т.ч. блоки, эстакады, переходы</t>
  </si>
  <si>
    <t xml:space="preserve">Монтаж опор </t>
  </si>
  <si>
    <t>Монтаж БЛП, КТПН</t>
  </si>
  <si>
    <t>Монтаж м/к блоков</t>
  </si>
  <si>
    <t>Монтаж КТПН</t>
  </si>
  <si>
    <t xml:space="preserve">Монтаж блока ЛП </t>
  </si>
  <si>
    <t>5.5</t>
  </si>
  <si>
    <t>5.5.1</t>
  </si>
  <si>
    <t>5.5.2</t>
  </si>
  <si>
    <t>5.5.3</t>
  </si>
  <si>
    <t>5.5.4</t>
  </si>
  <si>
    <t>5.5.5</t>
  </si>
  <si>
    <t>6.5</t>
  </si>
  <si>
    <t>6.5.1</t>
  </si>
  <si>
    <t>6.5.2</t>
  </si>
  <si>
    <t>6.5.3</t>
  </si>
  <si>
    <t>6.5.4</t>
  </si>
  <si>
    <t>6.5.5</t>
  </si>
  <si>
    <t>1.1.8</t>
  </si>
  <si>
    <t>1.1.9</t>
  </si>
  <si>
    <t>1.1.10</t>
  </si>
  <si>
    <t>Монтаж свайных оснований трубопровода, линейных сооружений, узлов, переходов</t>
  </si>
  <si>
    <t>60 дней?</t>
  </si>
  <si>
    <t>50 дней</t>
  </si>
  <si>
    <t>60 дней</t>
  </si>
  <si>
    <t>53 дней</t>
  </si>
  <si>
    <t>137,63 дней?</t>
  </si>
  <si>
    <t>18 дней</t>
  </si>
  <si>
    <t>28 дней?</t>
  </si>
  <si>
    <t>Пт 31.01.14</t>
  </si>
  <si>
    <t>40 дней</t>
  </si>
  <si>
    <t>12 дней</t>
  </si>
  <si>
    <t>Чт 06.03.14</t>
  </si>
  <si>
    <t>35 дней</t>
  </si>
  <si>
    <t>Вс 23.02.14</t>
  </si>
  <si>
    <t>28 дней</t>
  </si>
  <si>
    <t>24 дней</t>
  </si>
  <si>
    <t>15 дней</t>
  </si>
  <si>
    <t xml:space="preserve">      Переход ПК33+95</t>
  </si>
  <si>
    <t>19 дней?</t>
  </si>
  <si>
    <t xml:space="preserve">         Заполнение скважины, погружение сваи, заполнение полости сваи 325 мм</t>
  </si>
  <si>
    <t xml:space="preserve">         Монтаж оголовков</t>
  </si>
  <si>
    <t xml:space="preserve">         Монтаж стоек, балок, лестниц</t>
  </si>
  <si>
    <t xml:space="preserve">         Монтаж опор ОПм1</t>
  </si>
  <si>
    <t xml:space="preserve">         Очистка, огрунтовка, окраска м.к.</t>
  </si>
  <si>
    <t xml:space="preserve">      Переход ПК68+45</t>
  </si>
  <si>
    <t xml:space="preserve">      Переход ПК 103+25</t>
  </si>
  <si>
    <t xml:space="preserve">      Переход ПК 145+85</t>
  </si>
  <si>
    <t>44 дней?</t>
  </si>
  <si>
    <t xml:space="preserve">      Переход ПК 170+85</t>
  </si>
  <si>
    <t>52 дней?</t>
  </si>
  <si>
    <t xml:space="preserve">      Переход ПК 203+15</t>
  </si>
  <si>
    <t xml:space="preserve">      Переход ПК 218+15</t>
  </si>
  <si>
    <t xml:space="preserve">      Переход ПК 250+65</t>
  </si>
  <si>
    <t>64 дней?</t>
  </si>
  <si>
    <t xml:space="preserve">      Переход ПК 290+65</t>
  </si>
  <si>
    <t>68 дней?</t>
  </si>
  <si>
    <t xml:space="preserve">      Переход ПК 332+55</t>
  </si>
  <si>
    <t>72 дней?</t>
  </si>
  <si>
    <t xml:space="preserve">      Переход ПК 367+55</t>
  </si>
  <si>
    <t>76 дней?</t>
  </si>
  <si>
    <t xml:space="preserve">      Переход ПК 390+15</t>
  </si>
  <si>
    <t>26 дней?</t>
  </si>
  <si>
    <t xml:space="preserve">      Переход ПК 407+55</t>
  </si>
  <si>
    <t>34 дней?</t>
  </si>
  <si>
    <t xml:space="preserve">      Переход ПК 440+05</t>
  </si>
  <si>
    <t>42 дней?</t>
  </si>
  <si>
    <t xml:space="preserve">      Переход ПК 475+05</t>
  </si>
  <si>
    <t>84 дней?</t>
  </si>
  <si>
    <t xml:space="preserve">      Переход ПК 532+35</t>
  </si>
  <si>
    <t xml:space="preserve">      Переход ПК 572+35</t>
  </si>
  <si>
    <t xml:space="preserve">      Переход ПК 577+25</t>
  </si>
  <si>
    <t xml:space="preserve">      Переход ПК 629+85</t>
  </si>
  <si>
    <t xml:space="preserve">      Переход ПК 647+35</t>
  </si>
  <si>
    <t xml:space="preserve">      Переход ПК 679+75</t>
  </si>
  <si>
    <t>66 дней?</t>
  </si>
  <si>
    <t xml:space="preserve">      Переход ПК 724+55</t>
  </si>
  <si>
    <t>58 дней?</t>
  </si>
  <si>
    <t xml:space="preserve">      Переход ПК 761+45</t>
  </si>
  <si>
    <t xml:space="preserve">      Переход ПК 803+95</t>
  </si>
  <si>
    <t>42 дней</t>
  </si>
  <si>
    <t xml:space="preserve">      Переход ПК 821+45</t>
  </si>
  <si>
    <t xml:space="preserve">      Переход ПК 866+45</t>
  </si>
  <si>
    <t xml:space="preserve">      Переход ПК 901+65</t>
  </si>
  <si>
    <t>18 дней?</t>
  </si>
  <si>
    <t>162 дней?</t>
  </si>
  <si>
    <t>Вт 24.06.14</t>
  </si>
  <si>
    <t>78 дней?</t>
  </si>
  <si>
    <t>87 дней?</t>
  </si>
  <si>
    <t>61 дней?</t>
  </si>
  <si>
    <t>92 дней?</t>
  </si>
  <si>
    <t>89 дней?</t>
  </si>
  <si>
    <t>82 дней?</t>
  </si>
  <si>
    <t>93 дней?</t>
  </si>
  <si>
    <t>111 дней?</t>
  </si>
  <si>
    <t>115 дней?</t>
  </si>
  <si>
    <t>102,63 дней?</t>
  </si>
  <si>
    <t>10 дней?</t>
  </si>
  <si>
    <t>80 дней?</t>
  </si>
  <si>
    <t>80 дней</t>
  </si>
  <si>
    <t>156,63 дней?</t>
  </si>
  <si>
    <t>Чт 29.05.14</t>
  </si>
  <si>
    <t>139,63 дней?</t>
  </si>
  <si>
    <t>121 дней?</t>
  </si>
  <si>
    <t>29 дней?</t>
  </si>
  <si>
    <t>113 дней?</t>
  </si>
  <si>
    <t>130 дней?</t>
  </si>
  <si>
    <t>145,63 дней?</t>
  </si>
  <si>
    <t>Пт 02.05.14</t>
  </si>
  <si>
    <t>97 дней?</t>
  </si>
  <si>
    <t>79 дней?</t>
  </si>
  <si>
    <t>69 дней?</t>
  </si>
  <si>
    <t>Сб 16.02.14</t>
  </si>
  <si>
    <t>3.4</t>
  </si>
  <si>
    <t>Монтаж м/к узлов, оленьих переходов и переходов через водные преграды</t>
  </si>
  <si>
    <t>Монтаж оленьих переходов, автодорог  и переходов через водные преграды</t>
  </si>
  <si>
    <t>Февраль с накоплением</t>
  </si>
  <si>
    <t>7.31.8</t>
  </si>
  <si>
    <t>7.30.8</t>
  </si>
  <si>
    <t>Очистка и пневмоиспытания греющей трубки</t>
  </si>
  <si>
    <t>участок</t>
  </si>
  <si>
    <t>Монтаж протяжных коробок</t>
  </si>
  <si>
    <t xml:space="preserve">Соединение греющей трубки </t>
  </si>
  <si>
    <t xml:space="preserve">Монтаж коробок обходных, концевых и коробок питания </t>
  </si>
  <si>
    <t>Протяжка  скин-провода</t>
  </si>
  <si>
    <t>Сращивание скин-провода в протяжных и обходных  коробках</t>
  </si>
  <si>
    <t>Прокладка кабеля 6 кВ до питающих коробок</t>
  </si>
  <si>
    <t>Прокладка контрольного кабеля от КТПН до термодатчиков</t>
  </si>
  <si>
    <t>Расключение кабелей в панелях управления</t>
  </si>
  <si>
    <t xml:space="preserve">ПНР </t>
  </si>
  <si>
    <t>9.1.6</t>
  </si>
  <si>
    <t>9.1.7</t>
  </si>
  <si>
    <t>9.1.8</t>
  </si>
  <si>
    <t>9.1.9</t>
  </si>
  <si>
    <t>9.1.10</t>
  </si>
  <si>
    <t>Монтаж греющего кабеля на УЗА</t>
  </si>
  <si>
    <t>Монтаж силового кабеля от БЛП до термостата</t>
  </si>
  <si>
    <t>Монтаж термостата</t>
  </si>
  <si>
    <t>Монтаж щита питания и управления в БЛП</t>
  </si>
  <si>
    <t>Протяжка скин-провода</t>
  </si>
  <si>
    <t>Подключение скин системы к панели управления</t>
  </si>
  <si>
    <t>Прокладка  греющего кабеля УЗА</t>
  </si>
  <si>
    <t>Подготовка греющей трубки к ротяжке скин-провода (соединение, испытание)</t>
  </si>
  <si>
    <t>Подготовка греющей трубки к протяжке скин-провода (соединение, испытание)</t>
  </si>
  <si>
    <t>За неделю  16.01.14 - 22.01.14</t>
  </si>
  <si>
    <t>За "скользящий" месяц
(23.12.13-22.01.14)</t>
  </si>
  <si>
    <t>7.28.8</t>
  </si>
  <si>
    <t>Март  с накоплением</t>
  </si>
  <si>
    <t xml:space="preserve">                                                                                                                                                                                                                                                                                                                                                                                                                                                                                                                                   </t>
  </si>
  <si>
    <t xml:space="preserve">                                                                                                                                     </t>
  </si>
  <si>
    <t xml:space="preserve">                                                                                                                                                                                                                                                                                                                                                                                                                                                                                                                                                                                                                                                                                                                                                                                                                                                                                                                                                                                                                                                                                                                                                                                                                                                                                                                                                                                                                                                                                                                                                                                                                                                                                                                                                                                                                                                                 </t>
  </si>
  <si>
    <t xml:space="preserve">                  </t>
  </si>
  <si>
    <t>Апрель с накоплением</t>
  </si>
  <si>
    <t xml:space="preserve"> </t>
  </si>
  <si>
    <t>Линейная часть 0-47,818 км
Субподрядчик8</t>
  </si>
  <si>
    <t>ВЛ 10 кВт №2 
Субподрядчик8</t>
  </si>
  <si>
    <t>Линейная часть 47,818-95,65 км
Субподрядчик9</t>
  </si>
  <si>
    <t>Субподрядчик9</t>
  </si>
  <si>
    <t xml:space="preserve">   Субподрядчик9</t>
  </si>
  <si>
    <t>Субподрядчик10</t>
  </si>
  <si>
    <t>Переходы через автодороги
Субподрядчик10</t>
  </si>
  <si>
    <t xml:space="preserve">   Субподрядчик10</t>
  </si>
  <si>
    <t xml:space="preserve">ВЛ 10 кВт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</si>
</sst>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р_._-;\-* #,##0.00_р_._-;_-* &quot;-&quot;??_р_._-;_-@_-"/>
    <numFmt numFmtId="165" formatCode="0.0"/>
    <numFmt numFmtId="166" formatCode="[$-419]mmmm\ yyyy;@"/>
    <numFmt numFmtId="167" formatCode="0.000"/>
    <numFmt numFmtId="168" formatCode="dd/mm/yy;@"/>
    <numFmt numFmtId="169" formatCode="0.0%"/>
    <numFmt numFmtId="170" formatCode="0.0000"/>
    <numFmt numFmtId="171" formatCode="[$-419]General"/>
    <numFmt numFmtId="172" formatCode="#,##0.00&quot; &quot;[$руб.-419];[Red]&quot;-&quot;#,##0.00&quot; &quot;[$руб.-419]"/>
  </numFmts>
  <fonts count="52" x14ac:knownFonts="1">
    <font>
      <sz val="11"/>
      <color theme="1"/>
      <name val="Calibri"/>
      <family val="2"/>
      <charset val="204"/>
      <scheme val="minor"/>
    </font>
    <font>
      <sz val="11"/>
      <color theme="1"/>
      <name val="Calibri"/>
      <family val="2"/>
      <charset val="204"/>
      <scheme val="minor"/>
    </font>
    <font>
      <sz val="10"/>
      <name val="Arial Cyr"/>
      <family val="2"/>
      <charset val="204"/>
    </font>
    <font>
      <b/>
      <sz val="12"/>
      <name val="Times New Roman"/>
      <family val="1"/>
      <charset val="204"/>
    </font>
    <font>
      <b/>
      <sz val="14"/>
      <name val="Times New Roman"/>
      <family val="1"/>
      <charset val="204"/>
    </font>
    <font>
      <b/>
      <sz val="9"/>
      <name val="Times New Roman"/>
      <family val="1"/>
      <charset val="204"/>
    </font>
    <font>
      <b/>
      <sz val="10"/>
      <name val="Times New Roman"/>
      <family val="1"/>
      <charset val="204"/>
    </font>
    <font>
      <b/>
      <sz val="11"/>
      <name val="Times New Roman"/>
      <family val="1"/>
      <charset val="204"/>
    </font>
    <font>
      <sz val="10"/>
      <name val="Helv"/>
    </font>
    <font>
      <b/>
      <sz val="11"/>
      <color indexed="10"/>
      <name val="Times New Roman"/>
      <family val="1"/>
      <charset val="204"/>
    </font>
    <font>
      <b/>
      <sz val="11"/>
      <color indexed="8"/>
      <name val="Times New Roman"/>
      <family val="1"/>
      <charset val="204"/>
    </font>
    <font>
      <sz val="11"/>
      <name val="Times New Roman"/>
      <family val="1"/>
      <charset val="204"/>
    </font>
    <font>
      <sz val="8"/>
      <name val="Times New Roman"/>
      <family val="1"/>
      <charset val="204"/>
    </font>
    <font>
      <sz val="9"/>
      <name val="Times New Roman"/>
      <family val="1"/>
      <charset val="204"/>
    </font>
    <font>
      <b/>
      <sz val="8"/>
      <name val="Times New Roman"/>
      <family val="1"/>
      <charset val="204"/>
    </font>
    <font>
      <sz val="10"/>
      <name val="Arial"/>
      <family val="2"/>
      <charset val="204"/>
    </font>
    <font>
      <sz val="12"/>
      <name val="Times New Roman"/>
      <family val="1"/>
      <charset val="204"/>
    </font>
    <font>
      <sz val="11"/>
      <color indexed="10"/>
      <name val="Times New Roman"/>
      <family val="1"/>
      <charset val="204"/>
    </font>
    <font>
      <b/>
      <sz val="8"/>
      <color rgb="FFFF0000"/>
      <name val="Times New Roman"/>
      <family val="1"/>
      <charset val="204"/>
    </font>
    <font>
      <b/>
      <sz val="9"/>
      <color indexed="81"/>
      <name val="Tahoma"/>
      <family val="2"/>
      <charset val="204"/>
    </font>
    <font>
      <sz val="9"/>
      <color indexed="81"/>
      <name val="Tahoma"/>
      <family val="2"/>
      <charset val="204"/>
    </font>
    <font>
      <sz val="10"/>
      <name val="Times New Roman"/>
      <family val="1"/>
      <charset val="204"/>
    </font>
    <font>
      <b/>
      <sz val="12"/>
      <color theme="0"/>
      <name val="Times New Roman"/>
      <family val="1"/>
      <charset val="204"/>
    </font>
    <font>
      <b/>
      <sz val="10"/>
      <color indexed="81"/>
      <name val="Tahoma"/>
      <family val="2"/>
      <charset val="204"/>
    </font>
    <font>
      <sz val="10"/>
      <color indexed="81"/>
      <name val="Tahoma"/>
      <family val="2"/>
      <charset val="204"/>
    </font>
    <font>
      <b/>
      <sz val="12"/>
      <name val="Arial"/>
      <family val="2"/>
      <charset val="204"/>
    </font>
    <font>
      <b/>
      <sz val="6.3"/>
      <color indexed="81"/>
      <name val="Tahoma"/>
      <family val="2"/>
      <charset val="204"/>
    </font>
    <font>
      <b/>
      <sz val="8"/>
      <color indexed="81"/>
      <name val="Tahoma"/>
      <family val="2"/>
      <charset val="204"/>
    </font>
    <font>
      <b/>
      <sz val="12"/>
      <color rgb="FFFF0000"/>
      <name val="Arial"/>
      <family val="2"/>
      <charset val="204"/>
    </font>
    <font>
      <b/>
      <sz val="10"/>
      <color indexed="81"/>
      <name val="Times New Roman"/>
      <family val="1"/>
      <charset val="204"/>
    </font>
    <font>
      <sz val="10"/>
      <color indexed="81"/>
      <name val="Times New Roman"/>
      <family val="1"/>
      <charset val="204"/>
    </font>
    <font>
      <sz val="11"/>
      <color indexed="8"/>
      <name val="Calibri"/>
      <family val="2"/>
      <charset val="204"/>
    </font>
    <font>
      <sz val="9"/>
      <color indexed="81"/>
      <name val="Calibri"/>
      <family val="2"/>
      <charset val="204"/>
    </font>
    <font>
      <sz val="14"/>
      <color indexed="81"/>
      <name val="Tahoma"/>
      <family val="2"/>
      <charset val="204"/>
    </font>
    <font>
      <sz val="16"/>
      <color indexed="81"/>
      <name val="Tahoma"/>
      <family val="2"/>
      <charset val="204"/>
    </font>
    <font>
      <sz val="8"/>
      <color indexed="81"/>
      <name val="Tahoma"/>
      <family val="2"/>
      <charset val="204"/>
    </font>
    <font>
      <sz val="18"/>
      <color indexed="81"/>
      <name val="Tahoma"/>
      <family val="2"/>
      <charset val="204"/>
    </font>
    <font>
      <sz val="20"/>
      <color indexed="81"/>
      <name val="Tahoma"/>
      <family val="2"/>
      <charset val="204"/>
    </font>
    <font>
      <sz val="26"/>
      <color indexed="81"/>
      <name val="Tahoma"/>
      <family val="2"/>
      <charset val="204"/>
    </font>
    <font>
      <sz val="24"/>
      <color indexed="81"/>
      <name val="Tahoma"/>
      <family val="2"/>
      <charset val="204"/>
    </font>
    <font>
      <sz val="12"/>
      <color indexed="81"/>
      <name val="Tahoma"/>
      <family val="2"/>
      <charset val="204"/>
    </font>
    <font>
      <b/>
      <sz val="11"/>
      <color indexed="81"/>
      <name val="Tahoma"/>
      <family val="2"/>
      <charset val="204"/>
    </font>
    <font>
      <sz val="11"/>
      <color indexed="81"/>
      <name val="Tahoma"/>
      <family val="2"/>
      <charset val="204"/>
    </font>
    <font>
      <b/>
      <sz val="12"/>
      <color indexed="81"/>
      <name val="Tahoma"/>
      <family val="2"/>
      <charset val="204"/>
    </font>
    <font>
      <sz val="11"/>
      <color rgb="FF000000"/>
      <name val="Calibri"/>
      <family val="2"/>
      <charset val="204"/>
    </font>
    <font>
      <sz val="11"/>
      <color theme="1"/>
      <name val="Arial"/>
      <family val="2"/>
      <charset val="204"/>
    </font>
    <font>
      <b/>
      <i/>
      <sz val="16"/>
      <color theme="1"/>
      <name val="Arial"/>
      <family val="2"/>
      <charset val="204"/>
    </font>
    <font>
      <b/>
      <i/>
      <u/>
      <sz val="11"/>
      <color theme="1"/>
      <name val="Arial"/>
      <family val="2"/>
      <charset val="204"/>
    </font>
    <font>
      <sz val="11"/>
      <color theme="0"/>
      <name val="Times New Roman"/>
      <family val="1"/>
      <charset val="204"/>
    </font>
    <font>
      <b/>
      <sz val="15"/>
      <color indexed="81"/>
      <name val="Tahoma"/>
      <family val="2"/>
      <charset val="204"/>
    </font>
    <font>
      <u/>
      <sz val="9"/>
      <color indexed="81"/>
      <name val="Tahoma"/>
      <family val="2"/>
      <charset val="204"/>
    </font>
    <font>
      <b/>
      <u/>
      <sz val="10"/>
      <color indexed="81"/>
      <name val="Tahoma"/>
      <family val="2"/>
      <charset val="204"/>
    </font>
  </fonts>
  <fills count="9">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rgb="FFFFFF00"/>
        <bgColor indexed="64"/>
      </patternFill>
    </fill>
    <fill>
      <patternFill patternType="solid">
        <fgColor theme="6" tint="0.79998168889431442"/>
        <bgColor indexed="64"/>
      </patternFill>
    </fill>
    <fill>
      <patternFill patternType="solid">
        <fgColor theme="0"/>
        <bgColor indexed="64"/>
      </patternFill>
    </fill>
    <fill>
      <patternFill patternType="solid">
        <fgColor rgb="FFCCFFCC"/>
        <bgColor indexed="64"/>
      </patternFill>
    </fill>
    <fill>
      <patternFill patternType="solid">
        <fgColor rgb="FFFFFF99"/>
        <bgColor indexed="64"/>
      </patternFill>
    </fill>
  </fills>
  <borders count="1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14">
    <xf numFmtId="0" fontId="0" fillId="0" borderId="0"/>
    <xf numFmtId="9" fontId="1" fillId="0" borderId="0" applyFont="0" applyFill="0" applyBorder="0" applyAlignment="0" applyProtection="0"/>
    <xf numFmtId="0" fontId="2" fillId="0" borderId="0"/>
    <xf numFmtId="0" fontId="2" fillId="0" borderId="0"/>
    <xf numFmtId="0" fontId="8" fillId="0" borderId="0"/>
    <xf numFmtId="0" fontId="15" fillId="0" borderId="0"/>
    <xf numFmtId="9" fontId="31" fillId="0" borderId="0" applyFont="0" applyFill="0" applyBorder="0" applyAlignment="0" applyProtection="0"/>
    <xf numFmtId="164" fontId="1" fillId="0" borderId="0" applyFont="0" applyFill="0" applyBorder="0" applyAlignment="0" applyProtection="0"/>
    <xf numFmtId="171" fontId="44" fillId="0" borderId="0"/>
    <xf numFmtId="0" fontId="45" fillId="0" borderId="0"/>
    <xf numFmtId="0" fontId="46" fillId="0" borderId="0">
      <alignment horizontal="center"/>
    </xf>
    <xf numFmtId="0" fontId="46" fillId="0" borderId="0">
      <alignment horizontal="center" textRotation="90"/>
    </xf>
    <xf numFmtId="0" fontId="47" fillId="0" borderId="0"/>
    <xf numFmtId="172" fontId="47" fillId="0" borderId="0"/>
  </cellStyleXfs>
  <cellXfs count="313">
    <xf numFmtId="0" fontId="0" fillId="0" borderId="0" xfId="0"/>
    <xf numFmtId="0" fontId="5" fillId="0" borderId="0" xfId="3" applyFont="1" applyFill="1" applyAlignment="1">
      <alignment horizontal="center"/>
    </xf>
    <xf numFmtId="0" fontId="5" fillId="0" borderId="0" xfId="3" applyFont="1" applyFill="1"/>
    <xf numFmtId="49" fontId="3" fillId="0" borderId="0" xfId="2" applyNumberFormat="1" applyFont="1" applyFill="1" applyBorder="1" applyAlignment="1">
      <alignment horizontal="center" vertical="center" wrapText="1"/>
    </xf>
    <xf numFmtId="0" fontId="3" fillId="0" borderId="0" xfId="2" applyFont="1" applyFill="1" applyBorder="1" applyAlignment="1">
      <alignment horizontal="center" vertical="center" wrapText="1"/>
    </xf>
    <xf numFmtId="165" fontId="3" fillId="0" borderId="0" xfId="2" applyNumberFormat="1" applyFont="1" applyFill="1" applyBorder="1" applyAlignment="1">
      <alignment horizontal="center" vertical="center" wrapText="1"/>
    </xf>
    <xf numFmtId="0" fontId="3" fillId="0" borderId="0" xfId="2" applyFont="1" applyFill="1" applyBorder="1" applyAlignment="1">
      <alignment horizontal="left" vertical="center" wrapText="1"/>
    </xf>
    <xf numFmtId="0" fontId="3" fillId="0" borderId="0" xfId="3" applyFont="1" applyFill="1" applyBorder="1" applyAlignment="1"/>
    <xf numFmtId="0" fontId="6" fillId="0" borderId="1" xfId="3" applyFont="1" applyFill="1" applyBorder="1" applyAlignment="1">
      <alignment horizontal="center"/>
    </xf>
    <xf numFmtId="165" fontId="6" fillId="0" borderId="1" xfId="3" applyNumberFormat="1" applyFont="1" applyFill="1" applyBorder="1" applyAlignment="1">
      <alignment horizontal="center"/>
    </xf>
    <xf numFmtId="0" fontId="9" fillId="2" borderId="5" xfId="4" applyFont="1" applyFill="1" applyBorder="1" applyAlignment="1">
      <alignment horizontal="center" vertical="center"/>
    </xf>
    <xf numFmtId="0" fontId="9" fillId="2" borderId="6" xfId="4" applyFont="1" applyFill="1" applyBorder="1" applyAlignment="1">
      <alignment horizontal="center" vertical="center"/>
    </xf>
    <xf numFmtId="49" fontId="10" fillId="2" borderId="4" xfId="4" applyNumberFormat="1" applyFont="1" applyFill="1" applyBorder="1" applyAlignment="1">
      <alignment horizontal="center" vertical="center"/>
    </xf>
    <xf numFmtId="49" fontId="10" fillId="2" borderId="6" xfId="4" applyNumberFormat="1" applyFont="1" applyFill="1" applyBorder="1" applyAlignment="1">
      <alignment horizontal="center" vertical="center"/>
    </xf>
    <xf numFmtId="0" fontId="7" fillId="0" borderId="0" xfId="3" applyFont="1" applyFill="1" applyAlignment="1">
      <alignment horizontal="center" vertical="center"/>
    </xf>
    <xf numFmtId="0" fontId="7" fillId="2" borderId="2" xfId="4" applyFont="1" applyFill="1" applyBorder="1" applyAlignment="1">
      <alignment horizontal="center" vertical="center" wrapText="1"/>
    </xf>
    <xf numFmtId="165" fontId="11" fillId="3" borderId="2"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49" fontId="12" fillId="0" borderId="0" xfId="3" applyNumberFormat="1" applyFont="1" applyFill="1" applyAlignment="1">
      <alignment horizontal="center"/>
    </xf>
    <xf numFmtId="0" fontId="13" fillId="0" borderId="0" xfId="3" applyFont="1" applyFill="1" applyAlignment="1">
      <alignment horizontal="left" wrapText="1"/>
    </xf>
    <xf numFmtId="0" fontId="13" fillId="0" borderId="0" xfId="3" applyFont="1" applyFill="1"/>
    <xf numFmtId="165" fontId="13" fillId="0" borderId="0" xfId="3" applyNumberFormat="1" applyFont="1" applyFill="1"/>
    <xf numFmtId="0" fontId="13" fillId="0" borderId="0" xfId="3" applyFont="1" applyFill="1" applyAlignment="1">
      <alignment horizontal="center"/>
    </xf>
    <xf numFmtId="165" fontId="11" fillId="3" borderId="5" xfId="1"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1" fontId="11" fillId="0" borderId="5" xfId="3" applyNumberFormat="1" applyFont="1" applyFill="1" applyBorder="1" applyAlignment="1">
      <alignment horizontal="center" vertical="center"/>
    </xf>
    <xf numFmtId="0" fontId="14" fillId="2" borderId="2" xfId="4" applyFont="1" applyFill="1" applyBorder="1" applyAlignment="1">
      <alignment horizontal="center" vertical="center" wrapText="1"/>
    </xf>
    <xf numFmtId="2" fontId="3" fillId="0" borderId="0" xfId="2" applyNumberFormat="1" applyFont="1" applyFill="1" applyBorder="1" applyAlignment="1">
      <alignment horizontal="center" vertical="center" wrapText="1"/>
    </xf>
    <xf numFmtId="2" fontId="5" fillId="0" borderId="0" xfId="3" applyNumberFormat="1" applyFont="1" applyFill="1"/>
    <xf numFmtId="2" fontId="7" fillId="2" borderId="2" xfId="4" applyNumberFormat="1" applyFont="1" applyFill="1" applyBorder="1" applyAlignment="1">
      <alignment horizontal="center" vertical="center" wrapText="1"/>
    </xf>
    <xf numFmtId="2" fontId="13" fillId="0" borderId="0" xfId="3" applyNumberFormat="1" applyFont="1" applyFill="1"/>
    <xf numFmtId="0" fontId="7" fillId="0" borderId="0" xfId="3" applyFont="1" applyFill="1" applyAlignment="1">
      <alignment vertical="center"/>
    </xf>
    <xf numFmtId="165" fontId="3" fillId="5" borderId="0" xfId="2" applyNumberFormat="1" applyFont="1" applyFill="1" applyBorder="1" applyAlignment="1">
      <alignment horizontal="center" vertical="center" wrapText="1"/>
    </xf>
    <xf numFmtId="165" fontId="13" fillId="5" borderId="0" xfId="3" applyNumberFormat="1" applyFont="1" applyFill="1"/>
    <xf numFmtId="49" fontId="10" fillId="2" borderId="6" xfId="4" applyNumberFormat="1" applyFont="1" applyFill="1" applyBorder="1" applyAlignment="1">
      <alignment horizontal="center" vertical="center"/>
    </xf>
    <xf numFmtId="0" fontId="11" fillId="0" borderId="2" xfId="3" applyFont="1" applyFill="1" applyBorder="1" applyAlignment="1">
      <alignment horizontal="center" vertical="center"/>
    </xf>
    <xf numFmtId="0" fontId="11" fillId="3" borderId="2" xfId="1" applyNumberFormat="1" applyFont="1" applyFill="1" applyBorder="1" applyAlignment="1">
      <alignment horizontal="center" vertical="center"/>
    </xf>
    <xf numFmtId="2" fontId="13" fillId="0" borderId="0" xfId="3" applyNumberFormat="1" applyFont="1" applyFill="1" applyAlignment="1">
      <alignment horizontal="center"/>
    </xf>
    <xf numFmtId="2" fontId="17" fillId="2" borderId="5" xfId="4" applyNumberFormat="1" applyFont="1" applyFill="1" applyBorder="1" applyAlignment="1">
      <alignment horizontal="center" vertical="center"/>
    </xf>
    <xf numFmtId="2" fontId="17" fillId="2" borderId="6" xfId="4" applyNumberFormat="1" applyFont="1" applyFill="1" applyBorder="1" applyAlignment="1">
      <alignment horizontal="center" vertical="center"/>
    </xf>
    <xf numFmtId="2" fontId="11" fillId="2" borderId="2" xfId="4" applyNumberFormat="1" applyFont="1" applyFill="1" applyBorder="1" applyAlignment="1">
      <alignment horizontal="center" vertical="center" wrapText="1"/>
    </xf>
    <xf numFmtId="0" fontId="11" fillId="0" borderId="0" xfId="3" applyFont="1" applyFill="1" applyAlignment="1">
      <alignment vertical="center"/>
    </xf>
    <xf numFmtId="0" fontId="16" fillId="0" borderId="3" xfId="0" applyFont="1" applyFill="1" applyBorder="1" applyAlignment="1" applyProtection="1">
      <alignment vertical="center" wrapText="1"/>
      <protection locked="0"/>
    </xf>
    <xf numFmtId="0" fontId="16" fillId="0" borderId="8" xfId="0" applyFont="1" applyFill="1" applyBorder="1" applyAlignment="1" applyProtection="1">
      <alignment vertical="center" wrapText="1"/>
      <protection locked="0"/>
    </xf>
    <xf numFmtId="14" fontId="3" fillId="0" borderId="0" xfId="3" applyNumberFormat="1" applyFont="1" applyFill="1" applyBorder="1" applyAlignment="1">
      <alignment horizontal="center"/>
    </xf>
    <xf numFmtId="0" fontId="3" fillId="0" borderId="0" xfId="2" applyFont="1" applyFill="1" applyBorder="1" applyAlignment="1">
      <alignment horizontal="center" vertical="center" wrapText="1"/>
    </xf>
    <xf numFmtId="14" fontId="3" fillId="0" borderId="0" xfId="3" applyNumberFormat="1" applyFont="1" applyFill="1" applyBorder="1" applyAlignment="1"/>
    <xf numFmtId="14" fontId="22" fillId="0" borderId="0" xfId="3" applyNumberFormat="1" applyFont="1" applyFill="1" applyBorder="1" applyAlignment="1">
      <alignment horizontal="center"/>
    </xf>
    <xf numFmtId="0" fontId="4" fillId="0" borderId="0" xfId="3" applyFont="1" applyFill="1" applyAlignment="1">
      <alignment horizontal="left" wrapText="1"/>
    </xf>
    <xf numFmtId="14" fontId="16" fillId="0" borderId="0" xfId="3" applyNumberFormat="1" applyFont="1" applyFill="1" applyBorder="1" applyAlignment="1">
      <alignment vertical="center"/>
    </xf>
    <xf numFmtId="0" fontId="3" fillId="0" borderId="0" xfId="2" applyFont="1" applyFill="1" applyBorder="1" applyAlignment="1">
      <alignment horizontal="center" vertical="center" wrapText="1"/>
    </xf>
    <xf numFmtId="14" fontId="3" fillId="0" borderId="0" xfId="2" applyNumberFormat="1" applyFont="1" applyFill="1" applyBorder="1" applyAlignment="1">
      <alignment vertical="center" wrapText="1"/>
    </xf>
    <xf numFmtId="9" fontId="10" fillId="4" borderId="2" xfId="3" applyNumberFormat="1" applyFont="1" applyFill="1" applyBorder="1" applyAlignment="1">
      <alignment vertical="center"/>
    </xf>
    <xf numFmtId="49" fontId="3" fillId="4" borderId="2" xfId="3" applyNumberFormat="1" applyFont="1" applyFill="1" applyBorder="1" applyAlignment="1">
      <alignment horizontal="center" vertical="center"/>
    </xf>
    <xf numFmtId="0" fontId="3" fillId="4" borderId="2" xfId="3" applyFont="1" applyFill="1" applyBorder="1" applyAlignment="1">
      <alignment horizontal="left" vertical="center" wrapText="1"/>
    </xf>
    <xf numFmtId="0" fontId="3" fillId="4" borderId="2" xfId="3" applyFont="1" applyFill="1" applyBorder="1" applyAlignment="1">
      <alignment horizontal="center" vertical="center"/>
    </xf>
    <xf numFmtId="165" fontId="3" fillId="4" borderId="2" xfId="3" applyNumberFormat="1" applyFont="1" applyFill="1" applyBorder="1" applyAlignment="1">
      <alignment horizontal="center" vertical="center"/>
    </xf>
    <xf numFmtId="168" fontId="3" fillId="4" borderId="2" xfId="3" applyNumberFormat="1" applyFont="1" applyFill="1" applyBorder="1" applyAlignment="1">
      <alignment horizontal="center" vertical="center"/>
    </xf>
    <xf numFmtId="9" fontId="3" fillId="4" borderId="2" xfId="3" applyNumberFormat="1" applyFont="1" applyFill="1" applyBorder="1" applyAlignment="1">
      <alignment horizontal="center" vertical="center"/>
    </xf>
    <xf numFmtId="169" fontId="3" fillId="4" borderId="2" xfId="3" applyNumberFormat="1" applyFont="1" applyFill="1" applyBorder="1" applyAlignment="1">
      <alignment horizontal="center" vertical="center"/>
    </xf>
    <xf numFmtId="165" fontId="3" fillId="4" borderId="7" xfId="3" applyNumberFormat="1" applyFont="1" applyFill="1" applyBorder="1" applyAlignment="1">
      <alignment horizontal="center" vertical="center"/>
    </xf>
    <xf numFmtId="0" fontId="15" fillId="0" borderId="2" xfId="0" applyFont="1" applyBorder="1" applyAlignment="1">
      <alignment horizontal="center" vertical="center" wrapText="1"/>
    </xf>
    <xf numFmtId="0" fontId="15" fillId="0" borderId="2" xfId="0" applyFont="1" applyFill="1" applyBorder="1" applyAlignment="1">
      <alignment horizontal="center" vertical="center" wrapText="1"/>
    </xf>
    <xf numFmtId="0" fontId="18" fillId="0" borderId="0" xfId="2" applyFont="1" applyFill="1" applyBorder="1" applyAlignment="1">
      <alignment horizontal="center" vertical="center" wrapText="1"/>
    </xf>
    <xf numFmtId="2" fontId="11" fillId="0" borderId="2" xfId="3" applyNumberFormat="1" applyFont="1" applyFill="1" applyBorder="1" applyAlignment="1">
      <alignment horizontal="center" vertical="center"/>
    </xf>
    <xf numFmtId="2" fontId="11" fillId="6" borderId="2" xfId="1" applyNumberFormat="1" applyFont="1" applyFill="1" applyBorder="1" applyAlignment="1">
      <alignment horizontal="center" vertical="center"/>
    </xf>
    <xf numFmtId="2" fontId="15" fillId="6" borderId="2" xfId="0" applyNumberFormat="1" applyFont="1" applyFill="1" applyBorder="1" applyAlignment="1">
      <alignment horizontal="center" vertical="center" wrapText="1"/>
    </xf>
    <xf numFmtId="1" fontId="11" fillId="3" borderId="2" xfId="1" applyNumberFormat="1" applyFont="1" applyFill="1" applyBorder="1" applyAlignment="1">
      <alignment horizontal="center" vertical="center"/>
    </xf>
    <xf numFmtId="0" fontId="3" fillId="0" borderId="0" xfId="2" applyFont="1" applyFill="1" applyBorder="1" applyAlignment="1">
      <alignment horizontal="center" vertical="center" wrapText="1"/>
    </xf>
    <xf numFmtId="2" fontId="11" fillId="3" borderId="2" xfId="1" applyNumberFormat="1" applyFont="1" applyFill="1" applyBorder="1" applyAlignment="1">
      <alignment horizontal="center" vertical="center"/>
    </xf>
    <xf numFmtId="49" fontId="25" fillId="0" borderId="0" xfId="0" applyNumberFormat="1" applyFont="1" applyFill="1" applyBorder="1" applyAlignment="1">
      <alignment horizontal="left" vertical="center"/>
    </xf>
    <xf numFmtId="14" fontId="28" fillId="0" borderId="0" xfId="0" applyNumberFormat="1" applyFont="1" applyFill="1" applyBorder="1" applyAlignment="1">
      <alignment horizontal="left" vertical="center"/>
    </xf>
    <xf numFmtId="168" fontId="28" fillId="0" borderId="0" xfId="0" applyNumberFormat="1" applyFont="1" applyFill="1" applyBorder="1" applyAlignment="1">
      <alignment horizontal="left" vertical="center"/>
    </xf>
    <xf numFmtId="49" fontId="25" fillId="0" borderId="0" xfId="0" applyNumberFormat="1" applyFont="1" applyFill="1" applyBorder="1" applyAlignment="1">
      <alignment vertical="center"/>
    </xf>
    <xf numFmtId="0" fontId="18" fillId="0" borderId="0" xfId="2" applyFont="1" applyFill="1" applyBorder="1" applyAlignment="1">
      <alignment horizontal="center" vertical="center" wrapText="1"/>
    </xf>
    <xf numFmtId="0" fontId="3" fillId="0" borderId="0" xfId="2" applyFont="1" applyFill="1" applyBorder="1" applyAlignment="1">
      <alignment horizontal="center" vertical="center" wrapText="1"/>
    </xf>
    <xf numFmtId="165" fontId="11" fillId="0" borderId="2" xfId="3" applyNumberFormat="1" applyFont="1" applyFill="1" applyBorder="1" applyAlignment="1">
      <alignment horizontal="center" vertical="center"/>
    </xf>
    <xf numFmtId="49" fontId="4" fillId="0" borderId="0" xfId="3" applyNumberFormat="1" applyFont="1" applyFill="1" applyBorder="1" applyAlignment="1">
      <alignment horizontal="center" vertical="center"/>
    </xf>
    <xf numFmtId="0" fontId="18" fillId="0" borderId="0" xfId="2" applyFont="1" applyFill="1" applyBorder="1" applyAlignment="1">
      <alignment vertical="center" wrapText="1"/>
    </xf>
    <xf numFmtId="0" fontId="3" fillId="0" borderId="1" xfId="2" applyFont="1" applyFill="1" applyBorder="1" applyAlignment="1">
      <alignment vertical="center" wrapText="1"/>
    </xf>
    <xf numFmtId="2" fontId="11" fillId="0" borderId="2" xfId="1" applyNumberFormat="1" applyFont="1" applyFill="1" applyBorder="1" applyAlignment="1">
      <alignment horizontal="center" vertical="center"/>
    </xf>
    <xf numFmtId="2" fontId="15" fillId="0" borderId="2" xfId="0" applyNumberFormat="1" applyFont="1" applyBorder="1" applyAlignment="1">
      <alignment horizontal="center" vertical="center" wrapText="1"/>
    </xf>
    <xf numFmtId="2" fontId="11" fillId="0" borderId="5" xfId="3" applyNumberFormat="1" applyFont="1" applyFill="1" applyBorder="1" applyAlignment="1">
      <alignment horizontal="center" vertical="center"/>
    </xf>
    <xf numFmtId="2" fontId="11" fillId="3" borderId="5" xfId="1" applyNumberFormat="1" applyFont="1" applyFill="1" applyBorder="1" applyAlignment="1">
      <alignment horizontal="center" vertical="center"/>
    </xf>
    <xf numFmtId="0" fontId="3" fillId="0" borderId="0" xfId="2" applyFont="1" applyFill="1" applyBorder="1" applyAlignment="1">
      <alignment horizontal="center" vertical="center" wrapText="1"/>
    </xf>
    <xf numFmtId="1" fontId="3" fillId="4" borderId="2" xfId="3" applyNumberFormat="1" applyFont="1" applyFill="1" applyBorder="1" applyAlignment="1">
      <alignment horizontal="center" vertical="center"/>
    </xf>
    <xf numFmtId="9" fontId="3" fillId="4" borderId="2" xfId="1" applyFont="1" applyFill="1" applyBorder="1" applyAlignment="1">
      <alignment horizontal="center" vertical="center"/>
    </xf>
    <xf numFmtId="2" fontId="7" fillId="7" borderId="2" xfId="4" applyNumberFormat="1" applyFont="1" applyFill="1" applyBorder="1" applyAlignment="1">
      <alignment horizontal="center" vertical="center" wrapText="1"/>
    </xf>
    <xf numFmtId="0" fontId="14" fillId="7" borderId="2" xfId="4" applyFont="1" applyFill="1" applyBorder="1" applyAlignment="1">
      <alignment horizontal="center" vertical="center" wrapText="1"/>
    </xf>
    <xf numFmtId="2" fontId="11" fillId="7" borderId="2" xfId="4" applyNumberFormat="1" applyFont="1" applyFill="1" applyBorder="1" applyAlignment="1">
      <alignment horizontal="center" vertical="center" wrapText="1"/>
    </xf>
    <xf numFmtId="0" fontId="13" fillId="4" borderId="0" xfId="3" applyFont="1" applyFill="1" applyAlignment="1">
      <alignment horizontal="center"/>
    </xf>
    <xf numFmtId="0" fontId="5" fillId="4" borderId="0" xfId="3" applyFont="1" applyFill="1" applyAlignment="1">
      <alignment horizontal="center"/>
    </xf>
    <xf numFmtId="0" fontId="13" fillId="4" borderId="0" xfId="3" applyFont="1" applyFill="1"/>
    <xf numFmtId="0" fontId="5" fillId="6" borderId="0" xfId="3" applyFont="1" applyFill="1" applyAlignment="1">
      <alignment horizontal="center"/>
    </xf>
    <xf numFmtId="165" fontId="11" fillId="6" borderId="2" xfId="1" applyNumberFormat="1" applyFont="1" applyFill="1" applyBorder="1" applyAlignment="1">
      <alignment horizontal="center" vertical="center"/>
    </xf>
    <xf numFmtId="1" fontId="11" fillId="6" borderId="2" xfId="3" applyNumberFormat="1" applyFont="1" applyFill="1" applyBorder="1" applyAlignment="1">
      <alignment horizontal="center" vertical="center"/>
    </xf>
    <xf numFmtId="2" fontId="11" fillId="6" borderId="2" xfId="3" applyNumberFormat="1" applyFont="1" applyFill="1" applyBorder="1" applyAlignment="1">
      <alignment horizontal="center" vertical="center"/>
    </xf>
    <xf numFmtId="167" fontId="11" fillId="6" borderId="2" xfId="3" applyNumberFormat="1" applyFont="1" applyFill="1" applyBorder="1" applyAlignment="1">
      <alignment horizontal="center" vertical="center"/>
    </xf>
    <xf numFmtId="170" fontId="11" fillId="6" borderId="2" xfId="3" applyNumberFormat="1" applyFont="1" applyFill="1" applyBorder="1" applyAlignment="1">
      <alignment horizontal="center" vertical="center"/>
    </xf>
    <xf numFmtId="0" fontId="13" fillId="6" borderId="0" xfId="3" applyFont="1" applyFill="1" applyAlignment="1">
      <alignment horizontal="center"/>
    </xf>
    <xf numFmtId="165" fontId="11" fillId="6" borderId="2" xfId="3" applyNumberFormat="1" applyFont="1" applyFill="1" applyBorder="1" applyAlignment="1">
      <alignment horizontal="center" vertical="center"/>
    </xf>
    <xf numFmtId="165" fontId="11" fillId="8" borderId="2" xfId="1" applyNumberFormat="1" applyFont="1" applyFill="1" applyBorder="1" applyAlignment="1">
      <alignment horizontal="center" vertical="center"/>
    </xf>
    <xf numFmtId="2" fontId="11" fillId="8" borderId="2" xfId="1" applyNumberFormat="1" applyFont="1" applyFill="1" applyBorder="1" applyAlignment="1">
      <alignment horizontal="center" vertical="center"/>
    </xf>
    <xf numFmtId="1" fontId="11" fillId="8" borderId="2" xfId="1" applyNumberFormat="1" applyFont="1" applyFill="1" applyBorder="1" applyAlignment="1">
      <alignment horizontal="center" vertical="center"/>
    </xf>
    <xf numFmtId="165" fontId="11" fillId="3" borderId="2" xfId="1"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2" fontId="11" fillId="3" borderId="2" xfId="1"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165" fontId="11" fillId="3" borderId="2" xfId="6"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167" fontId="11" fillId="0" borderId="2" xfId="3" applyNumberFormat="1" applyFont="1" applyFill="1" applyBorder="1" applyAlignment="1">
      <alignment horizontal="center" vertical="center"/>
    </xf>
    <xf numFmtId="0" fontId="3" fillId="0" borderId="0" xfId="2" applyFont="1" applyFill="1" applyBorder="1" applyAlignment="1">
      <alignment horizontal="center" vertical="center" wrapText="1"/>
    </xf>
    <xf numFmtId="165" fontId="3" fillId="2" borderId="0" xfId="2" applyNumberFormat="1" applyFont="1" applyFill="1" applyBorder="1" applyAlignment="1">
      <alignment horizontal="center" vertical="center" wrapText="1"/>
    </xf>
    <xf numFmtId="165" fontId="11" fillId="3" borderId="2" xfId="6"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2" fontId="11" fillId="0" borderId="2" xfId="3" applyNumberFormat="1" applyFont="1" applyFill="1" applyBorder="1" applyAlignment="1">
      <alignment horizontal="center" vertical="center"/>
    </xf>
    <xf numFmtId="2" fontId="11" fillId="3" borderId="2" xfId="6" applyNumberFormat="1" applyFont="1" applyFill="1" applyBorder="1" applyAlignment="1">
      <alignment horizontal="center" vertical="center"/>
    </xf>
    <xf numFmtId="2" fontId="12" fillId="3" borderId="2" xfId="6" applyNumberFormat="1" applyFont="1" applyFill="1" applyBorder="1" applyAlignment="1">
      <alignment horizontal="center" vertical="center"/>
    </xf>
    <xf numFmtId="49" fontId="25" fillId="0" borderId="1" xfId="0" applyNumberFormat="1" applyFont="1" applyFill="1" applyBorder="1" applyAlignment="1">
      <alignment horizontal="left" vertical="center"/>
    </xf>
    <xf numFmtId="14" fontId="28" fillId="0" borderId="1" xfId="0" applyNumberFormat="1" applyFont="1" applyFill="1" applyBorder="1" applyAlignment="1">
      <alignment horizontal="left" vertical="center"/>
    </xf>
    <xf numFmtId="168" fontId="28" fillId="0" borderId="1" xfId="0" applyNumberFormat="1" applyFont="1" applyFill="1" applyBorder="1" applyAlignment="1">
      <alignment horizontal="left" vertical="center"/>
    </xf>
    <xf numFmtId="1" fontId="11" fillId="0" borderId="2" xfId="3" applyNumberFormat="1" applyFont="1" applyFill="1" applyBorder="1" applyAlignment="1">
      <alignment horizontal="center" vertical="center"/>
    </xf>
    <xf numFmtId="165" fontId="11" fillId="3" borderId="2" xfId="6"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165" fontId="11" fillId="3" borderId="2" xfId="6"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2" fontId="11" fillId="0" borderId="2" xfId="3" applyNumberFormat="1" applyFont="1" applyFill="1" applyBorder="1" applyAlignment="1">
      <alignment horizontal="center" vertical="center"/>
    </xf>
    <xf numFmtId="2" fontId="11" fillId="3" borderId="2" xfId="6" applyNumberFormat="1" applyFont="1" applyFill="1" applyBorder="1" applyAlignment="1">
      <alignment horizontal="center" vertical="center"/>
    </xf>
    <xf numFmtId="2" fontId="12" fillId="3" borderId="2" xfId="6" applyNumberFormat="1" applyFont="1" applyFill="1" applyBorder="1" applyAlignment="1">
      <alignment horizontal="center" vertical="center"/>
    </xf>
    <xf numFmtId="165" fontId="11" fillId="3" borderId="2" xfId="1" applyNumberFormat="1" applyFont="1" applyFill="1" applyBorder="1" applyAlignment="1">
      <alignment horizontal="center" vertical="center"/>
    </xf>
    <xf numFmtId="2" fontId="5" fillId="0" borderId="0" xfId="3" applyNumberFormat="1" applyFont="1" applyFill="1" applyAlignment="1">
      <alignment horizontal="center"/>
    </xf>
    <xf numFmtId="1" fontId="21" fillId="0" borderId="2" xfId="3" applyNumberFormat="1" applyFont="1" applyFill="1" applyBorder="1" applyAlignment="1">
      <alignment horizontal="center" vertical="center"/>
    </xf>
    <xf numFmtId="1" fontId="5" fillId="0" borderId="0" xfId="3" applyNumberFormat="1" applyFont="1" applyFill="1" applyAlignment="1">
      <alignment horizontal="center"/>
    </xf>
    <xf numFmtId="0" fontId="11" fillId="0" borderId="2" xfId="3" applyNumberFormat="1" applyFont="1" applyFill="1" applyBorder="1" applyAlignment="1">
      <alignment horizontal="center" vertical="center"/>
    </xf>
    <xf numFmtId="165" fontId="11" fillId="4" borderId="2" xfId="1" applyNumberFormat="1" applyFont="1" applyFill="1" applyBorder="1" applyAlignment="1">
      <alignment horizontal="center" vertical="center"/>
    </xf>
    <xf numFmtId="1" fontId="11" fillId="4" borderId="2" xfId="3" applyNumberFormat="1" applyFont="1" applyFill="1" applyBorder="1" applyAlignment="1">
      <alignment horizontal="center" vertical="center"/>
    </xf>
    <xf numFmtId="1" fontId="11" fillId="4" borderId="2" xfId="1" applyNumberFormat="1" applyFont="1" applyFill="1" applyBorder="1" applyAlignment="1">
      <alignment horizontal="center" vertical="center"/>
    </xf>
    <xf numFmtId="1" fontId="13" fillId="0" borderId="0" xfId="3" applyNumberFormat="1" applyFont="1" applyFill="1" applyAlignment="1">
      <alignment horizontal="center"/>
    </xf>
    <xf numFmtId="1" fontId="10" fillId="4" borderId="2" xfId="3" applyNumberFormat="1" applyFont="1" applyFill="1" applyBorder="1" applyAlignment="1">
      <alignment vertical="center"/>
    </xf>
    <xf numFmtId="1" fontId="13" fillId="4" borderId="0" xfId="3" applyNumberFormat="1" applyFont="1" applyFill="1" applyAlignment="1">
      <alignment horizontal="center"/>
    </xf>
    <xf numFmtId="165" fontId="11" fillId="3" borderId="2" xfId="6" applyNumberFormat="1" applyFont="1" applyFill="1" applyBorder="1" applyAlignment="1">
      <alignment horizontal="center" vertical="center"/>
    </xf>
    <xf numFmtId="1" fontId="11" fillId="0" borderId="2" xfId="3" applyNumberFormat="1" applyFont="1" applyFill="1" applyBorder="1" applyAlignment="1">
      <alignment horizontal="center" vertical="center"/>
    </xf>
    <xf numFmtId="2" fontId="11" fillId="0" borderId="2" xfId="3" applyNumberFormat="1" applyFont="1" applyFill="1" applyBorder="1" applyAlignment="1">
      <alignment horizontal="center" vertical="center"/>
    </xf>
    <xf numFmtId="2" fontId="11" fillId="3" borderId="2" xfId="6" applyNumberFormat="1" applyFont="1" applyFill="1" applyBorder="1" applyAlignment="1">
      <alignment horizontal="center" vertical="center"/>
    </xf>
    <xf numFmtId="2" fontId="11" fillId="0" borderId="2" xfId="7" applyNumberFormat="1" applyFont="1" applyFill="1" applyBorder="1" applyAlignment="1">
      <alignment horizontal="center" vertical="center"/>
    </xf>
    <xf numFmtId="49" fontId="25" fillId="0" borderId="0" xfId="0" applyNumberFormat="1" applyFont="1" applyFill="1" applyBorder="1" applyAlignment="1">
      <alignment vertical="center" shrinkToFit="1"/>
    </xf>
    <xf numFmtId="1" fontId="48" fillId="0" borderId="2" xfId="3" applyNumberFormat="1" applyFont="1" applyFill="1" applyBorder="1" applyAlignment="1">
      <alignment horizontal="center" vertical="center"/>
    </xf>
    <xf numFmtId="0" fontId="16" fillId="0" borderId="3" xfId="0" applyFont="1" applyFill="1" applyBorder="1" applyAlignment="1" applyProtection="1">
      <alignment horizontal="center" vertical="center" wrapText="1"/>
      <protection locked="0"/>
    </xf>
    <xf numFmtId="0" fontId="16" fillId="0" borderId="8" xfId="0" applyFont="1" applyFill="1" applyBorder="1" applyAlignment="1" applyProtection="1">
      <alignment horizontal="center" vertical="center" wrapText="1"/>
      <protection locked="0"/>
    </xf>
    <xf numFmtId="0" fontId="16" fillId="0" borderId="8" xfId="0" applyFont="1" applyFill="1" applyBorder="1" applyAlignment="1" applyProtection="1">
      <alignment horizontal="center" vertical="center" wrapText="1"/>
      <protection locked="0"/>
    </xf>
    <xf numFmtId="2" fontId="11" fillId="0" borderId="3" xfId="3" applyNumberFormat="1" applyFont="1" applyFill="1" applyBorder="1" applyAlignment="1">
      <alignment horizontal="center" vertical="center"/>
    </xf>
    <xf numFmtId="2" fontId="11" fillId="0" borderId="8" xfId="3" applyNumberFormat="1" applyFont="1" applyFill="1" applyBorder="1" applyAlignment="1">
      <alignment horizontal="center" vertical="center"/>
    </xf>
    <xf numFmtId="9" fontId="10" fillId="0" borderId="3" xfId="3" applyNumberFormat="1" applyFont="1" applyFill="1" applyBorder="1" applyAlignment="1">
      <alignment horizontal="center" vertical="center"/>
    </xf>
    <xf numFmtId="9" fontId="10" fillId="0" borderId="8" xfId="3" applyNumberFormat="1" applyFont="1" applyFill="1" applyBorder="1" applyAlignment="1">
      <alignment horizontal="center" vertical="center"/>
    </xf>
    <xf numFmtId="0" fontId="16" fillId="0" borderId="3" xfId="0" applyFont="1" applyFill="1" applyBorder="1" applyAlignment="1" applyProtection="1">
      <alignment horizontal="center" vertical="center" wrapText="1"/>
      <protection locked="0"/>
    </xf>
    <xf numFmtId="0" fontId="16" fillId="0" borderId="8" xfId="0" applyFont="1" applyFill="1" applyBorder="1" applyAlignment="1" applyProtection="1">
      <alignment horizontal="center" vertical="center" wrapText="1"/>
      <protection locked="0"/>
    </xf>
    <xf numFmtId="1" fontId="11" fillId="0" borderId="3" xfId="3" applyNumberFormat="1" applyFont="1" applyFill="1" applyBorder="1" applyAlignment="1">
      <alignment horizontal="center" vertical="center"/>
    </xf>
    <xf numFmtId="1" fontId="11" fillId="0" borderId="8" xfId="3" applyNumberFormat="1" applyFont="1" applyFill="1" applyBorder="1" applyAlignment="1">
      <alignment horizontal="center" vertical="center"/>
    </xf>
    <xf numFmtId="0" fontId="16" fillId="6" borderId="3" xfId="0" applyFont="1" applyFill="1" applyBorder="1" applyAlignment="1" applyProtection="1">
      <alignment horizontal="center" vertical="center" wrapText="1"/>
      <protection locked="0"/>
    </xf>
    <xf numFmtId="0" fontId="16" fillId="6" borderId="8" xfId="0" applyFont="1" applyFill="1" applyBorder="1" applyAlignment="1" applyProtection="1">
      <alignment horizontal="center" vertical="center" wrapText="1"/>
      <protection locked="0"/>
    </xf>
    <xf numFmtId="1" fontId="16" fillId="0" borderId="3" xfId="0" applyNumberFormat="1" applyFont="1" applyFill="1" applyBorder="1" applyAlignment="1" applyProtection="1">
      <alignment horizontal="center" vertical="center" wrapText="1"/>
      <protection locked="0"/>
    </xf>
    <xf numFmtId="1" fontId="16" fillId="0" borderId="8" xfId="0" applyNumberFormat="1" applyFont="1" applyFill="1" applyBorder="1" applyAlignment="1" applyProtection="1">
      <alignment horizontal="center" vertical="center" wrapText="1"/>
      <protection locked="0"/>
    </xf>
    <xf numFmtId="168" fontId="7" fillId="2" borderId="2" xfId="4" applyNumberFormat="1" applyFont="1" applyFill="1" applyBorder="1" applyAlignment="1">
      <alignment horizontal="center" vertical="center" textRotation="89" wrapText="1"/>
    </xf>
    <xf numFmtId="165" fontId="16" fillId="0" borderId="3" xfId="0" applyNumberFormat="1" applyFont="1" applyFill="1" applyBorder="1" applyAlignment="1" applyProtection="1">
      <alignment horizontal="center" vertical="center" wrapText="1"/>
      <protection locked="0"/>
    </xf>
    <xf numFmtId="1" fontId="10" fillId="0" borderId="3" xfId="3" applyNumberFormat="1" applyFont="1" applyFill="1" applyBorder="1" applyAlignment="1">
      <alignment horizontal="center" vertical="center"/>
    </xf>
    <xf numFmtId="1" fontId="10" fillId="0" borderId="8" xfId="3" applyNumberFormat="1" applyFont="1" applyFill="1" applyBorder="1" applyAlignment="1">
      <alignment horizontal="center" vertical="center"/>
    </xf>
    <xf numFmtId="165" fontId="16" fillId="0" borderId="8" xfId="0" applyNumberFormat="1" applyFont="1" applyFill="1" applyBorder="1" applyAlignment="1" applyProtection="1">
      <alignment horizontal="center" vertical="center" wrapText="1"/>
      <protection locked="0"/>
    </xf>
    <xf numFmtId="2" fontId="16" fillId="0" borderId="3" xfId="0" applyNumberFormat="1" applyFont="1" applyFill="1" applyBorder="1" applyAlignment="1" applyProtection="1">
      <alignment horizontal="center" vertical="center" wrapText="1"/>
      <protection locked="0"/>
    </xf>
    <xf numFmtId="2" fontId="16" fillId="0" borderId="8" xfId="0" applyNumberFormat="1" applyFont="1" applyFill="1" applyBorder="1" applyAlignment="1" applyProtection="1">
      <alignment horizontal="center" vertical="center" wrapText="1"/>
      <protection locked="0"/>
    </xf>
    <xf numFmtId="168" fontId="7" fillId="7" borderId="2" xfId="4" applyNumberFormat="1" applyFont="1" applyFill="1" applyBorder="1" applyAlignment="1">
      <alignment horizontal="center" vertical="center" textRotation="89" wrapText="1"/>
    </xf>
    <xf numFmtId="168" fontId="16" fillId="0" borderId="3" xfId="0" applyNumberFormat="1" applyFont="1" applyFill="1" applyBorder="1" applyAlignment="1" applyProtection="1">
      <alignment horizontal="center" vertical="center" wrapText="1"/>
      <protection locked="0"/>
    </xf>
    <xf numFmtId="168" fontId="16" fillId="0" borderId="8" xfId="0" applyNumberFormat="1" applyFont="1" applyFill="1" applyBorder="1" applyAlignment="1" applyProtection="1">
      <alignment horizontal="center" vertical="center" wrapText="1"/>
      <protection locked="0"/>
    </xf>
    <xf numFmtId="169" fontId="10" fillId="0" borderId="3" xfId="3" applyNumberFormat="1" applyFont="1" applyFill="1" applyBorder="1" applyAlignment="1">
      <alignment horizontal="center" vertical="center"/>
    </xf>
    <xf numFmtId="169" fontId="10" fillId="0" borderId="8" xfId="3" applyNumberFormat="1" applyFont="1" applyFill="1" applyBorder="1" applyAlignment="1">
      <alignment horizontal="center" vertical="center"/>
    </xf>
    <xf numFmtId="0" fontId="7" fillId="2" borderId="2" xfId="4" applyFont="1" applyFill="1" applyBorder="1" applyAlignment="1">
      <alignment horizontal="center" vertical="center" wrapText="1"/>
    </xf>
    <xf numFmtId="0" fontId="16" fillId="5" borderId="3" xfId="0" applyFont="1" applyFill="1" applyBorder="1" applyAlignment="1" applyProtection="1">
      <alignment horizontal="center" vertical="center" wrapText="1"/>
      <protection locked="0"/>
    </xf>
    <xf numFmtId="0" fontId="16" fillId="5" borderId="8" xfId="0" applyFont="1" applyFill="1" applyBorder="1" applyAlignment="1" applyProtection="1">
      <alignment horizontal="center" vertical="center" wrapText="1"/>
      <protection locked="0"/>
    </xf>
    <xf numFmtId="1" fontId="11" fillId="0" borderId="9" xfId="3" applyNumberFormat="1" applyFont="1" applyFill="1" applyBorder="1" applyAlignment="1">
      <alignment horizontal="center" vertical="center"/>
    </xf>
    <xf numFmtId="1" fontId="11" fillId="0" borderId="10" xfId="3" applyNumberFormat="1" applyFont="1" applyFill="1" applyBorder="1" applyAlignment="1">
      <alignment horizontal="center" vertical="center"/>
    </xf>
    <xf numFmtId="165" fontId="11" fillId="0" borderId="9" xfId="3" applyNumberFormat="1" applyFont="1" applyFill="1" applyBorder="1" applyAlignment="1">
      <alignment horizontal="center" vertical="center"/>
    </xf>
    <xf numFmtId="165" fontId="11" fillId="0" borderId="10" xfId="3" applyNumberFormat="1" applyFont="1" applyFill="1" applyBorder="1" applyAlignment="1">
      <alignment horizontal="center" vertical="center"/>
    </xf>
    <xf numFmtId="0" fontId="16" fillId="0" borderId="3" xfId="0" applyFont="1" applyFill="1" applyBorder="1" applyAlignment="1" applyProtection="1">
      <alignment horizontal="left" vertical="center" wrapText="1"/>
      <protection locked="0"/>
    </xf>
    <xf numFmtId="0" fontId="16" fillId="0" borderId="8" xfId="0" applyFont="1" applyFill="1" applyBorder="1" applyAlignment="1" applyProtection="1">
      <alignment horizontal="left" vertical="center" wrapText="1"/>
      <protection locked="0"/>
    </xf>
    <xf numFmtId="2" fontId="11" fillId="0" borderId="9" xfId="3" applyNumberFormat="1" applyFont="1" applyFill="1" applyBorder="1" applyAlignment="1">
      <alignment horizontal="center" vertical="center"/>
    </xf>
    <xf numFmtId="2" fontId="11" fillId="0" borderId="10" xfId="3" applyNumberFormat="1" applyFont="1" applyFill="1" applyBorder="1" applyAlignment="1">
      <alignment horizontal="center" vertical="center"/>
    </xf>
    <xf numFmtId="49" fontId="16" fillId="0" borderId="3" xfId="0" applyNumberFormat="1" applyFont="1" applyFill="1" applyBorder="1" applyAlignment="1" applyProtection="1">
      <alignment horizontal="center" vertical="center"/>
      <protection locked="0"/>
    </xf>
    <xf numFmtId="49" fontId="16" fillId="0" borderId="8" xfId="0" applyNumberFormat="1" applyFont="1" applyFill="1" applyBorder="1" applyAlignment="1" applyProtection="1">
      <alignment horizontal="center" vertical="center"/>
      <protection locked="0"/>
    </xf>
    <xf numFmtId="49" fontId="16" fillId="0" borderId="3" xfId="3" applyNumberFormat="1" applyFont="1" applyFill="1" applyBorder="1" applyAlignment="1">
      <alignment horizontal="center" vertical="center"/>
    </xf>
    <xf numFmtId="49" fontId="16" fillId="0" borderId="8" xfId="3" applyNumberFormat="1" applyFont="1" applyFill="1" applyBorder="1" applyAlignment="1">
      <alignment horizontal="center" vertical="center"/>
    </xf>
    <xf numFmtId="2" fontId="10" fillId="0" borderId="3" xfId="3" applyNumberFormat="1" applyFont="1" applyFill="1" applyBorder="1" applyAlignment="1">
      <alignment horizontal="center" vertical="center"/>
    </xf>
    <xf numFmtId="2" fontId="10" fillId="0" borderId="8" xfId="3" applyNumberFormat="1" applyFont="1" applyFill="1" applyBorder="1" applyAlignment="1">
      <alignment horizontal="center" vertical="center"/>
    </xf>
    <xf numFmtId="0" fontId="16" fillId="4" borderId="3" xfId="0" applyFont="1" applyFill="1" applyBorder="1" applyAlignment="1" applyProtection="1">
      <alignment horizontal="center" vertical="center" wrapText="1"/>
      <protection locked="0"/>
    </xf>
    <xf numFmtId="0" fontId="16" fillId="4" borderId="8" xfId="0" applyFont="1" applyFill="1" applyBorder="1" applyAlignment="1" applyProtection="1">
      <alignment horizontal="center" vertical="center" wrapText="1"/>
      <protection locked="0"/>
    </xf>
    <xf numFmtId="2" fontId="11" fillId="4" borderId="3" xfId="3" applyNumberFormat="1" applyFont="1" applyFill="1" applyBorder="1" applyAlignment="1">
      <alignment horizontal="center" vertical="center"/>
    </xf>
    <xf numFmtId="2" fontId="11" fillId="4" borderId="8" xfId="3" applyNumberFormat="1" applyFont="1" applyFill="1" applyBorder="1" applyAlignment="1">
      <alignment horizontal="center" vertical="center"/>
    </xf>
    <xf numFmtId="0" fontId="4" fillId="0" borderId="0" xfId="2" applyFont="1" applyFill="1" applyBorder="1" applyAlignment="1">
      <alignment horizontal="center" vertical="center" wrapText="1"/>
    </xf>
    <xf numFmtId="167" fontId="16" fillId="0" borderId="3" xfId="3" applyNumberFormat="1" applyFont="1" applyFill="1" applyBorder="1" applyAlignment="1">
      <alignment horizontal="center" vertical="center"/>
    </xf>
    <xf numFmtId="167" fontId="16" fillId="0" borderId="8" xfId="3" applyNumberFormat="1" applyFont="1" applyFill="1" applyBorder="1" applyAlignment="1">
      <alignment horizontal="center" vertical="center"/>
    </xf>
    <xf numFmtId="168" fontId="4" fillId="4" borderId="0" xfId="3" applyNumberFormat="1" applyFont="1" applyFill="1" applyBorder="1" applyAlignment="1">
      <alignment horizontal="center" vertical="center"/>
    </xf>
    <xf numFmtId="9" fontId="10" fillId="4" borderId="3" xfId="3" applyNumberFormat="1" applyFont="1" applyFill="1" applyBorder="1" applyAlignment="1">
      <alignment horizontal="center" vertical="center"/>
    </xf>
    <xf numFmtId="9" fontId="10" fillId="4" borderId="8" xfId="3" applyNumberFormat="1" applyFont="1" applyFill="1" applyBorder="1" applyAlignment="1">
      <alignment horizontal="center" vertical="center"/>
    </xf>
    <xf numFmtId="1" fontId="16" fillId="4" borderId="3" xfId="0" applyNumberFormat="1" applyFont="1" applyFill="1" applyBorder="1" applyAlignment="1" applyProtection="1">
      <alignment horizontal="center" vertical="center" wrapText="1"/>
      <protection locked="0"/>
    </xf>
    <xf numFmtId="1" fontId="16" fillId="4" borderId="8" xfId="0" applyNumberFormat="1" applyFont="1" applyFill="1" applyBorder="1" applyAlignment="1" applyProtection="1">
      <alignment horizontal="center" vertical="center" wrapText="1"/>
      <protection locked="0"/>
    </xf>
    <xf numFmtId="49" fontId="10" fillId="2" borderId="5" xfId="4" applyNumberFormat="1" applyFont="1" applyFill="1" applyBorder="1" applyAlignment="1">
      <alignment horizontal="center" vertical="center"/>
    </xf>
    <xf numFmtId="49" fontId="10" fillId="2" borderId="6" xfId="4" applyNumberFormat="1" applyFont="1" applyFill="1" applyBorder="1" applyAlignment="1">
      <alignment horizontal="center" vertical="center"/>
    </xf>
    <xf numFmtId="49" fontId="10" fillId="2" borderId="4" xfId="4" applyNumberFormat="1" applyFont="1" applyFill="1" applyBorder="1" applyAlignment="1">
      <alignment horizontal="center" vertical="center"/>
    </xf>
    <xf numFmtId="9" fontId="7" fillId="0" borderId="3" xfId="3" applyNumberFormat="1" applyFont="1" applyFill="1" applyBorder="1" applyAlignment="1">
      <alignment horizontal="center" vertical="center"/>
    </xf>
    <xf numFmtId="9" fontId="7" fillId="0" borderId="8" xfId="3" applyNumberFormat="1" applyFont="1" applyFill="1" applyBorder="1" applyAlignment="1">
      <alignment horizontal="center" vertical="center"/>
    </xf>
    <xf numFmtId="166" fontId="7" fillId="2" borderId="5" xfId="4" applyNumberFormat="1" applyFont="1" applyFill="1" applyBorder="1" applyAlignment="1">
      <alignment horizontal="center" vertical="center"/>
    </xf>
    <xf numFmtId="166" fontId="7" fillId="2" borderId="6" xfId="4" applyNumberFormat="1" applyFont="1" applyFill="1" applyBorder="1" applyAlignment="1">
      <alignment horizontal="center" vertical="center"/>
    </xf>
    <xf numFmtId="166" fontId="7" fillId="2" borderId="4" xfId="4" applyNumberFormat="1" applyFont="1" applyFill="1" applyBorder="1" applyAlignment="1">
      <alignment horizontal="center" vertical="center"/>
    </xf>
    <xf numFmtId="168" fontId="7" fillId="4" borderId="2" xfId="4" applyNumberFormat="1" applyFont="1" applyFill="1" applyBorder="1" applyAlignment="1">
      <alignment horizontal="center" vertical="center" textRotation="89" wrapText="1"/>
    </xf>
    <xf numFmtId="2" fontId="16" fillId="0" borderId="3" xfId="3" applyNumberFormat="1" applyFont="1" applyFill="1" applyBorder="1" applyAlignment="1">
      <alignment horizontal="center" vertical="center"/>
    </xf>
    <xf numFmtId="2" fontId="16" fillId="0" borderId="8" xfId="3" applyNumberFormat="1" applyFont="1" applyFill="1" applyBorder="1" applyAlignment="1">
      <alignment horizontal="center" vertical="center"/>
    </xf>
    <xf numFmtId="0" fontId="11" fillId="0" borderId="3" xfId="3" applyFont="1" applyFill="1" applyBorder="1" applyAlignment="1">
      <alignment horizontal="center" vertical="center" wrapText="1"/>
    </xf>
    <xf numFmtId="0" fontId="11" fillId="0" borderId="8" xfId="3" applyFont="1" applyFill="1" applyBorder="1" applyAlignment="1">
      <alignment horizontal="center" vertical="center" wrapText="1"/>
    </xf>
    <xf numFmtId="165" fontId="11" fillId="0" borderId="3" xfId="3" applyNumberFormat="1" applyFont="1" applyFill="1" applyBorder="1" applyAlignment="1">
      <alignment horizontal="center" vertical="center" wrapText="1"/>
    </xf>
    <xf numFmtId="165" fontId="11" fillId="0" borderId="8" xfId="3" applyNumberFormat="1" applyFont="1" applyFill="1" applyBorder="1" applyAlignment="1">
      <alignment horizontal="center" vertical="center" wrapText="1"/>
    </xf>
    <xf numFmtId="0" fontId="11" fillId="0" borderId="3" xfId="3" applyFont="1" applyFill="1" applyBorder="1" applyAlignment="1">
      <alignment horizontal="left" vertical="center" wrapText="1"/>
    </xf>
    <xf numFmtId="0" fontId="11" fillId="0" borderId="8" xfId="3" applyFont="1" applyFill="1" applyBorder="1" applyAlignment="1">
      <alignment horizontal="left" vertical="center" wrapText="1"/>
    </xf>
    <xf numFmtId="49" fontId="16" fillId="5" borderId="3" xfId="0" applyNumberFormat="1" applyFont="1" applyFill="1" applyBorder="1" applyAlignment="1" applyProtection="1">
      <alignment horizontal="center" vertical="center"/>
      <protection locked="0"/>
    </xf>
    <xf numFmtId="49" fontId="16" fillId="5" borderId="8" xfId="0" applyNumberFormat="1" applyFont="1" applyFill="1" applyBorder="1" applyAlignment="1" applyProtection="1">
      <alignment horizontal="center" vertical="center"/>
      <protection locked="0"/>
    </xf>
    <xf numFmtId="2" fontId="16" fillId="5" borderId="3" xfId="0" applyNumberFormat="1" applyFont="1" applyFill="1" applyBorder="1" applyAlignment="1" applyProtection="1">
      <alignment horizontal="center" vertical="center" wrapText="1"/>
      <protection locked="0"/>
    </xf>
    <xf numFmtId="2" fontId="16" fillId="5" borderId="8" xfId="0" applyNumberFormat="1" applyFont="1" applyFill="1" applyBorder="1" applyAlignment="1" applyProtection="1">
      <alignment horizontal="center" vertical="center" wrapText="1"/>
      <protection locked="0"/>
    </xf>
    <xf numFmtId="9" fontId="10" fillId="0" borderId="3" xfId="1" applyFont="1" applyFill="1" applyBorder="1" applyAlignment="1">
      <alignment horizontal="center" vertical="center"/>
    </xf>
    <xf numFmtId="9" fontId="10" fillId="0" borderId="8" xfId="1" applyFont="1" applyFill="1" applyBorder="1" applyAlignment="1">
      <alignment horizontal="center" vertical="center"/>
    </xf>
    <xf numFmtId="49" fontId="11" fillId="0" borderId="3" xfId="3" applyNumberFormat="1" applyFont="1" applyFill="1" applyBorder="1" applyAlignment="1">
      <alignment horizontal="center" vertical="center"/>
    </xf>
    <xf numFmtId="49" fontId="11" fillId="0" borderId="8" xfId="3" applyNumberFormat="1" applyFont="1" applyFill="1" applyBorder="1" applyAlignment="1">
      <alignment horizontal="center" vertical="center"/>
    </xf>
    <xf numFmtId="0" fontId="3" fillId="4" borderId="3" xfId="0" applyFont="1" applyFill="1" applyBorder="1" applyAlignment="1" applyProtection="1">
      <alignment horizontal="left" vertical="center" wrapText="1"/>
      <protection locked="0"/>
    </xf>
    <xf numFmtId="0" fontId="3" fillId="4" borderId="8" xfId="0" applyFont="1" applyFill="1" applyBorder="1" applyAlignment="1" applyProtection="1">
      <alignment horizontal="left" vertical="center" wrapText="1"/>
      <protection locked="0"/>
    </xf>
    <xf numFmtId="0" fontId="16" fillId="5" borderId="3" xfId="0" applyFont="1" applyFill="1" applyBorder="1" applyAlignment="1" applyProtection="1">
      <alignment horizontal="left" vertical="center" wrapText="1"/>
      <protection locked="0"/>
    </xf>
    <xf numFmtId="0" fontId="16" fillId="5" borderId="8" xfId="0" applyFont="1" applyFill="1" applyBorder="1" applyAlignment="1" applyProtection="1">
      <alignment horizontal="left" vertical="center" wrapText="1"/>
      <protection locked="0"/>
    </xf>
    <xf numFmtId="2" fontId="11" fillId="0" borderId="3" xfId="3" applyNumberFormat="1" applyFont="1" applyFill="1" applyBorder="1" applyAlignment="1">
      <alignment horizontal="center" vertical="center" wrapText="1"/>
    </xf>
    <xf numFmtId="2" fontId="11" fillId="0" borderId="8" xfId="3" applyNumberFormat="1" applyFont="1" applyFill="1" applyBorder="1" applyAlignment="1">
      <alignment horizontal="center" vertical="center" wrapText="1"/>
    </xf>
    <xf numFmtId="1" fontId="16" fillId="0" borderId="3" xfId="3" applyNumberFormat="1" applyFont="1" applyFill="1" applyBorder="1" applyAlignment="1">
      <alignment horizontal="center" vertical="center"/>
    </xf>
    <xf numFmtId="1" fontId="16" fillId="0" borderId="8" xfId="3" applyNumberFormat="1" applyFont="1" applyFill="1" applyBorder="1" applyAlignment="1">
      <alignment horizontal="center" vertical="center"/>
    </xf>
    <xf numFmtId="49" fontId="3" fillId="4" borderId="3" xfId="0" applyNumberFormat="1" applyFont="1" applyFill="1" applyBorder="1" applyAlignment="1" applyProtection="1">
      <alignment horizontal="center" vertical="center"/>
      <protection locked="0"/>
    </xf>
    <xf numFmtId="49" fontId="3" fillId="4" borderId="8" xfId="0" applyNumberFormat="1" applyFont="1" applyFill="1" applyBorder="1" applyAlignment="1" applyProtection="1">
      <alignment horizontal="center" vertical="center"/>
      <protection locked="0"/>
    </xf>
    <xf numFmtId="0" fontId="3" fillId="4" borderId="3" xfId="0" applyFont="1" applyFill="1" applyBorder="1" applyAlignment="1" applyProtection="1">
      <alignment horizontal="center" vertical="center" wrapText="1"/>
      <protection locked="0"/>
    </xf>
    <xf numFmtId="0" fontId="3" fillId="4" borderId="8" xfId="0" applyFont="1" applyFill="1" applyBorder="1" applyAlignment="1" applyProtection="1">
      <alignment horizontal="center" vertical="center" wrapText="1"/>
      <protection locked="0"/>
    </xf>
    <xf numFmtId="49" fontId="16" fillId="6" borderId="3" xfId="0" applyNumberFormat="1" applyFont="1" applyFill="1" applyBorder="1" applyAlignment="1" applyProtection="1">
      <alignment horizontal="center" vertical="center"/>
      <protection locked="0"/>
    </xf>
    <xf numFmtId="49" fontId="16" fillId="6" borderId="8" xfId="0" applyNumberFormat="1" applyFont="1" applyFill="1" applyBorder="1" applyAlignment="1" applyProtection="1">
      <alignment horizontal="center" vertical="center"/>
      <protection locked="0"/>
    </xf>
    <xf numFmtId="0" fontId="16" fillId="7" borderId="3" xfId="0" applyFont="1" applyFill="1" applyBorder="1" applyAlignment="1" applyProtection="1">
      <alignment horizontal="center" vertical="center" wrapText="1"/>
      <protection locked="0"/>
    </xf>
    <xf numFmtId="0" fontId="16" fillId="7" borderId="8" xfId="0" applyFont="1" applyFill="1" applyBorder="1" applyAlignment="1" applyProtection="1">
      <alignment horizontal="center" vertical="center" wrapText="1"/>
      <protection locked="0"/>
    </xf>
    <xf numFmtId="2" fontId="11" fillId="0" borderId="3" xfId="3" applyNumberFormat="1" applyFont="1" applyFill="1" applyBorder="1" applyAlignment="1">
      <alignment horizontal="left" vertical="center" wrapText="1"/>
    </xf>
    <xf numFmtId="2" fontId="11" fillId="0" borderId="8" xfId="3" applyNumberFormat="1" applyFont="1" applyFill="1" applyBorder="1" applyAlignment="1">
      <alignment horizontal="left" vertical="center" wrapText="1"/>
    </xf>
    <xf numFmtId="49" fontId="11" fillId="0" borderId="3" xfId="3" applyNumberFormat="1" applyFont="1" applyFill="1" applyBorder="1" applyAlignment="1">
      <alignment horizontal="left" vertical="center" wrapText="1"/>
    </xf>
    <xf numFmtId="49" fontId="11" fillId="0" borderId="8" xfId="3" applyNumberFormat="1" applyFont="1" applyFill="1" applyBorder="1" applyAlignment="1">
      <alignment horizontal="left" vertical="center" wrapText="1"/>
    </xf>
    <xf numFmtId="49" fontId="16" fillId="5" borderId="3" xfId="0" applyNumberFormat="1" applyFont="1" applyFill="1" applyBorder="1" applyAlignment="1" applyProtection="1">
      <alignment horizontal="left" vertical="center" wrapText="1"/>
      <protection locked="0"/>
    </xf>
    <xf numFmtId="49" fontId="16" fillId="5" borderId="8" xfId="0" applyNumberFormat="1" applyFont="1" applyFill="1" applyBorder="1" applyAlignment="1" applyProtection="1">
      <alignment horizontal="left" vertical="center" wrapText="1"/>
      <protection locked="0"/>
    </xf>
    <xf numFmtId="2" fontId="16" fillId="4" borderId="3" xfId="0" applyNumberFormat="1" applyFont="1" applyFill="1" applyBorder="1" applyAlignment="1" applyProtection="1">
      <alignment horizontal="center" vertical="center" wrapText="1"/>
      <protection locked="0"/>
    </xf>
    <xf numFmtId="2" fontId="16" fillId="4" borderId="8" xfId="0" applyNumberFormat="1" applyFont="1" applyFill="1" applyBorder="1" applyAlignment="1" applyProtection="1">
      <alignment horizontal="center" vertical="center" wrapText="1"/>
      <protection locked="0"/>
    </xf>
    <xf numFmtId="168" fontId="7" fillId="7" borderId="3" xfId="4" applyNumberFormat="1" applyFont="1" applyFill="1" applyBorder="1" applyAlignment="1">
      <alignment horizontal="center" vertical="center" textRotation="89" wrapText="1"/>
    </xf>
    <xf numFmtId="168" fontId="7" fillId="7" borderId="8" xfId="4" applyNumberFormat="1" applyFont="1" applyFill="1" applyBorder="1" applyAlignment="1">
      <alignment horizontal="center" vertical="center" textRotation="89" wrapText="1"/>
    </xf>
    <xf numFmtId="165" fontId="7" fillId="5" borderId="3" xfId="4" applyNumberFormat="1" applyFont="1" applyFill="1" applyBorder="1" applyAlignment="1">
      <alignment horizontal="center" vertical="center" wrapText="1"/>
    </xf>
    <xf numFmtId="165" fontId="7" fillId="5" borderId="7" xfId="4" applyNumberFormat="1" applyFont="1" applyFill="1" applyBorder="1" applyAlignment="1">
      <alignment horizontal="center" vertical="center" wrapText="1"/>
    </xf>
    <xf numFmtId="165" fontId="7" fillId="5" borderId="8" xfId="4" applyNumberFormat="1" applyFont="1" applyFill="1" applyBorder="1" applyAlignment="1">
      <alignment horizontal="center" vertical="center" wrapText="1"/>
    </xf>
    <xf numFmtId="168" fontId="3" fillId="4" borderId="3" xfId="0" applyNumberFormat="1" applyFont="1" applyFill="1" applyBorder="1" applyAlignment="1" applyProtection="1">
      <alignment horizontal="center" vertical="center" wrapText="1"/>
      <protection locked="0"/>
    </xf>
    <xf numFmtId="168" fontId="3" fillId="4" borderId="8" xfId="0" applyNumberFormat="1" applyFont="1" applyFill="1" applyBorder="1" applyAlignment="1" applyProtection="1">
      <alignment horizontal="center" vertical="center" wrapText="1"/>
      <protection locked="0"/>
    </xf>
    <xf numFmtId="0" fontId="7" fillId="2" borderId="3" xfId="4" applyFont="1" applyFill="1" applyBorder="1" applyAlignment="1">
      <alignment horizontal="center" vertical="center" wrapText="1"/>
    </xf>
    <xf numFmtId="0" fontId="7" fillId="2" borderId="7" xfId="4" applyFont="1" applyFill="1" applyBorder="1" applyAlignment="1">
      <alignment horizontal="center" vertical="center" wrapText="1"/>
    </xf>
    <xf numFmtId="0" fontId="7" fillId="2" borderId="8" xfId="4" applyFont="1" applyFill="1" applyBorder="1" applyAlignment="1">
      <alignment horizontal="center" vertical="center" wrapText="1"/>
    </xf>
    <xf numFmtId="0" fontId="3" fillId="5" borderId="3" xfId="0" applyFont="1" applyFill="1" applyBorder="1" applyAlignment="1" applyProtection="1">
      <alignment horizontal="center" vertical="center" wrapText="1"/>
      <protection locked="0"/>
    </xf>
    <xf numFmtId="0" fontId="3" fillId="5" borderId="8" xfId="0" applyFont="1" applyFill="1" applyBorder="1" applyAlignment="1" applyProtection="1">
      <alignment horizontal="center" vertical="center" wrapText="1"/>
      <protection locked="0"/>
    </xf>
    <xf numFmtId="49" fontId="7" fillId="2" borderId="2" xfId="3" applyNumberFormat="1" applyFont="1" applyFill="1" applyBorder="1" applyAlignment="1">
      <alignment horizontal="center" vertical="center" wrapText="1"/>
    </xf>
    <xf numFmtId="1" fontId="11" fillId="0" borderId="7" xfId="3" applyNumberFormat="1" applyFont="1" applyFill="1" applyBorder="1" applyAlignment="1">
      <alignment horizontal="center" vertical="center"/>
    </xf>
    <xf numFmtId="165" fontId="7" fillId="2" borderId="2" xfId="4" applyNumberFormat="1" applyFont="1" applyFill="1" applyBorder="1" applyAlignment="1">
      <alignment horizontal="center" vertical="center" wrapText="1"/>
    </xf>
    <xf numFmtId="0" fontId="7" fillId="2" borderId="9" xfId="4" applyFont="1" applyFill="1" applyBorder="1" applyAlignment="1">
      <alignment horizontal="center" vertical="center" wrapText="1"/>
    </xf>
    <xf numFmtId="0" fontId="7" fillId="2" borderId="12" xfId="4" applyFont="1" applyFill="1" applyBorder="1" applyAlignment="1">
      <alignment horizontal="center" vertical="center" wrapText="1"/>
    </xf>
    <xf numFmtId="0" fontId="7" fillId="2" borderId="13" xfId="4" applyFont="1" applyFill="1" applyBorder="1" applyAlignment="1">
      <alignment horizontal="center" vertical="center" wrapText="1"/>
    </xf>
    <xf numFmtId="0" fontId="7" fillId="2" borderId="11" xfId="4" applyFont="1" applyFill="1" applyBorder="1" applyAlignment="1">
      <alignment horizontal="center" vertical="center" wrapText="1"/>
    </xf>
    <xf numFmtId="0" fontId="7" fillId="2" borderId="0" xfId="4" applyFont="1" applyFill="1" applyBorder="1" applyAlignment="1">
      <alignment horizontal="center" vertical="center" wrapText="1"/>
    </xf>
    <xf numFmtId="0" fontId="7" fillId="2" borderId="14" xfId="4" applyFont="1" applyFill="1" applyBorder="1" applyAlignment="1">
      <alignment horizontal="center" vertical="center" wrapText="1"/>
    </xf>
    <xf numFmtId="165" fontId="7" fillId="2" borderId="3" xfId="4" applyNumberFormat="1" applyFont="1" applyFill="1" applyBorder="1" applyAlignment="1">
      <alignment horizontal="center" vertical="center" wrapText="1"/>
    </xf>
    <xf numFmtId="165" fontId="7" fillId="2" borderId="7" xfId="4" applyNumberFormat="1" applyFont="1" applyFill="1" applyBorder="1" applyAlignment="1">
      <alignment horizontal="center" vertical="center" wrapText="1"/>
    </xf>
    <xf numFmtId="165" fontId="7" fillId="2" borderId="8" xfId="4" applyNumberFormat="1" applyFont="1" applyFill="1" applyBorder="1" applyAlignment="1">
      <alignment horizontal="center" vertical="center" wrapText="1"/>
    </xf>
    <xf numFmtId="168" fontId="3" fillId="0" borderId="3" xfId="0" applyNumberFormat="1" applyFont="1" applyFill="1" applyBorder="1" applyAlignment="1" applyProtection="1">
      <alignment horizontal="center" vertical="center" wrapText="1"/>
      <protection locked="0"/>
    </xf>
    <xf numFmtId="168" fontId="3" fillId="0" borderId="8" xfId="0" applyNumberFormat="1" applyFont="1" applyFill="1" applyBorder="1" applyAlignment="1" applyProtection="1">
      <alignment horizontal="center" vertical="center" wrapText="1"/>
      <protection locked="0"/>
    </xf>
    <xf numFmtId="165" fontId="16" fillId="5" borderId="3" xfId="0" applyNumberFormat="1" applyFont="1" applyFill="1" applyBorder="1" applyAlignment="1" applyProtection="1">
      <alignment horizontal="center" vertical="center" wrapText="1"/>
      <protection locked="0"/>
    </xf>
    <xf numFmtId="2" fontId="16" fillId="4" borderId="3" xfId="3" applyNumberFormat="1" applyFont="1" applyFill="1" applyBorder="1" applyAlignment="1">
      <alignment horizontal="center" vertical="center"/>
    </xf>
    <xf numFmtId="2" fontId="16" fillId="4" borderId="8" xfId="3" applyNumberFormat="1" applyFont="1" applyFill="1" applyBorder="1" applyAlignment="1">
      <alignment horizontal="center" vertical="center"/>
    </xf>
    <xf numFmtId="1" fontId="16" fillId="5" borderId="3" xfId="0" applyNumberFormat="1" applyFont="1" applyFill="1" applyBorder="1" applyAlignment="1" applyProtection="1">
      <alignment horizontal="center" vertical="center" wrapText="1"/>
      <protection locked="0"/>
    </xf>
    <xf numFmtId="1" fontId="16" fillId="5" borderId="8" xfId="0" applyNumberFormat="1" applyFont="1" applyFill="1" applyBorder="1" applyAlignment="1" applyProtection="1">
      <alignment horizontal="center" vertical="center" wrapText="1"/>
      <protection locked="0"/>
    </xf>
    <xf numFmtId="167" fontId="11" fillId="0" borderId="3" xfId="3" applyNumberFormat="1" applyFont="1" applyFill="1" applyBorder="1" applyAlignment="1">
      <alignment horizontal="center" vertical="center" wrapText="1"/>
    </xf>
    <xf numFmtId="167" fontId="11" fillId="0" borderId="8" xfId="3" applyNumberFormat="1" applyFont="1" applyFill="1" applyBorder="1" applyAlignment="1">
      <alignment horizontal="center" vertical="center" wrapText="1"/>
    </xf>
    <xf numFmtId="0" fontId="11" fillId="5" borderId="3" xfId="3" applyFont="1" applyFill="1" applyBorder="1" applyAlignment="1">
      <alignment horizontal="center" vertical="center" wrapText="1"/>
    </xf>
    <xf numFmtId="0" fontId="11" fillId="5" borderId="8" xfId="3" applyFont="1" applyFill="1" applyBorder="1" applyAlignment="1">
      <alignment horizontal="center" vertical="center" wrapText="1"/>
    </xf>
    <xf numFmtId="49" fontId="3" fillId="4" borderId="3" xfId="0" applyNumberFormat="1" applyFont="1" applyFill="1" applyBorder="1" applyAlignment="1" applyProtection="1">
      <alignment horizontal="left" vertical="center" wrapText="1"/>
      <protection locked="0"/>
    </xf>
    <xf numFmtId="49" fontId="3" fillId="4" borderId="8" xfId="0" applyNumberFormat="1" applyFont="1" applyFill="1" applyBorder="1" applyAlignment="1" applyProtection="1">
      <alignment horizontal="left" vertical="center" wrapText="1"/>
      <protection locked="0"/>
    </xf>
    <xf numFmtId="0" fontId="18" fillId="0" borderId="0" xfId="2" applyFont="1" applyFill="1" applyBorder="1" applyAlignment="1">
      <alignment horizontal="center" vertical="center" wrapText="1"/>
    </xf>
    <xf numFmtId="0" fontId="3" fillId="0" borderId="0" xfId="2" applyFont="1" applyFill="1" applyBorder="1" applyAlignment="1">
      <alignment horizontal="center" vertical="center" wrapText="1"/>
    </xf>
    <xf numFmtId="169" fontId="10" fillId="0" borderId="2" xfId="3" applyNumberFormat="1" applyFont="1" applyFill="1" applyBorder="1" applyAlignment="1">
      <alignment horizontal="center" vertical="center"/>
    </xf>
    <xf numFmtId="0" fontId="21" fillId="0" borderId="3" xfId="0" applyFont="1" applyFill="1" applyBorder="1" applyAlignment="1" applyProtection="1">
      <alignment horizontal="center" vertical="center" wrapText="1"/>
      <protection locked="0"/>
    </xf>
    <xf numFmtId="0" fontId="21" fillId="0" borderId="8" xfId="0" applyFont="1" applyFill="1" applyBorder="1" applyAlignment="1" applyProtection="1">
      <alignment horizontal="center" vertical="center" wrapText="1"/>
      <protection locked="0"/>
    </xf>
    <xf numFmtId="0" fontId="16" fillId="0" borderId="3" xfId="3" applyFont="1" applyFill="1" applyBorder="1" applyAlignment="1">
      <alignment horizontal="left" vertical="center" wrapText="1"/>
    </xf>
    <xf numFmtId="0" fontId="16" fillId="0" borderId="8" xfId="3" applyFont="1" applyFill="1" applyBorder="1" applyAlignment="1">
      <alignment horizontal="left" vertical="center" wrapText="1"/>
    </xf>
    <xf numFmtId="49" fontId="16" fillId="0" borderId="7" xfId="3" applyNumberFormat="1" applyFont="1" applyFill="1" applyBorder="1" applyAlignment="1">
      <alignment horizontal="center" vertical="center"/>
    </xf>
    <xf numFmtId="0" fontId="16" fillId="0" borderId="7" xfId="3" applyFont="1" applyFill="1" applyBorder="1" applyAlignment="1">
      <alignment horizontal="left" vertical="center" wrapText="1"/>
    </xf>
    <xf numFmtId="0" fontId="3" fillId="0" borderId="0" xfId="2" applyFont="1" applyFill="1" applyBorder="1" applyAlignment="1">
      <alignment horizontal="right" vertical="center" wrapText="1"/>
    </xf>
    <xf numFmtId="1" fontId="16" fillId="7" borderId="3" xfId="3" applyNumberFormat="1" applyFont="1" applyFill="1" applyBorder="1" applyAlignment="1">
      <alignment horizontal="center" vertical="center"/>
    </xf>
    <xf numFmtId="1" fontId="16" fillId="7" borderId="8" xfId="3" applyNumberFormat="1" applyFont="1" applyFill="1" applyBorder="1" applyAlignment="1">
      <alignment horizontal="center" vertical="center"/>
    </xf>
    <xf numFmtId="2" fontId="11" fillId="2" borderId="3" xfId="4" applyNumberFormat="1" applyFont="1" applyFill="1" applyBorder="1" applyAlignment="1">
      <alignment horizontal="center" vertical="center" wrapText="1"/>
    </xf>
    <xf numFmtId="2" fontId="11" fillId="2" borderId="8" xfId="4" applyNumberFormat="1" applyFont="1" applyFill="1" applyBorder="1" applyAlignment="1">
      <alignment horizontal="center" vertical="center" wrapText="1"/>
    </xf>
    <xf numFmtId="0" fontId="14" fillId="2" borderId="3" xfId="4" applyFont="1" applyFill="1" applyBorder="1" applyAlignment="1">
      <alignment horizontal="center" vertical="center" wrapText="1"/>
    </xf>
    <xf numFmtId="0" fontId="14" fillId="2" borderId="8" xfId="4" applyFont="1" applyFill="1" applyBorder="1" applyAlignment="1">
      <alignment horizontal="center" vertical="center" wrapText="1"/>
    </xf>
    <xf numFmtId="49" fontId="25" fillId="0" borderId="0" xfId="0" applyNumberFormat="1" applyFont="1" applyFill="1" applyBorder="1" applyAlignment="1">
      <alignment horizontal="center" vertical="center" shrinkToFit="1"/>
    </xf>
    <xf numFmtId="9" fontId="10" fillId="0" borderId="2" xfId="1" applyFont="1" applyFill="1" applyBorder="1" applyAlignment="1">
      <alignment horizontal="center" vertical="center"/>
    </xf>
    <xf numFmtId="0" fontId="7" fillId="7" borderId="5" xfId="4" applyFont="1" applyFill="1" applyBorder="1" applyAlignment="1">
      <alignment horizontal="center" vertical="center" wrapText="1"/>
    </xf>
    <xf numFmtId="0" fontId="7" fillId="7" borderId="6" xfId="4" applyFont="1" applyFill="1" applyBorder="1" applyAlignment="1">
      <alignment horizontal="center" vertical="center" wrapText="1"/>
    </xf>
    <xf numFmtId="0" fontId="7" fillId="7" borderId="4" xfId="4" applyFont="1" applyFill="1" applyBorder="1" applyAlignment="1">
      <alignment horizontal="center" vertical="center" wrapText="1"/>
    </xf>
    <xf numFmtId="0" fontId="4" fillId="0" borderId="0" xfId="3" applyFont="1" applyFill="1" applyAlignment="1">
      <alignment horizontal="left" wrapText="1"/>
    </xf>
    <xf numFmtId="0" fontId="7" fillId="7" borderId="3" xfId="4" applyFont="1" applyFill="1" applyBorder="1" applyAlignment="1">
      <alignment horizontal="center" vertical="center" wrapText="1"/>
    </xf>
    <xf numFmtId="0" fontId="7" fillId="7" borderId="8" xfId="4" applyFont="1" applyFill="1" applyBorder="1" applyAlignment="1">
      <alignment horizontal="center" vertical="center" wrapText="1"/>
    </xf>
  </cellXfs>
  <cellStyles count="14">
    <cellStyle name="Excel Built-in Normal" xfId="8" xr:uid="{00000000-0005-0000-0000-000000000000}"/>
    <cellStyle name="Heading" xfId="10" xr:uid="{00000000-0005-0000-0000-000001000000}"/>
    <cellStyle name="Heading1" xfId="11" xr:uid="{00000000-0005-0000-0000-000002000000}"/>
    <cellStyle name="Result" xfId="12" xr:uid="{00000000-0005-0000-0000-000003000000}"/>
    <cellStyle name="Result2" xfId="13" xr:uid="{00000000-0005-0000-0000-000004000000}"/>
    <cellStyle name="Обычный" xfId="0" builtinId="0"/>
    <cellStyle name="Обычный 2" xfId="5" xr:uid="{00000000-0005-0000-0000-000006000000}"/>
    <cellStyle name="Обычный 3" xfId="3" xr:uid="{00000000-0005-0000-0000-000007000000}"/>
    <cellStyle name="Обычный 4" xfId="9" xr:uid="{00000000-0005-0000-0000-000008000000}"/>
    <cellStyle name="Обычный_Кап.ремонт - лоты" xfId="2" xr:uid="{00000000-0005-0000-0000-000009000000}"/>
    <cellStyle name="Обычный_Сводки автодорога" xfId="4" xr:uid="{00000000-0005-0000-0000-00000A000000}"/>
    <cellStyle name="Процентный" xfId="1" builtinId="5"/>
    <cellStyle name="Процентный 2" xfId="6" xr:uid="{00000000-0005-0000-0000-00000C000000}"/>
    <cellStyle name="Финансовый" xfId="7" builtinId="3"/>
  </cellStyles>
  <dxfs count="4311">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2"/>
      </font>
      <fill>
        <patternFill patternType="none">
          <bgColor indexed="65"/>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2"/>
      </font>
      <fill>
        <patternFill patternType="none">
          <bgColor indexed="65"/>
        </patternFill>
      </fill>
    </dxf>
  </dxfs>
  <tableStyles count="0" defaultTableStyle="TableStyleMedium2" defaultPivotStyle="PivotStyleLight16"/>
  <colors>
    <mruColors>
      <color rgb="FFCCFFCC"/>
      <color rgb="FF00FF99"/>
      <color rgb="FF00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ML1372"/>
  <sheetViews>
    <sheetView tabSelected="1" zoomScale="60" zoomScaleNormal="60" workbookViewId="0">
      <selection activeCell="I1246" sqref="I1246:I1247"/>
    </sheetView>
  </sheetViews>
  <sheetFormatPr defaultRowHeight="12" outlineLevelRow="3" outlineLevelCol="2" x14ac:dyDescent="0.2"/>
  <cols>
    <col min="1" max="1" width="10.85546875" style="18" customWidth="1"/>
    <col min="2" max="2" width="40.5703125" style="19" customWidth="1"/>
    <col min="3" max="3" width="7.5703125" style="20" customWidth="1"/>
    <col min="4" max="4" width="13.85546875" style="21" bestFit="1" customWidth="1"/>
    <col min="5" max="5" width="38.28515625" style="33" hidden="1" customWidth="1" outlineLevel="1"/>
    <col min="6" max="6" width="34.85546875" style="33" hidden="1" customWidth="1" outlineLevel="1"/>
    <col min="7" max="7" width="15.28515625" style="33" hidden="1" customWidth="1" outlineLevel="1"/>
    <col min="8" max="8" width="13.85546875" style="20" customWidth="1" collapsed="1"/>
    <col min="9" max="9" width="13.85546875" style="20" customWidth="1"/>
    <col min="10" max="10" width="12.140625" style="30" customWidth="1"/>
    <col min="11" max="11" width="12.7109375" style="30" customWidth="1"/>
    <col min="12" max="12" width="12" style="20" customWidth="1"/>
    <col min="13" max="13" width="14.85546875" style="20" customWidth="1"/>
    <col min="14" max="14" width="9.5703125" style="21" customWidth="1"/>
    <col min="15" max="15" width="24.42578125" style="21" customWidth="1"/>
    <col min="16" max="16" width="7.140625" style="20" customWidth="1"/>
    <col min="17" max="17" width="8.7109375" style="37" hidden="1" customWidth="1" outlineLevel="1"/>
    <col min="18" max="18" width="7.140625" style="37" hidden="1" customWidth="1" outlineLevel="1"/>
    <col min="19" max="19" width="12" style="1" hidden="1" customWidth="1" outlineLevel="1"/>
    <col min="20" max="49" width="6.7109375" style="22" hidden="1" customWidth="1" outlineLevel="1"/>
    <col min="50" max="50" width="7.140625" style="1" hidden="1" customWidth="1" outlineLevel="1" collapsed="1"/>
    <col min="51" max="51" width="7.7109375" style="1" hidden="1" customWidth="1" outlineLevel="2"/>
    <col min="52" max="52" width="9.140625" style="1" hidden="1" customWidth="1" outlineLevel="2"/>
    <col min="53" max="53" width="5.42578125" style="22" hidden="1" customWidth="1" outlineLevel="2"/>
    <col min="54" max="70" width="6" style="22" hidden="1" customWidth="1" outlineLevel="2"/>
    <col min="71" max="71" width="5.85546875" style="22" hidden="1" customWidth="1" outlineLevel="2"/>
    <col min="72" max="73" width="6" style="22" hidden="1" customWidth="1" outlineLevel="2"/>
    <col min="74" max="74" width="6.85546875" style="22" hidden="1" customWidth="1" outlineLevel="2"/>
    <col min="75" max="76" width="6" style="22" hidden="1" customWidth="1" outlineLevel="2"/>
    <col min="77" max="77" width="6.85546875" style="22" hidden="1" customWidth="1" outlineLevel="2"/>
    <col min="78" max="78" width="8" style="22" hidden="1" customWidth="1" outlineLevel="2"/>
    <col min="79" max="83" width="6" style="22" hidden="1" customWidth="1" outlineLevel="2"/>
    <col min="84" max="84" width="8.5703125" style="1" hidden="1" customWidth="1" outlineLevel="2" collapsed="1"/>
    <col min="85" max="85" width="8.28515625" style="1" hidden="1" customWidth="1" outlineLevel="2"/>
    <col min="86" max="86" width="9.140625" style="1" hidden="1" customWidth="1" outlineLevel="2"/>
    <col min="87" max="87" width="5.7109375" style="22" hidden="1" customWidth="1" outlineLevel="2"/>
    <col min="88" max="93" width="6" style="22" hidden="1" customWidth="1" outlineLevel="2"/>
    <col min="94" max="98" width="6" style="99" hidden="1" customWidth="1" outlineLevel="2"/>
    <col min="99" max="99" width="7.42578125" style="99" hidden="1" customWidth="1" outlineLevel="2"/>
    <col min="100" max="100" width="6" style="99" hidden="1" customWidth="1" outlineLevel="2"/>
    <col min="101" max="103" width="6" style="22" hidden="1" customWidth="1" outlineLevel="2"/>
    <col min="104" max="110" width="6.7109375" style="22" hidden="1" customWidth="1" outlineLevel="2"/>
    <col min="111" max="117" width="7.140625" style="22" hidden="1" customWidth="1" outlineLevel="2"/>
    <col min="118" max="118" width="10.140625" style="1" hidden="1" customWidth="1" outlineLevel="1"/>
    <col min="119" max="119" width="8.85546875" style="1" hidden="1" customWidth="1" outlineLevel="1"/>
    <col min="120" max="120" width="14.7109375" style="1" hidden="1" customWidth="1" outlineLevel="1"/>
    <col min="121" max="121" width="6.42578125" style="22" hidden="1" customWidth="1" outlineLevel="1"/>
    <col min="122" max="129" width="6.5703125" style="22" hidden="1" customWidth="1" outlineLevel="1"/>
    <col min="130" max="134" width="7.140625" style="22" hidden="1" customWidth="1" outlineLevel="1"/>
    <col min="135" max="135" width="8.140625" style="22" hidden="1" customWidth="1" outlineLevel="1"/>
    <col min="136" max="148" width="7.140625" style="22" hidden="1" customWidth="1" outlineLevel="1"/>
    <col min="149" max="149" width="9.140625" style="1" hidden="1" customWidth="1"/>
    <col min="150" max="150" width="9.42578125" style="1" hidden="1" customWidth="1"/>
    <col min="151" max="151" width="12" style="1" hidden="1" customWidth="1"/>
    <col min="152" max="152" width="7" style="22" hidden="1" customWidth="1"/>
    <col min="153" max="153" width="6.85546875" style="137" hidden="1" customWidth="1"/>
    <col min="154" max="154" width="6" style="22" hidden="1" customWidth="1"/>
    <col min="155" max="155" width="6.85546875" style="22" hidden="1" customWidth="1"/>
    <col min="156" max="158" width="6" style="22" hidden="1" customWidth="1"/>
    <col min="159" max="159" width="8" style="22" hidden="1" customWidth="1"/>
    <col min="160" max="161" width="6" style="22" hidden="1" customWidth="1"/>
    <col min="162" max="162" width="7.140625" style="22" hidden="1" customWidth="1"/>
    <col min="163" max="163" width="6" style="22" hidden="1" customWidth="1"/>
    <col min="164" max="164" width="7.28515625" style="22" hidden="1" customWidth="1"/>
    <col min="165" max="165" width="7.7109375" style="22" hidden="1" customWidth="1"/>
    <col min="166" max="166" width="7.42578125" style="22" hidden="1" customWidth="1"/>
    <col min="167" max="167" width="8.28515625" style="22" hidden="1" customWidth="1"/>
    <col min="168" max="168" width="7.5703125" style="22" hidden="1" customWidth="1"/>
    <col min="169" max="169" width="7" style="22" hidden="1" customWidth="1"/>
    <col min="170" max="170" width="7.5703125" style="22" hidden="1" customWidth="1"/>
    <col min="171" max="171" width="6.42578125" style="22" hidden="1" customWidth="1"/>
    <col min="172" max="172" width="7" style="22" hidden="1" customWidth="1"/>
    <col min="173" max="173" width="7.28515625" style="22" hidden="1" customWidth="1"/>
    <col min="174" max="174" width="7.5703125" style="22" hidden="1" customWidth="1"/>
    <col min="175" max="175" width="6.7109375" style="22" hidden="1" customWidth="1"/>
    <col min="176" max="177" width="7" style="22" hidden="1" customWidth="1"/>
    <col min="178" max="178" width="7.42578125" style="22" hidden="1" customWidth="1"/>
    <col min="179" max="179" width="7.85546875" style="22" hidden="1" customWidth="1"/>
    <col min="180" max="180" width="6" style="22" hidden="1" customWidth="1"/>
    <col min="181" max="181" width="7.28515625" style="22" hidden="1" customWidth="1"/>
    <col min="182" max="182" width="7.5703125" style="22" hidden="1" customWidth="1"/>
    <col min="183" max="183" width="8" style="1" hidden="1" customWidth="1" collapsed="1"/>
    <col min="184" max="184" width="7.42578125" style="1" hidden="1" customWidth="1"/>
    <col min="185" max="185" width="9.140625" style="1" hidden="1" customWidth="1"/>
    <col min="186" max="186" width="7.140625" style="22" hidden="1" customWidth="1"/>
    <col min="187" max="187" width="6.42578125" style="22" hidden="1" customWidth="1"/>
    <col min="188" max="188" width="6.85546875" style="22" hidden="1" customWidth="1"/>
    <col min="189" max="189" width="6.140625" style="22" hidden="1" customWidth="1"/>
    <col min="190" max="190" width="7" style="22" hidden="1" customWidth="1"/>
    <col min="191" max="191" width="6.5703125" style="22" hidden="1" customWidth="1"/>
    <col min="192" max="193" width="6.85546875" style="22" hidden="1" customWidth="1"/>
    <col min="194" max="194" width="6.5703125" style="22" hidden="1" customWidth="1"/>
    <col min="195" max="195" width="6.42578125" style="22" hidden="1" customWidth="1"/>
    <col min="196" max="196" width="6.85546875" style="22" hidden="1" customWidth="1"/>
    <col min="197" max="197" width="6.140625" style="22" hidden="1" customWidth="1"/>
    <col min="198" max="198" width="7.28515625" style="22" hidden="1" customWidth="1"/>
    <col min="199" max="199" width="7.140625" style="22" hidden="1" customWidth="1"/>
    <col min="200" max="200" width="6.85546875" style="22" hidden="1" customWidth="1"/>
    <col min="201" max="202" width="7" style="22" hidden="1" customWidth="1"/>
    <col min="203" max="203" width="7.28515625" style="22" hidden="1" customWidth="1"/>
    <col min="204" max="204" width="7.42578125" style="22" hidden="1" customWidth="1"/>
    <col min="205" max="205" width="6.7109375" style="22" hidden="1" customWidth="1"/>
    <col min="206" max="207" width="7.42578125" style="22" hidden="1" customWidth="1"/>
    <col min="208" max="208" width="7.85546875" style="22" hidden="1" customWidth="1"/>
    <col min="209" max="209" width="7.42578125" style="22" hidden="1" customWidth="1"/>
    <col min="210" max="210" width="7" style="22" hidden="1" customWidth="1"/>
    <col min="211" max="211" width="6.85546875" style="22" hidden="1" customWidth="1"/>
    <col min="212" max="213" width="7.28515625" style="22" hidden="1" customWidth="1"/>
    <col min="214" max="214" width="7.42578125" style="22" hidden="1" customWidth="1"/>
    <col min="215" max="215" width="7.28515625" style="22" hidden="1" customWidth="1"/>
    <col min="216" max="216" width="6.7109375" style="1" customWidth="1" collapsed="1"/>
    <col min="217" max="217" width="6.28515625" style="1" customWidth="1"/>
    <col min="218" max="218" width="9.140625" style="1" customWidth="1"/>
    <col min="219" max="219" width="6.28515625" style="22" customWidth="1"/>
    <col min="220" max="220" width="6.5703125" style="22" customWidth="1"/>
    <col min="221" max="221" width="5.7109375" style="22" customWidth="1"/>
    <col min="222" max="222" width="7.42578125" style="22" customWidth="1"/>
    <col min="223" max="249" width="6" style="22" customWidth="1"/>
    <col min="250" max="250" width="6.7109375" style="1" customWidth="1" collapsed="1"/>
    <col min="251" max="251" width="6.28515625" style="1" customWidth="1"/>
    <col min="252" max="252" width="9.140625" style="1" customWidth="1"/>
    <col min="253" max="253" width="6" style="22" customWidth="1"/>
    <col min="254" max="282" width="6" style="20" customWidth="1"/>
    <col min="283" max="283" width="6.7109375" style="1" customWidth="1" collapsed="1"/>
    <col min="284" max="284" width="6.28515625" style="1" customWidth="1"/>
    <col min="285" max="285" width="9.140625" style="1" customWidth="1"/>
    <col min="286" max="286" width="5.42578125" style="22" customWidth="1"/>
    <col min="287" max="316" width="6" style="22" customWidth="1"/>
    <col min="317" max="317" width="6.7109375" style="1" customWidth="1" collapsed="1"/>
    <col min="318" max="318" width="6.28515625" style="1" customWidth="1"/>
    <col min="319" max="319" width="9.140625" style="1" customWidth="1"/>
    <col min="320" max="320" width="5.42578125" style="22" customWidth="1"/>
    <col min="321" max="350" width="6" style="22" customWidth="1"/>
    <col min="351" max="374" width="6" style="20" customWidth="1"/>
    <col min="375" max="375" width="6.7109375" style="20" bestFit="1" customWidth="1"/>
    <col min="376" max="376" width="6.28515625" style="20" bestFit="1" customWidth="1"/>
    <col min="377" max="377" width="9.140625" style="20" bestFit="1" customWidth="1"/>
    <col min="378" max="378" width="5.42578125" style="20" customWidth="1"/>
    <col min="379" max="405" width="6" style="20" customWidth="1"/>
    <col min="406" max="406" width="6.7109375" style="20" bestFit="1" customWidth="1"/>
    <col min="407" max="407" width="6.28515625" style="20" bestFit="1" customWidth="1"/>
    <col min="408" max="408" width="9.140625" style="20" bestFit="1" customWidth="1"/>
    <col min="409" max="409" width="5.42578125" style="20" customWidth="1"/>
    <col min="410" max="438" width="6" style="20" customWidth="1"/>
    <col min="439" max="439" width="6.7109375" style="20" bestFit="1" customWidth="1"/>
    <col min="440" max="440" width="6.28515625" style="20" bestFit="1" customWidth="1"/>
    <col min="441" max="441" width="9.140625" style="20" bestFit="1" customWidth="1"/>
    <col min="442" max="442" width="5.42578125" style="20" customWidth="1"/>
    <col min="443" max="471" width="6" style="20" customWidth="1"/>
    <col min="472" max="472" width="6.7109375" style="20" bestFit="1" customWidth="1"/>
    <col min="473" max="473" width="6.28515625" style="20" bestFit="1" customWidth="1"/>
    <col min="474" max="474" width="9.140625" style="20" bestFit="1" customWidth="1"/>
    <col min="475" max="475" width="5.42578125" style="20" customWidth="1"/>
    <col min="476" max="505" width="6" style="20" customWidth="1"/>
    <col min="506" max="506" width="6.7109375" style="20" bestFit="1" customWidth="1"/>
    <col min="507" max="507" width="6.28515625" style="20" bestFit="1" customWidth="1"/>
    <col min="508" max="508" width="9.140625" style="20" bestFit="1" customWidth="1"/>
    <col min="509" max="509" width="6" style="20" customWidth="1"/>
    <col min="510" max="519" width="6" style="20"/>
    <col min="520" max="520" width="10.85546875" style="20" customWidth="1"/>
    <col min="521" max="521" width="40.5703125" style="20" customWidth="1"/>
    <col min="522" max="522" width="7.5703125" style="20" customWidth="1"/>
    <col min="523" max="523" width="9.42578125" style="20" customWidth="1"/>
    <col min="524" max="524" width="11.5703125" style="20" customWidth="1"/>
    <col min="525" max="525" width="11.85546875" style="20" customWidth="1"/>
    <col min="526" max="526" width="10" style="20" customWidth="1"/>
    <col min="527" max="527" width="9.42578125" style="20" customWidth="1"/>
    <col min="528" max="529" width="8.85546875" style="20" customWidth="1"/>
    <col min="530" max="530" width="8" style="20" bestFit="1" customWidth="1"/>
    <col min="531" max="531" width="6.42578125" style="20" bestFit="1" customWidth="1"/>
    <col min="532" max="532" width="9.28515625" style="20" bestFit="1" customWidth="1"/>
    <col min="533" max="533" width="5.42578125" style="20" customWidth="1"/>
    <col min="534" max="562" width="6" style="20" customWidth="1"/>
    <col min="563" max="563" width="6.7109375" style="20" bestFit="1" customWidth="1"/>
    <col min="564" max="564" width="6.28515625" style="20" bestFit="1" customWidth="1"/>
    <col min="565" max="565" width="9.140625" style="20" bestFit="1" customWidth="1"/>
    <col min="566" max="566" width="5.42578125" style="20" customWidth="1"/>
    <col min="567" max="596" width="6" style="20" customWidth="1"/>
    <col min="597" max="597" width="6.7109375" style="20" bestFit="1" customWidth="1"/>
    <col min="598" max="598" width="6.28515625" style="20" bestFit="1" customWidth="1"/>
    <col min="599" max="599" width="9.140625" style="20" bestFit="1" customWidth="1"/>
    <col min="600" max="600" width="5.42578125" style="20" customWidth="1"/>
    <col min="601" max="630" width="6" style="20" customWidth="1"/>
    <col min="631" max="631" width="6.7109375" style="20" bestFit="1" customWidth="1"/>
    <col min="632" max="632" width="6.28515625" style="20" bestFit="1" customWidth="1"/>
    <col min="633" max="633" width="9.140625" style="20" bestFit="1" customWidth="1"/>
    <col min="634" max="634" width="5.42578125" style="20" customWidth="1"/>
    <col min="635" max="661" width="6" style="20" customWidth="1"/>
    <col min="662" max="662" width="6.7109375" style="20" bestFit="1" customWidth="1"/>
    <col min="663" max="663" width="6.28515625" style="20" bestFit="1" customWidth="1"/>
    <col min="664" max="664" width="9.140625" style="20" bestFit="1" customWidth="1"/>
    <col min="665" max="665" width="5.42578125" style="20" customWidth="1"/>
    <col min="666" max="694" width="6" style="20" customWidth="1"/>
    <col min="695" max="695" width="6.7109375" style="20" bestFit="1" customWidth="1"/>
    <col min="696" max="696" width="6.28515625" style="20" bestFit="1" customWidth="1"/>
    <col min="697" max="697" width="9.140625" style="20" bestFit="1" customWidth="1"/>
    <col min="698" max="698" width="5.42578125" style="20" customWidth="1"/>
    <col min="699" max="727" width="6" style="20" customWidth="1"/>
    <col min="728" max="728" width="6.7109375" style="20" bestFit="1" customWidth="1"/>
    <col min="729" max="729" width="6.28515625" style="20" bestFit="1" customWidth="1"/>
    <col min="730" max="730" width="9.140625" style="20" bestFit="1" customWidth="1"/>
    <col min="731" max="731" width="5.42578125" style="20" customWidth="1"/>
    <col min="732" max="761" width="6" style="20" customWidth="1"/>
    <col min="762" max="762" width="6.7109375" style="20" bestFit="1" customWidth="1"/>
    <col min="763" max="763" width="6.28515625" style="20" bestFit="1" customWidth="1"/>
    <col min="764" max="764" width="9.140625" style="20" bestFit="1" customWidth="1"/>
    <col min="765" max="765" width="6" style="20" customWidth="1"/>
    <col min="766" max="775" width="6" style="20"/>
    <col min="776" max="776" width="10.85546875" style="20" customWidth="1"/>
    <col min="777" max="777" width="40.5703125" style="20" customWidth="1"/>
    <col min="778" max="778" width="7.5703125" style="20" customWidth="1"/>
    <col min="779" max="779" width="9.42578125" style="20" customWidth="1"/>
    <col min="780" max="780" width="11.5703125" style="20" customWidth="1"/>
    <col min="781" max="781" width="11.85546875" style="20" customWidth="1"/>
    <col min="782" max="782" width="10" style="20" customWidth="1"/>
    <col min="783" max="783" width="9.42578125" style="20" customWidth="1"/>
    <col min="784" max="785" width="8.85546875" style="20" customWidth="1"/>
    <col min="786" max="786" width="8" style="20" bestFit="1" customWidth="1"/>
    <col min="787" max="787" width="6.42578125" style="20" bestFit="1" customWidth="1"/>
    <col min="788" max="788" width="9.28515625" style="20" bestFit="1" customWidth="1"/>
    <col min="789" max="789" width="5.42578125" style="20" customWidth="1"/>
    <col min="790" max="818" width="6" style="20" customWidth="1"/>
    <col min="819" max="819" width="6.7109375" style="20" bestFit="1" customWidth="1"/>
    <col min="820" max="820" width="6.28515625" style="20" bestFit="1" customWidth="1"/>
    <col min="821" max="821" width="9.140625" style="20" bestFit="1" customWidth="1"/>
    <col min="822" max="822" width="5.42578125" style="20" customWidth="1"/>
    <col min="823" max="852" width="6" style="20" customWidth="1"/>
    <col min="853" max="853" width="6.7109375" style="20" bestFit="1" customWidth="1"/>
    <col min="854" max="854" width="6.28515625" style="20" bestFit="1" customWidth="1"/>
    <col min="855" max="855" width="9.140625" style="20" bestFit="1" customWidth="1"/>
    <col min="856" max="856" width="5.42578125" style="20" customWidth="1"/>
    <col min="857" max="886" width="6" style="20" customWidth="1"/>
    <col min="887" max="887" width="6.7109375" style="20" bestFit="1" customWidth="1"/>
    <col min="888" max="888" width="6.28515625" style="20" bestFit="1" customWidth="1"/>
    <col min="889" max="889" width="9.140625" style="20" bestFit="1" customWidth="1"/>
    <col min="890" max="890" width="5.42578125" style="20" customWidth="1"/>
    <col min="891" max="917" width="6" style="20" customWidth="1"/>
    <col min="918" max="918" width="6.7109375" style="20" bestFit="1" customWidth="1"/>
    <col min="919" max="919" width="6.28515625" style="20" bestFit="1" customWidth="1"/>
    <col min="920" max="920" width="9.140625" style="20" bestFit="1" customWidth="1"/>
    <col min="921" max="921" width="5.42578125" style="20" customWidth="1"/>
    <col min="922" max="950" width="6" style="20" customWidth="1"/>
    <col min="951" max="951" width="6.7109375" style="20" bestFit="1" customWidth="1"/>
    <col min="952" max="952" width="6.28515625" style="20" bestFit="1" customWidth="1"/>
    <col min="953" max="953" width="9.140625" style="20" bestFit="1" customWidth="1"/>
    <col min="954" max="954" width="5.42578125" style="20" customWidth="1"/>
    <col min="955" max="983" width="6" style="20" customWidth="1"/>
    <col min="984" max="984" width="6.7109375" style="20" bestFit="1" customWidth="1"/>
    <col min="985" max="985" width="6.28515625" style="20" bestFit="1" customWidth="1"/>
    <col min="986" max="986" width="9.140625" style="20" bestFit="1" customWidth="1"/>
    <col min="987" max="987" width="5.42578125" style="20" customWidth="1"/>
    <col min="988" max="1017" width="6" style="20" customWidth="1"/>
    <col min="1018" max="1018" width="6.7109375" style="20" bestFit="1" customWidth="1"/>
    <col min="1019" max="1019" width="6.28515625" style="20" bestFit="1" customWidth="1"/>
    <col min="1020" max="1020" width="9.140625" style="20" bestFit="1" customWidth="1"/>
    <col min="1021" max="1021" width="6" style="20" customWidth="1"/>
    <col min="1022" max="1031" width="9.140625" style="20"/>
    <col min="1032" max="1032" width="10.85546875" style="20" customWidth="1"/>
    <col min="1033" max="1033" width="40.5703125" style="20" customWidth="1"/>
    <col min="1034" max="1034" width="7.5703125" style="20" customWidth="1"/>
    <col min="1035" max="1035" width="9.42578125" style="20" customWidth="1"/>
    <col min="1036" max="1036" width="11.5703125" style="20" customWidth="1"/>
    <col min="1037" max="1037" width="11.85546875" style="20" customWidth="1"/>
    <col min="1038" max="1038" width="10" style="20" customWidth="1"/>
    <col min="1039" max="1039" width="9.42578125" style="20" customWidth="1"/>
    <col min="1040" max="1041" width="8.85546875" style="20" customWidth="1"/>
    <col min="1042" max="1042" width="8" style="20" bestFit="1" customWidth="1"/>
    <col min="1043" max="1043" width="6.42578125" style="20" bestFit="1" customWidth="1"/>
    <col min="1044" max="1044" width="9.28515625" style="20" bestFit="1" customWidth="1"/>
    <col min="1045" max="1045" width="5.42578125" style="20" customWidth="1"/>
    <col min="1046" max="1074" width="6" style="20" customWidth="1"/>
    <col min="1075" max="1075" width="6.7109375" style="20" bestFit="1" customWidth="1"/>
    <col min="1076" max="1076" width="6.28515625" style="20" bestFit="1" customWidth="1"/>
    <col min="1077" max="1077" width="9.140625" style="20" bestFit="1" customWidth="1"/>
    <col min="1078" max="1078" width="5.42578125" style="20" customWidth="1"/>
    <col min="1079" max="1108" width="6" style="20" customWidth="1"/>
    <col min="1109" max="1109" width="6.7109375" style="20" bestFit="1" customWidth="1"/>
    <col min="1110" max="1110" width="6.28515625" style="20" bestFit="1" customWidth="1"/>
    <col min="1111" max="1111" width="9.140625" style="20" bestFit="1" customWidth="1"/>
    <col min="1112" max="1112" width="5.42578125" style="20" customWidth="1"/>
    <col min="1113" max="1142" width="6" style="20" customWidth="1"/>
    <col min="1143" max="1143" width="6.7109375" style="20" bestFit="1" customWidth="1"/>
    <col min="1144" max="1144" width="6.28515625" style="20" bestFit="1" customWidth="1"/>
    <col min="1145" max="1145" width="9.140625" style="20" bestFit="1" customWidth="1"/>
    <col min="1146" max="1146" width="5.42578125" style="20" customWidth="1"/>
    <col min="1147" max="1173" width="6" style="20" customWidth="1"/>
    <col min="1174" max="1174" width="6.7109375" style="20" bestFit="1" customWidth="1"/>
    <col min="1175" max="1175" width="6.28515625" style="20" bestFit="1" customWidth="1"/>
    <col min="1176" max="1176" width="9.140625" style="20" bestFit="1" customWidth="1"/>
    <col min="1177" max="1177" width="5.42578125" style="20" customWidth="1"/>
    <col min="1178" max="1206" width="6" style="20" customWidth="1"/>
    <col min="1207" max="1207" width="6.7109375" style="20" bestFit="1" customWidth="1"/>
    <col min="1208" max="1208" width="6.28515625" style="20" bestFit="1" customWidth="1"/>
    <col min="1209" max="1209" width="9.140625" style="20" bestFit="1" customWidth="1"/>
    <col min="1210" max="1210" width="5.42578125" style="20" customWidth="1"/>
    <col min="1211" max="1239" width="6" style="20" customWidth="1"/>
    <col min="1240" max="1240" width="6.7109375" style="20" bestFit="1" customWidth="1"/>
    <col min="1241" max="1241" width="6.28515625" style="20" bestFit="1" customWidth="1"/>
    <col min="1242" max="1242" width="9.140625" style="20" bestFit="1" customWidth="1"/>
    <col min="1243" max="1243" width="5.42578125" style="20" customWidth="1"/>
    <col min="1244" max="1273" width="6" style="20" customWidth="1"/>
    <col min="1274" max="1274" width="6.7109375" style="20" bestFit="1" customWidth="1"/>
    <col min="1275" max="1275" width="6.28515625" style="20" bestFit="1" customWidth="1"/>
    <col min="1276" max="1276" width="9.140625" style="20" bestFit="1" customWidth="1"/>
    <col min="1277" max="1277" width="6" style="20" customWidth="1"/>
    <col min="1278" max="1287" width="6" style="20"/>
    <col min="1288" max="1288" width="10.85546875" style="20" customWidth="1"/>
    <col min="1289" max="1289" width="40.5703125" style="20" customWidth="1"/>
    <col min="1290" max="1290" width="7.5703125" style="20" customWidth="1"/>
    <col min="1291" max="1291" width="9.42578125" style="20" customWidth="1"/>
    <col min="1292" max="1292" width="11.5703125" style="20" customWidth="1"/>
    <col min="1293" max="1293" width="11.85546875" style="20" customWidth="1"/>
    <col min="1294" max="1294" width="10" style="20" customWidth="1"/>
    <col min="1295" max="1295" width="9.42578125" style="20" customWidth="1"/>
    <col min="1296" max="1297" width="8.85546875" style="20" customWidth="1"/>
    <col min="1298" max="1298" width="8" style="20" bestFit="1" customWidth="1"/>
    <col min="1299" max="1299" width="6.42578125" style="20" bestFit="1" customWidth="1"/>
    <col min="1300" max="1300" width="9.28515625" style="20" bestFit="1" customWidth="1"/>
    <col min="1301" max="1301" width="5.42578125" style="20" customWidth="1"/>
    <col min="1302" max="1330" width="6" style="20" customWidth="1"/>
    <col min="1331" max="1331" width="6.7109375" style="20" bestFit="1" customWidth="1"/>
    <col min="1332" max="1332" width="6.28515625" style="20" bestFit="1" customWidth="1"/>
    <col min="1333" max="1333" width="9.140625" style="20" bestFit="1" customWidth="1"/>
    <col min="1334" max="1334" width="5.42578125" style="20" customWidth="1"/>
    <col min="1335" max="1364" width="6" style="20" customWidth="1"/>
    <col min="1365" max="1365" width="6.7109375" style="20" bestFit="1" customWidth="1"/>
    <col min="1366" max="1366" width="6.28515625" style="20" bestFit="1" customWidth="1"/>
    <col min="1367" max="1367" width="9.140625" style="20" bestFit="1" customWidth="1"/>
    <col min="1368" max="1368" width="5.42578125" style="20" customWidth="1"/>
    <col min="1369" max="1398" width="6" style="20" customWidth="1"/>
    <col min="1399" max="1399" width="6.7109375" style="20" bestFit="1" customWidth="1"/>
    <col min="1400" max="1400" width="6.28515625" style="20" bestFit="1" customWidth="1"/>
    <col min="1401" max="1401" width="9.140625" style="20" bestFit="1" customWidth="1"/>
    <col min="1402" max="1402" width="5.42578125" style="20" customWidth="1"/>
    <col min="1403" max="1429" width="6" style="20" customWidth="1"/>
    <col min="1430" max="1430" width="6.7109375" style="20" bestFit="1" customWidth="1"/>
    <col min="1431" max="1431" width="6.28515625" style="20" bestFit="1" customWidth="1"/>
    <col min="1432" max="1432" width="9.140625" style="20" bestFit="1" customWidth="1"/>
    <col min="1433" max="1433" width="5.42578125" style="20" customWidth="1"/>
    <col min="1434" max="1462" width="6" style="20" customWidth="1"/>
    <col min="1463" max="1463" width="6.7109375" style="20" bestFit="1" customWidth="1"/>
    <col min="1464" max="1464" width="6.28515625" style="20" bestFit="1" customWidth="1"/>
    <col min="1465" max="1465" width="9.140625" style="20" bestFit="1" customWidth="1"/>
    <col min="1466" max="1466" width="5.42578125" style="20" customWidth="1"/>
    <col min="1467" max="1495" width="6" style="20" customWidth="1"/>
    <col min="1496" max="1496" width="6.7109375" style="20" bestFit="1" customWidth="1"/>
    <col min="1497" max="1497" width="6.28515625" style="20" bestFit="1" customWidth="1"/>
    <col min="1498" max="1498" width="9.140625" style="20" bestFit="1" customWidth="1"/>
    <col min="1499" max="1499" width="5.42578125" style="20" customWidth="1"/>
    <col min="1500" max="1529" width="6" style="20" customWidth="1"/>
    <col min="1530" max="1530" width="6.7109375" style="20" bestFit="1" customWidth="1"/>
    <col min="1531" max="1531" width="6.28515625" style="20" bestFit="1" customWidth="1"/>
    <col min="1532" max="1532" width="9.140625" style="20" bestFit="1" customWidth="1"/>
    <col min="1533" max="1533" width="6" style="20" customWidth="1"/>
    <col min="1534" max="1543" width="6" style="20"/>
    <col min="1544" max="1544" width="10.85546875" style="20" customWidth="1"/>
    <col min="1545" max="1545" width="40.5703125" style="20" customWidth="1"/>
    <col min="1546" max="1546" width="7.5703125" style="20" customWidth="1"/>
    <col min="1547" max="1547" width="9.42578125" style="20" customWidth="1"/>
    <col min="1548" max="1548" width="11.5703125" style="20" customWidth="1"/>
    <col min="1549" max="1549" width="11.85546875" style="20" customWidth="1"/>
    <col min="1550" max="1550" width="10" style="20" customWidth="1"/>
    <col min="1551" max="1551" width="9.42578125" style="20" customWidth="1"/>
    <col min="1552" max="1553" width="8.85546875" style="20" customWidth="1"/>
    <col min="1554" max="1554" width="8" style="20" bestFit="1" customWidth="1"/>
    <col min="1555" max="1555" width="6.42578125" style="20" bestFit="1" customWidth="1"/>
    <col min="1556" max="1556" width="9.28515625" style="20" bestFit="1" customWidth="1"/>
    <col min="1557" max="1557" width="5.42578125" style="20" customWidth="1"/>
    <col min="1558" max="1586" width="6" style="20" customWidth="1"/>
    <col min="1587" max="1587" width="6.7109375" style="20" bestFit="1" customWidth="1"/>
    <col min="1588" max="1588" width="6.28515625" style="20" bestFit="1" customWidth="1"/>
    <col min="1589" max="1589" width="9.140625" style="20" bestFit="1" customWidth="1"/>
    <col min="1590" max="1590" width="5.42578125" style="20" customWidth="1"/>
    <col min="1591" max="1620" width="6" style="20" customWidth="1"/>
    <col min="1621" max="1621" width="6.7109375" style="20" bestFit="1" customWidth="1"/>
    <col min="1622" max="1622" width="6.28515625" style="20" bestFit="1" customWidth="1"/>
    <col min="1623" max="1623" width="9.140625" style="20" bestFit="1" customWidth="1"/>
    <col min="1624" max="1624" width="5.42578125" style="20" customWidth="1"/>
    <col min="1625" max="1654" width="6" style="20" customWidth="1"/>
    <col min="1655" max="1655" width="6.7109375" style="20" bestFit="1" customWidth="1"/>
    <col min="1656" max="1656" width="6.28515625" style="20" bestFit="1" customWidth="1"/>
    <col min="1657" max="1657" width="9.140625" style="20" bestFit="1" customWidth="1"/>
    <col min="1658" max="1658" width="5.42578125" style="20" customWidth="1"/>
    <col min="1659" max="1685" width="6" style="20" customWidth="1"/>
    <col min="1686" max="1686" width="6.7109375" style="20" bestFit="1" customWidth="1"/>
    <col min="1687" max="1687" width="6.28515625" style="20" bestFit="1" customWidth="1"/>
    <col min="1688" max="1688" width="9.140625" style="20" bestFit="1" customWidth="1"/>
    <col min="1689" max="1689" width="5.42578125" style="20" customWidth="1"/>
    <col min="1690" max="1718" width="6" style="20" customWidth="1"/>
    <col min="1719" max="1719" width="6.7109375" style="20" bestFit="1" customWidth="1"/>
    <col min="1720" max="1720" width="6.28515625" style="20" bestFit="1" customWidth="1"/>
    <col min="1721" max="1721" width="9.140625" style="20" bestFit="1" customWidth="1"/>
    <col min="1722" max="1722" width="5.42578125" style="20" customWidth="1"/>
    <col min="1723" max="1751" width="6" style="20" customWidth="1"/>
    <col min="1752" max="1752" width="6.7109375" style="20" bestFit="1" customWidth="1"/>
    <col min="1753" max="1753" width="6.28515625" style="20" bestFit="1" customWidth="1"/>
    <col min="1754" max="1754" width="9.140625" style="20" bestFit="1" customWidth="1"/>
    <col min="1755" max="1755" width="5.42578125" style="20" customWidth="1"/>
    <col min="1756" max="1785" width="6" style="20" customWidth="1"/>
    <col min="1786" max="1786" width="6.7109375" style="20" bestFit="1" customWidth="1"/>
    <col min="1787" max="1787" width="6.28515625" style="20" bestFit="1" customWidth="1"/>
    <col min="1788" max="1788" width="9.140625" style="20" bestFit="1" customWidth="1"/>
    <col min="1789" max="1789" width="6" style="20" customWidth="1"/>
    <col min="1790" max="1799" width="6" style="20"/>
    <col min="1800" max="1800" width="10.85546875" style="20" customWidth="1"/>
    <col min="1801" max="1801" width="40.5703125" style="20" customWidth="1"/>
    <col min="1802" max="1802" width="7.5703125" style="20" customWidth="1"/>
    <col min="1803" max="1803" width="9.42578125" style="20" customWidth="1"/>
    <col min="1804" max="1804" width="11.5703125" style="20" customWidth="1"/>
    <col min="1805" max="1805" width="11.85546875" style="20" customWidth="1"/>
    <col min="1806" max="1806" width="10" style="20" customWidth="1"/>
    <col min="1807" max="1807" width="9.42578125" style="20" customWidth="1"/>
    <col min="1808" max="1809" width="8.85546875" style="20" customWidth="1"/>
    <col min="1810" max="1810" width="8" style="20" bestFit="1" customWidth="1"/>
    <col min="1811" max="1811" width="6.42578125" style="20" bestFit="1" customWidth="1"/>
    <col min="1812" max="1812" width="9.28515625" style="20" bestFit="1" customWidth="1"/>
    <col min="1813" max="1813" width="5.42578125" style="20" customWidth="1"/>
    <col min="1814" max="1842" width="6" style="20" customWidth="1"/>
    <col min="1843" max="1843" width="6.7109375" style="20" bestFit="1" customWidth="1"/>
    <col min="1844" max="1844" width="6.28515625" style="20" bestFit="1" customWidth="1"/>
    <col min="1845" max="1845" width="9.140625" style="20" bestFit="1" customWidth="1"/>
    <col min="1846" max="1846" width="5.42578125" style="20" customWidth="1"/>
    <col min="1847" max="1876" width="6" style="20" customWidth="1"/>
    <col min="1877" max="1877" width="6.7109375" style="20" bestFit="1" customWidth="1"/>
    <col min="1878" max="1878" width="6.28515625" style="20" bestFit="1" customWidth="1"/>
    <col min="1879" max="1879" width="9.140625" style="20" bestFit="1" customWidth="1"/>
    <col min="1880" max="1880" width="5.42578125" style="20" customWidth="1"/>
    <col min="1881" max="1910" width="6" style="20" customWidth="1"/>
    <col min="1911" max="1911" width="6.7109375" style="20" bestFit="1" customWidth="1"/>
    <col min="1912" max="1912" width="6.28515625" style="20" bestFit="1" customWidth="1"/>
    <col min="1913" max="1913" width="9.140625" style="20" bestFit="1" customWidth="1"/>
    <col min="1914" max="1914" width="5.42578125" style="20" customWidth="1"/>
    <col min="1915" max="1941" width="6" style="20" customWidth="1"/>
    <col min="1942" max="1942" width="6.7109375" style="20" bestFit="1" customWidth="1"/>
    <col min="1943" max="1943" width="6.28515625" style="20" bestFit="1" customWidth="1"/>
    <col min="1944" max="1944" width="9.140625" style="20" bestFit="1" customWidth="1"/>
    <col min="1945" max="1945" width="5.42578125" style="20" customWidth="1"/>
    <col min="1946" max="1974" width="6" style="20" customWidth="1"/>
    <col min="1975" max="1975" width="6.7109375" style="20" bestFit="1" customWidth="1"/>
    <col min="1976" max="1976" width="6.28515625" style="20" bestFit="1" customWidth="1"/>
    <col min="1977" max="1977" width="9.140625" style="20" bestFit="1" customWidth="1"/>
    <col min="1978" max="1978" width="5.42578125" style="20" customWidth="1"/>
    <col min="1979" max="2007" width="6" style="20" customWidth="1"/>
    <col min="2008" max="2008" width="6.7109375" style="20" bestFit="1" customWidth="1"/>
    <col min="2009" max="2009" width="6.28515625" style="20" bestFit="1" customWidth="1"/>
    <col min="2010" max="2010" width="9.140625" style="20" bestFit="1" customWidth="1"/>
    <col min="2011" max="2011" width="5.42578125" style="20" customWidth="1"/>
    <col min="2012" max="2041" width="6" style="20" customWidth="1"/>
    <col min="2042" max="2042" width="6.7109375" style="20" bestFit="1" customWidth="1"/>
    <col min="2043" max="2043" width="6.28515625" style="20" bestFit="1" customWidth="1"/>
    <col min="2044" max="2044" width="9.140625" style="20" bestFit="1" customWidth="1"/>
    <col min="2045" max="2045" width="6" style="20" customWidth="1"/>
    <col min="2046" max="2055" width="9.140625" style="20"/>
    <col min="2056" max="2056" width="10.85546875" style="20" customWidth="1"/>
    <col min="2057" max="2057" width="40.5703125" style="20" customWidth="1"/>
    <col min="2058" max="2058" width="7.5703125" style="20" customWidth="1"/>
    <col min="2059" max="2059" width="9.42578125" style="20" customWidth="1"/>
    <col min="2060" max="2060" width="11.5703125" style="20" customWidth="1"/>
    <col min="2061" max="2061" width="11.85546875" style="20" customWidth="1"/>
    <col min="2062" max="2062" width="10" style="20" customWidth="1"/>
    <col min="2063" max="2063" width="9.42578125" style="20" customWidth="1"/>
    <col min="2064" max="2065" width="8.85546875" style="20" customWidth="1"/>
    <col min="2066" max="2066" width="8" style="20" bestFit="1" customWidth="1"/>
    <col min="2067" max="2067" width="6.42578125" style="20" bestFit="1" customWidth="1"/>
    <col min="2068" max="2068" width="9.28515625" style="20" bestFit="1" customWidth="1"/>
    <col min="2069" max="2069" width="5.42578125" style="20" customWidth="1"/>
    <col min="2070" max="2098" width="6" style="20" customWidth="1"/>
    <col min="2099" max="2099" width="6.7109375" style="20" bestFit="1" customWidth="1"/>
    <col min="2100" max="2100" width="6.28515625" style="20" bestFit="1" customWidth="1"/>
    <col min="2101" max="2101" width="9.140625" style="20" bestFit="1" customWidth="1"/>
    <col min="2102" max="2102" width="5.42578125" style="20" customWidth="1"/>
    <col min="2103" max="2132" width="6" style="20" customWidth="1"/>
    <col min="2133" max="2133" width="6.7109375" style="20" bestFit="1" customWidth="1"/>
    <col min="2134" max="2134" width="6.28515625" style="20" bestFit="1" customWidth="1"/>
    <col min="2135" max="2135" width="9.140625" style="20" bestFit="1" customWidth="1"/>
    <col min="2136" max="2136" width="5.42578125" style="20" customWidth="1"/>
    <col min="2137" max="2166" width="6" style="20" customWidth="1"/>
    <col min="2167" max="2167" width="6.7109375" style="20" bestFit="1" customWidth="1"/>
    <col min="2168" max="2168" width="6.28515625" style="20" bestFit="1" customWidth="1"/>
    <col min="2169" max="2169" width="9.140625" style="20" bestFit="1" customWidth="1"/>
    <col min="2170" max="2170" width="5.42578125" style="20" customWidth="1"/>
    <col min="2171" max="2197" width="6" style="20" customWidth="1"/>
    <col min="2198" max="2198" width="6.7109375" style="20" bestFit="1" customWidth="1"/>
    <col min="2199" max="2199" width="6.28515625" style="20" bestFit="1" customWidth="1"/>
    <col min="2200" max="2200" width="9.140625" style="20" bestFit="1" customWidth="1"/>
    <col min="2201" max="2201" width="5.42578125" style="20" customWidth="1"/>
    <col min="2202" max="2230" width="6" style="20" customWidth="1"/>
    <col min="2231" max="2231" width="6.7109375" style="20" bestFit="1" customWidth="1"/>
    <col min="2232" max="2232" width="6.28515625" style="20" bestFit="1" customWidth="1"/>
    <col min="2233" max="2233" width="9.140625" style="20" bestFit="1" customWidth="1"/>
    <col min="2234" max="2234" width="5.42578125" style="20" customWidth="1"/>
    <col min="2235" max="2263" width="6" style="20" customWidth="1"/>
    <col min="2264" max="2264" width="6.7109375" style="20" bestFit="1" customWidth="1"/>
    <col min="2265" max="2265" width="6.28515625" style="20" bestFit="1" customWidth="1"/>
    <col min="2266" max="2266" width="9.140625" style="20" bestFit="1" customWidth="1"/>
    <col min="2267" max="2267" width="5.42578125" style="20" customWidth="1"/>
    <col min="2268" max="2297" width="6" style="20" customWidth="1"/>
    <col min="2298" max="2298" width="6.7109375" style="20" bestFit="1" customWidth="1"/>
    <col min="2299" max="2299" width="6.28515625" style="20" bestFit="1" customWidth="1"/>
    <col min="2300" max="2300" width="9.140625" style="20" bestFit="1" customWidth="1"/>
    <col min="2301" max="2301" width="6" style="20" customWidth="1"/>
    <col min="2302" max="2311" width="6" style="20"/>
    <col min="2312" max="2312" width="10.85546875" style="20" customWidth="1"/>
    <col min="2313" max="2313" width="40.5703125" style="20" customWidth="1"/>
    <col min="2314" max="2314" width="7.5703125" style="20" customWidth="1"/>
    <col min="2315" max="2315" width="9.42578125" style="20" customWidth="1"/>
    <col min="2316" max="2316" width="11.5703125" style="20" customWidth="1"/>
    <col min="2317" max="2317" width="11.85546875" style="20" customWidth="1"/>
    <col min="2318" max="2318" width="10" style="20" customWidth="1"/>
    <col min="2319" max="2319" width="9.42578125" style="20" customWidth="1"/>
    <col min="2320" max="2321" width="8.85546875" style="20" customWidth="1"/>
    <col min="2322" max="2322" width="8" style="20" bestFit="1" customWidth="1"/>
    <col min="2323" max="2323" width="6.42578125" style="20" bestFit="1" customWidth="1"/>
    <col min="2324" max="2324" width="9.28515625" style="20" bestFit="1" customWidth="1"/>
    <col min="2325" max="2325" width="5.42578125" style="20" customWidth="1"/>
    <col min="2326" max="2354" width="6" style="20" customWidth="1"/>
    <col min="2355" max="2355" width="6.7109375" style="20" bestFit="1" customWidth="1"/>
    <col min="2356" max="2356" width="6.28515625" style="20" bestFit="1" customWidth="1"/>
    <col min="2357" max="2357" width="9.140625" style="20" bestFit="1" customWidth="1"/>
    <col min="2358" max="2358" width="5.42578125" style="20" customWidth="1"/>
    <col min="2359" max="2388" width="6" style="20" customWidth="1"/>
    <col min="2389" max="2389" width="6.7109375" style="20" bestFit="1" customWidth="1"/>
    <col min="2390" max="2390" width="6.28515625" style="20" bestFit="1" customWidth="1"/>
    <col min="2391" max="2391" width="9.140625" style="20" bestFit="1" customWidth="1"/>
    <col min="2392" max="2392" width="5.42578125" style="20" customWidth="1"/>
    <col min="2393" max="2422" width="6" style="20" customWidth="1"/>
    <col min="2423" max="2423" width="6.7109375" style="20" bestFit="1" customWidth="1"/>
    <col min="2424" max="2424" width="6.28515625" style="20" bestFit="1" customWidth="1"/>
    <col min="2425" max="2425" width="9.140625" style="20" bestFit="1" customWidth="1"/>
    <col min="2426" max="2426" width="5.42578125" style="20" customWidth="1"/>
    <col min="2427" max="2453" width="6" style="20" customWidth="1"/>
    <col min="2454" max="2454" width="6.7109375" style="20" bestFit="1" customWidth="1"/>
    <col min="2455" max="2455" width="6.28515625" style="20" bestFit="1" customWidth="1"/>
    <col min="2456" max="2456" width="9.140625" style="20" bestFit="1" customWidth="1"/>
    <col min="2457" max="2457" width="5.42578125" style="20" customWidth="1"/>
    <col min="2458" max="2486" width="6" style="20" customWidth="1"/>
    <col min="2487" max="2487" width="6.7109375" style="20" bestFit="1" customWidth="1"/>
    <col min="2488" max="2488" width="6.28515625" style="20" bestFit="1" customWidth="1"/>
    <col min="2489" max="2489" width="9.140625" style="20" bestFit="1" customWidth="1"/>
    <col min="2490" max="2490" width="5.42578125" style="20" customWidth="1"/>
    <col min="2491" max="2519" width="6" style="20" customWidth="1"/>
    <col min="2520" max="2520" width="6.7109375" style="20" bestFit="1" customWidth="1"/>
    <col min="2521" max="2521" width="6.28515625" style="20" bestFit="1" customWidth="1"/>
    <col min="2522" max="2522" width="9.140625" style="20" bestFit="1" customWidth="1"/>
    <col min="2523" max="2523" width="5.42578125" style="20" customWidth="1"/>
    <col min="2524" max="2553" width="6" style="20" customWidth="1"/>
    <col min="2554" max="2554" width="6.7109375" style="20" bestFit="1" customWidth="1"/>
    <col min="2555" max="2555" width="6.28515625" style="20" bestFit="1" customWidth="1"/>
    <col min="2556" max="2556" width="9.140625" style="20" bestFit="1" customWidth="1"/>
    <col min="2557" max="2557" width="6" style="20" customWidth="1"/>
    <col min="2558" max="2567" width="6" style="20"/>
    <col min="2568" max="2568" width="10.85546875" style="20" customWidth="1"/>
    <col min="2569" max="2569" width="40.5703125" style="20" customWidth="1"/>
    <col min="2570" max="2570" width="7.5703125" style="20" customWidth="1"/>
    <col min="2571" max="2571" width="9.42578125" style="20" customWidth="1"/>
    <col min="2572" max="2572" width="11.5703125" style="20" customWidth="1"/>
    <col min="2573" max="2573" width="11.85546875" style="20" customWidth="1"/>
    <col min="2574" max="2574" width="10" style="20" customWidth="1"/>
    <col min="2575" max="2575" width="9.42578125" style="20" customWidth="1"/>
    <col min="2576" max="2577" width="8.85546875" style="20" customWidth="1"/>
    <col min="2578" max="2578" width="8" style="20" bestFit="1" customWidth="1"/>
    <col min="2579" max="2579" width="6.42578125" style="20" bestFit="1" customWidth="1"/>
    <col min="2580" max="2580" width="9.28515625" style="20" bestFit="1" customWidth="1"/>
    <col min="2581" max="2581" width="5.42578125" style="20" customWidth="1"/>
    <col min="2582" max="2610" width="6" style="20" customWidth="1"/>
    <col min="2611" max="2611" width="6.7109375" style="20" bestFit="1" customWidth="1"/>
    <col min="2612" max="2612" width="6.28515625" style="20" bestFit="1" customWidth="1"/>
    <col min="2613" max="2613" width="9.140625" style="20" bestFit="1" customWidth="1"/>
    <col min="2614" max="2614" width="5.42578125" style="20" customWidth="1"/>
    <col min="2615" max="2644" width="6" style="20" customWidth="1"/>
    <col min="2645" max="2645" width="6.7109375" style="20" bestFit="1" customWidth="1"/>
    <col min="2646" max="2646" width="6.28515625" style="20" bestFit="1" customWidth="1"/>
    <col min="2647" max="2647" width="9.140625" style="20" bestFit="1" customWidth="1"/>
    <col min="2648" max="2648" width="5.42578125" style="20" customWidth="1"/>
    <col min="2649" max="2678" width="6" style="20" customWidth="1"/>
    <col min="2679" max="2679" width="6.7109375" style="20" bestFit="1" customWidth="1"/>
    <col min="2680" max="2680" width="6.28515625" style="20" bestFit="1" customWidth="1"/>
    <col min="2681" max="2681" width="9.140625" style="20" bestFit="1" customWidth="1"/>
    <col min="2682" max="2682" width="5.42578125" style="20" customWidth="1"/>
    <col min="2683" max="2709" width="6" style="20" customWidth="1"/>
    <col min="2710" max="2710" width="6.7109375" style="20" bestFit="1" customWidth="1"/>
    <col min="2711" max="2711" width="6.28515625" style="20" bestFit="1" customWidth="1"/>
    <col min="2712" max="2712" width="9.140625" style="20" bestFit="1" customWidth="1"/>
    <col min="2713" max="2713" width="5.42578125" style="20" customWidth="1"/>
    <col min="2714" max="2742" width="6" style="20" customWidth="1"/>
    <col min="2743" max="2743" width="6.7109375" style="20" bestFit="1" customWidth="1"/>
    <col min="2744" max="2744" width="6.28515625" style="20" bestFit="1" customWidth="1"/>
    <col min="2745" max="2745" width="9.140625" style="20" bestFit="1" customWidth="1"/>
    <col min="2746" max="2746" width="5.42578125" style="20" customWidth="1"/>
    <col min="2747" max="2775" width="6" style="20" customWidth="1"/>
    <col min="2776" max="2776" width="6.7109375" style="20" bestFit="1" customWidth="1"/>
    <col min="2777" max="2777" width="6.28515625" style="20" bestFit="1" customWidth="1"/>
    <col min="2778" max="2778" width="9.140625" style="20" bestFit="1" customWidth="1"/>
    <col min="2779" max="2779" width="5.42578125" style="20" customWidth="1"/>
    <col min="2780" max="2809" width="6" style="20" customWidth="1"/>
    <col min="2810" max="2810" width="6.7109375" style="20" bestFit="1" customWidth="1"/>
    <col min="2811" max="2811" width="6.28515625" style="20" bestFit="1" customWidth="1"/>
    <col min="2812" max="2812" width="9.140625" style="20" bestFit="1" customWidth="1"/>
    <col min="2813" max="2813" width="6" style="20" customWidth="1"/>
    <col min="2814" max="2823" width="6" style="20"/>
    <col min="2824" max="2824" width="10.85546875" style="20" customWidth="1"/>
    <col min="2825" max="2825" width="40.5703125" style="20" customWidth="1"/>
    <col min="2826" max="2826" width="7.5703125" style="20" customWidth="1"/>
    <col min="2827" max="2827" width="9.42578125" style="20" customWidth="1"/>
    <col min="2828" max="2828" width="11.5703125" style="20" customWidth="1"/>
    <col min="2829" max="2829" width="11.85546875" style="20" customWidth="1"/>
    <col min="2830" max="2830" width="10" style="20" customWidth="1"/>
    <col min="2831" max="2831" width="9.42578125" style="20" customWidth="1"/>
    <col min="2832" max="2833" width="8.85546875" style="20" customWidth="1"/>
    <col min="2834" max="2834" width="8" style="20" bestFit="1" customWidth="1"/>
    <col min="2835" max="2835" width="6.42578125" style="20" bestFit="1" customWidth="1"/>
    <col min="2836" max="2836" width="9.28515625" style="20" bestFit="1" customWidth="1"/>
    <col min="2837" max="2837" width="5.42578125" style="20" customWidth="1"/>
    <col min="2838" max="2866" width="6" style="20" customWidth="1"/>
    <col min="2867" max="2867" width="6.7109375" style="20" bestFit="1" customWidth="1"/>
    <col min="2868" max="2868" width="6.28515625" style="20" bestFit="1" customWidth="1"/>
    <col min="2869" max="2869" width="9.140625" style="20" bestFit="1" customWidth="1"/>
    <col min="2870" max="2870" width="5.42578125" style="20" customWidth="1"/>
    <col min="2871" max="2900" width="6" style="20" customWidth="1"/>
    <col min="2901" max="2901" width="6.7109375" style="20" bestFit="1" customWidth="1"/>
    <col min="2902" max="2902" width="6.28515625" style="20" bestFit="1" customWidth="1"/>
    <col min="2903" max="2903" width="9.140625" style="20" bestFit="1" customWidth="1"/>
    <col min="2904" max="2904" width="5.42578125" style="20" customWidth="1"/>
    <col min="2905" max="2934" width="6" style="20" customWidth="1"/>
    <col min="2935" max="2935" width="6.7109375" style="20" bestFit="1" customWidth="1"/>
    <col min="2936" max="2936" width="6.28515625" style="20" bestFit="1" customWidth="1"/>
    <col min="2937" max="2937" width="9.140625" style="20" bestFit="1" customWidth="1"/>
    <col min="2938" max="2938" width="5.42578125" style="20" customWidth="1"/>
    <col min="2939" max="2965" width="6" style="20" customWidth="1"/>
    <col min="2966" max="2966" width="6.7109375" style="20" bestFit="1" customWidth="1"/>
    <col min="2967" max="2967" width="6.28515625" style="20" bestFit="1" customWidth="1"/>
    <col min="2968" max="2968" width="9.140625" style="20" bestFit="1" customWidth="1"/>
    <col min="2969" max="2969" width="5.42578125" style="20" customWidth="1"/>
    <col min="2970" max="2998" width="6" style="20" customWidth="1"/>
    <col min="2999" max="2999" width="6.7109375" style="20" bestFit="1" customWidth="1"/>
    <col min="3000" max="3000" width="6.28515625" style="20" bestFit="1" customWidth="1"/>
    <col min="3001" max="3001" width="9.140625" style="20" bestFit="1" customWidth="1"/>
    <col min="3002" max="3002" width="5.42578125" style="20" customWidth="1"/>
    <col min="3003" max="3031" width="6" style="20" customWidth="1"/>
    <col min="3032" max="3032" width="6.7109375" style="20" bestFit="1" customWidth="1"/>
    <col min="3033" max="3033" width="6.28515625" style="20" bestFit="1" customWidth="1"/>
    <col min="3034" max="3034" width="9.140625" style="20" bestFit="1" customWidth="1"/>
    <col min="3035" max="3035" width="5.42578125" style="20" customWidth="1"/>
    <col min="3036" max="3065" width="6" style="20" customWidth="1"/>
    <col min="3066" max="3066" width="6.7109375" style="20" bestFit="1" customWidth="1"/>
    <col min="3067" max="3067" width="6.28515625" style="20" bestFit="1" customWidth="1"/>
    <col min="3068" max="3068" width="9.140625" style="20" bestFit="1" customWidth="1"/>
    <col min="3069" max="3069" width="6" style="20" customWidth="1"/>
    <col min="3070" max="3079" width="9.140625" style="20"/>
    <col min="3080" max="3080" width="10.85546875" style="20" customWidth="1"/>
    <col min="3081" max="3081" width="40.5703125" style="20" customWidth="1"/>
    <col min="3082" max="3082" width="7.5703125" style="20" customWidth="1"/>
    <col min="3083" max="3083" width="9.42578125" style="20" customWidth="1"/>
    <col min="3084" max="3084" width="11.5703125" style="20" customWidth="1"/>
    <col min="3085" max="3085" width="11.85546875" style="20" customWidth="1"/>
    <col min="3086" max="3086" width="10" style="20" customWidth="1"/>
    <col min="3087" max="3087" width="9.42578125" style="20" customWidth="1"/>
    <col min="3088" max="3089" width="8.85546875" style="20" customWidth="1"/>
    <col min="3090" max="3090" width="8" style="20" bestFit="1" customWidth="1"/>
    <col min="3091" max="3091" width="6.42578125" style="20" bestFit="1" customWidth="1"/>
    <col min="3092" max="3092" width="9.28515625" style="20" bestFit="1" customWidth="1"/>
    <col min="3093" max="3093" width="5.42578125" style="20" customWidth="1"/>
    <col min="3094" max="3122" width="6" style="20" customWidth="1"/>
    <col min="3123" max="3123" width="6.7109375" style="20" bestFit="1" customWidth="1"/>
    <col min="3124" max="3124" width="6.28515625" style="20" bestFit="1" customWidth="1"/>
    <col min="3125" max="3125" width="9.140625" style="20" bestFit="1" customWidth="1"/>
    <col min="3126" max="3126" width="5.42578125" style="20" customWidth="1"/>
    <col min="3127" max="3156" width="6" style="20" customWidth="1"/>
    <col min="3157" max="3157" width="6.7109375" style="20" bestFit="1" customWidth="1"/>
    <col min="3158" max="3158" width="6.28515625" style="20" bestFit="1" customWidth="1"/>
    <col min="3159" max="3159" width="9.140625" style="20" bestFit="1" customWidth="1"/>
    <col min="3160" max="3160" width="5.42578125" style="20" customWidth="1"/>
    <col min="3161" max="3190" width="6" style="20" customWidth="1"/>
    <col min="3191" max="3191" width="6.7109375" style="20" bestFit="1" customWidth="1"/>
    <col min="3192" max="3192" width="6.28515625" style="20" bestFit="1" customWidth="1"/>
    <col min="3193" max="3193" width="9.140625" style="20" bestFit="1" customWidth="1"/>
    <col min="3194" max="3194" width="5.42578125" style="20" customWidth="1"/>
    <col min="3195" max="3221" width="6" style="20" customWidth="1"/>
    <col min="3222" max="3222" width="6.7109375" style="20" bestFit="1" customWidth="1"/>
    <col min="3223" max="3223" width="6.28515625" style="20" bestFit="1" customWidth="1"/>
    <col min="3224" max="3224" width="9.140625" style="20" bestFit="1" customWidth="1"/>
    <col min="3225" max="3225" width="5.42578125" style="20" customWidth="1"/>
    <col min="3226" max="3254" width="6" style="20" customWidth="1"/>
    <col min="3255" max="3255" width="6.7109375" style="20" bestFit="1" customWidth="1"/>
    <col min="3256" max="3256" width="6.28515625" style="20" bestFit="1" customWidth="1"/>
    <col min="3257" max="3257" width="9.140625" style="20" bestFit="1" customWidth="1"/>
    <col min="3258" max="3258" width="5.42578125" style="20" customWidth="1"/>
    <col min="3259" max="3287" width="6" style="20" customWidth="1"/>
    <col min="3288" max="3288" width="6.7109375" style="20" bestFit="1" customWidth="1"/>
    <col min="3289" max="3289" width="6.28515625" style="20" bestFit="1" customWidth="1"/>
    <col min="3290" max="3290" width="9.140625" style="20" bestFit="1" customWidth="1"/>
    <col min="3291" max="3291" width="5.42578125" style="20" customWidth="1"/>
    <col min="3292" max="3321" width="6" style="20" customWidth="1"/>
    <col min="3322" max="3322" width="6.7109375" style="20" bestFit="1" customWidth="1"/>
    <col min="3323" max="3323" width="6.28515625" style="20" bestFit="1" customWidth="1"/>
    <col min="3324" max="3324" width="9.140625" style="20" bestFit="1" customWidth="1"/>
    <col min="3325" max="3325" width="6" style="20" customWidth="1"/>
    <col min="3326" max="3335" width="6" style="20"/>
    <col min="3336" max="3336" width="10.85546875" style="20" customWidth="1"/>
    <col min="3337" max="3337" width="40.5703125" style="20" customWidth="1"/>
    <col min="3338" max="3338" width="7.5703125" style="20" customWidth="1"/>
    <col min="3339" max="3339" width="9.42578125" style="20" customWidth="1"/>
    <col min="3340" max="3340" width="11.5703125" style="20" customWidth="1"/>
    <col min="3341" max="3341" width="11.85546875" style="20" customWidth="1"/>
    <col min="3342" max="3342" width="10" style="20" customWidth="1"/>
    <col min="3343" max="3343" width="9.42578125" style="20" customWidth="1"/>
    <col min="3344" max="3345" width="8.85546875" style="20" customWidth="1"/>
    <col min="3346" max="3346" width="8" style="20" bestFit="1" customWidth="1"/>
    <col min="3347" max="3347" width="6.42578125" style="20" bestFit="1" customWidth="1"/>
    <col min="3348" max="3348" width="9.28515625" style="20" bestFit="1" customWidth="1"/>
    <col min="3349" max="3349" width="5.42578125" style="20" customWidth="1"/>
    <col min="3350" max="3378" width="6" style="20" customWidth="1"/>
    <col min="3379" max="3379" width="6.7109375" style="20" bestFit="1" customWidth="1"/>
    <col min="3380" max="3380" width="6.28515625" style="20" bestFit="1" customWidth="1"/>
    <col min="3381" max="3381" width="9.140625" style="20" bestFit="1" customWidth="1"/>
    <col min="3382" max="3382" width="5.42578125" style="20" customWidth="1"/>
    <col min="3383" max="3412" width="6" style="20" customWidth="1"/>
    <col min="3413" max="3413" width="6.7109375" style="20" bestFit="1" customWidth="1"/>
    <col min="3414" max="3414" width="6.28515625" style="20" bestFit="1" customWidth="1"/>
    <col min="3415" max="3415" width="9.140625" style="20" bestFit="1" customWidth="1"/>
    <col min="3416" max="3416" width="5.42578125" style="20" customWidth="1"/>
    <col min="3417" max="3446" width="6" style="20" customWidth="1"/>
    <col min="3447" max="3447" width="6.7109375" style="20" bestFit="1" customWidth="1"/>
    <col min="3448" max="3448" width="6.28515625" style="20" bestFit="1" customWidth="1"/>
    <col min="3449" max="3449" width="9.140625" style="20" bestFit="1" customWidth="1"/>
    <col min="3450" max="3450" width="5.42578125" style="20" customWidth="1"/>
    <col min="3451" max="3477" width="6" style="20" customWidth="1"/>
    <col min="3478" max="3478" width="6.7109375" style="20" bestFit="1" customWidth="1"/>
    <col min="3479" max="3479" width="6.28515625" style="20" bestFit="1" customWidth="1"/>
    <col min="3480" max="3480" width="9.140625" style="20" bestFit="1" customWidth="1"/>
    <col min="3481" max="3481" width="5.42578125" style="20" customWidth="1"/>
    <col min="3482" max="3510" width="6" style="20" customWidth="1"/>
    <col min="3511" max="3511" width="6.7109375" style="20" bestFit="1" customWidth="1"/>
    <col min="3512" max="3512" width="6.28515625" style="20" bestFit="1" customWidth="1"/>
    <col min="3513" max="3513" width="9.140625" style="20" bestFit="1" customWidth="1"/>
    <col min="3514" max="3514" width="5.42578125" style="20" customWidth="1"/>
    <col min="3515" max="3543" width="6" style="20" customWidth="1"/>
    <col min="3544" max="3544" width="6.7109375" style="20" bestFit="1" customWidth="1"/>
    <col min="3545" max="3545" width="6.28515625" style="20" bestFit="1" customWidth="1"/>
    <col min="3546" max="3546" width="9.140625" style="20" bestFit="1" customWidth="1"/>
    <col min="3547" max="3547" width="5.42578125" style="20" customWidth="1"/>
    <col min="3548" max="3577" width="6" style="20" customWidth="1"/>
    <col min="3578" max="3578" width="6.7109375" style="20" bestFit="1" customWidth="1"/>
    <col min="3579" max="3579" width="6.28515625" style="20" bestFit="1" customWidth="1"/>
    <col min="3580" max="3580" width="9.140625" style="20" bestFit="1" customWidth="1"/>
    <col min="3581" max="3581" width="6" style="20" customWidth="1"/>
    <col min="3582" max="3591" width="6" style="20"/>
    <col min="3592" max="3592" width="10.85546875" style="20" customWidth="1"/>
    <col min="3593" max="3593" width="40.5703125" style="20" customWidth="1"/>
    <col min="3594" max="3594" width="7.5703125" style="20" customWidth="1"/>
    <col min="3595" max="3595" width="9.42578125" style="20" customWidth="1"/>
    <col min="3596" max="3596" width="11.5703125" style="20" customWidth="1"/>
    <col min="3597" max="3597" width="11.85546875" style="20" customWidth="1"/>
    <col min="3598" max="3598" width="10" style="20" customWidth="1"/>
    <col min="3599" max="3599" width="9.42578125" style="20" customWidth="1"/>
    <col min="3600" max="3601" width="8.85546875" style="20" customWidth="1"/>
    <col min="3602" max="3602" width="8" style="20" bestFit="1" customWidth="1"/>
    <col min="3603" max="3603" width="6.42578125" style="20" bestFit="1" customWidth="1"/>
    <col min="3604" max="3604" width="9.28515625" style="20" bestFit="1" customWidth="1"/>
    <col min="3605" max="3605" width="5.42578125" style="20" customWidth="1"/>
    <col min="3606" max="3634" width="6" style="20" customWidth="1"/>
    <col min="3635" max="3635" width="6.7109375" style="20" bestFit="1" customWidth="1"/>
    <col min="3636" max="3636" width="6.28515625" style="20" bestFit="1" customWidth="1"/>
    <col min="3637" max="3637" width="9.140625" style="20" bestFit="1" customWidth="1"/>
    <col min="3638" max="3638" width="5.42578125" style="20" customWidth="1"/>
    <col min="3639" max="3668" width="6" style="20" customWidth="1"/>
    <col min="3669" max="3669" width="6.7109375" style="20" bestFit="1" customWidth="1"/>
    <col min="3670" max="3670" width="6.28515625" style="20" bestFit="1" customWidth="1"/>
    <col min="3671" max="3671" width="9.140625" style="20" bestFit="1" customWidth="1"/>
    <col min="3672" max="3672" width="5.42578125" style="20" customWidth="1"/>
    <col min="3673" max="3702" width="6" style="20" customWidth="1"/>
    <col min="3703" max="3703" width="6.7109375" style="20" bestFit="1" customWidth="1"/>
    <col min="3704" max="3704" width="6.28515625" style="20" bestFit="1" customWidth="1"/>
    <col min="3705" max="3705" width="9.140625" style="20" bestFit="1" customWidth="1"/>
    <col min="3706" max="3706" width="5.42578125" style="20" customWidth="1"/>
    <col min="3707" max="3733" width="6" style="20" customWidth="1"/>
    <col min="3734" max="3734" width="6.7109375" style="20" bestFit="1" customWidth="1"/>
    <col min="3735" max="3735" width="6.28515625" style="20" bestFit="1" customWidth="1"/>
    <col min="3736" max="3736" width="9.140625" style="20" bestFit="1" customWidth="1"/>
    <col min="3737" max="3737" width="5.42578125" style="20" customWidth="1"/>
    <col min="3738" max="3766" width="6" style="20" customWidth="1"/>
    <col min="3767" max="3767" width="6.7109375" style="20" bestFit="1" customWidth="1"/>
    <col min="3768" max="3768" width="6.28515625" style="20" bestFit="1" customWidth="1"/>
    <col min="3769" max="3769" width="9.140625" style="20" bestFit="1" customWidth="1"/>
    <col min="3770" max="3770" width="5.42578125" style="20" customWidth="1"/>
    <col min="3771" max="3799" width="6" style="20" customWidth="1"/>
    <col min="3800" max="3800" width="6.7109375" style="20" bestFit="1" customWidth="1"/>
    <col min="3801" max="3801" width="6.28515625" style="20" bestFit="1" customWidth="1"/>
    <col min="3802" max="3802" width="9.140625" style="20" bestFit="1" customWidth="1"/>
    <col min="3803" max="3803" width="5.42578125" style="20" customWidth="1"/>
    <col min="3804" max="3833" width="6" style="20" customWidth="1"/>
    <col min="3834" max="3834" width="6.7109375" style="20" bestFit="1" customWidth="1"/>
    <col min="3835" max="3835" width="6.28515625" style="20" bestFit="1" customWidth="1"/>
    <col min="3836" max="3836" width="9.140625" style="20" bestFit="1" customWidth="1"/>
    <col min="3837" max="3837" width="6" style="20" customWidth="1"/>
    <col min="3838" max="3847" width="6" style="20"/>
    <col min="3848" max="3848" width="10.85546875" style="20" customWidth="1"/>
    <col min="3849" max="3849" width="40.5703125" style="20" customWidth="1"/>
    <col min="3850" max="3850" width="7.5703125" style="20" customWidth="1"/>
    <col min="3851" max="3851" width="9.42578125" style="20" customWidth="1"/>
    <col min="3852" max="3852" width="11.5703125" style="20" customWidth="1"/>
    <col min="3853" max="3853" width="11.85546875" style="20" customWidth="1"/>
    <col min="3854" max="3854" width="10" style="20" customWidth="1"/>
    <col min="3855" max="3855" width="9.42578125" style="20" customWidth="1"/>
    <col min="3856" max="3857" width="8.85546875" style="20" customWidth="1"/>
    <col min="3858" max="3858" width="8" style="20" bestFit="1" customWidth="1"/>
    <col min="3859" max="3859" width="6.42578125" style="20" bestFit="1" customWidth="1"/>
    <col min="3860" max="3860" width="9.28515625" style="20" bestFit="1" customWidth="1"/>
    <col min="3861" max="3861" width="5.42578125" style="20" customWidth="1"/>
    <col min="3862" max="3890" width="6" style="20" customWidth="1"/>
    <col min="3891" max="3891" width="6.7109375" style="20" bestFit="1" customWidth="1"/>
    <col min="3892" max="3892" width="6.28515625" style="20" bestFit="1" customWidth="1"/>
    <col min="3893" max="3893" width="9.140625" style="20" bestFit="1" customWidth="1"/>
    <col min="3894" max="3894" width="5.42578125" style="20" customWidth="1"/>
    <col min="3895" max="3924" width="6" style="20" customWidth="1"/>
    <col min="3925" max="3925" width="6.7109375" style="20" bestFit="1" customWidth="1"/>
    <col min="3926" max="3926" width="6.28515625" style="20" bestFit="1" customWidth="1"/>
    <col min="3927" max="3927" width="9.140625" style="20" bestFit="1" customWidth="1"/>
    <col min="3928" max="3928" width="5.42578125" style="20" customWidth="1"/>
    <col min="3929" max="3958" width="6" style="20" customWidth="1"/>
    <col min="3959" max="3959" width="6.7109375" style="20" bestFit="1" customWidth="1"/>
    <col min="3960" max="3960" width="6.28515625" style="20" bestFit="1" customWidth="1"/>
    <col min="3961" max="3961" width="9.140625" style="20" bestFit="1" customWidth="1"/>
    <col min="3962" max="3962" width="5.42578125" style="20" customWidth="1"/>
    <col min="3963" max="3989" width="6" style="20" customWidth="1"/>
    <col min="3990" max="3990" width="6.7109375" style="20" bestFit="1" customWidth="1"/>
    <col min="3991" max="3991" width="6.28515625" style="20" bestFit="1" customWidth="1"/>
    <col min="3992" max="3992" width="9.140625" style="20" bestFit="1" customWidth="1"/>
    <col min="3993" max="3993" width="5.42578125" style="20" customWidth="1"/>
    <col min="3994" max="4022" width="6" style="20" customWidth="1"/>
    <col min="4023" max="4023" width="6.7109375" style="20" bestFit="1" customWidth="1"/>
    <col min="4024" max="4024" width="6.28515625" style="20" bestFit="1" customWidth="1"/>
    <col min="4025" max="4025" width="9.140625" style="20" bestFit="1" customWidth="1"/>
    <col min="4026" max="4026" width="5.42578125" style="20" customWidth="1"/>
    <col min="4027" max="4055" width="6" style="20" customWidth="1"/>
    <col min="4056" max="4056" width="6.7109375" style="20" bestFit="1" customWidth="1"/>
    <col min="4057" max="4057" width="6.28515625" style="20" bestFit="1" customWidth="1"/>
    <col min="4058" max="4058" width="9.140625" style="20" bestFit="1" customWidth="1"/>
    <col min="4059" max="4059" width="5.42578125" style="20" customWidth="1"/>
    <col min="4060" max="4089" width="6" style="20" customWidth="1"/>
    <col min="4090" max="4090" width="6.7109375" style="20" bestFit="1" customWidth="1"/>
    <col min="4091" max="4091" width="6.28515625" style="20" bestFit="1" customWidth="1"/>
    <col min="4092" max="4092" width="9.140625" style="20" bestFit="1" customWidth="1"/>
    <col min="4093" max="4093" width="6" style="20" customWidth="1"/>
    <col min="4094" max="4103" width="9.140625" style="20"/>
    <col min="4104" max="4104" width="10.85546875" style="20" customWidth="1"/>
    <col min="4105" max="4105" width="40.5703125" style="20" customWidth="1"/>
    <col min="4106" max="4106" width="7.5703125" style="20" customWidth="1"/>
    <col min="4107" max="4107" width="9.42578125" style="20" customWidth="1"/>
    <col min="4108" max="4108" width="11.5703125" style="20" customWidth="1"/>
    <col min="4109" max="4109" width="11.85546875" style="20" customWidth="1"/>
    <col min="4110" max="4110" width="10" style="20" customWidth="1"/>
    <col min="4111" max="4111" width="9.42578125" style="20" customWidth="1"/>
    <col min="4112" max="4113" width="8.85546875" style="20" customWidth="1"/>
    <col min="4114" max="4114" width="8" style="20" bestFit="1" customWidth="1"/>
    <col min="4115" max="4115" width="6.42578125" style="20" bestFit="1" customWidth="1"/>
    <col min="4116" max="4116" width="9.28515625" style="20" bestFit="1" customWidth="1"/>
    <col min="4117" max="4117" width="5.42578125" style="20" customWidth="1"/>
    <col min="4118" max="4146" width="6" style="20" customWidth="1"/>
    <col min="4147" max="4147" width="6.7109375" style="20" bestFit="1" customWidth="1"/>
    <col min="4148" max="4148" width="6.28515625" style="20" bestFit="1" customWidth="1"/>
    <col min="4149" max="4149" width="9.140625" style="20" bestFit="1" customWidth="1"/>
    <col min="4150" max="4150" width="5.42578125" style="20" customWidth="1"/>
    <col min="4151" max="4180" width="6" style="20" customWidth="1"/>
    <col min="4181" max="4181" width="6.7109375" style="20" bestFit="1" customWidth="1"/>
    <col min="4182" max="4182" width="6.28515625" style="20" bestFit="1" customWidth="1"/>
    <col min="4183" max="4183" width="9.140625" style="20" bestFit="1" customWidth="1"/>
    <col min="4184" max="4184" width="5.42578125" style="20" customWidth="1"/>
    <col min="4185" max="4214" width="6" style="20" customWidth="1"/>
    <col min="4215" max="4215" width="6.7109375" style="20" bestFit="1" customWidth="1"/>
    <col min="4216" max="4216" width="6.28515625" style="20" bestFit="1" customWidth="1"/>
    <col min="4217" max="4217" width="9.140625" style="20" bestFit="1" customWidth="1"/>
    <col min="4218" max="4218" width="5.42578125" style="20" customWidth="1"/>
    <col min="4219" max="4245" width="6" style="20" customWidth="1"/>
    <col min="4246" max="4246" width="6.7109375" style="20" bestFit="1" customWidth="1"/>
    <col min="4247" max="4247" width="6.28515625" style="20" bestFit="1" customWidth="1"/>
    <col min="4248" max="4248" width="9.140625" style="20" bestFit="1" customWidth="1"/>
    <col min="4249" max="4249" width="5.42578125" style="20" customWidth="1"/>
    <col min="4250" max="4278" width="6" style="20" customWidth="1"/>
    <col min="4279" max="4279" width="6.7109375" style="20" bestFit="1" customWidth="1"/>
    <col min="4280" max="4280" width="6.28515625" style="20" bestFit="1" customWidth="1"/>
    <col min="4281" max="4281" width="9.140625" style="20" bestFit="1" customWidth="1"/>
    <col min="4282" max="4282" width="5.42578125" style="20" customWidth="1"/>
    <col min="4283" max="4311" width="6" style="20" customWidth="1"/>
    <col min="4312" max="4312" width="6.7109375" style="20" bestFit="1" customWidth="1"/>
    <col min="4313" max="4313" width="6.28515625" style="20" bestFit="1" customWidth="1"/>
    <col min="4314" max="4314" width="9.140625" style="20" bestFit="1" customWidth="1"/>
    <col min="4315" max="4315" width="5.42578125" style="20" customWidth="1"/>
    <col min="4316" max="4345" width="6" style="20" customWidth="1"/>
    <col min="4346" max="4346" width="6.7109375" style="20" bestFit="1" customWidth="1"/>
    <col min="4347" max="4347" width="6.28515625" style="20" bestFit="1" customWidth="1"/>
    <col min="4348" max="4348" width="9.140625" style="20" bestFit="1" customWidth="1"/>
    <col min="4349" max="4349" width="6" style="20" customWidth="1"/>
    <col min="4350" max="4359" width="6" style="20"/>
    <col min="4360" max="4360" width="10.85546875" style="20" customWidth="1"/>
    <col min="4361" max="4361" width="40.5703125" style="20" customWidth="1"/>
    <col min="4362" max="4362" width="7.5703125" style="20" customWidth="1"/>
    <col min="4363" max="4363" width="9.42578125" style="20" customWidth="1"/>
    <col min="4364" max="4364" width="11.5703125" style="20" customWidth="1"/>
    <col min="4365" max="4365" width="11.85546875" style="20" customWidth="1"/>
    <col min="4366" max="4366" width="10" style="20" customWidth="1"/>
    <col min="4367" max="4367" width="9.42578125" style="20" customWidth="1"/>
    <col min="4368" max="4369" width="8.85546875" style="20" customWidth="1"/>
    <col min="4370" max="4370" width="8" style="20" bestFit="1" customWidth="1"/>
    <col min="4371" max="4371" width="6.42578125" style="20" bestFit="1" customWidth="1"/>
    <col min="4372" max="4372" width="9.28515625" style="20" bestFit="1" customWidth="1"/>
    <col min="4373" max="4373" width="5.42578125" style="20" customWidth="1"/>
    <col min="4374" max="4402" width="6" style="20" customWidth="1"/>
    <col min="4403" max="4403" width="6.7109375" style="20" bestFit="1" customWidth="1"/>
    <col min="4404" max="4404" width="6.28515625" style="20" bestFit="1" customWidth="1"/>
    <col min="4405" max="4405" width="9.140625" style="20" bestFit="1" customWidth="1"/>
    <col min="4406" max="4406" width="5.42578125" style="20" customWidth="1"/>
    <col min="4407" max="4436" width="6" style="20" customWidth="1"/>
    <col min="4437" max="4437" width="6.7109375" style="20" bestFit="1" customWidth="1"/>
    <col min="4438" max="4438" width="6.28515625" style="20" bestFit="1" customWidth="1"/>
    <col min="4439" max="4439" width="9.140625" style="20" bestFit="1" customWidth="1"/>
    <col min="4440" max="4440" width="5.42578125" style="20" customWidth="1"/>
    <col min="4441" max="4470" width="6" style="20" customWidth="1"/>
    <col min="4471" max="4471" width="6.7109375" style="20" bestFit="1" customWidth="1"/>
    <col min="4472" max="4472" width="6.28515625" style="20" bestFit="1" customWidth="1"/>
    <col min="4473" max="4473" width="9.140625" style="20" bestFit="1" customWidth="1"/>
    <col min="4474" max="4474" width="5.42578125" style="20" customWidth="1"/>
    <col min="4475" max="4501" width="6" style="20" customWidth="1"/>
    <col min="4502" max="4502" width="6.7109375" style="20" bestFit="1" customWidth="1"/>
    <col min="4503" max="4503" width="6.28515625" style="20" bestFit="1" customWidth="1"/>
    <col min="4504" max="4504" width="9.140625" style="20" bestFit="1" customWidth="1"/>
    <col min="4505" max="4505" width="5.42578125" style="20" customWidth="1"/>
    <col min="4506" max="4534" width="6" style="20" customWidth="1"/>
    <col min="4535" max="4535" width="6.7109375" style="20" bestFit="1" customWidth="1"/>
    <col min="4536" max="4536" width="6.28515625" style="20" bestFit="1" customWidth="1"/>
    <col min="4537" max="4537" width="9.140625" style="20" bestFit="1" customWidth="1"/>
    <col min="4538" max="4538" width="5.42578125" style="20" customWidth="1"/>
    <col min="4539" max="4567" width="6" style="20" customWidth="1"/>
    <col min="4568" max="4568" width="6.7109375" style="20" bestFit="1" customWidth="1"/>
    <col min="4569" max="4569" width="6.28515625" style="20" bestFit="1" customWidth="1"/>
    <col min="4570" max="4570" width="9.140625" style="20" bestFit="1" customWidth="1"/>
    <col min="4571" max="4571" width="5.42578125" style="20" customWidth="1"/>
    <col min="4572" max="4601" width="6" style="20" customWidth="1"/>
    <col min="4602" max="4602" width="6.7109375" style="20" bestFit="1" customWidth="1"/>
    <col min="4603" max="4603" width="6.28515625" style="20" bestFit="1" customWidth="1"/>
    <col min="4604" max="4604" width="9.140625" style="20" bestFit="1" customWidth="1"/>
    <col min="4605" max="4605" width="6" style="20" customWidth="1"/>
    <col min="4606" max="4615" width="6" style="20"/>
    <col min="4616" max="4616" width="10.85546875" style="20" customWidth="1"/>
    <col min="4617" max="4617" width="40.5703125" style="20" customWidth="1"/>
    <col min="4618" max="4618" width="7.5703125" style="20" customWidth="1"/>
    <col min="4619" max="4619" width="9.42578125" style="20" customWidth="1"/>
    <col min="4620" max="4620" width="11.5703125" style="20" customWidth="1"/>
    <col min="4621" max="4621" width="11.85546875" style="20" customWidth="1"/>
    <col min="4622" max="4622" width="10" style="20" customWidth="1"/>
    <col min="4623" max="4623" width="9.42578125" style="20" customWidth="1"/>
    <col min="4624" max="4625" width="8.85546875" style="20" customWidth="1"/>
    <col min="4626" max="4626" width="8" style="20" bestFit="1" customWidth="1"/>
    <col min="4627" max="4627" width="6.42578125" style="20" bestFit="1" customWidth="1"/>
    <col min="4628" max="4628" width="9.28515625" style="20" bestFit="1" customWidth="1"/>
    <col min="4629" max="4629" width="5.42578125" style="20" customWidth="1"/>
    <col min="4630" max="4658" width="6" style="20" customWidth="1"/>
    <col min="4659" max="4659" width="6.7109375" style="20" bestFit="1" customWidth="1"/>
    <col min="4660" max="4660" width="6.28515625" style="20" bestFit="1" customWidth="1"/>
    <col min="4661" max="4661" width="9.140625" style="20" bestFit="1" customWidth="1"/>
    <col min="4662" max="4662" width="5.42578125" style="20" customWidth="1"/>
    <col min="4663" max="4692" width="6" style="20" customWidth="1"/>
    <col min="4693" max="4693" width="6.7109375" style="20" bestFit="1" customWidth="1"/>
    <col min="4694" max="4694" width="6.28515625" style="20" bestFit="1" customWidth="1"/>
    <col min="4695" max="4695" width="9.140625" style="20" bestFit="1" customWidth="1"/>
    <col min="4696" max="4696" width="5.42578125" style="20" customWidth="1"/>
    <col min="4697" max="4726" width="6" style="20" customWidth="1"/>
    <col min="4727" max="4727" width="6.7109375" style="20" bestFit="1" customWidth="1"/>
    <col min="4728" max="4728" width="6.28515625" style="20" bestFit="1" customWidth="1"/>
    <col min="4729" max="4729" width="9.140625" style="20" bestFit="1" customWidth="1"/>
    <col min="4730" max="4730" width="5.42578125" style="20" customWidth="1"/>
    <col min="4731" max="4757" width="6" style="20" customWidth="1"/>
    <col min="4758" max="4758" width="6.7109375" style="20" bestFit="1" customWidth="1"/>
    <col min="4759" max="4759" width="6.28515625" style="20" bestFit="1" customWidth="1"/>
    <col min="4760" max="4760" width="9.140625" style="20" bestFit="1" customWidth="1"/>
    <col min="4761" max="4761" width="5.42578125" style="20" customWidth="1"/>
    <col min="4762" max="4790" width="6" style="20" customWidth="1"/>
    <col min="4791" max="4791" width="6.7109375" style="20" bestFit="1" customWidth="1"/>
    <col min="4792" max="4792" width="6.28515625" style="20" bestFit="1" customWidth="1"/>
    <col min="4793" max="4793" width="9.140625" style="20" bestFit="1" customWidth="1"/>
    <col min="4794" max="4794" width="5.42578125" style="20" customWidth="1"/>
    <col min="4795" max="4823" width="6" style="20" customWidth="1"/>
    <col min="4824" max="4824" width="6.7109375" style="20" bestFit="1" customWidth="1"/>
    <col min="4825" max="4825" width="6.28515625" style="20" bestFit="1" customWidth="1"/>
    <col min="4826" max="4826" width="9.140625" style="20" bestFit="1" customWidth="1"/>
    <col min="4827" max="4827" width="5.42578125" style="20" customWidth="1"/>
    <col min="4828" max="4857" width="6" style="20" customWidth="1"/>
    <col min="4858" max="4858" width="6.7109375" style="20" bestFit="1" customWidth="1"/>
    <col min="4859" max="4859" width="6.28515625" style="20" bestFit="1" customWidth="1"/>
    <col min="4860" max="4860" width="9.140625" style="20" bestFit="1" customWidth="1"/>
    <col min="4861" max="4861" width="6" style="20" customWidth="1"/>
    <col min="4862" max="4871" width="6" style="20"/>
    <col min="4872" max="4872" width="10.85546875" style="20" customWidth="1"/>
    <col min="4873" max="4873" width="40.5703125" style="20" customWidth="1"/>
    <col min="4874" max="4874" width="7.5703125" style="20" customWidth="1"/>
    <col min="4875" max="4875" width="9.42578125" style="20" customWidth="1"/>
    <col min="4876" max="4876" width="11.5703125" style="20" customWidth="1"/>
    <col min="4877" max="4877" width="11.85546875" style="20" customWidth="1"/>
    <col min="4878" max="4878" width="10" style="20" customWidth="1"/>
    <col min="4879" max="4879" width="9.42578125" style="20" customWidth="1"/>
    <col min="4880" max="4881" width="8.85546875" style="20" customWidth="1"/>
    <col min="4882" max="4882" width="8" style="20" bestFit="1" customWidth="1"/>
    <col min="4883" max="4883" width="6.42578125" style="20" bestFit="1" customWidth="1"/>
    <col min="4884" max="4884" width="9.28515625" style="20" bestFit="1" customWidth="1"/>
    <col min="4885" max="4885" width="5.42578125" style="20" customWidth="1"/>
    <col min="4886" max="4914" width="6" style="20" customWidth="1"/>
    <col min="4915" max="4915" width="6.7109375" style="20" bestFit="1" customWidth="1"/>
    <col min="4916" max="4916" width="6.28515625" style="20" bestFit="1" customWidth="1"/>
    <col min="4917" max="4917" width="9.140625" style="20" bestFit="1" customWidth="1"/>
    <col min="4918" max="4918" width="5.42578125" style="20" customWidth="1"/>
    <col min="4919" max="4948" width="6" style="20" customWidth="1"/>
    <col min="4949" max="4949" width="6.7109375" style="20" bestFit="1" customWidth="1"/>
    <col min="4950" max="4950" width="6.28515625" style="20" bestFit="1" customWidth="1"/>
    <col min="4951" max="4951" width="9.140625" style="20" bestFit="1" customWidth="1"/>
    <col min="4952" max="4952" width="5.42578125" style="20" customWidth="1"/>
    <col min="4953" max="4982" width="6" style="20" customWidth="1"/>
    <col min="4983" max="4983" width="6.7109375" style="20" bestFit="1" customWidth="1"/>
    <col min="4984" max="4984" width="6.28515625" style="20" bestFit="1" customWidth="1"/>
    <col min="4985" max="4985" width="9.140625" style="20" bestFit="1" customWidth="1"/>
    <col min="4986" max="4986" width="5.42578125" style="20" customWidth="1"/>
    <col min="4987" max="5013" width="6" style="20" customWidth="1"/>
    <col min="5014" max="5014" width="6.7109375" style="20" bestFit="1" customWidth="1"/>
    <col min="5015" max="5015" width="6.28515625" style="20" bestFit="1" customWidth="1"/>
    <col min="5016" max="5016" width="9.140625" style="20" bestFit="1" customWidth="1"/>
    <col min="5017" max="5017" width="5.42578125" style="20" customWidth="1"/>
    <col min="5018" max="5046" width="6" style="20" customWidth="1"/>
    <col min="5047" max="5047" width="6.7109375" style="20" bestFit="1" customWidth="1"/>
    <col min="5048" max="5048" width="6.28515625" style="20" bestFit="1" customWidth="1"/>
    <col min="5049" max="5049" width="9.140625" style="20" bestFit="1" customWidth="1"/>
    <col min="5050" max="5050" width="5.42578125" style="20" customWidth="1"/>
    <col min="5051" max="5079" width="6" style="20" customWidth="1"/>
    <col min="5080" max="5080" width="6.7109375" style="20" bestFit="1" customWidth="1"/>
    <col min="5081" max="5081" width="6.28515625" style="20" bestFit="1" customWidth="1"/>
    <col min="5082" max="5082" width="9.140625" style="20" bestFit="1" customWidth="1"/>
    <col min="5083" max="5083" width="5.42578125" style="20" customWidth="1"/>
    <col min="5084" max="5113" width="6" style="20" customWidth="1"/>
    <col min="5114" max="5114" width="6.7109375" style="20" bestFit="1" customWidth="1"/>
    <col min="5115" max="5115" width="6.28515625" style="20" bestFit="1" customWidth="1"/>
    <col min="5116" max="5116" width="9.140625" style="20" bestFit="1" customWidth="1"/>
    <col min="5117" max="5117" width="6" style="20" customWidth="1"/>
    <col min="5118" max="5127" width="9.140625" style="20"/>
    <col min="5128" max="5128" width="10.85546875" style="20" customWidth="1"/>
    <col min="5129" max="5129" width="40.5703125" style="20" customWidth="1"/>
    <col min="5130" max="5130" width="7.5703125" style="20" customWidth="1"/>
    <col min="5131" max="5131" width="9.42578125" style="20" customWidth="1"/>
    <col min="5132" max="5132" width="11.5703125" style="20" customWidth="1"/>
    <col min="5133" max="5133" width="11.85546875" style="20" customWidth="1"/>
    <col min="5134" max="5134" width="10" style="20" customWidth="1"/>
    <col min="5135" max="5135" width="9.42578125" style="20" customWidth="1"/>
    <col min="5136" max="5137" width="8.85546875" style="20" customWidth="1"/>
    <col min="5138" max="5138" width="8" style="20" bestFit="1" customWidth="1"/>
    <col min="5139" max="5139" width="6.42578125" style="20" bestFit="1" customWidth="1"/>
    <col min="5140" max="5140" width="9.28515625" style="20" bestFit="1" customWidth="1"/>
    <col min="5141" max="5141" width="5.42578125" style="20" customWidth="1"/>
    <col min="5142" max="5170" width="6" style="20" customWidth="1"/>
    <col min="5171" max="5171" width="6.7109375" style="20" bestFit="1" customWidth="1"/>
    <col min="5172" max="5172" width="6.28515625" style="20" bestFit="1" customWidth="1"/>
    <col min="5173" max="5173" width="9.140625" style="20" bestFit="1" customWidth="1"/>
    <col min="5174" max="5174" width="5.42578125" style="20" customWidth="1"/>
    <col min="5175" max="5204" width="6" style="20" customWidth="1"/>
    <col min="5205" max="5205" width="6.7109375" style="20" bestFit="1" customWidth="1"/>
    <col min="5206" max="5206" width="6.28515625" style="20" bestFit="1" customWidth="1"/>
    <col min="5207" max="5207" width="9.140625" style="20" bestFit="1" customWidth="1"/>
    <col min="5208" max="5208" width="5.42578125" style="20" customWidth="1"/>
    <col min="5209" max="5238" width="6" style="20" customWidth="1"/>
    <col min="5239" max="5239" width="6.7109375" style="20" bestFit="1" customWidth="1"/>
    <col min="5240" max="5240" width="6.28515625" style="20" bestFit="1" customWidth="1"/>
    <col min="5241" max="5241" width="9.140625" style="20" bestFit="1" customWidth="1"/>
    <col min="5242" max="5242" width="5.42578125" style="20" customWidth="1"/>
    <col min="5243" max="5269" width="6" style="20" customWidth="1"/>
    <col min="5270" max="5270" width="6.7109375" style="20" bestFit="1" customWidth="1"/>
    <col min="5271" max="5271" width="6.28515625" style="20" bestFit="1" customWidth="1"/>
    <col min="5272" max="5272" width="9.140625" style="20" bestFit="1" customWidth="1"/>
    <col min="5273" max="5273" width="5.42578125" style="20" customWidth="1"/>
    <col min="5274" max="5302" width="6" style="20" customWidth="1"/>
    <col min="5303" max="5303" width="6.7109375" style="20" bestFit="1" customWidth="1"/>
    <col min="5304" max="5304" width="6.28515625" style="20" bestFit="1" customWidth="1"/>
    <col min="5305" max="5305" width="9.140625" style="20" bestFit="1" customWidth="1"/>
    <col min="5306" max="5306" width="5.42578125" style="20" customWidth="1"/>
    <col min="5307" max="5335" width="6" style="20" customWidth="1"/>
    <col min="5336" max="5336" width="6.7109375" style="20" bestFit="1" customWidth="1"/>
    <col min="5337" max="5337" width="6.28515625" style="20" bestFit="1" customWidth="1"/>
    <col min="5338" max="5338" width="9.140625" style="20" bestFit="1" customWidth="1"/>
    <col min="5339" max="5339" width="5.42578125" style="20" customWidth="1"/>
    <col min="5340" max="5369" width="6" style="20" customWidth="1"/>
    <col min="5370" max="5370" width="6.7109375" style="20" bestFit="1" customWidth="1"/>
    <col min="5371" max="5371" width="6.28515625" style="20" bestFit="1" customWidth="1"/>
    <col min="5372" max="5372" width="9.140625" style="20" bestFit="1" customWidth="1"/>
    <col min="5373" max="5373" width="6" style="20" customWidth="1"/>
    <col min="5374" max="5383" width="6" style="20"/>
    <col min="5384" max="5384" width="10.85546875" style="20" customWidth="1"/>
    <col min="5385" max="5385" width="40.5703125" style="20" customWidth="1"/>
    <col min="5386" max="5386" width="7.5703125" style="20" customWidth="1"/>
    <col min="5387" max="5387" width="9.42578125" style="20" customWidth="1"/>
    <col min="5388" max="5388" width="11.5703125" style="20" customWidth="1"/>
    <col min="5389" max="5389" width="11.85546875" style="20" customWidth="1"/>
    <col min="5390" max="5390" width="10" style="20" customWidth="1"/>
    <col min="5391" max="5391" width="9.42578125" style="20" customWidth="1"/>
    <col min="5392" max="5393" width="8.85546875" style="20" customWidth="1"/>
    <col min="5394" max="5394" width="8" style="20" bestFit="1" customWidth="1"/>
    <col min="5395" max="5395" width="6.42578125" style="20" bestFit="1" customWidth="1"/>
    <col min="5396" max="5396" width="9.28515625" style="20" bestFit="1" customWidth="1"/>
    <col min="5397" max="5397" width="5.42578125" style="20" customWidth="1"/>
    <col min="5398" max="5426" width="6" style="20" customWidth="1"/>
    <col min="5427" max="5427" width="6.7109375" style="20" bestFit="1" customWidth="1"/>
    <col min="5428" max="5428" width="6.28515625" style="20" bestFit="1" customWidth="1"/>
    <col min="5429" max="5429" width="9.140625" style="20" bestFit="1" customWidth="1"/>
    <col min="5430" max="5430" width="5.42578125" style="20" customWidth="1"/>
    <col min="5431" max="5460" width="6" style="20" customWidth="1"/>
    <col min="5461" max="5461" width="6.7109375" style="20" bestFit="1" customWidth="1"/>
    <col min="5462" max="5462" width="6.28515625" style="20" bestFit="1" customWidth="1"/>
    <col min="5463" max="5463" width="9.140625" style="20" bestFit="1" customWidth="1"/>
    <col min="5464" max="5464" width="5.42578125" style="20" customWidth="1"/>
    <col min="5465" max="5494" width="6" style="20" customWidth="1"/>
    <col min="5495" max="5495" width="6.7109375" style="20" bestFit="1" customWidth="1"/>
    <col min="5496" max="5496" width="6.28515625" style="20" bestFit="1" customWidth="1"/>
    <col min="5497" max="5497" width="9.140625" style="20" bestFit="1" customWidth="1"/>
    <col min="5498" max="5498" width="5.42578125" style="20" customWidth="1"/>
    <col min="5499" max="5525" width="6" style="20" customWidth="1"/>
    <col min="5526" max="5526" width="6.7109375" style="20" bestFit="1" customWidth="1"/>
    <col min="5527" max="5527" width="6.28515625" style="20" bestFit="1" customWidth="1"/>
    <col min="5528" max="5528" width="9.140625" style="20" bestFit="1" customWidth="1"/>
    <col min="5529" max="5529" width="5.42578125" style="20" customWidth="1"/>
    <col min="5530" max="5558" width="6" style="20" customWidth="1"/>
    <col min="5559" max="5559" width="6.7109375" style="20" bestFit="1" customWidth="1"/>
    <col min="5560" max="5560" width="6.28515625" style="20" bestFit="1" customWidth="1"/>
    <col min="5561" max="5561" width="9.140625" style="20" bestFit="1" customWidth="1"/>
    <col min="5562" max="5562" width="5.42578125" style="20" customWidth="1"/>
    <col min="5563" max="5591" width="6" style="20" customWidth="1"/>
    <col min="5592" max="5592" width="6.7109375" style="20" bestFit="1" customWidth="1"/>
    <col min="5593" max="5593" width="6.28515625" style="20" bestFit="1" customWidth="1"/>
    <col min="5594" max="5594" width="9.140625" style="20" bestFit="1" customWidth="1"/>
    <col min="5595" max="5595" width="5.42578125" style="20" customWidth="1"/>
    <col min="5596" max="5625" width="6" style="20" customWidth="1"/>
    <col min="5626" max="5626" width="6.7109375" style="20" bestFit="1" customWidth="1"/>
    <col min="5627" max="5627" width="6.28515625" style="20" bestFit="1" customWidth="1"/>
    <col min="5628" max="5628" width="9.140625" style="20" bestFit="1" customWidth="1"/>
    <col min="5629" max="5629" width="6" style="20" customWidth="1"/>
    <col min="5630" max="5639" width="6" style="20"/>
    <col min="5640" max="5640" width="10.85546875" style="20" customWidth="1"/>
    <col min="5641" max="5641" width="40.5703125" style="20" customWidth="1"/>
    <col min="5642" max="5642" width="7.5703125" style="20" customWidth="1"/>
    <col min="5643" max="5643" width="9.42578125" style="20" customWidth="1"/>
    <col min="5644" max="5644" width="11.5703125" style="20" customWidth="1"/>
    <col min="5645" max="5645" width="11.85546875" style="20" customWidth="1"/>
    <col min="5646" max="5646" width="10" style="20" customWidth="1"/>
    <col min="5647" max="5647" width="9.42578125" style="20" customWidth="1"/>
    <col min="5648" max="5649" width="8.85546875" style="20" customWidth="1"/>
    <col min="5650" max="5650" width="8" style="20" bestFit="1" customWidth="1"/>
    <col min="5651" max="5651" width="6.42578125" style="20" bestFit="1" customWidth="1"/>
    <col min="5652" max="5652" width="9.28515625" style="20" bestFit="1" customWidth="1"/>
    <col min="5653" max="5653" width="5.42578125" style="20" customWidth="1"/>
    <col min="5654" max="5682" width="6" style="20" customWidth="1"/>
    <col min="5683" max="5683" width="6.7109375" style="20" bestFit="1" customWidth="1"/>
    <col min="5684" max="5684" width="6.28515625" style="20" bestFit="1" customWidth="1"/>
    <col min="5685" max="5685" width="9.140625" style="20" bestFit="1" customWidth="1"/>
    <col min="5686" max="5686" width="5.42578125" style="20" customWidth="1"/>
    <col min="5687" max="5716" width="6" style="20" customWidth="1"/>
    <col min="5717" max="5717" width="6.7109375" style="20" bestFit="1" customWidth="1"/>
    <col min="5718" max="5718" width="6.28515625" style="20" bestFit="1" customWidth="1"/>
    <col min="5719" max="5719" width="9.140625" style="20" bestFit="1" customWidth="1"/>
    <col min="5720" max="5720" width="5.42578125" style="20" customWidth="1"/>
    <col min="5721" max="5750" width="6" style="20" customWidth="1"/>
    <col min="5751" max="5751" width="6.7109375" style="20" bestFit="1" customWidth="1"/>
    <col min="5752" max="5752" width="6.28515625" style="20" bestFit="1" customWidth="1"/>
    <col min="5753" max="5753" width="9.140625" style="20" bestFit="1" customWidth="1"/>
    <col min="5754" max="5754" width="5.42578125" style="20" customWidth="1"/>
    <col min="5755" max="5781" width="6" style="20" customWidth="1"/>
    <col min="5782" max="5782" width="6.7109375" style="20" bestFit="1" customWidth="1"/>
    <col min="5783" max="5783" width="6.28515625" style="20" bestFit="1" customWidth="1"/>
    <col min="5784" max="5784" width="9.140625" style="20" bestFit="1" customWidth="1"/>
    <col min="5785" max="5785" width="5.42578125" style="20" customWidth="1"/>
    <col min="5786" max="5814" width="6" style="20" customWidth="1"/>
    <col min="5815" max="5815" width="6.7109375" style="20" bestFit="1" customWidth="1"/>
    <col min="5816" max="5816" width="6.28515625" style="20" bestFit="1" customWidth="1"/>
    <col min="5817" max="5817" width="9.140625" style="20" bestFit="1" customWidth="1"/>
    <col min="5818" max="5818" width="5.42578125" style="20" customWidth="1"/>
    <col min="5819" max="5847" width="6" style="20" customWidth="1"/>
    <col min="5848" max="5848" width="6.7109375" style="20" bestFit="1" customWidth="1"/>
    <col min="5849" max="5849" width="6.28515625" style="20" bestFit="1" customWidth="1"/>
    <col min="5850" max="5850" width="9.140625" style="20" bestFit="1" customWidth="1"/>
    <col min="5851" max="5851" width="5.42578125" style="20" customWidth="1"/>
    <col min="5852" max="5881" width="6" style="20" customWidth="1"/>
    <col min="5882" max="5882" width="6.7109375" style="20" bestFit="1" customWidth="1"/>
    <col min="5883" max="5883" width="6.28515625" style="20" bestFit="1" customWidth="1"/>
    <col min="5884" max="5884" width="9.140625" style="20" bestFit="1" customWidth="1"/>
    <col min="5885" max="5885" width="6" style="20" customWidth="1"/>
    <col min="5886" max="5895" width="6" style="20"/>
    <col min="5896" max="5896" width="10.85546875" style="20" customWidth="1"/>
    <col min="5897" max="5897" width="40.5703125" style="20" customWidth="1"/>
    <col min="5898" max="5898" width="7.5703125" style="20" customWidth="1"/>
    <col min="5899" max="5899" width="9.42578125" style="20" customWidth="1"/>
    <col min="5900" max="5900" width="11.5703125" style="20" customWidth="1"/>
    <col min="5901" max="5901" width="11.85546875" style="20" customWidth="1"/>
    <col min="5902" max="5902" width="10" style="20" customWidth="1"/>
    <col min="5903" max="5903" width="9.42578125" style="20" customWidth="1"/>
    <col min="5904" max="5905" width="8.85546875" style="20" customWidth="1"/>
    <col min="5906" max="5906" width="8" style="20" bestFit="1" customWidth="1"/>
    <col min="5907" max="5907" width="6.42578125" style="20" bestFit="1" customWidth="1"/>
    <col min="5908" max="5908" width="9.28515625" style="20" bestFit="1" customWidth="1"/>
    <col min="5909" max="5909" width="5.42578125" style="20" customWidth="1"/>
    <col min="5910" max="5938" width="6" style="20" customWidth="1"/>
    <col min="5939" max="5939" width="6.7109375" style="20" bestFit="1" customWidth="1"/>
    <col min="5940" max="5940" width="6.28515625" style="20" bestFit="1" customWidth="1"/>
    <col min="5941" max="5941" width="9.140625" style="20" bestFit="1" customWidth="1"/>
    <col min="5942" max="5942" width="5.42578125" style="20" customWidth="1"/>
    <col min="5943" max="5972" width="6" style="20" customWidth="1"/>
    <col min="5973" max="5973" width="6.7109375" style="20" bestFit="1" customWidth="1"/>
    <col min="5974" max="5974" width="6.28515625" style="20" bestFit="1" customWidth="1"/>
    <col min="5975" max="5975" width="9.140625" style="20" bestFit="1" customWidth="1"/>
    <col min="5976" max="5976" width="5.42578125" style="20" customWidth="1"/>
    <col min="5977" max="6006" width="6" style="20" customWidth="1"/>
    <col min="6007" max="6007" width="6.7109375" style="20" bestFit="1" customWidth="1"/>
    <col min="6008" max="6008" width="6.28515625" style="20" bestFit="1" customWidth="1"/>
    <col min="6009" max="6009" width="9.140625" style="20" bestFit="1" customWidth="1"/>
    <col min="6010" max="6010" width="5.42578125" style="20" customWidth="1"/>
    <col min="6011" max="6037" width="6" style="20" customWidth="1"/>
    <col min="6038" max="6038" width="6.7109375" style="20" bestFit="1" customWidth="1"/>
    <col min="6039" max="6039" width="6.28515625" style="20" bestFit="1" customWidth="1"/>
    <col min="6040" max="6040" width="9.140625" style="20" bestFit="1" customWidth="1"/>
    <col min="6041" max="6041" width="5.42578125" style="20" customWidth="1"/>
    <col min="6042" max="6070" width="6" style="20" customWidth="1"/>
    <col min="6071" max="6071" width="6.7109375" style="20" bestFit="1" customWidth="1"/>
    <col min="6072" max="6072" width="6.28515625" style="20" bestFit="1" customWidth="1"/>
    <col min="6073" max="6073" width="9.140625" style="20" bestFit="1" customWidth="1"/>
    <col min="6074" max="6074" width="5.42578125" style="20" customWidth="1"/>
    <col min="6075" max="6103" width="6" style="20" customWidth="1"/>
    <col min="6104" max="6104" width="6.7109375" style="20" bestFit="1" customWidth="1"/>
    <col min="6105" max="6105" width="6.28515625" style="20" bestFit="1" customWidth="1"/>
    <col min="6106" max="6106" width="9.140625" style="20" bestFit="1" customWidth="1"/>
    <col min="6107" max="6107" width="5.42578125" style="20" customWidth="1"/>
    <col min="6108" max="6137" width="6" style="20" customWidth="1"/>
    <col min="6138" max="6138" width="6.7109375" style="20" bestFit="1" customWidth="1"/>
    <col min="6139" max="6139" width="6.28515625" style="20" bestFit="1" customWidth="1"/>
    <col min="6140" max="6140" width="9.140625" style="20" bestFit="1" customWidth="1"/>
    <col min="6141" max="6141" width="6" style="20" customWidth="1"/>
    <col min="6142" max="6151" width="9.140625" style="20"/>
    <col min="6152" max="6152" width="10.85546875" style="20" customWidth="1"/>
    <col min="6153" max="6153" width="40.5703125" style="20" customWidth="1"/>
    <col min="6154" max="6154" width="7.5703125" style="20" customWidth="1"/>
    <col min="6155" max="6155" width="9.42578125" style="20" customWidth="1"/>
    <col min="6156" max="6156" width="11.5703125" style="20" customWidth="1"/>
    <col min="6157" max="6157" width="11.85546875" style="20" customWidth="1"/>
    <col min="6158" max="6158" width="10" style="20" customWidth="1"/>
    <col min="6159" max="6159" width="9.42578125" style="20" customWidth="1"/>
    <col min="6160" max="6161" width="8.85546875" style="20" customWidth="1"/>
    <col min="6162" max="6162" width="8" style="20" bestFit="1" customWidth="1"/>
    <col min="6163" max="6163" width="6.42578125" style="20" bestFit="1" customWidth="1"/>
    <col min="6164" max="6164" width="9.28515625" style="20" bestFit="1" customWidth="1"/>
    <col min="6165" max="6165" width="5.42578125" style="20" customWidth="1"/>
    <col min="6166" max="6194" width="6" style="20" customWidth="1"/>
    <col min="6195" max="6195" width="6.7109375" style="20" bestFit="1" customWidth="1"/>
    <col min="6196" max="6196" width="6.28515625" style="20" bestFit="1" customWidth="1"/>
    <col min="6197" max="6197" width="9.140625" style="20" bestFit="1" customWidth="1"/>
    <col min="6198" max="6198" width="5.42578125" style="20" customWidth="1"/>
    <col min="6199" max="6228" width="6" style="20" customWidth="1"/>
    <col min="6229" max="6229" width="6.7109375" style="20" bestFit="1" customWidth="1"/>
    <col min="6230" max="6230" width="6.28515625" style="20" bestFit="1" customWidth="1"/>
    <col min="6231" max="6231" width="9.140625" style="20" bestFit="1" customWidth="1"/>
    <col min="6232" max="6232" width="5.42578125" style="20" customWidth="1"/>
    <col min="6233" max="6262" width="6" style="20" customWidth="1"/>
    <col min="6263" max="6263" width="6.7109375" style="20" bestFit="1" customWidth="1"/>
    <col min="6264" max="6264" width="6.28515625" style="20" bestFit="1" customWidth="1"/>
    <col min="6265" max="6265" width="9.140625" style="20" bestFit="1" customWidth="1"/>
    <col min="6266" max="6266" width="5.42578125" style="20" customWidth="1"/>
    <col min="6267" max="6293" width="6" style="20" customWidth="1"/>
    <col min="6294" max="6294" width="6.7109375" style="20" bestFit="1" customWidth="1"/>
    <col min="6295" max="6295" width="6.28515625" style="20" bestFit="1" customWidth="1"/>
    <col min="6296" max="6296" width="9.140625" style="20" bestFit="1" customWidth="1"/>
    <col min="6297" max="6297" width="5.42578125" style="20" customWidth="1"/>
    <col min="6298" max="6326" width="6" style="20" customWidth="1"/>
    <col min="6327" max="6327" width="6.7109375" style="20" bestFit="1" customWidth="1"/>
    <col min="6328" max="6328" width="6.28515625" style="20" bestFit="1" customWidth="1"/>
    <col min="6329" max="6329" width="9.140625" style="20" bestFit="1" customWidth="1"/>
    <col min="6330" max="6330" width="5.42578125" style="20" customWidth="1"/>
    <col min="6331" max="6359" width="6" style="20" customWidth="1"/>
    <col min="6360" max="6360" width="6.7109375" style="20" bestFit="1" customWidth="1"/>
    <col min="6361" max="6361" width="6.28515625" style="20" bestFit="1" customWidth="1"/>
    <col min="6362" max="6362" width="9.140625" style="20" bestFit="1" customWidth="1"/>
    <col min="6363" max="6363" width="5.42578125" style="20" customWidth="1"/>
    <col min="6364" max="6393" width="6" style="20" customWidth="1"/>
    <col min="6394" max="6394" width="6.7109375" style="20" bestFit="1" customWidth="1"/>
    <col min="6395" max="6395" width="6.28515625" style="20" bestFit="1" customWidth="1"/>
    <col min="6396" max="6396" width="9.140625" style="20" bestFit="1" customWidth="1"/>
    <col min="6397" max="6397" width="6" style="20" customWidth="1"/>
    <col min="6398" max="6407" width="6" style="20"/>
    <col min="6408" max="6408" width="10.85546875" style="20" customWidth="1"/>
    <col min="6409" max="6409" width="40.5703125" style="20" customWidth="1"/>
    <col min="6410" max="6410" width="7.5703125" style="20" customWidth="1"/>
    <col min="6411" max="6411" width="9.42578125" style="20" customWidth="1"/>
    <col min="6412" max="6412" width="11.5703125" style="20" customWidth="1"/>
    <col min="6413" max="6413" width="11.85546875" style="20" customWidth="1"/>
    <col min="6414" max="6414" width="10" style="20" customWidth="1"/>
    <col min="6415" max="6415" width="9.42578125" style="20" customWidth="1"/>
    <col min="6416" max="6417" width="8.85546875" style="20" customWidth="1"/>
    <col min="6418" max="6418" width="8" style="20" bestFit="1" customWidth="1"/>
    <col min="6419" max="6419" width="6.42578125" style="20" bestFit="1" customWidth="1"/>
    <col min="6420" max="6420" width="9.28515625" style="20" bestFit="1" customWidth="1"/>
    <col min="6421" max="6421" width="5.42578125" style="20" customWidth="1"/>
    <col min="6422" max="6450" width="6" style="20" customWidth="1"/>
    <col min="6451" max="6451" width="6.7109375" style="20" bestFit="1" customWidth="1"/>
    <col min="6452" max="6452" width="6.28515625" style="20" bestFit="1" customWidth="1"/>
    <col min="6453" max="6453" width="9.140625" style="20" bestFit="1" customWidth="1"/>
    <col min="6454" max="6454" width="5.42578125" style="20" customWidth="1"/>
    <col min="6455" max="6484" width="6" style="20" customWidth="1"/>
    <col min="6485" max="6485" width="6.7109375" style="20" bestFit="1" customWidth="1"/>
    <col min="6486" max="6486" width="6.28515625" style="20" bestFit="1" customWidth="1"/>
    <col min="6487" max="6487" width="9.140625" style="20" bestFit="1" customWidth="1"/>
    <col min="6488" max="6488" width="5.42578125" style="20" customWidth="1"/>
    <col min="6489" max="6518" width="6" style="20" customWidth="1"/>
    <col min="6519" max="6519" width="6.7109375" style="20" bestFit="1" customWidth="1"/>
    <col min="6520" max="6520" width="6.28515625" style="20" bestFit="1" customWidth="1"/>
    <col min="6521" max="6521" width="9.140625" style="20" bestFit="1" customWidth="1"/>
    <col min="6522" max="6522" width="5.42578125" style="20" customWidth="1"/>
    <col min="6523" max="6549" width="6" style="20" customWidth="1"/>
    <col min="6550" max="6550" width="6.7109375" style="20" bestFit="1" customWidth="1"/>
    <col min="6551" max="6551" width="6.28515625" style="20" bestFit="1" customWidth="1"/>
    <col min="6552" max="6552" width="9.140625" style="20" bestFit="1" customWidth="1"/>
    <col min="6553" max="6553" width="5.42578125" style="20" customWidth="1"/>
    <col min="6554" max="6582" width="6" style="20" customWidth="1"/>
    <col min="6583" max="6583" width="6.7109375" style="20" bestFit="1" customWidth="1"/>
    <col min="6584" max="6584" width="6.28515625" style="20" bestFit="1" customWidth="1"/>
    <col min="6585" max="6585" width="9.140625" style="20" bestFit="1" customWidth="1"/>
    <col min="6586" max="6586" width="5.42578125" style="20" customWidth="1"/>
    <col min="6587" max="6615" width="6" style="20" customWidth="1"/>
    <col min="6616" max="6616" width="6.7109375" style="20" bestFit="1" customWidth="1"/>
    <col min="6617" max="6617" width="6.28515625" style="20" bestFit="1" customWidth="1"/>
    <col min="6618" max="6618" width="9.140625" style="20" bestFit="1" customWidth="1"/>
    <col min="6619" max="6619" width="5.42578125" style="20" customWidth="1"/>
    <col min="6620" max="6649" width="6" style="20" customWidth="1"/>
    <col min="6650" max="6650" width="6.7109375" style="20" bestFit="1" customWidth="1"/>
    <col min="6651" max="6651" width="6.28515625" style="20" bestFit="1" customWidth="1"/>
    <col min="6652" max="6652" width="9.140625" style="20" bestFit="1" customWidth="1"/>
    <col min="6653" max="6653" width="6" style="20" customWidth="1"/>
    <col min="6654" max="6663" width="6" style="20"/>
    <col min="6664" max="6664" width="10.85546875" style="20" customWidth="1"/>
    <col min="6665" max="6665" width="40.5703125" style="20" customWidth="1"/>
    <col min="6666" max="6666" width="7.5703125" style="20" customWidth="1"/>
    <col min="6667" max="6667" width="9.42578125" style="20" customWidth="1"/>
    <col min="6668" max="6668" width="11.5703125" style="20" customWidth="1"/>
    <col min="6669" max="6669" width="11.85546875" style="20" customWidth="1"/>
    <col min="6670" max="6670" width="10" style="20" customWidth="1"/>
    <col min="6671" max="6671" width="9.42578125" style="20" customWidth="1"/>
    <col min="6672" max="6673" width="8.85546875" style="20" customWidth="1"/>
    <col min="6674" max="6674" width="8" style="20" bestFit="1" customWidth="1"/>
    <col min="6675" max="6675" width="6.42578125" style="20" bestFit="1" customWidth="1"/>
    <col min="6676" max="6676" width="9.28515625" style="20" bestFit="1" customWidth="1"/>
    <col min="6677" max="6677" width="5.42578125" style="20" customWidth="1"/>
    <col min="6678" max="6706" width="6" style="20" customWidth="1"/>
    <col min="6707" max="6707" width="6.7109375" style="20" bestFit="1" customWidth="1"/>
    <col min="6708" max="6708" width="6.28515625" style="20" bestFit="1" customWidth="1"/>
    <col min="6709" max="6709" width="9.140625" style="20" bestFit="1" customWidth="1"/>
    <col min="6710" max="6710" width="5.42578125" style="20" customWidth="1"/>
    <col min="6711" max="6740" width="6" style="20" customWidth="1"/>
    <col min="6741" max="6741" width="6.7109375" style="20" bestFit="1" customWidth="1"/>
    <col min="6742" max="6742" width="6.28515625" style="20" bestFit="1" customWidth="1"/>
    <col min="6743" max="6743" width="9.140625" style="20" bestFit="1" customWidth="1"/>
    <col min="6744" max="6744" width="5.42578125" style="20" customWidth="1"/>
    <col min="6745" max="6774" width="6" style="20" customWidth="1"/>
    <col min="6775" max="6775" width="6.7109375" style="20" bestFit="1" customWidth="1"/>
    <col min="6776" max="6776" width="6.28515625" style="20" bestFit="1" customWidth="1"/>
    <col min="6777" max="6777" width="9.140625" style="20" bestFit="1" customWidth="1"/>
    <col min="6778" max="6778" width="5.42578125" style="20" customWidth="1"/>
    <col min="6779" max="6805" width="6" style="20" customWidth="1"/>
    <col min="6806" max="6806" width="6.7109375" style="20" bestFit="1" customWidth="1"/>
    <col min="6807" max="6807" width="6.28515625" style="20" bestFit="1" customWidth="1"/>
    <col min="6808" max="6808" width="9.140625" style="20" bestFit="1" customWidth="1"/>
    <col min="6809" max="6809" width="5.42578125" style="20" customWidth="1"/>
    <col min="6810" max="6838" width="6" style="20" customWidth="1"/>
    <col min="6839" max="6839" width="6.7109375" style="20" bestFit="1" customWidth="1"/>
    <col min="6840" max="6840" width="6.28515625" style="20" bestFit="1" customWidth="1"/>
    <col min="6841" max="6841" width="9.140625" style="20" bestFit="1" customWidth="1"/>
    <col min="6842" max="6842" width="5.42578125" style="20" customWidth="1"/>
    <col min="6843" max="6871" width="6" style="20" customWidth="1"/>
    <col min="6872" max="6872" width="6.7109375" style="20" bestFit="1" customWidth="1"/>
    <col min="6873" max="6873" width="6.28515625" style="20" bestFit="1" customWidth="1"/>
    <col min="6874" max="6874" width="9.140625" style="20" bestFit="1" customWidth="1"/>
    <col min="6875" max="6875" width="5.42578125" style="20" customWidth="1"/>
    <col min="6876" max="6905" width="6" style="20" customWidth="1"/>
    <col min="6906" max="6906" width="6.7109375" style="20" bestFit="1" customWidth="1"/>
    <col min="6907" max="6907" width="6.28515625" style="20" bestFit="1" customWidth="1"/>
    <col min="6908" max="6908" width="9.140625" style="20" bestFit="1" customWidth="1"/>
    <col min="6909" max="6909" width="6" style="20" customWidth="1"/>
    <col min="6910" max="6919" width="6" style="20"/>
    <col min="6920" max="6920" width="10.85546875" style="20" customWidth="1"/>
    <col min="6921" max="6921" width="40.5703125" style="20" customWidth="1"/>
    <col min="6922" max="6922" width="7.5703125" style="20" customWidth="1"/>
    <col min="6923" max="6923" width="9.42578125" style="20" customWidth="1"/>
    <col min="6924" max="6924" width="11.5703125" style="20" customWidth="1"/>
    <col min="6925" max="6925" width="11.85546875" style="20" customWidth="1"/>
    <col min="6926" max="6926" width="10" style="20" customWidth="1"/>
    <col min="6927" max="6927" width="9.42578125" style="20" customWidth="1"/>
    <col min="6928" max="6929" width="8.85546875" style="20" customWidth="1"/>
    <col min="6930" max="6930" width="8" style="20" bestFit="1" customWidth="1"/>
    <col min="6931" max="6931" width="6.42578125" style="20" bestFit="1" customWidth="1"/>
    <col min="6932" max="6932" width="9.28515625" style="20" bestFit="1" customWidth="1"/>
    <col min="6933" max="6933" width="5.42578125" style="20" customWidth="1"/>
    <col min="6934" max="6962" width="6" style="20" customWidth="1"/>
    <col min="6963" max="6963" width="6.7109375" style="20" bestFit="1" customWidth="1"/>
    <col min="6964" max="6964" width="6.28515625" style="20" bestFit="1" customWidth="1"/>
    <col min="6965" max="6965" width="9.140625" style="20" bestFit="1" customWidth="1"/>
    <col min="6966" max="6966" width="5.42578125" style="20" customWidth="1"/>
    <col min="6967" max="6996" width="6" style="20" customWidth="1"/>
    <col min="6997" max="6997" width="6.7109375" style="20" bestFit="1" customWidth="1"/>
    <col min="6998" max="6998" width="6.28515625" style="20" bestFit="1" customWidth="1"/>
    <col min="6999" max="6999" width="9.140625" style="20" bestFit="1" customWidth="1"/>
    <col min="7000" max="7000" width="5.42578125" style="20" customWidth="1"/>
    <col min="7001" max="7030" width="6" style="20" customWidth="1"/>
    <col min="7031" max="7031" width="6.7109375" style="20" bestFit="1" customWidth="1"/>
    <col min="7032" max="7032" width="6.28515625" style="20" bestFit="1" customWidth="1"/>
    <col min="7033" max="7033" width="9.140625" style="20" bestFit="1" customWidth="1"/>
    <col min="7034" max="7034" width="5.42578125" style="20" customWidth="1"/>
    <col min="7035" max="7061" width="6" style="20" customWidth="1"/>
    <col min="7062" max="7062" width="6.7109375" style="20" bestFit="1" customWidth="1"/>
    <col min="7063" max="7063" width="6.28515625" style="20" bestFit="1" customWidth="1"/>
    <col min="7064" max="7064" width="9.140625" style="20" bestFit="1" customWidth="1"/>
    <col min="7065" max="7065" width="5.42578125" style="20" customWidth="1"/>
    <col min="7066" max="7094" width="6" style="20" customWidth="1"/>
    <col min="7095" max="7095" width="6.7109375" style="20" bestFit="1" customWidth="1"/>
    <col min="7096" max="7096" width="6.28515625" style="20" bestFit="1" customWidth="1"/>
    <col min="7097" max="7097" width="9.140625" style="20" bestFit="1" customWidth="1"/>
    <col min="7098" max="7098" width="5.42578125" style="20" customWidth="1"/>
    <col min="7099" max="7127" width="6" style="20" customWidth="1"/>
    <col min="7128" max="7128" width="6.7109375" style="20" bestFit="1" customWidth="1"/>
    <col min="7129" max="7129" width="6.28515625" style="20" bestFit="1" customWidth="1"/>
    <col min="7130" max="7130" width="9.140625" style="20" bestFit="1" customWidth="1"/>
    <col min="7131" max="7131" width="5.42578125" style="20" customWidth="1"/>
    <col min="7132" max="7161" width="6" style="20" customWidth="1"/>
    <col min="7162" max="7162" width="6.7109375" style="20" bestFit="1" customWidth="1"/>
    <col min="7163" max="7163" width="6.28515625" style="20" bestFit="1" customWidth="1"/>
    <col min="7164" max="7164" width="9.140625" style="20" bestFit="1" customWidth="1"/>
    <col min="7165" max="7165" width="6" style="20" customWidth="1"/>
    <col min="7166" max="7175" width="9.140625" style="20"/>
    <col min="7176" max="7176" width="10.85546875" style="20" customWidth="1"/>
    <col min="7177" max="7177" width="40.5703125" style="20" customWidth="1"/>
    <col min="7178" max="7178" width="7.5703125" style="20" customWidth="1"/>
    <col min="7179" max="7179" width="9.42578125" style="20" customWidth="1"/>
    <col min="7180" max="7180" width="11.5703125" style="20" customWidth="1"/>
    <col min="7181" max="7181" width="11.85546875" style="20" customWidth="1"/>
    <col min="7182" max="7182" width="10" style="20" customWidth="1"/>
    <col min="7183" max="7183" width="9.42578125" style="20" customWidth="1"/>
    <col min="7184" max="7185" width="8.85546875" style="20" customWidth="1"/>
    <col min="7186" max="7186" width="8" style="20" bestFit="1" customWidth="1"/>
    <col min="7187" max="7187" width="6.42578125" style="20" bestFit="1" customWidth="1"/>
    <col min="7188" max="7188" width="9.28515625" style="20" bestFit="1" customWidth="1"/>
    <col min="7189" max="7189" width="5.42578125" style="20" customWidth="1"/>
    <col min="7190" max="7218" width="6" style="20" customWidth="1"/>
    <col min="7219" max="7219" width="6.7109375" style="20" bestFit="1" customWidth="1"/>
    <col min="7220" max="7220" width="6.28515625" style="20" bestFit="1" customWidth="1"/>
    <col min="7221" max="7221" width="9.140625" style="20" bestFit="1" customWidth="1"/>
    <col min="7222" max="7222" width="5.42578125" style="20" customWidth="1"/>
    <col min="7223" max="7252" width="6" style="20" customWidth="1"/>
    <col min="7253" max="7253" width="6.7109375" style="20" bestFit="1" customWidth="1"/>
    <col min="7254" max="7254" width="6.28515625" style="20" bestFit="1" customWidth="1"/>
    <col min="7255" max="7255" width="9.140625" style="20" bestFit="1" customWidth="1"/>
    <col min="7256" max="7256" width="5.42578125" style="20" customWidth="1"/>
    <col min="7257" max="7286" width="6" style="20" customWidth="1"/>
    <col min="7287" max="7287" width="6.7109375" style="20" bestFit="1" customWidth="1"/>
    <col min="7288" max="7288" width="6.28515625" style="20" bestFit="1" customWidth="1"/>
    <col min="7289" max="7289" width="9.140625" style="20" bestFit="1" customWidth="1"/>
    <col min="7290" max="7290" width="5.42578125" style="20" customWidth="1"/>
    <col min="7291" max="7317" width="6" style="20" customWidth="1"/>
    <col min="7318" max="7318" width="6.7109375" style="20" bestFit="1" customWidth="1"/>
    <col min="7319" max="7319" width="6.28515625" style="20" bestFit="1" customWidth="1"/>
    <col min="7320" max="7320" width="9.140625" style="20" bestFit="1" customWidth="1"/>
    <col min="7321" max="7321" width="5.42578125" style="20" customWidth="1"/>
    <col min="7322" max="7350" width="6" style="20" customWidth="1"/>
    <col min="7351" max="7351" width="6.7109375" style="20" bestFit="1" customWidth="1"/>
    <col min="7352" max="7352" width="6.28515625" style="20" bestFit="1" customWidth="1"/>
    <col min="7353" max="7353" width="9.140625" style="20" bestFit="1" customWidth="1"/>
    <col min="7354" max="7354" width="5.42578125" style="20" customWidth="1"/>
    <col min="7355" max="7383" width="6" style="20" customWidth="1"/>
    <col min="7384" max="7384" width="6.7109375" style="20" bestFit="1" customWidth="1"/>
    <col min="7385" max="7385" width="6.28515625" style="20" bestFit="1" customWidth="1"/>
    <col min="7386" max="7386" width="9.140625" style="20" bestFit="1" customWidth="1"/>
    <col min="7387" max="7387" width="5.42578125" style="20" customWidth="1"/>
    <col min="7388" max="7417" width="6" style="20" customWidth="1"/>
    <col min="7418" max="7418" width="6.7109375" style="20" bestFit="1" customWidth="1"/>
    <col min="7419" max="7419" width="6.28515625" style="20" bestFit="1" customWidth="1"/>
    <col min="7420" max="7420" width="9.140625" style="20" bestFit="1" customWidth="1"/>
    <col min="7421" max="7421" width="6" style="20" customWidth="1"/>
    <col min="7422" max="7431" width="6" style="20"/>
    <col min="7432" max="7432" width="10.85546875" style="20" customWidth="1"/>
    <col min="7433" max="7433" width="40.5703125" style="20" customWidth="1"/>
    <col min="7434" max="7434" width="7.5703125" style="20" customWidth="1"/>
    <col min="7435" max="7435" width="9.42578125" style="20" customWidth="1"/>
    <col min="7436" max="7436" width="11.5703125" style="20" customWidth="1"/>
    <col min="7437" max="7437" width="11.85546875" style="20" customWidth="1"/>
    <col min="7438" max="7438" width="10" style="20" customWidth="1"/>
    <col min="7439" max="7439" width="9.42578125" style="20" customWidth="1"/>
    <col min="7440" max="7441" width="8.85546875" style="20" customWidth="1"/>
    <col min="7442" max="7442" width="8" style="20" bestFit="1" customWidth="1"/>
    <col min="7443" max="7443" width="6.42578125" style="20" bestFit="1" customWidth="1"/>
    <col min="7444" max="7444" width="9.28515625" style="20" bestFit="1" customWidth="1"/>
    <col min="7445" max="7445" width="5.42578125" style="20" customWidth="1"/>
    <col min="7446" max="7474" width="6" style="20" customWidth="1"/>
    <col min="7475" max="7475" width="6.7109375" style="20" bestFit="1" customWidth="1"/>
    <col min="7476" max="7476" width="6.28515625" style="20" bestFit="1" customWidth="1"/>
    <col min="7477" max="7477" width="9.140625" style="20" bestFit="1" customWidth="1"/>
    <col min="7478" max="7478" width="5.42578125" style="20" customWidth="1"/>
    <col min="7479" max="7508" width="6" style="20" customWidth="1"/>
    <col min="7509" max="7509" width="6.7109375" style="20" bestFit="1" customWidth="1"/>
    <col min="7510" max="7510" width="6.28515625" style="20" bestFit="1" customWidth="1"/>
    <col min="7511" max="7511" width="9.140625" style="20" bestFit="1" customWidth="1"/>
    <col min="7512" max="7512" width="5.42578125" style="20" customWidth="1"/>
    <col min="7513" max="7542" width="6" style="20" customWidth="1"/>
    <col min="7543" max="7543" width="6.7109375" style="20" bestFit="1" customWidth="1"/>
    <col min="7544" max="7544" width="6.28515625" style="20" bestFit="1" customWidth="1"/>
    <col min="7545" max="7545" width="9.140625" style="20" bestFit="1" customWidth="1"/>
    <col min="7546" max="7546" width="5.42578125" style="20" customWidth="1"/>
    <col min="7547" max="7573" width="6" style="20" customWidth="1"/>
    <col min="7574" max="7574" width="6.7109375" style="20" bestFit="1" customWidth="1"/>
    <col min="7575" max="7575" width="6.28515625" style="20" bestFit="1" customWidth="1"/>
    <col min="7576" max="7576" width="9.140625" style="20" bestFit="1" customWidth="1"/>
    <col min="7577" max="7577" width="5.42578125" style="20" customWidth="1"/>
    <col min="7578" max="7606" width="6" style="20" customWidth="1"/>
    <col min="7607" max="7607" width="6.7109375" style="20" bestFit="1" customWidth="1"/>
    <col min="7608" max="7608" width="6.28515625" style="20" bestFit="1" customWidth="1"/>
    <col min="7609" max="7609" width="9.140625" style="20" bestFit="1" customWidth="1"/>
    <col min="7610" max="7610" width="5.42578125" style="20" customWidth="1"/>
    <col min="7611" max="7639" width="6" style="20" customWidth="1"/>
    <col min="7640" max="7640" width="6.7109375" style="20" bestFit="1" customWidth="1"/>
    <col min="7641" max="7641" width="6.28515625" style="20" bestFit="1" customWidth="1"/>
    <col min="7642" max="7642" width="9.140625" style="20" bestFit="1" customWidth="1"/>
    <col min="7643" max="7643" width="5.42578125" style="20" customWidth="1"/>
    <col min="7644" max="7673" width="6" style="20" customWidth="1"/>
    <col min="7674" max="7674" width="6.7109375" style="20" bestFit="1" customWidth="1"/>
    <col min="7675" max="7675" width="6.28515625" style="20" bestFit="1" customWidth="1"/>
    <col min="7676" max="7676" width="9.140625" style="20" bestFit="1" customWidth="1"/>
    <col min="7677" max="7677" width="6" style="20" customWidth="1"/>
    <col min="7678" max="7687" width="6" style="20"/>
    <col min="7688" max="7688" width="10.85546875" style="20" customWidth="1"/>
    <col min="7689" max="7689" width="40.5703125" style="20" customWidth="1"/>
    <col min="7690" max="7690" width="7.5703125" style="20" customWidth="1"/>
    <col min="7691" max="7691" width="9.42578125" style="20" customWidth="1"/>
    <col min="7692" max="7692" width="11.5703125" style="20" customWidth="1"/>
    <col min="7693" max="7693" width="11.85546875" style="20" customWidth="1"/>
    <col min="7694" max="7694" width="10" style="20" customWidth="1"/>
    <col min="7695" max="7695" width="9.42578125" style="20" customWidth="1"/>
    <col min="7696" max="7697" width="8.85546875" style="20" customWidth="1"/>
    <col min="7698" max="7698" width="8" style="20" bestFit="1" customWidth="1"/>
    <col min="7699" max="7699" width="6.42578125" style="20" bestFit="1" customWidth="1"/>
    <col min="7700" max="7700" width="9.28515625" style="20" bestFit="1" customWidth="1"/>
    <col min="7701" max="7701" width="5.42578125" style="20" customWidth="1"/>
    <col min="7702" max="7730" width="6" style="20" customWidth="1"/>
    <col min="7731" max="7731" width="6.7109375" style="20" bestFit="1" customWidth="1"/>
    <col min="7732" max="7732" width="6.28515625" style="20" bestFit="1" customWidth="1"/>
    <col min="7733" max="7733" width="9.140625" style="20" bestFit="1" customWidth="1"/>
    <col min="7734" max="7734" width="5.42578125" style="20" customWidth="1"/>
    <col min="7735" max="7764" width="6" style="20" customWidth="1"/>
    <col min="7765" max="7765" width="6.7109375" style="20" bestFit="1" customWidth="1"/>
    <col min="7766" max="7766" width="6.28515625" style="20" bestFit="1" customWidth="1"/>
    <col min="7767" max="7767" width="9.140625" style="20" bestFit="1" customWidth="1"/>
    <col min="7768" max="7768" width="5.42578125" style="20" customWidth="1"/>
    <col min="7769" max="7798" width="6" style="20" customWidth="1"/>
    <col min="7799" max="7799" width="6.7109375" style="20" bestFit="1" customWidth="1"/>
    <col min="7800" max="7800" width="6.28515625" style="20" bestFit="1" customWidth="1"/>
    <col min="7801" max="7801" width="9.140625" style="20" bestFit="1" customWidth="1"/>
    <col min="7802" max="7802" width="5.42578125" style="20" customWidth="1"/>
    <col min="7803" max="7829" width="6" style="20" customWidth="1"/>
    <col min="7830" max="7830" width="6.7109375" style="20" bestFit="1" customWidth="1"/>
    <col min="7831" max="7831" width="6.28515625" style="20" bestFit="1" customWidth="1"/>
    <col min="7832" max="7832" width="9.140625" style="20" bestFit="1" customWidth="1"/>
    <col min="7833" max="7833" width="5.42578125" style="20" customWidth="1"/>
    <col min="7834" max="7862" width="6" style="20" customWidth="1"/>
    <col min="7863" max="7863" width="6.7109375" style="20" bestFit="1" customWidth="1"/>
    <col min="7864" max="7864" width="6.28515625" style="20" bestFit="1" customWidth="1"/>
    <col min="7865" max="7865" width="9.140625" style="20" bestFit="1" customWidth="1"/>
    <col min="7866" max="7866" width="5.42578125" style="20" customWidth="1"/>
    <col min="7867" max="7895" width="6" style="20" customWidth="1"/>
    <col min="7896" max="7896" width="6.7109375" style="20" bestFit="1" customWidth="1"/>
    <col min="7897" max="7897" width="6.28515625" style="20" bestFit="1" customWidth="1"/>
    <col min="7898" max="7898" width="9.140625" style="20" bestFit="1" customWidth="1"/>
    <col min="7899" max="7899" width="5.42578125" style="20" customWidth="1"/>
    <col min="7900" max="7929" width="6" style="20" customWidth="1"/>
    <col min="7930" max="7930" width="6.7109375" style="20" bestFit="1" customWidth="1"/>
    <col min="7931" max="7931" width="6.28515625" style="20" bestFit="1" customWidth="1"/>
    <col min="7932" max="7932" width="9.140625" style="20" bestFit="1" customWidth="1"/>
    <col min="7933" max="7933" width="6" style="20" customWidth="1"/>
    <col min="7934" max="7943" width="6" style="20"/>
    <col min="7944" max="7944" width="10.85546875" style="20" customWidth="1"/>
    <col min="7945" max="7945" width="40.5703125" style="20" customWidth="1"/>
    <col min="7946" max="7946" width="7.5703125" style="20" customWidth="1"/>
    <col min="7947" max="7947" width="9.42578125" style="20" customWidth="1"/>
    <col min="7948" max="7948" width="11.5703125" style="20" customWidth="1"/>
    <col min="7949" max="7949" width="11.85546875" style="20" customWidth="1"/>
    <col min="7950" max="7950" width="10" style="20" customWidth="1"/>
    <col min="7951" max="7951" width="9.42578125" style="20" customWidth="1"/>
    <col min="7952" max="7953" width="8.85546875" style="20" customWidth="1"/>
    <col min="7954" max="7954" width="8" style="20" bestFit="1" customWidth="1"/>
    <col min="7955" max="7955" width="6.42578125" style="20" bestFit="1" customWidth="1"/>
    <col min="7956" max="7956" width="9.28515625" style="20" bestFit="1" customWidth="1"/>
    <col min="7957" max="7957" width="5.42578125" style="20" customWidth="1"/>
    <col min="7958" max="7986" width="6" style="20" customWidth="1"/>
    <col min="7987" max="7987" width="6.7109375" style="20" bestFit="1" customWidth="1"/>
    <col min="7988" max="7988" width="6.28515625" style="20" bestFit="1" customWidth="1"/>
    <col min="7989" max="7989" width="9.140625" style="20" bestFit="1" customWidth="1"/>
    <col min="7990" max="7990" width="5.42578125" style="20" customWidth="1"/>
    <col min="7991" max="8020" width="6" style="20" customWidth="1"/>
    <col min="8021" max="8021" width="6.7109375" style="20" bestFit="1" customWidth="1"/>
    <col min="8022" max="8022" width="6.28515625" style="20" bestFit="1" customWidth="1"/>
    <col min="8023" max="8023" width="9.140625" style="20" bestFit="1" customWidth="1"/>
    <col min="8024" max="8024" width="5.42578125" style="20" customWidth="1"/>
    <col min="8025" max="8054" width="6" style="20" customWidth="1"/>
    <col min="8055" max="8055" width="6.7109375" style="20" bestFit="1" customWidth="1"/>
    <col min="8056" max="8056" width="6.28515625" style="20" bestFit="1" customWidth="1"/>
    <col min="8057" max="8057" width="9.140625" style="20" bestFit="1" customWidth="1"/>
    <col min="8058" max="8058" width="5.42578125" style="20" customWidth="1"/>
    <col min="8059" max="8085" width="6" style="20" customWidth="1"/>
    <col min="8086" max="8086" width="6.7109375" style="20" bestFit="1" customWidth="1"/>
    <col min="8087" max="8087" width="6.28515625" style="20" bestFit="1" customWidth="1"/>
    <col min="8088" max="8088" width="9.140625" style="20" bestFit="1" customWidth="1"/>
    <col min="8089" max="8089" width="5.42578125" style="20" customWidth="1"/>
    <col min="8090" max="8118" width="6" style="20" customWidth="1"/>
    <col min="8119" max="8119" width="6.7109375" style="20" bestFit="1" customWidth="1"/>
    <col min="8120" max="8120" width="6.28515625" style="20" bestFit="1" customWidth="1"/>
    <col min="8121" max="8121" width="9.140625" style="20" bestFit="1" customWidth="1"/>
    <col min="8122" max="8122" width="5.42578125" style="20" customWidth="1"/>
    <col min="8123" max="8151" width="6" style="20" customWidth="1"/>
    <col min="8152" max="8152" width="6.7109375" style="20" bestFit="1" customWidth="1"/>
    <col min="8153" max="8153" width="6.28515625" style="20" bestFit="1" customWidth="1"/>
    <col min="8154" max="8154" width="9.140625" style="20" bestFit="1" customWidth="1"/>
    <col min="8155" max="8155" width="5.42578125" style="20" customWidth="1"/>
    <col min="8156" max="8185" width="6" style="20" customWidth="1"/>
    <col min="8186" max="8186" width="6.7109375" style="20" bestFit="1" customWidth="1"/>
    <col min="8187" max="8187" width="6.28515625" style="20" bestFit="1" customWidth="1"/>
    <col min="8188" max="8188" width="9.140625" style="20" bestFit="1" customWidth="1"/>
    <col min="8189" max="8189" width="6" style="20" customWidth="1"/>
    <col min="8190" max="8199" width="9.140625" style="20"/>
    <col min="8200" max="8200" width="10.85546875" style="20" customWidth="1"/>
    <col min="8201" max="8201" width="40.5703125" style="20" customWidth="1"/>
    <col min="8202" max="8202" width="7.5703125" style="20" customWidth="1"/>
    <col min="8203" max="8203" width="9.42578125" style="20" customWidth="1"/>
    <col min="8204" max="8204" width="11.5703125" style="20" customWidth="1"/>
    <col min="8205" max="8205" width="11.85546875" style="20" customWidth="1"/>
    <col min="8206" max="8206" width="10" style="20" customWidth="1"/>
    <col min="8207" max="8207" width="9.42578125" style="20" customWidth="1"/>
    <col min="8208" max="8209" width="8.85546875" style="20" customWidth="1"/>
    <col min="8210" max="8210" width="8" style="20" bestFit="1" customWidth="1"/>
    <col min="8211" max="8211" width="6.42578125" style="20" bestFit="1" customWidth="1"/>
    <col min="8212" max="8212" width="9.28515625" style="20" bestFit="1" customWidth="1"/>
    <col min="8213" max="8213" width="5.42578125" style="20" customWidth="1"/>
    <col min="8214" max="8242" width="6" style="20" customWidth="1"/>
    <col min="8243" max="8243" width="6.7109375" style="20" bestFit="1" customWidth="1"/>
    <col min="8244" max="8244" width="6.28515625" style="20" bestFit="1" customWidth="1"/>
    <col min="8245" max="8245" width="9.140625" style="20" bestFit="1" customWidth="1"/>
    <col min="8246" max="8246" width="5.42578125" style="20" customWidth="1"/>
    <col min="8247" max="8276" width="6" style="20" customWidth="1"/>
    <col min="8277" max="8277" width="6.7109375" style="20" bestFit="1" customWidth="1"/>
    <col min="8278" max="8278" width="6.28515625" style="20" bestFit="1" customWidth="1"/>
    <col min="8279" max="8279" width="9.140625" style="20" bestFit="1" customWidth="1"/>
    <col min="8280" max="8280" width="5.42578125" style="20" customWidth="1"/>
    <col min="8281" max="8310" width="6" style="20" customWidth="1"/>
    <col min="8311" max="8311" width="6.7109375" style="20" bestFit="1" customWidth="1"/>
    <col min="8312" max="8312" width="6.28515625" style="20" bestFit="1" customWidth="1"/>
    <col min="8313" max="8313" width="9.140625" style="20" bestFit="1" customWidth="1"/>
    <col min="8314" max="8314" width="5.42578125" style="20" customWidth="1"/>
    <col min="8315" max="8341" width="6" style="20" customWidth="1"/>
    <col min="8342" max="8342" width="6.7109375" style="20" bestFit="1" customWidth="1"/>
    <col min="8343" max="8343" width="6.28515625" style="20" bestFit="1" customWidth="1"/>
    <col min="8344" max="8344" width="9.140625" style="20" bestFit="1" customWidth="1"/>
    <col min="8345" max="8345" width="5.42578125" style="20" customWidth="1"/>
    <col min="8346" max="8374" width="6" style="20" customWidth="1"/>
    <col min="8375" max="8375" width="6.7109375" style="20" bestFit="1" customWidth="1"/>
    <col min="8376" max="8376" width="6.28515625" style="20" bestFit="1" customWidth="1"/>
    <col min="8377" max="8377" width="9.140625" style="20" bestFit="1" customWidth="1"/>
    <col min="8378" max="8378" width="5.42578125" style="20" customWidth="1"/>
    <col min="8379" max="8407" width="6" style="20" customWidth="1"/>
    <col min="8408" max="8408" width="6.7109375" style="20" bestFit="1" customWidth="1"/>
    <col min="8409" max="8409" width="6.28515625" style="20" bestFit="1" customWidth="1"/>
    <col min="8410" max="8410" width="9.140625" style="20" bestFit="1" customWidth="1"/>
    <col min="8411" max="8411" width="5.42578125" style="20" customWidth="1"/>
    <col min="8412" max="8441" width="6" style="20" customWidth="1"/>
    <col min="8442" max="8442" width="6.7109375" style="20" bestFit="1" customWidth="1"/>
    <col min="8443" max="8443" width="6.28515625" style="20" bestFit="1" customWidth="1"/>
    <col min="8444" max="8444" width="9.140625" style="20" bestFit="1" customWidth="1"/>
    <col min="8445" max="8445" width="6" style="20" customWidth="1"/>
    <col min="8446" max="8455" width="6" style="20"/>
    <col min="8456" max="8456" width="10.85546875" style="20" customWidth="1"/>
    <col min="8457" max="8457" width="40.5703125" style="20" customWidth="1"/>
    <col min="8458" max="8458" width="7.5703125" style="20" customWidth="1"/>
    <col min="8459" max="8459" width="9.42578125" style="20" customWidth="1"/>
    <col min="8460" max="8460" width="11.5703125" style="20" customWidth="1"/>
    <col min="8461" max="8461" width="11.85546875" style="20" customWidth="1"/>
    <col min="8462" max="8462" width="10" style="20" customWidth="1"/>
    <col min="8463" max="8463" width="9.42578125" style="20" customWidth="1"/>
    <col min="8464" max="8465" width="8.85546875" style="20" customWidth="1"/>
    <col min="8466" max="8466" width="8" style="20" bestFit="1" customWidth="1"/>
    <col min="8467" max="8467" width="6.42578125" style="20" bestFit="1" customWidth="1"/>
    <col min="8468" max="8468" width="9.28515625" style="20" bestFit="1" customWidth="1"/>
    <col min="8469" max="8469" width="5.42578125" style="20" customWidth="1"/>
    <col min="8470" max="8498" width="6" style="20" customWidth="1"/>
    <col min="8499" max="8499" width="6.7109375" style="20" bestFit="1" customWidth="1"/>
    <col min="8500" max="8500" width="6.28515625" style="20" bestFit="1" customWidth="1"/>
    <col min="8501" max="8501" width="9.140625" style="20" bestFit="1" customWidth="1"/>
    <col min="8502" max="8502" width="5.42578125" style="20" customWidth="1"/>
    <col min="8503" max="8532" width="6" style="20" customWidth="1"/>
    <col min="8533" max="8533" width="6.7109375" style="20" bestFit="1" customWidth="1"/>
    <col min="8534" max="8534" width="6.28515625" style="20" bestFit="1" customWidth="1"/>
    <col min="8535" max="8535" width="9.140625" style="20" bestFit="1" customWidth="1"/>
    <col min="8536" max="8536" width="5.42578125" style="20" customWidth="1"/>
    <col min="8537" max="8566" width="6" style="20" customWidth="1"/>
    <col min="8567" max="8567" width="6.7109375" style="20" bestFit="1" customWidth="1"/>
    <col min="8568" max="8568" width="6.28515625" style="20" bestFit="1" customWidth="1"/>
    <col min="8569" max="8569" width="9.140625" style="20" bestFit="1" customWidth="1"/>
    <col min="8570" max="8570" width="5.42578125" style="20" customWidth="1"/>
    <col min="8571" max="8597" width="6" style="20" customWidth="1"/>
    <col min="8598" max="8598" width="6.7109375" style="20" bestFit="1" customWidth="1"/>
    <col min="8599" max="8599" width="6.28515625" style="20" bestFit="1" customWidth="1"/>
    <col min="8600" max="8600" width="9.140625" style="20" bestFit="1" customWidth="1"/>
    <col min="8601" max="8601" width="5.42578125" style="20" customWidth="1"/>
    <col min="8602" max="8630" width="6" style="20" customWidth="1"/>
    <col min="8631" max="8631" width="6.7109375" style="20" bestFit="1" customWidth="1"/>
    <col min="8632" max="8632" width="6.28515625" style="20" bestFit="1" customWidth="1"/>
    <col min="8633" max="8633" width="9.140625" style="20" bestFit="1" customWidth="1"/>
    <col min="8634" max="8634" width="5.42578125" style="20" customWidth="1"/>
    <col min="8635" max="8663" width="6" style="20" customWidth="1"/>
    <col min="8664" max="8664" width="6.7109375" style="20" bestFit="1" customWidth="1"/>
    <col min="8665" max="8665" width="6.28515625" style="20" bestFit="1" customWidth="1"/>
    <col min="8666" max="8666" width="9.140625" style="20" bestFit="1" customWidth="1"/>
    <col min="8667" max="8667" width="5.42578125" style="20" customWidth="1"/>
    <col min="8668" max="8697" width="6" style="20" customWidth="1"/>
    <col min="8698" max="8698" width="6.7109375" style="20" bestFit="1" customWidth="1"/>
    <col min="8699" max="8699" width="6.28515625" style="20" bestFit="1" customWidth="1"/>
    <col min="8700" max="8700" width="9.140625" style="20" bestFit="1" customWidth="1"/>
    <col min="8701" max="8701" width="6" style="20" customWidth="1"/>
    <col min="8702" max="8711" width="6" style="20"/>
    <col min="8712" max="8712" width="10.85546875" style="20" customWidth="1"/>
    <col min="8713" max="8713" width="40.5703125" style="20" customWidth="1"/>
    <col min="8714" max="8714" width="7.5703125" style="20" customWidth="1"/>
    <col min="8715" max="8715" width="9.42578125" style="20" customWidth="1"/>
    <col min="8716" max="8716" width="11.5703125" style="20" customWidth="1"/>
    <col min="8717" max="8717" width="11.85546875" style="20" customWidth="1"/>
    <col min="8718" max="8718" width="10" style="20" customWidth="1"/>
    <col min="8719" max="8719" width="9.42578125" style="20" customWidth="1"/>
    <col min="8720" max="8721" width="8.85546875" style="20" customWidth="1"/>
    <col min="8722" max="8722" width="8" style="20" bestFit="1" customWidth="1"/>
    <col min="8723" max="8723" width="6.42578125" style="20" bestFit="1" customWidth="1"/>
    <col min="8724" max="8724" width="9.28515625" style="20" bestFit="1" customWidth="1"/>
    <col min="8725" max="8725" width="5.42578125" style="20" customWidth="1"/>
    <col min="8726" max="8754" width="6" style="20" customWidth="1"/>
    <col min="8755" max="8755" width="6.7109375" style="20" bestFit="1" customWidth="1"/>
    <col min="8756" max="8756" width="6.28515625" style="20" bestFit="1" customWidth="1"/>
    <col min="8757" max="8757" width="9.140625" style="20" bestFit="1" customWidth="1"/>
    <col min="8758" max="8758" width="5.42578125" style="20" customWidth="1"/>
    <col min="8759" max="8788" width="6" style="20" customWidth="1"/>
    <col min="8789" max="8789" width="6.7109375" style="20" bestFit="1" customWidth="1"/>
    <col min="8790" max="8790" width="6.28515625" style="20" bestFit="1" customWidth="1"/>
    <col min="8791" max="8791" width="9.140625" style="20" bestFit="1" customWidth="1"/>
    <col min="8792" max="8792" width="5.42578125" style="20" customWidth="1"/>
    <col min="8793" max="8822" width="6" style="20" customWidth="1"/>
    <col min="8823" max="8823" width="6.7109375" style="20" bestFit="1" customWidth="1"/>
    <col min="8824" max="8824" width="6.28515625" style="20" bestFit="1" customWidth="1"/>
    <col min="8825" max="8825" width="9.140625" style="20" bestFit="1" customWidth="1"/>
    <col min="8826" max="8826" width="5.42578125" style="20" customWidth="1"/>
    <col min="8827" max="8853" width="6" style="20" customWidth="1"/>
    <col min="8854" max="8854" width="6.7109375" style="20" bestFit="1" customWidth="1"/>
    <col min="8855" max="8855" width="6.28515625" style="20" bestFit="1" customWidth="1"/>
    <col min="8856" max="8856" width="9.140625" style="20" bestFit="1" customWidth="1"/>
    <col min="8857" max="8857" width="5.42578125" style="20" customWidth="1"/>
    <col min="8858" max="8886" width="6" style="20" customWidth="1"/>
    <col min="8887" max="8887" width="6.7109375" style="20" bestFit="1" customWidth="1"/>
    <col min="8888" max="8888" width="6.28515625" style="20" bestFit="1" customWidth="1"/>
    <col min="8889" max="8889" width="9.140625" style="20" bestFit="1" customWidth="1"/>
    <col min="8890" max="8890" width="5.42578125" style="20" customWidth="1"/>
    <col min="8891" max="8919" width="6" style="20" customWidth="1"/>
    <col min="8920" max="8920" width="6.7109375" style="20" bestFit="1" customWidth="1"/>
    <col min="8921" max="8921" width="6.28515625" style="20" bestFit="1" customWidth="1"/>
    <col min="8922" max="8922" width="9.140625" style="20" bestFit="1" customWidth="1"/>
    <col min="8923" max="8923" width="5.42578125" style="20" customWidth="1"/>
    <col min="8924" max="8953" width="6" style="20" customWidth="1"/>
    <col min="8954" max="8954" width="6.7109375" style="20" bestFit="1" customWidth="1"/>
    <col min="8955" max="8955" width="6.28515625" style="20" bestFit="1" customWidth="1"/>
    <col min="8956" max="8956" width="9.140625" style="20" bestFit="1" customWidth="1"/>
    <col min="8957" max="8957" width="6" style="20" customWidth="1"/>
    <col min="8958" max="8967" width="6" style="20"/>
    <col min="8968" max="8968" width="10.85546875" style="20" customWidth="1"/>
    <col min="8969" max="8969" width="40.5703125" style="20" customWidth="1"/>
    <col min="8970" max="8970" width="7.5703125" style="20" customWidth="1"/>
    <col min="8971" max="8971" width="9.42578125" style="20" customWidth="1"/>
    <col min="8972" max="8972" width="11.5703125" style="20" customWidth="1"/>
    <col min="8973" max="8973" width="11.85546875" style="20" customWidth="1"/>
    <col min="8974" max="8974" width="10" style="20" customWidth="1"/>
    <col min="8975" max="8975" width="9.42578125" style="20" customWidth="1"/>
    <col min="8976" max="8977" width="8.85546875" style="20" customWidth="1"/>
    <col min="8978" max="8978" width="8" style="20" bestFit="1" customWidth="1"/>
    <col min="8979" max="8979" width="6.42578125" style="20" bestFit="1" customWidth="1"/>
    <col min="8980" max="8980" width="9.28515625" style="20" bestFit="1" customWidth="1"/>
    <col min="8981" max="8981" width="5.42578125" style="20" customWidth="1"/>
    <col min="8982" max="9010" width="6" style="20" customWidth="1"/>
    <col min="9011" max="9011" width="6.7109375" style="20" bestFit="1" customWidth="1"/>
    <col min="9012" max="9012" width="6.28515625" style="20" bestFit="1" customWidth="1"/>
    <col min="9013" max="9013" width="9.140625" style="20" bestFit="1" customWidth="1"/>
    <col min="9014" max="9014" width="5.42578125" style="20" customWidth="1"/>
    <col min="9015" max="9044" width="6" style="20" customWidth="1"/>
    <col min="9045" max="9045" width="6.7109375" style="20" bestFit="1" customWidth="1"/>
    <col min="9046" max="9046" width="6.28515625" style="20" bestFit="1" customWidth="1"/>
    <col min="9047" max="9047" width="9.140625" style="20" bestFit="1" customWidth="1"/>
    <col min="9048" max="9048" width="5.42578125" style="20" customWidth="1"/>
    <col min="9049" max="9078" width="6" style="20" customWidth="1"/>
    <col min="9079" max="9079" width="6.7109375" style="20" bestFit="1" customWidth="1"/>
    <col min="9080" max="9080" width="6.28515625" style="20" bestFit="1" customWidth="1"/>
    <col min="9081" max="9081" width="9.140625" style="20" bestFit="1" customWidth="1"/>
    <col min="9082" max="9082" width="5.42578125" style="20" customWidth="1"/>
    <col min="9083" max="9109" width="6" style="20" customWidth="1"/>
    <col min="9110" max="9110" width="6.7109375" style="20" bestFit="1" customWidth="1"/>
    <col min="9111" max="9111" width="6.28515625" style="20" bestFit="1" customWidth="1"/>
    <col min="9112" max="9112" width="9.140625" style="20" bestFit="1" customWidth="1"/>
    <col min="9113" max="9113" width="5.42578125" style="20" customWidth="1"/>
    <col min="9114" max="9142" width="6" style="20" customWidth="1"/>
    <col min="9143" max="9143" width="6.7109375" style="20" bestFit="1" customWidth="1"/>
    <col min="9144" max="9144" width="6.28515625" style="20" bestFit="1" customWidth="1"/>
    <col min="9145" max="9145" width="9.140625" style="20" bestFit="1" customWidth="1"/>
    <col min="9146" max="9146" width="5.42578125" style="20" customWidth="1"/>
    <col min="9147" max="9175" width="6" style="20" customWidth="1"/>
    <col min="9176" max="9176" width="6.7109375" style="20" bestFit="1" customWidth="1"/>
    <col min="9177" max="9177" width="6.28515625" style="20" bestFit="1" customWidth="1"/>
    <col min="9178" max="9178" width="9.140625" style="20" bestFit="1" customWidth="1"/>
    <col min="9179" max="9179" width="5.42578125" style="20" customWidth="1"/>
    <col min="9180" max="9209" width="6" style="20" customWidth="1"/>
    <col min="9210" max="9210" width="6.7109375" style="20" bestFit="1" customWidth="1"/>
    <col min="9211" max="9211" width="6.28515625" style="20" bestFit="1" customWidth="1"/>
    <col min="9212" max="9212" width="9.140625" style="20" bestFit="1" customWidth="1"/>
    <col min="9213" max="9213" width="6" style="20" customWidth="1"/>
    <col min="9214" max="9223" width="9.140625" style="20"/>
    <col min="9224" max="9224" width="10.85546875" style="20" customWidth="1"/>
    <col min="9225" max="9225" width="40.5703125" style="20" customWidth="1"/>
    <col min="9226" max="9226" width="7.5703125" style="20" customWidth="1"/>
    <col min="9227" max="9227" width="9.42578125" style="20" customWidth="1"/>
    <col min="9228" max="9228" width="11.5703125" style="20" customWidth="1"/>
    <col min="9229" max="9229" width="11.85546875" style="20" customWidth="1"/>
    <col min="9230" max="9230" width="10" style="20" customWidth="1"/>
    <col min="9231" max="9231" width="9.42578125" style="20" customWidth="1"/>
    <col min="9232" max="9233" width="8.85546875" style="20" customWidth="1"/>
    <col min="9234" max="9234" width="8" style="20" bestFit="1" customWidth="1"/>
    <col min="9235" max="9235" width="6.42578125" style="20" bestFit="1" customWidth="1"/>
    <col min="9236" max="9236" width="9.28515625" style="20" bestFit="1" customWidth="1"/>
    <col min="9237" max="9237" width="5.42578125" style="20" customWidth="1"/>
    <col min="9238" max="9266" width="6" style="20" customWidth="1"/>
    <col min="9267" max="9267" width="6.7109375" style="20" bestFit="1" customWidth="1"/>
    <col min="9268" max="9268" width="6.28515625" style="20" bestFit="1" customWidth="1"/>
    <col min="9269" max="9269" width="9.140625" style="20" bestFit="1" customWidth="1"/>
    <col min="9270" max="9270" width="5.42578125" style="20" customWidth="1"/>
    <col min="9271" max="9300" width="6" style="20" customWidth="1"/>
    <col min="9301" max="9301" width="6.7109375" style="20" bestFit="1" customWidth="1"/>
    <col min="9302" max="9302" width="6.28515625" style="20" bestFit="1" customWidth="1"/>
    <col min="9303" max="9303" width="9.140625" style="20" bestFit="1" customWidth="1"/>
    <col min="9304" max="9304" width="5.42578125" style="20" customWidth="1"/>
    <col min="9305" max="9334" width="6" style="20" customWidth="1"/>
    <col min="9335" max="9335" width="6.7109375" style="20" bestFit="1" customWidth="1"/>
    <col min="9336" max="9336" width="6.28515625" style="20" bestFit="1" customWidth="1"/>
    <col min="9337" max="9337" width="9.140625" style="20" bestFit="1" customWidth="1"/>
    <col min="9338" max="9338" width="5.42578125" style="20" customWidth="1"/>
    <col min="9339" max="9365" width="6" style="20" customWidth="1"/>
    <col min="9366" max="9366" width="6.7109375" style="20" bestFit="1" customWidth="1"/>
    <col min="9367" max="9367" width="6.28515625" style="20" bestFit="1" customWidth="1"/>
    <col min="9368" max="9368" width="9.140625" style="20" bestFit="1" customWidth="1"/>
    <col min="9369" max="9369" width="5.42578125" style="20" customWidth="1"/>
    <col min="9370" max="9398" width="6" style="20" customWidth="1"/>
    <col min="9399" max="9399" width="6.7109375" style="20" bestFit="1" customWidth="1"/>
    <col min="9400" max="9400" width="6.28515625" style="20" bestFit="1" customWidth="1"/>
    <col min="9401" max="9401" width="9.140625" style="20" bestFit="1" customWidth="1"/>
    <col min="9402" max="9402" width="5.42578125" style="20" customWidth="1"/>
    <col min="9403" max="9431" width="6" style="20" customWidth="1"/>
    <col min="9432" max="9432" width="6.7109375" style="20" bestFit="1" customWidth="1"/>
    <col min="9433" max="9433" width="6.28515625" style="20" bestFit="1" customWidth="1"/>
    <col min="9434" max="9434" width="9.140625" style="20" bestFit="1" customWidth="1"/>
    <col min="9435" max="9435" width="5.42578125" style="20" customWidth="1"/>
    <col min="9436" max="9465" width="6" style="20" customWidth="1"/>
    <col min="9466" max="9466" width="6.7109375" style="20" bestFit="1" customWidth="1"/>
    <col min="9467" max="9467" width="6.28515625" style="20" bestFit="1" customWidth="1"/>
    <col min="9468" max="9468" width="9.140625" style="20" bestFit="1" customWidth="1"/>
    <col min="9469" max="9469" width="6" style="20" customWidth="1"/>
    <col min="9470" max="9479" width="6" style="20"/>
    <col min="9480" max="9480" width="10.85546875" style="20" customWidth="1"/>
    <col min="9481" max="9481" width="40.5703125" style="20" customWidth="1"/>
    <col min="9482" max="9482" width="7.5703125" style="20" customWidth="1"/>
    <col min="9483" max="9483" width="9.42578125" style="20" customWidth="1"/>
    <col min="9484" max="9484" width="11.5703125" style="20" customWidth="1"/>
    <col min="9485" max="9485" width="11.85546875" style="20" customWidth="1"/>
    <col min="9486" max="9486" width="10" style="20" customWidth="1"/>
    <col min="9487" max="9487" width="9.42578125" style="20" customWidth="1"/>
    <col min="9488" max="9489" width="8.85546875" style="20" customWidth="1"/>
    <col min="9490" max="9490" width="8" style="20" bestFit="1" customWidth="1"/>
    <col min="9491" max="9491" width="6.42578125" style="20" bestFit="1" customWidth="1"/>
    <col min="9492" max="9492" width="9.28515625" style="20" bestFit="1" customWidth="1"/>
    <col min="9493" max="9493" width="5.42578125" style="20" customWidth="1"/>
    <col min="9494" max="9522" width="6" style="20" customWidth="1"/>
    <col min="9523" max="9523" width="6.7109375" style="20" bestFit="1" customWidth="1"/>
    <col min="9524" max="9524" width="6.28515625" style="20" bestFit="1" customWidth="1"/>
    <col min="9525" max="9525" width="9.140625" style="20" bestFit="1" customWidth="1"/>
    <col min="9526" max="9526" width="5.42578125" style="20" customWidth="1"/>
    <col min="9527" max="9556" width="6" style="20" customWidth="1"/>
    <col min="9557" max="9557" width="6.7109375" style="20" bestFit="1" customWidth="1"/>
    <col min="9558" max="9558" width="6.28515625" style="20" bestFit="1" customWidth="1"/>
    <col min="9559" max="9559" width="9.140625" style="20" bestFit="1" customWidth="1"/>
    <col min="9560" max="9560" width="5.42578125" style="20" customWidth="1"/>
    <col min="9561" max="9590" width="6" style="20" customWidth="1"/>
    <col min="9591" max="9591" width="6.7109375" style="20" bestFit="1" customWidth="1"/>
    <col min="9592" max="9592" width="6.28515625" style="20" bestFit="1" customWidth="1"/>
    <col min="9593" max="9593" width="9.140625" style="20" bestFit="1" customWidth="1"/>
    <col min="9594" max="9594" width="5.42578125" style="20" customWidth="1"/>
    <col min="9595" max="9621" width="6" style="20" customWidth="1"/>
    <col min="9622" max="9622" width="6.7109375" style="20" bestFit="1" customWidth="1"/>
    <col min="9623" max="9623" width="6.28515625" style="20" bestFit="1" customWidth="1"/>
    <col min="9624" max="9624" width="9.140625" style="20" bestFit="1" customWidth="1"/>
    <col min="9625" max="9625" width="5.42578125" style="20" customWidth="1"/>
    <col min="9626" max="9654" width="6" style="20" customWidth="1"/>
    <col min="9655" max="9655" width="6.7109375" style="20" bestFit="1" customWidth="1"/>
    <col min="9656" max="9656" width="6.28515625" style="20" bestFit="1" customWidth="1"/>
    <col min="9657" max="9657" width="9.140625" style="20" bestFit="1" customWidth="1"/>
    <col min="9658" max="9658" width="5.42578125" style="20" customWidth="1"/>
    <col min="9659" max="9687" width="6" style="20" customWidth="1"/>
    <col min="9688" max="9688" width="6.7109375" style="20" bestFit="1" customWidth="1"/>
    <col min="9689" max="9689" width="6.28515625" style="20" bestFit="1" customWidth="1"/>
    <col min="9690" max="9690" width="9.140625" style="20" bestFit="1" customWidth="1"/>
    <col min="9691" max="9691" width="5.42578125" style="20" customWidth="1"/>
    <col min="9692" max="9721" width="6" style="20" customWidth="1"/>
    <col min="9722" max="9722" width="6.7109375" style="20" bestFit="1" customWidth="1"/>
    <col min="9723" max="9723" width="6.28515625" style="20" bestFit="1" customWidth="1"/>
    <col min="9724" max="9724" width="9.140625" style="20" bestFit="1" customWidth="1"/>
    <col min="9725" max="9725" width="6" style="20" customWidth="1"/>
    <col min="9726" max="9735" width="6" style="20"/>
    <col min="9736" max="9736" width="10.85546875" style="20" customWidth="1"/>
    <col min="9737" max="9737" width="40.5703125" style="20" customWidth="1"/>
    <col min="9738" max="9738" width="7.5703125" style="20" customWidth="1"/>
    <col min="9739" max="9739" width="9.42578125" style="20" customWidth="1"/>
    <col min="9740" max="9740" width="11.5703125" style="20" customWidth="1"/>
    <col min="9741" max="9741" width="11.85546875" style="20" customWidth="1"/>
    <col min="9742" max="9742" width="10" style="20" customWidth="1"/>
    <col min="9743" max="9743" width="9.42578125" style="20" customWidth="1"/>
    <col min="9744" max="9745" width="8.85546875" style="20" customWidth="1"/>
    <col min="9746" max="9746" width="8" style="20" bestFit="1" customWidth="1"/>
    <col min="9747" max="9747" width="6.42578125" style="20" bestFit="1" customWidth="1"/>
    <col min="9748" max="9748" width="9.28515625" style="20" bestFit="1" customWidth="1"/>
    <col min="9749" max="9749" width="5.42578125" style="20" customWidth="1"/>
    <col min="9750" max="9778" width="6" style="20" customWidth="1"/>
    <col min="9779" max="9779" width="6.7109375" style="20" bestFit="1" customWidth="1"/>
    <col min="9780" max="9780" width="6.28515625" style="20" bestFit="1" customWidth="1"/>
    <col min="9781" max="9781" width="9.140625" style="20" bestFit="1" customWidth="1"/>
    <col min="9782" max="9782" width="5.42578125" style="20" customWidth="1"/>
    <col min="9783" max="9812" width="6" style="20" customWidth="1"/>
    <col min="9813" max="9813" width="6.7109375" style="20" bestFit="1" customWidth="1"/>
    <col min="9814" max="9814" width="6.28515625" style="20" bestFit="1" customWidth="1"/>
    <col min="9815" max="9815" width="9.140625" style="20" bestFit="1" customWidth="1"/>
    <col min="9816" max="9816" width="5.42578125" style="20" customWidth="1"/>
    <col min="9817" max="9846" width="6" style="20" customWidth="1"/>
    <col min="9847" max="9847" width="6.7109375" style="20" bestFit="1" customWidth="1"/>
    <col min="9848" max="9848" width="6.28515625" style="20" bestFit="1" customWidth="1"/>
    <col min="9849" max="9849" width="9.140625" style="20" bestFit="1" customWidth="1"/>
    <col min="9850" max="9850" width="5.42578125" style="20" customWidth="1"/>
    <col min="9851" max="9877" width="6" style="20" customWidth="1"/>
    <col min="9878" max="9878" width="6.7109375" style="20" bestFit="1" customWidth="1"/>
    <col min="9879" max="9879" width="6.28515625" style="20" bestFit="1" customWidth="1"/>
    <col min="9880" max="9880" width="9.140625" style="20" bestFit="1" customWidth="1"/>
    <col min="9881" max="9881" width="5.42578125" style="20" customWidth="1"/>
    <col min="9882" max="9910" width="6" style="20" customWidth="1"/>
    <col min="9911" max="9911" width="6.7109375" style="20" bestFit="1" customWidth="1"/>
    <col min="9912" max="9912" width="6.28515625" style="20" bestFit="1" customWidth="1"/>
    <col min="9913" max="9913" width="9.140625" style="20" bestFit="1" customWidth="1"/>
    <col min="9914" max="9914" width="5.42578125" style="20" customWidth="1"/>
    <col min="9915" max="9943" width="6" style="20" customWidth="1"/>
    <col min="9944" max="9944" width="6.7109375" style="20" bestFit="1" customWidth="1"/>
    <col min="9945" max="9945" width="6.28515625" style="20" bestFit="1" customWidth="1"/>
    <col min="9946" max="9946" width="9.140625" style="20" bestFit="1" customWidth="1"/>
    <col min="9947" max="9947" width="5.42578125" style="20" customWidth="1"/>
    <col min="9948" max="9977" width="6" style="20" customWidth="1"/>
    <col min="9978" max="9978" width="6.7109375" style="20" bestFit="1" customWidth="1"/>
    <col min="9979" max="9979" width="6.28515625" style="20" bestFit="1" customWidth="1"/>
    <col min="9980" max="9980" width="9.140625" style="20" bestFit="1" customWidth="1"/>
    <col min="9981" max="9981" width="6" style="20" customWidth="1"/>
    <col min="9982" max="9991" width="6" style="20"/>
    <col min="9992" max="9992" width="10.85546875" style="20" customWidth="1"/>
    <col min="9993" max="9993" width="40.5703125" style="20" customWidth="1"/>
    <col min="9994" max="9994" width="7.5703125" style="20" customWidth="1"/>
    <col min="9995" max="9995" width="9.42578125" style="20" customWidth="1"/>
    <col min="9996" max="9996" width="11.5703125" style="20" customWidth="1"/>
    <col min="9997" max="9997" width="11.85546875" style="20" customWidth="1"/>
    <col min="9998" max="9998" width="10" style="20" customWidth="1"/>
    <col min="9999" max="9999" width="9.42578125" style="20" customWidth="1"/>
    <col min="10000" max="10001" width="8.85546875" style="20" customWidth="1"/>
    <col min="10002" max="10002" width="8" style="20" bestFit="1" customWidth="1"/>
    <col min="10003" max="10003" width="6.42578125" style="20" bestFit="1" customWidth="1"/>
    <col min="10004" max="10004" width="9.28515625" style="20" bestFit="1" customWidth="1"/>
    <col min="10005" max="10005" width="5.42578125" style="20" customWidth="1"/>
    <col min="10006" max="10034" width="6" style="20" customWidth="1"/>
    <col min="10035" max="10035" width="6.7109375" style="20" bestFit="1" customWidth="1"/>
    <col min="10036" max="10036" width="6.28515625" style="20" bestFit="1" customWidth="1"/>
    <col min="10037" max="10037" width="9.140625" style="20" bestFit="1" customWidth="1"/>
    <col min="10038" max="10038" width="5.42578125" style="20" customWidth="1"/>
    <col min="10039" max="10068" width="6" style="20" customWidth="1"/>
    <col min="10069" max="10069" width="6.7109375" style="20" bestFit="1" customWidth="1"/>
    <col min="10070" max="10070" width="6.28515625" style="20" bestFit="1" customWidth="1"/>
    <col min="10071" max="10071" width="9.140625" style="20" bestFit="1" customWidth="1"/>
    <col min="10072" max="10072" width="5.42578125" style="20" customWidth="1"/>
    <col min="10073" max="10102" width="6" style="20" customWidth="1"/>
    <col min="10103" max="10103" width="6.7109375" style="20" bestFit="1" customWidth="1"/>
    <col min="10104" max="10104" width="6.28515625" style="20" bestFit="1" customWidth="1"/>
    <col min="10105" max="10105" width="9.140625" style="20" bestFit="1" customWidth="1"/>
    <col min="10106" max="10106" width="5.42578125" style="20" customWidth="1"/>
    <col min="10107" max="10133" width="6" style="20" customWidth="1"/>
    <col min="10134" max="10134" width="6.7109375" style="20" bestFit="1" customWidth="1"/>
    <col min="10135" max="10135" width="6.28515625" style="20" bestFit="1" customWidth="1"/>
    <col min="10136" max="10136" width="9.140625" style="20" bestFit="1" customWidth="1"/>
    <col min="10137" max="10137" width="5.42578125" style="20" customWidth="1"/>
    <col min="10138" max="10166" width="6" style="20" customWidth="1"/>
    <col min="10167" max="10167" width="6.7109375" style="20" bestFit="1" customWidth="1"/>
    <col min="10168" max="10168" width="6.28515625" style="20" bestFit="1" customWidth="1"/>
    <col min="10169" max="10169" width="9.140625" style="20" bestFit="1" customWidth="1"/>
    <col min="10170" max="10170" width="5.42578125" style="20" customWidth="1"/>
    <col min="10171" max="10199" width="6" style="20" customWidth="1"/>
    <col min="10200" max="10200" width="6.7109375" style="20" bestFit="1" customWidth="1"/>
    <col min="10201" max="10201" width="6.28515625" style="20" bestFit="1" customWidth="1"/>
    <col min="10202" max="10202" width="9.140625" style="20" bestFit="1" customWidth="1"/>
    <col min="10203" max="10203" width="5.42578125" style="20" customWidth="1"/>
    <col min="10204" max="10233" width="6" style="20" customWidth="1"/>
    <col min="10234" max="10234" width="6.7109375" style="20" bestFit="1" customWidth="1"/>
    <col min="10235" max="10235" width="6.28515625" style="20" bestFit="1" customWidth="1"/>
    <col min="10236" max="10236" width="9.140625" style="20" bestFit="1" customWidth="1"/>
    <col min="10237" max="10237" width="6" style="20" customWidth="1"/>
    <col min="10238" max="10247" width="9.140625" style="20"/>
    <col min="10248" max="10248" width="10.85546875" style="20" customWidth="1"/>
    <col min="10249" max="10249" width="40.5703125" style="20" customWidth="1"/>
    <col min="10250" max="10250" width="7.5703125" style="20" customWidth="1"/>
    <col min="10251" max="10251" width="9.42578125" style="20" customWidth="1"/>
    <col min="10252" max="10252" width="11.5703125" style="20" customWidth="1"/>
    <col min="10253" max="10253" width="11.85546875" style="20" customWidth="1"/>
    <col min="10254" max="10254" width="10" style="20" customWidth="1"/>
    <col min="10255" max="10255" width="9.42578125" style="20" customWidth="1"/>
    <col min="10256" max="10257" width="8.85546875" style="20" customWidth="1"/>
    <col min="10258" max="10258" width="8" style="20" bestFit="1" customWidth="1"/>
    <col min="10259" max="10259" width="6.42578125" style="20" bestFit="1" customWidth="1"/>
    <col min="10260" max="10260" width="9.28515625" style="20" bestFit="1" customWidth="1"/>
    <col min="10261" max="10261" width="5.42578125" style="20" customWidth="1"/>
    <col min="10262" max="10290" width="6" style="20" customWidth="1"/>
    <col min="10291" max="10291" width="6.7109375" style="20" bestFit="1" customWidth="1"/>
    <col min="10292" max="10292" width="6.28515625" style="20" bestFit="1" customWidth="1"/>
    <col min="10293" max="10293" width="9.140625" style="20" bestFit="1" customWidth="1"/>
    <col min="10294" max="10294" width="5.42578125" style="20" customWidth="1"/>
    <col min="10295" max="10324" width="6" style="20" customWidth="1"/>
    <col min="10325" max="10325" width="6.7109375" style="20" bestFit="1" customWidth="1"/>
    <col min="10326" max="10326" width="6.28515625" style="20" bestFit="1" customWidth="1"/>
    <col min="10327" max="10327" width="9.140625" style="20" bestFit="1" customWidth="1"/>
    <col min="10328" max="10328" width="5.42578125" style="20" customWidth="1"/>
    <col min="10329" max="10358" width="6" style="20" customWidth="1"/>
    <col min="10359" max="10359" width="6.7109375" style="20" bestFit="1" customWidth="1"/>
    <col min="10360" max="10360" width="6.28515625" style="20" bestFit="1" customWidth="1"/>
    <col min="10361" max="10361" width="9.140625" style="20" bestFit="1" customWidth="1"/>
    <col min="10362" max="10362" width="5.42578125" style="20" customWidth="1"/>
    <col min="10363" max="10389" width="6" style="20" customWidth="1"/>
    <col min="10390" max="10390" width="6.7109375" style="20" bestFit="1" customWidth="1"/>
    <col min="10391" max="10391" width="6.28515625" style="20" bestFit="1" customWidth="1"/>
    <col min="10392" max="10392" width="9.140625" style="20" bestFit="1" customWidth="1"/>
    <col min="10393" max="10393" width="5.42578125" style="20" customWidth="1"/>
    <col min="10394" max="10422" width="6" style="20" customWidth="1"/>
    <col min="10423" max="10423" width="6.7109375" style="20" bestFit="1" customWidth="1"/>
    <col min="10424" max="10424" width="6.28515625" style="20" bestFit="1" customWidth="1"/>
    <col min="10425" max="10425" width="9.140625" style="20" bestFit="1" customWidth="1"/>
    <col min="10426" max="10426" width="5.42578125" style="20" customWidth="1"/>
    <col min="10427" max="10455" width="6" style="20" customWidth="1"/>
    <col min="10456" max="10456" width="6.7109375" style="20" bestFit="1" customWidth="1"/>
    <col min="10457" max="10457" width="6.28515625" style="20" bestFit="1" customWidth="1"/>
    <col min="10458" max="10458" width="9.140625" style="20" bestFit="1" customWidth="1"/>
    <col min="10459" max="10459" width="5.42578125" style="20" customWidth="1"/>
    <col min="10460" max="10489" width="6" style="20" customWidth="1"/>
    <col min="10490" max="10490" width="6.7109375" style="20" bestFit="1" customWidth="1"/>
    <col min="10491" max="10491" width="6.28515625" style="20" bestFit="1" customWidth="1"/>
    <col min="10492" max="10492" width="9.140625" style="20" bestFit="1" customWidth="1"/>
    <col min="10493" max="10493" width="6" style="20" customWidth="1"/>
    <col min="10494" max="10503" width="6" style="20"/>
    <col min="10504" max="10504" width="10.85546875" style="20" customWidth="1"/>
    <col min="10505" max="10505" width="40.5703125" style="20" customWidth="1"/>
    <col min="10506" max="10506" width="7.5703125" style="20" customWidth="1"/>
    <col min="10507" max="10507" width="9.42578125" style="20" customWidth="1"/>
    <col min="10508" max="10508" width="11.5703125" style="20" customWidth="1"/>
    <col min="10509" max="10509" width="11.85546875" style="20" customWidth="1"/>
    <col min="10510" max="10510" width="10" style="20" customWidth="1"/>
    <col min="10511" max="10511" width="9.42578125" style="20" customWidth="1"/>
    <col min="10512" max="10513" width="8.85546875" style="20" customWidth="1"/>
    <col min="10514" max="10514" width="8" style="20" bestFit="1" customWidth="1"/>
    <col min="10515" max="10515" width="6.42578125" style="20" bestFit="1" customWidth="1"/>
    <col min="10516" max="10516" width="9.28515625" style="20" bestFit="1" customWidth="1"/>
    <col min="10517" max="10517" width="5.42578125" style="20" customWidth="1"/>
    <col min="10518" max="10546" width="6" style="20" customWidth="1"/>
    <col min="10547" max="10547" width="6.7109375" style="20" bestFit="1" customWidth="1"/>
    <col min="10548" max="10548" width="6.28515625" style="20" bestFit="1" customWidth="1"/>
    <col min="10549" max="10549" width="9.140625" style="20" bestFit="1" customWidth="1"/>
    <col min="10550" max="10550" width="5.42578125" style="20" customWidth="1"/>
    <col min="10551" max="10580" width="6" style="20" customWidth="1"/>
    <col min="10581" max="10581" width="6.7109375" style="20" bestFit="1" customWidth="1"/>
    <col min="10582" max="10582" width="6.28515625" style="20" bestFit="1" customWidth="1"/>
    <col min="10583" max="10583" width="9.140625" style="20" bestFit="1" customWidth="1"/>
    <col min="10584" max="10584" width="5.42578125" style="20" customWidth="1"/>
    <col min="10585" max="10614" width="6" style="20" customWidth="1"/>
    <col min="10615" max="10615" width="6.7109375" style="20" bestFit="1" customWidth="1"/>
    <col min="10616" max="10616" width="6.28515625" style="20" bestFit="1" customWidth="1"/>
    <col min="10617" max="10617" width="9.140625" style="20" bestFit="1" customWidth="1"/>
    <col min="10618" max="10618" width="5.42578125" style="20" customWidth="1"/>
    <col min="10619" max="10645" width="6" style="20" customWidth="1"/>
    <col min="10646" max="10646" width="6.7109375" style="20" bestFit="1" customWidth="1"/>
    <col min="10647" max="10647" width="6.28515625" style="20" bestFit="1" customWidth="1"/>
    <col min="10648" max="10648" width="9.140625" style="20" bestFit="1" customWidth="1"/>
    <col min="10649" max="10649" width="5.42578125" style="20" customWidth="1"/>
    <col min="10650" max="10678" width="6" style="20" customWidth="1"/>
    <col min="10679" max="10679" width="6.7109375" style="20" bestFit="1" customWidth="1"/>
    <col min="10680" max="10680" width="6.28515625" style="20" bestFit="1" customWidth="1"/>
    <col min="10681" max="10681" width="9.140625" style="20" bestFit="1" customWidth="1"/>
    <col min="10682" max="10682" width="5.42578125" style="20" customWidth="1"/>
    <col min="10683" max="10711" width="6" style="20" customWidth="1"/>
    <col min="10712" max="10712" width="6.7109375" style="20" bestFit="1" customWidth="1"/>
    <col min="10713" max="10713" width="6.28515625" style="20" bestFit="1" customWidth="1"/>
    <col min="10714" max="10714" width="9.140625" style="20" bestFit="1" customWidth="1"/>
    <col min="10715" max="10715" width="5.42578125" style="20" customWidth="1"/>
    <col min="10716" max="10745" width="6" style="20" customWidth="1"/>
    <col min="10746" max="10746" width="6.7109375" style="20" bestFit="1" customWidth="1"/>
    <col min="10747" max="10747" width="6.28515625" style="20" bestFit="1" customWidth="1"/>
    <col min="10748" max="10748" width="9.140625" style="20" bestFit="1" customWidth="1"/>
    <col min="10749" max="10749" width="6" style="20" customWidth="1"/>
    <col min="10750" max="10759" width="6" style="20"/>
    <col min="10760" max="10760" width="10.85546875" style="20" customWidth="1"/>
    <col min="10761" max="10761" width="40.5703125" style="20" customWidth="1"/>
    <col min="10762" max="10762" width="7.5703125" style="20" customWidth="1"/>
    <col min="10763" max="10763" width="9.42578125" style="20" customWidth="1"/>
    <col min="10764" max="10764" width="11.5703125" style="20" customWidth="1"/>
    <col min="10765" max="10765" width="11.85546875" style="20" customWidth="1"/>
    <col min="10766" max="10766" width="10" style="20" customWidth="1"/>
    <col min="10767" max="10767" width="9.42578125" style="20" customWidth="1"/>
    <col min="10768" max="10769" width="8.85546875" style="20" customWidth="1"/>
    <col min="10770" max="10770" width="8" style="20" bestFit="1" customWidth="1"/>
    <col min="10771" max="10771" width="6.42578125" style="20" bestFit="1" customWidth="1"/>
    <col min="10772" max="10772" width="9.28515625" style="20" bestFit="1" customWidth="1"/>
    <col min="10773" max="10773" width="5.42578125" style="20" customWidth="1"/>
    <col min="10774" max="10802" width="6" style="20" customWidth="1"/>
    <col min="10803" max="10803" width="6.7109375" style="20" bestFit="1" customWidth="1"/>
    <col min="10804" max="10804" width="6.28515625" style="20" bestFit="1" customWidth="1"/>
    <col min="10805" max="10805" width="9.140625" style="20" bestFit="1" customWidth="1"/>
    <col min="10806" max="10806" width="5.42578125" style="20" customWidth="1"/>
    <col min="10807" max="10836" width="6" style="20" customWidth="1"/>
    <col min="10837" max="10837" width="6.7109375" style="20" bestFit="1" customWidth="1"/>
    <col min="10838" max="10838" width="6.28515625" style="20" bestFit="1" customWidth="1"/>
    <col min="10839" max="10839" width="9.140625" style="20" bestFit="1" customWidth="1"/>
    <col min="10840" max="10840" width="5.42578125" style="20" customWidth="1"/>
    <col min="10841" max="10870" width="6" style="20" customWidth="1"/>
    <col min="10871" max="10871" width="6.7109375" style="20" bestFit="1" customWidth="1"/>
    <col min="10872" max="10872" width="6.28515625" style="20" bestFit="1" customWidth="1"/>
    <col min="10873" max="10873" width="9.140625" style="20" bestFit="1" customWidth="1"/>
    <col min="10874" max="10874" width="5.42578125" style="20" customWidth="1"/>
    <col min="10875" max="10901" width="6" style="20" customWidth="1"/>
    <col min="10902" max="10902" width="6.7109375" style="20" bestFit="1" customWidth="1"/>
    <col min="10903" max="10903" width="6.28515625" style="20" bestFit="1" customWidth="1"/>
    <col min="10904" max="10904" width="9.140625" style="20" bestFit="1" customWidth="1"/>
    <col min="10905" max="10905" width="5.42578125" style="20" customWidth="1"/>
    <col min="10906" max="10934" width="6" style="20" customWidth="1"/>
    <col min="10935" max="10935" width="6.7109375" style="20" bestFit="1" customWidth="1"/>
    <col min="10936" max="10936" width="6.28515625" style="20" bestFit="1" customWidth="1"/>
    <col min="10937" max="10937" width="9.140625" style="20" bestFit="1" customWidth="1"/>
    <col min="10938" max="10938" width="5.42578125" style="20" customWidth="1"/>
    <col min="10939" max="10967" width="6" style="20" customWidth="1"/>
    <col min="10968" max="10968" width="6.7109375" style="20" bestFit="1" customWidth="1"/>
    <col min="10969" max="10969" width="6.28515625" style="20" bestFit="1" customWidth="1"/>
    <col min="10970" max="10970" width="9.140625" style="20" bestFit="1" customWidth="1"/>
    <col min="10971" max="10971" width="5.42578125" style="20" customWidth="1"/>
    <col min="10972" max="11001" width="6" style="20" customWidth="1"/>
    <col min="11002" max="11002" width="6.7109375" style="20" bestFit="1" customWidth="1"/>
    <col min="11003" max="11003" width="6.28515625" style="20" bestFit="1" customWidth="1"/>
    <col min="11004" max="11004" width="9.140625" style="20" bestFit="1" customWidth="1"/>
    <col min="11005" max="11005" width="6" style="20" customWidth="1"/>
    <col min="11006" max="11015" width="6" style="20"/>
    <col min="11016" max="11016" width="10.85546875" style="20" customWidth="1"/>
    <col min="11017" max="11017" width="40.5703125" style="20" customWidth="1"/>
    <col min="11018" max="11018" width="7.5703125" style="20" customWidth="1"/>
    <col min="11019" max="11019" width="9.42578125" style="20" customWidth="1"/>
    <col min="11020" max="11020" width="11.5703125" style="20" customWidth="1"/>
    <col min="11021" max="11021" width="11.85546875" style="20" customWidth="1"/>
    <col min="11022" max="11022" width="10" style="20" customWidth="1"/>
    <col min="11023" max="11023" width="9.42578125" style="20" customWidth="1"/>
    <col min="11024" max="11025" width="8.85546875" style="20" customWidth="1"/>
    <col min="11026" max="11026" width="8" style="20" bestFit="1" customWidth="1"/>
    <col min="11027" max="11027" width="6.42578125" style="20" bestFit="1" customWidth="1"/>
    <col min="11028" max="11028" width="9.28515625" style="20" bestFit="1" customWidth="1"/>
    <col min="11029" max="11029" width="5.42578125" style="20" customWidth="1"/>
    <col min="11030" max="11058" width="6" style="20" customWidth="1"/>
    <col min="11059" max="11059" width="6.7109375" style="20" bestFit="1" customWidth="1"/>
    <col min="11060" max="11060" width="6.28515625" style="20" bestFit="1" customWidth="1"/>
    <col min="11061" max="11061" width="9.140625" style="20" bestFit="1" customWidth="1"/>
    <col min="11062" max="11062" width="5.42578125" style="20" customWidth="1"/>
    <col min="11063" max="11092" width="6" style="20" customWidth="1"/>
    <col min="11093" max="11093" width="6.7109375" style="20" bestFit="1" customWidth="1"/>
    <col min="11094" max="11094" width="6.28515625" style="20" bestFit="1" customWidth="1"/>
    <col min="11095" max="11095" width="9.140625" style="20" bestFit="1" customWidth="1"/>
    <col min="11096" max="11096" width="5.42578125" style="20" customWidth="1"/>
    <col min="11097" max="11126" width="6" style="20" customWidth="1"/>
    <col min="11127" max="11127" width="6.7109375" style="20" bestFit="1" customWidth="1"/>
    <col min="11128" max="11128" width="6.28515625" style="20" bestFit="1" customWidth="1"/>
    <col min="11129" max="11129" width="9.140625" style="20" bestFit="1" customWidth="1"/>
    <col min="11130" max="11130" width="5.42578125" style="20" customWidth="1"/>
    <col min="11131" max="11157" width="6" style="20" customWidth="1"/>
    <col min="11158" max="11158" width="6.7109375" style="20" bestFit="1" customWidth="1"/>
    <col min="11159" max="11159" width="6.28515625" style="20" bestFit="1" customWidth="1"/>
    <col min="11160" max="11160" width="9.140625" style="20" bestFit="1" customWidth="1"/>
    <col min="11161" max="11161" width="5.42578125" style="20" customWidth="1"/>
    <col min="11162" max="11190" width="6" style="20" customWidth="1"/>
    <col min="11191" max="11191" width="6.7109375" style="20" bestFit="1" customWidth="1"/>
    <col min="11192" max="11192" width="6.28515625" style="20" bestFit="1" customWidth="1"/>
    <col min="11193" max="11193" width="9.140625" style="20" bestFit="1" customWidth="1"/>
    <col min="11194" max="11194" width="5.42578125" style="20" customWidth="1"/>
    <col min="11195" max="11223" width="6" style="20" customWidth="1"/>
    <col min="11224" max="11224" width="6.7109375" style="20" bestFit="1" customWidth="1"/>
    <col min="11225" max="11225" width="6.28515625" style="20" bestFit="1" customWidth="1"/>
    <col min="11226" max="11226" width="9.140625" style="20" bestFit="1" customWidth="1"/>
    <col min="11227" max="11227" width="5.42578125" style="20" customWidth="1"/>
    <col min="11228" max="11257" width="6" style="20" customWidth="1"/>
    <col min="11258" max="11258" width="6.7109375" style="20" bestFit="1" customWidth="1"/>
    <col min="11259" max="11259" width="6.28515625" style="20" bestFit="1" customWidth="1"/>
    <col min="11260" max="11260" width="9.140625" style="20" bestFit="1" customWidth="1"/>
    <col min="11261" max="11261" width="6" style="20" customWidth="1"/>
    <col min="11262" max="11271" width="9.140625" style="20"/>
    <col min="11272" max="11272" width="10.85546875" style="20" customWidth="1"/>
    <col min="11273" max="11273" width="40.5703125" style="20" customWidth="1"/>
    <col min="11274" max="11274" width="7.5703125" style="20" customWidth="1"/>
    <col min="11275" max="11275" width="9.42578125" style="20" customWidth="1"/>
    <col min="11276" max="11276" width="11.5703125" style="20" customWidth="1"/>
    <col min="11277" max="11277" width="11.85546875" style="20" customWidth="1"/>
    <col min="11278" max="11278" width="10" style="20" customWidth="1"/>
    <col min="11279" max="11279" width="9.42578125" style="20" customWidth="1"/>
    <col min="11280" max="11281" width="8.85546875" style="20" customWidth="1"/>
    <col min="11282" max="11282" width="8" style="20" bestFit="1" customWidth="1"/>
    <col min="11283" max="11283" width="6.42578125" style="20" bestFit="1" customWidth="1"/>
    <col min="11284" max="11284" width="9.28515625" style="20" bestFit="1" customWidth="1"/>
    <col min="11285" max="11285" width="5.42578125" style="20" customWidth="1"/>
    <col min="11286" max="11314" width="6" style="20" customWidth="1"/>
    <col min="11315" max="11315" width="6.7109375" style="20" bestFit="1" customWidth="1"/>
    <col min="11316" max="11316" width="6.28515625" style="20" bestFit="1" customWidth="1"/>
    <col min="11317" max="11317" width="9.140625" style="20" bestFit="1" customWidth="1"/>
    <col min="11318" max="11318" width="5.42578125" style="20" customWidth="1"/>
    <col min="11319" max="11348" width="6" style="20" customWidth="1"/>
    <col min="11349" max="11349" width="6.7109375" style="20" bestFit="1" customWidth="1"/>
    <col min="11350" max="11350" width="6.28515625" style="20" bestFit="1" customWidth="1"/>
    <col min="11351" max="11351" width="9.140625" style="20" bestFit="1" customWidth="1"/>
    <col min="11352" max="11352" width="5.42578125" style="20" customWidth="1"/>
    <col min="11353" max="11382" width="6" style="20" customWidth="1"/>
    <col min="11383" max="11383" width="6.7109375" style="20" bestFit="1" customWidth="1"/>
    <col min="11384" max="11384" width="6.28515625" style="20" bestFit="1" customWidth="1"/>
    <col min="11385" max="11385" width="9.140625" style="20" bestFit="1" customWidth="1"/>
    <col min="11386" max="11386" width="5.42578125" style="20" customWidth="1"/>
    <col min="11387" max="11413" width="6" style="20" customWidth="1"/>
    <col min="11414" max="11414" width="6.7109375" style="20" bestFit="1" customWidth="1"/>
    <col min="11415" max="11415" width="6.28515625" style="20" bestFit="1" customWidth="1"/>
    <col min="11416" max="11416" width="9.140625" style="20" bestFit="1" customWidth="1"/>
    <col min="11417" max="11417" width="5.42578125" style="20" customWidth="1"/>
    <col min="11418" max="11446" width="6" style="20" customWidth="1"/>
    <col min="11447" max="11447" width="6.7109375" style="20" bestFit="1" customWidth="1"/>
    <col min="11448" max="11448" width="6.28515625" style="20" bestFit="1" customWidth="1"/>
    <col min="11449" max="11449" width="9.140625" style="20" bestFit="1" customWidth="1"/>
    <col min="11450" max="11450" width="5.42578125" style="20" customWidth="1"/>
    <col min="11451" max="11479" width="6" style="20" customWidth="1"/>
    <col min="11480" max="11480" width="6.7109375" style="20" bestFit="1" customWidth="1"/>
    <col min="11481" max="11481" width="6.28515625" style="20" bestFit="1" customWidth="1"/>
    <col min="11482" max="11482" width="9.140625" style="20" bestFit="1" customWidth="1"/>
    <col min="11483" max="11483" width="5.42578125" style="20" customWidth="1"/>
    <col min="11484" max="11513" width="6" style="20" customWidth="1"/>
    <col min="11514" max="11514" width="6.7109375" style="20" bestFit="1" customWidth="1"/>
    <col min="11515" max="11515" width="6.28515625" style="20" bestFit="1" customWidth="1"/>
    <col min="11516" max="11516" width="9.140625" style="20" bestFit="1" customWidth="1"/>
    <col min="11517" max="11517" width="6" style="20" customWidth="1"/>
    <col min="11518" max="11527" width="6" style="20"/>
    <col min="11528" max="11528" width="10.85546875" style="20" customWidth="1"/>
    <col min="11529" max="11529" width="40.5703125" style="20" customWidth="1"/>
    <col min="11530" max="11530" width="7.5703125" style="20" customWidth="1"/>
    <col min="11531" max="11531" width="9.42578125" style="20" customWidth="1"/>
    <col min="11532" max="11532" width="11.5703125" style="20" customWidth="1"/>
    <col min="11533" max="11533" width="11.85546875" style="20" customWidth="1"/>
    <col min="11534" max="11534" width="10" style="20" customWidth="1"/>
    <col min="11535" max="11535" width="9.42578125" style="20" customWidth="1"/>
    <col min="11536" max="11537" width="8.85546875" style="20" customWidth="1"/>
    <col min="11538" max="11538" width="8" style="20" bestFit="1" customWidth="1"/>
    <col min="11539" max="11539" width="6.42578125" style="20" bestFit="1" customWidth="1"/>
    <col min="11540" max="11540" width="9.28515625" style="20" bestFit="1" customWidth="1"/>
    <col min="11541" max="11541" width="5.42578125" style="20" customWidth="1"/>
    <col min="11542" max="11570" width="6" style="20" customWidth="1"/>
    <col min="11571" max="11571" width="6.7109375" style="20" bestFit="1" customWidth="1"/>
    <col min="11572" max="11572" width="6.28515625" style="20" bestFit="1" customWidth="1"/>
    <col min="11573" max="11573" width="9.140625" style="20" bestFit="1" customWidth="1"/>
    <col min="11574" max="11574" width="5.42578125" style="20" customWidth="1"/>
    <col min="11575" max="11604" width="6" style="20" customWidth="1"/>
    <col min="11605" max="11605" width="6.7109375" style="20" bestFit="1" customWidth="1"/>
    <col min="11606" max="11606" width="6.28515625" style="20" bestFit="1" customWidth="1"/>
    <col min="11607" max="11607" width="9.140625" style="20" bestFit="1" customWidth="1"/>
    <col min="11608" max="11608" width="5.42578125" style="20" customWidth="1"/>
    <col min="11609" max="11638" width="6" style="20" customWidth="1"/>
    <col min="11639" max="11639" width="6.7109375" style="20" bestFit="1" customWidth="1"/>
    <col min="11640" max="11640" width="6.28515625" style="20" bestFit="1" customWidth="1"/>
    <col min="11641" max="11641" width="9.140625" style="20" bestFit="1" customWidth="1"/>
    <col min="11642" max="11642" width="5.42578125" style="20" customWidth="1"/>
    <col min="11643" max="11669" width="6" style="20" customWidth="1"/>
    <col min="11670" max="11670" width="6.7109375" style="20" bestFit="1" customWidth="1"/>
    <col min="11671" max="11671" width="6.28515625" style="20" bestFit="1" customWidth="1"/>
    <col min="11672" max="11672" width="9.140625" style="20" bestFit="1" customWidth="1"/>
    <col min="11673" max="11673" width="5.42578125" style="20" customWidth="1"/>
    <col min="11674" max="11702" width="6" style="20" customWidth="1"/>
    <col min="11703" max="11703" width="6.7109375" style="20" bestFit="1" customWidth="1"/>
    <col min="11704" max="11704" width="6.28515625" style="20" bestFit="1" customWidth="1"/>
    <col min="11705" max="11705" width="9.140625" style="20" bestFit="1" customWidth="1"/>
    <col min="11706" max="11706" width="5.42578125" style="20" customWidth="1"/>
    <col min="11707" max="11735" width="6" style="20" customWidth="1"/>
    <col min="11736" max="11736" width="6.7109375" style="20" bestFit="1" customWidth="1"/>
    <col min="11737" max="11737" width="6.28515625" style="20" bestFit="1" customWidth="1"/>
    <col min="11738" max="11738" width="9.140625" style="20" bestFit="1" customWidth="1"/>
    <col min="11739" max="11739" width="5.42578125" style="20" customWidth="1"/>
    <col min="11740" max="11769" width="6" style="20" customWidth="1"/>
    <col min="11770" max="11770" width="6.7109375" style="20" bestFit="1" customWidth="1"/>
    <col min="11771" max="11771" width="6.28515625" style="20" bestFit="1" customWidth="1"/>
    <col min="11772" max="11772" width="9.140625" style="20" bestFit="1" customWidth="1"/>
    <col min="11773" max="11773" width="6" style="20" customWidth="1"/>
    <col min="11774" max="11783" width="6" style="20"/>
    <col min="11784" max="11784" width="10.85546875" style="20" customWidth="1"/>
    <col min="11785" max="11785" width="40.5703125" style="20" customWidth="1"/>
    <col min="11786" max="11786" width="7.5703125" style="20" customWidth="1"/>
    <col min="11787" max="11787" width="9.42578125" style="20" customWidth="1"/>
    <col min="11788" max="11788" width="11.5703125" style="20" customWidth="1"/>
    <col min="11789" max="11789" width="11.85546875" style="20" customWidth="1"/>
    <col min="11790" max="11790" width="10" style="20" customWidth="1"/>
    <col min="11791" max="11791" width="9.42578125" style="20" customWidth="1"/>
    <col min="11792" max="11793" width="8.85546875" style="20" customWidth="1"/>
    <col min="11794" max="11794" width="8" style="20" bestFit="1" customWidth="1"/>
    <col min="11795" max="11795" width="6.42578125" style="20" bestFit="1" customWidth="1"/>
    <col min="11796" max="11796" width="9.28515625" style="20" bestFit="1" customWidth="1"/>
    <col min="11797" max="11797" width="5.42578125" style="20" customWidth="1"/>
    <col min="11798" max="11826" width="6" style="20" customWidth="1"/>
    <col min="11827" max="11827" width="6.7109375" style="20" bestFit="1" customWidth="1"/>
    <col min="11828" max="11828" width="6.28515625" style="20" bestFit="1" customWidth="1"/>
    <col min="11829" max="11829" width="9.140625" style="20" bestFit="1" customWidth="1"/>
    <col min="11830" max="11830" width="5.42578125" style="20" customWidth="1"/>
    <col min="11831" max="11860" width="6" style="20" customWidth="1"/>
    <col min="11861" max="11861" width="6.7109375" style="20" bestFit="1" customWidth="1"/>
    <col min="11862" max="11862" width="6.28515625" style="20" bestFit="1" customWidth="1"/>
    <col min="11863" max="11863" width="9.140625" style="20" bestFit="1" customWidth="1"/>
    <col min="11864" max="11864" width="5.42578125" style="20" customWidth="1"/>
    <col min="11865" max="11894" width="6" style="20" customWidth="1"/>
    <col min="11895" max="11895" width="6.7109375" style="20" bestFit="1" customWidth="1"/>
    <col min="11896" max="11896" width="6.28515625" style="20" bestFit="1" customWidth="1"/>
    <col min="11897" max="11897" width="9.140625" style="20" bestFit="1" customWidth="1"/>
    <col min="11898" max="11898" width="5.42578125" style="20" customWidth="1"/>
    <col min="11899" max="11925" width="6" style="20" customWidth="1"/>
    <col min="11926" max="11926" width="6.7109375" style="20" bestFit="1" customWidth="1"/>
    <col min="11927" max="11927" width="6.28515625" style="20" bestFit="1" customWidth="1"/>
    <col min="11928" max="11928" width="9.140625" style="20" bestFit="1" customWidth="1"/>
    <col min="11929" max="11929" width="5.42578125" style="20" customWidth="1"/>
    <col min="11930" max="11958" width="6" style="20" customWidth="1"/>
    <col min="11959" max="11959" width="6.7109375" style="20" bestFit="1" customWidth="1"/>
    <col min="11960" max="11960" width="6.28515625" style="20" bestFit="1" customWidth="1"/>
    <col min="11961" max="11961" width="9.140625" style="20" bestFit="1" customWidth="1"/>
    <col min="11962" max="11962" width="5.42578125" style="20" customWidth="1"/>
    <col min="11963" max="11991" width="6" style="20" customWidth="1"/>
    <col min="11992" max="11992" width="6.7109375" style="20" bestFit="1" customWidth="1"/>
    <col min="11993" max="11993" width="6.28515625" style="20" bestFit="1" customWidth="1"/>
    <col min="11994" max="11994" width="9.140625" style="20" bestFit="1" customWidth="1"/>
    <col min="11995" max="11995" width="5.42578125" style="20" customWidth="1"/>
    <col min="11996" max="12025" width="6" style="20" customWidth="1"/>
    <col min="12026" max="12026" width="6.7109375" style="20" bestFit="1" customWidth="1"/>
    <col min="12027" max="12027" width="6.28515625" style="20" bestFit="1" customWidth="1"/>
    <col min="12028" max="12028" width="9.140625" style="20" bestFit="1" customWidth="1"/>
    <col min="12029" max="12029" width="6" style="20" customWidth="1"/>
    <col min="12030" max="12039" width="6" style="20"/>
    <col min="12040" max="12040" width="10.85546875" style="20" customWidth="1"/>
    <col min="12041" max="12041" width="40.5703125" style="20" customWidth="1"/>
    <col min="12042" max="12042" width="7.5703125" style="20" customWidth="1"/>
    <col min="12043" max="12043" width="9.42578125" style="20" customWidth="1"/>
    <col min="12044" max="12044" width="11.5703125" style="20" customWidth="1"/>
    <col min="12045" max="12045" width="11.85546875" style="20" customWidth="1"/>
    <col min="12046" max="12046" width="10" style="20" customWidth="1"/>
    <col min="12047" max="12047" width="9.42578125" style="20" customWidth="1"/>
    <col min="12048" max="12049" width="8.85546875" style="20" customWidth="1"/>
    <col min="12050" max="12050" width="8" style="20" bestFit="1" customWidth="1"/>
    <col min="12051" max="12051" width="6.42578125" style="20" bestFit="1" customWidth="1"/>
    <col min="12052" max="12052" width="9.28515625" style="20" bestFit="1" customWidth="1"/>
    <col min="12053" max="12053" width="5.42578125" style="20" customWidth="1"/>
    <col min="12054" max="12082" width="6" style="20" customWidth="1"/>
    <col min="12083" max="12083" width="6.7109375" style="20" bestFit="1" customWidth="1"/>
    <col min="12084" max="12084" width="6.28515625" style="20" bestFit="1" customWidth="1"/>
    <col min="12085" max="12085" width="9.140625" style="20" bestFit="1" customWidth="1"/>
    <col min="12086" max="12086" width="5.42578125" style="20" customWidth="1"/>
    <col min="12087" max="12116" width="6" style="20" customWidth="1"/>
    <col min="12117" max="12117" width="6.7109375" style="20" bestFit="1" customWidth="1"/>
    <col min="12118" max="12118" width="6.28515625" style="20" bestFit="1" customWidth="1"/>
    <col min="12119" max="12119" width="9.140625" style="20" bestFit="1" customWidth="1"/>
    <col min="12120" max="12120" width="5.42578125" style="20" customWidth="1"/>
    <col min="12121" max="12150" width="6" style="20" customWidth="1"/>
    <col min="12151" max="12151" width="6.7109375" style="20" bestFit="1" customWidth="1"/>
    <col min="12152" max="12152" width="6.28515625" style="20" bestFit="1" customWidth="1"/>
    <col min="12153" max="12153" width="9.140625" style="20" bestFit="1" customWidth="1"/>
    <col min="12154" max="12154" width="5.42578125" style="20" customWidth="1"/>
    <col min="12155" max="12181" width="6" style="20" customWidth="1"/>
    <col min="12182" max="12182" width="6.7109375" style="20" bestFit="1" customWidth="1"/>
    <col min="12183" max="12183" width="6.28515625" style="20" bestFit="1" customWidth="1"/>
    <col min="12184" max="12184" width="9.140625" style="20" bestFit="1" customWidth="1"/>
    <col min="12185" max="12185" width="5.42578125" style="20" customWidth="1"/>
    <col min="12186" max="12214" width="6" style="20" customWidth="1"/>
    <col min="12215" max="12215" width="6.7109375" style="20" bestFit="1" customWidth="1"/>
    <col min="12216" max="12216" width="6.28515625" style="20" bestFit="1" customWidth="1"/>
    <col min="12217" max="12217" width="9.140625" style="20" bestFit="1" customWidth="1"/>
    <col min="12218" max="12218" width="5.42578125" style="20" customWidth="1"/>
    <col min="12219" max="12247" width="6" style="20" customWidth="1"/>
    <col min="12248" max="12248" width="6.7109375" style="20" bestFit="1" customWidth="1"/>
    <col min="12249" max="12249" width="6.28515625" style="20" bestFit="1" customWidth="1"/>
    <col min="12250" max="12250" width="9.140625" style="20" bestFit="1" customWidth="1"/>
    <col min="12251" max="12251" width="5.42578125" style="20" customWidth="1"/>
    <col min="12252" max="12281" width="6" style="20" customWidth="1"/>
    <col min="12282" max="12282" width="6.7109375" style="20" bestFit="1" customWidth="1"/>
    <col min="12283" max="12283" width="6.28515625" style="20" bestFit="1" customWidth="1"/>
    <col min="12284" max="12284" width="9.140625" style="20" bestFit="1" customWidth="1"/>
    <col min="12285" max="12285" width="6" style="20" customWidth="1"/>
    <col min="12286" max="12295" width="9.140625" style="20"/>
    <col min="12296" max="12296" width="10.85546875" style="20" customWidth="1"/>
    <col min="12297" max="12297" width="40.5703125" style="20" customWidth="1"/>
    <col min="12298" max="12298" width="7.5703125" style="20" customWidth="1"/>
    <col min="12299" max="12299" width="9.42578125" style="20" customWidth="1"/>
    <col min="12300" max="12300" width="11.5703125" style="20" customWidth="1"/>
    <col min="12301" max="12301" width="11.85546875" style="20" customWidth="1"/>
    <col min="12302" max="12302" width="10" style="20" customWidth="1"/>
    <col min="12303" max="12303" width="9.42578125" style="20" customWidth="1"/>
    <col min="12304" max="12305" width="8.85546875" style="20" customWidth="1"/>
    <col min="12306" max="12306" width="8" style="20" bestFit="1" customWidth="1"/>
    <col min="12307" max="12307" width="6.42578125" style="20" bestFit="1" customWidth="1"/>
    <col min="12308" max="12308" width="9.28515625" style="20" bestFit="1" customWidth="1"/>
    <col min="12309" max="12309" width="5.42578125" style="20" customWidth="1"/>
    <col min="12310" max="12338" width="6" style="20" customWidth="1"/>
    <col min="12339" max="12339" width="6.7109375" style="20" bestFit="1" customWidth="1"/>
    <col min="12340" max="12340" width="6.28515625" style="20" bestFit="1" customWidth="1"/>
    <col min="12341" max="12341" width="9.140625" style="20" bestFit="1" customWidth="1"/>
    <col min="12342" max="12342" width="5.42578125" style="20" customWidth="1"/>
    <col min="12343" max="12372" width="6" style="20" customWidth="1"/>
    <col min="12373" max="12373" width="6.7109375" style="20" bestFit="1" customWidth="1"/>
    <col min="12374" max="12374" width="6.28515625" style="20" bestFit="1" customWidth="1"/>
    <col min="12375" max="12375" width="9.140625" style="20" bestFit="1" customWidth="1"/>
    <col min="12376" max="12376" width="5.42578125" style="20" customWidth="1"/>
    <col min="12377" max="12406" width="6" style="20" customWidth="1"/>
    <col min="12407" max="12407" width="6.7109375" style="20" bestFit="1" customWidth="1"/>
    <col min="12408" max="12408" width="6.28515625" style="20" bestFit="1" customWidth="1"/>
    <col min="12409" max="12409" width="9.140625" style="20" bestFit="1" customWidth="1"/>
    <col min="12410" max="12410" width="5.42578125" style="20" customWidth="1"/>
    <col min="12411" max="12437" width="6" style="20" customWidth="1"/>
    <col min="12438" max="12438" width="6.7109375" style="20" bestFit="1" customWidth="1"/>
    <col min="12439" max="12439" width="6.28515625" style="20" bestFit="1" customWidth="1"/>
    <col min="12440" max="12440" width="9.140625" style="20" bestFit="1" customWidth="1"/>
    <col min="12441" max="12441" width="5.42578125" style="20" customWidth="1"/>
    <col min="12442" max="12470" width="6" style="20" customWidth="1"/>
    <col min="12471" max="12471" width="6.7109375" style="20" bestFit="1" customWidth="1"/>
    <col min="12472" max="12472" width="6.28515625" style="20" bestFit="1" customWidth="1"/>
    <col min="12473" max="12473" width="9.140625" style="20" bestFit="1" customWidth="1"/>
    <col min="12474" max="12474" width="5.42578125" style="20" customWidth="1"/>
    <col min="12475" max="12503" width="6" style="20" customWidth="1"/>
    <col min="12504" max="12504" width="6.7109375" style="20" bestFit="1" customWidth="1"/>
    <col min="12505" max="12505" width="6.28515625" style="20" bestFit="1" customWidth="1"/>
    <col min="12506" max="12506" width="9.140625" style="20" bestFit="1" customWidth="1"/>
    <col min="12507" max="12507" width="5.42578125" style="20" customWidth="1"/>
    <col min="12508" max="12537" width="6" style="20" customWidth="1"/>
    <col min="12538" max="12538" width="6.7109375" style="20" bestFit="1" customWidth="1"/>
    <col min="12539" max="12539" width="6.28515625" style="20" bestFit="1" customWidth="1"/>
    <col min="12540" max="12540" width="9.140625" style="20" bestFit="1" customWidth="1"/>
    <col min="12541" max="12541" width="6" style="20" customWidth="1"/>
    <col min="12542" max="12551" width="6" style="20"/>
    <col min="12552" max="12552" width="10.85546875" style="20" customWidth="1"/>
    <col min="12553" max="12553" width="40.5703125" style="20" customWidth="1"/>
    <col min="12554" max="12554" width="7.5703125" style="20" customWidth="1"/>
    <col min="12555" max="12555" width="9.42578125" style="20" customWidth="1"/>
    <col min="12556" max="12556" width="11.5703125" style="20" customWidth="1"/>
    <col min="12557" max="12557" width="11.85546875" style="20" customWidth="1"/>
    <col min="12558" max="12558" width="10" style="20" customWidth="1"/>
    <col min="12559" max="12559" width="9.42578125" style="20" customWidth="1"/>
    <col min="12560" max="12561" width="8.85546875" style="20" customWidth="1"/>
    <col min="12562" max="12562" width="8" style="20" bestFit="1" customWidth="1"/>
    <col min="12563" max="12563" width="6.42578125" style="20" bestFit="1" customWidth="1"/>
    <col min="12564" max="12564" width="9.28515625" style="20" bestFit="1" customWidth="1"/>
    <col min="12565" max="12565" width="5.42578125" style="20" customWidth="1"/>
    <col min="12566" max="12594" width="6" style="20" customWidth="1"/>
    <col min="12595" max="12595" width="6.7109375" style="20" bestFit="1" customWidth="1"/>
    <col min="12596" max="12596" width="6.28515625" style="20" bestFit="1" customWidth="1"/>
    <col min="12597" max="12597" width="9.140625" style="20" bestFit="1" customWidth="1"/>
    <col min="12598" max="12598" width="5.42578125" style="20" customWidth="1"/>
    <col min="12599" max="12628" width="6" style="20" customWidth="1"/>
    <col min="12629" max="12629" width="6.7109375" style="20" bestFit="1" customWidth="1"/>
    <col min="12630" max="12630" width="6.28515625" style="20" bestFit="1" customWidth="1"/>
    <col min="12631" max="12631" width="9.140625" style="20" bestFit="1" customWidth="1"/>
    <col min="12632" max="12632" width="5.42578125" style="20" customWidth="1"/>
    <col min="12633" max="12662" width="6" style="20" customWidth="1"/>
    <col min="12663" max="12663" width="6.7109375" style="20" bestFit="1" customWidth="1"/>
    <col min="12664" max="12664" width="6.28515625" style="20" bestFit="1" customWidth="1"/>
    <col min="12665" max="12665" width="9.140625" style="20" bestFit="1" customWidth="1"/>
    <col min="12666" max="12666" width="5.42578125" style="20" customWidth="1"/>
    <col min="12667" max="12693" width="6" style="20" customWidth="1"/>
    <col min="12694" max="12694" width="6.7109375" style="20" bestFit="1" customWidth="1"/>
    <col min="12695" max="12695" width="6.28515625" style="20" bestFit="1" customWidth="1"/>
    <col min="12696" max="12696" width="9.140625" style="20" bestFit="1" customWidth="1"/>
    <col min="12697" max="12697" width="5.42578125" style="20" customWidth="1"/>
    <col min="12698" max="12726" width="6" style="20" customWidth="1"/>
    <col min="12727" max="12727" width="6.7109375" style="20" bestFit="1" customWidth="1"/>
    <col min="12728" max="12728" width="6.28515625" style="20" bestFit="1" customWidth="1"/>
    <col min="12729" max="12729" width="9.140625" style="20" bestFit="1" customWidth="1"/>
    <col min="12730" max="12730" width="5.42578125" style="20" customWidth="1"/>
    <col min="12731" max="12759" width="6" style="20" customWidth="1"/>
    <col min="12760" max="12760" width="6.7109375" style="20" bestFit="1" customWidth="1"/>
    <col min="12761" max="12761" width="6.28515625" style="20" bestFit="1" customWidth="1"/>
    <col min="12762" max="12762" width="9.140625" style="20" bestFit="1" customWidth="1"/>
    <col min="12763" max="12763" width="5.42578125" style="20" customWidth="1"/>
    <col min="12764" max="12793" width="6" style="20" customWidth="1"/>
    <col min="12794" max="12794" width="6.7109375" style="20" bestFit="1" customWidth="1"/>
    <col min="12795" max="12795" width="6.28515625" style="20" bestFit="1" customWidth="1"/>
    <col min="12796" max="12796" width="9.140625" style="20" bestFit="1" customWidth="1"/>
    <col min="12797" max="12797" width="6" style="20" customWidth="1"/>
    <col min="12798" max="12807" width="6" style="20"/>
    <col min="12808" max="12808" width="10.85546875" style="20" customWidth="1"/>
    <col min="12809" max="12809" width="40.5703125" style="20" customWidth="1"/>
    <col min="12810" max="12810" width="7.5703125" style="20" customWidth="1"/>
    <col min="12811" max="12811" width="9.42578125" style="20" customWidth="1"/>
    <col min="12812" max="12812" width="11.5703125" style="20" customWidth="1"/>
    <col min="12813" max="12813" width="11.85546875" style="20" customWidth="1"/>
    <col min="12814" max="12814" width="10" style="20" customWidth="1"/>
    <col min="12815" max="12815" width="9.42578125" style="20" customWidth="1"/>
    <col min="12816" max="12817" width="8.85546875" style="20" customWidth="1"/>
    <col min="12818" max="12818" width="8" style="20" bestFit="1" customWidth="1"/>
    <col min="12819" max="12819" width="6.42578125" style="20" bestFit="1" customWidth="1"/>
    <col min="12820" max="12820" width="9.28515625" style="20" bestFit="1" customWidth="1"/>
    <col min="12821" max="12821" width="5.42578125" style="20" customWidth="1"/>
    <col min="12822" max="12850" width="6" style="20" customWidth="1"/>
    <col min="12851" max="12851" width="6.7109375" style="20" bestFit="1" customWidth="1"/>
    <col min="12852" max="12852" width="6.28515625" style="20" bestFit="1" customWidth="1"/>
    <col min="12853" max="12853" width="9.140625" style="20" bestFit="1" customWidth="1"/>
    <col min="12854" max="12854" width="5.42578125" style="20" customWidth="1"/>
    <col min="12855" max="12884" width="6" style="20" customWidth="1"/>
    <col min="12885" max="12885" width="6.7109375" style="20" bestFit="1" customWidth="1"/>
    <col min="12886" max="12886" width="6.28515625" style="20" bestFit="1" customWidth="1"/>
    <col min="12887" max="12887" width="9.140625" style="20" bestFit="1" customWidth="1"/>
    <col min="12888" max="12888" width="5.42578125" style="20" customWidth="1"/>
    <col min="12889" max="12918" width="6" style="20" customWidth="1"/>
    <col min="12919" max="12919" width="6.7109375" style="20" bestFit="1" customWidth="1"/>
    <col min="12920" max="12920" width="6.28515625" style="20" bestFit="1" customWidth="1"/>
    <col min="12921" max="12921" width="9.140625" style="20" bestFit="1" customWidth="1"/>
    <col min="12922" max="12922" width="5.42578125" style="20" customWidth="1"/>
    <col min="12923" max="12949" width="6" style="20" customWidth="1"/>
    <col min="12950" max="12950" width="6.7109375" style="20" bestFit="1" customWidth="1"/>
    <col min="12951" max="12951" width="6.28515625" style="20" bestFit="1" customWidth="1"/>
    <col min="12952" max="12952" width="9.140625" style="20" bestFit="1" customWidth="1"/>
    <col min="12953" max="12953" width="5.42578125" style="20" customWidth="1"/>
    <col min="12954" max="12982" width="6" style="20" customWidth="1"/>
    <col min="12983" max="12983" width="6.7109375" style="20" bestFit="1" customWidth="1"/>
    <col min="12984" max="12984" width="6.28515625" style="20" bestFit="1" customWidth="1"/>
    <col min="12985" max="12985" width="9.140625" style="20" bestFit="1" customWidth="1"/>
    <col min="12986" max="12986" width="5.42578125" style="20" customWidth="1"/>
    <col min="12987" max="13015" width="6" style="20" customWidth="1"/>
    <col min="13016" max="13016" width="6.7109375" style="20" bestFit="1" customWidth="1"/>
    <col min="13017" max="13017" width="6.28515625" style="20" bestFit="1" customWidth="1"/>
    <col min="13018" max="13018" width="9.140625" style="20" bestFit="1" customWidth="1"/>
    <col min="13019" max="13019" width="5.42578125" style="20" customWidth="1"/>
    <col min="13020" max="13049" width="6" style="20" customWidth="1"/>
    <col min="13050" max="13050" width="6.7109375" style="20" bestFit="1" customWidth="1"/>
    <col min="13051" max="13051" width="6.28515625" style="20" bestFit="1" customWidth="1"/>
    <col min="13052" max="13052" width="9.140625" style="20" bestFit="1" customWidth="1"/>
    <col min="13053" max="13053" width="6" style="20" customWidth="1"/>
    <col min="13054" max="13063" width="6" style="20"/>
    <col min="13064" max="13064" width="10.85546875" style="20" customWidth="1"/>
    <col min="13065" max="13065" width="40.5703125" style="20" customWidth="1"/>
    <col min="13066" max="13066" width="7.5703125" style="20" customWidth="1"/>
    <col min="13067" max="13067" width="9.42578125" style="20" customWidth="1"/>
    <col min="13068" max="13068" width="11.5703125" style="20" customWidth="1"/>
    <col min="13069" max="13069" width="11.85546875" style="20" customWidth="1"/>
    <col min="13070" max="13070" width="10" style="20" customWidth="1"/>
    <col min="13071" max="13071" width="9.42578125" style="20" customWidth="1"/>
    <col min="13072" max="13073" width="8.85546875" style="20" customWidth="1"/>
    <col min="13074" max="13074" width="8" style="20" bestFit="1" customWidth="1"/>
    <col min="13075" max="13075" width="6.42578125" style="20" bestFit="1" customWidth="1"/>
    <col min="13076" max="13076" width="9.28515625" style="20" bestFit="1" customWidth="1"/>
    <col min="13077" max="13077" width="5.42578125" style="20" customWidth="1"/>
    <col min="13078" max="13106" width="6" style="20" customWidth="1"/>
    <col min="13107" max="13107" width="6.7109375" style="20" bestFit="1" customWidth="1"/>
    <col min="13108" max="13108" width="6.28515625" style="20" bestFit="1" customWidth="1"/>
    <col min="13109" max="13109" width="9.140625" style="20" bestFit="1" customWidth="1"/>
    <col min="13110" max="13110" width="5.42578125" style="20" customWidth="1"/>
    <col min="13111" max="13140" width="6" style="20" customWidth="1"/>
    <col min="13141" max="13141" width="6.7109375" style="20" bestFit="1" customWidth="1"/>
    <col min="13142" max="13142" width="6.28515625" style="20" bestFit="1" customWidth="1"/>
    <col min="13143" max="13143" width="9.140625" style="20" bestFit="1" customWidth="1"/>
    <col min="13144" max="13144" width="5.42578125" style="20" customWidth="1"/>
    <col min="13145" max="13174" width="6" style="20" customWidth="1"/>
    <col min="13175" max="13175" width="6.7109375" style="20" bestFit="1" customWidth="1"/>
    <col min="13176" max="13176" width="6.28515625" style="20" bestFit="1" customWidth="1"/>
    <col min="13177" max="13177" width="9.140625" style="20" bestFit="1" customWidth="1"/>
    <col min="13178" max="13178" width="5.42578125" style="20" customWidth="1"/>
    <col min="13179" max="13205" width="6" style="20" customWidth="1"/>
    <col min="13206" max="13206" width="6.7109375" style="20" bestFit="1" customWidth="1"/>
    <col min="13207" max="13207" width="6.28515625" style="20" bestFit="1" customWidth="1"/>
    <col min="13208" max="13208" width="9.140625" style="20" bestFit="1" customWidth="1"/>
    <col min="13209" max="13209" width="5.42578125" style="20" customWidth="1"/>
    <col min="13210" max="13238" width="6" style="20" customWidth="1"/>
    <col min="13239" max="13239" width="6.7109375" style="20" bestFit="1" customWidth="1"/>
    <col min="13240" max="13240" width="6.28515625" style="20" bestFit="1" customWidth="1"/>
    <col min="13241" max="13241" width="9.140625" style="20" bestFit="1" customWidth="1"/>
    <col min="13242" max="13242" width="5.42578125" style="20" customWidth="1"/>
    <col min="13243" max="13271" width="6" style="20" customWidth="1"/>
    <col min="13272" max="13272" width="6.7109375" style="20" bestFit="1" customWidth="1"/>
    <col min="13273" max="13273" width="6.28515625" style="20" bestFit="1" customWidth="1"/>
    <col min="13274" max="13274" width="9.140625" style="20" bestFit="1" customWidth="1"/>
    <col min="13275" max="13275" width="5.42578125" style="20" customWidth="1"/>
    <col min="13276" max="13305" width="6" style="20" customWidth="1"/>
    <col min="13306" max="13306" width="6.7109375" style="20" bestFit="1" customWidth="1"/>
    <col min="13307" max="13307" width="6.28515625" style="20" bestFit="1" customWidth="1"/>
    <col min="13308" max="13308" width="9.140625" style="20" bestFit="1" customWidth="1"/>
    <col min="13309" max="13309" width="6" style="20" customWidth="1"/>
    <col min="13310" max="13319" width="9.140625" style="20"/>
    <col min="13320" max="13320" width="10.85546875" style="20" customWidth="1"/>
    <col min="13321" max="13321" width="40.5703125" style="20" customWidth="1"/>
    <col min="13322" max="13322" width="7.5703125" style="20" customWidth="1"/>
    <col min="13323" max="13323" width="9.42578125" style="20" customWidth="1"/>
    <col min="13324" max="13324" width="11.5703125" style="20" customWidth="1"/>
    <col min="13325" max="13325" width="11.85546875" style="20" customWidth="1"/>
    <col min="13326" max="13326" width="10" style="20" customWidth="1"/>
    <col min="13327" max="13327" width="9.42578125" style="20" customWidth="1"/>
    <col min="13328" max="13329" width="8.85546875" style="20" customWidth="1"/>
    <col min="13330" max="13330" width="8" style="20" bestFit="1" customWidth="1"/>
    <col min="13331" max="13331" width="6.42578125" style="20" bestFit="1" customWidth="1"/>
    <col min="13332" max="13332" width="9.28515625" style="20" bestFit="1" customWidth="1"/>
    <col min="13333" max="13333" width="5.42578125" style="20" customWidth="1"/>
    <col min="13334" max="13362" width="6" style="20" customWidth="1"/>
    <col min="13363" max="13363" width="6.7109375" style="20" bestFit="1" customWidth="1"/>
    <col min="13364" max="13364" width="6.28515625" style="20" bestFit="1" customWidth="1"/>
    <col min="13365" max="13365" width="9.140625" style="20" bestFit="1" customWidth="1"/>
    <col min="13366" max="13366" width="5.42578125" style="20" customWidth="1"/>
    <col min="13367" max="13396" width="6" style="20" customWidth="1"/>
    <col min="13397" max="13397" width="6.7109375" style="20" bestFit="1" customWidth="1"/>
    <col min="13398" max="13398" width="6.28515625" style="20" bestFit="1" customWidth="1"/>
    <col min="13399" max="13399" width="9.140625" style="20" bestFit="1" customWidth="1"/>
    <col min="13400" max="13400" width="5.42578125" style="20" customWidth="1"/>
    <col min="13401" max="13430" width="6" style="20" customWidth="1"/>
    <col min="13431" max="13431" width="6.7109375" style="20" bestFit="1" customWidth="1"/>
    <col min="13432" max="13432" width="6.28515625" style="20" bestFit="1" customWidth="1"/>
    <col min="13433" max="13433" width="9.140625" style="20" bestFit="1" customWidth="1"/>
    <col min="13434" max="13434" width="5.42578125" style="20" customWidth="1"/>
    <col min="13435" max="13461" width="6" style="20" customWidth="1"/>
    <col min="13462" max="13462" width="6.7109375" style="20" bestFit="1" customWidth="1"/>
    <col min="13463" max="13463" width="6.28515625" style="20" bestFit="1" customWidth="1"/>
    <col min="13464" max="13464" width="9.140625" style="20" bestFit="1" customWidth="1"/>
    <col min="13465" max="13465" width="5.42578125" style="20" customWidth="1"/>
    <col min="13466" max="13494" width="6" style="20" customWidth="1"/>
    <col min="13495" max="13495" width="6.7109375" style="20" bestFit="1" customWidth="1"/>
    <col min="13496" max="13496" width="6.28515625" style="20" bestFit="1" customWidth="1"/>
    <col min="13497" max="13497" width="9.140625" style="20" bestFit="1" customWidth="1"/>
    <col min="13498" max="13498" width="5.42578125" style="20" customWidth="1"/>
    <col min="13499" max="13527" width="6" style="20" customWidth="1"/>
    <col min="13528" max="13528" width="6.7109375" style="20" bestFit="1" customWidth="1"/>
    <col min="13529" max="13529" width="6.28515625" style="20" bestFit="1" customWidth="1"/>
    <col min="13530" max="13530" width="9.140625" style="20" bestFit="1" customWidth="1"/>
    <col min="13531" max="13531" width="5.42578125" style="20" customWidth="1"/>
    <col min="13532" max="13561" width="6" style="20" customWidth="1"/>
    <col min="13562" max="13562" width="6.7109375" style="20" bestFit="1" customWidth="1"/>
    <col min="13563" max="13563" width="6.28515625" style="20" bestFit="1" customWidth="1"/>
    <col min="13564" max="13564" width="9.140625" style="20" bestFit="1" customWidth="1"/>
    <col min="13565" max="13565" width="6" style="20" customWidth="1"/>
    <col min="13566" max="13575" width="6" style="20"/>
    <col min="13576" max="13576" width="10.85546875" style="20" customWidth="1"/>
    <col min="13577" max="13577" width="40.5703125" style="20" customWidth="1"/>
    <col min="13578" max="13578" width="7.5703125" style="20" customWidth="1"/>
    <col min="13579" max="13579" width="9.42578125" style="20" customWidth="1"/>
    <col min="13580" max="13580" width="11.5703125" style="20" customWidth="1"/>
    <col min="13581" max="13581" width="11.85546875" style="20" customWidth="1"/>
    <col min="13582" max="13582" width="10" style="20" customWidth="1"/>
    <col min="13583" max="13583" width="9.42578125" style="20" customWidth="1"/>
    <col min="13584" max="13585" width="8.85546875" style="20" customWidth="1"/>
    <col min="13586" max="13586" width="8" style="20" bestFit="1" customWidth="1"/>
    <col min="13587" max="13587" width="6.42578125" style="20" bestFit="1" customWidth="1"/>
    <col min="13588" max="13588" width="9.28515625" style="20" bestFit="1" customWidth="1"/>
    <col min="13589" max="13589" width="5.42578125" style="20" customWidth="1"/>
    <col min="13590" max="13618" width="6" style="20" customWidth="1"/>
    <col min="13619" max="13619" width="6.7109375" style="20" bestFit="1" customWidth="1"/>
    <col min="13620" max="13620" width="6.28515625" style="20" bestFit="1" customWidth="1"/>
    <col min="13621" max="13621" width="9.140625" style="20" bestFit="1" customWidth="1"/>
    <col min="13622" max="13622" width="5.42578125" style="20" customWidth="1"/>
    <col min="13623" max="13652" width="6" style="20" customWidth="1"/>
    <col min="13653" max="13653" width="6.7109375" style="20" bestFit="1" customWidth="1"/>
    <col min="13654" max="13654" width="6.28515625" style="20" bestFit="1" customWidth="1"/>
    <col min="13655" max="13655" width="9.140625" style="20" bestFit="1" customWidth="1"/>
    <col min="13656" max="13656" width="5.42578125" style="20" customWidth="1"/>
    <col min="13657" max="13686" width="6" style="20" customWidth="1"/>
    <col min="13687" max="13687" width="6.7109375" style="20" bestFit="1" customWidth="1"/>
    <col min="13688" max="13688" width="6.28515625" style="20" bestFit="1" customWidth="1"/>
    <col min="13689" max="13689" width="9.140625" style="20" bestFit="1" customWidth="1"/>
    <col min="13690" max="13690" width="5.42578125" style="20" customWidth="1"/>
    <col min="13691" max="13717" width="6" style="20" customWidth="1"/>
    <col min="13718" max="13718" width="6.7109375" style="20" bestFit="1" customWidth="1"/>
    <col min="13719" max="13719" width="6.28515625" style="20" bestFit="1" customWidth="1"/>
    <col min="13720" max="13720" width="9.140625" style="20" bestFit="1" customWidth="1"/>
    <col min="13721" max="13721" width="5.42578125" style="20" customWidth="1"/>
    <col min="13722" max="13750" width="6" style="20" customWidth="1"/>
    <col min="13751" max="13751" width="6.7109375" style="20" bestFit="1" customWidth="1"/>
    <col min="13752" max="13752" width="6.28515625" style="20" bestFit="1" customWidth="1"/>
    <col min="13753" max="13753" width="9.140625" style="20" bestFit="1" customWidth="1"/>
    <col min="13754" max="13754" width="5.42578125" style="20" customWidth="1"/>
    <col min="13755" max="13783" width="6" style="20" customWidth="1"/>
    <col min="13784" max="13784" width="6.7109375" style="20" bestFit="1" customWidth="1"/>
    <col min="13785" max="13785" width="6.28515625" style="20" bestFit="1" customWidth="1"/>
    <col min="13786" max="13786" width="9.140625" style="20" bestFit="1" customWidth="1"/>
    <col min="13787" max="13787" width="5.42578125" style="20" customWidth="1"/>
    <col min="13788" max="13817" width="6" style="20" customWidth="1"/>
    <col min="13818" max="13818" width="6.7109375" style="20" bestFit="1" customWidth="1"/>
    <col min="13819" max="13819" width="6.28515625" style="20" bestFit="1" customWidth="1"/>
    <col min="13820" max="13820" width="9.140625" style="20" bestFit="1" customWidth="1"/>
    <col min="13821" max="13821" width="6" style="20" customWidth="1"/>
    <col min="13822" max="13831" width="6" style="20"/>
    <col min="13832" max="13832" width="10.85546875" style="20" customWidth="1"/>
    <col min="13833" max="13833" width="40.5703125" style="20" customWidth="1"/>
    <col min="13834" max="13834" width="7.5703125" style="20" customWidth="1"/>
    <col min="13835" max="13835" width="9.42578125" style="20" customWidth="1"/>
    <col min="13836" max="13836" width="11.5703125" style="20" customWidth="1"/>
    <col min="13837" max="13837" width="11.85546875" style="20" customWidth="1"/>
    <col min="13838" max="13838" width="10" style="20" customWidth="1"/>
    <col min="13839" max="13839" width="9.42578125" style="20" customWidth="1"/>
    <col min="13840" max="13841" width="8.85546875" style="20" customWidth="1"/>
    <col min="13842" max="13842" width="8" style="20" bestFit="1" customWidth="1"/>
    <col min="13843" max="13843" width="6.42578125" style="20" bestFit="1" customWidth="1"/>
    <col min="13844" max="13844" width="9.28515625" style="20" bestFit="1" customWidth="1"/>
    <col min="13845" max="13845" width="5.42578125" style="20" customWidth="1"/>
    <col min="13846" max="13874" width="6" style="20" customWidth="1"/>
    <col min="13875" max="13875" width="6.7109375" style="20" bestFit="1" customWidth="1"/>
    <col min="13876" max="13876" width="6.28515625" style="20" bestFit="1" customWidth="1"/>
    <col min="13877" max="13877" width="9.140625" style="20" bestFit="1" customWidth="1"/>
    <col min="13878" max="13878" width="5.42578125" style="20" customWidth="1"/>
    <col min="13879" max="13908" width="6" style="20" customWidth="1"/>
    <col min="13909" max="13909" width="6.7109375" style="20" bestFit="1" customWidth="1"/>
    <col min="13910" max="13910" width="6.28515625" style="20" bestFit="1" customWidth="1"/>
    <col min="13911" max="13911" width="9.140625" style="20" bestFit="1" customWidth="1"/>
    <col min="13912" max="13912" width="5.42578125" style="20" customWidth="1"/>
    <col min="13913" max="13942" width="6" style="20" customWidth="1"/>
    <col min="13943" max="13943" width="6.7109375" style="20" bestFit="1" customWidth="1"/>
    <col min="13944" max="13944" width="6.28515625" style="20" bestFit="1" customWidth="1"/>
    <col min="13945" max="13945" width="9.140625" style="20" bestFit="1" customWidth="1"/>
    <col min="13946" max="13946" width="5.42578125" style="20" customWidth="1"/>
    <col min="13947" max="13973" width="6" style="20" customWidth="1"/>
    <col min="13974" max="13974" width="6.7109375" style="20" bestFit="1" customWidth="1"/>
    <col min="13975" max="13975" width="6.28515625" style="20" bestFit="1" customWidth="1"/>
    <col min="13976" max="13976" width="9.140625" style="20" bestFit="1" customWidth="1"/>
    <col min="13977" max="13977" width="5.42578125" style="20" customWidth="1"/>
    <col min="13978" max="14006" width="6" style="20" customWidth="1"/>
    <col min="14007" max="14007" width="6.7109375" style="20" bestFit="1" customWidth="1"/>
    <col min="14008" max="14008" width="6.28515625" style="20" bestFit="1" customWidth="1"/>
    <col min="14009" max="14009" width="9.140625" style="20" bestFit="1" customWidth="1"/>
    <col min="14010" max="14010" width="5.42578125" style="20" customWidth="1"/>
    <col min="14011" max="14039" width="6" style="20" customWidth="1"/>
    <col min="14040" max="14040" width="6.7109375" style="20" bestFit="1" customWidth="1"/>
    <col min="14041" max="14041" width="6.28515625" style="20" bestFit="1" customWidth="1"/>
    <col min="14042" max="14042" width="9.140625" style="20" bestFit="1" customWidth="1"/>
    <col min="14043" max="14043" width="5.42578125" style="20" customWidth="1"/>
    <col min="14044" max="14073" width="6" style="20" customWidth="1"/>
    <col min="14074" max="14074" width="6.7109375" style="20" bestFit="1" customWidth="1"/>
    <col min="14075" max="14075" width="6.28515625" style="20" bestFit="1" customWidth="1"/>
    <col min="14076" max="14076" width="9.140625" style="20" bestFit="1" customWidth="1"/>
    <col min="14077" max="14077" width="6" style="20" customWidth="1"/>
    <col min="14078" max="14087" width="6" style="20"/>
    <col min="14088" max="14088" width="10.85546875" style="20" customWidth="1"/>
    <col min="14089" max="14089" width="40.5703125" style="20" customWidth="1"/>
    <col min="14090" max="14090" width="7.5703125" style="20" customWidth="1"/>
    <col min="14091" max="14091" width="9.42578125" style="20" customWidth="1"/>
    <col min="14092" max="14092" width="11.5703125" style="20" customWidth="1"/>
    <col min="14093" max="14093" width="11.85546875" style="20" customWidth="1"/>
    <col min="14094" max="14094" width="10" style="20" customWidth="1"/>
    <col min="14095" max="14095" width="9.42578125" style="20" customWidth="1"/>
    <col min="14096" max="14097" width="8.85546875" style="20" customWidth="1"/>
    <col min="14098" max="14098" width="8" style="20" bestFit="1" customWidth="1"/>
    <col min="14099" max="14099" width="6.42578125" style="20" bestFit="1" customWidth="1"/>
    <col min="14100" max="14100" width="9.28515625" style="20" bestFit="1" customWidth="1"/>
    <col min="14101" max="14101" width="5.42578125" style="20" customWidth="1"/>
    <col min="14102" max="14130" width="6" style="20" customWidth="1"/>
    <col min="14131" max="14131" width="6.7109375" style="20" bestFit="1" customWidth="1"/>
    <col min="14132" max="14132" width="6.28515625" style="20" bestFit="1" customWidth="1"/>
    <col min="14133" max="14133" width="9.140625" style="20" bestFit="1" customWidth="1"/>
    <col min="14134" max="14134" width="5.42578125" style="20" customWidth="1"/>
    <col min="14135" max="14164" width="6" style="20" customWidth="1"/>
    <col min="14165" max="14165" width="6.7109375" style="20" bestFit="1" customWidth="1"/>
    <col min="14166" max="14166" width="6.28515625" style="20" bestFit="1" customWidth="1"/>
    <col min="14167" max="14167" width="9.140625" style="20" bestFit="1" customWidth="1"/>
    <col min="14168" max="14168" width="5.42578125" style="20" customWidth="1"/>
    <col min="14169" max="14198" width="6" style="20" customWidth="1"/>
    <col min="14199" max="14199" width="6.7109375" style="20" bestFit="1" customWidth="1"/>
    <col min="14200" max="14200" width="6.28515625" style="20" bestFit="1" customWidth="1"/>
    <col min="14201" max="14201" width="9.140625" style="20" bestFit="1" customWidth="1"/>
    <col min="14202" max="14202" width="5.42578125" style="20" customWidth="1"/>
    <col min="14203" max="14229" width="6" style="20" customWidth="1"/>
    <col min="14230" max="14230" width="6.7109375" style="20" bestFit="1" customWidth="1"/>
    <col min="14231" max="14231" width="6.28515625" style="20" bestFit="1" customWidth="1"/>
    <col min="14232" max="14232" width="9.140625" style="20" bestFit="1" customWidth="1"/>
    <col min="14233" max="14233" width="5.42578125" style="20" customWidth="1"/>
    <col min="14234" max="14262" width="6" style="20" customWidth="1"/>
    <col min="14263" max="14263" width="6.7109375" style="20" bestFit="1" customWidth="1"/>
    <col min="14264" max="14264" width="6.28515625" style="20" bestFit="1" customWidth="1"/>
    <col min="14265" max="14265" width="9.140625" style="20" bestFit="1" customWidth="1"/>
    <col min="14266" max="14266" width="5.42578125" style="20" customWidth="1"/>
    <col min="14267" max="14295" width="6" style="20" customWidth="1"/>
    <col min="14296" max="14296" width="6.7109375" style="20" bestFit="1" customWidth="1"/>
    <col min="14297" max="14297" width="6.28515625" style="20" bestFit="1" customWidth="1"/>
    <col min="14298" max="14298" width="9.140625" style="20" bestFit="1" customWidth="1"/>
    <col min="14299" max="14299" width="5.42578125" style="20" customWidth="1"/>
    <col min="14300" max="14329" width="6" style="20" customWidth="1"/>
    <col min="14330" max="14330" width="6.7109375" style="20" bestFit="1" customWidth="1"/>
    <col min="14331" max="14331" width="6.28515625" style="20" bestFit="1" customWidth="1"/>
    <col min="14332" max="14332" width="9.140625" style="20" bestFit="1" customWidth="1"/>
    <col min="14333" max="14333" width="6" style="20" customWidth="1"/>
    <col min="14334" max="14343" width="9.140625" style="20"/>
    <col min="14344" max="14344" width="10.85546875" style="20" customWidth="1"/>
    <col min="14345" max="14345" width="40.5703125" style="20" customWidth="1"/>
    <col min="14346" max="14346" width="7.5703125" style="20" customWidth="1"/>
    <col min="14347" max="14347" width="9.42578125" style="20" customWidth="1"/>
    <col min="14348" max="14348" width="11.5703125" style="20" customWidth="1"/>
    <col min="14349" max="14349" width="11.85546875" style="20" customWidth="1"/>
    <col min="14350" max="14350" width="10" style="20" customWidth="1"/>
    <col min="14351" max="14351" width="9.42578125" style="20" customWidth="1"/>
    <col min="14352" max="14353" width="8.85546875" style="20" customWidth="1"/>
    <col min="14354" max="14354" width="8" style="20" bestFit="1" customWidth="1"/>
    <col min="14355" max="14355" width="6.42578125" style="20" bestFit="1" customWidth="1"/>
    <col min="14356" max="14356" width="9.28515625" style="20" bestFit="1" customWidth="1"/>
    <col min="14357" max="14357" width="5.42578125" style="20" customWidth="1"/>
    <col min="14358" max="14386" width="6" style="20" customWidth="1"/>
    <col min="14387" max="14387" width="6.7109375" style="20" bestFit="1" customWidth="1"/>
    <col min="14388" max="14388" width="6.28515625" style="20" bestFit="1" customWidth="1"/>
    <col min="14389" max="14389" width="9.140625" style="20" bestFit="1" customWidth="1"/>
    <col min="14390" max="14390" width="5.42578125" style="20" customWidth="1"/>
    <col min="14391" max="14420" width="6" style="20" customWidth="1"/>
    <col min="14421" max="14421" width="6.7109375" style="20" bestFit="1" customWidth="1"/>
    <col min="14422" max="14422" width="6.28515625" style="20" bestFit="1" customWidth="1"/>
    <col min="14423" max="14423" width="9.140625" style="20" bestFit="1" customWidth="1"/>
    <col min="14424" max="14424" width="5.42578125" style="20" customWidth="1"/>
    <col min="14425" max="14454" width="6" style="20" customWidth="1"/>
    <col min="14455" max="14455" width="6.7109375" style="20" bestFit="1" customWidth="1"/>
    <col min="14456" max="14456" width="6.28515625" style="20" bestFit="1" customWidth="1"/>
    <col min="14457" max="14457" width="9.140625" style="20" bestFit="1" customWidth="1"/>
    <col min="14458" max="14458" width="5.42578125" style="20" customWidth="1"/>
    <col min="14459" max="14485" width="6" style="20" customWidth="1"/>
    <col min="14486" max="14486" width="6.7109375" style="20" bestFit="1" customWidth="1"/>
    <col min="14487" max="14487" width="6.28515625" style="20" bestFit="1" customWidth="1"/>
    <col min="14488" max="14488" width="9.140625" style="20" bestFit="1" customWidth="1"/>
    <col min="14489" max="14489" width="5.42578125" style="20" customWidth="1"/>
    <col min="14490" max="14518" width="6" style="20" customWidth="1"/>
    <col min="14519" max="14519" width="6.7109375" style="20" bestFit="1" customWidth="1"/>
    <col min="14520" max="14520" width="6.28515625" style="20" bestFit="1" customWidth="1"/>
    <col min="14521" max="14521" width="9.140625" style="20" bestFit="1" customWidth="1"/>
    <col min="14522" max="14522" width="5.42578125" style="20" customWidth="1"/>
    <col min="14523" max="14551" width="6" style="20" customWidth="1"/>
    <col min="14552" max="14552" width="6.7109375" style="20" bestFit="1" customWidth="1"/>
    <col min="14553" max="14553" width="6.28515625" style="20" bestFit="1" customWidth="1"/>
    <col min="14554" max="14554" width="9.140625" style="20" bestFit="1" customWidth="1"/>
    <col min="14555" max="14555" width="5.42578125" style="20" customWidth="1"/>
    <col min="14556" max="14585" width="6" style="20" customWidth="1"/>
    <col min="14586" max="14586" width="6.7109375" style="20" bestFit="1" customWidth="1"/>
    <col min="14587" max="14587" width="6.28515625" style="20" bestFit="1" customWidth="1"/>
    <col min="14588" max="14588" width="9.140625" style="20" bestFit="1" customWidth="1"/>
    <col min="14589" max="14589" width="6" style="20" customWidth="1"/>
    <col min="14590" max="14599" width="6" style="20"/>
    <col min="14600" max="14600" width="10.85546875" style="20" customWidth="1"/>
    <col min="14601" max="14601" width="40.5703125" style="20" customWidth="1"/>
    <col min="14602" max="14602" width="7.5703125" style="20" customWidth="1"/>
    <col min="14603" max="14603" width="9.42578125" style="20" customWidth="1"/>
    <col min="14604" max="14604" width="11.5703125" style="20" customWidth="1"/>
    <col min="14605" max="14605" width="11.85546875" style="20" customWidth="1"/>
    <col min="14606" max="14606" width="10" style="20" customWidth="1"/>
    <col min="14607" max="14607" width="9.42578125" style="20" customWidth="1"/>
    <col min="14608" max="14609" width="8.85546875" style="20" customWidth="1"/>
    <col min="14610" max="14610" width="8" style="20" bestFit="1" customWidth="1"/>
    <col min="14611" max="14611" width="6.42578125" style="20" bestFit="1" customWidth="1"/>
    <col min="14612" max="14612" width="9.28515625" style="20" bestFit="1" customWidth="1"/>
    <col min="14613" max="14613" width="5.42578125" style="20" customWidth="1"/>
    <col min="14614" max="14642" width="6" style="20" customWidth="1"/>
    <col min="14643" max="14643" width="6.7109375" style="20" bestFit="1" customWidth="1"/>
    <col min="14644" max="14644" width="6.28515625" style="20" bestFit="1" customWidth="1"/>
    <col min="14645" max="14645" width="9.140625" style="20" bestFit="1" customWidth="1"/>
    <col min="14646" max="14646" width="5.42578125" style="20" customWidth="1"/>
    <col min="14647" max="14676" width="6" style="20" customWidth="1"/>
    <col min="14677" max="14677" width="6.7109375" style="20" bestFit="1" customWidth="1"/>
    <col min="14678" max="14678" width="6.28515625" style="20" bestFit="1" customWidth="1"/>
    <col min="14679" max="14679" width="9.140625" style="20" bestFit="1" customWidth="1"/>
    <col min="14680" max="14680" width="5.42578125" style="20" customWidth="1"/>
    <col min="14681" max="14710" width="6" style="20" customWidth="1"/>
    <col min="14711" max="14711" width="6.7109375" style="20" bestFit="1" customWidth="1"/>
    <col min="14712" max="14712" width="6.28515625" style="20" bestFit="1" customWidth="1"/>
    <col min="14713" max="14713" width="9.140625" style="20" bestFit="1" customWidth="1"/>
    <col min="14714" max="14714" width="5.42578125" style="20" customWidth="1"/>
    <col min="14715" max="14741" width="6" style="20" customWidth="1"/>
    <col min="14742" max="14742" width="6.7109375" style="20" bestFit="1" customWidth="1"/>
    <col min="14743" max="14743" width="6.28515625" style="20" bestFit="1" customWidth="1"/>
    <col min="14744" max="14744" width="9.140625" style="20" bestFit="1" customWidth="1"/>
    <col min="14745" max="14745" width="5.42578125" style="20" customWidth="1"/>
    <col min="14746" max="14774" width="6" style="20" customWidth="1"/>
    <col min="14775" max="14775" width="6.7109375" style="20" bestFit="1" customWidth="1"/>
    <col min="14776" max="14776" width="6.28515625" style="20" bestFit="1" customWidth="1"/>
    <col min="14777" max="14777" width="9.140625" style="20" bestFit="1" customWidth="1"/>
    <col min="14778" max="14778" width="5.42578125" style="20" customWidth="1"/>
    <col min="14779" max="14807" width="6" style="20" customWidth="1"/>
    <col min="14808" max="14808" width="6.7109375" style="20" bestFit="1" customWidth="1"/>
    <col min="14809" max="14809" width="6.28515625" style="20" bestFit="1" customWidth="1"/>
    <col min="14810" max="14810" width="9.140625" style="20" bestFit="1" customWidth="1"/>
    <col min="14811" max="14811" width="5.42578125" style="20" customWidth="1"/>
    <col min="14812" max="14841" width="6" style="20" customWidth="1"/>
    <col min="14842" max="14842" width="6.7109375" style="20" bestFit="1" customWidth="1"/>
    <col min="14843" max="14843" width="6.28515625" style="20" bestFit="1" customWidth="1"/>
    <col min="14844" max="14844" width="9.140625" style="20" bestFit="1" customWidth="1"/>
    <col min="14845" max="14845" width="6" style="20" customWidth="1"/>
    <col min="14846" max="14855" width="6" style="20"/>
    <col min="14856" max="14856" width="10.85546875" style="20" customWidth="1"/>
    <col min="14857" max="14857" width="40.5703125" style="20" customWidth="1"/>
    <col min="14858" max="14858" width="7.5703125" style="20" customWidth="1"/>
    <col min="14859" max="14859" width="9.42578125" style="20" customWidth="1"/>
    <col min="14860" max="14860" width="11.5703125" style="20" customWidth="1"/>
    <col min="14861" max="14861" width="11.85546875" style="20" customWidth="1"/>
    <col min="14862" max="14862" width="10" style="20" customWidth="1"/>
    <col min="14863" max="14863" width="9.42578125" style="20" customWidth="1"/>
    <col min="14864" max="14865" width="8.85546875" style="20" customWidth="1"/>
    <col min="14866" max="14866" width="8" style="20" bestFit="1" customWidth="1"/>
    <col min="14867" max="14867" width="6.42578125" style="20" bestFit="1" customWidth="1"/>
    <col min="14868" max="14868" width="9.28515625" style="20" bestFit="1" customWidth="1"/>
    <col min="14869" max="14869" width="5.42578125" style="20" customWidth="1"/>
    <col min="14870" max="14898" width="6" style="20" customWidth="1"/>
    <col min="14899" max="14899" width="6.7109375" style="20" bestFit="1" customWidth="1"/>
    <col min="14900" max="14900" width="6.28515625" style="20" bestFit="1" customWidth="1"/>
    <col min="14901" max="14901" width="9.140625" style="20" bestFit="1" customWidth="1"/>
    <col min="14902" max="14902" width="5.42578125" style="20" customWidth="1"/>
    <col min="14903" max="14932" width="6" style="20" customWidth="1"/>
    <col min="14933" max="14933" width="6.7109375" style="20" bestFit="1" customWidth="1"/>
    <col min="14934" max="14934" width="6.28515625" style="20" bestFit="1" customWidth="1"/>
    <col min="14935" max="14935" width="9.140625" style="20" bestFit="1" customWidth="1"/>
    <col min="14936" max="14936" width="5.42578125" style="20" customWidth="1"/>
    <col min="14937" max="14966" width="6" style="20" customWidth="1"/>
    <col min="14967" max="14967" width="6.7109375" style="20" bestFit="1" customWidth="1"/>
    <col min="14968" max="14968" width="6.28515625" style="20" bestFit="1" customWidth="1"/>
    <col min="14969" max="14969" width="9.140625" style="20" bestFit="1" customWidth="1"/>
    <col min="14970" max="14970" width="5.42578125" style="20" customWidth="1"/>
    <col min="14971" max="14997" width="6" style="20" customWidth="1"/>
    <col min="14998" max="14998" width="6.7109375" style="20" bestFit="1" customWidth="1"/>
    <col min="14999" max="14999" width="6.28515625" style="20" bestFit="1" customWidth="1"/>
    <col min="15000" max="15000" width="9.140625" style="20" bestFit="1" customWidth="1"/>
    <col min="15001" max="15001" width="5.42578125" style="20" customWidth="1"/>
    <col min="15002" max="15030" width="6" style="20" customWidth="1"/>
    <col min="15031" max="15031" width="6.7109375" style="20" bestFit="1" customWidth="1"/>
    <col min="15032" max="15032" width="6.28515625" style="20" bestFit="1" customWidth="1"/>
    <col min="15033" max="15033" width="9.140625" style="20" bestFit="1" customWidth="1"/>
    <col min="15034" max="15034" width="5.42578125" style="20" customWidth="1"/>
    <col min="15035" max="15063" width="6" style="20" customWidth="1"/>
    <col min="15064" max="15064" width="6.7109375" style="20" bestFit="1" customWidth="1"/>
    <col min="15065" max="15065" width="6.28515625" style="20" bestFit="1" customWidth="1"/>
    <col min="15066" max="15066" width="9.140625" style="20" bestFit="1" customWidth="1"/>
    <col min="15067" max="15067" width="5.42578125" style="20" customWidth="1"/>
    <col min="15068" max="15097" width="6" style="20" customWidth="1"/>
    <col min="15098" max="15098" width="6.7109375" style="20" bestFit="1" customWidth="1"/>
    <col min="15099" max="15099" width="6.28515625" style="20" bestFit="1" customWidth="1"/>
    <col min="15100" max="15100" width="9.140625" style="20" bestFit="1" customWidth="1"/>
    <col min="15101" max="15101" width="6" style="20" customWidth="1"/>
    <col min="15102" max="15111" width="6" style="20"/>
    <col min="15112" max="15112" width="10.85546875" style="20" customWidth="1"/>
    <col min="15113" max="15113" width="40.5703125" style="20" customWidth="1"/>
    <col min="15114" max="15114" width="7.5703125" style="20" customWidth="1"/>
    <col min="15115" max="15115" width="9.42578125" style="20" customWidth="1"/>
    <col min="15116" max="15116" width="11.5703125" style="20" customWidth="1"/>
    <col min="15117" max="15117" width="11.85546875" style="20" customWidth="1"/>
    <col min="15118" max="15118" width="10" style="20" customWidth="1"/>
    <col min="15119" max="15119" width="9.42578125" style="20" customWidth="1"/>
    <col min="15120" max="15121" width="8.85546875" style="20" customWidth="1"/>
    <col min="15122" max="15122" width="8" style="20" bestFit="1" customWidth="1"/>
    <col min="15123" max="15123" width="6.42578125" style="20" bestFit="1" customWidth="1"/>
    <col min="15124" max="15124" width="9.28515625" style="20" bestFit="1" customWidth="1"/>
    <col min="15125" max="15125" width="5.42578125" style="20" customWidth="1"/>
    <col min="15126" max="15154" width="6" style="20" customWidth="1"/>
    <col min="15155" max="15155" width="6.7109375" style="20" bestFit="1" customWidth="1"/>
    <col min="15156" max="15156" width="6.28515625" style="20" bestFit="1" customWidth="1"/>
    <col min="15157" max="15157" width="9.140625" style="20" bestFit="1" customWidth="1"/>
    <col min="15158" max="15158" width="5.42578125" style="20" customWidth="1"/>
    <col min="15159" max="15188" width="6" style="20" customWidth="1"/>
    <col min="15189" max="15189" width="6.7109375" style="20" bestFit="1" customWidth="1"/>
    <col min="15190" max="15190" width="6.28515625" style="20" bestFit="1" customWidth="1"/>
    <col min="15191" max="15191" width="9.140625" style="20" bestFit="1" customWidth="1"/>
    <col min="15192" max="15192" width="5.42578125" style="20" customWidth="1"/>
    <col min="15193" max="15222" width="6" style="20" customWidth="1"/>
    <col min="15223" max="15223" width="6.7109375" style="20" bestFit="1" customWidth="1"/>
    <col min="15224" max="15224" width="6.28515625" style="20" bestFit="1" customWidth="1"/>
    <col min="15225" max="15225" width="9.140625" style="20" bestFit="1" customWidth="1"/>
    <col min="15226" max="15226" width="5.42578125" style="20" customWidth="1"/>
    <col min="15227" max="15253" width="6" style="20" customWidth="1"/>
    <col min="15254" max="15254" width="6.7109375" style="20" bestFit="1" customWidth="1"/>
    <col min="15255" max="15255" width="6.28515625" style="20" bestFit="1" customWidth="1"/>
    <col min="15256" max="15256" width="9.140625" style="20" bestFit="1" customWidth="1"/>
    <col min="15257" max="15257" width="5.42578125" style="20" customWidth="1"/>
    <col min="15258" max="15286" width="6" style="20" customWidth="1"/>
    <col min="15287" max="15287" width="6.7109375" style="20" bestFit="1" customWidth="1"/>
    <col min="15288" max="15288" width="6.28515625" style="20" bestFit="1" customWidth="1"/>
    <col min="15289" max="15289" width="9.140625" style="20" bestFit="1" customWidth="1"/>
    <col min="15290" max="15290" width="5.42578125" style="20" customWidth="1"/>
    <col min="15291" max="15319" width="6" style="20" customWidth="1"/>
    <col min="15320" max="15320" width="6.7109375" style="20" bestFit="1" customWidth="1"/>
    <col min="15321" max="15321" width="6.28515625" style="20" bestFit="1" customWidth="1"/>
    <col min="15322" max="15322" width="9.140625" style="20" bestFit="1" customWidth="1"/>
    <col min="15323" max="15323" width="5.42578125" style="20" customWidth="1"/>
    <col min="15324" max="15353" width="6" style="20" customWidth="1"/>
    <col min="15354" max="15354" width="6.7109375" style="20" bestFit="1" customWidth="1"/>
    <col min="15355" max="15355" width="6.28515625" style="20" bestFit="1" customWidth="1"/>
    <col min="15356" max="15356" width="9.140625" style="20" bestFit="1" customWidth="1"/>
    <col min="15357" max="15357" width="6" style="20" customWidth="1"/>
    <col min="15358" max="15367" width="9.140625" style="20"/>
    <col min="15368" max="15368" width="10.85546875" style="20" customWidth="1"/>
    <col min="15369" max="15369" width="40.5703125" style="20" customWidth="1"/>
    <col min="15370" max="15370" width="7.5703125" style="20" customWidth="1"/>
    <col min="15371" max="15371" width="9.42578125" style="20" customWidth="1"/>
    <col min="15372" max="15372" width="11.5703125" style="20" customWidth="1"/>
    <col min="15373" max="15373" width="11.85546875" style="20" customWidth="1"/>
    <col min="15374" max="15374" width="10" style="20" customWidth="1"/>
    <col min="15375" max="15375" width="9.42578125" style="20" customWidth="1"/>
    <col min="15376" max="15377" width="8.85546875" style="20" customWidth="1"/>
    <col min="15378" max="15378" width="8" style="20" bestFit="1" customWidth="1"/>
    <col min="15379" max="15379" width="6.42578125" style="20" bestFit="1" customWidth="1"/>
    <col min="15380" max="15380" width="9.28515625" style="20" bestFit="1" customWidth="1"/>
    <col min="15381" max="15381" width="5.42578125" style="20" customWidth="1"/>
    <col min="15382" max="15410" width="6" style="20" customWidth="1"/>
    <col min="15411" max="15411" width="6.7109375" style="20" bestFit="1" customWidth="1"/>
    <col min="15412" max="15412" width="6.28515625" style="20" bestFit="1" customWidth="1"/>
    <col min="15413" max="15413" width="9.140625" style="20" bestFit="1" customWidth="1"/>
    <col min="15414" max="15414" width="5.42578125" style="20" customWidth="1"/>
    <col min="15415" max="15444" width="6" style="20" customWidth="1"/>
    <col min="15445" max="15445" width="6.7109375" style="20" bestFit="1" customWidth="1"/>
    <col min="15446" max="15446" width="6.28515625" style="20" bestFit="1" customWidth="1"/>
    <col min="15447" max="15447" width="9.140625" style="20" bestFit="1" customWidth="1"/>
    <col min="15448" max="15448" width="5.42578125" style="20" customWidth="1"/>
    <col min="15449" max="15478" width="6" style="20" customWidth="1"/>
    <col min="15479" max="15479" width="6.7109375" style="20" bestFit="1" customWidth="1"/>
    <col min="15480" max="15480" width="6.28515625" style="20" bestFit="1" customWidth="1"/>
    <col min="15481" max="15481" width="9.140625" style="20" bestFit="1" customWidth="1"/>
    <col min="15482" max="15482" width="5.42578125" style="20" customWidth="1"/>
    <col min="15483" max="15509" width="6" style="20" customWidth="1"/>
    <col min="15510" max="15510" width="6.7109375" style="20" bestFit="1" customWidth="1"/>
    <col min="15511" max="15511" width="6.28515625" style="20" bestFit="1" customWidth="1"/>
    <col min="15512" max="15512" width="9.140625" style="20" bestFit="1" customWidth="1"/>
    <col min="15513" max="15513" width="5.42578125" style="20" customWidth="1"/>
    <col min="15514" max="15542" width="6" style="20" customWidth="1"/>
    <col min="15543" max="15543" width="6.7109375" style="20" bestFit="1" customWidth="1"/>
    <col min="15544" max="15544" width="6.28515625" style="20" bestFit="1" customWidth="1"/>
    <col min="15545" max="15545" width="9.140625" style="20" bestFit="1" customWidth="1"/>
    <col min="15546" max="15546" width="5.42578125" style="20" customWidth="1"/>
    <col min="15547" max="15575" width="6" style="20" customWidth="1"/>
    <col min="15576" max="15576" width="6.7109375" style="20" bestFit="1" customWidth="1"/>
    <col min="15577" max="15577" width="6.28515625" style="20" bestFit="1" customWidth="1"/>
    <col min="15578" max="15578" width="9.140625" style="20" bestFit="1" customWidth="1"/>
    <col min="15579" max="15579" width="5.42578125" style="20" customWidth="1"/>
    <col min="15580" max="15609" width="6" style="20" customWidth="1"/>
    <col min="15610" max="15610" width="6.7109375" style="20" bestFit="1" customWidth="1"/>
    <col min="15611" max="15611" width="6.28515625" style="20" bestFit="1" customWidth="1"/>
    <col min="15612" max="15612" width="9.140625" style="20" bestFit="1" customWidth="1"/>
    <col min="15613" max="15613" width="6" style="20" customWidth="1"/>
    <col min="15614" max="15623" width="6" style="20"/>
    <col min="15624" max="15624" width="10.85546875" style="20" customWidth="1"/>
    <col min="15625" max="15625" width="40.5703125" style="20" customWidth="1"/>
    <col min="15626" max="15626" width="7.5703125" style="20" customWidth="1"/>
    <col min="15627" max="15627" width="9.42578125" style="20" customWidth="1"/>
    <col min="15628" max="15628" width="11.5703125" style="20" customWidth="1"/>
    <col min="15629" max="15629" width="11.85546875" style="20" customWidth="1"/>
    <col min="15630" max="15630" width="10" style="20" customWidth="1"/>
    <col min="15631" max="15631" width="9.42578125" style="20" customWidth="1"/>
    <col min="15632" max="15633" width="8.85546875" style="20" customWidth="1"/>
    <col min="15634" max="15634" width="8" style="20" bestFit="1" customWidth="1"/>
    <col min="15635" max="15635" width="6.42578125" style="20" bestFit="1" customWidth="1"/>
    <col min="15636" max="15636" width="9.28515625" style="20" bestFit="1" customWidth="1"/>
    <col min="15637" max="15637" width="5.42578125" style="20" customWidth="1"/>
    <col min="15638" max="15666" width="6" style="20" customWidth="1"/>
    <col min="15667" max="15667" width="6.7109375" style="20" bestFit="1" customWidth="1"/>
    <col min="15668" max="15668" width="6.28515625" style="20" bestFit="1" customWidth="1"/>
    <col min="15669" max="15669" width="9.140625" style="20" bestFit="1" customWidth="1"/>
    <col min="15670" max="15670" width="5.42578125" style="20" customWidth="1"/>
    <col min="15671" max="15700" width="6" style="20" customWidth="1"/>
    <col min="15701" max="15701" width="6.7109375" style="20" bestFit="1" customWidth="1"/>
    <col min="15702" max="15702" width="6.28515625" style="20" bestFit="1" customWidth="1"/>
    <col min="15703" max="15703" width="9.140625" style="20" bestFit="1" customWidth="1"/>
    <col min="15704" max="15704" width="5.42578125" style="20" customWidth="1"/>
    <col min="15705" max="15734" width="6" style="20" customWidth="1"/>
    <col min="15735" max="15735" width="6.7109375" style="20" bestFit="1" customWidth="1"/>
    <col min="15736" max="15736" width="6.28515625" style="20" bestFit="1" customWidth="1"/>
    <col min="15737" max="15737" width="9.140625" style="20" bestFit="1" customWidth="1"/>
    <col min="15738" max="15738" width="5.42578125" style="20" customWidth="1"/>
    <col min="15739" max="15765" width="6" style="20" customWidth="1"/>
    <col min="15766" max="15766" width="6.7109375" style="20" bestFit="1" customWidth="1"/>
    <col min="15767" max="15767" width="6.28515625" style="20" bestFit="1" customWidth="1"/>
    <col min="15768" max="15768" width="9.140625" style="20" bestFit="1" customWidth="1"/>
    <col min="15769" max="15769" width="5.42578125" style="20" customWidth="1"/>
    <col min="15770" max="15798" width="6" style="20" customWidth="1"/>
    <col min="15799" max="15799" width="6.7109375" style="20" bestFit="1" customWidth="1"/>
    <col min="15800" max="15800" width="6.28515625" style="20" bestFit="1" customWidth="1"/>
    <col min="15801" max="15801" width="9.140625" style="20" bestFit="1" customWidth="1"/>
    <col min="15802" max="15802" width="5.42578125" style="20" customWidth="1"/>
    <col min="15803" max="15831" width="6" style="20" customWidth="1"/>
    <col min="15832" max="15832" width="6.7109375" style="20" bestFit="1" customWidth="1"/>
    <col min="15833" max="15833" width="6.28515625" style="20" bestFit="1" customWidth="1"/>
    <col min="15834" max="15834" width="9.140625" style="20" bestFit="1" customWidth="1"/>
    <col min="15835" max="15835" width="5.42578125" style="20" customWidth="1"/>
    <col min="15836" max="15865" width="6" style="20" customWidth="1"/>
    <col min="15866" max="15866" width="6.7109375" style="20" bestFit="1" customWidth="1"/>
    <col min="15867" max="15867" width="6.28515625" style="20" bestFit="1" customWidth="1"/>
    <col min="15868" max="15868" width="9.140625" style="20" bestFit="1" customWidth="1"/>
    <col min="15869" max="15869" width="6" style="20" customWidth="1"/>
    <col min="15870" max="15879" width="6" style="20"/>
    <col min="15880" max="15880" width="10.85546875" style="20" customWidth="1"/>
    <col min="15881" max="15881" width="40.5703125" style="20" customWidth="1"/>
    <col min="15882" max="15882" width="7.5703125" style="20" customWidth="1"/>
    <col min="15883" max="15883" width="9.42578125" style="20" customWidth="1"/>
    <col min="15884" max="15884" width="11.5703125" style="20" customWidth="1"/>
    <col min="15885" max="15885" width="11.85546875" style="20" customWidth="1"/>
    <col min="15886" max="15886" width="10" style="20" customWidth="1"/>
    <col min="15887" max="15887" width="9.42578125" style="20" customWidth="1"/>
    <col min="15888" max="15889" width="8.85546875" style="20" customWidth="1"/>
    <col min="15890" max="15890" width="8" style="20" bestFit="1" customWidth="1"/>
    <col min="15891" max="15891" width="6.42578125" style="20" bestFit="1" customWidth="1"/>
    <col min="15892" max="15892" width="9.28515625" style="20" bestFit="1" customWidth="1"/>
    <col min="15893" max="15893" width="5.42578125" style="20" customWidth="1"/>
    <col min="15894" max="15922" width="6" style="20" customWidth="1"/>
    <col min="15923" max="15923" width="6.7109375" style="20" bestFit="1" customWidth="1"/>
    <col min="15924" max="15924" width="6.28515625" style="20" bestFit="1" customWidth="1"/>
    <col min="15925" max="15925" width="9.140625" style="20" bestFit="1" customWidth="1"/>
    <col min="15926" max="15926" width="5.42578125" style="20" customWidth="1"/>
    <col min="15927" max="15956" width="6" style="20" customWidth="1"/>
    <col min="15957" max="15957" width="6.7109375" style="20" bestFit="1" customWidth="1"/>
    <col min="15958" max="15958" width="6.28515625" style="20" bestFit="1" customWidth="1"/>
    <col min="15959" max="15959" width="9.140625" style="20" bestFit="1" customWidth="1"/>
    <col min="15960" max="15960" width="5.42578125" style="20" customWidth="1"/>
    <col min="15961" max="15990" width="6" style="20" customWidth="1"/>
    <col min="15991" max="15991" width="6.7109375" style="20" bestFit="1" customWidth="1"/>
    <col min="15992" max="15992" width="6.28515625" style="20" bestFit="1" customWidth="1"/>
    <col min="15993" max="15993" width="9.140625" style="20" bestFit="1" customWidth="1"/>
    <col min="15994" max="15994" width="5.42578125" style="20" customWidth="1"/>
    <col min="15995" max="16021" width="6" style="20" customWidth="1"/>
    <col min="16022" max="16022" width="6.7109375" style="20" bestFit="1" customWidth="1"/>
    <col min="16023" max="16023" width="6.28515625" style="20" bestFit="1" customWidth="1"/>
    <col min="16024" max="16024" width="9.140625" style="20" bestFit="1" customWidth="1"/>
    <col min="16025" max="16025" width="5.42578125" style="20" customWidth="1"/>
    <col min="16026" max="16054" width="6" style="20" customWidth="1"/>
    <col min="16055" max="16055" width="6.7109375" style="20" bestFit="1" customWidth="1"/>
    <col min="16056" max="16056" width="6.28515625" style="20" bestFit="1" customWidth="1"/>
    <col min="16057" max="16057" width="9.140625" style="20" bestFit="1" customWidth="1"/>
    <col min="16058" max="16058" width="5.42578125" style="20" customWidth="1"/>
    <col min="16059" max="16087" width="6" style="20" customWidth="1"/>
    <col min="16088" max="16088" width="6.7109375" style="20" bestFit="1" customWidth="1"/>
    <col min="16089" max="16089" width="6.28515625" style="20" bestFit="1" customWidth="1"/>
    <col min="16090" max="16090" width="9.140625" style="20" bestFit="1" customWidth="1"/>
    <col min="16091" max="16091" width="5.42578125" style="20" customWidth="1"/>
    <col min="16092" max="16121" width="6" style="20" customWidth="1"/>
    <col min="16122" max="16122" width="6.7109375" style="20" bestFit="1" customWidth="1"/>
    <col min="16123" max="16123" width="6.28515625" style="20" bestFit="1" customWidth="1"/>
    <col min="16124" max="16124" width="9.140625" style="20" bestFit="1" customWidth="1"/>
    <col min="16125" max="16125" width="6" style="20" customWidth="1"/>
    <col min="16126" max="16135" width="6" style="20"/>
    <col min="16136" max="16136" width="10.85546875" style="20" customWidth="1"/>
    <col min="16137" max="16137" width="40.5703125" style="20" customWidth="1"/>
    <col min="16138" max="16138" width="7.5703125" style="20" customWidth="1"/>
    <col min="16139" max="16139" width="9.42578125" style="20" customWidth="1"/>
    <col min="16140" max="16140" width="11.5703125" style="20" customWidth="1"/>
    <col min="16141" max="16141" width="11.85546875" style="20" customWidth="1"/>
    <col min="16142" max="16142" width="10" style="20" customWidth="1"/>
    <col min="16143" max="16143" width="9.42578125" style="20" customWidth="1"/>
    <col min="16144" max="16145" width="8.85546875" style="20" customWidth="1"/>
    <col min="16146" max="16146" width="8" style="20" bestFit="1" customWidth="1"/>
    <col min="16147" max="16147" width="6.42578125" style="20" bestFit="1" customWidth="1"/>
    <col min="16148" max="16148" width="9.28515625" style="20" bestFit="1" customWidth="1"/>
    <col min="16149" max="16149" width="5.42578125" style="20" customWidth="1"/>
    <col min="16150" max="16178" width="6" style="20" customWidth="1"/>
    <col min="16179" max="16179" width="6.7109375" style="20" bestFit="1" customWidth="1"/>
    <col min="16180" max="16180" width="6.28515625" style="20" bestFit="1" customWidth="1"/>
    <col min="16181" max="16181" width="9.140625" style="20" bestFit="1" customWidth="1"/>
    <col min="16182" max="16182" width="5.42578125" style="20" customWidth="1"/>
    <col min="16183" max="16212" width="6" style="20" customWidth="1"/>
    <col min="16213" max="16213" width="6.7109375" style="20" bestFit="1" customWidth="1"/>
    <col min="16214" max="16214" width="6.28515625" style="20" bestFit="1" customWidth="1"/>
    <col min="16215" max="16215" width="9.140625" style="20" bestFit="1" customWidth="1"/>
    <col min="16216" max="16216" width="5.42578125" style="20" customWidth="1"/>
    <col min="16217" max="16246" width="6" style="20" customWidth="1"/>
    <col min="16247" max="16247" width="6.7109375" style="20" bestFit="1" customWidth="1"/>
    <col min="16248" max="16248" width="6.28515625" style="20" bestFit="1" customWidth="1"/>
    <col min="16249" max="16249" width="9.140625" style="20" bestFit="1" customWidth="1"/>
    <col min="16250" max="16250" width="5.42578125" style="20" customWidth="1"/>
    <col min="16251" max="16277" width="6" style="20" customWidth="1"/>
    <col min="16278" max="16278" width="6.7109375" style="20" bestFit="1" customWidth="1"/>
    <col min="16279" max="16279" width="6.28515625" style="20" bestFit="1" customWidth="1"/>
    <col min="16280" max="16280" width="9.140625" style="20" bestFit="1" customWidth="1"/>
    <col min="16281" max="16281" width="5.42578125" style="20" customWidth="1"/>
    <col min="16282" max="16310" width="6" style="20" customWidth="1"/>
    <col min="16311" max="16311" width="6.7109375" style="20" bestFit="1" customWidth="1"/>
    <col min="16312" max="16312" width="6.28515625" style="20" bestFit="1" customWidth="1"/>
    <col min="16313" max="16313" width="9.140625" style="20" bestFit="1" customWidth="1"/>
    <col min="16314" max="16314" width="5.42578125" style="20" customWidth="1"/>
    <col min="16315" max="16343" width="6" style="20" customWidth="1"/>
    <col min="16344" max="16344" width="6.7109375" style="20" bestFit="1" customWidth="1"/>
    <col min="16345" max="16345" width="6.28515625" style="20" bestFit="1" customWidth="1"/>
    <col min="16346" max="16346" width="9.140625" style="20" bestFit="1" customWidth="1"/>
    <col min="16347" max="16347" width="5.42578125" style="20" customWidth="1"/>
    <col min="16348" max="16377" width="6" style="20" customWidth="1"/>
    <col min="16378" max="16378" width="6.7109375" style="20" bestFit="1" customWidth="1"/>
    <col min="16379" max="16379" width="6.28515625" style="20" bestFit="1" customWidth="1"/>
    <col min="16380" max="16380" width="9.140625" style="20" bestFit="1" customWidth="1"/>
    <col min="16381" max="16381" width="6" style="20" customWidth="1"/>
    <col min="16382" max="16384" width="9.140625" style="20"/>
  </cols>
  <sheetData>
    <row r="1" spans="1:350" s="2" customFormat="1" ht="78" customHeight="1" x14ac:dyDescent="0.2">
      <c r="A1" s="290"/>
      <c r="B1" s="290"/>
      <c r="C1" s="290"/>
      <c r="D1" s="290"/>
      <c r="E1" s="32"/>
      <c r="F1" s="32"/>
      <c r="G1" s="32"/>
      <c r="H1" s="4"/>
      <c r="I1" s="45"/>
      <c r="J1" s="27"/>
      <c r="K1" s="27"/>
      <c r="L1" s="45"/>
      <c r="M1" s="45"/>
      <c r="N1" s="5"/>
      <c r="O1" s="5"/>
      <c r="P1" s="4"/>
      <c r="Q1" s="37"/>
      <c r="R1" s="3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93"/>
      <c r="CQ1" s="93"/>
      <c r="CR1" s="93"/>
      <c r="CS1" s="93"/>
      <c r="CT1" s="93"/>
      <c r="CU1" s="93"/>
      <c r="CV1" s="93"/>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32"/>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row>
    <row r="2" spans="1:350" s="2" customFormat="1" ht="15.75" x14ac:dyDescent="0.2">
      <c r="A2" s="68"/>
      <c r="B2" s="118"/>
      <c r="C2" s="119"/>
      <c r="D2" s="120"/>
      <c r="E2" s="70"/>
      <c r="F2" s="32"/>
      <c r="G2" s="32"/>
      <c r="H2" s="68"/>
      <c r="I2" s="68"/>
      <c r="J2" s="27"/>
      <c r="K2" s="27"/>
      <c r="L2" s="27"/>
      <c r="M2" s="68"/>
      <c r="N2" s="5"/>
      <c r="O2" s="5"/>
      <c r="P2" s="68"/>
      <c r="Q2" s="37"/>
      <c r="R2" s="37"/>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93"/>
      <c r="CQ2" s="93"/>
      <c r="CR2" s="93"/>
      <c r="CS2" s="93"/>
      <c r="CT2" s="93"/>
      <c r="CU2" s="93"/>
      <c r="CV2" s="93"/>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32"/>
      <c r="EX2" s="1"/>
      <c r="EY2" s="1"/>
      <c r="EZ2" s="130"/>
      <c r="FA2" s="1"/>
      <c r="FB2" s="1"/>
      <c r="FC2" s="1"/>
      <c r="FD2" s="1"/>
      <c r="FE2" s="1"/>
      <c r="FF2" s="1"/>
      <c r="FG2" s="1"/>
      <c r="FH2" s="1"/>
      <c r="FI2" s="1"/>
      <c r="FJ2" s="1" t="s">
        <v>1227</v>
      </c>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row>
    <row r="3" spans="1:350" s="2" customFormat="1" ht="15.75" x14ac:dyDescent="0.2">
      <c r="A3" s="305"/>
      <c r="B3" s="305"/>
      <c r="C3" s="73"/>
      <c r="D3" s="73"/>
      <c r="E3" s="73"/>
      <c r="F3" s="112"/>
      <c r="G3" s="112"/>
      <c r="H3" s="111"/>
      <c r="I3" s="111"/>
      <c r="J3" s="27"/>
      <c r="K3" s="27"/>
      <c r="L3" s="68"/>
      <c r="M3" s="68"/>
      <c r="N3" s="5"/>
      <c r="O3" s="5"/>
      <c r="P3" s="68"/>
      <c r="Q3" s="37"/>
      <c r="R3" s="37"/>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93"/>
      <c r="CQ3" s="93"/>
      <c r="CR3" s="93"/>
      <c r="CS3" s="93"/>
      <c r="CT3" s="93"/>
      <c r="CU3" s="93"/>
      <c r="CV3" s="93"/>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32"/>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row>
    <row r="4" spans="1:350" s="2" customFormat="1" ht="15.75" x14ac:dyDescent="0.25">
      <c r="A4" s="3"/>
      <c r="B4" s="145"/>
      <c r="C4" s="73"/>
      <c r="D4" s="73"/>
      <c r="E4" s="73"/>
      <c r="F4" s="112"/>
      <c r="G4" s="112"/>
      <c r="I4" s="111"/>
      <c r="J4" s="27"/>
      <c r="K4" s="28"/>
      <c r="L4" s="46"/>
      <c r="M4" s="46"/>
      <c r="N4" s="46"/>
      <c r="O4" s="44"/>
      <c r="P4" s="7"/>
      <c r="Q4" s="37"/>
      <c r="R4" s="37"/>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93"/>
      <c r="CQ4" s="93"/>
      <c r="CR4" s="93"/>
      <c r="CS4" s="93"/>
      <c r="CT4" s="93"/>
      <c r="CU4" s="93"/>
      <c r="CV4" s="93"/>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32"/>
      <c r="ED4" s="1"/>
      <c r="EE4" s="1"/>
      <c r="EF4" s="1"/>
      <c r="EG4" s="1"/>
      <c r="EH4" s="1"/>
      <c r="EI4" s="1"/>
      <c r="EJ4" s="1"/>
      <c r="EK4" s="1"/>
      <c r="EL4" s="1"/>
      <c r="EM4" s="1"/>
      <c r="EN4" s="1"/>
      <c r="EO4" s="1"/>
      <c r="EP4" s="1"/>
      <c r="EQ4" s="1"/>
      <c r="ER4" s="1"/>
      <c r="ES4" s="1"/>
      <c r="ET4" s="1"/>
      <c r="EU4" s="1"/>
      <c r="EV4" s="1"/>
      <c r="EW4" s="132"/>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row>
    <row r="5" spans="1:350" s="2" customFormat="1" ht="21" customHeight="1" x14ac:dyDescent="0.25">
      <c r="A5" s="3"/>
      <c r="B5" s="6"/>
      <c r="C5" s="51"/>
      <c r="D5" s="51"/>
      <c r="E5" s="289" t="s">
        <v>93</v>
      </c>
      <c r="F5" s="289"/>
      <c r="G5" s="63"/>
      <c r="H5" s="195" t="s">
        <v>797</v>
      </c>
      <c r="I5" s="195"/>
      <c r="J5" s="195"/>
      <c r="K5" s="195"/>
      <c r="L5" s="198">
        <v>41789</v>
      </c>
      <c r="M5" s="198"/>
      <c r="N5" s="44"/>
      <c r="O5" s="47" t="str">
        <f>CONCATENATE("&lt;","=",L5)</f>
        <v>&lt;=41789</v>
      </c>
      <c r="P5" s="7"/>
      <c r="Q5" s="47" t="str">
        <f>CONCATENATE("&lt;",L5)</f>
        <v>&lt;41789</v>
      </c>
      <c r="R5" s="37"/>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93"/>
      <c r="CQ5" s="93"/>
      <c r="CR5" s="93"/>
      <c r="CS5" s="93"/>
      <c r="CT5" s="93"/>
      <c r="CU5" s="93"/>
      <c r="CV5" s="93"/>
      <c r="CW5" s="1"/>
      <c r="CX5" s="1"/>
      <c r="CY5" s="1"/>
      <c r="CZ5" s="1"/>
      <c r="DA5" s="1"/>
      <c r="DB5" s="1"/>
      <c r="DC5" s="1"/>
      <c r="DD5" s="1"/>
      <c r="DE5" s="1"/>
      <c r="DF5" s="1"/>
      <c r="DG5" s="1"/>
      <c r="DH5" s="1"/>
      <c r="DI5" s="1"/>
      <c r="DJ5" s="1"/>
      <c r="DK5" s="1"/>
      <c r="DL5" s="1"/>
      <c r="DM5" s="1"/>
      <c r="DN5" s="1"/>
      <c r="DO5" s="1"/>
      <c r="DP5" s="130"/>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32"/>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row>
    <row r="6" spans="1:350" s="2" customFormat="1" ht="24.75" customHeight="1" x14ac:dyDescent="0.2">
      <c r="A6" s="3"/>
      <c r="B6" s="6"/>
      <c r="C6" s="50"/>
      <c r="D6" s="5"/>
      <c r="E6" s="32"/>
      <c r="F6" s="32"/>
      <c r="G6" s="32"/>
      <c r="J6" s="28"/>
      <c r="K6" s="28"/>
      <c r="L6" s="8"/>
      <c r="M6" s="8"/>
      <c r="N6" s="9"/>
      <c r="O6" s="9"/>
      <c r="P6" s="8"/>
      <c r="Q6" s="37"/>
      <c r="R6" s="37"/>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93"/>
      <c r="CQ6" s="93"/>
      <c r="CR6" s="93"/>
      <c r="CS6" s="93"/>
      <c r="CT6" s="93"/>
      <c r="CU6" s="93"/>
      <c r="CV6" s="93"/>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32"/>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row>
    <row r="7" spans="1:350" s="14" customFormat="1" ht="15.75" customHeight="1" x14ac:dyDescent="0.25">
      <c r="A7" s="264" t="s">
        <v>0</v>
      </c>
      <c r="B7" s="259" t="s">
        <v>399</v>
      </c>
      <c r="C7" s="174" t="s">
        <v>1</v>
      </c>
      <c r="D7" s="266" t="s">
        <v>2</v>
      </c>
      <c r="E7" s="254" t="s">
        <v>81</v>
      </c>
      <c r="F7" s="254" t="s">
        <v>91</v>
      </c>
      <c r="G7" s="254" t="s">
        <v>819</v>
      </c>
      <c r="H7" s="174" t="s">
        <v>84</v>
      </c>
      <c r="I7" s="174"/>
      <c r="J7" s="267" t="s">
        <v>3</v>
      </c>
      <c r="K7" s="268"/>
      <c r="L7" s="268"/>
      <c r="M7" s="269"/>
      <c r="N7" s="273" t="s">
        <v>4</v>
      </c>
      <c r="O7" s="273" t="s">
        <v>83</v>
      </c>
      <c r="P7" s="259" t="s">
        <v>82</v>
      </c>
      <c r="Q7" s="38"/>
      <c r="R7" s="39"/>
      <c r="S7" s="11"/>
      <c r="T7" s="204" t="s">
        <v>5</v>
      </c>
      <c r="U7" s="204"/>
      <c r="V7" s="204"/>
      <c r="W7" s="204"/>
      <c r="X7" s="204"/>
      <c r="Y7" s="204"/>
      <c r="Z7" s="204"/>
      <c r="AA7" s="204"/>
      <c r="AB7" s="204"/>
      <c r="AC7" s="204"/>
      <c r="AD7" s="204"/>
      <c r="AE7" s="204"/>
      <c r="AF7" s="204"/>
      <c r="AG7" s="204"/>
      <c r="AH7" s="204"/>
      <c r="AI7" s="204"/>
      <c r="AJ7" s="204"/>
      <c r="AK7" s="204"/>
      <c r="AL7" s="204"/>
      <c r="AM7" s="204"/>
      <c r="AN7" s="204"/>
      <c r="AO7" s="204"/>
      <c r="AP7" s="204"/>
      <c r="AQ7" s="204"/>
      <c r="AR7" s="204"/>
      <c r="AS7" s="204"/>
      <c r="AT7" s="204"/>
      <c r="AU7" s="204"/>
      <c r="AV7" s="204"/>
      <c r="AW7" s="205"/>
      <c r="AX7" s="10"/>
      <c r="AY7" s="11"/>
      <c r="AZ7" s="11"/>
      <c r="BA7" s="204" t="s">
        <v>6</v>
      </c>
      <c r="BB7" s="204"/>
      <c r="BC7" s="204"/>
      <c r="BD7" s="204"/>
      <c r="BE7" s="204"/>
      <c r="BF7" s="204"/>
      <c r="BG7" s="204"/>
      <c r="BH7" s="204"/>
      <c r="BI7" s="204"/>
      <c r="BJ7" s="204"/>
      <c r="BK7" s="204"/>
      <c r="BL7" s="204"/>
      <c r="BM7" s="204"/>
      <c r="BN7" s="204"/>
      <c r="BO7" s="204"/>
      <c r="BP7" s="204"/>
      <c r="BQ7" s="204"/>
      <c r="BR7" s="204"/>
      <c r="BS7" s="204"/>
      <c r="BT7" s="204"/>
      <c r="BU7" s="204"/>
      <c r="BV7" s="204"/>
      <c r="BW7" s="204"/>
      <c r="BX7" s="204"/>
      <c r="BY7" s="204"/>
      <c r="BZ7" s="204"/>
      <c r="CA7" s="204"/>
      <c r="CB7" s="204"/>
      <c r="CC7" s="204"/>
      <c r="CD7" s="204"/>
      <c r="CE7" s="12"/>
      <c r="CF7" s="10"/>
      <c r="CG7" s="11"/>
      <c r="CH7" s="11"/>
      <c r="CI7" s="204" t="s">
        <v>7</v>
      </c>
      <c r="CJ7" s="204"/>
      <c r="CK7" s="204"/>
      <c r="CL7" s="204"/>
      <c r="CM7" s="204"/>
      <c r="CN7" s="204"/>
      <c r="CO7" s="204"/>
      <c r="CP7" s="204"/>
      <c r="CQ7" s="204"/>
      <c r="CR7" s="204"/>
      <c r="CS7" s="204"/>
      <c r="CT7" s="204"/>
      <c r="CU7" s="204"/>
      <c r="CV7" s="204"/>
      <c r="CW7" s="204"/>
      <c r="CX7" s="204"/>
      <c r="CY7" s="204"/>
      <c r="CZ7" s="204"/>
      <c r="DA7" s="204"/>
      <c r="DB7" s="204"/>
      <c r="DC7" s="204"/>
      <c r="DD7" s="204"/>
      <c r="DE7" s="204"/>
      <c r="DF7" s="204"/>
      <c r="DG7" s="204"/>
      <c r="DH7" s="204"/>
      <c r="DI7" s="204"/>
      <c r="DJ7" s="204"/>
      <c r="DK7" s="204"/>
      <c r="DL7" s="204"/>
      <c r="DM7" s="13"/>
      <c r="DN7" s="10"/>
      <c r="DO7" s="11"/>
      <c r="DP7" s="11"/>
      <c r="DQ7" s="204" t="s">
        <v>8</v>
      </c>
      <c r="DR7" s="204"/>
      <c r="DS7" s="204"/>
      <c r="DT7" s="204"/>
      <c r="DU7" s="204"/>
      <c r="DV7" s="204"/>
      <c r="DW7" s="204"/>
      <c r="DX7" s="204"/>
      <c r="DY7" s="204"/>
      <c r="DZ7" s="204"/>
      <c r="EA7" s="204"/>
      <c r="EB7" s="204"/>
      <c r="EC7" s="204"/>
      <c r="ED7" s="204"/>
      <c r="EE7" s="204"/>
      <c r="EF7" s="204"/>
      <c r="EG7" s="204"/>
      <c r="EH7" s="204"/>
      <c r="EI7" s="204"/>
      <c r="EJ7" s="204"/>
      <c r="EK7" s="204"/>
      <c r="EL7" s="204"/>
      <c r="EM7" s="204"/>
      <c r="EN7" s="204"/>
      <c r="EO7" s="204"/>
      <c r="EP7" s="204"/>
      <c r="EQ7" s="204"/>
      <c r="ER7" s="204"/>
      <c r="ES7" s="10"/>
      <c r="ET7" s="11"/>
      <c r="EU7" s="11"/>
      <c r="EV7" s="204" t="s">
        <v>9</v>
      </c>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34"/>
      <c r="GA7" s="10"/>
      <c r="GB7" s="11"/>
      <c r="GC7" s="11"/>
      <c r="GD7" s="204" t="s">
        <v>10</v>
      </c>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3" t="s">
        <v>11</v>
      </c>
      <c r="HI7" s="204"/>
      <c r="HJ7" s="204"/>
      <c r="HK7" s="204"/>
      <c r="HL7" s="204"/>
      <c r="HM7" s="204"/>
      <c r="HN7" s="204"/>
      <c r="HO7" s="204"/>
      <c r="HP7" s="204"/>
      <c r="HQ7" s="204"/>
      <c r="HR7" s="204"/>
      <c r="HS7" s="204"/>
      <c r="HT7" s="204"/>
      <c r="HU7" s="204"/>
      <c r="HV7" s="204"/>
      <c r="HW7" s="204"/>
      <c r="HX7" s="204"/>
      <c r="HY7" s="204"/>
      <c r="HZ7" s="204"/>
      <c r="IA7" s="204"/>
      <c r="IB7" s="204"/>
      <c r="IC7" s="204"/>
      <c r="ID7" s="204"/>
      <c r="IE7" s="204"/>
      <c r="IF7" s="204"/>
      <c r="IG7" s="204"/>
      <c r="IH7" s="204"/>
      <c r="II7" s="204"/>
      <c r="IJ7" s="204"/>
      <c r="IK7" s="204"/>
      <c r="IL7" s="204"/>
      <c r="IM7" s="204"/>
      <c r="IN7" s="204"/>
      <c r="IO7" s="205"/>
      <c r="IP7" s="208">
        <v>41791</v>
      </c>
      <c r="IQ7" s="209"/>
      <c r="IR7" s="209"/>
      <c r="IS7" s="209"/>
      <c r="IT7" s="209"/>
      <c r="IU7" s="209"/>
      <c r="IV7" s="209"/>
      <c r="IW7" s="209"/>
      <c r="IX7" s="209"/>
      <c r="IY7" s="209"/>
      <c r="IZ7" s="209"/>
      <c r="JA7" s="209"/>
      <c r="JB7" s="209"/>
      <c r="JC7" s="209"/>
      <c r="JD7" s="209"/>
      <c r="JE7" s="209"/>
      <c r="JF7" s="209"/>
      <c r="JG7" s="209"/>
      <c r="JH7" s="209"/>
      <c r="JI7" s="209"/>
      <c r="JJ7" s="209"/>
      <c r="JK7" s="209"/>
      <c r="JL7" s="209"/>
      <c r="JM7" s="209"/>
      <c r="JN7" s="209"/>
      <c r="JO7" s="209"/>
      <c r="JP7" s="209"/>
      <c r="JQ7" s="209"/>
      <c r="JR7" s="209"/>
      <c r="JS7" s="209"/>
      <c r="JT7" s="209"/>
      <c r="JU7" s="209"/>
      <c r="JV7" s="210"/>
      <c r="JW7" s="203" t="s">
        <v>94</v>
      </c>
      <c r="JX7" s="204"/>
      <c r="JY7" s="204"/>
      <c r="JZ7" s="204"/>
      <c r="KA7" s="204"/>
      <c r="KB7" s="204"/>
      <c r="KC7" s="204"/>
      <c r="KD7" s="204"/>
      <c r="KE7" s="204"/>
      <c r="KF7" s="204"/>
      <c r="KG7" s="204"/>
      <c r="KH7" s="204"/>
      <c r="KI7" s="204"/>
      <c r="KJ7" s="204"/>
      <c r="KK7" s="204"/>
      <c r="KL7" s="204"/>
      <c r="KM7" s="204"/>
      <c r="KN7" s="204"/>
      <c r="KO7" s="204"/>
      <c r="KP7" s="204"/>
      <c r="KQ7" s="204"/>
      <c r="KR7" s="204"/>
      <c r="KS7" s="204"/>
      <c r="KT7" s="204"/>
      <c r="KU7" s="204"/>
      <c r="KV7" s="204"/>
      <c r="KW7" s="204"/>
      <c r="KX7" s="204"/>
      <c r="KY7" s="204"/>
      <c r="KZ7" s="204"/>
      <c r="LA7" s="204"/>
      <c r="LB7" s="204"/>
      <c r="LC7" s="204"/>
      <c r="LD7" s="205"/>
      <c r="LE7" s="203" t="s">
        <v>97</v>
      </c>
      <c r="LF7" s="204"/>
      <c r="LG7" s="204"/>
      <c r="LH7" s="204"/>
      <c r="LI7" s="204"/>
      <c r="LJ7" s="204"/>
      <c r="LK7" s="204"/>
      <c r="LL7" s="204"/>
      <c r="LM7" s="204"/>
      <c r="LN7" s="204"/>
      <c r="LO7" s="204"/>
      <c r="LP7" s="204"/>
      <c r="LQ7" s="204"/>
      <c r="LR7" s="204"/>
      <c r="LS7" s="204"/>
      <c r="LT7" s="204"/>
      <c r="LU7" s="204"/>
      <c r="LV7" s="204"/>
      <c r="LW7" s="204"/>
      <c r="LX7" s="204"/>
      <c r="LY7" s="204"/>
      <c r="LZ7" s="204"/>
      <c r="MA7" s="204"/>
      <c r="MB7" s="204"/>
      <c r="MC7" s="204"/>
      <c r="MD7" s="204"/>
      <c r="ME7" s="204"/>
      <c r="MF7" s="204"/>
      <c r="MG7" s="204"/>
      <c r="MH7" s="204"/>
      <c r="MI7" s="204"/>
      <c r="MJ7" s="204"/>
      <c r="MK7" s="204"/>
      <c r="ML7" s="205"/>
    </row>
    <row r="8" spans="1:350" s="14" customFormat="1" ht="54.75" customHeight="1" x14ac:dyDescent="0.25">
      <c r="A8" s="264"/>
      <c r="B8" s="260"/>
      <c r="C8" s="174"/>
      <c r="D8" s="266"/>
      <c r="E8" s="255"/>
      <c r="F8" s="255"/>
      <c r="G8" s="255"/>
      <c r="H8" s="174"/>
      <c r="I8" s="174"/>
      <c r="J8" s="270"/>
      <c r="K8" s="271"/>
      <c r="L8" s="271"/>
      <c r="M8" s="272"/>
      <c r="N8" s="274"/>
      <c r="O8" s="274"/>
      <c r="P8" s="260"/>
      <c r="Q8" s="174" t="s">
        <v>12</v>
      </c>
      <c r="R8" s="174"/>
      <c r="S8" s="174"/>
      <c r="T8" s="162">
        <v>41579</v>
      </c>
      <c r="U8" s="162">
        <v>41580</v>
      </c>
      <c r="V8" s="162">
        <v>41581</v>
      </c>
      <c r="W8" s="162">
        <v>41582</v>
      </c>
      <c r="X8" s="162">
        <v>41583</v>
      </c>
      <c r="Y8" s="162">
        <v>41584</v>
      </c>
      <c r="Z8" s="162">
        <v>41585</v>
      </c>
      <c r="AA8" s="162">
        <v>41586</v>
      </c>
      <c r="AB8" s="162">
        <v>41587</v>
      </c>
      <c r="AC8" s="162">
        <v>41588</v>
      </c>
      <c r="AD8" s="162">
        <v>41589</v>
      </c>
      <c r="AE8" s="162">
        <v>41590</v>
      </c>
      <c r="AF8" s="162">
        <v>41591</v>
      </c>
      <c r="AG8" s="162">
        <v>41592</v>
      </c>
      <c r="AH8" s="162">
        <v>41593</v>
      </c>
      <c r="AI8" s="162">
        <v>41594</v>
      </c>
      <c r="AJ8" s="162">
        <v>41595</v>
      </c>
      <c r="AK8" s="162">
        <v>41596</v>
      </c>
      <c r="AL8" s="162">
        <v>41597</v>
      </c>
      <c r="AM8" s="162">
        <v>41598</v>
      </c>
      <c r="AN8" s="162">
        <v>41599</v>
      </c>
      <c r="AO8" s="162">
        <v>41600</v>
      </c>
      <c r="AP8" s="162">
        <v>41601</v>
      </c>
      <c r="AQ8" s="162">
        <v>41602</v>
      </c>
      <c r="AR8" s="162">
        <v>41603</v>
      </c>
      <c r="AS8" s="162">
        <v>41604</v>
      </c>
      <c r="AT8" s="162">
        <v>41605</v>
      </c>
      <c r="AU8" s="162">
        <v>41606</v>
      </c>
      <c r="AV8" s="162">
        <v>41607</v>
      </c>
      <c r="AW8" s="162">
        <v>41608</v>
      </c>
      <c r="AX8" s="174" t="s">
        <v>13</v>
      </c>
      <c r="AY8" s="174"/>
      <c r="AZ8" s="174"/>
      <c r="BA8" s="162">
        <v>41609</v>
      </c>
      <c r="BB8" s="162">
        <v>41610</v>
      </c>
      <c r="BC8" s="162">
        <v>41611</v>
      </c>
      <c r="BD8" s="162">
        <v>41612</v>
      </c>
      <c r="BE8" s="162">
        <v>41613</v>
      </c>
      <c r="BF8" s="162">
        <v>41614</v>
      </c>
      <c r="BG8" s="162">
        <v>41615</v>
      </c>
      <c r="BH8" s="162">
        <v>41616</v>
      </c>
      <c r="BI8" s="162">
        <v>41617</v>
      </c>
      <c r="BJ8" s="162">
        <v>41618</v>
      </c>
      <c r="BK8" s="162">
        <v>41619</v>
      </c>
      <c r="BL8" s="162">
        <v>41620</v>
      </c>
      <c r="BM8" s="162">
        <v>41621</v>
      </c>
      <c r="BN8" s="162">
        <v>41622</v>
      </c>
      <c r="BO8" s="162">
        <v>41623</v>
      </c>
      <c r="BP8" s="162">
        <v>41624</v>
      </c>
      <c r="BQ8" s="162">
        <v>41625</v>
      </c>
      <c r="BR8" s="162">
        <v>41626</v>
      </c>
      <c r="BS8" s="162">
        <v>41627</v>
      </c>
      <c r="BT8" s="162">
        <v>41628</v>
      </c>
      <c r="BU8" s="162">
        <v>41629</v>
      </c>
      <c r="BV8" s="162">
        <v>41630</v>
      </c>
      <c r="BW8" s="162">
        <v>41631</v>
      </c>
      <c r="BX8" s="162">
        <v>41632</v>
      </c>
      <c r="BY8" s="162">
        <v>41633</v>
      </c>
      <c r="BZ8" s="162">
        <v>41634</v>
      </c>
      <c r="CA8" s="162">
        <v>41635</v>
      </c>
      <c r="CB8" s="162">
        <v>41636</v>
      </c>
      <c r="CC8" s="162">
        <v>41637</v>
      </c>
      <c r="CD8" s="162">
        <v>41638</v>
      </c>
      <c r="CE8" s="162">
        <v>41639</v>
      </c>
      <c r="CF8" s="174" t="s">
        <v>14</v>
      </c>
      <c r="CG8" s="174"/>
      <c r="CH8" s="174"/>
      <c r="CI8" s="162">
        <v>41640</v>
      </c>
      <c r="CJ8" s="162">
        <v>41641</v>
      </c>
      <c r="CK8" s="162">
        <v>41642</v>
      </c>
      <c r="CL8" s="162">
        <v>41643</v>
      </c>
      <c r="CM8" s="162">
        <v>41644</v>
      </c>
      <c r="CN8" s="162">
        <v>41645</v>
      </c>
      <c r="CO8" s="162">
        <v>41646</v>
      </c>
      <c r="CP8" s="169">
        <v>41647</v>
      </c>
      <c r="CQ8" s="169">
        <v>41648</v>
      </c>
      <c r="CR8" s="169">
        <v>41649</v>
      </c>
      <c r="CS8" s="169">
        <v>41650</v>
      </c>
      <c r="CT8" s="169">
        <v>41651</v>
      </c>
      <c r="CU8" s="169">
        <v>41652</v>
      </c>
      <c r="CV8" s="169">
        <v>41653</v>
      </c>
      <c r="CW8" s="162">
        <v>41654</v>
      </c>
      <c r="CX8" s="162">
        <v>41655</v>
      </c>
      <c r="CY8" s="162">
        <v>41656</v>
      </c>
      <c r="CZ8" s="162">
        <v>41657</v>
      </c>
      <c r="DA8" s="162">
        <v>41658</v>
      </c>
      <c r="DB8" s="162">
        <v>41659</v>
      </c>
      <c r="DC8" s="162">
        <v>41660</v>
      </c>
      <c r="DD8" s="162">
        <v>41661</v>
      </c>
      <c r="DE8" s="162">
        <v>41662</v>
      </c>
      <c r="DF8" s="162">
        <v>41663</v>
      </c>
      <c r="DG8" s="162">
        <v>41664</v>
      </c>
      <c r="DH8" s="162">
        <v>41665</v>
      </c>
      <c r="DI8" s="162">
        <v>41666</v>
      </c>
      <c r="DJ8" s="162">
        <v>41667</v>
      </c>
      <c r="DK8" s="162">
        <v>41668</v>
      </c>
      <c r="DL8" s="162">
        <v>41669</v>
      </c>
      <c r="DM8" s="162">
        <v>41670</v>
      </c>
      <c r="DN8" s="174" t="s">
        <v>15</v>
      </c>
      <c r="DO8" s="174"/>
      <c r="DP8" s="174"/>
      <c r="DQ8" s="162">
        <v>41671</v>
      </c>
      <c r="DR8" s="162">
        <v>41672</v>
      </c>
      <c r="DS8" s="162">
        <v>41673</v>
      </c>
      <c r="DT8" s="162">
        <v>41674</v>
      </c>
      <c r="DU8" s="162">
        <v>41675</v>
      </c>
      <c r="DV8" s="162">
        <v>41676</v>
      </c>
      <c r="DW8" s="162">
        <v>41677</v>
      </c>
      <c r="DX8" s="162">
        <v>41678</v>
      </c>
      <c r="DY8" s="162">
        <v>41679</v>
      </c>
      <c r="DZ8" s="162">
        <v>41680</v>
      </c>
      <c r="EA8" s="162">
        <v>41681</v>
      </c>
      <c r="EB8" s="162">
        <v>41682</v>
      </c>
      <c r="EC8" s="162">
        <v>41683</v>
      </c>
      <c r="ED8" s="162">
        <v>41684</v>
      </c>
      <c r="EE8" s="162">
        <v>41685</v>
      </c>
      <c r="EF8" s="162">
        <v>41686</v>
      </c>
      <c r="EG8" s="252">
        <v>41687</v>
      </c>
      <c r="EH8" s="169">
        <v>41688</v>
      </c>
      <c r="EI8" s="169">
        <v>41689</v>
      </c>
      <c r="EJ8" s="169">
        <v>41690</v>
      </c>
      <c r="EK8" s="169">
        <v>41691</v>
      </c>
      <c r="EL8" s="169">
        <v>41692</v>
      </c>
      <c r="EM8" s="169">
        <v>41693</v>
      </c>
      <c r="EN8" s="169">
        <v>41694</v>
      </c>
      <c r="EO8" s="169">
        <v>41695</v>
      </c>
      <c r="EP8" s="169">
        <v>41696</v>
      </c>
      <c r="EQ8" s="169">
        <v>41697</v>
      </c>
      <c r="ER8" s="162">
        <v>41698</v>
      </c>
      <c r="ES8" s="174" t="s">
        <v>16</v>
      </c>
      <c r="ET8" s="174"/>
      <c r="EU8" s="174"/>
      <c r="EV8" s="162">
        <v>41699</v>
      </c>
      <c r="EW8" s="162">
        <v>41700</v>
      </c>
      <c r="EX8" s="169">
        <v>41701</v>
      </c>
      <c r="EY8" s="169">
        <v>41702</v>
      </c>
      <c r="EZ8" s="169">
        <v>41703</v>
      </c>
      <c r="FA8" s="169">
        <v>41704</v>
      </c>
      <c r="FB8" s="169">
        <v>41705</v>
      </c>
      <c r="FC8" s="169">
        <v>41706</v>
      </c>
      <c r="FD8" s="169">
        <v>41707</v>
      </c>
      <c r="FE8" s="169">
        <v>41708</v>
      </c>
      <c r="FF8" s="169">
        <v>41709</v>
      </c>
      <c r="FG8" s="169">
        <v>41710</v>
      </c>
      <c r="FH8" s="169">
        <v>41711</v>
      </c>
      <c r="FI8" s="169">
        <v>41712</v>
      </c>
      <c r="FJ8" s="169">
        <v>41713</v>
      </c>
      <c r="FK8" s="169">
        <v>41714</v>
      </c>
      <c r="FL8" s="169">
        <v>41715</v>
      </c>
      <c r="FM8" s="169">
        <v>41716</v>
      </c>
      <c r="FN8" s="169">
        <v>41717</v>
      </c>
      <c r="FO8" s="169">
        <v>41718</v>
      </c>
      <c r="FP8" s="169">
        <v>41719</v>
      </c>
      <c r="FQ8" s="169">
        <v>41720</v>
      </c>
      <c r="FR8" s="169">
        <v>41721</v>
      </c>
      <c r="FS8" s="169">
        <v>41722</v>
      </c>
      <c r="FT8" s="169">
        <v>41723</v>
      </c>
      <c r="FU8" s="169">
        <v>41724</v>
      </c>
      <c r="FV8" s="169">
        <v>41725</v>
      </c>
      <c r="FW8" s="169">
        <v>41726</v>
      </c>
      <c r="FX8" s="162">
        <v>41727</v>
      </c>
      <c r="FY8" s="169">
        <v>41728</v>
      </c>
      <c r="FZ8" s="169">
        <v>41729</v>
      </c>
      <c r="GA8" s="174" t="s">
        <v>17</v>
      </c>
      <c r="GB8" s="174"/>
      <c r="GC8" s="174"/>
      <c r="GD8" s="169">
        <v>41730</v>
      </c>
      <c r="GE8" s="169">
        <v>41731</v>
      </c>
      <c r="GF8" s="169">
        <v>41732</v>
      </c>
      <c r="GG8" s="169">
        <v>41733</v>
      </c>
      <c r="GH8" s="169">
        <v>41734</v>
      </c>
      <c r="GI8" s="169">
        <v>41735</v>
      </c>
      <c r="GJ8" s="169">
        <v>41736</v>
      </c>
      <c r="GK8" s="169">
        <v>41737</v>
      </c>
      <c r="GL8" s="169">
        <v>41738</v>
      </c>
      <c r="GM8" s="169">
        <v>41739</v>
      </c>
      <c r="GN8" s="169">
        <v>41740</v>
      </c>
      <c r="GO8" s="169">
        <v>41741</v>
      </c>
      <c r="GP8" s="169">
        <v>41742</v>
      </c>
      <c r="GQ8" s="169">
        <v>41743</v>
      </c>
      <c r="GR8" s="169">
        <v>41744</v>
      </c>
      <c r="GS8" s="169">
        <v>41745</v>
      </c>
      <c r="GT8" s="169">
        <v>41746</v>
      </c>
      <c r="GU8" s="169">
        <v>41747</v>
      </c>
      <c r="GV8" s="169">
        <v>41748</v>
      </c>
      <c r="GW8" s="169">
        <v>41749</v>
      </c>
      <c r="GX8" s="169">
        <v>41750</v>
      </c>
      <c r="GY8" s="169">
        <v>41751</v>
      </c>
      <c r="GZ8" s="169">
        <v>41752</v>
      </c>
      <c r="HA8" s="169">
        <v>41753</v>
      </c>
      <c r="HB8" s="169">
        <v>41754</v>
      </c>
      <c r="HC8" s="169">
        <v>41755</v>
      </c>
      <c r="HD8" s="169">
        <v>41756</v>
      </c>
      <c r="HE8" s="169">
        <v>41757</v>
      </c>
      <c r="HF8" s="169">
        <v>41758</v>
      </c>
      <c r="HG8" s="169">
        <v>41759</v>
      </c>
      <c r="HH8" s="174" t="s">
        <v>18</v>
      </c>
      <c r="HI8" s="174"/>
      <c r="HJ8" s="174"/>
      <c r="HK8" s="169">
        <v>41760</v>
      </c>
      <c r="HL8" s="169">
        <v>41761</v>
      </c>
      <c r="HM8" s="169">
        <v>41762</v>
      </c>
      <c r="HN8" s="169">
        <v>41763</v>
      </c>
      <c r="HO8" s="169">
        <v>41764</v>
      </c>
      <c r="HP8" s="169">
        <v>41765</v>
      </c>
      <c r="HQ8" s="169">
        <v>41766</v>
      </c>
      <c r="HR8" s="169">
        <v>41767</v>
      </c>
      <c r="HS8" s="162">
        <v>41768</v>
      </c>
      <c r="HT8" s="162">
        <v>41769</v>
      </c>
      <c r="HU8" s="162">
        <v>41770</v>
      </c>
      <c r="HV8" s="162">
        <v>41771</v>
      </c>
      <c r="HW8" s="162">
        <v>41772</v>
      </c>
      <c r="HX8" s="162">
        <v>41773</v>
      </c>
      <c r="HY8" s="162">
        <v>41774</v>
      </c>
      <c r="HZ8" s="162">
        <v>41775</v>
      </c>
      <c r="IA8" s="162">
        <v>41776</v>
      </c>
      <c r="IB8" s="162">
        <v>41777</v>
      </c>
      <c r="IC8" s="162">
        <v>41778</v>
      </c>
      <c r="ID8" s="162">
        <v>41779</v>
      </c>
      <c r="IE8" s="162">
        <v>41780</v>
      </c>
      <c r="IF8" s="162">
        <v>41781</v>
      </c>
      <c r="IG8" s="162">
        <v>41782</v>
      </c>
      <c r="IH8" s="162">
        <v>41783</v>
      </c>
      <c r="II8" s="162">
        <v>41784</v>
      </c>
      <c r="IJ8" s="162">
        <v>41785</v>
      </c>
      <c r="IK8" s="162">
        <v>41786</v>
      </c>
      <c r="IL8" s="162">
        <v>41787</v>
      </c>
      <c r="IM8" s="162">
        <v>41788</v>
      </c>
      <c r="IN8" s="211">
        <v>41789</v>
      </c>
      <c r="IO8" s="162">
        <v>41790</v>
      </c>
      <c r="IP8" s="174" t="s">
        <v>19</v>
      </c>
      <c r="IQ8" s="174"/>
      <c r="IR8" s="174"/>
      <c r="IS8" s="162">
        <v>41791</v>
      </c>
      <c r="IT8" s="162">
        <v>41792</v>
      </c>
      <c r="IU8" s="162">
        <v>41793</v>
      </c>
      <c r="IV8" s="162">
        <v>41794</v>
      </c>
      <c r="IW8" s="162">
        <v>41795</v>
      </c>
      <c r="IX8" s="162">
        <v>41796</v>
      </c>
      <c r="IY8" s="162">
        <v>41797</v>
      </c>
      <c r="IZ8" s="162">
        <v>41798</v>
      </c>
      <c r="JA8" s="162">
        <v>41799</v>
      </c>
      <c r="JB8" s="162">
        <v>41800</v>
      </c>
      <c r="JC8" s="162">
        <v>41801</v>
      </c>
      <c r="JD8" s="162">
        <v>41802</v>
      </c>
      <c r="JE8" s="162">
        <v>41803</v>
      </c>
      <c r="JF8" s="162">
        <v>41804</v>
      </c>
      <c r="JG8" s="162">
        <v>41805</v>
      </c>
      <c r="JH8" s="162">
        <v>41806</v>
      </c>
      <c r="JI8" s="162">
        <v>41807</v>
      </c>
      <c r="JJ8" s="162">
        <v>41808</v>
      </c>
      <c r="JK8" s="162">
        <v>41809</v>
      </c>
      <c r="JL8" s="162">
        <v>41810</v>
      </c>
      <c r="JM8" s="162">
        <v>41811</v>
      </c>
      <c r="JN8" s="162">
        <v>41812</v>
      </c>
      <c r="JO8" s="162">
        <v>41813</v>
      </c>
      <c r="JP8" s="162">
        <v>41814</v>
      </c>
      <c r="JQ8" s="162">
        <v>41815</v>
      </c>
      <c r="JR8" s="162">
        <v>41816</v>
      </c>
      <c r="JS8" s="162">
        <v>41817</v>
      </c>
      <c r="JT8" s="162">
        <v>41818</v>
      </c>
      <c r="JU8" s="162">
        <v>41819</v>
      </c>
      <c r="JV8" s="162">
        <v>41820</v>
      </c>
      <c r="JW8" s="174" t="s">
        <v>95</v>
      </c>
      <c r="JX8" s="174"/>
      <c r="JY8" s="174"/>
      <c r="JZ8" s="162">
        <v>41821</v>
      </c>
      <c r="KA8" s="162">
        <v>41822</v>
      </c>
      <c r="KB8" s="162">
        <v>41823</v>
      </c>
      <c r="KC8" s="162">
        <v>41824</v>
      </c>
      <c r="KD8" s="162">
        <v>41825</v>
      </c>
      <c r="KE8" s="162">
        <v>41826</v>
      </c>
      <c r="KF8" s="162">
        <v>41827</v>
      </c>
      <c r="KG8" s="162">
        <v>41828</v>
      </c>
      <c r="KH8" s="162">
        <v>41829</v>
      </c>
      <c r="KI8" s="162">
        <v>41830</v>
      </c>
      <c r="KJ8" s="162">
        <v>41831</v>
      </c>
      <c r="KK8" s="162">
        <v>41832</v>
      </c>
      <c r="KL8" s="162">
        <v>41833</v>
      </c>
      <c r="KM8" s="162">
        <v>41834</v>
      </c>
      <c r="KN8" s="162">
        <v>41835</v>
      </c>
      <c r="KO8" s="162">
        <v>41836</v>
      </c>
      <c r="KP8" s="162">
        <v>41837</v>
      </c>
      <c r="KQ8" s="162">
        <v>41838</v>
      </c>
      <c r="KR8" s="162">
        <v>41839</v>
      </c>
      <c r="KS8" s="162">
        <v>41840</v>
      </c>
      <c r="KT8" s="162">
        <v>41841</v>
      </c>
      <c r="KU8" s="162">
        <v>41842</v>
      </c>
      <c r="KV8" s="162">
        <v>41843</v>
      </c>
      <c r="KW8" s="162">
        <v>41844</v>
      </c>
      <c r="KX8" s="162">
        <v>41845</v>
      </c>
      <c r="KY8" s="162">
        <v>41846</v>
      </c>
      <c r="KZ8" s="162">
        <v>41847</v>
      </c>
      <c r="LA8" s="162">
        <v>41848</v>
      </c>
      <c r="LB8" s="162">
        <v>41849</v>
      </c>
      <c r="LC8" s="162">
        <v>41850</v>
      </c>
      <c r="LD8" s="162">
        <v>41851</v>
      </c>
      <c r="LE8" s="174" t="s">
        <v>96</v>
      </c>
      <c r="LF8" s="174"/>
      <c r="LG8" s="174"/>
      <c r="LH8" s="162">
        <v>41852</v>
      </c>
      <c r="LI8" s="162">
        <v>41853</v>
      </c>
      <c r="LJ8" s="162">
        <v>41854</v>
      </c>
      <c r="LK8" s="162">
        <v>41855</v>
      </c>
      <c r="LL8" s="162">
        <v>41856</v>
      </c>
      <c r="LM8" s="162">
        <v>41857</v>
      </c>
      <c r="LN8" s="162">
        <v>41858</v>
      </c>
      <c r="LO8" s="162">
        <v>41859</v>
      </c>
      <c r="LP8" s="162">
        <v>41860</v>
      </c>
      <c r="LQ8" s="162">
        <v>41861</v>
      </c>
      <c r="LR8" s="162">
        <v>41862</v>
      </c>
      <c r="LS8" s="162">
        <v>41863</v>
      </c>
      <c r="LT8" s="162">
        <v>41864</v>
      </c>
      <c r="LU8" s="162">
        <v>41865</v>
      </c>
      <c r="LV8" s="162">
        <v>41866</v>
      </c>
      <c r="LW8" s="162">
        <v>41867</v>
      </c>
      <c r="LX8" s="162">
        <v>41868</v>
      </c>
      <c r="LY8" s="162">
        <v>41869</v>
      </c>
      <c r="LZ8" s="162">
        <v>41870</v>
      </c>
      <c r="MA8" s="162">
        <v>41871</v>
      </c>
      <c r="MB8" s="162">
        <v>41872</v>
      </c>
      <c r="MC8" s="162">
        <v>41873</v>
      </c>
      <c r="MD8" s="162">
        <v>41874</v>
      </c>
      <c r="ME8" s="162">
        <v>41875</v>
      </c>
      <c r="MF8" s="162">
        <v>41876</v>
      </c>
      <c r="MG8" s="162">
        <v>41877</v>
      </c>
      <c r="MH8" s="162">
        <v>41878</v>
      </c>
      <c r="MI8" s="162">
        <v>41879</v>
      </c>
      <c r="MJ8" s="162">
        <v>41880</v>
      </c>
      <c r="MK8" s="162">
        <v>41881</v>
      </c>
      <c r="ML8" s="162">
        <v>41882</v>
      </c>
    </row>
    <row r="9" spans="1:350" s="14" customFormat="1" ht="54.75" customHeight="1" x14ac:dyDescent="0.25">
      <c r="A9" s="264"/>
      <c r="B9" s="261"/>
      <c r="C9" s="174"/>
      <c r="D9" s="266"/>
      <c r="E9" s="256"/>
      <c r="F9" s="256"/>
      <c r="G9" s="256"/>
      <c r="H9" s="15" t="s">
        <v>20</v>
      </c>
      <c r="I9" s="15" t="s">
        <v>21</v>
      </c>
      <c r="J9" s="29" t="s">
        <v>52</v>
      </c>
      <c r="K9" s="29" t="s">
        <v>53</v>
      </c>
      <c r="L9" s="26" t="s">
        <v>80</v>
      </c>
      <c r="M9" s="26" t="s">
        <v>79</v>
      </c>
      <c r="N9" s="275"/>
      <c r="O9" s="275"/>
      <c r="P9" s="261"/>
      <c r="Q9" s="40" t="s">
        <v>22</v>
      </c>
      <c r="R9" s="40" t="s">
        <v>23</v>
      </c>
      <c r="S9" s="26" t="s">
        <v>80</v>
      </c>
      <c r="T9" s="162"/>
      <c r="U9" s="162"/>
      <c r="V9" s="162"/>
      <c r="W9" s="162"/>
      <c r="X9" s="162"/>
      <c r="Y9" s="162"/>
      <c r="Z9" s="162"/>
      <c r="AA9" s="162"/>
      <c r="AB9" s="162"/>
      <c r="AC9" s="162"/>
      <c r="AD9" s="162"/>
      <c r="AE9" s="162"/>
      <c r="AF9" s="162"/>
      <c r="AG9" s="162"/>
      <c r="AH9" s="162"/>
      <c r="AI9" s="162"/>
      <c r="AJ9" s="162"/>
      <c r="AK9" s="162"/>
      <c r="AL9" s="162"/>
      <c r="AM9" s="162"/>
      <c r="AN9" s="162"/>
      <c r="AO9" s="162"/>
      <c r="AP9" s="162"/>
      <c r="AQ9" s="162"/>
      <c r="AR9" s="162"/>
      <c r="AS9" s="162"/>
      <c r="AT9" s="162"/>
      <c r="AU9" s="162"/>
      <c r="AV9" s="162"/>
      <c r="AW9" s="162"/>
      <c r="AX9" s="40" t="s">
        <v>22</v>
      </c>
      <c r="AY9" s="40" t="s">
        <v>23</v>
      </c>
      <c r="AZ9" s="26" t="s">
        <v>80</v>
      </c>
      <c r="BA9" s="162"/>
      <c r="BB9" s="162"/>
      <c r="BC9" s="162"/>
      <c r="BD9" s="162"/>
      <c r="BE9" s="162"/>
      <c r="BF9" s="162"/>
      <c r="BG9" s="162"/>
      <c r="BH9" s="162"/>
      <c r="BI9" s="162"/>
      <c r="BJ9" s="162"/>
      <c r="BK9" s="162"/>
      <c r="BL9" s="162"/>
      <c r="BM9" s="162"/>
      <c r="BN9" s="162"/>
      <c r="BO9" s="162"/>
      <c r="BP9" s="162"/>
      <c r="BQ9" s="162"/>
      <c r="BR9" s="162"/>
      <c r="BS9" s="162"/>
      <c r="BT9" s="162"/>
      <c r="BU9" s="162"/>
      <c r="BV9" s="162"/>
      <c r="BW9" s="162"/>
      <c r="BX9" s="162"/>
      <c r="BY9" s="162"/>
      <c r="BZ9" s="162"/>
      <c r="CA9" s="162"/>
      <c r="CB9" s="162"/>
      <c r="CC9" s="162"/>
      <c r="CD9" s="162"/>
      <c r="CE9" s="162"/>
      <c r="CF9" s="40" t="s">
        <v>22</v>
      </c>
      <c r="CG9" s="40" t="s">
        <v>23</v>
      </c>
      <c r="CH9" s="26" t="s">
        <v>80</v>
      </c>
      <c r="CI9" s="162"/>
      <c r="CJ9" s="162"/>
      <c r="CK9" s="162"/>
      <c r="CL9" s="162"/>
      <c r="CM9" s="162"/>
      <c r="CN9" s="162"/>
      <c r="CO9" s="162"/>
      <c r="CP9" s="169"/>
      <c r="CQ9" s="169"/>
      <c r="CR9" s="169"/>
      <c r="CS9" s="169"/>
      <c r="CT9" s="169"/>
      <c r="CU9" s="169"/>
      <c r="CV9" s="169"/>
      <c r="CW9" s="162"/>
      <c r="CX9" s="162"/>
      <c r="CY9" s="162"/>
      <c r="CZ9" s="162"/>
      <c r="DA9" s="162"/>
      <c r="DB9" s="162"/>
      <c r="DC9" s="162"/>
      <c r="DD9" s="162"/>
      <c r="DE9" s="162"/>
      <c r="DF9" s="162"/>
      <c r="DG9" s="162"/>
      <c r="DH9" s="162"/>
      <c r="DI9" s="162"/>
      <c r="DJ9" s="162"/>
      <c r="DK9" s="162"/>
      <c r="DL9" s="162"/>
      <c r="DM9" s="162"/>
      <c r="DN9" s="40" t="s">
        <v>22</v>
      </c>
      <c r="DO9" s="40" t="s">
        <v>23</v>
      </c>
      <c r="DP9" s="26" t="s">
        <v>80</v>
      </c>
      <c r="DQ9" s="162"/>
      <c r="DR9" s="162"/>
      <c r="DS9" s="162"/>
      <c r="DT9" s="162"/>
      <c r="DU9" s="162"/>
      <c r="DV9" s="162"/>
      <c r="DW9" s="162"/>
      <c r="DX9" s="162"/>
      <c r="DY9" s="162"/>
      <c r="DZ9" s="162"/>
      <c r="EA9" s="162"/>
      <c r="EB9" s="162"/>
      <c r="EC9" s="162"/>
      <c r="ED9" s="162"/>
      <c r="EE9" s="162"/>
      <c r="EF9" s="162"/>
      <c r="EG9" s="253"/>
      <c r="EH9" s="169"/>
      <c r="EI9" s="169"/>
      <c r="EJ9" s="169"/>
      <c r="EK9" s="169"/>
      <c r="EL9" s="169"/>
      <c r="EM9" s="169"/>
      <c r="EN9" s="169"/>
      <c r="EO9" s="169"/>
      <c r="EP9" s="169"/>
      <c r="EQ9" s="169"/>
      <c r="ER9" s="162"/>
      <c r="ES9" s="40" t="s">
        <v>22</v>
      </c>
      <c r="ET9" s="40" t="s">
        <v>23</v>
      </c>
      <c r="EU9" s="26" t="s">
        <v>80</v>
      </c>
      <c r="EV9" s="162"/>
      <c r="EW9" s="162"/>
      <c r="EX9" s="169"/>
      <c r="EY9" s="169"/>
      <c r="EZ9" s="169"/>
      <c r="FA9" s="169"/>
      <c r="FB9" s="169"/>
      <c r="FC9" s="169"/>
      <c r="FD9" s="169"/>
      <c r="FE9" s="169"/>
      <c r="FF9" s="169"/>
      <c r="FG9" s="169"/>
      <c r="FH9" s="169"/>
      <c r="FI9" s="169"/>
      <c r="FJ9" s="169"/>
      <c r="FK9" s="169"/>
      <c r="FL9" s="169"/>
      <c r="FM9" s="169"/>
      <c r="FN9" s="169"/>
      <c r="FO9" s="169"/>
      <c r="FP9" s="169"/>
      <c r="FQ9" s="169"/>
      <c r="FR9" s="169"/>
      <c r="FS9" s="169"/>
      <c r="FT9" s="169"/>
      <c r="FU9" s="169"/>
      <c r="FV9" s="169"/>
      <c r="FW9" s="169"/>
      <c r="FX9" s="162"/>
      <c r="FY9" s="169"/>
      <c r="FZ9" s="169"/>
      <c r="GA9" s="40" t="s">
        <v>22</v>
      </c>
      <c r="GB9" s="40" t="s">
        <v>23</v>
      </c>
      <c r="GC9" s="26" t="s">
        <v>80</v>
      </c>
      <c r="GD9" s="169"/>
      <c r="GE9" s="169"/>
      <c r="GF9" s="169"/>
      <c r="GG9" s="169"/>
      <c r="GH9" s="169"/>
      <c r="GI9" s="169"/>
      <c r="GJ9" s="169"/>
      <c r="GK9" s="169"/>
      <c r="GL9" s="169"/>
      <c r="GM9" s="169"/>
      <c r="GN9" s="169"/>
      <c r="GO9" s="169"/>
      <c r="GP9" s="169"/>
      <c r="GQ9" s="169"/>
      <c r="GR9" s="169"/>
      <c r="GS9" s="169"/>
      <c r="GT9" s="169"/>
      <c r="GU9" s="169"/>
      <c r="GV9" s="169"/>
      <c r="GW9" s="169"/>
      <c r="GX9" s="169"/>
      <c r="GY9" s="169"/>
      <c r="GZ9" s="169"/>
      <c r="HA9" s="169"/>
      <c r="HB9" s="169"/>
      <c r="HC9" s="169"/>
      <c r="HD9" s="169"/>
      <c r="HE9" s="169"/>
      <c r="HF9" s="169"/>
      <c r="HG9" s="169"/>
      <c r="HH9" s="40" t="s">
        <v>22</v>
      </c>
      <c r="HI9" s="40" t="s">
        <v>23</v>
      </c>
      <c r="HJ9" s="26" t="s">
        <v>80</v>
      </c>
      <c r="HK9" s="169"/>
      <c r="HL9" s="169"/>
      <c r="HM9" s="169"/>
      <c r="HN9" s="169"/>
      <c r="HO9" s="169"/>
      <c r="HP9" s="169"/>
      <c r="HQ9" s="169"/>
      <c r="HR9" s="169"/>
      <c r="HS9" s="162"/>
      <c r="HT9" s="162"/>
      <c r="HU9" s="162"/>
      <c r="HV9" s="162"/>
      <c r="HW9" s="162"/>
      <c r="HX9" s="162"/>
      <c r="HY9" s="162"/>
      <c r="HZ9" s="162"/>
      <c r="IA9" s="162"/>
      <c r="IB9" s="162"/>
      <c r="IC9" s="162"/>
      <c r="ID9" s="162"/>
      <c r="IE9" s="162"/>
      <c r="IF9" s="162"/>
      <c r="IG9" s="162"/>
      <c r="IH9" s="162"/>
      <c r="II9" s="162"/>
      <c r="IJ9" s="162"/>
      <c r="IK9" s="162"/>
      <c r="IL9" s="162"/>
      <c r="IM9" s="162"/>
      <c r="IN9" s="211"/>
      <c r="IO9" s="162"/>
      <c r="IP9" s="40" t="s">
        <v>22</v>
      </c>
      <c r="IQ9" s="40" t="s">
        <v>23</v>
      </c>
      <c r="IR9" s="26" t="s">
        <v>80</v>
      </c>
      <c r="IS9" s="162"/>
      <c r="IT9" s="162"/>
      <c r="IU9" s="162"/>
      <c r="IV9" s="162"/>
      <c r="IW9" s="162"/>
      <c r="IX9" s="162"/>
      <c r="IY9" s="162"/>
      <c r="IZ9" s="162"/>
      <c r="JA9" s="162"/>
      <c r="JB9" s="162"/>
      <c r="JC9" s="162"/>
      <c r="JD9" s="162"/>
      <c r="JE9" s="162"/>
      <c r="JF9" s="162"/>
      <c r="JG9" s="162"/>
      <c r="JH9" s="162"/>
      <c r="JI9" s="162"/>
      <c r="JJ9" s="162"/>
      <c r="JK9" s="162"/>
      <c r="JL9" s="162"/>
      <c r="JM9" s="162"/>
      <c r="JN9" s="162"/>
      <c r="JO9" s="162"/>
      <c r="JP9" s="162"/>
      <c r="JQ9" s="162"/>
      <c r="JR9" s="162"/>
      <c r="JS9" s="162"/>
      <c r="JT9" s="162"/>
      <c r="JU9" s="162"/>
      <c r="JV9" s="162"/>
      <c r="JW9" s="40" t="s">
        <v>22</v>
      </c>
      <c r="JX9" s="40" t="s">
        <v>23</v>
      </c>
      <c r="JY9" s="26" t="s">
        <v>80</v>
      </c>
      <c r="JZ9" s="162"/>
      <c r="KA9" s="162"/>
      <c r="KB9" s="162"/>
      <c r="KC9" s="162"/>
      <c r="KD9" s="162"/>
      <c r="KE9" s="162"/>
      <c r="KF9" s="162"/>
      <c r="KG9" s="162"/>
      <c r="KH9" s="162"/>
      <c r="KI9" s="162"/>
      <c r="KJ9" s="162"/>
      <c r="KK9" s="162"/>
      <c r="KL9" s="162"/>
      <c r="KM9" s="162"/>
      <c r="KN9" s="162"/>
      <c r="KO9" s="162"/>
      <c r="KP9" s="162"/>
      <c r="KQ9" s="162"/>
      <c r="KR9" s="162"/>
      <c r="KS9" s="162"/>
      <c r="KT9" s="162"/>
      <c r="KU9" s="162"/>
      <c r="KV9" s="162"/>
      <c r="KW9" s="162"/>
      <c r="KX9" s="162"/>
      <c r="KY9" s="162"/>
      <c r="KZ9" s="162"/>
      <c r="LA9" s="162"/>
      <c r="LB9" s="162"/>
      <c r="LC9" s="162"/>
      <c r="LD9" s="162"/>
      <c r="LE9" s="40" t="s">
        <v>22</v>
      </c>
      <c r="LF9" s="40" t="s">
        <v>23</v>
      </c>
      <c r="LG9" s="26" t="s">
        <v>80</v>
      </c>
      <c r="LH9" s="162"/>
      <c r="LI9" s="162"/>
      <c r="LJ9" s="162"/>
      <c r="LK9" s="162"/>
      <c r="LL9" s="162"/>
      <c r="LM9" s="162"/>
      <c r="LN9" s="162"/>
      <c r="LO9" s="162"/>
      <c r="LP9" s="162"/>
      <c r="LQ9" s="162"/>
      <c r="LR9" s="162"/>
      <c r="LS9" s="162"/>
      <c r="LT9" s="162"/>
      <c r="LU9" s="162"/>
      <c r="LV9" s="162"/>
      <c r="LW9" s="162"/>
      <c r="LX9" s="162"/>
      <c r="LY9" s="162"/>
      <c r="LZ9" s="162"/>
      <c r="MA9" s="162"/>
      <c r="MB9" s="162"/>
      <c r="MC9" s="162"/>
      <c r="MD9" s="162"/>
      <c r="ME9" s="162"/>
      <c r="MF9" s="162"/>
      <c r="MG9" s="162"/>
      <c r="MH9" s="162"/>
      <c r="MI9" s="162"/>
      <c r="MJ9" s="162"/>
      <c r="MK9" s="162"/>
      <c r="ML9" s="162"/>
    </row>
    <row r="10" spans="1:350" s="31" customFormat="1" ht="18" customHeight="1" outlineLevel="1" x14ac:dyDescent="0.25">
      <c r="A10" s="236" t="s">
        <v>24</v>
      </c>
      <c r="B10" s="228" t="s">
        <v>1232</v>
      </c>
      <c r="C10" s="191"/>
      <c r="D10" s="191"/>
      <c r="E10" s="175"/>
      <c r="F10" s="262"/>
      <c r="G10" s="262" t="s">
        <v>820</v>
      </c>
      <c r="H10" s="257" t="s">
        <v>821</v>
      </c>
      <c r="I10" s="257" t="s">
        <v>831</v>
      </c>
      <c r="J10" s="191"/>
      <c r="K10" s="191"/>
      <c r="L10" s="191"/>
      <c r="M10" s="191"/>
      <c r="N10" s="191"/>
      <c r="O10" s="154"/>
      <c r="P10" s="191"/>
      <c r="Q10" s="250"/>
      <c r="R10" s="250"/>
      <c r="S10" s="191"/>
      <c r="T10" s="191"/>
      <c r="U10" s="191"/>
      <c r="V10" s="191"/>
      <c r="W10" s="191"/>
      <c r="X10" s="191"/>
      <c r="Y10" s="191"/>
      <c r="Z10" s="191"/>
      <c r="AA10" s="191"/>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250"/>
      <c r="AY10" s="250"/>
      <c r="AZ10" s="191"/>
      <c r="BA10" s="191"/>
      <c r="BB10" s="191"/>
      <c r="BC10" s="191"/>
      <c r="BD10" s="191"/>
      <c r="BE10" s="191"/>
      <c r="BF10" s="191"/>
      <c r="BG10" s="191"/>
      <c r="BH10" s="191"/>
      <c r="BI10" s="191"/>
      <c r="BJ10" s="191"/>
      <c r="BK10" s="191"/>
      <c r="BL10" s="191"/>
      <c r="BM10" s="191"/>
      <c r="BN10" s="191"/>
      <c r="BO10" s="191"/>
      <c r="BP10" s="191"/>
      <c r="BQ10" s="191"/>
      <c r="BR10" s="191"/>
      <c r="BS10" s="191"/>
      <c r="BT10" s="191"/>
      <c r="BU10" s="191"/>
      <c r="BV10" s="191"/>
      <c r="BW10" s="191"/>
      <c r="BX10" s="191"/>
      <c r="BY10" s="191"/>
      <c r="BZ10" s="191"/>
      <c r="CA10" s="191"/>
      <c r="CB10" s="191"/>
      <c r="CC10" s="191"/>
      <c r="CD10" s="191"/>
      <c r="CE10" s="191"/>
      <c r="CF10" s="250"/>
      <c r="CG10" s="250"/>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191"/>
      <c r="DN10" s="250"/>
      <c r="DO10" s="250"/>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250"/>
      <c r="ET10" s="250"/>
      <c r="EU10" s="191"/>
      <c r="EV10" s="191"/>
      <c r="EW10" s="201"/>
      <c r="EX10" s="191"/>
      <c r="EY10" s="191"/>
      <c r="EZ10" s="191"/>
      <c r="FA10" s="191"/>
      <c r="FB10" s="191"/>
      <c r="FC10" s="191"/>
      <c r="FD10" s="191"/>
      <c r="FE10" s="191"/>
      <c r="FF10" s="191"/>
      <c r="FG10" s="191"/>
      <c r="FH10" s="191"/>
      <c r="FI10" s="191"/>
      <c r="FJ10" s="191"/>
      <c r="FK10" s="191"/>
      <c r="FL10" s="191"/>
      <c r="FM10" s="191"/>
      <c r="FN10" s="191"/>
      <c r="FO10" s="191"/>
      <c r="FP10" s="191"/>
      <c r="FQ10" s="191"/>
      <c r="FR10" s="191"/>
      <c r="FS10" s="191"/>
      <c r="FT10" s="191"/>
      <c r="FU10" s="191"/>
      <c r="FV10" s="191"/>
      <c r="FW10" s="191"/>
      <c r="FX10" s="191"/>
      <c r="FY10" s="191"/>
      <c r="FZ10" s="191"/>
      <c r="GA10" s="167"/>
      <c r="GB10" s="167"/>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67"/>
      <c r="HI10" s="167"/>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67"/>
      <c r="IQ10" s="167"/>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67"/>
      <c r="JX10" s="167"/>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67"/>
      <c r="LF10" s="167"/>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row>
    <row r="11" spans="1:350" s="31" customFormat="1" ht="11.45" customHeight="1" outlineLevel="1" x14ac:dyDescent="0.25">
      <c r="A11" s="237"/>
      <c r="B11" s="229"/>
      <c r="C11" s="192"/>
      <c r="D11" s="192"/>
      <c r="E11" s="176"/>
      <c r="F11" s="263"/>
      <c r="G11" s="263"/>
      <c r="H11" s="258"/>
      <c r="I11" s="258"/>
      <c r="J11" s="192"/>
      <c r="K11" s="192"/>
      <c r="L11" s="192"/>
      <c r="M11" s="192"/>
      <c r="N11" s="192"/>
      <c r="O11" s="155"/>
      <c r="P11" s="192"/>
      <c r="Q11" s="251"/>
      <c r="R11" s="251"/>
      <c r="S11" s="192"/>
      <c r="T11" s="192"/>
      <c r="U11" s="192"/>
      <c r="V11" s="192"/>
      <c r="W11" s="192"/>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251"/>
      <c r="AY11" s="251"/>
      <c r="AZ11" s="192"/>
      <c r="BA11" s="192"/>
      <c r="BB11" s="192"/>
      <c r="BC11" s="192"/>
      <c r="BD11" s="192"/>
      <c r="BE11" s="192"/>
      <c r="BF11" s="192"/>
      <c r="BG11" s="192"/>
      <c r="BH11" s="192"/>
      <c r="BI11" s="192"/>
      <c r="BJ11" s="192"/>
      <c r="BK11" s="192"/>
      <c r="BL11" s="192"/>
      <c r="BM11" s="192"/>
      <c r="BN11" s="192"/>
      <c r="BO11" s="192"/>
      <c r="BP11" s="192"/>
      <c r="BQ11" s="192"/>
      <c r="BR11" s="192"/>
      <c r="BS11" s="192"/>
      <c r="BT11" s="192"/>
      <c r="BU11" s="192"/>
      <c r="BV11" s="192"/>
      <c r="BW11" s="192"/>
      <c r="BX11" s="192"/>
      <c r="BY11" s="192"/>
      <c r="BZ11" s="192"/>
      <c r="CA11" s="192"/>
      <c r="CB11" s="192"/>
      <c r="CC11" s="192"/>
      <c r="CD11" s="192"/>
      <c r="CE11" s="192"/>
      <c r="CF11" s="251"/>
      <c r="CG11" s="251"/>
      <c r="CH11" s="192"/>
      <c r="CI11" s="192"/>
      <c r="CJ11" s="192"/>
      <c r="CK11" s="192"/>
      <c r="CL11" s="192"/>
      <c r="CM11" s="192"/>
      <c r="CN11" s="192"/>
      <c r="CO11" s="192"/>
      <c r="CP11" s="192"/>
      <c r="CQ11" s="192"/>
      <c r="CR11" s="192"/>
      <c r="CS11" s="192"/>
      <c r="CT11" s="192"/>
      <c r="CU11" s="192"/>
      <c r="CV11" s="192"/>
      <c r="CW11" s="192"/>
      <c r="CX11" s="192"/>
      <c r="CY11" s="192"/>
      <c r="CZ11" s="192"/>
      <c r="DA11" s="192"/>
      <c r="DB11" s="192"/>
      <c r="DC11" s="192"/>
      <c r="DD11" s="192"/>
      <c r="DE11" s="192"/>
      <c r="DF11" s="192"/>
      <c r="DG11" s="192"/>
      <c r="DH11" s="192"/>
      <c r="DI11" s="192"/>
      <c r="DJ11" s="192"/>
      <c r="DK11" s="192"/>
      <c r="DL11" s="192"/>
      <c r="DM11" s="192"/>
      <c r="DN11" s="251"/>
      <c r="DO11" s="251"/>
      <c r="DP11" s="192"/>
      <c r="DQ11" s="192"/>
      <c r="DR11" s="192"/>
      <c r="DS11" s="192"/>
      <c r="DT11" s="192"/>
      <c r="DU11" s="192"/>
      <c r="DV11" s="192"/>
      <c r="DW11" s="192"/>
      <c r="DX11" s="192"/>
      <c r="DY11" s="192"/>
      <c r="DZ11" s="192"/>
      <c r="EA11" s="192"/>
      <c r="EB11" s="192"/>
      <c r="EC11" s="192"/>
      <c r="ED11" s="192"/>
      <c r="EE11" s="192"/>
      <c r="EF11" s="192"/>
      <c r="EG11" s="192"/>
      <c r="EH11" s="192"/>
      <c r="EI11" s="192"/>
      <c r="EJ11" s="192"/>
      <c r="EK11" s="192"/>
      <c r="EL11" s="192"/>
      <c r="EM11" s="192"/>
      <c r="EN11" s="192"/>
      <c r="EO11" s="192"/>
      <c r="EP11" s="192"/>
      <c r="EQ11" s="192"/>
      <c r="ER11" s="192"/>
      <c r="ES11" s="251"/>
      <c r="ET11" s="251"/>
      <c r="EU11" s="192"/>
      <c r="EV11" s="192"/>
      <c r="EW11" s="202"/>
      <c r="EX11" s="192"/>
      <c r="EY11" s="192"/>
      <c r="EZ11" s="192"/>
      <c r="FA11" s="192"/>
      <c r="FB11" s="192"/>
      <c r="FC11" s="192"/>
      <c r="FD11" s="192"/>
      <c r="FE11" s="192"/>
      <c r="FF11" s="192"/>
      <c r="FG11" s="192"/>
      <c r="FH11" s="192"/>
      <c r="FI11" s="192"/>
      <c r="FJ11" s="192"/>
      <c r="FK11" s="192"/>
      <c r="FL11" s="192"/>
      <c r="FM11" s="192"/>
      <c r="FN11" s="192"/>
      <c r="FO11" s="192"/>
      <c r="FP11" s="192"/>
      <c r="FQ11" s="192"/>
      <c r="FR11" s="192"/>
      <c r="FS11" s="192"/>
      <c r="FT11" s="192"/>
      <c r="FU11" s="192"/>
      <c r="FV11" s="192"/>
      <c r="FW11" s="192"/>
      <c r="FX11" s="192"/>
      <c r="FY11" s="192"/>
      <c r="FZ11" s="192"/>
      <c r="GA11" s="168"/>
      <c r="GB11" s="168"/>
      <c r="GC11" s="155"/>
      <c r="GD11" s="155"/>
      <c r="GE11" s="155"/>
      <c r="GF11" s="155"/>
      <c r="GG11" s="155"/>
      <c r="GH11" s="155"/>
      <c r="GI11" s="155"/>
      <c r="GJ11" s="155"/>
      <c r="GK11" s="155"/>
      <c r="GL11" s="155"/>
      <c r="GM11" s="155"/>
      <c r="GN11" s="155"/>
      <c r="GO11" s="155"/>
      <c r="GP11" s="155"/>
      <c r="GQ11" s="155"/>
      <c r="GR11" s="155"/>
      <c r="GS11" s="155"/>
      <c r="GT11" s="155"/>
      <c r="GU11" s="155"/>
      <c r="GV11" s="155"/>
      <c r="GW11" s="155"/>
      <c r="GX11" s="155"/>
      <c r="GY11" s="155"/>
      <c r="GZ11" s="155"/>
      <c r="HA11" s="155"/>
      <c r="HB11" s="155"/>
      <c r="HC11" s="155"/>
      <c r="HD11" s="155"/>
      <c r="HE11" s="155"/>
      <c r="HF11" s="155"/>
      <c r="HG11" s="155"/>
      <c r="HH11" s="168"/>
      <c r="HI11" s="168"/>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68"/>
      <c r="IQ11" s="168"/>
      <c r="IR11" s="155"/>
      <c r="IS11" s="155"/>
      <c r="IT11" s="155"/>
      <c r="IU11" s="155"/>
      <c r="IV11" s="155"/>
      <c r="IW11" s="155"/>
      <c r="IX11" s="155"/>
      <c r="IY11" s="155"/>
      <c r="IZ11" s="155"/>
      <c r="JA11" s="155"/>
      <c r="JB11" s="155"/>
      <c r="JC11" s="155"/>
      <c r="JD11" s="155"/>
      <c r="JE11" s="155"/>
      <c r="JF11" s="155"/>
      <c r="JG11" s="155"/>
      <c r="JH11" s="155"/>
      <c r="JI11" s="155"/>
      <c r="JJ11" s="155"/>
      <c r="JK11" s="155"/>
      <c r="JL11" s="155"/>
      <c r="JM11" s="155"/>
      <c r="JN11" s="155"/>
      <c r="JO11" s="155"/>
      <c r="JP11" s="155"/>
      <c r="JQ11" s="155"/>
      <c r="JR11" s="155"/>
      <c r="JS11" s="155"/>
      <c r="JT11" s="155"/>
      <c r="JU11" s="155"/>
      <c r="JV11" s="155"/>
      <c r="JW11" s="168"/>
      <c r="JX11" s="168"/>
      <c r="JY11" s="155"/>
      <c r="JZ11" s="155"/>
      <c r="KA11" s="155"/>
      <c r="KB11" s="155"/>
      <c r="KC11" s="155"/>
      <c r="KD11" s="155"/>
      <c r="KE11" s="155"/>
      <c r="KF11" s="155"/>
      <c r="KG11" s="155"/>
      <c r="KH11" s="155"/>
      <c r="KI11" s="155"/>
      <c r="KJ11" s="155"/>
      <c r="KK11" s="155"/>
      <c r="KL11" s="155"/>
      <c r="KM11" s="155"/>
      <c r="KN11" s="155"/>
      <c r="KO11" s="155"/>
      <c r="KP11" s="155"/>
      <c r="KQ11" s="155"/>
      <c r="KR11" s="155"/>
      <c r="KS11" s="155"/>
      <c r="KT11" s="155"/>
      <c r="KU11" s="155"/>
      <c r="KV11" s="155"/>
      <c r="KW11" s="155"/>
      <c r="KX11" s="155"/>
      <c r="KY11" s="155"/>
      <c r="KZ11" s="155"/>
      <c r="LA11" s="155"/>
      <c r="LB11" s="155"/>
      <c r="LC11" s="155"/>
      <c r="LD11" s="155"/>
      <c r="LE11" s="168"/>
      <c r="LF11" s="168"/>
      <c r="LG11" s="155"/>
      <c r="LH11" s="155"/>
      <c r="LI11" s="155"/>
      <c r="LJ11" s="155"/>
      <c r="LK11" s="155"/>
      <c r="LL11" s="155"/>
      <c r="LM11" s="155"/>
      <c r="LN11" s="155"/>
      <c r="LO11" s="155"/>
      <c r="LP11" s="155"/>
      <c r="LQ11" s="155"/>
      <c r="LR11" s="155"/>
      <c r="LS11" s="155"/>
      <c r="LT11" s="155"/>
      <c r="LU11" s="155"/>
      <c r="LV11" s="155"/>
      <c r="LW11" s="155"/>
      <c r="LX11" s="155"/>
      <c r="LY11" s="155"/>
      <c r="LZ11" s="155"/>
      <c r="MA11" s="155"/>
      <c r="MB11" s="155"/>
      <c r="MC11" s="155"/>
      <c r="MD11" s="155"/>
      <c r="ME11" s="155"/>
      <c r="MF11" s="155"/>
      <c r="MG11" s="155"/>
      <c r="MH11" s="155"/>
      <c r="MI11" s="155"/>
      <c r="MJ11" s="155"/>
      <c r="MK11" s="155"/>
      <c r="ML11" s="155"/>
    </row>
    <row r="12" spans="1:350" ht="13.9" customHeight="1" outlineLevel="2" x14ac:dyDescent="0.2">
      <c r="A12" s="185" t="s">
        <v>58</v>
      </c>
      <c r="B12" s="218" t="s">
        <v>100</v>
      </c>
      <c r="C12" s="214" t="s">
        <v>99</v>
      </c>
      <c r="D12" s="216">
        <f>5218+5248</f>
        <v>10466</v>
      </c>
      <c r="E12" s="175">
        <v>6066</v>
      </c>
      <c r="F12" s="175">
        <f>D12-E12</f>
        <v>4400</v>
      </c>
      <c r="G12" s="175" t="s">
        <v>823</v>
      </c>
      <c r="H12" s="170" t="s">
        <v>821</v>
      </c>
      <c r="I12" s="170" t="s">
        <v>910</v>
      </c>
      <c r="J12" s="212">
        <f ca="1">7066+Q12+AX12+CF12+DN12+ES12+GA12+HH12+IP12+JW12+LE12</f>
        <v>10466</v>
      </c>
      <c r="K12" s="212">
        <f>E12+R12+AY12+CG12+DO12+ET12+GB12+HI12+IQ12+JX12+LF12</f>
        <v>10466</v>
      </c>
      <c r="L12" s="172">
        <f ca="1">K12/J12</f>
        <v>1</v>
      </c>
      <c r="M12" s="172">
        <f>K12/D12</f>
        <v>1</v>
      </c>
      <c r="N12" s="183">
        <f ca="1">SUMIF($EV$8:$FZ$9,$O$5,$EV13:$FZ13)-SUMIF($EV$8:$FZ$9,$Q$5,$EV13:$FZ13)</f>
        <v>0</v>
      </c>
      <c r="O12" s="156"/>
      <c r="P12" s="16" t="s">
        <v>25</v>
      </c>
      <c r="Q12" s="150">
        <v>90</v>
      </c>
      <c r="R12" s="150">
        <v>73</v>
      </c>
      <c r="S12" s="152">
        <v>0.81111111111111112</v>
      </c>
      <c r="T12" s="16"/>
      <c r="U12" s="16"/>
      <c r="V12" s="16"/>
      <c r="W12" s="16"/>
      <c r="X12" s="16"/>
      <c r="Y12" s="16"/>
      <c r="Z12" s="16"/>
      <c r="AA12" s="16">
        <v>5</v>
      </c>
      <c r="AB12" s="16">
        <v>5</v>
      </c>
      <c r="AC12" s="16">
        <v>5</v>
      </c>
      <c r="AD12" s="16">
        <v>5</v>
      </c>
      <c r="AE12" s="16">
        <v>5</v>
      </c>
      <c r="AF12" s="16">
        <v>5</v>
      </c>
      <c r="AG12" s="16">
        <v>5</v>
      </c>
      <c r="AH12" s="16">
        <v>5</v>
      </c>
      <c r="AI12" s="16">
        <v>5</v>
      </c>
      <c r="AJ12" s="16">
        <v>5</v>
      </c>
      <c r="AK12" s="16">
        <v>5</v>
      </c>
      <c r="AL12" s="16">
        <v>5</v>
      </c>
      <c r="AM12" s="16">
        <v>5</v>
      </c>
      <c r="AN12" s="16">
        <v>5</v>
      </c>
      <c r="AO12" s="16">
        <v>5</v>
      </c>
      <c r="AP12" s="16">
        <v>5</v>
      </c>
      <c r="AQ12" s="16">
        <v>5</v>
      </c>
      <c r="AR12" s="16">
        <v>5</v>
      </c>
      <c r="AS12" s="16"/>
      <c r="AT12" s="16"/>
      <c r="AU12" s="16"/>
      <c r="AV12" s="16"/>
      <c r="AW12" s="16"/>
      <c r="AX12" s="150">
        <f>SUM(BA12:CE12)</f>
        <v>0</v>
      </c>
      <c r="AY12" s="150">
        <f>SUM(BA13:CE13)</f>
        <v>15</v>
      </c>
      <c r="AZ12" s="152" t="e">
        <f>AY12/AX12</f>
        <v>#DIV/0!</v>
      </c>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50">
        <f>SUM(CI12:DM12)</f>
        <v>2285</v>
      </c>
      <c r="CG12" s="150">
        <f>SUM(CI13:DM13)</f>
        <v>45</v>
      </c>
      <c r="CH12" s="152">
        <f>CG12/CF12</f>
        <v>1.9693654266958426E-2</v>
      </c>
      <c r="CI12" s="129"/>
      <c r="CJ12" s="129"/>
      <c r="CK12" s="129">
        <v>65</v>
      </c>
      <c r="CL12" s="129">
        <v>65</v>
      </c>
      <c r="CM12" s="129">
        <v>65</v>
      </c>
      <c r="CN12" s="129">
        <v>65</v>
      </c>
      <c r="CO12" s="129">
        <v>65</v>
      </c>
      <c r="CP12" s="101">
        <v>65</v>
      </c>
      <c r="CQ12" s="101">
        <v>65</v>
      </c>
      <c r="CR12" s="101">
        <v>65</v>
      </c>
      <c r="CS12" s="101">
        <v>65</v>
      </c>
      <c r="CT12" s="101">
        <v>85</v>
      </c>
      <c r="CU12" s="101">
        <v>85</v>
      </c>
      <c r="CV12" s="101">
        <v>85</v>
      </c>
      <c r="CW12" s="129">
        <v>85</v>
      </c>
      <c r="CX12" s="129">
        <v>85</v>
      </c>
      <c r="CY12" s="129">
        <v>85</v>
      </c>
      <c r="CZ12" s="129">
        <v>85</v>
      </c>
      <c r="DA12" s="129">
        <v>85</v>
      </c>
      <c r="DB12" s="129">
        <v>85</v>
      </c>
      <c r="DC12" s="129">
        <v>85</v>
      </c>
      <c r="DD12" s="129">
        <v>85</v>
      </c>
      <c r="DE12" s="129">
        <v>85</v>
      </c>
      <c r="DF12" s="129">
        <v>85</v>
      </c>
      <c r="DG12" s="129">
        <v>85</v>
      </c>
      <c r="DH12" s="129">
        <v>85</v>
      </c>
      <c r="DI12" s="129">
        <v>85</v>
      </c>
      <c r="DJ12" s="129">
        <v>85</v>
      </c>
      <c r="DK12" s="129">
        <v>85</v>
      </c>
      <c r="DL12" s="129">
        <v>85</v>
      </c>
      <c r="DM12" s="129">
        <v>85</v>
      </c>
      <c r="DN12" s="150">
        <f>SUM(DQ12:ER12)</f>
        <v>1025</v>
      </c>
      <c r="DO12" s="150">
        <f>SUM(DQ13:ER13)</f>
        <v>2690</v>
      </c>
      <c r="DP12" s="152">
        <f>DO12/DN12</f>
        <v>2.6243902439024391</v>
      </c>
      <c r="DQ12" s="16">
        <v>85</v>
      </c>
      <c r="DR12" s="16">
        <v>85</v>
      </c>
      <c r="DS12" s="16">
        <v>85</v>
      </c>
      <c r="DT12" s="16">
        <v>85</v>
      </c>
      <c r="DU12" s="16">
        <v>85</v>
      </c>
      <c r="DV12" s="16">
        <v>85</v>
      </c>
      <c r="DW12" s="16">
        <v>85</v>
      </c>
      <c r="DX12" s="16">
        <v>85</v>
      </c>
      <c r="DY12" s="16">
        <v>85</v>
      </c>
      <c r="DZ12" s="16">
        <v>85</v>
      </c>
      <c r="EA12" s="16">
        <v>85</v>
      </c>
      <c r="EB12" s="16">
        <v>85</v>
      </c>
      <c r="EC12" s="104">
        <v>5</v>
      </c>
      <c r="ED12" s="104"/>
      <c r="EE12" s="129"/>
      <c r="EF12" s="129"/>
      <c r="EG12" s="129"/>
      <c r="EH12" s="129"/>
      <c r="EI12" s="129"/>
      <c r="EJ12" s="129"/>
      <c r="EK12" s="129"/>
      <c r="EL12" s="16"/>
      <c r="EM12" s="16"/>
      <c r="EN12" s="16"/>
      <c r="EO12" s="16"/>
      <c r="EP12" s="16"/>
      <c r="EQ12" s="16"/>
      <c r="ER12" s="16"/>
      <c r="ES12" s="150">
        <f ca="1">SUMIF($EV$8:$FZ$9,$O$5,EV12:FZ12)</f>
        <v>0</v>
      </c>
      <c r="ET12" s="150">
        <f>SUM(EV13:FZ13)</f>
        <v>1577</v>
      </c>
      <c r="EU12" s="152" t="e">
        <f ca="1">ET12/ES12</f>
        <v>#DIV/0!</v>
      </c>
      <c r="EV12" s="67"/>
      <c r="EW12" s="67"/>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50">
        <f ca="1">SUMIF($GD$8:$HG$9,$O$5,GD12:HG12)</f>
        <v>0</v>
      </c>
      <c r="GB12" s="150">
        <f>SUM(GD13:HG13)</f>
        <v>0</v>
      </c>
      <c r="GC12" s="152" t="e">
        <f ca="1">GB12/GA12</f>
        <v>#DIV/0!</v>
      </c>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50"/>
      <c r="HI12" s="150">
        <f>SUM(HK13:IO13)</f>
        <v>0</v>
      </c>
      <c r="HJ12" s="152" t="e">
        <f>HI12/HH12</f>
        <v>#DIV/0!</v>
      </c>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50"/>
      <c r="IQ12" s="150">
        <f>SUM(IS13:JV13)</f>
        <v>0</v>
      </c>
      <c r="IR12" s="152" t="e">
        <f>IQ12/IP12</f>
        <v>#DIV/0!</v>
      </c>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23"/>
      <c r="JV12" s="16"/>
      <c r="JW12" s="150"/>
      <c r="JX12" s="150">
        <f>SUM(JZ13:LD13)</f>
        <v>0</v>
      </c>
      <c r="JY12" s="152" t="e">
        <f>JX12/JW12</f>
        <v>#DIV/0!</v>
      </c>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50"/>
      <c r="LF12" s="150">
        <f>SUM(LH13:ML13)</f>
        <v>0</v>
      </c>
      <c r="LG12" s="152" t="e">
        <f>LF12/LE12</f>
        <v>#DIV/0!</v>
      </c>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row>
    <row r="13" spans="1:350" ht="13.9" customHeight="1" outlineLevel="2" x14ac:dyDescent="0.2">
      <c r="A13" s="186"/>
      <c r="B13" s="219"/>
      <c r="C13" s="215"/>
      <c r="D13" s="217"/>
      <c r="E13" s="176"/>
      <c r="F13" s="176"/>
      <c r="G13" s="176"/>
      <c r="H13" s="171"/>
      <c r="I13" s="171"/>
      <c r="J13" s="213"/>
      <c r="K13" s="213"/>
      <c r="L13" s="173"/>
      <c r="M13" s="173"/>
      <c r="N13" s="184"/>
      <c r="O13" s="157"/>
      <c r="P13" s="17" t="s">
        <v>26</v>
      </c>
      <c r="Q13" s="151"/>
      <c r="R13" s="151"/>
      <c r="S13" s="153"/>
      <c r="T13" s="35"/>
      <c r="U13" s="35"/>
      <c r="V13" s="35"/>
      <c r="W13" s="35"/>
      <c r="X13" s="35"/>
      <c r="Y13" s="35"/>
      <c r="Z13" s="24">
        <v>7</v>
      </c>
      <c r="AA13" s="24"/>
      <c r="AB13" s="24"/>
      <c r="AC13" s="24">
        <v>9</v>
      </c>
      <c r="AD13" s="24">
        <v>5</v>
      </c>
      <c r="AE13" s="24">
        <v>11</v>
      </c>
      <c r="AF13" s="24">
        <v>5</v>
      </c>
      <c r="AG13" s="24">
        <v>5</v>
      </c>
      <c r="AH13" s="24"/>
      <c r="AI13" s="24"/>
      <c r="AJ13" s="24">
        <v>6</v>
      </c>
      <c r="AK13" s="24">
        <v>5</v>
      </c>
      <c r="AL13" s="24"/>
      <c r="AM13" s="24"/>
      <c r="AN13" s="24">
        <v>8</v>
      </c>
      <c r="AO13" s="24"/>
      <c r="AP13" s="24"/>
      <c r="AQ13" s="24">
        <v>7</v>
      </c>
      <c r="AR13" s="24">
        <v>5</v>
      </c>
      <c r="AS13" s="24"/>
      <c r="AT13" s="24"/>
      <c r="AU13" s="24"/>
      <c r="AV13" s="24"/>
      <c r="AW13" s="24"/>
      <c r="AX13" s="151"/>
      <c r="AY13" s="151"/>
      <c r="AZ13" s="153"/>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v>4</v>
      </c>
      <c r="BZ13" s="24">
        <v>4</v>
      </c>
      <c r="CA13" s="24">
        <v>7</v>
      </c>
      <c r="CB13" s="24"/>
      <c r="CC13" s="24"/>
      <c r="CD13" s="24"/>
      <c r="CE13" s="24"/>
      <c r="CF13" s="151"/>
      <c r="CG13" s="151"/>
      <c r="CH13" s="153"/>
      <c r="CI13" s="141"/>
      <c r="CJ13" s="141"/>
      <c r="CK13" s="141"/>
      <c r="CL13" s="141"/>
      <c r="CM13" s="141"/>
      <c r="CN13" s="141"/>
      <c r="CO13" s="141"/>
      <c r="CP13" s="95"/>
      <c r="CQ13" s="95">
        <v>5</v>
      </c>
      <c r="CR13" s="95"/>
      <c r="CS13" s="95"/>
      <c r="CT13" s="95"/>
      <c r="CU13" s="95"/>
      <c r="CV13" s="95"/>
      <c r="CW13" s="141"/>
      <c r="CX13" s="141"/>
      <c r="CY13" s="141"/>
      <c r="CZ13" s="141"/>
      <c r="DA13" s="141"/>
      <c r="DB13" s="141">
        <v>1</v>
      </c>
      <c r="DC13" s="141">
        <v>3</v>
      </c>
      <c r="DD13" s="141"/>
      <c r="DE13" s="141"/>
      <c r="DF13" s="141"/>
      <c r="DG13" s="141"/>
      <c r="DH13" s="141"/>
      <c r="DI13" s="141"/>
      <c r="DJ13" s="141"/>
      <c r="DK13" s="141"/>
      <c r="DL13" s="141">
        <v>36</v>
      </c>
      <c r="DM13" s="141"/>
      <c r="DN13" s="151"/>
      <c r="DO13" s="151"/>
      <c r="DP13" s="153"/>
      <c r="DQ13" s="24">
        <v>50</v>
      </c>
      <c r="DR13" s="24">
        <v>40</v>
      </c>
      <c r="DS13" s="24"/>
      <c r="DT13" s="24">
        <v>80</v>
      </c>
      <c r="DU13" s="121">
        <v>224</v>
      </c>
      <c r="DV13" s="24">
        <v>113</v>
      </c>
      <c r="DW13" s="24">
        <v>90</v>
      </c>
      <c r="DX13" s="24"/>
      <c r="DY13" s="24">
        <v>141</v>
      </c>
      <c r="DZ13" s="24">
        <v>104</v>
      </c>
      <c r="EA13" s="24">
        <v>114</v>
      </c>
      <c r="EB13" s="24">
        <v>154</v>
      </c>
      <c r="EC13" s="24">
        <v>29</v>
      </c>
      <c r="ED13" s="24">
        <v>47</v>
      </c>
      <c r="EE13" s="24">
        <v>221</v>
      </c>
      <c r="EF13" s="24">
        <v>248</v>
      </c>
      <c r="EG13" s="24">
        <v>83</v>
      </c>
      <c r="EH13" s="24"/>
      <c r="EI13" s="24">
        <v>57</v>
      </c>
      <c r="EJ13" s="24"/>
      <c r="EK13" s="24">
        <v>30</v>
      </c>
      <c r="EL13" s="24">
        <v>75</v>
      </c>
      <c r="EM13" s="24">
        <v>61</v>
      </c>
      <c r="EN13" s="24">
        <v>192</v>
      </c>
      <c r="EO13" s="24">
        <v>92</v>
      </c>
      <c r="EP13" s="24">
        <v>23</v>
      </c>
      <c r="EQ13" s="24">
        <v>223</v>
      </c>
      <c r="ER13" s="24">
        <v>199</v>
      </c>
      <c r="ES13" s="151"/>
      <c r="ET13" s="151"/>
      <c r="EU13" s="153"/>
      <c r="EV13" s="24">
        <v>296</v>
      </c>
      <c r="EW13" s="125">
        <v>214</v>
      </c>
      <c r="EX13" s="24">
        <v>153</v>
      </c>
      <c r="EY13" s="24">
        <v>54</v>
      </c>
      <c r="EZ13" s="24">
        <v>17</v>
      </c>
      <c r="FA13" s="24">
        <v>114</v>
      </c>
      <c r="FB13" s="24">
        <v>132</v>
      </c>
      <c r="FC13" s="24">
        <v>25</v>
      </c>
      <c r="FD13" s="24">
        <v>68</v>
      </c>
      <c r="FE13" s="24">
        <v>16</v>
      </c>
      <c r="FF13" s="24">
        <v>84</v>
      </c>
      <c r="FG13" s="24">
        <v>51</v>
      </c>
      <c r="FH13" s="141">
        <v>28</v>
      </c>
      <c r="FI13" s="141">
        <v>13</v>
      </c>
      <c r="FJ13" s="141">
        <v>18</v>
      </c>
      <c r="FK13" s="141">
        <v>35</v>
      </c>
      <c r="FL13" s="141">
        <v>16</v>
      </c>
      <c r="FM13" s="141">
        <v>56</v>
      </c>
      <c r="FN13" s="141">
        <v>17</v>
      </c>
      <c r="FO13" s="24">
        <v>23</v>
      </c>
      <c r="FP13" s="24">
        <v>31</v>
      </c>
      <c r="FQ13" s="24">
        <v>16</v>
      </c>
      <c r="FR13" s="24">
        <v>22</v>
      </c>
      <c r="FS13" s="24">
        <v>0</v>
      </c>
      <c r="FT13" s="24">
        <v>18</v>
      </c>
      <c r="FU13" s="24">
        <v>34</v>
      </c>
      <c r="FV13" s="24">
        <v>26</v>
      </c>
      <c r="FW13" s="24"/>
      <c r="FX13" s="24"/>
      <c r="FY13" s="24"/>
      <c r="FZ13" s="24"/>
      <c r="GA13" s="151"/>
      <c r="GB13" s="151"/>
      <c r="GC13" s="153"/>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151"/>
      <c r="HI13" s="151"/>
      <c r="HJ13" s="153"/>
      <c r="HK13" s="24"/>
      <c r="HL13" s="24"/>
      <c r="HM13" s="24"/>
      <c r="HN13" s="24"/>
      <c r="HO13" s="24"/>
      <c r="HP13" s="24"/>
      <c r="HQ13" s="24"/>
      <c r="HR13" s="24"/>
      <c r="HS13" s="24"/>
      <c r="HT13" s="24"/>
      <c r="HU13" s="24"/>
      <c r="HV13" s="24"/>
      <c r="HW13" s="24"/>
      <c r="HX13" s="24"/>
      <c r="HY13" s="24"/>
      <c r="HZ13" s="24"/>
      <c r="IA13" s="24"/>
      <c r="IB13" s="24"/>
      <c r="IC13" s="24"/>
      <c r="ID13" s="24"/>
      <c r="IE13" s="24"/>
      <c r="IF13" s="24"/>
      <c r="IG13" s="24"/>
      <c r="IH13" s="24"/>
      <c r="II13" s="24"/>
      <c r="IJ13" s="24"/>
      <c r="IK13" s="24"/>
      <c r="IL13" s="24"/>
      <c r="IM13" s="24"/>
      <c r="IN13" s="24"/>
      <c r="IO13" s="24"/>
      <c r="IP13" s="151"/>
      <c r="IQ13" s="151"/>
      <c r="IR13" s="153"/>
      <c r="IS13" s="24"/>
      <c r="IT13" s="24"/>
      <c r="IU13" s="24"/>
      <c r="IV13" s="24"/>
      <c r="IW13" s="24"/>
      <c r="IX13" s="24"/>
      <c r="IY13" s="24"/>
      <c r="IZ13" s="24"/>
      <c r="JA13" s="24"/>
      <c r="JB13" s="24"/>
      <c r="JC13" s="24"/>
      <c r="JD13" s="24"/>
      <c r="JE13" s="24"/>
      <c r="JF13" s="24"/>
      <c r="JG13" s="24"/>
      <c r="JH13" s="24"/>
      <c r="JI13" s="24"/>
      <c r="JJ13" s="24"/>
      <c r="JK13" s="24"/>
      <c r="JL13" s="24"/>
      <c r="JM13" s="24"/>
      <c r="JN13" s="24"/>
      <c r="JO13" s="24"/>
      <c r="JP13" s="24"/>
      <c r="JQ13" s="24"/>
      <c r="JR13" s="24"/>
      <c r="JS13" s="24"/>
      <c r="JT13" s="24"/>
      <c r="JU13" s="25"/>
      <c r="JV13" s="24"/>
      <c r="JW13" s="151"/>
      <c r="JX13" s="151"/>
      <c r="JY13" s="153"/>
      <c r="JZ13" s="24"/>
      <c r="KA13" s="24"/>
      <c r="KB13" s="24"/>
      <c r="KC13" s="24"/>
      <c r="KD13" s="24"/>
      <c r="KE13" s="24"/>
      <c r="KF13" s="24"/>
      <c r="KG13" s="24"/>
      <c r="KH13" s="24"/>
      <c r="KI13" s="24"/>
      <c r="KJ13" s="24"/>
      <c r="KK13" s="24"/>
      <c r="KL13" s="24"/>
      <c r="KM13" s="24"/>
      <c r="KN13" s="24"/>
      <c r="KO13" s="24"/>
      <c r="KP13" s="24"/>
      <c r="KQ13" s="24"/>
      <c r="KR13" s="24"/>
      <c r="KS13" s="24"/>
      <c r="KT13" s="24"/>
      <c r="KU13" s="24"/>
      <c r="KV13" s="24"/>
      <c r="KW13" s="24"/>
      <c r="KX13" s="24"/>
      <c r="KY13" s="24"/>
      <c r="KZ13" s="24"/>
      <c r="LA13" s="24"/>
      <c r="LB13" s="24"/>
      <c r="LC13" s="24"/>
      <c r="LD13" s="24"/>
      <c r="LE13" s="151"/>
      <c r="LF13" s="151"/>
      <c r="LG13" s="153"/>
      <c r="LH13" s="24"/>
      <c r="LI13" s="24"/>
      <c r="LJ13" s="24"/>
      <c r="LK13" s="24"/>
      <c r="LL13" s="24"/>
      <c r="LM13" s="24"/>
      <c r="LN13" s="24"/>
      <c r="LO13" s="24"/>
      <c r="LP13" s="24"/>
      <c r="LQ13" s="24"/>
      <c r="LR13" s="24"/>
      <c r="LS13" s="24"/>
      <c r="LT13" s="24"/>
      <c r="LU13" s="24"/>
      <c r="LV13" s="24"/>
      <c r="LW13" s="24"/>
      <c r="LX13" s="24"/>
      <c r="LY13" s="24"/>
      <c r="LZ13" s="24"/>
      <c r="MA13" s="24"/>
      <c r="MB13" s="24"/>
      <c r="MC13" s="24"/>
      <c r="MD13" s="24"/>
      <c r="ME13" s="24"/>
      <c r="MF13" s="24"/>
      <c r="MG13" s="24"/>
      <c r="MH13" s="24"/>
      <c r="MI13" s="24"/>
      <c r="MJ13" s="24"/>
      <c r="MK13" s="24"/>
      <c r="ML13" s="24"/>
    </row>
    <row r="14" spans="1:350" ht="13.9" customHeight="1" outlineLevel="2" x14ac:dyDescent="0.2">
      <c r="A14" s="185" t="s">
        <v>60</v>
      </c>
      <c r="B14" s="218" t="s">
        <v>101</v>
      </c>
      <c r="C14" s="214" t="s">
        <v>99</v>
      </c>
      <c r="D14" s="216">
        <v>5218</v>
      </c>
      <c r="E14" s="175">
        <v>1081</v>
      </c>
      <c r="F14" s="175">
        <f>D14-E14</f>
        <v>4137</v>
      </c>
      <c r="G14" s="175" t="s">
        <v>825</v>
      </c>
      <c r="H14" s="170" t="s">
        <v>826</v>
      </c>
      <c r="I14" s="170" t="s">
        <v>976</v>
      </c>
      <c r="J14" s="212">
        <f ca="1">E14+Q14+AX14+CF14+DN14+ES14+GA14+HH14+IP14+JW14+LE14</f>
        <v>5218</v>
      </c>
      <c r="K14" s="212">
        <f>E14+R14+AY14+CG14+DO14+ET14+GB14+HI14+IQ14+JX14+LF14</f>
        <v>5218</v>
      </c>
      <c r="L14" s="172">
        <f ca="1">K14/J14</f>
        <v>1</v>
      </c>
      <c r="M14" s="172">
        <f>K14/D14</f>
        <v>1</v>
      </c>
      <c r="N14" s="183">
        <f ca="1">SUMIF($EV$8:$FZ$9,$O$5,$EV15:$FZ15)-SUMIF($EV$8:$FZ$9,$Q$5,$EV15:$FZ15)</f>
        <v>0</v>
      </c>
      <c r="O14" s="156"/>
      <c r="P14" s="16" t="s">
        <v>25</v>
      </c>
      <c r="Q14" s="150">
        <v>110</v>
      </c>
      <c r="R14" s="150">
        <v>112</v>
      </c>
      <c r="S14" s="152">
        <v>1.0181818181818181</v>
      </c>
      <c r="T14" s="16"/>
      <c r="U14" s="16"/>
      <c r="V14" s="16"/>
      <c r="W14" s="16"/>
      <c r="X14" s="16"/>
      <c r="Y14" s="16"/>
      <c r="Z14" s="16"/>
      <c r="AA14" s="16"/>
      <c r="AB14" s="16">
        <v>5</v>
      </c>
      <c r="AC14" s="16">
        <v>5</v>
      </c>
      <c r="AD14" s="16">
        <v>5</v>
      </c>
      <c r="AE14" s="16">
        <v>5</v>
      </c>
      <c r="AF14" s="16">
        <v>5</v>
      </c>
      <c r="AG14" s="16">
        <v>5</v>
      </c>
      <c r="AH14" s="16">
        <v>5</v>
      </c>
      <c r="AI14" s="16">
        <v>5</v>
      </c>
      <c r="AJ14" s="16">
        <v>5</v>
      </c>
      <c r="AK14" s="16">
        <v>5</v>
      </c>
      <c r="AL14" s="16">
        <v>5</v>
      </c>
      <c r="AM14" s="16">
        <v>5</v>
      </c>
      <c r="AN14" s="16">
        <v>5</v>
      </c>
      <c r="AO14" s="16">
        <v>5</v>
      </c>
      <c r="AP14" s="16">
        <v>5</v>
      </c>
      <c r="AQ14" s="16">
        <v>5</v>
      </c>
      <c r="AR14" s="16">
        <v>5</v>
      </c>
      <c r="AS14" s="16">
        <v>5</v>
      </c>
      <c r="AT14" s="16">
        <v>5</v>
      </c>
      <c r="AU14" s="16">
        <v>5</v>
      </c>
      <c r="AV14" s="16">
        <v>5</v>
      </c>
      <c r="AW14" s="16">
        <v>5</v>
      </c>
      <c r="AX14" s="150">
        <f>SUM(BA14:CE14)</f>
        <v>600</v>
      </c>
      <c r="AY14" s="150">
        <f>SUM(BA15:CE15)</f>
        <v>83</v>
      </c>
      <c r="AZ14" s="152">
        <f>AY14/AX14</f>
        <v>0.13833333333333334</v>
      </c>
      <c r="BA14" s="16">
        <v>20</v>
      </c>
      <c r="BB14" s="16">
        <v>20</v>
      </c>
      <c r="BC14" s="16">
        <v>20</v>
      </c>
      <c r="BD14" s="16">
        <v>20</v>
      </c>
      <c r="BE14" s="16">
        <v>20</v>
      </c>
      <c r="BF14" s="16">
        <v>20</v>
      </c>
      <c r="BG14" s="16">
        <v>20</v>
      </c>
      <c r="BH14" s="16">
        <v>20</v>
      </c>
      <c r="BI14" s="16">
        <v>20</v>
      </c>
      <c r="BJ14" s="16">
        <v>20</v>
      </c>
      <c r="BK14" s="16">
        <v>20</v>
      </c>
      <c r="BL14" s="16">
        <v>20</v>
      </c>
      <c r="BM14" s="16">
        <v>20</v>
      </c>
      <c r="BN14" s="16">
        <v>20</v>
      </c>
      <c r="BO14" s="16">
        <v>20</v>
      </c>
      <c r="BP14" s="16">
        <v>20</v>
      </c>
      <c r="BQ14" s="16">
        <v>20</v>
      </c>
      <c r="BR14" s="16">
        <v>20</v>
      </c>
      <c r="BS14" s="16">
        <v>20</v>
      </c>
      <c r="BT14" s="16">
        <v>20</v>
      </c>
      <c r="BU14" s="16">
        <v>20</v>
      </c>
      <c r="BV14" s="16">
        <v>20</v>
      </c>
      <c r="BW14" s="16">
        <v>20</v>
      </c>
      <c r="BX14" s="16">
        <v>20</v>
      </c>
      <c r="BY14" s="16">
        <v>20</v>
      </c>
      <c r="BZ14" s="16">
        <v>20</v>
      </c>
      <c r="CA14" s="16">
        <v>20</v>
      </c>
      <c r="CB14" s="16">
        <v>20</v>
      </c>
      <c r="CC14" s="16">
        <v>20</v>
      </c>
      <c r="CD14" s="16">
        <v>20</v>
      </c>
      <c r="CE14" s="16"/>
      <c r="CF14" s="150">
        <f t="shared" ref="CF14" si="0">SUM(CI14:DM14)</f>
        <v>2270</v>
      </c>
      <c r="CG14" s="150">
        <f>SUM(CI15:DM15)</f>
        <v>794</v>
      </c>
      <c r="CH14" s="152">
        <f>CG14/CF14</f>
        <v>0.34977973568281939</v>
      </c>
      <c r="CI14" s="129"/>
      <c r="CJ14" s="129"/>
      <c r="CK14" s="129">
        <v>50</v>
      </c>
      <c r="CL14" s="129">
        <v>50</v>
      </c>
      <c r="CM14" s="129">
        <v>50</v>
      </c>
      <c r="CN14" s="129">
        <v>50</v>
      </c>
      <c r="CO14" s="129">
        <v>50</v>
      </c>
      <c r="CP14" s="101">
        <v>50</v>
      </c>
      <c r="CQ14" s="101">
        <v>50</v>
      </c>
      <c r="CR14" s="101">
        <v>50</v>
      </c>
      <c r="CS14" s="101">
        <v>50</v>
      </c>
      <c r="CT14" s="101">
        <v>80</v>
      </c>
      <c r="CU14" s="101">
        <v>80</v>
      </c>
      <c r="CV14" s="101">
        <v>80</v>
      </c>
      <c r="CW14" s="129">
        <v>80</v>
      </c>
      <c r="CX14" s="129">
        <v>80</v>
      </c>
      <c r="CY14" s="129">
        <v>80</v>
      </c>
      <c r="CZ14" s="129">
        <v>80</v>
      </c>
      <c r="DA14" s="129">
        <v>80</v>
      </c>
      <c r="DB14" s="129">
        <v>80</v>
      </c>
      <c r="DC14" s="129">
        <v>100</v>
      </c>
      <c r="DD14" s="129">
        <v>100</v>
      </c>
      <c r="DE14" s="129">
        <v>100</v>
      </c>
      <c r="DF14" s="129">
        <v>100</v>
      </c>
      <c r="DG14" s="129">
        <v>100</v>
      </c>
      <c r="DH14" s="129">
        <v>100</v>
      </c>
      <c r="DI14" s="129">
        <v>100</v>
      </c>
      <c r="DJ14" s="129">
        <v>100</v>
      </c>
      <c r="DK14" s="129">
        <v>100</v>
      </c>
      <c r="DL14" s="129">
        <v>100</v>
      </c>
      <c r="DM14" s="129">
        <v>100</v>
      </c>
      <c r="DN14" s="150">
        <f t="shared" ref="DN14" si="1">SUM(DQ14:ER14)</f>
        <v>1157</v>
      </c>
      <c r="DO14" s="150">
        <f>SUM(DQ15:ER15)</f>
        <v>1643</v>
      </c>
      <c r="DP14" s="152">
        <f>DO14/DN14</f>
        <v>1.4200518582541055</v>
      </c>
      <c r="DQ14" s="16">
        <v>100</v>
      </c>
      <c r="DR14" s="16">
        <v>100</v>
      </c>
      <c r="DS14" s="16">
        <v>100</v>
      </c>
      <c r="DT14" s="16">
        <v>100</v>
      </c>
      <c r="DU14" s="16">
        <v>100</v>
      </c>
      <c r="DV14" s="16">
        <v>100</v>
      </c>
      <c r="DW14" s="16">
        <v>100</v>
      </c>
      <c r="DX14" s="16">
        <v>100</v>
      </c>
      <c r="DY14" s="16">
        <v>100</v>
      </c>
      <c r="DZ14" s="16">
        <v>100</v>
      </c>
      <c r="EA14" s="16">
        <v>100</v>
      </c>
      <c r="EB14" s="16">
        <v>57</v>
      </c>
      <c r="EC14" s="16"/>
      <c r="ED14" s="16"/>
      <c r="EE14" s="16"/>
      <c r="EF14" s="16"/>
      <c r="EG14" s="16"/>
      <c r="EH14" s="16"/>
      <c r="EI14" s="16"/>
      <c r="EJ14" s="16"/>
      <c r="EK14" s="16"/>
      <c r="EL14" s="16"/>
      <c r="EM14" s="16"/>
      <c r="EN14" s="16"/>
      <c r="EO14" s="16"/>
      <c r="EP14" s="16"/>
      <c r="EQ14" s="16"/>
      <c r="ER14" s="16"/>
      <c r="ES14" s="150">
        <f t="shared" ref="ES14" ca="1" si="2">SUMIF($EV$8:$FZ$9,$O$5,EV14:FZ14)</f>
        <v>0</v>
      </c>
      <c r="ET14" s="150">
        <f>SUM(EV15:FZ15)</f>
        <v>1505</v>
      </c>
      <c r="EU14" s="152" t="e">
        <f ca="1">ET14/ES14</f>
        <v>#DIV/0!</v>
      </c>
      <c r="EV14" s="16"/>
      <c r="EW14" s="67"/>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50">
        <f t="shared" ref="GA14" ca="1" si="3">SUMIF($GD$8:$HG$9,$O$5,GD14:HG14)</f>
        <v>0</v>
      </c>
      <c r="GB14" s="150">
        <f t="shared" ref="GB14" si="4">SUM(GD15:HG15)</f>
        <v>0</v>
      </c>
      <c r="GC14" s="152" t="e">
        <f t="shared" ref="GC14" ca="1" si="5">GB14/GA14</f>
        <v>#DIV/0!</v>
      </c>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50"/>
      <c r="HI14" s="150">
        <v>0</v>
      </c>
      <c r="HJ14" s="152" t="e">
        <v>#DIV/0!</v>
      </c>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50"/>
      <c r="IQ14" s="150">
        <v>0</v>
      </c>
      <c r="IR14" s="152" t="e">
        <v>#DIV/0!</v>
      </c>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23"/>
      <c r="JV14" s="16"/>
      <c r="JW14" s="150"/>
      <c r="JX14" s="150">
        <v>0</v>
      </c>
      <c r="JY14" s="152" t="e">
        <v>#DIV/0!</v>
      </c>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50"/>
      <c r="LF14" s="150">
        <v>0</v>
      </c>
      <c r="LG14" s="152" t="e">
        <v>#DIV/0!</v>
      </c>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row>
    <row r="15" spans="1:350" ht="13.9" customHeight="1" outlineLevel="2" x14ac:dyDescent="0.2">
      <c r="A15" s="186"/>
      <c r="B15" s="219"/>
      <c r="C15" s="215"/>
      <c r="D15" s="217"/>
      <c r="E15" s="176"/>
      <c r="F15" s="176"/>
      <c r="G15" s="176"/>
      <c r="H15" s="171"/>
      <c r="I15" s="171"/>
      <c r="J15" s="213"/>
      <c r="K15" s="213"/>
      <c r="L15" s="173"/>
      <c r="M15" s="173"/>
      <c r="N15" s="184"/>
      <c r="O15" s="157"/>
      <c r="P15" s="17" t="s">
        <v>26</v>
      </c>
      <c r="Q15" s="151"/>
      <c r="R15" s="151"/>
      <c r="S15" s="153"/>
      <c r="T15" s="24"/>
      <c r="U15" s="24"/>
      <c r="V15" s="24"/>
      <c r="W15" s="24"/>
      <c r="X15" s="24"/>
      <c r="Y15" s="24"/>
      <c r="Z15" s="24"/>
      <c r="AA15" s="24"/>
      <c r="AB15" s="24"/>
      <c r="AC15" s="24"/>
      <c r="AD15" s="24"/>
      <c r="AE15" s="24"/>
      <c r="AF15" s="24"/>
      <c r="AG15" s="24">
        <v>5</v>
      </c>
      <c r="AH15" s="24">
        <v>5</v>
      </c>
      <c r="AI15" s="24">
        <v>6</v>
      </c>
      <c r="AJ15" s="24">
        <v>20</v>
      </c>
      <c r="AK15" s="24"/>
      <c r="AL15" s="24"/>
      <c r="AM15" s="24">
        <v>16</v>
      </c>
      <c r="AN15" s="24">
        <v>14</v>
      </c>
      <c r="AO15" s="24"/>
      <c r="AP15" s="24"/>
      <c r="AQ15" s="24"/>
      <c r="AR15" s="24"/>
      <c r="AS15" s="61">
        <v>8</v>
      </c>
      <c r="AT15" s="61"/>
      <c r="AU15" s="61">
        <v>5</v>
      </c>
      <c r="AV15" s="61"/>
      <c r="AW15" s="61">
        <v>33</v>
      </c>
      <c r="AX15" s="151"/>
      <c r="AY15" s="151"/>
      <c r="AZ15" s="153"/>
      <c r="BA15" s="24"/>
      <c r="BB15" s="24"/>
      <c r="BC15" s="24"/>
      <c r="BD15" s="24">
        <v>31</v>
      </c>
      <c r="BE15" s="24"/>
      <c r="BF15" s="24">
        <v>21</v>
      </c>
      <c r="BG15" s="24"/>
      <c r="BH15" s="24"/>
      <c r="BI15" s="24"/>
      <c r="BJ15" s="24"/>
      <c r="BK15" s="24"/>
      <c r="BL15" s="24"/>
      <c r="BM15" s="24">
        <v>4</v>
      </c>
      <c r="BN15" s="24">
        <v>4</v>
      </c>
      <c r="BO15" s="24">
        <v>6</v>
      </c>
      <c r="BP15" s="24">
        <v>4</v>
      </c>
      <c r="BQ15" s="24"/>
      <c r="BR15" s="24"/>
      <c r="BS15" s="24"/>
      <c r="BT15" s="24">
        <v>2</v>
      </c>
      <c r="BU15" s="24">
        <v>2</v>
      </c>
      <c r="BV15" s="24">
        <v>2</v>
      </c>
      <c r="BW15" s="24">
        <v>3</v>
      </c>
      <c r="BX15" s="24">
        <v>4</v>
      </c>
      <c r="BY15" s="24"/>
      <c r="BZ15" s="24"/>
      <c r="CA15" s="24"/>
      <c r="CB15" s="24"/>
      <c r="CC15" s="24"/>
      <c r="CD15" s="24"/>
      <c r="CE15" s="24"/>
      <c r="CF15" s="151"/>
      <c r="CG15" s="151"/>
      <c r="CH15" s="153"/>
      <c r="CI15" s="141"/>
      <c r="CJ15" s="141"/>
      <c r="CK15" s="141"/>
      <c r="CL15" s="141"/>
      <c r="CM15" s="141">
        <v>4</v>
      </c>
      <c r="CN15" s="141">
        <v>4</v>
      </c>
      <c r="CO15" s="141">
        <v>4</v>
      </c>
      <c r="CP15" s="95"/>
      <c r="CQ15" s="95">
        <v>1</v>
      </c>
      <c r="CR15" s="95"/>
      <c r="CS15" s="95">
        <v>1</v>
      </c>
      <c r="CT15" s="95">
        <v>1</v>
      </c>
      <c r="CU15" s="95">
        <v>1</v>
      </c>
      <c r="CV15" s="95"/>
      <c r="CW15" s="141"/>
      <c r="CX15" s="141"/>
      <c r="CY15" s="141">
        <v>32</v>
      </c>
      <c r="CZ15" s="141">
        <v>57</v>
      </c>
      <c r="DA15" s="141">
        <v>68</v>
      </c>
      <c r="DB15" s="141">
        <v>85</v>
      </c>
      <c r="DC15" s="141">
        <v>60</v>
      </c>
      <c r="DD15" s="141">
        <v>48</v>
      </c>
      <c r="DE15" s="141">
        <v>68</v>
      </c>
      <c r="DF15" s="141">
        <v>37</v>
      </c>
      <c r="DG15" s="141">
        <v>64</v>
      </c>
      <c r="DH15" s="141">
        <v>58</v>
      </c>
      <c r="DI15" s="141">
        <v>56</v>
      </c>
      <c r="DJ15" s="141">
        <v>45</v>
      </c>
      <c r="DK15" s="141"/>
      <c r="DL15" s="141">
        <v>50</v>
      </c>
      <c r="DM15" s="141">
        <v>50</v>
      </c>
      <c r="DN15" s="151"/>
      <c r="DO15" s="151"/>
      <c r="DP15" s="153"/>
      <c r="DQ15" s="24">
        <v>47</v>
      </c>
      <c r="DR15" s="24">
        <v>50</v>
      </c>
      <c r="DS15" s="24">
        <v>45</v>
      </c>
      <c r="DT15" s="24">
        <v>63</v>
      </c>
      <c r="DU15" s="24">
        <v>55</v>
      </c>
      <c r="DV15" s="24">
        <v>47</v>
      </c>
      <c r="DW15" s="24">
        <v>51</v>
      </c>
      <c r="DX15" s="24">
        <v>37</v>
      </c>
      <c r="DY15" s="24">
        <v>40</v>
      </c>
      <c r="DZ15" s="24">
        <v>65</v>
      </c>
      <c r="EA15" s="24">
        <v>37</v>
      </c>
      <c r="EB15" s="24">
        <v>64</v>
      </c>
      <c r="EC15" s="24">
        <v>56</v>
      </c>
      <c r="ED15" s="24">
        <v>60</v>
      </c>
      <c r="EE15" s="24">
        <v>55</v>
      </c>
      <c r="EF15" s="24">
        <v>52</v>
      </c>
      <c r="EG15" s="24">
        <v>54</v>
      </c>
      <c r="EH15" s="24">
        <v>74</v>
      </c>
      <c r="EI15" s="24">
        <v>68</v>
      </c>
      <c r="EJ15" s="24">
        <v>83</v>
      </c>
      <c r="EK15" s="24">
        <v>79</v>
      </c>
      <c r="EL15" s="24">
        <v>56</v>
      </c>
      <c r="EM15" s="24">
        <v>56</v>
      </c>
      <c r="EN15" s="24">
        <v>58</v>
      </c>
      <c r="EO15" s="24">
        <v>72</v>
      </c>
      <c r="EP15" s="24">
        <v>64</v>
      </c>
      <c r="EQ15" s="24">
        <v>71</v>
      </c>
      <c r="ER15" s="24">
        <v>84</v>
      </c>
      <c r="ES15" s="151"/>
      <c r="ET15" s="151"/>
      <c r="EU15" s="153"/>
      <c r="EV15" s="24">
        <v>85</v>
      </c>
      <c r="EW15" s="125">
        <v>62</v>
      </c>
      <c r="EX15" s="24">
        <v>70</v>
      </c>
      <c r="EY15" s="24">
        <v>86</v>
      </c>
      <c r="EZ15" s="24">
        <v>60</v>
      </c>
      <c r="FA15" s="24">
        <v>60</v>
      </c>
      <c r="FB15" s="24">
        <v>61</v>
      </c>
      <c r="FC15" s="24">
        <v>60</v>
      </c>
      <c r="FD15" s="24">
        <v>60</v>
      </c>
      <c r="FE15" s="24">
        <v>60</v>
      </c>
      <c r="FF15" s="24">
        <v>95</v>
      </c>
      <c r="FG15" s="24">
        <v>98</v>
      </c>
      <c r="FH15" s="24">
        <v>60</v>
      </c>
      <c r="FI15" s="24">
        <v>60</v>
      </c>
      <c r="FJ15" s="24">
        <v>40</v>
      </c>
      <c r="FK15" s="24">
        <v>30</v>
      </c>
      <c r="FL15" s="24">
        <v>46</v>
      </c>
      <c r="FM15" s="24">
        <v>29</v>
      </c>
      <c r="FN15" s="24">
        <v>44</v>
      </c>
      <c r="FO15" s="24">
        <v>51</v>
      </c>
      <c r="FP15" s="24">
        <v>47</v>
      </c>
      <c r="FQ15" s="24">
        <v>22</v>
      </c>
      <c r="FR15" s="24">
        <v>32</v>
      </c>
      <c r="FS15" s="24">
        <v>15</v>
      </c>
      <c r="FT15" s="24">
        <v>27</v>
      </c>
      <c r="FU15" s="24">
        <v>46</v>
      </c>
      <c r="FV15" s="24">
        <v>39</v>
      </c>
      <c r="FW15" s="24">
        <v>60</v>
      </c>
      <c r="FX15" s="24"/>
      <c r="FY15" s="24"/>
      <c r="FZ15" s="24"/>
      <c r="GA15" s="151"/>
      <c r="GB15" s="151"/>
      <c r="GC15" s="153"/>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151"/>
      <c r="HI15" s="151"/>
      <c r="HJ15" s="153"/>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151"/>
      <c r="IQ15" s="151"/>
      <c r="IR15" s="153"/>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5"/>
      <c r="JV15" s="24"/>
      <c r="JW15" s="151"/>
      <c r="JX15" s="151"/>
      <c r="JY15" s="153"/>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151"/>
      <c r="LF15" s="151"/>
      <c r="LG15" s="153"/>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row>
    <row r="16" spans="1:350" ht="13.9" customHeight="1" outlineLevel="2" x14ac:dyDescent="0.2">
      <c r="A16" s="185" t="s">
        <v>61</v>
      </c>
      <c r="B16" s="218" t="s">
        <v>102</v>
      </c>
      <c r="C16" s="214" t="s">
        <v>99</v>
      </c>
      <c r="D16" s="216">
        <v>5218</v>
      </c>
      <c r="E16" s="175"/>
      <c r="F16" s="175">
        <f>D16-E16</f>
        <v>5218</v>
      </c>
      <c r="G16" s="175">
        <v>63</v>
      </c>
      <c r="H16" s="170">
        <v>41694</v>
      </c>
      <c r="I16" s="170" t="s">
        <v>948</v>
      </c>
      <c r="J16" s="212">
        <f ca="1">E16+Q16+AX16+CF16+DN16+ES16+GA16+HH16+IP16+JW16+LE16</f>
        <v>5230</v>
      </c>
      <c r="K16" s="212">
        <f>E16+R16+AY16+CG16+DO16+ET16+GB16+HI16+IQ16+JX16+LF16</f>
        <v>0</v>
      </c>
      <c r="L16" s="172">
        <f ca="1">K16/J16</f>
        <v>0</v>
      </c>
      <c r="M16" s="172">
        <f>K16/D16</f>
        <v>0</v>
      </c>
      <c r="N16" s="183">
        <f ca="1">SUMIF($EV$8:$FZ$9,$O$5,$EV17:$FZ17)-SUMIF($EV$8:$FZ$9,$Q$5,$EV17:$FZ17)</f>
        <v>0</v>
      </c>
      <c r="O16" s="156"/>
      <c r="P16" s="16" t="s">
        <v>25</v>
      </c>
      <c r="Q16" s="150">
        <v>0</v>
      </c>
      <c r="R16" s="150">
        <v>0</v>
      </c>
      <c r="S16" s="152" t="e">
        <v>#DIV/0!</v>
      </c>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50">
        <f>SUM(BA16:CE16)</f>
        <v>0</v>
      </c>
      <c r="AY16" s="150">
        <f>SUM(BA17:CE17)</f>
        <v>0</v>
      </c>
      <c r="AZ16" s="152" t="e">
        <f>AY16/AX16</f>
        <v>#DIV/0!</v>
      </c>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50">
        <f t="shared" ref="CF16" si="6">SUM(CI16:DM16)</f>
        <v>0</v>
      </c>
      <c r="CG16" s="150">
        <f>SUM(CI17:DM17)</f>
        <v>0</v>
      </c>
      <c r="CH16" s="152" t="e">
        <f>CG16/CF16</f>
        <v>#DIV/0!</v>
      </c>
      <c r="CI16" s="129"/>
      <c r="CJ16" s="129"/>
      <c r="CK16" s="129"/>
      <c r="CL16" s="129"/>
      <c r="CM16" s="129"/>
      <c r="CN16" s="129"/>
      <c r="CO16" s="129"/>
      <c r="CP16" s="101"/>
      <c r="CQ16" s="101"/>
      <c r="CR16" s="101"/>
      <c r="CS16" s="101"/>
      <c r="CT16" s="101"/>
      <c r="CU16" s="101"/>
      <c r="CV16" s="101"/>
      <c r="CW16" s="129"/>
      <c r="CX16" s="129"/>
      <c r="CY16" s="129"/>
      <c r="CZ16" s="129"/>
      <c r="DA16" s="129"/>
      <c r="DB16" s="129"/>
      <c r="DC16" s="129"/>
      <c r="DD16" s="129"/>
      <c r="DE16" s="129"/>
      <c r="DF16" s="129"/>
      <c r="DG16" s="129"/>
      <c r="DH16" s="129"/>
      <c r="DI16" s="129"/>
      <c r="DJ16" s="129"/>
      <c r="DK16" s="129"/>
      <c r="DL16" s="129"/>
      <c r="DM16" s="129"/>
      <c r="DN16" s="150">
        <f t="shared" ref="DN16" si="7">SUM(DQ16:ER16)</f>
        <v>250</v>
      </c>
      <c r="DO16" s="150">
        <f>SUM(DQ17:ER17)</f>
        <v>0</v>
      </c>
      <c r="DP16" s="152">
        <f>DO16/DN16</f>
        <v>0</v>
      </c>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v>50</v>
      </c>
      <c r="EO16" s="16">
        <v>50</v>
      </c>
      <c r="EP16" s="16">
        <v>50</v>
      </c>
      <c r="EQ16" s="16">
        <v>50</v>
      </c>
      <c r="ER16" s="16">
        <v>50</v>
      </c>
      <c r="ES16" s="150">
        <f t="shared" ref="ES16" ca="1" si="8">SUMIF($EV$8:$FZ$9,$O$5,EV16:FZ16)</f>
        <v>2880</v>
      </c>
      <c r="ET16" s="150">
        <f>SUM(EV17:FZ17)</f>
        <v>0</v>
      </c>
      <c r="EU16" s="152">
        <f ca="1">ET16/ES16</f>
        <v>0</v>
      </c>
      <c r="EV16" s="16">
        <v>50</v>
      </c>
      <c r="EW16" s="67">
        <v>50</v>
      </c>
      <c r="EX16" s="16">
        <v>85</v>
      </c>
      <c r="EY16" s="16">
        <v>85</v>
      </c>
      <c r="EZ16" s="16">
        <v>85</v>
      </c>
      <c r="FA16" s="16">
        <v>85</v>
      </c>
      <c r="FB16" s="16">
        <v>85</v>
      </c>
      <c r="FC16" s="16">
        <v>85</v>
      </c>
      <c r="FD16" s="16">
        <v>85</v>
      </c>
      <c r="FE16" s="16">
        <v>85</v>
      </c>
      <c r="FF16" s="16">
        <v>100</v>
      </c>
      <c r="FG16" s="16">
        <v>100</v>
      </c>
      <c r="FH16" s="16">
        <v>100</v>
      </c>
      <c r="FI16" s="16">
        <v>100</v>
      </c>
      <c r="FJ16" s="16">
        <v>100</v>
      </c>
      <c r="FK16" s="16">
        <v>100</v>
      </c>
      <c r="FL16" s="16">
        <v>100</v>
      </c>
      <c r="FM16" s="16">
        <v>100</v>
      </c>
      <c r="FN16" s="16">
        <v>100</v>
      </c>
      <c r="FO16" s="16">
        <v>100</v>
      </c>
      <c r="FP16" s="16">
        <v>100</v>
      </c>
      <c r="FQ16" s="16">
        <v>100</v>
      </c>
      <c r="FR16" s="16">
        <v>100</v>
      </c>
      <c r="FS16" s="16">
        <v>100</v>
      </c>
      <c r="FT16" s="16">
        <v>100</v>
      </c>
      <c r="FU16" s="16">
        <v>100</v>
      </c>
      <c r="FV16" s="16">
        <v>100</v>
      </c>
      <c r="FW16" s="16">
        <v>100</v>
      </c>
      <c r="FX16" s="16">
        <v>100</v>
      </c>
      <c r="FY16" s="16">
        <v>100</v>
      </c>
      <c r="FZ16" s="16">
        <v>100</v>
      </c>
      <c r="GA16" s="150">
        <f t="shared" ref="GA16" ca="1" si="9">SUMIF($GD$8:$HG$9,$O$5,GD16:HG16)</f>
        <v>2100</v>
      </c>
      <c r="GB16" s="150">
        <f t="shared" ref="GB16" si="10">SUM(GD17:HG17)</f>
        <v>0</v>
      </c>
      <c r="GC16" s="152">
        <f t="shared" ref="GC16" ca="1" si="11">GB16/GA16</f>
        <v>0</v>
      </c>
      <c r="GD16" s="16">
        <v>100</v>
      </c>
      <c r="GE16" s="16">
        <v>100</v>
      </c>
      <c r="GF16" s="16">
        <v>100</v>
      </c>
      <c r="GG16" s="16">
        <v>100</v>
      </c>
      <c r="GH16" s="16">
        <v>100</v>
      </c>
      <c r="GI16" s="16">
        <v>100</v>
      </c>
      <c r="GJ16" s="16">
        <v>100</v>
      </c>
      <c r="GK16" s="16">
        <v>100</v>
      </c>
      <c r="GL16" s="16">
        <v>100</v>
      </c>
      <c r="GM16" s="16">
        <v>100</v>
      </c>
      <c r="GN16" s="16">
        <v>100</v>
      </c>
      <c r="GO16" s="16">
        <v>100</v>
      </c>
      <c r="GP16" s="16">
        <v>100</v>
      </c>
      <c r="GQ16" s="16">
        <v>100</v>
      </c>
      <c r="GR16" s="16">
        <v>100</v>
      </c>
      <c r="GS16" s="16">
        <v>100</v>
      </c>
      <c r="GT16" s="16">
        <v>100</v>
      </c>
      <c r="GU16" s="16">
        <v>100</v>
      </c>
      <c r="GV16" s="16">
        <v>30</v>
      </c>
      <c r="GW16" s="16">
        <v>30</v>
      </c>
      <c r="GX16" s="16">
        <v>30</v>
      </c>
      <c r="GY16" s="16">
        <v>30</v>
      </c>
      <c r="GZ16" s="16">
        <v>30</v>
      </c>
      <c r="HA16" s="16">
        <v>30</v>
      </c>
      <c r="HB16" s="16">
        <v>30</v>
      </c>
      <c r="HC16" s="16">
        <v>30</v>
      </c>
      <c r="HD16" s="16">
        <v>30</v>
      </c>
      <c r="HE16" s="16">
        <v>30</v>
      </c>
      <c r="HF16" s="16"/>
      <c r="HG16" s="16"/>
      <c r="HH16" s="150"/>
      <c r="HI16" s="150">
        <v>0</v>
      </c>
      <c r="HJ16" s="152" t="e">
        <v>#DIV/0!</v>
      </c>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50"/>
      <c r="IQ16" s="150">
        <v>0</v>
      </c>
      <c r="IR16" s="152" t="e">
        <v>#DIV/0!</v>
      </c>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23"/>
      <c r="JV16" s="16"/>
      <c r="JW16" s="150"/>
      <c r="JX16" s="150">
        <v>0</v>
      </c>
      <c r="JY16" s="152" t="e">
        <v>#DIV/0!</v>
      </c>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50"/>
      <c r="LF16" s="150">
        <v>0</v>
      </c>
      <c r="LG16" s="152" t="e">
        <v>#DIV/0!</v>
      </c>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row>
    <row r="17" spans="1:350" ht="13.9" customHeight="1" outlineLevel="2" x14ac:dyDescent="0.2">
      <c r="A17" s="186"/>
      <c r="B17" s="219"/>
      <c r="C17" s="215"/>
      <c r="D17" s="217"/>
      <c r="E17" s="176"/>
      <c r="F17" s="176"/>
      <c r="G17" s="176"/>
      <c r="H17" s="171"/>
      <c r="I17" s="171"/>
      <c r="J17" s="213"/>
      <c r="K17" s="213"/>
      <c r="L17" s="173"/>
      <c r="M17" s="173"/>
      <c r="N17" s="184"/>
      <c r="O17" s="157"/>
      <c r="P17" s="17" t="s">
        <v>26</v>
      </c>
      <c r="Q17" s="151"/>
      <c r="R17" s="151"/>
      <c r="S17" s="153"/>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151"/>
      <c r="AY17" s="151"/>
      <c r="AZ17" s="153"/>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151"/>
      <c r="CG17" s="151"/>
      <c r="CH17" s="153"/>
      <c r="CI17" s="141"/>
      <c r="CJ17" s="141"/>
      <c r="CK17" s="141"/>
      <c r="CL17" s="141"/>
      <c r="CM17" s="141"/>
      <c r="CN17" s="141"/>
      <c r="CO17" s="141"/>
      <c r="CP17" s="95"/>
      <c r="CQ17" s="95"/>
      <c r="CR17" s="95"/>
      <c r="CS17" s="95"/>
      <c r="CT17" s="95"/>
      <c r="CU17" s="95"/>
      <c r="CV17" s="95"/>
      <c r="CW17" s="141"/>
      <c r="CX17" s="141"/>
      <c r="CY17" s="141"/>
      <c r="CZ17" s="141"/>
      <c r="DA17" s="141"/>
      <c r="DB17" s="141"/>
      <c r="DC17" s="141"/>
      <c r="DD17" s="141"/>
      <c r="DE17" s="141"/>
      <c r="DF17" s="141"/>
      <c r="DG17" s="141"/>
      <c r="DH17" s="141"/>
      <c r="DI17" s="141"/>
      <c r="DJ17" s="141"/>
      <c r="DK17" s="141"/>
      <c r="DL17" s="141"/>
      <c r="DM17" s="141"/>
      <c r="DN17" s="151"/>
      <c r="DO17" s="151"/>
      <c r="DP17" s="153"/>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151"/>
      <c r="ET17" s="151"/>
      <c r="EU17" s="153"/>
      <c r="EV17" s="24"/>
      <c r="EW17" s="125"/>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151"/>
      <c r="GB17" s="151"/>
      <c r="GC17" s="153"/>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151"/>
      <c r="HI17" s="151"/>
      <c r="HJ17" s="153"/>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151"/>
      <c r="IQ17" s="151"/>
      <c r="IR17" s="153"/>
      <c r="IS17" s="24"/>
      <c r="IT17" s="24"/>
      <c r="IU17" s="24"/>
      <c r="IV17" s="24"/>
      <c r="IW17" s="24"/>
      <c r="IX17" s="24"/>
      <c r="IY17" s="24"/>
      <c r="IZ17" s="24"/>
      <c r="JA17" s="24"/>
      <c r="JB17" s="24"/>
      <c r="JC17" s="24"/>
      <c r="JD17" s="24"/>
      <c r="JE17" s="24"/>
      <c r="JF17" s="24"/>
      <c r="JG17" s="24"/>
      <c r="JH17" s="24"/>
      <c r="JI17" s="24"/>
      <c r="JJ17" s="24"/>
      <c r="JK17" s="24"/>
      <c r="JL17" s="24"/>
      <c r="JM17" s="24"/>
      <c r="JN17" s="24"/>
      <c r="JO17" s="24"/>
      <c r="JP17" s="24"/>
      <c r="JQ17" s="24"/>
      <c r="JR17" s="24"/>
      <c r="JS17" s="24"/>
      <c r="JT17" s="24"/>
      <c r="JU17" s="25"/>
      <c r="JV17" s="24"/>
      <c r="JW17" s="151"/>
      <c r="JX17" s="151"/>
      <c r="JY17" s="153"/>
      <c r="JZ17" s="24"/>
      <c r="KA17" s="24"/>
      <c r="KB17" s="24"/>
      <c r="KC17" s="24"/>
      <c r="KD17" s="24"/>
      <c r="KE17" s="24"/>
      <c r="KF17" s="24"/>
      <c r="KG17" s="24"/>
      <c r="KH17" s="24"/>
      <c r="KI17" s="24"/>
      <c r="KJ17" s="24"/>
      <c r="KK17" s="24"/>
      <c r="KL17" s="24"/>
      <c r="KM17" s="24"/>
      <c r="KN17" s="24"/>
      <c r="KO17" s="24"/>
      <c r="KP17" s="24"/>
      <c r="KQ17" s="24"/>
      <c r="KR17" s="24"/>
      <c r="KS17" s="24"/>
      <c r="KT17" s="24"/>
      <c r="KU17" s="24"/>
      <c r="KV17" s="24"/>
      <c r="KW17" s="24"/>
      <c r="KX17" s="24"/>
      <c r="KY17" s="24"/>
      <c r="KZ17" s="24"/>
      <c r="LA17" s="24"/>
      <c r="LB17" s="24"/>
      <c r="LC17" s="24"/>
      <c r="LD17" s="24"/>
      <c r="LE17" s="151"/>
      <c r="LF17" s="151"/>
      <c r="LG17" s="153"/>
      <c r="LH17" s="24"/>
      <c r="LI17" s="24"/>
      <c r="LJ17" s="24"/>
      <c r="LK17" s="24"/>
      <c r="LL17" s="24"/>
      <c r="LM17" s="24"/>
      <c r="LN17" s="24"/>
      <c r="LO17" s="24"/>
      <c r="LP17" s="24"/>
      <c r="LQ17" s="24"/>
      <c r="LR17" s="24"/>
      <c r="LS17" s="24"/>
      <c r="LT17" s="24"/>
      <c r="LU17" s="24"/>
      <c r="LV17" s="24"/>
      <c r="LW17" s="24"/>
      <c r="LX17" s="24"/>
      <c r="LY17" s="24"/>
      <c r="LZ17" s="24"/>
      <c r="MA17" s="24"/>
      <c r="MB17" s="24"/>
      <c r="MC17" s="24"/>
      <c r="MD17" s="24"/>
      <c r="ME17" s="24"/>
      <c r="MF17" s="24"/>
      <c r="MG17" s="24"/>
      <c r="MH17" s="24"/>
      <c r="MI17" s="24"/>
      <c r="MJ17" s="24"/>
      <c r="MK17" s="24"/>
      <c r="ML17" s="24"/>
    </row>
    <row r="18" spans="1:350" ht="13.9" customHeight="1" outlineLevel="2" x14ac:dyDescent="0.2">
      <c r="A18" s="185" t="s">
        <v>62</v>
      </c>
      <c r="B18" s="218" t="s">
        <v>103</v>
      </c>
      <c r="C18" s="214" t="s">
        <v>99</v>
      </c>
      <c r="D18" s="216">
        <v>5361</v>
      </c>
      <c r="E18" s="175">
        <f>766-140</f>
        <v>626</v>
      </c>
      <c r="F18" s="175">
        <f>D18-E18</f>
        <v>4735</v>
      </c>
      <c r="G18" s="175" t="s">
        <v>829</v>
      </c>
      <c r="H18" s="170" t="s">
        <v>830</v>
      </c>
      <c r="I18" s="170">
        <v>41732</v>
      </c>
      <c r="J18" s="234">
        <f ca="1">E18+Q18+AX18+CF18+DN18+ES18+GA18+HH18+IP18+JW18+LE18</f>
        <v>4834.4500000000007</v>
      </c>
      <c r="K18" s="234">
        <f>E18+R18+AY18+CG18+DO18+ET18+GB18+HI18+IQ18+JX18+LF18</f>
        <v>5361</v>
      </c>
      <c r="L18" s="172">
        <f ca="1">K18/J18</f>
        <v>1.1089162159087382</v>
      </c>
      <c r="M18" s="172">
        <f>K18/D18</f>
        <v>1</v>
      </c>
      <c r="N18" s="183">
        <f ca="1">SUMIF($EV$8:$FZ$9,$O$5,$EV19:$FZ19)-SUMIF($EV$8:$FZ$9,$Q$5,$EV19:$FZ19)</f>
        <v>0</v>
      </c>
      <c r="O18" s="156"/>
      <c r="P18" s="16" t="s">
        <v>25</v>
      </c>
      <c r="Q18" s="150">
        <v>225</v>
      </c>
      <c r="R18" s="150">
        <v>302</v>
      </c>
      <c r="S18" s="152">
        <v>1.3422222222222222</v>
      </c>
      <c r="T18" s="16"/>
      <c r="U18" s="16"/>
      <c r="V18" s="16"/>
      <c r="W18" s="16"/>
      <c r="X18" s="16"/>
      <c r="Y18" s="16">
        <v>9</v>
      </c>
      <c r="Z18" s="16">
        <v>9</v>
      </c>
      <c r="AA18" s="16">
        <v>9</v>
      </c>
      <c r="AB18" s="16">
        <v>9</v>
      </c>
      <c r="AC18" s="16">
        <v>9</v>
      </c>
      <c r="AD18" s="16">
        <v>9</v>
      </c>
      <c r="AE18" s="16">
        <v>9</v>
      </c>
      <c r="AF18" s="16">
        <v>9</v>
      </c>
      <c r="AG18" s="16">
        <v>9</v>
      </c>
      <c r="AH18" s="16">
        <v>9</v>
      </c>
      <c r="AI18" s="16">
        <v>9</v>
      </c>
      <c r="AJ18" s="16">
        <v>9</v>
      </c>
      <c r="AK18" s="16">
        <v>9</v>
      </c>
      <c r="AL18" s="16">
        <v>9</v>
      </c>
      <c r="AM18" s="16">
        <v>9</v>
      </c>
      <c r="AN18" s="16">
        <v>9</v>
      </c>
      <c r="AO18" s="16">
        <v>9</v>
      </c>
      <c r="AP18" s="16">
        <v>9</v>
      </c>
      <c r="AQ18" s="16">
        <v>9</v>
      </c>
      <c r="AR18" s="16">
        <v>9</v>
      </c>
      <c r="AS18" s="16">
        <v>9</v>
      </c>
      <c r="AT18" s="16">
        <v>9</v>
      </c>
      <c r="AU18" s="16">
        <v>9</v>
      </c>
      <c r="AV18" s="16">
        <v>9</v>
      </c>
      <c r="AW18" s="16">
        <v>9</v>
      </c>
      <c r="AX18" s="150">
        <f>SUM(BA18:CE18)</f>
        <v>420</v>
      </c>
      <c r="AY18" s="150">
        <f>SUM(BA19:CE19)</f>
        <v>546</v>
      </c>
      <c r="AZ18" s="152">
        <f>AY18/AX18</f>
        <v>1.3</v>
      </c>
      <c r="BA18" s="16">
        <f t="shared" ref="BA18:CD18" si="12">BA24</f>
        <v>14</v>
      </c>
      <c r="BB18" s="16">
        <f t="shared" si="12"/>
        <v>14</v>
      </c>
      <c r="BC18" s="16">
        <f t="shared" si="12"/>
        <v>14</v>
      </c>
      <c r="BD18" s="16">
        <f t="shared" si="12"/>
        <v>14</v>
      </c>
      <c r="BE18" s="16">
        <f t="shared" si="12"/>
        <v>14</v>
      </c>
      <c r="BF18" s="16">
        <f t="shared" si="12"/>
        <v>14</v>
      </c>
      <c r="BG18" s="16">
        <f t="shared" si="12"/>
        <v>14</v>
      </c>
      <c r="BH18" s="16">
        <f t="shared" si="12"/>
        <v>14</v>
      </c>
      <c r="BI18" s="16">
        <f t="shared" si="12"/>
        <v>14</v>
      </c>
      <c r="BJ18" s="16">
        <f t="shared" si="12"/>
        <v>14</v>
      </c>
      <c r="BK18" s="16">
        <f t="shared" si="12"/>
        <v>14</v>
      </c>
      <c r="BL18" s="16">
        <f t="shared" si="12"/>
        <v>14</v>
      </c>
      <c r="BM18" s="16">
        <f t="shared" si="12"/>
        <v>14</v>
      </c>
      <c r="BN18" s="16">
        <f t="shared" si="12"/>
        <v>14</v>
      </c>
      <c r="BO18" s="16">
        <f t="shared" si="12"/>
        <v>14</v>
      </c>
      <c r="BP18" s="16">
        <f t="shared" si="12"/>
        <v>14</v>
      </c>
      <c r="BQ18" s="16">
        <f t="shared" si="12"/>
        <v>14</v>
      </c>
      <c r="BR18" s="16">
        <f t="shared" si="12"/>
        <v>14</v>
      </c>
      <c r="BS18" s="16">
        <f t="shared" si="12"/>
        <v>14</v>
      </c>
      <c r="BT18" s="16">
        <f t="shared" si="12"/>
        <v>14</v>
      </c>
      <c r="BU18" s="16">
        <f t="shared" si="12"/>
        <v>14</v>
      </c>
      <c r="BV18" s="16">
        <f t="shared" si="12"/>
        <v>14</v>
      </c>
      <c r="BW18" s="16">
        <f t="shared" si="12"/>
        <v>14</v>
      </c>
      <c r="BX18" s="16">
        <f t="shared" si="12"/>
        <v>14</v>
      </c>
      <c r="BY18" s="16">
        <f t="shared" si="12"/>
        <v>14</v>
      </c>
      <c r="BZ18" s="16">
        <f t="shared" si="12"/>
        <v>14</v>
      </c>
      <c r="CA18" s="16">
        <f t="shared" si="12"/>
        <v>14</v>
      </c>
      <c r="CB18" s="16">
        <f t="shared" si="12"/>
        <v>14</v>
      </c>
      <c r="CC18" s="16">
        <f t="shared" si="12"/>
        <v>14</v>
      </c>
      <c r="CD18" s="16">
        <f t="shared" si="12"/>
        <v>14</v>
      </c>
      <c r="CE18" s="16"/>
      <c r="CF18" s="150">
        <f t="shared" ref="CF18" si="13">SUM(CI18:DM18)</f>
        <v>981.4500000000005</v>
      </c>
      <c r="CG18" s="150">
        <f>SUM(CI19:DM19)</f>
        <v>576</v>
      </c>
      <c r="CH18" s="152">
        <f>CG18/CF18</f>
        <v>0.58688674919761552</v>
      </c>
      <c r="CI18" s="129"/>
      <c r="CJ18" s="129"/>
      <c r="CK18" s="129">
        <v>22</v>
      </c>
      <c r="CL18" s="129">
        <v>22</v>
      </c>
      <c r="CM18" s="129">
        <v>22</v>
      </c>
      <c r="CN18" s="129">
        <v>22</v>
      </c>
      <c r="CO18" s="129">
        <v>22</v>
      </c>
      <c r="CP18" s="101">
        <v>22</v>
      </c>
      <c r="CQ18" s="101">
        <v>22</v>
      </c>
      <c r="CR18" s="101">
        <v>22</v>
      </c>
      <c r="CS18" s="101">
        <v>22</v>
      </c>
      <c r="CT18" s="101">
        <v>37</v>
      </c>
      <c r="CU18" s="101">
        <v>37</v>
      </c>
      <c r="CV18" s="101">
        <v>37</v>
      </c>
      <c r="CW18" s="129">
        <v>37</v>
      </c>
      <c r="CX18" s="129">
        <v>37</v>
      </c>
      <c r="CY18" s="129">
        <v>37</v>
      </c>
      <c r="CZ18" s="129">
        <v>37</v>
      </c>
      <c r="DA18" s="129">
        <v>37</v>
      </c>
      <c r="DB18" s="129">
        <v>37</v>
      </c>
      <c r="DC18" s="129">
        <f t="shared" ref="DC18:DM18" si="14">DC22*1000/11</f>
        <v>40.949999999999996</v>
      </c>
      <c r="DD18" s="129">
        <f t="shared" si="14"/>
        <v>40.949999999999996</v>
      </c>
      <c r="DE18" s="129">
        <f t="shared" si="14"/>
        <v>40.949999999999996</v>
      </c>
      <c r="DF18" s="129">
        <f t="shared" si="14"/>
        <v>40.949999999999996</v>
      </c>
      <c r="DG18" s="129">
        <f t="shared" si="14"/>
        <v>40.949999999999996</v>
      </c>
      <c r="DH18" s="129">
        <f t="shared" si="14"/>
        <v>40.949999999999996</v>
      </c>
      <c r="DI18" s="129">
        <f t="shared" si="14"/>
        <v>40.949999999999996</v>
      </c>
      <c r="DJ18" s="129">
        <f t="shared" si="14"/>
        <v>40.949999999999996</v>
      </c>
      <c r="DK18" s="129">
        <f t="shared" si="14"/>
        <v>40.949999999999996</v>
      </c>
      <c r="DL18" s="129">
        <f t="shared" si="14"/>
        <v>40.949999999999996</v>
      </c>
      <c r="DM18" s="129">
        <f t="shared" si="14"/>
        <v>40.949999999999996</v>
      </c>
      <c r="DN18" s="150">
        <f t="shared" ref="DN18" si="15">SUM(DQ18:ER18)</f>
        <v>1176</v>
      </c>
      <c r="DO18" s="150">
        <f>SUM(DQ19:ER19)</f>
        <v>1802</v>
      </c>
      <c r="DP18" s="152">
        <f>DO18/DN18</f>
        <v>1.532312925170068</v>
      </c>
      <c r="DQ18" s="16">
        <v>42</v>
      </c>
      <c r="DR18" s="16">
        <v>42</v>
      </c>
      <c r="DS18" s="16">
        <v>42</v>
      </c>
      <c r="DT18" s="16">
        <v>42</v>
      </c>
      <c r="DU18" s="16">
        <v>42</v>
      </c>
      <c r="DV18" s="16">
        <v>42</v>
      </c>
      <c r="DW18" s="16">
        <v>42</v>
      </c>
      <c r="DX18" s="16">
        <v>42</v>
      </c>
      <c r="DY18" s="16">
        <v>42</v>
      </c>
      <c r="DZ18" s="16">
        <v>42</v>
      </c>
      <c r="EA18" s="16">
        <v>42</v>
      </c>
      <c r="EB18" s="16">
        <v>42</v>
      </c>
      <c r="EC18" s="16">
        <v>42</v>
      </c>
      <c r="ED18" s="16">
        <v>42</v>
      </c>
      <c r="EE18" s="16">
        <v>42</v>
      </c>
      <c r="EF18" s="16">
        <v>42</v>
      </c>
      <c r="EG18" s="16">
        <v>42</v>
      </c>
      <c r="EH18" s="16">
        <v>42</v>
      </c>
      <c r="EI18" s="16">
        <v>42</v>
      </c>
      <c r="EJ18" s="16">
        <v>42</v>
      </c>
      <c r="EK18" s="16">
        <v>42</v>
      </c>
      <c r="EL18" s="16">
        <v>42</v>
      </c>
      <c r="EM18" s="16">
        <v>42</v>
      </c>
      <c r="EN18" s="16">
        <v>42</v>
      </c>
      <c r="EO18" s="16">
        <v>42</v>
      </c>
      <c r="EP18" s="16">
        <v>42</v>
      </c>
      <c r="EQ18" s="16">
        <v>42</v>
      </c>
      <c r="ER18" s="16">
        <v>42</v>
      </c>
      <c r="ES18" s="150">
        <f t="shared" ref="ES18" ca="1" si="16">SUMIF($EV$8:$FZ$9,$O$5,EV18:FZ18)</f>
        <v>1302</v>
      </c>
      <c r="ET18" s="150">
        <f>SUM(EV19:FZ19)</f>
        <v>1509</v>
      </c>
      <c r="EU18" s="152">
        <f ca="1">ET18/ES18</f>
        <v>1.1589861751152073</v>
      </c>
      <c r="EV18" s="16">
        <v>42</v>
      </c>
      <c r="EW18" s="67">
        <v>42</v>
      </c>
      <c r="EX18" s="16">
        <v>42</v>
      </c>
      <c r="EY18" s="16">
        <v>42</v>
      </c>
      <c r="EZ18" s="16">
        <v>42</v>
      </c>
      <c r="FA18" s="16">
        <v>42</v>
      </c>
      <c r="FB18" s="16">
        <v>42</v>
      </c>
      <c r="FC18" s="16">
        <v>42</v>
      </c>
      <c r="FD18" s="16">
        <v>42</v>
      </c>
      <c r="FE18" s="16">
        <v>42</v>
      </c>
      <c r="FF18" s="16">
        <v>42</v>
      </c>
      <c r="FG18" s="16">
        <v>42</v>
      </c>
      <c r="FH18" s="16">
        <v>42</v>
      </c>
      <c r="FI18" s="16">
        <v>42</v>
      </c>
      <c r="FJ18" s="16">
        <v>42</v>
      </c>
      <c r="FK18" s="16">
        <v>42</v>
      </c>
      <c r="FL18" s="16">
        <v>42</v>
      </c>
      <c r="FM18" s="16">
        <v>42</v>
      </c>
      <c r="FN18" s="16">
        <v>42</v>
      </c>
      <c r="FO18" s="16">
        <v>42</v>
      </c>
      <c r="FP18" s="16">
        <v>42</v>
      </c>
      <c r="FQ18" s="16">
        <v>42</v>
      </c>
      <c r="FR18" s="16">
        <v>42</v>
      </c>
      <c r="FS18" s="16">
        <v>42</v>
      </c>
      <c r="FT18" s="16">
        <v>42</v>
      </c>
      <c r="FU18" s="16">
        <v>42</v>
      </c>
      <c r="FV18" s="16">
        <v>42</v>
      </c>
      <c r="FW18" s="16">
        <v>42</v>
      </c>
      <c r="FX18" s="16">
        <v>42</v>
      </c>
      <c r="FY18" s="16">
        <v>42</v>
      </c>
      <c r="FZ18" s="16">
        <v>42</v>
      </c>
      <c r="GA18" s="150">
        <f t="shared" ref="GA18" ca="1" si="17">SUMIF($GD$8:$HG$9,$O$5,GD18:HG18)</f>
        <v>104</v>
      </c>
      <c r="GB18" s="150">
        <f t="shared" ref="GB18" si="18">SUM(GD19:HG19)</f>
        <v>0</v>
      </c>
      <c r="GC18" s="152">
        <f t="shared" ref="GC18" ca="1" si="19">GB18/GA18</f>
        <v>0</v>
      </c>
      <c r="GD18" s="16">
        <v>40</v>
      </c>
      <c r="GE18" s="16">
        <v>40</v>
      </c>
      <c r="GF18" s="16">
        <v>24</v>
      </c>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50"/>
      <c r="HI18" s="150">
        <v>0</v>
      </c>
      <c r="HJ18" s="152" t="e">
        <v>#DIV/0!</v>
      </c>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50"/>
      <c r="IQ18" s="150">
        <v>0</v>
      </c>
      <c r="IR18" s="152" t="e">
        <v>#DIV/0!</v>
      </c>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23"/>
      <c r="JV18" s="16"/>
      <c r="JW18" s="150"/>
      <c r="JX18" s="150">
        <v>0</v>
      </c>
      <c r="JY18" s="152" t="e">
        <v>#DIV/0!</v>
      </c>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50"/>
      <c r="LF18" s="150">
        <v>0</v>
      </c>
      <c r="LG18" s="152" t="e">
        <v>#DIV/0!</v>
      </c>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row>
    <row r="19" spans="1:350" ht="13.9" customHeight="1" outlineLevel="2" x14ac:dyDescent="0.2">
      <c r="A19" s="186"/>
      <c r="B19" s="219"/>
      <c r="C19" s="215"/>
      <c r="D19" s="217"/>
      <c r="E19" s="176"/>
      <c r="F19" s="176"/>
      <c r="G19" s="176"/>
      <c r="H19" s="171"/>
      <c r="I19" s="171"/>
      <c r="J19" s="235"/>
      <c r="K19" s="235"/>
      <c r="L19" s="173"/>
      <c r="M19" s="173"/>
      <c r="N19" s="184"/>
      <c r="O19" s="157"/>
      <c r="P19" s="17" t="s">
        <v>26</v>
      </c>
      <c r="Q19" s="151"/>
      <c r="R19" s="151"/>
      <c r="S19" s="153"/>
      <c r="T19" s="61"/>
      <c r="U19" s="61"/>
      <c r="V19" s="61"/>
      <c r="W19" s="61"/>
      <c r="X19" s="61"/>
      <c r="Y19" s="61">
        <v>2</v>
      </c>
      <c r="Z19" s="61">
        <v>9</v>
      </c>
      <c r="AA19" s="61"/>
      <c r="AB19" s="61"/>
      <c r="AC19" s="61"/>
      <c r="AD19" s="61">
        <v>14</v>
      </c>
      <c r="AE19" s="61">
        <v>19</v>
      </c>
      <c r="AF19" s="61">
        <v>4</v>
      </c>
      <c r="AG19" s="61">
        <v>9</v>
      </c>
      <c r="AH19" s="61">
        <v>4</v>
      </c>
      <c r="AI19" s="61">
        <v>16</v>
      </c>
      <c r="AJ19" s="61">
        <v>7</v>
      </c>
      <c r="AK19" s="61">
        <v>30</v>
      </c>
      <c r="AL19" s="24">
        <v>14</v>
      </c>
      <c r="AM19" s="24">
        <v>25</v>
      </c>
      <c r="AN19" s="24">
        <v>23</v>
      </c>
      <c r="AO19" s="24">
        <v>6</v>
      </c>
      <c r="AP19" s="24">
        <v>40</v>
      </c>
      <c r="AQ19" s="24">
        <v>25</v>
      </c>
      <c r="AR19" s="61">
        <v>10</v>
      </c>
      <c r="AS19" s="61">
        <v>10</v>
      </c>
      <c r="AT19" s="61"/>
      <c r="AU19" s="61">
        <v>15</v>
      </c>
      <c r="AV19" s="61"/>
      <c r="AW19" s="61">
        <v>20</v>
      </c>
      <c r="AX19" s="151"/>
      <c r="AY19" s="151"/>
      <c r="AZ19" s="153"/>
      <c r="BA19" s="24">
        <v>20</v>
      </c>
      <c r="BB19" s="24">
        <v>18</v>
      </c>
      <c r="BC19" s="24">
        <v>15</v>
      </c>
      <c r="BD19" s="24">
        <v>20</v>
      </c>
      <c r="BE19" s="24">
        <v>20</v>
      </c>
      <c r="BF19" s="24">
        <v>15</v>
      </c>
      <c r="BG19" s="24">
        <v>40</v>
      </c>
      <c r="BH19" s="24">
        <v>20</v>
      </c>
      <c r="BI19" s="24">
        <v>40</v>
      </c>
      <c r="BJ19" s="24"/>
      <c r="BK19" s="24">
        <v>40</v>
      </c>
      <c r="BL19" s="24"/>
      <c r="BM19" s="24">
        <v>25</v>
      </c>
      <c r="BN19" s="24">
        <v>25</v>
      </c>
      <c r="BO19" s="24">
        <v>20</v>
      </c>
      <c r="BP19" s="24">
        <v>20</v>
      </c>
      <c r="BQ19" s="24">
        <v>20</v>
      </c>
      <c r="BR19" s="24">
        <v>20</v>
      </c>
      <c r="BS19" s="24">
        <v>20</v>
      </c>
      <c r="BT19" s="24">
        <v>20</v>
      </c>
      <c r="BU19" s="24">
        <v>10</v>
      </c>
      <c r="BV19" s="24">
        <v>15</v>
      </c>
      <c r="BW19" s="24">
        <v>15</v>
      </c>
      <c r="BX19" s="24"/>
      <c r="BY19" s="24">
        <v>15</v>
      </c>
      <c r="BZ19" s="24">
        <v>15</v>
      </c>
      <c r="CA19" s="24">
        <v>14</v>
      </c>
      <c r="CB19" s="24">
        <v>14</v>
      </c>
      <c r="CC19" s="24">
        <v>16</v>
      </c>
      <c r="CD19" s="24">
        <v>14</v>
      </c>
      <c r="CE19" s="24"/>
      <c r="CF19" s="151"/>
      <c r="CG19" s="151"/>
      <c r="CH19" s="153"/>
      <c r="CI19" s="141"/>
      <c r="CJ19" s="141">
        <v>14</v>
      </c>
      <c r="CK19" s="141"/>
      <c r="CL19" s="141"/>
      <c r="CM19" s="141">
        <v>6</v>
      </c>
      <c r="CN19" s="141">
        <v>15</v>
      </c>
      <c r="CO19" s="141">
        <v>18</v>
      </c>
      <c r="CP19" s="95">
        <v>14</v>
      </c>
      <c r="CQ19" s="95">
        <v>16</v>
      </c>
      <c r="CR19" s="95">
        <v>16</v>
      </c>
      <c r="CS19" s="95">
        <v>9</v>
      </c>
      <c r="CT19" s="95">
        <v>10</v>
      </c>
      <c r="CU19" s="95">
        <v>16</v>
      </c>
      <c r="CV19" s="95">
        <v>15</v>
      </c>
      <c r="CW19" s="141">
        <v>12</v>
      </c>
      <c r="CX19" s="141">
        <v>23</v>
      </c>
      <c r="CY19" s="141">
        <v>24</v>
      </c>
      <c r="CZ19" s="141">
        <v>22</v>
      </c>
      <c r="DA19" s="141">
        <v>30</v>
      </c>
      <c r="DB19" s="141">
        <v>30</v>
      </c>
      <c r="DC19" s="141">
        <v>36</v>
      </c>
      <c r="DD19" s="141">
        <v>31</v>
      </c>
      <c r="DE19" s="141">
        <v>24</v>
      </c>
      <c r="DF19" s="141">
        <v>28</v>
      </c>
      <c r="DG19" s="141">
        <v>32</v>
      </c>
      <c r="DH19" s="141">
        <v>25</v>
      </c>
      <c r="DI19" s="141">
        <v>28</v>
      </c>
      <c r="DJ19" s="141">
        <v>20</v>
      </c>
      <c r="DK19" s="141"/>
      <c r="DL19" s="141">
        <v>40</v>
      </c>
      <c r="DM19" s="141">
        <v>22</v>
      </c>
      <c r="DN19" s="151"/>
      <c r="DO19" s="151"/>
      <c r="DP19" s="153"/>
      <c r="DQ19" s="24">
        <v>37</v>
      </c>
      <c r="DR19" s="24">
        <v>40</v>
      </c>
      <c r="DS19" s="24">
        <v>38</v>
      </c>
      <c r="DT19" s="24">
        <v>35</v>
      </c>
      <c r="DU19" s="24">
        <v>40</v>
      </c>
      <c r="DV19" s="24">
        <v>50</v>
      </c>
      <c r="DW19" s="24">
        <v>63</v>
      </c>
      <c r="DX19" s="24">
        <v>42</v>
      </c>
      <c r="DY19" s="24">
        <v>45</v>
      </c>
      <c r="DZ19" s="24">
        <v>64</v>
      </c>
      <c r="EA19" s="24">
        <v>42</v>
      </c>
      <c r="EB19" s="24">
        <v>48</v>
      </c>
      <c r="EC19" s="24">
        <v>70</v>
      </c>
      <c r="ED19" s="24">
        <v>62</v>
      </c>
      <c r="EE19" s="24">
        <v>89</v>
      </c>
      <c r="EF19" s="24">
        <v>46</v>
      </c>
      <c r="EG19" s="24">
        <v>62</v>
      </c>
      <c r="EH19" s="24">
        <v>113</v>
      </c>
      <c r="EI19" s="24">
        <v>76</v>
      </c>
      <c r="EJ19" s="24">
        <v>77</v>
      </c>
      <c r="EK19" s="24">
        <v>87</v>
      </c>
      <c r="EL19" s="24">
        <v>81</v>
      </c>
      <c r="EM19" s="24">
        <v>56</v>
      </c>
      <c r="EN19" s="24">
        <v>58</v>
      </c>
      <c r="EO19" s="24">
        <v>93</v>
      </c>
      <c r="EP19" s="24">
        <v>96</v>
      </c>
      <c r="EQ19" s="24">
        <v>99</v>
      </c>
      <c r="ER19" s="24">
        <v>93</v>
      </c>
      <c r="ES19" s="151"/>
      <c r="ET19" s="151"/>
      <c r="EU19" s="153"/>
      <c r="EV19" s="24">
        <v>89</v>
      </c>
      <c r="EW19" s="125">
        <v>62</v>
      </c>
      <c r="EX19" s="24">
        <v>75</v>
      </c>
      <c r="EY19" s="24">
        <v>82</v>
      </c>
      <c r="EZ19" s="24">
        <v>70</v>
      </c>
      <c r="FA19" s="24">
        <v>78</v>
      </c>
      <c r="FB19" s="24">
        <v>75</v>
      </c>
      <c r="FC19" s="24">
        <v>87</v>
      </c>
      <c r="FD19" s="24">
        <v>82</v>
      </c>
      <c r="FE19" s="24">
        <v>60</v>
      </c>
      <c r="FF19" s="24">
        <v>89</v>
      </c>
      <c r="FG19" s="24">
        <v>90</v>
      </c>
      <c r="FH19" s="24">
        <v>110</v>
      </c>
      <c r="FI19" s="24">
        <v>105</v>
      </c>
      <c r="FJ19" s="24">
        <v>65</v>
      </c>
      <c r="FK19" s="24">
        <v>53</v>
      </c>
      <c r="FL19" s="24">
        <v>40</v>
      </c>
      <c r="FM19" s="24">
        <v>31</v>
      </c>
      <c r="FN19" s="24">
        <v>20</v>
      </c>
      <c r="FO19" s="24">
        <v>32</v>
      </c>
      <c r="FP19" s="24">
        <v>28</v>
      </c>
      <c r="FQ19" s="24">
        <v>19</v>
      </c>
      <c r="FR19" s="24">
        <v>20</v>
      </c>
      <c r="FS19" s="24">
        <v>10</v>
      </c>
      <c r="FT19" s="24">
        <v>12</v>
      </c>
      <c r="FU19" s="24">
        <v>15</v>
      </c>
      <c r="FV19" s="24">
        <v>10</v>
      </c>
      <c r="FW19" s="24"/>
      <c r="FX19" s="24"/>
      <c r="FY19" s="24"/>
      <c r="FZ19" s="24"/>
      <c r="GA19" s="151"/>
      <c r="GB19" s="151"/>
      <c r="GC19" s="153"/>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151"/>
      <c r="HI19" s="151"/>
      <c r="HJ19" s="153"/>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151"/>
      <c r="IQ19" s="151"/>
      <c r="IR19" s="153"/>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5"/>
      <c r="JV19" s="24"/>
      <c r="JW19" s="151"/>
      <c r="JX19" s="151"/>
      <c r="JY19" s="153"/>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151"/>
      <c r="LF19" s="151"/>
      <c r="LG19" s="153"/>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row>
    <row r="20" spans="1:350" ht="13.9" customHeight="1" outlineLevel="2" x14ac:dyDescent="0.2">
      <c r="A20" s="185" t="s">
        <v>63</v>
      </c>
      <c r="B20" s="218" t="s">
        <v>104</v>
      </c>
      <c r="C20" s="214" t="s">
        <v>99</v>
      </c>
      <c r="D20" s="216">
        <v>191</v>
      </c>
      <c r="E20" s="175">
        <v>19</v>
      </c>
      <c r="F20" s="175">
        <f>D20-E20</f>
        <v>172</v>
      </c>
      <c r="G20" s="175" t="s">
        <v>829</v>
      </c>
      <c r="H20" s="170" t="s">
        <v>830</v>
      </c>
      <c r="I20" s="170" t="s">
        <v>1017</v>
      </c>
      <c r="J20" s="212">
        <v>191</v>
      </c>
      <c r="K20" s="212">
        <f>E20+R20+AY20+CG20+DO20+ET20+GB20+HI20+IQ20+JX20+LF20</f>
        <v>191</v>
      </c>
      <c r="L20" s="172">
        <f>K20/J20</f>
        <v>1</v>
      </c>
      <c r="M20" s="172">
        <f>K20/D20</f>
        <v>1</v>
      </c>
      <c r="N20" s="183">
        <f ca="1">SUMIF($EV$8:$FZ$9,$O$5,$EV21:$FZ21)-SUMIF($EV$8:$FZ$9,$Q$5,$EV21:$FZ21)</f>
        <v>0</v>
      </c>
      <c r="O20" s="156"/>
      <c r="P20" s="16" t="s">
        <v>25</v>
      </c>
      <c r="Q20" s="150">
        <v>12</v>
      </c>
      <c r="R20" s="150">
        <v>10</v>
      </c>
      <c r="S20" s="152">
        <v>0.83333333333333337</v>
      </c>
      <c r="T20" s="16"/>
      <c r="U20" s="16"/>
      <c r="V20" s="16"/>
      <c r="W20" s="16"/>
      <c r="X20" s="16"/>
      <c r="Y20" s="16"/>
      <c r="Z20" s="16"/>
      <c r="AA20" s="16">
        <v>1</v>
      </c>
      <c r="AB20" s="16"/>
      <c r="AC20" s="16">
        <v>1</v>
      </c>
      <c r="AD20" s="16"/>
      <c r="AE20" s="16">
        <v>1</v>
      </c>
      <c r="AF20" s="16"/>
      <c r="AG20" s="16">
        <v>1</v>
      </c>
      <c r="AH20" s="16"/>
      <c r="AI20" s="16">
        <v>1</v>
      </c>
      <c r="AJ20" s="16"/>
      <c r="AK20" s="16">
        <v>1</v>
      </c>
      <c r="AL20" s="16"/>
      <c r="AM20" s="16">
        <v>1</v>
      </c>
      <c r="AN20" s="16"/>
      <c r="AO20" s="16">
        <v>1</v>
      </c>
      <c r="AP20" s="16"/>
      <c r="AQ20" s="16">
        <v>1</v>
      </c>
      <c r="AR20" s="16"/>
      <c r="AS20" s="16">
        <v>1</v>
      </c>
      <c r="AT20" s="16"/>
      <c r="AU20" s="16">
        <v>1</v>
      </c>
      <c r="AV20" s="16"/>
      <c r="AW20" s="16">
        <v>1</v>
      </c>
      <c r="AX20" s="150">
        <f>SUM(BA20:CE20)</f>
        <v>15</v>
      </c>
      <c r="AY20" s="150">
        <f>SUM(BA21:CE21)</f>
        <v>17</v>
      </c>
      <c r="AZ20" s="152">
        <f>AY20/AX20</f>
        <v>1.1333333333333333</v>
      </c>
      <c r="BA20" s="16"/>
      <c r="BB20" s="16">
        <v>1</v>
      </c>
      <c r="BC20" s="16"/>
      <c r="BD20" s="16">
        <v>1</v>
      </c>
      <c r="BE20" s="16"/>
      <c r="BF20" s="16">
        <v>1</v>
      </c>
      <c r="BG20" s="16"/>
      <c r="BH20" s="16">
        <v>1</v>
      </c>
      <c r="BI20" s="16"/>
      <c r="BJ20" s="16">
        <v>1</v>
      </c>
      <c r="BK20" s="16"/>
      <c r="BL20" s="16">
        <v>1</v>
      </c>
      <c r="BM20" s="16"/>
      <c r="BN20" s="16">
        <v>1</v>
      </c>
      <c r="BO20" s="16"/>
      <c r="BP20" s="16">
        <v>1</v>
      </c>
      <c r="BQ20" s="16"/>
      <c r="BR20" s="16">
        <v>1</v>
      </c>
      <c r="BS20" s="16"/>
      <c r="BT20" s="16">
        <v>1</v>
      </c>
      <c r="BU20" s="16"/>
      <c r="BV20" s="16">
        <v>1</v>
      </c>
      <c r="BW20" s="16"/>
      <c r="BX20" s="16">
        <v>1</v>
      </c>
      <c r="BY20" s="16"/>
      <c r="BZ20" s="16">
        <v>1</v>
      </c>
      <c r="CA20" s="16"/>
      <c r="CB20" s="16">
        <v>1</v>
      </c>
      <c r="CC20" s="16"/>
      <c r="CD20" s="16">
        <v>1</v>
      </c>
      <c r="CE20" s="16"/>
      <c r="CF20" s="150">
        <f t="shared" ref="CF20" si="20">SUM(CI20:DM20)</f>
        <v>42</v>
      </c>
      <c r="CG20" s="150">
        <f>SUM(CI21:DM21)</f>
        <v>15</v>
      </c>
      <c r="CH20" s="152">
        <f>CG20/CF20</f>
        <v>0.35714285714285715</v>
      </c>
      <c r="CI20" s="129"/>
      <c r="CJ20" s="129"/>
      <c r="CK20" s="129">
        <v>1</v>
      </c>
      <c r="CL20" s="129">
        <v>1</v>
      </c>
      <c r="CM20" s="129">
        <v>1</v>
      </c>
      <c r="CN20" s="129">
        <v>1</v>
      </c>
      <c r="CO20" s="129">
        <v>1</v>
      </c>
      <c r="CP20" s="101">
        <v>1</v>
      </c>
      <c r="CQ20" s="101">
        <v>1</v>
      </c>
      <c r="CR20" s="101">
        <v>1</v>
      </c>
      <c r="CS20" s="101">
        <v>1</v>
      </c>
      <c r="CT20" s="101">
        <v>1</v>
      </c>
      <c r="CU20" s="101">
        <v>2</v>
      </c>
      <c r="CV20" s="101">
        <v>1</v>
      </c>
      <c r="CW20" s="129">
        <v>2</v>
      </c>
      <c r="CX20" s="129">
        <v>1</v>
      </c>
      <c r="CY20" s="129">
        <v>2</v>
      </c>
      <c r="CZ20" s="129">
        <v>1</v>
      </c>
      <c r="DA20" s="129">
        <v>2</v>
      </c>
      <c r="DB20" s="129">
        <v>1</v>
      </c>
      <c r="DC20" s="129">
        <v>2</v>
      </c>
      <c r="DD20" s="129">
        <v>2</v>
      </c>
      <c r="DE20" s="129">
        <v>2</v>
      </c>
      <c r="DF20" s="129">
        <v>1</v>
      </c>
      <c r="DG20" s="129">
        <v>2</v>
      </c>
      <c r="DH20" s="129">
        <v>2</v>
      </c>
      <c r="DI20" s="129">
        <v>2</v>
      </c>
      <c r="DJ20" s="129">
        <v>1</v>
      </c>
      <c r="DK20" s="129">
        <v>2</v>
      </c>
      <c r="DL20" s="129">
        <v>2</v>
      </c>
      <c r="DM20" s="129">
        <v>2</v>
      </c>
      <c r="DN20" s="150">
        <f t="shared" ref="DN20" si="21">SUM(DQ20:ER20)</f>
        <v>43</v>
      </c>
      <c r="DO20" s="150">
        <f>SUM(DQ21:ER21)</f>
        <v>63</v>
      </c>
      <c r="DP20" s="152">
        <f>DO20/DN20</f>
        <v>1.4651162790697674</v>
      </c>
      <c r="DQ20" s="16">
        <v>1</v>
      </c>
      <c r="DR20" s="16">
        <v>2</v>
      </c>
      <c r="DS20" s="16">
        <v>2</v>
      </c>
      <c r="DT20" s="16">
        <v>2</v>
      </c>
      <c r="DU20" s="16">
        <v>1</v>
      </c>
      <c r="DV20" s="16">
        <v>1</v>
      </c>
      <c r="DW20" s="16">
        <v>2</v>
      </c>
      <c r="DX20" s="16">
        <v>2</v>
      </c>
      <c r="DY20" s="16">
        <v>1</v>
      </c>
      <c r="DZ20" s="16">
        <v>1</v>
      </c>
      <c r="EA20" s="16">
        <v>2</v>
      </c>
      <c r="EB20" s="16">
        <v>2</v>
      </c>
      <c r="EC20" s="16">
        <v>1</v>
      </c>
      <c r="ED20" s="16">
        <v>1</v>
      </c>
      <c r="EE20" s="16">
        <v>2</v>
      </c>
      <c r="EF20" s="16">
        <v>2</v>
      </c>
      <c r="EG20" s="16">
        <v>1</v>
      </c>
      <c r="EH20" s="16">
        <v>1</v>
      </c>
      <c r="EI20" s="16">
        <v>2</v>
      </c>
      <c r="EJ20" s="16">
        <v>2</v>
      </c>
      <c r="EK20" s="16">
        <v>1</v>
      </c>
      <c r="EL20" s="16">
        <v>1</v>
      </c>
      <c r="EM20" s="16">
        <v>2</v>
      </c>
      <c r="EN20" s="16">
        <v>2</v>
      </c>
      <c r="EO20" s="16">
        <v>1</v>
      </c>
      <c r="EP20" s="16">
        <v>1</v>
      </c>
      <c r="EQ20" s="16">
        <v>2</v>
      </c>
      <c r="ER20" s="16">
        <v>2</v>
      </c>
      <c r="ES20" s="150">
        <f t="shared" ref="ES20" ca="1" si="22">SUMIF($EV$8:$FZ$9,$O$5,EV20:FZ20)</f>
        <v>54</v>
      </c>
      <c r="ET20" s="150">
        <f>SUM(EV21:FZ21)</f>
        <v>67</v>
      </c>
      <c r="EU20" s="152">
        <f ca="1">ET20/ES20</f>
        <v>1.2407407407407407</v>
      </c>
      <c r="EV20" s="16">
        <v>1</v>
      </c>
      <c r="EW20" s="67">
        <v>2</v>
      </c>
      <c r="EX20" s="16">
        <v>2</v>
      </c>
      <c r="EY20" s="16">
        <v>2</v>
      </c>
      <c r="EZ20" s="16">
        <v>1</v>
      </c>
      <c r="FA20" s="16">
        <v>2</v>
      </c>
      <c r="FB20" s="16">
        <v>2</v>
      </c>
      <c r="FC20" s="16">
        <v>2</v>
      </c>
      <c r="FD20" s="16">
        <v>1</v>
      </c>
      <c r="FE20" s="16">
        <v>2</v>
      </c>
      <c r="FF20" s="16">
        <v>2</v>
      </c>
      <c r="FG20" s="16">
        <v>2</v>
      </c>
      <c r="FH20" s="16">
        <v>1</v>
      </c>
      <c r="FI20" s="16">
        <v>2</v>
      </c>
      <c r="FJ20" s="16">
        <v>2</v>
      </c>
      <c r="FK20" s="16">
        <v>2</v>
      </c>
      <c r="FL20" s="16">
        <v>1</v>
      </c>
      <c r="FM20" s="16">
        <v>2</v>
      </c>
      <c r="FN20" s="16">
        <v>2</v>
      </c>
      <c r="FO20" s="16">
        <v>2</v>
      </c>
      <c r="FP20" s="16">
        <v>1</v>
      </c>
      <c r="FQ20" s="16">
        <v>2</v>
      </c>
      <c r="FR20" s="16">
        <v>2</v>
      </c>
      <c r="FS20" s="16">
        <v>2</v>
      </c>
      <c r="FT20" s="16">
        <v>1</v>
      </c>
      <c r="FU20" s="16">
        <v>2</v>
      </c>
      <c r="FV20" s="16">
        <v>2</v>
      </c>
      <c r="FW20" s="16">
        <v>2</v>
      </c>
      <c r="FX20" s="16">
        <v>1</v>
      </c>
      <c r="FY20" s="16">
        <v>2</v>
      </c>
      <c r="FZ20" s="16">
        <v>2</v>
      </c>
      <c r="GA20" s="150">
        <f t="shared" ref="GA20" ca="1" si="23">SUMIF($GD$8:$HG$9,$O$5,GD20:HG20)</f>
        <v>11</v>
      </c>
      <c r="GB20" s="150">
        <f t="shared" ref="GB20" si="24">SUM(GD21:HG21)</f>
        <v>0</v>
      </c>
      <c r="GC20" s="152">
        <f t="shared" ref="GC20" ca="1" si="25">GB20/GA20</f>
        <v>0</v>
      </c>
      <c r="GD20" s="16">
        <v>2</v>
      </c>
      <c r="GE20" s="16">
        <v>1</v>
      </c>
      <c r="GF20" s="16">
        <v>2</v>
      </c>
      <c r="GG20" s="16">
        <v>1</v>
      </c>
      <c r="GH20" s="16">
        <v>2</v>
      </c>
      <c r="GI20" s="16">
        <v>1</v>
      </c>
      <c r="GJ20" s="16">
        <v>2</v>
      </c>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50"/>
      <c r="HI20" s="150">
        <v>0</v>
      </c>
      <c r="HJ20" s="152" t="e">
        <v>#DIV/0!</v>
      </c>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50"/>
      <c r="IQ20" s="150">
        <v>0</v>
      </c>
      <c r="IR20" s="152" t="e">
        <v>#DIV/0!</v>
      </c>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23"/>
      <c r="JV20" s="16"/>
      <c r="JW20" s="150"/>
      <c r="JX20" s="150">
        <v>0</v>
      </c>
      <c r="JY20" s="152" t="e">
        <v>#DIV/0!</v>
      </c>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50"/>
      <c r="LF20" s="150">
        <v>0</v>
      </c>
      <c r="LG20" s="152" t="e">
        <v>#DIV/0!</v>
      </c>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row>
    <row r="21" spans="1:350" ht="13.9" customHeight="1" outlineLevel="2" x14ac:dyDescent="0.2">
      <c r="A21" s="186"/>
      <c r="B21" s="219"/>
      <c r="C21" s="215"/>
      <c r="D21" s="217"/>
      <c r="E21" s="176"/>
      <c r="F21" s="176"/>
      <c r="G21" s="176"/>
      <c r="H21" s="171"/>
      <c r="I21" s="171"/>
      <c r="J21" s="213"/>
      <c r="K21" s="213"/>
      <c r="L21" s="173"/>
      <c r="M21" s="173"/>
      <c r="N21" s="184"/>
      <c r="O21" s="157"/>
      <c r="P21" s="17" t="s">
        <v>26</v>
      </c>
      <c r="Q21" s="151"/>
      <c r="R21" s="151"/>
      <c r="S21" s="153"/>
      <c r="T21" s="24"/>
      <c r="U21" s="24"/>
      <c r="V21" s="24"/>
      <c r="W21" s="24"/>
      <c r="X21" s="24"/>
      <c r="Y21" s="24"/>
      <c r="Z21" s="24"/>
      <c r="AA21" s="24"/>
      <c r="AB21" s="24"/>
      <c r="AC21" s="24">
        <v>1</v>
      </c>
      <c r="AD21" s="24"/>
      <c r="AE21" s="24">
        <v>1</v>
      </c>
      <c r="AF21" s="24"/>
      <c r="AG21" s="24"/>
      <c r="AH21" s="24"/>
      <c r="AI21" s="24">
        <v>1</v>
      </c>
      <c r="AJ21" s="24"/>
      <c r="AK21" s="24">
        <v>1</v>
      </c>
      <c r="AL21" s="24"/>
      <c r="AM21" s="24">
        <v>1</v>
      </c>
      <c r="AN21" s="24"/>
      <c r="AO21" s="24">
        <v>1</v>
      </c>
      <c r="AP21" s="24"/>
      <c r="AQ21" s="24">
        <v>1</v>
      </c>
      <c r="AR21" s="24"/>
      <c r="AS21" s="24">
        <v>1</v>
      </c>
      <c r="AT21" s="24"/>
      <c r="AU21" s="24">
        <v>1</v>
      </c>
      <c r="AV21" s="24"/>
      <c r="AW21" s="24">
        <v>1</v>
      </c>
      <c r="AX21" s="151"/>
      <c r="AY21" s="151"/>
      <c r="AZ21" s="153"/>
      <c r="BA21" s="24">
        <v>1</v>
      </c>
      <c r="BB21" s="24"/>
      <c r="BC21" s="24"/>
      <c r="BD21" s="24"/>
      <c r="BE21" s="24">
        <v>1</v>
      </c>
      <c r="BF21" s="24">
        <v>1</v>
      </c>
      <c r="BG21" s="24">
        <v>1</v>
      </c>
      <c r="BH21" s="24">
        <v>1</v>
      </c>
      <c r="BI21" s="24">
        <v>1</v>
      </c>
      <c r="BJ21" s="24">
        <v>1</v>
      </c>
      <c r="BK21" s="24">
        <v>1</v>
      </c>
      <c r="BL21" s="24"/>
      <c r="BM21" s="24">
        <v>1</v>
      </c>
      <c r="BN21" s="24"/>
      <c r="BO21" s="24"/>
      <c r="BP21" s="24">
        <v>1</v>
      </c>
      <c r="BQ21" s="24">
        <v>1</v>
      </c>
      <c r="BR21" s="24">
        <v>1</v>
      </c>
      <c r="BS21" s="24">
        <v>1</v>
      </c>
      <c r="BT21" s="24">
        <v>1</v>
      </c>
      <c r="BU21" s="24"/>
      <c r="BV21" s="24"/>
      <c r="BW21" s="24"/>
      <c r="BX21" s="24"/>
      <c r="BY21" s="24">
        <v>1</v>
      </c>
      <c r="BZ21" s="24"/>
      <c r="CA21" s="24"/>
      <c r="CB21" s="24">
        <v>1</v>
      </c>
      <c r="CC21" s="24"/>
      <c r="CD21" s="24">
        <v>1</v>
      </c>
      <c r="CE21" s="24"/>
      <c r="CF21" s="151"/>
      <c r="CG21" s="151"/>
      <c r="CH21" s="153"/>
      <c r="CI21" s="141"/>
      <c r="CJ21" s="141"/>
      <c r="CK21" s="141"/>
      <c r="CL21" s="141"/>
      <c r="CM21" s="141"/>
      <c r="CN21" s="141"/>
      <c r="CO21" s="141">
        <v>1</v>
      </c>
      <c r="CP21" s="95"/>
      <c r="CQ21" s="95">
        <v>1</v>
      </c>
      <c r="CR21" s="95"/>
      <c r="CS21" s="95"/>
      <c r="CT21" s="95"/>
      <c r="CU21" s="95"/>
      <c r="CV21" s="95">
        <v>1</v>
      </c>
      <c r="CW21" s="141">
        <v>1</v>
      </c>
      <c r="CX21" s="141"/>
      <c r="CY21" s="141"/>
      <c r="CZ21" s="141">
        <v>1</v>
      </c>
      <c r="DA21" s="141">
        <v>1</v>
      </c>
      <c r="DB21" s="141">
        <v>1</v>
      </c>
      <c r="DC21" s="141">
        <v>1</v>
      </c>
      <c r="DD21" s="141">
        <v>1</v>
      </c>
      <c r="DE21" s="141">
        <v>1</v>
      </c>
      <c r="DF21" s="141">
        <v>1</v>
      </c>
      <c r="DG21" s="141">
        <v>1</v>
      </c>
      <c r="DH21" s="141">
        <v>1</v>
      </c>
      <c r="DI21" s="141">
        <v>1</v>
      </c>
      <c r="DJ21" s="141"/>
      <c r="DK21" s="141"/>
      <c r="DL21" s="141"/>
      <c r="DM21" s="141">
        <v>1</v>
      </c>
      <c r="DN21" s="151"/>
      <c r="DO21" s="151"/>
      <c r="DP21" s="153"/>
      <c r="DQ21" s="24">
        <v>1</v>
      </c>
      <c r="DR21" s="24">
        <v>1</v>
      </c>
      <c r="DS21" s="24">
        <v>2</v>
      </c>
      <c r="DT21" s="24">
        <v>2</v>
      </c>
      <c r="DU21" s="24">
        <v>1</v>
      </c>
      <c r="DV21" s="24">
        <v>1</v>
      </c>
      <c r="DW21" s="24">
        <v>3</v>
      </c>
      <c r="DX21" s="24">
        <v>1</v>
      </c>
      <c r="DY21" s="24">
        <v>1</v>
      </c>
      <c r="DZ21" s="24">
        <v>2</v>
      </c>
      <c r="EA21" s="24">
        <v>2</v>
      </c>
      <c r="EB21" s="24">
        <v>1</v>
      </c>
      <c r="EC21" s="24">
        <v>4</v>
      </c>
      <c r="ED21" s="24">
        <v>2</v>
      </c>
      <c r="EE21" s="24">
        <v>2</v>
      </c>
      <c r="EF21" s="24">
        <v>2</v>
      </c>
      <c r="EG21" s="24">
        <v>2</v>
      </c>
      <c r="EH21" s="24">
        <v>3</v>
      </c>
      <c r="EI21" s="24">
        <v>3</v>
      </c>
      <c r="EJ21" s="24">
        <v>3</v>
      </c>
      <c r="EK21" s="24">
        <v>3</v>
      </c>
      <c r="EL21" s="24">
        <v>3</v>
      </c>
      <c r="EM21" s="24">
        <v>3</v>
      </c>
      <c r="EN21" s="24">
        <v>3</v>
      </c>
      <c r="EO21" s="24">
        <v>3</v>
      </c>
      <c r="EP21" s="24">
        <v>3</v>
      </c>
      <c r="EQ21" s="24">
        <v>3</v>
      </c>
      <c r="ER21" s="24">
        <v>3</v>
      </c>
      <c r="ES21" s="151"/>
      <c r="ET21" s="151"/>
      <c r="EU21" s="153"/>
      <c r="EV21" s="24">
        <v>3</v>
      </c>
      <c r="EW21" s="125">
        <v>3</v>
      </c>
      <c r="EX21" s="24">
        <v>4</v>
      </c>
      <c r="EY21" s="24">
        <v>3</v>
      </c>
      <c r="EZ21" s="24">
        <v>4</v>
      </c>
      <c r="FA21" s="24">
        <v>3</v>
      </c>
      <c r="FB21" s="24">
        <v>3</v>
      </c>
      <c r="FC21" s="24">
        <v>4</v>
      </c>
      <c r="FD21" s="24">
        <v>2</v>
      </c>
      <c r="FE21" s="24">
        <v>1</v>
      </c>
      <c r="FF21" s="24">
        <v>2</v>
      </c>
      <c r="FG21" s="24">
        <v>4</v>
      </c>
      <c r="FH21" s="24">
        <v>3</v>
      </c>
      <c r="FI21" s="24">
        <v>2</v>
      </c>
      <c r="FJ21" s="24">
        <v>1</v>
      </c>
      <c r="FK21" s="24">
        <v>2</v>
      </c>
      <c r="FL21" s="24">
        <v>1</v>
      </c>
      <c r="FM21" s="24">
        <v>0</v>
      </c>
      <c r="FN21" s="24"/>
      <c r="FO21" s="24">
        <v>1</v>
      </c>
      <c r="FP21" s="24"/>
      <c r="FQ21" s="24"/>
      <c r="FR21" s="24">
        <v>1</v>
      </c>
      <c r="FS21" s="24">
        <v>0</v>
      </c>
      <c r="FT21" s="24">
        <v>1</v>
      </c>
      <c r="FU21" s="24">
        <v>0</v>
      </c>
      <c r="FV21" s="24">
        <v>7</v>
      </c>
      <c r="FW21" s="24">
        <v>10</v>
      </c>
      <c r="FX21" s="24">
        <v>1</v>
      </c>
      <c r="FY21" s="24"/>
      <c r="FZ21" s="24">
        <v>1</v>
      </c>
      <c r="GA21" s="151"/>
      <c r="GB21" s="151"/>
      <c r="GC21" s="153"/>
      <c r="GD21" s="24"/>
      <c r="GE21" s="24"/>
      <c r="GF21" s="24"/>
      <c r="GG21" s="24"/>
      <c r="GH21" s="24"/>
      <c r="GI21" s="24"/>
      <c r="GJ21" s="24"/>
      <c r="GK21" s="24"/>
      <c r="GL21" s="24">
        <v>0</v>
      </c>
      <c r="GM21" s="24"/>
      <c r="GN21" s="24"/>
      <c r="GO21" s="24"/>
      <c r="GP21" s="24"/>
      <c r="GQ21" s="24"/>
      <c r="GR21" s="24"/>
      <c r="GS21" s="24"/>
      <c r="GT21" s="24"/>
      <c r="GU21" s="24"/>
      <c r="GV21" s="24"/>
      <c r="GW21" s="24"/>
      <c r="GX21" s="24"/>
      <c r="GY21" s="24"/>
      <c r="GZ21" s="24"/>
      <c r="HA21" s="24"/>
      <c r="HB21" s="24"/>
      <c r="HC21" s="24"/>
      <c r="HD21" s="24"/>
      <c r="HE21" s="24"/>
      <c r="HF21" s="24"/>
      <c r="HG21" s="24"/>
      <c r="HH21" s="151"/>
      <c r="HI21" s="151"/>
      <c r="HJ21" s="153"/>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151"/>
      <c r="IQ21" s="151"/>
      <c r="IR21" s="153"/>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5"/>
      <c r="JV21" s="24"/>
      <c r="JW21" s="151"/>
      <c r="JX21" s="151"/>
      <c r="JY21" s="153"/>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151"/>
      <c r="LF21" s="151"/>
      <c r="LG21" s="153"/>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row>
    <row r="22" spans="1:350" ht="13.9" customHeight="1" outlineLevel="2" x14ac:dyDescent="0.2">
      <c r="A22" s="185" t="s">
        <v>64</v>
      </c>
      <c r="B22" s="218" t="s">
        <v>1054</v>
      </c>
      <c r="C22" s="214" t="s">
        <v>733</v>
      </c>
      <c r="D22" s="232">
        <v>51.18</v>
      </c>
      <c r="E22" s="175">
        <f>6.24-1.3</f>
        <v>4.9400000000000004</v>
      </c>
      <c r="F22" s="175">
        <f>D22-E22</f>
        <v>46.24</v>
      </c>
      <c r="G22" s="175" t="s">
        <v>832</v>
      </c>
      <c r="H22" s="170" t="s">
        <v>830</v>
      </c>
      <c r="I22" s="170" t="s">
        <v>831</v>
      </c>
      <c r="J22" s="196">
        <v>51.18</v>
      </c>
      <c r="K22" s="212">
        <f>E22+R22+AY22+CG22+DO22+ET22+GB22+HI22+IQ22+JX22+LF22</f>
        <v>51.179999999999993</v>
      </c>
      <c r="L22" s="172">
        <f>K22/J22</f>
        <v>0.99999999999999989</v>
      </c>
      <c r="M22" s="172">
        <f>K22/D22</f>
        <v>0.99999999999999989</v>
      </c>
      <c r="N22" s="183">
        <f ca="1">SUMIF($EV$8:$FZ$9,$O$5,$EV23:$FZ23)-SUMIF($EV$8:$FZ$9,$Q$5,$EV23:$FZ23)</f>
        <v>0</v>
      </c>
      <c r="O22" s="156" t="s">
        <v>1050</v>
      </c>
      <c r="P22" s="16" t="s">
        <v>25</v>
      </c>
      <c r="Q22" s="150">
        <v>1.6604999999999996</v>
      </c>
      <c r="R22" s="150">
        <v>2.5209999999999999</v>
      </c>
      <c r="S22" s="152">
        <v>1.5182174043962664</v>
      </c>
      <c r="T22" s="16"/>
      <c r="U22" s="16"/>
      <c r="V22" s="16"/>
      <c r="W22" s="16"/>
      <c r="X22" s="16"/>
      <c r="Y22" s="16">
        <v>6.6420000000000007E-2</v>
      </c>
      <c r="Z22" s="16">
        <v>6.6420000000000007E-2</v>
      </c>
      <c r="AA22" s="16">
        <v>6.6420000000000007E-2</v>
      </c>
      <c r="AB22" s="16">
        <v>6.6420000000000007E-2</v>
      </c>
      <c r="AC22" s="16">
        <v>6.6420000000000007E-2</v>
      </c>
      <c r="AD22" s="16">
        <v>6.6420000000000007E-2</v>
      </c>
      <c r="AE22" s="16">
        <v>6.6420000000000007E-2</v>
      </c>
      <c r="AF22" s="16">
        <v>6.6420000000000007E-2</v>
      </c>
      <c r="AG22" s="16">
        <v>6.6420000000000007E-2</v>
      </c>
      <c r="AH22" s="16">
        <v>6.6420000000000007E-2</v>
      </c>
      <c r="AI22" s="16">
        <v>6.6420000000000007E-2</v>
      </c>
      <c r="AJ22" s="16">
        <v>6.6420000000000007E-2</v>
      </c>
      <c r="AK22" s="16">
        <v>6.6420000000000007E-2</v>
      </c>
      <c r="AL22" s="16">
        <v>6.6420000000000007E-2</v>
      </c>
      <c r="AM22" s="16">
        <v>6.6420000000000007E-2</v>
      </c>
      <c r="AN22" s="16">
        <v>6.6420000000000007E-2</v>
      </c>
      <c r="AO22" s="16">
        <v>6.6420000000000007E-2</v>
      </c>
      <c r="AP22" s="16">
        <v>6.6420000000000007E-2</v>
      </c>
      <c r="AQ22" s="16">
        <v>6.6420000000000007E-2</v>
      </c>
      <c r="AR22" s="16">
        <v>6.6420000000000007E-2</v>
      </c>
      <c r="AS22" s="16">
        <v>6.6420000000000007E-2</v>
      </c>
      <c r="AT22" s="16">
        <v>6.6420000000000007E-2</v>
      </c>
      <c r="AU22" s="16">
        <v>6.6420000000000007E-2</v>
      </c>
      <c r="AV22" s="16">
        <v>6.6420000000000007E-2</v>
      </c>
      <c r="AW22" s="16">
        <v>6.6420000000000007E-2</v>
      </c>
      <c r="AX22" s="150">
        <f>SUM(BA22:CE22)</f>
        <v>3.0996000000000015</v>
      </c>
      <c r="AY22" s="150">
        <f>SUM(BA23:CE23)</f>
        <v>2.9500000000000006</v>
      </c>
      <c r="AZ22" s="152">
        <f>AY22/AX22</f>
        <v>0.95173570783326855</v>
      </c>
      <c r="BA22" s="16">
        <f t="shared" ref="BA22:CE22" si="26">BA24*7.38/1000</f>
        <v>0.10332</v>
      </c>
      <c r="BB22" s="16">
        <f t="shared" si="26"/>
        <v>0.10332</v>
      </c>
      <c r="BC22" s="16">
        <f t="shared" si="26"/>
        <v>0.10332</v>
      </c>
      <c r="BD22" s="16">
        <f t="shared" si="26"/>
        <v>0.10332</v>
      </c>
      <c r="BE22" s="16">
        <f t="shared" si="26"/>
        <v>0.10332</v>
      </c>
      <c r="BF22" s="16">
        <f t="shared" si="26"/>
        <v>0.10332</v>
      </c>
      <c r="BG22" s="16">
        <f t="shared" si="26"/>
        <v>0.10332</v>
      </c>
      <c r="BH22" s="16">
        <f t="shared" si="26"/>
        <v>0.10332</v>
      </c>
      <c r="BI22" s="16">
        <f t="shared" si="26"/>
        <v>0.10332</v>
      </c>
      <c r="BJ22" s="16">
        <f t="shared" si="26"/>
        <v>0.10332</v>
      </c>
      <c r="BK22" s="16">
        <f t="shared" si="26"/>
        <v>0.10332</v>
      </c>
      <c r="BL22" s="16">
        <f t="shared" si="26"/>
        <v>0.10332</v>
      </c>
      <c r="BM22" s="16">
        <f t="shared" si="26"/>
        <v>0.10332</v>
      </c>
      <c r="BN22" s="16">
        <f t="shared" si="26"/>
        <v>0.10332</v>
      </c>
      <c r="BO22" s="16">
        <f t="shared" si="26"/>
        <v>0.10332</v>
      </c>
      <c r="BP22" s="16">
        <f t="shared" si="26"/>
        <v>0.10332</v>
      </c>
      <c r="BQ22" s="16">
        <f t="shared" si="26"/>
        <v>0.10332</v>
      </c>
      <c r="BR22" s="16">
        <f t="shared" si="26"/>
        <v>0.10332</v>
      </c>
      <c r="BS22" s="16">
        <f t="shared" si="26"/>
        <v>0.10332</v>
      </c>
      <c r="BT22" s="16">
        <f t="shared" si="26"/>
        <v>0.10332</v>
      </c>
      <c r="BU22" s="16">
        <f t="shared" si="26"/>
        <v>0.10332</v>
      </c>
      <c r="BV22" s="16">
        <f t="shared" si="26"/>
        <v>0.10332</v>
      </c>
      <c r="BW22" s="16">
        <f t="shared" si="26"/>
        <v>0.10332</v>
      </c>
      <c r="BX22" s="16">
        <f t="shared" si="26"/>
        <v>0.10332</v>
      </c>
      <c r="BY22" s="16">
        <f t="shared" si="26"/>
        <v>0.10332</v>
      </c>
      <c r="BZ22" s="16">
        <f t="shared" si="26"/>
        <v>0.10332</v>
      </c>
      <c r="CA22" s="16">
        <f t="shared" si="26"/>
        <v>0.10332</v>
      </c>
      <c r="CB22" s="16">
        <f t="shared" si="26"/>
        <v>0.10332</v>
      </c>
      <c r="CC22" s="16">
        <f t="shared" si="26"/>
        <v>0.10332</v>
      </c>
      <c r="CD22" s="16">
        <f t="shared" si="26"/>
        <v>0.10332</v>
      </c>
      <c r="CE22" s="16">
        <f t="shared" si="26"/>
        <v>0</v>
      </c>
      <c r="CF22" s="150">
        <f t="shared" ref="CF22" si="27">SUM(CI22:DM22)</f>
        <v>10.851749999999999</v>
      </c>
      <c r="CG22" s="150">
        <f>SUM(CI23:DM23)</f>
        <v>3.9970000000000008</v>
      </c>
      <c r="CH22" s="152">
        <f>CG22/CF22</f>
        <v>0.36832768908240615</v>
      </c>
      <c r="CI22" s="129"/>
      <c r="CJ22" s="129"/>
      <c r="CK22" s="106">
        <f>CK24*8.19/1000</f>
        <v>0.2457</v>
      </c>
      <c r="CL22" s="106">
        <f t="shared" ref="CL22:DM22" si="28">CL24*8.19/1000</f>
        <v>0.2457</v>
      </c>
      <c r="CM22" s="106">
        <f t="shared" si="28"/>
        <v>0.2457</v>
      </c>
      <c r="CN22" s="106">
        <f t="shared" si="28"/>
        <v>0.2457</v>
      </c>
      <c r="CO22" s="106">
        <f t="shared" si="28"/>
        <v>0.2457</v>
      </c>
      <c r="CP22" s="102">
        <f t="shared" si="28"/>
        <v>0.2457</v>
      </c>
      <c r="CQ22" s="102">
        <f t="shared" si="28"/>
        <v>0.2457</v>
      </c>
      <c r="CR22" s="102">
        <f t="shared" si="28"/>
        <v>0.2457</v>
      </c>
      <c r="CS22" s="102">
        <f t="shared" si="28"/>
        <v>0.2457</v>
      </c>
      <c r="CT22" s="102">
        <f t="shared" si="28"/>
        <v>0.40949999999999998</v>
      </c>
      <c r="CU22" s="102">
        <f t="shared" si="28"/>
        <v>0.40949999999999998</v>
      </c>
      <c r="CV22" s="102">
        <f t="shared" si="28"/>
        <v>0.40949999999999998</v>
      </c>
      <c r="CW22" s="106">
        <f t="shared" si="28"/>
        <v>0.40949999999999998</v>
      </c>
      <c r="CX22" s="106">
        <f t="shared" si="28"/>
        <v>0.40949999999999998</v>
      </c>
      <c r="CY22" s="106">
        <f t="shared" si="28"/>
        <v>0.40949999999999998</v>
      </c>
      <c r="CZ22" s="106">
        <f t="shared" si="28"/>
        <v>0.40949999999999998</v>
      </c>
      <c r="DA22" s="106">
        <f t="shared" si="28"/>
        <v>0.40949999999999998</v>
      </c>
      <c r="DB22" s="106">
        <f t="shared" si="28"/>
        <v>0.40949999999999998</v>
      </c>
      <c r="DC22" s="106">
        <f t="shared" si="28"/>
        <v>0.45044999999999996</v>
      </c>
      <c r="DD22" s="106">
        <f t="shared" si="28"/>
        <v>0.45044999999999996</v>
      </c>
      <c r="DE22" s="106">
        <f t="shared" si="28"/>
        <v>0.45044999999999996</v>
      </c>
      <c r="DF22" s="106">
        <f t="shared" si="28"/>
        <v>0.45044999999999996</v>
      </c>
      <c r="DG22" s="106">
        <f t="shared" si="28"/>
        <v>0.45044999999999996</v>
      </c>
      <c r="DH22" s="106">
        <f t="shared" si="28"/>
        <v>0.45044999999999996</v>
      </c>
      <c r="DI22" s="106">
        <f t="shared" si="28"/>
        <v>0.45044999999999996</v>
      </c>
      <c r="DJ22" s="106">
        <f t="shared" si="28"/>
        <v>0.45044999999999996</v>
      </c>
      <c r="DK22" s="106">
        <f t="shared" si="28"/>
        <v>0.45044999999999996</v>
      </c>
      <c r="DL22" s="106">
        <f t="shared" si="28"/>
        <v>0.45044999999999996</v>
      </c>
      <c r="DM22" s="106">
        <f t="shared" si="28"/>
        <v>0.45044999999999996</v>
      </c>
      <c r="DN22" s="150">
        <f t="shared" ref="DN22" si="29">SUM(DQ22:ER22)</f>
        <v>12.800970000000005</v>
      </c>
      <c r="DO22" s="150">
        <f>SUM(DQ23:ER23)</f>
        <v>16.824000000000002</v>
      </c>
      <c r="DP22" s="152">
        <f>DO22/DN22</f>
        <v>1.3142754025671488</v>
      </c>
      <c r="DQ22" s="69">
        <f t="shared" ref="DQ22:ER22" si="30">DQ24*8.19/1000</f>
        <v>0.45863999999999999</v>
      </c>
      <c r="DR22" s="69">
        <f t="shared" si="30"/>
        <v>0.45863999999999999</v>
      </c>
      <c r="DS22" s="69">
        <f t="shared" si="30"/>
        <v>0.45863999999999999</v>
      </c>
      <c r="DT22" s="69">
        <f t="shared" si="30"/>
        <v>0.45863999999999999</v>
      </c>
      <c r="DU22" s="69">
        <f t="shared" si="30"/>
        <v>0.45863999999999999</v>
      </c>
      <c r="DV22" s="69">
        <f t="shared" si="30"/>
        <v>0.45863999999999999</v>
      </c>
      <c r="DW22" s="69">
        <f t="shared" si="30"/>
        <v>0.45863999999999999</v>
      </c>
      <c r="DX22" s="69">
        <f t="shared" si="30"/>
        <v>0.45863999999999999</v>
      </c>
      <c r="DY22" s="69">
        <f t="shared" si="30"/>
        <v>0.45863999999999999</v>
      </c>
      <c r="DZ22" s="69">
        <f t="shared" si="30"/>
        <v>0.45863999999999999</v>
      </c>
      <c r="EA22" s="69">
        <f t="shared" si="30"/>
        <v>0.45863999999999999</v>
      </c>
      <c r="EB22" s="69">
        <f t="shared" si="30"/>
        <v>0.45863999999999999</v>
      </c>
      <c r="EC22" s="69">
        <f t="shared" si="30"/>
        <v>0.45863999999999999</v>
      </c>
      <c r="ED22" s="69">
        <f t="shared" si="30"/>
        <v>0.45863999999999999</v>
      </c>
      <c r="EE22" s="69">
        <f t="shared" si="30"/>
        <v>0.45863999999999999</v>
      </c>
      <c r="EF22" s="69">
        <f t="shared" si="30"/>
        <v>0.45863999999999999</v>
      </c>
      <c r="EG22" s="69">
        <f t="shared" si="30"/>
        <v>0.45863999999999999</v>
      </c>
      <c r="EH22" s="69">
        <f t="shared" si="30"/>
        <v>0.45863999999999999</v>
      </c>
      <c r="EI22" s="69">
        <f t="shared" si="30"/>
        <v>0.45863999999999999</v>
      </c>
      <c r="EJ22" s="69">
        <f t="shared" si="30"/>
        <v>0.45863999999999999</v>
      </c>
      <c r="EK22" s="69">
        <f t="shared" si="30"/>
        <v>0.45863999999999999</v>
      </c>
      <c r="EL22" s="69">
        <f t="shared" si="30"/>
        <v>0.45863999999999999</v>
      </c>
      <c r="EM22" s="69">
        <f t="shared" si="30"/>
        <v>0.45863999999999999</v>
      </c>
      <c r="EN22" s="69">
        <f t="shared" si="30"/>
        <v>0.45044999999999996</v>
      </c>
      <c r="EO22" s="69">
        <f t="shared" si="30"/>
        <v>0.45044999999999996</v>
      </c>
      <c r="EP22" s="69">
        <f t="shared" si="30"/>
        <v>0.45044999999999996</v>
      </c>
      <c r="EQ22" s="69">
        <f t="shared" si="30"/>
        <v>0.45044999999999996</v>
      </c>
      <c r="ER22" s="69">
        <f t="shared" si="30"/>
        <v>0.45044999999999996</v>
      </c>
      <c r="ES22" s="150">
        <f t="shared" ref="ES22" ca="1" si="31">SUMIF($EV$8:$FZ$9,$O$5,EV22:FZ22)</f>
        <v>13.963949999999999</v>
      </c>
      <c r="ET22" s="150">
        <f>SUM(EV23:FZ23)</f>
        <v>18.111999999999995</v>
      </c>
      <c r="EU22" s="152">
        <f ca="1">ET22/ES22</f>
        <v>1.2970542002800065</v>
      </c>
      <c r="EV22" s="69">
        <f t="shared" ref="EV22:FZ22" si="32">EV24*8.19/1000</f>
        <v>0.45044999999999996</v>
      </c>
      <c r="EW22" s="67">
        <f t="shared" si="32"/>
        <v>0.45044999999999996</v>
      </c>
      <c r="EX22" s="69">
        <f t="shared" si="32"/>
        <v>0.45044999999999996</v>
      </c>
      <c r="EY22" s="69">
        <f t="shared" si="32"/>
        <v>0.45044999999999996</v>
      </c>
      <c r="EZ22" s="69">
        <f t="shared" si="32"/>
        <v>0.45044999999999996</v>
      </c>
      <c r="FA22" s="69">
        <f t="shared" si="32"/>
        <v>0.45044999999999996</v>
      </c>
      <c r="FB22" s="69">
        <f t="shared" si="32"/>
        <v>0.45044999999999996</v>
      </c>
      <c r="FC22" s="69">
        <f t="shared" si="32"/>
        <v>0.45044999999999996</v>
      </c>
      <c r="FD22" s="69">
        <f t="shared" si="32"/>
        <v>0.45044999999999996</v>
      </c>
      <c r="FE22" s="69">
        <f t="shared" si="32"/>
        <v>0.45044999999999996</v>
      </c>
      <c r="FF22" s="69">
        <f t="shared" si="32"/>
        <v>0.45044999999999996</v>
      </c>
      <c r="FG22" s="69">
        <f t="shared" si="32"/>
        <v>0.45044999999999996</v>
      </c>
      <c r="FH22" s="69">
        <f t="shared" si="32"/>
        <v>0.45044999999999996</v>
      </c>
      <c r="FI22" s="69">
        <f t="shared" si="32"/>
        <v>0.45044999999999996</v>
      </c>
      <c r="FJ22" s="69">
        <f t="shared" si="32"/>
        <v>0.45044999999999996</v>
      </c>
      <c r="FK22" s="69">
        <f t="shared" si="32"/>
        <v>0.45044999999999996</v>
      </c>
      <c r="FL22" s="69">
        <f t="shared" si="32"/>
        <v>0.45044999999999996</v>
      </c>
      <c r="FM22" s="69">
        <f t="shared" si="32"/>
        <v>0.45044999999999996</v>
      </c>
      <c r="FN22" s="69">
        <f t="shared" si="32"/>
        <v>0.45044999999999996</v>
      </c>
      <c r="FO22" s="69">
        <f t="shared" si="32"/>
        <v>0.45044999999999996</v>
      </c>
      <c r="FP22" s="69">
        <f t="shared" si="32"/>
        <v>0.45044999999999996</v>
      </c>
      <c r="FQ22" s="69">
        <f t="shared" si="32"/>
        <v>0.45044999999999996</v>
      </c>
      <c r="FR22" s="69">
        <f t="shared" si="32"/>
        <v>0.45044999999999996</v>
      </c>
      <c r="FS22" s="69">
        <f t="shared" si="32"/>
        <v>0.45044999999999996</v>
      </c>
      <c r="FT22" s="69">
        <f t="shared" si="32"/>
        <v>0.45044999999999996</v>
      </c>
      <c r="FU22" s="69">
        <f t="shared" si="32"/>
        <v>0.45044999999999996</v>
      </c>
      <c r="FV22" s="69">
        <f t="shared" si="32"/>
        <v>0.45044999999999996</v>
      </c>
      <c r="FW22" s="69">
        <f t="shared" si="32"/>
        <v>0.45044999999999996</v>
      </c>
      <c r="FX22" s="69">
        <f t="shared" si="32"/>
        <v>0.45044999999999996</v>
      </c>
      <c r="FY22" s="69">
        <f t="shared" si="32"/>
        <v>0.45044999999999996</v>
      </c>
      <c r="FZ22" s="69">
        <f t="shared" si="32"/>
        <v>0.45044999999999996</v>
      </c>
      <c r="GA22" s="150">
        <f t="shared" ref="GA22" ca="1" si="33">SUMIF($GD$8:$HG$9,$O$5,GD22:HG22)</f>
        <v>3.1531499999999997</v>
      </c>
      <c r="GB22" s="150">
        <f t="shared" ref="GB22" si="34">SUM(GD23:HG23)</f>
        <v>1.8360000000000003</v>
      </c>
      <c r="GC22" s="152">
        <f t="shared" ref="GC22" ca="1" si="35">GB22/GA22</f>
        <v>0.58227486798915384</v>
      </c>
      <c r="GD22" s="69">
        <f t="shared" ref="GD22:GJ22" si="36">GD24*8.19/1000</f>
        <v>0.45044999999999996</v>
      </c>
      <c r="GE22" s="69">
        <f t="shared" si="36"/>
        <v>0.45044999999999996</v>
      </c>
      <c r="GF22" s="69">
        <f t="shared" si="36"/>
        <v>0.45044999999999996</v>
      </c>
      <c r="GG22" s="69">
        <f t="shared" si="36"/>
        <v>0.45044999999999996</v>
      </c>
      <c r="GH22" s="69">
        <f t="shared" si="36"/>
        <v>0.45044999999999996</v>
      </c>
      <c r="GI22" s="69">
        <f t="shared" si="36"/>
        <v>0.45044999999999996</v>
      </c>
      <c r="GJ22" s="69">
        <f t="shared" si="36"/>
        <v>0.45044999999999996</v>
      </c>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50"/>
      <c r="HI22" s="150">
        <v>0</v>
      </c>
      <c r="HJ22" s="206" t="e">
        <v>#DIV/0!</v>
      </c>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50"/>
      <c r="IQ22" s="150">
        <v>0</v>
      </c>
      <c r="IR22" s="206" t="e">
        <v>#DIV/0!</v>
      </c>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23"/>
      <c r="JV22" s="16"/>
      <c r="JW22" s="150"/>
      <c r="JX22" s="150">
        <v>0</v>
      </c>
      <c r="JY22" s="206" t="e">
        <v>#DIV/0!</v>
      </c>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50"/>
      <c r="LF22" s="150">
        <v>0</v>
      </c>
      <c r="LG22" s="206" t="e">
        <v>#DIV/0!</v>
      </c>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row>
    <row r="23" spans="1:350" s="30" customFormat="1" ht="13.9" customHeight="1" outlineLevel="2" x14ac:dyDescent="0.2">
      <c r="A23" s="186"/>
      <c r="B23" s="219"/>
      <c r="C23" s="215"/>
      <c r="D23" s="233"/>
      <c r="E23" s="176"/>
      <c r="F23" s="176"/>
      <c r="G23" s="176"/>
      <c r="H23" s="171"/>
      <c r="I23" s="171"/>
      <c r="J23" s="197"/>
      <c r="K23" s="213"/>
      <c r="L23" s="173"/>
      <c r="M23" s="173"/>
      <c r="N23" s="184"/>
      <c r="O23" s="265"/>
      <c r="P23" s="80" t="s">
        <v>26</v>
      </c>
      <c r="Q23" s="151"/>
      <c r="R23" s="151"/>
      <c r="S23" s="153"/>
      <c r="T23" s="81">
        <v>0</v>
      </c>
      <c r="U23" s="81">
        <v>0</v>
      </c>
      <c r="V23" s="81">
        <v>0</v>
      </c>
      <c r="W23" s="81">
        <v>0</v>
      </c>
      <c r="X23" s="81">
        <v>0</v>
      </c>
      <c r="Y23" s="66">
        <v>0.02</v>
      </c>
      <c r="Z23" s="66">
        <v>0.1</v>
      </c>
      <c r="AA23" s="66">
        <v>0</v>
      </c>
      <c r="AB23" s="66">
        <v>0.08</v>
      </c>
      <c r="AC23" s="66">
        <v>0.12</v>
      </c>
      <c r="AD23" s="66">
        <v>0.14000000000000001</v>
      </c>
      <c r="AE23" s="66">
        <v>0.16</v>
      </c>
      <c r="AF23" s="66">
        <v>5.1999999999999998E-2</v>
      </c>
      <c r="AG23" s="66">
        <v>7.0000000000000007E-2</v>
      </c>
      <c r="AH23" s="66">
        <v>0.04</v>
      </c>
      <c r="AI23" s="66">
        <v>0.14000000000000001</v>
      </c>
      <c r="AJ23" s="66">
        <v>0.14000000000000001</v>
      </c>
      <c r="AK23" s="66">
        <v>0.12</v>
      </c>
      <c r="AL23" s="66">
        <v>0.157</v>
      </c>
      <c r="AM23" s="66">
        <v>0.14199999999999999</v>
      </c>
      <c r="AN23" s="66">
        <v>0.14000000000000001</v>
      </c>
      <c r="AO23" s="66">
        <v>7.0000000000000007E-2</v>
      </c>
      <c r="AP23" s="66">
        <v>0.14000000000000001</v>
      </c>
      <c r="AQ23" s="66">
        <v>0.16</v>
      </c>
      <c r="AR23" s="66">
        <v>0.11</v>
      </c>
      <c r="AS23" s="66">
        <v>0.14000000000000001</v>
      </c>
      <c r="AT23" s="66">
        <v>0</v>
      </c>
      <c r="AU23" s="66">
        <v>0.11</v>
      </c>
      <c r="AV23" s="66">
        <v>0.06</v>
      </c>
      <c r="AW23" s="66">
        <v>0.11</v>
      </c>
      <c r="AX23" s="151"/>
      <c r="AY23" s="151"/>
      <c r="AZ23" s="153"/>
      <c r="BA23" s="65">
        <v>0.14000000000000001</v>
      </c>
      <c r="BB23" s="65">
        <v>0.08</v>
      </c>
      <c r="BC23" s="65" t="s">
        <v>1045</v>
      </c>
      <c r="BD23" s="65" t="s">
        <v>1046</v>
      </c>
      <c r="BE23" s="65" t="s">
        <v>1047</v>
      </c>
      <c r="BF23" s="65" t="s">
        <v>1048</v>
      </c>
      <c r="BG23" s="65">
        <v>0.14000000000000001</v>
      </c>
      <c r="BH23" s="65">
        <v>0.17</v>
      </c>
      <c r="BI23" s="65">
        <v>0.16</v>
      </c>
      <c r="BJ23" s="64" t="s">
        <v>1048</v>
      </c>
      <c r="BK23" s="64">
        <v>0.14000000000000001</v>
      </c>
      <c r="BL23" s="64">
        <v>0.11</v>
      </c>
      <c r="BM23" s="64">
        <v>0.12</v>
      </c>
      <c r="BN23" s="64">
        <v>0.11</v>
      </c>
      <c r="BO23" s="64">
        <v>0.13</v>
      </c>
      <c r="BP23" s="64">
        <v>0.11</v>
      </c>
      <c r="BQ23" s="64">
        <v>0.13</v>
      </c>
      <c r="BR23" s="64">
        <v>0.09</v>
      </c>
      <c r="BS23" s="64">
        <v>0.09</v>
      </c>
      <c r="BT23" s="64">
        <v>0.09</v>
      </c>
      <c r="BU23" s="64">
        <v>0.09</v>
      </c>
      <c r="BV23" s="64">
        <v>0.12</v>
      </c>
      <c r="BW23" s="64">
        <v>0.11</v>
      </c>
      <c r="BX23" s="64">
        <v>0.12</v>
      </c>
      <c r="BY23" s="64">
        <v>0.11</v>
      </c>
      <c r="BZ23" s="64">
        <v>0.11</v>
      </c>
      <c r="CA23" s="64">
        <v>0.11</v>
      </c>
      <c r="CB23" s="64">
        <v>0.12</v>
      </c>
      <c r="CC23" s="64">
        <v>0.14000000000000001</v>
      </c>
      <c r="CD23" s="64">
        <v>0.11</v>
      </c>
      <c r="CE23" s="64"/>
      <c r="CF23" s="151"/>
      <c r="CG23" s="151"/>
      <c r="CH23" s="153"/>
      <c r="CI23" s="142"/>
      <c r="CJ23" s="110">
        <v>0.11</v>
      </c>
      <c r="CK23" s="110">
        <v>0.15</v>
      </c>
      <c r="CL23" s="110">
        <v>0.09</v>
      </c>
      <c r="CM23" s="110">
        <v>0.09</v>
      </c>
      <c r="CN23" s="110">
        <v>0.1</v>
      </c>
      <c r="CO23" s="110">
        <v>0.15</v>
      </c>
      <c r="CP23" s="97">
        <v>0.11</v>
      </c>
      <c r="CQ23" s="97">
        <v>0.11</v>
      </c>
      <c r="CR23" s="97">
        <v>0.14000000000000001</v>
      </c>
      <c r="CS23" s="97">
        <v>0.11</v>
      </c>
      <c r="CT23" s="97">
        <v>0.11</v>
      </c>
      <c r="CU23" s="97">
        <v>7.1999999999999995E-2</v>
      </c>
      <c r="CV23" s="96">
        <v>0.12</v>
      </c>
      <c r="CW23" s="142">
        <v>0.08</v>
      </c>
      <c r="CX23" s="110">
        <v>0.17399999999999999</v>
      </c>
      <c r="CY23" s="110">
        <v>0.16600000000000001</v>
      </c>
      <c r="CZ23" s="142">
        <v>0.21</v>
      </c>
      <c r="DA23" s="142">
        <v>0.2</v>
      </c>
      <c r="DB23" s="142">
        <v>0.18</v>
      </c>
      <c r="DC23" s="110">
        <v>0.223</v>
      </c>
      <c r="DD23" s="110">
        <v>0.17399999999999999</v>
      </c>
      <c r="DE23" s="110">
        <v>0.16600000000000001</v>
      </c>
      <c r="DF23" s="110">
        <v>0.115</v>
      </c>
      <c r="DG23" s="110">
        <v>0.193</v>
      </c>
      <c r="DH23" s="110">
        <v>0.16500000000000001</v>
      </c>
      <c r="DI23" s="110">
        <v>0.14000000000000001</v>
      </c>
      <c r="DJ23" s="142">
        <v>0.11</v>
      </c>
      <c r="DK23" s="110"/>
      <c r="DL23" s="110">
        <v>0.115</v>
      </c>
      <c r="DM23" s="110">
        <v>0.124</v>
      </c>
      <c r="DN23" s="151"/>
      <c r="DO23" s="151"/>
      <c r="DP23" s="153"/>
      <c r="DQ23" s="64">
        <v>0.2</v>
      </c>
      <c r="DR23" s="64">
        <v>0.2</v>
      </c>
      <c r="DS23" s="110">
        <v>0.376</v>
      </c>
      <c r="DT23" s="110">
        <v>0.36399999999999999</v>
      </c>
      <c r="DU23" s="110">
        <v>0.372</v>
      </c>
      <c r="DV23" s="110">
        <v>0.52400000000000002</v>
      </c>
      <c r="DW23" s="110">
        <v>0.624</v>
      </c>
      <c r="DX23" s="110">
        <v>0.55600000000000005</v>
      </c>
      <c r="DY23" s="110">
        <v>0.59199999999999997</v>
      </c>
      <c r="DZ23" s="110">
        <v>0.68600000000000005</v>
      </c>
      <c r="EA23" s="110">
        <v>0.51</v>
      </c>
      <c r="EB23" s="110">
        <v>0.67100000000000004</v>
      </c>
      <c r="EC23" s="110">
        <v>0.73299999999999998</v>
      </c>
      <c r="ED23" s="110">
        <v>0.72699999999999998</v>
      </c>
      <c r="EE23" s="110">
        <v>0.69799999999999995</v>
      </c>
      <c r="EF23" s="110">
        <v>0.63100000000000001</v>
      </c>
      <c r="EG23" s="110">
        <v>0.36599999999999999</v>
      </c>
      <c r="EH23" s="110">
        <v>0.76500000000000001</v>
      </c>
      <c r="EI23" s="110">
        <v>0.75900000000000001</v>
      </c>
      <c r="EJ23" s="110">
        <v>0.72399999999999998</v>
      </c>
      <c r="EK23" s="110">
        <v>0.74099999999999999</v>
      </c>
      <c r="EL23" s="110">
        <v>0.69699999999999995</v>
      </c>
      <c r="EM23" s="110">
        <v>0.65200000000000002</v>
      </c>
      <c r="EN23" s="110">
        <v>0.71399999999999997</v>
      </c>
      <c r="EO23" s="110">
        <v>0.72</v>
      </c>
      <c r="EP23" s="110">
        <v>0.71399999999999997</v>
      </c>
      <c r="EQ23" s="110">
        <v>0.75</v>
      </c>
      <c r="ER23" s="110">
        <v>0.75800000000000001</v>
      </c>
      <c r="ES23" s="151"/>
      <c r="ET23" s="151"/>
      <c r="EU23" s="153"/>
      <c r="EV23" s="64">
        <v>0.74</v>
      </c>
      <c r="EW23" s="110">
        <v>0.754</v>
      </c>
      <c r="EX23" s="126">
        <v>0.73599999999999999</v>
      </c>
      <c r="EY23" s="142">
        <v>0.77600000000000002</v>
      </c>
      <c r="EZ23" s="142">
        <v>0.73899999999999999</v>
      </c>
      <c r="FA23" s="64">
        <v>0.76100000000000001</v>
      </c>
      <c r="FB23" s="110">
        <v>0.82199999999999995</v>
      </c>
      <c r="FC23" s="133">
        <v>0.80500000000000005</v>
      </c>
      <c r="FD23" s="144">
        <v>0.66400000000000003</v>
      </c>
      <c r="FE23" s="110">
        <v>0.40200000000000002</v>
      </c>
      <c r="FF23" s="110">
        <v>0.873</v>
      </c>
      <c r="FG23" s="110">
        <v>0.85499999999999998</v>
      </c>
      <c r="FH23" s="64">
        <v>0.88</v>
      </c>
      <c r="FI23" s="110">
        <v>0.88900000000000001</v>
      </c>
      <c r="FJ23" s="110">
        <v>0.25</v>
      </c>
      <c r="FK23" s="64">
        <v>0.50600000000000001</v>
      </c>
      <c r="FL23" s="110">
        <v>0.317</v>
      </c>
      <c r="FM23" s="110">
        <v>0.33100000000000002</v>
      </c>
      <c r="FN23" s="110">
        <v>0.34799999999999998</v>
      </c>
      <c r="FO23" s="110">
        <v>0.42499999999999999</v>
      </c>
      <c r="FP23" s="64">
        <v>0.51300000000000001</v>
      </c>
      <c r="FQ23" s="64">
        <v>0.34899999999999998</v>
      </c>
      <c r="FR23" s="64">
        <v>0.315</v>
      </c>
      <c r="FS23" s="64">
        <v>0.12</v>
      </c>
      <c r="FT23" s="110">
        <v>0.44600000000000001</v>
      </c>
      <c r="FU23" s="64">
        <v>0.52600000000000002</v>
      </c>
      <c r="FV23" s="110">
        <v>0.88</v>
      </c>
      <c r="FW23" s="64">
        <v>1.31</v>
      </c>
      <c r="FX23" s="64">
        <v>0.52</v>
      </c>
      <c r="FY23" s="64">
        <v>0.18</v>
      </c>
      <c r="FZ23" s="64">
        <v>0.08</v>
      </c>
      <c r="GA23" s="151"/>
      <c r="GB23" s="151"/>
      <c r="GC23" s="153"/>
      <c r="GD23" s="64">
        <v>7.0000000000000007E-2</v>
      </c>
      <c r="GE23" s="64">
        <v>0.04</v>
      </c>
      <c r="GF23" s="64">
        <v>0.2</v>
      </c>
      <c r="GG23" s="64">
        <v>0.12</v>
      </c>
      <c r="GH23" s="64">
        <v>0.11</v>
      </c>
      <c r="GI23" s="64">
        <v>0.1</v>
      </c>
      <c r="GJ23" s="64">
        <v>0.02</v>
      </c>
      <c r="GK23" s="110">
        <v>2.7E-2</v>
      </c>
      <c r="GL23" s="64">
        <v>0</v>
      </c>
      <c r="GM23" s="110">
        <v>3.3000000000000002E-2</v>
      </c>
      <c r="GN23" s="64">
        <v>0.03</v>
      </c>
      <c r="GO23" s="64">
        <v>0.02</v>
      </c>
      <c r="GP23" s="64">
        <v>0.01</v>
      </c>
      <c r="GQ23" s="64">
        <v>0.41</v>
      </c>
      <c r="GR23" s="64">
        <v>0.01</v>
      </c>
      <c r="GS23" s="64">
        <v>0.01</v>
      </c>
      <c r="GT23" s="64">
        <v>0.4</v>
      </c>
      <c r="GU23" s="110">
        <v>1.2E-2</v>
      </c>
      <c r="GV23" s="64">
        <v>0.01</v>
      </c>
      <c r="GW23" s="64">
        <v>0.01</v>
      </c>
      <c r="GX23" s="64"/>
      <c r="GY23" s="64">
        <v>0.01</v>
      </c>
      <c r="GZ23" s="64">
        <v>0.01</v>
      </c>
      <c r="HA23" s="64">
        <v>0.01</v>
      </c>
      <c r="HB23" s="64">
        <v>1.4E-2</v>
      </c>
      <c r="HC23" s="64">
        <v>0.01</v>
      </c>
      <c r="HD23" s="64">
        <v>0.14000000000000001</v>
      </c>
      <c r="HE23" s="64"/>
      <c r="HF23" s="64"/>
      <c r="HG23" s="64"/>
      <c r="HH23" s="151"/>
      <c r="HI23" s="151"/>
      <c r="HJ23" s="207"/>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151"/>
      <c r="IQ23" s="151"/>
      <c r="IR23" s="207"/>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82"/>
      <c r="JV23" s="64"/>
      <c r="JW23" s="151"/>
      <c r="JX23" s="151"/>
      <c r="JY23" s="207"/>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151"/>
      <c r="LF23" s="151"/>
      <c r="LG23" s="207"/>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row>
    <row r="24" spans="1:350" ht="13.9" customHeight="1" outlineLevel="2" x14ac:dyDescent="0.2">
      <c r="A24" s="185" t="s">
        <v>65</v>
      </c>
      <c r="B24" s="218" t="s">
        <v>1063</v>
      </c>
      <c r="C24" s="214" t="s">
        <v>105</v>
      </c>
      <c r="D24" s="216">
        <v>6930</v>
      </c>
      <c r="E24" s="175">
        <v>1311</v>
      </c>
      <c r="F24" s="175">
        <f>D24-E24</f>
        <v>5619</v>
      </c>
      <c r="G24" s="175" t="s">
        <v>832</v>
      </c>
      <c r="H24" s="170" t="s">
        <v>830</v>
      </c>
      <c r="I24" s="170" t="s">
        <v>831</v>
      </c>
      <c r="J24" s="212">
        <v>6930</v>
      </c>
      <c r="K24" s="212">
        <f>E24+R24+AY24+CG24+DO24+ET24+GB24+HI24+IQ24+JX24+LF24</f>
        <v>6930</v>
      </c>
      <c r="L24" s="172">
        <f>K24/J24</f>
        <v>1</v>
      </c>
      <c r="M24" s="172">
        <f>K24/D24</f>
        <v>1</v>
      </c>
      <c r="N24" s="183">
        <f ca="1">SUMIF($EV$8:$FZ$9,$O$5,$EV25:$FZ25)-SUMIF($EV$8:$FZ$9,$Q$5,$EV25:$FZ25)</f>
        <v>0</v>
      </c>
      <c r="O24" s="265"/>
      <c r="P24" s="16" t="s">
        <v>25</v>
      </c>
      <c r="Q24" s="150">
        <v>225</v>
      </c>
      <c r="R24" s="150">
        <v>272</v>
      </c>
      <c r="S24" s="152">
        <v>1.2088888888888889</v>
      </c>
      <c r="T24" s="16"/>
      <c r="U24" s="16"/>
      <c r="V24" s="16"/>
      <c r="W24" s="16"/>
      <c r="X24" s="16"/>
      <c r="Y24" s="16">
        <v>9</v>
      </c>
      <c r="Z24" s="16">
        <v>9</v>
      </c>
      <c r="AA24" s="16">
        <v>9</v>
      </c>
      <c r="AB24" s="16">
        <v>9</v>
      </c>
      <c r="AC24" s="16">
        <v>9</v>
      </c>
      <c r="AD24" s="16">
        <v>9</v>
      </c>
      <c r="AE24" s="16">
        <v>9</v>
      </c>
      <c r="AF24" s="16">
        <v>9</v>
      </c>
      <c r="AG24" s="16">
        <v>9</v>
      </c>
      <c r="AH24" s="16">
        <v>9</v>
      </c>
      <c r="AI24" s="16">
        <v>9</v>
      </c>
      <c r="AJ24" s="16">
        <v>9</v>
      </c>
      <c r="AK24" s="16">
        <v>9</v>
      </c>
      <c r="AL24" s="16">
        <v>9</v>
      </c>
      <c r="AM24" s="16">
        <v>9</v>
      </c>
      <c r="AN24" s="16">
        <v>9</v>
      </c>
      <c r="AO24" s="16">
        <v>9</v>
      </c>
      <c r="AP24" s="16">
        <v>9</v>
      </c>
      <c r="AQ24" s="16">
        <v>9</v>
      </c>
      <c r="AR24" s="16">
        <v>9</v>
      </c>
      <c r="AS24" s="16">
        <v>9</v>
      </c>
      <c r="AT24" s="16">
        <v>9</v>
      </c>
      <c r="AU24" s="16">
        <v>9</v>
      </c>
      <c r="AV24" s="16">
        <v>9</v>
      </c>
      <c r="AW24" s="16">
        <v>9</v>
      </c>
      <c r="AX24" s="150">
        <f>SUM(BA24:CE24)</f>
        <v>420</v>
      </c>
      <c r="AY24" s="150">
        <f>SUM(BA25:CE25)</f>
        <v>369</v>
      </c>
      <c r="AZ24" s="152">
        <f>AY24/AX24</f>
        <v>0.87857142857142856</v>
      </c>
      <c r="BA24" s="16">
        <v>14</v>
      </c>
      <c r="BB24" s="16">
        <v>14</v>
      </c>
      <c r="BC24" s="16">
        <v>14</v>
      </c>
      <c r="BD24" s="16">
        <v>14</v>
      </c>
      <c r="BE24" s="16">
        <v>14</v>
      </c>
      <c r="BF24" s="16">
        <v>14</v>
      </c>
      <c r="BG24" s="16">
        <v>14</v>
      </c>
      <c r="BH24" s="16">
        <v>14</v>
      </c>
      <c r="BI24" s="16">
        <v>14</v>
      </c>
      <c r="BJ24" s="16">
        <v>14</v>
      </c>
      <c r="BK24" s="16">
        <v>14</v>
      </c>
      <c r="BL24" s="16">
        <v>14</v>
      </c>
      <c r="BM24" s="16">
        <v>14</v>
      </c>
      <c r="BN24" s="16">
        <v>14</v>
      </c>
      <c r="BO24" s="16">
        <v>14</v>
      </c>
      <c r="BP24" s="16">
        <v>14</v>
      </c>
      <c r="BQ24" s="16">
        <v>14</v>
      </c>
      <c r="BR24" s="16">
        <v>14</v>
      </c>
      <c r="BS24" s="16">
        <v>14</v>
      </c>
      <c r="BT24" s="16">
        <v>14</v>
      </c>
      <c r="BU24" s="16">
        <v>14</v>
      </c>
      <c r="BV24" s="16">
        <v>14</v>
      </c>
      <c r="BW24" s="16">
        <v>14</v>
      </c>
      <c r="BX24" s="16">
        <v>14</v>
      </c>
      <c r="BY24" s="16">
        <v>14</v>
      </c>
      <c r="BZ24" s="16">
        <v>14</v>
      </c>
      <c r="CA24" s="16">
        <v>14</v>
      </c>
      <c r="CB24" s="16">
        <v>14</v>
      </c>
      <c r="CC24" s="16">
        <v>14</v>
      </c>
      <c r="CD24" s="16">
        <v>14</v>
      </c>
      <c r="CE24" s="16"/>
      <c r="CF24" s="150">
        <f t="shared" ref="CF24" si="37">SUM(CI24:DM24)</f>
        <v>1325</v>
      </c>
      <c r="CG24" s="150">
        <f>SUM(CI25:DM25)</f>
        <v>408</v>
      </c>
      <c r="CH24" s="152">
        <f>CG24/CF24</f>
        <v>0.30792452830188677</v>
      </c>
      <c r="CI24" s="129"/>
      <c r="CJ24" s="129"/>
      <c r="CK24" s="129">
        <v>30</v>
      </c>
      <c r="CL24" s="129">
        <v>30</v>
      </c>
      <c r="CM24" s="129">
        <v>30</v>
      </c>
      <c r="CN24" s="129">
        <v>30</v>
      </c>
      <c r="CO24" s="129">
        <v>30</v>
      </c>
      <c r="CP24" s="101">
        <v>30</v>
      </c>
      <c r="CQ24" s="101">
        <v>30</v>
      </c>
      <c r="CR24" s="101">
        <v>30</v>
      </c>
      <c r="CS24" s="101">
        <v>30</v>
      </c>
      <c r="CT24" s="101">
        <v>50</v>
      </c>
      <c r="CU24" s="101">
        <v>50</v>
      </c>
      <c r="CV24" s="101">
        <v>50</v>
      </c>
      <c r="CW24" s="129">
        <v>50</v>
      </c>
      <c r="CX24" s="129">
        <v>50</v>
      </c>
      <c r="CY24" s="129">
        <v>50</v>
      </c>
      <c r="CZ24" s="129">
        <v>50</v>
      </c>
      <c r="DA24" s="129">
        <v>50</v>
      </c>
      <c r="DB24" s="129">
        <v>50</v>
      </c>
      <c r="DC24" s="129">
        <v>55</v>
      </c>
      <c r="DD24" s="129">
        <v>55</v>
      </c>
      <c r="DE24" s="129">
        <v>55</v>
      </c>
      <c r="DF24" s="129">
        <v>55</v>
      </c>
      <c r="DG24" s="129">
        <v>55</v>
      </c>
      <c r="DH24" s="129">
        <v>55</v>
      </c>
      <c r="DI24" s="129">
        <v>55</v>
      </c>
      <c r="DJ24" s="129">
        <v>55</v>
      </c>
      <c r="DK24" s="129">
        <v>55</v>
      </c>
      <c r="DL24" s="129">
        <v>55</v>
      </c>
      <c r="DM24" s="129">
        <v>55</v>
      </c>
      <c r="DN24" s="150">
        <f t="shared" ref="DN24" si="38">SUM(DQ24:ER24)</f>
        <v>1563</v>
      </c>
      <c r="DO24" s="150">
        <f>SUM(DQ25:ER25)</f>
        <v>1519</v>
      </c>
      <c r="DP24" s="152">
        <f>DO24/DN24</f>
        <v>0.97184900831733845</v>
      </c>
      <c r="DQ24" s="16">
        <v>56</v>
      </c>
      <c r="DR24" s="16">
        <v>56</v>
      </c>
      <c r="DS24" s="16">
        <v>56</v>
      </c>
      <c r="DT24" s="16">
        <v>56</v>
      </c>
      <c r="DU24" s="16">
        <v>56</v>
      </c>
      <c r="DV24" s="16">
        <v>56</v>
      </c>
      <c r="DW24" s="16">
        <v>56</v>
      </c>
      <c r="DX24" s="16">
        <v>56</v>
      </c>
      <c r="DY24" s="16">
        <v>56</v>
      </c>
      <c r="DZ24" s="16">
        <v>56</v>
      </c>
      <c r="EA24" s="16">
        <v>56</v>
      </c>
      <c r="EB24" s="16">
        <v>56</v>
      </c>
      <c r="EC24" s="16">
        <v>56</v>
      </c>
      <c r="ED24" s="16">
        <v>56</v>
      </c>
      <c r="EE24" s="16">
        <v>56</v>
      </c>
      <c r="EF24" s="16">
        <v>56</v>
      </c>
      <c r="EG24" s="16">
        <v>56</v>
      </c>
      <c r="EH24" s="16">
        <v>56</v>
      </c>
      <c r="EI24" s="16">
        <v>56</v>
      </c>
      <c r="EJ24" s="16">
        <v>56</v>
      </c>
      <c r="EK24" s="16">
        <v>56</v>
      </c>
      <c r="EL24" s="16">
        <v>56</v>
      </c>
      <c r="EM24" s="16">
        <v>56</v>
      </c>
      <c r="EN24" s="16">
        <v>55</v>
      </c>
      <c r="EO24" s="16">
        <v>55</v>
      </c>
      <c r="EP24" s="16">
        <v>55</v>
      </c>
      <c r="EQ24" s="16">
        <v>55</v>
      </c>
      <c r="ER24" s="16">
        <v>55</v>
      </c>
      <c r="ES24" s="150">
        <f t="shared" ref="ES24" ca="1" si="39">SUMIF($EV$8:$FZ$9,$O$5,EV24:FZ24)</f>
        <v>1705</v>
      </c>
      <c r="ET24" s="150">
        <f>SUM(EV25:FZ25)</f>
        <v>2515</v>
      </c>
      <c r="EU24" s="152">
        <f ca="1">ET24/ES24</f>
        <v>1.4750733137829912</v>
      </c>
      <c r="EV24" s="16">
        <v>55</v>
      </c>
      <c r="EW24" s="67">
        <v>55</v>
      </c>
      <c r="EX24" s="16">
        <v>55</v>
      </c>
      <c r="EY24" s="16">
        <v>55</v>
      </c>
      <c r="EZ24" s="16">
        <v>55</v>
      </c>
      <c r="FA24" s="16">
        <v>55</v>
      </c>
      <c r="FB24" s="16">
        <v>55</v>
      </c>
      <c r="FC24" s="16">
        <v>55</v>
      </c>
      <c r="FD24" s="16">
        <v>55</v>
      </c>
      <c r="FE24" s="16">
        <v>55</v>
      </c>
      <c r="FF24" s="16">
        <v>55</v>
      </c>
      <c r="FG24" s="16">
        <v>55</v>
      </c>
      <c r="FH24" s="16">
        <v>55</v>
      </c>
      <c r="FI24" s="16">
        <v>55</v>
      </c>
      <c r="FJ24" s="16">
        <v>55</v>
      </c>
      <c r="FK24" s="16">
        <v>55</v>
      </c>
      <c r="FL24" s="16">
        <v>55</v>
      </c>
      <c r="FM24" s="16">
        <v>55</v>
      </c>
      <c r="FN24" s="16">
        <v>55</v>
      </c>
      <c r="FO24" s="16">
        <v>55</v>
      </c>
      <c r="FP24" s="16">
        <v>55</v>
      </c>
      <c r="FQ24" s="16">
        <v>55</v>
      </c>
      <c r="FR24" s="16">
        <v>55</v>
      </c>
      <c r="FS24" s="16">
        <v>55</v>
      </c>
      <c r="FT24" s="16">
        <v>55</v>
      </c>
      <c r="FU24" s="16">
        <v>55</v>
      </c>
      <c r="FV24" s="16">
        <v>55</v>
      </c>
      <c r="FW24" s="16">
        <v>55</v>
      </c>
      <c r="FX24" s="16">
        <v>55</v>
      </c>
      <c r="FY24" s="16">
        <v>55</v>
      </c>
      <c r="FZ24" s="16">
        <v>55</v>
      </c>
      <c r="GA24" s="150">
        <f t="shared" ref="GA24" ca="1" si="40">SUMIF($GD$8:$HG$9,$O$5,GD24:HG24)</f>
        <v>385</v>
      </c>
      <c r="GB24" s="150">
        <f t="shared" ref="GB24" si="41">SUM(GD25:HG25)</f>
        <v>536</v>
      </c>
      <c r="GC24" s="152">
        <f t="shared" ref="GC24" ca="1" si="42">GB24/GA24</f>
        <v>1.3922077922077922</v>
      </c>
      <c r="GD24" s="16">
        <v>55</v>
      </c>
      <c r="GE24" s="16">
        <v>55</v>
      </c>
      <c r="GF24" s="16">
        <v>55</v>
      </c>
      <c r="GG24" s="16">
        <v>55</v>
      </c>
      <c r="GH24" s="16">
        <v>55</v>
      </c>
      <c r="GI24" s="16">
        <v>55</v>
      </c>
      <c r="GJ24" s="16">
        <v>55</v>
      </c>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50"/>
      <c r="HI24" s="150">
        <v>0</v>
      </c>
      <c r="HJ24" s="152" t="e">
        <v>#DIV/0!</v>
      </c>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50"/>
      <c r="IQ24" s="150">
        <v>0</v>
      </c>
      <c r="IR24" s="152" t="e">
        <v>#DIV/0!</v>
      </c>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23"/>
      <c r="JV24" s="16"/>
      <c r="JW24" s="150"/>
      <c r="JX24" s="150">
        <v>0</v>
      </c>
      <c r="JY24" s="152" t="e">
        <v>#DIV/0!</v>
      </c>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50"/>
      <c r="LF24" s="150">
        <v>0</v>
      </c>
      <c r="LG24" s="152" t="e">
        <v>#DIV/0!</v>
      </c>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row>
    <row r="25" spans="1:350" ht="13.9" customHeight="1" outlineLevel="2" x14ac:dyDescent="0.2">
      <c r="A25" s="186"/>
      <c r="B25" s="219"/>
      <c r="C25" s="215"/>
      <c r="D25" s="217"/>
      <c r="E25" s="176"/>
      <c r="F25" s="176"/>
      <c r="G25" s="176"/>
      <c r="H25" s="171"/>
      <c r="I25" s="171"/>
      <c r="J25" s="213"/>
      <c r="K25" s="213"/>
      <c r="L25" s="173"/>
      <c r="M25" s="173"/>
      <c r="N25" s="184"/>
      <c r="O25" s="157"/>
      <c r="P25" s="17" t="s">
        <v>26</v>
      </c>
      <c r="Q25" s="151"/>
      <c r="R25" s="151"/>
      <c r="S25" s="153"/>
      <c r="T25" s="61"/>
      <c r="U25" s="61"/>
      <c r="V25" s="61"/>
      <c r="W25" s="61"/>
      <c r="X25" s="61">
        <v>0</v>
      </c>
      <c r="Y25" s="61">
        <v>2</v>
      </c>
      <c r="Z25" s="61">
        <v>9</v>
      </c>
      <c r="AA25" s="61">
        <v>0</v>
      </c>
      <c r="AB25" s="61">
        <v>8</v>
      </c>
      <c r="AC25" s="61">
        <v>12</v>
      </c>
      <c r="AD25" s="61">
        <v>14</v>
      </c>
      <c r="AE25" s="61">
        <v>19</v>
      </c>
      <c r="AF25" s="61">
        <v>4</v>
      </c>
      <c r="AG25" s="62">
        <v>9</v>
      </c>
      <c r="AH25" s="61">
        <v>4</v>
      </c>
      <c r="AI25" s="61">
        <v>15</v>
      </c>
      <c r="AJ25" s="61">
        <v>14</v>
      </c>
      <c r="AK25" s="61">
        <v>14</v>
      </c>
      <c r="AL25" s="24">
        <v>19</v>
      </c>
      <c r="AM25" s="24">
        <v>19</v>
      </c>
      <c r="AN25" s="24">
        <v>16</v>
      </c>
      <c r="AO25" s="24">
        <v>8</v>
      </c>
      <c r="AP25" s="24">
        <v>13</v>
      </c>
      <c r="AQ25" s="24">
        <v>14</v>
      </c>
      <c r="AR25" s="24">
        <v>10</v>
      </c>
      <c r="AS25" s="61">
        <v>8</v>
      </c>
      <c r="AT25" s="61"/>
      <c r="AU25" s="61">
        <v>12</v>
      </c>
      <c r="AV25" s="61">
        <v>5</v>
      </c>
      <c r="AW25" s="61">
        <v>24</v>
      </c>
      <c r="AX25" s="151"/>
      <c r="AY25" s="151"/>
      <c r="AZ25" s="153"/>
      <c r="BA25" s="24">
        <v>13</v>
      </c>
      <c r="BB25" s="24">
        <v>8</v>
      </c>
      <c r="BC25" s="24">
        <v>8</v>
      </c>
      <c r="BD25" s="24">
        <v>13</v>
      </c>
      <c r="BE25" s="24">
        <v>7</v>
      </c>
      <c r="BF25" s="24">
        <v>13</v>
      </c>
      <c r="BG25" s="24">
        <v>13</v>
      </c>
      <c r="BH25" s="24">
        <v>16</v>
      </c>
      <c r="BI25" s="24">
        <v>15</v>
      </c>
      <c r="BJ25" s="24">
        <v>13</v>
      </c>
      <c r="BK25" s="24">
        <v>15</v>
      </c>
      <c r="BL25" s="24">
        <v>12</v>
      </c>
      <c r="BM25" s="24">
        <v>13</v>
      </c>
      <c r="BN25" s="24">
        <v>11</v>
      </c>
      <c r="BO25" s="24">
        <v>14</v>
      </c>
      <c r="BP25" s="24">
        <v>11</v>
      </c>
      <c r="BQ25" s="24">
        <v>14</v>
      </c>
      <c r="BR25" s="24">
        <v>11</v>
      </c>
      <c r="BS25" s="24">
        <v>11</v>
      </c>
      <c r="BT25" s="24">
        <v>12</v>
      </c>
      <c r="BU25" s="24">
        <v>12</v>
      </c>
      <c r="BV25" s="24">
        <v>12</v>
      </c>
      <c r="BW25" s="24">
        <v>12</v>
      </c>
      <c r="BX25" s="24">
        <v>12</v>
      </c>
      <c r="BY25" s="24">
        <v>13</v>
      </c>
      <c r="BZ25" s="24">
        <v>13</v>
      </c>
      <c r="CA25" s="24">
        <v>12</v>
      </c>
      <c r="CB25" s="24">
        <v>14</v>
      </c>
      <c r="CC25" s="24">
        <v>15</v>
      </c>
      <c r="CD25" s="24">
        <v>11</v>
      </c>
      <c r="CE25" s="24"/>
      <c r="CF25" s="151"/>
      <c r="CG25" s="151"/>
      <c r="CH25" s="153"/>
      <c r="CI25" s="141"/>
      <c r="CJ25" s="141">
        <v>12</v>
      </c>
      <c r="CK25" s="141">
        <v>15</v>
      </c>
      <c r="CL25" s="141">
        <v>9</v>
      </c>
      <c r="CM25" s="141">
        <v>10</v>
      </c>
      <c r="CN25" s="141">
        <v>13</v>
      </c>
      <c r="CO25" s="141">
        <v>16</v>
      </c>
      <c r="CP25" s="95">
        <v>15</v>
      </c>
      <c r="CQ25" s="95">
        <v>15</v>
      </c>
      <c r="CR25" s="95">
        <v>15</v>
      </c>
      <c r="CS25" s="95">
        <v>11</v>
      </c>
      <c r="CT25" s="95">
        <v>11</v>
      </c>
      <c r="CU25" s="95">
        <v>12</v>
      </c>
      <c r="CV25" s="95">
        <v>11</v>
      </c>
      <c r="CW25" s="141">
        <v>13</v>
      </c>
      <c r="CX25" s="141">
        <v>16</v>
      </c>
      <c r="CY25" s="141">
        <v>17</v>
      </c>
      <c r="CZ25" s="141">
        <v>17</v>
      </c>
      <c r="DA25" s="141">
        <v>17</v>
      </c>
      <c r="DB25" s="141">
        <v>15</v>
      </c>
      <c r="DC25" s="141">
        <v>20</v>
      </c>
      <c r="DD25" s="141">
        <v>16</v>
      </c>
      <c r="DE25" s="141">
        <v>14</v>
      </c>
      <c r="DF25" s="141">
        <v>10</v>
      </c>
      <c r="DG25" s="141">
        <v>21</v>
      </c>
      <c r="DH25" s="141">
        <v>15</v>
      </c>
      <c r="DI25" s="141">
        <v>16</v>
      </c>
      <c r="DJ25" s="141">
        <v>11</v>
      </c>
      <c r="DK25" s="141"/>
      <c r="DL25" s="141">
        <v>10</v>
      </c>
      <c r="DM25" s="141">
        <v>15</v>
      </c>
      <c r="DN25" s="151"/>
      <c r="DO25" s="151"/>
      <c r="DP25" s="153"/>
      <c r="DQ25" s="24">
        <v>21</v>
      </c>
      <c r="DR25" s="24">
        <v>21</v>
      </c>
      <c r="DS25" s="24">
        <v>32</v>
      </c>
      <c r="DT25" s="24">
        <v>30</v>
      </c>
      <c r="DU25" s="24">
        <v>30</v>
      </c>
      <c r="DV25" s="24">
        <v>34</v>
      </c>
      <c r="DW25" s="24">
        <v>46</v>
      </c>
      <c r="DX25" s="24">
        <v>46</v>
      </c>
      <c r="DY25" s="24">
        <v>42</v>
      </c>
      <c r="DZ25" s="24">
        <v>58</v>
      </c>
      <c r="EA25" s="24">
        <v>50</v>
      </c>
      <c r="EB25" s="24">
        <v>63</v>
      </c>
      <c r="EC25" s="24">
        <v>70</v>
      </c>
      <c r="ED25" s="125">
        <v>70</v>
      </c>
      <c r="EE25" s="24">
        <v>66</v>
      </c>
      <c r="EF25" s="24">
        <v>50</v>
      </c>
      <c r="EG25" s="24">
        <v>34</v>
      </c>
      <c r="EH25" s="24">
        <v>69</v>
      </c>
      <c r="EI25" s="24">
        <v>66</v>
      </c>
      <c r="EJ25" s="24">
        <v>63</v>
      </c>
      <c r="EK25" s="24">
        <v>69</v>
      </c>
      <c r="EL25" s="24">
        <v>66</v>
      </c>
      <c r="EM25" s="24">
        <v>63</v>
      </c>
      <c r="EN25" s="24">
        <v>71</v>
      </c>
      <c r="EO25" s="24">
        <v>69</v>
      </c>
      <c r="EP25" s="24">
        <v>71</v>
      </c>
      <c r="EQ25" s="24">
        <v>74</v>
      </c>
      <c r="ER25" s="24">
        <v>75</v>
      </c>
      <c r="ES25" s="151"/>
      <c r="ET25" s="151"/>
      <c r="EU25" s="153"/>
      <c r="EV25" s="24">
        <v>74</v>
      </c>
      <c r="EW25" s="125">
        <v>73</v>
      </c>
      <c r="EX25" s="24">
        <v>77</v>
      </c>
      <c r="EY25" s="24">
        <v>77</v>
      </c>
      <c r="EZ25" s="24">
        <v>75</v>
      </c>
      <c r="FA25" s="24">
        <v>74</v>
      </c>
      <c r="FB25" s="24">
        <v>90</v>
      </c>
      <c r="FC25" s="24">
        <v>88</v>
      </c>
      <c r="FD25" s="24">
        <v>74</v>
      </c>
      <c r="FE25" s="24">
        <v>44</v>
      </c>
      <c r="FF25" s="24">
        <v>97</v>
      </c>
      <c r="FG25" s="24">
        <v>91</v>
      </c>
      <c r="FH25" s="141">
        <v>90</v>
      </c>
      <c r="FI25" s="141">
        <v>90</v>
      </c>
      <c r="FJ25" s="141">
        <v>59</v>
      </c>
      <c r="FK25" s="141">
        <v>59</v>
      </c>
      <c r="FL25" s="141">
        <v>41</v>
      </c>
      <c r="FM25" s="24">
        <v>44</v>
      </c>
      <c r="FN25" s="24">
        <v>36</v>
      </c>
      <c r="FO25" s="141">
        <v>49</v>
      </c>
      <c r="FP25" s="24">
        <v>56</v>
      </c>
      <c r="FQ25" s="141">
        <v>55</v>
      </c>
      <c r="FR25" s="24">
        <v>45</v>
      </c>
      <c r="FS25" s="24">
        <v>13</v>
      </c>
      <c r="FT25" s="24">
        <v>67</v>
      </c>
      <c r="FU25" s="24">
        <v>63</v>
      </c>
      <c r="FV25" s="24">
        <v>243</v>
      </c>
      <c r="FW25" s="24">
        <v>261</v>
      </c>
      <c r="FX25" s="24">
        <v>124</v>
      </c>
      <c r="FY25" s="24">
        <v>112</v>
      </c>
      <c r="FZ25" s="24">
        <v>74</v>
      </c>
      <c r="GA25" s="151"/>
      <c r="GB25" s="151"/>
      <c r="GC25" s="153"/>
      <c r="GD25" s="24">
        <v>52</v>
      </c>
      <c r="GE25" s="24">
        <v>58</v>
      </c>
      <c r="GF25" s="24">
        <v>72</v>
      </c>
      <c r="GG25" s="24">
        <v>39</v>
      </c>
      <c r="GH25" s="24">
        <v>51</v>
      </c>
      <c r="GI25" s="24">
        <v>34</v>
      </c>
      <c r="GJ25" s="24">
        <v>42</v>
      </c>
      <c r="GK25" s="24">
        <v>18</v>
      </c>
      <c r="GL25" s="24">
        <v>0</v>
      </c>
      <c r="GM25" s="24">
        <v>3</v>
      </c>
      <c r="GN25" s="24">
        <v>12</v>
      </c>
      <c r="GO25" s="24">
        <v>16</v>
      </c>
      <c r="GP25" s="24">
        <v>16</v>
      </c>
      <c r="GQ25" s="24">
        <v>17</v>
      </c>
      <c r="GR25" s="24">
        <v>8</v>
      </c>
      <c r="GS25" s="24">
        <v>8</v>
      </c>
      <c r="GT25" s="24">
        <v>10</v>
      </c>
      <c r="GU25" s="24">
        <v>10</v>
      </c>
      <c r="GV25" s="24">
        <v>12</v>
      </c>
      <c r="GW25" s="24">
        <v>8</v>
      </c>
      <c r="GX25" s="24"/>
      <c r="GY25" s="24">
        <v>7</v>
      </c>
      <c r="GZ25" s="24">
        <v>6</v>
      </c>
      <c r="HA25" s="24">
        <v>8</v>
      </c>
      <c r="HB25" s="24">
        <v>9</v>
      </c>
      <c r="HC25" s="24">
        <v>8</v>
      </c>
      <c r="HD25" s="24">
        <v>12</v>
      </c>
      <c r="HE25" s="24"/>
      <c r="HF25" s="142"/>
      <c r="HG25" s="24"/>
      <c r="HH25" s="151"/>
      <c r="HI25" s="151"/>
      <c r="HJ25" s="153"/>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c r="II25" s="24"/>
      <c r="IJ25" s="24"/>
      <c r="IK25" s="24"/>
      <c r="IL25" s="24"/>
      <c r="IM25" s="24"/>
      <c r="IN25" s="24"/>
      <c r="IO25" s="24"/>
      <c r="IP25" s="151"/>
      <c r="IQ25" s="151"/>
      <c r="IR25" s="153"/>
      <c r="IS25" s="24"/>
      <c r="IT25" s="24"/>
      <c r="IU25" s="24"/>
      <c r="IV25" s="24"/>
      <c r="IW25" s="24"/>
      <c r="IX25" s="24"/>
      <c r="IY25" s="24"/>
      <c r="IZ25" s="24"/>
      <c r="JA25" s="24"/>
      <c r="JB25" s="24"/>
      <c r="JC25" s="24"/>
      <c r="JD25" s="24"/>
      <c r="JE25" s="24"/>
      <c r="JF25" s="24"/>
      <c r="JG25" s="24"/>
      <c r="JH25" s="24"/>
      <c r="JI25" s="24"/>
      <c r="JJ25" s="24"/>
      <c r="JK25" s="24"/>
      <c r="JL25" s="24"/>
      <c r="JM25" s="24"/>
      <c r="JN25" s="24"/>
      <c r="JO25" s="24"/>
      <c r="JP25" s="24"/>
      <c r="JQ25" s="24"/>
      <c r="JR25" s="24"/>
      <c r="JS25" s="24"/>
      <c r="JT25" s="24"/>
      <c r="JU25" s="25"/>
      <c r="JV25" s="24"/>
      <c r="JW25" s="151"/>
      <c r="JX25" s="151"/>
      <c r="JY25" s="153"/>
      <c r="JZ25" s="24"/>
      <c r="KA25" s="24"/>
      <c r="KB25" s="24"/>
      <c r="KC25" s="24"/>
      <c r="KD25" s="24"/>
      <c r="KE25" s="24"/>
      <c r="KF25" s="24"/>
      <c r="KG25" s="24"/>
      <c r="KH25" s="24"/>
      <c r="KI25" s="24"/>
      <c r="KJ25" s="24"/>
      <c r="KK25" s="24"/>
      <c r="KL25" s="24"/>
      <c r="KM25" s="24"/>
      <c r="KN25" s="24"/>
      <c r="KO25" s="24"/>
      <c r="KP25" s="24"/>
      <c r="KQ25" s="24"/>
      <c r="KR25" s="24"/>
      <c r="KS25" s="24"/>
      <c r="KT25" s="24"/>
      <c r="KU25" s="24"/>
      <c r="KV25" s="24"/>
      <c r="KW25" s="24"/>
      <c r="KX25" s="24"/>
      <c r="KY25" s="24"/>
      <c r="KZ25" s="24"/>
      <c r="LA25" s="24"/>
      <c r="LB25" s="24"/>
      <c r="LC25" s="24"/>
      <c r="LD25" s="24"/>
      <c r="LE25" s="151"/>
      <c r="LF25" s="151"/>
      <c r="LG25" s="153"/>
      <c r="LH25" s="24"/>
      <c r="LI25" s="24"/>
      <c r="LJ25" s="24"/>
      <c r="LK25" s="24"/>
      <c r="LL25" s="24"/>
      <c r="LM25" s="24"/>
      <c r="LN25" s="24"/>
      <c r="LO25" s="24"/>
      <c r="LP25" s="24"/>
      <c r="LQ25" s="24"/>
      <c r="LR25" s="24"/>
      <c r="LS25" s="24"/>
      <c r="LT25" s="24"/>
      <c r="LU25" s="24"/>
      <c r="LV25" s="24"/>
      <c r="LW25" s="24"/>
      <c r="LX25" s="24"/>
      <c r="LY25" s="24"/>
      <c r="LZ25" s="24"/>
      <c r="MA25" s="24"/>
      <c r="MB25" s="24"/>
      <c r="MC25" s="24"/>
      <c r="MD25" s="24"/>
      <c r="ME25" s="24"/>
      <c r="MF25" s="24"/>
      <c r="MG25" s="24"/>
      <c r="MH25" s="24"/>
      <c r="MI25" s="24"/>
      <c r="MJ25" s="24"/>
      <c r="MK25" s="24"/>
      <c r="ML25" s="24"/>
    </row>
    <row r="26" spans="1:350" ht="13.9" customHeight="1" outlineLevel="2" x14ac:dyDescent="0.2">
      <c r="A26" s="185" t="s">
        <v>66</v>
      </c>
      <c r="B26" s="218" t="s">
        <v>1068</v>
      </c>
      <c r="C26" s="214" t="s">
        <v>99</v>
      </c>
      <c r="D26" s="216">
        <v>24</v>
      </c>
      <c r="E26" s="175">
        <v>0</v>
      </c>
      <c r="F26" s="175">
        <f>D26-E26</f>
        <v>24</v>
      </c>
      <c r="G26" s="175" t="s">
        <v>1028</v>
      </c>
      <c r="H26" s="170" t="s">
        <v>887</v>
      </c>
      <c r="I26" s="170" t="s">
        <v>903</v>
      </c>
      <c r="J26" s="212">
        <v>24</v>
      </c>
      <c r="K26" s="212">
        <f>E26+R26+AY26+CG26+DO26+ET26+GB26+HI26+IQ26+JX26+LF26</f>
        <v>24</v>
      </c>
      <c r="L26" s="172">
        <f>K26/J26</f>
        <v>1</v>
      </c>
      <c r="M26" s="172">
        <f>K26/D26</f>
        <v>1</v>
      </c>
      <c r="N26" s="183">
        <f ca="1">SUMIF($EV$8:$FZ$9,$O$5,$EV27:$FZ27)-SUMIF($EV$8:$FZ$9,$Q$5,$EV27:$FZ27)</f>
        <v>0</v>
      </c>
      <c r="O26" s="156"/>
      <c r="P26" s="16" t="s">
        <v>25</v>
      </c>
      <c r="Q26" s="150">
        <v>0</v>
      </c>
      <c r="R26" s="150">
        <v>0</v>
      </c>
      <c r="S26" s="152" t="e">
        <v>#DIV/0!</v>
      </c>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50">
        <f t="shared" ref="AX26" si="43">SUM(BA26:CE26)</f>
        <v>0</v>
      </c>
      <c r="AY26" s="150">
        <f>SUM(BA27:CE27)</f>
        <v>0</v>
      </c>
      <c r="AZ26" s="152" t="e">
        <f>AY26/AX26</f>
        <v>#DIV/0!</v>
      </c>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50">
        <f t="shared" ref="CF26" si="44">SUM(CI26:DM26)</f>
        <v>4</v>
      </c>
      <c r="CG26" s="150">
        <f>SUM(CI27:DM27)</f>
        <v>0</v>
      </c>
      <c r="CH26" s="152">
        <f>CG26/CF26</f>
        <v>0</v>
      </c>
      <c r="CI26" s="129"/>
      <c r="CJ26" s="129"/>
      <c r="CK26" s="129"/>
      <c r="CL26" s="129"/>
      <c r="CM26" s="129"/>
      <c r="CN26" s="129"/>
      <c r="CO26" s="129"/>
      <c r="CP26" s="101"/>
      <c r="CQ26" s="101"/>
      <c r="CR26" s="101"/>
      <c r="CS26" s="101"/>
      <c r="CT26" s="101"/>
      <c r="CU26" s="101"/>
      <c r="CV26" s="101"/>
      <c r="CW26" s="129"/>
      <c r="CX26" s="129"/>
      <c r="CY26" s="129"/>
      <c r="CZ26" s="129"/>
      <c r="DA26" s="129"/>
      <c r="DB26" s="129">
        <v>1</v>
      </c>
      <c r="DC26" s="129">
        <v>1</v>
      </c>
      <c r="DD26" s="129"/>
      <c r="DE26" s="129"/>
      <c r="DF26" s="129"/>
      <c r="DG26" s="129"/>
      <c r="DH26" s="129"/>
      <c r="DI26" s="129"/>
      <c r="DJ26" s="129">
        <v>1</v>
      </c>
      <c r="DK26" s="129">
        <v>1</v>
      </c>
      <c r="DL26" s="129"/>
      <c r="DM26" s="129"/>
      <c r="DN26" s="150">
        <f t="shared" ref="DN26" si="45">SUM(DQ26:ER26)</f>
        <v>8</v>
      </c>
      <c r="DO26" s="150">
        <f>SUM(DQ27:ER27)</f>
        <v>0</v>
      </c>
      <c r="DP26" s="152">
        <f>DO26/DN26</f>
        <v>0</v>
      </c>
      <c r="DQ26" s="16"/>
      <c r="DR26" s="16"/>
      <c r="DS26" s="16">
        <v>1</v>
      </c>
      <c r="DT26" s="16">
        <v>1</v>
      </c>
      <c r="DU26" s="16"/>
      <c r="DV26" s="16"/>
      <c r="DW26" s="16"/>
      <c r="DX26" s="16"/>
      <c r="DY26" s="16"/>
      <c r="DZ26" s="16">
        <v>1</v>
      </c>
      <c r="EA26" s="16">
        <v>1</v>
      </c>
      <c r="EB26" s="16"/>
      <c r="EC26" s="16"/>
      <c r="ED26" s="16"/>
      <c r="EE26" s="16"/>
      <c r="EF26" s="16">
        <v>1</v>
      </c>
      <c r="EG26" s="16">
        <v>1</v>
      </c>
      <c r="EH26" s="16"/>
      <c r="EI26" s="16"/>
      <c r="EJ26" s="16"/>
      <c r="EK26" s="16"/>
      <c r="EL26" s="16"/>
      <c r="EM26" s="16"/>
      <c r="EN26" s="16"/>
      <c r="EO26" s="16"/>
      <c r="EP26" s="16"/>
      <c r="EQ26" s="16">
        <v>1</v>
      </c>
      <c r="ER26" s="16">
        <v>1</v>
      </c>
      <c r="ES26" s="150">
        <f t="shared" ref="ES26" ca="1" si="46">SUMIF($EV$8:$FZ$9,$O$5,EV26:FZ26)</f>
        <v>11</v>
      </c>
      <c r="ET26" s="150">
        <f>SUM(EV27:FZ27)</f>
        <v>11</v>
      </c>
      <c r="EU26" s="152">
        <f ca="1">ET26/ES26</f>
        <v>1</v>
      </c>
      <c r="EV26" s="16"/>
      <c r="EW26" s="67"/>
      <c r="EX26" s="16">
        <v>1</v>
      </c>
      <c r="EY26" s="16">
        <v>1</v>
      </c>
      <c r="EZ26" s="16"/>
      <c r="FA26" s="16"/>
      <c r="FB26" s="16"/>
      <c r="FC26" s="16">
        <v>1</v>
      </c>
      <c r="FD26" s="16">
        <v>1</v>
      </c>
      <c r="FE26" s="16"/>
      <c r="FF26" s="16"/>
      <c r="FG26" s="16"/>
      <c r="FH26" s="16">
        <v>1</v>
      </c>
      <c r="FI26" s="16">
        <v>1</v>
      </c>
      <c r="FJ26" s="16">
        <v>1</v>
      </c>
      <c r="FK26" s="16"/>
      <c r="FL26" s="16"/>
      <c r="FM26" s="16">
        <v>1</v>
      </c>
      <c r="FN26" s="16">
        <v>1</v>
      </c>
      <c r="FO26" s="16"/>
      <c r="FP26" s="16"/>
      <c r="FQ26" s="16"/>
      <c r="FR26" s="16"/>
      <c r="FS26" s="16">
        <v>1</v>
      </c>
      <c r="FT26" s="16">
        <v>1</v>
      </c>
      <c r="FU26" s="16"/>
      <c r="FV26" s="16"/>
      <c r="FW26" s="16"/>
      <c r="FX26" s="16"/>
      <c r="FY26" s="16"/>
      <c r="FZ26" s="16"/>
      <c r="GA26" s="150">
        <f t="shared" ref="GA26" ca="1" si="47">SUMIF($GD$8:$HG$9,$O$5,GD26:HG26)</f>
        <v>2</v>
      </c>
      <c r="GB26" s="150">
        <f t="shared" ref="GB26" si="48">SUM(GD27:HG27)</f>
        <v>13</v>
      </c>
      <c r="GC26" s="152">
        <f t="shared" ref="GC26" ca="1" si="49">GB26/GA26</f>
        <v>6.5</v>
      </c>
      <c r="GD26" s="16"/>
      <c r="GE26" s="16"/>
      <c r="GF26" s="16">
        <v>1</v>
      </c>
      <c r="GG26" s="16">
        <v>1</v>
      </c>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50"/>
      <c r="HI26" s="150">
        <v>0</v>
      </c>
      <c r="HJ26" s="152" t="e">
        <v>#DIV/0!</v>
      </c>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50"/>
      <c r="IQ26" s="150">
        <v>0</v>
      </c>
      <c r="IR26" s="152" t="e">
        <v>#DIV/0!</v>
      </c>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23"/>
      <c r="JV26" s="16"/>
      <c r="JW26" s="150"/>
      <c r="JX26" s="150">
        <v>0</v>
      </c>
      <c r="JY26" s="152" t="e">
        <v>#DIV/0!</v>
      </c>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50"/>
      <c r="LF26" s="150">
        <v>0</v>
      </c>
      <c r="LG26" s="152" t="e">
        <v>#DIV/0!</v>
      </c>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row>
    <row r="27" spans="1:350" ht="13.9" customHeight="1" outlineLevel="2" x14ac:dyDescent="0.2">
      <c r="A27" s="186"/>
      <c r="B27" s="219"/>
      <c r="C27" s="215"/>
      <c r="D27" s="217"/>
      <c r="E27" s="176"/>
      <c r="F27" s="176"/>
      <c r="G27" s="176"/>
      <c r="H27" s="171"/>
      <c r="I27" s="171"/>
      <c r="J27" s="213"/>
      <c r="K27" s="213"/>
      <c r="L27" s="173"/>
      <c r="M27" s="173"/>
      <c r="N27" s="184"/>
      <c r="O27" s="157"/>
      <c r="P27" s="17" t="s">
        <v>26</v>
      </c>
      <c r="Q27" s="151"/>
      <c r="R27" s="151"/>
      <c r="S27" s="153"/>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151"/>
      <c r="AY27" s="151"/>
      <c r="AZ27" s="153"/>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151"/>
      <c r="CG27" s="151"/>
      <c r="CH27" s="153"/>
      <c r="CI27" s="141"/>
      <c r="CJ27" s="141"/>
      <c r="CK27" s="141"/>
      <c r="CL27" s="141"/>
      <c r="CM27" s="141"/>
      <c r="CN27" s="141"/>
      <c r="CO27" s="141"/>
      <c r="CP27" s="95"/>
      <c r="CQ27" s="95"/>
      <c r="CR27" s="95"/>
      <c r="CS27" s="95"/>
      <c r="CT27" s="95"/>
      <c r="CU27" s="96"/>
      <c r="CV27" s="95"/>
      <c r="CW27" s="141"/>
      <c r="CX27" s="141"/>
      <c r="CY27" s="141"/>
      <c r="CZ27" s="141"/>
      <c r="DA27" s="141"/>
      <c r="DB27" s="141"/>
      <c r="DC27" s="141"/>
      <c r="DD27" s="141"/>
      <c r="DE27" s="141"/>
      <c r="DF27" s="141"/>
      <c r="DG27" s="141"/>
      <c r="DH27" s="141"/>
      <c r="DI27" s="141"/>
      <c r="DJ27" s="141"/>
      <c r="DK27" s="141"/>
      <c r="DL27" s="141"/>
      <c r="DM27" s="141"/>
      <c r="DN27" s="151"/>
      <c r="DO27" s="151"/>
      <c r="DP27" s="153"/>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151"/>
      <c r="ET27" s="151"/>
      <c r="EU27" s="153"/>
      <c r="EV27" s="24"/>
      <c r="EW27" s="125"/>
      <c r="EX27" s="24"/>
      <c r="EY27" s="24"/>
      <c r="EZ27" s="24"/>
      <c r="FA27" s="24"/>
      <c r="FB27" s="24"/>
      <c r="FC27" s="24"/>
      <c r="FD27" s="24"/>
      <c r="FE27" s="24"/>
      <c r="FF27" s="24"/>
      <c r="FG27" s="24" t="s">
        <v>1226</v>
      </c>
      <c r="FH27" s="24"/>
      <c r="FI27" s="24"/>
      <c r="FJ27" s="24"/>
      <c r="FK27" s="24"/>
      <c r="FL27" s="24">
        <v>1</v>
      </c>
      <c r="FM27" s="24"/>
      <c r="FN27" s="24">
        <v>2</v>
      </c>
      <c r="FO27" s="24">
        <v>1</v>
      </c>
      <c r="FP27" s="24"/>
      <c r="FQ27" s="24">
        <v>1</v>
      </c>
      <c r="FR27" s="24">
        <v>2</v>
      </c>
      <c r="FS27" s="24">
        <v>0</v>
      </c>
      <c r="FT27" s="24">
        <v>1</v>
      </c>
      <c r="FU27" s="24">
        <v>1</v>
      </c>
      <c r="FV27" s="24">
        <v>1</v>
      </c>
      <c r="FW27" s="24">
        <v>1</v>
      </c>
      <c r="FX27" s="24"/>
      <c r="FY27" s="24"/>
      <c r="FZ27" s="24"/>
      <c r="GA27" s="151"/>
      <c r="GB27" s="151"/>
      <c r="GC27" s="153"/>
      <c r="GD27" s="24"/>
      <c r="GE27" s="24">
        <v>2</v>
      </c>
      <c r="GF27" s="24">
        <v>2</v>
      </c>
      <c r="GG27" s="24"/>
      <c r="GH27" s="24"/>
      <c r="GI27" s="24"/>
      <c r="GJ27" s="24"/>
      <c r="GK27" s="24">
        <v>1</v>
      </c>
      <c r="GL27" s="24">
        <v>0</v>
      </c>
      <c r="GM27" s="24"/>
      <c r="GN27" s="24"/>
      <c r="GO27" s="24">
        <v>2</v>
      </c>
      <c r="GP27" s="24"/>
      <c r="GQ27" s="24"/>
      <c r="GR27" s="24"/>
      <c r="GS27" s="24">
        <v>2</v>
      </c>
      <c r="GT27" s="24">
        <v>3</v>
      </c>
      <c r="GU27" s="24"/>
      <c r="GV27" s="24">
        <v>1</v>
      </c>
      <c r="GW27" s="24"/>
      <c r="GX27" s="24"/>
      <c r="GY27" s="24"/>
      <c r="GZ27" s="24"/>
      <c r="HA27" s="24"/>
      <c r="HB27" s="24"/>
      <c r="HC27" s="24"/>
      <c r="HD27" s="24"/>
      <c r="HE27" s="24"/>
      <c r="HF27" s="24"/>
      <c r="HG27" s="24"/>
      <c r="HH27" s="151"/>
      <c r="HI27" s="151"/>
      <c r="HJ27" s="153"/>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151"/>
      <c r="IQ27" s="151"/>
      <c r="IR27" s="153"/>
      <c r="IS27" s="24"/>
      <c r="IT27" s="24"/>
      <c r="IU27" s="24"/>
      <c r="IV27" s="24"/>
      <c r="IW27" s="24"/>
      <c r="IX27" s="24"/>
      <c r="IY27" s="24"/>
      <c r="IZ27" s="24"/>
      <c r="JA27" s="24"/>
      <c r="JB27" s="24"/>
      <c r="JC27" s="24"/>
      <c r="JD27" s="24"/>
      <c r="JE27" s="24"/>
      <c r="JF27" s="24"/>
      <c r="JG27" s="24"/>
      <c r="JH27" s="24"/>
      <c r="JI27" s="24"/>
      <c r="JJ27" s="24"/>
      <c r="JK27" s="24"/>
      <c r="JL27" s="24"/>
      <c r="JM27" s="24"/>
      <c r="JN27" s="24"/>
      <c r="JO27" s="24"/>
      <c r="JP27" s="24"/>
      <c r="JQ27" s="24"/>
      <c r="JR27" s="24"/>
      <c r="JS27" s="24"/>
      <c r="JT27" s="24"/>
      <c r="JU27" s="25"/>
      <c r="JV27" s="24"/>
      <c r="JW27" s="151"/>
      <c r="JX27" s="151"/>
      <c r="JY27" s="153"/>
      <c r="JZ27" s="24"/>
      <c r="KA27" s="24"/>
      <c r="KB27" s="24"/>
      <c r="KC27" s="24"/>
      <c r="KD27" s="24"/>
      <c r="KE27" s="24"/>
      <c r="KF27" s="24"/>
      <c r="KG27" s="24"/>
      <c r="KH27" s="24"/>
      <c r="KI27" s="24"/>
      <c r="KJ27" s="24"/>
      <c r="KK27" s="24"/>
      <c r="KL27" s="24"/>
      <c r="KM27" s="24"/>
      <c r="KN27" s="24"/>
      <c r="KO27" s="24"/>
      <c r="KP27" s="24"/>
      <c r="KQ27" s="24"/>
      <c r="KR27" s="24"/>
      <c r="KS27" s="24"/>
      <c r="KT27" s="24"/>
      <c r="KU27" s="24"/>
      <c r="KV27" s="24"/>
      <c r="KW27" s="24"/>
      <c r="KX27" s="24"/>
      <c r="KY27" s="24"/>
      <c r="KZ27" s="24"/>
      <c r="LA27" s="24"/>
      <c r="LB27" s="24"/>
      <c r="LC27" s="24"/>
      <c r="LD27" s="24"/>
      <c r="LE27" s="151"/>
      <c r="LF27" s="151"/>
      <c r="LG27" s="153"/>
      <c r="LH27" s="24"/>
      <c r="LI27" s="24"/>
      <c r="LJ27" s="24"/>
      <c r="LK27" s="24"/>
      <c r="LL27" s="24"/>
      <c r="LM27" s="24"/>
      <c r="LN27" s="24"/>
      <c r="LO27" s="24"/>
      <c r="LP27" s="24"/>
      <c r="LQ27" s="24"/>
      <c r="LR27" s="24"/>
      <c r="LS27" s="24"/>
      <c r="LT27" s="24"/>
      <c r="LU27" s="24"/>
      <c r="LV27" s="24"/>
      <c r="LW27" s="24"/>
      <c r="LX27" s="24"/>
      <c r="LY27" s="24"/>
      <c r="LZ27" s="24"/>
      <c r="MA27" s="24"/>
      <c r="MB27" s="24"/>
      <c r="MC27" s="24"/>
      <c r="MD27" s="24"/>
      <c r="ME27" s="24"/>
      <c r="MF27" s="24"/>
      <c r="MG27" s="24"/>
      <c r="MH27" s="24"/>
      <c r="MI27" s="24"/>
      <c r="MJ27" s="24"/>
      <c r="MK27" s="24"/>
      <c r="ML27" s="24"/>
    </row>
    <row r="28" spans="1:350" ht="13.9" customHeight="1" outlineLevel="2" x14ac:dyDescent="0.2">
      <c r="A28" s="185" t="s">
        <v>67</v>
      </c>
      <c r="B28" s="218" t="s">
        <v>1070</v>
      </c>
      <c r="C28" s="214" t="s">
        <v>99</v>
      </c>
      <c r="D28" s="216">
        <v>48</v>
      </c>
      <c r="E28" s="175">
        <v>0</v>
      </c>
      <c r="F28" s="175">
        <f>D28-E28</f>
        <v>48</v>
      </c>
      <c r="G28" s="175" t="s">
        <v>1028</v>
      </c>
      <c r="H28" s="170" t="s">
        <v>884</v>
      </c>
      <c r="I28" s="170" t="s">
        <v>909</v>
      </c>
      <c r="J28" s="212">
        <f ca="1">E28+Q28+AX28+CF28+DN28+ES28+GA28+HH28+IP28+JW28+LE28</f>
        <v>48</v>
      </c>
      <c r="K28" s="212">
        <f>E28+R28+AY28+CG28+DO28+ET28+GB28+HI28+IQ28+JX28+LF28</f>
        <v>48</v>
      </c>
      <c r="L28" s="172">
        <f ca="1">K28/J28</f>
        <v>1</v>
      </c>
      <c r="M28" s="172">
        <f>K28/D28</f>
        <v>1</v>
      </c>
      <c r="N28" s="183">
        <f ca="1">SUMIF($EV$8:$FZ$9,$O$5,$EV29:$FZ29)-SUMIF($EV$8:$FZ$9,$Q$5,$EV29:$FZ29)</f>
        <v>0</v>
      </c>
      <c r="O28" s="156"/>
      <c r="P28" s="16" t="s">
        <v>25</v>
      </c>
      <c r="Q28" s="150">
        <v>0</v>
      </c>
      <c r="R28" s="150">
        <v>0</v>
      </c>
      <c r="S28" s="152" t="e">
        <v>#DIV/0!</v>
      </c>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50">
        <f t="shared" ref="AX28" si="50">SUM(BA28:CE28)</f>
        <v>0</v>
      </c>
      <c r="AY28" s="150">
        <f>SUM(BA29:CE29)</f>
        <v>0</v>
      </c>
      <c r="AZ28" s="152" t="e">
        <f>AY28/AX28</f>
        <v>#DIV/0!</v>
      </c>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50">
        <f t="shared" ref="CF28" si="51">SUM(CI28:DM28)</f>
        <v>8</v>
      </c>
      <c r="CG28" s="150">
        <f>SUM(CI29:DM29)</f>
        <v>0</v>
      </c>
      <c r="CH28" s="152">
        <f>CG28/CF28</f>
        <v>0</v>
      </c>
      <c r="CI28" s="129"/>
      <c r="CJ28" s="129"/>
      <c r="CK28" s="129"/>
      <c r="CL28" s="129"/>
      <c r="CM28" s="129"/>
      <c r="CN28" s="129"/>
      <c r="CO28" s="129"/>
      <c r="CP28" s="101"/>
      <c r="CQ28" s="101"/>
      <c r="CR28" s="101"/>
      <c r="CS28" s="101"/>
      <c r="CT28" s="101"/>
      <c r="CU28" s="101"/>
      <c r="CV28" s="101"/>
      <c r="CW28" s="129"/>
      <c r="CX28" s="129"/>
      <c r="CY28" s="129"/>
      <c r="CZ28" s="129"/>
      <c r="DA28" s="129"/>
      <c r="DB28" s="129">
        <v>2</v>
      </c>
      <c r="DC28" s="129">
        <v>2</v>
      </c>
      <c r="DD28" s="129"/>
      <c r="DE28" s="129"/>
      <c r="DF28" s="129"/>
      <c r="DG28" s="129"/>
      <c r="DH28" s="129"/>
      <c r="DI28" s="129"/>
      <c r="DJ28" s="129">
        <v>2</v>
      </c>
      <c r="DK28" s="129">
        <v>2</v>
      </c>
      <c r="DL28" s="129"/>
      <c r="DM28" s="129"/>
      <c r="DN28" s="150">
        <f t="shared" ref="DN28" si="52">SUM(DQ28:ER28)</f>
        <v>16</v>
      </c>
      <c r="DO28" s="150">
        <f>SUM(DQ29:ER29)</f>
        <v>0</v>
      </c>
      <c r="DP28" s="152">
        <f>DO28/DN28</f>
        <v>0</v>
      </c>
      <c r="DQ28" s="16"/>
      <c r="DR28" s="16"/>
      <c r="DS28" s="16">
        <v>2</v>
      </c>
      <c r="DT28" s="16">
        <v>2</v>
      </c>
      <c r="DU28" s="16"/>
      <c r="DV28" s="16"/>
      <c r="DW28" s="16"/>
      <c r="DX28" s="16"/>
      <c r="DY28" s="16"/>
      <c r="DZ28" s="16">
        <v>2</v>
      </c>
      <c r="EA28" s="16">
        <v>2</v>
      </c>
      <c r="EB28" s="16"/>
      <c r="EC28" s="16"/>
      <c r="ED28" s="16"/>
      <c r="EE28" s="16"/>
      <c r="EF28" s="16">
        <v>2</v>
      </c>
      <c r="EG28" s="16">
        <v>2</v>
      </c>
      <c r="EH28" s="16"/>
      <c r="EI28" s="16"/>
      <c r="EJ28" s="16"/>
      <c r="EK28" s="16"/>
      <c r="EL28" s="16"/>
      <c r="EM28" s="16"/>
      <c r="EN28" s="16"/>
      <c r="EO28" s="16"/>
      <c r="EP28" s="16"/>
      <c r="EQ28" s="16">
        <v>2</v>
      </c>
      <c r="ER28" s="16">
        <v>2</v>
      </c>
      <c r="ES28" s="150">
        <f t="shared" ref="ES28" ca="1" si="53">SUMIF($EV$8:$FZ$9,$O$5,EV28:FZ28)</f>
        <v>20</v>
      </c>
      <c r="ET28" s="150">
        <f>SUM(EV29:FZ29)</f>
        <v>0</v>
      </c>
      <c r="EU28" s="152">
        <f ca="1">ET28/ES28</f>
        <v>0</v>
      </c>
      <c r="EV28" s="16"/>
      <c r="EW28" s="67"/>
      <c r="EX28" s="16">
        <v>2</v>
      </c>
      <c r="EY28" s="16">
        <v>2</v>
      </c>
      <c r="EZ28" s="16"/>
      <c r="FA28" s="16"/>
      <c r="FB28" s="16"/>
      <c r="FC28" s="16">
        <v>2</v>
      </c>
      <c r="FD28" s="16">
        <v>2</v>
      </c>
      <c r="FE28" s="16"/>
      <c r="FF28" s="16"/>
      <c r="FG28" s="16"/>
      <c r="FH28" s="16">
        <v>2</v>
      </c>
      <c r="FI28" s="16">
        <v>2</v>
      </c>
      <c r="FJ28" s="16"/>
      <c r="FK28" s="16"/>
      <c r="FL28" s="16"/>
      <c r="FM28" s="16">
        <v>2</v>
      </c>
      <c r="FN28" s="16">
        <v>2</v>
      </c>
      <c r="FO28" s="16"/>
      <c r="FP28" s="16"/>
      <c r="FQ28" s="16"/>
      <c r="FR28" s="16"/>
      <c r="FS28" s="16">
        <v>2</v>
      </c>
      <c r="FT28" s="16">
        <v>2</v>
      </c>
      <c r="FU28" s="16"/>
      <c r="FV28" s="16"/>
      <c r="FW28" s="16"/>
      <c r="FX28" s="16"/>
      <c r="FY28" s="16"/>
      <c r="FZ28" s="16"/>
      <c r="GA28" s="150">
        <f t="shared" ref="GA28" ca="1" si="54">SUMIF($GD$8:$HG$9,$O$5,GD28:HG28)</f>
        <v>4</v>
      </c>
      <c r="GB28" s="150">
        <f t="shared" ref="GB28" si="55">SUM(GD29:HG29)</f>
        <v>48</v>
      </c>
      <c r="GC28" s="152">
        <f t="shared" ref="GC28" ca="1" si="56">GB28/GA28</f>
        <v>12</v>
      </c>
      <c r="GD28" s="16"/>
      <c r="GE28" s="16"/>
      <c r="GF28" s="16">
        <v>2</v>
      </c>
      <c r="GG28" s="16">
        <v>2</v>
      </c>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50"/>
      <c r="HI28" s="150">
        <v>0</v>
      </c>
      <c r="HJ28" s="152" t="e">
        <v>#DIV/0!</v>
      </c>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50"/>
      <c r="IQ28" s="150">
        <v>0</v>
      </c>
      <c r="IR28" s="152" t="e">
        <v>#DIV/0!</v>
      </c>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23"/>
      <c r="JV28" s="16"/>
      <c r="JW28" s="150"/>
      <c r="JX28" s="150">
        <v>0</v>
      </c>
      <c r="JY28" s="152" t="e">
        <v>#DIV/0!</v>
      </c>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50"/>
      <c r="LF28" s="150">
        <v>0</v>
      </c>
      <c r="LG28" s="152" t="e">
        <v>#DIV/0!</v>
      </c>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row>
    <row r="29" spans="1:350" ht="13.9" customHeight="1" outlineLevel="2" x14ac:dyDescent="0.2">
      <c r="A29" s="186"/>
      <c r="B29" s="219"/>
      <c r="C29" s="215"/>
      <c r="D29" s="217"/>
      <c r="E29" s="176"/>
      <c r="F29" s="176"/>
      <c r="G29" s="176"/>
      <c r="H29" s="171"/>
      <c r="I29" s="171"/>
      <c r="J29" s="213"/>
      <c r="K29" s="213"/>
      <c r="L29" s="173"/>
      <c r="M29" s="173"/>
      <c r="N29" s="184"/>
      <c r="O29" s="157"/>
      <c r="P29" s="17" t="s">
        <v>26</v>
      </c>
      <c r="Q29" s="151"/>
      <c r="R29" s="151"/>
      <c r="S29" s="153"/>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151"/>
      <c r="AY29" s="151"/>
      <c r="AZ29" s="153"/>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151"/>
      <c r="CG29" s="151"/>
      <c r="CH29" s="153"/>
      <c r="CI29" s="141"/>
      <c r="CJ29" s="141"/>
      <c r="CK29" s="141"/>
      <c r="CL29" s="141"/>
      <c r="CM29" s="141"/>
      <c r="CN29" s="141"/>
      <c r="CO29" s="141"/>
      <c r="CP29" s="95"/>
      <c r="CQ29" s="100"/>
      <c r="CR29" s="95"/>
      <c r="CS29" s="95"/>
      <c r="CT29" s="95"/>
      <c r="CU29" s="95"/>
      <c r="CV29" s="95"/>
      <c r="CW29" s="141"/>
      <c r="CX29" s="141"/>
      <c r="CY29" s="141"/>
      <c r="CZ29" s="141"/>
      <c r="DA29" s="141"/>
      <c r="DB29" s="141"/>
      <c r="DC29" s="141"/>
      <c r="DD29" s="141"/>
      <c r="DE29" s="141"/>
      <c r="DF29" s="141"/>
      <c r="DG29" s="141"/>
      <c r="DH29" s="141"/>
      <c r="DI29" s="141"/>
      <c r="DJ29" s="141"/>
      <c r="DK29" s="141"/>
      <c r="DL29" s="141"/>
      <c r="DM29" s="141"/>
      <c r="DN29" s="151"/>
      <c r="DO29" s="151"/>
      <c r="DP29" s="153"/>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151"/>
      <c r="ET29" s="151"/>
      <c r="EU29" s="153"/>
      <c r="EV29" s="24"/>
      <c r="EW29" s="125"/>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151"/>
      <c r="GB29" s="151"/>
      <c r="GC29" s="153"/>
      <c r="GD29" s="24">
        <v>1</v>
      </c>
      <c r="GE29" s="24">
        <v>8</v>
      </c>
      <c r="GF29" s="24">
        <v>4</v>
      </c>
      <c r="GG29" s="24">
        <v>4</v>
      </c>
      <c r="GH29" s="24">
        <v>4</v>
      </c>
      <c r="GI29" s="24"/>
      <c r="GJ29" s="24"/>
      <c r="GK29" s="24">
        <v>2</v>
      </c>
      <c r="GL29" s="24">
        <v>0</v>
      </c>
      <c r="GM29" s="24"/>
      <c r="GN29" s="24"/>
      <c r="GO29" s="24"/>
      <c r="GP29" s="24"/>
      <c r="GQ29" s="24"/>
      <c r="GR29" s="24"/>
      <c r="GS29" s="24"/>
      <c r="GT29" s="24"/>
      <c r="GU29" s="24">
        <v>4</v>
      </c>
      <c r="GV29" s="24">
        <v>11</v>
      </c>
      <c r="GW29" s="24">
        <v>2</v>
      </c>
      <c r="GX29" s="24"/>
      <c r="GY29" s="24">
        <v>4</v>
      </c>
      <c r="GZ29" s="24">
        <v>4</v>
      </c>
      <c r="HA29" s="24"/>
      <c r="HB29" s="24"/>
      <c r="HC29" s="24"/>
      <c r="HD29" s="24"/>
      <c r="HE29" s="24"/>
      <c r="HF29" s="24"/>
      <c r="HG29" s="24"/>
      <c r="HH29" s="151"/>
      <c r="HI29" s="151"/>
      <c r="HJ29" s="153"/>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151"/>
      <c r="IQ29" s="151"/>
      <c r="IR29" s="153"/>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5"/>
      <c r="JV29" s="24"/>
      <c r="JW29" s="151"/>
      <c r="JX29" s="151"/>
      <c r="JY29" s="153"/>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151"/>
      <c r="LF29" s="151"/>
      <c r="LG29" s="153"/>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row>
    <row r="30" spans="1:350" ht="13.9" customHeight="1" outlineLevel="2" x14ac:dyDescent="0.2">
      <c r="A30" s="185" t="s">
        <v>68</v>
      </c>
      <c r="B30" s="218" t="s">
        <v>106</v>
      </c>
      <c r="C30" s="214" t="s">
        <v>99</v>
      </c>
      <c r="D30" s="216">
        <f>D24</f>
        <v>6930</v>
      </c>
      <c r="E30" s="175">
        <v>0</v>
      </c>
      <c r="F30" s="175">
        <f>D30-E30</f>
        <v>6930</v>
      </c>
      <c r="G30" s="175" t="s">
        <v>1177</v>
      </c>
      <c r="H30" s="170">
        <v>41659</v>
      </c>
      <c r="I30" s="170">
        <v>41739</v>
      </c>
      <c r="J30" s="212">
        <f ca="1">E30+Q30+AX30+CF30+DN30+ES30+GA30+HH30+IP30+JW30+LE30</f>
        <v>6930</v>
      </c>
      <c r="K30" s="212">
        <f>E30+R30+AY30+CG30+DO30+ET30+GB30+HI30+IQ30+JX30+LF30</f>
        <v>739</v>
      </c>
      <c r="L30" s="172">
        <f ca="1">K30/J30</f>
        <v>0.10663780663780664</v>
      </c>
      <c r="M30" s="172">
        <f>K30/D30</f>
        <v>0.10663780663780664</v>
      </c>
      <c r="N30" s="183">
        <f ca="1">SUMIF($EV$8:$FZ$9,$O$5,$EV31:$FZ31)-SUMIF($EV$8:$FZ$9,$Q$5,$EV31:$FZ31)</f>
        <v>0</v>
      </c>
      <c r="O30" s="156"/>
      <c r="P30" s="16" t="s">
        <v>25</v>
      </c>
      <c r="Q30" s="150">
        <v>0</v>
      </c>
      <c r="R30" s="150">
        <v>0</v>
      </c>
      <c r="S30" s="152" t="e">
        <v>#DIV/0!</v>
      </c>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50">
        <f t="shared" ref="AX30" si="57">SUM(BA30:CE30)</f>
        <v>0</v>
      </c>
      <c r="AY30" s="150">
        <f>SUM(BA31:CE31)</f>
        <v>0</v>
      </c>
      <c r="AZ30" s="152" t="e">
        <f>AY30/AX30</f>
        <v>#DIV/0!</v>
      </c>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50">
        <f t="shared" ref="CF30" si="58">SUM(CI30:DM30)</f>
        <v>1014</v>
      </c>
      <c r="CG30" s="150">
        <f>SUM(CI31:DM31)</f>
        <v>0</v>
      </c>
      <c r="CH30" s="152">
        <f>CG30/CF30</f>
        <v>0</v>
      </c>
      <c r="CI30" s="129"/>
      <c r="CJ30" s="129"/>
      <c r="CK30" s="129"/>
      <c r="CL30" s="129"/>
      <c r="CM30" s="129"/>
      <c r="CN30" s="129"/>
      <c r="CO30" s="129"/>
      <c r="CP30" s="101"/>
      <c r="CQ30" s="101"/>
      <c r="CR30" s="101"/>
      <c r="CS30" s="101"/>
      <c r="CT30" s="101"/>
      <c r="CU30" s="101"/>
      <c r="CV30" s="101"/>
      <c r="CW30" s="129"/>
      <c r="CX30" s="129"/>
      <c r="CY30" s="129"/>
      <c r="CZ30" s="129"/>
      <c r="DA30" s="129"/>
      <c r="DB30" s="129">
        <v>80</v>
      </c>
      <c r="DC30" s="129">
        <v>80</v>
      </c>
      <c r="DD30" s="129">
        <v>80</v>
      </c>
      <c r="DE30" s="129">
        <v>86</v>
      </c>
      <c r="DF30" s="129">
        <v>86</v>
      </c>
      <c r="DG30" s="129">
        <v>86</v>
      </c>
      <c r="DH30" s="129">
        <v>86</v>
      </c>
      <c r="DI30" s="129">
        <v>86</v>
      </c>
      <c r="DJ30" s="129">
        <v>86</v>
      </c>
      <c r="DK30" s="129">
        <v>86</v>
      </c>
      <c r="DL30" s="129">
        <v>86</v>
      </c>
      <c r="DM30" s="129">
        <v>86</v>
      </c>
      <c r="DN30" s="150">
        <f t="shared" ref="DN30" si="59">SUM(DQ30:ER30)</f>
        <v>2424</v>
      </c>
      <c r="DO30" s="150">
        <f>SUM(DQ31:ER31)</f>
        <v>0</v>
      </c>
      <c r="DP30" s="152">
        <f>DO30/DN30</f>
        <v>0</v>
      </c>
      <c r="DQ30" s="16">
        <v>86</v>
      </c>
      <c r="DR30" s="16">
        <v>86</v>
      </c>
      <c r="DS30" s="16">
        <v>86</v>
      </c>
      <c r="DT30" s="16">
        <v>86</v>
      </c>
      <c r="DU30" s="16">
        <v>86</v>
      </c>
      <c r="DV30" s="16">
        <v>86</v>
      </c>
      <c r="DW30" s="16">
        <v>86</v>
      </c>
      <c r="DX30" s="16">
        <v>86</v>
      </c>
      <c r="DY30" s="16">
        <v>86</v>
      </c>
      <c r="DZ30" s="16">
        <v>86</v>
      </c>
      <c r="EA30" s="16">
        <v>86</v>
      </c>
      <c r="EB30" s="16">
        <v>86</v>
      </c>
      <c r="EC30" s="16">
        <v>86</v>
      </c>
      <c r="ED30" s="16">
        <v>86</v>
      </c>
      <c r="EE30" s="16">
        <v>86</v>
      </c>
      <c r="EF30" s="16">
        <v>86</v>
      </c>
      <c r="EG30" s="16">
        <v>86</v>
      </c>
      <c r="EH30" s="16">
        <v>86</v>
      </c>
      <c r="EI30" s="16">
        <v>86</v>
      </c>
      <c r="EJ30" s="16">
        <v>86</v>
      </c>
      <c r="EK30" s="16">
        <v>88</v>
      </c>
      <c r="EL30" s="16">
        <v>88</v>
      </c>
      <c r="EM30" s="16">
        <v>88</v>
      </c>
      <c r="EN30" s="16">
        <v>88</v>
      </c>
      <c r="EO30" s="16">
        <v>88</v>
      </c>
      <c r="EP30" s="16">
        <v>88</v>
      </c>
      <c r="EQ30" s="16">
        <v>88</v>
      </c>
      <c r="ER30" s="16">
        <v>88</v>
      </c>
      <c r="ES30" s="150">
        <f t="shared" ref="ES30" ca="1" si="60">SUMIF($EV$8:$FZ$9,$O$5,EV30:FZ30)</f>
        <v>2692</v>
      </c>
      <c r="ET30" s="150">
        <f>SUM(EV31:FZ31)</f>
        <v>491</v>
      </c>
      <c r="EU30" s="152">
        <f ca="1">ET30/ES30</f>
        <v>0.18239227340267458</v>
      </c>
      <c r="EV30" s="16">
        <v>86</v>
      </c>
      <c r="EW30" s="67">
        <v>86</v>
      </c>
      <c r="EX30" s="16">
        <v>86</v>
      </c>
      <c r="EY30" s="16">
        <v>88</v>
      </c>
      <c r="EZ30" s="16">
        <v>88</v>
      </c>
      <c r="FA30" s="16">
        <v>88</v>
      </c>
      <c r="FB30" s="16">
        <v>88</v>
      </c>
      <c r="FC30" s="16">
        <v>88</v>
      </c>
      <c r="FD30" s="16">
        <v>88</v>
      </c>
      <c r="FE30" s="16">
        <v>88</v>
      </c>
      <c r="FF30" s="16">
        <v>88</v>
      </c>
      <c r="FG30" s="16">
        <v>86</v>
      </c>
      <c r="FH30" s="16">
        <v>86</v>
      </c>
      <c r="FI30" s="16">
        <v>86</v>
      </c>
      <c r="FJ30" s="16">
        <v>88</v>
      </c>
      <c r="FK30" s="16">
        <v>88</v>
      </c>
      <c r="FL30" s="16">
        <v>88</v>
      </c>
      <c r="FM30" s="16">
        <v>88</v>
      </c>
      <c r="FN30" s="16">
        <v>88</v>
      </c>
      <c r="FO30" s="16">
        <v>88</v>
      </c>
      <c r="FP30" s="16">
        <v>88</v>
      </c>
      <c r="FQ30" s="16">
        <v>88</v>
      </c>
      <c r="FR30" s="16">
        <v>88</v>
      </c>
      <c r="FS30" s="16">
        <v>88</v>
      </c>
      <c r="FT30" s="16">
        <v>88</v>
      </c>
      <c r="FU30" s="16">
        <v>88</v>
      </c>
      <c r="FV30" s="16">
        <v>88</v>
      </c>
      <c r="FW30" s="16">
        <v>88</v>
      </c>
      <c r="FX30" s="16">
        <v>80</v>
      </c>
      <c r="FY30" s="16">
        <v>80</v>
      </c>
      <c r="FZ30" s="16">
        <v>80</v>
      </c>
      <c r="GA30" s="150">
        <f t="shared" ref="GA30" ca="1" si="61">SUMIF($GD$8:$HG$9,$O$5,GD30:HG30)</f>
        <v>800</v>
      </c>
      <c r="GB30" s="150">
        <f t="shared" ref="GB30" si="62">SUM(GD31:HG31)</f>
        <v>248</v>
      </c>
      <c r="GC30" s="152">
        <f t="shared" ref="GC30" ca="1" si="63">GB30/GA30</f>
        <v>0.31</v>
      </c>
      <c r="GD30" s="16">
        <v>80</v>
      </c>
      <c r="GE30" s="16">
        <v>80</v>
      </c>
      <c r="GF30" s="16">
        <v>80</v>
      </c>
      <c r="GG30" s="16">
        <v>80</v>
      </c>
      <c r="GH30" s="16">
        <v>80</v>
      </c>
      <c r="GI30" s="16">
        <v>80</v>
      </c>
      <c r="GJ30" s="16">
        <v>80</v>
      </c>
      <c r="GK30" s="16">
        <v>80</v>
      </c>
      <c r="GL30" s="16">
        <v>80</v>
      </c>
      <c r="GM30" s="16">
        <v>80</v>
      </c>
      <c r="GN30" s="16"/>
      <c r="GO30" s="16"/>
      <c r="GP30" s="16"/>
      <c r="GQ30" s="16"/>
      <c r="GR30" s="16"/>
      <c r="GS30" s="16"/>
      <c r="GT30" s="16"/>
      <c r="GU30" s="16"/>
      <c r="GV30" s="16"/>
      <c r="GW30" s="16"/>
      <c r="GX30" s="16"/>
      <c r="GY30" s="16"/>
      <c r="GZ30" s="16"/>
      <c r="HA30" s="16"/>
      <c r="HB30" s="16"/>
      <c r="HC30" s="16"/>
      <c r="HD30" s="16"/>
      <c r="HE30" s="16"/>
      <c r="HF30" s="16"/>
      <c r="HG30" s="16"/>
      <c r="HH30" s="150"/>
      <c r="HI30" s="150">
        <v>0</v>
      </c>
      <c r="HJ30" s="152" t="e">
        <v>#DIV/0!</v>
      </c>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50"/>
      <c r="IQ30" s="150">
        <v>0</v>
      </c>
      <c r="IR30" s="152" t="e">
        <v>#DIV/0!</v>
      </c>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23"/>
      <c r="JV30" s="16"/>
      <c r="JW30" s="150"/>
      <c r="JX30" s="150">
        <v>0</v>
      </c>
      <c r="JY30" s="152" t="e">
        <v>#DIV/0!</v>
      </c>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50"/>
      <c r="LF30" s="150">
        <v>0</v>
      </c>
      <c r="LG30" s="152" t="e">
        <v>#DIV/0!</v>
      </c>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row>
    <row r="31" spans="1:350" ht="13.9" customHeight="1" outlineLevel="2" x14ac:dyDescent="0.2">
      <c r="A31" s="186"/>
      <c r="B31" s="219"/>
      <c r="C31" s="215"/>
      <c r="D31" s="217"/>
      <c r="E31" s="176"/>
      <c r="F31" s="176"/>
      <c r="G31" s="176"/>
      <c r="H31" s="171"/>
      <c r="I31" s="171"/>
      <c r="J31" s="213"/>
      <c r="K31" s="213"/>
      <c r="L31" s="173"/>
      <c r="M31" s="173"/>
      <c r="N31" s="184"/>
      <c r="O31" s="157"/>
      <c r="P31" s="17" t="s">
        <v>26</v>
      </c>
      <c r="Q31" s="151"/>
      <c r="R31" s="151"/>
      <c r="S31" s="153"/>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151"/>
      <c r="AY31" s="151"/>
      <c r="AZ31" s="153"/>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151"/>
      <c r="CG31" s="151"/>
      <c r="CH31" s="153"/>
      <c r="CI31" s="141"/>
      <c r="CJ31" s="141"/>
      <c r="CK31" s="141"/>
      <c r="CL31" s="141"/>
      <c r="CM31" s="141"/>
      <c r="CN31" s="141"/>
      <c r="CO31" s="141"/>
      <c r="CP31" s="95"/>
      <c r="CQ31" s="95"/>
      <c r="CR31" s="95"/>
      <c r="CS31" s="95"/>
      <c r="CT31" s="95"/>
      <c r="CU31" s="95"/>
      <c r="CV31" s="95"/>
      <c r="CW31" s="141"/>
      <c r="CX31" s="141"/>
      <c r="CY31" s="141"/>
      <c r="CZ31" s="141"/>
      <c r="DA31" s="141"/>
      <c r="DB31" s="141"/>
      <c r="DC31" s="141"/>
      <c r="DD31" s="141"/>
      <c r="DE31" s="141"/>
      <c r="DF31" s="141"/>
      <c r="DG31" s="141"/>
      <c r="DH31" s="141"/>
      <c r="DI31" s="141"/>
      <c r="DJ31" s="141"/>
      <c r="DK31" s="141"/>
      <c r="DL31" s="141"/>
      <c r="DM31" s="141"/>
      <c r="DN31" s="151"/>
      <c r="DO31" s="151"/>
      <c r="DP31" s="153"/>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151"/>
      <c r="ET31" s="151"/>
      <c r="EU31" s="153"/>
      <c r="EV31" s="24"/>
      <c r="EW31" s="125"/>
      <c r="EX31" s="24"/>
      <c r="EY31" s="24"/>
      <c r="EZ31" s="24"/>
      <c r="FA31" s="24"/>
      <c r="FB31" s="24"/>
      <c r="FC31" s="24"/>
      <c r="FD31" s="24"/>
      <c r="FE31" s="24"/>
      <c r="FF31" s="24"/>
      <c r="FG31" s="24"/>
      <c r="FH31" s="24"/>
      <c r="FI31" s="24"/>
      <c r="FJ31" s="24">
        <v>5</v>
      </c>
      <c r="FK31" s="24">
        <v>25</v>
      </c>
      <c r="FL31" s="24">
        <v>26</v>
      </c>
      <c r="FM31" s="24">
        <v>32</v>
      </c>
      <c r="FN31" s="24">
        <v>40</v>
      </c>
      <c r="FO31" s="24">
        <v>60</v>
      </c>
      <c r="FP31" s="24">
        <v>54</v>
      </c>
      <c r="FQ31" s="24"/>
      <c r="FR31" s="24"/>
      <c r="FS31" s="24"/>
      <c r="FT31" s="24"/>
      <c r="FU31" s="24">
        <v>40</v>
      </c>
      <c r="FV31" s="24">
        <v>50</v>
      </c>
      <c r="FW31" s="24">
        <v>28</v>
      </c>
      <c r="FX31" s="24">
        <v>54</v>
      </c>
      <c r="FY31" s="24">
        <v>57</v>
      </c>
      <c r="FZ31" s="24">
        <v>20</v>
      </c>
      <c r="GA31" s="151"/>
      <c r="GB31" s="151"/>
      <c r="GC31" s="153"/>
      <c r="GD31" s="24"/>
      <c r="GE31" s="24"/>
      <c r="GF31" s="24"/>
      <c r="GG31" s="24"/>
      <c r="GH31" s="24"/>
      <c r="GI31" s="24"/>
      <c r="GJ31" s="24"/>
      <c r="GK31" s="24"/>
      <c r="GL31" s="24"/>
      <c r="GM31" s="24"/>
      <c r="GN31" s="24"/>
      <c r="GO31" s="24"/>
      <c r="GP31" s="24"/>
      <c r="GQ31" s="24"/>
      <c r="GR31" s="24"/>
      <c r="GS31" s="24"/>
      <c r="GT31" s="24">
        <v>61</v>
      </c>
      <c r="GU31" s="24">
        <v>18</v>
      </c>
      <c r="GV31" s="24">
        <v>16</v>
      </c>
      <c r="GW31" s="24"/>
      <c r="GX31" s="24"/>
      <c r="GY31" s="24"/>
      <c r="GZ31" s="24"/>
      <c r="HA31" s="24">
        <v>20</v>
      </c>
      <c r="HB31" s="24">
        <v>18</v>
      </c>
      <c r="HC31" s="24">
        <v>20</v>
      </c>
      <c r="HD31" s="24">
        <v>20</v>
      </c>
      <c r="HE31" s="24">
        <v>23</v>
      </c>
      <c r="HF31" s="24">
        <v>17</v>
      </c>
      <c r="HG31" s="24">
        <v>35</v>
      </c>
      <c r="HH31" s="151"/>
      <c r="HI31" s="151"/>
      <c r="HJ31" s="153"/>
      <c r="HK31" s="24">
        <v>23</v>
      </c>
      <c r="HL31" s="24"/>
      <c r="HM31" s="24"/>
      <c r="HN31" s="24"/>
      <c r="HO31" s="24"/>
      <c r="HP31" s="24"/>
      <c r="HQ31" s="24"/>
      <c r="HR31" s="24"/>
      <c r="HS31" s="24"/>
      <c r="HT31" s="24"/>
      <c r="HU31" s="24"/>
      <c r="HV31" s="24"/>
      <c r="HW31" s="24"/>
      <c r="HX31" s="24"/>
      <c r="HY31" s="24">
        <v>20</v>
      </c>
      <c r="HZ31" s="24"/>
      <c r="IA31" s="24">
        <v>10</v>
      </c>
      <c r="IB31" s="24">
        <v>32</v>
      </c>
      <c r="IC31" s="24">
        <v>25</v>
      </c>
      <c r="ID31" s="24">
        <v>27</v>
      </c>
      <c r="IE31" s="24">
        <v>23</v>
      </c>
      <c r="IF31" s="24"/>
      <c r="IG31" s="24">
        <v>38</v>
      </c>
      <c r="IH31" s="24">
        <v>36</v>
      </c>
      <c r="II31" s="24">
        <v>55</v>
      </c>
      <c r="IJ31" s="24">
        <v>22</v>
      </c>
      <c r="IK31" s="24">
        <v>17</v>
      </c>
      <c r="IL31" s="24">
        <v>26</v>
      </c>
      <c r="IM31" s="24">
        <v>28</v>
      </c>
      <c r="IN31" s="24">
        <v>32</v>
      </c>
      <c r="IO31" s="24"/>
      <c r="IP31" s="151"/>
      <c r="IQ31" s="151"/>
      <c r="IR31" s="153"/>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5"/>
      <c r="JV31" s="24"/>
      <c r="JW31" s="151"/>
      <c r="JX31" s="151"/>
      <c r="JY31" s="153"/>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151"/>
      <c r="LF31" s="151"/>
      <c r="LG31" s="153"/>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row>
    <row r="32" spans="1:350" ht="13.9" customHeight="1" outlineLevel="2" x14ac:dyDescent="0.2">
      <c r="A32" s="185" t="s">
        <v>1040</v>
      </c>
      <c r="B32" s="218" t="s">
        <v>107</v>
      </c>
      <c r="C32" s="214" t="s">
        <v>99</v>
      </c>
      <c r="D32" s="216">
        <v>74</v>
      </c>
      <c r="E32" s="175">
        <v>0</v>
      </c>
      <c r="F32" s="175">
        <f>D32-E32</f>
        <v>74</v>
      </c>
      <c r="G32" s="175" t="s">
        <v>1101</v>
      </c>
      <c r="H32" s="170" t="s">
        <v>828</v>
      </c>
      <c r="I32" s="170" t="s">
        <v>968</v>
      </c>
      <c r="J32" s="212">
        <f ca="1">E32+Q32+AX32+CF32+DN32+ES32+GA32+HH32+IP32+JW32+LE32</f>
        <v>74</v>
      </c>
      <c r="K32" s="212">
        <f>E32+R32+AY32+CG32+DO32+ET32+GB32+HI32+IQ32+JX32+LF32</f>
        <v>0</v>
      </c>
      <c r="L32" s="172">
        <f ca="1">K32/J32</f>
        <v>0</v>
      </c>
      <c r="M32" s="172">
        <f>K32/D32</f>
        <v>0</v>
      </c>
      <c r="N32" s="183">
        <f ca="1">SUMIF($EV$8:$FZ$9,$O$5,$EV33:$FZ33)-SUMIF($EV$8:$FZ$9,$Q$5,$EV33:$FZ33)</f>
        <v>0</v>
      </c>
      <c r="O32" s="156"/>
      <c r="P32" s="16" t="s">
        <v>25</v>
      </c>
      <c r="Q32" s="150">
        <v>0</v>
      </c>
      <c r="R32" s="150">
        <v>0</v>
      </c>
      <c r="S32" s="152" t="e">
        <v>#DIV/0!</v>
      </c>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150">
        <f t="shared" ref="AX32" si="64">SUM(BA32:CE32)</f>
        <v>0</v>
      </c>
      <c r="AY32" s="150">
        <f>SUM(BA33:CE33)</f>
        <v>0</v>
      </c>
      <c r="AZ32" s="152" t="e">
        <f>AY32/AX32</f>
        <v>#DIV/0!</v>
      </c>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50">
        <f t="shared" ref="CF32" si="65">SUM(CI32:DM32)</f>
        <v>0</v>
      </c>
      <c r="CG32" s="150">
        <f>SUM(CI33:DM33)</f>
        <v>0</v>
      </c>
      <c r="CH32" s="152" t="e">
        <f>CG32/CF32</f>
        <v>#DIV/0!</v>
      </c>
      <c r="CI32" s="129"/>
      <c r="CJ32" s="129"/>
      <c r="CK32" s="129"/>
      <c r="CL32" s="129"/>
      <c r="CM32" s="129"/>
      <c r="CN32" s="129"/>
      <c r="CO32" s="129"/>
      <c r="CP32" s="101"/>
      <c r="CQ32" s="101"/>
      <c r="CR32" s="101"/>
      <c r="CS32" s="101"/>
      <c r="CT32" s="101"/>
      <c r="CU32" s="101"/>
      <c r="CV32" s="101"/>
      <c r="CW32" s="129"/>
      <c r="CX32" s="129"/>
      <c r="CY32" s="129"/>
      <c r="CZ32" s="129"/>
      <c r="DA32" s="129"/>
      <c r="DB32" s="129"/>
      <c r="DC32" s="129"/>
      <c r="DD32" s="129"/>
      <c r="DE32" s="129"/>
      <c r="DF32" s="129"/>
      <c r="DG32" s="129"/>
      <c r="DH32" s="129"/>
      <c r="DI32" s="129"/>
      <c r="DJ32" s="129"/>
      <c r="DK32" s="129"/>
      <c r="DL32" s="129"/>
      <c r="DM32" s="129"/>
      <c r="DN32" s="150">
        <f t="shared" ref="DN32" si="66">SUM(DQ32:ER32)</f>
        <v>0</v>
      </c>
      <c r="DO32" s="150">
        <f>SUM(DQ33:ER33)</f>
        <v>0</v>
      </c>
      <c r="DP32" s="152" t="e">
        <f t="shared" ref="DP32:DP94" si="67">DO32/DN32</f>
        <v>#DIV/0!</v>
      </c>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50">
        <f t="shared" ref="ES32" ca="1" si="68">SUMIF($EV$8:$FZ$9,$O$5,EV32:FZ32)</f>
        <v>74</v>
      </c>
      <c r="ET32" s="150">
        <f>SUM(EV33:FZ33)</f>
        <v>0</v>
      </c>
      <c r="EU32" s="152">
        <f ca="1">ET32/ES32</f>
        <v>0</v>
      </c>
      <c r="EV32" s="16"/>
      <c r="EW32" s="67"/>
      <c r="EX32" s="16"/>
      <c r="EY32" s="16"/>
      <c r="EZ32" s="16"/>
      <c r="FA32" s="16"/>
      <c r="FB32" s="16"/>
      <c r="FC32" s="16"/>
      <c r="FD32" s="16"/>
      <c r="FE32" s="16">
        <v>2</v>
      </c>
      <c r="FF32" s="16">
        <v>2</v>
      </c>
      <c r="FG32" s="16">
        <v>2</v>
      </c>
      <c r="FH32" s="16">
        <v>2</v>
      </c>
      <c r="FI32" s="16">
        <v>2</v>
      </c>
      <c r="FJ32" s="16">
        <v>2</v>
      </c>
      <c r="FK32" s="16">
        <v>2</v>
      </c>
      <c r="FL32" s="16">
        <v>4</v>
      </c>
      <c r="FM32" s="16">
        <v>4</v>
      </c>
      <c r="FN32" s="16">
        <v>4</v>
      </c>
      <c r="FO32" s="16">
        <v>4</v>
      </c>
      <c r="FP32" s="16">
        <v>4</v>
      </c>
      <c r="FQ32" s="16">
        <v>4</v>
      </c>
      <c r="FR32" s="16">
        <v>4</v>
      </c>
      <c r="FS32" s="16">
        <v>4</v>
      </c>
      <c r="FT32" s="16">
        <v>4</v>
      </c>
      <c r="FU32" s="16">
        <v>4</v>
      </c>
      <c r="FV32" s="16">
        <v>4</v>
      </c>
      <c r="FW32" s="16">
        <v>4</v>
      </c>
      <c r="FX32" s="16">
        <v>4</v>
      </c>
      <c r="FY32" s="16">
        <v>4</v>
      </c>
      <c r="FZ32" s="16">
        <v>4</v>
      </c>
      <c r="GA32" s="150">
        <f t="shared" ref="GA32" ca="1" si="69">SUMIF($GD$8:$HG$9,$O$5,GD32:HG32)</f>
        <v>0</v>
      </c>
      <c r="GB32" s="150">
        <f t="shared" ref="GB32" si="70">SUM(GD33:HG33)</f>
        <v>0</v>
      </c>
      <c r="GC32" s="152" t="e">
        <f t="shared" ref="GC32" ca="1" si="71">GB32/GA32</f>
        <v>#DIV/0!</v>
      </c>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50"/>
      <c r="HI32" s="150">
        <v>0</v>
      </c>
      <c r="HJ32" s="152" t="e">
        <v>#DIV/0!</v>
      </c>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50"/>
      <c r="IQ32" s="150">
        <v>0</v>
      </c>
      <c r="IR32" s="152" t="e">
        <v>#DIV/0!</v>
      </c>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23"/>
      <c r="JV32" s="16"/>
      <c r="JW32" s="150"/>
      <c r="JX32" s="150">
        <v>0</v>
      </c>
      <c r="JY32" s="152" t="e">
        <v>#DIV/0!</v>
      </c>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50"/>
      <c r="LF32" s="150">
        <v>0</v>
      </c>
      <c r="LG32" s="152" t="e">
        <v>#DIV/0!</v>
      </c>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row>
    <row r="33" spans="1:350" ht="13.9" customHeight="1" outlineLevel="2" x14ac:dyDescent="0.2">
      <c r="A33" s="186"/>
      <c r="B33" s="219"/>
      <c r="C33" s="215"/>
      <c r="D33" s="217"/>
      <c r="E33" s="176"/>
      <c r="F33" s="176"/>
      <c r="G33" s="176"/>
      <c r="H33" s="171"/>
      <c r="I33" s="171"/>
      <c r="J33" s="213"/>
      <c r="K33" s="213"/>
      <c r="L33" s="173"/>
      <c r="M33" s="173"/>
      <c r="N33" s="184"/>
      <c r="O33" s="157"/>
      <c r="P33" s="17" t="s">
        <v>26</v>
      </c>
      <c r="Q33" s="151"/>
      <c r="R33" s="151"/>
      <c r="S33" s="153"/>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151"/>
      <c r="AY33" s="151"/>
      <c r="AZ33" s="153"/>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151"/>
      <c r="CG33" s="151"/>
      <c r="CH33" s="153"/>
      <c r="CI33" s="141"/>
      <c r="CJ33" s="141"/>
      <c r="CK33" s="141"/>
      <c r="CL33" s="141"/>
      <c r="CM33" s="141"/>
      <c r="CN33" s="141"/>
      <c r="CO33" s="141"/>
      <c r="CP33" s="95"/>
      <c r="CQ33" s="95"/>
      <c r="CR33" s="95"/>
      <c r="CS33" s="95"/>
      <c r="CT33" s="95"/>
      <c r="CU33" s="95"/>
      <c r="CV33" s="95"/>
      <c r="CW33" s="141"/>
      <c r="CX33" s="141"/>
      <c r="CY33" s="141"/>
      <c r="CZ33" s="141"/>
      <c r="DA33" s="141"/>
      <c r="DB33" s="141"/>
      <c r="DC33" s="141"/>
      <c r="DD33" s="141"/>
      <c r="DE33" s="141"/>
      <c r="DF33" s="141"/>
      <c r="DG33" s="141"/>
      <c r="DH33" s="141"/>
      <c r="DI33" s="141"/>
      <c r="DJ33" s="141"/>
      <c r="DK33" s="141"/>
      <c r="DL33" s="141"/>
      <c r="DM33" s="141"/>
      <c r="DN33" s="151"/>
      <c r="DO33" s="151"/>
      <c r="DP33" s="153"/>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151"/>
      <c r="ET33" s="151"/>
      <c r="EU33" s="153"/>
      <c r="EV33" s="24"/>
      <c r="EW33" s="125"/>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151"/>
      <c r="GB33" s="151"/>
      <c r="GC33" s="153"/>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151"/>
      <c r="HI33" s="151"/>
      <c r="HJ33" s="153"/>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151"/>
      <c r="IQ33" s="151"/>
      <c r="IR33" s="153"/>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5"/>
      <c r="JV33" s="24"/>
      <c r="JW33" s="151"/>
      <c r="JX33" s="151"/>
      <c r="JY33" s="153"/>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151"/>
      <c r="LF33" s="151"/>
      <c r="LG33" s="153"/>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row>
    <row r="34" spans="1:350" s="31" customFormat="1" ht="18" customHeight="1" outlineLevel="1" x14ac:dyDescent="0.25">
      <c r="A34" s="236" t="s">
        <v>58</v>
      </c>
      <c r="B34" s="228" t="s">
        <v>1234</v>
      </c>
      <c r="C34" s="191"/>
      <c r="D34" s="191"/>
      <c r="E34" s="175"/>
      <c r="F34" s="262"/>
      <c r="G34" s="262">
        <v>137</v>
      </c>
      <c r="H34" s="257" t="s">
        <v>884</v>
      </c>
      <c r="I34" s="257" t="s">
        <v>936</v>
      </c>
      <c r="J34" s="191"/>
      <c r="K34" s="191"/>
      <c r="L34" s="191"/>
      <c r="M34" s="191"/>
      <c r="N34" s="183">
        <f ca="1">SUMIF($EV$8:$FZ$9,$O$5,$EV35:$FZ35)-SUMIF($EV$8:$FZ$9,$Q$5,$EV35:$FZ35)</f>
        <v>0</v>
      </c>
      <c r="O34" s="154"/>
      <c r="P34" s="191"/>
      <c r="Q34" s="250"/>
      <c r="R34" s="250"/>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250"/>
      <c r="AY34" s="250"/>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50">
        <f t="shared" ref="CF34" si="72">SUM(CI34:DM34)</f>
        <v>0</v>
      </c>
      <c r="CG34" s="250"/>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50">
        <f t="shared" ref="DN34" si="73">SUM(DQ34:ER34)</f>
        <v>0</v>
      </c>
      <c r="DO34" s="193">
        <f>SUM(DQ35:ER35)</f>
        <v>0</v>
      </c>
      <c r="DP34" s="199" t="e">
        <f t="shared" si="67"/>
        <v>#DIV/0!</v>
      </c>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250"/>
      <c r="ET34" s="193">
        <f>SUM(EV35:FZ35)</f>
        <v>0</v>
      </c>
      <c r="EU34" s="199" t="e">
        <f>ET34/ES34</f>
        <v>#DIV/0!</v>
      </c>
      <c r="EV34" s="191"/>
      <c r="EW34" s="20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50">
        <f t="shared" ref="GA34" ca="1" si="74">SUMIF($GD$8:$HG$9,$O$5,GD34:HG34)</f>
        <v>0</v>
      </c>
      <c r="GB34" s="150">
        <f t="shared" ref="GB34" si="75">SUM(GD35:HG35)</f>
        <v>0</v>
      </c>
      <c r="GC34" s="152" t="e">
        <f t="shared" ref="GC34" ca="1" si="76">GB34/GA34</f>
        <v>#DIV/0!</v>
      </c>
      <c r="GD34" s="154"/>
      <c r="GE34" s="154"/>
      <c r="GF34" s="154"/>
      <c r="GG34" s="154"/>
      <c r="GH34" s="154"/>
      <c r="GI34" s="154"/>
      <c r="GJ34" s="154"/>
      <c r="GK34" s="154"/>
      <c r="GL34" s="154"/>
      <c r="GM34" s="154"/>
      <c r="GN34" s="154"/>
      <c r="GO34" s="154"/>
      <c r="GP34" s="154"/>
      <c r="GQ34" s="154"/>
      <c r="GR34" s="154"/>
      <c r="GS34" s="154"/>
      <c r="GT34" s="154"/>
      <c r="GU34" s="154"/>
      <c r="GV34" s="154"/>
      <c r="GW34" s="154"/>
      <c r="GX34" s="154"/>
      <c r="GY34" s="154"/>
      <c r="GZ34" s="154"/>
      <c r="HA34" s="154"/>
      <c r="HB34" s="154"/>
      <c r="HC34" s="154"/>
      <c r="HD34" s="154"/>
      <c r="HE34" s="154"/>
      <c r="HF34" s="154"/>
      <c r="HG34" s="154"/>
      <c r="HH34" s="167"/>
      <c r="HI34" s="167"/>
      <c r="HJ34" s="154"/>
      <c r="HK34" s="154"/>
      <c r="HL34" s="154"/>
      <c r="HM34" s="154"/>
      <c r="HN34" s="154"/>
      <c r="HO34" s="154"/>
      <c r="HP34" s="154"/>
      <c r="HQ34" s="154"/>
      <c r="HR34" s="154"/>
      <c r="HS34" s="154"/>
      <c r="HT34" s="154"/>
      <c r="HU34" s="154"/>
      <c r="HV34" s="154"/>
      <c r="HW34" s="154"/>
      <c r="HX34" s="154"/>
      <c r="HY34" s="154"/>
      <c r="HZ34" s="154"/>
      <c r="IA34" s="154"/>
      <c r="IB34" s="154"/>
      <c r="IC34" s="154"/>
      <c r="ID34" s="154"/>
      <c r="IE34" s="154"/>
      <c r="IF34" s="154"/>
      <c r="IG34" s="154"/>
      <c r="IH34" s="154"/>
      <c r="II34" s="154"/>
      <c r="IJ34" s="154"/>
      <c r="IK34" s="154"/>
      <c r="IL34" s="154"/>
      <c r="IM34" s="154"/>
      <c r="IN34" s="154"/>
      <c r="IO34" s="154"/>
      <c r="IP34" s="167"/>
      <c r="IQ34" s="167"/>
      <c r="IR34" s="154"/>
      <c r="IS34" s="154"/>
      <c r="IT34" s="154"/>
      <c r="IU34" s="154"/>
      <c r="IV34" s="154"/>
      <c r="IW34" s="154"/>
      <c r="IX34" s="154"/>
      <c r="IY34" s="154"/>
      <c r="IZ34" s="154"/>
      <c r="JA34" s="154"/>
      <c r="JB34" s="154"/>
      <c r="JC34" s="154"/>
      <c r="JD34" s="154"/>
      <c r="JE34" s="154"/>
      <c r="JF34" s="154"/>
      <c r="JG34" s="154"/>
      <c r="JH34" s="154"/>
      <c r="JI34" s="154"/>
      <c r="JJ34" s="154"/>
      <c r="JK34" s="154"/>
      <c r="JL34" s="154"/>
      <c r="JM34" s="154"/>
      <c r="JN34" s="154"/>
      <c r="JO34" s="154"/>
      <c r="JP34" s="154"/>
      <c r="JQ34" s="154"/>
      <c r="JR34" s="154"/>
      <c r="JS34" s="154"/>
      <c r="JT34" s="154"/>
      <c r="JU34" s="154"/>
      <c r="JV34" s="154"/>
      <c r="JW34" s="167"/>
      <c r="JX34" s="167"/>
      <c r="JY34" s="154"/>
      <c r="JZ34" s="154"/>
      <c r="KA34" s="154"/>
      <c r="KB34" s="154"/>
      <c r="KC34" s="154"/>
      <c r="KD34" s="154"/>
      <c r="KE34" s="154"/>
      <c r="KF34" s="154"/>
      <c r="KG34" s="154"/>
      <c r="KH34" s="154"/>
      <c r="KI34" s="154"/>
      <c r="KJ34" s="154"/>
      <c r="KK34" s="154"/>
      <c r="KL34" s="154"/>
      <c r="KM34" s="154"/>
      <c r="KN34" s="154"/>
      <c r="KO34" s="154"/>
      <c r="KP34" s="154"/>
      <c r="KQ34" s="154"/>
      <c r="KR34" s="154"/>
      <c r="KS34" s="154"/>
      <c r="KT34" s="154"/>
      <c r="KU34" s="154"/>
      <c r="KV34" s="154"/>
      <c r="KW34" s="154"/>
      <c r="KX34" s="154"/>
      <c r="KY34" s="154"/>
      <c r="KZ34" s="154"/>
      <c r="LA34" s="154"/>
      <c r="LB34" s="154"/>
      <c r="LC34" s="154"/>
      <c r="LD34" s="154"/>
      <c r="LE34" s="167"/>
      <c r="LF34" s="167"/>
      <c r="LG34" s="154"/>
      <c r="LH34" s="154"/>
      <c r="LI34" s="154"/>
      <c r="LJ34" s="154"/>
      <c r="LK34" s="154"/>
      <c r="LL34" s="154"/>
      <c r="LM34" s="154"/>
      <c r="LN34" s="154"/>
      <c r="LO34" s="154"/>
      <c r="LP34" s="154"/>
      <c r="LQ34" s="154"/>
      <c r="LR34" s="154"/>
      <c r="LS34" s="154"/>
      <c r="LT34" s="154"/>
      <c r="LU34" s="154"/>
      <c r="LV34" s="154"/>
      <c r="LW34" s="154"/>
      <c r="LX34" s="154"/>
      <c r="LY34" s="154"/>
      <c r="LZ34" s="154"/>
      <c r="MA34" s="154"/>
      <c r="MB34" s="154"/>
      <c r="MC34" s="154"/>
      <c r="MD34" s="154"/>
      <c r="ME34" s="154"/>
      <c r="MF34" s="154"/>
      <c r="MG34" s="154"/>
      <c r="MH34" s="154"/>
      <c r="MI34" s="154"/>
      <c r="MJ34" s="154"/>
      <c r="MK34" s="154"/>
      <c r="ML34" s="154"/>
    </row>
    <row r="35" spans="1:350" s="31" customFormat="1" ht="11.45" customHeight="1" outlineLevel="1" x14ac:dyDescent="0.25">
      <c r="A35" s="237"/>
      <c r="B35" s="229"/>
      <c r="C35" s="192"/>
      <c r="D35" s="192"/>
      <c r="E35" s="176"/>
      <c r="F35" s="263"/>
      <c r="G35" s="263"/>
      <c r="H35" s="258"/>
      <c r="I35" s="258"/>
      <c r="J35" s="192"/>
      <c r="K35" s="192"/>
      <c r="L35" s="192"/>
      <c r="M35" s="192"/>
      <c r="N35" s="184"/>
      <c r="O35" s="155"/>
      <c r="P35" s="192"/>
      <c r="Q35" s="251"/>
      <c r="R35" s="251"/>
      <c r="S35" s="192"/>
      <c r="T35" s="192"/>
      <c r="U35" s="192"/>
      <c r="V35" s="192"/>
      <c r="W35" s="192"/>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251"/>
      <c r="AY35" s="251"/>
      <c r="AZ35" s="192"/>
      <c r="BA35" s="192"/>
      <c r="BB35" s="192"/>
      <c r="BC35" s="192"/>
      <c r="BD35" s="192"/>
      <c r="BE35" s="192"/>
      <c r="BF35" s="192"/>
      <c r="BG35" s="192"/>
      <c r="BH35" s="192"/>
      <c r="BI35" s="192"/>
      <c r="BJ35" s="192"/>
      <c r="BK35" s="192"/>
      <c r="BL35" s="192"/>
      <c r="BM35" s="192"/>
      <c r="BN35" s="192"/>
      <c r="BO35" s="192"/>
      <c r="BP35" s="192"/>
      <c r="BQ35" s="192"/>
      <c r="BR35" s="192"/>
      <c r="BS35" s="192"/>
      <c r="BT35" s="192"/>
      <c r="BU35" s="192"/>
      <c r="BV35" s="192"/>
      <c r="BW35" s="192"/>
      <c r="BX35" s="192"/>
      <c r="BY35" s="192"/>
      <c r="BZ35" s="192"/>
      <c r="CA35" s="192"/>
      <c r="CB35" s="192"/>
      <c r="CC35" s="192"/>
      <c r="CD35" s="192"/>
      <c r="CE35" s="192"/>
      <c r="CF35" s="151"/>
      <c r="CG35" s="251"/>
      <c r="CH35" s="192"/>
      <c r="CI35" s="192"/>
      <c r="CJ35" s="192"/>
      <c r="CK35" s="192"/>
      <c r="CL35" s="192"/>
      <c r="CM35" s="192"/>
      <c r="CN35" s="192"/>
      <c r="CO35" s="192"/>
      <c r="CP35" s="192"/>
      <c r="CQ35" s="192"/>
      <c r="CR35" s="192"/>
      <c r="CS35" s="192"/>
      <c r="CT35" s="192"/>
      <c r="CU35" s="192"/>
      <c r="CV35" s="192"/>
      <c r="CW35" s="192"/>
      <c r="CX35" s="192"/>
      <c r="CY35" s="192"/>
      <c r="CZ35" s="192"/>
      <c r="DA35" s="192"/>
      <c r="DB35" s="192"/>
      <c r="DC35" s="192"/>
      <c r="DD35" s="192"/>
      <c r="DE35" s="192"/>
      <c r="DF35" s="192"/>
      <c r="DG35" s="192"/>
      <c r="DH35" s="192"/>
      <c r="DI35" s="192"/>
      <c r="DJ35" s="192"/>
      <c r="DK35" s="192"/>
      <c r="DL35" s="192"/>
      <c r="DM35" s="192"/>
      <c r="DN35" s="151"/>
      <c r="DO35" s="194"/>
      <c r="DP35" s="200"/>
      <c r="DQ35" s="192"/>
      <c r="DR35" s="192"/>
      <c r="DS35" s="192"/>
      <c r="DT35" s="192"/>
      <c r="DU35" s="192"/>
      <c r="DV35" s="192"/>
      <c r="DW35" s="192"/>
      <c r="DX35" s="192"/>
      <c r="DY35" s="192"/>
      <c r="DZ35" s="192"/>
      <c r="EA35" s="192"/>
      <c r="EB35" s="192"/>
      <c r="EC35" s="192"/>
      <c r="ED35" s="192"/>
      <c r="EE35" s="192"/>
      <c r="EF35" s="192"/>
      <c r="EG35" s="192"/>
      <c r="EH35" s="192"/>
      <c r="EI35" s="192"/>
      <c r="EJ35" s="192"/>
      <c r="EK35" s="192"/>
      <c r="EL35" s="192"/>
      <c r="EM35" s="192"/>
      <c r="EN35" s="192"/>
      <c r="EO35" s="192"/>
      <c r="EP35" s="192"/>
      <c r="EQ35" s="192"/>
      <c r="ER35" s="192"/>
      <c r="ES35" s="251"/>
      <c r="ET35" s="194"/>
      <c r="EU35" s="200"/>
      <c r="EV35" s="192"/>
      <c r="EW35" s="202"/>
      <c r="EX35" s="192"/>
      <c r="EY35" s="192"/>
      <c r="EZ35" s="192"/>
      <c r="FA35" s="192"/>
      <c r="FB35" s="192"/>
      <c r="FC35" s="192"/>
      <c r="FD35" s="192"/>
      <c r="FE35" s="192"/>
      <c r="FF35" s="192"/>
      <c r="FG35" s="192"/>
      <c r="FH35" s="192"/>
      <c r="FI35" s="192"/>
      <c r="FJ35" s="192"/>
      <c r="FK35" s="192"/>
      <c r="FL35" s="192"/>
      <c r="FM35" s="192"/>
      <c r="FN35" s="192"/>
      <c r="FO35" s="192"/>
      <c r="FP35" s="192"/>
      <c r="FQ35" s="192"/>
      <c r="FR35" s="192"/>
      <c r="FS35" s="192"/>
      <c r="FT35" s="192"/>
      <c r="FU35" s="192"/>
      <c r="FV35" s="192"/>
      <c r="FW35" s="192"/>
      <c r="FX35" s="192"/>
      <c r="FY35" s="192"/>
      <c r="FZ35" s="192"/>
      <c r="GA35" s="151"/>
      <c r="GB35" s="151"/>
      <c r="GC35" s="153"/>
      <c r="GD35" s="155"/>
      <c r="GE35" s="155"/>
      <c r="GF35" s="155"/>
      <c r="GG35" s="155"/>
      <c r="GH35" s="155"/>
      <c r="GI35" s="155"/>
      <c r="GJ35" s="155"/>
      <c r="GK35" s="155"/>
      <c r="GL35" s="155"/>
      <c r="GM35" s="155"/>
      <c r="GN35" s="155"/>
      <c r="GO35" s="155"/>
      <c r="GP35" s="155"/>
      <c r="GQ35" s="155"/>
      <c r="GR35" s="155"/>
      <c r="GS35" s="155"/>
      <c r="GT35" s="155"/>
      <c r="GU35" s="155"/>
      <c r="GV35" s="155"/>
      <c r="GW35" s="155"/>
      <c r="GX35" s="155"/>
      <c r="GY35" s="155"/>
      <c r="GZ35" s="155"/>
      <c r="HA35" s="155"/>
      <c r="HB35" s="155"/>
      <c r="HC35" s="155"/>
      <c r="HD35" s="155"/>
      <c r="HE35" s="155"/>
      <c r="HF35" s="155"/>
      <c r="HG35" s="155"/>
      <c r="HH35" s="168"/>
      <c r="HI35" s="168"/>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68"/>
      <c r="IQ35" s="168"/>
      <c r="IR35" s="155"/>
      <c r="IS35" s="155"/>
      <c r="IT35" s="155"/>
      <c r="IU35" s="155"/>
      <c r="IV35" s="155"/>
      <c r="IW35" s="155"/>
      <c r="IX35" s="155"/>
      <c r="IY35" s="155"/>
      <c r="IZ35" s="155"/>
      <c r="JA35" s="155"/>
      <c r="JB35" s="155"/>
      <c r="JC35" s="155"/>
      <c r="JD35" s="155"/>
      <c r="JE35" s="155"/>
      <c r="JF35" s="155"/>
      <c r="JG35" s="155"/>
      <c r="JH35" s="155"/>
      <c r="JI35" s="155"/>
      <c r="JJ35" s="155"/>
      <c r="JK35" s="155"/>
      <c r="JL35" s="155"/>
      <c r="JM35" s="155"/>
      <c r="JN35" s="155"/>
      <c r="JO35" s="155"/>
      <c r="JP35" s="155"/>
      <c r="JQ35" s="155"/>
      <c r="JR35" s="155"/>
      <c r="JS35" s="155"/>
      <c r="JT35" s="155"/>
      <c r="JU35" s="155"/>
      <c r="JV35" s="155"/>
      <c r="JW35" s="168"/>
      <c r="JX35" s="168"/>
      <c r="JY35" s="155"/>
      <c r="JZ35" s="155"/>
      <c r="KA35" s="155"/>
      <c r="KB35" s="155"/>
      <c r="KC35" s="155"/>
      <c r="KD35" s="155"/>
      <c r="KE35" s="155"/>
      <c r="KF35" s="155"/>
      <c r="KG35" s="155"/>
      <c r="KH35" s="155"/>
      <c r="KI35" s="155"/>
      <c r="KJ35" s="155"/>
      <c r="KK35" s="155"/>
      <c r="KL35" s="155"/>
      <c r="KM35" s="155"/>
      <c r="KN35" s="155"/>
      <c r="KO35" s="155"/>
      <c r="KP35" s="155"/>
      <c r="KQ35" s="155"/>
      <c r="KR35" s="155"/>
      <c r="KS35" s="155"/>
      <c r="KT35" s="155"/>
      <c r="KU35" s="155"/>
      <c r="KV35" s="155"/>
      <c r="KW35" s="155"/>
      <c r="KX35" s="155"/>
      <c r="KY35" s="155"/>
      <c r="KZ35" s="155"/>
      <c r="LA35" s="155"/>
      <c r="LB35" s="155"/>
      <c r="LC35" s="155"/>
      <c r="LD35" s="155"/>
      <c r="LE35" s="168"/>
      <c r="LF35" s="168"/>
      <c r="LG35" s="155"/>
      <c r="LH35" s="155"/>
      <c r="LI35" s="155"/>
      <c r="LJ35" s="155"/>
      <c r="LK35" s="155"/>
      <c r="LL35" s="155"/>
      <c r="LM35" s="155"/>
      <c r="LN35" s="155"/>
      <c r="LO35" s="155"/>
      <c r="LP35" s="155"/>
      <c r="LQ35" s="155"/>
      <c r="LR35" s="155"/>
      <c r="LS35" s="155"/>
      <c r="LT35" s="155"/>
      <c r="LU35" s="155"/>
      <c r="LV35" s="155"/>
      <c r="LW35" s="155"/>
      <c r="LX35" s="155"/>
      <c r="LY35" s="155"/>
      <c r="LZ35" s="155"/>
      <c r="MA35" s="155"/>
      <c r="MB35" s="155"/>
      <c r="MC35" s="155"/>
      <c r="MD35" s="155"/>
      <c r="ME35" s="155"/>
      <c r="MF35" s="155"/>
      <c r="MG35" s="155"/>
      <c r="MH35" s="155"/>
      <c r="MI35" s="155"/>
      <c r="MJ35" s="155"/>
      <c r="MK35" s="155"/>
      <c r="ML35" s="155"/>
    </row>
    <row r="36" spans="1:350" ht="13.9" customHeight="1" outlineLevel="2" x14ac:dyDescent="0.2">
      <c r="A36" s="185" t="s">
        <v>1056</v>
      </c>
      <c r="B36" s="218" t="s">
        <v>101</v>
      </c>
      <c r="C36" s="214" t="s">
        <v>99</v>
      </c>
      <c r="D36" s="216">
        <v>5248</v>
      </c>
      <c r="E36" s="175">
        <v>150</v>
      </c>
      <c r="F36" s="175">
        <f>D36-E36</f>
        <v>5098</v>
      </c>
      <c r="G36" s="175" t="s">
        <v>1100</v>
      </c>
      <c r="H36" s="170" t="s">
        <v>882</v>
      </c>
      <c r="I36" s="170" t="s">
        <v>876</v>
      </c>
      <c r="J36" s="212">
        <f ca="1">E36+Q36+AX36+CF36+DN36+ES36+GA36+HH36+IP36+JW36+LE36</f>
        <v>5410</v>
      </c>
      <c r="K36" s="212">
        <f>E36+R36+AY36+CG36+DO36+ET36+GB36+HI36+IQ36+JX36+LF36</f>
        <v>5248</v>
      </c>
      <c r="L36" s="172">
        <f ca="1">K36/J36</f>
        <v>0.97005545286506467</v>
      </c>
      <c r="M36" s="172">
        <f>K36/D36</f>
        <v>1</v>
      </c>
      <c r="N36" s="183">
        <f ca="1">SUMIF($EV$8:$FZ$9,$O$5,$EV37:$FZ37)-SUMIF($EV$8:$FZ$9,$Q$5,$EV37:$FZ37)</f>
        <v>0</v>
      </c>
      <c r="O36" s="156"/>
      <c r="P36" s="16" t="s">
        <v>25</v>
      </c>
      <c r="Q36" s="150">
        <v>0</v>
      </c>
      <c r="R36" s="150">
        <v>0</v>
      </c>
      <c r="S36" s="152" t="e">
        <v>#DIV/0!</v>
      </c>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50">
        <f t="shared" ref="AX36:AX76" ca="1" si="77">SUMIF($BA$8:$CE$9,$O$5,$BA36:$CE36)</f>
        <v>0</v>
      </c>
      <c r="AY36" s="150">
        <f>SUM(BA37:CE37)</f>
        <v>0</v>
      </c>
      <c r="AZ36" s="152" t="e">
        <f ca="1">AY36/AX36</f>
        <v>#DIV/0!</v>
      </c>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50">
        <f t="shared" ref="CF36" si="78">SUM(CI36:DM36)</f>
        <v>1460</v>
      </c>
      <c r="CG36" s="150">
        <f>SUM(CI37:DM37)</f>
        <v>607</v>
      </c>
      <c r="CH36" s="152">
        <f>CG36/CF36</f>
        <v>0.41575342465753423</v>
      </c>
      <c r="CI36" s="129"/>
      <c r="CJ36" s="129"/>
      <c r="CK36" s="129"/>
      <c r="CL36" s="129"/>
      <c r="CM36" s="129"/>
      <c r="CN36" s="129"/>
      <c r="CO36" s="129"/>
      <c r="CP36" s="101"/>
      <c r="CQ36" s="101"/>
      <c r="CR36" s="101"/>
      <c r="CS36" s="101"/>
      <c r="CT36" s="101">
        <v>40</v>
      </c>
      <c r="CU36" s="101">
        <v>40</v>
      </c>
      <c r="CV36" s="101">
        <v>40</v>
      </c>
      <c r="CW36" s="129">
        <v>40</v>
      </c>
      <c r="CX36" s="129">
        <v>40</v>
      </c>
      <c r="CY36" s="129">
        <v>40</v>
      </c>
      <c r="CZ36" s="129">
        <v>40</v>
      </c>
      <c r="DA36" s="140">
        <v>40</v>
      </c>
      <c r="DB36" s="140">
        <v>40</v>
      </c>
      <c r="DC36" s="140">
        <v>100</v>
      </c>
      <c r="DD36" s="140">
        <v>100</v>
      </c>
      <c r="DE36" s="140">
        <v>100</v>
      </c>
      <c r="DF36" s="140">
        <v>100</v>
      </c>
      <c r="DG36" s="129">
        <v>100</v>
      </c>
      <c r="DH36" s="129">
        <v>100</v>
      </c>
      <c r="DI36" s="140">
        <v>100</v>
      </c>
      <c r="DJ36" s="129">
        <v>100</v>
      </c>
      <c r="DK36" s="129">
        <v>100</v>
      </c>
      <c r="DL36" s="129">
        <v>100</v>
      </c>
      <c r="DM36" s="129">
        <v>100</v>
      </c>
      <c r="DN36" s="150">
        <f t="shared" ref="DN36" si="79">SUM(DQ36:ER36)</f>
        <v>2800</v>
      </c>
      <c r="DO36" s="150">
        <f>SUM(DQ37:ER37)</f>
        <v>2037</v>
      </c>
      <c r="DP36" s="152">
        <f t="shared" si="67"/>
        <v>0.72750000000000004</v>
      </c>
      <c r="DQ36" s="16">
        <v>100</v>
      </c>
      <c r="DR36" s="113">
        <v>100</v>
      </c>
      <c r="DS36" s="117">
        <v>100</v>
      </c>
      <c r="DT36" s="117">
        <v>100</v>
      </c>
      <c r="DU36" s="16">
        <v>100</v>
      </c>
      <c r="DV36" s="16">
        <v>100</v>
      </c>
      <c r="DW36" s="16">
        <v>100</v>
      </c>
      <c r="DX36" s="104">
        <v>100</v>
      </c>
      <c r="DY36" s="104">
        <v>100</v>
      </c>
      <c r="DZ36" s="104">
        <v>100</v>
      </c>
      <c r="EA36" s="117">
        <v>100</v>
      </c>
      <c r="EB36" s="117">
        <v>100</v>
      </c>
      <c r="EC36" s="128">
        <v>100</v>
      </c>
      <c r="ED36" s="128">
        <v>100</v>
      </c>
      <c r="EE36" s="128">
        <v>100</v>
      </c>
      <c r="EF36" s="128">
        <v>100</v>
      </c>
      <c r="EG36" s="128">
        <v>100</v>
      </c>
      <c r="EH36" s="128">
        <v>100</v>
      </c>
      <c r="EI36" s="16">
        <v>100</v>
      </c>
      <c r="EJ36" s="128">
        <v>100</v>
      </c>
      <c r="EK36" s="128">
        <v>100</v>
      </c>
      <c r="EL36" s="128">
        <v>100</v>
      </c>
      <c r="EM36" s="128">
        <v>100</v>
      </c>
      <c r="EN36" s="128">
        <v>100</v>
      </c>
      <c r="EO36" s="128">
        <v>100</v>
      </c>
      <c r="EP36" s="128">
        <v>100</v>
      </c>
      <c r="EQ36" s="128">
        <v>100</v>
      </c>
      <c r="ER36" s="129">
        <v>100</v>
      </c>
      <c r="ES36" s="150">
        <f ca="1">SUMIF($EV$8:$FZ$9,$O$5,EV36:FZ36)</f>
        <v>1000</v>
      </c>
      <c r="ET36" s="150">
        <f>SUM(EV37:FZ37)</f>
        <v>2454</v>
      </c>
      <c r="EU36" s="152">
        <f ca="1">ET36/ES36</f>
        <v>2.4540000000000002</v>
      </c>
      <c r="EV36" s="16">
        <v>100</v>
      </c>
      <c r="EW36" s="67">
        <v>100</v>
      </c>
      <c r="EX36" s="128">
        <v>100</v>
      </c>
      <c r="EY36" s="16">
        <v>100</v>
      </c>
      <c r="EZ36" s="16">
        <v>100</v>
      </c>
      <c r="FA36" s="129">
        <v>100</v>
      </c>
      <c r="FB36" s="129">
        <v>100</v>
      </c>
      <c r="FC36" s="16">
        <v>50</v>
      </c>
      <c r="FD36" s="16">
        <v>50</v>
      </c>
      <c r="FE36" s="129">
        <v>50</v>
      </c>
      <c r="FF36" s="129">
        <v>50</v>
      </c>
      <c r="FG36" s="129">
        <v>50</v>
      </c>
      <c r="FH36" s="16">
        <v>50</v>
      </c>
      <c r="FI36" s="16"/>
      <c r="FJ36" s="16"/>
      <c r="FK36" s="16"/>
      <c r="FL36" s="16"/>
      <c r="FM36" s="16"/>
      <c r="FN36" s="16"/>
      <c r="FO36" s="16"/>
      <c r="FP36" s="16"/>
      <c r="FQ36" s="16"/>
      <c r="FR36" s="16"/>
      <c r="FS36" s="16"/>
      <c r="FT36" s="16"/>
      <c r="FU36" s="16"/>
      <c r="FV36" s="16"/>
      <c r="FW36" s="16"/>
      <c r="FX36" s="16"/>
      <c r="FY36" s="16"/>
      <c r="FZ36" s="16"/>
      <c r="GA36" s="150">
        <f t="shared" ref="GA36" ca="1" si="80">SUMIF($GD$8:$HG$9,$O$5,GD36:HG36)</f>
        <v>0</v>
      </c>
      <c r="GB36" s="150">
        <f t="shared" ref="GB36" si="81">SUM(GD37:HG37)</f>
        <v>0</v>
      </c>
      <c r="GC36" s="152" t="e">
        <f t="shared" ref="GC36" ca="1" si="82">GB36/GA36</f>
        <v>#DIV/0!</v>
      </c>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50"/>
      <c r="HI36" s="150">
        <v>0</v>
      </c>
      <c r="HJ36" s="152" t="e">
        <v>#DIV/0!</v>
      </c>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50"/>
      <c r="IQ36" s="150">
        <v>0</v>
      </c>
      <c r="IR36" s="152" t="e">
        <v>#DIV/0!</v>
      </c>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23"/>
      <c r="JV36" s="16"/>
      <c r="JW36" s="150"/>
      <c r="JX36" s="150">
        <v>0</v>
      </c>
      <c r="JY36" s="152" t="e">
        <v>#DIV/0!</v>
      </c>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50"/>
      <c r="LF36" s="150">
        <v>0</v>
      </c>
      <c r="LG36" s="152" t="e">
        <v>#DIV/0!</v>
      </c>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6"/>
      <c r="MI36" s="16"/>
      <c r="MJ36" s="16"/>
      <c r="MK36" s="16"/>
      <c r="ML36" s="16"/>
    </row>
    <row r="37" spans="1:350" ht="13.9" customHeight="1" outlineLevel="2" x14ac:dyDescent="0.2">
      <c r="A37" s="186"/>
      <c r="B37" s="219"/>
      <c r="C37" s="215"/>
      <c r="D37" s="217"/>
      <c r="E37" s="176"/>
      <c r="F37" s="176"/>
      <c r="G37" s="176"/>
      <c r="H37" s="171"/>
      <c r="I37" s="171"/>
      <c r="J37" s="213"/>
      <c r="K37" s="213"/>
      <c r="L37" s="173"/>
      <c r="M37" s="173"/>
      <c r="N37" s="184"/>
      <c r="O37" s="157"/>
      <c r="P37" s="17" t="s">
        <v>26</v>
      </c>
      <c r="Q37" s="151"/>
      <c r="R37" s="151"/>
      <c r="S37" s="153"/>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61"/>
      <c r="AT37" s="61"/>
      <c r="AU37" s="61"/>
      <c r="AV37" s="61"/>
      <c r="AW37" s="61"/>
      <c r="AX37" s="151"/>
      <c r="AY37" s="151"/>
      <c r="AZ37" s="153"/>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151"/>
      <c r="CG37" s="151"/>
      <c r="CH37" s="153"/>
      <c r="CI37" s="141"/>
      <c r="CJ37" s="141"/>
      <c r="CK37" s="141"/>
      <c r="CL37" s="141"/>
      <c r="CM37" s="141"/>
      <c r="CN37" s="141"/>
      <c r="CO37" s="141"/>
      <c r="CP37" s="95"/>
      <c r="CQ37" s="95"/>
      <c r="CR37" s="95"/>
      <c r="CS37" s="95"/>
      <c r="CT37" s="95">
        <v>0</v>
      </c>
      <c r="CU37" s="95">
        <v>23</v>
      </c>
      <c r="CV37" s="95">
        <v>36</v>
      </c>
      <c r="CW37" s="141">
        <v>40</v>
      </c>
      <c r="CX37" s="141">
        <v>45</v>
      </c>
      <c r="CY37" s="141">
        <v>54</v>
      </c>
      <c r="CZ37" s="141">
        <v>60</v>
      </c>
      <c r="DA37" s="141">
        <v>26</v>
      </c>
      <c r="DB37" s="141">
        <v>41</v>
      </c>
      <c r="DC37" s="141">
        <f>23+23</f>
        <v>46</v>
      </c>
      <c r="DD37" s="141">
        <v>40</v>
      </c>
      <c r="DE37" s="141">
        <v>46</v>
      </c>
      <c r="DF37" s="141">
        <v>60</v>
      </c>
      <c r="DG37" s="141"/>
      <c r="DH37" s="141">
        <v>30</v>
      </c>
      <c r="DI37" s="141">
        <v>40</v>
      </c>
      <c r="DJ37" s="141"/>
      <c r="DK37" s="141"/>
      <c r="DL37" s="141">
        <v>20</v>
      </c>
      <c r="DM37" s="141"/>
      <c r="DN37" s="151"/>
      <c r="DO37" s="151"/>
      <c r="DP37" s="153"/>
      <c r="DQ37" s="24">
        <v>75</v>
      </c>
      <c r="DR37" s="114">
        <v>78</v>
      </c>
      <c r="DS37" s="114">
        <v>80</v>
      </c>
      <c r="DT37" s="114">
        <f>80+55</f>
        <v>135</v>
      </c>
      <c r="DU37" s="114">
        <v>50</v>
      </c>
      <c r="DV37" s="121">
        <f>70+14</f>
        <v>84</v>
      </c>
      <c r="DW37" s="121">
        <f>60</f>
        <v>60</v>
      </c>
      <c r="DX37" s="121">
        <f>50+15</f>
        <v>65</v>
      </c>
      <c r="DY37" s="121">
        <f>71+14</f>
        <v>85</v>
      </c>
      <c r="DZ37" s="121">
        <f>70+24</f>
        <v>94</v>
      </c>
      <c r="EA37" s="121">
        <f>70+13</f>
        <v>83</v>
      </c>
      <c r="EB37" s="121">
        <f>60+22</f>
        <v>82</v>
      </c>
      <c r="EC37" s="125">
        <f>60+12</f>
        <v>72</v>
      </c>
      <c r="ED37" s="125">
        <f>45+12</f>
        <v>57</v>
      </c>
      <c r="EE37" s="125">
        <f>70+29</f>
        <v>99</v>
      </c>
      <c r="EF37" s="125">
        <f>68+22</f>
        <v>90</v>
      </c>
      <c r="EG37" s="125">
        <f>70+22</f>
        <v>92</v>
      </c>
      <c r="EH37" s="125"/>
      <c r="EI37" s="125">
        <f>60+17</f>
        <v>77</v>
      </c>
      <c r="EJ37" s="125">
        <v>11</v>
      </c>
      <c r="EK37" s="125">
        <f>90+10</f>
        <v>100</v>
      </c>
      <c r="EL37" s="125">
        <v>31</v>
      </c>
      <c r="EM37" s="125">
        <f>11</f>
        <v>11</v>
      </c>
      <c r="EN37" s="125">
        <f>40+18</f>
        <v>58</v>
      </c>
      <c r="EO37" s="125">
        <f>95+25</f>
        <v>120</v>
      </c>
      <c r="EP37" s="125">
        <f>65+25</f>
        <v>90</v>
      </c>
      <c r="EQ37" s="125">
        <f>70+21</f>
        <v>91</v>
      </c>
      <c r="ER37" s="125">
        <v>67</v>
      </c>
      <c r="ES37" s="151"/>
      <c r="ET37" s="151"/>
      <c r="EU37" s="153"/>
      <c r="EV37" s="24">
        <v>143</v>
      </c>
      <c r="EW37" s="125">
        <v>113</v>
      </c>
      <c r="EX37" s="125">
        <v>80</v>
      </c>
      <c r="EY37" s="141">
        <v>117</v>
      </c>
      <c r="EZ37" s="141">
        <v>136</v>
      </c>
      <c r="FA37" s="141">
        <v>164</v>
      </c>
      <c r="FB37" s="141">
        <v>39</v>
      </c>
      <c r="FC37" s="141">
        <v>136</v>
      </c>
      <c r="FD37" s="141">
        <v>65</v>
      </c>
      <c r="FE37" s="141">
        <v>59</v>
      </c>
      <c r="FF37" s="141">
        <v>116</v>
      </c>
      <c r="FG37" s="141">
        <v>60</v>
      </c>
      <c r="FH37" s="24">
        <v>44</v>
      </c>
      <c r="FI37" s="141">
        <v>48</v>
      </c>
      <c r="FJ37" s="141">
        <v>45</v>
      </c>
      <c r="FK37" s="141">
        <v>45</v>
      </c>
      <c r="FL37" s="24">
        <v>28</v>
      </c>
      <c r="FM37" s="141">
        <v>39</v>
      </c>
      <c r="FN37" s="141">
        <v>42</v>
      </c>
      <c r="FO37" s="141">
        <v>54</v>
      </c>
      <c r="FP37" s="141">
        <v>34</v>
      </c>
      <c r="FQ37" s="24">
        <v>55</v>
      </c>
      <c r="FR37" s="141">
        <v>55</v>
      </c>
      <c r="FS37" s="24">
        <v>10</v>
      </c>
      <c r="FT37" s="24">
        <v>43</v>
      </c>
      <c r="FU37" s="24">
        <v>25</v>
      </c>
      <c r="FV37" s="24">
        <v>165</v>
      </c>
      <c r="FW37" s="24">
        <v>218</v>
      </c>
      <c r="FX37" s="24">
        <v>264</v>
      </c>
      <c r="FY37" s="24">
        <v>12</v>
      </c>
      <c r="FZ37" s="24"/>
      <c r="GA37" s="151"/>
      <c r="GB37" s="151"/>
      <c r="GC37" s="153"/>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151"/>
      <c r="HI37" s="151"/>
      <c r="HJ37" s="153"/>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151"/>
      <c r="IQ37" s="151"/>
      <c r="IR37" s="153"/>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5"/>
      <c r="JV37" s="24"/>
      <c r="JW37" s="151"/>
      <c r="JX37" s="151"/>
      <c r="JY37" s="153"/>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151"/>
      <c r="LF37" s="151"/>
      <c r="LG37" s="153"/>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row>
    <row r="38" spans="1:350" ht="13.9" customHeight="1" outlineLevel="2" x14ac:dyDescent="0.2">
      <c r="A38" s="185" t="s">
        <v>1057</v>
      </c>
      <c r="B38" s="218" t="s">
        <v>102</v>
      </c>
      <c r="C38" s="214" t="s">
        <v>99</v>
      </c>
      <c r="D38" s="216">
        <v>5248</v>
      </c>
      <c r="E38" s="175"/>
      <c r="F38" s="175">
        <f>D38-E38</f>
        <v>5248</v>
      </c>
      <c r="G38" s="175" t="s">
        <v>1102</v>
      </c>
      <c r="H38" s="170" t="s">
        <v>864</v>
      </c>
      <c r="I38" s="170">
        <v>41753</v>
      </c>
      <c r="J38" s="212">
        <f ca="1">E38+Q38+AX38+CF38+DN38+ES38+GA38+HH38+IP38+JW38+LE38</f>
        <v>5148</v>
      </c>
      <c r="K38" s="212">
        <f>E38+R38+AY38+CG38+DO38+ET38+GB38+HI38+IQ38+JX38+LF38</f>
        <v>30</v>
      </c>
      <c r="L38" s="172">
        <f ca="1">K38/J38</f>
        <v>5.8275058275058279E-3</v>
      </c>
      <c r="M38" s="172">
        <f>K38/D38</f>
        <v>5.7164634146341462E-3</v>
      </c>
      <c r="N38" s="183">
        <f ca="1">SUMIF($EV$8:$FZ$9,$O$5,$EV39:$FZ39)-SUMIF($EV$8:$FZ$9,$Q$5,$EV39:$FZ39)</f>
        <v>0</v>
      </c>
      <c r="O38" s="156"/>
      <c r="P38" s="16" t="s">
        <v>25</v>
      </c>
      <c r="Q38" s="150">
        <v>0</v>
      </c>
      <c r="R38" s="150">
        <v>0</v>
      </c>
      <c r="S38" s="152" t="e">
        <v>#DIV/0!</v>
      </c>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50">
        <f t="shared" ca="1" si="77"/>
        <v>0</v>
      </c>
      <c r="AY38" s="150">
        <f>SUM(BA39:CE39)</f>
        <v>0</v>
      </c>
      <c r="AZ38" s="152" t="e">
        <f ca="1">AY38/AX38</f>
        <v>#DIV/0!</v>
      </c>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50">
        <f t="shared" ref="CF38" si="83">SUM(CI38:DM38)</f>
        <v>0</v>
      </c>
      <c r="CG38" s="150">
        <f>SUM(CI39:DM39)</f>
        <v>0</v>
      </c>
      <c r="CH38" s="152" t="e">
        <f>CG38/CF38</f>
        <v>#DIV/0!</v>
      </c>
      <c r="CI38" s="129"/>
      <c r="CJ38" s="129"/>
      <c r="CK38" s="129"/>
      <c r="CL38" s="129"/>
      <c r="CM38" s="129"/>
      <c r="CN38" s="129"/>
      <c r="CO38" s="129"/>
      <c r="CP38" s="101"/>
      <c r="CQ38" s="101"/>
      <c r="CR38" s="101"/>
      <c r="CS38" s="101"/>
      <c r="CT38" s="101"/>
      <c r="CU38" s="101"/>
      <c r="CV38" s="101"/>
      <c r="CW38" s="129"/>
      <c r="CX38" s="129"/>
      <c r="CY38" s="129"/>
      <c r="CZ38" s="129"/>
      <c r="DA38" s="140"/>
      <c r="DB38" s="140"/>
      <c r="DC38" s="140"/>
      <c r="DD38" s="140"/>
      <c r="DE38" s="140"/>
      <c r="DF38" s="140"/>
      <c r="DG38" s="129"/>
      <c r="DH38" s="140"/>
      <c r="DI38" s="140"/>
      <c r="DJ38" s="129"/>
      <c r="DK38" s="129"/>
      <c r="DL38" s="140"/>
      <c r="DM38" s="129"/>
      <c r="DN38" s="150">
        <f t="shared" ref="DN38" si="84">SUM(DQ38:ER38)</f>
        <v>160</v>
      </c>
      <c r="DO38" s="150">
        <f>SUM(DQ39:ER39)</f>
        <v>30</v>
      </c>
      <c r="DP38" s="152">
        <f t="shared" si="67"/>
        <v>0.1875</v>
      </c>
      <c r="DQ38" s="16"/>
      <c r="DR38" s="113"/>
      <c r="DS38" s="113"/>
      <c r="DT38" s="113"/>
      <c r="DU38" s="113"/>
      <c r="DV38" s="113"/>
      <c r="DW38" s="113"/>
      <c r="DX38" s="113"/>
      <c r="DY38" s="113"/>
      <c r="DZ38" s="113"/>
      <c r="EA38" s="113"/>
      <c r="EB38" s="113"/>
      <c r="EC38" s="124"/>
      <c r="ED38" s="124"/>
      <c r="EE38" s="124"/>
      <c r="EF38" s="124"/>
      <c r="EG38" s="124"/>
      <c r="EH38" s="124"/>
      <c r="EI38" s="124"/>
      <c r="EJ38" s="124"/>
      <c r="EK38" s="124"/>
      <c r="EL38" s="124"/>
      <c r="EM38" s="124"/>
      <c r="EN38" s="124"/>
      <c r="EO38" s="124">
        <f>CT36</f>
        <v>40</v>
      </c>
      <c r="EP38" s="124">
        <f>CU36</f>
        <v>40</v>
      </c>
      <c r="EQ38" s="124">
        <f>CV36</f>
        <v>40</v>
      </c>
      <c r="ER38" s="129">
        <v>40</v>
      </c>
      <c r="ES38" s="150">
        <f t="shared" ref="ES38" ca="1" si="85">SUMIF($EV$8:$FZ$9,$O$5,EV38:FZ38)</f>
        <v>2880</v>
      </c>
      <c r="ET38" s="150">
        <f>SUM(EV39:FZ39)</f>
        <v>0</v>
      </c>
      <c r="EU38" s="152">
        <f ca="1">ET38/ES38</f>
        <v>0</v>
      </c>
      <c r="EV38" s="16">
        <f>DA36</f>
        <v>40</v>
      </c>
      <c r="EW38" s="67">
        <f>DB36</f>
        <v>40</v>
      </c>
      <c r="EX38" s="124"/>
      <c r="EY38" s="140">
        <v>100</v>
      </c>
      <c r="EZ38" s="129">
        <v>100</v>
      </c>
      <c r="FA38" s="129">
        <v>100</v>
      </c>
      <c r="FB38" s="129">
        <v>100</v>
      </c>
      <c r="FC38" s="129">
        <v>100</v>
      </c>
      <c r="FD38" s="129">
        <v>100</v>
      </c>
      <c r="FE38" s="129">
        <v>100</v>
      </c>
      <c r="FF38" s="129">
        <v>100</v>
      </c>
      <c r="FG38" s="129">
        <v>100</v>
      </c>
      <c r="FH38" s="16">
        <f>DM36</f>
        <v>100</v>
      </c>
      <c r="FI38" s="16">
        <v>100</v>
      </c>
      <c r="FJ38" s="16">
        <v>100</v>
      </c>
      <c r="FK38" s="16">
        <v>100</v>
      </c>
      <c r="FL38" s="16">
        <f t="shared" ref="FL38:FZ38" si="86">DQ36</f>
        <v>100</v>
      </c>
      <c r="FM38" s="16">
        <f t="shared" si="86"/>
        <v>100</v>
      </c>
      <c r="FN38" s="16">
        <f t="shared" si="86"/>
        <v>100</v>
      </c>
      <c r="FO38" s="16">
        <f t="shared" si="86"/>
        <v>100</v>
      </c>
      <c r="FP38" s="16">
        <f t="shared" si="86"/>
        <v>100</v>
      </c>
      <c r="FQ38" s="16">
        <f t="shared" si="86"/>
        <v>100</v>
      </c>
      <c r="FR38" s="16">
        <f t="shared" si="86"/>
        <v>100</v>
      </c>
      <c r="FS38" s="16">
        <f t="shared" si="86"/>
        <v>100</v>
      </c>
      <c r="FT38" s="16">
        <f t="shared" si="86"/>
        <v>100</v>
      </c>
      <c r="FU38" s="16">
        <f t="shared" si="86"/>
        <v>100</v>
      </c>
      <c r="FV38" s="16">
        <f t="shared" si="86"/>
        <v>100</v>
      </c>
      <c r="FW38" s="16">
        <f t="shared" si="86"/>
        <v>100</v>
      </c>
      <c r="FX38" s="16">
        <f t="shared" si="86"/>
        <v>100</v>
      </c>
      <c r="FY38" s="16">
        <f t="shared" si="86"/>
        <v>100</v>
      </c>
      <c r="FZ38" s="16">
        <f t="shared" si="86"/>
        <v>100</v>
      </c>
      <c r="GA38" s="150">
        <f t="shared" ref="GA38" ca="1" si="87">SUMIF($GD$8:$HG$9,$O$5,GD38:HG38)</f>
        <v>2108</v>
      </c>
      <c r="GB38" s="150">
        <f t="shared" ref="GB38" si="88">SUM(GD39:HG39)</f>
        <v>0</v>
      </c>
      <c r="GC38" s="152">
        <f t="shared" ref="GC38" ca="1" si="89">GB38/GA38</f>
        <v>0</v>
      </c>
      <c r="GD38" s="16">
        <f t="shared" ref="GD38:GM38" si="90">EI36</f>
        <v>100</v>
      </c>
      <c r="GE38" s="16">
        <f t="shared" si="90"/>
        <v>100</v>
      </c>
      <c r="GF38" s="16">
        <f t="shared" si="90"/>
        <v>100</v>
      </c>
      <c r="GG38" s="16">
        <f t="shared" si="90"/>
        <v>100</v>
      </c>
      <c r="GH38" s="16">
        <f t="shared" si="90"/>
        <v>100</v>
      </c>
      <c r="GI38" s="16">
        <f t="shared" si="90"/>
        <v>100</v>
      </c>
      <c r="GJ38" s="16">
        <f t="shared" si="90"/>
        <v>100</v>
      </c>
      <c r="GK38" s="16">
        <f t="shared" si="90"/>
        <v>100</v>
      </c>
      <c r="GL38" s="16">
        <f t="shared" si="90"/>
        <v>100</v>
      </c>
      <c r="GM38" s="16">
        <f t="shared" si="90"/>
        <v>100</v>
      </c>
      <c r="GN38" s="16">
        <v>100</v>
      </c>
      <c r="GO38" s="16">
        <v>100</v>
      </c>
      <c r="GP38" s="16">
        <v>100</v>
      </c>
      <c r="GQ38" s="16">
        <f>EV36</f>
        <v>100</v>
      </c>
      <c r="GR38" s="16">
        <f>EW36</f>
        <v>100</v>
      </c>
      <c r="GS38" s="16">
        <f>EX36</f>
        <v>100</v>
      </c>
      <c r="GT38" s="16">
        <f>EY36</f>
        <v>100</v>
      </c>
      <c r="GU38" s="16">
        <f>EZ36</f>
        <v>100</v>
      </c>
      <c r="GV38" s="16">
        <v>100</v>
      </c>
      <c r="GW38" s="16">
        <v>50</v>
      </c>
      <c r="GX38" s="16">
        <v>50</v>
      </c>
      <c r="GY38" s="16">
        <v>50</v>
      </c>
      <c r="GZ38" s="16">
        <v>50</v>
      </c>
      <c r="HA38" s="16">
        <v>8</v>
      </c>
      <c r="HB38" s="16"/>
      <c r="HC38" s="16"/>
      <c r="HD38" s="16"/>
      <c r="HE38" s="16"/>
      <c r="HF38" s="16"/>
      <c r="HG38" s="16"/>
      <c r="HH38" s="150"/>
      <c r="HI38" s="150">
        <v>0</v>
      </c>
      <c r="HJ38" s="152" t="e">
        <v>#DIV/0!</v>
      </c>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50"/>
      <c r="IQ38" s="150">
        <v>0</v>
      </c>
      <c r="IR38" s="152" t="e">
        <v>#DIV/0!</v>
      </c>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23"/>
      <c r="JV38" s="16"/>
      <c r="JW38" s="150"/>
      <c r="JX38" s="150">
        <v>0</v>
      </c>
      <c r="JY38" s="152" t="e">
        <v>#DIV/0!</v>
      </c>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50"/>
      <c r="LF38" s="150">
        <v>0</v>
      </c>
      <c r="LG38" s="152" t="e">
        <v>#DIV/0!</v>
      </c>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row>
    <row r="39" spans="1:350" ht="13.9" customHeight="1" outlineLevel="2" x14ac:dyDescent="0.2">
      <c r="A39" s="186"/>
      <c r="B39" s="219"/>
      <c r="C39" s="215"/>
      <c r="D39" s="217"/>
      <c r="E39" s="176"/>
      <c r="F39" s="176"/>
      <c r="G39" s="176"/>
      <c r="H39" s="171"/>
      <c r="I39" s="171"/>
      <c r="J39" s="213"/>
      <c r="K39" s="213"/>
      <c r="L39" s="173"/>
      <c r="M39" s="173"/>
      <c r="N39" s="184"/>
      <c r="O39" s="157"/>
      <c r="P39" s="17" t="s">
        <v>26</v>
      </c>
      <c r="Q39" s="151"/>
      <c r="R39" s="151"/>
      <c r="S39" s="153"/>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151"/>
      <c r="AY39" s="151"/>
      <c r="AZ39" s="153"/>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151"/>
      <c r="CG39" s="151"/>
      <c r="CH39" s="153"/>
      <c r="CI39" s="141"/>
      <c r="CJ39" s="141"/>
      <c r="CK39" s="141"/>
      <c r="CL39" s="141"/>
      <c r="CM39" s="141"/>
      <c r="CN39" s="141"/>
      <c r="CO39" s="141"/>
      <c r="CP39" s="95"/>
      <c r="CQ39" s="95"/>
      <c r="CR39" s="95"/>
      <c r="CS39" s="95"/>
      <c r="CT39" s="95"/>
      <c r="CU39" s="95"/>
      <c r="CV39" s="95"/>
      <c r="CW39" s="141"/>
      <c r="CX39" s="141"/>
      <c r="CY39" s="141"/>
      <c r="CZ39" s="141"/>
      <c r="DA39" s="141"/>
      <c r="DB39" s="141"/>
      <c r="DC39" s="141"/>
      <c r="DD39" s="141"/>
      <c r="DE39" s="141"/>
      <c r="DF39" s="141"/>
      <c r="DG39" s="141"/>
      <c r="DH39" s="141"/>
      <c r="DI39" s="141"/>
      <c r="DJ39" s="141"/>
      <c r="DK39" s="141"/>
      <c r="DL39" s="141"/>
      <c r="DM39" s="141"/>
      <c r="DN39" s="151"/>
      <c r="DO39" s="151"/>
      <c r="DP39" s="153"/>
      <c r="DQ39" s="24"/>
      <c r="DR39" s="114">
        <v>30</v>
      </c>
      <c r="DS39" s="114">
        <v>0</v>
      </c>
      <c r="DT39" s="114"/>
      <c r="DU39" s="114"/>
      <c r="DV39" s="121"/>
      <c r="DW39" s="121"/>
      <c r="DX39" s="121"/>
      <c r="DY39" s="121"/>
      <c r="DZ39" s="121"/>
      <c r="EA39" s="121"/>
      <c r="EB39" s="121"/>
      <c r="EC39" s="125"/>
      <c r="ED39" s="125"/>
      <c r="EE39" s="125"/>
      <c r="EF39" s="125"/>
      <c r="EG39" s="125"/>
      <c r="EH39" s="125"/>
      <c r="EI39" s="125"/>
      <c r="EJ39" s="125"/>
      <c r="EK39" s="125"/>
      <c r="EL39" s="125"/>
      <c r="EM39" s="125"/>
      <c r="EN39" s="125"/>
      <c r="EO39" s="125"/>
      <c r="EP39" s="125"/>
      <c r="EQ39" s="125"/>
      <c r="ER39" s="125"/>
      <c r="ES39" s="151"/>
      <c r="ET39" s="151"/>
      <c r="EU39" s="153"/>
      <c r="EV39" s="24"/>
      <c r="EW39" s="125"/>
      <c r="EX39" s="125">
        <v>0</v>
      </c>
      <c r="EY39" s="141">
        <v>0</v>
      </c>
      <c r="EZ39" s="141">
        <v>0</v>
      </c>
      <c r="FA39" s="141">
        <v>0</v>
      </c>
      <c r="FB39" s="141">
        <v>0</v>
      </c>
      <c r="FC39" s="141"/>
      <c r="FD39" s="141"/>
      <c r="FE39" s="141"/>
      <c r="FF39" s="141"/>
      <c r="FG39" s="141"/>
      <c r="FH39" s="24"/>
      <c r="FI39" s="24"/>
      <c r="FJ39" s="24"/>
      <c r="FK39" s="24"/>
      <c r="FL39" s="24"/>
      <c r="FM39" s="24"/>
      <c r="FN39" s="24"/>
      <c r="FO39" s="24"/>
      <c r="FP39" s="24"/>
      <c r="FQ39" s="24"/>
      <c r="FR39" s="24"/>
      <c r="FS39" s="24"/>
      <c r="FT39" s="24"/>
      <c r="FU39" s="24"/>
      <c r="FV39" s="24"/>
      <c r="FW39" s="24"/>
      <c r="FX39" s="24"/>
      <c r="FY39" s="24"/>
      <c r="FZ39" s="24"/>
      <c r="GA39" s="151"/>
      <c r="GB39" s="151"/>
      <c r="GC39" s="153"/>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151"/>
      <c r="HI39" s="151"/>
      <c r="HJ39" s="153"/>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151"/>
      <c r="IQ39" s="151"/>
      <c r="IR39" s="153"/>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5"/>
      <c r="JV39" s="24"/>
      <c r="JW39" s="151"/>
      <c r="JX39" s="151"/>
      <c r="JY39" s="153"/>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151"/>
      <c r="LF39" s="151"/>
      <c r="LG39" s="153"/>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row>
    <row r="40" spans="1:350" ht="13.9" customHeight="1" outlineLevel="2" x14ac:dyDescent="0.2">
      <c r="A40" s="185" t="s">
        <v>1058</v>
      </c>
      <c r="B40" s="218" t="s">
        <v>103</v>
      </c>
      <c r="C40" s="214" t="s">
        <v>99</v>
      </c>
      <c r="D40" s="216">
        <v>5042</v>
      </c>
      <c r="E40" s="175">
        <v>140</v>
      </c>
      <c r="F40" s="175">
        <f>D40-E40</f>
        <v>4902</v>
      </c>
      <c r="G40" s="175" t="s">
        <v>1102</v>
      </c>
      <c r="H40" s="170" t="s">
        <v>882</v>
      </c>
      <c r="I40" s="170" t="s">
        <v>876</v>
      </c>
      <c r="J40" s="212">
        <v>5042</v>
      </c>
      <c r="K40" s="212">
        <f>E40+R40+AY40+CG40+DO40+ET40+GB40+HI40+IQ40+JX40+LF40</f>
        <v>5042</v>
      </c>
      <c r="L40" s="172">
        <f>K40/J40</f>
        <v>1</v>
      </c>
      <c r="M40" s="172">
        <f>K40/D40</f>
        <v>1</v>
      </c>
      <c r="N40" s="183">
        <f ca="1">SUMIF($EV$8:$FZ$9,$O$5,$EV41:$FZ41)-SUMIF($EV$8:$FZ$9,$Q$5,$EV41:$FZ41)</f>
        <v>0</v>
      </c>
      <c r="O40" s="156"/>
      <c r="P40" s="16" t="s">
        <v>25</v>
      </c>
      <c r="Q40" s="150">
        <v>0</v>
      </c>
      <c r="R40" s="150">
        <v>0</v>
      </c>
      <c r="S40" s="152" t="e">
        <v>#DIV/0!</v>
      </c>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50">
        <f t="shared" ca="1" si="77"/>
        <v>0</v>
      </c>
      <c r="AY40" s="150">
        <f>SUM(BA41:CE41)</f>
        <v>0</v>
      </c>
      <c r="AZ40" s="152" t="e">
        <f ca="1">AY40/AX40</f>
        <v>#DIV/0!</v>
      </c>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50">
        <f t="shared" ref="CF40" si="91">SUM(CI40:DM40)</f>
        <v>857.39999999999964</v>
      </c>
      <c r="CG40" s="150">
        <f>SUM(CI41:DM41)</f>
        <v>545</v>
      </c>
      <c r="CH40" s="152">
        <f>CG40/CF40</f>
        <v>0.63564264054117126</v>
      </c>
      <c r="CI40" s="129"/>
      <c r="CJ40" s="129"/>
      <c r="CK40" s="129"/>
      <c r="CL40" s="129"/>
      <c r="CM40" s="129"/>
      <c r="CN40" s="129"/>
      <c r="CO40" s="129"/>
      <c r="CP40" s="101"/>
      <c r="CQ40" s="101"/>
      <c r="CR40" s="101"/>
      <c r="CS40" s="101"/>
      <c r="CT40" s="101">
        <v>22</v>
      </c>
      <c r="CU40" s="101">
        <v>22</v>
      </c>
      <c r="CV40" s="101">
        <v>22</v>
      </c>
      <c r="CW40" s="129">
        <v>22</v>
      </c>
      <c r="CX40" s="129">
        <v>29</v>
      </c>
      <c r="CY40" s="129">
        <v>30</v>
      </c>
      <c r="CZ40" s="129">
        <v>30</v>
      </c>
      <c r="DA40" s="140">
        <v>30</v>
      </c>
      <c r="DB40" s="140">
        <v>30</v>
      </c>
      <c r="DC40" s="140">
        <v>30</v>
      </c>
      <c r="DD40" s="140">
        <f>DD44*100</f>
        <v>59.039999999999992</v>
      </c>
      <c r="DE40" s="140">
        <f>DE44*100</f>
        <v>59.039999999999992</v>
      </c>
      <c r="DF40" s="140">
        <f>DF44*100</f>
        <v>59.039999999999992</v>
      </c>
      <c r="DG40" s="129">
        <f t="shared" ref="DG40:DM40" si="92">DG44*100</f>
        <v>59.039999999999992</v>
      </c>
      <c r="DH40" s="140">
        <f t="shared" si="92"/>
        <v>59.039999999999992</v>
      </c>
      <c r="DI40" s="140">
        <f t="shared" si="92"/>
        <v>59.039999999999992</v>
      </c>
      <c r="DJ40" s="129">
        <f t="shared" si="92"/>
        <v>59.039999999999992</v>
      </c>
      <c r="DK40" s="129">
        <f t="shared" si="92"/>
        <v>59.039999999999992</v>
      </c>
      <c r="DL40" s="140">
        <f t="shared" si="92"/>
        <v>59.039999999999992</v>
      </c>
      <c r="DM40" s="129">
        <f t="shared" si="92"/>
        <v>59.039999999999992</v>
      </c>
      <c r="DN40" s="150">
        <f t="shared" ref="DN40" si="93">SUM(DQ40:ER40)</f>
        <v>1593</v>
      </c>
      <c r="DO40" s="150">
        <f>SUM(DQ41:ER41)</f>
        <v>1957</v>
      </c>
      <c r="DP40" s="152">
        <f t="shared" si="67"/>
        <v>1.2284996861268047</v>
      </c>
      <c r="DQ40" s="16">
        <v>59</v>
      </c>
      <c r="DR40" s="129">
        <v>59</v>
      </c>
      <c r="DS40" s="129">
        <v>59</v>
      </c>
      <c r="DT40" s="129">
        <v>59</v>
      </c>
      <c r="DU40" s="129">
        <v>59</v>
      </c>
      <c r="DV40" s="129">
        <v>59</v>
      </c>
      <c r="DW40" s="129">
        <v>59</v>
      </c>
      <c r="DX40" s="129">
        <v>59</v>
      </c>
      <c r="DY40" s="129">
        <v>59</v>
      </c>
      <c r="DZ40" s="129">
        <v>59</v>
      </c>
      <c r="EA40" s="129">
        <v>59</v>
      </c>
      <c r="EB40" s="129">
        <v>59</v>
      </c>
      <c r="EC40" s="129">
        <v>59</v>
      </c>
      <c r="ED40" s="129">
        <v>59</v>
      </c>
      <c r="EE40" s="129">
        <v>59</v>
      </c>
      <c r="EF40" s="129">
        <v>59</v>
      </c>
      <c r="EG40" s="129">
        <v>59</v>
      </c>
      <c r="EH40" s="124"/>
      <c r="EI40" s="129">
        <v>59</v>
      </c>
      <c r="EJ40" s="129">
        <v>59</v>
      </c>
      <c r="EK40" s="129">
        <v>59</v>
      </c>
      <c r="EL40" s="129">
        <v>59</v>
      </c>
      <c r="EM40" s="129">
        <v>59</v>
      </c>
      <c r="EN40" s="129">
        <v>59</v>
      </c>
      <c r="EO40" s="129">
        <v>59</v>
      </c>
      <c r="EP40" s="129">
        <v>59</v>
      </c>
      <c r="EQ40" s="129">
        <v>59</v>
      </c>
      <c r="ER40" s="129">
        <v>59</v>
      </c>
      <c r="ES40" s="150">
        <f t="shared" ref="ES40" ca="1" si="94">SUMIF($EV$8:$FZ$9,$O$5,EV40:FZ40)</f>
        <v>1829</v>
      </c>
      <c r="ET40" s="150">
        <f>SUM(EV41:FZ41)</f>
        <v>2397</v>
      </c>
      <c r="EU40" s="152">
        <f ca="1">ET40/ES40</f>
        <v>1.3105522143247677</v>
      </c>
      <c r="EV40" s="16">
        <v>59</v>
      </c>
      <c r="EW40" s="129">
        <v>59</v>
      </c>
      <c r="EX40" s="129">
        <v>59</v>
      </c>
      <c r="EY40" s="129">
        <v>59</v>
      </c>
      <c r="EZ40" s="129">
        <v>59</v>
      </c>
      <c r="FA40" s="129">
        <v>59</v>
      </c>
      <c r="FB40" s="129">
        <v>59</v>
      </c>
      <c r="FC40" s="129">
        <v>59</v>
      </c>
      <c r="FD40" s="129">
        <v>59</v>
      </c>
      <c r="FE40" s="129">
        <v>59</v>
      </c>
      <c r="FF40" s="129">
        <v>59</v>
      </c>
      <c r="FG40" s="129">
        <v>59</v>
      </c>
      <c r="FH40" s="129">
        <v>59</v>
      </c>
      <c r="FI40" s="129">
        <v>59</v>
      </c>
      <c r="FJ40" s="129">
        <v>59</v>
      </c>
      <c r="FK40" s="129">
        <v>59</v>
      </c>
      <c r="FL40" s="129">
        <v>59</v>
      </c>
      <c r="FM40" s="129">
        <v>59</v>
      </c>
      <c r="FN40" s="129">
        <v>59</v>
      </c>
      <c r="FO40" s="129">
        <v>59</v>
      </c>
      <c r="FP40" s="129">
        <v>59</v>
      </c>
      <c r="FQ40" s="129">
        <v>59</v>
      </c>
      <c r="FR40" s="129">
        <v>59</v>
      </c>
      <c r="FS40" s="129">
        <v>59</v>
      </c>
      <c r="FT40" s="129">
        <v>59</v>
      </c>
      <c r="FU40" s="129">
        <v>59</v>
      </c>
      <c r="FV40" s="129">
        <v>59</v>
      </c>
      <c r="FW40" s="129">
        <v>59</v>
      </c>
      <c r="FX40" s="129">
        <v>59</v>
      </c>
      <c r="FY40" s="129">
        <v>59</v>
      </c>
      <c r="FZ40" s="129">
        <v>59</v>
      </c>
      <c r="GA40" s="150">
        <f t="shared" ref="GA40" ca="1" si="95">SUMIF($GD$8:$HG$9,$O$5,GD40:HG40)</f>
        <v>693.11999999999989</v>
      </c>
      <c r="GB40" s="150">
        <f t="shared" ref="GB40" si="96">SUM(GD41:HG41)</f>
        <v>3</v>
      </c>
      <c r="GC40" s="152">
        <f t="shared" ref="GC40" ca="1" si="97">GB40/GA40</f>
        <v>4.3282548476454297E-3</v>
      </c>
      <c r="GD40" s="16">
        <f>GD44*100</f>
        <v>59.039999999999992</v>
      </c>
      <c r="GE40" s="16">
        <f>GE44*100</f>
        <v>59.039999999999992</v>
      </c>
      <c r="GF40" s="16">
        <v>50</v>
      </c>
      <c r="GG40" s="16">
        <v>50</v>
      </c>
      <c r="GH40" s="16">
        <v>50</v>
      </c>
      <c r="GI40" s="16">
        <v>50</v>
      </c>
      <c r="GJ40" s="16">
        <v>50</v>
      </c>
      <c r="GK40" s="16">
        <v>50</v>
      </c>
      <c r="GL40" s="16">
        <v>50</v>
      </c>
      <c r="GM40" s="16">
        <v>50</v>
      </c>
      <c r="GN40" s="16">
        <f>GN44*100</f>
        <v>59.039999999999992</v>
      </c>
      <c r="GO40" s="16">
        <v>29</v>
      </c>
      <c r="GP40" s="16">
        <v>29</v>
      </c>
      <c r="GQ40" s="16">
        <v>29</v>
      </c>
      <c r="GR40" s="16">
        <v>29</v>
      </c>
      <c r="GS40" s="16"/>
      <c r="GT40" s="16"/>
      <c r="GU40" s="16"/>
      <c r="GV40" s="16"/>
      <c r="GW40" s="16"/>
      <c r="GX40" s="16"/>
      <c r="GY40" s="16"/>
      <c r="GZ40" s="16"/>
      <c r="HA40" s="16"/>
      <c r="HB40" s="16"/>
      <c r="HC40" s="16"/>
      <c r="HD40" s="16"/>
      <c r="HE40" s="16"/>
      <c r="HF40" s="16"/>
      <c r="HG40" s="16"/>
      <c r="HH40" s="150"/>
      <c r="HI40" s="150">
        <v>0</v>
      </c>
      <c r="HJ40" s="152" t="e">
        <v>#DIV/0!</v>
      </c>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50"/>
      <c r="IQ40" s="150">
        <v>0</v>
      </c>
      <c r="IR40" s="152" t="e">
        <v>#DIV/0!</v>
      </c>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23"/>
      <c r="JV40" s="16"/>
      <c r="JW40" s="150"/>
      <c r="JX40" s="150">
        <v>0</v>
      </c>
      <c r="JY40" s="152" t="e">
        <v>#DIV/0!</v>
      </c>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50"/>
      <c r="LF40" s="150">
        <v>0</v>
      </c>
      <c r="LG40" s="152" t="e">
        <v>#DIV/0!</v>
      </c>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row>
    <row r="41" spans="1:350" ht="13.9" customHeight="1" outlineLevel="2" x14ac:dyDescent="0.2">
      <c r="A41" s="186"/>
      <c r="B41" s="219"/>
      <c r="C41" s="215"/>
      <c r="D41" s="217"/>
      <c r="E41" s="176"/>
      <c r="F41" s="176"/>
      <c r="G41" s="176"/>
      <c r="H41" s="171"/>
      <c r="I41" s="171"/>
      <c r="J41" s="213"/>
      <c r="K41" s="213"/>
      <c r="L41" s="173"/>
      <c r="M41" s="173"/>
      <c r="N41" s="184"/>
      <c r="O41" s="157"/>
      <c r="P41" s="17" t="s">
        <v>26</v>
      </c>
      <c r="Q41" s="151"/>
      <c r="R41" s="151"/>
      <c r="S41" s="153"/>
      <c r="T41" s="61"/>
      <c r="U41" s="61"/>
      <c r="V41" s="61"/>
      <c r="W41" s="61"/>
      <c r="X41" s="61"/>
      <c r="Y41" s="61"/>
      <c r="Z41" s="61"/>
      <c r="AA41" s="61"/>
      <c r="AB41" s="61"/>
      <c r="AC41" s="61"/>
      <c r="AD41" s="61"/>
      <c r="AE41" s="61"/>
      <c r="AF41" s="61"/>
      <c r="AG41" s="61"/>
      <c r="AH41" s="61"/>
      <c r="AI41" s="61"/>
      <c r="AJ41" s="61"/>
      <c r="AK41" s="61"/>
      <c r="AL41" s="24"/>
      <c r="AM41" s="24"/>
      <c r="AN41" s="24"/>
      <c r="AO41" s="24"/>
      <c r="AP41" s="24"/>
      <c r="AQ41" s="24"/>
      <c r="AR41" s="61"/>
      <c r="AS41" s="61"/>
      <c r="AT41" s="61"/>
      <c r="AU41" s="61"/>
      <c r="AV41" s="61"/>
      <c r="AW41" s="61"/>
      <c r="AX41" s="151"/>
      <c r="AY41" s="151"/>
      <c r="AZ41" s="153"/>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151"/>
      <c r="CG41" s="151"/>
      <c r="CH41" s="153"/>
      <c r="CI41" s="141"/>
      <c r="CJ41" s="141"/>
      <c r="CK41" s="141"/>
      <c r="CL41" s="141"/>
      <c r="CM41" s="141"/>
      <c r="CN41" s="141"/>
      <c r="CO41" s="141"/>
      <c r="CP41" s="95"/>
      <c r="CQ41" s="95"/>
      <c r="CR41" s="95"/>
      <c r="CS41" s="95"/>
      <c r="CT41" s="95">
        <v>0</v>
      </c>
      <c r="CU41" s="95">
        <v>22</v>
      </c>
      <c r="CV41" s="95">
        <v>0</v>
      </c>
      <c r="CW41" s="141">
        <v>40</v>
      </c>
      <c r="CX41" s="141">
        <v>44</v>
      </c>
      <c r="CY41" s="141">
        <v>54</v>
      </c>
      <c r="CZ41" s="141">
        <v>58</v>
      </c>
      <c r="DA41" s="141">
        <v>23</v>
      </c>
      <c r="DB41" s="141">
        <v>40</v>
      </c>
      <c r="DC41" s="141">
        <v>44</v>
      </c>
      <c r="DD41" s="141">
        <v>40</v>
      </c>
      <c r="DE41" s="141">
        <v>45</v>
      </c>
      <c r="DF41" s="141">
        <v>58</v>
      </c>
      <c r="DG41" s="141"/>
      <c r="DH41" s="141">
        <v>20</v>
      </c>
      <c r="DI41" s="141">
        <v>38</v>
      </c>
      <c r="DJ41" s="141"/>
      <c r="DK41" s="141"/>
      <c r="DL41" s="141">
        <v>19</v>
      </c>
      <c r="DM41" s="141"/>
      <c r="DN41" s="151"/>
      <c r="DO41" s="151"/>
      <c r="DP41" s="153"/>
      <c r="DQ41" s="24">
        <v>70</v>
      </c>
      <c r="DR41" s="114">
        <v>75</v>
      </c>
      <c r="DS41" s="114">
        <v>67</v>
      </c>
      <c r="DT41" s="114">
        <v>77</v>
      </c>
      <c r="DU41" s="114">
        <v>50</v>
      </c>
      <c r="DV41" s="121">
        <f>66+18</f>
        <v>84</v>
      </c>
      <c r="DW41" s="121">
        <f>54+14</f>
        <v>68</v>
      </c>
      <c r="DX41" s="121">
        <f>47+17</f>
        <v>64</v>
      </c>
      <c r="DY41" s="121">
        <f>65+17</f>
        <v>82</v>
      </c>
      <c r="DZ41" s="121">
        <f>67+22</f>
        <v>89</v>
      </c>
      <c r="EA41" s="121">
        <f>67+13</f>
        <v>80</v>
      </c>
      <c r="EB41" s="121">
        <f>22+68</f>
        <v>90</v>
      </c>
      <c r="EC41" s="125">
        <f>58+12</f>
        <v>70</v>
      </c>
      <c r="ED41" s="125">
        <f>42+12</f>
        <v>54</v>
      </c>
      <c r="EE41" s="125">
        <f>70+29</f>
        <v>99</v>
      </c>
      <c r="EF41" s="125">
        <f>68+22</f>
        <v>90</v>
      </c>
      <c r="EG41" s="125">
        <f>70+22</f>
        <v>92</v>
      </c>
      <c r="EH41" s="125"/>
      <c r="EI41" s="125">
        <f>60+17</f>
        <v>77</v>
      </c>
      <c r="EJ41" s="125">
        <v>11</v>
      </c>
      <c r="EK41" s="125">
        <f>90+10</f>
        <v>100</v>
      </c>
      <c r="EL41" s="125">
        <v>31</v>
      </c>
      <c r="EM41" s="125">
        <f>11</f>
        <v>11</v>
      </c>
      <c r="EN41" s="125">
        <f>40+18</f>
        <v>58</v>
      </c>
      <c r="EO41" s="125">
        <f>95+25</f>
        <v>120</v>
      </c>
      <c r="EP41" s="125">
        <f>65+25</f>
        <v>90</v>
      </c>
      <c r="EQ41" s="125">
        <f>70+21</f>
        <v>91</v>
      </c>
      <c r="ER41" s="125">
        <v>67</v>
      </c>
      <c r="ES41" s="151"/>
      <c r="ET41" s="151"/>
      <c r="EU41" s="153"/>
      <c r="EV41" s="24">
        <v>188</v>
      </c>
      <c r="EW41" s="125">
        <v>97</v>
      </c>
      <c r="EX41" s="125">
        <v>67</v>
      </c>
      <c r="EY41" s="141">
        <v>117</v>
      </c>
      <c r="EZ41" s="141">
        <v>87</v>
      </c>
      <c r="FA41" s="141">
        <v>164</v>
      </c>
      <c r="FB41" s="141">
        <v>109</v>
      </c>
      <c r="FC41" s="141">
        <v>136</v>
      </c>
      <c r="FD41" s="141">
        <v>65</v>
      </c>
      <c r="FE41" s="141">
        <v>59</v>
      </c>
      <c r="FF41" s="141">
        <v>116</v>
      </c>
      <c r="FG41" s="141">
        <v>60</v>
      </c>
      <c r="FH41" s="141">
        <v>44</v>
      </c>
      <c r="FI41" s="141">
        <v>48</v>
      </c>
      <c r="FJ41" s="24">
        <v>45</v>
      </c>
      <c r="FK41" s="141">
        <v>45</v>
      </c>
      <c r="FL41" s="24">
        <v>28</v>
      </c>
      <c r="FM41" s="141">
        <v>39</v>
      </c>
      <c r="FN41" s="141">
        <v>42</v>
      </c>
      <c r="FO41" s="141">
        <v>54</v>
      </c>
      <c r="FP41" s="141">
        <v>25</v>
      </c>
      <c r="FQ41" s="24">
        <v>44</v>
      </c>
      <c r="FR41" s="24">
        <v>22</v>
      </c>
      <c r="FS41" s="24">
        <v>4</v>
      </c>
      <c r="FT41" s="24">
        <v>41</v>
      </c>
      <c r="FU41" s="24">
        <v>16</v>
      </c>
      <c r="FV41" s="24">
        <v>55</v>
      </c>
      <c r="FW41" s="24">
        <v>263</v>
      </c>
      <c r="FX41" s="24">
        <v>257</v>
      </c>
      <c r="FY41" s="24">
        <v>18</v>
      </c>
      <c r="FZ41" s="24">
        <v>42</v>
      </c>
      <c r="GA41" s="151"/>
      <c r="GB41" s="151"/>
      <c r="GC41" s="153"/>
      <c r="GD41" s="24">
        <v>3</v>
      </c>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151"/>
      <c r="HI41" s="151"/>
      <c r="HJ41" s="153"/>
      <c r="HK41" s="24"/>
      <c r="HL41" s="24"/>
      <c r="HM41" s="24"/>
      <c r="HN41" s="24"/>
      <c r="HO41" s="24"/>
      <c r="HP41" s="24"/>
      <c r="HQ41" s="141"/>
      <c r="HR41" s="24"/>
      <c r="HS41" s="24"/>
      <c r="HT41" s="24"/>
      <c r="HU41" s="24"/>
      <c r="HV41" s="24"/>
      <c r="HW41" s="24"/>
      <c r="HX41" s="24"/>
      <c r="HY41" s="24"/>
      <c r="HZ41" s="24"/>
      <c r="IA41" s="24"/>
      <c r="IB41" s="24"/>
      <c r="IC41" s="24"/>
      <c r="ID41" s="24"/>
      <c r="IE41" s="24"/>
      <c r="IF41" s="24"/>
      <c r="IG41" s="24"/>
      <c r="IH41" s="24"/>
      <c r="II41" s="24"/>
      <c r="IJ41" s="24"/>
      <c r="IK41" s="24"/>
      <c r="IL41" s="24"/>
      <c r="IM41" s="24"/>
      <c r="IN41" s="24"/>
      <c r="IO41" s="24"/>
      <c r="IP41" s="151"/>
      <c r="IQ41" s="151"/>
      <c r="IR41" s="153"/>
      <c r="IS41" s="24"/>
      <c r="IT41" s="24"/>
      <c r="IU41" s="24"/>
      <c r="IV41" s="24"/>
      <c r="IW41" s="24"/>
      <c r="IX41" s="24"/>
      <c r="IY41" s="24"/>
      <c r="IZ41" s="24"/>
      <c r="JA41" s="24"/>
      <c r="JB41" s="24"/>
      <c r="JC41" s="24"/>
      <c r="JD41" s="24"/>
      <c r="JE41" s="24"/>
      <c r="JF41" s="24"/>
      <c r="JG41" s="24"/>
      <c r="JH41" s="24"/>
      <c r="JI41" s="24"/>
      <c r="JJ41" s="24"/>
      <c r="JK41" s="24"/>
      <c r="JL41" s="24"/>
      <c r="JM41" s="24"/>
      <c r="JN41" s="24"/>
      <c r="JO41" s="24"/>
      <c r="JP41" s="24"/>
      <c r="JQ41" s="24"/>
      <c r="JR41" s="24"/>
      <c r="JS41" s="24"/>
      <c r="JT41" s="24"/>
      <c r="JU41" s="25"/>
      <c r="JV41" s="24"/>
      <c r="JW41" s="151"/>
      <c r="JX41" s="151"/>
      <c r="JY41" s="153"/>
      <c r="JZ41" s="24"/>
      <c r="KA41" s="24"/>
      <c r="KB41" s="24"/>
      <c r="KC41" s="24"/>
      <c r="KD41" s="24"/>
      <c r="KE41" s="24"/>
      <c r="KF41" s="24"/>
      <c r="KG41" s="24"/>
      <c r="KH41" s="24"/>
      <c r="KI41" s="24"/>
      <c r="KJ41" s="24"/>
      <c r="KK41" s="24"/>
      <c r="KL41" s="24"/>
      <c r="KM41" s="24"/>
      <c r="KN41" s="24"/>
      <c r="KO41" s="24"/>
      <c r="KP41" s="24"/>
      <c r="KQ41" s="24"/>
      <c r="KR41" s="24"/>
      <c r="KS41" s="24"/>
      <c r="KT41" s="24"/>
      <c r="KU41" s="24"/>
      <c r="KV41" s="24"/>
      <c r="KW41" s="24"/>
      <c r="KX41" s="24"/>
      <c r="KY41" s="24"/>
      <c r="KZ41" s="24"/>
      <c r="LA41" s="24"/>
      <c r="LB41" s="24"/>
      <c r="LC41" s="24"/>
      <c r="LD41" s="24"/>
      <c r="LE41" s="151"/>
      <c r="LF41" s="151"/>
      <c r="LG41" s="153"/>
      <c r="LH41" s="24"/>
      <c r="LI41" s="24"/>
      <c r="LJ41" s="24"/>
      <c r="LK41" s="24"/>
      <c r="LL41" s="24"/>
      <c r="LM41" s="24"/>
      <c r="LN41" s="24"/>
      <c r="LO41" s="24"/>
      <c r="LP41" s="24"/>
      <c r="LQ41" s="24"/>
      <c r="LR41" s="24"/>
      <c r="LS41" s="24"/>
      <c r="LT41" s="24"/>
      <c r="LU41" s="24"/>
      <c r="LV41" s="24"/>
      <c r="LW41" s="24"/>
      <c r="LX41" s="24"/>
      <c r="LY41" s="24"/>
      <c r="LZ41" s="24"/>
      <c r="MA41" s="24"/>
      <c r="MB41" s="24"/>
      <c r="MC41" s="24"/>
      <c r="MD41" s="24"/>
      <c r="ME41" s="24"/>
      <c r="MF41" s="24"/>
      <c r="MG41" s="24"/>
      <c r="MH41" s="24"/>
      <c r="MI41" s="24"/>
      <c r="MJ41" s="24"/>
      <c r="MK41" s="24"/>
      <c r="ML41" s="24"/>
    </row>
    <row r="42" spans="1:350" ht="13.9" customHeight="1" outlineLevel="2" x14ac:dyDescent="0.2">
      <c r="A42" s="185" t="s">
        <v>1059</v>
      </c>
      <c r="B42" s="218" t="s">
        <v>104</v>
      </c>
      <c r="C42" s="214" t="s">
        <v>99</v>
      </c>
      <c r="D42" s="216">
        <v>196</v>
      </c>
      <c r="E42" s="175"/>
      <c r="F42" s="175">
        <f>D42-E42</f>
        <v>196</v>
      </c>
      <c r="G42" s="175" t="s">
        <v>1100</v>
      </c>
      <c r="H42" s="170" t="s">
        <v>892</v>
      </c>
      <c r="I42" s="170" t="s">
        <v>831</v>
      </c>
      <c r="J42" s="212">
        <f ca="1">E42+Q42+AX42+CF42+DN42+ES42+GA42+HH42+IP42+JW42+LE42</f>
        <v>196</v>
      </c>
      <c r="K42" s="212">
        <f>E42+R42+AY42+CG42+DO42+ET42+GB42+HI42+IQ42+JX42+LF42</f>
        <v>196</v>
      </c>
      <c r="L42" s="172">
        <f ca="1">K42/J42</f>
        <v>1</v>
      </c>
      <c r="M42" s="172">
        <f>K42/D42</f>
        <v>1</v>
      </c>
      <c r="N42" s="183">
        <f ca="1">SUMIF($EV$8:$FZ$9,$O$5,$EV43:$FZ43)-SUMIF($EV$8:$FZ$9,$Q$5,$EV43:$FZ43)</f>
        <v>0</v>
      </c>
      <c r="O42" s="156"/>
      <c r="P42" s="16" t="s">
        <v>25</v>
      </c>
      <c r="Q42" s="150">
        <v>0</v>
      </c>
      <c r="R42" s="150">
        <v>0</v>
      </c>
      <c r="S42" s="152" t="e">
        <v>#DIV/0!</v>
      </c>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50">
        <f t="shared" ca="1" si="77"/>
        <v>0</v>
      </c>
      <c r="AY42" s="150">
        <f>SUM(BA43:CE43)</f>
        <v>0</v>
      </c>
      <c r="AZ42" s="152" t="e">
        <f ca="1">AY42/AX42</f>
        <v>#DIV/0!</v>
      </c>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50">
        <f t="shared" ref="CF42" si="98">SUM(CI42:DM42)</f>
        <v>33</v>
      </c>
      <c r="CG42" s="150">
        <f>SUM(CI43:DM43)</f>
        <v>20</v>
      </c>
      <c r="CH42" s="152">
        <f>CG42/CF42</f>
        <v>0.60606060606060608</v>
      </c>
      <c r="CI42" s="129"/>
      <c r="CJ42" s="129"/>
      <c r="CK42" s="129"/>
      <c r="CL42" s="129"/>
      <c r="CM42" s="129"/>
      <c r="CN42" s="129"/>
      <c r="CO42" s="129"/>
      <c r="CP42" s="101"/>
      <c r="CQ42" s="101"/>
      <c r="CR42" s="101"/>
      <c r="CS42" s="101"/>
      <c r="CT42" s="101"/>
      <c r="CU42" s="101">
        <v>1</v>
      </c>
      <c r="CV42" s="101">
        <v>2</v>
      </c>
      <c r="CW42" s="129">
        <v>1</v>
      </c>
      <c r="CX42" s="129">
        <v>2</v>
      </c>
      <c r="CY42" s="129">
        <v>1</v>
      </c>
      <c r="CZ42" s="129">
        <v>2</v>
      </c>
      <c r="DA42" s="140">
        <v>1</v>
      </c>
      <c r="DB42" s="140">
        <v>2</v>
      </c>
      <c r="DC42" s="140">
        <v>1</v>
      </c>
      <c r="DD42" s="140">
        <v>2</v>
      </c>
      <c r="DE42" s="140">
        <v>2</v>
      </c>
      <c r="DF42" s="140">
        <v>2</v>
      </c>
      <c r="DG42" s="129">
        <v>2</v>
      </c>
      <c r="DH42" s="140">
        <v>2</v>
      </c>
      <c r="DI42" s="140">
        <v>2</v>
      </c>
      <c r="DJ42" s="129">
        <v>2</v>
      </c>
      <c r="DK42" s="129">
        <v>2</v>
      </c>
      <c r="DL42" s="140">
        <v>2</v>
      </c>
      <c r="DM42" s="129">
        <v>2</v>
      </c>
      <c r="DN42" s="150">
        <f t="shared" ref="DN42" si="99">SUM(DQ42:ER42)</f>
        <v>59</v>
      </c>
      <c r="DO42" s="150">
        <f>SUM(DQ43:ER43)</f>
        <v>80</v>
      </c>
      <c r="DP42" s="152">
        <f t="shared" si="67"/>
        <v>1.3559322033898304</v>
      </c>
      <c r="DQ42" s="16">
        <v>2</v>
      </c>
      <c r="DR42" s="113">
        <v>2</v>
      </c>
      <c r="DS42" s="113">
        <v>2</v>
      </c>
      <c r="DT42" s="113">
        <v>2</v>
      </c>
      <c r="DU42" s="113">
        <v>2</v>
      </c>
      <c r="DV42" s="113">
        <v>2</v>
      </c>
      <c r="DW42" s="113">
        <v>2</v>
      </c>
      <c r="DX42" s="113">
        <v>2</v>
      </c>
      <c r="DY42" s="113">
        <v>2</v>
      </c>
      <c r="DZ42" s="113">
        <v>2</v>
      </c>
      <c r="EA42" s="113">
        <v>2</v>
      </c>
      <c r="EB42" s="113">
        <v>2</v>
      </c>
      <c r="EC42" s="124">
        <v>2</v>
      </c>
      <c r="ED42" s="124">
        <v>2</v>
      </c>
      <c r="EE42" s="124">
        <v>2</v>
      </c>
      <c r="EF42" s="124">
        <v>2</v>
      </c>
      <c r="EG42" s="124">
        <v>2</v>
      </c>
      <c r="EH42" s="124"/>
      <c r="EI42" s="124">
        <v>2</v>
      </c>
      <c r="EJ42" s="124">
        <v>3</v>
      </c>
      <c r="EK42" s="124">
        <v>2</v>
      </c>
      <c r="EL42" s="124">
        <v>3</v>
      </c>
      <c r="EM42" s="124">
        <v>2</v>
      </c>
      <c r="EN42" s="124">
        <v>3</v>
      </c>
      <c r="EO42" s="124">
        <v>2</v>
      </c>
      <c r="EP42" s="124">
        <v>3</v>
      </c>
      <c r="EQ42" s="124">
        <v>2</v>
      </c>
      <c r="ER42" s="129">
        <v>3</v>
      </c>
      <c r="ES42" s="150">
        <f t="shared" ref="ES42" ca="1" si="100">SUMIF($EV$8:$FZ$9,$O$5,EV42:FZ42)</f>
        <v>71</v>
      </c>
      <c r="ET42" s="150">
        <f>SUM(EV43:FZ43)</f>
        <v>91</v>
      </c>
      <c r="EU42" s="152">
        <f ca="1">ET42/ES42</f>
        <v>1.2816901408450705</v>
      </c>
      <c r="EV42" s="16">
        <v>2</v>
      </c>
      <c r="EW42" s="67">
        <v>2</v>
      </c>
      <c r="EX42" s="124">
        <v>2</v>
      </c>
      <c r="EY42" s="140">
        <v>2</v>
      </c>
      <c r="EZ42" s="129">
        <v>3</v>
      </c>
      <c r="FA42" s="129">
        <v>2</v>
      </c>
      <c r="FB42" s="129">
        <v>3</v>
      </c>
      <c r="FC42" s="129">
        <v>2</v>
      </c>
      <c r="FD42" s="129">
        <v>3</v>
      </c>
      <c r="FE42" s="129">
        <v>2</v>
      </c>
      <c r="FF42" s="129">
        <v>3</v>
      </c>
      <c r="FG42" s="129">
        <v>2</v>
      </c>
      <c r="FH42" s="16">
        <v>3</v>
      </c>
      <c r="FI42" s="16">
        <v>2</v>
      </c>
      <c r="FJ42" s="16">
        <v>3</v>
      </c>
      <c r="FK42" s="16">
        <v>2</v>
      </c>
      <c r="FL42" s="16">
        <v>3</v>
      </c>
      <c r="FM42" s="16">
        <v>2</v>
      </c>
      <c r="FN42" s="16">
        <v>3</v>
      </c>
      <c r="FO42" s="16">
        <v>2</v>
      </c>
      <c r="FP42" s="16">
        <v>3</v>
      </c>
      <c r="FQ42" s="16">
        <v>2</v>
      </c>
      <c r="FR42" s="16">
        <v>2</v>
      </c>
      <c r="FS42" s="16">
        <v>2</v>
      </c>
      <c r="FT42" s="16">
        <v>2</v>
      </c>
      <c r="FU42" s="16">
        <v>2</v>
      </c>
      <c r="FV42" s="16">
        <v>2</v>
      </c>
      <c r="FW42" s="16">
        <v>2</v>
      </c>
      <c r="FX42" s="16">
        <v>2</v>
      </c>
      <c r="FY42" s="16">
        <v>2</v>
      </c>
      <c r="FZ42" s="16">
        <v>2</v>
      </c>
      <c r="GA42" s="150">
        <f t="shared" ref="GA42" ca="1" si="101">SUMIF($GD$8:$HG$9,$O$5,GD42:HG42)</f>
        <v>33</v>
      </c>
      <c r="GB42" s="150">
        <f t="shared" ref="GB42" si="102">SUM(GD43:HG43)</f>
        <v>5</v>
      </c>
      <c r="GC42" s="152">
        <f t="shared" ref="GC42" ca="1" si="103">GB42/GA42</f>
        <v>0.15151515151515152</v>
      </c>
      <c r="GD42" s="16">
        <v>2</v>
      </c>
      <c r="GE42" s="16">
        <v>2</v>
      </c>
      <c r="GF42" s="16">
        <v>2</v>
      </c>
      <c r="GG42" s="16">
        <v>2</v>
      </c>
      <c r="GH42" s="16">
        <v>2</v>
      </c>
      <c r="GI42" s="16">
        <v>2</v>
      </c>
      <c r="GJ42" s="16">
        <v>2</v>
      </c>
      <c r="GK42" s="16">
        <v>2</v>
      </c>
      <c r="GL42" s="16">
        <v>2</v>
      </c>
      <c r="GM42" s="16">
        <v>2</v>
      </c>
      <c r="GN42" s="16">
        <v>2</v>
      </c>
      <c r="GO42" s="16">
        <v>2</v>
      </c>
      <c r="GP42" s="16">
        <v>2</v>
      </c>
      <c r="GQ42" s="16">
        <v>2</v>
      </c>
      <c r="GR42" s="16">
        <v>2</v>
      </c>
      <c r="GS42" s="16">
        <v>3</v>
      </c>
      <c r="GT42" s="16"/>
      <c r="GU42" s="16"/>
      <c r="GV42" s="16"/>
      <c r="GW42" s="16"/>
      <c r="GX42" s="16"/>
      <c r="GY42" s="16"/>
      <c r="GZ42" s="16"/>
      <c r="HA42" s="16"/>
      <c r="HB42" s="16"/>
      <c r="HC42" s="16"/>
      <c r="HD42" s="16"/>
      <c r="HE42" s="16"/>
      <c r="HF42" s="16"/>
      <c r="HG42" s="16"/>
      <c r="HH42" s="150"/>
      <c r="HI42" s="150">
        <v>0</v>
      </c>
      <c r="HJ42" s="152" t="e">
        <v>#DIV/0!</v>
      </c>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50"/>
      <c r="IQ42" s="150">
        <v>0</v>
      </c>
      <c r="IR42" s="152" t="e">
        <v>#DIV/0!</v>
      </c>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23"/>
      <c r="JV42" s="16"/>
      <c r="JW42" s="150"/>
      <c r="JX42" s="150">
        <v>0</v>
      </c>
      <c r="JY42" s="152" t="e">
        <v>#DIV/0!</v>
      </c>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50"/>
      <c r="LF42" s="150">
        <v>0</v>
      </c>
      <c r="LG42" s="152" t="e">
        <v>#DIV/0!</v>
      </c>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row>
    <row r="43" spans="1:350" ht="13.9" customHeight="1" outlineLevel="2" x14ac:dyDescent="0.2">
      <c r="A43" s="186"/>
      <c r="B43" s="219"/>
      <c r="C43" s="215"/>
      <c r="D43" s="217"/>
      <c r="E43" s="176"/>
      <c r="F43" s="176"/>
      <c r="G43" s="176"/>
      <c r="H43" s="171"/>
      <c r="I43" s="171"/>
      <c r="J43" s="213"/>
      <c r="K43" s="213"/>
      <c r="L43" s="173"/>
      <c r="M43" s="173"/>
      <c r="N43" s="184"/>
      <c r="O43" s="157"/>
      <c r="P43" s="17" t="s">
        <v>26</v>
      </c>
      <c r="Q43" s="151"/>
      <c r="R43" s="151"/>
      <c r="S43" s="153"/>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151"/>
      <c r="AY43" s="151"/>
      <c r="AZ43" s="153"/>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151"/>
      <c r="CG43" s="151"/>
      <c r="CH43" s="153"/>
      <c r="CI43" s="141"/>
      <c r="CJ43" s="141"/>
      <c r="CK43" s="141"/>
      <c r="CL43" s="141"/>
      <c r="CM43" s="141"/>
      <c r="CN43" s="141"/>
      <c r="CO43" s="141"/>
      <c r="CP43" s="95"/>
      <c r="CQ43" s="95"/>
      <c r="CR43" s="95"/>
      <c r="CS43" s="95"/>
      <c r="CT43" s="95"/>
      <c r="CU43" s="95">
        <v>1</v>
      </c>
      <c r="CV43" s="95">
        <v>1</v>
      </c>
      <c r="CW43" s="141">
        <v>0</v>
      </c>
      <c r="CX43" s="141">
        <v>1</v>
      </c>
      <c r="CY43" s="141">
        <v>1</v>
      </c>
      <c r="CZ43" s="141">
        <v>2</v>
      </c>
      <c r="DA43" s="141">
        <v>3</v>
      </c>
      <c r="DB43" s="141">
        <v>1</v>
      </c>
      <c r="DC43" s="141">
        <v>2</v>
      </c>
      <c r="DD43" s="141">
        <v>1</v>
      </c>
      <c r="DE43" s="141">
        <v>1</v>
      </c>
      <c r="DF43" s="141">
        <v>2</v>
      </c>
      <c r="DG43" s="141"/>
      <c r="DH43" s="141">
        <v>1</v>
      </c>
      <c r="DI43" s="141">
        <v>2</v>
      </c>
      <c r="DJ43" s="141"/>
      <c r="DK43" s="141"/>
      <c r="DL43" s="141">
        <v>1</v>
      </c>
      <c r="DM43" s="141"/>
      <c r="DN43" s="151"/>
      <c r="DO43" s="151"/>
      <c r="DP43" s="153"/>
      <c r="DQ43" s="24">
        <v>5</v>
      </c>
      <c r="DR43" s="114">
        <v>3</v>
      </c>
      <c r="DS43" s="114">
        <v>3</v>
      </c>
      <c r="DT43" s="114">
        <v>3</v>
      </c>
      <c r="DU43" s="114">
        <v>5</v>
      </c>
      <c r="DV43" s="121">
        <f>4+1</f>
        <v>5</v>
      </c>
      <c r="DW43" s="121">
        <v>4</v>
      </c>
      <c r="DX43" s="121">
        <f>2+1</f>
        <v>3</v>
      </c>
      <c r="DY43" s="121">
        <v>3</v>
      </c>
      <c r="DZ43" s="121">
        <f>3+1</f>
        <v>4</v>
      </c>
      <c r="EA43" s="121">
        <f>3+1</f>
        <v>4</v>
      </c>
      <c r="EB43" s="121">
        <f>2</f>
        <v>2</v>
      </c>
      <c r="EC43" s="125">
        <f>2+1</f>
        <v>3</v>
      </c>
      <c r="ED43" s="125">
        <v>2</v>
      </c>
      <c r="EE43" s="125">
        <f>3+2</f>
        <v>5</v>
      </c>
      <c r="EF43" s="125">
        <f>2+1</f>
        <v>3</v>
      </c>
      <c r="EG43" s="125">
        <f>2</f>
        <v>2</v>
      </c>
      <c r="EH43" s="125"/>
      <c r="EI43" s="125">
        <f>2+2</f>
        <v>4</v>
      </c>
      <c r="EJ43" s="125">
        <v>0</v>
      </c>
      <c r="EK43" s="125">
        <f>4</f>
        <v>4</v>
      </c>
      <c r="EL43" s="125">
        <v>2</v>
      </c>
      <c r="EM43" s="125">
        <v>1</v>
      </c>
      <c r="EN43" s="125">
        <f>2+1</f>
        <v>3</v>
      </c>
      <c r="EO43" s="125">
        <f>2+1</f>
        <v>3</v>
      </c>
      <c r="EP43" s="125">
        <v>1</v>
      </c>
      <c r="EQ43" s="125">
        <v>2</v>
      </c>
      <c r="ER43" s="125">
        <v>1</v>
      </c>
      <c r="ES43" s="151"/>
      <c r="ET43" s="151"/>
      <c r="EU43" s="153"/>
      <c r="EV43" s="24">
        <v>9</v>
      </c>
      <c r="EW43" s="125">
        <v>1</v>
      </c>
      <c r="EX43" s="125">
        <v>3</v>
      </c>
      <c r="EY43" s="141">
        <v>3</v>
      </c>
      <c r="EZ43" s="141">
        <v>4</v>
      </c>
      <c r="FA43" s="141">
        <v>5</v>
      </c>
      <c r="FB43" s="141">
        <v>3</v>
      </c>
      <c r="FC43" s="141">
        <v>3</v>
      </c>
      <c r="FD43" s="141">
        <v>1</v>
      </c>
      <c r="FE43" s="141">
        <v>3</v>
      </c>
      <c r="FF43" s="141">
        <v>1</v>
      </c>
      <c r="FG43" s="141">
        <v>2</v>
      </c>
      <c r="FH43" s="141">
        <v>3</v>
      </c>
      <c r="FI43" s="141">
        <v>1</v>
      </c>
      <c r="FJ43" s="24">
        <v>1</v>
      </c>
      <c r="FK43" s="141">
        <v>1</v>
      </c>
      <c r="FL43" s="24">
        <v>0</v>
      </c>
      <c r="FM43" s="24">
        <v>2</v>
      </c>
      <c r="FN43" s="24">
        <v>2</v>
      </c>
      <c r="FO43" s="141">
        <v>1</v>
      </c>
      <c r="FP43" s="24">
        <v>2</v>
      </c>
      <c r="FQ43" s="24">
        <v>2</v>
      </c>
      <c r="FR43" s="24">
        <v>2</v>
      </c>
      <c r="FS43" s="24">
        <v>0</v>
      </c>
      <c r="FT43" s="24">
        <v>1</v>
      </c>
      <c r="FU43" s="24">
        <v>1</v>
      </c>
      <c r="FV43" s="24">
        <v>9</v>
      </c>
      <c r="FW43" s="24">
        <v>21</v>
      </c>
      <c r="FX43" s="24"/>
      <c r="FY43" s="24">
        <v>2</v>
      </c>
      <c r="FZ43" s="24">
        <v>2</v>
      </c>
      <c r="GA43" s="151"/>
      <c r="GB43" s="151"/>
      <c r="GC43" s="153"/>
      <c r="GD43" s="24">
        <v>1</v>
      </c>
      <c r="GE43" s="24">
        <v>2</v>
      </c>
      <c r="GF43" s="24">
        <v>1</v>
      </c>
      <c r="GG43" s="24">
        <v>1</v>
      </c>
      <c r="GH43" s="24"/>
      <c r="GI43" s="24"/>
      <c r="GJ43" s="24"/>
      <c r="GK43" s="24"/>
      <c r="GL43" s="24"/>
      <c r="GM43" s="24"/>
      <c r="GN43" s="24"/>
      <c r="GO43" s="24"/>
      <c r="GP43" s="24"/>
      <c r="GQ43" s="24"/>
      <c r="GR43" s="24"/>
      <c r="GS43" s="24"/>
      <c r="GT43" s="24"/>
      <c r="GU43" s="24"/>
      <c r="GV43" s="24"/>
      <c r="GW43" s="24"/>
      <c r="GX43" s="24"/>
      <c r="GY43" s="24"/>
      <c r="GZ43" s="24"/>
      <c r="HA43" s="24"/>
      <c r="HB43" s="24"/>
      <c r="HC43" s="24"/>
      <c r="HD43" s="24"/>
      <c r="HE43" s="24"/>
      <c r="HF43" s="24"/>
      <c r="HG43" s="24"/>
      <c r="HH43" s="151"/>
      <c r="HI43" s="151"/>
      <c r="HJ43" s="153"/>
      <c r="HK43" s="24"/>
      <c r="HL43" s="24"/>
      <c r="HM43" s="24"/>
      <c r="HN43" s="24"/>
      <c r="HO43" s="24"/>
      <c r="HP43" s="24"/>
      <c r="HQ43" s="24"/>
      <c r="HR43" s="24"/>
      <c r="HS43" s="24"/>
      <c r="HT43" s="24"/>
      <c r="HU43" s="24"/>
      <c r="HV43" s="24"/>
      <c r="HW43" s="24"/>
      <c r="HX43" s="24"/>
      <c r="HY43" s="24"/>
      <c r="HZ43" s="24"/>
      <c r="IA43" s="24"/>
      <c r="IB43" s="24"/>
      <c r="IC43" s="24"/>
      <c r="ID43" s="24"/>
      <c r="IE43" s="24"/>
      <c r="IF43" s="24"/>
      <c r="IG43" s="24"/>
      <c r="IH43" s="24"/>
      <c r="II43" s="24"/>
      <c r="IJ43" s="24"/>
      <c r="IK43" s="24"/>
      <c r="IL43" s="24"/>
      <c r="IM43" s="24"/>
      <c r="IN43" s="24"/>
      <c r="IO43" s="24"/>
      <c r="IP43" s="151"/>
      <c r="IQ43" s="151"/>
      <c r="IR43" s="153"/>
      <c r="IS43" s="24"/>
      <c r="IT43" s="24"/>
      <c r="IU43" s="24"/>
      <c r="IV43" s="24"/>
      <c r="IW43" s="24"/>
      <c r="IX43" s="24"/>
      <c r="IY43" s="24"/>
      <c r="IZ43" s="24"/>
      <c r="JA43" s="24"/>
      <c r="JB43" s="24"/>
      <c r="JC43" s="24"/>
      <c r="JD43" s="24"/>
      <c r="JE43" s="24"/>
      <c r="JF43" s="24"/>
      <c r="JG43" s="24"/>
      <c r="JH43" s="24"/>
      <c r="JI43" s="24"/>
      <c r="JJ43" s="24"/>
      <c r="JK43" s="24"/>
      <c r="JL43" s="24"/>
      <c r="JM43" s="24"/>
      <c r="JN43" s="24"/>
      <c r="JO43" s="24"/>
      <c r="JP43" s="24"/>
      <c r="JQ43" s="24"/>
      <c r="JR43" s="24"/>
      <c r="JS43" s="24"/>
      <c r="JT43" s="24"/>
      <c r="JU43" s="25"/>
      <c r="JV43" s="24"/>
      <c r="JW43" s="151"/>
      <c r="JX43" s="151"/>
      <c r="JY43" s="153"/>
      <c r="JZ43" s="24"/>
      <c r="KA43" s="24"/>
      <c r="KB43" s="24"/>
      <c r="KC43" s="24"/>
      <c r="KD43" s="24"/>
      <c r="KE43" s="24"/>
      <c r="KF43" s="24"/>
      <c r="KG43" s="24"/>
      <c r="KH43" s="24"/>
      <c r="KI43" s="24"/>
      <c r="KJ43" s="24"/>
      <c r="KK43" s="24"/>
      <c r="KL43" s="24"/>
      <c r="KM43" s="24"/>
      <c r="KN43" s="24"/>
      <c r="KO43" s="24"/>
      <c r="KP43" s="24"/>
      <c r="KQ43" s="24"/>
      <c r="KR43" s="24"/>
      <c r="KS43" s="24"/>
      <c r="KT43" s="24"/>
      <c r="KU43" s="24"/>
      <c r="KV43" s="24"/>
      <c r="KW43" s="24"/>
      <c r="KX43" s="24"/>
      <c r="KY43" s="24"/>
      <c r="KZ43" s="24"/>
      <c r="LA43" s="24"/>
      <c r="LB43" s="24"/>
      <c r="LC43" s="24"/>
      <c r="LD43" s="24"/>
      <c r="LE43" s="151"/>
      <c r="LF43" s="151"/>
      <c r="LG43" s="153"/>
      <c r="LH43" s="24"/>
      <c r="LI43" s="24"/>
      <c r="LJ43" s="24"/>
      <c r="LK43" s="24"/>
      <c r="LL43" s="24"/>
      <c r="LM43" s="24"/>
      <c r="LN43" s="24"/>
      <c r="LO43" s="24"/>
      <c r="LP43" s="24"/>
      <c r="LQ43" s="24"/>
      <c r="LR43" s="24"/>
      <c r="LS43" s="24"/>
      <c r="LT43" s="24"/>
      <c r="LU43" s="24"/>
      <c r="LV43" s="24"/>
      <c r="LW43" s="24"/>
      <c r="LX43" s="24"/>
      <c r="LY43" s="24"/>
      <c r="LZ43" s="24"/>
      <c r="MA43" s="24"/>
      <c r="MB43" s="24"/>
      <c r="MC43" s="24"/>
      <c r="MD43" s="24"/>
      <c r="ME43" s="24"/>
      <c r="MF43" s="24"/>
      <c r="MG43" s="24"/>
      <c r="MH43" s="24"/>
      <c r="MI43" s="24"/>
      <c r="MJ43" s="24"/>
      <c r="MK43" s="24"/>
      <c r="ML43" s="24"/>
    </row>
    <row r="44" spans="1:350" ht="13.9" customHeight="1" outlineLevel="2" x14ac:dyDescent="0.2">
      <c r="A44" s="185" t="s">
        <v>1060</v>
      </c>
      <c r="B44" s="218" t="s">
        <v>1054</v>
      </c>
      <c r="C44" s="214" t="s">
        <v>733</v>
      </c>
      <c r="D44" s="232">
        <f>51.18</f>
        <v>51.18</v>
      </c>
      <c r="E44" s="175">
        <v>1.3</v>
      </c>
      <c r="F44" s="175">
        <f>D44-E44</f>
        <v>49.88</v>
      </c>
      <c r="G44" s="175" t="s">
        <v>1039</v>
      </c>
      <c r="H44" s="170" t="s">
        <v>855</v>
      </c>
      <c r="I44" s="170" t="s">
        <v>836</v>
      </c>
      <c r="J44" s="212">
        <v>51.18</v>
      </c>
      <c r="K44" s="212">
        <f>E44+R44+AY44+CG44+DO44+ET44+GB44+HI44+IQ44+JX44+LF44</f>
        <v>51.17880000000001</v>
      </c>
      <c r="L44" s="172">
        <f>K44/J44</f>
        <v>0.9999765533411491</v>
      </c>
      <c r="M44" s="172">
        <f>K44/D44</f>
        <v>0.9999765533411491</v>
      </c>
      <c r="N44" s="183">
        <f ca="1">SUMIF($EV$8:$FZ$9,$O$5,$EV45:$FZ45)-SUMIF($EV$8:$FZ$9,$Q$5,$EV45:$FZ45)</f>
        <v>0</v>
      </c>
      <c r="O44" s="156"/>
      <c r="P44" s="16" t="s">
        <v>25</v>
      </c>
      <c r="Q44" s="150">
        <v>0</v>
      </c>
      <c r="R44" s="150">
        <v>0</v>
      </c>
      <c r="S44" s="152" t="e">
        <v>#DIV/0!</v>
      </c>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50">
        <f t="shared" ca="1" si="77"/>
        <v>0</v>
      </c>
      <c r="AY44" s="150">
        <f>SUM(BA45:CE45)</f>
        <v>0</v>
      </c>
      <c r="AZ44" s="152" t="e">
        <f ca="1">AY44/AX44</f>
        <v>#DIV/0!</v>
      </c>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50">
        <f t="shared" ref="CF44" si="104">SUM(CI44:DM44)</f>
        <v>8.6345999999999989</v>
      </c>
      <c r="CG44" s="150">
        <f>SUM(CI45:DM45)</f>
        <v>4.9245999999999999</v>
      </c>
      <c r="CH44" s="152">
        <f>CG44/CF44</f>
        <v>0.57033331017070865</v>
      </c>
      <c r="CI44" s="129"/>
      <c r="CJ44" s="129"/>
      <c r="CK44" s="129"/>
      <c r="CL44" s="129"/>
      <c r="CM44" s="129"/>
      <c r="CN44" s="129"/>
      <c r="CO44" s="129"/>
      <c r="CP44" s="101"/>
      <c r="CQ44" s="101"/>
      <c r="CR44" s="101"/>
      <c r="CS44" s="101"/>
      <c r="CT44" s="102">
        <v>0.22140000000000001</v>
      </c>
      <c r="CU44" s="102">
        <v>0.22140000000000001</v>
      </c>
      <c r="CV44" s="102">
        <f>CV46*7.38/1000</f>
        <v>0.22140000000000001</v>
      </c>
      <c r="CW44" s="106">
        <f>CW46*7.38/1000</f>
        <v>0.29519999999999996</v>
      </c>
      <c r="CX44" s="106">
        <f>CX46*7.38/1000</f>
        <v>0.29519999999999996</v>
      </c>
      <c r="CY44" s="106">
        <v>0.29519999999999996</v>
      </c>
      <c r="CZ44" s="106">
        <f>CZ46*7.38/1000</f>
        <v>0.29519999999999996</v>
      </c>
      <c r="DA44" s="143">
        <v>0.29519999999999996</v>
      </c>
      <c r="DB44" s="143">
        <f>DB46*7.38/1000</f>
        <v>0.29519999999999996</v>
      </c>
      <c r="DC44" s="143">
        <f>DC46*7.38/1000</f>
        <v>0.29519999999999996</v>
      </c>
      <c r="DD44" s="143">
        <f>DD46*7.38/1000</f>
        <v>0.59039999999999992</v>
      </c>
      <c r="DE44" s="143">
        <f>DE46*7.38/1000</f>
        <v>0.59039999999999992</v>
      </c>
      <c r="DF44" s="143">
        <f>DF46*7.38/1000</f>
        <v>0.59039999999999992</v>
      </c>
      <c r="DG44" s="106">
        <f t="shared" ref="DG44:DM44" si="105">DG46*7.38/1000</f>
        <v>0.59039999999999992</v>
      </c>
      <c r="DH44" s="143">
        <f t="shared" si="105"/>
        <v>0.59039999999999992</v>
      </c>
      <c r="DI44" s="143">
        <f t="shared" si="105"/>
        <v>0.59039999999999992</v>
      </c>
      <c r="DJ44" s="106">
        <f t="shared" si="105"/>
        <v>0.59039999999999992</v>
      </c>
      <c r="DK44" s="106">
        <f t="shared" si="105"/>
        <v>0.59039999999999992</v>
      </c>
      <c r="DL44" s="143">
        <f t="shared" si="105"/>
        <v>0.59039999999999992</v>
      </c>
      <c r="DM44" s="106">
        <f t="shared" si="105"/>
        <v>0.59039999999999992</v>
      </c>
      <c r="DN44" s="150">
        <f t="shared" ref="DN44" si="106">SUM(DQ44:ER44)</f>
        <v>15.940400000000007</v>
      </c>
      <c r="DO44" s="150">
        <f>SUM(DQ45:ER45)</f>
        <v>25.867700000000006</v>
      </c>
      <c r="DP44" s="152">
        <f t="shared" si="67"/>
        <v>1.6227760909387465</v>
      </c>
      <c r="DQ44" s="69">
        <f>DQ46*7.38/1000</f>
        <v>0.59039999999999992</v>
      </c>
      <c r="DR44" s="116">
        <v>0.59039999999999992</v>
      </c>
      <c r="DS44" s="116">
        <f t="shared" ref="DS44:EG44" si="107">DS46*7.38/1000</f>
        <v>0.59039999999999992</v>
      </c>
      <c r="DT44" s="116">
        <f t="shared" si="107"/>
        <v>0.59039999999999992</v>
      </c>
      <c r="DU44" s="116">
        <f t="shared" si="107"/>
        <v>0.59039999999999992</v>
      </c>
      <c r="DV44" s="116">
        <f t="shared" si="107"/>
        <v>0.59039999999999992</v>
      </c>
      <c r="DW44" s="116">
        <f t="shared" si="107"/>
        <v>0.59039999999999992</v>
      </c>
      <c r="DX44" s="116">
        <f t="shared" si="107"/>
        <v>0.59039999999999992</v>
      </c>
      <c r="DY44" s="116">
        <f t="shared" si="107"/>
        <v>0.59039999999999992</v>
      </c>
      <c r="DZ44" s="116">
        <f t="shared" si="107"/>
        <v>0.59039999999999992</v>
      </c>
      <c r="EA44" s="116">
        <f t="shared" si="107"/>
        <v>0.59039999999999992</v>
      </c>
      <c r="EB44" s="116">
        <f t="shared" si="107"/>
        <v>0.59039999999999992</v>
      </c>
      <c r="EC44" s="127">
        <f t="shared" si="107"/>
        <v>0.59039999999999992</v>
      </c>
      <c r="ED44" s="127">
        <f t="shared" si="107"/>
        <v>0.59039999999999992</v>
      </c>
      <c r="EE44" s="127">
        <f t="shared" si="107"/>
        <v>0.59039999999999992</v>
      </c>
      <c r="EF44" s="127">
        <f t="shared" si="107"/>
        <v>0.59039999999999992</v>
      </c>
      <c r="EG44" s="127">
        <f t="shared" si="107"/>
        <v>0.59039999999999992</v>
      </c>
      <c r="EH44" s="127"/>
      <c r="EI44" s="127">
        <f t="shared" ref="EI44:EQ44" si="108">EI46*7.38/1000</f>
        <v>0.59039999999999992</v>
      </c>
      <c r="EJ44" s="127">
        <f t="shared" si="108"/>
        <v>0.59039999999999992</v>
      </c>
      <c r="EK44" s="127">
        <f t="shared" si="108"/>
        <v>0.59039999999999992</v>
      </c>
      <c r="EL44" s="127">
        <f t="shared" si="108"/>
        <v>0.59039999999999992</v>
      </c>
      <c r="EM44" s="127">
        <f t="shared" si="108"/>
        <v>0.59039999999999992</v>
      </c>
      <c r="EN44" s="127">
        <f t="shared" si="108"/>
        <v>0.59039999999999992</v>
      </c>
      <c r="EO44" s="127">
        <f t="shared" si="108"/>
        <v>0.59039999999999992</v>
      </c>
      <c r="EP44" s="127">
        <f t="shared" si="108"/>
        <v>0.59039999999999992</v>
      </c>
      <c r="EQ44" s="127">
        <f t="shared" si="108"/>
        <v>0.59039999999999992</v>
      </c>
      <c r="ER44" s="106">
        <v>0.59</v>
      </c>
      <c r="ES44" s="150">
        <f t="shared" ref="ES44" ca="1" si="109">SUMIF($EV$8:$FZ$9,$O$5,EV44:FZ44)</f>
        <v>17.708800000000007</v>
      </c>
      <c r="ET44" s="150">
        <f>SUM(EV45:FZ45)</f>
        <v>18.586499999999997</v>
      </c>
      <c r="EU44" s="152">
        <f ca="1">ET44/ES44</f>
        <v>1.0495629291651603</v>
      </c>
      <c r="EV44" s="69">
        <f t="shared" ref="EV44:FZ44" si="110">EV46*7.38/1000</f>
        <v>0.59039999999999992</v>
      </c>
      <c r="EW44" s="67">
        <f t="shared" si="110"/>
        <v>0.59039999999999992</v>
      </c>
      <c r="EX44" s="127">
        <f t="shared" si="110"/>
        <v>0.59039999999999992</v>
      </c>
      <c r="EY44" s="143">
        <v>0.59039999999999992</v>
      </c>
      <c r="EZ44" s="106">
        <v>0.59</v>
      </c>
      <c r="FA44" s="106">
        <v>0.59</v>
      </c>
      <c r="FB44" s="106">
        <v>0.59</v>
      </c>
      <c r="FC44" s="106">
        <v>0.59</v>
      </c>
      <c r="FD44" s="106">
        <v>0.59</v>
      </c>
      <c r="FE44" s="106">
        <v>0.59</v>
      </c>
      <c r="FF44" s="106">
        <v>0.59</v>
      </c>
      <c r="FG44" s="106">
        <v>0.59</v>
      </c>
      <c r="FH44" s="69" t="s">
        <v>1228</v>
      </c>
      <c r="FI44" s="69">
        <f t="shared" si="110"/>
        <v>0.59039999999999992</v>
      </c>
      <c r="FJ44" s="69">
        <f t="shared" si="110"/>
        <v>0.59039999999999992</v>
      </c>
      <c r="FK44" s="69">
        <f t="shared" si="110"/>
        <v>0.59039999999999992</v>
      </c>
      <c r="FL44" s="69">
        <f t="shared" si="110"/>
        <v>0.59039999999999992</v>
      </c>
      <c r="FM44" s="69">
        <f t="shared" si="110"/>
        <v>0.59039999999999992</v>
      </c>
      <c r="FN44" s="69">
        <f t="shared" si="110"/>
        <v>0.59039999999999992</v>
      </c>
      <c r="FO44" s="69">
        <f t="shared" si="110"/>
        <v>0.59039999999999992</v>
      </c>
      <c r="FP44" s="69">
        <f t="shared" si="110"/>
        <v>0.59039999999999992</v>
      </c>
      <c r="FQ44" s="69">
        <f t="shared" si="110"/>
        <v>0.59039999999999992</v>
      </c>
      <c r="FR44" s="69">
        <f t="shared" si="110"/>
        <v>0.59039999999999992</v>
      </c>
      <c r="FS44" s="69">
        <f t="shared" si="110"/>
        <v>0.59039999999999992</v>
      </c>
      <c r="FT44" s="69">
        <f t="shared" si="110"/>
        <v>0.59039999999999992</v>
      </c>
      <c r="FU44" s="69">
        <f t="shared" si="110"/>
        <v>0.59039999999999992</v>
      </c>
      <c r="FV44" s="69">
        <f t="shared" si="110"/>
        <v>0.59039999999999992</v>
      </c>
      <c r="FW44" s="69">
        <f t="shared" si="110"/>
        <v>0.59039999999999992</v>
      </c>
      <c r="FX44" s="69">
        <f t="shared" si="110"/>
        <v>0.59039999999999992</v>
      </c>
      <c r="FY44" s="69">
        <f t="shared" si="110"/>
        <v>0.59039999999999992</v>
      </c>
      <c r="FZ44" s="69">
        <f t="shared" si="110"/>
        <v>0.59039999999999992</v>
      </c>
      <c r="GA44" s="150">
        <f t="shared" ref="GA44" ca="1" si="111">SUMIF($GD$8:$HG$9,$O$5,GD44:HG44)</f>
        <v>7.6752000000000002</v>
      </c>
      <c r="GB44" s="150">
        <f t="shared" ref="GB44" si="112">SUM(GD45:HG45)</f>
        <v>0.5</v>
      </c>
      <c r="GC44" s="152">
        <f t="shared" ref="GC44" ca="1" si="113">GB44/GA44</f>
        <v>6.5144882218052952E-2</v>
      </c>
      <c r="GD44" s="69">
        <f t="shared" ref="GD44:GR44" si="114">GD46*7.38/1000</f>
        <v>0.59039999999999992</v>
      </c>
      <c r="GE44" s="69">
        <f t="shared" si="114"/>
        <v>0.59039999999999992</v>
      </c>
      <c r="GF44" s="69">
        <f t="shared" si="114"/>
        <v>0.59039999999999992</v>
      </c>
      <c r="GG44" s="69">
        <f t="shared" si="114"/>
        <v>0.59039999999999992</v>
      </c>
      <c r="GH44" s="69">
        <f t="shared" si="114"/>
        <v>0.59039999999999992</v>
      </c>
      <c r="GI44" s="69">
        <f t="shared" si="114"/>
        <v>0.59039999999999992</v>
      </c>
      <c r="GJ44" s="69">
        <f t="shared" si="114"/>
        <v>0.59039999999999992</v>
      </c>
      <c r="GK44" s="69">
        <f t="shared" si="114"/>
        <v>0.59039999999999992</v>
      </c>
      <c r="GL44" s="69">
        <f t="shared" si="114"/>
        <v>0.59039999999999992</v>
      </c>
      <c r="GM44" s="69">
        <f t="shared" si="114"/>
        <v>0.59039999999999992</v>
      </c>
      <c r="GN44" s="69">
        <f t="shared" si="114"/>
        <v>0.59039999999999992</v>
      </c>
      <c r="GO44" s="69">
        <f t="shared" si="114"/>
        <v>0.29519999999999996</v>
      </c>
      <c r="GP44" s="69">
        <f t="shared" si="114"/>
        <v>0.29519999999999996</v>
      </c>
      <c r="GQ44" s="69">
        <f t="shared" si="114"/>
        <v>0.29519999999999996</v>
      </c>
      <c r="GR44" s="69">
        <f t="shared" si="114"/>
        <v>0.29519999999999996</v>
      </c>
      <c r="GS44" s="16"/>
      <c r="GT44" s="16"/>
      <c r="GU44" s="16"/>
      <c r="GV44" s="16"/>
      <c r="GW44" s="16"/>
      <c r="GX44" s="16"/>
      <c r="GY44" s="16"/>
      <c r="GZ44" s="16"/>
      <c r="HA44" s="16"/>
      <c r="HB44" s="16"/>
      <c r="HC44" s="16"/>
      <c r="HD44" s="16"/>
      <c r="HE44" s="16"/>
      <c r="HF44" s="16"/>
      <c r="HG44" s="16"/>
      <c r="HH44" s="150"/>
      <c r="HI44" s="150">
        <v>0</v>
      </c>
      <c r="HJ44" s="206" t="e">
        <v>#DIV/0!</v>
      </c>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50"/>
      <c r="IQ44" s="150">
        <v>0</v>
      </c>
      <c r="IR44" s="206" t="e">
        <v>#DIV/0!</v>
      </c>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23"/>
      <c r="JV44" s="16"/>
      <c r="JW44" s="150"/>
      <c r="JX44" s="150">
        <v>0</v>
      </c>
      <c r="JY44" s="206" t="e">
        <v>#DIV/0!</v>
      </c>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50"/>
      <c r="LF44" s="150">
        <v>0</v>
      </c>
      <c r="LG44" s="206" t="e">
        <v>#DIV/0!</v>
      </c>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row>
    <row r="45" spans="1:350" ht="13.9" customHeight="1" outlineLevel="2" x14ac:dyDescent="0.2">
      <c r="A45" s="186"/>
      <c r="B45" s="219"/>
      <c r="C45" s="215"/>
      <c r="D45" s="233"/>
      <c r="E45" s="176"/>
      <c r="F45" s="176"/>
      <c r="G45" s="176"/>
      <c r="H45" s="171"/>
      <c r="I45" s="171"/>
      <c r="J45" s="213"/>
      <c r="K45" s="213"/>
      <c r="L45" s="173"/>
      <c r="M45" s="173"/>
      <c r="N45" s="184"/>
      <c r="O45" s="157"/>
      <c r="P45" s="17" t="s">
        <v>26</v>
      </c>
      <c r="Q45" s="151"/>
      <c r="R45" s="151"/>
      <c r="S45" s="153"/>
      <c r="T45" s="61"/>
      <c r="U45" s="61"/>
      <c r="V45" s="61"/>
      <c r="W45" s="61"/>
      <c r="X45" s="61"/>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151"/>
      <c r="AY45" s="151"/>
      <c r="AZ45" s="153"/>
      <c r="BA45" s="65"/>
      <c r="BB45" s="65"/>
      <c r="BC45" s="65"/>
      <c r="BD45" s="65"/>
      <c r="BE45" s="65"/>
      <c r="BF45" s="65"/>
      <c r="BG45" s="65"/>
      <c r="BH45" s="65"/>
      <c r="BI45" s="65"/>
      <c r="BJ45" s="64"/>
      <c r="BK45" s="64"/>
      <c r="BL45" s="64"/>
      <c r="BM45" s="64"/>
      <c r="BN45" s="64"/>
      <c r="BO45" s="64"/>
      <c r="BP45" s="64"/>
      <c r="BQ45" s="64"/>
      <c r="BR45" s="64"/>
      <c r="BS45" s="64"/>
      <c r="BT45" s="64"/>
      <c r="BU45" s="64"/>
      <c r="BV45" s="64"/>
      <c r="BW45" s="64"/>
      <c r="BX45" s="64"/>
      <c r="BY45" s="24"/>
      <c r="BZ45" s="24"/>
      <c r="CA45" s="24"/>
      <c r="CB45" s="24"/>
      <c r="CC45" s="24"/>
      <c r="CD45" s="24"/>
      <c r="CE45" s="24"/>
      <c r="CF45" s="151"/>
      <c r="CG45" s="151"/>
      <c r="CH45" s="153"/>
      <c r="CI45" s="141"/>
      <c r="CJ45" s="141"/>
      <c r="CK45" s="141"/>
      <c r="CL45" s="141"/>
      <c r="CM45" s="141"/>
      <c r="CN45" s="141"/>
      <c r="CO45" s="141"/>
      <c r="CP45" s="95"/>
      <c r="CQ45" s="95"/>
      <c r="CR45" s="95"/>
      <c r="CS45" s="95"/>
      <c r="CT45" s="95">
        <v>0</v>
      </c>
      <c r="CU45" s="98">
        <v>9.3600000000000003E-2</v>
      </c>
      <c r="CV45" s="97">
        <v>0.105</v>
      </c>
      <c r="CW45" s="110">
        <v>0.17899999999999999</v>
      </c>
      <c r="CX45" s="110">
        <v>0.432</v>
      </c>
      <c r="CY45" s="110">
        <v>0.40699999999999997</v>
      </c>
      <c r="CZ45" s="110">
        <v>0.58899999999999997</v>
      </c>
      <c r="DA45" s="110">
        <v>0.70499999999999996</v>
      </c>
      <c r="DB45" s="110">
        <v>0.77</v>
      </c>
      <c r="DC45" s="110">
        <v>0.44400000000000001</v>
      </c>
      <c r="DD45" s="110">
        <v>0.25</v>
      </c>
      <c r="DE45" s="110">
        <v>0.25</v>
      </c>
      <c r="DF45" s="141">
        <v>0</v>
      </c>
      <c r="DG45" s="141"/>
      <c r="DH45" s="110">
        <v>0.2</v>
      </c>
      <c r="DI45" s="110">
        <v>0.25</v>
      </c>
      <c r="DJ45" s="141"/>
      <c r="DK45" s="141"/>
      <c r="DL45" s="142">
        <v>0.25</v>
      </c>
      <c r="DM45" s="141"/>
      <c r="DN45" s="151"/>
      <c r="DO45" s="151"/>
      <c r="DP45" s="153"/>
      <c r="DQ45" s="110">
        <v>0.38</v>
      </c>
      <c r="DR45" s="115">
        <v>0.45</v>
      </c>
      <c r="DS45" s="115">
        <v>0.38</v>
      </c>
      <c r="DT45" s="115">
        <v>0.68</v>
      </c>
      <c r="DU45" s="115">
        <f>0.65+0.225</f>
        <v>0.875</v>
      </c>
      <c r="DV45" s="115">
        <f>0.996+0.221</f>
        <v>1.2170000000000001</v>
      </c>
      <c r="DW45" s="115">
        <f>1.1+0.144</f>
        <v>1.244</v>
      </c>
      <c r="DX45" s="115">
        <f>0.923+0.172</f>
        <v>1.095</v>
      </c>
      <c r="DY45" s="115">
        <f>1.05+0.171</f>
        <v>1.2210000000000001</v>
      </c>
      <c r="DZ45" s="115">
        <f>0.99+0.221</f>
        <v>1.2110000000000001</v>
      </c>
      <c r="EA45" s="115">
        <f>1.08+0.118</f>
        <v>1.198</v>
      </c>
      <c r="EB45" s="115">
        <f>0.95+0.221</f>
        <v>1.171</v>
      </c>
      <c r="EC45" s="126">
        <f>0.885+0.133</f>
        <v>1.018</v>
      </c>
      <c r="ED45" s="126">
        <f>0.75+0.1327</f>
        <v>0.88270000000000004</v>
      </c>
      <c r="EE45" s="126">
        <f>0.932+0.261</f>
        <v>1.1930000000000001</v>
      </c>
      <c r="EF45" s="126">
        <f>1.072+0.242</f>
        <v>1.3140000000000001</v>
      </c>
      <c r="EG45" s="126">
        <f>1.25+0.215</f>
        <v>1.4650000000000001</v>
      </c>
      <c r="EH45" s="126"/>
      <c r="EI45" s="126">
        <f>0.147+0.65</f>
        <v>0.79700000000000004</v>
      </c>
      <c r="EJ45" s="126">
        <v>9.7000000000000003E-2</v>
      </c>
      <c r="EK45" s="126">
        <f>1.1+0.093</f>
        <v>1.1930000000000001</v>
      </c>
      <c r="EL45" s="126">
        <f>1.15+0.259</f>
        <v>1.4089999999999998</v>
      </c>
      <c r="EM45" s="126">
        <f>0.77+0.102</f>
        <v>0.872</v>
      </c>
      <c r="EN45" s="126">
        <f>0.8+0.143</f>
        <v>0.94300000000000006</v>
      </c>
      <c r="EO45" s="126">
        <f>0.72+0.227</f>
        <v>0.94699999999999995</v>
      </c>
      <c r="EP45" s="126">
        <f>0.71+0.226</f>
        <v>0.93599999999999994</v>
      </c>
      <c r="EQ45" s="126">
        <f>0.78+0.229</f>
        <v>1.0090000000000001</v>
      </c>
      <c r="ER45" s="110">
        <v>0.67</v>
      </c>
      <c r="ES45" s="151"/>
      <c r="ET45" s="151"/>
      <c r="EU45" s="153"/>
      <c r="EV45" s="126">
        <v>1.36</v>
      </c>
      <c r="EW45" s="110">
        <v>1.236</v>
      </c>
      <c r="EX45" s="126">
        <v>0.38</v>
      </c>
      <c r="EY45" s="142">
        <v>0.82</v>
      </c>
      <c r="EZ45" s="142">
        <v>0.9</v>
      </c>
      <c r="FA45" s="142">
        <v>1.2</v>
      </c>
      <c r="FB45" s="142">
        <v>1.2</v>
      </c>
      <c r="FC45" s="142">
        <v>1.5</v>
      </c>
      <c r="FD45" s="142">
        <v>1</v>
      </c>
      <c r="FE45" s="110">
        <v>1</v>
      </c>
      <c r="FF45" s="142">
        <v>1</v>
      </c>
      <c r="FG45" s="142">
        <v>0.72</v>
      </c>
      <c r="FH45" s="142">
        <v>0.33</v>
      </c>
      <c r="FI45" s="110">
        <v>0.46100000000000002</v>
      </c>
      <c r="FJ45" s="142">
        <v>0.42</v>
      </c>
      <c r="FK45" s="142">
        <v>0.41</v>
      </c>
      <c r="FL45" s="142">
        <v>0.24</v>
      </c>
      <c r="FM45" s="110">
        <v>0.40799999999999997</v>
      </c>
      <c r="FN45" s="110">
        <v>0.56499999999999995</v>
      </c>
      <c r="FO45" s="142">
        <f>0.474+0.12</f>
        <v>0.59399999999999997</v>
      </c>
      <c r="FP45" s="142">
        <v>0.56000000000000005</v>
      </c>
      <c r="FQ45" s="142">
        <v>0.19</v>
      </c>
      <c r="FR45" s="110">
        <v>0.36</v>
      </c>
      <c r="FS45" s="142">
        <v>0.16</v>
      </c>
      <c r="FT45" s="142">
        <v>0.54</v>
      </c>
      <c r="FU45" s="142">
        <v>0.33</v>
      </c>
      <c r="FV45" s="110">
        <v>0.39</v>
      </c>
      <c r="FW45" s="142">
        <v>0.01</v>
      </c>
      <c r="FX45" s="110">
        <v>0.17249999999999999</v>
      </c>
      <c r="FY45" s="142">
        <v>0.08</v>
      </c>
      <c r="FZ45" s="142">
        <v>0.05</v>
      </c>
      <c r="GA45" s="151"/>
      <c r="GB45" s="151"/>
      <c r="GC45" s="153"/>
      <c r="GD45" s="142">
        <v>0.03</v>
      </c>
      <c r="GE45" s="142">
        <v>0.03</v>
      </c>
      <c r="GF45" s="142">
        <v>0.02</v>
      </c>
      <c r="GG45" s="142">
        <v>0.01</v>
      </c>
      <c r="GH45" s="142">
        <v>0.01</v>
      </c>
      <c r="GI45" s="142">
        <v>0.08</v>
      </c>
      <c r="GJ45" s="142">
        <v>0.04</v>
      </c>
      <c r="GK45" s="142">
        <v>0.03</v>
      </c>
      <c r="GL45" s="24">
        <v>0</v>
      </c>
      <c r="GM45" s="142">
        <v>0.04</v>
      </c>
      <c r="GN45" s="142">
        <v>0.03</v>
      </c>
      <c r="GO45" s="142">
        <v>0.02</v>
      </c>
      <c r="GP45" s="142">
        <v>0.01</v>
      </c>
      <c r="GQ45" s="142">
        <v>0.01</v>
      </c>
      <c r="GR45" s="142">
        <v>0.01</v>
      </c>
      <c r="GS45" s="142">
        <v>0.03</v>
      </c>
      <c r="GT45" s="76">
        <v>0.1</v>
      </c>
      <c r="GU45" s="24"/>
      <c r="GV45" s="24"/>
      <c r="GW45" s="24"/>
      <c r="GX45" s="24"/>
      <c r="GY45" s="24"/>
      <c r="GZ45" s="24"/>
      <c r="HA45" s="24"/>
      <c r="HB45" s="24"/>
      <c r="HC45" s="24"/>
      <c r="HD45" s="24"/>
      <c r="HE45" s="24"/>
      <c r="HF45" s="24"/>
      <c r="HG45" s="24"/>
      <c r="HH45" s="151"/>
      <c r="HI45" s="151"/>
      <c r="HJ45" s="207"/>
      <c r="HK45" s="24"/>
      <c r="HL45" s="24"/>
      <c r="HM45" s="24"/>
      <c r="HN45" s="24"/>
      <c r="HO45" s="24"/>
      <c r="HP45" s="24"/>
      <c r="HQ45" s="24"/>
      <c r="HR45" s="24"/>
      <c r="HS45" s="24"/>
      <c r="HT45" s="24"/>
      <c r="HU45" s="24"/>
      <c r="HV45" s="24"/>
      <c r="HW45" s="24"/>
      <c r="HX45" s="24"/>
      <c r="HY45" s="24"/>
      <c r="HZ45" s="24"/>
      <c r="IA45" s="24"/>
      <c r="IB45" s="24"/>
      <c r="IC45" s="24"/>
      <c r="ID45" s="24"/>
      <c r="IE45" s="24"/>
      <c r="IF45" s="24"/>
      <c r="IG45" s="24"/>
      <c r="IH45" s="24"/>
      <c r="II45" s="24"/>
      <c r="IJ45" s="24"/>
      <c r="IK45" s="24"/>
      <c r="IL45" s="24"/>
      <c r="IM45" s="24"/>
      <c r="IN45" s="24"/>
      <c r="IO45" s="24"/>
      <c r="IP45" s="151"/>
      <c r="IQ45" s="151"/>
      <c r="IR45" s="207"/>
      <c r="IS45" s="24"/>
      <c r="IT45" s="24"/>
      <c r="IU45" s="24"/>
      <c r="IV45" s="24"/>
      <c r="IW45" s="24"/>
      <c r="IX45" s="24"/>
      <c r="IY45" s="24"/>
      <c r="IZ45" s="24"/>
      <c r="JA45" s="24"/>
      <c r="JB45" s="24"/>
      <c r="JC45" s="24"/>
      <c r="JD45" s="24"/>
      <c r="JE45" s="24"/>
      <c r="JF45" s="24"/>
      <c r="JG45" s="24"/>
      <c r="JH45" s="24"/>
      <c r="JI45" s="24"/>
      <c r="JJ45" s="24"/>
      <c r="JK45" s="24"/>
      <c r="JL45" s="24"/>
      <c r="JM45" s="24"/>
      <c r="JN45" s="24"/>
      <c r="JO45" s="24"/>
      <c r="JP45" s="24"/>
      <c r="JQ45" s="24"/>
      <c r="JR45" s="24"/>
      <c r="JS45" s="24"/>
      <c r="JT45" s="24"/>
      <c r="JU45" s="25"/>
      <c r="JV45" s="24"/>
      <c r="JW45" s="151"/>
      <c r="JX45" s="151"/>
      <c r="JY45" s="207"/>
      <c r="JZ45" s="24"/>
      <c r="KA45" s="24"/>
      <c r="KB45" s="24"/>
      <c r="KC45" s="24"/>
      <c r="KD45" s="24"/>
      <c r="KE45" s="24"/>
      <c r="KF45" s="24"/>
      <c r="KG45" s="24"/>
      <c r="KH45" s="24"/>
      <c r="KI45" s="24"/>
      <c r="KJ45" s="24"/>
      <c r="KK45" s="24"/>
      <c r="KL45" s="24"/>
      <c r="KM45" s="24"/>
      <c r="KN45" s="24"/>
      <c r="KO45" s="24"/>
      <c r="KP45" s="24"/>
      <c r="KQ45" s="24"/>
      <c r="KR45" s="24"/>
      <c r="KS45" s="24"/>
      <c r="KT45" s="24"/>
      <c r="KU45" s="24"/>
      <c r="KV45" s="24"/>
      <c r="KW45" s="24"/>
      <c r="KX45" s="24"/>
      <c r="KY45" s="24"/>
      <c r="KZ45" s="24"/>
      <c r="LA45" s="24"/>
      <c r="LB45" s="24"/>
      <c r="LC45" s="24"/>
      <c r="LD45" s="24"/>
      <c r="LE45" s="151"/>
      <c r="LF45" s="151"/>
      <c r="LG45" s="207"/>
      <c r="LH45" s="24"/>
      <c r="LI45" s="24"/>
      <c r="LJ45" s="24"/>
      <c r="LK45" s="24"/>
      <c r="LL45" s="24"/>
      <c r="LM45" s="24"/>
      <c r="LN45" s="24"/>
      <c r="LO45" s="24"/>
      <c r="LP45" s="24"/>
      <c r="LQ45" s="24"/>
      <c r="LR45" s="24"/>
      <c r="LS45" s="24"/>
      <c r="LT45" s="24"/>
      <c r="LU45" s="24"/>
      <c r="LV45" s="24"/>
      <c r="LW45" s="24"/>
      <c r="LX45" s="24"/>
      <c r="LY45" s="24"/>
      <c r="LZ45" s="24"/>
      <c r="MA45" s="24"/>
      <c r="MB45" s="24"/>
      <c r="MC45" s="24"/>
      <c r="MD45" s="24"/>
      <c r="ME45" s="24"/>
      <c r="MF45" s="24"/>
      <c r="MG45" s="24"/>
      <c r="MH45" s="24"/>
      <c r="MI45" s="24"/>
      <c r="MJ45" s="24"/>
      <c r="MK45" s="24"/>
      <c r="ML45" s="24"/>
    </row>
    <row r="46" spans="1:350" ht="13.9" customHeight="1" outlineLevel="2" x14ac:dyDescent="0.2">
      <c r="A46" s="185" t="s">
        <v>1061</v>
      </c>
      <c r="B46" s="218" t="s">
        <v>1063</v>
      </c>
      <c r="C46" s="214" t="s">
        <v>105</v>
      </c>
      <c r="D46" s="216">
        <v>6252</v>
      </c>
      <c r="E46" s="175">
        <v>155</v>
      </c>
      <c r="F46" s="175">
        <f>D46-E46</f>
        <v>6097</v>
      </c>
      <c r="G46" s="175" t="s">
        <v>1039</v>
      </c>
      <c r="H46" s="170" t="s">
        <v>855</v>
      </c>
      <c r="I46" s="170" t="s">
        <v>836</v>
      </c>
      <c r="J46" s="212">
        <v>6252</v>
      </c>
      <c r="K46" s="212">
        <f>E46+R46+AY46+CG46+DO46+ET46+GB46+HI46+IQ46+JX46+LF46</f>
        <v>6252</v>
      </c>
      <c r="L46" s="172">
        <f>K46/J46</f>
        <v>1</v>
      </c>
      <c r="M46" s="172">
        <f>K46/D46</f>
        <v>1</v>
      </c>
      <c r="N46" s="183">
        <f ca="1">SUMIF($EV$8:$FZ$9,$O$5,$EV47:$FZ47)-SUMIF($EV$8:$FZ$9,$Q$5,$EV47:$FZ47)</f>
        <v>0</v>
      </c>
      <c r="O46" s="156"/>
      <c r="P46" s="16" t="s">
        <v>25</v>
      </c>
      <c r="Q46" s="150">
        <v>0</v>
      </c>
      <c r="R46" s="150">
        <v>0</v>
      </c>
      <c r="S46" s="152" t="e">
        <v>#DIV/0!</v>
      </c>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50">
        <f t="shared" ca="1" si="77"/>
        <v>0</v>
      </c>
      <c r="AY46" s="150">
        <f>SUM(BA47:CE47)</f>
        <v>0</v>
      </c>
      <c r="AZ46" s="152" t="e">
        <f ca="1">AY46/AX46</f>
        <v>#DIV/0!</v>
      </c>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50">
        <f t="shared" ref="CF46" si="115">SUM(CI46:DM46)</f>
        <v>1170</v>
      </c>
      <c r="CG46" s="150">
        <f>SUM(CI47:DM47)</f>
        <v>542</v>
      </c>
      <c r="CH46" s="152">
        <f>CG46/CF46</f>
        <v>0.46324786324786327</v>
      </c>
      <c r="CI46" s="129"/>
      <c r="CJ46" s="129"/>
      <c r="CK46" s="129"/>
      <c r="CL46" s="129"/>
      <c r="CM46" s="129"/>
      <c r="CN46" s="129"/>
      <c r="CO46" s="129"/>
      <c r="CP46" s="101"/>
      <c r="CQ46" s="101"/>
      <c r="CR46" s="101"/>
      <c r="CS46" s="101"/>
      <c r="CT46" s="101">
        <v>30</v>
      </c>
      <c r="CU46" s="101">
        <v>30</v>
      </c>
      <c r="CV46" s="101">
        <v>30</v>
      </c>
      <c r="CW46" s="129">
        <v>40</v>
      </c>
      <c r="CX46" s="129">
        <v>40</v>
      </c>
      <c r="CY46" s="129">
        <v>40</v>
      </c>
      <c r="CZ46" s="129">
        <v>40</v>
      </c>
      <c r="DA46" s="140">
        <v>40</v>
      </c>
      <c r="DB46" s="140">
        <v>40</v>
      </c>
      <c r="DC46" s="140">
        <v>40</v>
      </c>
      <c r="DD46" s="140">
        <v>80</v>
      </c>
      <c r="DE46" s="140">
        <v>80</v>
      </c>
      <c r="DF46" s="140">
        <v>80</v>
      </c>
      <c r="DG46" s="129">
        <v>80</v>
      </c>
      <c r="DH46" s="140">
        <v>80</v>
      </c>
      <c r="DI46" s="140">
        <v>80</v>
      </c>
      <c r="DJ46" s="129">
        <v>80</v>
      </c>
      <c r="DK46" s="129">
        <v>80</v>
      </c>
      <c r="DL46" s="140">
        <v>80</v>
      </c>
      <c r="DM46" s="129">
        <v>80</v>
      </c>
      <c r="DN46" s="150">
        <f t="shared" ref="DN46" si="116">SUM(DQ46:ER46)</f>
        <v>2160</v>
      </c>
      <c r="DO46" s="150">
        <f>SUM(DQ47:ER47)</f>
        <v>2588</v>
      </c>
      <c r="DP46" s="152">
        <f t="shared" si="67"/>
        <v>1.1981481481481482</v>
      </c>
      <c r="DQ46" s="16">
        <v>80</v>
      </c>
      <c r="DR46" s="113">
        <v>80</v>
      </c>
      <c r="DS46" s="113">
        <v>80</v>
      </c>
      <c r="DT46" s="113">
        <v>80</v>
      </c>
      <c r="DU46" s="113">
        <v>80</v>
      </c>
      <c r="DV46" s="113">
        <v>80</v>
      </c>
      <c r="DW46" s="113">
        <v>80</v>
      </c>
      <c r="DX46" s="113">
        <v>80</v>
      </c>
      <c r="DY46" s="113">
        <v>80</v>
      </c>
      <c r="DZ46" s="113">
        <v>80</v>
      </c>
      <c r="EA46" s="113">
        <v>80</v>
      </c>
      <c r="EB46" s="113">
        <v>80</v>
      </c>
      <c r="EC46" s="124">
        <v>80</v>
      </c>
      <c r="ED46" s="124">
        <v>80</v>
      </c>
      <c r="EE46" s="124">
        <v>80</v>
      </c>
      <c r="EF46" s="124">
        <v>80</v>
      </c>
      <c r="EG46" s="124">
        <v>80</v>
      </c>
      <c r="EH46" s="124"/>
      <c r="EI46" s="124">
        <v>80</v>
      </c>
      <c r="EJ46" s="124">
        <v>80</v>
      </c>
      <c r="EK46" s="124">
        <v>80</v>
      </c>
      <c r="EL46" s="124">
        <v>80</v>
      </c>
      <c r="EM46" s="124">
        <v>80</v>
      </c>
      <c r="EN46" s="124">
        <v>80</v>
      </c>
      <c r="EO46" s="124">
        <v>80</v>
      </c>
      <c r="EP46" s="124">
        <v>80</v>
      </c>
      <c r="EQ46" s="124">
        <v>80</v>
      </c>
      <c r="ER46" s="129">
        <v>80</v>
      </c>
      <c r="ES46" s="150">
        <f t="shared" ref="ES46" ca="1" si="117">SUMIF($EV$8:$FZ$9,$O$5,EV46:FZ46)</f>
        <v>2480</v>
      </c>
      <c r="ET46" s="150">
        <f t="shared" ref="ET46:ET108" si="118">SUM(EV47:FZ47)</f>
        <v>2527</v>
      </c>
      <c r="EU46" s="152">
        <f t="shared" ref="EU46:EU108" ca="1" si="119">ET46/ES46</f>
        <v>1.0189516129032259</v>
      </c>
      <c r="EV46" s="16">
        <v>80</v>
      </c>
      <c r="EW46" s="67">
        <v>80</v>
      </c>
      <c r="EX46" s="124">
        <v>80</v>
      </c>
      <c r="EY46" s="140">
        <v>80</v>
      </c>
      <c r="EZ46" s="129">
        <v>80</v>
      </c>
      <c r="FA46" s="129">
        <v>80</v>
      </c>
      <c r="FB46" s="129">
        <v>80</v>
      </c>
      <c r="FC46" s="129">
        <v>80</v>
      </c>
      <c r="FD46" s="129">
        <v>80</v>
      </c>
      <c r="FE46" s="129">
        <v>80</v>
      </c>
      <c r="FF46" s="129">
        <v>80</v>
      </c>
      <c r="FG46" s="129">
        <v>80</v>
      </c>
      <c r="FH46" s="16">
        <v>80</v>
      </c>
      <c r="FI46" s="16">
        <v>80</v>
      </c>
      <c r="FJ46" s="16">
        <v>80</v>
      </c>
      <c r="FK46" s="16">
        <v>80</v>
      </c>
      <c r="FL46" s="16">
        <v>80</v>
      </c>
      <c r="FM46" s="16">
        <v>80</v>
      </c>
      <c r="FN46" s="16">
        <v>80</v>
      </c>
      <c r="FO46" s="16">
        <v>80</v>
      </c>
      <c r="FP46" s="16">
        <v>80</v>
      </c>
      <c r="FQ46" s="16">
        <v>80</v>
      </c>
      <c r="FR46" s="16">
        <v>80</v>
      </c>
      <c r="FS46" s="16">
        <v>80</v>
      </c>
      <c r="FT46" s="16">
        <v>80</v>
      </c>
      <c r="FU46" s="16">
        <v>80</v>
      </c>
      <c r="FV46" s="16">
        <v>80</v>
      </c>
      <c r="FW46" s="16">
        <v>80</v>
      </c>
      <c r="FX46" s="16">
        <v>80</v>
      </c>
      <c r="FY46" s="16">
        <v>80</v>
      </c>
      <c r="FZ46" s="16">
        <v>80</v>
      </c>
      <c r="GA46" s="150">
        <f t="shared" ref="GA46" ca="1" si="120">SUMIF($GD$8:$HG$9,$O$5,GD46:HG46)</f>
        <v>1040</v>
      </c>
      <c r="GB46" s="150">
        <f t="shared" ref="GB46" si="121">SUM(GD47:HG47)</f>
        <v>440</v>
      </c>
      <c r="GC46" s="152">
        <f t="shared" ref="GC46" ca="1" si="122">GB46/GA46</f>
        <v>0.42307692307692307</v>
      </c>
      <c r="GD46" s="16">
        <v>80</v>
      </c>
      <c r="GE46" s="16">
        <v>80</v>
      </c>
      <c r="GF46" s="16">
        <v>80</v>
      </c>
      <c r="GG46" s="16">
        <v>80</v>
      </c>
      <c r="GH46" s="16">
        <v>80</v>
      </c>
      <c r="GI46" s="16">
        <v>80</v>
      </c>
      <c r="GJ46" s="16">
        <v>80</v>
      </c>
      <c r="GK46" s="16">
        <v>80</v>
      </c>
      <c r="GL46" s="16">
        <v>80</v>
      </c>
      <c r="GM46" s="16">
        <v>80</v>
      </c>
      <c r="GN46" s="16">
        <v>80</v>
      </c>
      <c r="GO46" s="16">
        <v>40</v>
      </c>
      <c r="GP46" s="16">
        <v>40</v>
      </c>
      <c r="GQ46" s="16">
        <v>40</v>
      </c>
      <c r="GR46" s="16">
        <v>40</v>
      </c>
      <c r="GS46" s="16"/>
      <c r="GT46" s="16"/>
      <c r="GU46" s="16"/>
      <c r="GV46" s="16"/>
      <c r="GW46" s="16"/>
      <c r="GX46" s="16"/>
      <c r="GY46" s="16"/>
      <c r="GZ46" s="16"/>
      <c r="HA46" s="16"/>
      <c r="HB46" s="16"/>
      <c r="HC46" s="16"/>
      <c r="HD46" s="16"/>
      <c r="HE46" s="16"/>
      <c r="HF46" s="16"/>
      <c r="HG46" s="16"/>
      <c r="HH46" s="150"/>
      <c r="HI46" s="150">
        <v>0</v>
      </c>
      <c r="HJ46" s="152" t="e">
        <v>#DIV/0!</v>
      </c>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50"/>
      <c r="IQ46" s="150">
        <v>0</v>
      </c>
      <c r="IR46" s="152" t="e">
        <v>#DIV/0!</v>
      </c>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23"/>
      <c r="JV46" s="16"/>
      <c r="JW46" s="150"/>
      <c r="JX46" s="150">
        <v>0</v>
      </c>
      <c r="JY46" s="152" t="e">
        <v>#DIV/0!</v>
      </c>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50"/>
      <c r="LF46" s="150">
        <v>0</v>
      </c>
      <c r="LG46" s="152" t="e">
        <v>#DIV/0!</v>
      </c>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row>
    <row r="47" spans="1:350" ht="13.9" customHeight="1" outlineLevel="2" x14ac:dyDescent="0.2">
      <c r="A47" s="186"/>
      <c r="B47" s="219"/>
      <c r="C47" s="215"/>
      <c r="D47" s="217"/>
      <c r="E47" s="176"/>
      <c r="F47" s="176"/>
      <c r="G47" s="176"/>
      <c r="H47" s="171"/>
      <c r="I47" s="171"/>
      <c r="J47" s="213"/>
      <c r="K47" s="213"/>
      <c r="L47" s="173"/>
      <c r="M47" s="173"/>
      <c r="N47" s="184"/>
      <c r="O47" s="157"/>
      <c r="P47" s="17" t="s">
        <v>26</v>
      </c>
      <c r="Q47" s="151"/>
      <c r="R47" s="151"/>
      <c r="S47" s="153"/>
      <c r="T47" s="61"/>
      <c r="U47" s="61"/>
      <c r="V47" s="61"/>
      <c r="W47" s="61"/>
      <c r="X47" s="61"/>
      <c r="Y47" s="61"/>
      <c r="Z47" s="61"/>
      <c r="AA47" s="61"/>
      <c r="AB47" s="61"/>
      <c r="AC47" s="61"/>
      <c r="AD47" s="61"/>
      <c r="AE47" s="61"/>
      <c r="AF47" s="61"/>
      <c r="AG47" s="62"/>
      <c r="AH47" s="61"/>
      <c r="AI47" s="61"/>
      <c r="AJ47" s="61"/>
      <c r="AK47" s="61"/>
      <c r="AL47" s="24"/>
      <c r="AM47" s="24"/>
      <c r="AN47" s="24"/>
      <c r="AO47" s="24"/>
      <c r="AP47" s="24"/>
      <c r="AQ47" s="24"/>
      <c r="AR47" s="24"/>
      <c r="AS47" s="61"/>
      <c r="AT47" s="61"/>
      <c r="AU47" s="61"/>
      <c r="AV47" s="61"/>
      <c r="AW47" s="61"/>
      <c r="AX47" s="151"/>
      <c r="AY47" s="151"/>
      <c r="AZ47" s="153"/>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151"/>
      <c r="CG47" s="151"/>
      <c r="CH47" s="153"/>
      <c r="CI47" s="141"/>
      <c r="CJ47" s="141"/>
      <c r="CK47" s="141"/>
      <c r="CL47" s="141"/>
      <c r="CM47" s="141"/>
      <c r="CN47" s="141"/>
      <c r="CO47" s="141"/>
      <c r="CP47" s="95"/>
      <c r="CQ47" s="95"/>
      <c r="CR47" s="95"/>
      <c r="CS47" s="95"/>
      <c r="CT47" s="95">
        <v>3</v>
      </c>
      <c r="CU47" s="95">
        <v>7</v>
      </c>
      <c r="CV47" s="95">
        <v>9</v>
      </c>
      <c r="CW47" s="141">
        <f>9+4+8</f>
        <v>21</v>
      </c>
      <c r="CX47" s="141">
        <v>50</v>
      </c>
      <c r="CY47" s="141">
        <v>38</v>
      </c>
      <c r="CZ47" s="141">
        <v>58</v>
      </c>
      <c r="DA47" s="141">
        <v>81</v>
      </c>
      <c r="DB47" s="141">
        <v>92</v>
      </c>
      <c r="DC47" s="141">
        <v>67</v>
      </c>
      <c r="DD47" s="141">
        <v>31</v>
      </c>
      <c r="DE47" s="141">
        <v>41</v>
      </c>
      <c r="DF47" s="141">
        <v>0</v>
      </c>
      <c r="DG47" s="141"/>
      <c r="DH47" s="141">
        <v>17</v>
      </c>
      <c r="DI47" s="141">
        <v>12</v>
      </c>
      <c r="DJ47" s="141"/>
      <c r="DK47" s="141"/>
      <c r="DL47" s="141">
        <v>15</v>
      </c>
      <c r="DM47" s="141"/>
      <c r="DN47" s="151"/>
      <c r="DO47" s="151"/>
      <c r="DP47" s="153"/>
      <c r="DQ47" s="24">
        <v>45</v>
      </c>
      <c r="DR47" s="114">
        <v>52</v>
      </c>
      <c r="DS47" s="114">
        <v>45</v>
      </c>
      <c r="DT47" s="114">
        <v>64</v>
      </c>
      <c r="DU47" s="114">
        <f>61+20</f>
        <v>81</v>
      </c>
      <c r="DV47" s="121">
        <f>92+19</f>
        <v>111</v>
      </c>
      <c r="DW47" s="121">
        <f>97+14</f>
        <v>111</v>
      </c>
      <c r="DX47" s="121">
        <f>81+20</f>
        <v>101</v>
      </c>
      <c r="DY47" s="121">
        <f>90+17</f>
        <v>107</v>
      </c>
      <c r="DZ47" s="121">
        <f>87+26</f>
        <v>113</v>
      </c>
      <c r="EA47" s="121">
        <f>95+14</f>
        <v>109</v>
      </c>
      <c r="EB47" s="121">
        <f>85+25</f>
        <v>110</v>
      </c>
      <c r="EC47" s="125">
        <f>75+14</f>
        <v>89</v>
      </c>
      <c r="ED47" s="125">
        <f>52+20+14</f>
        <v>86</v>
      </c>
      <c r="EE47" s="125">
        <f>95+32</f>
        <v>127</v>
      </c>
      <c r="EF47" s="125">
        <f>108+31</f>
        <v>139</v>
      </c>
      <c r="EG47" s="125">
        <f>120+22</f>
        <v>142</v>
      </c>
      <c r="EH47" s="125"/>
      <c r="EI47" s="125">
        <f>66+18</f>
        <v>84</v>
      </c>
      <c r="EJ47" s="125">
        <v>9</v>
      </c>
      <c r="EK47" s="125">
        <f>112+18</f>
        <v>130</v>
      </c>
      <c r="EL47" s="125">
        <f>116+30</f>
        <v>146</v>
      </c>
      <c r="EM47" s="125">
        <f>92+12</f>
        <v>104</v>
      </c>
      <c r="EN47" s="125">
        <f>82+22</f>
        <v>104</v>
      </c>
      <c r="EO47" s="125">
        <f>77+27</f>
        <v>104</v>
      </c>
      <c r="EP47" s="125">
        <f>72+25</f>
        <v>97</v>
      </c>
      <c r="EQ47" s="125">
        <f>69+30</f>
        <v>99</v>
      </c>
      <c r="ER47" s="125">
        <v>79</v>
      </c>
      <c r="ES47" s="151"/>
      <c r="ET47" s="151"/>
      <c r="EU47" s="153"/>
      <c r="EV47" s="24">
        <v>110</v>
      </c>
      <c r="EW47" s="125">
        <v>103</v>
      </c>
      <c r="EX47" s="125">
        <v>45</v>
      </c>
      <c r="EY47" s="141">
        <v>80</v>
      </c>
      <c r="EZ47" s="141">
        <v>87</v>
      </c>
      <c r="FA47" s="141">
        <v>119</v>
      </c>
      <c r="FB47" s="141">
        <v>119</v>
      </c>
      <c r="FC47" s="141">
        <v>131</v>
      </c>
      <c r="FD47" s="141">
        <v>121</v>
      </c>
      <c r="FE47" s="141">
        <v>62</v>
      </c>
      <c r="FF47" s="141">
        <v>90</v>
      </c>
      <c r="FG47" s="141">
        <v>74</v>
      </c>
      <c r="FH47" s="141">
        <v>63</v>
      </c>
      <c r="FI47" s="141">
        <v>49</v>
      </c>
      <c r="FJ47" s="24">
        <v>40</v>
      </c>
      <c r="FK47" s="141">
        <v>41</v>
      </c>
      <c r="FL47" s="24">
        <v>29</v>
      </c>
      <c r="FM47" s="141">
        <v>44</v>
      </c>
      <c r="FN47" s="24">
        <v>65</v>
      </c>
      <c r="FO47" s="141">
        <f>55+10</f>
        <v>65</v>
      </c>
      <c r="FP47" s="141">
        <v>59</v>
      </c>
      <c r="FQ47" s="24">
        <v>64</v>
      </c>
      <c r="FR47" s="24">
        <v>40</v>
      </c>
      <c r="FS47" s="24">
        <v>16</v>
      </c>
      <c r="FT47" s="24">
        <v>59</v>
      </c>
      <c r="FU47" s="24">
        <v>42</v>
      </c>
      <c r="FV47" s="24">
        <v>176</v>
      </c>
      <c r="FW47" s="24">
        <v>242</v>
      </c>
      <c r="FX47" s="24">
        <v>118</v>
      </c>
      <c r="FY47" s="24">
        <v>107</v>
      </c>
      <c r="FZ47" s="24">
        <v>67</v>
      </c>
      <c r="GA47" s="151"/>
      <c r="GB47" s="151"/>
      <c r="GC47" s="153"/>
      <c r="GD47" s="24">
        <v>52</v>
      </c>
      <c r="GE47" s="24">
        <v>81</v>
      </c>
      <c r="GF47" s="24">
        <v>46</v>
      </c>
      <c r="GG47" s="24">
        <v>52</v>
      </c>
      <c r="GH47" s="24">
        <v>21</v>
      </c>
      <c r="GI47" s="24">
        <v>38</v>
      </c>
      <c r="GJ47" s="24">
        <v>41</v>
      </c>
      <c r="GK47" s="24">
        <v>9</v>
      </c>
      <c r="GL47" s="24">
        <v>0</v>
      </c>
      <c r="GM47" s="24">
        <v>5</v>
      </c>
      <c r="GN47" s="24">
        <v>16</v>
      </c>
      <c r="GO47" s="24">
        <v>14</v>
      </c>
      <c r="GP47" s="24">
        <v>12</v>
      </c>
      <c r="GQ47" s="24">
        <v>16</v>
      </c>
      <c r="GR47" s="24">
        <v>16</v>
      </c>
      <c r="GS47" s="24"/>
      <c r="GT47" s="24">
        <v>21</v>
      </c>
      <c r="GU47" s="24"/>
      <c r="GV47" s="24"/>
      <c r="GW47" s="24"/>
      <c r="GX47" s="24"/>
      <c r="GY47" s="24"/>
      <c r="GZ47" s="24"/>
      <c r="HA47" s="24"/>
      <c r="HB47" s="24"/>
      <c r="HC47" s="24"/>
      <c r="HD47" s="24"/>
      <c r="HE47" s="24"/>
      <c r="HF47" s="24"/>
      <c r="HG47" s="24"/>
      <c r="HH47" s="151"/>
      <c r="HI47" s="151"/>
      <c r="HJ47" s="153"/>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151"/>
      <c r="IQ47" s="151"/>
      <c r="IR47" s="153"/>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5"/>
      <c r="JV47" s="24"/>
      <c r="JW47" s="151"/>
      <c r="JX47" s="151"/>
      <c r="JY47" s="153"/>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151"/>
      <c r="LF47" s="151"/>
      <c r="LG47" s="153"/>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row>
    <row r="48" spans="1:350" ht="13.9" customHeight="1" outlineLevel="2" x14ac:dyDescent="0.2">
      <c r="A48" s="185" t="s">
        <v>1062</v>
      </c>
      <c r="B48" s="218" t="s">
        <v>1068</v>
      </c>
      <c r="C48" s="214" t="s">
        <v>99</v>
      </c>
      <c r="D48" s="216">
        <v>26</v>
      </c>
      <c r="E48" s="175">
        <v>0</v>
      </c>
      <c r="F48" s="175">
        <f>D48-E48</f>
        <v>26</v>
      </c>
      <c r="G48" s="175" t="s">
        <v>1030</v>
      </c>
      <c r="H48" s="170" t="s">
        <v>887</v>
      </c>
      <c r="I48" s="170" t="s">
        <v>959</v>
      </c>
      <c r="J48" s="212">
        <f ca="1">E48+Q48+AX48+CF48+DN48+ES48+GA48+HH48+IP48+JW48+LE48</f>
        <v>26</v>
      </c>
      <c r="K48" s="212">
        <f>E48+R48+AY48+CG48+DO48+ET48+GB48+HI48+IQ48+JX48+LF48</f>
        <v>26</v>
      </c>
      <c r="L48" s="172">
        <f ca="1">K48/J48</f>
        <v>1</v>
      </c>
      <c r="M48" s="172">
        <f>K48/D48</f>
        <v>1</v>
      </c>
      <c r="N48" s="183">
        <f ca="1">SUMIF($EV$8:$FZ$9,$O$5,$EV49:$FZ49)-SUMIF($EV$8:$FZ$9,$Q$5,$EV49:$FZ49)</f>
        <v>0</v>
      </c>
      <c r="O48" s="156"/>
      <c r="P48" s="16" t="s">
        <v>25</v>
      </c>
      <c r="Q48" s="150">
        <v>0</v>
      </c>
      <c r="R48" s="150">
        <v>0</v>
      </c>
      <c r="S48" s="152" t="e">
        <v>#DIV/0!</v>
      </c>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50">
        <f t="shared" ca="1" si="77"/>
        <v>0</v>
      </c>
      <c r="AY48" s="150">
        <f>SUM(BA49:CE49)</f>
        <v>0</v>
      </c>
      <c r="AZ48" s="152" t="e">
        <f ca="1">AY48/AX48</f>
        <v>#DIV/0!</v>
      </c>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50">
        <f t="shared" ref="CF48" si="123">SUM(CI48:DM48)</f>
        <v>4</v>
      </c>
      <c r="CG48" s="150">
        <f>SUM(CI49:DM49)</f>
        <v>0</v>
      </c>
      <c r="CH48" s="152">
        <f>CG48/CF48</f>
        <v>0</v>
      </c>
      <c r="CI48" s="129"/>
      <c r="CJ48" s="129"/>
      <c r="CK48" s="129"/>
      <c r="CL48" s="129"/>
      <c r="CM48" s="129"/>
      <c r="CN48" s="129"/>
      <c r="CO48" s="129"/>
      <c r="CP48" s="101"/>
      <c r="CQ48" s="101"/>
      <c r="CR48" s="101"/>
      <c r="CS48" s="101"/>
      <c r="CT48" s="101"/>
      <c r="CU48" s="101"/>
      <c r="CV48" s="101"/>
      <c r="CW48" s="101"/>
      <c r="CX48" s="129"/>
      <c r="CY48" s="129"/>
      <c r="CZ48" s="129"/>
      <c r="DA48" s="129"/>
      <c r="DB48" s="129">
        <v>1</v>
      </c>
      <c r="DC48" s="140">
        <v>1</v>
      </c>
      <c r="DD48" s="129"/>
      <c r="DE48" s="129"/>
      <c r="DF48" s="129"/>
      <c r="DG48" s="129"/>
      <c r="DH48" s="129"/>
      <c r="DI48" s="129"/>
      <c r="DJ48" s="129">
        <v>1</v>
      </c>
      <c r="DK48" s="129">
        <v>1</v>
      </c>
      <c r="DL48" s="129"/>
      <c r="DM48" s="129"/>
      <c r="DN48" s="150">
        <f t="shared" ref="DN48" si="124">SUM(DQ48:ER48)</f>
        <v>8</v>
      </c>
      <c r="DO48" s="150">
        <f>SUM(DQ49:ER49)</f>
        <v>2</v>
      </c>
      <c r="DP48" s="152">
        <f t="shared" si="67"/>
        <v>0.25</v>
      </c>
      <c r="DQ48" s="108"/>
      <c r="DR48" s="113"/>
      <c r="DS48" s="113">
        <v>1</v>
      </c>
      <c r="DT48" s="113">
        <v>1</v>
      </c>
      <c r="DU48" s="113"/>
      <c r="DV48" s="113"/>
      <c r="DW48" s="16"/>
      <c r="DX48" s="113"/>
      <c r="DY48" s="113"/>
      <c r="DZ48" s="113">
        <v>1</v>
      </c>
      <c r="EA48" s="113">
        <v>1</v>
      </c>
      <c r="EB48" s="113"/>
      <c r="EC48" s="122"/>
      <c r="ED48" s="16"/>
      <c r="EE48" s="16"/>
      <c r="EF48" s="16">
        <v>1</v>
      </c>
      <c r="EG48" s="16">
        <v>1</v>
      </c>
      <c r="EH48" s="16"/>
      <c r="EI48" s="16"/>
      <c r="EJ48" s="16"/>
      <c r="EK48" s="16"/>
      <c r="EL48" s="16"/>
      <c r="EM48" s="16"/>
      <c r="EN48" s="16"/>
      <c r="EO48" s="16"/>
      <c r="EP48" s="16"/>
      <c r="EQ48" s="16">
        <v>1</v>
      </c>
      <c r="ER48" s="16">
        <v>1</v>
      </c>
      <c r="ES48" s="150">
        <f t="shared" ref="ES48" ca="1" si="125">SUMIF($EV$8:$FZ$9,$O$5,EV48:FZ48)</f>
        <v>10</v>
      </c>
      <c r="ET48" s="150">
        <f t="shared" si="118"/>
        <v>7</v>
      </c>
      <c r="EU48" s="152">
        <f t="shared" ca="1" si="119"/>
        <v>0.7</v>
      </c>
      <c r="EV48" s="16"/>
      <c r="EW48" s="67"/>
      <c r="EX48" s="124">
        <v>1</v>
      </c>
      <c r="EY48" s="140">
        <v>1</v>
      </c>
      <c r="EZ48" s="16"/>
      <c r="FA48" s="16"/>
      <c r="FB48" s="16"/>
      <c r="FC48" s="129">
        <v>1</v>
      </c>
      <c r="FD48" s="129">
        <v>1</v>
      </c>
      <c r="FE48" s="129"/>
      <c r="FF48" s="129"/>
      <c r="FG48" s="129"/>
      <c r="FH48" s="16">
        <v>1</v>
      </c>
      <c r="FI48" s="16">
        <v>1</v>
      </c>
      <c r="FJ48" s="16"/>
      <c r="FK48" s="16"/>
      <c r="FL48" s="16"/>
      <c r="FM48" s="16">
        <v>1</v>
      </c>
      <c r="FN48" s="16">
        <v>1</v>
      </c>
      <c r="FO48" s="16"/>
      <c r="FP48" s="16"/>
      <c r="FQ48" s="16"/>
      <c r="FR48" s="16"/>
      <c r="FS48" s="16">
        <v>1</v>
      </c>
      <c r="FT48" s="16">
        <v>1</v>
      </c>
      <c r="FU48" s="16"/>
      <c r="FV48" s="16"/>
      <c r="FW48" s="16"/>
      <c r="FX48" s="16"/>
      <c r="FY48" s="16"/>
      <c r="FZ48" s="16"/>
      <c r="GA48" s="150">
        <f t="shared" ref="GA48" ca="1" si="126">SUMIF($GD$8:$HG$9,$O$5,GD48:HG48)</f>
        <v>4</v>
      </c>
      <c r="GB48" s="150">
        <f t="shared" ref="GB48" si="127">SUM(GD49:HG49)</f>
        <v>17</v>
      </c>
      <c r="GC48" s="152">
        <f t="shared" ref="GC48" ca="1" si="128">GB48/GA48</f>
        <v>4.25</v>
      </c>
      <c r="GD48" s="16"/>
      <c r="GE48" s="16"/>
      <c r="GF48" s="16">
        <v>1</v>
      </c>
      <c r="GG48" s="16">
        <v>1</v>
      </c>
      <c r="GH48" s="16"/>
      <c r="GI48" s="16"/>
      <c r="GJ48" s="16"/>
      <c r="GK48" s="16"/>
      <c r="GL48" s="16"/>
      <c r="GM48" s="16"/>
      <c r="GN48" s="16"/>
      <c r="GO48" s="16"/>
      <c r="GP48" s="16"/>
      <c r="GQ48" s="16"/>
      <c r="GR48" s="16">
        <v>2</v>
      </c>
      <c r="GS48" s="16"/>
      <c r="GT48" s="16"/>
      <c r="GU48" s="16"/>
      <c r="GV48" s="16"/>
      <c r="GW48" s="16"/>
      <c r="GX48" s="16"/>
      <c r="GY48" s="16"/>
      <c r="GZ48" s="16"/>
      <c r="HA48" s="16"/>
      <c r="HB48" s="16"/>
      <c r="HC48" s="16"/>
      <c r="HD48" s="16"/>
      <c r="HE48" s="16"/>
      <c r="HF48" s="16"/>
      <c r="HG48" s="16"/>
      <c r="HH48" s="150"/>
      <c r="HI48" s="150">
        <v>0</v>
      </c>
      <c r="HJ48" s="152" t="e">
        <v>#DIV/0!</v>
      </c>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50"/>
      <c r="IQ48" s="150">
        <v>0</v>
      </c>
      <c r="IR48" s="152" t="e">
        <v>#DIV/0!</v>
      </c>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23"/>
      <c r="JV48" s="16"/>
      <c r="JW48" s="150"/>
      <c r="JX48" s="150">
        <v>0</v>
      </c>
      <c r="JY48" s="152" t="e">
        <v>#DIV/0!</v>
      </c>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50"/>
      <c r="LF48" s="150">
        <v>0</v>
      </c>
      <c r="LG48" s="152" t="e">
        <v>#DIV/0!</v>
      </c>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row>
    <row r="49" spans="1:350" ht="13.9" customHeight="1" outlineLevel="2" x14ac:dyDescent="0.2">
      <c r="A49" s="186"/>
      <c r="B49" s="219"/>
      <c r="C49" s="215"/>
      <c r="D49" s="217"/>
      <c r="E49" s="176"/>
      <c r="F49" s="176"/>
      <c r="G49" s="176"/>
      <c r="H49" s="171"/>
      <c r="I49" s="171"/>
      <c r="J49" s="213"/>
      <c r="K49" s="213"/>
      <c r="L49" s="173"/>
      <c r="M49" s="173"/>
      <c r="N49" s="184"/>
      <c r="O49" s="157"/>
      <c r="P49" s="17" t="s">
        <v>26</v>
      </c>
      <c r="Q49" s="151"/>
      <c r="R49" s="151"/>
      <c r="S49" s="153"/>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151"/>
      <c r="AY49" s="151"/>
      <c r="AZ49" s="153"/>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151"/>
      <c r="CG49" s="151"/>
      <c r="CH49" s="153"/>
      <c r="CI49" s="141"/>
      <c r="CJ49" s="141"/>
      <c r="CK49" s="141"/>
      <c r="CL49" s="141"/>
      <c r="CM49" s="141"/>
      <c r="CN49" s="141"/>
      <c r="CO49" s="141"/>
      <c r="CP49" s="95"/>
      <c r="CQ49" s="95"/>
      <c r="CR49" s="95"/>
      <c r="CS49" s="95"/>
      <c r="CT49" s="95"/>
      <c r="CU49" s="95"/>
      <c r="CV49" s="95"/>
      <c r="CW49" s="141"/>
      <c r="CX49" s="141"/>
      <c r="CY49" s="141"/>
      <c r="CZ49" s="141"/>
      <c r="DA49" s="141"/>
      <c r="DB49" s="141"/>
      <c r="DC49" s="141"/>
      <c r="DD49" s="141"/>
      <c r="DE49" s="141"/>
      <c r="DF49" s="141"/>
      <c r="DG49" s="141"/>
      <c r="DH49" s="141"/>
      <c r="DI49" s="141"/>
      <c r="DJ49" s="141"/>
      <c r="DK49" s="141"/>
      <c r="DL49" s="141"/>
      <c r="DM49" s="141"/>
      <c r="DN49" s="151"/>
      <c r="DO49" s="151"/>
      <c r="DP49" s="153"/>
      <c r="DQ49" s="109"/>
      <c r="DR49" s="114"/>
      <c r="DS49" s="114">
        <v>1</v>
      </c>
      <c r="DT49" s="114">
        <v>1</v>
      </c>
      <c r="DU49" s="114"/>
      <c r="DV49" s="121"/>
      <c r="DW49" s="24"/>
      <c r="DX49" s="121"/>
      <c r="DY49" s="121"/>
      <c r="DZ49" s="121">
        <v>0</v>
      </c>
      <c r="EA49" s="121">
        <v>0</v>
      </c>
      <c r="EB49" s="121"/>
      <c r="EC49" s="123"/>
      <c r="ED49" s="24"/>
      <c r="EE49" s="24"/>
      <c r="EF49" s="24"/>
      <c r="EG49" s="24"/>
      <c r="EH49" s="24"/>
      <c r="EI49" s="24"/>
      <c r="EJ49" s="24"/>
      <c r="EK49" s="24"/>
      <c r="EL49" s="24"/>
      <c r="EM49" s="24"/>
      <c r="EN49" s="24"/>
      <c r="EO49" s="24"/>
      <c r="EP49" s="24"/>
      <c r="EQ49" s="24"/>
      <c r="ER49" s="24"/>
      <c r="ES49" s="151"/>
      <c r="ET49" s="151"/>
      <c r="EU49" s="153"/>
      <c r="EV49" s="24"/>
      <c r="EW49" s="125"/>
      <c r="EX49" s="125">
        <v>1</v>
      </c>
      <c r="EY49" s="141">
        <v>0</v>
      </c>
      <c r="EZ49" s="24">
        <v>0</v>
      </c>
      <c r="FA49" s="24"/>
      <c r="FB49" s="24"/>
      <c r="FC49" s="141">
        <v>0</v>
      </c>
      <c r="FD49" s="141">
        <v>0</v>
      </c>
      <c r="FE49" s="141"/>
      <c r="FF49" s="141"/>
      <c r="FG49" s="141"/>
      <c r="FH49" s="24"/>
      <c r="FI49" s="24"/>
      <c r="FJ49" s="24"/>
      <c r="FK49" s="24"/>
      <c r="FL49" s="24"/>
      <c r="FM49" s="24">
        <v>1</v>
      </c>
      <c r="FN49" s="24">
        <v>1</v>
      </c>
      <c r="FO49" s="24"/>
      <c r="FP49" s="24"/>
      <c r="FQ49" s="24"/>
      <c r="FR49" s="24"/>
      <c r="FS49" s="24">
        <v>2</v>
      </c>
      <c r="FT49" s="24"/>
      <c r="FU49" s="24"/>
      <c r="FV49" s="24">
        <v>2</v>
      </c>
      <c r="FW49" s="24"/>
      <c r="FX49" s="24"/>
      <c r="FY49" s="24"/>
      <c r="FZ49" s="24"/>
      <c r="GA49" s="151"/>
      <c r="GB49" s="151"/>
      <c r="GC49" s="153"/>
      <c r="GD49" s="24">
        <v>3</v>
      </c>
      <c r="GE49" s="24">
        <v>1</v>
      </c>
      <c r="GF49" s="24"/>
      <c r="GG49" s="24"/>
      <c r="GH49" s="24">
        <v>2</v>
      </c>
      <c r="GI49" s="24">
        <v>4</v>
      </c>
      <c r="GJ49" s="24">
        <v>1</v>
      </c>
      <c r="GK49" s="24">
        <v>3</v>
      </c>
      <c r="GL49" s="24">
        <v>0</v>
      </c>
      <c r="GM49" s="24"/>
      <c r="GN49" s="24">
        <v>3</v>
      </c>
      <c r="GO49" s="24"/>
      <c r="GP49" s="24"/>
      <c r="GQ49" s="24"/>
      <c r="GR49" s="24"/>
      <c r="GS49" s="24"/>
      <c r="GT49" s="24"/>
      <c r="GU49" s="24"/>
      <c r="GV49" s="24"/>
      <c r="GW49" s="24"/>
      <c r="GX49" s="24"/>
      <c r="GY49" s="24"/>
      <c r="GZ49" s="24"/>
      <c r="HA49" s="24"/>
      <c r="HB49" s="24"/>
      <c r="HC49" s="24"/>
      <c r="HD49" s="24"/>
      <c r="HE49" s="24"/>
      <c r="HF49" s="24"/>
      <c r="HG49" s="24"/>
      <c r="HH49" s="151"/>
      <c r="HI49" s="151"/>
      <c r="HJ49" s="153"/>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151"/>
      <c r="IQ49" s="151"/>
      <c r="IR49" s="153"/>
      <c r="IS49" s="24"/>
      <c r="IT49" s="24"/>
      <c r="IU49" s="24"/>
      <c r="IV49" s="24"/>
      <c r="IW49" s="24"/>
      <c r="IX49" s="24"/>
      <c r="IY49" s="24"/>
      <c r="IZ49" s="24"/>
      <c r="JA49" s="24"/>
      <c r="JB49" s="24"/>
      <c r="JC49" s="24"/>
      <c r="JD49" s="24"/>
      <c r="JE49" s="24"/>
      <c r="JF49" s="24"/>
      <c r="JG49" s="24"/>
      <c r="JH49" s="24"/>
      <c r="JI49" s="24"/>
      <c r="JJ49" s="24"/>
      <c r="JK49" s="24"/>
      <c r="JL49" s="24"/>
      <c r="JM49" s="24"/>
      <c r="JN49" s="24"/>
      <c r="JO49" s="24"/>
      <c r="JP49" s="24"/>
      <c r="JQ49" s="24"/>
      <c r="JR49" s="24"/>
      <c r="JS49" s="24"/>
      <c r="JT49" s="24"/>
      <c r="JU49" s="25"/>
      <c r="JV49" s="24"/>
      <c r="JW49" s="151"/>
      <c r="JX49" s="151"/>
      <c r="JY49" s="153"/>
      <c r="JZ49" s="24"/>
      <c r="KA49" s="24"/>
      <c r="KB49" s="24"/>
      <c r="KC49" s="24"/>
      <c r="KD49" s="24"/>
      <c r="KE49" s="24"/>
      <c r="KF49" s="24"/>
      <c r="KG49" s="24"/>
      <c r="KH49" s="24"/>
      <c r="KI49" s="24"/>
      <c r="KJ49" s="24"/>
      <c r="KK49" s="24"/>
      <c r="KL49" s="24"/>
      <c r="KM49" s="24"/>
      <c r="KN49" s="24"/>
      <c r="KO49" s="24"/>
      <c r="KP49" s="24"/>
      <c r="KQ49" s="24"/>
      <c r="KR49" s="24"/>
      <c r="KS49" s="24"/>
      <c r="KT49" s="24"/>
      <c r="KU49" s="24"/>
      <c r="KV49" s="24"/>
      <c r="KW49" s="24"/>
      <c r="KX49" s="24"/>
      <c r="KY49" s="24"/>
      <c r="KZ49" s="24"/>
      <c r="LA49" s="24"/>
      <c r="LB49" s="24"/>
      <c r="LC49" s="24"/>
      <c r="LD49" s="24"/>
      <c r="LE49" s="151"/>
      <c r="LF49" s="151"/>
      <c r="LG49" s="153"/>
      <c r="LH49" s="24"/>
      <c r="LI49" s="24"/>
      <c r="LJ49" s="24"/>
      <c r="LK49" s="24"/>
      <c r="LL49" s="24"/>
      <c r="LM49" s="24"/>
      <c r="LN49" s="24"/>
      <c r="LO49" s="24"/>
      <c r="LP49" s="24"/>
      <c r="LQ49" s="24"/>
      <c r="LR49" s="24"/>
      <c r="LS49" s="24"/>
      <c r="LT49" s="24"/>
      <c r="LU49" s="24"/>
      <c r="LV49" s="24"/>
      <c r="LW49" s="24"/>
      <c r="LX49" s="24"/>
      <c r="LY49" s="24"/>
      <c r="LZ49" s="24"/>
      <c r="MA49" s="24"/>
      <c r="MB49" s="24"/>
      <c r="MC49" s="24"/>
      <c r="MD49" s="24"/>
      <c r="ME49" s="24"/>
      <c r="MF49" s="24"/>
      <c r="MG49" s="24"/>
      <c r="MH49" s="24"/>
      <c r="MI49" s="24"/>
      <c r="MJ49" s="24"/>
      <c r="MK49" s="24"/>
      <c r="ML49" s="24"/>
    </row>
    <row r="50" spans="1:350" ht="13.9" customHeight="1" outlineLevel="2" x14ac:dyDescent="0.2">
      <c r="A50" s="185" t="s">
        <v>1096</v>
      </c>
      <c r="B50" s="218" t="s">
        <v>1069</v>
      </c>
      <c r="C50" s="214" t="s">
        <v>99</v>
      </c>
      <c r="D50" s="216">
        <v>48</v>
      </c>
      <c r="E50" s="175">
        <v>0</v>
      </c>
      <c r="F50" s="175">
        <f>D50-E50</f>
        <v>48</v>
      </c>
      <c r="G50" s="175" t="s">
        <v>1034</v>
      </c>
      <c r="H50" s="170" t="s">
        <v>858</v>
      </c>
      <c r="I50" s="170" t="s">
        <v>1021</v>
      </c>
      <c r="J50" s="212">
        <f ca="1">E50+Q50+AX50+CF50+DN50+ES50+GA50+HH50+IP50+JW50+LE50</f>
        <v>48</v>
      </c>
      <c r="K50" s="212">
        <f>E50+R50+AY50+CG50+DO50+ET50+GB50+HI50+IQ50+JX50+LF50</f>
        <v>48</v>
      </c>
      <c r="L50" s="172">
        <f ca="1">K50/J50</f>
        <v>1</v>
      </c>
      <c r="M50" s="172">
        <f>K50/D50</f>
        <v>1</v>
      </c>
      <c r="N50" s="183">
        <f ca="1">SUMIF($EV$8:$FZ$9,$O$5,$EV51:$FZ51)-SUMIF($EV$8:$FZ$9,$Q$5,$EV51:$FZ51)</f>
        <v>0</v>
      </c>
      <c r="O50" s="156"/>
      <c r="P50" s="16" t="s">
        <v>25</v>
      </c>
      <c r="Q50" s="150">
        <v>0</v>
      </c>
      <c r="R50" s="150">
        <v>0</v>
      </c>
      <c r="S50" s="152" t="e">
        <v>#DIV/0!</v>
      </c>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50">
        <f t="shared" ca="1" si="77"/>
        <v>0</v>
      </c>
      <c r="AY50" s="150">
        <f>SUM(BA51:CE51)</f>
        <v>0</v>
      </c>
      <c r="AZ50" s="152" t="e">
        <f ca="1">AY50/AX50</f>
        <v>#DIV/0!</v>
      </c>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50">
        <f t="shared" ref="CF50" si="129">SUM(CI50:DM50)</f>
        <v>8</v>
      </c>
      <c r="CG50" s="150">
        <f>SUM(CI51:DM51)</f>
        <v>0</v>
      </c>
      <c r="CH50" s="152">
        <f>CG50/CF50</f>
        <v>0</v>
      </c>
      <c r="CI50" s="129"/>
      <c r="CJ50" s="129"/>
      <c r="CK50" s="129"/>
      <c r="CL50" s="129"/>
      <c r="CM50" s="129"/>
      <c r="CN50" s="129"/>
      <c r="CO50" s="129"/>
      <c r="CP50" s="101"/>
      <c r="CQ50" s="101"/>
      <c r="CR50" s="101"/>
      <c r="CS50" s="101"/>
      <c r="CT50" s="101"/>
      <c r="CU50" s="101"/>
      <c r="CV50" s="101"/>
      <c r="CW50" s="129"/>
      <c r="CX50" s="129"/>
      <c r="CY50" s="129"/>
      <c r="CZ50" s="129"/>
      <c r="DA50" s="129"/>
      <c r="DB50" s="129">
        <v>2</v>
      </c>
      <c r="DC50" s="140">
        <v>2</v>
      </c>
      <c r="DD50" s="129"/>
      <c r="DE50" s="129"/>
      <c r="DF50" s="129"/>
      <c r="DG50" s="129"/>
      <c r="DH50" s="129"/>
      <c r="DI50" s="129"/>
      <c r="DJ50" s="129">
        <v>2</v>
      </c>
      <c r="DK50" s="129">
        <v>2</v>
      </c>
      <c r="DL50" s="129"/>
      <c r="DM50" s="129"/>
      <c r="DN50" s="150">
        <f t="shared" ref="DN50" si="130">SUM(DQ50:ER50)</f>
        <v>16</v>
      </c>
      <c r="DO50" s="150">
        <f>SUM(DQ51:ER51)</f>
        <v>4</v>
      </c>
      <c r="DP50" s="152">
        <f t="shared" si="67"/>
        <v>0.25</v>
      </c>
      <c r="DQ50" s="108"/>
      <c r="DR50" s="113"/>
      <c r="DS50" s="113">
        <v>2</v>
      </c>
      <c r="DT50" s="113">
        <v>2</v>
      </c>
      <c r="DU50" s="113"/>
      <c r="DV50" s="113"/>
      <c r="DW50" s="16"/>
      <c r="DX50" s="113"/>
      <c r="DY50" s="113"/>
      <c r="DZ50" s="113">
        <v>2</v>
      </c>
      <c r="EA50" s="113">
        <v>2</v>
      </c>
      <c r="EB50" s="113"/>
      <c r="EC50" s="122"/>
      <c r="ED50" s="16"/>
      <c r="EE50" s="16"/>
      <c r="EF50" s="16">
        <v>2</v>
      </c>
      <c r="EG50" s="16">
        <v>2</v>
      </c>
      <c r="EH50" s="16"/>
      <c r="EI50" s="16"/>
      <c r="EJ50" s="16"/>
      <c r="EK50" s="16"/>
      <c r="EL50" s="16"/>
      <c r="EM50" s="16"/>
      <c r="EN50" s="16"/>
      <c r="EO50" s="16"/>
      <c r="EP50" s="16"/>
      <c r="EQ50" s="16">
        <v>2</v>
      </c>
      <c r="ER50" s="16">
        <v>2</v>
      </c>
      <c r="ES50" s="150">
        <f t="shared" ref="ES50" ca="1" si="131">SUMIF($EV$8:$FZ$9,$O$5,EV50:FZ50)</f>
        <v>20</v>
      </c>
      <c r="ET50" s="150">
        <f t="shared" si="118"/>
        <v>14</v>
      </c>
      <c r="EU50" s="152">
        <f t="shared" ca="1" si="119"/>
        <v>0.7</v>
      </c>
      <c r="EV50" s="16"/>
      <c r="EW50" s="67"/>
      <c r="EX50" s="124">
        <v>2</v>
      </c>
      <c r="EY50" s="140">
        <v>2</v>
      </c>
      <c r="EZ50" s="16"/>
      <c r="FA50" s="16"/>
      <c r="FB50" s="16"/>
      <c r="FC50" s="129">
        <v>2</v>
      </c>
      <c r="FD50" s="129">
        <v>2</v>
      </c>
      <c r="FE50" s="129"/>
      <c r="FF50" s="129"/>
      <c r="FG50" s="129"/>
      <c r="FH50" s="16">
        <v>2</v>
      </c>
      <c r="FI50" s="16">
        <v>2</v>
      </c>
      <c r="FJ50" s="16"/>
      <c r="FK50" s="16"/>
      <c r="FL50" s="16"/>
      <c r="FM50" s="16">
        <v>2</v>
      </c>
      <c r="FN50" s="16">
        <v>2</v>
      </c>
      <c r="FO50" s="16"/>
      <c r="FP50" s="16"/>
      <c r="FQ50" s="16"/>
      <c r="FR50" s="16"/>
      <c r="FS50" s="16">
        <v>2</v>
      </c>
      <c r="FT50" s="16">
        <v>2</v>
      </c>
      <c r="FU50" s="16"/>
      <c r="FV50" s="16"/>
      <c r="FW50" s="16"/>
      <c r="FX50" s="16"/>
      <c r="FY50" s="16"/>
      <c r="FZ50" s="16"/>
      <c r="GA50" s="150">
        <f t="shared" ref="GA50" ca="1" si="132">SUMIF($GD$8:$HG$9,$O$5,GD50:HG50)</f>
        <v>4</v>
      </c>
      <c r="GB50" s="150">
        <f t="shared" ref="GB50" si="133">SUM(GD51:HG51)</f>
        <v>30</v>
      </c>
      <c r="GC50" s="152">
        <f t="shared" ref="GC50" ca="1" si="134">GB50/GA50</f>
        <v>7.5</v>
      </c>
      <c r="GD50" s="16"/>
      <c r="GE50" s="16"/>
      <c r="GF50" s="16">
        <v>2</v>
      </c>
      <c r="GG50" s="16">
        <v>2</v>
      </c>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50"/>
      <c r="HI50" s="150">
        <v>0</v>
      </c>
      <c r="HJ50" s="152" t="e">
        <v>#DIV/0!</v>
      </c>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50"/>
      <c r="IQ50" s="150">
        <v>0</v>
      </c>
      <c r="IR50" s="152" t="e">
        <v>#DIV/0!</v>
      </c>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23"/>
      <c r="JV50" s="16"/>
      <c r="JW50" s="150"/>
      <c r="JX50" s="150">
        <v>0</v>
      </c>
      <c r="JY50" s="152" t="e">
        <v>#DIV/0!</v>
      </c>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50"/>
      <c r="LF50" s="150">
        <v>0</v>
      </c>
      <c r="LG50" s="152" t="e">
        <v>#DIV/0!</v>
      </c>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row>
    <row r="51" spans="1:350" ht="13.9" customHeight="1" outlineLevel="2" x14ac:dyDescent="0.2">
      <c r="A51" s="186"/>
      <c r="B51" s="219"/>
      <c r="C51" s="215"/>
      <c r="D51" s="217"/>
      <c r="E51" s="176"/>
      <c r="F51" s="176"/>
      <c r="G51" s="176"/>
      <c r="H51" s="171"/>
      <c r="I51" s="171"/>
      <c r="J51" s="213"/>
      <c r="K51" s="213"/>
      <c r="L51" s="173"/>
      <c r="M51" s="173"/>
      <c r="N51" s="184"/>
      <c r="O51" s="157"/>
      <c r="P51" s="17" t="s">
        <v>26</v>
      </c>
      <c r="Q51" s="151"/>
      <c r="R51" s="151"/>
      <c r="S51" s="153"/>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151"/>
      <c r="AY51" s="151"/>
      <c r="AZ51" s="153"/>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151"/>
      <c r="CG51" s="151"/>
      <c r="CH51" s="153"/>
      <c r="CI51" s="141"/>
      <c r="CJ51" s="141"/>
      <c r="CK51" s="141"/>
      <c r="CL51" s="141"/>
      <c r="CM51" s="141"/>
      <c r="CN51" s="141"/>
      <c r="CO51" s="141"/>
      <c r="CP51" s="95"/>
      <c r="CQ51" s="95"/>
      <c r="CR51" s="95"/>
      <c r="CS51" s="95"/>
      <c r="CT51" s="95"/>
      <c r="CU51" s="95"/>
      <c r="CV51" s="95"/>
      <c r="CW51" s="141"/>
      <c r="CX51" s="141"/>
      <c r="CY51" s="141"/>
      <c r="CZ51" s="141"/>
      <c r="DA51" s="141"/>
      <c r="DB51" s="141"/>
      <c r="DC51" s="141"/>
      <c r="DD51" s="141"/>
      <c r="DE51" s="141"/>
      <c r="DF51" s="141"/>
      <c r="DG51" s="141"/>
      <c r="DH51" s="141"/>
      <c r="DI51" s="141"/>
      <c r="DJ51" s="141"/>
      <c r="DK51" s="141"/>
      <c r="DL51" s="141"/>
      <c r="DM51" s="141"/>
      <c r="DN51" s="151"/>
      <c r="DO51" s="151"/>
      <c r="DP51" s="153"/>
      <c r="DQ51" s="109"/>
      <c r="DR51" s="114"/>
      <c r="DS51" s="114">
        <v>2</v>
      </c>
      <c r="DT51" s="114">
        <v>2</v>
      </c>
      <c r="DU51" s="114"/>
      <c r="DV51" s="121"/>
      <c r="DW51" s="24"/>
      <c r="DX51" s="121"/>
      <c r="DY51" s="121"/>
      <c r="DZ51" s="121">
        <v>0</v>
      </c>
      <c r="EA51" s="121">
        <v>0</v>
      </c>
      <c r="EB51" s="121"/>
      <c r="EC51" s="123"/>
      <c r="ED51" s="24"/>
      <c r="EE51" s="24"/>
      <c r="EF51" s="24"/>
      <c r="EG51" s="24"/>
      <c r="EH51" s="24"/>
      <c r="EI51" s="24"/>
      <c r="EJ51" s="24"/>
      <c r="EK51" s="24"/>
      <c r="EL51" s="24"/>
      <c r="EM51" s="24"/>
      <c r="EN51" s="24"/>
      <c r="EO51" s="24"/>
      <c r="EP51" s="24"/>
      <c r="EQ51" s="24"/>
      <c r="ER51" s="24"/>
      <c r="ES51" s="151"/>
      <c r="ET51" s="151"/>
      <c r="EU51" s="153"/>
      <c r="EV51" s="24"/>
      <c r="EW51" s="125"/>
      <c r="EX51" s="125">
        <v>2</v>
      </c>
      <c r="EY51" s="24">
        <v>0</v>
      </c>
      <c r="EZ51" s="24">
        <v>0</v>
      </c>
      <c r="FA51" s="24"/>
      <c r="FB51" s="24"/>
      <c r="FC51" s="141">
        <v>0</v>
      </c>
      <c r="FD51" s="141">
        <v>0</v>
      </c>
      <c r="FE51" s="141"/>
      <c r="FF51" s="141"/>
      <c r="FG51" s="141"/>
      <c r="FH51" s="24"/>
      <c r="FI51" s="24"/>
      <c r="FJ51" s="24"/>
      <c r="FK51" s="24"/>
      <c r="FL51" s="24"/>
      <c r="FM51" s="24">
        <v>2</v>
      </c>
      <c r="FN51" s="24">
        <v>2</v>
      </c>
      <c r="FO51" s="24"/>
      <c r="FP51" s="24"/>
      <c r="FQ51" s="24"/>
      <c r="FR51" s="24"/>
      <c r="FS51" s="24">
        <v>4</v>
      </c>
      <c r="FT51" s="24"/>
      <c r="FU51" s="24"/>
      <c r="FV51" s="24">
        <v>4</v>
      </c>
      <c r="FW51" s="24"/>
      <c r="FX51" s="24"/>
      <c r="FY51" s="24"/>
      <c r="FZ51" s="24"/>
      <c r="GA51" s="151"/>
      <c r="GB51" s="151"/>
      <c r="GC51" s="153"/>
      <c r="GD51" s="24">
        <v>6</v>
      </c>
      <c r="GE51" s="24">
        <v>2</v>
      </c>
      <c r="GF51" s="24"/>
      <c r="GG51" s="24"/>
      <c r="GH51" s="24">
        <v>4</v>
      </c>
      <c r="GI51" s="24">
        <v>4</v>
      </c>
      <c r="GJ51" s="24">
        <v>2</v>
      </c>
      <c r="GK51" s="24">
        <v>4</v>
      </c>
      <c r="GL51" s="24">
        <v>0</v>
      </c>
      <c r="GM51" s="24"/>
      <c r="GN51" s="24"/>
      <c r="GO51" s="24">
        <v>2</v>
      </c>
      <c r="GP51" s="24">
        <v>2</v>
      </c>
      <c r="GQ51" s="24"/>
      <c r="GR51" s="24">
        <v>2</v>
      </c>
      <c r="GS51" s="24"/>
      <c r="GT51" s="24">
        <v>2</v>
      </c>
      <c r="GU51" s="24"/>
      <c r="GV51" s="24"/>
      <c r="GW51" s="24"/>
      <c r="GX51" s="24"/>
      <c r="GY51" s="24"/>
      <c r="GZ51" s="24"/>
      <c r="HA51" s="24"/>
      <c r="HB51" s="24"/>
      <c r="HC51" s="24"/>
      <c r="HD51" s="24"/>
      <c r="HE51" s="24"/>
      <c r="HF51" s="24"/>
      <c r="HG51" s="24"/>
      <c r="HH51" s="151"/>
      <c r="HI51" s="151"/>
      <c r="HJ51" s="153"/>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151"/>
      <c r="IQ51" s="151"/>
      <c r="IR51" s="153"/>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5"/>
      <c r="JV51" s="24"/>
      <c r="JW51" s="151"/>
      <c r="JX51" s="151"/>
      <c r="JY51" s="153"/>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151"/>
      <c r="LF51" s="151"/>
      <c r="LG51" s="153"/>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row>
    <row r="52" spans="1:350" ht="13.9" customHeight="1" outlineLevel="2" x14ac:dyDescent="0.2">
      <c r="A52" s="185" t="s">
        <v>1097</v>
      </c>
      <c r="B52" s="218" t="s">
        <v>106</v>
      </c>
      <c r="C52" s="214" t="s">
        <v>99</v>
      </c>
      <c r="D52" s="216">
        <f>D46</f>
        <v>6252</v>
      </c>
      <c r="E52" s="175">
        <v>0</v>
      </c>
      <c r="F52" s="175">
        <f>D52-E52</f>
        <v>6252</v>
      </c>
      <c r="G52" s="175" t="s">
        <v>842</v>
      </c>
      <c r="H52" s="170" t="s">
        <v>884</v>
      </c>
      <c r="I52" s="170" t="s">
        <v>845</v>
      </c>
      <c r="J52" s="212">
        <f ca="1">E52+Q52+AX52+CF52+DN52+ES52+GA52+HH52+IP52+JW52+LE52</f>
        <v>6850</v>
      </c>
      <c r="K52" s="212">
        <f>5187+30+100+80+85+112+25</f>
        <v>5619</v>
      </c>
      <c r="L52" s="172">
        <f ca="1">K52/J52</f>
        <v>0.82029197080291971</v>
      </c>
      <c r="M52" s="172">
        <f>K52/D52</f>
        <v>0.8987523992322457</v>
      </c>
      <c r="N52" s="183">
        <f ca="1">SUMIF($EV$8:$FZ$9,$O$5,$EV53:$FZ53)-SUMIF($EV$8:$FZ$9,$Q$5,$EV53:$FZ53)</f>
        <v>0</v>
      </c>
      <c r="O52" s="156"/>
      <c r="P52" s="16" t="s">
        <v>25</v>
      </c>
      <c r="Q52" s="150">
        <v>0</v>
      </c>
      <c r="R52" s="150">
        <v>0</v>
      </c>
      <c r="S52" s="152" t="e">
        <v>#DIV/0!</v>
      </c>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50">
        <f t="shared" ca="1" si="77"/>
        <v>0</v>
      </c>
      <c r="AY52" s="150">
        <f>SUM(BA53:CE53)</f>
        <v>0</v>
      </c>
      <c r="AZ52" s="152" t="e">
        <f ca="1">AY52/AX52</f>
        <v>#DIV/0!</v>
      </c>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50">
        <f t="shared" ref="CF52" si="135">SUM(CI52:DM52)</f>
        <v>370</v>
      </c>
      <c r="CG52" s="150">
        <f>SUM(CI53:DM53)</f>
        <v>0</v>
      </c>
      <c r="CH52" s="152">
        <f>CG52/CF52</f>
        <v>0</v>
      </c>
      <c r="CI52" s="129"/>
      <c r="CJ52" s="129"/>
      <c r="CK52" s="129"/>
      <c r="CL52" s="129"/>
      <c r="CM52" s="129"/>
      <c r="CN52" s="129"/>
      <c r="CO52" s="129"/>
      <c r="CP52" s="101"/>
      <c r="CQ52" s="101"/>
      <c r="CR52" s="101"/>
      <c r="CS52" s="101"/>
      <c r="CT52" s="101"/>
      <c r="CU52" s="101"/>
      <c r="CV52" s="101"/>
      <c r="CW52" s="129"/>
      <c r="CX52" s="129"/>
      <c r="CY52" s="129"/>
      <c r="CZ52" s="129"/>
      <c r="DA52" s="129"/>
      <c r="DB52" s="129"/>
      <c r="DC52" s="129"/>
      <c r="DD52" s="129">
        <f>CT46</f>
        <v>30</v>
      </c>
      <c r="DE52" s="129">
        <f t="shared" ref="DE52:DM52" si="136">CU46</f>
        <v>30</v>
      </c>
      <c r="DF52" s="129">
        <f t="shared" si="136"/>
        <v>30</v>
      </c>
      <c r="DG52" s="129">
        <f t="shared" si="136"/>
        <v>40</v>
      </c>
      <c r="DH52" s="129">
        <f t="shared" si="136"/>
        <v>40</v>
      </c>
      <c r="DI52" s="129">
        <f t="shared" si="136"/>
        <v>40</v>
      </c>
      <c r="DJ52" s="129">
        <f t="shared" si="136"/>
        <v>40</v>
      </c>
      <c r="DK52" s="129">
        <f t="shared" si="136"/>
        <v>40</v>
      </c>
      <c r="DL52" s="129">
        <f t="shared" si="136"/>
        <v>40</v>
      </c>
      <c r="DM52" s="129">
        <f t="shared" si="136"/>
        <v>40</v>
      </c>
      <c r="DN52" s="150">
        <f t="shared" ref="DN52" si="137">SUM(DQ52:ER52)</f>
        <v>2160</v>
      </c>
      <c r="DO52" s="150">
        <f>SUM(DQ53:ER53)</f>
        <v>0</v>
      </c>
      <c r="DP52" s="152">
        <f t="shared" si="67"/>
        <v>0</v>
      </c>
      <c r="DQ52" s="108">
        <f>DG46</f>
        <v>80</v>
      </c>
      <c r="DR52" s="113">
        <v>80</v>
      </c>
      <c r="DS52" s="113">
        <f>DI46</f>
        <v>80</v>
      </c>
      <c r="DT52" s="113">
        <f>DJ46</f>
        <v>80</v>
      </c>
      <c r="DU52" s="113">
        <f>DK46</f>
        <v>80</v>
      </c>
      <c r="DV52" s="113">
        <f>DL46</f>
        <v>80</v>
      </c>
      <c r="DW52" s="16">
        <f>DM46</f>
        <v>80</v>
      </c>
      <c r="DX52" s="113">
        <v>80</v>
      </c>
      <c r="DY52" s="113">
        <v>80</v>
      </c>
      <c r="DZ52" s="113">
        <v>80</v>
      </c>
      <c r="EA52" s="113">
        <f>DQ46</f>
        <v>80</v>
      </c>
      <c r="EB52" s="113">
        <f>DR46</f>
        <v>80</v>
      </c>
      <c r="EC52" s="122">
        <v>80</v>
      </c>
      <c r="ED52" s="16">
        <f t="shared" ref="ED52:ER52" si="138">DT46</f>
        <v>80</v>
      </c>
      <c r="EE52" s="16">
        <f t="shared" si="138"/>
        <v>80</v>
      </c>
      <c r="EF52" s="16">
        <f t="shared" si="138"/>
        <v>80</v>
      </c>
      <c r="EG52" s="16">
        <f t="shared" si="138"/>
        <v>80</v>
      </c>
      <c r="EH52" s="16">
        <f t="shared" si="138"/>
        <v>80</v>
      </c>
      <c r="EI52" s="16">
        <f t="shared" si="138"/>
        <v>80</v>
      </c>
      <c r="EJ52" s="16">
        <f t="shared" si="138"/>
        <v>80</v>
      </c>
      <c r="EK52" s="16">
        <f t="shared" si="138"/>
        <v>80</v>
      </c>
      <c r="EL52" s="16">
        <f t="shared" si="138"/>
        <v>80</v>
      </c>
      <c r="EM52" s="16">
        <f t="shared" si="138"/>
        <v>80</v>
      </c>
      <c r="EN52" s="16">
        <f t="shared" si="138"/>
        <v>80</v>
      </c>
      <c r="EO52" s="16">
        <f t="shared" si="138"/>
        <v>80</v>
      </c>
      <c r="EP52" s="16">
        <f t="shared" si="138"/>
        <v>80</v>
      </c>
      <c r="EQ52" s="16">
        <f t="shared" si="138"/>
        <v>80</v>
      </c>
      <c r="ER52" s="16">
        <f t="shared" si="138"/>
        <v>0</v>
      </c>
      <c r="ES52" s="150">
        <f t="shared" ref="ES52" ca="1" si="139">SUMIF($EV$8:$FZ$9,$O$5,EV52:FZ52)</f>
        <v>2480</v>
      </c>
      <c r="ET52" s="150">
        <f t="shared" si="118"/>
        <v>2923</v>
      </c>
      <c r="EU52" s="152">
        <f t="shared" ca="1" si="119"/>
        <v>1.1786290322580646</v>
      </c>
      <c r="EV52" s="16">
        <f t="shared" ref="EV52:FB52" si="140">EL46</f>
        <v>80</v>
      </c>
      <c r="EW52" s="67">
        <f t="shared" si="140"/>
        <v>80</v>
      </c>
      <c r="EX52" s="124">
        <f t="shared" si="140"/>
        <v>80</v>
      </c>
      <c r="EY52" s="16">
        <f t="shared" si="140"/>
        <v>80</v>
      </c>
      <c r="EZ52" s="16">
        <f t="shared" si="140"/>
        <v>80</v>
      </c>
      <c r="FA52" s="16">
        <f t="shared" si="140"/>
        <v>80</v>
      </c>
      <c r="FB52" s="16">
        <f t="shared" si="140"/>
        <v>80</v>
      </c>
      <c r="FC52" s="129">
        <v>80</v>
      </c>
      <c r="FD52" s="129">
        <v>80</v>
      </c>
      <c r="FE52" s="129">
        <v>80</v>
      </c>
      <c r="FF52" s="129">
        <v>80</v>
      </c>
      <c r="FG52" s="129">
        <v>80</v>
      </c>
      <c r="FH52" s="16">
        <f t="shared" ref="FH52:FZ52" si="141">EX46</f>
        <v>80</v>
      </c>
      <c r="FI52" s="16">
        <f t="shared" si="141"/>
        <v>80</v>
      </c>
      <c r="FJ52" s="16">
        <f t="shared" si="141"/>
        <v>80</v>
      </c>
      <c r="FK52" s="16">
        <f t="shared" si="141"/>
        <v>80</v>
      </c>
      <c r="FL52" s="16">
        <f t="shared" si="141"/>
        <v>80</v>
      </c>
      <c r="FM52" s="16">
        <f t="shared" si="141"/>
        <v>80</v>
      </c>
      <c r="FN52" s="16">
        <f t="shared" si="141"/>
        <v>80</v>
      </c>
      <c r="FO52" s="16">
        <f t="shared" si="141"/>
        <v>80</v>
      </c>
      <c r="FP52" s="16">
        <f t="shared" si="141"/>
        <v>80</v>
      </c>
      <c r="FQ52" s="16">
        <f t="shared" si="141"/>
        <v>80</v>
      </c>
      <c r="FR52" s="16">
        <f t="shared" si="141"/>
        <v>80</v>
      </c>
      <c r="FS52" s="16">
        <f t="shared" si="141"/>
        <v>80</v>
      </c>
      <c r="FT52" s="16">
        <f t="shared" si="141"/>
        <v>80</v>
      </c>
      <c r="FU52" s="16">
        <f t="shared" si="141"/>
        <v>80</v>
      </c>
      <c r="FV52" s="16">
        <f t="shared" si="141"/>
        <v>80</v>
      </c>
      <c r="FW52" s="16">
        <f t="shared" si="141"/>
        <v>80</v>
      </c>
      <c r="FX52" s="16">
        <f t="shared" si="141"/>
        <v>80</v>
      </c>
      <c r="FY52" s="16">
        <f t="shared" si="141"/>
        <v>80</v>
      </c>
      <c r="FZ52" s="16">
        <f t="shared" si="141"/>
        <v>80</v>
      </c>
      <c r="GA52" s="150">
        <f t="shared" ref="GA52" ca="1" si="142">SUMIF($GD$8:$HG$9,$O$5,GD52:HG52)</f>
        <v>1840</v>
      </c>
      <c r="GB52" s="150">
        <f t="shared" ref="GB52" si="143">SUM(GD53:HG53)</f>
        <v>2264</v>
      </c>
      <c r="GC52" s="152">
        <f t="shared" ref="GC52" ca="1" si="144">GB52/GA52</f>
        <v>1.2304347826086957</v>
      </c>
      <c r="GD52" s="16">
        <f t="shared" ref="GD52:GJ52" si="145">FT46</f>
        <v>80</v>
      </c>
      <c r="GE52" s="16">
        <f t="shared" si="145"/>
        <v>80</v>
      </c>
      <c r="GF52" s="16">
        <f t="shared" si="145"/>
        <v>80</v>
      </c>
      <c r="GG52" s="16">
        <f t="shared" si="145"/>
        <v>80</v>
      </c>
      <c r="GH52" s="16">
        <f t="shared" si="145"/>
        <v>80</v>
      </c>
      <c r="GI52" s="16">
        <f t="shared" si="145"/>
        <v>80</v>
      </c>
      <c r="GJ52" s="16">
        <f t="shared" si="145"/>
        <v>80</v>
      </c>
      <c r="GK52" s="16">
        <v>80</v>
      </c>
      <c r="GL52" s="16">
        <v>80</v>
      </c>
      <c r="GM52" s="16">
        <v>80</v>
      </c>
      <c r="GN52" s="16">
        <f t="shared" ref="GN52:HB52" si="146">GD46</f>
        <v>80</v>
      </c>
      <c r="GO52" s="16">
        <f t="shared" si="146"/>
        <v>80</v>
      </c>
      <c r="GP52" s="16">
        <f t="shared" si="146"/>
        <v>80</v>
      </c>
      <c r="GQ52" s="16">
        <f t="shared" si="146"/>
        <v>80</v>
      </c>
      <c r="GR52" s="16">
        <f t="shared" si="146"/>
        <v>80</v>
      </c>
      <c r="GS52" s="16">
        <f t="shared" si="146"/>
        <v>80</v>
      </c>
      <c r="GT52" s="16">
        <f t="shared" si="146"/>
        <v>80</v>
      </c>
      <c r="GU52" s="16">
        <f t="shared" si="146"/>
        <v>80</v>
      </c>
      <c r="GV52" s="16">
        <f t="shared" si="146"/>
        <v>80</v>
      </c>
      <c r="GW52" s="16">
        <f t="shared" si="146"/>
        <v>80</v>
      </c>
      <c r="GX52" s="16">
        <f t="shared" si="146"/>
        <v>80</v>
      </c>
      <c r="GY52" s="16">
        <f t="shared" si="146"/>
        <v>40</v>
      </c>
      <c r="GZ52" s="16">
        <f t="shared" si="146"/>
        <v>40</v>
      </c>
      <c r="HA52" s="16">
        <f t="shared" si="146"/>
        <v>40</v>
      </c>
      <c r="HB52" s="16">
        <f t="shared" si="146"/>
        <v>40</v>
      </c>
      <c r="HC52" s="16"/>
      <c r="HD52" s="16"/>
      <c r="HE52" s="16"/>
      <c r="HF52" s="16"/>
      <c r="HG52" s="16"/>
      <c r="HH52" s="150"/>
      <c r="HI52" s="150">
        <v>0</v>
      </c>
      <c r="HJ52" s="152" t="e">
        <v>#DIV/0!</v>
      </c>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50"/>
      <c r="IQ52" s="150">
        <v>0</v>
      </c>
      <c r="IR52" s="152" t="e">
        <v>#DIV/0!</v>
      </c>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23"/>
      <c r="JV52" s="16"/>
      <c r="JW52" s="150"/>
      <c r="JX52" s="150">
        <v>0</v>
      </c>
      <c r="JY52" s="152" t="e">
        <v>#DIV/0!</v>
      </c>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50"/>
      <c r="LF52" s="150">
        <v>0</v>
      </c>
      <c r="LG52" s="152" t="e">
        <v>#DIV/0!</v>
      </c>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row>
    <row r="53" spans="1:350" ht="13.9" customHeight="1" outlineLevel="2" x14ac:dyDescent="0.2">
      <c r="A53" s="186"/>
      <c r="B53" s="219"/>
      <c r="C53" s="215"/>
      <c r="D53" s="217"/>
      <c r="E53" s="176"/>
      <c r="F53" s="176"/>
      <c r="G53" s="176"/>
      <c r="H53" s="171"/>
      <c r="I53" s="171"/>
      <c r="J53" s="213"/>
      <c r="K53" s="213"/>
      <c r="L53" s="173"/>
      <c r="M53" s="173"/>
      <c r="N53" s="184"/>
      <c r="O53" s="157"/>
      <c r="P53" s="17" t="s">
        <v>26</v>
      </c>
      <c r="Q53" s="151"/>
      <c r="R53" s="151"/>
      <c r="S53" s="153"/>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151"/>
      <c r="AY53" s="151"/>
      <c r="AZ53" s="153"/>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151"/>
      <c r="CG53" s="151"/>
      <c r="CH53" s="153"/>
      <c r="CI53" s="141"/>
      <c r="CJ53" s="141"/>
      <c r="CK53" s="141"/>
      <c r="CL53" s="141"/>
      <c r="CM53" s="141"/>
      <c r="CN53" s="141"/>
      <c r="CO53" s="141"/>
      <c r="CP53" s="95"/>
      <c r="CQ53" s="95"/>
      <c r="CR53" s="95"/>
      <c r="CS53" s="95"/>
      <c r="CT53" s="95"/>
      <c r="CU53" s="95"/>
      <c r="CV53" s="95"/>
      <c r="CW53" s="141"/>
      <c r="CX53" s="141"/>
      <c r="CY53" s="141"/>
      <c r="CZ53" s="141"/>
      <c r="DA53" s="141"/>
      <c r="DB53" s="141"/>
      <c r="DC53" s="141"/>
      <c r="DD53" s="141"/>
      <c r="DE53" s="141"/>
      <c r="DF53" s="141"/>
      <c r="DG53" s="141"/>
      <c r="DH53" s="141"/>
      <c r="DI53" s="141"/>
      <c r="DJ53" s="141"/>
      <c r="DK53" s="141"/>
      <c r="DL53" s="141"/>
      <c r="DM53" s="141"/>
      <c r="DN53" s="151"/>
      <c r="DO53" s="151"/>
      <c r="DP53" s="153"/>
      <c r="DQ53" s="109">
        <v>0</v>
      </c>
      <c r="DR53" s="114"/>
      <c r="DS53" s="114">
        <v>0</v>
      </c>
      <c r="DT53" s="114"/>
      <c r="DU53" s="114"/>
      <c r="DV53" s="121"/>
      <c r="DW53" s="24"/>
      <c r="DX53" s="121"/>
      <c r="DY53" s="121"/>
      <c r="DZ53" s="121"/>
      <c r="EA53" s="121"/>
      <c r="EB53" s="121"/>
      <c r="EC53" s="123"/>
      <c r="ED53" s="24"/>
      <c r="EE53" s="24"/>
      <c r="EF53" s="24"/>
      <c r="EG53" s="24"/>
      <c r="EH53" s="24"/>
      <c r="EI53" s="24"/>
      <c r="EJ53" s="24"/>
      <c r="EK53" s="24"/>
      <c r="EL53" s="24"/>
      <c r="EM53" s="24"/>
      <c r="EN53" s="24"/>
      <c r="EO53" s="24"/>
      <c r="EP53" s="24"/>
      <c r="EQ53" s="24"/>
      <c r="ER53" s="24"/>
      <c r="ES53" s="151"/>
      <c r="ET53" s="151"/>
      <c r="EU53" s="153"/>
      <c r="EV53" s="24"/>
      <c r="EW53" s="125"/>
      <c r="EX53" s="125">
        <v>0</v>
      </c>
      <c r="EY53" s="24">
        <v>0</v>
      </c>
      <c r="EZ53" s="24">
        <v>0</v>
      </c>
      <c r="FA53" s="24"/>
      <c r="FB53" s="24"/>
      <c r="FC53" s="141">
        <v>65</v>
      </c>
      <c r="FD53" s="141">
        <v>75</v>
      </c>
      <c r="FE53" s="141">
        <v>67</v>
      </c>
      <c r="FF53" s="141">
        <v>220</v>
      </c>
      <c r="FG53" s="141">
        <v>276</v>
      </c>
      <c r="FH53" s="24">
        <v>277</v>
      </c>
      <c r="FI53" s="24">
        <v>280</v>
      </c>
      <c r="FJ53" s="141">
        <v>280</v>
      </c>
      <c r="FK53" s="141">
        <v>280</v>
      </c>
      <c r="FL53" s="24">
        <v>250</v>
      </c>
      <c r="FM53" s="24">
        <v>85</v>
      </c>
      <c r="FN53" s="141">
        <v>60</v>
      </c>
      <c r="FO53" s="141">
        <v>62</v>
      </c>
      <c r="FP53" s="24"/>
      <c r="FQ53" s="24">
        <v>72</v>
      </c>
      <c r="FR53" s="24">
        <v>95</v>
      </c>
      <c r="FS53" s="24">
        <v>64</v>
      </c>
      <c r="FT53" s="24">
        <v>32</v>
      </c>
      <c r="FU53" s="24">
        <v>41</v>
      </c>
      <c r="FV53" s="24">
        <v>94</v>
      </c>
      <c r="FW53" s="24"/>
      <c r="FX53" s="24">
        <v>90</v>
      </c>
      <c r="FY53" s="24">
        <v>96</v>
      </c>
      <c r="FZ53" s="24">
        <v>62</v>
      </c>
      <c r="GA53" s="151"/>
      <c r="GB53" s="151"/>
      <c r="GC53" s="153"/>
      <c r="GD53" s="24">
        <v>66</v>
      </c>
      <c r="GE53" s="24"/>
      <c r="GF53" s="24">
        <v>42</v>
      </c>
      <c r="GG53" s="24">
        <v>32</v>
      </c>
      <c r="GH53" s="24"/>
      <c r="GI53" s="24">
        <v>35</v>
      </c>
      <c r="GJ53" s="24">
        <v>124</v>
      </c>
      <c r="GK53" s="24">
        <v>138</v>
      </c>
      <c r="GL53" s="24">
        <v>0</v>
      </c>
      <c r="GM53" s="24">
        <v>15</v>
      </c>
      <c r="GN53" s="24">
        <v>35</v>
      </c>
      <c r="GO53" s="24">
        <v>90</v>
      </c>
      <c r="GP53" s="24">
        <v>112</v>
      </c>
      <c r="GQ53" s="24">
        <v>60</v>
      </c>
      <c r="GR53" s="24">
        <v>119</v>
      </c>
      <c r="GS53" s="24">
        <v>35</v>
      </c>
      <c r="GT53" s="24">
        <v>69</v>
      </c>
      <c r="GU53" s="24">
        <v>115</v>
      </c>
      <c r="GV53" s="24">
        <v>135</v>
      </c>
      <c r="GW53" s="24">
        <v>127</v>
      </c>
      <c r="GX53" s="24">
        <v>44</v>
      </c>
      <c r="GY53" s="24">
        <v>89</v>
      </c>
      <c r="GZ53" s="24">
        <v>57</v>
      </c>
      <c r="HA53" s="24">
        <v>141</v>
      </c>
      <c r="HB53" s="24">
        <v>60</v>
      </c>
      <c r="HC53" s="24">
        <v>145</v>
      </c>
      <c r="HD53" s="24">
        <v>118</v>
      </c>
      <c r="HE53" s="24">
        <v>129</v>
      </c>
      <c r="HF53" s="24">
        <v>72</v>
      </c>
      <c r="HG53" s="24">
        <f>33+27</f>
        <v>60</v>
      </c>
      <c r="HH53" s="151"/>
      <c r="HI53" s="151"/>
      <c r="HJ53" s="153"/>
      <c r="HK53" s="24">
        <f>98+29</f>
        <v>127</v>
      </c>
      <c r="HL53" s="24">
        <v>167</v>
      </c>
      <c r="HM53" s="24">
        <v>81</v>
      </c>
      <c r="HN53" s="24">
        <v>34</v>
      </c>
      <c r="HO53" s="24">
        <v>102</v>
      </c>
      <c r="HP53" s="24">
        <v>87</v>
      </c>
      <c r="HQ53" s="141">
        <f>51+25</f>
        <v>76</v>
      </c>
      <c r="HR53" s="24">
        <v>105</v>
      </c>
      <c r="HS53" s="24">
        <v>0</v>
      </c>
      <c r="HT53" s="24">
        <v>0</v>
      </c>
      <c r="HU53" s="24">
        <v>0</v>
      </c>
      <c r="HV53" s="24">
        <v>0</v>
      </c>
      <c r="HW53" s="24">
        <v>30</v>
      </c>
      <c r="HX53" s="24">
        <v>100</v>
      </c>
      <c r="HY53" s="24">
        <v>80</v>
      </c>
      <c r="HZ53" s="24">
        <v>85</v>
      </c>
      <c r="IA53" s="24">
        <v>112</v>
      </c>
      <c r="IB53" s="24"/>
      <c r="IC53" s="24">
        <v>25</v>
      </c>
      <c r="ID53" s="24"/>
      <c r="IE53" s="24"/>
      <c r="IF53" s="24"/>
      <c r="IG53" s="24"/>
      <c r="IH53" s="24"/>
      <c r="II53" s="24"/>
      <c r="IJ53" s="24"/>
      <c r="IK53" s="24"/>
      <c r="IL53" s="24"/>
      <c r="IM53" s="24"/>
      <c r="IN53" s="24"/>
      <c r="IO53" s="24"/>
      <c r="IP53" s="151"/>
      <c r="IQ53" s="151"/>
      <c r="IR53" s="153"/>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5"/>
      <c r="JV53" s="24"/>
      <c r="JW53" s="151"/>
      <c r="JX53" s="151"/>
      <c r="JY53" s="153"/>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151"/>
      <c r="LF53" s="151"/>
      <c r="LG53" s="153"/>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row>
    <row r="54" spans="1:350" ht="13.9" customHeight="1" outlineLevel="2" x14ac:dyDescent="0.2">
      <c r="A54" s="185" t="s">
        <v>1098</v>
      </c>
      <c r="B54" s="218" t="s">
        <v>107</v>
      </c>
      <c r="C54" s="214" t="s">
        <v>99</v>
      </c>
      <c r="D54" s="216">
        <v>75</v>
      </c>
      <c r="E54" s="175">
        <v>0</v>
      </c>
      <c r="F54" s="175">
        <f>D54-E54</f>
        <v>75</v>
      </c>
      <c r="G54" s="175" t="s">
        <v>1103</v>
      </c>
      <c r="H54" s="170" t="s">
        <v>932</v>
      </c>
      <c r="I54" s="170" t="s">
        <v>936</v>
      </c>
      <c r="J54" s="212">
        <f ca="1">E54+Q54+AX54+CF54+DN54+ES54+GA54+HH54+IP54+JW54+LE54</f>
        <v>75</v>
      </c>
      <c r="K54" s="212">
        <f>E54+R54+AY54+CG54+DO54+ET54+GB54+HI54+IQ54+JX54+LF54</f>
        <v>0</v>
      </c>
      <c r="L54" s="172">
        <f ca="1">K54/J54</f>
        <v>0</v>
      </c>
      <c r="M54" s="172">
        <f>K54/D54</f>
        <v>0</v>
      </c>
      <c r="N54" s="183">
        <f ca="1">SUMIF($EV$8:$FZ$9,$O$5,$EV55:$FZ55)-SUMIF($EV$8:$FZ$9,$Q$5,$EV55:$FZ55)</f>
        <v>0</v>
      </c>
      <c r="O54" s="156"/>
      <c r="P54" s="16" t="s">
        <v>25</v>
      </c>
      <c r="Q54" s="150">
        <v>0</v>
      </c>
      <c r="R54" s="150">
        <v>0</v>
      </c>
      <c r="S54" s="152" t="e">
        <v>#DIV/0!</v>
      </c>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150">
        <f t="shared" ca="1" si="77"/>
        <v>0</v>
      </c>
      <c r="AY54" s="150">
        <f>SUM(BA55:CE55)</f>
        <v>0</v>
      </c>
      <c r="AZ54" s="152" t="e">
        <f ca="1">AY54/AX54</f>
        <v>#DIV/0!</v>
      </c>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50">
        <f t="shared" ref="CF54" si="147">SUM(CI54:DM54)</f>
        <v>0</v>
      </c>
      <c r="CG54" s="150">
        <f>SUM(CI55:DM55)</f>
        <v>0</v>
      </c>
      <c r="CH54" s="152" t="e">
        <f>CG54/CF54</f>
        <v>#DIV/0!</v>
      </c>
      <c r="CI54" s="129"/>
      <c r="CJ54" s="129"/>
      <c r="CK54" s="129"/>
      <c r="CL54" s="129"/>
      <c r="CM54" s="129"/>
      <c r="CN54" s="129"/>
      <c r="CO54" s="129"/>
      <c r="CP54" s="101"/>
      <c r="CQ54" s="101"/>
      <c r="CR54" s="101"/>
      <c r="CS54" s="101"/>
      <c r="CT54" s="101"/>
      <c r="CU54" s="101"/>
      <c r="CV54" s="101"/>
      <c r="CW54" s="129"/>
      <c r="CX54" s="129"/>
      <c r="CY54" s="129"/>
      <c r="CZ54" s="129"/>
      <c r="DA54" s="129"/>
      <c r="DB54" s="129"/>
      <c r="DC54" s="129"/>
      <c r="DD54" s="129"/>
      <c r="DE54" s="129"/>
      <c r="DF54" s="129"/>
      <c r="DG54" s="129"/>
      <c r="DH54" s="129"/>
      <c r="DI54" s="129"/>
      <c r="DJ54" s="129"/>
      <c r="DK54" s="129"/>
      <c r="DL54" s="129"/>
      <c r="DM54" s="129"/>
      <c r="DN54" s="150">
        <f t="shared" ref="DN54" si="148">SUM(DQ54:ER54)</f>
        <v>0</v>
      </c>
      <c r="DO54" s="150">
        <f>SUM(DQ55:ER55)</f>
        <v>0</v>
      </c>
      <c r="DP54" s="152" t="e">
        <f t="shared" si="67"/>
        <v>#DIV/0!</v>
      </c>
      <c r="DQ54" s="16"/>
      <c r="DR54" s="113"/>
      <c r="DS54" s="16"/>
      <c r="DT54" s="113"/>
      <c r="DU54" s="113"/>
      <c r="DV54" s="113"/>
      <c r="DW54" s="16"/>
      <c r="DX54" s="113"/>
      <c r="DY54" s="16"/>
      <c r="DZ54" s="16"/>
      <c r="EA54" s="16"/>
      <c r="EB54" s="16"/>
      <c r="EC54" s="16"/>
      <c r="ED54" s="16"/>
      <c r="EE54" s="16"/>
      <c r="EF54" s="16"/>
      <c r="EG54" s="16"/>
      <c r="EH54" s="16"/>
      <c r="EI54" s="16"/>
      <c r="EJ54" s="16"/>
      <c r="EK54" s="16"/>
      <c r="EL54" s="16"/>
      <c r="EM54" s="16"/>
      <c r="EN54" s="16"/>
      <c r="EO54" s="16"/>
      <c r="EP54" s="16"/>
      <c r="EQ54" s="16"/>
      <c r="ER54" s="16"/>
      <c r="ES54" s="150">
        <f t="shared" ref="ES54" ca="1" si="149">SUMIF($EV$8:$FZ$9,$O$5,EV54:FZ54)</f>
        <v>45</v>
      </c>
      <c r="ET54" s="150">
        <f t="shared" si="118"/>
        <v>0</v>
      </c>
      <c r="EU54" s="152">
        <f t="shared" ca="1" si="119"/>
        <v>0</v>
      </c>
      <c r="EV54" s="16"/>
      <c r="EW54" s="67"/>
      <c r="EX54" s="16"/>
      <c r="EY54" s="16"/>
      <c r="EZ54" s="16"/>
      <c r="FA54" s="16"/>
      <c r="FB54" s="16"/>
      <c r="FC54" s="16"/>
      <c r="FD54" s="16"/>
      <c r="FE54" s="16"/>
      <c r="FF54" s="16"/>
      <c r="FG54" s="16"/>
      <c r="FH54" s="16"/>
      <c r="FI54" s="16"/>
      <c r="FJ54" s="16"/>
      <c r="FK54" s="16"/>
      <c r="FL54" s="16">
        <v>3</v>
      </c>
      <c r="FM54" s="16">
        <v>3</v>
      </c>
      <c r="FN54" s="16">
        <v>3</v>
      </c>
      <c r="FO54" s="16">
        <v>3</v>
      </c>
      <c r="FP54" s="16">
        <v>3</v>
      </c>
      <c r="FQ54" s="16">
        <v>3</v>
      </c>
      <c r="FR54" s="16">
        <v>3</v>
      </c>
      <c r="FS54" s="16">
        <v>3</v>
      </c>
      <c r="FT54" s="16">
        <v>3</v>
      </c>
      <c r="FU54" s="16">
        <v>3</v>
      </c>
      <c r="FV54" s="16">
        <v>3</v>
      </c>
      <c r="FW54" s="16">
        <v>3</v>
      </c>
      <c r="FX54" s="16">
        <v>3</v>
      </c>
      <c r="FY54" s="16">
        <v>3</v>
      </c>
      <c r="FZ54" s="16">
        <v>3</v>
      </c>
      <c r="GA54" s="150">
        <f t="shared" ref="GA54" ca="1" si="150">SUMIF($GD$8:$HG$9,$O$5,GD54:HG54)</f>
        <v>30</v>
      </c>
      <c r="GB54" s="150">
        <f t="shared" ref="GB54" si="151">SUM(GD55:HG55)</f>
        <v>0</v>
      </c>
      <c r="GC54" s="152">
        <f t="shared" ref="GC54" ca="1" si="152">GB54/GA54</f>
        <v>0</v>
      </c>
      <c r="GD54" s="16">
        <v>3</v>
      </c>
      <c r="GE54" s="16">
        <v>3</v>
      </c>
      <c r="GF54" s="16">
        <v>3</v>
      </c>
      <c r="GG54" s="16">
        <v>3</v>
      </c>
      <c r="GH54" s="16">
        <v>3</v>
      </c>
      <c r="GI54" s="16">
        <v>3</v>
      </c>
      <c r="GJ54" s="16">
        <v>3</v>
      </c>
      <c r="GK54" s="16">
        <v>3</v>
      </c>
      <c r="GL54" s="16">
        <v>3</v>
      </c>
      <c r="GM54" s="16">
        <v>3</v>
      </c>
      <c r="GN54" s="16"/>
      <c r="GO54" s="16"/>
      <c r="GP54" s="16"/>
      <c r="GQ54" s="16"/>
      <c r="GR54" s="16"/>
      <c r="GS54" s="16"/>
      <c r="GT54" s="16"/>
      <c r="GU54" s="16"/>
      <c r="GV54" s="16"/>
      <c r="GW54" s="16"/>
      <c r="GX54" s="16"/>
      <c r="GY54" s="16"/>
      <c r="GZ54" s="16"/>
      <c r="HA54" s="16"/>
      <c r="HB54" s="16"/>
      <c r="HC54" s="16"/>
      <c r="HD54" s="16"/>
      <c r="HE54" s="16"/>
      <c r="HF54" s="16"/>
      <c r="HG54" s="16"/>
      <c r="HH54" s="150"/>
      <c r="HI54" s="150">
        <v>0</v>
      </c>
      <c r="HJ54" s="152" t="e">
        <v>#DIV/0!</v>
      </c>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50"/>
      <c r="IQ54" s="150">
        <v>0</v>
      </c>
      <c r="IR54" s="152" t="e">
        <v>#DIV/0!</v>
      </c>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23"/>
      <c r="JV54" s="16"/>
      <c r="JW54" s="150"/>
      <c r="JX54" s="150">
        <v>0</v>
      </c>
      <c r="JY54" s="152" t="e">
        <v>#DIV/0!</v>
      </c>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50"/>
      <c r="LF54" s="150">
        <v>0</v>
      </c>
      <c r="LG54" s="152" t="e">
        <v>#DIV/0!</v>
      </c>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row>
    <row r="55" spans="1:350" ht="13.9" customHeight="1" outlineLevel="2" x14ac:dyDescent="0.2">
      <c r="A55" s="186"/>
      <c r="B55" s="219"/>
      <c r="C55" s="215"/>
      <c r="D55" s="217"/>
      <c r="E55" s="176"/>
      <c r="F55" s="176"/>
      <c r="G55" s="176"/>
      <c r="H55" s="171"/>
      <c r="I55" s="171"/>
      <c r="J55" s="213"/>
      <c r="K55" s="213"/>
      <c r="L55" s="173"/>
      <c r="M55" s="173"/>
      <c r="N55" s="184"/>
      <c r="O55" s="157"/>
      <c r="P55" s="17" t="s">
        <v>26</v>
      </c>
      <c r="Q55" s="151"/>
      <c r="R55" s="151"/>
      <c r="S55" s="153"/>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151"/>
      <c r="AY55" s="151"/>
      <c r="AZ55" s="153"/>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151"/>
      <c r="CG55" s="151"/>
      <c r="CH55" s="153"/>
      <c r="CI55" s="141"/>
      <c r="CJ55" s="141"/>
      <c r="CK55" s="141"/>
      <c r="CL55" s="141"/>
      <c r="CM55" s="141"/>
      <c r="CN55" s="141"/>
      <c r="CO55" s="141"/>
      <c r="CP55" s="95"/>
      <c r="CQ55" s="95"/>
      <c r="CR55" s="95"/>
      <c r="CS55" s="95"/>
      <c r="CT55" s="95"/>
      <c r="CU55" s="95"/>
      <c r="CV55" s="95"/>
      <c r="CW55" s="141"/>
      <c r="CX55" s="141"/>
      <c r="CY55" s="141"/>
      <c r="CZ55" s="141"/>
      <c r="DA55" s="141"/>
      <c r="DB55" s="141"/>
      <c r="DC55" s="141"/>
      <c r="DD55" s="141"/>
      <c r="DE55" s="141"/>
      <c r="DF55" s="141"/>
      <c r="DG55" s="141"/>
      <c r="DH55" s="141"/>
      <c r="DI55" s="141"/>
      <c r="DJ55" s="141"/>
      <c r="DK55" s="141"/>
      <c r="DL55" s="141"/>
      <c r="DM55" s="141"/>
      <c r="DN55" s="151"/>
      <c r="DO55" s="151"/>
      <c r="DP55" s="153"/>
      <c r="DQ55" s="24"/>
      <c r="DR55" s="114"/>
      <c r="DS55" s="24"/>
      <c r="DT55" s="114"/>
      <c r="DU55" s="24"/>
      <c r="DV55" s="121"/>
      <c r="DW55" s="24"/>
      <c r="DX55" s="121"/>
      <c r="DY55" s="24"/>
      <c r="DZ55" s="24"/>
      <c r="EA55" s="24"/>
      <c r="EB55" s="24"/>
      <c r="EC55" s="24"/>
      <c r="ED55" s="24"/>
      <c r="EE55" s="24"/>
      <c r="EF55" s="24"/>
      <c r="EG55" s="24"/>
      <c r="EH55" s="24"/>
      <c r="EI55" s="24"/>
      <c r="EJ55" s="24"/>
      <c r="EK55" s="24"/>
      <c r="EL55" s="24"/>
      <c r="EM55" s="24"/>
      <c r="EN55" s="24"/>
      <c r="EO55" s="24"/>
      <c r="EP55" s="24"/>
      <c r="EQ55" s="24"/>
      <c r="ER55" s="24"/>
      <c r="ES55" s="151"/>
      <c r="ET55" s="151"/>
      <c r="EU55" s="153"/>
      <c r="EV55" s="24"/>
      <c r="EW55" s="125"/>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151"/>
      <c r="GB55" s="151"/>
      <c r="GC55" s="153"/>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151"/>
      <c r="HI55" s="151"/>
      <c r="HJ55" s="153"/>
      <c r="HK55" s="24"/>
      <c r="HL55" s="24"/>
      <c r="HM55" s="24"/>
      <c r="HN55" s="24"/>
      <c r="HO55" s="24"/>
      <c r="HP55" s="24"/>
      <c r="HQ55" s="24"/>
      <c r="HR55" s="24"/>
      <c r="HS55" s="24"/>
      <c r="HT55" s="24"/>
      <c r="HU55" s="24"/>
      <c r="HV55" s="24"/>
      <c r="HW55" s="24"/>
      <c r="HX55" s="24"/>
      <c r="HY55" s="24"/>
      <c r="HZ55" s="24"/>
      <c r="IA55" s="24"/>
      <c r="IB55" s="24"/>
      <c r="IC55" s="24"/>
      <c r="ID55" s="24"/>
      <c r="IE55" s="24"/>
      <c r="IF55" s="24"/>
      <c r="IG55" s="24"/>
      <c r="IH55" s="24"/>
      <c r="II55" s="24"/>
      <c r="IJ55" s="24"/>
      <c r="IK55" s="24"/>
      <c r="IL55" s="24"/>
      <c r="IM55" s="24"/>
      <c r="IN55" s="24"/>
      <c r="IO55" s="24"/>
      <c r="IP55" s="151"/>
      <c r="IQ55" s="151"/>
      <c r="IR55" s="153"/>
      <c r="IS55" s="24"/>
      <c r="IT55" s="24"/>
      <c r="IU55" s="24"/>
      <c r="IV55" s="24"/>
      <c r="IW55" s="24"/>
      <c r="IX55" s="24"/>
      <c r="IY55" s="24"/>
      <c r="IZ55" s="24"/>
      <c r="JA55" s="24"/>
      <c r="JB55" s="24"/>
      <c r="JC55" s="24"/>
      <c r="JD55" s="24"/>
      <c r="JE55" s="24"/>
      <c r="JF55" s="24"/>
      <c r="JG55" s="24"/>
      <c r="JH55" s="24"/>
      <c r="JI55" s="24"/>
      <c r="JJ55" s="24"/>
      <c r="JK55" s="24"/>
      <c r="JL55" s="24"/>
      <c r="JM55" s="24"/>
      <c r="JN55" s="24"/>
      <c r="JO55" s="24"/>
      <c r="JP55" s="24"/>
      <c r="JQ55" s="24"/>
      <c r="JR55" s="24"/>
      <c r="JS55" s="24"/>
      <c r="JT55" s="24"/>
      <c r="JU55" s="25"/>
      <c r="JV55" s="24"/>
      <c r="JW55" s="151"/>
      <c r="JX55" s="151"/>
      <c r="JY55" s="153"/>
      <c r="JZ55" s="24"/>
      <c r="KA55" s="24"/>
      <c r="KB55" s="24"/>
      <c r="KC55" s="24"/>
      <c r="KD55" s="24"/>
      <c r="KE55" s="24"/>
      <c r="KF55" s="24"/>
      <c r="KG55" s="24"/>
      <c r="KH55" s="24"/>
      <c r="KI55" s="24"/>
      <c r="KJ55" s="24"/>
      <c r="KK55" s="24"/>
      <c r="KL55" s="24"/>
      <c r="KM55" s="24"/>
      <c r="KN55" s="24"/>
      <c r="KO55" s="24"/>
      <c r="KP55" s="24"/>
      <c r="KQ55" s="24"/>
      <c r="KR55" s="24"/>
      <c r="KS55" s="24"/>
      <c r="KT55" s="24"/>
      <c r="KU55" s="24"/>
      <c r="KV55" s="24"/>
      <c r="KW55" s="24"/>
      <c r="KX55" s="24"/>
      <c r="KY55" s="24"/>
      <c r="KZ55" s="24"/>
      <c r="LA55" s="24"/>
      <c r="LB55" s="24"/>
      <c r="LC55" s="24"/>
      <c r="LD55" s="24"/>
      <c r="LE55" s="151"/>
      <c r="LF55" s="151"/>
      <c r="LG55" s="153"/>
      <c r="LH55" s="24"/>
      <c r="LI55" s="24"/>
      <c r="LJ55" s="24"/>
      <c r="LK55" s="24"/>
      <c r="LL55" s="24"/>
      <c r="LM55" s="24"/>
      <c r="LN55" s="24"/>
      <c r="LO55" s="24"/>
      <c r="LP55" s="24"/>
      <c r="LQ55" s="24"/>
      <c r="LR55" s="24"/>
      <c r="LS55" s="24"/>
      <c r="LT55" s="24"/>
      <c r="LU55" s="24"/>
      <c r="LV55" s="24"/>
      <c r="LW55" s="24"/>
      <c r="LX55" s="24"/>
      <c r="LY55" s="24"/>
      <c r="LZ55" s="24"/>
      <c r="MA55" s="24"/>
      <c r="MB55" s="24"/>
      <c r="MC55" s="24"/>
      <c r="MD55" s="24"/>
      <c r="ME55" s="24"/>
      <c r="MF55" s="24"/>
      <c r="MG55" s="24"/>
      <c r="MH55" s="24"/>
      <c r="MI55" s="24"/>
      <c r="MJ55" s="24"/>
      <c r="MK55" s="24"/>
      <c r="ML55" s="24"/>
    </row>
    <row r="56" spans="1:350" s="31" customFormat="1" ht="14.25" customHeight="1" outlineLevel="1" x14ac:dyDescent="0.25">
      <c r="A56" s="236" t="s">
        <v>27</v>
      </c>
      <c r="B56" s="228" t="s">
        <v>108</v>
      </c>
      <c r="C56" s="191" t="s">
        <v>59</v>
      </c>
      <c r="D56" s="201">
        <v>21</v>
      </c>
      <c r="E56" s="175">
        <v>1</v>
      </c>
      <c r="F56" s="175">
        <f>D56-E56</f>
        <v>20</v>
      </c>
      <c r="G56" s="175" t="s">
        <v>1104</v>
      </c>
      <c r="H56" s="170" t="s">
        <v>884</v>
      </c>
      <c r="I56" s="170" t="s">
        <v>941</v>
      </c>
      <c r="J56" s="212">
        <v>21</v>
      </c>
      <c r="K56" s="212">
        <f>K58+K180</f>
        <v>21</v>
      </c>
      <c r="L56" s="172">
        <f>K56/J56</f>
        <v>1</v>
      </c>
      <c r="M56" s="172">
        <f>K56/D56</f>
        <v>1</v>
      </c>
      <c r="N56" s="183">
        <f ca="1">SUMIF($EV$8:$FZ$9,$O$5,$EV57:$FZ57)-SUMIF($EV$8:$FZ$9,$Q$5,$EV57:$FZ57)</f>
        <v>0</v>
      </c>
      <c r="O56" s="154"/>
      <c r="P56" s="191"/>
      <c r="Q56" s="193">
        <v>0</v>
      </c>
      <c r="R56" s="193">
        <v>0</v>
      </c>
      <c r="S56" s="199" t="e">
        <v>#DIV/0!</v>
      </c>
      <c r="T56" s="191"/>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3">
        <f t="shared" ca="1" si="77"/>
        <v>0</v>
      </c>
      <c r="AY56" s="193">
        <f>SUM(BA57:CE57)</f>
        <v>0</v>
      </c>
      <c r="AZ56" s="199" t="e">
        <f ca="1">AY56/AX56</f>
        <v>#DIV/0!</v>
      </c>
      <c r="BA56" s="191"/>
      <c r="BB56" s="191"/>
      <c r="BC56" s="191"/>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c r="CE56" s="191"/>
      <c r="CF56" s="150">
        <f t="shared" ref="CF56" si="153">SUM(CI56:DM56)</f>
        <v>0</v>
      </c>
      <c r="CG56" s="193">
        <f>SUM(CI57:DM57)</f>
        <v>0</v>
      </c>
      <c r="CH56" s="199" t="e">
        <f>CG56/CF56</f>
        <v>#DIV/0!</v>
      </c>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191"/>
      <c r="DN56" s="150">
        <f t="shared" ref="DN56" si="154">SUM(DQ56:ER56)</f>
        <v>0</v>
      </c>
      <c r="DO56" s="193">
        <f>SUM(DQ57:ER57)</f>
        <v>0</v>
      </c>
      <c r="DP56" s="199" t="e">
        <f t="shared" si="67"/>
        <v>#DIV/0!</v>
      </c>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3"/>
      <c r="ET56" s="193">
        <f t="shared" si="118"/>
        <v>0</v>
      </c>
      <c r="EU56" s="199" t="e">
        <f t="shared" si="119"/>
        <v>#DIV/0!</v>
      </c>
      <c r="EV56" s="191"/>
      <c r="EW56" s="201"/>
      <c r="EX56" s="191"/>
      <c r="EY56" s="191"/>
      <c r="EZ56" s="191"/>
      <c r="FA56" s="191"/>
      <c r="FB56" s="191"/>
      <c r="FC56" s="191"/>
      <c r="FD56" s="191"/>
      <c r="FE56" s="191"/>
      <c r="FF56" s="191"/>
      <c r="FG56" s="191"/>
      <c r="FH56" s="191"/>
      <c r="FI56" s="191"/>
      <c r="FJ56" s="191"/>
      <c r="FK56" s="191"/>
      <c r="FL56" s="191"/>
      <c r="FM56" s="191"/>
      <c r="FN56" s="191"/>
      <c r="FO56" s="191"/>
      <c r="FP56" s="191"/>
      <c r="FQ56" s="191"/>
      <c r="FR56" s="191"/>
      <c r="FS56" s="191"/>
      <c r="FT56" s="191"/>
      <c r="FU56" s="191"/>
      <c r="FV56" s="191"/>
      <c r="FW56" s="191"/>
      <c r="FX56" s="191"/>
      <c r="FY56" s="191"/>
      <c r="FZ56" s="191"/>
      <c r="GA56" s="150">
        <f t="shared" ref="GA56" ca="1" si="155">SUMIF($GD$8:$HG$9,$O$5,GD56:HG56)</f>
        <v>0</v>
      </c>
      <c r="GB56" s="150">
        <f t="shared" ref="GB56" si="156">SUM(GD57:HG57)</f>
        <v>0</v>
      </c>
      <c r="GC56" s="152" t="e">
        <f t="shared" ref="GC56" ca="1" si="157">GB56/GA56</f>
        <v>#DIV/0!</v>
      </c>
      <c r="GD56" s="154"/>
      <c r="GE56" s="154"/>
      <c r="GF56" s="154"/>
      <c r="GG56" s="154"/>
      <c r="GH56" s="154"/>
      <c r="GI56" s="154"/>
      <c r="GJ56" s="154"/>
      <c r="GK56" s="154"/>
      <c r="GL56" s="154"/>
      <c r="GM56" s="154"/>
      <c r="GN56" s="154"/>
      <c r="GO56" s="154"/>
      <c r="GP56" s="154"/>
      <c r="GQ56" s="154"/>
      <c r="GR56" s="154"/>
      <c r="GS56" s="154"/>
      <c r="GT56" s="154"/>
      <c r="GU56" s="154"/>
      <c r="GV56" s="154"/>
      <c r="GW56" s="154"/>
      <c r="GX56" s="154"/>
      <c r="GY56" s="154"/>
      <c r="GZ56" s="154"/>
      <c r="HA56" s="154"/>
      <c r="HB56" s="154"/>
      <c r="HC56" s="154"/>
      <c r="HD56" s="154"/>
      <c r="HE56" s="154"/>
      <c r="HF56" s="154"/>
      <c r="HG56" s="154"/>
      <c r="HH56" s="150"/>
      <c r="HI56" s="150">
        <v>0</v>
      </c>
      <c r="HJ56" s="154"/>
      <c r="HK56" s="154"/>
      <c r="HL56" s="154"/>
      <c r="HM56" s="154"/>
      <c r="HN56" s="154"/>
      <c r="HO56" s="154"/>
      <c r="HP56" s="154"/>
      <c r="HQ56" s="154"/>
      <c r="HR56" s="154"/>
      <c r="HS56" s="154"/>
      <c r="HT56" s="154"/>
      <c r="HU56" s="154"/>
      <c r="HV56" s="154"/>
      <c r="HW56" s="154"/>
      <c r="HX56" s="154"/>
      <c r="HY56" s="154"/>
      <c r="HZ56" s="154"/>
      <c r="IA56" s="154"/>
      <c r="IB56" s="154"/>
      <c r="IC56" s="154"/>
      <c r="ID56" s="154"/>
      <c r="IE56" s="154"/>
      <c r="IF56" s="154"/>
      <c r="IG56" s="154"/>
      <c r="IH56" s="154"/>
      <c r="II56" s="154"/>
      <c r="IJ56" s="154"/>
      <c r="IK56" s="154"/>
      <c r="IL56" s="154"/>
      <c r="IM56" s="154"/>
      <c r="IN56" s="154"/>
      <c r="IO56" s="154"/>
      <c r="IP56" s="150"/>
      <c r="IQ56" s="150">
        <v>0</v>
      </c>
      <c r="IR56" s="154"/>
      <c r="IS56" s="154"/>
      <c r="IT56" s="154"/>
      <c r="IU56" s="154"/>
      <c r="IV56" s="154"/>
      <c r="IW56" s="154"/>
      <c r="IX56" s="154"/>
      <c r="IY56" s="154"/>
      <c r="IZ56" s="154"/>
      <c r="JA56" s="154"/>
      <c r="JB56" s="154"/>
      <c r="JC56" s="154"/>
      <c r="JD56" s="154"/>
      <c r="JE56" s="154"/>
      <c r="JF56" s="154"/>
      <c r="JG56" s="154"/>
      <c r="JH56" s="154"/>
      <c r="JI56" s="154"/>
      <c r="JJ56" s="154"/>
      <c r="JK56" s="154"/>
      <c r="JL56" s="154"/>
      <c r="JM56" s="154"/>
      <c r="JN56" s="154"/>
      <c r="JO56" s="154"/>
      <c r="JP56" s="154"/>
      <c r="JQ56" s="154"/>
      <c r="JR56" s="154"/>
      <c r="JS56" s="154"/>
      <c r="JT56" s="154"/>
      <c r="JU56" s="154"/>
      <c r="JV56" s="154"/>
      <c r="JW56" s="150"/>
      <c r="JX56" s="150">
        <v>0</v>
      </c>
      <c r="JY56" s="154"/>
      <c r="JZ56" s="154"/>
      <c r="KA56" s="154"/>
      <c r="KB56" s="154"/>
      <c r="KC56" s="154"/>
      <c r="KD56" s="154"/>
      <c r="KE56" s="154"/>
      <c r="KF56" s="154"/>
      <c r="KG56" s="154"/>
      <c r="KH56" s="154"/>
      <c r="KI56" s="154"/>
      <c r="KJ56" s="154"/>
      <c r="KK56" s="154"/>
      <c r="KL56" s="154"/>
      <c r="KM56" s="154"/>
      <c r="KN56" s="154"/>
      <c r="KO56" s="154"/>
      <c r="KP56" s="154"/>
      <c r="KQ56" s="154"/>
      <c r="KR56" s="154"/>
      <c r="KS56" s="154"/>
      <c r="KT56" s="154"/>
      <c r="KU56" s="154"/>
      <c r="KV56" s="154"/>
      <c r="KW56" s="154"/>
      <c r="KX56" s="154"/>
      <c r="KY56" s="154"/>
      <c r="KZ56" s="154"/>
      <c r="LA56" s="154"/>
      <c r="LB56" s="154"/>
      <c r="LC56" s="154"/>
      <c r="LD56" s="154"/>
      <c r="LE56" s="150"/>
      <c r="LF56" s="150">
        <v>0</v>
      </c>
      <c r="LG56" s="154"/>
      <c r="LH56" s="154"/>
      <c r="LI56" s="154"/>
      <c r="LJ56" s="154"/>
      <c r="LK56" s="154"/>
      <c r="LL56" s="154"/>
      <c r="LM56" s="154"/>
      <c r="LN56" s="154"/>
      <c r="LO56" s="154"/>
      <c r="LP56" s="154"/>
      <c r="LQ56" s="154"/>
      <c r="LR56" s="154"/>
      <c r="LS56" s="154"/>
      <c r="LT56" s="154"/>
      <c r="LU56" s="154"/>
      <c r="LV56" s="154"/>
      <c r="LW56" s="154"/>
      <c r="LX56" s="154"/>
      <c r="LY56" s="154"/>
      <c r="LZ56" s="154"/>
      <c r="MA56" s="154"/>
      <c r="MB56" s="154"/>
      <c r="MC56" s="154"/>
      <c r="MD56" s="154"/>
      <c r="ME56" s="154"/>
      <c r="MF56" s="154"/>
      <c r="MG56" s="154"/>
      <c r="MH56" s="154"/>
      <c r="MI56" s="154"/>
      <c r="MJ56" s="154"/>
      <c r="MK56" s="154"/>
      <c r="ML56" s="154"/>
    </row>
    <row r="57" spans="1:350" s="31" customFormat="1" ht="14.25" customHeight="1" outlineLevel="1" x14ac:dyDescent="0.25">
      <c r="A57" s="237"/>
      <c r="B57" s="229"/>
      <c r="C57" s="192"/>
      <c r="D57" s="202"/>
      <c r="E57" s="176"/>
      <c r="F57" s="176"/>
      <c r="G57" s="176"/>
      <c r="H57" s="171"/>
      <c r="I57" s="171"/>
      <c r="J57" s="213"/>
      <c r="K57" s="213"/>
      <c r="L57" s="173"/>
      <c r="M57" s="173"/>
      <c r="N57" s="184"/>
      <c r="O57" s="155"/>
      <c r="P57" s="192"/>
      <c r="Q57" s="194"/>
      <c r="R57" s="194"/>
      <c r="S57" s="200"/>
      <c r="T57" s="192"/>
      <c r="U57" s="192"/>
      <c r="V57" s="192"/>
      <c r="W57" s="192"/>
      <c r="X57" s="192"/>
      <c r="Y57" s="192"/>
      <c r="Z57" s="192"/>
      <c r="AA57" s="192"/>
      <c r="AB57" s="192"/>
      <c r="AC57" s="192"/>
      <c r="AD57" s="192"/>
      <c r="AE57" s="192"/>
      <c r="AF57" s="192"/>
      <c r="AG57" s="192"/>
      <c r="AH57" s="192"/>
      <c r="AI57" s="192"/>
      <c r="AJ57" s="192"/>
      <c r="AK57" s="192"/>
      <c r="AL57" s="192"/>
      <c r="AM57" s="192"/>
      <c r="AN57" s="192"/>
      <c r="AO57" s="192"/>
      <c r="AP57" s="192"/>
      <c r="AQ57" s="192"/>
      <c r="AR57" s="192"/>
      <c r="AS57" s="192"/>
      <c r="AT57" s="192"/>
      <c r="AU57" s="192"/>
      <c r="AV57" s="192"/>
      <c r="AW57" s="192"/>
      <c r="AX57" s="194"/>
      <c r="AY57" s="194"/>
      <c r="AZ57" s="200"/>
      <c r="BA57" s="192"/>
      <c r="BB57" s="192"/>
      <c r="BC57" s="192"/>
      <c r="BD57" s="192"/>
      <c r="BE57" s="192"/>
      <c r="BF57" s="192"/>
      <c r="BG57" s="192"/>
      <c r="BH57" s="192"/>
      <c r="BI57" s="192"/>
      <c r="BJ57" s="192"/>
      <c r="BK57" s="192"/>
      <c r="BL57" s="192"/>
      <c r="BM57" s="192"/>
      <c r="BN57" s="192"/>
      <c r="BO57" s="192"/>
      <c r="BP57" s="192"/>
      <c r="BQ57" s="192"/>
      <c r="BR57" s="192"/>
      <c r="BS57" s="192"/>
      <c r="BT57" s="192"/>
      <c r="BU57" s="192"/>
      <c r="BV57" s="192"/>
      <c r="BW57" s="192"/>
      <c r="BX57" s="192"/>
      <c r="BY57" s="192"/>
      <c r="BZ57" s="192"/>
      <c r="CA57" s="192"/>
      <c r="CB57" s="192"/>
      <c r="CC57" s="192"/>
      <c r="CD57" s="192"/>
      <c r="CE57" s="192"/>
      <c r="CF57" s="151"/>
      <c r="CG57" s="194"/>
      <c r="CH57" s="200"/>
      <c r="CI57" s="192"/>
      <c r="CJ57" s="192"/>
      <c r="CK57" s="192"/>
      <c r="CL57" s="192"/>
      <c r="CM57" s="192"/>
      <c r="CN57" s="192"/>
      <c r="CO57" s="192"/>
      <c r="CP57" s="192"/>
      <c r="CQ57" s="192"/>
      <c r="CR57" s="192"/>
      <c r="CS57" s="192"/>
      <c r="CT57" s="192"/>
      <c r="CU57" s="192"/>
      <c r="CV57" s="192"/>
      <c r="CW57" s="192"/>
      <c r="CX57" s="192"/>
      <c r="CY57" s="192"/>
      <c r="CZ57" s="192"/>
      <c r="DA57" s="192"/>
      <c r="DB57" s="192"/>
      <c r="DC57" s="192"/>
      <c r="DD57" s="192"/>
      <c r="DE57" s="192"/>
      <c r="DF57" s="192"/>
      <c r="DG57" s="192"/>
      <c r="DH57" s="192"/>
      <c r="DI57" s="192"/>
      <c r="DJ57" s="192"/>
      <c r="DK57" s="192"/>
      <c r="DL57" s="192"/>
      <c r="DM57" s="192"/>
      <c r="DN57" s="151"/>
      <c r="DO57" s="194"/>
      <c r="DP57" s="200"/>
      <c r="DQ57" s="192"/>
      <c r="DR57" s="192"/>
      <c r="DS57" s="192"/>
      <c r="DT57" s="192"/>
      <c r="DU57" s="192"/>
      <c r="DV57" s="192"/>
      <c r="DW57" s="192"/>
      <c r="DX57" s="192"/>
      <c r="DY57" s="192"/>
      <c r="DZ57" s="192"/>
      <c r="EA57" s="192"/>
      <c r="EB57" s="192"/>
      <c r="EC57" s="192"/>
      <c r="ED57" s="192"/>
      <c r="EE57" s="192"/>
      <c r="EF57" s="192"/>
      <c r="EG57" s="192"/>
      <c r="EH57" s="192"/>
      <c r="EI57" s="192"/>
      <c r="EJ57" s="192"/>
      <c r="EK57" s="192"/>
      <c r="EL57" s="192"/>
      <c r="EM57" s="192"/>
      <c r="EN57" s="192"/>
      <c r="EO57" s="192"/>
      <c r="EP57" s="192"/>
      <c r="EQ57" s="192"/>
      <c r="ER57" s="192"/>
      <c r="ES57" s="194"/>
      <c r="ET57" s="194"/>
      <c r="EU57" s="200"/>
      <c r="EV57" s="192"/>
      <c r="EW57" s="202"/>
      <c r="EX57" s="192"/>
      <c r="EY57" s="192"/>
      <c r="EZ57" s="192"/>
      <c r="FA57" s="192"/>
      <c r="FB57" s="192"/>
      <c r="FC57" s="192"/>
      <c r="FD57" s="192"/>
      <c r="FE57" s="192"/>
      <c r="FF57" s="192"/>
      <c r="FG57" s="192"/>
      <c r="FH57" s="192"/>
      <c r="FI57" s="192"/>
      <c r="FJ57" s="192"/>
      <c r="FK57" s="192"/>
      <c r="FL57" s="192"/>
      <c r="FM57" s="192"/>
      <c r="FN57" s="192"/>
      <c r="FO57" s="192"/>
      <c r="FP57" s="192"/>
      <c r="FQ57" s="192"/>
      <c r="FR57" s="192"/>
      <c r="FS57" s="192"/>
      <c r="FT57" s="192"/>
      <c r="FU57" s="192"/>
      <c r="FV57" s="192"/>
      <c r="FW57" s="192"/>
      <c r="FX57" s="192"/>
      <c r="FY57" s="192"/>
      <c r="FZ57" s="192"/>
      <c r="GA57" s="151"/>
      <c r="GB57" s="151"/>
      <c r="GC57" s="153"/>
      <c r="GD57" s="155"/>
      <c r="GE57" s="155"/>
      <c r="GF57" s="155"/>
      <c r="GG57" s="155"/>
      <c r="GH57" s="155"/>
      <c r="GI57" s="155"/>
      <c r="GJ57" s="155"/>
      <c r="GK57" s="155"/>
      <c r="GL57" s="155"/>
      <c r="GM57" s="155"/>
      <c r="GN57" s="155"/>
      <c r="GO57" s="155"/>
      <c r="GP57" s="155"/>
      <c r="GQ57" s="155"/>
      <c r="GR57" s="155"/>
      <c r="GS57" s="155"/>
      <c r="GT57" s="155"/>
      <c r="GU57" s="155"/>
      <c r="GV57" s="155"/>
      <c r="GW57" s="155"/>
      <c r="GX57" s="155"/>
      <c r="GY57" s="155"/>
      <c r="GZ57" s="155"/>
      <c r="HA57" s="155"/>
      <c r="HB57" s="155"/>
      <c r="HC57" s="155"/>
      <c r="HD57" s="155"/>
      <c r="HE57" s="155"/>
      <c r="HF57" s="155"/>
      <c r="HG57" s="155"/>
      <c r="HH57" s="151"/>
      <c r="HI57" s="151"/>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1"/>
      <c r="IQ57" s="151"/>
      <c r="IR57" s="155"/>
      <c r="IS57" s="155"/>
      <c r="IT57" s="155"/>
      <c r="IU57" s="155"/>
      <c r="IV57" s="155"/>
      <c r="IW57" s="155"/>
      <c r="IX57" s="155"/>
      <c r="IY57" s="155"/>
      <c r="IZ57" s="155"/>
      <c r="JA57" s="155"/>
      <c r="JB57" s="155"/>
      <c r="JC57" s="155"/>
      <c r="JD57" s="155"/>
      <c r="JE57" s="155"/>
      <c r="JF57" s="155"/>
      <c r="JG57" s="155"/>
      <c r="JH57" s="155"/>
      <c r="JI57" s="155"/>
      <c r="JJ57" s="155"/>
      <c r="JK57" s="155"/>
      <c r="JL57" s="155"/>
      <c r="JM57" s="155"/>
      <c r="JN57" s="155"/>
      <c r="JO57" s="155"/>
      <c r="JP57" s="155"/>
      <c r="JQ57" s="155"/>
      <c r="JR57" s="155"/>
      <c r="JS57" s="155"/>
      <c r="JT57" s="155"/>
      <c r="JU57" s="155"/>
      <c r="JV57" s="155"/>
      <c r="JW57" s="151"/>
      <c r="JX57" s="151"/>
      <c r="JY57" s="155"/>
      <c r="JZ57" s="155"/>
      <c r="KA57" s="155"/>
      <c r="KB57" s="155"/>
      <c r="KC57" s="155"/>
      <c r="KD57" s="155"/>
      <c r="KE57" s="155"/>
      <c r="KF57" s="155"/>
      <c r="KG57" s="155"/>
      <c r="KH57" s="155"/>
      <c r="KI57" s="155"/>
      <c r="KJ57" s="155"/>
      <c r="KK57" s="155"/>
      <c r="KL57" s="155"/>
      <c r="KM57" s="155"/>
      <c r="KN57" s="155"/>
      <c r="KO57" s="155"/>
      <c r="KP57" s="155"/>
      <c r="KQ57" s="155"/>
      <c r="KR57" s="155"/>
      <c r="KS57" s="155"/>
      <c r="KT57" s="155"/>
      <c r="KU57" s="155"/>
      <c r="KV57" s="155"/>
      <c r="KW57" s="155"/>
      <c r="KX57" s="155"/>
      <c r="KY57" s="155"/>
      <c r="KZ57" s="155"/>
      <c r="LA57" s="155"/>
      <c r="LB57" s="155"/>
      <c r="LC57" s="155"/>
      <c r="LD57" s="155"/>
      <c r="LE57" s="151"/>
      <c r="LF57" s="151"/>
      <c r="LG57" s="155"/>
      <c r="LH57" s="155"/>
      <c r="LI57" s="155"/>
      <c r="LJ57" s="155"/>
      <c r="LK57" s="155"/>
      <c r="LL57" s="155"/>
      <c r="LM57" s="155"/>
      <c r="LN57" s="155"/>
      <c r="LO57" s="155"/>
      <c r="LP57" s="155"/>
      <c r="LQ57" s="155"/>
      <c r="LR57" s="155"/>
      <c r="LS57" s="155"/>
      <c r="LT57" s="155"/>
      <c r="LU57" s="155"/>
      <c r="LV57" s="155"/>
      <c r="LW57" s="155"/>
      <c r="LX57" s="155"/>
      <c r="LY57" s="155"/>
      <c r="LZ57" s="155"/>
      <c r="MA57" s="155"/>
      <c r="MB57" s="155"/>
      <c r="MC57" s="155"/>
      <c r="MD57" s="155"/>
      <c r="ME57" s="155"/>
      <c r="MF57" s="155"/>
      <c r="MG57" s="155"/>
      <c r="MH57" s="155"/>
      <c r="MI57" s="155"/>
      <c r="MJ57" s="155"/>
      <c r="MK57" s="155"/>
      <c r="ML57" s="155"/>
    </row>
    <row r="58" spans="1:350" s="31" customFormat="1" ht="14.25" customHeight="1" outlineLevel="2" x14ac:dyDescent="0.25">
      <c r="A58" s="236"/>
      <c r="B58" s="228" t="s">
        <v>1237</v>
      </c>
      <c r="C58" s="191" t="s">
        <v>59</v>
      </c>
      <c r="D58" s="201">
        <v>12</v>
      </c>
      <c r="E58" s="175">
        <v>1</v>
      </c>
      <c r="F58" s="175">
        <f>D58-E58</f>
        <v>11</v>
      </c>
      <c r="G58" s="175" t="s">
        <v>842</v>
      </c>
      <c r="H58" s="170" t="s">
        <v>884</v>
      </c>
      <c r="I58" s="170" t="s">
        <v>845</v>
      </c>
      <c r="J58" s="212">
        <v>12</v>
      </c>
      <c r="K58" s="212">
        <f>K60+K70+K80+K90+K100+K110+K120+K130+K140+K150+K160+K170</f>
        <v>12</v>
      </c>
      <c r="L58" s="172">
        <f>K58/J58</f>
        <v>1</v>
      </c>
      <c r="M58" s="172">
        <f>K58/D58</f>
        <v>1</v>
      </c>
      <c r="N58" s="183">
        <f ca="1">SUMIF($EV$8:$FZ$9,$O$5,$EV59:$FZ59)-SUMIF($EV$8:$FZ$9,$Q$5,$EV59:$FZ59)</f>
        <v>0</v>
      </c>
      <c r="O58" s="154"/>
      <c r="P58" s="191"/>
      <c r="Q58" s="193">
        <v>0</v>
      </c>
      <c r="R58" s="193">
        <v>0</v>
      </c>
      <c r="S58" s="199" t="e">
        <v>#DIV/0!</v>
      </c>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3">
        <f t="shared" ca="1" si="77"/>
        <v>0</v>
      </c>
      <c r="AY58" s="193">
        <f>SUM(BA59:CE59)</f>
        <v>0</v>
      </c>
      <c r="AZ58" s="199" t="e">
        <f ca="1">AY58/AX58</f>
        <v>#DIV/0!</v>
      </c>
      <c r="BA58" s="191"/>
      <c r="BB58" s="191"/>
      <c r="BC58" s="191"/>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c r="CE58" s="191"/>
      <c r="CF58" s="150">
        <f t="shared" ref="CF58" si="158">SUM(CI58:DM58)</f>
        <v>0</v>
      </c>
      <c r="CG58" s="193">
        <f>SUM(CI59:DM59)</f>
        <v>0</v>
      </c>
      <c r="CH58" s="199" t="e">
        <f>CG58/CF58</f>
        <v>#DIV/0!</v>
      </c>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191"/>
      <c r="DN58" s="150">
        <f t="shared" ref="DN58" si="159">SUM(DQ58:ER58)</f>
        <v>0</v>
      </c>
      <c r="DO58" s="193">
        <f>SUM(DQ59:ER59)</f>
        <v>0</v>
      </c>
      <c r="DP58" s="199" t="e">
        <f t="shared" si="67"/>
        <v>#DIV/0!</v>
      </c>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3"/>
      <c r="ET58" s="193">
        <f t="shared" si="118"/>
        <v>0</v>
      </c>
      <c r="EU58" s="199" t="e">
        <f t="shared" si="119"/>
        <v>#DIV/0!</v>
      </c>
      <c r="EV58" s="191"/>
      <c r="EW58" s="201"/>
      <c r="EX58" s="191"/>
      <c r="EY58" s="191"/>
      <c r="EZ58" s="191"/>
      <c r="FA58" s="191"/>
      <c r="FB58" s="191"/>
      <c r="FC58" s="191"/>
      <c r="FD58" s="191"/>
      <c r="FE58" s="191"/>
      <c r="FF58" s="191"/>
      <c r="FG58" s="191"/>
      <c r="FH58" s="191"/>
      <c r="FI58" s="191"/>
      <c r="FJ58" s="191"/>
      <c r="FK58" s="191"/>
      <c r="FL58" s="191"/>
      <c r="FM58" s="191"/>
      <c r="FN58" s="191"/>
      <c r="FO58" s="191"/>
      <c r="FP58" s="191"/>
      <c r="FQ58" s="191"/>
      <c r="FR58" s="191"/>
      <c r="FS58" s="191"/>
      <c r="FT58" s="191"/>
      <c r="FU58" s="191"/>
      <c r="FV58" s="191"/>
      <c r="FW58" s="191"/>
      <c r="FX58" s="191"/>
      <c r="FY58" s="191"/>
      <c r="FZ58" s="191"/>
      <c r="GA58" s="150">
        <f t="shared" ref="GA58" ca="1" si="160">SUMIF($GD$8:$HG$9,$O$5,GD58:HG58)</f>
        <v>0</v>
      </c>
      <c r="GB58" s="150">
        <f t="shared" ref="GB58" si="161">SUM(GD59:HG59)</f>
        <v>0</v>
      </c>
      <c r="GC58" s="152" t="e">
        <f t="shared" ref="GC58" ca="1" si="162">GB58/GA58</f>
        <v>#DIV/0!</v>
      </c>
      <c r="GD58" s="154"/>
      <c r="GE58" s="154"/>
      <c r="GF58" s="154"/>
      <c r="GG58" s="154"/>
      <c r="GH58" s="154"/>
      <c r="GI58" s="154"/>
      <c r="GJ58" s="154"/>
      <c r="GK58" s="154"/>
      <c r="GL58" s="154"/>
      <c r="GM58" s="154"/>
      <c r="GN58" s="154"/>
      <c r="GO58" s="154"/>
      <c r="GP58" s="154"/>
      <c r="GQ58" s="154"/>
      <c r="GR58" s="154"/>
      <c r="GS58" s="154"/>
      <c r="GT58" s="154"/>
      <c r="GU58" s="154"/>
      <c r="GV58" s="154"/>
      <c r="GW58" s="154"/>
      <c r="GX58" s="154"/>
      <c r="GY58" s="154"/>
      <c r="GZ58" s="154"/>
      <c r="HA58" s="154"/>
      <c r="HB58" s="154"/>
      <c r="HC58" s="154"/>
      <c r="HD58" s="154"/>
      <c r="HE58" s="154"/>
      <c r="HF58" s="154"/>
      <c r="HG58" s="154"/>
      <c r="HH58" s="150"/>
      <c r="HI58" s="150">
        <v>0</v>
      </c>
      <c r="HJ58" s="154"/>
      <c r="HK58" s="154"/>
      <c r="HL58" s="154"/>
      <c r="HM58" s="154"/>
      <c r="HN58" s="154"/>
      <c r="HO58" s="154"/>
      <c r="HP58" s="154"/>
      <c r="HQ58" s="154"/>
      <c r="HR58" s="154"/>
      <c r="HS58" s="154"/>
      <c r="HT58" s="154"/>
      <c r="HU58" s="154"/>
      <c r="HV58" s="154"/>
      <c r="HW58" s="154"/>
      <c r="HX58" s="154"/>
      <c r="HY58" s="154"/>
      <c r="HZ58" s="154"/>
      <c r="IA58" s="154"/>
      <c r="IB58" s="154"/>
      <c r="IC58" s="154"/>
      <c r="ID58" s="154"/>
      <c r="IE58" s="154"/>
      <c r="IF58" s="154"/>
      <c r="IG58" s="154"/>
      <c r="IH58" s="154"/>
      <c r="II58" s="154"/>
      <c r="IJ58" s="154"/>
      <c r="IK58" s="154"/>
      <c r="IL58" s="154"/>
      <c r="IM58" s="154"/>
      <c r="IN58" s="154"/>
      <c r="IO58" s="154"/>
      <c r="IP58" s="150"/>
      <c r="IQ58" s="150">
        <v>0</v>
      </c>
      <c r="IR58" s="154"/>
      <c r="IS58" s="154"/>
      <c r="IT58" s="154"/>
      <c r="IU58" s="154"/>
      <c r="IV58" s="154"/>
      <c r="IW58" s="154"/>
      <c r="IX58" s="154"/>
      <c r="IY58" s="154"/>
      <c r="IZ58" s="154"/>
      <c r="JA58" s="154"/>
      <c r="JB58" s="154"/>
      <c r="JC58" s="154"/>
      <c r="JD58" s="154"/>
      <c r="JE58" s="154"/>
      <c r="JF58" s="154"/>
      <c r="JG58" s="154"/>
      <c r="JH58" s="154"/>
      <c r="JI58" s="154"/>
      <c r="JJ58" s="154"/>
      <c r="JK58" s="154"/>
      <c r="JL58" s="154"/>
      <c r="JM58" s="154"/>
      <c r="JN58" s="154"/>
      <c r="JO58" s="154"/>
      <c r="JP58" s="154"/>
      <c r="JQ58" s="154"/>
      <c r="JR58" s="154"/>
      <c r="JS58" s="154"/>
      <c r="JT58" s="154"/>
      <c r="JU58" s="154"/>
      <c r="JV58" s="154"/>
      <c r="JW58" s="150"/>
      <c r="JX58" s="150">
        <v>0</v>
      </c>
      <c r="JY58" s="154"/>
      <c r="JZ58" s="154"/>
      <c r="KA58" s="154"/>
      <c r="KB58" s="154"/>
      <c r="KC58" s="154"/>
      <c r="KD58" s="154"/>
      <c r="KE58" s="154"/>
      <c r="KF58" s="154"/>
      <c r="KG58" s="154"/>
      <c r="KH58" s="154"/>
      <c r="KI58" s="154"/>
      <c r="KJ58" s="154"/>
      <c r="KK58" s="154"/>
      <c r="KL58" s="154"/>
      <c r="KM58" s="154"/>
      <c r="KN58" s="154"/>
      <c r="KO58" s="154"/>
      <c r="KP58" s="154"/>
      <c r="KQ58" s="154"/>
      <c r="KR58" s="154"/>
      <c r="KS58" s="154"/>
      <c r="KT58" s="154"/>
      <c r="KU58" s="154"/>
      <c r="KV58" s="154"/>
      <c r="KW58" s="154"/>
      <c r="KX58" s="154"/>
      <c r="KY58" s="154"/>
      <c r="KZ58" s="154"/>
      <c r="LA58" s="154"/>
      <c r="LB58" s="154"/>
      <c r="LC58" s="154"/>
      <c r="LD58" s="154"/>
      <c r="LE58" s="150"/>
      <c r="LF58" s="150">
        <v>0</v>
      </c>
      <c r="LG58" s="154"/>
      <c r="LH58" s="154"/>
      <c r="LI58" s="154"/>
      <c r="LJ58" s="154"/>
      <c r="LK58" s="154"/>
      <c r="LL58" s="154"/>
      <c r="LM58" s="154"/>
      <c r="LN58" s="154"/>
      <c r="LO58" s="154"/>
      <c r="LP58" s="154"/>
      <c r="LQ58" s="154"/>
      <c r="LR58" s="154"/>
      <c r="LS58" s="154"/>
      <c r="LT58" s="154"/>
      <c r="LU58" s="154"/>
      <c r="LV58" s="154"/>
      <c r="LW58" s="154"/>
      <c r="LX58" s="154"/>
      <c r="LY58" s="154"/>
      <c r="LZ58" s="154"/>
      <c r="MA58" s="154"/>
      <c r="MB58" s="154"/>
      <c r="MC58" s="154"/>
      <c r="MD58" s="154"/>
      <c r="ME58" s="154"/>
      <c r="MF58" s="154"/>
      <c r="MG58" s="154"/>
      <c r="MH58" s="154"/>
      <c r="MI58" s="154"/>
      <c r="MJ58" s="154"/>
      <c r="MK58" s="154"/>
      <c r="ML58" s="154"/>
    </row>
    <row r="59" spans="1:350" s="31" customFormat="1" ht="14.25" customHeight="1" outlineLevel="2" x14ac:dyDescent="0.25">
      <c r="A59" s="237"/>
      <c r="B59" s="229"/>
      <c r="C59" s="192"/>
      <c r="D59" s="202"/>
      <c r="E59" s="176"/>
      <c r="F59" s="176"/>
      <c r="G59" s="176"/>
      <c r="H59" s="171"/>
      <c r="I59" s="171"/>
      <c r="J59" s="213"/>
      <c r="K59" s="213"/>
      <c r="L59" s="173"/>
      <c r="M59" s="173"/>
      <c r="N59" s="184"/>
      <c r="O59" s="155"/>
      <c r="P59" s="192"/>
      <c r="Q59" s="194"/>
      <c r="R59" s="194"/>
      <c r="S59" s="200"/>
      <c r="T59" s="192"/>
      <c r="U59" s="192"/>
      <c r="V59" s="192"/>
      <c r="W59" s="192"/>
      <c r="X59" s="192"/>
      <c r="Y59" s="192"/>
      <c r="Z59" s="192"/>
      <c r="AA59" s="192"/>
      <c r="AB59" s="192"/>
      <c r="AC59" s="192"/>
      <c r="AD59" s="192"/>
      <c r="AE59" s="192"/>
      <c r="AF59" s="192"/>
      <c r="AG59" s="192"/>
      <c r="AH59" s="192"/>
      <c r="AI59" s="192"/>
      <c r="AJ59" s="192"/>
      <c r="AK59" s="192"/>
      <c r="AL59" s="192"/>
      <c r="AM59" s="192"/>
      <c r="AN59" s="192"/>
      <c r="AO59" s="192"/>
      <c r="AP59" s="192"/>
      <c r="AQ59" s="192"/>
      <c r="AR59" s="192"/>
      <c r="AS59" s="192"/>
      <c r="AT59" s="192"/>
      <c r="AU59" s="192"/>
      <c r="AV59" s="192"/>
      <c r="AW59" s="192"/>
      <c r="AX59" s="194"/>
      <c r="AY59" s="194"/>
      <c r="AZ59" s="200"/>
      <c r="BA59" s="192"/>
      <c r="BB59" s="192"/>
      <c r="BC59" s="192"/>
      <c r="BD59" s="192"/>
      <c r="BE59" s="192"/>
      <c r="BF59" s="192"/>
      <c r="BG59" s="192"/>
      <c r="BH59" s="192"/>
      <c r="BI59" s="192"/>
      <c r="BJ59" s="192"/>
      <c r="BK59" s="192"/>
      <c r="BL59" s="192"/>
      <c r="BM59" s="192"/>
      <c r="BN59" s="192"/>
      <c r="BO59" s="192"/>
      <c r="BP59" s="192"/>
      <c r="BQ59" s="192"/>
      <c r="BR59" s="192"/>
      <c r="BS59" s="192"/>
      <c r="BT59" s="192"/>
      <c r="BU59" s="192"/>
      <c r="BV59" s="192"/>
      <c r="BW59" s="192"/>
      <c r="BX59" s="192"/>
      <c r="BY59" s="192"/>
      <c r="BZ59" s="192"/>
      <c r="CA59" s="192"/>
      <c r="CB59" s="192"/>
      <c r="CC59" s="192"/>
      <c r="CD59" s="192"/>
      <c r="CE59" s="192"/>
      <c r="CF59" s="151"/>
      <c r="CG59" s="194"/>
      <c r="CH59" s="200"/>
      <c r="CI59" s="192"/>
      <c r="CJ59" s="192"/>
      <c r="CK59" s="192"/>
      <c r="CL59" s="192"/>
      <c r="CM59" s="192"/>
      <c r="CN59" s="192"/>
      <c r="CO59" s="192"/>
      <c r="CP59" s="192"/>
      <c r="CQ59" s="192"/>
      <c r="CR59" s="192"/>
      <c r="CS59" s="192"/>
      <c r="CT59" s="192"/>
      <c r="CU59" s="192"/>
      <c r="CV59" s="192"/>
      <c r="CW59" s="192"/>
      <c r="CX59" s="192"/>
      <c r="CY59" s="192"/>
      <c r="CZ59" s="192"/>
      <c r="DA59" s="192"/>
      <c r="DB59" s="192"/>
      <c r="DC59" s="192"/>
      <c r="DD59" s="192"/>
      <c r="DE59" s="192"/>
      <c r="DF59" s="192"/>
      <c r="DG59" s="192"/>
      <c r="DH59" s="192"/>
      <c r="DI59" s="192"/>
      <c r="DJ59" s="192"/>
      <c r="DK59" s="192"/>
      <c r="DL59" s="192"/>
      <c r="DM59" s="192"/>
      <c r="DN59" s="151"/>
      <c r="DO59" s="194"/>
      <c r="DP59" s="200"/>
      <c r="DQ59" s="192"/>
      <c r="DR59" s="192"/>
      <c r="DS59" s="192"/>
      <c r="DT59" s="192"/>
      <c r="DU59" s="192"/>
      <c r="DV59" s="192"/>
      <c r="DW59" s="192"/>
      <c r="DX59" s="192"/>
      <c r="DY59" s="192"/>
      <c r="DZ59" s="192"/>
      <c r="EA59" s="192"/>
      <c r="EB59" s="192"/>
      <c r="EC59" s="192"/>
      <c r="ED59" s="192"/>
      <c r="EE59" s="192"/>
      <c r="EF59" s="192"/>
      <c r="EG59" s="192"/>
      <c r="EH59" s="192"/>
      <c r="EI59" s="192"/>
      <c r="EJ59" s="192"/>
      <c r="EK59" s="192"/>
      <c r="EL59" s="192"/>
      <c r="EM59" s="192"/>
      <c r="EN59" s="192"/>
      <c r="EO59" s="192"/>
      <c r="EP59" s="192"/>
      <c r="EQ59" s="192"/>
      <c r="ER59" s="192"/>
      <c r="ES59" s="194"/>
      <c r="ET59" s="194"/>
      <c r="EU59" s="200"/>
      <c r="EV59" s="192"/>
      <c r="EW59" s="202"/>
      <c r="EX59" s="192"/>
      <c r="EY59" s="192"/>
      <c r="EZ59" s="192"/>
      <c r="FA59" s="192"/>
      <c r="FB59" s="192"/>
      <c r="FC59" s="192"/>
      <c r="FD59" s="192"/>
      <c r="FE59" s="192"/>
      <c r="FF59" s="192"/>
      <c r="FG59" s="192"/>
      <c r="FH59" s="192"/>
      <c r="FI59" s="192"/>
      <c r="FJ59" s="192"/>
      <c r="FK59" s="192"/>
      <c r="FL59" s="192"/>
      <c r="FM59" s="192"/>
      <c r="FN59" s="192"/>
      <c r="FO59" s="192"/>
      <c r="FP59" s="192"/>
      <c r="FQ59" s="192"/>
      <c r="FR59" s="192"/>
      <c r="FS59" s="192"/>
      <c r="FT59" s="192"/>
      <c r="FU59" s="192"/>
      <c r="FV59" s="192"/>
      <c r="FW59" s="192"/>
      <c r="FX59" s="192"/>
      <c r="FY59" s="192"/>
      <c r="FZ59" s="192"/>
      <c r="GA59" s="151"/>
      <c r="GB59" s="151"/>
      <c r="GC59" s="153"/>
      <c r="GD59" s="155"/>
      <c r="GE59" s="155"/>
      <c r="GF59" s="155"/>
      <c r="GG59" s="155"/>
      <c r="GH59" s="155"/>
      <c r="GI59" s="155"/>
      <c r="GJ59" s="155"/>
      <c r="GK59" s="155"/>
      <c r="GL59" s="155"/>
      <c r="GM59" s="155"/>
      <c r="GN59" s="155"/>
      <c r="GO59" s="155"/>
      <c r="GP59" s="155"/>
      <c r="GQ59" s="155"/>
      <c r="GR59" s="155"/>
      <c r="GS59" s="155"/>
      <c r="GT59" s="155"/>
      <c r="GU59" s="155"/>
      <c r="GV59" s="155"/>
      <c r="GW59" s="155"/>
      <c r="GX59" s="155"/>
      <c r="GY59" s="155"/>
      <c r="GZ59" s="155"/>
      <c r="HA59" s="155"/>
      <c r="HB59" s="155"/>
      <c r="HC59" s="155"/>
      <c r="HD59" s="155"/>
      <c r="HE59" s="155"/>
      <c r="HF59" s="155"/>
      <c r="HG59" s="155"/>
      <c r="HH59" s="151"/>
      <c r="HI59" s="151"/>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1"/>
      <c r="IQ59" s="151"/>
      <c r="IR59" s="155"/>
      <c r="IS59" s="155"/>
      <c r="IT59" s="155"/>
      <c r="IU59" s="155"/>
      <c r="IV59" s="155"/>
      <c r="IW59" s="155"/>
      <c r="IX59" s="155"/>
      <c r="IY59" s="155"/>
      <c r="IZ59" s="155"/>
      <c r="JA59" s="155"/>
      <c r="JB59" s="155"/>
      <c r="JC59" s="155"/>
      <c r="JD59" s="155"/>
      <c r="JE59" s="155"/>
      <c r="JF59" s="155"/>
      <c r="JG59" s="155"/>
      <c r="JH59" s="155"/>
      <c r="JI59" s="155"/>
      <c r="JJ59" s="155"/>
      <c r="JK59" s="155"/>
      <c r="JL59" s="155"/>
      <c r="JM59" s="155"/>
      <c r="JN59" s="155"/>
      <c r="JO59" s="155"/>
      <c r="JP59" s="155"/>
      <c r="JQ59" s="155"/>
      <c r="JR59" s="155"/>
      <c r="JS59" s="155"/>
      <c r="JT59" s="155"/>
      <c r="JU59" s="155"/>
      <c r="JV59" s="155"/>
      <c r="JW59" s="151"/>
      <c r="JX59" s="151"/>
      <c r="JY59" s="155"/>
      <c r="JZ59" s="155"/>
      <c r="KA59" s="155"/>
      <c r="KB59" s="155"/>
      <c r="KC59" s="155"/>
      <c r="KD59" s="155"/>
      <c r="KE59" s="155"/>
      <c r="KF59" s="155"/>
      <c r="KG59" s="155"/>
      <c r="KH59" s="155"/>
      <c r="KI59" s="155"/>
      <c r="KJ59" s="155"/>
      <c r="KK59" s="155"/>
      <c r="KL59" s="155"/>
      <c r="KM59" s="155"/>
      <c r="KN59" s="155"/>
      <c r="KO59" s="155"/>
      <c r="KP59" s="155"/>
      <c r="KQ59" s="155"/>
      <c r="KR59" s="155"/>
      <c r="KS59" s="155"/>
      <c r="KT59" s="155"/>
      <c r="KU59" s="155"/>
      <c r="KV59" s="155"/>
      <c r="KW59" s="155"/>
      <c r="KX59" s="155"/>
      <c r="KY59" s="155"/>
      <c r="KZ59" s="155"/>
      <c r="LA59" s="155"/>
      <c r="LB59" s="155"/>
      <c r="LC59" s="155"/>
      <c r="LD59" s="155"/>
      <c r="LE59" s="151"/>
      <c r="LF59" s="151"/>
      <c r="LG59" s="155"/>
      <c r="LH59" s="155"/>
      <c r="LI59" s="155"/>
      <c r="LJ59" s="155"/>
      <c r="LK59" s="155"/>
      <c r="LL59" s="155"/>
      <c r="LM59" s="155"/>
      <c r="LN59" s="155"/>
      <c r="LO59" s="155"/>
      <c r="LP59" s="155"/>
      <c r="LQ59" s="155"/>
      <c r="LR59" s="155"/>
      <c r="LS59" s="155"/>
      <c r="LT59" s="155"/>
      <c r="LU59" s="155"/>
      <c r="LV59" s="155"/>
      <c r="LW59" s="155"/>
      <c r="LX59" s="155"/>
      <c r="LY59" s="155"/>
      <c r="LZ59" s="155"/>
      <c r="MA59" s="155"/>
      <c r="MB59" s="155"/>
      <c r="MC59" s="155"/>
      <c r="MD59" s="155"/>
      <c r="ME59" s="155"/>
      <c r="MF59" s="155"/>
      <c r="MG59" s="155"/>
      <c r="MH59" s="155"/>
      <c r="MI59" s="155"/>
      <c r="MJ59" s="155"/>
      <c r="MK59" s="155"/>
      <c r="ML59" s="155"/>
    </row>
    <row r="60" spans="1:350" s="41" customFormat="1" ht="14.25" hidden="1" customHeight="1" outlineLevel="3" x14ac:dyDescent="0.25">
      <c r="A60" s="220" t="s">
        <v>28</v>
      </c>
      <c r="B60" s="175" t="s">
        <v>442</v>
      </c>
      <c r="C60" s="285" t="s">
        <v>59</v>
      </c>
      <c r="D60" s="278">
        <v>1</v>
      </c>
      <c r="E60" s="175">
        <v>0</v>
      </c>
      <c r="F60" s="175">
        <f>D60-E60</f>
        <v>1</v>
      </c>
      <c r="G60" s="175" t="s">
        <v>1105</v>
      </c>
      <c r="H60" s="170" t="s">
        <v>853</v>
      </c>
      <c r="I60" s="170" t="s">
        <v>890</v>
      </c>
      <c r="J60" s="212">
        <v>1</v>
      </c>
      <c r="K60" s="212">
        <v>1</v>
      </c>
      <c r="L60" s="172">
        <f>K60/J60</f>
        <v>1</v>
      </c>
      <c r="M60" s="172">
        <f>K60/D60</f>
        <v>1</v>
      </c>
      <c r="N60" s="183">
        <f ca="1">SUMIF($EV$8:$FZ$9,$O$5,$EV61:$FZ61)-SUMIF($EV$8:$FZ$9,$Q$5,$EV61:$FZ61)</f>
        <v>0</v>
      </c>
      <c r="O60" s="154"/>
      <c r="P60" s="154"/>
      <c r="Q60" s="150">
        <v>0</v>
      </c>
      <c r="R60" s="150">
        <v>0</v>
      </c>
      <c r="S60" s="152" t="e">
        <v>#DIV/0!</v>
      </c>
      <c r="T60" s="154"/>
      <c r="U60" s="154"/>
      <c r="V60" s="154"/>
      <c r="W60" s="154"/>
      <c r="X60" s="154"/>
      <c r="Y60" s="154"/>
      <c r="Z60" s="154"/>
      <c r="AA60" s="154"/>
      <c r="AB60" s="154"/>
      <c r="AC60" s="154"/>
      <c r="AD60" s="154"/>
      <c r="AE60" s="154"/>
      <c r="AF60" s="154"/>
      <c r="AG60" s="154"/>
      <c r="AH60" s="154"/>
      <c r="AI60" s="154"/>
      <c r="AJ60" s="154"/>
      <c r="AK60" s="154"/>
      <c r="AL60" s="154"/>
      <c r="AM60" s="154"/>
      <c r="AN60" s="154"/>
      <c r="AO60" s="154"/>
      <c r="AP60" s="154"/>
      <c r="AQ60" s="154"/>
      <c r="AR60" s="154"/>
      <c r="AS60" s="154"/>
      <c r="AT60" s="154"/>
      <c r="AU60" s="154"/>
      <c r="AV60" s="154"/>
      <c r="AW60" s="154"/>
      <c r="AX60" s="150">
        <f t="shared" ca="1" si="77"/>
        <v>0</v>
      </c>
      <c r="AY60" s="150">
        <f>SUM(BA61:CE61)</f>
        <v>0</v>
      </c>
      <c r="AZ60" s="152" t="e">
        <f ca="1">AY60/AX60</f>
        <v>#DIV/0!</v>
      </c>
      <c r="BA60" s="154"/>
      <c r="BB60" s="154"/>
      <c r="BC60" s="154"/>
      <c r="BD60" s="154"/>
      <c r="BE60" s="154"/>
      <c r="BF60" s="154"/>
      <c r="BG60" s="154"/>
      <c r="BH60" s="154"/>
      <c r="BI60" s="154"/>
      <c r="BJ60" s="154"/>
      <c r="BK60" s="154"/>
      <c r="BL60" s="154"/>
      <c r="BM60" s="154"/>
      <c r="BN60" s="154"/>
      <c r="BO60" s="154"/>
      <c r="BP60" s="154"/>
      <c r="BQ60" s="154"/>
      <c r="BR60" s="154"/>
      <c r="BS60" s="154"/>
      <c r="BT60" s="154"/>
      <c r="BU60" s="154"/>
      <c r="BV60" s="154"/>
      <c r="BW60" s="154"/>
      <c r="BX60" s="154"/>
      <c r="BY60" s="154"/>
      <c r="BZ60" s="154"/>
      <c r="CA60" s="154"/>
      <c r="CB60" s="154"/>
      <c r="CC60" s="154"/>
      <c r="CD60" s="154"/>
      <c r="CE60" s="154"/>
      <c r="CF60" s="150">
        <f t="shared" ref="CF60" si="163">SUM(CI60:DM60)</f>
        <v>0</v>
      </c>
      <c r="CG60" s="150">
        <f>SUM(CI61:DM61)</f>
        <v>0</v>
      </c>
      <c r="CH60" s="152" t="e">
        <f>CG60/CF60</f>
        <v>#DIV/0!</v>
      </c>
      <c r="CI60" s="154"/>
      <c r="CJ60" s="154"/>
      <c r="CK60" s="154"/>
      <c r="CL60" s="154"/>
      <c r="CM60" s="154"/>
      <c r="CN60" s="154"/>
      <c r="CO60" s="154"/>
      <c r="CP60" s="158"/>
      <c r="CQ60" s="158"/>
      <c r="CR60" s="158"/>
      <c r="CS60" s="158"/>
      <c r="CT60" s="158"/>
      <c r="CU60" s="158"/>
      <c r="CV60" s="158"/>
      <c r="CW60" s="154"/>
      <c r="CX60" s="154"/>
      <c r="CY60" s="154"/>
      <c r="CZ60" s="154"/>
      <c r="DA60" s="154"/>
      <c r="DB60" s="154"/>
      <c r="DC60" s="154"/>
      <c r="DD60" s="154"/>
      <c r="DE60" s="154"/>
      <c r="DF60" s="154"/>
      <c r="DG60" s="154"/>
      <c r="DH60" s="154"/>
      <c r="DI60" s="154"/>
      <c r="DJ60" s="154"/>
      <c r="DK60" s="154"/>
      <c r="DL60" s="154"/>
      <c r="DM60" s="154"/>
      <c r="DN60" s="150">
        <f t="shared" ref="DN60" si="164">SUM(DQ60:ER60)</f>
        <v>0</v>
      </c>
      <c r="DO60" s="150">
        <f>SUM(DQ61:ER61)</f>
        <v>0</v>
      </c>
      <c r="DP60" s="152" t="e">
        <f t="shared" si="67"/>
        <v>#DIV/0!</v>
      </c>
      <c r="DQ60" s="154"/>
      <c r="DR60" s="154"/>
      <c r="DS60" s="154"/>
      <c r="DT60" s="154"/>
      <c r="DU60" s="154"/>
      <c r="DV60" s="154"/>
      <c r="DW60" s="154"/>
      <c r="DX60" s="154"/>
      <c r="DY60" s="154"/>
      <c r="DZ60" s="154"/>
      <c r="EA60" s="154"/>
      <c r="EB60" s="154"/>
      <c r="EC60" s="154"/>
      <c r="ED60" s="154"/>
      <c r="EE60" s="154"/>
      <c r="EF60" s="154"/>
      <c r="EG60" s="154"/>
      <c r="EH60" s="154"/>
      <c r="EI60" s="154"/>
      <c r="EJ60" s="154"/>
      <c r="EK60" s="154"/>
      <c r="EL60" s="154"/>
      <c r="EM60" s="154"/>
      <c r="EN60" s="154"/>
      <c r="EO60" s="154"/>
      <c r="EP60" s="154"/>
      <c r="EQ60" s="154"/>
      <c r="ER60" s="154"/>
      <c r="ES60" s="150"/>
      <c r="ET60" s="150">
        <f t="shared" si="118"/>
        <v>0</v>
      </c>
      <c r="EU60" s="152" t="e">
        <f t="shared" si="119"/>
        <v>#DIV/0!</v>
      </c>
      <c r="EV60" s="154"/>
      <c r="EW60" s="160"/>
      <c r="EX60" s="154"/>
      <c r="EY60" s="154"/>
      <c r="EZ60" s="154"/>
      <c r="FA60" s="154"/>
      <c r="FB60" s="154"/>
      <c r="FC60" s="154"/>
      <c r="FD60" s="154"/>
      <c r="FE60" s="154"/>
      <c r="FF60" s="154"/>
      <c r="FG60" s="154"/>
      <c r="FH60" s="154"/>
      <c r="FI60" s="154"/>
      <c r="FJ60" s="154"/>
      <c r="FK60" s="154"/>
      <c r="FL60" s="154"/>
      <c r="FM60" s="154"/>
      <c r="FN60" s="154"/>
      <c r="FO60" s="154"/>
      <c r="FP60" s="154"/>
      <c r="FQ60" s="154"/>
      <c r="FR60" s="154"/>
      <c r="FS60" s="154"/>
      <c r="FT60" s="154"/>
      <c r="FU60" s="154"/>
      <c r="FV60" s="154"/>
      <c r="FW60" s="154"/>
      <c r="FX60" s="154"/>
      <c r="FY60" s="154"/>
      <c r="FZ60" s="154"/>
      <c r="GA60" s="150">
        <f t="shared" ref="GA60" ca="1" si="165">SUMIF($GD$8:$HG$9,$O$5,GD60:HG60)</f>
        <v>0</v>
      </c>
      <c r="GB60" s="150">
        <f t="shared" ref="GB60" si="166">SUM(GD61:HG61)</f>
        <v>0</v>
      </c>
      <c r="GC60" s="152" t="e">
        <f t="shared" ref="GC60" ca="1" si="167">GB60/GA60</f>
        <v>#DIV/0!</v>
      </c>
      <c r="GD60" s="154"/>
      <c r="GE60" s="154"/>
      <c r="GF60" s="154"/>
      <c r="GG60" s="154"/>
      <c r="GH60" s="154"/>
      <c r="GI60" s="154"/>
      <c r="GJ60" s="154"/>
      <c r="GK60" s="154"/>
      <c r="GL60" s="154"/>
      <c r="GM60" s="154"/>
      <c r="GN60" s="154"/>
      <c r="GO60" s="154"/>
      <c r="GP60" s="154"/>
      <c r="GQ60" s="154"/>
      <c r="GR60" s="154"/>
      <c r="GS60" s="154"/>
      <c r="GT60" s="154"/>
      <c r="GU60" s="154"/>
      <c r="GV60" s="154"/>
      <c r="GW60" s="154"/>
      <c r="GX60" s="154"/>
      <c r="GY60" s="154"/>
      <c r="GZ60" s="154"/>
      <c r="HA60" s="154"/>
      <c r="HB60" s="154"/>
      <c r="HC60" s="154"/>
      <c r="HD60" s="154"/>
      <c r="HE60" s="154"/>
      <c r="HF60" s="154"/>
      <c r="HG60" s="154"/>
      <c r="HH60" s="150"/>
      <c r="HI60" s="150">
        <v>0</v>
      </c>
      <c r="HJ60" s="154"/>
      <c r="HK60" s="154"/>
      <c r="HL60" s="154"/>
      <c r="HM60" s="154"/>
      <c r="HN60" s="154"/>
      <c r="HO60" s="154"/>
      <c r="HP60" s="154"/>
      <c r="HQ60" s="154"/>
      <c r="HR60" s="154"/>
      <c r="HS60" s="154"/>
      <c r="HT60" s="154"/>
      <c r="HU60" s="154"/>
      <c r="HV60" s="154"/>
      <c r="HW60" s="154"/>
      <c r="HX60" s="154"/>
      <c r="HY60" s="154"/>
      <c r="HZ60" s="154"/>
      <c r="IA60" s="154"/>
      <c r="IB60" s="154"/>
      <c r="IC60" s="154"/>
      <c r="ID60" s="154"/>
      <c r="IE60" s="154"/>
      <c r="IF60" s="154"/>
      <c r="IG60" s="154"/>
      <c r="IH60" s="154"/>
      <c r="II60" s="154"/>
      <c r="IJ60" s="154"/>
      <c r="IK60" s="154"/>
      <c r="IL60" s="154"/>
      <c r="IM60" s="154"/>
      <c r="IN60" s="154"/>
      <c r="IO60" s="154"/>
      <c r="IP60" s="150"/>
      <c r="IQ60" s="150">
        <v>0</v>
      </c>
      <c r="IR60" s="154"/>
      <c r="IS60" s="154"/>
      <c r="IT60" s="154"/>
      <c r="IU60" s="154"/>
      <c r="IV60" s="154"/>
      <c r="IW60" s="154"/>
      <c r="IX60" s="154"/>
      <c r="IY60" s="154"/>
      <c r="IZ60" s="154"/>
      <c r="JA60" s="154"/>
      <c r="JB60" s="154"/>
      <c r="JC60" s="154"/>
      <c r="JD60" s="154"/>
      <c r="JE60" s="154"/>
      <c r="JF60" s="154"/>
      <c r="JG60" s="154"/>
      <c r="JH60" s="154"/>
      <c r="JI60" s="154"/>
      <c r="JJ60" s="154"/>
      <c r="JK60" s="154"/>
      <c r="JL60" s="154"/>
      <c r="JM60" s="154"/>
      <c r="JN60" s="154"/>
      <c r="JO60" s="154"/>
      <c r="JP60" s="154"/>
      <c r="JQ60" s="154"/>
      <c r="JR60" s="154"/>
      <c r="JS60" s="154"/>
      <c r="JT60" s="154"/>
      <c r="JU60" s="154"/>
      <c r="JV60" s="154"/>
      <c r="JW60" s="150"/>
      <c r="JX60" s="150">
        <v>0</v>
      </c>
      <c r="JY60" s="154"/>
      <c r="JZ60" s="154"/>
      <c r="KA60" s="154"/>
      <c r="KB60" s="154"/>
      <c r="KC60" s="154"/>
      <c r="KD60" s="154"/>
      <c r="KE60" s="154"/>
      <c r="KF60" s="154"/>
      <c r="KG60" s="154"/>
      <c r="KH60" s="154"/>
      <c r="KI60" s="154"/>
      <c r="KJ60" s="154"/>
      <c r="KK60" s="154"/>
      <c r="KL60" s="154"/>
      <c r="KM60" s="154"/>
      <c r="KN60" s="154"/>
      <c r="KO60" s="154"/>
      <c r="KP60" s="154"/>
      <c r="KQ60" s="154"/>
      <c r="KR60" s="154"/>
      <c r="KS60" s="154"/>
      <c r="KT60" s="154"/>
      <c r="KU60" s="154"/>
      <c r="KV60" s="154"/>
      <c r="KW60" s="154"/>
      <c r="KX60" s="154"/>
      <c r="KY60" s="154"/>
      <c r="KZ60" s="154"/>
      <c r="LA60" s="154"/>
      <c r="LB60" s="154"/>
      <c r="LC60" s="154"/>
      <c r="LD60" s="154"/>
      <c r="LE60" s="150"/>
      <c r="LF60" s="150">
        <v>0</v>
      </c>
      <c r="LG60" s="154"/>
      <c r="LH60" s="154"/>
      <c r="LI60" s="154"/>
      <c r="LJ60" s="154"/>
      <c r="LK60" s="154"/>
      <c r="LL60" s="154"/>
      <c r="LM60" s="154"/>
      <c r="LN60" s="154"/>
      <c r="LO60" s="154"/>
      <c r="LP60" s="154"/>
      <c r="LQ60" s="154"/>
      <c r="LR60" s="154"/>
      <c r="LS60" s="154"/>
      <c r="LT60" s="154"/>
      <c r="LU60" s="154"/>
      <c r="LV60" s="154"/>
      <c r="LW60" s="154"/>
      <c r="LX60" s="154"/>
      <c r="LY60" s="154"/>
      <c r="LZ60" s="154"/>
      <c r="MA60" s="154"/>
      <c r="MB60" s="154"/>
      <c r="MC60" s="154"/>
      <c r="MD60" s="154"/>
      <c r="ME60" s="154"/>
      <c r="MF60" s="154"/>
      <c r="MG60" s="154"/>
      <c r="MH60" s="154"/>
      <c r="MI60" s="154"/>
      <c r="MJ60" s="154"/>
      <c r="MK60" s="154"/>
      <c r="ML60" s="154"/>
    </row>
    <row r="61" spans="1:350" s="41" customFormat="1" ht="14.25" hidden="1" customHeight="1" outlineLevel="3" x14ac:dyDescent="0.25">
      <c r="A61" s="221"/>
      <c r="B61" s="176"/>
      <c r="C61" s="286"/>
      <c r="D61" s="176"/>
      <c r="E61" s="176"/>
      <c r="F61" s="176"/>
      <c r="G61" s="176"/>
      <c r="H61" s="171"/>
      <c r="I61" s="171"/>
      <c r="J61" s="213"/>
      <c r="K61" s="213"/>
      <c r="L61" s="173"/>
      <c r="M61" s="173"/>
      <c r="N61" s="184"/>
      <c r="O61" s="155"/>
      <c r="P61" s="155"/>
      <c r="Q61" s="151"/>
      <c r="R61" s="151"/>
      <c r="S61" s="153"/>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1"/>
      <c r="AY61" s="151"/>
      <c r="AZ61" s="153"/>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1"/>
      <c r="CG61" s="151"/>
      <c r="CH61" s="153"/>
      <c r="CI61" s="155"/>
      <c r="CJ61" s="155"/>
      <c r="CK61" s="155"/>
      <c r="CL61" s="155"/>
      <c r="CM61" s="155"/>
      <c r="CN61" s="155"/>
      <c r="CO61" s="155"/>
      <c r="CP61" s="159"/>
      <c r="CQ61" s="159"/>
      <c r="CR61" s="159"/>
      <c r="CS61" s="159"/>
      <c r="CT61" s="159"/>
      <c r="CU61" s="159"/>
      <c r="CV61" s="159"/>
      <c r="CW61" s="155"/>
      <c r="CX61" s="155"/>
      <c r="CY61" s="155"/>
      <c r="CZ61" s="155"/>
      <c r="DA61" s="155"/>
      <c r="DB61" s="155"/>
      <c r="DC61" s="155"/>
      <c r="DD61" s="155"/>
      <c r="DE61" s="155"/>
      <c r="DF61" s="155"/>
      <c r="DG61" s="155"/>
      <c r="DH61" s="155"/>
      <c r="DI61" s="155"/>
      <c r="DJ61" s="155"/>
      <c r="DK61" s="155"/>
      <c r="DL61" s="155"/>
      <c r="DM61" s="155"/>
      <c r="DN61" s="151"/>
      <c r="DO61" s="151"/>
      <c r="DP61" s="153"/>
      <c r="DQ61" s="155"/>
      <c r="DR61" s="155"/>
      <c r="DS61" s="155"/>
      <c r="DT61" s="155"/>
      <c r="DU61" s="155"/>
      <c r="DV61" s="155"/>
      <c r="DW61" s="155"/>
      <c r="DX61" s="155"/>
      <c r="DY61" s="155"/>
      <c r="DZ61" s="155"/>
      <c r="EA61" s="155"/>
      <c r="EB61" s="155"/>
      <c r="EC61" s="155"/>
      <c r="ED61" s="155"/>
      <c r="EE61" s="155"/>
      <c r="EF61" s="155"/>
      <c r="EG61" s="155"/>
      <c r="EH61" s="155"/>
      <c r="EI61" s="155"/>
      <c r="EJ61" s="155"/>
      <c r="EK61" s="155"/>
      <c r="EL61" s="155"/>
      <c r="EM61" s="155"/>
      <c r="EN61" s="155"/>
      <c r="EO61" s="155"/>
      <c r="EP61" s="155"/>
      <c r="EQ61" s="155"/>
      <c r="ER61" s="155"/>
      <c r="ES61" s="151"/>
      <c r="ET61" s="151"/>
      <c r="EU61" s="153"/>
      <c r="EV61" s="155"/>
      <c r="EW61" s="161"/>
      <c r="EX61" s="155"/>
      <c r="EY61" s="155"/>
      <c r="EZ61" s="155"/>
      <c r="FA61" s="155"/>
      <c r="FB61" s="155"/>
      <c r="FC61" s="155"/>
      <c r="FD61" s="155"/>
      <c r="FE61" s="155"/>
      <c r="FF61" s="155"/>
      <c r="FG61" s="155"/>
      <c r="FH61" s="155"/>
      <c r="FI61" s="155"/>
      <c r="FJ61" s="155"/>
      <c r="FK61" s="155"/>
      <c r="FL61" s="155"/>
      <c r="FM61" s="155"/>
      <c r="FN61" s="155"/>
      <c r="FO61" s="155"/>
      <c r="FP61" s="155"/>
      <c r="FQ61" s="155"/>
      <c r="FR61" s="155"/>
      <c r="FS61" s="155"/>
      <c r="FT61" s="155"/>
      <c r="FU61" s="155"/>
      <c r="FV61" s="155"/>
      <c r="FW61" s="155"/>
      <c r="FX61" s="155"/>
      <c r="FY61" s="155"/>
      <c r="FZ61" s="155"/>
      <c r="GA61" s="151"/>
      <c r="GB61" s="151"/>
      <c r="GC61" s="153"/>
      <c r="GD61" s="155"/>
      <c r="GE61" s="155"/>
      <c r="GF61" s="155"/>
      <c r="GG61" s="155"/>
      <c r="GH61" s="155"/>
      <c r="GI61" s="155"/>
      <c r="GJ61" s="155"/>
      <c r="GK61" s="155"/>
      <c r="GL61" s="155"/>
      <c r="GM61" s="155"/>
      <c r="GN61" s="155"/>
      <c r="GO61" s="155"/>
      <c r="GP61" s="155"/>
      <c r="GQ61" s="155"/>
      <c r="GR61" s="155"/>
      <c r="GS61" s="155"/>
      <c r="GT61" s="155"/>
      <c r="GU61" s="155"/>
      <c r="GV61" s="155"/>
      <c r="GW61" s="155"/>
      <c r="GX61" s="155"/>
      <c r="GY61" s="155"/>
      <c r="GZ61" s="155"/>
      <c r="HA61" s="155"/>
      <c r="HB61" s="155"/>
      <c r="HC61" s="155"/>
      <c r="HD61" s="155"/>
      <c r="HE61" s="155"/>
      <c r="HF61" s="155"/>
      <c r="HG61" s="155"/>
      <c r="HH61" s="151"/>
      <c r="HI61" s="151"/>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1"/>
      <c r="IQ61" s="151"/>
      <c r="IR61" s="155"/>
      <c r="IS61" s="155"/>
      <c r="IT61" s="155"/>
      <c r="IU61" s="155"/>
      <c r="IV61" s="155"/>
      <c r="IW61" s="155"/>
      <c r="IX61" s="155"/>
      <c r="IY61" s="155"/>
      <c r="IZ61" s="155"/>
      <c r="JA61" s="155"/>
      <c r="JB61" s="155"/>
      <c r="JC61" s="155"/>
      <c r="JD61" s="155"/>
      <c r="JE61" s="155"/>
      <c r="JF61" s="155"/>
      <c r="JG61" s="155"/>
      <c r="JH61" s="155"/>
      <c r="JI61" s="155"/>
      <c r="JJ61" s="155"/>
      <c r="JK61" s="155"/>
      <c r="JL61" s="155"/>
      <c r="JM61" s="155"/>
      <c r="JN61" s="155"/>
      <c r="JO61" s="155"/>
      <c r="JP61" s="155"/>
      <c r="JQ61" s="155"/>
      <c r="JR61" s="155"/>
      <c r="JS61" s="155"/>
      <c r="JT61" s="155"/>
      <c r="JU61" s="155"/>
      <c r="JV61" s="155"/>
      <c r="JW61" s="151"/>
      <c r="JX61" s="151"/>
      <c r="JY61" s="155"/>
      <c r="JZ61" s="155"/>
      <c r="KA61" s="155"/>
      <c r="KB61" s="155"/>
      <c r="KC61" s="155"/>
      <c r="KD61" s="155"/>
      <c r="KE61" s="155"/>
      <c r="KF61" s="155"/>
      <c r="KG61" s="155"/>
      <c r="KH61" s="155"/>
      <c r="KI61" s="155"/>
      <c r="KJ61" s="155"/>
      <c r="KK61" s="155"/>
      <c r="KL61" s="155"/>
      <c r="KM61" s="155"/>
      <c r="KN61" s="155"/>
      <c r="KO61" s="155"/>
      <c r="KP61" s="155"/>
      <c r="KQ61" s="155"/>
      <c r="KR61" s="155"/>
      <c r="KS61" s="155"/>
      <c r="KT61" s="155"/>
      <c r="KU61" s="155"/>
      <c r="KV61" s="155"/>
      <c r="KW61" s="155"/>
      <c r="KX61" s="155"/>
      <c r="KY61" s="155"/>
      <c r="KZ61" s="155"/>
      <c r="LA61" s="155"/>
      <c r="LB61" s="155"/>
      <c r="LC61" s="155"/>
      <c r="LD61" s="155"/>
      <c r="LE61" s="151"/>
      <c r="LF61" s="151"/>
      <c r="LG61" s="155"/>
      <c r="LH61" s="155"/>
      <c r="LI61" s="155"/>
      <c r="LJ61" s="155"/>
      <c r="LK61" s="155"/>
      <c r="LL61" s="155"/>
      <c r="LM61" s="155"/>
      <c r="LN61" s="155"/>
      <c r="LO61" s="155"/>
      <c r="LP61" s="155"/>
      <c r="LQ61" s="155"/>
      <c r="LR61" s="155"/>
      <c r="LS61" s="155"/>
      <c r="LT61" s="155"/>
      <c r="LU61" s="155"/>
      <c r="LV61" s="155"/>
      <c r="LW61" s="155"/>
      <c r="LX61" s="155"/>
      <c r="LY61" s="155"/>
      <c r="LZ61" s="155"/>
      <c r="MA61" s="155"/>
      <c r="MB61" s="155"/>
      <c r="MC61" s="155"/>
      <c r="MD61" s="155"/>
      <c r="ME61" s="155"/>
      <c r="MF61" s="155"/>
      <c r="MG61" s="155"/>
      <c r="MH61" s="155"/>
      <c r="MI61" s="155"/>
      <c r="MJ61" s="155"/>
      <c r="MK61" s="155"/>
      <c r="ML61" s="155"/>
    </row>
    <row r="62" spans="1:350" ht="13.9" hidden="1" customHeight="1" outlineLevel="3" x14ac:dyDescent="0.2">
      <c r="A62" s="185" t="s">
        <v>109</v>
      </c>
      <c r="B62" s="218" t="s">
        <v>804</v>
      </c>
      <c r="C62" s="214" t="s">
        <v>99</v>
      </c>
      <c r="D62" s="216">
        <v>6</v>
      </c>
      <c r="E62" s="175">
        <v>6</v>
      </c>
      <c r="F62" s="175">
        <f>D62-E62</f>
        <v>0</v>
      </c>
      <c r="G62" s="175" t="s">
        <v>847</v>
      </c>
      <c r="H62" s="170" t="s">
        <v>853</v>
      </c>
      <c r="I62" s="170" t="s">
        <v>834</v>
      </c>
      <c r="J62" s="212">
        <f ca="1">E62+Q62+AX62+CF62+DN62+ES62+GA62+HH62+IP62+JW62+LE62</f>
        <v>6</v>
      </c>
      <c r="K62" s="212">
        <f>E62+R62+AY62+CG62+DO62+ET62+GB62+HI62+IQ62+JX62+LF62</f>
        <v>6</v>
      </c>
      <c r="L62" s="172">
        <f ca="1">K62/J62</f>
        <v>1</v>
      </c>
      <c r="M62" s="172">
        <f>K62/D62</f>
        <v>1</v>
      </c>
      <c r="N62" s="183">
        <f ca="1">SUMIF($EV$8:$FZ$9,$O$5,$EV63:$FZ63)-SUMIF($EV$8:$FZ$9,$Q$5,$EV63:$FZ63)</f>
        <v>0</v>
      </c>
      <c r="O62" s="156"/>
      <c r="P62" s="16" t="s">
        <v>25</v>
      </c>
      <c r="Q62" s="150">
        <v>0</v>
      </c>
      <c r="R62" s="150">
        <v>0</v>
      </c>
      <c r="S62" s="152" t="e">
        <v>#DIV/0!</v>
      </c>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50">
        <f t="shared" ca="1" si="77"/>
        <v>0</v>
      </c>
      <c r="AY62" s="150">
        <f>SUM(BA63:CE63)</f>
        <v>0</v>
      </c>
      <c r="AZ62" s="152" t="e">
        <f ca="1">AY62/AX62</f>
        <v>#DIV/0!</v>
      </c>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50">
        <f t="shared" ref="CF62" si="168">SUM(CI62:DM62)</f>
        <v>0</v>
      </c>
      <c r="CG62" s="150">
        <f>SUM(CI63:DM63)</f>
        <v>0</v>
      </c>
      <c r="CH62" s="152" t="e">
        <f>CG62/CF62</f>
        <v>#DIV/0!</v>
      </c>
      <c r="CI62" s="129"/>
      <c r="CJ62" s="129"/>
      <c r="CK62" s="129"/>
      <c r="CL62" s="129"/>
      <c r="CM62" s="129"/>
      <c r="CN62" s="129"/>
      <c r="CO62" s="129"/>
      <c r="CP62" s="101"/>
      <c r="CQ62" s="101"/>
      <c r="CR62" s="101"/>
      <c r="CS62" s="101"/>
      <c r="CT62" s="101"/>
      <c r="CU62" s="101"/>
      <c r="CV62" s="101"/>
      <c r="CW62" s="101"/>
      <c r="CX62" s="129"/>
      <c r="CY62" s="129"/>
      <c r="CZ62" s="129"/>
      <c r="DA62" s="129"/>
      <c r="DB62" s="129"/>
      <c r="DC62" s="129"/>
      <c r="DD62" s="129"/>
      <c r="DE62" s="129"/>
      <c r="DF62" s="129"/>
      <c r="DG62" s="129"/>
      <c r="DH62" s="129"/>
      <c r="DI62" s="129"/>
      <c r="DJ62" s="129"/>
      <c r="DK62" s="129"/>
      <c r="DL62" s="129"/>
      <c r="DM62" s="129"/>
      <c r="DN62" s="150">
        <f t="shared" ref="DN62" si="169">SUM(DQ62:ER62)</f>
        <v>0</v>
      </c>
      <c r="DO62" s="150">
        <f>SUM(DQ63:ER63)</f>
        <v>0</v>
      </c>
      <c r="DP62" s="152" t="e">
        <f t="shared" si="67"/>
        <v>#DIV/0!</v>
      </c>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50">
        <f t="shared" ref="ES62:ES124" ca="1" si="170">SUMIF($EV$8:$FZ$9,$O$5,EV62:FZ62)</f>
        <v>0</v>
      </c>
      <c r="ET62" s="150">
        <f t="shared" si="118"/>
        <v>0</v>
      </c>
      <c r="EU62" s="152" t="e">
        <f t="shared" ca="1" si="119"/>
        <v>#DIV/0!</v>
      </c>
      <c r="EV62" s="16"/>
      <c r="EW62" s="67"/>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50">
        <f t="shared" ref="GA62" ca="1" si="171">SUMIF($GD$8:$HG$9,$O$5,GD62:HG62)</f>
        <v>0</v>
      </c>
      <c r="GB62" s="150">
        <f t="shared" ref="GB62" si="172">SUM(GD63:HG63)</f>
        <v>0</v>
      </c>
      <c r="GC62" s="152" t="e">
        <f t="shared" ref="GC62" ca="1" si="173">GB62/GA62</f>
        <v>#DIV/0!</v>
      </c>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50"/>
      <c r="HI62" s="150">
        <v>0</v>
      </c>
      <c r="HJ62" s="152" t="e">
        <v>#DIV/0!</v>
      </c>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50"/>
      <c r="IQ62" s="150">
        <v>0</v>
      </c>
      <c r="IR62" s="152" t="e">
        <v>#DIV/0!</v>
      </c>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23"/>
      <c r="JV62" s="16"/>
      <c r="JW62" s="150"/>
      <c r="JX62" s="150">
        <v>0</v>
      </c>
      <c r="JY62" s="152" t="e">
        <v>#DIV/0!</v>
      </c>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50"/>
      <c r="LF62" s="150">
        <v>0</v>
      </c>
      <c r="LG62" s="152" t="e">
        <v>#DIV/0!</v>
      </c>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c r="MI62" s="16"/>
      <c r="MJ62" s="16"/>
      <c r="MK62" s="16"/>
      <c r="ML62" s="16"/>
    </row>
    <row r="63" spans="1:350" ht="13.9" hidden="1" customHeight="1" outlineLevel="3" x14ac:dyDescent="0.2">
      <c r="A63" s="186"/>
      <c r="B63" s="219"/>
      <c r="C63" s="215"/>
      <c r="D63" s="217"/>
      <c r="E63" s="176"/>
      <c r="F63" s="176"/>
      <c r="G63" s="176"/>
      <c r="H63" s="171"/>
      <c r="I63" s="171"/>
      <c r="J63" s="213"/>
      <c r="K63" s="213"/>
      <c r="L63" s="173"/>
      <c r="M63" s="173"/>
      <c r="N63" s="184"/>
      <c r="O63" s="157"/>
      <c r="P63" s="17" t="s">
        <v>26</v>
      </c>
      <c r="Q63" s="151"/>
      <c r="R63" s="151"/>
      <c r="S63" s="153"/>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151"/>
      <c r="AY63" s="151"/>
      <c r="AZ63" s="153"/>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151"/>
      <c r="CG63" s="151"/>
      <c r="CH63" s="153"/>
      <c r="CI63" s="141"/>
      <c r="CJ63" s="141"/>
      <c r="CK63" s="141"/>
      <c r="CL63" s="141"/>
      <c r="CM63" s="141"/>
      <c r="CN63" s="141"/>
      <c r="CO63" s="141"/>
      <c r="CP63" s="95"/>
      <c r="CQ63" s="95"/>
      <c r="CR63" s="95"/>
      <c r="CS63" s="95"/>
      <c r="CT63" s="95"/>
      <c r="CU63" s="95"/>
      <c r="CV63" s="95"/>
      <c r="CW63" s="141"/>
      <c r="CX63" s="141"/>
      <c r="CY63" s="141"/>
      <c r="CZ63" s="141"/>
      <c r="DA63" s="141"/>
      <c r="DB63" s="141"/>
      <c r="DC63" s="141"/>
      <c r="DD63" s="141"/>
      <c r="DE63" s="141"/>
      <c r="DF63" s="141"/>
      <c r="DG63" s="141"/>
      <c r="DH63" s="141"/>
      <c r="DI63" s="141"/>
      <c r="DJ63" s="141"/>
      <c r="DK63" s="141"/>
      <c r="DL63" s="141"/>
      <c r="DM63" s="141"/>
      <c r="DN63" s="151"/>
      <c r="DO63" s="151"/>
      <c r="DP63" s="153"/>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c r="ES63" s="151"/>
      <c r="ET63" s="151"/>
      <c r="EU63" s="153"/>
      <c r="EV63" s="24"/>
      <c r="EW63" s="125"/>
      <c r="EX63" s="24"/>
      <c r="EY63" s="24"/>
      <c r="EZ63" s="24"/>
      <c r="FA63" s="24"/>
      <c r="FB63" s="24"/>
      <c r="FC63" s="24"/>
      <c r="FD63" s="24"/>
      <c r="FE63" s="24"/>
      <c r="FF63" s="24"/>
      <c r="FG63" s="24"/>
      <c r="FH63" s="24"/>
      <c r="FI63" s="24" t="s">
        <v>1229</v>
      </c>
      <c r="FJ63" s="24"/>
      <c r="FK63" s="24"/>
      <c r="FL63" s="24"/>
      <c r="FM63" s="24"/>
      <c r="FN63" s="24"/>
      <c r="FO63" s="24"/>
      <c r="FP63" s="24"/>
      <c r="FQ63" s="24"/>
      <c r="FR63" s="24"/>
      <c r="FS63" s="24"/>
      <c r="FT63" s="24"/>
      <c r="FU63" s="24"/>
      <c r="FV63" s="24"/>
      <c r="FW63" s="24"/>
      <c r="FX63" s="24"/>
      <c r="FY63" s="24"/>
      <c r="FZ63" s="24"/>
      <c r="GA63" s="151"/>
      <c r="GB63" s="151"/>
      <c r="GC63" s="153"/>
      <c r="GD63" s="24"/>
      <c r="GE63" s="24"/>
      <c r="GF63" s="24"/>
      <c r="GG63" s="24"/>
      <c r="GH63" s="24"/>
      <c r="GI63" s="24"/>
      <c r="GJ63" s="24"/>
      <c r="GK63" s="24"/>
      <c r="GL63" s="24"/>
      <c r="GM63" s="24"/>
      <c r="GN63" s="24"/>
      <c r="GO63" s="24"/>
      <c r="GP63" s="24"/>
      <c r="GQ63" s="24"/>
      <c r="GR63" s="24"/>
      <c r="GS63" s="24"/>
      <c r="GT63" s="24"/>
      <c r="GU63" s="24"/>
      <c r="GV63" s="24"/>
      <c r="GW63" s="24"/>
      <c r="GX63" s="24"/>
      <c r="GY63" s="24"/>
      <c r="GZ63" s="24"/>
      <c r="HA63" s="24"/>
      <c r="HB63" s="24"/>
      <c r="HC63" s="24"/>
      <c r="HD63" s="24"/>
      <c r="HE63" s="24"/>
      <c r="HF63" s="24"/>
      <c r="HG63" s="24"/>
      <c r="HH63" s="151"/>
      <c r="HI63" s="151"/>
      <c r="HJ63" s="153"/>
      <c r="HK63" s="24"/>
      <c r="HL63" s="24"/>
      <c r="HM63" s="24"/>
      <c r="HN63" s="24"/>
      <c r="HO63" s="24"/>
      <c r="HP63" s="24"/>
      <c r="HQ63" s="24"/>
      <c r="HR63" s="24"/>
      <c r="HS63" s="24"/>
      <c r="HT63" s="24"/>
      <c r="HU63" s="24"/>
      <c r="HV63" s="24"/>
      <c r="HW63" s="24"/>
      <c r="HX63" s="24"/>
      <c r="HY63" s="24"/>
      <c r="HZ63" s="24"/>
      <c r="IA63" s="24"/>
      <c r="IB63" s="24"/>
      <c r="IC63" s="24"/>
      <c r="ID63" s="24"/>
      <c r="IE63" s="24"/>
      <c r="IF63" s="24"/>
      <c r="IG63" s="24"/>
      <c r="IH63" s="24"/>
      <c r="II63" s="24"/>
      <c r="IJ63" s="24"/>
      <c r="IK63" s="24"/>
      <c r="IL63" s="24"/>
      <c r="IM63" s="24"/>
      <c r="IN63" s="24"/>
      <c r="IO63" s="24"/>
      <c r="IP63" s="151"/>
      <c r="IQ63" s="151"/>
      <c r="IR63" s="153"/>
      <c r="IS63" s="24"/>
      <c r="IT63" s="24"/>
      <c r="IU63" s="24"/>
      <c r="IV63" s="24"/>
      <c r="IW63" s="24"/>
      <c r="IX63" s="24"/>
      <c r="IY63" s="24"/>
      <c r="IZ63" s="24"/>
      <c r="JA63" s="24"/>
      <c r="JB63" s="24"/>
      <c r="JC63" s="24"/>
      <c r="JD63" s="24"/>
      <c r="JE63" s="24"/>
      <c r="JF63" s="24"/>
      <c r="JG63" s="24"/>
      <c r="JH63" s="24"/>
      <c r="JI63" s="24"/>
      <c r="JJ63" s="24"/>
      <c r="JK63" s="24"/>
      <c r="JL63" s="24"/>
      <c r="JM63" s="24"/>
      <c r="JN63" s="24"/>
      <c r="JO63" s="24"/>
      <c r="JP63" s="24"/>
      <c r="JQ63" s="24"/>
      <c r="JR63" s="24"/>
      <c r="JS63" s="24"/>
      <c r="JT63" s="24"/>
      <c r="JU63" s="25"/>
      <c r="JV63" s="24"/>
      <c r="JW63" s="151"/>
      <c r="JX63" s="151"/>
      <c r="JY63" s="153"/>
      <c r="JZ63" s="24"/>
      <c r="KA63" s="24"/>
      <c r="KB63" s="24"/>
      <c r="KC63" s="24"/>
      <c r="KD63" s="24"/>
      <c r="KE63" s="24"/>
      <c r="KF63" s="24"/>
      <c r="KG63" s="24"/>
      <c r="KH63" s="24"/>
      <c r="KI63" s="24"/>
      <c r="KJ63" s="24"/>
      <c r="KK63" s="24"/>
      <c r="KL63" s="24"/>
      <c r="KM63" s="24"/>
      <c r="KN63" s="24"/>
      <c r="KO63" s="24"/>
      <c r="KP63" s="24"/>
      <c r="KQ63" s="24"/>
      <c r="KR63" s="24"/>
      <c r="KS63" s="24"/>
      <c r="KT63" s="24"/>
      <c r="KU63" s="24"/>
      <c r="KV63" s="24"/>
      <c r="KW63" s="24"/>
      <c r="KX63" s="24"/>
      <c r="KY63" s="24"/>
      <c r="KZ63" s="24"/>
      <c r="LA63" s="24"/>
      <c r="LB63" s="24"/>
      <c r="LC63" s="24"/>
      <c r="LD63" s="24"/>
      <c r="LE63" s="151"/>
      <c r="LF63" s="151"/>
      <c r="LG63" s="153"/>
      <c r="LH63" s="24"/>
      <c r="LI63" s="24"/>
      <c r="LJ63" s="24"/>
      <c r="LK63" s="24"/>
      <c r="LL63" s="24"/>
      <c r="LM63" s="24"/>
      <c r="LN63" s="24"/>
      <c r="LO63" s="24"/>
      <c r="LP63" s="24"/>
      <c r="LQ63" s="24"/>
      <c r="LR63" s="24"/>
      <c r="LS63" s="24"/>
      <c r="LT63" s="24"/>
      <c r="LU63" s="24"/>
      <c r="LV63" s="24"/>
      <c r="LW63" s="24"/>
      <c r="LX63" s="24"/>
      <c r="LY63" s="24"/>
      <c r="LZ63" s="24"/>
      <c r="MA63" s="24"/>
      <c r="MB63" s="24"/>
      <c r="MC63" s="24"/>
      <c r="MD63" s="24"/>
      <c r="ME63" s="24"/>
      <c r="MF63" s="24"/>
      <c r="MG63" s="24"/>
      <c r="MH63" s="24"/>
      <c r="MI63" s="24"/>
      <c r="MJ63" s="24"/>
      <c r="MK63" s="24"/>
      <c r="ML63" s="24"/>
    </row>
    <row r="64" spans="1:350" ht="13.9" hidden="1" customHeight="1" outlineLevel="3" x14ac:dyDescent="0.2">
      <c r="A64" s="185" t="s">
        <v>110</v>
      </c>
      <c r="B64" s="218" t="s">
        <v>1079</v>
      </c>
      <c r="C64" s="214" t="s">
        <v>59</v>
      </c>
      <c r="D64" s="216">
        <v>6</v>
      </c>
      <c r="E64" s="175">
        <v>0</v>
      </c>
      <c r="F64" s="175">
        <f>D64-E64</f>
        <v>6</v>
      </c>
      <c r="G64" s="175" t="s">
        <v>847</v>
      </c>
      <c r="H64" s="170" t="s">
        <v>834</v>
      </c>
      <c r="I64" s="170" t="s">
        <v>906</v>
      </c>
      <c r="J64" s="212">
        <f ca="1">E64+Q64+AX64+CF64+DN64+ES64+GA64+HH64+IP64+JW64+LE64</f>
        <v>6</v>
      </c>
      <c r="K64" s="279">
        <f>E64+R64+AY64+CG64+DO64+ET64+GB64+HI64+IQ64+JX64+LF64</f>
        <v>6</v>
      </c>
      <c r="L64" s="172">
        <f ca="1">K64/J64</f>
        <v>1</v>
      </c>
      <c r="M64" s="172">
        <f>K64/D64</f>
        <v>1</v>
      </c>
      <c r="N64" s="183">
        <f ca="1">SUMIF($EV$8:$FZ$9,$O$5,$EV65:$FZ65)-SUMIF($EV$8:$FZ$9,$Q$5,$EV65:$FZ65)</f>
        <v>0</v>
      </c>
      <c r="O64" s="156"/>
      <c r="P64" s="16" t="s">
        <v>25</v>
      </c>
      <c r="Q64" s="150">
        <v>0</v>
      </c>
      <c r="R64" s="150">
        <v>0</v>
      </c>
      <c r="S64" s="152" t="e">
        <v>#DIV/0!</v>
      </c>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50">
        <f t="shared" ca="1" si="77"/>
        <v>0</v>
      </c>
      <c r="AY64" s="150">
        <f>SUM(BA65:CE65)</f>
        <v>0</v>
      </c>
      <c r="AZ64" s="152" t="e">
        <f ca="1">AY64/AX64</f>
        <v>#DIV/0!</v>
      </c>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50">
        <f t="shared" ref="CF64" si="174">SUM(CI64:DM64)</f>
        <v>6</v>
      </c>
      <c r="CG64" s="150">
        <f>SUM(CI65:DM65)</f>
        <v>2</v>
      </c>
      <c r="CH64" s="152">
        <f>CG64/CF64</f>
        <v>0.33333333333333331</v>
      </c>
      <c r="CI64" s="129"/>
      <c r="CJ64" s="129"/>
      <c r="CK64" s="129"/>
      <c r="CL64" s="129"/>
      <c r="CM64" s="129"/>
      <c r="CN64" s="129"/>
      <c r="CO64" s="129"/>
      <c r="CP64" s="101">
        <v>3</v>
      </c>
      <c r="CQ64" s="101">
        <v>3</v>
      </c>
      <c r="CR64" s="101"/>
      <c r="CS64" s="101"/>
      <c r="CT64" s="101"/>
      <c r="CU64" s="101"/>
      <c r="CV64" s="101"/>
      <c r="CW64" s="101"/>
      <c r="CX64" s="129"/>
      <c r="CY64" s="129"/>
      <c r="CZ64" s="129"/>
      <c r="DA64" s="129"/>
      <c r="DB64" s="129"/>
      <c r="DC64" s="129"/>
      <c r="DD64" s="129"/>
      <c r="DE64" s="129"/>
      <c r="DF64" s="129"/>
      <c r="DG64" s="129"/>
      <c r="DH64" s="129"/>
      <c r="DI64" s="129"/>
      <c r="DJ64" s="129"/>
      <c r="DK64" s="129"/>
      <c r="DL64" s="129"/>
      <c r="DM64" s="129"/>
      <c r="DN64" s="150">
        <f t="shared" ref="DN64" si="175">SUM(DQ64:ER64)</f>
        <v>0</v>
      </c>
      <c r="DO64" s="150">
        <f>SUM(DQ65:ER65)</f>
        <v>0</v>
      </c>
      <c r="DP64" s="152" t="e">
        <f t="shared" si="67"/>
        <v>#DIV/0!</v>
      </c>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50">
        <f t="shared" ca="1" si="170"/>
        <v>0</v>
      </c>
      <c r="ET64" s="150">
        <f t="shared" si="118"/>
        <v>4</v>
      </c>
      <c r="EU64" s="152" t="e">
        <f t="shared" ca="1" si="119"/>
        <v>#DIV/0!</v>
      </c>
      <c r="EV64" s="16"/>
      <c r="EW64" s="67"/>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50">
        <f t="shared" ref="GA64" ca="1" si="176">SUMIF($GD$8:$HG$9,$O$5,GD64:HG64)</f>
        <v>0</v>
      </c>
      <c r="GB64" s="150">
        <f t="shared" ref="GB64" si="177">SUM(GD65:HG65)</f>
        <v>0</v>
      </c>
      <c r="GC64" s="152" t="e">
        <f t="shared" ref="GC64" ca="1" si="178">GB64/GA64</f>
        <v>#DIV/0!</v>
      </c>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50"/>
      <c r="HI64" s="150">
        <v>0</v>
      </c>
      <c r="HJ64" s="152" t="e">
        <v>#DIV/0!</v>
      </c>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50"/>
      <c r="IQ64" s="150">
        <v>0</v>
      </c>
      <c r="IR64" s="152" t="e">
        <v>#DIV/0!</v>
      </c>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23"/>
      <c r="JV64" s="16"/>
      <c r="JW64" s="150"/>
      <c r="JX64" s="150">
        <v>0</v>
      </c>
      <c r="JY64" s="152" t="e">
        <v>#DIV/0!</v>
      </c>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50"/>
      <c r="LF64" s="150">
        <v>0</v>
      </c>
      <c r="LG64" s="152" t="e">
        <v>#DIV/0!</v>
      </c>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row>
    <row r="65" spans="1:350" ht="13.9" hidden="1" customHeight="1" outlineLevel="3" x14ac:dyDescent="0.2">
      <c r="A65" s="186"/>
      <c r="B65" s="219"/>
      <c r="C65" s="215"/>
      <c r="D65" s="217"/>
      <c r="E65" s="176"/>
      <c r="F65" s="176"/>
      <c r="G65" s="176"/>
      <c r="H65" s="171"/>
      <c r="I65" s="171"/>
      <c r="J65" s="213"/>
      <c r="K65" s="280"/>
      <c r="L65" s="173"/>
      <c r="M65" s="173"/>
      <c r="N65" s="184"/>
      <c r="O65" s="157"/>
      <c r="P65" s="17" t="s">
        <v>26</v>
      </c>
      <c r="Q65" s="151"/>
      <c r="R65" s="151"/>
      <c r="S65" s="153"/>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151"/>
      <c r="AY65" s="151"/>
      <c r="AZ65" s="153"/>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151"/>
      <c r="CG65" s="151"/>
      <c r="CH65" s="153"/>
      <c r="CI65" s="141"/>
      <c r="CJ65" s="141"/>
      <c r="CK65" s="141">
        <v>2</v>
      </c>
      <c r="CL65" s="141"/>
      <c r="CM65" s="141"/>
      <c r="CN65" s="141"/>
      <c r="CO65" s="141"/>
      <c r="CP65" s="95"/>
      <c r="CQ65" s="95"/>
      <c r="CR65" s="95"/>
      <c r="CS65" s="95"/>
      <c r="CT65" s="95"/>
      <c r="CU65" s="95"/>
      <c r="CV65" s="95"/>
      <c r="CW65" s="141"/>
      <c r="CX65" s="141"/>
      <c r="CY65" s="141"/>
      <c r="CZ65" s="141"/>
      <c r="DA65" s="141"/>
      <c r="DB65" s="141"/>
      <c r="DC65" s="141"/>
      <c r="DD65" s="141"/>
      <c r="DE65" s="141"/>
      <c r="DF65" s="141"/>
      <c r="DG65" s="141"/>
      <c r="DH65" s="141"/>
      <c r="DI65" s="141"/>
      <c r="DJ65" s="141"/>
      <c r="DK65" s="141"/>
      <c r="DL65" s="141"/>
      <c r="DM65" s="141"/>
      <c r="DN65" s="151"/>
      <c r="DO65" s="151"/>
      <c r="DP65" s="153"/>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151"/>
      <c r="ET65" s="151"/>
      <c r="EU65" s="153"/>
      <c r="EV65" s="24"/>
      <c r="EW65" s="125"/>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v>4</v>
      </c>
      <c r="FY65" s="24"/>
      <c r="FZ65" s="24"/>
      <c r="GA65" s="151"/>
      <c r="GB65" s="151"/>
      <c r="GC65" s="153"/>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151"/>
      <c r="HI65" s="151"/>
      <c r="HJ65" s="153"/>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151"/>
      <c r="IQ65" s="151"/>
      <c r="IR65" s="153"/>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5"/>
      <c r="JV65" s="24"/>
      <c r="JW65" s="151"/>
      <c r="JX65" s="151"/>
      <c r="JY65" s="153"/>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151"/>
      <c r="LF65" s="151"/>
      <c r="LG65" s="153"/>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row>
    <row r="66" spans="1:350" ht="13.9" hidden="1" customHeight="1" outlineLevel="3" x14ac:dyDescent="0.2">
      <c r="A66" s="185" t="s">
        <v>111</v>
      </c>
      <c r="B66" s="218" t="s">
        <v>805</v>
      </c>
      <c r="C66" s="214" t="s">
        <v>38</v>
      </c>
      <c r="D66" s="216">
        <v>11</v>
      </c>
      <c r="E66" s="175">
        <v>0</v>
      </c>
      <c r="F66" s="175">
        <f>D66-E66</f>
        <v>11</v>
      </c>
      <c r="G66" s="175" t="s">
        <v>846</v>
      </c>
      <c r="H66" s="170" t="s">
        <v>906</v>
      </c>
      <c r="I66" s="170" t="s">
        <v>1014</v>
      </c>
      <c r="J66" s="212">
        <f ca="1">E66+Q66+AX66+CF66+DN66+ES66+GA66+HH66+IP66+JW66+LE66</f>
        <v>11</v>
      </c>
      <c r="K66" s="279">
        <f>E66+R66+AY66+CG66+DO66+ET66+GB66+HI66+IQ66+JX66+LF66</f>
        <v>11.000000000000002</v>
      </c>
      <c r="L66" s="172">
        <f ca="1">K66/J66</f>
        <v>1.0000000000000002</v>
      </c>
      <c r="M66" s="172">
        <f>K66/D66</f>
        <v>1.0000000000000002</v>
      </c>
      <c r="N66" s="183">
        <f ca="1">SUMIF($EV$8:$FZ$9,$O$5,$EV67:$FZ67)-SUMIF($EV$8:$FZ$9,$Q$5,$EV67:$FZ67)</f>
        <v>0</v>
      </c>
      <c r="O66" s="156"/>
      <c r="P66" s="16" t="s">
        <v>25</v>
      </c>
      <c r="Q66" s="150">
        <v>0</v>
      </c>
      <c r="R66" s="150">
        <v>0</v>
      </c>
      <c r="S66" s="152" t="e">
        <v>#DIV/0!</v>
      </c>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50">
        <f t="shared" ca="1" si="77"/>
        <v>0</v>
      </c>
      <c r="AY66" s="150">
        <f>SUM(BA67:CE67)</f>
        <v>0</v>
      </c>
      <c r="AZ66" s="152" t="e">
        <f ca="1">AY66/AX66</f>
        <v>#DIV/0!</v>
      </c>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50">
        <f t="shared" ref="CF66" si="179">SUM(CI66:DM66)</f>
        <v>11</v>
      </c>
      <c r="CG66" s="150">
        <f>SUM(CI67:DM67)</f>
        <v>8.7860000000000014</v>
      </c>
      <c r="CH66" s="152">
        <f>CG66/CF66</f>
        <v>0.79872727272727284</v>
      </c>
      <c r="CI66" s="129"/>
      <c r="CJ66" s="129"/>
      <c r="CK66" s="129"/>
      <c r="CL66" s="129"/>
      <c r="CM66" s="129"/>
      <c r="CN66" s="129"/>
      <c r="CO66" s="129"/>
      <c r="CP66" s="101"/>
      <c r="CQ66" s="101"/>
      <c r="CR66" s="101">
        <v>2</v>
      </c>
      <c r="CS66" s="101">
        <v>2</v>
      </c>
      <c r="CT66" s="101">
        <v>2</v>
      </c>
      <c r="CU66" s="101">
        <v>2</v>
      </c>
      <c r="CV66" s="101">
        <v>2</v>
      </c>
      <c r="CW66" s="101">
        <v>1</v>
      </c>
      <c r="CX66" s="129"/>
      <c r="CY66" s="129"/>
      <c r="CZ66" s="129"/>
      <c r="DA66" s="129"/>
      <c r="DB66" s="129"/>
      <c r="DC66" s="129"/>
      <c r="DD66" s="129"/>
      <c r="DE66" s="129"/>
      <c r="DF66" s="129"/>
      <c r="DG66" s="129"/>
      <c r="DH66" s="129"/>
      <c r="DI66" s="129"/>
      <c r="DJ66" s="129"/>
      <c r="DK66" s="129"/>
      <c r="DL66" s="129"/>
      <c r="DM66" s="129"/>
      <c r="DN66" s="150">
        <f t="shared" ref="DN66" si="180">SUM(DQ66:ER66)</f>
        <v>0</v>
      </c>
      <c r="DO66" s="150">
        <f>SUM(DQ67:ER67)</f>
        <v>0</v>
      </c>
      <c r="DP66" s="152" t="e">
        <f t="shared" si="67"/>
        <v>#DIV/0!</v>
      </c>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50">
        <f t="shared" ca="1" si="170"/>
        <v>0</v>
      </c>
      <c r="ET66" s="150">
        <f t="shared" si="118"/>
        <v>2.214</v>
      </c>
      <c r="EU66" s="152" t="e">
        <f t="shared" ca="1" si="119"/>
        <v>#DIV/0!</v>
      </c>
      <c r="EV66" s="16"/>
      <c r="EW66" s="67"/>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50">
        <f t="shared" ref="GA66" ca="1" si="181">SUMIF($GD$8:$HG$9,$O$5,GD66:HG66)</f>
        <v>0</v>
      </c>
      <c r="GB66" s="150">
        <f t="shared" ref="GB66" si="182">SUM(GD67:HG67)</f>
        <v>0</v>
      </c>
      <c r="GC66" s="152" t="e">
        <f t="shared" ref="GC66" ca="1" si="183">GB66/GA66</f>
        <v>#DIV/0!</v>
      </c>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50"/>
      <c r="HI66" s="150">
        <v>0</v>
      </c>
      <c r="HJ66" s="152" t="e">
        <v>#DIV/0!</v>
      </c>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50"/>
      <c r="IQ66" s="150">
        <v>0</v>
      </c>
      <c r="IR66" s="152" t="e">
        <v>#DIV/0!</v>
      </c>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23"/>
      <c r="JV66" s="16"/>
      <c r="JW66" s="150"/>
      <c r="JX66" s="150">
        <v>0</v>
      </c>
      <c r="JY66" s="152" t="e">
        <v>#DIV/0!</v>
      </c>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50"/>
      <c r="LF66" s="150">
        <v>0</v>
      </c>
      <c r="LG66" s="152" t="e">
        <v>#DIV/0!</v>
      </c>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6"/>
      <c r="MI66" s="16"/>
      <c r="MJ66" s="16"/>
      <c r="MK66" s="16"/>
      <c r="ML66" s="16"/>
    </row>
    <row r="67" spans="1:350" ht="13.9" hidden="1" customHeight="1" outlineLevel="3" x14ac:dyDescent="0.2">
      <c r="A67" s="186"/>
      <c r="B67" s="219"/>
      <c r="C67" s="215"/>
      <c r="D67" s="217"/>
      <c r="E67" s="176"/>
      <c r="F67" s="176"/>
      <c r="G67" s="176"/>
      <c r="H67" s="171"/>
      <c r="I67" s="171"/>
      <c r="J67" s="213"/>
      <c r="K67" s="280"/>
      <c r="L67" s="173"/>
      <c r="M67" s="173"/>
      <c r="N67" s="184"/>
      <c r="O67" s="157"/>
      <c r="P67" s="17" t="s">
        <v>26</v>
      </c>
      <c r="Q67" s="151"/>
      <c r="R67" s="151"/>
      <c r="S67" s="153"/>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151"/>
      <c r="AY67" s="151"/>
      <c r="AZ67" s="153"/>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151"/>
      <c r="CG67" s="151"/>
      <c r="CH67" s="153"/>
      <c r="CI67" s="141"/>
      <c r="CJ67" s="141"/>
      <c r="CK67" s="142">
        <v>4.28</v>
      </c>
      <c r="CL67" s="141"/>
      <c r="CM67" s="141"/>
      <c r="CN67" s="141"/>
      <c r="CO67" s="141"/>
      <c r="CP67" s="95"/>
      <c r="CQ67" s="95"/>
      <c r="CR67" s="95"/>
      <c r="CS67" s="95"/>
      <c r="CT67" s="95"/>
      <c r="CU67" s="95"/>
      <c r="CV67" s="95"/>
      <c r="CW67" s="141"/>
      <c r="CX67" s="141"/>
      <c r="CY67" s="141"/>
      <c r="CZ67" s="141"/>
      <c r="DA67" s="141"/>
      <c r="DB67" s="141"/>
      <c r="DC67" s="110">
        <v>4.5060000000000002</v>
      </c>
      <c r="DD67" s="141"/>
      <c r="DE67" s="141"/>
      <c r="DF67" s="141"/>
      <c r="DG67" s="141"/>
      <c r="DH67" s="141"/>
      <c r="DI67" s="141"/>
      <c r="DJ67" s="141"/>
      <c r="DK67" s="141"/>
      <c r="DL67" s="141"/>
      <c r="DM67" s="141"/>
      <c r="DN67" s="151"/>
      <c r="DO67" s="151"/>
      <c r="DP67" s="153"/>
      <c r="DQ67" s="24"/>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24"/>
      <c r="ER67" s="24"/>
      <c r="ES67" s="151"/>
      <c r="ET67" s="151"/>
      <c r="EU67" s="153"/>
      <c r="EV67" s="24"/>
      <c r="EW67" s="125"/>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24"/>
      <c r="FX67" s="110">
        <v>2.214</v>
      </c>
      <c r="FY67" s="24"/>
      <c r="FZ67" s="24"/>
      <c r="GA67" s="151"/>
      <c r="GB67" s="151"/>
      <c r="GC67" s="153"/>
      <c r="GD67" s="24"/>
      <c r="GE67" s="24"/>
      <c r="GF67" s="24"/>
      <c r="GG67" s="24"/>
      <c r="GH67" s="24"/>
      <c r="GI67" s="24"/>
      <c r="GJ67" s="24"/>
      <c r="GK67" s="24"/>
      <c r="GL67" s="24"/>
      <c r="GM67" s="24"/>
      <c r="GN67" s="24"/>
      <c r="GO67" s="24"/>
      <c r="GP67" s="24"/>
      <c r="GQ67" s="24"/>
      <c r="GR67" s="24"/>
      <c r="GS67" s="24"/>
      <c r="GT67" s="24"/>
      <c r="GU67" s="24"/>
      <c r="GV67" s="24"/>
      <c r="GW67" s="24"/>
      <c r="GX67" s="24"/>
      <c r="GY67" s="24"/>
      <c r="GZ67" s="24"/>
      <c r="HA67" s="24"/>
      <c r="HB67" s="24"/>
      <c r="HC67" s="24"/>
      <c r="HD67" s="24"/>
      <c r="HE67" s="24"/>
      <c r="HF67" s="24"/>
      <c r="HG67" s="24"/>
      <c r="HH67" s="151"/>
      <c r="HI67" s="151"/>
      <c r="HJ67" s="153"/>
      <c r="HK67" s="24"/>
      <c r="HL67" s="24"/>
      <c r="HM67" s="24"/>
      <c r="HN67" s="24"/>
      <c r="HO67" s="24"/>
      <c r="HP67" s="24"/>
      <c r="HQ67" s="24"/>
      <c r="HR67" s="24"/>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P67" s="151"/>
      <c r="IQ67" s="151"/>
      <c r="IR67" s="153"/>
      <c r="IS67" s="24"/>
      <c r="IT67" s="24"/>
      <c r="IU67" s="24"/>
      <c r="IV67" s="24"/>
      <c r="IW67" s="24"/>
      <c r="IX67" s="24"/>
      <c r="IY67" s="24"/>
      <c r="IZ67" s="24"/>
      <c r="JA67" s="24"/>
      <c r="JB67" s="24"/>
      <c r="JC67" s="24"/>
      <c r="JD67" s="24"/>
      <c r="JE67" s="24"/>
      <c r="JF67" s="24"/>
      <c r="JG67" s="24"/>
      <c r="JH67" s="24"/>
      <c r="JI67" s="24"/>
      <c r="JJ67" s="24"/>
      <c r="JK67" s="24"/>
      <c r="JL67" s="24"/>
      <c r="JM67" s="24"/>
      <c r="JN67" s="24"/>
      <c r="JO67" s="24"/>
      <c r="JP67" s="24"/>
      <c r="JQ67" s="24"/>
      <c r="JR67" s="24"/>
      <c r="JS67" s="24"/>
      <c r="JT67" s="24"/>
      <c r="JU67" s="25"/>
      <c r="JV67" s="24"/>
      <c r="JW67" s="151"/>
      <c r="JX67" s="151"/>
      <c r="JY67" s="153"/>
      <c r="JZ67" s="24"/>
      <c r="KA67" s="24"/>
      <c r="KB67" s="24"/>
      <c r="KC67" s="24"/>
      <c r="KD67" s="24"/>
      <c r="KE67" s="24"/>
      <c r="KF67" s="24"/>
      <c r="KG67" s="24"/>
      <c r="KH67" s="24"/>
      <c r="KI67" s="24"/>
      <c r="KJ67" s="24"/>
      <c r="KK67" s="24"/>
      <c r="KL67" s="24"/>
      <c r="KM67" s="24"/>
      <c r="KN67" s="24"/>
      <c r="KO67" s="24"/>
      <c r="KP67" s="24"/>
      <c r="KQ67" s="24"/>
      <c r="KR67" s="24"/>
      <c r="KS67" s="24"/>
      <c r="KT67" s="24"/>
      <c r="KU67" s="24"/>
      <c r="KV67" s="24"/>
      <c r="KW67" s="24"/>
      <c r="KX67" s="24"/>
      <c r="KY67" s="24"/>
      <c r="KZ67" s="24"/>
      <c r="LA67" s="24"/>
      <c r="LB67" s="24"/>
      <c r="LC67" s="24"/>
      <c r="LD67" s="24"/>
      <c r="LE67" s="151"/>
      <c r="LF67" s="151"/>
      <c r="LG67" s="153"/>
      <c r="LH67" s="24"/>
      <c r="LI67" s="24"/>
      <c r="LJ67" s="24"/>
      <c r="LK67" s="24"/>
      <c r="LL67" s="24"/>
      <c r="LM67" s="24"/>
      <c r="LN67" s="24"/>
      <c r="LO67" s="24"/>
      <c r="LP67" s="24"/>
      <c r="LQ67" s="24"/>
      <c r="LR67" s="24"/>
      <c r="LS67" s="24"/>
      <c r="LT67" s="24"/>
      <c r="LU67" s="24"/>
      <c r="LV67" s="24"/>
      <c r="LW67" s="24"/>
      <c r="LX67" s="24"/>
      <c r="LY67" s="24"/>
      <c r="LZ67" s="24"/>
      <c r="MA67" s="24"/>
      <c r="MB67" s="24"/>
      <c r="MC67" s="24"/>
      <c r="MD67" s="24"/>
      <c r="ME67" s="24"/>
      <c r="MF67" s="24"/>
      <c r="MG67" s="24"/>
      <c r="MH67" s="24"/>
      <c r="MI67" s="24"/>
      <c r="MJ67" s="24"/>
      <c r="MK67" s="24"/>
      <c r="ML67" s="24"/>
    </row>
    <row r="68" spans="1:350" ht="13.9" hidden="1" customHeight="1" outlineLevel="3" x14ac:dyDescent="0.2">
      <c r="A68" s="185" t="s">
        <v>112</v>
      </c>
      <c r="B68" s="218" t="s">
        <v>116</v>
      </c>
      <c r="C68" s="214" t="s">
        <v>37</v>
      </c>
      <c r="D68" s="216">
        <v>174.24719999999999</v>
      </c>
      <c r="E68" s="175"/>
      <c r="F68" s="175">
        <f>D68-E68</f>
        <v>174.24719999999999</v>
      </c>
      <c r="G68" s="175" t="s">
        <v>965</v>
      </c>
      <c r="H68" s="170" t="s">
        <v>1014</v>
      </c>
      <c r="I68" s="170" t="s">
        <v>890</v>
      </c>
      <c r="J68" s="212">
        <f ca="1">E68+Q68+AX68+CF68+DN68+ES68+GA68+HH68+IP68+JW68+LE68</f>
        <v>174.2</v>
      </c>
      <c r="K68" s="212">
        <f>E68+R68+AY68+CG68+DO68+ET68+GB68+HI68+IQ68+JX68+LF68</f>
        <v>0</v>
      </c>
      <c r="L68" s="172">
        <f ca="1">K68/J68</f>
        <v>0</v>
      </c>
      <c r="M68" s="172">
        <f>K68/D68</f>
        <v>0</v>
      </c>
      <c r="N68" s="183">
        <f ca="1">SUMIF($EV$8:$FZ$9,$O$5,$EV69:$FZ69)-SUMIF($EV$8:$FZ$9,$Q$5,$EV69:$FZ69)</f>
        <v>0</v>
      </c>
      <c r="O68" s="156"/>
      <c r="P68" s="16" t="s">
        <v>25</v>
      </c>
      <c r="Q68" s="150">
        <v>0</v>
      </c>
      <c r="R68" s="150">
        <v>0</v>
      </c>
      <c r="S68" s="152" t="e">
        <v>#DIV/0!</v>
      </c>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50">
        <f t="shared" ca="1" si="77"/>
        <v>0</v>
      </c>
      <c r="AY68" s="150">
        <f>SUM(BA69:CE69)</f>
        <v>0</v>
      </c>
      <c r="AZ68" s="152" t="e">
        <f ca="1">AY68/AX68</f>
        <v>#DIV/0!</v>
      </c>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50">
        <f t="shared" ref="CF68" si="184">SUM(CI68:DM68)</f>
        <v>174.2</v>
      </c>
      <c r="CG68" s="150">
        <f>SUM(CI69:DM69)</f>
        <v>0</v>
      </c>
      <c r="CH68" s="152">
        <f>CG68/CF68</f>
        <v>0</v>
      </c>
      <c r="CI68" s="129"/>
      <c r="CJ68" s="129"/>
      <c r="CK68" s="129"/>
      <c r="CL68" s="129"/>
      <c r="CM68" s="129"/>
      <c r="CN68" s="129"/>
      <c r="CO68" s="129"/>
      <c r="CP68" s="101"/>
      <c r="CQ68" s="101"/>
      <c r="CR68" s="101"/>
      <c r="CS68" s="101"/>
      <c r="CT68" s="101"/>
      <c r="CU68" s="101"/>
      <c r="CV68" s="101"/>
      <c r="CW68" s="101"/>
      <c r="CX68" s="129">
        <v>22</v>
      </c>
      <c r="CY68" s="129">
        <v>22</v>
      </c>
      <c r="CZ68" s="129">
        <v>22</v>
      </c>
      <c r="DA68" s="129">
        <v>22</v>
      </c>
      <c r="DB68" s="129">
        <v>22</v>
      </c>
      <c r="DC68" s="129">
        <v>22</v>
      </c>
      <c r="DD68" s="129">
        <v>22</v>
      </c>
      <c r="DE68" s="129">
        <v>20.2</v>
      </c>
      <c r="DF68" s="129"/>
      <c r="DG68" s="129"/>
      <c r="DH68" s="129"/>
      <c r="DI68" s="129"/>
      <c r="DJ68" s="129"/>
      <c r="DK68" s="129"/>
      <c r="DL68" s="129"/>
      <c r="DM68" s="129"/>
      <c r="DN68" s="150">
        <f t="shared" ref="DN68" si="185">SUM(DQ68:ER68)</f>
        <v>0</v>
      </c>
      <c r="DO68" s="150">
        <f>SUM(DQ69:ER69)</f>
        <v>0</v>
      </c>
      <c r="DP68" s="152" t="e">
        <f t="shared" si="67"/>
        <v>#DIV/0!</v>
      </c>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50">
        <f t="shared" ca="1" si="170"/>
        <v>0</v>
      </c>
      <c r="ET68" s="150">
        <f t="shared" si="118"/>
        <v>0</v>
      </c>
      <c r="EU68" s="152" t="e">
        <f t="shared" ca="1" si="119"/>
        <v>#DIV/0!</v>
      </c>
      <c r="EV68" s="16"/>
      <c r="EW68" s="67"/>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50">
        <f t="shared" ref="GA68" ca="1" si="186">SUMIF($GD$8:$HG$9,$O$5,GD68:HG68)</f>
        <v>0</v>
      </c>
      <c r="GB68" s="150">
        <f t="shared" ref="GB68" si="187">SUM(GD69:HG69)</f>
        <v>0</v>
      </c>
      <c r="GC68" s="152" t="e">
        <f t="shared" ref="GC68" ca="1" si="188">GB68/GA68</f>
        <v>#DIV/0!</v>
      </c>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50"/>
      <c r="HI68" s="150">
        <v>0</v>
      </c>
      <c r="HJ68" s="152" t="e">
        <v>#DIV/0!</v>
      </c>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50"/>
      <c r="IQ68" s="150">
        <v>0</v>
      </c>
      <c r="IR68" s="152" t="e">
        <v>#DIV/0!</v>
      </c>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23"/>
      <c r="JV68" s="16"/>
      <c r="JW68" s="150"/>
      <c r="JX68" s="150">
        <v>0</v>
      </c>
      <c r="JY68" s="152" t="e">
        <v>#DIV/0!</v>
      </c>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50"/>
      <c r="LF68" s="150">
        <v>0</v>
      </c>
      <c r="LG68" s="152" t="e">
        <v>#DIV/0!</v>
      </c>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row>
    <row r="69" spans="1:350" ht="13.9" hidden="1" customHeight="1" outlineLevel="3" x14ac:dyDescent="0.2">
      <c r="A69" s="186"/>
      <c r="B69" s="219"/>
      <c r="C69" s="215"/>
      <c r="D69" s="217"/>
      <c r="E69" s="176"/>
      <c r="F69" s="176"/>
      <c r="G69" s="176"/>
      <c r="H69" s="171"/>
      <c r="I69" s="171"/>
      <c r="J69" s="213"/>
      <c r="K69" s="213"/>
      <c r="L69" s="173"/>
      <c r="M69" s="173"/>
      <c r="N69" s="184"/>
      <c r="O69" s="157"/>
      <c r="P69" s="17" t="s">
        <v>26</v>
      </c>
      <c r="Q69" s="151"/>
      <c r="R69" s="151"/>
      <c r="S69" s="153"/>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151"/>
      <c r="AY69" s="151"/>
      <c r="AZ69" s="153"/>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151"/>
      <c r="CG69" s="151"/>
      <c r="CH69" s="153"/>
      <c r="CI69" s="141"/>
      <c r="CJ69" s="141"/>
      <c r="CK69" s="141"/>
      <c r="CL69" s="141"/>
      <c r="CM69" s="141"/>
      <c r="CN69" s="141"/>
      <c r="CO69" s="141"/>
      <c r="CP69" s="95"/>
      <c r="CQ69" s="95"/>
      <c r="CR69" s="95"/>
      <c r="CS69" s="95"/>
      <c r="CT69" s="95"/>
      <c r="CU69" s="95"/>
      <c r="CV69" s="95"/>
      <c r="CW69" s="141"/>
      <c r="CX69" s="141"/>
      <c r="CY69" s="141"/>
      <c r="CZ69" s="141"/>
      <c r="DA69" s="141"/>
      <c r="DB69" s="141"/>
      <c r="DC69" s="141"/>
      <c r="DD69" s="141"/>
      <c r="DE69" s="141"/>
      <c r="DF69" s="141"/>
      <c r="DG69" s="141"/>
      <c r="DH69" s="141"/>
      <c r="DI69" s="141"/>
      <c r="DJ69" s="141"/>
      <c r="DK69" s="141"/>
      <c r="DL69" s="141"/>
      <c r="DM69" s="141"/>
      <c r="DN69" s="151"/>
      <c r="DO69" s="151"/>
      <c r="DP69" s="153"/>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151"/>
      <c r="ET69" s="151"/>
      <c r="EU69" s="153"/>
      <c r="EV69" s="24"/>
      <c r="EW69" s="125"/>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151"/>
      <c r="GB69" s="151"/>
      <c r="GC69" s="153"/>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151"/>
      <c r="HI69" s="151"/>
      <c r="HJ69" s="153"/>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151"/>
      <c r="IQ69" s="151"/>
      <c r="IR69" s="153"/>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5"/>
      <c r="JV69" s="24"/>
      <c r="JW69" s="151"/>
      <c r="JX69" s="151"/>
      <c r="JY69" s="153"/>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151"/>
      <c r="LF69" s="151"/>
      <c r="LG69" s="153"/>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row>
    <row r="70" spans="1:350" s="41" customFormat="1" ht="14.25" hidden="1" customHeight="1" outlineLevel="3" x14ac:dyDescent="0.25">
      <c r="A70" s="220" t="s">
        <v>29</v>
      </c>
      <c r="B70" s="175" t="s">
        <v>443</v>
      </c>
      <c r="C70" s="285" t="s">
        <v>59</v>
      </c>
      <c r="D70" s="281">
        <v>1</v>
      </c>
      <c r="E70" s="281">
        <v>1</v>
      </c>
      <c r="F70" s="281">
        <f>F76</f>
        <v>0</v>
      </c>
      <c r="G70" s="175" t="s">
        <v>927</v>
      </c>
      <c r="H70" s="276" t="s">
        <v>884</v>
      </c>
      <c r="I70" s="276" t="s">
        <v>881</v>
      </c>
      <c r="J70" s="212">
        <f ca="1">E70+Q70+AX70+CF70+DN70+ES70+GA70+HH70+IP70+JW70+LE70</f>
        <v>1</v>
      </c>
      <c r="K70" s="212">
        <f>E70+R70+AY70+CG70+DO70+ET70+GB70+HI70+IQ70+JX70+LF70</f>
        <v>1</v>
      </c>
      <c r="L70" s="172">
        <f ca="1">K70/J70</f>
        <v>1</v>
      </c>
      <c r="M70" s="172">
        <f>K70/D70</f>
        <v>1</v>
      </c>
      <c r="N70" s="183">
        <f ca="1">SUMIF($EV$8:$FZ$9,$O$5,$EV71:$FZ71)-SUMIF($EV$8:$FZ$9,$Q$5,$EV71:$FZ71)</f>
        <v>0</v>
      </c>
      <c r="O70" s="154"/>
      <c r="P70" s="154"/>
      <c r="Q70" s="150">
        <v>0</v>
      </c>
      <c r="R70" s="150">
        <v>0</v>
      </c>
      <c r="S70" s="152" t="e">
        <v>#DIV/0!</v>
      </c>
      <c r="T70" s="154"/>
      <c r="U70" s="154"/>
      <c r="V70" s="154"/>
      <c r="W70" s="154"/>
      <c r="X70" s="154"/>
      <c r="Y70" s="154"/>
      <c r="Z70" s="154"/>
      <c r="AA70" s="154"/>
      <c r="AB70" s="154"/>
      <c r="AC70" s="154"/>
      <c r="AD70" s="154"/>
      <c r="AE70" s="154"/>
      <c r="AF70" s="154"/>
      <c r="AG70" s="154"/>
      <c r="AH70" s="154"/>
      <c r="AI70" s="154"/>
      <c r="AJ70" s="154"/>
      <c r="AK70" s="154"/>
      <c r="AL70" s="154"/>
      <c r="AM70" s="154"/>
      <c r="AN70" s="154"/>
      <c r="AO70" s="154"/>
      <c r="AP70" s="154"/>
      <c r="AQ70" s="154"/>
      <c r="AR70" s="154"/>
      <c r="AS70" s="154"/>
      <c r="AT70" s="154"/>
      <c r="AU70" s="154"/>
      <c r="AV70" s="154"/>
      <c r="AW70" s="154"/>
      <c r="AX70" s="150">
        <f t="shared" ca="1" si="77"/>
        <v>0</v>
      </c>
      <c r="AY70" s="150">
        <f>SUM(BA71:CE71)</f>
        <v>0</v>
      </c>
      <c r="AZ70" s="152" t="e">
        <f ca="1">AY70/AX70</f>
        <v>#DIV/0!</v>
      </c>
      <c r="BA70" s="154"/>
      <c r="BB70" s="154"/>
      <c r="BC70" s="154"/>
      <c r="BD70" s="154"/>
      <c r="BE70" s="154"/>
      <c r="BF70" s="154"/>
      <c r="BG70" s="154"/>
      <c r="BH70" s="154"/>
      <c r="BI70" s="154"/>
      <c r="BJ70" s="154"/>
      <c r="BK70" s="154"/>
      <c r="BL70" s="154"/>
      <c r="BM70" s="154"/>
      <c r="BN70" s="154"/>
      <c r="BO70" s="154"/>
      <c r="BP70" s="154"/>
      <c r="BQ70" s="154"/>
      <c r="BR70" s="154"/>
      <c r="BS70" s="154"/>
      <c r="BT70" s="154"/>
      <c r="BU70" s="154"/>
      <c r="BV70" s="154"/>
      <c r="BW70" s="154"/>
      <c r="BX70" s="154"/>
      <c r="BY70" s="154"/>
      <c r="BZ70" s="154"/>
      <c r="CA70" s="154"/>
      <c r="CB70" s="154"/>
      <c r="CC70" s="154"/>
      <c r="CD70" s="154"/>
      <c r="CE70" s="154"/>
      <c r="CF70" s="150">
        <f t="shared" ref="CF70" si="189">SUM(CI70:DM70)</f>
        <v>0</v>
      </c>
      <c r="CG70" s="150">
        <f>SUM(CI71:DM71)</f>
        <v>0</v>
      </c>
      <c r="CH70" s="152" t="e">
        <f>CG70/CF70</f>
        <v>#DIV/0!</v>
      </c>
      <c r="CI70" s="154"/>
      <c r="CJ70" s="154"/>
      <c r="CK70" s="154"/>
      <c r="CL70" s="154"/>
      <c r="CM70" s="154"/>
      <c r="CN70" s="154"/>
      <c r="CO70" s="154"/>
      <c r="CP70" s="158"/>
      <c r="CQ70" s="158"/>
      <c r="CR70" s="158"/>
      <c r="CS70" s="158"/>
      <c r="CT70" s="158"/>
      <c r="CU70" s="158"/>
      <c r="CV70" s="158"/>
      <c r="CW70" s="154"/>
      <c r="CX70" s="154"/>
      <c r="CY70" s="154"/>
      <c r="CZ70" s="154"/>
      <c r="DA70" s="154"/>
      <c r="DB70" s="154"/>
      <c r="DC70" s="154"/>
      <c r="DD70" s="154"/>
      <c r="DE70" s="154"/>
      <c r="DF70" s="154"/>
      <c r="DG70" s="154"/>
      <c r="DH70" s="154"/>
      <c r="DI70" s="154"/>
      <c r="DJ70" s="154"/>
      <c r="DK70" s="154"/>
      <c r="DL70" s="154"/>
      <c r="DM70" s="154"/>
      <c r="DN70" s="150">
        <f t="shared" ref="DN70" si="190">SUM(DQ70:ER70)</f>
        <v>0</v>
      </c>
      <c r="DO70" s="150">
        <f>SUM(DQ71:ER71)</f>
        <v>0</v>
      </c>
      <c r="DP70" s="152" t="e">
        <f t="shared" si="67"/>
        <v>#DIV/0!</v>
      </c>
      <c r="DQ70" s="154"/>
      <c r="DR70" s="154"/>
      <c r="DS70" s="154"/>
      <c r="DT70" s="154"/>
      <c r="DU70" s="154"/>
      <c r="DV70" s="154"/>
      <c r="DW70" s="154"/>
      <c r="DX70" s="154"/>
      <c r="DY70" s="154"/>
      <c r="DZ70" s="154"/>
      <c r="EA70" s="154"/>
      <c r="EB70" s="154"/>
      <c r="EC70" s="154"/>
      <c r="ED70" s="154"/>
      <c r="EE70" s="154"/>
      <c r="EF70" s="154"/>
      <c r="EG70" s="154"/>
      <c r="EH70" s="154"/>
      <c r="EI70" s="154"/>
      <c r="EJ70" s="154"/>
      <c r="EK70" s="154"/>
      <c r="EL70" s="154"/>
      <c r="EM70" s="154"/>
      <c r="EN70" s="154"/>
      <c r="EO70" s="154"/>
      <c r="EP70" s="154"/>
      <c r="EQ70" s="154"/>
      <c r="ER70" s="154"/>
      <c r="ES70" s="150">
        <f t="shared" ca="1" si="170"/>
        <v>0</v>
      </c>
      <c r="ET70" s="150">
        <f t="shared" si="118"/>
        <v>0</v>
      </c>
      <c r="EU70" s="152" t="e">
        <f t="shared" ca="1" si="119"/>
        <v>#DIV/0!</v>
      </c>
      <c r="EV70" s="154"/>
      <c r="EW70" s="160"/>
      <c r="EX70" s="154"/>
      <c r="EY70" s="154"/>
      <c r="EZ70" s="154"/>
      <c r="FA70" s="154"/>
      <c r="FB70" s="154"/>
      <c r="FC70" s="154"/>
      <c r="FD70" s="154"/>
      <c r="FE70" s="154"/>
      <c r="FF70" s="154"/>
      <c r="FG70" s="154"/>
      <c r="FH70" s="154"/>
      <c r="FI70" s="154"/>
      <c r="FJ70" s="154"/>
      <c r="FK70" s="154"/>
      <c r="FL70" s="154"/>
      <c r="FM70" s="154"/>
      <c r="FN70" s="154"/>
      <c r="FO70" s="154"/>
      <c r="FP70" s="154"/>
      <c r="FQ70" s="154"/>
      <c r="FR70" s="154"/>
      <c r="FS70" s="154"/>
      <c r="FT70" s="154"/>
      <c r="FU70" s="154"/>
      <c r="FV70" s="154"/>
      <c r="FW70" s="154"/>
      <c r="FX70" s="154"/>
      <c r="FY70" s="154"/>
      <c r="FZ70" s="154"/>
      <c r="GA70" s="150">
        <f t="shared" ref="GA70" ca="1" si="191">SUMIF($GD$8:$HG$9,$O$5,GD70:HG70)</f>
        <v>0</v>
      </c>
      <c r="GB70" s="150">
        <f t="shared" ref="GB70" si="192">SUM(GD71:HG71)</f>
        <v>0</v>
      </c>
      <c r="GC70" s="152" t="e">
        <f t="shared" ref="GC70" ca="1" si="193">GB70/GA70</f>
        <v>#DIV/0!</v>
      </c>
      <c r="GD70" s="154"/>
      <c r="GE70" s="154"/>
      <c r="GF70" s="154"/>
      <c r="GG70" s="154"/>
      <c r="GH70" s="154"/>
      <c r="GI70" s="154"/>
      <c r="GJ70" s="154"/>
      <c r="GK70" s="154"/>
      <c r="GL70" s="154"/>
      <c r="GM70" s="154"/>
      <c r="GN70" s="154"/>
      <c r="GO70" s="154"/>
      <c r="GP70" s="154"/>
      <c r="GQ70" s="154"/>
      <c r="GR70" s="154"/>
      <c r="GS70" s="154"/>
      <c r="GT70" s="154"/>
      <c r="GU70" s="154"/>
      <c r="GV70" s="154"/>
      <c r="GW70" s="154"/>
      <c r="GX70" s="154"/>
      <c r="GY70" s="154"/>
      <c r="GZ70" s="154"/>
      <c r="HA70" s="154"/>
      <c r="HB70" s="154"/>
      <c r="HC70" s="154"/>
      <c r="HD70" s="154"/>
      <c r="HE70" s="154"/>
      <c r="HF70" s="154"/>
      <c r="HG70" s="154"/>
      <c r="HH70" s="150"/>
      <c r="HI70" s="150">
        <v>0</v>
      </c>
      <c r="HJ70" s="154"/>
      <c r="HK70" s="154"/>
      <c r="HL70" s="154"/>
      <c r="HM70" s="154"/>
      <c r="HN70" s="154"/>
      <c r="HO70" s="154"/>
      <c r="HP70" s="154"/>
      <c r="HQ70" s="154"/>
      <c r="HR70" s="154"/>
      <c r="HS70" s="154"/>
      <c r="HT70" s="154"/>
      <c r="HU70" s="154"/>
      <c r="HV70" s="154"/>
      <c r="HW70" s="154"/>
      <c r="HX70" s="154"/>
      <c r="HY70" s="154"/>
      <c r="HZ70" s="154"/>
      <c r="IA70" s="154"/>
      <c r="IB70" s="154"/>
      <c r="IC70" s="154"/>
      <c r="ID70" s="154"/>
      <c r="IE70" s="154"/>
      <c r="IF70" s="154"/>
      <c r="IG70" s="154"/>
      <c r="IH70" s="154"/>
      <c r="II70" s="154"/>
      <c r="IJ70" s="154"/>
      <c r="IK70" s="154"/>
      <c r="IL70" s="154"/>
      <c r="IM70" s="154"/>
      <c r="IN70" s="154"/>
      <c r="IO70" s="154"/>
      <c r="IP70" s="150"/>
      <c r="IQ70" s="150">
        <v>0</v>
      </c>
      <c r="IR70" s="154"/>
      <c r="IS70" s="154"/>
      <c r="IT70" s="154"/>
      <c r="IU70" s="154"/>
      <c r="IV70" s="154"/>
      <c r="IW70" s="154"/>
      <c r="IX70" s="154"/>
      <c r="IY70" s="154"/>
      <c r="IZ70" s="154"/>
      <c r="JA70" s="154"/>
      <c r="JB70" s="154"/>
      <c r="JC70" s="154"/>
      <c r="JD70" s="154"/>
      <c r="JE70" s="154"/>
      <c r="JF70" s="154"/>
      <c r="JG70" s="154"/>
      <c r="JH70" s="154"/>
      <c r="JI70" s="154"/>
      <c r="JJ70" s="154"/>
      <c r="JK70" s="154"/>
      <c r="JL70" s="154"/>
      <c r="JM70" s="154"/>
      <c r="JN70" s="154"/>
      <c r="JO70" s="154"/>
      <c r="JP70" s="154"/>
      <c r="JQ70" s="154"/>
      <c r="JR70" s="154"/>
      <c r="JS70" s="154"/>
      <c r="JT70" s="154"/>
      <c r="JU70" s="154"/>
      <c r="JV70" s="154"/>
      <c r="JW70" s="150"/>
      <c r="JX70" s="150">
        <v>0</v>
      </c>
      <c r="JY70" s="154"/>
      <c r="JZ70" s="154"/>
      <c r="KA70" s="154"/>
      <c r="KB70" s="154"/>
      <c r="KC70" s="154"/>
      <c r="KD70" s="154"/>
      <c r="KE70" s="154"/>
      <c r="KF70" s="154"/>
      <c r="KG70" s="154"/>
      <c r="KH70" s="154"/>
      <c r="KI70" s="154"/>
      <c r="KJ70" s="154"/>
      <c r="KK70" s="154"/>
      <c r="KL70" s="154"/>
      <c r="KM70" s="154"/>
      <c r="KN70" s="154"/>
      <c r="KO70" s="154"/>
      <c r="KP70" s="154"/>
      <c r="KQ70" s="154"/>
      <c r="KR70" s="154"/>
      <c r="KS70" s="154"/>
      <c r="KT70" s="154"/>
      <c r="KU70" s="154"/>
      <c r="KV70" s="154"/>
      <c r="KW70" s="154"/>
      <c r="KX70" s="154"/>
      <c r="KY70" s="154"/>
      <c r="KZ70" s="154"/>
      <c r="LA70" s="154"/>
      <c r="LB70" s="154"/>
      <c r="LC70" s="154"/>
      <c r="LD70" s="154"/>
      <c r="LE70" s="150"/>
      <c r="LF70" s="150">
        <v>0</v>
      </c>
      <c r="LG70" s="154"/>
      <c r="LH70" s="154"/>
      <c r="LI70" s="154"/>
      <c r="LJ70" s="154"/>
      <c r="LK70" s="154"/>
      <c r="LL70" s="154"/>
      <c r="LM70" s="154"/>
      <c r="LN70" s="154"/>
      <c r="LO70" s="154"/>
      <c r="LP70" s="154"/>
      <c r="LQ70" s="154"/>
      <c r="LR70" s="154"/>
      <c r="LS70" s="154"/>
      <c r="LT70" s="154"/>
      <c r="LU70" s="154"/>
      <c r="LV70" s="154"/>
      <c r="LW70" s="154"/>
      <c r="LX70" s="154"/>
      <c r="LY70" s="154"/>
      <c r="LZ70" s="154"/>
      <c r="MA70" s="154"/>
      <c r="MB70" s="154"/>
      <c r="MC70" s="154"/>
      <c r="MD70" s="154"/>
      <c r="ME70" s="154"/>
      <c r="MF70" s="154"/>
      <c r="MG70" s="154"/>
      <c r="MH70" s="154"/>
      <c r="MI70" s="154"/>
      <c r="MJ70" s="154"/>
      <c r="MK70" s="154"/>
      <c r="ML70" s="154"/>
    </row>
    <row r="71" spans="1:350" s="41" customFormat="1" ht="14.25" hidden="1" customHeight="1" outlineLevel="3" x14ac:dyDescent="0.25">
      <c r="A71" s="221"/>
      <c r="B71" s="176"/>
      <c r="C71" s="286"/>
      <c r="D71" s="282"/>
      <c r="E71" s="282"/>
      <c r="F71" s="282"/>
      <c r="G71" s="176"/>
      <c r="H71" s="277"/>
      <c r="I71" s="277"/>
      <c r="J71" s="213"/>
      <c r="K71" s="213"/>
      <c r="L71" s="173"/>
      <c r="M71" s="173"/>
      <c r="N71" s="184"/>
      <c r="O71" s="155"/>
      <c r="P71" s="155"/>
      <c r="Q71" s="151"/>
      <c r="R71" s="151"/>
      <c r="S71" s="153"/>
      <c r="T71" s="155"/>
      <c r="U71" s="155"/>
      <c r="V71" s="155"/>
      <c r="W71" s="155"/>
      <c r="X71" s="155"/>
      <c r="Y71" s="155"/>
      <c r="Z71" s="155"/>
      <c r="AA71" s="155"/>
      <c r="AB71" s="155"/>
      <c r="AC71" s="155"/>
      <c r="AD71" s="155"/>
      <c r="AE71" s="155"/>
      <c r="AF71" s="155"/>
      <c r="AG71" s="155"/>
      <c r="AH71" s="155"/>
      <c r="AI71" s="155"/>
      <c r="AJ71" s="155"/>
      <c r="AK71" s="155"/>
      <c r="AL71" s="155"/>
      <c r="AM71" s="155"/>
      <c r="AN71" s="155"/>
      <c r="AO71" s="155"/>
      <c r="AP71" s="155"/>
      <c r="AQ71" s="155"/>
      <c r="AR71" s="155"/>
      <c r="AS71" s="155"/>
      <c r="AT71" s="155"/>
      <c r="AU71" s="155"/>
      <c r="AV71" s="155"/>
      <c r="AW71" s="155"/>
      <c r="AX71" s="151"/>
      <c r="AY71" s="151"/>
      <c r="AZ71" s="153"/>
      <c r="BA71" s="155"/>
      <c r="BB71" s="155"/>
      <c r="BC71" s="155"/>
      <c r="BD71" s="155"/>
      <c r="BE71" s="155"/>
      <c r="BF71" s="155"/>
      <c r="BG71" s="155"/>
      <c r="BH71" s="155"/>
      <c r="BI71" s="155"/>
      <c r="BJ71" s="155"/>
      <c r="BK71" s="155"/>
      <c r="BL71" s="155"/>
      <c r="BM71" s="155"/>
      <c r="BN71" s="155"/>
      <c r="BO71" s="155"/>
      <c r="BP71" s="155"/>
      <c r="BQ71" s="155"/>
      <c r="BR71" s="155"/>
      <c r="BS71" s="155"/>
      <c r="BT71" s="155"/>
      <c r="BU71" s="155"/>
      <c r="BV71" s="155"/>
      <c r="BW71" s="155"/>
      <c r="BX71" s="155"/>
      <c r="BY71" s="155"/>
      <c r="BZ71" s="155"/>
      <c r="CA71" s="155"/>
      <c r="CB71" s="155"/>
      <c r="CC71" s="155"/>
      <c r="CD71" s="155"/>
      <c r="CE71" s="155"/>
      <c r="CF71" s="151"/>
      <c r="CG71" s="151"/>
      <c r="CH71" s="153"/>
      <c r="CI71" s="155"/>
      <c r="CJ71" s="155"/>
      <c r="CK71" s="155"/>
      <c r="CL71" s="155"/>
      <c r="CM71" s="155"/>
      <c r="CN71" s="155"/>
      <c r="CO71" s="155"/>
      <c r="CP71" s="159"/>
      <c r="CQ71" s="159"/>
      <c r="CR71" s="159"/>
      <c r="CS71" s="159"/>
      <c r="CT71" s="159"/>
      <c r="CU71" s="159"/>
      <c r="CV71" s="159"/>
      <c r="CW71" s="155"/>
      <c r="CX71" s="155"/>
      <c r="CY71" s="155"/>
      <c r="CZ71" s="155"/>
      <c r="DA71" s="155"/>
      <c r="DB71" s="155"/>
      <c r="DC71" s="155"/>
      <c r="DD71" s="155"/>
      <c r="DE71" s="155"/>
      <c r="DF71" s="155"/>
      <c r="DG71" s="155"/>
      <c r="DH71" s="155"/>
      <c r="DI71" s="155"/>
      <c r="DJ71" s="155"/>
      <c r="DK71" s="155"/>
      <c r="DL71" s="155"/>
      <c r="DM71" s="155"/>
      <c r="DN71" s="151"/>
      <c r="DO71" s="151"/>
      <c r="DP71" s="153"/>
      <c r="DQ71" s="155"/>
      <c r="DR71" s="155"/>
      <c r="DS71" s="155"/>
      <c r="DT71" s="155"/>
      <c r="DU71" s="155"/>
      <c r="DV71" s="155"/>
      <c r="DW71" s="155"/>
      <c r="DX71" s="155"/>
      <c r="DY71" s="155"/>
      <c r="DZ71" s="155"/>
      <c r="EA71" s="155"/>
      <c r="EB71" s="155"/>
      <c r="EC71" s="155"/>
      <c r="ED71" s="155"/>
      <c r="EE71" s="155"/>
      <c r="EF71" s="155"/>
      <c r="EG71" s="155"/>
      <c r="EH71" s="155"/>
      <c r="EI71" s="155"/>
      <c r="EJ71" s="155"/>
      <c r="EK71" s="155"/>
      <c r="EL71" s="155"/>
      <c r="EM71" s="155"/>
      <c r="EN71" s="155"/>
      <c r="EO71" s="155"/>
      <c r="EP71" s="155"/>
      <c r="EQ71" s="155"/>
      <c r="ER71" s="155"/>
      <c r="ES71" s="151"/>
      <c r="ET71" s="151"/>
      <c r="EU71" s="153"/>
      <c r="EV71" s="155"/>
      <c r="EW71" s="161"/>
      <c r="EX71" s="155"/>
      <c r="EY71" s="155"/>
      <c r="EZ71" s="155"/>
      <c r="FA71" s="155"/>
      <c r="FB71" s="155"/>
      <c r="FC71" s="155"/>
      <c r="FD71" s="155"/>
      <c r="FE71" s="155"/>
      <c r="FF71" s="155"/>
      <c r="FG71" s="155"/>
      <c r="FH71" s="155"/>
      <c r="FI71" s="155"/>
      <c r="FJ71" s="155"/>
      <c r="FK71" s="155"/>
      <c r="FL71" s="155"/>
      <c r="FM71" s="155"/>
      <c r="FN71" s="155"/>
      <c r="FO71" s="155"/>
      <c r="FP71" s="155"/>
      <c r="FQ71" s="155"/>
      <c r="FR71" s="155"/>
      <c r="FS71" s="155"/>
      <c r="FT71" s="155"/>
      <c r="FU71" s="155"/>
      <c r="FV71" s="155"/>
      <c r="FW71" s="155"/>
      <c r="FX71" s="155"/>
      <c r="FY71" s="155"/>
      <c r="FZ71" s="155"/>
      <c r="GA71" s="151"/>
      <c r="GB71" s="151"/>
      <c r="GC71" s="153"/>
      <c r="GD71" s="155"/>
      <c r="GE71" s="155"/>
      <c r="GF71" s="155"/>
      <c r="GG71" s="155"/>
      <c r="GH71" s="155"/>
      <c r="GI71" s="155"/>
      <c r="GJ71" s="155"/>
      <c r="GK71" s="155"/>
      <c r="GL71" s="155"/>
      <c r="GM71" s="155"/>
      <c r="GN71" s="155"/>
      <c r="GO71" s="155"/>
      <c r="GP71" s="155"/>
      <c r="GQ71" s="155"/>
      <c r="GR71" s="155"/>
      <c r="GS71" s="155"/>
      <c r="GT71" s="155"/>
      <c r="GU71" s="155"/>
      <c r="GV71" s="155"/>
      <c r="GW71" s="155"/>
      <c r="GX71" s="155"/>
      <c r="GY71" s="155"/>
      <c r="GZ71" s="155"/>
      <c r="HA71" s="155"/>
      <c r="HB71" s="155"/>
      <c r="HC71" s="155"/>
      <c r="HD71" s="155"/>
      <c r="HE71" s="155"/>
      <c r="HF71" s="155"/>
      <c r="HG71" s="155"/>
      <c r="HH71" s="151"/>
      <c r="HI71" s="151"/>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1"/>
      <c r="IQ71" s="151"/>
      <c r="IR71" s="155"/>
      <c r="IS71" s="155"/>
      <c r="IT71" s="155"/>
      <c r="IU71" s="155"/>
      <c r="IV71" s="155"/>
      <c r="IW71" s="155"/>
      <c r="IX71" s="155"/>
      <c r="IY71" s="155"/>
      <c r="IZ71" s="155"/>
      <c r="JA71" s="155"/>
      <c r="JB71" s="155"/>
      <c r="JC71" s="155"/>
      <c r="JD71" s="155"/>
      <c r="JE71" s="155"/>
      <c r="JF71" s="155"/>
      <c r="JG71" s="155"/>
      <c r="JH71" s="155"/>
      <c r="JI71" s="155"/>
      <c r="JJ71" s="155"/>
      <c r="JK71" s="155"/>
      <c r="JL71" s="155"/>
      <c r="JM71" s="155"/>
      <c r="JN71" s="155"/>
      <c r="JO71" s="155"/>
      <c r="JP71" s="155"/>
      <c r="JQ71" s="155"/>
      <c r="JR71" s="155"/>
      <c r="JS71" s="155"/>
      <c r="JT71" s="155"/>
      <c r="JU71" s="155"/>
      <c r="JV71" s="155"/>
      <c r="JW71" s="151"/>
      <c r="JX71" s="151"/>
      <c r="JY71" s="155"/>
      <c r="JZ71" s="155"/>
      <c r="KA71" s="155"/>
      <c r="KB71" s="155"/>
      <c r="KC71" s="155"/>
      <c r="KD71" s="155"/>
      <c r="KE71" s="155"/>
      <c r="KF71" s="155"/>
      <c r="KG71" s="155"/>
      <c r="KH71" s="155"/>
      <c r="KI71" s="155"/>
      <c r="KJ71" s="155"/>
      <c r="KK71" s="155"/>
      <c r="KL71" s="155"/>
      <c r="KM71" s="155"/>
      <c r="KN71" s="155"/>
      <c r="KO71" s="155"/>
      <c r="KP71" s="155"/>
      <c r="KQ71" s="155"/>
      <c r="KR71" s="155"/>
      <c r="KS71" s="155"/>
      <c r="KT71" s="155"/>
      <c r="KU71" s="155"/>
      <c r="KV71" s="155"/>
      <c r="KW71" s="155"/>
      <c r="KX71" s="155"/>
      <c r="KY71" s="155"/>
      <c r="KZ71" s="155"/>
      <c r="LA71" s="155"/>
      <c r="LB71" s="155"/>
      <c r="LC71" s="155"/>
      <c r="LD71" s="155"/>
      <c r="LE71" s="151"/>
      <c r="LF71" s="151"/>
      <c r="LG71" s="155"/>
      <c r="LH71" s="155"/>
      <c r="LI71" s="155"/>
      <c r="LJ71" s="155"/>
      <c r="LK71" s="155"/>
      <c r="LL71" s="155"/>
      <c r="LM71" s="155"/>
      <c r="LN71" s="155"/>
      <c r="LO71" s="155"/>
      <c r="LP71" s="155"/>
      <c r="LQ71" s="155"/>
      <c r="LR71" s="155"/>
      <c r="LS71" s="155"/>
      <c r="LT71" s="155"/>
      <c r="LU71" s="155"/>
      <c r="LV71" s="155"/>
      <c r="LW71" s="155"/>
      <c r="LX71" s="155"/>
      <c r="LY71" s="155"/>
      <c r="LZ71" s="155"/>
      <c r="MA71" s="155"/>
      <c r="MB71" s="155"/>
      <c r="MC71" s="155"/>
      <c r="MD71" s="155"/>
      <c r="ME71" s="155"/>
      <c r="MF71" s="155"/>
      <c r="MG71" s="155"/>
      <c r="MH71" s="155"/>
      <c r="MI71" s="155"/>
      <c r="MJ71" s="155"/>
      <c r="MK71" s="155"/>
      <c r="ML71" s="155"/>
    </row>
    <row r="72" spans="1:350" ht="13.9" hidden="1" customHeight="1" outlineLevel="3" x14ac:dyDescent="0.2">
      <c r="A72" s="185" t="s">
        <v>117</v>
      </c>
      <c r="B72" s="218" t="s">
        <v>804</v>
      </c>
      <c r="C72" s="214" t="s">
        <v>99</v>
      </c>
      <c r="D72" s="216">
        <v>4</v>
      </c>
      <c r="E72" s="175">
        <v>4</v>
      </c>
      <c r="F72" s="175">
        <f>D72-E72</f>
        <v>0</v>
      </c>
      <c r="G72" s="175" t="s">
        <v>842</v>
      </c>
      <c r="H72" s="170" t="s">
        <v>884</v>
      </c>
      <c r="I72" s="170" t="s">
        <v>845</v>
      </c>
      <c r="J72" s="212">
        <f ca="1">E72+Q72+AX72+CF72+DN72+ES72+GA72+HH72+IP72+JW72+LE72</f>
        <v>4</v>
      </c>
      <c r="K72" s="212">
        <f>E72+R72+AY72+CG72+DO72+ET72+GB72+HI72+IQ72+JX72+LF72</f>
        <v>4</v>
      </c>
      <c r="L72" s="172">
        <f ca="1">K72/J72</f>
        <v>1</v>
      </c>
      <c r="M72" s="172">
        <f>K72/D72</f>
        <v>1</v>
      </c>
      <c r="N72" s="183">
        <f ca="1">SUMIF($EV$8:$FZ$9,$O$5,$EV73:$FZ73)-SUMIF($EV$8:$FZ$9,$Q$5,$EV73:$FZ73)</f>
        <v>0</v>
      </c>
      <c r="O72" s="156"/>
      <c r="P72" s="16" t="s">
        <v>25</v>
      </c>
      <c r="Q72" s="150">
        <v>0</v>
      </c>
      <c r="R72" s="150">
        <v>0</v>
      </c>
      <c r="S72" s="152" t="e">
        <v>#DIV/0!</v>
      </c>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50">
        <f t="shared" ca="1" si="77"/>
        <v>0</v>
      </c>
      <c r="AY72" s="150">
        <f>SUM(BA73:CE73)</f>
        <v>0</v>
      </c>
      <c r="AZ72" s="152" t="e">
        <f ca="1">AY72/AX72</f>
        <v>#DIV/0!</v>
      </c>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67"/>
      <c r="CA72" s="16"/>
      <c r="CB72" s="16"/>
      <c r="CC72" s="16"/>
      <c r="CD72" s="16"/>
      <c r="CE72" s="16"/>
      <c r="CF72" s="150">
        <f t="shared" ref="CF72" si="194">SUM(CI72:DM72)</f>
        <v>0</v>
      </c>
      <c r="CG72" s="150">
        <f>SUM(CI73:DM73)</f>
        <v>0</v>
      </c>
      <c r="CH72" s="152" t="e">
        <f>CG72/CF72</f>
        <v>#DIV/0!</v>
      </c>
      <c r="CI72" s="129"/>
      <c r="CJ72" s="129"/>
      <c r="CK72" s="129"/>
      <c r="CL72" s="129"/>
      <c r="CM72" s="129"/>
      <c r="CN72" s="129"/>
      <c r="CO72" s="101"/>
      <c r="CP72" s="101"/>
      <c r="CQ72" s="101"/>
      <c r="CR72" s="101"/>
      <c r="CS72" s="101"/>
      <c r="CT72" s="101"/>
      <c r="CU72" s="101"/>
      <c r="CV72" s="101"/>
      <c r="CW72" s="129"/>
      <c r="CX72" s="129"/>
      <c r="CY72" s="129"/>
      <c r="CZ72" s="129"/>
      <c r="DA72" s="129"/>
      <c r="DB72" s="129"/>
      <c r="DC72" s="129"/>
      <c r="DD72" s="129"/>
      <c r="DE72" s="129"/>
      <c r="DF72" s="129"/>
      <c r="DG72" s="129"/>
      <c r="DH72" s="129"/>
      <c r="DI72" s="129"/>
      <c r="DJ72" s="129"/>
      <c r="DK72" s="129"/>
      <c r="DL72" s="129"/>
      <c r="DM72" s="129"/>
      <c r="DN72" s="150">
        <f t="shared" ref="DN72" si="195">SUM(DQ72:ER72)</f>
        <v>0</v>
      </c>
      <c r="DO72" s="150">
        <f>SUM(DQ73:ER73)</f>
        <v>0</v>
      </c>
      <c r="DP72" s="152" t="e">
        <f t="shared" si="67"/>
        <v>#DIV/0!</v>
      </c>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50">
        <f t="shared" ca="1" si="170"/>
        <v>0</v>
      </c>
      <c r="ET72" s="150">
        <f t="shared" si="118"/>
        <v>0</v>
      </c>
      <c r="EU72" s="152" t="e">
        <f t="shared" ca="1" si="119"/>
        <v>#DIV/0!</v>
      </c>
      <c r="EV72" s="16"/>
      <c r="EW72" s="67"/>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50">
        <f t="shared" ref="GA72" ca="1" si="196">SUMIF($GD$8:$HG$9,$O$5,GD72:HG72)</f>
        <v>0</v>
      </c>
      <c r="GB72" s="150">
        <f t="shared" ref="GB72" si="197">SUM(GD73:HG73)</f>
        <v>0</v>
      </c>
      <c r="GC72" s="152" t="e">
        <f t="shared" ref="GC72" ca="1" si="198">GB72/GA72</f>
        <v>#DIV/0!</v>
      </c>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50"/>
      <c r="HI72" s="150">
        <v>0</v>
      </c>
      <c r="HJ72" s="152" t="e">
        <v>#DIV/0!</v>
      </c>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50"/>
      <c r="IQ72" s="150">
        <v>0</v>
      </c>
      <c r="IR72" s="152" t="e">
        <v>#DIV/0!</v>
      </c>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23"/>
      <c r="JV72" s="16"/>
      <c r="JW72" s="150"/>
      <c r="JX72" s="150">
        <v>0</v>
      </c>
      <c r="JY72" s="152" t="e">
        <v>#DIV/0!</v>
      </c>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50"/>
      <c r="LF72" s="150">
        <v>0</v>
      </c>
      <c r="LG72" s="152" t="e">
        <v>#DIV/0!</v>
      </c>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row>
    <row r="73" spans="1:350" ht="13.9" hidden="1" customHeight="1" outlineLevel="3" x14ac:dyDescent="0.2">
      <c r="A73" s="186"/>
      <c r="B73" s="219"/>
      <c r="C73" s="215"/>
      <c r="D73" s="217"/>
      <c r="E73" s="176"/>
      <c r="F73" s="176"/>
      <c r="G73" s="176"/>
      <c r="H73" s="171"/>
      <c r="I73" s="171"/>
      <c r="J73" s="213"/>
      <c r="K73" s="213"/>
      <c r="L73" s="173"/>
      <c r="M73" s="173"/>
      <c r="N73" s="184"/>
      <c r="O73" s="157"/>
      <c r="P73" s="17" t="s">
        <v>26</v>
      </c>
      <c r="Q73" s="151"/>
      <c r="R73" s="151"/>
      <c r="S73" s="153"/>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151"/>
      <c r="AY73" s="151"/>
      <c r="AZ73" s="153"/>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151"/>
      <c r="CG73" s="151"/>
      <c r="CH73" s="153"/>
      <c r="CI73" s="141"/>
      <c r="CJ73" s="141"/>
      <c r="CK73" s="141"/>
      <c r="CL73" s="141"/>
      <c r="CM73" s="141"/>
      <c r="CN73" s="141"/>
      <c r="CO73" s="141"/>
      <c r="CP73" s="95"/>
      <c r="CQ73" s="95"/>
      <c r="CR73" s="95"/>
      <c r="CS73" s="95"/>
      <c r="CT73" s="95"/>
      <c r="CU73" s="95"/>
      <c r="CV73" s="95"/>
      <c r="CW73" s="141"/>
      <c r="CX73" s="141"/>
      <c r="CY73" s="141"/>
      <c r="CZ73" s="141"/>
      <c r="DA73" s="141"/>
      <c r="DB73" s="141"/>
      <c r="DC73" s="141"/>
      <c r="DD73" s="141"/>
      <c r="DE73" s="141"/>
      <c r="DF73" s="141"/>
      <c r="DG73" s="141"/>
      <c r="DH73" s="141"/>
      <c r="DI73" s="141"/>
      <c r="DJ73" s="141"/>
      <c r="DK73" s="141"/>
      <c r="DL73" s="141"/>
      <c r="DM73" s="141"/>
      <c r="DN73" s="151"/>
      <c r="DO73" s="151"/>
      <c r="DP73" s="153"/>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151"/>
      <c r="ET73" s="151"/>
      <c r="EU73" s="153"/>
      <c r="EV73" s="24"/>
      <c r="EW73" s="125"/>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151"/>
      <c r="GB73" s="151"/>
      <c r="GC73" s="153"/>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151"/>
      <c r="HI73" s="151"/>
      <c r="HJ73" s="153"/>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151"/>
      <c r="IQ73" s="151"/>
      <c r="IR73" s="153"/>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5"/>
      <c r="JV73" s="24"/>
      <c r="JW73" s="151"/>
      <c r="JX73" s="151"/>
      <c r="JY73" s="153"/>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151"/>
      <c r="LF73" s="151"/>
      <c r="LG73" s="153"/>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row>
    <row r="74" spans="1:350" ht="13.9" hidden="1" customHeight="1" outlineLevel="3" x14ac:dyDescent="0.2">
      <c r="A74" s="185" t="s">
        <v>118</v>
      </c>
      <c r="B74" s="218" t="s">
        <v>1079</v>
      </c>
      <c r="C74" s="214" t="s">
        <v>59</v>
      </c>
      <c r="D74" s="216">
        <v>2</v>
      </c>
      <c r="E74" s="175">
        <v>2</v>
      </c>
      <c r="F74" s="175">
        <f>D74-E74</f>
        <v>0</v>
      </c>
      <c r="G74" s="175"/>
      <c r="H74" s="170"/>
      <c r="I74" s="170"/>
      <c r="J74" s="212">
        <f ca="1">E74+Q74+AX74+CF74+DN74+ES74+GA74+HH74+IP74+JW74+LE74</f>
        <v>2</v>
      </c>
      <c r="K74" s="212">
        <f>E74+R74+AY74+CG74+DO74+ET74+GB74+HI74+IQ74+JX74+LF74</f>
        <v>2</v>
      </c>
      <c r="L74" s="172">
        <f ca="1">K74/J74</f>
        <v>1</v>
      </c>
      <c r="M74" s="172">
        <f>K74/D74</f>
        <v>1</v>
      </c>
      <c r="N74" s="183">
        <f ca="1">SUMIF($EV$8:$FZ$9,$O$5,$EV75:$FZ75)-SUMIF($EV$8:$FZ$9,$Q$5,$EV75:$FZ75)</f>
        <v>0</v>
      </c>
      <c r="O74" s="156"/>
      <c r="P74" s="16" t="s">
        <v>25</v>
      </c>
      <c r="Q74" s="150">
        <v>0</v>
      </c>
      <c r="R74" s="150">
        <v>0</v>
      </c>
      <c r="S74" s="152" t="e">
        <v>#DIV/0!</v>
      </c>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50">
        <f t="shared" ca="1" si="77"/>
        <v>0</v>
      </c>
      <c r="AY74" s="150">
        <f>SUM(BA75:CE75)</f>
        <v>0</v>
      </c>
      <c r="AZ74" s="152" t="e">
        <f ca="1">AY74/AX74</f>
        <v>#DIV/0!</v>
      </c>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50">
        <f t="shared" ref="CF74" si="199">SUM(CI74:DM74)</f>
        <v>0</v>
      </c>
      <c r="CG74" s="150">
        <f>SUM(CI75:DM75)</f>
        <v>0</v>
      </c>
      <c r="CH74" s="152" t="e">
        <f>CG74/CF74</f>
        <v>#DIV/0!</v>
      </c>
      <c r="CI74" s="129"/>
      <c r="CJ74" s="129"/>
      <c r="CK74" s="129"/>
      <c r="CL74" s="129"/>
      <c r="CM74" s="129"/>
      <c r="CN74" s="129"/>
      <c r="CO74" s="129"/>
      <c r="CP74" s="101"/>
      <c r="CQ74" s="101"/>
      <c r="CR74" s="101"/>
      <c r="CS74" s="101"/>
      <c r="CT74" s="101"/>
      <c r="CU74" s="101"/>
      <c r="CV74" s="101"/>
      <c r="CW74" s="129"/>
      <c r="CX74" s="129"/>
      <c r="CY74" s="129"/>
      <c r="CZ74" s="129"/>
      <c r="DA74" s="129"/>
      <c r="DB74" s="129"/>
      <c r="DC74" s="129"/>
      <c r="DD74" s="129"/>
      <c r="DE74" s="129"/>
      <c r="DF74" s="129"/>
      <c r="DG74" s="129"/>
      <c r="DH74" s="129"/>
      <c r="DI74" s="129"/>
      <c r="DJ74" s="129"/>
      <c r="DK74" s="129"/>
      <c r="DL74" s="129"/>
      <c r="DM74" s="129"/>
      <c r="DN74" s="150">
        <f t="shared" ref="DN74" si="200">SUM(DQ74:ER74)</f>
        <v>0</v>
      </c>
      <c r="DO74" s="150">
        <f>SUM(DQ75:ER75)</f>
        <v>0</v>
      </c>
      <c r="DP74" s="152" t="e">
        <f t="shared" si="67"/>
        <v>#DIV/0!</v>
      </c>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50">
        <f t="shared" ca="1" si="170"/>
        <v>0</v>
      </c>
      <c r="ET74" s="150">
        <f t="shared" si="118"/>
        <v>0</v>
      </c>
      <c r="EU74" s="152" t="e">
        <f t="shared" ca="1" si="119"/>
        <v>#DIV/0!</v>
      </c>
      <c r="EV74" s="16"/>
      <c r="EW74" s="67"/>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50">
        <f t="shared" ref="GA74" ca="1" si="201">SUMIF($GD$8:$HG$9,$O$5,GD74:HG74)</f>
        <v>0</v>
      </c>
      <c r="GB74" s="150">
        <f t="shared" ref="GB74" si="202">SUM(GD75:HG75)</f>
        <v>0</v>
      </c>
      <c r="GC74" s="152" t="e">
        <f t="shared" ref="GC74" ca="1" si="203">GB74/GA74</f>
        <v>#DIV/0!</v>
      </c>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50"/>
      <c r="HI74" s="150">
        <v>0</v>
      </c>
      <c r="HJ74" s="152" t="e">
        <v>#DIV/0!</v>
      </c>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50"/>
      <c r="IQ74" s="150">
        <v>0</v>
      </c>
      <c r="IR74" s="152" t="e">
        <v>#DIV/0!</v>
      </c>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23"/>
      <c r="JV74" s="16"/>
      <c r="JW74" s="150"/>
      <c r="JX74" s="150">
        <v>0</v>
      </c>
      <c r="JY74" s="152" t="e">
        <v>#DIV/0!</v>
      </c>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50"/>
      <c r="LF74" s="150">
        <v>0</v>
      </c>
      <c r="LG74" s="152" t="e">
        <v>#DIV/0!</v>
      </c>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row>
    <row r="75" spans="1:350" ht="13.9" hidden="1" customHeight="1" outlineLevel="3" x14ac:dyDescent="0.2">
      <c r="A75" s="186"/>
      <c r="B75" s="219"/>
      <c r="C75" s="215"/>
      <c r="D75" s="217"/>
      <c r="E75" s="176"/>
      <c r="F75" s="176"/>
      <c r="G75" s="176"/>
      <c r="H75" s="171"/>
      <c r="I75" s="171"/>
      <c r="J75" s="213"/>
      <c r="K75" s="213"/>
      <c r="L75" s="173"/>
      <c r="M75" s="173"/>
      <c r="N75" s="184"/>
      <c r="O75" s="157"/>
      <c r="P75" s="17" t="s">
        <v>26</v>
      </c>
      <c r="Q75" s="151"/>
      <c r="R75" s="151"/>
      <c r="S75" s="153"/>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151"/>
      <c r="AY75" s="151"/>
      <c r="AZ75" s="153"/>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151"/>
      <c r="CG75" s="151"/>
      <c r="CH75" s="153"/>
      <c r="CI75" s="141"/>
      <c r="CJ75" s="141"/>
      <c r="CK75" s="141"/>
      <c r="CL75" s="141"/>
      <c r="CM75" s="141"/>
      <c r="CN75" s="141"/>
      <c r="CO75" s="141"/>
      <c r="CP75" s="95"/>
      <c r="CQ75" s="95"/>
      <c r="CR75" s="95"/>
      <c r="CS75" s="95"/>
      <c r="CT75" s="95"/>
      <c r="CU75" s="95"/>
      <c r="CV75" s="95"/>
      <c r="CW75" s="141"/>
      <c r="CX75" s="141"/>
      <c r="CY75" s="141"/>
      <c r="CZ75" s="141"/>
      <c r="DA75" s="141"/>
      <c r="DB75" s="141"/>
      <c r="DC75" s="141"/>
      <c r="DD75" s="141"/>
      <c r="DE75" s="141"/>
      <c r="DF75" s="141"/>
      <c r="DG75" s="141"/>
      <c r="DH75" s="141"/>
      <c r="DI75" s="141"/>
      <c r="DJ75" s="141"/>
      <c r="DK75" s="141"/>
      <c r="DL75" s="141"/>
      <c r="DM75" s="141"/>
      <c r="DN75" s="151"/>
      <c r="DO75" s="151"/>
      <c r="DP75" s="153"/>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151"/>
      <c r="ET75" s="151"/>
      <c r="EU75" s="153"/>
      <c r="EV75" s="24"/>
      <c r="EW75" s="125"/>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151"/>
      <c r="GB75" s="151"/>
      <c r="GC75" s="153"/>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151"/>
      <c r="HI75" s="151"/>
      <c r="HJ75" s="153"/>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151"/>
      <c r="IQ75" s="151"/>
      <c r="IR75" s="153"/>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5"/>
      <c r="JV75" s="24"/>
      <c r="JW75" s="151"/>
      <c r="JX75" s="151"/>
      <c r="JY75" s="153"/>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151"/>
      <c r="LF75" s="151"/>
      <c r="LG75" s="153"/>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row>
    <row r="76" spans="1:350" ht="13.9" hidden="1" customHeight="1" outlineLevel="3" x14ac:dyDescent="0.2">
      <c r="A76" s="185" t="s">
        <v>119</v>
      </c>
      <c r="B76" s="218" t="s">
        <v>805</v>
      </c>
      <c r="C76" s="214" t="s">
        <v>38</v>
      </c>
      <c r="D76" s="283">
        <v>5.1390000000000002</v>
      </c>
      <c r="E76" s="175">
        <v>5.1390000000000002</v>
      </c>
      <c r="F76" s="175">
        <f>D76-E76</f>
        <v>0</v>
      </c>
      <c r="G76" s="175" t="s">
        <v>842</v>
      </c>
      <c r="H76" s="170" t="s">
        <v>884</v>
      </c>
      <c r="I76" s="170" t="s">
        <v>845</v>
      </c>
      <c r="J76" s="212">
        <f ca="1">E76+Q76+AX76+CF76+DN76+ES76+GA76+HH76+IP76+JW76+LE76</f>
        <v>5.1390000000000002</v>
      </c>
      <c r="K76" s="212">
        <f>E76+R76+AY76+CG76+DO76+ET76+GB76+HI76+IQ76+JX76+LF76</f>
        <v>5.1390000000000002</v>
      </c>
      <c r="L76" s="172">
        <f ca="1">K76/J76</f>
        <v>1</v>
      </c>
      <c r="M76" s="172">
        <f>K76/D76</f>
        <v>1</v>
      </c>
      <c r="N76" s="183">
        <f ca="1">SUMIF($EV$8:$FZ$9,$O$5,$EV77:$FZ77)-SUMIF($EV$8:$FZ$9,$Q$5,$EV77:$FZ77)</f>
        <v>0</v>
      </c>
      <c r="O76" s="156"/>
      <c r="P76" s="16" t="s">
        <v>25</v>
      </c>
      <c r="Q76" s="150">
        <v>0</v>
      </c>
      <c r="R76" s="150">
        <v>0</v>
      </c>
      <c r="S76" s="152" t="e">
        <v>#DIV/0!</v>
      </c>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50">
        <f t="shared" ca="1" si="77"/>
        <v>0</v>
      </c>
      <c r="AY76" s="150">
        <f>SUM(BA77:CE77)</f>
        <v>0</v>
      </c>
      <c r="AZ76" s="152" t="e">
        <f ca="1">AY76/AX76</f>
        <v>#DIV/0!</v>
      </c>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50">
        <f t="shared" ref="CF76" si="204">SUM(CI76:DM76)</f>
        <v>0</v>
      </c>
      <c r="CG76" s="150">
        <f>SUM(CI77:DM77)</f>
        <v>0</v>
      </c>
      <c r="CH76" s="152" t="e">
        <f>CG76/CF76</f>
        <v>#DIV/0!</v>
      </c>
      <c r="CI76" s="129"/>
      <c r="CJ76" s="129"/>
      <c r="CK76" s="129"/>
      <c r="CL76" s="129"/>
      <c r="CM76" s="129"/>
      <c r="CN76" s="129"/>
      <c r="CO76" s="129"/>
      <c r="CP76" s="101"/>
      <c r="CQ76" s="101"/>
      <c r="CR76" s="101"/>
      <c r="CS76" s="101"/>
      <c r="CT76" s="101"/>
      <c r="CU76" s="101"/>
      <c r="CV76" s="101"/>
      <c r="CW76" s="129"/>
      <c r="CX76" s="129"/>
      <c r="CY76" s="129"/>
      <c r="CZ76" s="129"/>
      <c r="DA76" s="129"/>
      <c r="DB76" s="129"/>
      <c r="DC76" s="129"/>
      <c r="DD76" s="129"/>
      <c r="DE76" s="129"/>
      <c r="DF76" s="129"/>
      <c r="DG76" s="129"/>
      <c r="DH76" s="129"/>
      <c r="DI76" s="129"/>
      <c r="DJ76" s="129"/>
      <c r="DK76" s="129"/>
      <c r="DL76" s="129"/>
      <c r="DM76" s="129"/>
      <c r="DN76" s="150">
        <f t="shared" ref="DN76" si="205">SUM(DQ76:ER76)</f>
        <v>0</v>
      </c>
      <c r="DO76" s="150">
        <f>SUM(DQ77:ER77)</f>
        <v>0</v>
      </c>
      <c r="DP76" s="152" t="e">
        <f t="shared" si="67"/>
        <v>#DIV/0!</v>
      </c>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50">
        <f t="shared" ca="1" si="170"/>
        <v>0</v>
      </c>
      <c r="ET76" s="150">
        <f t="shared" si="118"/>
        <v>0</v>
      </c>
      <c r="EU76" s="152" t="e">
        <f t="shared" ca="1" si="119"/>
        <v>#DIV/0!</v>
      </c>
      <c r="EV76" s="16"/>
      <c r="EW76" s="67"/>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50">
        <f t="shared" ref="GA76" ca="1" si="206">SUMIF($GD$8:$HG$9,$O$5,GD76:HG76)</f>
        <v>0</v>
      </c>
      <c r="GB76" s="150">
        <f t="shared" ref="GB76" si="207">SUM(GD77:HG77)</f>
        <v>0</v>
      </c>
      <c r="GC76" s="152" t="e">
        <f t="shared" ref="GC76" ca="1" si="208">GB76/GA76</f>
        <v>#DIV/0!</v>
      </c>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50"/>
      <c r="HI76" s="150">
        <v>0</v>
      </c>
      <c r="HJ76" s="152" t="e">
        <v>#DIV/0!</v>
      </c>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50"/>
      <c r="IQ76" s="150">
        <v>0</v>
      </c>
      <c r="IR76" s="152" t="e">
        <v>#DIV/0!</v>
      </c>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23"/>
      <c r="JV76" s="16"/>
      <c r="JW76" s="150"/>
      <c r="JX76" s="150">
        <v>0</v>
      </c>
      <c r="JY76" s="152" t="e">
        <v>#DIV/0!</v>
      </c>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50"/>
      <c r="LF76" s="150">
        <v>0</v>
      </c>
      <c r="LG76" s="152" t="e">
        <v>#DIV/0!</v>
      </c>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row>
    <row r="77" spans="1:350" ht="13.9" hidden="1" customHeight="1" outlineLevel="3" x14ac:dyDescent="0.2">
      <c r="A77" s="186"/>
      <c r="B77" s="219"/>
      <c r="C77" s="215"/>
      <c r="D77" s="284"/>
      <c r="E77" s="176"/>
      <c r="F77" s="176"/>
      <c r="G77" s="176"/>
      <c r="H77" s="171"/>
      <c r="I77" s="171"/>
      <c r="J77" s="213"/>
      <c r="K77" s="213"/>
      <c r="L77" s="173"/>
      <c r="M77" s="173"/>
      <c r="N77" s="184"/>
      <c r="O77" s="157"/>
      <c r="P77" s="17" t="s">
        <v>26</v>
      </c>
      <c r="Q77" s="151"/>
      <c r="R77" s="151"/>
      <c r="S77" s="153"/>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151"/>
      <c r="AY77" s="151"/>
      <c r="AZ77" s="153"/>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151"/>
      <c r="CG77" s="151"/>
      <c r="CH77" s="153"/>
      <c r="CI77" s="141"/>
      <c r="CJ77" s="141"/>
      <c r="CK77" s="141"/>
      <c r="CL77" s="141"/>
      <c r="CM77" s="141"/>
      <c r="CN77" s="141"/>
      <c r="CO77" s="141"/>
      <c r="CP77" s="95"/>
      <c r="CQ77" s="95"/>
      <c r="CR77" s="95"/>
      <c r="CS77" s="95"/>
      <c r="CT77" s="95"/>
      <c r="CU77" s="95"/>
      <c r="CV77" s="95"/>
      <c r="CW77" s="141"/>
      <c r="CX77" s="141"/>
      <c r="CY77" s="141"/>
      <c r="CZ77" s="141"/>
      <c r="DA77" s="141"/>
      <c r="DB77" s="141"/>
      <c r="DC77" s="141"/>
      <c r="DD77" s="141"/>
      <c r="DE77" s="141"/>
      <c r="DF77" s="141"/>
      <c r="DG77" s="141"/>
      <c r="DH77" s="141"/>
      <c r="DI77" s="141"/>
      <c r="DJ77" s="141"/>
      <c r="DK77" s="141"/>
      <c r="DL77" s="141"/>
      <c r="DM77" s="141"/>
      <c r="DN77" s="151"/>
      <c r="DO77" s="151"/>
      <c r="DP77" s="153"/>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151"/>
      <c r="ET77" s="151"/>
      <c r="EU77" s="153"/>
      <c r="EV77" s="24"/>
      <c r="EW77" s="125"/>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151"/>
      <c r="GB77" s="151"/>
      <c r="GC77" s="153"/>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151"/>
      <c r="HI77" s="151"/>
      <c r="HJ77" s="153"/>
      <c r="HK77" s="24"/>
      <c r="HL77" s="24"/>
      <c r="HM77" s="24"/>
      <c r="HN77" s="24"/>
      <c r="HO77" s="24"/>
      <c r="HP77" s="24"/>
      <c r="HQ77" s="24"/>
      <c r="HR77" s="24"/>
      <c r="HS77" s="24"/>
      <c r="HT77" s="24"/>
      <c r="HU77" s="24"/>
      <c r="HV77" s="24"/>
      <c r="HW77" s="24"/>
      <c r="HX77" s="24"/>
      <c r="HY77" s="24"/>
      <c r="HZ77" s="24"/>
      <c r="IA77" s="24"/>
      <c r="IB77" s="24"/>
      <c r="IC77" s="24"/>
      <c r="ID77" s="24"/>
      <c r="IE77" s="24"/>
      <c r="IF77" s="24"/>
      <c r="IG77" s="24"/>
      <c r="IH77" s="24"/>
      <c r="II77" s="24"/>
      <c r="IJ77" s="24"/>
      <c r="IK77" s="24"/>
      <c r="IL77" s="24"/>
      <c r="IM77" s="24"/>
      <c r="IN77" s="24"/>
      <c r="IO77" s="24"/>
      <c r="IP77" s="151"/>
      <c r="IQ77" s="151"/>
      <c r="IR77" s="153"/>
      <c r="IS77" s="24"/>
      <c r="IT77" s="24"/>
      <c r="IU77" s="24"/>
      <c r="IV77" s="24"/>
      <c r="IW77" s="24"/>
      <c r="IX77" s="24"/>
      <c r="IY77" s="24"/>
      <c r="IZ77" s="24"/>
      <c r="JA77" s="24"/>
      <c r="JB77" s="24"/>
      <c r="JC77" s="24"/>
      <c r="JD77" s="24"/>
      <c r="JE77" s="24"/>
      <c r="JF77" s="24"/>
      <c r="JG77" s="24"/>
      <c r="JH77" s="24"/>
      <c r="JI77" s="24"/>
      <c r="JJ77" s="24"/>
      <c r="JK77" s="24"/>
      <c r="JL77" s="24"/>
      <c r="JM77" s="24"/>
      <c r="JN77" s="24"/>
      <c r="JO77" s="24"/>
      <c r="JP77" s="24"/>
      <c r="JQ77" s="24"/>
      <c r="JR77" s="24"/>
      <c r="JS77" s="24"/>
      <c r="JT77" s="24"/>
      <c r="JU77" s="25"/>
      <c r="JV77" s="24"/>
      <c r="JW77" s="151"/>
      <c r="JX77" s="151"/>
      <c r="JY77" s="153"/>
      <c r="JZ77" s="24"/>
      <c r="KA77" s="24"/>
      <c r="KB77" s="24"/>
      <c r="KC77" s="24"/>
      <c r="KD77" s="24"/>
      <c r="KE77" s="24"/>
      <c r="KF77" s="24"/>
      <c r="KG77" s="24"/>
      <c r="KH77" s="24"/>
      <c r="KI77" s="24"/>
      <c r="KJ77" s="24"/>
      <c r="KK77" s="24"/>
      <c r="KL77" s="24"/>
      <c r="KM77" s="24"/>
      <c r="KN77" s="24"/>
      <c r="KO77" s="24"/>
      <c r="KP77" s="24"/>
      <c r="KQ77" s="24"/>
      <c r="KR77" s="24"/>
      <c r="KS77" s="24"/>
      <c r="KT77" s="24"/>
      <c r="KU77" s="24"/>
      <c r="KV77" s="24"/>
      <c r="KW77" s="24"/>
      <c r="KX77" s="24"/>
      <c r="KY77" s="24"/>
      <c r="KZ77" s="24"/>
      <c r="LA77" s="24"/>
      <c r="LB77" s="24"/>
      <c r="LC77" s="24"/>
      <c r="LD77" s="24"/>
      <c r="LE77" s="151"/>
      <c r="LF77" s="151"/>
      <c r="LG77" s="153"/>
      <c r="LH77" s="24"/>
      <c r="LI77" s="24"/>
      <c r="LJ77" s="24"/>
      <c r="LK77" s="24"/>
      <c r="LL77" s="24"/>
      <c r="LM77" s="24"/>
      <c r="LN77" s="24"/>
      <c r="LO77" s="24"/>
      <c r="LP77" s="24"/>
      <c r="LQ77" s="24"/>
      <c r="LR77" s="24"/>
      <c r="LS77" s="24"/>
      <c r="LT77" s="24"/>
      <c r="LU77" s="24"/>
      <c r="LV77" s="24"/>
      <c r="LW77" s="24"/>
      <c r="LX77" s="24"/>
      <c r="LY77" s="24"/>
      <c r="LZ77" s="24"/>
      <c r="MA77" s="24"/>
      <c r="MB77" s="24"/>
      <c r="MC77" s="24"/>
      <c r="MD77" s="24"/>
      <c r="ME77" s="24"/>
      <c r="MF77" s="24"/>
      <c r="MG77" s="24"/>
      <c r="MH77" s="24"/>
      <c r="MI77" s="24"/>
      <c r="MJ77" s="24"/>
      <c r="MK77" s="24"/>
      <c r="ML77" s="24"/>
    </row>
    <row r="78" spans="1:350" ht="13.9" hidden="1" customHeight="1" outlineLevel="3" x14ac:dyDescent="0.2">
      <c r="A78" s="185" t="s">
        <v>120</v>
      </c>
      <c r="B78" s="218" t="s">
        <v>116</v>
      </c>
      <c r="C78" s="214" t="s">
        <v>37</v>
      </c>
      <c r="D78" s="154">
        <v>80.69</v>
      </c>
      <c r="E78" s="175">
        <v>80.69</v>
      </c>
      <c r="F78" s="175">
        <f>D78-E78</f>
        <v>0</v>
      </c>
      <c r="G78" s="175" t="s">
        <v>898</v>
      </c>
      <c r="H78" s="170" t="s">
        <v>884</v>
      </c>
      <c r="I78" s="170" t="s">
        <v>881</v>
      </c>
      <c r="J78" s="212">
        <f ca="1">E78+Q78+AX78+CF78+DN78+ES78+GA78+HH78+IP78+JW78+LE78</f>
        <v>80.69</v>
      </c>
      <c r="K78" s="212">
        <f>E78+R78+AY78+CG78+DO78+ET78+GB78+HI78+IQ78+JX78+LF78</f>
        <v>80.69</v>
      </c>
      <c r="L78" s="172">
        <f ca="1">K78/J78</f>
        <v>1</v>
      </c>
      <c r="M78" s="172">
        <f>K78/D78</f>
        <v>1</v>
      </c>
      <c r="N78" s="183">
        <f ca="1">SUMIF($EV$8:$FZ$9,$O$5,$EV79:$FZ79)-SUMIF($EV$8:$FZ$9,$Q$5,$EV79:$FZ79)</f>
        <v>0</v>
      </c>
      <c r="O78" s="156"/>
      <c r="P78" s="16" t="s">
        <v>25</v>
      </c>
      <c r="Q78" s="150">
        <v>0</v>
      </c>
      <c r="R78" s="150">
        <v>0</v>
      </c>
      <c r="S78" s="152" t="e">
        <v>#DIV/0!</v>
      </c>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50">
        <f t="shared" ref="AX78:AX114" ca="1" si="209">SUMIF($BA$8:$CE$9,$O$5,$BA78:$CE78)</f>
        <v>0</v>
      </c>
      <c r="AY78" s="150">
        <f>SUM(BA79:CE79)</f>
        <v>0</v>
      </c>
      <c r="AZ78" s="152" t="e">
        <f ca="1">AY78/AX78</f>
        <v>#DIV/0!</v>
      </c>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50">
        <f t="shared" ref="CF78" si="210">SUM(CI78:DM78)</f>
        <v>0</v>
      </c>
      <c r="CG78" s="150">
        <f>SUM(CI79:DM79)</f>
        <v>0</v>
      </c>
      <c r="CH78" s="152" t="e">
        <f>CG78/CF78</f>
        <v>#DIV/0!</v>
      </c>
      <c r="CI78" s="129"/>
      <c r="CJ78" s="129"/>
      <c r="CK78" s="129"/>
      <c r="CL78" s="129"/>
      <c r="CM78" s="129"/>
      <c r="CN78" s="129"/>
      <c r="CO78" s="129"/>
      <c r="CP78" s="101"/>
      <c r="CQ78" s="101"/>
      <c r="CR78" s="101"/>
      <c r="CS78" s="101"/>
      <c r="CT78" s="101"/>
      <c r="CU78" s="101"/>
      <c r="CV78" s="101"/>
      <c r="CW78" s="129"/>
      <c r="CX78" s="129"/>
      <c r="CY78" s="129"/>
      <c r="CZ78" s="129"/>
      <c r="DA78" s="129"/>
      <c r="DB78" s="129"/>
      <c r="DC78" s="129"/>
      <c r="DD78" s="129"/>
      <c r="DE78" s="129"/>
      <c r="DF78" s="129"/>
      <c r="DG78" s="129"/>
      <c r="DH78" s="129"/>
      <c r="DI78" s="129"/>
      <c r="DJ78" s="129"/>
      <c r="DK78" s="129"/>
      <c r="DL78" s="129"/>
      <c r="DM78" s="129"/>
      <c r="DN78" s="150">
        <f t="shared" ref="DN78" si="211">SUM(DQ78:ER78)</f>
        <v>0</v>
      </c>
      <c r="DO78" s="150">
        <f>SUM(DQ79:ER79)</f>
        <v>0</v>
      </c>
      <c r="DP78" s="152" t="e">
        <f t="shared" si="67"/>
        <v>#DIV/0!</v>
      </c>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50">
        <f t="shared" ca="1" si="170"/>
        <v>0</v>
      </c>
      <c r="ET78" s="150">
        <f t="shared" si="118"/>
        <v>0</v>
      </c>
      <c r="EU78" s="152" t="e">
        <f t="shared" ca="1" si="119"/>
        <v>#DIV/0!</v>
      </c>
      <c r="EV78" s="16"/>
      <c r="EW78" s="67"/>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50">
        <f t="shared" ref="GA78" ca="1" si="212">SUMIF($GD$8:$HG$9,$O$5,GD78:HG78)</f>
        <v>0</v>
      </c>
      <c r="GB78" s="150">
        <f t="shared" ref="GB78" si="213">SUM(GD79:HG79)</f>
        <v>0</v>
      </c>
      <c r="GC78" s="152" t="e">
        <f t="shared" ref="GC78" ca="1" si="214">GB78/GA78</f>
        <v>#DIV/0!</v>
      </c>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50"/>
      <c r="HI78" s="150">
        <v>0</v>
      </c>
      <c r="HJ78" s="152" t="e">
        <v>#DIV/0!</v>
      </c>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50"/>
      <c r="IQ78" s="150">
        <v>0</v>
      </c>
      <c r="IR78" s="152" t="e">
        <v>#DIV/0!</v>
      </c>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23"/>
      <c r="JV78" s="16"/>
      <c r="JW78" s="150"/>
      <c r="JX78" s="150">
        <v>0</v>
      </c>
      <c r="JY78" s="152" t="e">
        <v>#DIV/0!</v>
      </c>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50"/>
      <c r="LF78" s="150">
        <v>0</v>
      </c>
      <c r="LG78" s="152" t="e">
        <v>#DIV/0!</v>
      </c>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row>
    <row r="79" spans="1:350" ht="13.9" hidden="1" customHeight="1" outlineLevel="3" x14ac:dyDescent="0.2">
      <c r="A79" s="186"/>
      <c r="B79" s="219"/>
      <c r="C79" s="215"/>
      <c r="D79" s="155"/>
      <c r="E79" s="176"/>
      <c r="F79" s="176"/>
      <c r="G79" s="176"/>
      <c r="H79" s="171"/>
      <c r="I79" s="171"/>
      <c r="J79" s="213"/>
      <c r="K79" s="213"/>
      <c r="L79" s="173"/>
      <c r="M79" s="173"/>
      <c r="N79" s="184"/>
      <c r="O79" s="157"/>
      <c r="P79" s="17" t="s">
        <v>26</v>
      </c>
      <c r="Q79" s="151"/>
      <c r="R79" s="151"/>
      <c r="S79" s="153"/>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151"/>
      <c r="AY79" s="151"/>
      <c r="AZ79" s="153"/>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151"/>
      <c r="CG79" s="151"/>
      <c r="CH79" s="153"/>
      <c r="CI79" s="141"/>
      <c r="CJ79" s="141"/>
      <c r="CK79" s="141"/>
      <c r="CL79" s="141"/>
      <c r="CM79" s="141"/>
      <c r="CN79" s="141"/>
      <c r="CO79" s="141"/>
      <c r="CP79" s="95"/>
      <c r="CQ79" s="95"/>
      <c r="CR79" s="95"/>
      <c r="CS79" s="95"/>
      <c r="CT79" s="95"/>
      <c r="CU79" s="95"/>
      <c r="CV79" s="95"/>
      <c r="CW79" s="141"/>
      <c r="CX79" s="141"/>
      <c r="CY79" s="141"/>
      <c r="CZ79" s="141"/>
      <c r="DA79" s="141"/>
      <c r="DB79" s="141"/>
      <c r="DC79" s="141"/>
      <c r="DD79" s="141"/>
      <c r="DE79" s="141"/>
      <c r="DF79" s="141"/>
      <c r="DG79" s="141"/>
      <c r="DH79" s="141"/>
      <c r="DI79" s="141"/>
      <c r="DJ79" s="141"/>
      <c r="DK79" s="141"/>
      <c r="DL79" s="141"/>
      <c r="DM79" s="141"/>
      <c r="DN79" s="151"/>
      <c r="DO79" s="151"/>
      <c r="DP79" s="153"/>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151"/>
      <c r="ET79" s="151"/>
      <c r="EU79" s="153"/>
      <c r="EV79" s="24"/>
      <c r="EW79" s="125"/>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151"/>
      <c r="GB79" s="151"/>
      <c r="GC79" s="153"/>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151"/>
      <c r="HI79" s="151"/>
      <c r="HJ79" s="153"/>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151"/>
      <c r="IQ79" s="151"/>
      <c r="IR79" s="153"/>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5"/>
      <c r="JV79" s="24"/>
      <c r="JW79" s="151"/>
      <c r="JX79" s="151"/>
      <c r="JY79" s="153"/>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151"/>
      <c r="LF79" s="151"/>
      <c r="LG79" s="153"/>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row>
    <row r="80" spans="1:350" s="41" customFormat="1" ht="14.25" hidden="1" customHeight="1" outlineLevel="3" x14ac:dyDescent="0.25">
      <c r="A80" s="220" t="s">
        <v>30</v>
      </c>
      <c r="B80" s="175" t="s">
        <v>444</v>
      </c>
      <c r="C80" s="285" t="s">
        <v>59</v>
      </c>
      <c r="D80" s="278">
        <v>1</v>
      </c>
      <c r="E80" s="175"/>
      <c r="F80" s="175">
        <f>D80-E80</f>
        <v>1</v>
      </c>
      <c r="G80" s="175" t="s">
        <v>837</v>
      </c>
      <c r="H80" s="170" t="s">
        <v>834</v>
      </c>
      <c r="I80" s="170" t="s">
        <v>915</v>
      </c>
      <c r="J80" s="212">
        <v>1</v>
      </c>
      <c r="K80" s="212">
        <v>1</v>
      </c>
      <c r="L80" s="172">
        <f>K80/J80</f>
        <v>1</v>
      </c>
      <c r="M80" s="172">
        <f>K80/D80</f>
        <v>1</v>
      </c>
      <c r="N80" s="183">
        <f ca="1">SUMIF($EV$8:$FZ$9,$O$5,$EV81:$FZ81)-SUMIF($EV$8:$FZ$9,$Q$5,$EV81:$FZ81)</f>
        <v>0</v>
      </c>
      <c r="O80" s="154"/>
      <c r="P80" s="154"/>
      <c r="Q80" s="150">
        <v>0</v>
      </c>
      <c r="R80" s="150">
        <v>0</v>
      </c>
      <c r="S80" s="152" t="e">
        <v>#DIV/0!</v>
      </c>
      <c r="T80" s="154"/>
      <c r="U80" s="154"/>
      <c r="V80" s="154"/>
      <c r="W80" s="154"/>
      <c r="X80" s="154"/>
      <c r="Y80" s="154"/>
      <c r="Z80" s="154"/>
      <c r="AA80" s="154"/>
      <c r="AB80" s="154"/>
      <c r="AC80" s="154"/>
      <c r="AD80" s="154"/>
      <c r="AE80" s="154"/>
      <c r="AF80" s="154"/>
      <c r="AG80" s="154"/>
      <c r="AH80" s="154"/>
      <c r="AI80" s="154"/>
      <c r="AJ80" s="154"/>
      <c r="AK80" s="154"/>
      <c r="AL80" s="154"/>
      <c r="AM80" s="154"/>
      <c r="AN80" s="154"/>
      <c r="AO80" s="154"/>
      <c r="AP80" s="154"/>
      <c r="AQ80" s="154"/>
      <c r="AR80" s="154"/>
      <c r="AS80" s="154"/>
      <c r="AT80" s="154"/>
      <c r="AU80" s="154"/>
      <c r="AV80" s="154"/>
      <c r="AW80" s="154"/>
      <c r="AX80" s="150">
        <f t="shared" ca="1" si="209"/>
        <v>0</v>
      </c>
      <c r="AY80" s="150">
        <f>SUM(BA81:CE81)</f>
        <v>0</v>
      </c>
      <c r="AZ80" s="152" t="e">
        <f ca="1">AY80/AX80</f>
        <v>#DIV/0!</v>
      </c>
      <c r="BA80" s="154"/>
      <c r="BB80" s="154"/>
      <c r="BC80" s="154"/>
      <c r="BD80" s="154"/>
      <c r="BE80" s="154"/>
      <c r="BF80" s="154"/>
      <c r="BG80" s="154"/>
      <c r="BH80" s="154"/>
      <c r="BI80" s="154"/>
      <c r="BJ80" s="154"/>
      <c r="BK80" s="154"/>
      <c r="BL80" s="154"/>
      <c r="BM80" s="154"/>
      <c r="BN80" s="154"/>
      <c r="BO80" s="154"/>
      <c r="BP80" s="154"/>
      <c r="BQ80" s="154"/>
      <c r="BR80" s="154"/>
      <c r="BS80" s="154"/>
      <c r="BT80" s="154"/>
      <c r="BU80" s="154"/>
      <c r="BV80" s="154"/>
      <c r="BW80" s="154"/>
      <c r="BX80" s="154"/>
      <c r="BY80" s="154"/>
      <c r="BZ80" s="154"/>
      <c r="CA80" s="154"/>
      <c r="CB80" s="154"/>
      <c r="CC80" s="154"/>
      <c r="CD80" s="154"/>
      <c r="CE80" s="154"/>
      <c r="CF80" s="150">
        <f t="shared" ref="CF80" si="215">SUM(CI80:DM80)</f>
        <v>0</v>
      </c>
      <c r="CG80" s="150">
        <f>SUM(CI81:DM81)</f>
        <v>0</v>
      </c>
      <c r="CH80" s="152" t="e">
        <f>CG80/CF80</f>
        <v>#DIV/0!</v>
      </c>
      <c r="CI80" s="154"/>
      <c r="CJ80" s="154"/>
      <c r="CK80" s="154"/>
      <c r="CL80" s="154"/>
      <c r="CM80" s="154"/>
      <c r="CN80" s="154"/>
      <c r="CO80" s="154"/>
      <c r="CP80" s="158"/>
      <c r="CQ80" s="158"/>
      <c r="CR80" s="158"/>
      <c r="CS80" s="158"/>
      <c r="CT80" s="158"/>
      <c r="CU80" s="158"/>
      <c r="CV80" s="158"/>
      <c r="CW80" s="154"/>
      <c r="CX80" s="154"/>
      <c r="CY80" s="154"/>
      <c r="CZ80" s="154"/>
      <c r="DA80" s="154"/>
      <c r="DB80" s="154"/>
      <c r="DC80" s="154"/>
      <c r="DD80" s="154"/>
      <c r="DE80" s="154"/>
      <c r="DF80" s="154"/>
      <c r="DG80" s="154"/>
      <c r="DH80" s="154"/>
      <c r="DI80" s="154"/>
      <c r="DJ80" s="154"/>
      <c r="DK80" s="154"/>
      <c r="DL80" s="154"/>
      <c r="DM80" s="154"/>
      <c r="DN80" s="150">
        <f t="shared" ref="DN80" si="216">SUM(DQ80:ER80)</f>
        <v>0</v>
      </c>
      <c r="DO80" s="150">
        <f>SUM(DQ81:ER81)</f>
        <v>0</v>
      </c>
      <c r="DP80" s="152" t="e">
        <f t="shared" si="67"/>
        <v>#DIV/0!</v>
      </c>
      <c r="DQ80" s="154"/>
      <c r="DR80" s="154"/>
      <c r="DS80" s="154"/>
      <c r="DT80" s="154"/>
      <c r="DU80" s="154"/>
      <c r="DV80" s="154"/>
      <c r="DW80" s="154"/>
      <c r="DX80" s="154"/>
      <c r="DY80" s="154"/>
      <c r="DZ80" s="154"/>
      <c r="EA80" s="154"/>
      <c r="EB80" s="154"/>
      <c r="EC80" s="154"/>
      <c r="ED80" s="154"/>
      <c r="EE80" s="154"/>
      <c r="EF80" s="154"/>
      <c r="EG80" s="154"/>
      <c r="EH80" s="154"/>
      <c r="EI80" s="154"/>
      <c r="EJ80" s="154"/>
      <c r="EK80" s="154"/>
      <c r="EL80" s="154"/>
      <c r="EM80" s="154"/>
      <c r="EN80" s="154"/>
      <c r="EO80" s="154"/>
      <c r="EP80" s="154"/>
      <c r="EQ80" s="154"/>
      <c r="ER80" s="154"/>
      <c r="ES80" s="150">
        <f t="shared" ca="1" si="170"/>
        <v>0</v>
      </c>
      <c r="ET80" s="150">
        <f t="shared" si="118"/>
        <v>0</v>
      </c>
      <c r="EU80" s="152" t="e">
        <f t="shared" ca="1" si="119"/>
        <v>#DIV/0!</v>
      </c>
      <c r="EV80" s="154"/>
      <c r="EW80" s="160"/>
      <c r="EX80" s="154"/>
      <c r="EY80" s="154"/>
      <c r="EZ80" s="154"/>
      <c r="FA80" s="154"/>
      <c r="FB80" s="154"/>
      <c r="FC80" s="154"/>
      <c r="FD80" s="154"/>
      <c r="FE80" s="154"/>
      <c r="FF80" s="154"/>
      <c r="FG80" s="154"/>
      <c r="FH80" s="154"/>
      <c r="FI80" s="154"/>
      <c r="FJ80" s="154"/>
      <c r="FK80" s="154"/>
      <c r="FL80" s="154"/>
      <c r="FM80" s="154"/>
      <c r="FN80" s="154"/>
      <c r="FO80" s="154"/>
      <c r="FP80" s="154"/>
      <c r="FQ80" s="154"/>
      <c r="FR80" s="154"/>
      <c r="FS80" s="154"/>
      <c r="FT80" s="154"/>
      <c r="FU80" s="154"/>
      <c r="FV80" s="154"/>
      <c r="FW80" s="154"/>
      <c r="FX80" s="154"/>
      <c r="FY80" s="154"/>
      <c r="FZ80" s="154"/>
      <c r="GA80" s="150">
        <f t="shared" ref="GA80" ca="1" si="217">SUMIF($GD$8:$HG$9,$O$5,GD80:HG80)</f>
        <v>0</v>
      </c>
      <c r="GB80" s="150">
        <f t="shared" ref="GB80" si="218">SUM(GD81:HG81)</f>
        <v>0</v>
      </c>
      <c r="GC80" s="152" t="e">
        <f t="shared" ref="GC80" ca="1" si="219">GB80/GA80</f>
        <v>#DIV/0!</v>
      </c>
      <c r="GD80" s="154"/>
      <c r="GE80" s="154"/>
      <c r="GF80" s="154"/>
      <c r="GG80" s="154"/>
      <c r="GH80" s="154"/>
      <c r="GI80" s="154"/>
      <c r="GJ80" s="154"/>
      <c r="GK80" s="154"/>
      <c r="GL80" s="154"/>
      <c r="GM80" s="154"/>
      <c r="GN80" s="154"/>
      <c r="GO80" s="154"/>
      <c r="GP80" s="154"/>
      <c r="GQ80" s="154"/>
      <c r="GR80" s="154"/>
      <c r="GS80" s="154"/>
      <c r="GT80" s="154"/>
      <c r="GU80" s="154"/>
      <c r="GV80" s="154"/>
      <c r="GW80" s="154"/>
      <c r="GX80" s="154"/>
      <c r="GY80" s="154"/>
      <c r="GZ80" s="154"/>
      <c r="HA80" s="154"/>
      <c r="HB80" s="154"/>
      <c r="HC80" s="154"/>
      <c r="HD80" s="154"/>
      <c r="HE80" s="154"/>
      <c r="HF80" s="154"/>
      <c r="HG80" s="154"/>
      <c r="HH80" s="150"/>
      <c r="HI80" s="150">
        <v>0</v>
      </c>
      <c r="HJ80" s="154"/>
      <c r="HK80" s="154"/>
      <c r="HL80" s="154"/>
      <c r="HM80" s="154"/>
      <c r="HN80" s="154"/>
      <c r="HO80" s="154"/>
      <c r="HP80" s="154"/>
      <c r="HQ80" s="154"/>
      <c r="HR80" s="154"/>
      <c r="HS80" s="154"/>
      <c r="HT80" s="154"/>
      <c r="HU80" s="154"/>
      <c r="HV80" s="154"/>
      <c r="HW80" s="154"/>
      <c r="HX80" s="154"/>
      <c r="HY80" s="154"/>
      <c r="HZ80" s="154"/>
      <c r="IA80" s="154"/>
      <c r="IB80" s="154"/>
      <c r="IC80" s="154"/>
      <c r="ID80" s="154"/>
      <c r="IE80" s="154"/>
      <c r="IF80" s="154"/>
      <c r="IG80" s="154"/>
      <c r="IH80" s="154"/>
      <c r="II80" s="154"/>
      <c r="IJ80" s="154"/>
      <c r="IK80" s="154"/>
      <c r="IL80" s="154"/>
      <c r="IM80" s="154"/>
      <c r="IN80" s="154"/>
      <c r="IO80" s="154"/>
      <c r="IP80" s="150"/>
      <c r="IQ80" s="150">
        <v>0</v>
      </c>
      <c r="IR80" s="154"/>
      <c r="IS80" s="154"/>
      <c r="IT80" s="154"/>
      <c r="IU80" s="154"/>
      <c r="IV80" s="154"/>
      <c r="IW80" s="154"/>
      <c r="IX80" s="154"/>
      <c r="IY80" s="154"/>
      <c r="IZ80" s="154"/>
      <c r="JA80" s="154"/>
      <c r="JB80" s="154"/>
      <c r="JC80" s="154"/>
      <c r="JD80" s="154"/>
      <c r="JE80" s="154"/>
      <c r="JF80" s="154"/>
      <c r="JG80" s="154"/>
      <c r="JH80" s="154"/>
      <c r="JI80" s="154"/>
      <c r="JJ80" s="154"/>
      <c r="JK80" s="154"/>
      <c r="JL80" s="154"/>
      <c r="JM80" s="154"/>
      <c r="JN80" s="154"/>
      <c r="JO80" s="154"/>
      <c r="JP80" s="154"/>
      <c r="JQ80" s="154"/>
      <c r="JR80" s="154"/>
      <c r="JS80" s="154"/>
      <c r="JT80" s="154"/>
      <c r="JU80" s="154"/>
      <c r="JV80" s="154"/>
      <c r="JW80" s="150"/>
      <c r="JX80" s="150">
        <v>0</v>
      </c>
      <c r="JY80" s="154"/>
      <c r="JZ80" s="154"/>
      <c r="KA80" s="154"/>
      <c r="KB80" s="154"/>
      <c r="KC80" s="154"/>
      <c r="KD80" s="154"/>
      <c r="KE80" s="154"/>
      <c r="KF80" s="154"/>
      <c r="KG80" s="154"/>
      <c r="KH80" s="154"/>
      <c r="KI80" s="154"/>
      <c r="KJ80" s="154"/>
      <c r="KK80" s="154"/>
      <c r="KL80" s="154"/>
      <c r="KM80" s="154"/>
      <c r="KN80" s="154"/>
      <c r="KO80" s="154"/>
      <c r="KP80" s="154"/>
      <c r="KQ80" s="154"/>
      <c r="KR80" s="154"/>
      <c r="KS80" s="154"/>
      <c r="KT80" s="154"/>
      <c r="KU80" s="154"/>
      <c r="KV80" s="154"/>
      <c r="KW80" s="154"/>
      <c r="KX80" s="154"/>
      <c r="KY80" s="154"/>
      <c r="KZ80" s="154"/>
      <c r="LA80" s="154"/>
      <c r="LB80" s="154"/>
      <c r="LC80" s="154"/>
      <c r="LD80" s="154"/>
      <c r="LE80" s="150"/>
      <c r="LF80" s="150">
        <v>0</v>
      </c>
      <c r="LG80" s="154"/>
      <c r="LH80" s="154"/>
      <c r="LI80" s="154"/>
      <c r="LJ80" s="154"/>
      <c r="LK80" s="154"/>
      <c r="LL80" s="154"/>
      <c r="LM80" s="154"/>
      <c r="LN80" s="154"/>
      <c r="LO80" s="154"/>
      <c r="LP80" s="154"/>
      <c r="LQ80" s="154"/>
      <c r="LR80" s="154"/>
      <c r="LS80" s="154"/>
      <c r="LT80" s="154"/>
      <c r="LU80" s="154"/>
      <c r="LV80" s="154"/>
      <c r="LW80" s="154"/>
      <c r="LX80" s="154"/>
      <c r="LY80" s="154"/>
      <c r="LZ80" s="154"/>
      <c r="MA80" s="154"/>
      <c r="MB80" s="154"/>
      <c r="MC80" s="154"/>
      <c r="MD80" s="154"/>
      <c r="ME80" s="154"/>
      <c r="MF80" s="154"/>
      <c r="MG80" s="154"/>
      <c r="MH80" s="154"/>
      <c r="MI80" s="154"/>
      <c r="MJ80" s="154"/>
      <c r="MK80" s="154"/>
      <c r="ML80" s="154"/>
    </row>
    <row r="81" spans="1:350" s="41" customFormat="1" ht="14.25" hidden="1" customHeight="1" outlineLevel="3" x14ac:dyDescent="0.25">
      <c r="A81" s="221"/>
      <c r="B81" s="176"/>
      <c r="C81" s="286"/>
      <c r="D81" s="176"/>
      <c r="E81" s="176"/>
      <c r="F81" s="176"/>
      <c r="G81" s="176"/>
      <c r="H81" s="171"/>
      <c r="I81" s="171"/>
      <c r="J81" s="213"/>
      <c r="K81" s="213"/>
      <c r="L81" s="173"/>
      <c r="M81" s="173"/>
      <c r="N81" s="184"/>
      <c r="O81" s="155"/>
      <c r="P81" s="155"/>
      <c r="Q81" s="151"/>
      <c r="R81" s="151"/>
      <c r="S81" s="153"/>
      <c r="T81" s="155"/>
      <c r="U81" s="155"/>
      <c r="V81" s="155"/>
      <c r="W81" s="155"/>
      <c r="X81" s="155"/>
      <c r="Y81" s="155"/>
      <c r="Z81" s="155"/>
      <c r="AA81" s="155"/>
      <c r="AB81" s="155"/>
      <c r="AC81" s="155"/>
      <c r="AD81" s="155"/>
      <c r="AE81" s="155"/>
      <c r="AF81" s="155"/>
      <c r="AG81" s="155"/>
      <c r="AH81" s="155"/>
      <c r="AI81" s="155"/>
      <c r="AJ81" s="155"/>
      <c r="AK81" s="155"/>
      <c r="AL81" s="155"/>
      <c r="AM81" s="155"/>
      <c r="AN81" s="155"/>
      <c r="AO81" s="155"/>
      <c r="AP81" s="155"/>
      <c r="AQ81" s="155"/>
      <c r="AR81" s="155"/>
      <c r="AS81" s="155"/>
      <c r="AT81" s="155"/>
      <c r="AU81" s="155"/>
      <c r="AV81" s="155"/>
      <c r="AW81" s="155"/>
      <c r="AX81" s="151"/>
      <c r="AY81" s="151"/>
      <c r="AZ81" s="153"/>
      <c r="BA81" s="155"/>
      <c r="BB81" s="155"/>
      <c r="BC81" s="155"/>
      <c r="BD81" s="155"/>
      <c r="BE81" s="155"/>
      <c r="BF81" s="155"/>
      <c r="BG81" s="155"/>
      <c r="BH81" s="155"/>
      <c r="BI81" s="155"/>
      <c r="BJ81" s="155"/>
      <c r="BK81" s="155"/>
      <c r="BL81" s="155"/>
      <c r="BM81" s="155"/>
      <c r="BN81" s="155"/>
      <c r="BO81" s="155"/>
      <c r="BP81" s="155"/>
      <c r="BQ81" s="155"/>
      <c r="BR81" s="155"/>
      <c r="BS81" s="155"/>
      <c r="BT81" s="155"/>
      <c r="BU81" s="155"/>
      <c r="BV81" s="155"/>
      <c r="BW81" s="155"/>
      <c r="BX81" s="155"/>
      <c r="BY81" s="155"/>
      <c r="BZ81" s="155"/>
      <c r="CA81" s="155"/>
      <c r="CB81" s="155"/>
      <c r="CC81" s="155"/>
      <c r="CD81" s="155"/>
      <c r="CE81" s="155"/>
      <c r="CF81" s="151"/>
      <c r="CG81" s="151"/>
      <c r="CH81" s="153"/>
      <c r="CI81" s="155"/>
      <c r="CJ81" s="155"/>
      <c r="CK81" s="155"/>
      <c r="CL81" s="155"/>
      <c r="CM81" s="155"/>
      <c r="CN81" s="155"/>
      <c r="CO81" s="155"/>
      <c r="CP81" s="159"/>
      <c r="CQ81" s="159"/>
      <c r="CR81" s="159"/>
      <c r="CS81" s="159"/>
      <c r="CT81" s="159"/>
      <c r="CU81" s="159"/>
      <c r="CV81" s="159"/>
      <c r="CW81" s="155"/>
      <c r="CX81" s="155"/>
      <c r="CY81" s="155"/>
      <c r="CZ81" s="155"/>
      <c r="DA81" s="155"/>
      <c r="DB81" s="155"/>
      <c r="DC81" s="155"/>
      <c r="DD81" s="155"/>
      <c r="DE81" s="155"/>
      <c r="DF81" s="155"/>
      <c r="DG81" s="155"/>
      <c r="DH81" s="155"/>
      <c r="DI81" s="155"/>
      <c r="DJ81" s="155"/>
      <c r="DK81" s="155"/>
      <c r="DL81" s="155"/>
      <c r="DM81" s="155"/>
      <c r="DN81" s="151"/>
      <c r="DO81" s="151"/>
      <c r="DP81" s="153"/>
      <c r="DQ81" s="155"/>
      <c r="DR81" s="155"/>
      <c r="DS81" s="155"/>
      <c r="DT81" s="155"/>
      <c r="DU81" s="155"/>
      <c r="DV81" s="155"/>
      <c r="DW81" s="155"/>
      <c r="DX81" s="155"/>
      <c r="DY81" s="155"/>
      <c r="DZ81" s="155"/>
      <c r="EA81" s="155"/>
      <c r="EB81" s="155"/>
      <c r="EC81" s="155"/>
      <c r="ED81" s="155"/>
      <c r="EE81" s="155"/>
      <c r="EF81" s="155"/>
      <c r="EG81" s="155"/>
      <c r="EH81" s="155"/>
      <c r="EI81" s="155"/>
      <c r="EJ81" s="155"/>
      <c r="EK81" s="155"/>
      <c r="EL81" s="155"/>
      <c r="EM81" s="155"/>
      <c r="EN81" s="155"/>
      <c r="EO81" s="155"/>
      <c r="EP81" s="155"/>
      <c r="EQ81" s="155"/>
      <c r="ER81" s="155"/>
      <c r="ES81" s="151"/>
      <c r="ET81" s="151"/>
      <c r="EU81" s="153"/>
      <c r="EV81" s="155"/>
      <c r="EW81" s="161"/>
      <c r="EX81" s="155"/>
      <c r="EY81" s="155"/>
      <c r="EZ81" s="155"/>
      <c r="FA81" s="155"/>
      <c r="FB81" s="155"/>
      <c r="FC81" s="155"/>
      <c r="FD81" s="155"/>
      <c r="FE81" s="155"/>
      <c r="FF81" s="155"/>
      <c r="FG81" s="155"/>
      <c r="FH81" s="155"/>
      <c r="FI81" s="155"/>
      <c r="FJ81" s="155"/>
      <c r="FK81" s="155"/>
      <c r="FL81" s="155"/>
      <c r="FM81" s="155"/>
      <c r="FN81" s="155"/>
      <c r="FO81" s="155"/>
      <c r="FP81" s="155"/>
      <c r="FQ81" s="155"/>
      <c r="FR81" s="155"/>
      <c r="FS81" s="155"/>
      <c r="FT81" s="155"/>
      <c r="FU81" s="155"/>
      <c r="FV81" s="155"/>
      <c r="FW81" s="155"/>
      <c r="FX81" s="155"/>
      <c r="FY81" s="155"/>
      <c r="FZ81" s="155"/>
      <c r="GA81" s="151"/>
      <c r="GB81" s="151"/>
      <c r="GC81" s="153"/>
      <c r="GD81" s="155"/>
      <c r="GE81" s="155"/>
      <c r="GF81" s="155"/>
      <c r="GG81" s="155"/>
      <c r="GH81" s="155"/>
      <c r="GI81" s="155"/>
      <c r="GJ81" s="155"/>
      <c r="GK81" s="155"/>
      <c r="GL81" s="155"/>
      <c r="GM81" s="155"/>
      <c r="GN81" s="155"/>
      <c r="GO81" s="155"/>
      <c r="GP81" s="155"/>
      <c r="GQ81" s="155"/>
      <c r="GR81" s="155"/>
      <c r="GS81" s="155"/>
      <c r="GT81" s="155"/>
      <c r="GU81" s="155"/>
      <c r="GV81" s="155"/>
      <c r="GW81" s="155"/>
      <c r="GX81" s="155"/>
      <c r="GY81" s="155"/>
      <c r="GZ81" s="155"/>
      <c r="HA81" s="155"/>
      <c r="HB81" s="155"/>
      <c r="HC81" s="155"/>
      <c r="HD81" s="155"/>
      <c r="HE81" s="155"/>
      <c r="HF81" s="155"/>
      <c r="HG81" s="155"/>
      <c r="HH81" s="151"/>
      <c r="HI81" s="151"/>
      <c r="HJ81" s="155"/>
      <c r="HK81" s="155"/>
      <c r="HL81" s="155"/>
      <c r="HM81" s="155"/>
      <c r="HN81" s="155"/>
      <c r="HO81" s="155"/>
      <c r="HP81" s="155"/>
      <c r="HQ81" s="155"/>
      <c r="HR81" s="155"/>
      <c r="HS81" s="155"/>
      <c r="HT81" s="155"/>
      <c r="HU81" s="155"/>
      <c r="HV81" s="155"/>
      <c r="HW81" s="155"/>
      <c r="HX81" s="155"/>
      <c r="HY81" s="155"/>
      <c r="HZ81" s="155"/>
      <c r="IA81" s="155"/>
      <c r="IB81" s="155"/>
      <c r="IC81" s="155"/>
      <c r="ID81" s="155"/>
      <c r="IE81" s="155"/>
      <c r="IF81" s="155"/>
      <c r="IG81" s="155"/>
      <c r="IH81" s="155"/>
      <c r="II81" s="155"/>
      <c r="IJ81" s="155"/>
      <c r="IK81" s="155"/>
      <c r="IL81" s="155"/>
      <c r="IM81" s="155"/>
      <c r="IN81" s="155"/>
      <c r="IO81" s="155"/>
      <c r="IP81" s="151"/>
      <c r="IQ81" s="151"/>
      <c r="IR81" s="155"/>
      <c r="IS81" s="155"/>
      <c r="IT81" s="155"/>
      <c r="IU81" s="155"/>
      <c r="IV81" s="155"/>
      <c r="IW81" s="155"/>
      <c r="IX81" s="155"/>
      <c r="IY81" s="155"/>
      <c r="IZ81" s="155"/>
      <c r="JA81" s="155"/>
      <c r="JB81" s="155"/>
      <c r="JC81" s="155"/>
      <c r="JD81" s="155"/>
      <c r="JE81" s="155"/>
      <c r="JF81" s="155"/>
      <c r="JG81" s="155"/>
      <c r="JH81" s="155"/>
      <c r="JI81" s="155"/>
      <c r="JJ81" s="155"/>
      <c r="JK81" s="155"/>
      <c r="JL81" s="155"/>
      <c r="JM81" s="155"/>
      <c r="JN81" s="155"/>
      <c r="JO81" s="155"/>
      <c r="JP81" s="155"/>
      <c r="JQ81" s="155"/>
      <c r="JR81" s="155"/>
      <c r="JS81" s="155"/>
      <c r="JT81" s="155"/>
      <c r="JU81" s="155"/>
      <c r="JV81" s="155"/>
      <c r="JW81" s="151"/>
      <c r="JX81" s="151"/>
      <c r="JY81" s="155"/>
      <c r="JZ81" s="155"/>
      <c r="KA81" s="155"/>
      <c r="KB81" s="155"/>
      <c r="KC81" s="155"/>
      <c r="KD81" s="155"/>
      <c r="KE81" s="155"/>
      <c r="KF81" s="155"/>
      <c r="KG81" s="155"/>
      <c r="KH81" s="155"/>
      <c r="KI81" s="155"/>
      <c r="KJ81" s="155"/>
      <c r="KK81" s="155"/>
      <c r="KL81" s="155"/>
      <c r="KM81" s="155"/>
      <c r="KN81" s="155"/>
      <c r="KO81" s="155"/>
      <c r="KP81" s="155"/>
      <c r="KQ81" s="155"/>
      <c r="KR81" s="155"/>
      <c r="KS81" s="155"/>
      <c r="KT81" s="155"/>
      <c r="KU81" s="155"/>
      <c r="KV81" s="155"/>
      <c r="KW81" s="155"/>
      <c r="KX81" s="155"/>
      <c r="KY81" s="155"/>
      <c r="KZ81" s="155"/>
      <c r="LA81" s="155"/>
      <c r="LB81" s="155"/>
      <c r="LC81" s="155"/>
      <c r="LD81" s="155"/>
      <c r="LE81" s="151"/>
      <c r="LF81" s="151"/>
      <c r="LG81" s="155"/>
      <c r="LH81" s="155"/>
      <c r="LI81" s="155"/>
      <c r="LJ81" s="155"/>
      <c r="LK81" s="155"/>
      <c r="LL81" s="155"/>
      <c r="LM81" s="155"/>
      <c r="LN81" s="155"/>
      <c r="LO81" s="155"/>
      <c r="LP81" s="155"/>
      <c r="LQ81" s="155"/>
      <c r="LR81" s="155"/>
      <c r="LS81" s="155"/>
      <c r="LT81" s="155"/>
      <c r="LU81" s="155"/>
      <c r="LV81" s="155"/>
      <c r="LW81" s="155"/>
      <c r="LX81" s="155"/>
      <c r="LY81" s="155"/>
      <c r="LZ81" s="155"/>
      <c r="MA81" s="155"/>
      <c r="MB81" s="155"/>
      <c r="MC81" s="155"/>
      <c r="MD81" s="155"/>
      <c r="ME81" s="155"/>
      <c r="MF81" s="155"/>
      <c r="MG81" s="155"/>
      <c r="MH81" s="155"/>
      <c r="MI81" s="155"/>
      <c r="MJ81" s="155"/>
      <c r="MK81" s="155"/>
      <c r="ML81" s="155"/>
    </row>
    <row r="82" spans="1:350" ht="13.9" hidden="1" customHeight="1" outlineLevel="3" x14ac:dyDescent="0.2">
      <c r="A82" s="185" t="s">
        <v>121</v>
      </c>
      <c r="B82" s="218" t="s">
        <v>804</v>
      </c>
      <c r="C82" s="214" t="s">
        <v>99</v>
      </c>
      <c r="D82" s="216">
        <v>4</v>
      </c>
      <c r="E82" s="175">
        <v>4</v>
      </c>
      <c r="F82" s="175">
        <f>D82-E82</f>
        <v>0</v>
      </c>
      <c r="G82" s="175" t="s">
        <v>847</v>
      </c>
      <c r="H82" s="170" t="s">
        <v>834</v>
      </c>
      <c r="I82" s="170" t="s">
        <v>906</v>
      </c>
      <c r="J82" s="212">
        <f>E82+Q822</f>
        <v>4</v>
      </c>
      <c r="K82" s="212">
        <f>E82+R82+AY82+CG82+DO82+ET82+GB82+HI82+IQ82+JX82+LF82</f>
        <v>4</v>
      </c>
      <c r="L82" s="172">
        <f>K82/J82</f>
        <v>1</v>
      </c>
      <c r="M82" s="172">
        <f>K82/D82</f>
        <v>1</v>
      </c>
      <c r="N82" s="183">
        <f ca="1">SUMIF($EV$8:$FZ$9,$O$5,$EV83:$FZ83)-SUMIF($EV$8:$FZ$9,$Q$5,$EV83:$FZ83)</f>
        <v>0</v>
      </c>
      <c r="O82" s="156"/>
      <c r="P82" s="16" t="s">
        <v>25</v>
      </c>
      <c r="Q82" s="150">
        <v>0</v>
      </c>
      <c r="R82" s="150">
        <v>0</v>
      </c>
      <c r="S82" s="152" t="e">
        <v>#DIV/0!</v>
      </c>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50">
        <f t="shared" ca="1" si="209"/>
        <v>0</v>
      </c>
      <c r="AY82" s="150">
        <f>SUM(BA83:CE83)</f>
        <v>0</v>
      </c>
      <c r="AZ82" s="152" t="e">
        <f ca="1">AY82/AX82</f>
        <v>#DIV/0!</v>
      </c>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50">
        <f t="shared" ref="CF82" si="220">SUM(CI82:DM82)</f>
        <v>4</v>
      </c>
      <c r="CG82" s="150">
        <f>SUM(CI83:DM83)</f>
        <v>0</v>
      </c>
      <c r="CH82" s="152">
        <f>CG82/CF82</f>
        <v>0</v>
      </c>
      <c r="CI82" s="129"/>
      <c r="CJ82" s="129"/>
      <c r="CK82" s="129"/>
      <c r="CL82" s="129"/>
      <c r="CM82" s="129"/>
      <c r="CN82" s="129"/>
      <c r="CO82" s="129"/>
      <c r="CP82" s="101">
        <v>2</v>
      </c>
      <c r="CQ82" s="101">
        <v>2</v>
      </c>
      <c r="CR82" s="101"/>
      <c r="CS82" s="101"/>
      <c r="CT82" s="101"/>
      <c r="CU82" s="101"/>
      <c r="CV82" s="101"/>
      <c r="CW82" s="101"/>
      <c r="CX82" s="101"/>
      <c r="CY82" s="101"/>
      <c r="CZ82" s="129"/>
      <c r="DA82" s="129"/>
      <c r="DB82" s="129"/>
      <c r="DC82" s="129"/>
      <c r="DD82" s="129"/>
      <c r="DE82" s="129"/>
      <c r="DF82" s="129"/>
      <c r="DG82" s="129"/>
      <c r="DH82" s="129"/>
      <c r="DI82" s="129"/>
      <c r="DJ82" s="129"/>
      <c r="DK82" s="129"/>
      <c r="DL82" s="129"/>
      <c r="DM82" s="129"/>
      <c r="DN82" s="150">
        <f t="shared" ref="DN82" si="221">SUM(DQ82:ER82)</f>
        <v>0</v>
      </c>
      <c r="DO82" s="150">
        <f>SUM(DQ83:ER83)</f>
        <v>0</v>
      </c>
      <c r="DP82" s="152" t="e">
        <f t="shared" si="67"/>
        <v>#DIV/0!</v>
      </c>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50">
        <f t="shared" ca="1" si="170"/>
        <v>0</v>
      </c>
      <c r="ET82" s="150">
        <f t="shared" si="118"/>
        <v>0</v>
      </c>
      <c r="EU82" s="152" t="e">
        <f t="shared" ca="1" si="119"/>
        <v>#DIV/0!</v>
      </c>
      <c r="EV82" s="16"/>
      <c r="EW82" s="67"/>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50">
        <f t="shared" ref="GA82" ca="1" si="222">SUMIF($GD$8:$HG$9,$O$5,GD82:HG82)</f>
        <v>0</v>
      </c>
      <c r="GB82" s="150">
        <f t="shared" ref="GB82" si="223">SUM(GD83:HG83)</f>
        <v>0</v>
      </c>
      <c r="GC82" s="152" t="e">
        <f t="shared" ref="GC82" ca="1" si="224">GB82/GA82</f>
        <v>#DIV/0!</v>
      </c>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50"/>
      <c r="HI82" s="150">
        <v>0</v>
      </c>
      <c r="HJ82" s="152" t="e">
        <v>#DIV/0!</v>
      </c>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50"/>
      <c r="IQ82" s="150">
        <v>0</v>
      </c>
      <c r="IR82" s="152" t="e">
        <v>#DIV/0!</v>
      </c>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23"/>
      <c r="JV82" s="16"/>
      <c r="JW82" s="150"/>
      <c r="JX82" s="150">
        <v>0</v>
      </c>
      <c r="JY82" s="152" t="e">
        <v>#DIV/0!</v>
      </c>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50"/>
      <c r="LF82" s="150">
        <v>0</v>
      </c>
      <c r="LG82" s="152" t="e">
        <v>#DIV/0!</v>
      </c>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6"/>
      <c r="MI82" s="16"/>
      <c r="MJ82" s="16"/>
      <c r="MK82" s="16"/>
      <c r="ML82" s="16"/>
    </row>
    <row r="83" spans="1:350" ht="13.9" hidden="1" customHeight="1" outlineLevel="3" x14ac:dyDescent="0.2">
      <c r="A83" s="186"/>
      <c r="B83" s="219"/>
      <c r="C83" s="215"/>
      <c r="D83" s="217"/>
      <c r="E83" s="176"/>
      <c r="F83" s="176"/>
      <c r="G83" s="176"/>
      <c r="H83" s="171"/>
      <c r="I83" s="171"/>
      <c r="J83" s="213"/>
      <c r="K83" s="213"/>
      <c r="L83" s="173"/>
      <c r="M83" s="173"/>
      <c r="N83" s="184"/>
      <c r="O83" s="157"/>
      <c r="P83" s="17" t="s">
        <v>26</v>
      </c>
      <c r="Q83" s="151"/>
      <c r="R83" s="151"/>
      <c r="S83" s="153"/>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151"/>
      <c r="AY83" s="151"/>
      <c r="AZ83" s="153"/>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151"/>
      <c r="CG83" s="151"/>
      <c r="CH83" s="153"/>
      <c r="CI83" s="141"/>
      <c r="CJ83" s="141"/>
      <c r="CK83" s="141"/>
      <c r="CL83" s="141"/>
      <c r="CM83" s="141"/>
      <c r="CN83" s="141"/>
      <c r="CO83" s="141"/>
      <c r="CP83" s="95"/>
      <c r="CQ83" s="95"/>
      <c r="CR83" s="95"/>
      <c r="CS83" s="95"/>
      <c r="CT83" s="95"/>
      <c r="CU83" s="95"/>
      <c r="CV83" s="95"/>
      <c r="CW83" s="141"/>
      <c r="CX83" s="141"/>
      <c r="CY83" s="141"/>
      <c r="CZ83" s="141"/>
      <c r="DA83" s="141"/>
      <c r="DB83" s="141"/>
      <c r="DC83" s="141"/>
      <c r="DD83" s="141"/>
      <c r="DE83" s="141"/>
      <c r="DF83" s="141"/>
      <c r="DG83" s="141"/>
      <c r="DH83" s="141"/>
      <c r="DI83" s="141"/>
      <c r="DJ83" s="141"/>
      <c r="DK83" s="141"/>
      <c r="DL83" s="141"/>
      <c r="DM83" s="141"/>
      <c r="DN83" s="151"/>
      <c r="DO83" s="151"/>
      <c r="DP83" s="153"/>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151"/>
      <c r="ET83" s="151"/>
      <c r="EU83" s="153"/>
      <c r="EV83" s="24"/>
      <c r="EW83" s="125"/>
      <c r="EX83" s="24"/>
      <c r="EY83" s="24"/>
      <c r="EZ83" s="24"/>
      <c r="FA83" s="24"/>
      <c r="FB83" s="24"/>
      <c r="FC83" s="24"/>
      <c r="FD83" s="24"/>
      <c r="FE83" s="24"/>
      <c r="FF83" s="24"/>
      <c r="FG83" s="24"/>
      <c r="FH83" s="24"/>
      <c r="FI83" s="24"/>
      <c r="FJ83" s="24"/>
      <c r="FK83" s="24"/>
      <c r="FL83" s="146"/>
      <c r="FM83" s="24"/>
      <c r="FN83" s="24"/>
      <c r="FO83" s="24"/>
      <c r="FP83" s="24"/>
      <c r="FQ83" s="24"/>
      <c r="FR83" s="24"/>
      <c r="FS83" s="24"/>
      <c r="FT83" s="24"/>
      <c r="FU83" s="24"/>
      <c r="FV83" s="24"/>
      <c r="FW83" s="24"/>
      <c r="FX83" s="24"/>
      <c r="FY83" s="24"/>
      <c r="FZ83" s="24"/>
      <c r="GA83" s="151"/>
      <c r="GB83" s="151"/>
      <c r="GC83" s="153"/>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151"/>
      <c r="HI83" s="151"/>
      <c r="HJ83" s="153"/>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151"/>
      <c r="IQ83" s="151"/>
      <c r="IR83" s="153"/>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5"/>
      <c r="JV83" s="24"/>
      <c r="JW83" s="151"/>
      <c r="JX83" s="151"/>
      <c r="JY83" s="153"/>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151"/>
      <c r="LF83" s="151"/>
      <c r="LG83" s="153"/>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row>
    <row r="84" spans="1:350" ht="13.9" hidden="1" customHeight="1" outlineLevel="3" x14ac:dyDescent="0.2">
      <c r="A84" s="185" t="s">
        <v>122</v>
      </c>
      <c r="B84" s="218" t="s">
        <v>806</v>
      </c>
      <c r="C84" s="214" t="s">
        <v>99</v>
      </c>
      <c r="D84" s="216">
        <v>6</v>
      </c>
      <c r="E84" s="175"/>
      <c r="F84" s="175">
        <f>D84-E84</f>
        <v>6</v>
      </c>
      <c r="G84" s="175" t="s">
        <v>847</v>
      </c>
      <c r="H84" s="170" t="s">
        <v>1014</v>
      </c>
      <c r="I84" s="170" t="s">
        <v>885</v>
      </c>
      <c r="J84" s="212">
        <f ca="1">E84+Q84+AX84+CF84+DN84+ES84+GA84+HH84+IP84+JW84+LE84</f>
        <v>6</v>
      </c>
      <c r="K84" s="212">
        <f>E84+R84+AY84+CG84+DO84+ET84+GB84+HI84+IQ84+JX84+LF84</f>
        <v>6</v>
      </c>
      <c r="L84" s="172">
        <f ca="1">K84/J84</f>
        <v>1</v>
      </c>
      <c r="M84" s="172">
        <f>K84/D84</f>
        <v>1</v>
      </c>
      <c r="N84" s="183">
        <f ca="1">SUMIF($EV$8:$FZ$9,$O$5,$EV85:$FZ85)-SUMIF($EV$8:$FZ$9,$Q$5,$EV85:$FZ85)</f>
        <v>0</v>
      </c>
      <c r="O84" s="156"/>
      <c r="P84" s="16" t="s">
        <v>25</v>
      </c>
      <c r="Q84" s="150">
        <v>0</v>
      </c>
      <c r="R84" s="150">
        <v>0</v>
      </c>
      <c r="S84" s="152" t="e">
        <v>#DIV/0!</v>
      </c>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50">
        <f t="shared" ca="1" si="209"/>
        <v>0</v>
      </c>
      <c r="AY84" s="150">
        <f>SUM(BA85:CE85)</f>
        <v>0</v>
      </c>
      <c r="AZ84" s="152" t="e">
        <f ca="1">AY84/AX84</f>
        <v>#DIV/0!</v>
      </c>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50">
        <f t="shared" ref="CF84" si="225">SUM(CI84:DM84)</f>
        <v>6</v>
      </c>
      <c r="CG84" s="150">
        <f>SUM(CI85:DM85)</f>
        <v>0</v>
      </c>
      <c r="CH84" s="152">
        <f>CG84/CF84</f>
        <v>0</v>
      </c>
      <c r="CI84" s="129"/>
      <c r="CJ84" s="129"/>
      <c r="CK84" s="129"/>
      <c r="CL84" s="129"/>
      <c r="CM84" s="129"/>
      <c r="CN84" s="129"/>
      <c r="CO84" s="101"/>
      <c r="CP84" s="101"/>
      <c r="CQ84" s="101"/>
      <c r="CR84" s="101"/>
      <c r="CS84" s="101"/>
      <c r="CT84" s="101"/>
      <c r="CU84" s="101"/>
      <c r="CV84" s="101"/>
      <c r="CW84" s="101"/>
      <c r="CX84" s="129">
        <v>3</v>
      </c>
      <c r="CY84" s="129">
        <v>3</v>
      </c>
      <c r="CZ84" s="129"/>
      <c r="DA84" s="129"/>
      <c r="DB84" s="129"/>
      <c r="DC84" s="129"/>
      <c r="DD84" s="129"/>
      <c r="DE84" s="129"/>
      <c r="DF84" s="129"/>
      <c r="DG84" s="129"/>
      <c r="DH84" s="129"/>
      <c r="DI84" s="129"/>
      <c r="DJ84" s="129"/>
      <c r="DK84" s="129"/>
      <c r="DL84" s="129"/>
      <c r="DM84" s="129"/>
      <c r="DN84" s="150">
        <f t="shared" ref="DN84" si="226">SUM(DQ84:ER84)</f>
        <v>0</v>
      </c>
      <c r="DO84" s="150">
        <f>SUM(DQ85:ER85)</f>
        <v>2</v>
      </c>
      <c r="DP84" s="152" t="e">
        <f t="shared" si="67"/>
        <v>#DIV/0!</v>
      </c>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50">
        <f t="shared" ca="1" si="170"/>
        <v>0</v>
      </c>
      <c r="ET84" s="150">
        <f t="shared" si="118"/>
        <v>4</v>
      </c>
      <c r="EU84" s="152" t="e">
        <f t="shared" ca="1" si="119"/>
        <v>#DIV/0!</v>
      </c>
      <c r="EV84" s="16"/>
      <c r="EW84" s="67"/>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50">
        <f t="shared" ref="GA84" ca="1" si="227">SUMIF($GD$8:$HG$9,$O$5,GD84:HG84)</f>
        <v>0</v>
      </c>
      <c r="GB84" s="150">
        <f t="shared" ref="GB84" si="228">SUM(GD85:HG85)</f>
        <v>0</v>
      </c>
      <c r="GC84" s="152" t="e">
        <f t="shared" ref="GC84" ca="1" si="229">GB84/GA84</f>
        <v>#DIV/0!</v>
      </c>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50"/>
      <c r="HI84" s="150">
        <v>0</v>
      </c>
      <c r="HJ84" s="152" t="e">
        <v>#DIV/0!</v>
      </c>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50"/>
      <c r="IQ84" s="150">
        <v>0</v>
      </c>
      <c r="IR84" s="152" t="e">
        <v>#DIV/0!</v>
      </c>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23"/>
      <c r="JV84" s="16"/>
      <c r="JW84" s="150"/>
      <c r="JX84" s="150">
        <v>0</v>
      </c>
      <c r="JY84" s="152" t="e">
        <v>#DIV/0!</v>
      </c>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50"/>
      <c r="LF84" s="150">
        <v>0</v>
      </c>
      <c r="LG84" s="152" t="e">
        <v>#DIV/0!</v>
      </c>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row>
    <row r="85" spans="1:350" ht="13.9" hidden="1" customHeight="1" outlineLevel="3" x14ac:dyDescent="0.2">
      <c r="A85" s="186"/>
      <c r="B85" s="219"/>
      <c r="C85" s="215"/>
      <c r="D85" s="217"/>
      <c r="E85" s="176"/>
      <c r="F85" s="176"/>
      <c r="G85" s="176"/>
      <c r="H85" s="171"/>
      <c r="I85" s="171"/>
      <c r="J85" s="213"/>
      <c r="K85" s="213"/>
      <c r="L85" s="173"/>
      <c r="M85" s="173"/>
      <c r="N85" s="184"/>
      <c r="O85" s="157"/>
      <c r="P85" s="17" t="s">
        <v>26</v>
      </c>
      <c r="Q85" s="151"/>
      <c r="R85" s="151"/>
      <c r="S85" s="153"/>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151"/>
      <c r="AY85" s="151"/>
      <c r="AZ85" s="153"/>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151"/>
      <c r="CG85" s="151"/>
      <c r="CH85" s="153"/>
      <c r="CI85" s="141"/>
      <c r="CJ85" s="141"/>
      <c r="CK85" s="141"/>
      <c r="CL85" s="141"/>
      <c r="CM85" s="141"/>
      <c r="CN85" s="141"/>
      <c r="CO85" s="141"/>
      <c r="CP85" s="95"/>
      <c r="CQ85" s="95"/>
      <c r="CR85" s="95"/>
      <c r="CS85" s="95"/>
      <c r="CT85" s="95"/>
      <c r="CU85" s="95"/>
      <c r="CV85" s="95"/>
      <c r="CW85" s="141"/>
      <c r="CX85" s="141"/>
      <c r="CY85" s="141"/>
      <c r="CZ85" s="141"/>
      <c r="DA85" s="141"/>
      <c r="DB85" s="141"/>
      <c r="DC85" s="141"/>
      <c r="DD85" s="141"/>
      <c r="DE85" s="141"/>
      <c r="DF85" s="141"/>
      <c r="DG85" s="141"/>
      <c r="DH85" s="141"/>
      <c r="DI85" s="141"/>
      <c r="DJ85" s="141"/>
      <c r="DK85" s="141"/>
      <c r="DL85" s="141"/>
      <c r="DM85" s="141"/>
      <c r="DN85" s="151"/>
      <c r="DO85" s="151"/>
      <c r="DP85" s="153"/>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v>2</v>
      </c>
      <c r="ES85" s="151"/>
      <c r="ET85" s="151"/>
      <c r="EU85" s="153"/>
      <c r="EV85" s="24"/>
      <c r="EW85" s="125"/>
      <c r="EX85" s="24"/>
      <c r="EY85" s="24"/>
      <c r="EZ85" s="24"/>
      <c r="FA85" s="24"/>
      <c r="FB85" s="24"/>
      <c r="FC85" s="24"/>
      <c r="FD85" s="24"/>
      <c r="FE85" s="24"/>
      <c r="FF85" s="24"/>
      <c r="FG85" s="24"/>
      <c r="FH85" s="24"/>
      <c r="FI85" s="24"/>
      <c r="FJ85" s="24"/>
      <c r="FK85" s="24"/>
      <c r="FL85" s="146">
        <v>4</v>
      </c>
      <c r="FM85" s="24"/>
      <c r="FN85" s="24"/>
      <c r="FO85" s="24"/>
      <c r="FP85" s="24"/>
      <c r="FQ85" s="24"/>
      <c r="FR85" s="24"/>
      <c r="FS85" s="24"/>
      <c r="FT85" s="24"/>
      <c r="FU85" s="24"/>
      <c r="FV85" s="24"/>
      <c r="FW85" s="24"/>
      <c r="FX85" s="24"/>
      <c r="FY85" s="24"/>
      <c r="FZ85" s="24"/>
      <c r="GA85" s="151"/>
      <c r="GB85" s="151"/>
      <c r="GC85" s="153"/>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151"/>
      <c r="HI85" s="151"/>
      <c r="HJ85" s="153"/>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151"/>
      <c r="IQ85" s="151"/>
      <c r="IR85" s="153"/>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5"/>
      <c r="JV85" s="24"/>
      <c r="JW85" s="151"/>
      <c r="JX85" s="151"/>
      <c r="JY85" s="153"/>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151"/>
      <c r="LF85" s="151"/>
      <c r="LG85" s="153"/>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row>
    <row r="86" spans="1:350" ht="13.9" hidden="1" customHeight="1" outlineLevel="3" x14ac:dyDescent="0.2">
      <c r="A86" s="185" t="s">
        <v>123</v>
      </c>
      <c r="B86" s="218" t="s">
        <v>805</v>
      </c>
      <c r="C86" s="214" t="s">
        <v>38</v>
      </c>
      <c r="D86" s="216">
        <v>6.3</v>
      </c>
      <c r="E86" s="175"/>
      <c r="F86" s="175">
        <f>D86-E86</f>
        <v>6.3</v>
      </c>
      <c r="G86" s="175" t="s">
        <v>844</v>
      </c>
      <c r="H86" s="170" t="s">
        <v>885</v>
      </c>
      <c r="I86" s="170" t="s">
        <v>857</v>
      </c>
      <c r="J86" s="212">
        <f ca="1">E86+Q86+AX86+CF86+DN86+ES86+GA86+HH86+IP86+JW86+LE86</f>
        <v>6.3</v>
      </c>
      <c r="K86" s="279">
        <f>E86+R86+AY86+CG86+DO86+ET86+GB86+HI86+IQ86+JX86+LF86</f>
        <v>6.3000000000000007</v>
      </c>
      <c r="L86" s="172">
        <f ca="1">K86/J86</f>
        <v>1.0000000000000002</v>
      </c>
      <c r="M86" s="172">
        <f>K86/D86</f>
        <v>1.0000000000000002</v>
      </c>
      <c r="N86" s="183">
        <f ca="1">SUMIF($EV$8:$FZ$9,$O$5,$EV87:$FZ87)-SUMIF($EV$8:$FZ$9,$Q$5,$EV87:$FZ87)</f>
        <v>0</v>
      </c>
      <c r="O86" s="156"/>
      <c r="P86" s="16" t="s">
        <v>25</v>
      </c>
      <c r="Q86" s="150">
        <v>0</v>
      </c>
      <c r="R86" s="150">
        <v>0</v>
      </c>
      <c r="S86" s="152" t="e">
        <v>#DIV/0!</v>
      </c>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50">
        <f t="shared" ca="1" si="209"/>
        <v>0</v>
      </c>
      <c r="AY86" s="150">
        <f>SUM(BA87:CE87)</f>
        <v>0</v>
      </c>
      <c r="AZ86" s="152" t="e">
        <f ca="1">AY86/AX86</f>
        <v>#DIV/0!</v>
      </c>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50">
        <f t="shared" ref="CF86" si="230">SUM(CI86:DM86)</f>
        <v>6.3</v>
      </c>
      <c r="CG86" s="150">
        <f>SUM(CI87:DM87)</f>
        <v>0</v>
      </c>
      <c r="CH86" s="152">
        <f>CG86/CF86</f>
        <v>0</v>
      </c>
      <c r="CI86" s="129"/>
      <c r="CJ86" s="129"/>
      <c r="CK86" s="129"/>
      <c r="CL86" s="129"/>
      <c r="CM86" s="129"/>
      <c r="CN86" s="129"/>
      <c r="CO86" s="129"/>
      <c r="CP86" s="101"/>
      <c r="CQ86" s="101"/>
      <c r="CR86" s="101"/>
      <c r="CS86" s="101"/>
      <c r="CT86" s="101"/>
      <c r="CU86" s="101"/>
      <c r="CV86" s="101"/>
      <c r="CW86" s="101"/>
      <c r="CX86" s="129"/>
      <c r="CY86" s="129"/>
      <c r="CZ86" s="129">
        <v>2</v>
      </c>
      <c r="DA86" s="129">
        <v>2</v>
      </c>
      <c r="DB86" s="129">
        <v>2.2999999999999998</v>
      </c>
      <c r="DC86" s="129"/>
      <c r="DD86" s="129"/>
      <c r="DE86" s="129"/>
      <c r="DF86" s="129"/>
      <c r="DG86" s="129"/>
      <c r="DH86" s="129"/>
      <c r="DI86" s="129"/>
      <c r="DJ86" s="129"/>
      <c r="DK86" s="129"/>
      <c r="DL86" s="129"/>
      <c r="DM86" s="129"/>
      <c r="DN86" s="150">
        <f t="shared" ref="DN86" si="231">SUM(DQ86:ER86)</f>
        <v>0</v>
      </c>
      <c r="DO86" s="150">
        <f>SUM(DQ87:ER87)</f>
        <v>4.9000000000000004</v>
      </c>
      <c r="DP86" s="152" t="e">
        <f t="shared" si="67"/>
        <v>#DIV/0!</v>
      </c>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50">
        <f t="shared" ca="1" si="170"/>
        <v>0</v>
      </c>
      <c r="ET86" s="150">
        <f t="shared" si="118"/>
        <v>1.4</v>
      </c>
      <c r="EU86" s="152" t="e">
        <f t="shared" ca="1" si="119"/>
        <v>#DIV/0!</v>
      </c>
      <c r="EV86" s="16"/>
      <c r="EW86" s="67"/>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50">
        <f t="shared" ref="GA86" ca="1" si="232">SUMIF($GD$8:$HG$9,$O$5,GD86:HG86)</f>
        <v>0</v>
      </c>
      <c r="GB86" s="150">
        <f t="shared" ref="GB86" si="233">SUM(GD87:HG87)</f>
        <v>0</v>
      </c>
      <c r="GC86" s="152" t="e">
        <f t="shared" ref="GC86" ca="1" si="234">GB86/GA86</f>
        <v>#DIV/0!</v>
      </c>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50"/>
      <c r="HI86" s="150">
        <v>0</v>
      </c>
      <c r="HJ86" s="152" t="e">
        <v>#DIV/0!</v>
      </c>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50"/>
      <c r="IQ86" s="150">
        <v>0</v>
      </c>
      <c r="IR86" s="152" t="e">
        <v>#DIV/0!</v>
      </c>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23"/>
      <c r="JV86" s="16"/>
      <c r="JW86" s="150"/>
      <c r="JX86" s="150">
        <v>0</v>
      </c>
      <c r="JY86" s="152" t="e">
        <v>#DIV/0!</v>
      </c>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50"/>
      <c r="LF86" s="150">
        <v>0</v>
      </c>
      <c r="LG86" s="152" t="e">
        <v>#DIV/0!</v>
      </c>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row>
    <row r="87" spans="1:350" ht="13.9" hidden="1" customHeight="1" outlineLevel="3" x14ac:dyDescent="0.2">
      <c r="A87" s="186"/>
      <c r="B87" s="219"/>
      <c r="C87" s="215"/>
      <c r="D87" s="217"/>
      <c r="E87" s="176"/>
      <c r="F87" s="176"/>
      <c r="G87" s="176"/>
      <c r="H87" s="171"/>
      <c r="I87" s="171"/>
      <c r="J87" s="213"/>
      <c r="K87" s="280"/>
      <c r="L87" s="173"/>
      <c r="M87" s="173"/>
      <c r="N87" s="184"/>
      <c r="O87" s="157"/>
      <c r="P87" s="17" t="s">
        <v>26</v>
      </c>
      <c r="Q87" s="151"/>
      <c r="R87" s="151"/>
      <c r="S87" s="153"/>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151"/>
      <c r="AY87" s="151"/>
      <c r="AZ87" s="153"/>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151"/>
      <c r="CG87" s="151"/>
      <c r="CH87" s="153"/>
      <c r="CI87" s="141"/>
      <c r="CJ87" s="141"/>
      <c r="CK87" s="141"/>
      <c r="CL87" s="141"/>
      <c r="CM87" s="141"/>
      <c r="CN87" s="141"/>
      <c r="CO87" s="141"/>
      <c r="CP87" s="95"/>
      <c r="CQ87" s="95"/>
      <c r="CR87" s="95"/>
      <c r="CS87" s="95"/>
      <c r="CT87" s="95"/>
      <c r="CU87" s="95"/>
      <c r="CV87" s="95"/>
      <c r="CW87" s="141"/>
      <c r="CX87" s="141"/>
      <c r="CY87" s="141"/>
      <c r="CZ87" s="141"/>
      <c r="DA87" s="141"/>
      <c r="DB87" s="141"/>
      <c r="DC87" s="141"/>
      <c r="DD87" s="141"/>
      <c r="DE87" s="141"/>
      <c r="DF87" s="141"/>
      <c r="DG87" s="141"/>
      <c r="DH87" s="141"/>
      <c r="DI87" s="141"/>
      <c r="DJ87" s="141"/>
      <c r="DK87" s="141"/>
      <c r="DL87" s="141"/>
      <c r="DM87" s="141"/>
      <c r="DN87" s="151"/>
      <c r="DO87" s="151"/>
      <c r="DP87" s="153"/>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76">
        <v>4.9000000000000004</v>
      </c>
      <c r="ES87" s="151"/>
      <c r="ET87" s="151"/>
      <c r="EU87" s="153"/>
      <c r="EV87" s="24"/>
      <c r="EW87" s="125"/>
      <c r="EX87" s="24"/>
      <c r="EY87" s="24"/>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v>1.4</v>
      </c>
      <c r="FY87" s="24"/>
      <c r="FZ87" s="24"/>
      <c r="GA87" s="151"/>
      <c r="GB87" s="151"/>
      <c r="GC87" s="153"/>
      <c r="GD87" s="24"/>
      <c r="GE87" s="24"/>
      <c r="GF87" s="24"/>
      <c r="GG87" s="24"/>
      <c r="GH87" s="24"/>
      <c r="GI87" s="24"/>
      <c r="GJ87" s="24"/>
      <c r="GK87" s="24"/>
      <c r="GL87" s="24"/>
      <c r="GM87" s="24"/>
      <c r="GN87" s="24"/>
      <c r="GO87" s="24"/>
      <c r="GP87" s="24"/>
      <c r="GQ87" s="24"/>
      <c r="GR87" s="24"/>
      <c r="GS87" s="24"/>
      <c r="GT87" s="24"/>
      <c r="GU87" s="24"/>
      <c r="GV87" s="24"/>
      <c r="GW87" s="24"/>
      <c r="GX87" s="24"/>
      <c r="GY87" s="24"/>
      <c r="GZ87" s="24"/>
      <c r="HA87" s="24"/>
      <c r="HB87" s="24"/>
      <c r="HC87" s="24"/>
      <c r="HD87" s="24"/>
      <c r="HE87" s="24"/>
      <c r="HF87" s="24"/>
      <c r="HG87" s="24"/>
      <c r="HH87" s="151"/>
      <c r="HI87" s="151"/>
      <c r="HJ87" s="153"/>
      <c r="HK87" s="24"/>
      <c r="HL87" s="24"/>
      <c r="HM87" s="24"/>
      <c r="HN87" s="24"/>
      <c r="HO87" s="24"/>
      <c r="HP87" s="24"/>
      <c r="HQ87" s="24"/>
      <c r="HR87" s="24"/>
      <c r="HS87" s="24"/>
      <c r="HT87" s="24"/>
      <c r="HU87" s="24"/>
      <c r="HV87" s="24"/>
      <c r="HW87" s="24"/>
      <c r="HX87" s="24"/>
      <c r="HY87" s="24"/>
      <c r="HZ87" s="24"/>
      <c r="IA87" s="24"/>
      <c r="IB87" s="24"/>
      <c r="IC87" s="24"/>
      <c r="ID87" s="24"/>
      <c r="IE87" s="24"/>
      <c r="IF87" s="24"/>
      <c r="IG87" s="24"/>
      <c r="IH87" s="24"/>
      <c r="II87" s="24"/>
      <c r="IJ87" s="24"/>
      <c r="IK87" s="24"/>
      <c r="IL87" s="24"/>
      <c r="IM87" s="24"/>
      <c r="IN87" s="24"/>
      <c r="IO87" s="24"/>
      <c r="IP87" s="151"/>
      <c r="IQ87" s="151"/>
      <c r="IR87" s="153"/>
      <c r="IS87" s="24"/>
      <c r="IT87" s="24"/>
      <c r="IU87" s="24"/>
      <c r="IV87" s="24"/>
      <c r="IW87" s="24"/>
      <c r="IX87" s="24"/>
      <c r="IY87" s="24"/>
      <c r="IZ87" s="24"/>
      <c r="JA87" s="24"/>
      <c r="JB87" s="24"/>
      <c r="JC87" s="24"/>
      <c r="JD87" s="24"/>
      <c r="JE87" s="24"/>
      <c r="JF87" s="24"/>
      <c r="JG87" s="24"/>
      <c r="JH87" s="24"/>
      <c r="JI87" s="24"/>
      <c r="JJ87" s="24"/>
      <c r="JK87" s="24"/>
      <c r="JL87" s="24"/>
      <c r="JM87" s="24"/>
      <c r="JN87" s="24"/>
      <c r="JO87" s="24"/>
      <c r="JP87" s="24"/>
      <c r="JQ87" s="24"/>
      <c r="JR87" s="24"/>
      <c r="JS87" s="24"/>
      <c r="JT87" s="24"/>
      <c r="JU87" s="25"/>
      <c r="JV87" s="24"/>
      <c r="JW87" s="151"/>
      <c r="JX87" s="151"/>
      <c r="JY87" s="153"/>
      <c r="JZ87" s="24"/>
      <c r="KA87" s="24"/>
      <c r="KB87" s="24"/>
      <c r="KC87" s="24"/>
      <c r="KD87" s="24"/>
      <c r="KE87" s="24"/>
      <c r="KF87" s="24"/>
      <c r="KG87" s="24"/>
      <c r="KH87" s="24"/>
      <c r="KI87" s="24"/>
      <c r="KJ87" s="24"/>
      <c r="KK87" s="24"/>
      <c r="KL87" s="24"/>
      <c r="KM87" s="24"/>
      <c r="KN87" s="24"/>
      <c r="KO87" s="24"/>
      <c r="KP87" s="24"/>
      <c r="KQ87" s="24"/>
      <c r="KR87" s="24"/>
      <c r="KS87" s="24"/>
      <c r="KT87" s="24"/>
      <c r="KU87" s="24"/>
      <c r="KV87" s="24"/>
      <c r="KW87" s="24"/>
      <c r="KX87" s="24"/>
      <c r="KY87" s="24"/>
      <c r="KZ87" s="24"/>
      <c r="LA87" s="24"/>
      <c r="LB87" s="24"/>
      <c r="LC87" s="24"/>
      <c r="LD87" s="24"/>
      <c r="LE87" s="151"/>
      <c r="LF87" s="151"/>
      <c r="LG87" s="153"/>
      <c r="LH87" s="24"/>
      <c r="LI87" s="24"/>
      <c r="LJ87" s="24"/>
      <c r="LK87" s="24"/>
      <c r="LL87" s="24"/>
      <c r="LM87" s="24"/>
      <c r="LN87" s="24"/>
      <c r="LO87" s="24"/>
      <c r="LP87" s="24"/>
      <c r="LQ87" s="24"/>
      <c r="LR87" s="24"/>
      <c r="LS87" s="24"/>
      <c r="LT87" s="24"/>
      <c r="LU87" s="24"/>
      <c r="LV87" s="24"/>
      <c r="LW87" s="24"/>
      <c r="LX87" s="24"/>
      <c r="LY87" s="24"/>
      <c r="LZ87" s="24"/>
      <c r="MA87" s="24"/>
      <c r="MB87" s="24"/>
      <c r="MC87" s="24"/>
      <c r="MD87" s="24"/>
      <c r="ME87" s="24"/>
      <c r="MF87" s="24"/>
      <c r="MG87" s="24"/>
      <c r="MH87" s="24"/>
      <c r="MI87" s="24"/>
      <c r="MJ87" s="24"/>
      <c r="MK87" s="24"/>
      <c r="ML87" s="24"/>
    </row>
    <row r="88" spans="1:350" ht="13.9" hidden="1" customHeight="1" outlineLevel="3" x14ac:dyDescent="0.2">
      <c r="A88" s="185" t="s">
        <v>124</v>
      </c>
      <c r="B88" s="218" t="s">
        <v>116</v>
      </c>
      <c r="C88" s="214" t="s">
        <v>37</v>
      </c>
      <c r="D88" s="216">
        <v>98.7714</v>
      </c>
      <c r="E88" s="175"/>
      <c r="F88" s="175">
        <f>D88-E88</f>
        <v>98.7714</v>
      </c>
      <c r="G88" s="175" t="s">
        <v>888</v>
      </c>
      <c r="H88" s="170" t="s">
        <v>890</v>
      </c>
      <c r="I88" s="170" t="s">
        <v>915</v>
      </c>
      <c r="J88" s="212">
        <f ca="1">E88+Q88+AX88+CF88+DN88+ES88+GA88+HH88+IP88+JW88+LE88</f>
        <v>98.77</v>
      </c>
      <c r="K88" s="212">
        <f>E88+R88+AY88+CG88+DO88+ET88+GB88+HI88+IQ88+JX88+LF88</f>
        <v>0</v>
      </c>
      <c r="L88" s="172">
        <f ca="1">K88/J88</f>
        <v>0</v>
      </c>
      <c r="M88" s="172">
        <f>K88/D88</f>
        <v>0</v>
      </c>
      <c r="N88" s="183">
        <f ca="1">SUMIF($EV$8:$FZ$9,$O$5,$EV89:$FZ89)-SUMIF($EV$8:$FZ$9,$Q$5,$EV89:$FZ89)</f>
        <v>0</v>
      </c>
      <c r="O88" s="156"/>
      <c r="P88" s="16" t="s">
        <v>25</v>
      </c>
      <c r="Q88" s="150">
        <v>0</v>
      </c>
      <c r="R88" s="150">
        <v>0</v>
      </c>
      <c r="S88" s="152" t="e">
        <v>#DIV/0!</v>
      </c>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50">
        <f t="shared" ca="1" si="209"/>
        <v>0</v>
      </c>
      <c r="AY88" s="150">
        <f>SUM(BA89:CE89)</f>
        <v>0</v>
      </c>
      <c r="AZ88" s="152" t="e">
        <f ca="1">AY88/AX88</f>
        <v>#DIV/0!</v>
      </c>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50">
        <f t="shared" ref="CF88" si="235">SUM(CI88:DM88)</f>
        <v>98.77</v>
      </c>
      <c r="CG88" s="150">
        <f>SUM(CI89:DM89)</f>
        <v>0</v>
      </c>
      <c r="CH88" s="152">
        <f>CG88/CF88</f>
        <v>0</v>
      </c>
      <c r="CI88" s="129"/>
      <c r="CJ88" s="129"/>
      <c r="CK88" s="129"/>
      <c r="CL88" s="129"/>
      <c r="CM88" s="129"/>
      <c r="CN88" s="129"/>
      <c r="CO88" s="129"/>
      <c r="CP88" s="101"/>
      <c r="CQ88" s="101"/>
      <c r="CR88" s="101"/>
      <c r="CS88" s="101"/>
      <c r="CT88" s="101"/>
      <c r="CU88" s="101"/>
      <c r="CV88" s="101"/>
      <c r="CW88" s="101"/>
      <c r="CX88" s="129"/>
      <c r="CY88" s="129"/>
      <c r="CZ88" s="129"/>
      <c r="DA88" s="129"/>
      <c r="DB88" s="129"/>
      <c r="DC88" s="129"/>
      <c r="DD88" s="129"/>
      <c r="DE88" s="129"/>
      <c r="DF88" s="129">
        <v>20</v>
      </c>
      <c r="DG88" s="129">
        <v>20</v>
      </c>
      <c r="DH88" s="129">
        <v>20</v>
      </c>
      <c r="DI88" s="129">
        <v>20</v>
      </c>
      <c r="DJ88" s="129">
        <v>18.77</v>
      </c>
      <c r="DK88" s="129"/>
      <c r="DL88" s="129"/>
      <c r="DM88" s="129"/>
      <c r="DN88" s="150">
        <f t="shared" ref="DN88" si="236">SUM(DQ88:ER88)</f>
        <v>0</v>
      </c>
      <c r="DO88" s="150">
        <f>SUM(DQ89:ER89)</f>
        <v>0</v>
      </c>
      <c r="DP88" s="152" t="e">
        <f t="shared" si="67"/>
        <v>#DIV/0!</v>
      </c>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50">
        <f t="shared" ca="1" si="170"/>
        <v>0</v>
      </c>
      <c r="ET88" s="150">
        <f t="shared" si="118"/>
        <v>0</v>
      </c>
      <c r="EU88" s="152" t="e">
        <f t="shared" ca="1" si="119"/>
        <v>#DIV/0!</v>
      </c>
      <c r="EV88" s="16"/>
      <c r="EW88" s="67"/>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50">
        <f t="shared" ref="GA88" ca="1" si="237">SUMIF($GD$8:$HG$9,$O$5,GD88:HG88)</f>
        <v>0</v>
      </c>
      <c r="GB88" s="150">
        <f t="shared" ref="GB88" si="238">SUM(GD89:HG89)</f>
        <v>0</v>
      </c>
      <c r="GC88" s="152" t="e">
        <f t="shared" ref="GC88" ca="1" si="239">GB88/GA88</f>
        <v>#DIV/0!</v>
      </c>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50"/>
      <c r="HI88" s="150">
        <v>0</v>
      </c>
      <c r="HJ88" s="152" t="e">
        <v>#DIV/0!</v>
      </c>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50"/>
      <c r="IQ88" s="150">
        <v>0</v>
      </c>
      <c r="IR88" s="152" t="e">
        <v>#DIV/0!</v>
      </c>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23"/>
      <c r="JV88" s="16"/>
      <c r="JW88" s="150"/>
      <c r="JX88" s="150">
        <v>0</v>
      </c>
      <c r="JY88" s="152" t="e">
        <v>#DIV/0!</v>
      </c>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50"/>
      <c r="LF88" s="150">
        <v>0</v>
      </c>
      <c r="LG88" s="152" t="e">
        <v>#DIV/0!</v>
      </c>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6"/>
      <c r="MI88" s="16"/>
      <c r="MJ88" s="16"/>
      <c r="MK88" s="16"/>
      <c r="ML88" s="16"/>
    </row>
    <row r="89" spans="1:350" ht="13.9" hidden="1" customHeight="1" outlineLevel="3" x14ac:dyDescent="0.2">
      <c r="A89" s="186"/>
      <c r="B89" s="219"/>
      <c r="C89" s="215"/>
      <c r="D89" s="217"/>
      <c r="E89" s="176"/>
      <c r="F89" s="176"/>
      <c r="G89" s="176"/>
      <c r="H89" s="171"/>
      <c r="I89" s="171"/>
      <c r="J89" s="213"/>
      <c r="K89" s="213"/>
      <c r="L89" s="173"/>
      <c r="M89" s="173"/>
      <c r="N89" s="184"/>
      <c r="O89" s="157"/>
      <c r="P89" s="17" t="s">
        <v>26</v>
      </c>
      <c r="Q89" s="151"/>
      <c r="R89" s="151"/>
      <c r="S89" s="153"/>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151"/>
      <c r="AY89" s="151"/>
      <c r="AZ89" s="153"/>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151"/>
      <c r="CG89" s="151"/>
      <c r="CH89" s="153"/>
      <c r="CI89" s="141"/>
      <c r="CJ89" s="141"/>
      <c r="CK89" s="141"/>
      <c r="CL89" s="141"/>
      <c r="CM89" s="141"/>
      <c r="CN89" s="141"/>
      <c r="CO89" s="141"/>
      <c r="CP89" s="95"/>
      <c r="CQ89" s="95"/>
      <c r="CR89" s="95"/>
      <c r="CS89" s="95"/>
      <c r="CT89" s="95"/>
      <c r="CU89" s="95"/>
      <c r="CV89" s="95"/>
      <c r="CW89" s="141"/>
      <c r="CX89" s="141"/>
      <c r="CY89" s="141"/>
      <c r="CZ89" s="141"/>
      <c r="DA89" s="141"/>
      <c r="DB89" s="141"/>
      <c r="DC89" s="141"/>
      <c r="DD89" s="141"/>
      <c r="DE89" s="141"/>
      <c r="DF89" s="141"/>
      <c r="DG89" s="141"/>
      <c r="DH89" s="141"/>
      <c r="DI89" s="141"/>
      <c r="DJ89" s="141"/>
      <c r="DK89" s="141"/>
      <c r="DL89" s="141"/>
      <c r="DM89" s="141"/>
      <c r="DN89" s="151"/>
      <c r="DO89" s="151"/>
      <c r="DP89" s="153"/>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151"/>
      <c r="ET89" s="151"/>
      <c r="EU89" s="153"/>
      <c r="EV89" s="24"/>
      <c r="EW89" s="125"/>
      <c r="EX89" s="24"/>
      <c r="EY89" s="24"/>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4"/>
      <c r="FX89" s="24"/>
      <c r="FY89" s="24"/>
      <c r="FZ89" s="24"/>
      <c r="GA89" s="151"/>
      <c r="GB89" s="151"/>
      <c r="GC89" s="153"/>
      <c r="GD89" s="24"/>
      <c r="GE89" s="24"/>
      <c r="GF89" s="24"/>
      <c r="GG89" s="24"/>
      <c r="GH89" s="24"/>
      <c r="GI89" s="24"/>
      <c r="GJ89" s="24"/>
      <c r="GK89" s="24"/>
      <c r="GL89" s="24"/>
      <c r="GM89" s="24"/>
      <c r="GN89" s="24"/>
      <c r="GO89" s="24"/>
      <c r="GP89" s="24"/>
      <c r="GQ89" s="24"/>
      <c r="GR89" s="24"/>
      <c r="GS89" s="24"/>
      <c r="GT89" s="24"/>
      <c r="GU89" s="24"/>
      <c r="GV89" s="24"/>
      <c r="GW89" s="24"/>
      <c r="GX89" s="24"/>
      <c r="GY89" s="24"/>
      <c r="GZ89" s="24"/>
      <c r="HA89" s="24"/>
      <c r="HB89" s="24"/>
      <c r="HC89" s="24"/>
      <c r="HD89" s="24"/>
      <c r="HE89" s="24"/>
      <c r="HF89" s="24"/>
      <c r="HG89" s="24"/>
      <c r="HH89" s="151"/>
      <c r="HI89" s="151"/>
      <c r="HJ89" s="153"/>
      <c r="HK89" s="24"/>
      <c r="HL89" s="24"/>
      <c r="HM89" s="24"/>
      <c r="HN89" s="24"/>
      <c r="HO89" s="24"/>
      <c r="HP89" s="24"/>
      <c r="HQ89" s="24"/>
      <c r="HR89" s="24"/>
      <c r="HS89" s="24"/>
      <c r="HT89" s="24"/>
      <c r="HU89" s="24"/>
      <c r="HV89" s="24"/>
      <c r="HW89" s="24"/>
      <c r="HX89" s="24"/>
      <c r="HY89" s="24"/>
      <c r="HZ89" s="24"/>
      <c r="IA89" s="24"/>
      <c r="IB89" s="24"/>
      <c r="IC89" s="24"/>
      <c r="ID89" s="24"/>
      <c r="IE89" s="24"/>
      <c r="IF89" s="24"/>
      <c r="IG89" s="24"/>
      <c r="IH89" s="24"/>
      <c r="II89" s="24"/>
      <c r="IJ89" s="24"/>
      <c r="IK89" s="24"/>
      <c r="IL89" s="24"/>
      <c r="IM89" s="24"/>
      <c r="IN89" s="24"/>
      <c r="IO89" s="24"/>
      <c r="IP89" s="151"/>
      <c r="IQ89" s="151"/>
      <c r="IR89" s="153"/>
      <c r="IS89" s="24"/>
      <c r="IT89" s="24"/>
      <c r="IU89" s="24"/>
      <c r="IV89" s="24"/>
      <c r="IW89" s="24"/>
      <c r="IX89" s="24"/>
      <c r="IY89" s="24"/>
      <c r="IZ89" s="24"/>
      <c r="JA89" s="24"/>
      <c r="JB89" s="24"/>
      <c r="JC89" s="24"/>
      <c r="JD89" s="24"/>
      <c r="JE89" s="24"/>
      <c r="JF89" s="24"/>
      <c r="JG89" s="24"/>
      <c r="JH89" s="24"/>
      <c r="JI89" s="24"/>
      <c r="JJ89" s="24"/>
      <c r="JK89" s="24"/>
      <c r="JL89" s="24"/>
      <c r="JM89" s="24"/>
      <c r="JN89" s="24"/>
      <c r="JO89" s="24"/>
      <c r="JP89" s="24"/>
      <c r="JQ89" s="24"/>
      <c r="JR89" s="24"/>
      <c r="JS89" s="24"/>
      <c r="JT89" s="24"/>
      <c r="JU89" s="25"/>
      <c r="JV89" s="24"/>
      <c r="JW89" s="151"/>
      <c r="JX89" s="151"/>
      <c r="JY89" s="153"/>
      <c r="JZ89" s="24"/>
      <c r="KA89" s="24"/>
      <c r="KB89" s="24"/>
      <c r="KC89" s="24"/>
      <c r="KD89" s="24"/>
      <c r="KE89" s="24"/>
      <c r="KF89" s="24"/>
      <c r="KG89" s="24"/>
      <c r="KH89" s="24"/>
      <c r="KI89" s="24"/>
      <c r="KJ89" s="24"/>
      <c r="KK89" s="24"/>
      <c r="KL89" s="24"/>
      <c r="KM89" s="24"/>
      <c r="KN89" s="24"/>
      <c r="KO89" s="24"/>
      <c r="KP89" s="24"/>
      <c r="KQ89" s="24"/>
      <c r="KR89" s="24"/>
      <c r="KS89" s="24"/>
      <c r="KT89" s="24"/>
      <c r="KU89" s="24"/>
      <c r="KV89" s="24"/>
      <c r="KW89" s="24"/>
      <c r="KX89" s="24"/>
      <c r="KY89" s="24"/>
      <c r="KZ89" s="24"/>
      <c r="LA89" s="24"/>
      <c r="LB89" s="24"/>
      <c r="LC89" s="24"/>
      <c r="LD89" s="24"/>
      <c r="LE89" s="151"/>
      <c r="LF89" s="151"/>
      <c r="LG89" s="153"/>
      <c r="LH89" s="24"/>
      <c r="LI89" s="24"/>
      <c r="LJ89" s="24"/>
      <c r="LK89" s="24"/>
      <c r="LL89" s="24"/>
      <c r="LM89" s="24"/>
      <c r="LN89" s="24"/>
      <c r="LO89" s="24"/>
      <c r="LP89" s="24"/>
      <c r="LQ89" s="24"/>
      <c r="LR89" s="24"/>
      <c r="LS89" s="24"/>
      <c r="LT89" s="24"/>
      <c r="LU89" s="24"/>
      <c r="LV89" s="24"/>
      <c r="LW89" s="24"/>
      <c r="LX89" s="24"/>
      <c r="LY89" s="24"/>
      <c r="LZ89" s="24"/>
      <c r="MA89" s="24"/>
      <c r="MB89" s="24"/>
      <c r="MC89" s="24"/>
      <c r="MD89" s="24"/>
      <c r="ME89" s="24"/>
      <c r="MF89" s="24"/>
      <c r="MG89" s="24"/>
      <c r="MH89" s="24"/>
      <c r="MI89" s="24"/>
      <c r="MJ89" s="24"/>
      <c r="MK89" s="24"/>
      <c r="ML89" s="24"/>
    </row>
    <row r="90" spans="1:350" s="41" customFormat="1" ht="14.25" hidden="1" customHeight="1" outlineLevel="3" x14ac:dyDescent="0.25">
      <c r="A90" s="220" t="s">
        <v>31</v>
      </c>
      <c r="B90" s="175" t="s">
        <v>445</v>
      </c>
      <c r="C90" s="285" t="s">
        <v>59</v>
      </c>
      <c r="D90" s="278">
        <v>1</v>
      </c>
      <c r="E90" s="175">
        <v>0</v>
      </c>
      <c r="F90" s="175">
        <f>D90-E90</f>
        <v>1</v>
      </c>
      <c r="G90" s="175" t="s">
        <v>1106</v>
      </c>
      <c r="H90" s="170" t="s">
        <v>906</v>
      </c>
      <c r="I90" s="170" t="s">
        <v>866</v>
      </c>
      <c r="J90" s="212">
        <v>1</v>
      </c>
      <c r="K90" s="212">
        <f>E90+R90+AY90+CG90+DO90+ET90+GB90+HI90+IQ90+JX90+LF90</f>
        <v>1</v>
      </c>
      <c r="L90" s="172">
        <f>K90/J90</f>
        <v>1</v>
      </c>
      <c r="M90" s="172">
        <f>K90/D90</f>
        <v>1</v>
      </c>
      <c r="N90" s="183">
        <f ca="1">SUMIF($EV$8:$FZ$9,$O$5,$EV91:$FZ91)-SUMIF($EV$8:$FZ$9,$Q$5,$EV91:$FZ91)</f>
        <v>0</v>
      </c>
      <c r="O90" s="154"/>
      <c r="P90" s="154"/>
      <c r="Q90" s="150">
        <v>0</v>
      </c>
      <c r="R90" s="150">
        <v>0</v>
      </c>
      <c r="S90" s="152" t="e">
        <v>#DIV/0!</v>
      </c>
      <c r="T90" s="154"/>
      <c r="U90" s="154"/>
      <c r="V90" s="154"/>
      <c r="W90" s="154"/>
      <c r="X90" s="154"/>
      <c r="Y90" s="154"/>
      <c r="Z90" s="154"/>
      <c r="AA90" s="154"/>
      <c r="AB90" s="154"/>
      <c r="AC90" s="154"/>
      <c r="AD90" s="154"/>
      <c r="AE90" s="154"/>
      <c r="AF90" s="154"/>
      <c r="AG90" s="154"/>
      <c r="AH90" s="154"/>
      <c r="AI90" s="154"/>
      <c r="AJ90" s="154"/>
      <c r="AK90" s="154"/>
      <c r="AL90" s="154"/>
      <c r="AM90" s="154"/>
      <c r="AN90" s="154"/>
      <c r="AO90" s="154"/>
      <c r="AP90" s="154"/>
      <c r="AQ90" s="154"/>
      <c r="AR90" s="154"/>
      <c r="AS90" s="154"/>
      <c r="AT90" s="154"/>
      <c r="AU90" s="154"/>
      <c r="AV90" s="154"/>
      <c r="AW90" s="154"/>
      <c r="AX90" s="150">
        <f t="shared" ca="1" si="209"/>
        <v>0</v>
      </c>
      <c r="AY90" s="150">
        <f>SUM(BA91:CE91)</f>
        <v>0</v>
      </c>
      <c r="AZ90" s="152" t="e">
        <f ca="1">AY90/AX90</f>
        <v>#DIV/0!</v>
      </c>
      <c r="BA90" s="154"/>
      <c r="BB90" s="154"/>
      <c r="BC90" s="154"/>
      <c r="BD90" s="154"/>
      <c r="BE90" s="154"/>
      <c r="BF90" s="154"/>
      <c r="BG90" s="154"/>
      <c r="BH90" s="154"/>
      <c r="BI90" s="154"/>
      <c r="BJ90" s="154"/>
      <c r="BK90" s="154"/>
      <c r="BL90" s="154"/>
      <c r="BM90" s="154"/>
      <c r="BN90" s="154"/>
      <c r="BO90" s="154"/>
      <c r="BP90" s="154"/>
      <c r="BQ90" s="154"/>
      <c r="BR90" s="154"/>
      <c r="BS90" s="154"/>
      <c r="BT90" s="154"/>
      <c r="BU90" s="154"/>
      <c r="BV90" s="154"/>
      <c r="BW90" s="154"/>
      <c r="BX90" s="154"/>
      <c r="BY90" s="154"/>
      <c r="BZ90" s="154"/>
      <c r="CA90" s="154"/>
      <c r="CB90" s="154"/>
      <c r="CC90" s="154"/>
      <c r="CD90" s="154"/>
      <c r="CE90" s="154"/>
      <c r="CF90" s="150">
        <f t="shared" ref="CF90" si="240">SUM(CI90:DM90)</f>
        <v>0</v>
      </c>
      <c r="CG90" s="150">
        <f>SUM(CI91:DM91)</f>
        <v>0</v>
      </c>
      <c r="CH90" s="152" t="e">
        <f>CG90/CF90</f>
        <v>#DIV/0!</v>
      </c>
      <c r="CI90" s="154"/>
      <c r="CJ90" s="154"/>
      <c r="CK90" s="154"/>
      <c r="CL90" s="154"/>
      <c r="CM90" s="154"/>
      <c r="CN90" s="154"/>
      <c r="CO90" s="154"/>
      <c r="CP90" s="158"/>
      <c r="CQ90" s="158"/>
      <c r="CR90" s="158"/>
      <c r="CS90" s="158"/>
      <c r="CT90" s="158"/>
      <c r="CU90" s="158"/>
      <c r="CV90" s="158"/>
      <c r="CW90" s="154"/>
      <c r="CX90" s="154"/>
      <c r="CY90" s="154"/>
      <c r="CZ90" s="154"/>
      <c r="DA90" s="154"/>
      <c r="DB90" s="154"/>
      <c r="DC90" s="154"/>
      <c r="DD90" s="154"/>
      <c r="DE90" s="154"/>
      <c r="DF90" s="154"/>
      <c r="DG90" s="154"/>
      <c r="DH90" s="154"/>
      <c r="DI90" s="154"/>
      <c r="DJ90" s="154"/>
      <c r="DK90" s="154"/>
      <c r="DL90" s="154"/>
      <c r="DM90" s="154"/>
      <c r="DN90" s="150">
        <f t="shared" ref="DN90" si="241">SUM(DQ90:ER90)</f>
        <v>0</v>
      </c>
      <c r="DO90" s="150">
        <v>1</v>
      </c>
      <c r="DP90" s="152" t="e">
        <f t="shared" si="67"/>
        <v>#DIV/0!</v>
      </c>
      <c r="DQ90" s="154"/>
      <c r="DR90" s="154"/>
      <c r="DS90" s="154"/>
      <c r="DT90" s="154"/>
      <c r="DU90" s="154"/>
      <c r="DV90" s="154"/>
      <c r="DW90" s="154"/>
      <c r="DX90" s="154"/>
      <c r="DY90" s="154"/>
      <c r="DZ90" s="154"/>
      <c r="EA90" s="154"/>
      <c r="EB90" s="154"/>
      <c r="EC90" s="154"/>
      <c r="ED90" s="154"/>
      <c r="EE90" s="154"/>
      <c r="EF90" s="154"/>
      <c r="EG90" s="154"/>
      <c r="EH90" s="154"/>
      <c r="EI90" s="154"/>
      <c r="EJ90" s="154"/>
      <c r="EK90" s="154"/>
      <c r="EL90" s="154"/>
      <c r="EM90" s="154"/>
      <c r="EN90" s="154"/>
      <c r="EO90" s="154"/>
      <c r="EP90" s="154"/>
      <c r="EQ90" s="154"/>
      <c r="ER90" s="154"/>
      <c r="ES90" s="150">
        <f t="shared" ca="1" si="170"/>
        <v>0</v>
      </c>
      <c r="ET90" s="150">
        <f t="shared" si="118"/>
        <v>0</v>
      </c>
      <c r="EU90" s="152" t="e">
        <f t="shared" ca="1" si="119"/>
        <v>#DIV/0!</v>
      </c>
      <c r="EV90" s="154"/>
      <c r="EW90" s="160"/>
      <c r="EX90" s="154"/>
      <c r="EY90" s="154"/>
      <c r="EZ90" s="154"/>
      <c r="FA90" s="154"/>
      <c r="FB90" s="154"/>
      <c r="FC90" s="154"/>
      <c r="FD90" s="154"/>
      <c r="FE90" s="154"/>
      <c r="FF90" s="154"/>
      <c r="FG90" s="154"/>
      <c r="FH90" s="154"/>
      <c r="FI90" s="154"/>
      <c r="FJ90" s="154"/>
      <c r="FK90" s="154"/>
      <c r="FL90" s="154"/>
      <c r="FM90" s="154"/>
      <c r="FN90" s="154"/>
      <c r="FO90" s="154"/>
      <c r="FP90" s="154"/>
      <c r="FQ90" s="154"/>
      <c r="FR90" s="154"/>
      <c r="FS90" s="154"/>
      <c r="FT90" s="154"/>
      <c r="FU90" s="154"/>
      <c r="FV90" s="154"/>
      <c r="FW90" s="154"/>
      <c r="FX90" s="154"/>
      <c r="FY90" s="154"/>
      <c r="FZ90" s="154"/>
      <c r="GA90" s="150">
        <f t="shared" ref="GA90" ca="1" si="242">SUMIF($GD$8:$HG$9,$O$5,GD90:HG90)</f>
        <v>0</v>
      </c>
      <c r="GB90" s="150">
        <f t="shared" ref="GB90" si="243">SUM(GD91:HG91)</f>
        <v>0</v>
      </c>
      <c r="GC90" s="152" t="e">
        <f t="shared" ref="GC90" ca="1" si="244">GB90/GA90</f>
        <v>#DIV/0!</v>
      </c>
      <c r="GD90" s="154"/>
      <c r="GE90" s="154"/>
      <c r="GF90" s="154"/>
      <c r="GG90" s="154"/>
      <c r="GH90" s="154"/>
      <c r="GI90" s="154"/>
      <c r="GJ90" s="154"/>
      <c r="GK90" s="154"/>
      <c r="GL90" s="154"/>
      <c r="GM90" s="154"/>
      <c r="GN90" s="154"/>
      <c r="GO90" s="154"/>
      <c r="GP90" s="154"/>
      <c r="GQ90" s="154"/>
      <c r="GR90" s="154"/>
      <c r="GS90" s="154"/>
      <c r="GT90" s="154"/>
      <c r="GU90" s="154"/>
      <c r="GV90" s="154"/>
      <c r="GW90" s="154"/>
      <c r="GX90" s="154"/>
      <c r="GY90" s="154"/>
      <c r="GZ90" s="154"/>
      <c r="HA90" s="154"/>
      <c r="HB90" s="154"/>
      <c r="HC90" s="154"/>
      <c r="HD90" s="154"/>
      <c r="HE90" s="154"/>
      <c r="HF90" s="154"/>
      <c r="HG90" s="154"/>
      <c r="HH90" s="150"/>
      <c r="HI90" s="150">
        <v>0</v>
      </c>
      <c r="HJ90" s="154"/>
      <c r="HK90" s="154"/>
      <c r="HL90" s="154"/>
      <c r="HM90" s="154"/>
      <c r="HN90" s="154"/>
      <c r="HO90" s="154"/>
      <c r="HP90" s="154"/>
      <c r="HQ90" s="154"/>
      <c r="HR90" s="154"/>
      <c r="HS90" s="154"/>
      <c r="HT90" s="154"/>
      <c r="HU90" s="154"/>
      <c r="HV90" s="154"/>
      <c r="HW90" s="154"/>
      <c r="HX90" s="154"/>
      <c r="HY90" s="154"/>
      <c r="HZ90" s="154"/>
      <c r="IA90" s="154"/>
      <c r="IB90" s="154"/>
      <c r="IC90" s="154"/>
      <c r="ID90" s="154"/>
      <c r="IE90" s="154"/>
      <c r="IF90" s="154"/>
      <c r="IG90" s="154"/>
      <c r="IH90" s="154"/>
      <c r="II90" s="154"/>
      <c r="IJ90" s="154"/>
      <c r="IK90" s="154"/>
      <c r="IL90" s="154"/>
      <c r="IM90" s="154"/>
      <c r="IN90" s="154"/>
      <c r="IO90" s="154"/>
      <c r="IP90" s="150"/>
      <c r="IQ90" s="150">
        <v>0</v>
      </c>
      <c r="IR90" s="154"/>
      <c r="IS90" s="154"/>
      <c r="IT90" s="154"/>
      <c r="IU90" s="154"/>
      <c r="IV90" s="154"/>
      <c r="IW90" s="154"/>
      <c r="IX90" s="154"/>
      <c r="IY90" s="154"/>
      <c r="IZ90" s="154"/>
      <c r="JA90" s="154"/>
      <c r="JB90" s="154"/>
      <c r="JC90" s="154"/>
      <c r="JD90" s="154"/>
      <c r="JE90" s="154"/>
      <c r="JF90" s="154"/>
      <c r="JG90" s="154"/>
      <c r="JH90" s="154"/>
      <c r="JI90" s="154"/>
      <c r="JJ90" s="154"/>
      <c r="JK90" s="154"/>
      <c r="JL90" s="154"/>
      <c r="JM90" s="154"/>
      <c r="JN90" s="154"/>
      <c r="JO90" s="154"/>
      <c r="JP90" s="154"/>
      <c r="JQ90" s="154"/>
      <c r="JR90" s="154"/>
      <c r="JS90" s="154"/>
      <c r="JT90" s="154"/>
      <c r="JU90" s="154"/>
      <c r="JV90" s="154"/>
      <c r="JW90" s="150"/>
      <c r="JX90" s="150">
        <v>0</v>
      </c>
      <c r="JY90" s="154"/>
      <c r="JZ90" s="154"/>
      <c r="KA90" s="154"/>
      <c r="KB90" s="154"/>
      <c r="KC90" s="154"/>
      <c r="KD90" s="154"/>
      <c r="KE90" s="154"/>
      <c r="KF90" s="154"/>
      <c r="KG90" s="154"/>
      <c r="KH90" s="154"/>
      <c r="KI90" s="154"/>
      <c r="KJ90" s="154"/>
      <c r="KK90" s="154"/>
      <c r="KL90" s="154"/>
      <c r="KM90" s="154"/>
      <c r="KN90" s="154"/>
      <c r="KO90" s="154"/>
      <c r="KP90" s="154"/>
      <c r="KQ90" s="154"/>
      <c r="KR90" s="154"/>
      <c r="KS90" s="154"/>
      <c r="KT90" s="154"/>
      <c r="KU90" s="154"/>
      <c r="KV90" s="154"/>
      <c r="KW90" s="154"/>
      <c r="KX90" s="154"/>
      <c r="KY90" s="154"/>
      <c r="KZ90" s="154"/>
      <c r="LA90" s="154"/>
      <c r="LB90" s="154"/>
      <c r="LC90" s="154"/>
      <c r="LD90" s="154"/>
      <c r="LE90" s="150"/>
      <c r="LF90" s="150">
        <v>0</v>
      </c>
      <c r="LG90" s="154"/>
      <c r="LH90" s="154"/>
      <c r="LI90" s="154"/>
      <c r="LJ90" s="154"/>
      <c r="LK90" s="154"/>
      <c r="LL90" s="154"/>
      <c r="LM90" s="154"/>
      <c r="LN90" s="154"/>
      <c r="LO90" s="154"/>
      <c r="LP90" s="154"/>
      <c r="LQ90" s="154"/>
      <c r="LR90" s="154"/>
      <c r="LS90" s="154"/>
      <c r="LT90" s="154"/>
      <c r="LU90" s="154"/>
      <c r="LV90" s="154"/>
      <c r="LW90" s="154"/>
      <c r="LX90" s="154"/>
      <c r="LY90" s="154"/>
      <c r="LZ90" s="154"/>
      <c r="MA90" s="154"/>
      <c r="MB90" s="154"/>
      <c r="MC90" s="154"/>
      <c r="MD90" s="154"/>
      <c r="ME90" s="154"/>
      <c r="MF90" s="154"/>
      <c r="MG90" s="154"/>
      <c r="MH90" s="154"/>
      <c r="MI90" s="154"/>
      <c r="MJ90" s="154"/>
      <c r="MK90" s="154"/>
      <c r="ML90" s="154"/>
    </row>
    <row r="91" spans="1:350" s="41" customFormat="1" ht="14.25" hidden="1" customHeight="1" outlineLevel="3" x14ac:dyDescent="0.25">
      <c r="A91" s="221"/>
      <c r="B91" s="176"/>
      <c r="C91" s="286"/>
      <c r="D91" s="176"/>
      <c r="E91" s="176"/>
      <c r="F91" s="176"/>
      <c r="G91" s="176"/>
      <c r="H91" s="171"/>
      <c r="I91" s="171"/>
      <c r="J91" s="213"/>
      <c r="K91" s="213"/>
      <c r="L91" s="173"/>
      <c r="M91" s="173"/>
      <c r="N91" s="184"/>
      <c r="O91" s="155"/>
      <c r="P91" s="155"/>
      <c r="Q91" s="151"/>
      <c r="R91" s="151"/>
      <c r="S91" s="153"/>
      <c r="T91" s="155"/>
      <c r="U91" s="155"/>
      <c r="V91" s="155"/>
      <c r="W91" s="155"/>
      <c r="X91" s="155"/>
      <c r="Y91" s="155"/>
      <c r="Z91" s="155"/>
      <c r="AA91" s="155"/>
      <c r="AB91" s="155"/>
      <c r="AC91" s="155"/>
      <c r="AD91" s="155"/>
      <c r="AE91" s="155"/>
      <c r="AF91" s="155"/>
      <c r="AG91" s="155"/>
      <c r="AH91" s="155"/>
      <c r="AI91" s="155"/>
      <c r="AJ91" s="155"/>
      <c r="AK91" s="155"/>
      <c r="AL91" s="155"/>
      <c r="AM91" s="155"/>
      <c r="AN91" s="155"/>
      <c r="AO91" s="155"/>
      <c r="AP91" s="155"/>
      <c r="AQ91" s="155"/>
      <c r="AR91" s="155"/>
      <c r="AS91" s="155"/>
      <c r="AT91" s="155"/>
      <c r="AU91" s="155"/>
      <c r="AV91" s="155"/>
      <c r="AW91" s="155"/>
      <c r="AX91" s="151"/>
      <c r="AY91" s="151"/>
      <c r="AZ91" s="153"/>
      <c r="BA91" s="155"/>
      <c r="BB91" s="155"/>
      <c r="BC91" s="155"/>
      <c r="BD91" s="155"/>
      <c r="BE91" s="155"/>
      <c r="BF91" s="155"/>
      <c r="BG91" s="155"/>
      <c r="BH91" s="155"/>
      <c r="BI91" s="155"/>
      <c r="BJ91" s="155"/>
      <c r="BK91" s="155"/>
      <c r="BL91" s="155"/>
      <c r="BM91" s="155"/>
      <c r="BN91" s="155"/>
      <c r="BO91" s="155"/>
      <c r="BP91" s="155"/>
      <c r="BQ91" s="155"/>
      <c r="BR91" s="155"/>
      <c r="BS91" s="155"/>
      <c r="BT91" s="155"/>
      <c r="BU91" s="155"/>
      <c r="BV91" s="155"/>
      <c r="BW91" s="155"/>
      <c r="BX91" s="155"/>
      <c r="BY91" s="155"/>
      <c r="BZ91" s="155"/>
      <c r="CA91" s="155"/>
      <c r="CB91" s="155"/>
      <c r="CC91" s="155"/>
      <c r="CD91" s="155"/>
      <c r="CE91" s="155"/>
      <c r="CF91" s="151"/>
      <c r="CG91" s="151"/>
      <c r="CH91" s="153"/>
      <c r="CI91" s="155"/>
      <c r="CJ91" s="155"/>
      <c r="CK91" s="155"/>
      <c r="CL91" s="155"/>
      <c r="CM91" s="155"/>
      <c r="CN91" s="155"/>
      <c r="CO91" s="155"/>
      <c r="CP91" s="159"/>
      <c r="CQ91" s="159"/>
      <c r="CR91" s="159"/>
      <c r="CS91" s="159"/>
      <c r="CT91" s="159"/>
      <c r="CU91" s="159"/>
      <c r="CV91" s="159"/>
      <c r="CW91" s="155"/>
      <c r="CX91" s="155"/>
      <c r="CY91" s="155"/>
      <c r="CZ91" s="155"/>
      <c r="DA91" s="155"/>
      <c r="DB91" s="155"/>
      <c r="DC91" s="155"/>
      <c r="DD91" s="155"/>
      <c r="DE91" s="155"/>
      <c r="DF91" s="155"/>
      <c r="DG91" s="155"/>
      <c r="DH91" s="155"/>
      <c r="DI91" s="155"/>
      <c r="DJ91" s="155"/>
      <c r="DK91" s="155"/>
      <c r="DL91" s="155"/>
      <c r="DM91" s="155"/>
      <c r="DN91" s="151"/>
      <c r="DO91" s="151"/>
      <c r="DP91" s="153"/>
      <c r="DQ91" s="155"/>
      <c r="DR91" s="155"/>
      <c r="DS91" s="155"/>
      <c r="DT91" s="155"/>
      <c r="DU91" s="155"/>
      <c r="DV91" s="155"/>
      <c r="DW91" s="155"/>
      <c r="DX91" s="155"/>
      <c r="DY91" s="155"/>
      <c r="DZ91" s="155"/>
      <c r="EA91" s="155"/>
      <c r="EB91" s="155"/>
      <c r="EC91" s="155"/>
      <c r="ED91" s="155"/>
      <c r="EE91" s="155"/>
      <c r="EF91" s="155"/>
      <c r="EG91" s="155"/>
      <c r="EH91" s="155"/>
      <c r="EI91" s="155"/>
      <c r="EJ91" s="155"/>
      <c r="EK91" s="155"/>
      <c r="EL91" s="155"/>
      <c r="EM91" s="155"/>
      <c r="EN91" s="155"/>
      <c r="EO91" s="155"/>
      <c r="EP91" s="155"/>
      <c r="EQ91" s="155"/>
      <c r="ER91" s="155"/>
      <c r="ES91" s="151"/>
      <c r="ET91" s="151"/>
      <c r="EU91" s="153"/>
      <c r="EV91" s="155"/>
      <c r="EW91" s="161"/>
      <c r="EX91" s="155"/>
      <c r="EY91" s="155"/>
      <c r="EZ91" s="155"/>
      <c r="FA91" s="155"/>
      <c r="FB91" s="155"/>
      <c r="FC91" s="155"/>
      <c r="FD91" s="155"/>
      <c r="FE91" s="155"/>
      <c r="FF91" s="155"/>
      <c r="FG91" s="155"/>
      <c r="FH91" s="155"/>
      <c r="FI91" s="155"/>
      <c r="FJ91" s="155"/>
      <c r="FK91" s="155"/>
      <c r="FL91" s="155"/>
      <c r="FM91" s="155"/>
      <c r="FN91" s="155"/>
      <c r="FO91" s="155"/>
      <c r="FP91" s="155"/>
      <c r="FQ91" s="155"/>
      <c r="FR91" s="155"/>
      <c r="FS91" s="155"/>
      <c r="FT91" s="155"/>
      <c r="FU91" s="155"/>
      <c r="FV91" s="155"/>
      <c r="FW91" s="155"/>
      <c r="FX91" s="155"/>
      <c r="FY91" s="155"/>
      <c r="FZ91" s="155"/>
      <c r="GA91" s="151"/>
      <c r="GB91" s="151"/>
      <c r="GC91" s="153"/>
      <c r="GD91" s="155"/>
      <c r="GE91" s="155"/>
      <c r="GF91" s="155"/>
      <c r="GG91" s="155"/>
      <c r="GH91" s="155"/>
      <c r="GI91" s="155"/>
      <c r="GJ91" s="155"/>
      <c r="GK91" s="155"/>
      <c r="GL91" s="155"/>
      <c r="GM91" s="155"/>
      <c r="GN91" s="155"/>
      <c r="GO91" s="155"/>
      <c r="GP91" s="155"/>
      <c r="GQ91" s="155"/>
      <c r="GR91" s="155"/>
      <c r="GS91" s="155"/>
      <c r="GT91" s="155"/>
      <c r="GU91" s="155"/>
      <c r="GV91" s="155"/>
      <c r="GW91" s="155"/>
      <c r="GX91" s="155"/>
      <c r="GY91" s="155"/>
      <c r="GZ91" s="155"/>
      <c r="HA91" s="155"/>
      <c r="HB91" s="155"/>
      <c r="HC91" s="155"/>
      <c r="HD91" s="155"/>
      <c r="HE91" s="155"/>
      <c r="HF91" s="155"/>
      <c r="HG91" s="155"/>
      <c r="HH91" s="151"/>
      <c r="HI91" s="151"/>
      <c r="HJ91" s="155"/>
      <c r="HK91" s="155"/>
      <c r="HL91" s="155"/>
      <c r="HM91" s="155"/>
      <c r="HN91" s="155"/>
      <c r="HO91" s="155"/>
      <c r="HP91" s="155"/>
      <c r="HQ91" s="155"/>
      <c r="HR91" s="155"/>
      <c r="HS91" s="155"/>
      <c r="HT91" s="155"/>
      <c r="HU91" s="155"/>
      <c r="HV91" s="155"/>
      <c r="HW91" s="155"/>
      <c r="HX91" s="155"/>
      <c r="HY91" s="155"/>
      <c r="HZ91" s="155"/>
      <c r="IA91" s="155"/>
      <c r="IB91" s="155"/>
      <c r="IC91" s="155"/>
      <c r="ID91" s="155"/>
      <c r="IE91" s="155"/>
      <c r="IF91" s="155"/>
      <c r="IG91" s="155"/>
      <c r="IH91" s="155"/>
      <c r="II91" s="155"/>
      <c r="IJ91" s="155"/>
      <c r="IK91" s="155"/>
      <c r="IL91" s="155"/>
      <c r="IM91" s="155"/>
      <c r="IN91" s="155"/>
      <c r="IO91" s="155"/>
      <c r="IP91" s="151"/>
      <c r="IQ91" s="151"/>
      <c r="IR91" s="155"/>
      <c r="IS91" s="155"/>
      <c r="IT91" s="155"/>
      <c r="IU91" s="155"/>
      <c r="IV91" s="155"/>
      <c r="IW91" s="155"/>
      <c r="IX91" s="155"/>
      <c r="IY91" s="155"/>
      <c r="IZ91" s="155"/>
      <c r="JA91" s="155"/>
      <c r="JB91" s="155"/>
      <c r="JC91" s="155"/>
      <c r="JD91" s="155"/>
      <c r="JE91" s="155"/>
      <c r="JF91" s="155"/>
      <c r="JG91" s="155"/>
      <c r="JH91" s="155"/>
      <c r="JI91" s="155"/>
      <c r="JJ91" s="155"/>
      <c r="JK91" s="155"/>
      <c r="JL91" s="155"/>
      <c r="JM91" s="155"/>
      <c r="JN91" s="155"/>
      <c r="JO91" s="155"/>
      <c r="JP91" s="155"/>
      <c r="JQ91" s="155"/>
      <c r="JR91" s="155"/>
      <c r="JS91" s="155"/>
      <c r="JT91" s="155"/>
      <c r="JU91" s="155"/>
      <c r="JV91" s="155"/>
      <c r="JW91" s="151"/>
      <c r="JX91" s="151"/>
      <c r="JY91" s="155"/>
      <c r="JZ91" s="155"/>
      <c r="KA91" s="155"/>
      <c r="KB91" s="155"/>
      <c r="KC91" s="155"/>
      <c r="KD91" s="155"/>
      <c r="KE91" s="155"/>
      <c r="KF91" s="155"/>
      <c r="KG91" s="155"/>
      <c r="KH91" s="155"/>
      <c r="KI91" s="155"/>
      <c r="KJ91" s="155"/>
      <c r="KK91" s="155"/>
      <c r="KL91" s="155"/>
      <c r="KM91" s="155"/>
      <c r="KN91" s="155"/>
      <c r="KO91" s="155"/>
      <c r="KP91" s="155"/>
      <c r="KQ91" s="155"/>
      <c r="KR91" s="155"/>
      <c r="KS91" s="155"/>
      <c r="KT91" s="155"/>
      <c r="KU91" s="155"/>
      <c r="KV91" s="155"/>
      <c r="KW91" s="155"/>
      <c r="KX91" s="155"/>
      <c r="KY91" s="155"/>
      <c r="KZ91" s="155"/>
      <c r="LA91" s="155"/>
      <c r="LB91" s="155"/>
      <c r="LC91" s="155"/>
      <c r="LD91" s="155"/>
      <c r="LE91" s="151"/>
      <c r="LF91" s="151"/>
      <c r="LG91" s="155"/>
      <c r="LH91" s="155"/>
      <c r="LI91" s="155"/>
      <c r="LJ91" s="155"/>
      <c r="LK91" s="155"/>
      <c r="LL91" s="155"/>
      <c r="LM91" s="155"/>
      <c r="LN91" s="155"/>
      <c r="LO91" s="155"/>
      <c r="LP91" s="155"/>
      <c r="LQ91" s="155"/>
      <c r="LR91" s="155"/>
      <c r="LS91" s="155"/>
      <c r="LT91" s="155"/>
      <c r="LU91" s="155"/>
      <c r="LV91" s="155"/>
      <c r="LW91" s="155"/>
      <c r="LX91" s="155"/>
      <c r="LY91" s="155"/>
      <c r="LZ91" s="155"/>
      <c r="MA91" s="155"/>
      <c r="MB91" s="155"/>
      <c r="MC91" s="155"/>
      <c r="MD91" s="155"/>
      <c r="ME91" s="155"/>
      <c r="MF91" s="155"/>
      <c r="MG91" s="155"/>
      <c r="MH91" s="155"/>
      <c r="MI91" s="155"/>
      <c r="MJ91" s="155"/>
      <c r="MK91" s="155"/>
      <c r="ML91" s="155"/>
    </row>
    <row r="92" spans="1:350" ht="13.9" hidden="1" customHeight="1" outlineLevel="3" x14ac:dyDescent="0.2">
      <c r="A92" s="185" t="s">
        <v>125</v>
      </c>
      <c r="B92" s="218" t="s">
        <v>804</v>
      </c>
      <c r="C92" s="214" t="s">
        <v>99</v>
      </c>
      <c r="D92" s="216">
        <v>12</v>
      </c>
      <c r="E92" s="175">
        <v>6</v>
      </c>
      <c r="F92" s="175">
        <f>D92-E92</f>
        <v>6</v>
      </c>
      <c r="G92" s="175" t="s">
        <v>847</v>
      </c>
      <c r="H92" s="170" t="s">
        <v>906</v>
      </c>
      <c r="I92" s="170" t="s">
        <v>882</v>
      </c>
      <c r="J92" s="212">
        <f ca="1">E92+Q92+AX92+CF92+DN92+ES92+GA92+HH92+IP92+JW92+LE92</f>
        <v>12</v>
      </c>
      <c r="K92" s="212">
        <f>E92+R92+AY92+CG92+DO92+ET92+GB92+HI92+IQ92+JX92+LF92</f>
        <v>12</v>
      </c>
      <c r="L92" s="172">
        <f ca="1">K92/J92</f>
        <v>1</v>
      </c>
      <c r="M92" s="172">
        <f>K92/D92</f>
        <v>1</v>
      </c>
      <c r="N92" s="183">
        <f ca="1">SUMIF($EV$8:$FZ$9,$O$5,$EV93:$FZ93)-SUMIF($EV$8:$FZ$9,$Q$5,$EV93:$FZ93)</f>
        <v>0</v>
      </c>
      <c r="O92" s="156"/>
      <c r="P92" s="16" t="s">
        <v>25</v>
      </c>
      <c r="Q92" s="150">
        <v>0</v>
      </c>
      <c r="R92" s="150">
        <v>0</v>
      </c>
      <c r="S92" s="152" t="e">
        <v>#DIV/0!</v>
      </c>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50">
        <f t="shared" ca="1" si="209"/>
        <v>0</v>
      </c>
      <c r="AY92" s="150">
        <f>SUM(BA93:CE93)</f>
        <v>0</v>
      </c>
      <c r="AZ92" s="152" t="e">
        <f ca="1">AY92/AX92</f>
        <v>#DIV/0!</v>
      </c>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50">
        <f t="shared" ref="CF92" si="245">SUM(CI92:DM92)</f>
        <v>6</v>
      </c>
      <c r="CG92" s="150">
        <f>SUM(CI93:DM93)</f>
        <v>0</v>
      </c>
      <c r="CH92" s="152">
        <f>CG92/CF92</f>
        <v>0</v>
      </c>
      <c r="CI92" s="129"/>
      <c r="CJ92" s="129"/>
      <c r="CK92" s="129"/>
      <c r="CL92" s="129"/>
      <c r="CM92" s="129"/>
      <c r="CN92" s="129"/>
      <c r="CO92" s="129"/>
      <c r="CP92" s="101"/>
      <c r="CQ92" s="101"/>
      <c r="CR92" s="101">
        <v>3</v>
      </c>
      <c r="CS92" s="101">
        <v>3</v>
      </c>
      <c r="CT92" s="101"/>
      <c r="CU92" s="101"/>
      <c r="CV92" s="101"/>
      <c r="CW92" s="129"/>
      <c r="CX92" s="129"/>
      <c r="CY92" s="129"/>
      <c r="CZ92" s="129"/>
      <c r="DA92" s="129"/>
      <c r="DB92" s="129"/>
      <c r="DC92" s="129"/>
      <c r="DD92" s="129"/>
      <c r="DE92" s="129"/>
      <c r="DF92" s="129"/>
      <c r="DG92" s="129"/>
      <c r="DH92" s="129"/>
      <c r="DI92" s="129"/>
      <c r="DJ92" s="129"/>
      <c r="DK92" s="129"/>
      <c r="DL92" s="129"/>
      <c r="DM92" s="129"/>
      <c r="DN92" s="150">
        <f t="shared" ref="DN92" si="246">SUM(DQ92:ER92)</f>
        <v>0</v>
      </c>
      <c r="DO92" s="150">
        <f>SUM(DQ93:ER93)</f>
        <v>0</v>
      </c>
      <c r="DP92" s="152" t="e">
        <f t="shared" si="67"/>
        <v>#DIV/0!</v>
      </c>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50">
        <f t="shared" ca="1" si="170"/>
        <v>0</v>
      </c>
      <c r="ET92" s="150">
        <f t="shared" si="118"/>
        <v>6</v>
      </c>
      <c r="EU92" s="152" t="e">
        <f t="shared" ca="1" si="119"/>
        <v>#DIV/0!</v>
      </c>
      <c r="EV92" s="16"/>
      <c r="EW92" s="67"/>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50">
        <f t="shared" ref="GA92" ca="1" si="247">SUMIF($GD$8:$HG$9,$O$5,GD92:HG92)</f>
        <v>0</v>
      </c>
      <c r="GB92" s="150">
        <f t="shared" ref="GB92" si="248">SUM(GD93:HG93)</f>
        <v>0</v>
      </c>
      <c r="GC92" s="152" t="e">
        <f t="shared" ref="GC92" ca="1" si="249">GB92/GA92</f>
        <v>#DIV/0!</v>
      </c>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50"/>
      <c r="HI92" s="150">
        <v>0</v>
      </c>
      <c r="HJ92" s="152" t="e">
        <v>#DIV/0!</v>
      </c>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50"/>
      <c r="IQ92" s="150">
        <v>0</v>
      </c>
      <c r="IR92" s="152" t="e">
        <v>#DIV/0!</v>
      </c>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23"/>
      <c r="JV92" s="16"/>
      <c r="JW92" s="150"/>
      <c r="JX92" s="150">
        <v>0</v>
      </c>
      <c r="JY92" s="152" t="e">
        <v>#DIV/0!</v>
      </c>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50"/>
      <c r="LF92" s="150">
        <v>0</v>
      </c>
      <c r="LG92" s="152" t="e">
        <v>#DIV/0!</v>
      </c>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row>
    <row r="93" spans="1:350" ht="13.9" hidden="1" customHeight="1" outlineLevel="3" x14ac:dyDescent="0.2">
      <c r="A93" s="186"/>
      <c r="B93" s="219"/>
      <c r="C93" s="215"/>
      <c r="D93" s="217"/>
      <c r="E93" s="176"/>
      <c r="F93" s="176"/>
      <c r="G93" s="176"/>
      <c r="H93" s="171"/>
      <c r="I93" s="171"/>
      <c r="J93" s="213"/>
      <c r="K93" s="213"/>
      <c r="L93" s="173"/>
      <c r="M93" s="173"/>
      <c r="N93" s="184"/>
      <c r="O93" s="157"/>
      <c r="P93" s="17" t="s">
        <v>26</v>
      </c>
      <c r="Q93" s="151"/>
      <c r="R93" s="151"/>
      <c r="S93" s="153"/>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151"/>
      <c r="AY93" s="151"/>
      <c r="AZ93" s="153"/>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151"/>
      <c r="CG93" s="151"/>
      <c r="CH93" s="153"/>
      <c r="CI93" s="141"/>
      <c r="CJ93" s="141"/>
      <c r="CK93" s="141"/>
      <c r="CL93" s="141"/>
      <c r="CM93" s="141"/>
      <c r="CN93" s="141"/>
      <c r="CO93" s="141"/>
      <c r="CP93" s="95"/>
      <c r="CQ93" s="95"/>
      <c r="CR93" s="95"/>
      <c r="CS93" s="95"/>
      <c r="CT93" s="95"/>
      <c r="CU93" s="95"/>
      <c r="CV93" s="95"/>
      <c r="CW93" s="141"/>
      <c r="CX93" s="141"/>
      <c r="CY93" s="141"/>
      <c r="CZ93" s="141"/>
      <c r="DA93" s="141"/>
      <c r="DB93" s="141"/>
      <c r="DC93" s="141"/>
      <c r="DD93" s="141"/>
      <c r="DE93" s="141"/>
      <c r="DF93" s="141"/>
      <c r="DG93" s="141"/>
      <c r="DH93" s="141"/>
      <c r="DI93" s="141"/>
      <c r="DJ93" s="141"/>
      <c r="DK93" s="141"/>
      <c r="DL93" s="141"/>
      <c r="DM93" s="141"/>
      <c r="DN93" s="151"/>
      <c r="DO93" s="151"/>
      <c r="DP93" s="153"/>
      <c r="DQ93" s="24"/>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24"/>
      <c r="ER93" s="24"/>
      <c r="ES93" s="151"/>
      <c r="ET93" s="151"/>
      <c r="EU93" s="153"/>
      <c r="EV93" s="24"/>
      <c r="EW93" s="125"/>
      <c r="EX93" s="24"/>
      <c r="EY93" s="24"/>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v>6</v>
      </c>
      <c r="FX93" s="24"/>
      <c r="FY93" s="24"/>
      <c r="FZ93" s="24"/>
      <c r="GA93" s="151"/>
      <c r="GB93" s="151"/>
      <c r="GC93" s="153"/>
      <c r="GD93" s="24"/>
      <c r="GE93" s="24"/>
      <c r="GF93" s="24"/>
      <c r="GG93" s="24"/>
      <c r="GH93" s="24"/>
      <c r="GI93" s="24"/>
      <c r="GJ93" s="24"/>
      <c r="GK93" s="24"/>
      <c r="GL93" s="24"/>
      <c r="GM93" s="24"/>
      <c r="GN93" s="24"/>
      <c r="GO93" s="24"/>
      <c r="GP93" s="24"/>
      <c r="GQ93" s="24"/>
      <c r="GR93" s="24"/>
      <c r="GS93" s="24"/>
      <c r="GT93" s="24"/>
      <c r="GU93" s="24"/>
      <c r="GV93" s="24"/>
      <c r="GW93" s="24"/>
      <c r="GX93" s="24"/>
      <c r="GY93" s="24"/>
      <c r="GZ93" s="24"/>
      <c r="HA93" s="24"/>
      <c r="HB93" s="24"/>
      <c r="HC93" s="24"/>
      <c r="HD93" s="24"/>
      <c r="HE93" s="24"/>
      <c r="HF93" s="24"/>
      <c r="HG93" s="24"/>
      <c r="HH93" s="151"/>
      <c r="HI93" s="151"/>
      <c r="HJ93" s="153"/>
      <c r="HK93" s="24"/>
      <c r="HL93" s="24"/>
      <c r="HM93" s="24"/>
      <c r="HN93" s="24"/>
      <c r="HO93" s="24"/>
      <c r="HP93" s="24"/>
      <c r="HQ93" s="24"/>
      <c r="HR93" s="24"/>
      <c r="HS93" s="24"/>
      <c r="HT93" s="24"/>
      <c r="HU93" s="24"/>
      <c r="HV93" s="24"/>
      <c r="HW93" s="24"/>
      <c r="HX93" s="24"/>
      <c r="HY93" s="24"/>
      <c r="HZ93" s="24"/>
      <c r="IA93" s="24"/>
      <c r="IB93" s="24"/>
      <c r="IC93" s="24"/>
      <c r="ID93" s="24"/>
      <c r="IE93" s="24"/>
      <c r="IF93" s="24"/>
      <c r="IG93" s="24"/>
      <c r="IH93" s="24"/>
      <c r="II93" s="24"/>
      <c r="IJ93" s="24"/>
      <c r="IK93" s="24"/>
      <c r="IL93" s="24"/>
      <c r="IM93" s="24"/>
      <c r="IN93" s="24"/>
      <c r="IO93" s="24"/>
      <c r="IP93" s="151"/>
      <c r="IQ93" s="151"/>
      <c r="IR93" s="153"/>
      <c r="IS93" s="24"/>
      <c r="IT93" s="24"/>
      <c r="IU93" s="24"/>
      <c r="IV93" s="24"/>
      <c r="IW93" s="24"/>
      <c r="IX93" s="24"/>
      <c r="IY93" s="24"/>
      <c r="IZ93" s="24"/>
      <c r="JA93" s="24"/>
      <c r="JB93" s="24"/>
      <c r="JC93" s="24"/>
      <c r="JD93" s="24"/>
      <c r="JE93" s="24"/>
      <c r="JF93" s="24"/>
      <c r="JG93" s="24"/>
      <c r="JH93" s="24"/>
      <c r="JI93" s="24"/>
      <c r="JJ93" s="24"/>
      <c r="JK93" s="24"/>
      <c r="JL93" s="24"/>
      <c r="JM93" s="24"/>
      <c r="JN93" s="24"/>
      <c r="JO93" s="24"/>
      <c r="JP93" s="24"/>
      <c r="JQ93" s="24"/>
      <c r="JR93" s="24"/>
      <c r="JS93" s="24"/>
      <c r="JT93" s="24"/>
      <c r="JU93" s="25"/>
      <c r="JV93" s="24"/>
      <c r="JW93" s="151"/>
      <c r="JX93" s="151"/>
      <c r="JY93" s="153"/>
      <c r="JZ93" s="24"/>
      <c r="KA93" s="24"/>
      <c r="KB93" s="24"/>
      <c r="KC93" s="24"/>
      <c r="KD93" s="24"/>
      <c r="KE93" s="24"/>
      <c r="KF93" s="24"/>
      <c r="KG93" s="24"/>
      <c r="KH93" s="24"/>
      <c r="KI93" s="24"/>
      <c r="KJ93" s="24"/>
      <c r="KK93" s="24"/>
      <c r="KL93" s="24"/>
      <c r="KM93" s="24"/>
      <c r="KN93" s="24"/>
      <c r="KO93" s="24"/>
      <c r="KP93" s="24"/>
      <c r="KQ93" s="24"/>
      <c r="KR93" s="24"/>
      <c r="KS93" s="24"/>
      <c r="KT93" s="24"/>
      <c r="KU93" s="24"/>
      <c r="KV93" s="24"/>
      <c r="KW93" s="24"/>
      <c r="KX93" s="24"/>
      <c r="KY93" s="24"/>
      <c r="KZ93" s="24"/>
      <c r="LA93" s="24"/>
      <c r="LB93" s="24"/>
      <c r="LC93" s="24"/>
      <c r="LD93" s="24"/>
      <c r="LE93" s="151"/>
      <c r="LF93" s="151"/>
      <c r="LG93" s="153"/>
      <c r="LH93" s="24"/>
      <c r="LI93" s="24"/>
      <c r="LJ93" s="24"/>
      <c r="LK93" s="24"/>
      <c r="LL93" s="24"/>
      <c r="LM93" s="24"/>
      <c r="LN93" s="24"/>
      <c r="LO93" s="24"/>
      <c r="LP93" s="24"/>
      <c r="LQ93" s="24"/>
      <c r="LR93" s="24"/>
      <c r="LS93" s="24"/>
      <c r="LT93" s="24"/>
      <c r="LU93" s="24"/>
      <c r="LV93" s="24"/>
      <c r="LW93" s="24"/>
      <c r="LX93" s="24"/>
      <c r="LY93" s="24"/>
      <c r="LZ93" s="24"/>
      <c r="MA93" s="24"/>
      <c r="MB93" s="24"/>
      <c r="MC93" s="24"/>
      <c r="MD93" s="24"/>
      <c r="ME93" s="24"/>
      <c r="MF93" s="24"/>
      <c r="MG93" s="24"/>
      <c r="MH93" s="24"/>
      <c r="MI93" s="24"/>
      <c r="MJ93" s="24"/>
      <c r="MK93" s="24"/>
      <c r="ML93" s="24"/>
    </row>
    <row r="94" spans="1:350" ht="13.9" hidden="1" customHeight="1" outlineLevel="3" x14ac:dyDescent="0.2">
      <c r="A94" s="185" t="s">
        <v>126</v>
      </c>
      <c r="B94" s="218" t="s">
        <v>806</v>
      </c>
      <c r="C94" s="214" t="s">
        <v>59</v>
      </c>
      <c r="D94" s="216">
        <v>5</v>
      </c>
      <c r="E94" s="175"/>
      <c r="F94" s="175">
        <f>D94-E94</f>
        <v>5</v>
      </c>
      <c r="G94" s="175" t="s">
        <v>844</v>
      </c>
      <c r="H94" s="170" t="s">
        <v>857</v>
      </c>
      <c r="I94" s="170" t="s">
        <v>890</v>
      </c>
      <c r="J94" s="212">
        <f ca="1">E94+Q94+AX94+CF94+DN94+ES94+GA94+HH94+IP94+JW94+LE94</f>
        <v>5</v>
      </c>
      <c r="K94" s="212">
        <f>E94+R94+AY94+CG94+DO94+ET94+GB94+HI94+IQ94+JX94+LF94</f>
        <v>5</v>
      </c>
      <c r="L94" s="172">
        <f ca="1">K94/J94</f>
        <v>1</v>
      </c>
      <c r="M94" s="172">
        <f>K94/D94</f>
        <v>1</v>
      </c>
      <c r="N94" s="183">
        <f ca="1">SUMIF($EV$8:$FZ$9,$O$5,$EV95:$FZ95)-SUMIF($EV$8:$FZ$9,$Q$5,$EV95:$FZ95)</f>
        <v>0</v>
      </c>
      <c r="O94" s="156"/>
      <c r="P94" s="16" t="s">
        <v>25</v>
      </c>
      <c r="Q94" s="150">
        <v>0</v>
      </c>
      <c r="R94" s="150">
        <v>0</v>
      </c>
      <c r="S94" s="152" t="e">
        <v>#DIV/0!</v>
      </c>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50">
        <f t="shared" ca="1" si="209"/>
        <v>0</v>
      </c>
      <c r="AY94" s="150">
        <f>SUM(BA95:CE95)</f>
        <v>0</v>
      </c>
      <c r="AZ94" s="152" t="e">
        <f ca="1">AY94/AX94</f>
        <v>#DIV/0!</v>
      </c>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50">
        <f t="shared" ref="CF94" si="250">SUM(CI94:DM94)</f>
        <v>5</v>
      </c>
      <c r="CG94" s="150">
        <f>SUM(CI95:DM95)</f>
        <v>0</v>
      </c>
      <c r="CH94" s="152">
        <f>CG94/CF94</f>
        <v>0</v>
      </c>
      <c r="CI94" s="129"/>
      <c r="CJ94" s="129"/>
      <c r="CK94" s="129"/>
      <c r="CL94" s="129"/>
      <c r="CM94" s="129"/>
      <c r="CN94" s="129"/>
      <c r="CO94" s="129"/>
      <c r="CP94" s="101"/>
      <c r="CQ94" s="101"/>
      <c r="CR94" s="101"/>
      <c r="CS94" s="101"/>
      <c r="CT94" s="101"/>
      <c r="CU94" s="101"/>
      <c r="CV94" s="101"/>
      <c r="CW94" s="101"/>
      <c r="CX94" s="129"/>
      <c r="CY94" s="129"/>
      <c r="CZ94" s="129"/>
      <c r="DA94" s="129"/>
      <c r="DB94" s="129"/>
      <c r="DC94" s="129">
        <v>2</v>
      </c>
      <c r="DD94" s="129">
        <v>2</v>
      </c>
      <c r="DE94" s="129">
        <v>1</v>
      </c>
      <c r="DF94" s="129"/>
      <c r="DG94" s="129"/>
      <c r="DH94" s="129"/>
      <c r="DI94" s="129"/>
      <c r="DJ94" s="129"/>
      <c r="DK94" s="129"/>
      <c r="DL94" s="129"/>
      <c r="DM94" s="129"/>
      <c r="DN94" s="150">
        <f t="shared" ref="DN94" si="251">SUM(DQ94:ER94)</f>
        <v>0</v>
      </c>
      <c r="DO94" s="150">
        <f>SUM(DQ95:ER95)</f>
        <v>3</v>
      </c>
      <c r="DP94" s="152" t="e">
        <f t="shared" si="67"/>
        <v>#DIV/0!</v>
      </c>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50">
        <f t="shared" ca="1" si="170"/>
        <v>0</v>
      </c>
      <c r="ET94" s="150">
        <f t="shared" si="118"/>
        <v>2</v>
      </c>
      <c r="EU94" s="152" t="e">
        <f t="shared" ca="1" si="119"/>
        <v>#DIV/0!</v>
      </c>
      <c r="EV94" s="16"/>
      <c r="EW94" s="67"/>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50">
        <f t="shared" ref="GA94" ca="1" si="252">SUMIF($GD$8:$HG$9,$O$5,GD94:HG94)</f>
        <v>0</v>
      </c>
      <c r="GB94" s="150">
        <f t="shared" ref="GB94" si="253">SUM(GD95:HG95)</f>
        <v>0</v>
      </c>
      <c r="GC94" s="152" t="e">
        <f t="shared" ref="GC94" ca="1" si="254">GB94/GA94</f>
        <v>#DIV/0!</v>
      </c>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50"/>
      <c r="HI94" s="150">
        <v>0</v>
      </c>
      <c r="HJ94" s="152" t="e">
        <v>#DIV/0!</v>
      </c>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50"/>
      <c r="IQ94" s="150">
        <v>0</v>
      </c>
      <c r="IR94" s="152" t="e">
        <v>#DIV/0!</v>
      </c>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23"/>
      <c r="JV94" s="16"/>
      <c r="JW94" s="150"/>
      <c r="JX94" s="150">
        <v>0</v>
      </c>
      <c r="JY94" s="152" t="e">
        <v>#DIV/0!</v>
      </c>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50"/>
      <c r="LF94" s="150">
        <v>0</v>
      </c>
      <c r="LG94" s="152" t="e">
        <v>#DIV/0!</v>
      </c>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row>
    <row r="95" spans="1:350" ht="13.9" hidden="1" customHeight="1" outlineLevel="3" x14ac:dyDescent="0.2">
      <c r="A95" s="186"/>
      <c r="B95" s="219"/>
      <c r="C95" s="215"/>
      <c r="D95" s="217"/>
      <c r="E95" s="176"/>
      <c r="F95" s="176"/>
      <c r="G95" s="176"/>
      <c r="H95" s="171"/>
      <c r="I95" s="171"/>
      <c r="J95" s="213"/>
      <c r="K95" s="213"/>
      <c r="L95" s="173"/>
      <c r="M95" s="173"/>
      <c r="N95" s="184"/>
      <c r="O95" s="157"/>
      <c r="P95" s="17" t="s">
        <v>26</v>
      </c>
      <c r="Q95" s="151"/>
      <c r="R95" s="151"/>
      <c r="S95" s="153"/>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151"/>
      <c r="AY95" s="151"/>
      <c r="AZ95" s="153"/>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151"/>
      <c r="CG95" s="151"/>
      <c r="CH95" s="153"/>
      <c r="CI95" s="141"/>
      <c r="CJ95" s="141"/>
      <c r="CK95" s="141"/>
      <c r="CL95" s="141"/>
      <c r="CM95" s="141"/>
      <c r="CN95" s="141"/>
      <c r="CO95" s="141"/>
      <c r="CP95" s="95"/>
      <c r="CQ95" s="95"/>
      <c r="CR95" s="95"/>
      <c r="CS95" s="95"/>
      <c r="CT95" s="95"/>
      <c r="CU95" s="95"/>
      <c r="CV95" s="95"/>
      <c r="CW95" s="141"/>
      <c r="CX95" s="141"/>
      <c r="CY95" s="141"/>
      <c r="CZ95" s="141"/>
      <c r="DA95" s="141"/>
      <c r="DB95" s="141"/>
      <c r="DC95" s="141"/>
      <c r="DD95" s="141"/>
      <c r="DE95" s="141"/>
      <c r="DF95" s="141"/>
      <c r="DG95" s="141"/>
      <c r="DH95" s="141"/>
      <c r="DI95" s="141"/>
      <c r="DJ95" s="141"/>
      <c r="DK95" s="141"/>
      <c r="DL95" s="141"/>
      <c r="DM95" s="141"/>
      <c r="DN95" s="151"/>
      <c r="DO95" s="151"/>
      <c r="DP95" s="153"/>
      <c r="DQ95" s="24"/>
      <c r="DR95" s="24"/>
      <c r="DS95" s="24"/>
      <c r="DT95" s="24"/>
      <c r="DU95" s="24"/>
      <c r="DV95" s="24"/>
      <c r="DW95" s="24"/>
      <c r="DX95" s="24"/>
      <c r="DY95" s="24"/>
      <c r="DZ95" s="24"/>
      <c r="EA95" s="24"/>
      <c r="EB95" s="24"/>
      <c r="EC95" s="24"/>
      <c r="ED95" s="24">
        <v>3</v>
      </c>
      <c r="EE95" s="24"/>
      <c r="EF95" s="24"/>
      <c r="EG95" s="24"/>
      <c r="EH95" s="24"/>
      <c r="EI95" s="24"/>
      <c r="EJ95" s="24"/>
      <c r="EK95" s="24"/>
      <c r="EL95" s="24"/>
      <c r="EM95" s="24"/>
      <c r="EN95" s="24"/>
      <c r="EO95" s="24"/>
      <c r="EP95" s="24"/>
      <c r="EQ95" s="24"/>
      <c r="ER95" s="24"/>
      <c r="ES95" s="151"/>
      <c r="ET95" s="151"/>
      <c r="EU95" s="153"/>
      <c r="EV95" s="24"/>
      <c r="EW95" s="125"/>
      <c r="EX95" s="24"/>
      <c r="EY95" s="24"/>
      <c r="EZ95" s="24"/>
      <c r="FA95" s="24"/>
      <c r="FB95" s="24"/>
      <c r="FC95" s="24"/>
      <c r="FD95" s="24"/>
      <c r="FE95" s="24"/>
      <c r="FF95" s="24"/>
      <c r="FG95" s="24"/>
      <c r="FH95" s="24"/>
      <c r="FI95" s="24"/>
      <c r="FJ95" s="24"/>
      <c r="FK95" s="24">
        <v>2</v>
      </c>
      <c r="FL95" s="24"/>
      <c r="FM95" s="24"/>
      <c r="FN95" s="24"/>
      <c r="FO95" s="24"/>
      <c r="FP95" s="24"/>
      <c r="FQ95" s="24"/>
      <c r="FR95" s="24"/>
      <c r="FS95" s="24"/>
      <c r="FT95" s="24"/>
      <c r="FU95" s="24"/>
      <c r="FV95" s="24"/>
      <c r="FW95" s="24"/>
      <c r="FX95" s="24"/>
      <c r="FY95" s="24"/>
      <c r="FZ95" s="24"/>
      <c r="GA95" s="151"/>
      <c r="GB95" s="151"/>
      <c r="GC95" s="153"/>
      <c r="GD95" s="24"/>
      <c r="GE95" s="24"/>
      <c r="GF95" s="24"/>
      <c r="GG95" s="24"/>
      <c r="GH95" s="24"/>
      <c r="GI95" s="24"/>
      <c r="GJ95" s="24"/>
      <c r="GK95" s="24"/>
      <c r="GL95" s="24"/>
      <c r="GM95" s="24"/>
      <c r="GN95" s="24"/>
      <c r="GO95" s="24"/>
      <c r="GP95" s="24"/>
      <c r="GQ95" s="24"/>
      <c r="GR95" s="24"/>
      <c r="GS95" s="24"/>
      <c r="GT95" s="24"/>
      <c r="GU95" s="24"/>
      <c r="GV95" s="24"/>
      <c r="GW95" s="24"/>
      <c r="GX95" s="24"/>
      <c r="GY95" s="24"/>
      <c r="GZ95" s="24"/>
      <c r="HA95" s="24"/>
      <c r="HB95" s="24"/>
      <c r="HC95" s="24"/>
      <c r="HD95" s="24"/>
      <c r="HE95" s="24"/>
      <c r="HF95" s="24"/>
      <c r="HG95" s="24"/>
      <c r="HH95" s="151"/>
      <c r="HI95" s="151"/>
      <c r="HJ95" s="153"/>
      <c r="HK95" s="24"/>
      <c r="HL95" s="24"/>
      <c r="HM95" s="24"/>
      <c r="HN95" s="24"/>
      <c r="HO95" s="24"/>
      <c r="HP95" s="24"/>
      <c r="HQ95" s="24"/>
      <c r="HR95" s="24"/>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P95" s="151"/>
      <c r="IQ95" s="151"/>
      <c r="IR95" s="153"/>
      <c r="IS95" s="24"/>
      <c r="IT95" s="24"/>
      <c r="IU95" s="24"/>
      <c r="IV95" s="24"/>
      <c r="IW95" s="24"/>
      <c r="IX95" s="24"/>
      <c r="IY95" s="24"/>
      <c r="IZ95" s="24"/>
      <c r="JA95" s="24"/>
      <c r="JB95" s="24"/>
      <c r="JC95" s="24"/>
      <c r="JD95" s="24"/>
      <c r="JE95" s="24"/>
      <c r="JF95" s="24"/>
      <c r="JG95" s="24"/>
      <c r="JH95" s="24"/>
      <c r="JI95" s="24"/>
      <c r="JJ95" s="24"/>
      <c r="JK95" s="24"/>
      <c r="JL95" s="24"/>
      <c r="JM95" s="24"/>
      <c r="JN95" s="24"/>
      <c r="JO95" s="24"/>
      <c r="JP95" s="24"/>
      <c r="JQ95" s="24"/>
      <c r="JR95" s="24"/>
      <c r="JS95" s="24"/>
      <c r="JT95" s="24"/>
      <c r="JU95" s="25"/>
      <c r="JV95" s="24"/>
      <c r="JW95" s="151"/>
      <c r="JX95" s="151"/>
      <c r="JY95" s="153"/>
      <c r="JZ95" s="24"/>
      <c r="KA95" s="24"/>
      <c r="KB95" s="24"/>
      <c r="KC95" s="24"/>
      <c r="KD95" s="24"/>
      <c r="KE95" s="24"/>
      <c r="KF95" s="24"/>
      <c r="KG95" s="24"/>
      <c r="KH95" s="24"/>
      <c r="KI95" s="24"/>
      <c r="KJ95" s="24"/>
      <c r="KK95" s="24"/>
      <c r="KL95" s="24"/>
      <c r="KM95" s="24"/>
      <c r="KN95" s="24"/>
      <c r="KO95" s="24"/>
      <c r="KP95" s="24"/>
      <c r="KQ95" s="24"/>
      <c r="KR95" s="24"/>
      <c r="KS95" s="24"/>
      <c r="KT95" s="24"/>
      <c r="KU95" s="24"/>
      <c r="KV95" s="24"/>
      <c r="KW95" s="24"/>
      <c r="KX95" s="24"/>
      <c r="KY95" s="24"/>
      <c r="KZ95" s="24"/>
      <c r="LA95" s="24"/>
      <c r="LB95" s="24"/>
      <c r="LC95" s="24"/>
      <c r="LD95" s="24"/>
      <c r="LE95" s="151"/>
      <c r="LF95" s="151"/>
      <c r="LG95" s="153"/>
      <c r="LH95" s="24"/>
      <c r="LI95" s="24"/>
      <c r="LJ95" s="24"/>
      <c r="LK95" s="24"/>
      <c r="LL95" s="24"/>
      <c r="LM95" s="24"/>
      <c r="LN95" s="24"/>
      <c r="LO95" s="24"/>
      <c r="LP95" s="24"/>
      <c r="LQ95" s="24"/>
      <c r="LR95" s="24"/>
      <c r="LS95" s="24"/>
      <c r="LT95" s="24"/>
      <c r="LU95" s="24"/>
      <c r="LV95" s="24"/>
      <c r="LW95" s="24"/>
      <c r="LX95" s="24"/>
      <c r="LY95" s="24"/>
      <c r="LZ95" s="24"/>
      <c r="MA95" s="24"/>
      <c r="MB95" s="24"/>
      <c r="MC95" s="24"/>
      <c r="MD95" s="24"/>
      <c r="ME95" s="24"/>
      <c r="MF95" s="24"/>
      <c r="MG95" s="24"/>
      <c r="MH95" s="24"/>
      <c r="MI95" s="24"/>
      <c r="MJ95" s="24"/>
      <c r="MK95" s="24"/>
      <c r="ML95" s="24"/>
    </row>
    <row r="96" spans="1:350" ht="13.9" hidden="1" customHeight="1" outlineLevel="3" x14ac:dyDescent="0.2">
      <c r="A96" s="185" t="s">
        <v>127</v>
      </c>
      <c r="B96" s="218" t="s">
        <v>805</v>
      </c>
      <c r="C96" s="214" t="s">
        <v>38</v>
      </c>
      <c r="D96" s="216">
        <v>11</v>
      </c>
      <c r="E96" s="175"/>
      <c r="F96" s="175">
        <f>D96-E96</f>
        <v>11</v>
      </c>
      <c r="G96" s="175" t="s">
        <v>846</v>
      </c>
      <c r="H96" s="170" t="s">
        <v>890</v>
      </c>
      <c r="I96" s="170" t="s">
        <v>891</v>
      </c>
      <c r="J96" s="212">
        <f ca="1">E96+Q96+AX96+CF96+DN96+ES96+GA96+HH96+IP96+JW96+LE96</f>
        <v>11</v>
      </c>
      <c r="K96" s="212">
        <f>E96+R96+AY96+CG96+DO96+ET96+GB96+HI96+IQ96+JX96+LF96</f>
        <v>11</v>
      </c>
      <c r="L96" s="172">
        <f ca="1">K96/J96</f>
        <v>1</v>
      </c>
      <c r="M96" s="172">
        <f>K96/D96</f>
        <v>1</v>
      </c>
      <c r="N96" s="183">
        <f ca="1">SUMIF($EV$8:$FZ$9,$O$5,$EV97:$FZ97)-SUMIF($EV$8:$FZ$9,$Q$5,$EV97:$FZ97)</f>
        <v>0</v>
      </c>
      <c r="O96" s="156"/>
      <c r="P96" s="16" t="s">
        <v>25</v>
      </c>
      <c r="Q96" s="150">
        <v>0</v>
      </c>
      <c r="R96" s="150">
        <v>0</v>
      </c>
      <c r="S96" s="152" t="e">
        <v>#DIV/0!</v>
      </c>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50">
        <f t="shared" ca="1" si="209"/>
        <v>0</v>
      </c>
      <c r="AY96" s="150">
        <f>SUM(BA97:CE97)</f>
        <v>0</v>
      </c>
      <c r="AZ96" s="152" t="e">
        <f ca="1">AY96/AX96</f>
        <v>#DIV/0!</v>
      </c>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50">
        <f t="shared" ref="CF96" si="255">SUM(CI96:DM96)</f>
        <v>11</v>
      </c>
      <c r="CG96" s="150">
        <f>SUM(CI97:DM97)</f>
        <v>0</v>
      </c>
      <c r="CH96" s="152">
        <f>CG96/CF96</f>
        <v>0</v>
      </c>
      <c r="CI96" s="129"/>
      <c r="CJ96" s="129"/>
      <c r="CK96" s="129"/>
      <c r="CL96" s="129"/>
      <c r="CM96" s="129"/>
      <c r="CN96" s="129"/>
      <c r="CO96" s="129"/>
      <c r="CP96" s="101"/>
      <c r="CQ96" s="101"/>
      <c r="CR96" s="101"/>
      <c r="CS96" s="101"/>
      <c r="CT96" s="101"/>
      <c r="CU96" s="101"/>
      <c r="CV96" s="101"/>
      <c r="CW96" s="129"/>
      <c r="CX96" s="129"/>
      <c r="CY96" s="129"/>
      <c r="CZ96" s="129"/>
      <c r="DA96" s="129"/>
      <c r="DB96" s="129"/>
      <c r="DC96" s="129"/>
      <c r="DD96" s="129"/>
      <c r="DE96" s="129"/>
      <c r="DF96" s="129">
        <v>2</v>
      </c>
      <c r="DG96" s="129">
        <v>2</v>
      </c>
      <c r="DH96" s="129">
        <v>2</v>
      </c>
      <c r="DI96" s="129">
        <v>2</v>
      </c>
      <c r="DJ96" s="129">
        <v>2</v>
      </c>
      <c r="DK96" s="129">
        <v>1</v>
      </c>
      <c r="DL96" s="129"/>
      <c r="DM96" s="129"/>
      <c r="DN96" s="150">
        <f t="shared" ref="DN96" si="256">SUM(DQ96:ER96)</f>
        <v>0</v>
      </c>
      <c r="DO96" s="150">
        <f>SUM(DQ97:ER97)</f>
        <v>6.7</v>
      </c>
      <c r="DP96" s="152" t="e">
        <f t="shared" ref="DP96:DP158" si="257">DO96/DN96</f>
        <v>#DIV/0!</v>
      </c>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50">
        <f t="shared" ca="1" si="170"/>
        <v>0</v>
      </c>
      <c r="ET96" s="150">
        <f t="shared" si="118"/>
        <v>4.3</v>
      </c>
      <c r="EU96" s="152" t="e">
        <f t="shared" ca="1" si="119"/>
        <v>#DIV/0!</v>
      </c>
      <c r="EV96" s="16"/>
      <c r="EW96" s="67"/>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50">
        <f t="shared" ref="GA96" ca="1" si="258">SUMIF($GD$8:$HG$9,$O$5,GD96:HG96)</f>
        <v>0</v>
      </c>
      <c r="GB96" s="150">
        <f t="shared" ref="GB96" si="259">SUM(GD97:HG97)</f>
        <v>0</v>
      </c>
      <c r="GC96" s="152" t="e">
        <f t="shared" ref="GC96" ca="1" si="260">GB96/GA96</f>
        <v>#DIV/0!</v>
      </c>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50"/>
      <c r="HI96" s="150">
        <v>0</v>
      </c>
      <c r="HJ96" s="152" t="e">
        <v>#DIV/0!</v>
      </c>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50"/>
      <c r="IQ96" s="150">
        <v>0</v>
      </c>
      <c r="IR96" s="152" t="e">
        <v>#DIV/0!</v>
      </c>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23"/>
      <c r="JV96" s="16"/>
      <c r="JW96" s="150"/>
      <c r="JX96" s="150">
        <v>0</v>
      </c>
      <c r="JY96" s="152" t="e">
        <v>#DIV/0!</v>
      </c>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50"/>
      <c r="LF96" s="150">
        <v>0</v>
      </c>
      <c r="LG96" s="152" t="e">
        <v>#DIV/0!</v>
      </c>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row>
    <row r="97" spans="1:350" ht="13.9" hidden="1" customHeight="1" outlineLevel="3" x14ac:dyDescent="0.2">
      <c r="A97" s="186"/>
      <c r="B97" s="219"/>
      <c r="C97" s="215"/>
      <c r="D97" s="217"/>
      <c r="E97" s="176"/>
      <c r="F97" s="176"/>
      <c r="G97" s="176"/>
      <c r="H97" s="171"/>
      <c r="I97" s="171"/>
      <c r="J97" s="213"/>
      <c r="K97" s="213"/>
      <c r="L97" s="173"/>
      <c r="M97" s="173"/>
      <c r="N97" s="184"/>
      <c r="O97" s="157"/>
      <c r="P97" s="17" t="s">
        <v>26</v>
      </c>
      <c r="Q97" s="151"/>
      <c r="R97" s="151"/>
      <c r="S97" s="153"/>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151"/>
      <c r="AY97" s="151"/>
      <c r="AZ97" s="153"/>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151"/>
      <c r="CG97" s="151"/>
      <c r="CH97" s="153"/>
      <c r="CI97" s="141"/>
      <c r="CJ97" s="141"/>
      <c r="CK97" s="141"/>
      <c r="CL97" s="141"/>
      <c r="CM97" s="141"/>
      <c r="CN97" s="141"/>
      <c r="CO97" s="141"/>
      <c r="CP97" s="95"/>
      <c r="CQ97" s="95"/>
      <c r="CR97" s="95"/>
      <c r="CS97" s="95"/>
      <c r="CT97" s="95"/>
      <c r="CU97" s="95"/>
      <c r="CV97" s="95"/>
      <c r="CW97" s="141"/>
      <c r="CX97" s="141"/>
      <c r="CY97" s="141"/>
      <c r="CZ97" s="141"/>
      <c r="DA97" s="141"/>
      <c r="DB97" s="141"/>
      <c r="DC97" s="141"/>
      <c r="DD97" s="141"/>
      <c r="DE97" s="141"/>
      <c r="DF97" s="141"/>
      <c r="DG97" s="141"/>
      <c r="DH97" s="141"/>
      <c r="DI97" s="141"/>
      <c r="DJ97" s="141"/>
      <c r="DK97" s="141"/>
      <c r="DL97" s="141"/>
      <c r="DM97" s="141"/>
      <c r="DN97" s="151"/>
      <c r="DO97" s="151"/>
      <c r="DP97" s="153"/>
      <c r="DQ97" s="24"/>
      <c r="DR97" s="24"/>
      <c r="DS97" s="24"/>
      <c r="DT97" s="24"/>
      <c r="DU97" s="24"/>
      <c r="DV97" s="24"/>
      <c r="DW97" s="24"/>
      <c r="DX97" s="24"/>
      <c r="DY97" s="24"/>
      <c r="DZ97" s="24"/>
      <c r="EA97" s="24"/>
      <c r="EB97" s="24"/>
      <c r="EC97" s="24"/>
      <c r="ED97" s="76">
        <v>6.7</v>
      </c>
      <c r="EE97" s="24"/>
      <c r="EF97" s="24"/>
      <c r="EG97" s="24"/>
      <c r="EH97" s="24"/>
      <c r="EI97" s="24"/>
      <c r="EJ97" s="24"/>
      <c r="EK97" s="24"/>
      <c r="EL97" s="24"/>
      <c r="EM97" s="24"/>
      <c r="EN97" s="24"/>
      <c r="EO97" s="24"/>
      <c r="EP97" s="24"/>
      <c r="EQ97" s="24"/>
      <c r="ER97" s="24"/>
      <c r="ES97" s="151"/>
      <c r="ET97" s="151"/>
      <c r="EU97" s="153"/>
      <c r="EV97" s="24"/>
      <c r="EW97" s="125"/>
      <c r="EX97" s="24"/>
      <c r="EY97" s="24"/>
      <c r="EZ97" s="24"/>
      <c r="FA97" s="24"/>
      <c r="FB97" s="24"/>
      <c r="FC97" s="24"/>
      <c r="FD97" s="24"/>
      <c r="FE97" s="24"/>
      <c r="FF97" s="24"/>
      <c r="FG97" s="24"/>
      <c r="FH97" s="24"/>
      <c r="FI97" s="24"/>
      <c r="FJ97" s="24">
        <v>4.3</v>
      </c>
      <c r="FK97" s="24"/>
      <c r="FL97" s="24"/>
      <c r="FM97" s="24"/>
      <c r="FN97" s="24"/>
      <c r="FO97" s="24"/>
      <c r="FP97" s="24"/>
      <c r="FQ97" s="24"/>
      <c r="FR97" s="24"/>
      <c r="FS97" s="24"/>
      <c r="FT97" s="24"/>
      <c r="FU97" s="24"/>
      <c r="FV97" s="24"/>
      <c r="FW97" s="24"/>
      <c r="FX97" s="24"/>
      <c r="FY97" s="24"/>
      <c r="FZ97" s="24"/>
      <c r="GA97" s="151"/>
      <c r="GB97" s="151"/>
      <c r="GC97" s="153"/>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151"/>
      <c r="HI97" s="151"/>
      <c r="HJ97" s="153"/>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151"/>
      <c r="IQ97" s="151"/>
      <c r="IR97" s="153"/>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5"/>
      <c r="JV97" s="24"/>
      <c r="JW97" s="151"/>
      <c r="JX97" s="151"/>
      <c r="JY97" s="153"/>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151"/>
      <c r="LF97" s="151"/>
      <c r="LG97" s="153"/>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row>
    <row r="98" spans="1:350" ht="13.9" hidden="1" customHeight="1" outlineLevel="3" x14ac:dyDescent="0.2">
      <c r="A98" s="185" t="s">
        <v>128</v>
      </c>
      <c r="B98" s="218" t="s">
        <v>116</v>
      </c>
      <c r="C98" s="214" t="s">
        <v>37</v>
      </c>
      <c r="D98" s="216">
        <v>174.24719999999999</v>
      </c>
      <c r="E98" s="175"/>
      <c r="F98" s="175">
        <f>D98-E98</f>
        <v>174.24719999999999</v>
      </c>
      <c r="G98" s="175" t="s">
        <v>965</v>
      </c>
      <c r="H98" s="170" t="s">
        <v>891</v>
      </c>
      <c r="I98" s="170" t="s">
        <v>866</v>
      </c>
      <c r="J98" s="212">
        <f ca="1">E98+Q98+AX98+CF98+DN98+ES98+GA98+HH98+IP98+JW98+LE98</f>
        <v>174.2</v>
      </c>
      <c r="K98" s="212">
        <f>E98+R98+AY98+CG98+DO98+ET98+GB98+HI98+IQ98+JX98+LF98</f>
        <v>0</v>
      </c>
      <c r="L98" s="172">
        <f ca="1">K98/J98</f>
        <v>0</v>
      </c>
      <c r="M98" s="172">
        <f>K98/D98</f>
        <v>0</v>
      </c>
      <c r="N98" s="183">
        <f ca="1">SUMIF($EV$8:$FZ$9,$O$5,$EV99:$FZ99)-SUMIF($EV$8:$FZ$9,$Q$5,$EV99:$FZ99)</f>
        <v>0</v>
      </c>
      <c r="O98" s="156"/>
      <c r="P98" s="16" t="s">
        <v>25</v>
      </c>
      <c r="Q98" s="150">
        <v>0</v>
      </c>
      <c r="R98" s="150">
        <v>0</v>
      </c>
      <c r="S98" s="152" t="e">
        <v>#DIV/0!</v>
      </c>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50">
        <f t="shared" ca="1" si="209"/>
        <v>0</v>
      </c>
      <c r="AY98" s="150">
        <f>SUM(BA99:CE99)</f>
        <v>0</v>
      </c>
      <c r="AZ98" s="152" t="e">
        <f ca="1">AY98/AX98</f>
        <v>#DIV/0!</v>
      </c>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50">
        <f t="shared" ref="CF98" si="261">SUM(CI98:DM98)</f>
        <v>44</v>
      </c>
      <c r="CG98" s="150">
        <f>SUM(CI99:DM99)</f>
        <v>0</v>
      </c>
      <c r="CH98" s="152">
        <f>CG98/CF98</f>
        <v>0</v>
      </c>
      <c r="CI98" s="129"/>
      <c r="CJ98" s="129"/>
      <c r="CK98" s="129"/>
      <c r="CL98" s="129"/>
      <c r="CM98" s="129"/>
      <c r="CN98" s="129"/>
      <c r="CO98" s="129"/>
      <c r="CP98" s="101"/>
      <c r="CQ98" s="101"/>
      <c r="CR98" s="101"/>
      <c r="CS98" s="101"/>
      <c r="CT98" s="101"/>
      <c r="CU98" s="101"/>
      <c r="CV98" s="101"/>
      <c r="CW98" s="129"/>
      <c r="CX98" s="129"/>
      <c r="CY98" s="129"/>
      <c r="CZ98" s="129"/>
      <c r="DA98" s="129"/>
      <c r="DB98" s="129"/>
      <c r="DC98" s="129"/>
      <c r="DD98" s="129"/>
      <c r="DE98" s="129"/>
      <c r="DF98" s="129"/>
      <c r="DG98" s="129"/>
      <c r="DH98" s="129"/>
      <c r="DI98" s="129"/>
      <c r="DJ98" s="129"/>
      <c r="DK98" s="129"/>
      <c r="DL98" s="129">
        <v>22</v>
      </c>
      <c r="DM98" s="129">
        <v>22</v>
      </c>
      <c r="DN98" s="150">
        <f t="shared" ref="DN98" si="262">SUM(DQ98:ER98)</f>
        <v>130.19999999999999</v>
      </c>
      <c r="DO98" s="150">
        <f>SUM(DQ99:ER99)</f>
        <v>0</v>
      </c>
      <c r="DP98" s="152">
        <f t="shared" si="257"/>
        <v>0</v>
      </c>
      <c r="DQ98" s="16">
        <v>22</v>
      </c>
      <c r="DR98" s="16">
        <v>22</v>
      </c>
      <c r="DS98" s="16">
        <v>22</v>
      </c>
      <c r="DT98" s="16">
        <v>22</v>
      </c>
      <c r="DU98" s="16">
        <v>22</v>
      </c>
      <c r="DV98" s="16">
        <v>20.2</v>
      </c>
      <c r="DW98" s="16"/>
      <c r="DX98" s="16"/>
      <c r="DY98" s="16"/>
      <c r="DZ98" s="16"/>
      <c r="EA98" s="16"/>
      <c r="EB98" s="16"/>
      <c r="EC98" s="16"/>
      <c r="ED98" s="16"/>
      <c r="EE98" s="16"/>
      <c r="EF98" s="16"/>
      <c r="EG98" s="16"/>
      <c r="EH98" s="16"/>
      <c r="EI98" s="16"/>
      <c r="EJ98" s="16"/>
      <c r="EK98" s="16"/>
      <c r="EL98" s="16"/>
      <c r="EM98" s="16"/>
      <c r="EN98" s="16"/>
      <c r="EO98" s="16"/>
      <c r="EP98" s="16"/>
      <c r="EQ98" s="16"/>
      <c r="ER98" s="16"/>
      <c r="ES98" s="150">
        <f t="shared" ca="1" si="170"/>
        <v>0</v>
      </c>
      <c r="ET98" s="150">
        <f t="shared" si="118"/>
        <v>0</v>
      </c>
      <c r="EU98" s="152" t="e">
        <f t="shared" ca="1" si="119"/>
        <v>#DIV/0!</v>
      </c>
      <c r="EV98" s="16"/>
      <c r="EW98" s="67"/>
      <c r="EX98" s="16"/>
      <c r="EY98" s="16"/>
      <c r="EZ98" s="16"/>
      <c r="FA98" s="16"/>
      <c r="FB98" s="16"/>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c r="GA98" s="150">
        <f t="shared" ref="GA98" ca="1" si="263">SUMIF($GD$8:$HG$9,$O$5,GD98:HG98)</f>
        <v>0</v>
      </c>
      <c r="GB98" s="150">
        <f t="shared" ref="GB98" si="264">SUM(GD99:HG99)</f>
        <v>0</v>
      </c>
      <c r="GC98" s="152" t="e">
        <f t="shared" ref="GC98" ca="1" si="265">GB98/GA98</f>
        <v>#DIV/0!</v>
      </c>
      <c r="GD98" s="16"/>
      <c r="GE98" s="16"/>
      <c r="GF98" s="16"/>
      <c r="GG98" s="16"/>
      <c r="GH98" s="16"/>
      <c r="GI98" s="16"/>
      <c r="GJ98" s="16"/>
      <c r="GK98" s="16"/>
      <c r="GL98" s="16"/>
      <c r="GM98" s="16"/>
      <c r="GN98" s="16"/>
      <c r="GO98" s="16"/>
      <c r="GP98" s="16"/>
      <c r="GQ98" s="16"/>
      <c r="GR98" s="16"/>
      <c r="GS98" s="16"/>
      <c r="GT98" s="16"/>
      <c r="GU98" s="16"/>
      <c r="GV98" s="16"/>
      <c r="GW98" s="16"/>
      <c r="GX98" s="16"/>
      <c r="GY98" s="16"/>
      <c r="GZ98" s="16"/>
      <c r="HA98" s="16"/>
      <c r="HB98" s="16"/>
      <c r="HC98" s="16"/>
      <c r="HD98" s="16"/>
      <c r="HE98" s="16"/>
      <c r="HF98" s="16"/>
      <c r="HG98" s="16"/>
      <c r="HH98" s="150"/>
      <c r="HI98" s="150">
        <v>0</v>
      </c>
      <c r="HJ98" s="152" t="e">
        <v>#DIV/0!</v>
      </c>
      <c r="HK98" s="16"/>
      <c r="HL98" s="16"/>
      <c r="HM98" s="16"/>
      <c r="HN98" s="16"/>
      <c r="HO98" s="16"/>
      <c r="HP98" s="16"/>
      <c r="HQ98" s="16"/>
      <c r="HR98" s="16"/>
      <c r="HS98" s="16"/>
      <c r="HT98" s="16"/>
      <c r="HU98" s="16"/>
      <c r="HV98" s="16"/>
      <c r="HW98" s="16"/>
      <c r="HX98" s="16"/>
      <c r="HY98" s="16"/>
      <c r="HZ98" s="16"/>
      <c r="IA98" s="16"/>
      <c r="IB98" s="16"/>
      <c r="IC98" s="16"/>
      <c r="ID98" s="16"/>
      <c r="IE98" s="16"/>
      <c r="IF98" s="16"/>
      <c r="IG98" s="16"/>
      <c r="IH98" s="16"/>
      <c r="II98" s="16"/>
      <c r="IJ98" s="16"/>
      <c r="IK98" s="16"/>
      <c r="IL98" s="16"/>
      <c r="IM98" s="16"/>
      <c r="IN98" s="16"/>
      <c r="IO98" s="16"/>
      <c r="IP98" s="150"/>
      <c r="IQ98" s="150">
        <v>0</v>
      </c>
      <c r="IR98" s="152" t="e">
        <v>#DIV/0!</v>
      </c>
      <c r="IS98" s="16"/>
      <c r="IT98" s="16"/>
      <c r="IU98" s="16"/>
      <c r="IV98" s="16"/>
      <c r="IW98" s="16"/>
      <c r="IX98" s="16"/>
      <c r="IY98" s="16"/>
      <c r="IZ98" s="16"/>
      <c r="JA98" s="16"/>
      <c r="JB98" s="16"/>
      <c r="JC98" s="16"/>
      <c r="JD98" s="16"/>
      <c r="JE98" s="16"/>
      <c r="JF98" s="16"/>
      <c r="JG98" s="16"/>
      <c r="JH98" s="16"/>
      <c r="JI98" s="16"/>
      <c r="JJ98" s="16"/>
      <c r="JK98" s="16"/>
      <c r="JL98" s="16"/>
      <c r="JM98" s="16"/>
      <c r="JN98" s="16"/>
      <c r="JO98" s="16"/>
      <c r="JP98" s="16"/>
      <c r="JQ98" s="16"/>
      <c r="JR98" s="16"/>
      <c r="JS98" s="16"/>
      <c r="JT98" s="16"/>
      <c r="JU98" s="23"/>
      <c r="JV98" s="16"/>
      <c r="JW98" s="150"/>
      <c r="JX98" s="150">
        <v>0</v>
      </c>
      <c r="JY98" s="152" t="e">
        <v>#DIV/0!</v>
      </c>
      <c r="JZ98" s="16"/>
      <c r="KA98" s="16"/>
      <c r="KB98" s="16"/>
      <c r="KC98" s="16"/>
      <c r="KD98" s="16"/>
      <c r="KE98" s="16"/>
      <c r="KF98" s="16"/>
      <c r="KG98" s="16"/>
      <c r="KH98" s="16"/>
      <c r="KI98" s="16"/>
      <c r="KJ98" s="16"/>
      <c r="KK98" s="16"/>
      <c r="KL98" s="16"/>
      <c r="KM98" s="16"/>
      <c r="KN98" s="16"/>
      <c r="KO98" s="16"/>
      <c r="KP98" s="16"/>
      <c r="KQ98" s="16"/>
      <c r="KR98" s="16"/>
      <c r="KS98" s="16"/>
      <c r="KT98" s="16"/>
      <c r="KU98" s="16"/>
      <c r="KV98" s="16"/>
      <c r="KW98" s="16"/>
      <c r="KX98" s="16"/>
      <c r="KY98" s="16"/>
      <c r="KZ98" s="16"/>
      <c r="LA98" s="16"/>
      <c r="LB98" s="16"/>
      <c r="LC98" s="16"/>
      <c r="LD98" s="16"/>
      <c r="LE98" s="150"/>
      <c r="LF98" s="150">
        <v>0</v>
      </c>
      <c r="LG98" s="152" t="e">
        <v>#DIV/0!</v>
      </c>
      <c r="LH98" s="16"/>
      <c r="LI98" s="16"/>
      <c r="LJ98" s="16"/>
      <c r="LK98" s="16"/>
      <c r="LL98" s="16"/>
      <c r="LM98" s="16"/>
      <c r="LN98" s="16"/>
      <c r="LO98" s="16"/>
      <c r="LP98" s="16"/>
      <c r="LQ98" s="16"/>
      <c r="LR98" s="16"/>
      <c r="LS98" s="16"/>
      <c r="LT98" s="16"/>
      <c r="LU98" s="16"/>
      <c r="LV98" s="16"/>
      <c r="LW98" s="16"/>
      <c r="LX98" s="16"/>
      <c r="LY98" s="16"/>
      <c r="LZ98" s="16"/>
      <c r="MA98" s="16"/>
      <c r="MB98" s="16"/>
      <c r="MC98" s="16"/>
      <c r="MD98" s="16"/>
      <c r="ME98" s="16"/>
      <c r="MF98" s="16"/>
      <c r="MG98" s="16"/>
      <c r="MH98" s="16"/>
      <c r="MI98" s="16"/>
      <c r="MJ98" s="16"/>
      <c r="MK98" s="16"/>
      <c r="ML98" s="16"/>
    </row>
    <row r="99" spans="1:350" ht="13.9" hidden="1" customHeight="1" outlineLevel="3" x14ac:dyDescent="0.2">
      <c r="A99" s="186"/>
      <c r="B99" s="219"/>
      <c r="C99" s="215"/>
      <c r="D99" s="217"/>
      <c r="E99" s="176"/>
      <c r="F99" s="176"/>
      <c r="G99" s="176"/>
      <c r="H99" s="171"/>
      <c r="I99" s="171"/>
      <c r="J99" s="213"/>
      <c r="K99" s="213"/>
      <c r="L99" s="173"/>
      <c r="M99" s="173"/>
      <c r="N99" s="184"/>
      <c r="O99" s="157"/>
      <c r="P99" s="17" t="s">
        <v>26</v>
      </c>
      <c r="Q99" s="151"/>
      <c r="R99" s="151"/>
      <c r="S99" s="153"/>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151"/>
      <c r="AY99" s="151"/>
      <c r="AZ99" s="153"/>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151"/>
      <c r="CG99" s="151"/>
      <c r="CH99" s="153"/>
      <c r="CI99" s="141"/>
      <c r="CJ99" s="141"/>
      <c r="CK99" s="141"/>
      <c r="CL99" s="141"/>
      <c r="CM99" s="141"/>
      <c r="CN99" s="141"/>
      <c r="CO99" s="141"/>
      <c r="CP99" s="95"/>
      <c r="CQ99" s="95"/>
      <c r="CR99" s="95"/>
      <c r="CS99" s="95"/>
      <c r="CT99" s="95"/>
      <c r="CU99" s="95"/>
      <c r="CV99" s="95"/>
      <c r="CW99" s="141"/>
      <c r="CX99" s="141"/>
      <c r="CY99" s="141"/>
      <c r="CZ99" s="141"/>
      <c r="DA99" s="141"/>
      <c r="DB99" s="141"/>
      <c r="DC99" s="141"/>
      <c r="DD99" s="141"/>
      <c r="DE99" s="141"/>
      <c r="DF99" s="141"/>
      <c r="DG99" s="141"/>
      <c r="DH99" s="141"/>
      <c r="DI99" s="141"/>
      <c r="DJ99" s="141"/>
      <c r="DK99" s="141"/>
      <c r="DL99" s="141"/>
      <c r="DM99" s="141"/>
      <c r="DN99" s="151"/>
      <c r="DO99" s="151"/>
      <c r="DP99" s="153"/>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151"/>
      <c r="ET99" s="151"/>
      <c r="EU99" s="153"/>
      <c r="EV99" s="24"/>
      <c r="EW99" s="125"/>
      <c r="EX99" s="24"/>
      <c r="EY99" s="24"/>
      <c r="EZ99" s="24"/>
      <c r="FA99" s="24"/>
      <c r="FB99" s="24"/>
      <c r="FC99" s="24"/>
      <c r="FD99" s="24"/>
      <c r="FE99" s="24"/>
      <c r="FF99" s="24"/>
      <c r="FG99" s="24"/>
      <c r="FH99" s="24"/>
      <c r="FI99" s="24"/>
      <c r="FJ99" s="24"/>
      <c r="FK99" s="24"/>
      <c r="FL99" s="24"/>
      <c r="FM99" s="24"/>
      <c r="FN99" s="24"/>
      <c r="FO99" s="24"/>
      <c r="FP99" s="24"/>
      <c r="FQ99" s="24"/>
      <c r="FR99" s="24"/>
      <c r="FS99" s="24"/>
      <c r="FT99" s="24"/>
      <c r="FU99" s="24"/>
      <c r="FV99" s="24"/>
      <c r="FW99" s="24"/>
      <c r="FX99" s="24"/>
      <c r="FY99" s="24"/>
      <c r="FZ99" s="24"/>
      <c r="GA99" s="151"/>
      <c r="GB99" s="151"/>
      <c r="GC99" s="153"/>
      <c r="GD99" s="24"/>
      <c r="GE99" s="24"/>
      <c r="GF99" s="24"/>
      <c r="GG99" s="24"/>
      <c r="GH99" s="24"/>
      <c r="GI99" s="24"/>
      <c r="GJ99" s="24"/>
      <c r="GK99" s="24"/>
      <c r="GL99" s="24"/>
      <c r="GM99" s="24"/>
      <c r="GN99" s="24"/>
      <c r="GO99" s="24"/>
      <c r="GP99" s="24"/>
      <c r="GQ99" s="24"/>
      <c r="GR99" s="24"/>
      <c r="GS99" s="24"/>
      <c r="GT99" s="24"/>
      <c r="GU99" s="24"/>
      <c r="GV99" s="24"/>
      <c r="GW99" s="24"/>
      <c r="GX99" s="24"/>
      <c r="GY99" s="24"/>
      <c r="GZ99" s="24"/>
      <c r="HA99" s="24"/>
      <c r="HB99" s="24"/>
      <c r="HC99" s="24"/>
      <c r="HD99" s="24"/>
      <c r="HE99" s="24"/>
      <c r="HF99" s="24"/>
      <c r="HG99" s="24"/>
      <c r="HH99" s="151"/>
      <c r="HI99" s="151"/>
      <c r="HJ99" s="153"/>
      <c r="HK99" s="24"/>
      <c r="HL99" s="24"/>
      <c r="HM99" s="24"/>
      <c r="HN99" s="24"/>
      <c r="HO99" s="24"/>
      <c r="HP99" s="24"/>
      <c r="HQ99" s="24"/>
      <c r="HR99" s="24"/>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P99" s="151"/>
      <c r="IQ99" s="151"/>
      <c r="IR99" s="153"/>
      <c r="IS99" s="24"/>
      <c r="IT99" s="24"/>
      <c r="IU99" s="24"/>
      <c r="IV99" s="24"/>
      <c r="IW99" s="24"/>
      <c r="IX99" s="24"/>
      <c r="IY99" s="24"/>
      <c r="IZ99" s="24"/>
      <c r="JA99" s="24"/>
      <c r="JB99" s="24"/>
      <c r="JC99" s="24"/>
      <c r="JD99" s="24"/>
      <c r="JE99" s="24"/>
      <c r="JF99" s="24"/>
      <c r="JG99" s="24"/>
      <c r="JH99" s="24"/>
      <c r="JI99" s="24"/>
      <c r="JJ99" s="24"/>
      <c r="JK99" s="24"/>
      <c r="JL99" s="24"/>
      <c r="JM99" s="24"/>
      <c r="JN99" s="24"/>
      <c r="JO99" s="24"/>
      <c r="JP99" s="24"/>
      <c r="JQ99" s="24"/>
      <c r="JR99" s="24"/>
      <c r="JS99" s="24"/>
      <c r="JT99" s="24"/>
      <c r="JU99" s="25"/>
      <c r="JV99" s="24"/>
      <c r="JW99" s="151"/>
      <c r="JX99" s="151"/>
      <c r="JY99" s="153"/>
      <c r="JZ99" s="24"/>
      <c r="KA99" s="24"/>
      <c r="KB99" s="24"/>
      <c r="KC99" s="24"/>
      <c r="KD99" s="24"/>
      <c r="KE99" s="24"/>
      <c r="KF99" s="24"/>
      <c r="KG99" s="24"/>
      <c r="KH99" s="24"/>
      <c r="KI99" s="24"/>
      <c r="KJ99" s="24"/>
      <c r="KK99" s="24"/>
      <c r="KL99" s="24"/>
      <c r="KM99" s="24"/>
      <c r="KN99" s="24"/>
      <c r="KO99" s="24"/>
      <c r="KP99" s="24"/>
      <c r="KQ99" s="24"/>
      <c r="KR99" s="24"/>
      <c r="KS99" s="24"/>
      <c r="KT99" s="24"/>
      <c r="KU99" s="24"/>
      <c r="KV99" s="24"/>
      <c r="KW99" s="24"/>
      <c r="KX99" s="24"/>
      <c r="KY99" s="24"/>
      <c r="KZ99" s="24"/>
      <c r="LA99" s="24"/>
      <c r="LB99" s="24"/>
      <c r="LC99" s="24"/>
      <c r="LD99" s="24"/>
      <c r="LE99" s="151"/>
      <c r="LF99" s="151"/>
      <c r="LG99" s="153"/>
      <c r="LH99" s="24"/>
      <c r="LI99" s="24"/>
      <c r="LJ99" s="24"/>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4"/>
      <c r="MI99" s="24"/>
      <c r="MJ99" s="24"/>
      <c r="MK99" s="24"/>
      <c r="ML99" s="24"/>
    </row>
    <row r="100" spans="1:350" s="41" customFormat="1" ht="14.25" hidden="1" customHeight="1" outlineLevel="3" x14ac:dyDescent="0.25">
      <c r="A100" s="220" t="s">
        <v>32</v>
      </c>
      <c r="B100" s="175" t="s">
        <v>446</v>
      </c>
      <c r="C100" s="285" t="s">
        <v>59</v>
      </c>
      <c r="D100" s="278">
        <v>1</v>
      </c>
      <c r="E100" s="175">
        <v>0</v>
      </c>
      <c r="F100" s="175">
        <f>D100-E100</f>
        <v>1</v>
      </c>
      <c r="G100" s="175" t="s">
        <v>842</v>
      </c>
      <c r="H100" s="170" t="s">
        <v>884</v>
      </c>
      <c r="I100" s="170" t="s">
        <v>845</v>
      </c>
      <c r="J100" s="212">
        <f ca="1">E100+Q100+AX100+CF100+DN100+ES100+GA100+HH100+IP100+JW100+LE100</f>
        <v>1</v>
      </c>
      <c r="K100" s="212">
        <f>E100+R100+AY100+CG100+DO100+ET100+GB100+HI100+IQ100+JX100+LF100</f>
        <v>1</v>
      </c>
      <c r="L100" s="172">
        <f ca="1">K100/J100</f>
        <v>1</v>
      </c>
      <c r="M100" s="172">
        <f>K100/D100</f>
        <v>1</v>
      </c>
      <c r="N100" s="183">
        <f ca="1">SUMIF($EV$8:$FZ$9,$O$5,$EV101:$FZ101)-SUMIF($EV$8:$FZ$9,$Q$5,$EV101:$FZ101)</f>
        <v>0</v>
      </c>
      <c r="O100" s="154"/>
      <c r="P100" s="154"/>
      <c r="Q100" s="150">
        <v>0</v>
      </c>
      <c r="R100" s="150">
        <v>0</v>
      </c>
      <c r="S100" s="152" t="e">
        <v>#DIV/0!</v>
      </c>
      <c r="T100" s="154"/>
      <c r="U100" s="154"/>
      <c r="V100" s="154"/>
      <c r="W100" s="154"/>
      <c r="X100" s="154"/>
      <c r="Y100" s="154"/>
      <c r="Z100" s="154"/>
      <c r="AA100" s="154"/>
      <c r="AB100" s="154"/>
      <c r="AC100" s="154"/>
      <c r="AD100" s="154"/>
      <c r="AE100" s="154"/>
      <c r="AF100" s="154"/>
      <c r="AG100" s="154"/>
      <c r="AH100" s="154"/>
      <c r="AI100" s="154"/>
      <c r="AJ100" s="154"/>
      <c r="AK100" s="154"/>
      <c r="AL100" s="154"/>
      <c r="AM100" s="154"/>
      <c r="AN100" s="154"/>
      <c r="AO100" s="154"/>
      <c r="AP100" s="154"/>
      <c r="AQ100" s="154"/>
      <c r="AR100" s="154"/>
      <c r="AS100" s="154"/>
      <c r="AT100" s="154"/>
      <c r="AU100" s="154"/>
      <c r="AV100" s="154"/>
      <c r="AW100" s="154"/>
      <c r="AX100" s="150">
        <f t="shared" ca="1" si="209"/>
        <v>0</v>
      </c>
      <c r="AY100" s="150">
        <f>SUM(BA101:CE101)</f>
        <v>0</v>
      </c>
      <c r="AZ100" s="152" t="e">
        <f ca="1">AY100/AX100</f>
        <v>#DIV/0!</v>
      </c>
      <c r="BA100" s="154"/>
      <c r="BB100" s="154"/>
      <c r="BC100" s="154"/>
      <c r="BD100" s="154"/>
      <c r="BE100" s="154"/>
      <c r="BF100" s="154"/>
      <c r="BG100" s="154"/>
      <c r="BH100" s="154"/>
      <c r="BI100" s="154"/>
      <c r="BJ100" s="154"/>
      <c r="BK100" s="154"/>
      <c r="BL100" s="154"/>
      <c r="BM100" s="154"/>
      <c r="BN100" s="154"/>
      <c r="BO100" s="154"/>
      <c r="BP100" s="154"/>
      <c r="BQ100" s="154"/>
      <c r="BR100" s="154"/>
      <c r="BS100" s="154"/>
      <c r="BT100" s="154"/>
      <c r="BU100" s="154"/>
      <c r="BV100" s="154"/>
      <c r="BW100" s="154"/>
      <c r="BX100" s="154"/>
      <c r="BY100" s="154"/>
      <c r="BZ100" s="154"/>
      <c r="CA100" s="154"/>
      <c r="CB100" s="154"/>
      <c r="CC100" s="154"/>
      <c r="CD100" s="154"/>
      <c r="CE100" s="154"/>
      <c r="CF100" s="150">
        <f t="shared" ref="CF100" si="266">SUM(CI100:DM100)</f>
        <v>0</v>
      </c>
      <c r="CG100" s="150">
        <f>SUM(CI101:DM101)</f>
        <v>0</v>
      </c>
      <c r="CH100" s="152" t="e">
        <f>CG100/CF100</f>
        <v>#DIV/0!</v>
      </c>
      <c r="CI100" s="154"/>
      <c r="CJ100" s="154"/>
      <c r="CK100" s="154"/>
      <c r="CL100" s="154"/>
      <c r="CM100" s="154"/>
      <c r="CN100" s="154"/>
      <c r="CO100" s="154"/>
      <c r="CP100" s="158"/>
      <c r="CQ100" s="158"/>
      <c r="CR100" s="158"/>
      <c r="CS100" s="158"/>
      <c r="CT100" s="158"/>
      <c r="CU100" s="158"/>
      <c r="CV100" s="158"/>
      <c r="CW100" s="154"/>
      <c r="CX100" s="154"/>
      <c r="CY100" s="154"/>
      <c r="CZ100" s="154"/>
      <c r="DA100" s="154"/>
      <c r="DB100" s="154"/>
      <c r="DC100" s="154"/>
      <c r="DD100" s="154"/>
      <c r="DE100" s="154"/>
      <c r="DF100" s="154"/>
      <c r="DG100" s="154"/>
      <c r="DH100" s="154"/>
      <c r="DI100" s="154"/>
      <c r="DJ100" s="154"/>
      <c r="DK100" s="154"/>
      <c r="DL100" s="154"/>
      <c r="DM100" s="154"/>
      <c r="DN100" s="150">
        <f t="shared" ref="DN100" si="267">SUM(DQ100:ER100)</f>
        <v>0</v>
      </c>
      <c r="DO100" s="150">
        <f>SUM(DQ101:ER101)</f>
        <v>0</v>
      </c>
      <c r="DP100" s="152" t="e">
        <f t="shared" si="257"/>
        <v>#DIV/0!</v>
      </c>
      <c r="DQ100" s="154"/>
      <c r="DR100" s="154"/>
      <c r="DS100" s="154"/>
      <c r="DT100" s="154"/>
      <c r="DU100" s="154"/>
      <c r="DV100" s="154"/>
      <c r="DW100" s="154"/>
      <c r="DX100" s="154"/>
      <c r="DY100" s="154"/>
      <c r="DZ100" s="154"/>
      <c r="EA100" s="154"/>
      <c r="EB100" s="154"/>
      <c r="EC100" s="154"/>
      <c r="ED100" s="154"/>
      <c r="EE100" s="154"/>
      <c r="EF100" s="154"/>
      <c r="EG100" s="154"/>
      <c r="EH100" s="154"/>
      <c r="EI100" s="154"/>
      <c r="EJ100" s="154"/>
      <c r="EK100" s="154"/>
      <c r="EL100" s="154"/>
      <c r="EM100" s="154"/>
      <c r="EN100" s="154"/>
      <c r="EO100" s="154"/>
      <c r="EP100" s="154"/>
      <c r="EQ100" s="154"/>
      <c r="ER100" s="154"/>
      <c r="ES100" s="150">
        <f t="shared" ca="1" si="170"/>
        <v>0</v>
      </c>
      <c r="ET100" s="150">
        <f t="shared" si="118"/>
        <v>0</v>
      </c>
      <c r="EU100" s="152" t="e">
        <f t="shared" ca="1" si="119"/>
        <v>#DIV/0!</v>
      </c>
      <c r="EV100" s="154"/>
      <c r="EW100" s="160"/>
      <c r="EX100" s="154"/>
      <c r="EY100" s="154"/>
      <c r="EZ100" s="154"/>
      <c r="FA100" s="154"/>
      <c r="FB100" s="154"/>
      <c r="FC100" s="154"/>
      <c r="FD100" s="154"/>
      <c r="FE100" s="154"/>
      <c r="FF100" s="154"/>
      <c r="FG100" s="154"/>
      <c r="FH100" s="154"/>
      <c r="FI100" s="154"/>
      <c r="FJ100" s="154"/>
      <c r="FK100" s="154"/>
      <c r="FL100" s="154"/>
      <c r="FM100" s="154"/>
      <c r="FN100" s="154"/>
      <c r="FO100" s="154"/>
      <c r="FP100" s="154"/>
      <c r="FQ100" s="154"/>
      <c r="FR100" s="154"/>
      <c r="FS100" s="154"/>
      <c r="FT100" s="154"/>
      <c r="FU100" s="154"/>
      <c r="FV100" s="154"/>
      <c r="FW100" s="154"/>
      <c r="FX100" s="154"/>
      <c r="FY100" s="154"/>
      <c r="FZ100" s="154"/>
      <c r="GA100" s="150">
        <f t="shared" ref="GA100" ca="1" si="268">SUMIF($GD$8:$HG$9,$O$5,GD100:HG100)</f>
        <v>1</v>
      </c>
      <c r="GB100" s="150">
        <f t="shared" ref="GB100" si="269">SUM(GD101:HG101)</f>
        <v>1</v>
      </c>
      <c r="GC100" s="152">
        <f t="shared" ref="GC100" ca="1" si="270">GB100/GA100</f>
        <v>1</v>
      </c>
      <c r="GD100" s="154"/>
      <c r="GE100" s="154"/>
      <c r="GF100" s="154"/>
      <c r="GG100" s="154"/>
      <c r="GH100" s="154"/>
      <c r="GI100" s="154"/>
      <c r="GJ100" s="154"/>
      <c r="GK100" s="154"/>
      <c r="GL100" s="154"/>
      <c r="GM100" s="154"/>
      <c r="GN100" s="154"/>
      <c r="GO100" s="154"/>
      <c r="GP100" s="154"/>
      <c r="GQ100" s="154"/>
      <c r="GR100" s="154"/>
      <c r="GS100" s="154"/>
      <c r="GT100" s="42">
        <v>1</v>
      </c>
      <c r="GU100" s="154"/>
      <c r="GV100" s="154"/>
      <c r="GW100" s="154"/>
      <c r="GX100" s="154"/>
      <c r="GY100" s="154"/>
      <c r="GZ100" s="154"/>
      <c r="HA100" s="154"/>
      <c r="HB100" s="154"/>
      <c r="HC100" s="154"/>
      <c r="HD100" s="154"/>
      <c r="HE100" s="154"/>
      <c r="HF100" s="154"/>
      <c r="HG100" s="154"/>
      <c r="HH100" s="150"/>
      <c r="HI100" s="150">
        <v>0</v>
      </c>
      <c r="HJ100" s="154"/>
      <c r="HK100" s="154"/>
      <c r="HL100" s="154"/>
      <c r="HM100" s="154"/>
      <c r="HN100" s="154"/>
      <c r="HO100" s="154"/>
      <c r="HP100" s="154"/>
      <c r="HQ100" s="154"/>
      <c r="HR100" s="154"/>
      <c r="HS100" s="154"/>
      <c r="HT100" s="154"/>
      <c r="HU100" s="154"/>
      <c r="HV100" s="154"/>
      <c r="HW100" s="154"/>
      <c r="HX100" s="154"/>
      <c r="HY100" s="154"/>
      <c r="HZ100" s="154"/>
      <c r="IA100" s="154"/>
      <c r="IB100" s="154"/>
      <c r="IC100" s="154"/>
      <c r="ID100" s="154"/>
      <c r="IE100" s="154"/>
      <c r="IF100" s="154"/>
      <c r="IG100" s="154"/>
      <c r="IH100" s="154"/>
      <c r="II100" s="154"/>
      <c r="IJ100" s="154"/>
      <c r="IK100" s="154"/>
      <c r="IL100" s="154"/>
      <c r="IM100" s="154"/>
      <c r="IN100" s="154"/>
      <c r="IO100" s="154"/>
      <c r="IP100" s="150"/>
      <c r="IQ100" s="150">
        <v>0</v>
      </c>
      <c r="IR100" s="154"/>
      <c r="IS100" s="154"/>
      <c r="IT100" s="154"/>
      <c r="IU100" s="154"/>
      <c r="IV100" s="154"/>
      <c r="IW100" s="154"/>
      <c r="IX100" s="154"/>
      <c r="IY100" s="154"/>
      <c r="IZ100" s="154"/>
      <c r="JA100" s="154"/>
      <c r="JB100" s="154"/>
      <c r="JC100" s="154"/>
      <c r="JD100" s="154"/>
      <c r="JE100" s="154"/>
      <c r="JF100" s="154"/>
      <c r="JG100" s="154"/>
      <c r="JH100" s="154"/>
      <c r="JI100" s="154"/>
      <c r="JJ100" s="154"/>
      <c r="JK100" s="154"/>
      <c r="JL100" s="154"/>
      <c r="JM100" s="154"/>
      <c r="JN100" s="154"/>
      <c r="JO100" s="154"/>
      <c r="JP100" s="154"/>
      <c r="JQ100" s="154"/>
      <c r="JR100" s="154"/>
      <c r="JS100" s="154"/>
      <c r="JT100" s="154"/>
      <c r="JU100" s="154"/>
      <c r="JV100" s="154"/>
      <c r="JW100" s="150"/>
      <c r="JX100" s="150">
        <v>0</v>
      </c>
      <c r="JY100" s="154"/>
      <c r="JZ100" s="154"/>
      <c r="KA100" s="154"/>
      <c r="KB100" s="154"/>
      <c r="KC100" s="154"/>
      <c r="KD100" s="154"/>
      <c r="KE100" s="154"/>
      <c r="KF100" s="154"/>
      <c r="KG100" s="154"/>
      <c r="KH100" s="154"/>
      <c r="KI100" s="154"/>
      <c r="KJ100" s="154"/>
      <c r="KK100" s="154"/>
      <c r="KL100" s="154"/>
      <c r="KM100" s="154"/>
      <c r="KN100" s="154"/>
      <c r="KO100" s="154"/>
      <c r="KP100" s="154"/>
      <c r="KQ100" s="154"/>
      <c r="KR100" s="154"/>
      <c r="KS100" s="154"/>
      <c r="KT100" s="154"/>
      <c r="KU100" s="154"/>
      <c r="KV100" s="154"/>
      <c r="KW100" s="154"/>
      <c r="KX100" s="154"/>
      <c r="KY100" s="154"/>
      <c r="KZ100" s="154"/>
      <c r="LA100" s="154"/>
      <c r="LB100" s="154"/>
      <c r="LC100" s="154"/>
      <c r="LD100" s="154"/>
      <c r="LE100" s="150"/>
      <c r="LF100" s="150">
        <v>0</v>
      </c>
      <c r="LG100" s="154"/>
      <c r="LH100" s="154"/>
      <c r="LI100" s="154"/>
      <c r="LJ100" s="154"/>
      <c r="LK100" s="154"/>
      <c r="LL100" s="154"/>
      <c r="LM100" s="154"/>
      <c r="LN100" s="154"/>
      <c r="LO100" s="154"/>
      <c r="LP100" s="154"/>
      <c r="LQ100" s="154"/>
      <c r="LR100" s="154"/>
      <c r="LS100" s="154"/>
      <c r="LT100" s="154"/>
      <c r="LU100" s="154"/>
      <c r="LV100" s="154"/>
      <c r="LW100" s="154"/>
      <c r="LX100" s="154"/>
      <c r="LY100" s="154"/>
      <c r="LZ100" s="154"/>
      <c r="MA100" s="154"/>
      <c r="MB100" s="154"/>
      <c r="MC100" s="154"/>
      <c r="MD100" s="154"/>
      <c r="ME100" s="154"/>
      <c r="MF100" s="154"/>
      <c r="MG100" s="154"/>
      <c r="MH100" s="154"/>
      <c r="MI100" s="154"/>
      <c r="MJ100" s="154"/>
      <c r="MK100" s="154"/>
      <c r="ML100" s="154"/>
    </row>
    <row r="101" spans="1:350" s="41" customFormat="1" ht="14.25" hidden="1" customHeight="1" outlineLevel="3" x14ac:dyDescent="0.25">
      <c r="A101" s="221"/>
      <c r="B101" s="176"/>
      <c r="C101" s="286"/>
      <c r="D101" s="176"/>
      <c r="E101" s="176"/>
      <c r="F101" s="176"/>
      <c r="G101" s="176"/>
      <c r="H101" s="171"/>
      <c r="I101" s="171"/>
      <c r="J101" s="213"/>
      <c r="K101" s="213"/>
      <c r="L101" s="173"/>
      <c r="M101" s="173"/>
      <c r="N101" s="184"/>
      <c r="O101" s="155"/>
      <c r="P101" s="155"/>
      <c r="Q101" s="151"/>
      <c r="R101" s="151"/>
      <c r="S101" s="153"/>
      <c r="T101" s="155"/>
      <c r="U101" s="155"/>
      <c r="V101" s="155"/>
      <c r="W101" s="155"/>
      <c r="X101" s="155"/>
      <c r="Y101" s="155"/>
      <c r="Z101" s="155"/>
      <c r="AA101" s="155"/>
      <c r="AB101" s="155"/>
      <c r="AC101" s="155"/>
      <c r="AD101" s="155"/>
      <c r="AE101" s="155"/>
      <c r="AF101" s="155"/>
      <c r="AG101" s="155"/>
      <c r="AH101" s="155"/>
      <c r="AI101" s="155"/>
      <c r="AJ101" s="155"/>
      <c r="AK101" s="155"/>
      <c r="AL101" s="155"/>
      <c r="AM101" s="155"/>
      <c r="AN101" s="155"/>
      <c r="AO101" s="155"/>
      <c r="AP101" s="155"/>
      <c r="AQ101" s="155"/>
      <c r="AR101" s="155"/>
      <c r="AS101" s="155"/>
      <c r="AT101" s="155"/>
      <c r="AU101" s="155"/>
      <c r="AV101" s="155"/>
      <c r="AW101" s="155"/>
      <c r="AX101" s="151"/>
      <c r="AY101" s="151"/>
      <c r="AZ101" s="153"/>
      <c r="BA101" s="155"/>
      <c r="BB101" s="155"/>
      <c r="BC101" s="155"/>
      <c r="BD101" s="155"/>
      <c r="BE101" s="155"/>
      <c r="BF101" s="155"/>
      <c r="BG101" s="155"/>
      <c r="BH101" s="155"/>
      <c r="BI101" s="155"/>
      <c r="BJ101" s="155"/>
      <c r="BK101" s="155"/>
      <c r="BL101" s="155"/>
      <c r="BM101" s="155"/>
      <c r="BN101" s="155"/>
      <c r="BO101" s="155"/>
      <c r="BP101" s="155"/>
      <c r="BQ101" s="155"/>
      <c r="BR101" s="155"/>
      <c r="BS101" s="155"/>
      <c r="BT101" s="155"/>
      <c r="BU101" s="155"/>
      <c r="BV101" s="155"/>
      <c r="BW101" s="155"/>
      <c r="BX101" s="155"/>
      <c r="BY101" s="155"/>
      <c r="BZ101" s="155"/>
      <c r="CA101" s="155"/>
      <c r="CB101" s="155"/>
      <c r="CC101" s="155"/>
      <c r="CD101" s="155"/>
      <c r="CE101" s="155"/>
      <c r="CF101" s="151"/>
      <c r="CG101" s="151"/>
      <c r="CH101" s="153"/>
      <c r="CI101" s="155"/>
      <c r="CJ101" s="155"/>
      <c r="CK101" s="155"/>
      <c r="CL101" s="155"/>
      <c r="CM101" s="155"/>
      <c r="CN101" s="155"/>
      <c r="CO101" s="155"/>
      <c r="CP101" s="159"/>
      <c r="CQ101" s="159"/>
      <c r="CR101" s="159"/>
      <c r="CS101" s="159"/>
      <c r="CT101" s="159"/>
      <c r="CU101" s="159"/>
      <c r="CV101" s="159"/>
      <c r="CW101" s="155"/>
      <c r="CX101" s="155"/>
      <c r="CY101" s="155"/>
      <c r="CZ101" s="155"/>
      <c r="DA101" s="155"/>
      <c r="DB101" s="155"/>
      <c r="DC101" s="155"/>
      <c r="DD101" s="155"/>
      <c r="DE101" s="155"/>
      <c r="DF101" s="155"/>
      <c r="DG101" s="155"/>
      <c r="DH101" s="155"/>
      <c r="DI101" s="155"/>
      <c r="DJ101" s="155"/>
      <c r="DK101" s="155"/>
      <c r="DL101" s="155"/>
      <c r="DM101" s="155"/>
      <c r="DN101" s="151"/>
      <c r="DO101" s="151"/>
      <c r="DP101" s="153"/>
      <c r="DQ101" s="155"/>
      <c r="DR101" s="155"/>
      <c r="DS101" s="155"/>
      <c r="DT101" s="155"/>
      <c r="DU101" s="155"/>
      <c r="DV101" s="155"/>
      <c r="DW101" s="155"/>
      <c r="DX101" s="155"/>
      <c r="DY101" s="155"/>
      <c r="DZ101" s="155"/>
      <c r="EA101" s="155"/>
      <c r="EB101" s="155"/>
      <c r="EC101" s="155"/>
      <c r="ED101" s="155"/>
      <c r="EE101" s="155"/>
      <c r="EF101" s="155"/>
      <c r="EG101" s="155"/>
      <c r="EH101" s="155"/>
      <c r="EI101" s="155"/>
      <c r="EJ101" s="155"/>
      <c r="EK101" s="155"/>
      <c r="EL101" s="155"/>
      <c r="EM101" s="155"/>
      <c r="EN101" s="155"/>
      <c r="EO101" s="155"/>
      <c r="EP101" s="155"/>
      <c r="EQ101" s="155"/>
      <c r="ER101" s="155"/>
      <c r="ES101" s="151"/>
      <c r="ET101" s="151"/>
      <c r="EU101" s="153"/>
      <c r="EV101" s="155"/>
      <c r="EW101" s="161"/>
      <c r="EX101" s="155"/>
      <c r="EY101" s="155"/>
      <c r="EZ101" s="155"/>
      <c r="FA101" s="155"/>
      <c r="FB101" s="155"/>
      <c r="FC101" s="155"/>
      <c r="FD101" s="155"/>
      <c r="FE101" s="155"/>
      <c r="FF101" s="155"/>
      <c r="FG101" s="155"/>
      <c r="FH101" s="155"/>
      <c r="FI101" s="155"/>
      <c r="FJ101" s="155"/>
      <c r="FK101" s="155"/>
      <c r="FL101" s="155"/>
      <c r="FM101" s="155"/>
      <c r="FN101" s="155"/>
      <c r="FO101" s="155"/>
      <c r="FP101" s="155"/>
      <c r="FQ101" s="155"/>
      <c r="FR101" s="155"/>
      <c r="FS101" s="155"/>
      <c r="FT101" s="155"/>
      <c r="FU101" s="155"/>
      <c r="FV101" s="155"/>
      <c r="FW101" s="155"/>
      <c r="FX101" s="155"/>
      <c r="FY101" s="155"/>
      <c r="FZ101" s="155"/>
      <c r="GA101" s="151"/>
      <c r="GB101" s="151"/>
      <c r="GC101" s="153"/>
      <c r="GD101" s="155"/>
      <c r="GE101" s="155"/>
      <c r="GF101" s="155"/>
      <c r="GG101" s="155"/>
      <c r="GH101" s="155"/>
      <c r="GI101" s="155"/>
      <c r="GJ101" s="155"/>
      <c r="GK101" s="155"/>
      <c r="GL101" s="155"/>
      <c r="GM101" s="155"/>
      <c r="GN101" s="155"/>
      <c r="GO101" s="155"/>
      <c r="GP101" s="155"/>
      <c r="GQ101" s="155"/>
      <c r="GR101" s="155"/>
      <c r="GS101" s="155"/>
      <c r="GT101" s="43">
        <v>1</v>
      </c>
      <c r="GU101" s="155"/>
      <c r="GV101" s="155"/>
      <c r="GW101" s="155"/>
      <c r="GX101" s="155"/>
      <c r="GY101" s="155"/>
      <c r="GZ101" s="155"/>
      <c r="HA101" s="155"/>
      <c r="HB101" s="155"/>
      <c r="HC101" s="155"/>
      <c r="HD101" s="155"/>
      <c r="HE101" s="155"/>
      <c r="HF101" s="155"/>
      <c r="HG101" s="155"/>
      <c r="HH101" s="151"/>
      <c r="HI101" s="151"/>
      <c r="HJ101" s="155"/>
      <c r="HK101" s="155"/>
      <c r="HL101" s="155"/>
      <c r="HM101" s="155"/>
      <c r="HN101" s="155"/>
      <c r="HO101" s="155"/>
      <c r="HP101" s="155"/>
      <c r="HQ101" s="155"/>
      <c r="HR101" s="155"/>
      <c r="HS101" s="155"/>
      <c r="HT101" s="155"/>
      <c r="HU101" s="155"/>
      <c r="HV101" s="155"/>
      <c r="HW101" s="155"/>
      <c r="HX101" s="155"/>
      <c r="HY101" s="155"/>
      <c r="HZ101" s="155"/>
      <c r="IA101" s="155"/>
      <c r="IB101" s="155"/>
      <c r="IC101" s="155"/>
      <c r="ID101" s="155"/>
      <c r="IE101" s="155"/>
      <c r="IF101" s="155"/>
      <c r="IG101" s="155"/>
      <c r="IH101" s="155"/>
      <c r="II101" s="155"/>
      <c r="IJ101" s="155"/>
      <c r="IK101" s="155"/>
      <c r="IL101" s="155"/>
      <c r="IM101" s="155"/>
      <c r="IN101" s="155"/>
      <c r="IO101" s="155"/>
      <c r="IP101" s="151"/>
      <c r="IQ101" s="151"/>
      <c r="IR101" s="155"/>
      <c r="IS101" s="155"/>
      <c r="IT101" s="155"/>
      <c r="IU101" s="155"/>
      <c r="IV101" s="155"/>
      <c r="IW101" s="155"/>
      <c r="IX101" s="155"/>
      <c r="IY101" s="155"/>
      <c r="IZ101" s="155"/>
      <c r="JA101" s="155"/>
      <c r="JB101" s="155"/>
      <c r="JC101" s="155"/>
      <c r="JD101" s="155"/>
      <c r="JE101" s="155"/>
      <c r="JF101" s="155"/>
      <c r="JG101" s="155"/>
      <c r="JH101" s="155"/>
      <c r="JI101" s="155"/>
      <c r="JJ101" s="155"/>
      <c r="JK101" s="155"/>
      <c r="JL101" s="155"/>
      <c r="JM101" s="155"/>
      <c r="JN101" s="155"/>
      <c r="JO101" s="155"/>
      <c r="JP101" s="155"/>
      <c r="JQ101" s="155"/>
      <c r="JR101" s="155"/>
      <c r="JS101" s="155"/>
      <c r="JT101" s="155"/>
      <c r="JU101" s="155"/>
      <c r="JV101" s="155"/>
      <c r="JW101" s="151"/>
      <c r="JX101" s="151"/>
      <c r="JY101" s="155"/>
      <c r="JZ101" s="155"/>
      <c r="KA101" s="155"/>
      <c r="KB101" s="155"/>
      <c r="KC101" s="155"/>
      <c r="KD101" s="155"/>
      <c r="KE101" s="155"/>
      <c r="KF101" s="155"/>
      <c r="KG101" s="155"/>
      <c r="KH101" s="155"/>
      <c r="KI101" s="155"/>
      <c r="KJ101" s="155"/>
      <c r="KK101" s="155"/>
      <c r="KL101" s="155"/>
      <c r="KM101" s="155"/>
      <c r="KN101" s="155"/>
      <c r="KO101" s="155"/>
      <c r="KP101" s="155"/>
      <c r="KQ101" s="155"/>
      <c r="KR101" s="155"/>
      <c r="KS101" s="155"/>
      <c r="KT101" s="155"/>
      <c r="KU101" s="155"/>
      <c r="KV101" s="155"/>
      <c r="KW101" s="155"/>
      <c r="KX101" s="155"/>
      <c r="KY101" s="155"/>
      <c r="KZ101" s="155"/>
      <c r="LA101" s="155"/>
      <c r="LB101" s="155"/>
      <c r="LC101" s="155"/>
      <c r="LD101" s="155"/>
      <c r="LE101" s="151"/>
      <c r="LF101" s="151"/>
      <c r="LG101" s="155"/>
      <c r="LH101" s="155"/>
      <c r="LI101" s="155"/>
      <c r="LJ101" s="155"/>
      <c r="LK101" s="155"/>
      <c r="LL101" s="155"/>
      <c r="LM101" s="155"/>
      <c r="LN101" s="155"/>
      <c r="LO101" s="155"/>
      <c r="LP101" s="155"/>
      <c r="LQ101" s="155"/>
      <c r="LR101" s="155"/>
      <c r="LS101" s="155"/>
      <c r="LT101" s="155"/>
      <c r="LU101" s="155"/>
      <c r="LV101" s="155"/>
      <c r="LW101" s="155"/>
      <c r="LX101" s="155"/>
      <c r="LY101" s="155"/>
      <c r="LZ101" s="155"/>
      <c r="MA101" s="155"/>
      <c r="MB101" s="155"/>
      <c r="MC101" s="155"/>
      <c r="MD101" s="155"/>
      <c r="ME101" s="155"/>
      <c r="MF101" s="155"/>
      <c r="MG101" s="155"/>
      <c r="MH101" s="155"/>
      <c r="MI101" s="155"/>
      <c r="MJ101" s="155"/>
      <c r="MK101" s="155"/>
      <c r="ML101" s="155"/>
    </row>
    <row r="102" spans="1:350" ht="13.9" hidden="1" customHeight="1" outlineLevel="3" x14ac:dyDescent="0.2">
      <c r="A102" s="185" t="s">
        <v>129</v>
      </c>
      <c r="B102" s="218" t="s">
        <v>804</v>
      </c>
      <c r="C102" s="214" t="s">
        <v>99</v>
      </c>
      <c r="D102" s="216">
        <v>4</v>
      </c>
      <c r="E102" s="175"/>
      <c r="F102" s="175">
        <f>D102-E102</f>
        <v>4</v>
      </c>
      <c r="G102" s="175" t="s">
        <v>847</v>
      </c>
      <c r="H102" s="170" t="s">
        <v>882</v>
      </c>
      <c r="I102" s="170" t="s">
        <v>1012</v>
      </c>
      <c r="J102" s="212">
        <f ca="1">E102+Q102+AX102+CF102+DN102+ES102+GA102+HH102+IP102+JW102+LE102</f>
        <v>4</v>
      </c>
      <c r="K102" s="212">
        <f>E102+R102+AY102+CG102+DO102+ET102+GB102+HI102+IQ102+JX102+LF102</f>
        <v>4</v>
      </c>
      <c r="L102" s="172">
        <f ca="1">K102/J102</f>
        <v>1</v>
      </c>
      <c r="M102" s="172">
        <f>K102/D102</f>
        <v>1</v>
      </c>
      <c r="N102" s="183">
        <f ca="1">SUMIF($EV$8:$FZ$9,$O$5,$EV103:$FZ103)-SUMIF($EV$8:$FZ$9,$Q$5,$EV103:$FZ103)</f>
        <v>0</v>
      </c>
      <c r="O102" s="156"/>
      <c r="P102" s="16" t="s">
        <v>25</v>
      </c>
      <c r="Q102" s="150">
        <v>0</v>
      </c>
      <c r="R102" s="150">
        <v>0</v>
      </c>
      <c r="S102" s="152" t="e">
        <v>#DIV/0!</v>
      </c>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50">
        <f t="shared" ca="1" si="209"/>
        <v>0</v>
      </c>
      <c r="AY102" s="150">
        <f>SUM(BA103:CE103)</f>
        <v>0</v>
      </c>
      <c r="AZ102" s="152" t="e">
        <f ca="1">AY102/AX102</f>
        <v>#DIV/0!</v>
      </c>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50">
        <f t="shared" ref="CF102" si="271">SUM(CI102:DM102)</f>
        <v>4</v>
      </c>
      <c r="CG102" s="150">
        <f>SUM(CI103:DM103)</f>
        <v>0</v>
      </c>
      <c r="CH102" s="152">
        <f>CG102/CF102</f>
        <v>0</v>
      </c>
      <c r="CI102" s="129"/>
      <c r="CJ102" s="129"/>
      <c r="CK102" s="129"/>
      <c r="CL102" s="129"/>
      <c r="CM102" s="129"/>
      <c r="CN102" s="129"/>
      <c r="CO102" s="129"/>
      <c r="CP102" s="101"/>
      <c r="CQ102" s="101"/>
      <c r="CR102" s="101"/>
      <c r="CS102" s="101"/>
      <c r="CT102" s="101">
        <v>2</v>
      </c>
      <c r="CU102" s="101">
        <v>2</v>
      </c>
      <c r="CV102" s="101"/>
      <c r="CW102" s="129"/>
      <c r="CX102" s="129"/>
      <c r="CY102" s="129"/>
      <c r="CZ102" s="129"/>
      <c r="DA102" s="129"/>
      <c r="DB102" s="129"/>
      <c r="DC102" s="129"/>
      <c r="DD102" s="129"/>
      <c r="DE102" s="129"/>
      <c r="DF102" s="129"/>
      <c r="DG102" s="129"/>
      <c r="DH102" s="129"/>
      <c r="DI102" s="129"/>
      <c r="DJ102" s="129"/>
      <c r="DK102" s="129"/>
      <c r="DL102" s="129"/>
      <c r="DM102" s="129"/>
      <c r="DN102" s="150">
        <f t="shared" ref="DN102" si="272">SUM(DQ102:ER102)</f>
        <v>0</v>
      </c>
      <c r="DO102" s="150">
        <f>SUM(DQ103:ER103)</f>
        <v>0</v>
      </c>
      <c r="DP102" s="152" t="e">
        <f t="shared" si="257"/>
        <v>#DIV/0!</v>
      </c>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50">
        <f t="shared" ca="1" si="170"/>
        <v>0</v>
      </c>
      <c r="ET102" s="150">
        <f t="shared" si="118"/>
        <v>4</v>
      </c>
      <c r="EU102" s="152" t="e">
        <f t="shared" ca="1" si="119"/>
        <v>#DIV/0!</v>
      </c>
      <c r="EV102" s="16"/>
      <c r="EW102" s="67"/>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50">
        <f t="shared" ref="GA102" ca="1" si="273">SUMIF($GD$8:$HG$9,$O$5,GD102:HG102)</f>
        <v>0</v>
      </c>
      <c r="GB102" s="150">
        <f t="shared" ref="GB102" si="274">SUM(GD103:HG103)</f>
        <v>0</v>
      </c>
      <c r="GC102" s="152" t="e">
        <f t="shared" ref="GC102" ca="1" si="275">GB102/GA102</f>
        <v>#DIV/0!</v>
      </c>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50"/>
      <c r="HI102" s="150">
        <v>0</v>
      </c>
      <c r="HJ102" s="152" t="e">
        <v>#DIV/0!</v>
      </c>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50"/>
      <c r="IQ102" s="150">
        <v>0</v>
      </c>
      <c r="IR102" s="152" t="e">
        <v>#DIV/0!</v>
      </c>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23"/>
      <c r="JV102" s="16"/>
      <c r="JW102" s="150"/>
      <c r="JX102" s="150">
        <v>0</v>
      </c>
      <c r="JY102" s="152" t="e">
        <v>#DIV/0!</v>
      </c>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50"/>
      <c r="LF102" s="150">
        <v>0</v>
      </c>
      <c r="LG102" s="152" t="e">
        <v>#DIV/0!</v>
      </c>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row>
    <row r="103" spans="1:350" ht="13.9" hidden="1" customHeight="1" outlineLevel="3" x14ac:dyDescent="0.2">
      <c r="A103" s="186"/>
      <c r="B103" s="219"/>
      <c r="C103" s="215"/>
      <c r="D103" s="217"/>
      <c r="E103" s="176"/>
      <c r="F103" s="176"/>
      <c r="G103" s="176"/>
      <c r="H103" s="171"/>
      <c r="I103" s="171"/>
      <c r="J103" s="213"/>
      <c r="K103" s="213"/>
      <c r="L103" s="173"/>
      <c r="M103" s="173"/>
      <c r="N103" s="184"/>
      <c r="O103" s="157"/>
      <c r="P103" s="17" t="s">
        <v>26</v>
      </c>
      <c r="Q103" s="151"/>
      <c r="R103" s="151"/>
      <c r="S103" s="153"/>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151"/>
      <c r="AY103" s="151"/>
      <c r="AZ103" s="153"/>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151"/>
      <c r="CG103" s="151"/>
      <c r="CH103" s="153"/>
      <c r="CI103" s="141"/>
      <c r="CJ103" s="141"/>
      <c r="CK103" s="141"/>
      <c r="CL103" s="141"/>
      <c r="CM103" s="141"/>
      <c r="CN103" s="141"/>
      <c r="CO103" s="141"/>
      <c r="CP103" s="95"/>
      <c r="CQ103" s="95"/>
      <c r="CR103" s="95"/>
      <c r="CS103" s="95"/>
      <c r="CT103" s="95"/>
      <c r="CU103" s="95"/>
      <c r="CV103" s="95"/>
      <c r="CW103" s="141"/>
      <c r="CX103" s="141"/>
      <c r="CY103" s="141"/>
      <c r="CZ103" s="141"/>
      <c r="DA103" s="141"/>
      <c r="DB103" s="141"/>
      <c r="DC103" s="141"/>
      <c r="DD103" s="141"/>
      <c r="DE103" s="141"/>
      <c r="DF103" s="141"/>
      <c r="DG103" s="141"/>
      <c r="DH103" s="141"/>
      <c r="DI103" s="141"/>
      <c r="DJ103" s="141"/>
      <c r="DK103" s="141"/>
      <c r="DL103" s="141"/>
      <c r="DM103" s="141"/>
      <c r="DN103" s="151"/>
      <c r="DO103" s="151"/>
      <c r="DP103" s="153"/>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151"/>
      <c r="ET103" s="151"/>
      <c r="EU103" s="153"/>
      <c r="EV103" s="24"/>
      <c r="EW103" s="125"/>
      <c r="EX103" s="24"/>
      <c r="EY103" s="24"/>
      <c r="EZ103" s="24"/>
      <c r="FA103" s="24"/>
      <c r="FB103" s="24"/>
      <c r="FC103" s="24"/>
      <c r="FD103" s="24"/>
      <c r="FE103" s="24"/>
      <c r="FF103" s="24"/>
      <c r="FG103" s="24"/>
      <c r="FH103" s="24"/>
      <c r="FI103" s="24"/>
      <c r="FJ103" s="24"/>
      <c r="FK103" s="24"/>
      <c r="FL103" s="24"/>
      <c r="FM103" s="24"/>
      <c r="FN103" s="24"/>
      <c r="FO103" s="24">
        <v>4</v>
      </c>
      <c r="FP103" s="24"/>
      <c r="FQ103" s="24"/>
      <c r="FR103" s="24"/>
      <c r="FS103" s="24"/>
      <c r="FT103" s="24"/>
      <c r="FU103" s="24"/>
      <c r="FV103" s="24"/>
      <c r="FW103" s="24"/>
      <c r="FX103" s="24"/>
      <c r="FY103" s="24"/>
      <c r="FZ103" s="24"/>
      <c r="GA103" s="151"/>
      <c r="GB103" s="151"/>
      <c r="GC103" s="153"/>
      <c r="GD103" s="24"/>
      <c r="GE103" s="24"/>
      <c r="GF103" s="24"/>
      <c r="GG103" s="24"/>
      <c r="GH103" s="24"/>
      <c r="GI103" s="24"/>
      <c r="GJ103" s="24"/>
      <c r="GK103" s="24"/>
      <c r="GL103" s="24"/>
      <c r="GM103" s="24"/>
      <c r="GN103" s="24"/>
      <c r="GO103" s="24"/>
      <c r="GP103" s="24"/>
      <c r="GQ103" s="24"/>
      <c r="GR103" s="24"/>
      <c r="GS103" s="24"/>
      <c r="GT103" s="24"/>
      <c r="GU103" s="24"/>
      <c r="GV103" s="24"/>
      <c r="GW103" s="24"/>
      <c r="GX103" s="24"/>
      <c r="GY103" s="24"/>
      <c r="GZ103" s="24"/>
      <c r="HA103" s="24"/>
      <c r="HB103" s="24"/>
      <c r="HC103" s="24"/>
      <c r="HD103" s="24"/>
      <c r="HE103" s="24"/>
      <c r="HF103" s="24"/>
      <c r="HG103" s="24"/>
      <c r="HH103" s="151"/>
      <c r="HI103" s="151"/>
      <c r="HJ103" s="153"/>
      <c r="HK103" s="24"/>
      <c r="HL103" s="24"/>
      <c r="HM103" s="24"/>
      <c r="HN103" s="24"/>
      <c r="HO103" s="24"/>
      <c r="HP103" s="24"/>
      <c r="HQ103" s="24"/>
      <c r="HR103" s="24"/>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P103" s="151"/>
      <c r="IQ103" s="151"/>
      <c r="IR103" s="153"/>
      <c r="IS103" s="24"/>
      <c r="IT103" s="24"/>
      <c r="IU103" s="24"/>
      <c r="IV103" s="24"/>
      <c r="IW103" s="24"/>
      <c r="IX103" s="24"/>
      <c r="IY103" s="24"/>
      <c r="IZ103" s="24"/>
      <c r="JA103" s="24"/>
      <c r="JB103" s="24"/>
      <c r="JC103" s="24"/>
      <c r="JD103" s="24"/>
      <c r="JE103" s="24"/>
      <c r="JF103" s="24"/>
      <c r="JG103" s="24"/>
      <c r="JH103" s="24"/>
      <c r="JI103" s="24"/>
      <c r="JJ103" s="24"/>
      <c r="JK103" s="24"/>
      <c r="JL103" s="24"/>
      <c r="JM103" s="24"/>
      <c r="JN103" s="24"/>
      <c r="JO103" s="24"/>
      <c r="JP103" s="24"/>
      <c r="JQ103" s="24"/>
      <c r="JR103" s="24"/>
      <c r="JS103" s="24"/>
      <c r="JT103" s="24"/>
      <c r="JU103" s="25"/>
      <c r="JV103" s="24"/>
      <c r="JW103" s="151"/>
      <c r="JX103" s="151"/>
      <c r="JY103" s="153"/>
      <c r="JZ103" s="24"/>
      <c r="KA103" s="24"/>
      <c r="KB103" s="24"/>
      <c r="KC103" s="24"/>
      <c r="KD103" s="24"/>
      <c r="KE103" s="24"/>
      <c r="KF103" s="24"/>
      <c r="KG103" s="24"/>
      <c r="KH103" s="24"/>
      <c r="KI103" s="24"/>
      <c r="KJ103" s="24"/>
      <c r="KK103" s="24"/>
      <c r="KL103" s="24"/>
      <c r="KM103" s="24"/>
      <c r="KN103" s="24"/>
      <c r="KO103" s="24"/>
      <c r="KP103" s="24"/>
      <c r="KQ103" s="24"/>
      <c r="KR103" s="24"/>
      <c r="KS103" s="24"/>
      <c r="KT103" s="24"/>
      <c r="KU103" s="24"/>
      <c r="KV103" s="24"/>
      <c r="KW103" s="24"/>
      <c r="KX103" s="24"/>
      <c r="KY103" s="24"/>
      <c r="KZ103" s="24"/>
      <c r="LA103" s="24"/>
      <c r="LB103" s="24"/>
      <c r="LC103" s="24"/>
      <c r="LD103" s="24"/>
      <c r="LE103" s="151"/>
      <c r="LF103" s="151"/>
      <c r="LG103" s="153"/>
      <c r="LH103" s="24"/>
      <c r="LI103" s="24"/>
      <c r="LJ103" s="24"/>
      <c r="LK103" s="24"/>
      <c r="LL103" s="24"/>
      <c r="LM103" s="24"/>
      <c r="LN103" s="24"/>
      <c r="LO103" s="24"/>
      <c r="LP103" s="24"/>
      <c r="LQ103" s="24"/>
      <c r="LR103" s="24"/>
      <c r="LS103" s="24"/>
      <c r="LT103" s="24"/>
      <c r="LU103" s="24"/>
      <c r="LV103" s="24"/>
      <c r="LW103" s="24"/>
      <c r="LX103" s="24"/>
      <c r="LY103" s="24"/>
      <c r="LZ103" s="24"/>
      <c r="MA103" s="24"/>
      <c r="MB103" s="24"/>
      <c r="MC103" s="24"/>
      <c r="MD103" s="24"/>
      <c r="ME103" s="24"/>
      <c r="MF103" s="24"/>
      <c r="MG103" s="24"/>
      <c r="MH103" s="24"/>
      <c r="MI103" s="24"/>
      <c r="MJ103" s="24"/>
      <c r="MK103" s="24"/>
      <c r="ML103" s="24"/>
    </row>
    <row r="104" spans="1:350" ht="13.9" hidden="1" customHeight="1" outlineLevel="3" x14ac:dyDescent="0.2">
      <c r="A104" s="185" t="s">
        <v>130</v>
      </c>
      <c r="B104" s="218" t="s">
        <v>806</v>
      </c>
      <c r="C104" s="214" t="s">
        <v>59</v>
      </c>
      <c r="D104" s="216">
        <v>2</v>
      </c>
      <c r="E104" s="175"/>
      <c r="F104" s="175">
        <f>D104-E104</f>
        <v>2</v>
      </c>
      <c r="G104" s="175" t="s">
        <v>842</v>
      </c>
      <c r="H104" s="170" t="s">
        <v>891</v>
      </c>
      <c r="I104" s="170" t="s">
        <v>1107</v>
      </c>
      <c r="J104" s="212">
        <f ca="1">E104+Q104+AX104+CF104+DN104+ES104+GA104+HH104+IP104+JW104+LE104</f>
        <v>2</v>
      </c>
      <c r="K104" s="212">
        <f>E104+R104+AY104+CG104+DO104+ET104+GB104+HI104+IQ104+JX104+LF104</f>
        <v>2</v>
      </c>
      <c r="L104" s="172">
        <f ca="1">K104/J104</f>
        <v>1</v>
      </c>
      <c r="M104" s="172">
        <f>K104/D104</f>
        <v>1</v>
      </c>
      <c r="N104" s="183">
        <f ca="1">SUMIF($EV$8:$FZ$9,$O$5,$EV105:$FZ105)-SUMIF($EV$8:$FZ$9,$Q$5,$EV105:$FZ105)</f>
        <v>0</v>
      </c>
      <c r="O104" s="156"/>
      <c r="P104" s="16" t="s">
        <v>25</v>
      </c>
      <c r="Q104" s="150">
        <v>0</v>
      </c>
      <c r="R104" s="150">
        <v>0</v>
      </c>
      <c r="S104" s="152" t="e">
        <v>#DIV/0!</v>
      </c>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50">
        <f t="shared" ca="1" si="209"/>
        <v>0</v>
      </c>
      <c r="AY104" s="150">
        <f>SUM(BA105:CE105)</f>
        <v>0</v>
      </c>
      <c r="AZ104" s="152" t="e">
        <f ca="1">AY104/AX104</f>
        <v>#DIV/0!</v>
      </c>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50">
        <f t="shared" ref="CF104" si="276">SUM(CI104:DM104)</f>
        <v>2</v>
      </c>
      <c r="CG104" s="150">
        <f>SUM(CI105:DM105)</f>
        <v>0</v>
      </c>
      <c r="CH104" s="152">
        <f>CG104/CF104</f>
        <v>0</v>
      </c>
      <c r="CI104" s="129"/>
      <c r="CJ104" s="129"/>
      <c r="CK104" s="129"/>
      <c r="CL104" s="129"/>
      <c r="CM104" s="129"/>
      <c r="CN104" s="129"/>
      <c r="CO104" s="129"/>
      <c r="CP104" s="101"/>
      <c r="CQ104" s="101"/>
      <c r="CR104" s="101"/>
      <c r="CS104" s="101"/>
      <c r="CT104" s="101"/>
      <c r="CU104" s="101"/>
      <c r="CV104" s="101"/>
      <c r="CW104" s="101"/>
      <c r="CX104" s="129"/>
      <c r="CY104" s="129"/>
      <c r="CZ104" s="129"/>
      <c r="DA104" s="129"/>
      <c r="DB104" s="129"/>
      <c r="DC104" s="129"/>
      <c r="DD104" s="129"/>
      <c r="DE104" s="129"/>
      <c r="DF104" s="129"/>
      <c r="DG104" s="129"/>
      <c r="DH104" s="129"/>
      <c r="DI104" s="129"/>
      <c r="DJ104" s="129"/>
      <c r="DK104" s="129"/>
      <c r="DL104" s="129">
        <v>1</v>
      </c>
      <c r="DM104" s="129">
        <v>1</v>
      </c>
      <c r="DN104" s="150">
        <f t="shared" ref="DN104" si="277">SUM(DQ104:ER104)</f>
        <v>0</v>
      </c>
      <c r="DO104" s="150">
        <f>SUM(DQ105:ER105)</f>
        <v>0</v>
      </c>
      <c r="DP104" s="152" t="e">
        <f t="shared" si="257"/>
        <v>#DIV/0!</v>
      </c>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50">
        <f t="shared" ca="1" si="170"/>
        <v>0</v>
      </c>
      <c r="ET104" s="150">
        <f t="shared" si="118"/>
        <v>2</v>
      </c>
      <c r="EU104" s="152" t="e">
        <f t="shared" ca="1" si="119"/>
        <v>#DIV/0!</v>
      </c>
      <c r="EV104" s="16"/>
      <c r="EW104" s="67"/>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50">
        <f t="shared" ref="GA104" ca="1" si="278">SUMIF($GD$8:$HG$9,$O$5,GD104:HG104)</f>
        <v>0</v>
      </c>
      <c r="GB104" s="150">
        <f t="shared" ref="GB104" si="279">SUM(GD105:HG105)</f>
        <v>0</v>
      </c>
      <c r="GC104" s="152" t="e">
        <f t="shared" ref="GC104" ca="1" si="280">GB104/GA104</f>
        <v>#DIV/0!</v>
      </c>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50"/>
      <c r="HI104" s="150">
        <v>0</v>
      </c>
      <c r="HJ104" s="152" t="e">
        <v>#DIV/0!</v>
      </c>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50"/>
      <c r="IQ104" s="150">
        <v>0</v>
      </c>
      <c r="IR104" s="152" t="e">
        <v>#DIV/0!</v>
      </c>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23"/>
      <c r="JV104" s="16"/>
      <c r="JW104" s="150"/>
      <c r="JX104" s="150">
        <v>0</v>
      </c>
      <c r="JY104" s="152" t="e">
        <v>#DIV/0!</v>
      </c>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50"/>
      <c r="LF104" s="150">
        <v>0</v>
      </c>
      <c r="LG104" s="152" t="e">
        <v>#DIV/0!</v>
      </c>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6"/>
      <c r="MI104" s="16"/>
      <c r="MJ104" s="16"/>
      <c r="MK104" s="16"/>
      <c r="ML104" s="16"/>
    </row>
    <row r="105" spans="1:350" ht="13.9" hidden="1" customHeight="1" outlineLevel="3" x14ac:dyDescent="0.2">
      <c r="A105" s="186"/>
      <c r="B105" s="219"/>
      <c r="C105" s="215"/>
      <c r="D105" s="217"/>
      <c r="E105" s="176"/>
      <c r="F105" s="176"/>
      <c r="G105" s="176"/>
      <c r="H105" s="171"/>
      <c r="I105" s="171"/>
      <c r="J105" s="213"/>
      <c r="K105" s="213"/>
      <c r="L105" s="173"/>
      <c r="M105" s="173"/>
      <c r="N105" s="184"/>
      <c r="O105" s="157"/>
      <c r="P105" s="17" t="s">
        <v>26</v>
      </c>
      <c r="Q105" s="151"/>
      <c r="R105" s="151"/>
      <c r="S105" s="153"/>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151"/>
      <c r="AY105" s="151"/>
      <c r="AZ105" s="153"/>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151"/>
      <c r="CG105" s="151"/>
      <c r="CH105" s="153"/>
      <c r="CI105" s="141"/>
      <c r="CJ105" s="141"/>
      <c r="CK105" s="141"/>
      <c r="CL105" s="141"/>
      <c r="CM105" s="141"/>
      <c r="CN105" s="141"/>
      <c r="CO105" s="141"/>
      <c r="CP105" s="95"/>
      <c r="CQ105" s="95"/>
      <c r="CR105" s="95"/>
      <c r="CS105" s="95"/>
      <c r="CT105" s="95"/>
      <c r="CU105" s="95"/>
      <c r="CV105" s="95"/>
      <c r="CW105" s="141"/>
      <c r="CX105" s="141"/>
      <c r="CY105" s="141"/>
      <c r="CZ105" s="141"/>
      <c r="DA105" s="141"/>
      <c r="DB105" s="141"/>
      <c r="DC105" s="141"/>
      <c r="DD105" s="141"/>
      <c r="DE105" s="141"/>
      <c r="DF105" s="141"/>
      <c r="DG105" s="141"/>
      <c r="DH105" s="141"/>
      <c r="DI105" s="141"/>
      <c r="DJ105" s="141"/>
      <c r="DK105" s="141"/>
      <c r="DL105" s="141"/>
      <c r="DM105" s="141"/>
      <c r="DN105" s="151"/>
      <c r="DO105" s="151"/>
      <c r="DP105" s="153"/>
      <c r="DQ105" s="24"/>
      <c r="DR105" s="24"/>
      <c r="DS105" s="24"/>
      <c r="DT105" s="24"/>
      <c r="DU105" s="24"/>
      <c r="DV105" s="24"/>
      <c r="DW105" s="24"/>
      <c r="DX105" s="24"/>
      <c r="DY105" s="24"/>
      <c r="DZ105" s="24"/>
      <c r="EA105" s="24"/>
      <c r="EB105" s="24"/>
      <c r="EC105" s="24"/>
      <c r="ED105" s="24"/>
      <c r="EE105" s="24"/>
      <c r="EF105" s="24"/>
      <c r="EG105" s="24"/>
      <c r="EH105" s="24"/>
      <c r="EI105" s="24"/>
      <c r="EJ105" s="24"/>
      <c r="EK105" s="24"/>
      <c r="EL105" s="24"/>
      <c r="EM105" s="24"/>
      <c r="EN105" s="24"/>
      <c r="EO105" s="24"/>
      <c r="EP105" s="24"/>
      <c r="EQ105" s="24"/>
      <c r="ER105" s="24"/>
      <c r="ES105" s="151"/>
      <c r="ET105" s="151"/>
      <c r="EU105" s="153"/>
      <c r="EV105" s="24"/>
      <c r="EW105" s="125"/>
      <c r="EX105" s="24"/>
      <c r="EY105" s="24"/>
      <c r="EZ105" s="24"/>
      <c r="FA105" s="24"/>
      <c r="FB105" s="24"/>
      <c r="FC105" s="24"/>
      <c r="FD105" s="24"/>
      <c r="FE105" s="24"/>
      <c r="FF105" s="24"/>
      <c r="FG105" s="24"/>
      <c r="FH105" s="24"/>
      <c r="FI105" s="24"/>
      <c r="FJ105" s="24"/>
      <c r="FK105" s="24"/>
      <c r="FL105" s="24"/>
      <c r="FM105" s="24"/>
      <c r="FN105" s="24"/>
      <c r="FO105" s="24"/>
      <c r="FP105" s="24"/>
      <c r="FQ105" s="24"/>
      <c r="FR105" s="24"/>
      <c r="FS105" s="24"/>
      <c r="FT105" s="24"/>
      <c r="FU105" s="24"/>
      <c r="FV105" s="24"/>
      <c r="FW105" s="24">
        <v>2</v>
      </c>
      <c r="FX105" s="24"/>
      <c r="FY105" s="24"/>
      <c r="FZ105" s="24"/>
      <c r="GA105" s="151"/>
      <c r="GB105" s="151"/>
      <c r="GC105" s="153"/>
      <c r="GD105" s="24"/>
      <c r="GE105" s="24"/>
      <c r="GF105" s="24"/>
      <c r="GG105" s="24"/>
      <c r="GH105" s="24"/>
      <c r="GI105" s="24"/>
      <c r="GJ105" s="24"/>
      <c r="GK105" s="24"/>
      <c r="GL105" s="24"/>
      <c r="GM105" s="24"/>
      <c r="GN105" s="24"/>
      <c r="GO105" s="24"/>
      <c r="GP105" s="24"/>
      <c r="GQ105" s="24"/>
      <c r="GR105" s="24"/>
      <c r="GS105" s="24"/>
      <c r="GT105" s="24"/>
      <c r="GU105" s="24"/>
      <c r="GV105" s="24"/>
      <c r="GW105" s="24"/>
      <c r="GX105" s="24"/>
      <c r="GY105" s="24"/>
      <c r="GZ105" s="24"/>
      <c r="HA105" s="24"/>
      <c r="HB105" s="24"/>
      <c r="HC105" s="24"/>
      <c r="HD105" s="24"/>
      <c r="HE105" s="24"/>
      <c r="HF105" s="24"/>
      <c r="HG105" s="24"/>
      <c r="HH105" s="151"/>
      <c r="HI105" s="151"/>
      <c r="HJ105" s="153"/>
      <c r="HK105" s="24"/>
      <c r="HL105" s="24"/>
      <c r="HM105" s="24"/>
      <c r="HN105" s="24"/>
      <c r="HO105" s="24"/>
      <c r="HP105" s="24"/>
      <c r="HQ105" s="24"/>
      <c r="HR105" s="24"/>
      <c r="HS105" s="24"/>
      <c r="HT105" s="24"/>
      <c r="HU105" s="24"/>
      <c r="HV105" s="24"/>
      <c r="HW105" s="24"/>
      <c r="HX105" s="24"/>
      <c r="HY105" s="24"/>
      <c r="HZ105" s="24"/>
      <c r="IA105" s="24"/>
      <c r="IB105" s="24"/>
      <c r="IC105" s="24"/>
      <c r="ID105" s="24"/>
      <c r="IE105" s="24"/>
      <c r="IF105" s="24"/>
      <c r="IG105" s="24"/>
      <c r="IH105" s="24"/>
      <c r="II105" s="24"/>
      <c r="IJ105" s="24"/>
      <c r="IK105" s="24"/>
      <c r="IL105" s="24"/>
      <c r="IM105" s="24"/>
      <c r="IN105" s="24"/>
      <c r="IO105" s="24"/>
      <c r="IP105" s="151"/>
      <c r="IQ105" s="151"/>
      <c r="IR105" s="153"/>
      <c r="IS105" s="24"/>
      <c r="IT105" s="24"/>
      <c r="IU105" s="24"/>
      <c r="IV105" s="24"/>
      <c r="IW105" s="24"/>
      <c r="IX105" s="24"/>
      <c r="IY105" s="24"/>
      <c r="IZ105" s="24"/>
      <c r="JA105" s="24"/>
      <c r="JB105" s="24"/>
      <c r="JC105" s="24"/>
      <c r="JD105" s="24"/>
      <c r="JE105" s="24"/>
      <c r="JF105" s="24"/>
      <c r="JG105" s="24"/>
      <c r="JH105" s="24"/>
      <c r="JI105" s="24"/>
      <c r="JJ105" s="24"/>
      <c r="JK105" s="24"/>
      <c r="JL105" s="24"/>
      <c r="JM105" s="24"/>
      <c r="JN105" s="24"/>
      <c r="JO105" s="24"/>
      <c r="JP105" s="24"/>
      <c r="JQ105" s="24"/>
      <c r="JR105" s="24"/>
      <c r="JS105" s="24"/>
      <c r="JT105" s="24"/>
      <c r="JU105" s="25"/>
      <c r="JV105" s="24"/>
      <c r="JW105" s="151"/>
      <c r="JX105" s="151"/>
      <c r="JY105" s="153"/>
      <c r="JZ105" s="24"/>
      <c r="KA105" s="24"/>
      <c r="KB105" s="24"/>
      <c r="KC105" s="24"/>
      <c r="KD105" s="24"/>
      <c r="KE105" s="24"/>
      <c r="KF105" s="24"/>
      <c r="KG105" s="24"/>
      <c r="KH105" s="24"/>
      <c r="KI105" s="24"/>
      <c r="KJ105" s="24"/>
      <c r="KK105" s="24"/>
      <c r="KL105" s="24"/>
      <c r="KM105" s="24"/>
      <c r="KN105" s="24"/>
      <c r="KO105" s="24"/>
      <c r="KP105" s="24"/>
      <c r="KQ105" s="24"/>
      <c r="KR105" s="24"/>
      <c r="KS105" s="24"/>
      <c r="KT105" s="24"/>
      <c r="KU105" s="24"/>
      <c r="KV105" s="24"/>
      <c r="KW105" s="24"/>
      <c r="KX105" s="24"/>
      <c r="KY105" s="24"/>
      <c r="KZ105" s="24"/>
      <c r="LA105" s="24"/>
      <c r="LB105" s="24"/>
      <c r="LC105" s="24"/>
      <c r="LD105" s="24"/>
      <c r="LE105" s="151"/>
      <c r="LF105" s="151"/>
      <c r="LG105" s="153"/>
      <c r="LH105" s="24"/>
      <c r="LI105" s="24"/>
      <c r="LJ105" s="24"/>
      <c r="LK105" s="24"/>
      <c r="LL105" s="24"/>
      <c r="LM105" s="24"/>
      <c r="LN105" s="24"/>
      <c r="LO105" s="24"/>
      <c r="LP105" s="24"/>
      <c r="LQ105" s="24"/>
      <c r="LR105" s="24"/>
      <c r="LS105" s="24"/>
      <c r="LT105" s="24"/>
      <c r="LU105" s="24"/>
      <c r="LV105" s="24"/>
      <c r="LW105" s="24"/>
      <c r="LX105" s="24"/>
      <c r="LY105" s="24"/>
      <c r="LZ105" s="24"/>
      <c r="MA105" s="24"/>
      <c r="MB105" s="24"/>
      <c r="MC105" s="24"/>
      <c r="MD105" s="24"/>
      <c r="ME105" s="24"/>
      <c r="MF105" s="24"/>
      <c r="MG105" s="24"/>
      <c r="MH105" s="24"/>
      <c r="MI105" s="24"/>
      <c r="MJ105" s="24"/>
      <c r="MK105" s="24"/>
      <c r="ML105" s="24"/>
    </row>
    <row r="106" spans="1:350" ht="13.9" hidden="1" customHeight="1" outlineLevel="3" x14ac:dyDescent="0.2">
      <c r="A106" s="185" t="s">
        <v>131</v>
      </c>
      <c r="B106" s="218" t="s">
        <v>805</v>
      </c>
      <c r="C106" s="214" t="s">
        <v>38</v>
      </c>
      <c r="D106" s="216">
        <v>5.0999999999999996</v>
      </c>
      <c r="E106" s="175"/>
      <c r="F106" s="175">
        <f>D106-E106</f>
        <v>5.0999999999999996</v>
      </c>
      <c r="G106" s="175" t="s">
        <v>844</v>
      </c>
      <c r="H106" s="170" t="s">
        <v>1107</v>
      </c>
      <c r="I106" s="170" t="s">
        <v>1023</v>
      </c>
      <c r="J106" s="212">
        <f ca="1">E106+Q106+AX106+CF106+DN106+ES106+GA106+HH106+IP106+JW106+LE106</f>
        <v>5.0999999999999996</v>
      </c>
      <c r="K106" s="212">
        <f>E106+R106+AY106+CG106+DO106+ET106+GB106+HI106+IQ106+JX106+LF106</f>
        <v>5</v>
      </c>
      <c r="L106" s="172">
        <f ca="1">K106/J106</f>
        <v>0.98039215686274517</v>
      </c>
      <c r="M106" s="172">
        <f>K106/D106</f>
        <v>0.98039215686274517</v>
      </c>
      <c r="N106" s="183">
        <f ca="1">SUMIF($EV$8:$FZ$9,$O$5,$EV107:$FZ107)-SUMIF($EV$8:$FZ$9,$Q$5,$EV107:$FZ107)</f>
        <v>0</v>
      </c>
      <c r="O106" s="156"/>
      <c r="P106" s="16" t="s">
        <v>25</v>
      </c>
      <c r="Q106" s="150">
        <v>0</v>
      </c>
      <c r="R106" s="150">
        <v>0</v>
      </c>
      <c r="S106" s="152" t="e">
        <v>#DIV/0!</v>
      </c>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50">
        <f t="shared" ca="1" si="209"/>
        <v>0</v>
      </c>
      <c r="AY106" s="150">
        <f>SUM(BA107:CE107)</f>
        <v>0</v>
      </c>
      <c r="AZ106" s="152" t="e">
        <f ca="1">AY106/AX106</f>
        <v>#DIV/0!</v>
      </c>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50">
        <f t="shared" ref="CF106" si="281">SUM(CI106:DM106)</f>
        <v>1.1000000000000001</v>
      </c>
      <c r="CG106" s="150">
        <f>SUM(CI107:DM107)</f>
        <v>0</v>
      </c>
      <c r="CH106" s="152">
        <f>CG106/CF106</f>
        <v>0</v>
      </c>
      <c r="CI106" s="129"/>
      <c r="CJ106" s="129"/>
      <c r="CK106" s="129"/>
      <c r="CL106" s="129"/>
      <c r="CM106" s="129"/>
      <c r="CN106" s="129"/>
      <c r="CO106" s="129"/>
      <c r="CP106" s="101"/>
      <c r="CQ106" s="101"/>
      <c r="CR106" s="101"/>
      <c r="CS106" s="101"/>
      <c r="CT106" s="101"/>
      <c r="CU106" s="101"/>
      <c r="CV106" s="101"/>
      <c r="CW106" s="129"/>
      <c r="CX106" s="129"/>
      <c r="CY106" s="129"/>
      <c r="CZ106" s="129"/>
      <c r="DA106" s="129"/>
      <c r="DB106" s="129"/>
      <c r="DC106" s="129"/>
      <c r="DD106" s="129"/>
      <c r="DE106" s="129"/>
      <c r="DF106" s="129"/>
      <c r="DG106" s="129"/>
      <c r="DH106" s="129"/>
      <c r="DI106" s="129"/>
      <c r="DJ106" s="129"/>
      <c r="DK106" s="129"/>
      <c r="DL106" s="129"/>
      <c r="DM106" s="129">
        <v>1.1000000000000001</v>
      </c>
      <c r="DN106" s="150">
        <f t="shared" ref="DN106" si="282">SUM(DQ106:ER106)</f>
        <v>4</v>
      </c>
      <c r="DO106" s="150">
        <f>SUM(DQ107:ER107)</f>
        <v>0</v>
      </c>
      <c r="DP106" s="152">
        <f t="shared" si="257"/>
        <v>0</v>
      </c>
      <c r="DQ106" s="16">
        <v>2</v>
      </c>
      <c r="DR106" s="16">
        <v>2</v>
      </c>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50">
        <f t="shared" ca="1" si="170"/>
        <v>0</v>
      </c>
      <c r="ET106" s="150">
        <f t="shared" si="118"/>
        <v>0</v>
      </c>
      <c r="EU106" s="152" t="e">
        <f t="shared" ca="1" si="119"/>
        <v>#DIV/0!</v>
      </c>
      <c r="EV106" s="16"/>
      <c r="EW106" s="67"/>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50">
        <f t="shared" ref="GA106" ca="1" si="283">SUMIF($GD$8:$HG$9,$O$5,GD106:HG106)</f>
        <v>0</v>
      </c>
      <c r="GB106" s="150">
        <f t="shared" ref="GB106" si="284">SUM(GD107:HG107)</f>
        <v>5</v>
      </c>
      <c r="GC106" s="152" t="e">
        <f t="shared" ref="GC106" ca="1" si="285">GB106/GA106</f>
        <v>#DIV/0!</v>
      </c>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50"/>
      <c r="HI106" s="150">
        <v>0</v>
      </c>
      <c r="HJ106" s="152" t="e">
        <v>#DIV/0!</v>
      </c>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50"/>
      <c r="IQ106" s="150">
        <v>0</v>
      </c>
      <c r="IR106" s="152" t="e">
        <v>#DIV/0!</v>
      </c>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23"/>
      <c r="JV106" s="16"/>
      <c r="JW106" s="150"/>
      <c r="JX106" s="150">
        <v>0</v>
      </c>
      <c r="JY106" s="152" t="e">
        <v>#DIV/0!</v>
      </c>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50"/>
      <c r="LF106" s="150">
        <v>0</v>
      </c>
      <c r="LG106" s="152" t="e">
        <v>#DIV/0!</v>
      </c>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6"/>
      <c r="MI106" s="16"/>
      <c r="MJ106" s="16"/>
      <c r="MK106" s="16"/>
      <c r="ML106" s="16"/>
    </row>
    <row r="107" spans="1:350" ht="13.9" hidden="1" customHeight="1" outlineLevel="3" x14ac:dyDescent="0.2">
      <c r="A107" s="186"/>
      <c r="B107" s="219"/>
      <c r="C107" s="215"/>
      <c r="D107" s="217"/>
      <c r="E107" s="176"/>
      <c r="F107" s="176"/>
      <c r="G107" s="176"/>
      <c r="H107" s="171"/>
      <c r="I107" s="171"/>
      <c r="J107" s="213"/>
      <c r="K107" s="213"/>
      <c r="L107" s="173"/>
      <c r="M107" s="173"/>
      <c r="N107" s="184"/>
      <c r="O107" s="157"/>
      <c r="P107" s="17" t="s">
        <v>26</v>
      </c>
      <c r="Q107" s="151"/>
      <c r="R107" s="151"/>
      <c r="S107" s="153"/>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151"/>
      <c r="AY107" s="151"/>
      <c r="AZ107" s="153"/>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151"/>
      <c r="CG107" s="151"/>
      <c r="CH107" s="153"/>
      <c r="CI107" s="141"/>
      <c r="CJ107" s="141"/>
      <c r="CK107" s="141"/>
      <c r="CL107" s="141"/>
      <c r="CM107" s="141"/>
      <c r="CN107" s="141"/>
      <c r="CO107" s="141"/>
      <c r="CP107" s="95"/>
      <c r="CQ107" s="95"/>
      <c r="CR107" s="95"/>
      <c r="CS107" s="95"/>
      <c r="CT107" s="95"/>
      <c r="CU107" s="95"/>
      <c r="CV107" s="95"/>
      <c r="CW107" s="141"/>
      <c r="CX107" s="141"/>
      <c r="CY107" s="141"/>
      <c r="CZ107" s="141"/>
      <c r="DA107" s="141"/>
      <c r="DB107" s="141"/>
      <c r="DC107" s="141"/>
      <c r="DD107" s="141"/>
      <c r="DE107" s="141"/>
      <c r="DF107" s="141"/>
      <c r="DG107" s="141"/>
      <c r="DH107" s="141"/>
      <c r="DI107" s="141"/>
      <c r="DJ107" s="141"/>
      <c r="DK107" s="141"/>
      <c r="DL107" s="141"/>
      <c r="DM107" s="141"/>
      <c r="DN107" s="151"/>
      <c r="DO107" s="151"/>
      <c r="DP107" s="153"/>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151"/>
      <c r="ET107" s="151"/>
      <c r="EU107" s="153"/>
      <c r="EV107" s="24"/>
      <c r="EW107" s="125"/>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76"/>
      <c r="FX107" s="24"/>
      <c r="FY107" s="24"/>
      <c r="FZ107" s="24"/>
      <c r="GA107" s="151"/>
      <c r="GB107" s="151"/>
      <c r="GC107" s="153"/>
      <c r="GD107" s="24"/>
      <c r="GE107" s="24"/>
      <c r="GF107" s="24"/>
      <c r="GG107" s="24"/>
      <c r="GH107" s="24"/>
      <c r="GI107" s="24"/>
      <c r="GJ107" s="24"/>
      <c r="GK107" s="24"/>
      <c r="GL107" s="24"/>
      <c r="GM107" s="24"/>
      <c r="GN107" s="24"/>
      <c r="GO107" s="24"/>
      <c r="GP107" s="24"/>
      <c r="GQ107" s="24"/>
      <c r="GR107" s="24"/>
      <c r="GS107" s="24"/>
      <c r="GT107" s="24">
        <v>5</v>
      </c>
      <c r="GU107" s="24"/>
      <c r="GV107" s="24"/>
      <c r="GW107" s="24"/>
      <c r="GX107" s="24"/>
      <c r="GY107" s="24"/>
      <c r="GZ107" s="24"/>
      <c r="HA107" s="24"/>
      <c r="HB107" s="24"/>
      <c r="HC107" s="24"/>
      <c r="HD107" s="24"/>
      <c r="HE107" s="24"/>
      <c r="HF107" s="24"/>
      <c r="HG107" s="24"/>
      <c r="HH107" s="151"/>
      <c r="HI107" s="151"/>
      <c r="HJ107" s="153"/>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c r="IJ107" s="24"/>
      <c r="IK107" s="24"/>
      <c r="IL107" s="24"/>
      <c r="IM107" s="24"/>
      <c r="IN107" s="24"/>
      <c r="IO107" s="24"/>
      <c r="IP107" s="151"/>
      <c r="IQ107" s="151"/>
      <c r="IR107" s="153"/>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5"/>
      <c r="JV107" s="24"/>
      <c r="JW107" s="151"/>
      <c r="JX107" s="151"/>
      <c r="JY107" s="153"/>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151"/>
      <c r="LF107" s="151"/>
      <c r="LG107" s="153"/>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row>
    <row r="108" spans="1:350" ht="13.9" hidden="1" customHeight="1" outlineLevel="3" x14ac:dyDescent="0.2">
      <c r="A108" s="185" t="s">
        <v>132</v>
      </c>
      <c r="B108" s="218" t="s">
        <v>116</v>
      </c>
      <c r="C108" s="214" t="s">
        <v>37</v>
      </c>
      <c r="D108" s="216">
        <v>80.6922</v>
      </c>
      <c r="E108" s="175"/>
      <c r="F108" s="175">
        <f>D108-E108</f>
        <v>80.6922</v>
      </c>
      <c r="G108" s="175" t="s">
        <v>898</v>
      </c>
      <c r="H108" s="170" t="s">
        <v>867</v>
      </c>
      <c r="I108" s="170" t="s">
        <v>1020</v>
      </c>
      <c r="J108" s="212">
        <f ca="1">E108+Q108+AX108+CF108+DN108+ES108+GA108+HH108+IP108+JW108+LE108</f>
        <v>80.69</v>
      </c>
      <c r="K108" s="212">
        <f>E108+R108+AY108+CG108+DO108+ET108+GB108+HI108+IQ108+JX108+LF108</f>
        <v>0</v>
      </c>
      <c r="L108" s="172">
        <f ca="1">K108/J108</f>
        <v>0</v>
      </c>
      <c r="M108" s="172">
        <f>K108/D108</f>
        <v>0</v>
      </c>
      <c r="N108" s="183">
        <f ca="1">SUMIF($EV$8:$FZ$9,$O$5,$EV109:$FZ109)-SUMIF($EV$8:$FZ$9,$Q$5,$EV109:$FZ109)</f>
        <v>0</v>
      </c>
      <c r="O108" s="156"/>
      <c r="P108" s="16" t="s">
        <v>25</v>
      </c>
      <c r="Q108" s="150">
        <v>0</v>
      </c>
      <c r="R108" s="150">
        <v>0</v>
      </c>
      <c r="S108" s="152" t="e">
        <v>#DIV/0!</v>
      </c>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50">
        <f t="shared" ca="1" si="209"/>
        <v>0</v>
      </c>
      <c r="AY108" s="150">
        <f>SUM(BA109:CE109)</f>
        <v>0</v>
      </c>
      <c r="AZ108" s="152" t="e">
        <f ca="1">AY108/AX108</f>
        <v>#DIV/0!</v>
      </c>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50">
        <f t="shared" ref="CF108" si="286">SUM(CI108:DM108)</f>
        <v>0</v>
      </c>
      <c r="CG108" s="150">
        <f>SUM(CI109:DM109)</f>
        <v>0</v>
      </c>
      <c r="CH108" s="152" t="e">
        <f>CG108/CF108</f>
        <v>#DIV/0!</v>
      </c>
      <c r="CI108" s="129"/>
      <c r="CJ108" s="129"/>
      <c r="CK108" s="129"/>
      <c r="CL108" s="129"/>
      <c r="CM108" s="129"/>
      <c r="CN108" s="129"/>
      <c r="CO108" s="129"/>
      <c r="CP108" s="101"/>
      <c r="CQ108" s="101"/>
      <c r="CR108" s="101"/>
      <c r="CS108" s="101"/>
      <c r="CT108" s="101"/>
      <c r="CU108" s="101"/>
      <c r="CV108" s="101"/>
      <c r="CW108" s="129"/>
      <c r="CX108" s="129"/>
      <c r="CY108" s="129"/>
      <c r="CZ108" s="129"/>
      <c r="DA108" s="129"/>
      <c r="DB108" s="129"/>
      <c r="DC108" s="129"/>
      <c r="DD108" s="129"/>
      <c r="DE108" s="129"/>
      <c r="DF108" s="129"/>
      <c r="DG108" s="129"/>
      <c r="DH108" s="129"/>
      <c r="DI108" s="129"/>
      <c r="DJ108" s="129"/>
      <c r="DK108" s="129"/>
      <c r="DL108" s="129"/>
      <c r="DM108" s="129"/>
      <c r="DN108" s="150">
        <f t="shared" ref="DN108" si="287">SUM(DQ108:ER108)</f>
        <v>0</v>
      </c>
      <c r="DO108" s="150">
        <f>SUM(DQ109:ER109)</f>
        <v>0</v>
      </c>
      <c r="DP108" s="152" t="e">
        <f t="shared" si="257"/>
        <v>#DIV/0!</v>
      </c>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50">
        <f t="shared" ca="1" si="170"/>
        <v>80.69</v>
      </c>
      <c r="ET108" s="150">
        <f t="shared" si="118"/>
        <v>0</v>
      </c>
      <c r="EU108" s="152">
        <f t="shared" ca="1" si="119"/>
        <v>0</v>
      </c>
      <c r="EV108" s="16"/>
      <c r="EW108" s="67"/>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v>20</v>
      </c>
      <c r="FT108" s="16">
        <v>20</v>
      </c>
      <c r="FU108" s="16">
        <v>20</v>
      </c>
      <c r="FV108" s="16">
        <v>20.69</v>
      </c>
      <c r="FW108" s="16"/>
      <c r="FX108" s="16"/>
      <c r="FY108" s="16"/>
      <c r="FZ108" s="16"/>
      <c r="GA108" s="150">
        <f t="shared" ref="GA108" ca="1" si="288">SUMIF($GD$8:$HG$9,$O$5,GD108:HG108)</f>
        <v>0</v>
      </c>
      <c r="GB108" s="150">
        <f t="shared" ref="GB108" si="289">SUM(GD109:HG109)</f>
        <v>0</v>
      </c>
      <c r="GC108" s="152" t="e">
        <f t="shared" ref="GC108" ca="1" si="290">GB108/GA108</f>
        <v>#DIV/0!</v>
      </c>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c r="HF108" s="16"/>
      <c r="HG108" s="16"/>
      <c r="HH108" s="150"/>
      <c r="HI108" s="150">
        <v>0</v>
      </c>
      <c r="HJ108" s="152" t="e">
        <v>#DIV/0!</v>
      </c>
      <c r="HK108" s="16"/>
      <c r="HL108" s="16"/>
      <c r="HM108" s="16"/>
      <c r="HN108" s="16"/>
      <c r="HO108" s="16"/>
      <c r="HP108" s="16"/>
      <c r="HQ108" s="16"/>
      <c r="HR108" s="16"/>
      <c r="HS108" s="16"/>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50"/>
      <c r="IQ108" s="150">
        <v>0</v>
      </c>
      <c r="IR108" s="152" t="e">
        <v>#DIV/0!</v>
      </c>
      <c r="IS108" s="16"/>
      <c r="IT108" s="16"/>
      <c r="IU108" s="16"/>
      <c r="IV108" s="16"/>
      <c r="IW108" s="16"/>
      <c r="IX108" s="16"/>
      <c r="IY108" s="16"/>
      <c r="IZ108" s="16"/>
      <c r="JA108" s="16"/>
      <c r="JB108" s="16"/>
      <c r="JC108" s="16"/>
      <c r="JD108" s="16"/>
      <c r="JE108" s="16"/>
      <c r="JF108" s="16"/>
      <c r="JG108" s="16"/>
      <c r="JH108" s="16"/>
      <c r="JI108" s="16"/>
      <c r="JJ108" s="16"/>
      <c r="JK108" s="16"/>
      <c r="JL108" s="16"/>
      <c r="JM108" s="16"/>
      <c r="JN108" s="16"/>
      <c r="JO108" s="16"/>
      <c r="JP108" s="16"/>
      <c r="JQ108" s="16"/>
      <c r="JR108" s="16"/>
      <c r="JS108" s="16"/>
      <c r="JT108" s="16"/>
      <c r="JU108" s="23"/>
      <c r="JV108" s="16"/>
      <c r="JW108" s="150"/>
      <c r="JX108" s="150">
        <v>0</v>
      </c>
      <c r="JY108" s="152" t="e">
        <v>#DIV/0!</v>
      </c>
      <c r="JZ108" s="16"/>
      <c r="KA108" s="16"/>
      <c r="KB108" s="16"/>
      <c r="KC108" s="16"/>
      <c r="KD108" s="16"/>
      <c r="KE108" s="16"/>
      <c r="KF108" s="16"/>
      <c r="KG108" s="16"/>
      <c r="KH108" s="16"/>
      <c r="KI108" s="16"/>
      <c r="KJ108" s="16"/>
      <c r="KK108" s="16"/>
      <c r="KL108" s="16"/>
      <c r="KM108" s="16"/>
      <c r="KN108" s="16"/>
      <c r="KO108" s="16"/>
      <c r="KP108" s="16"/>
      <c r="KQ108" s="16"/>
      <c r="KR108" s="16"/>
      <c r="KS108" s="16"/>
      <c r="KT108" s="16"/>
      <c r="KU108" s="16"/>
      <c r="KV108" s="16"/>
      <c r="KW108" s="16"/>
      <c r="KX108" s="16"/>
      <c r="KY108" s="16"/>
      <c r="KZ108" s="16"/>
      <c r="LA108" s="16"/>
      <c r="LB108" s="16"/>
      <c r="LC108" s="16"/>
      <c r="LD108" s="16"/>
      <c r="LE108" s="150"/>
      <c r="LF108" s="150">
        <v>0</v>
      </c>
      <c r="LG108" s="152" t="e">
        <v>#DIV/0!</v>
      </c>
      <c r="LH108" s="16"/>
      <c r="LI108" s="16"/>
      <c r="LJ108" s="16"/>
      <c r="LK108" s="16"/>
      <c r="LL108" s="16"/>
      <c r="LM108" s="16"/>
      <c r="LN108" s="16"/>
      <c r="LO108" s="16"/>
      <c r="LP108" s="16"/>
      <c r="LQ108" s="16"/>
      <c r="LR108" s="16"/>
      <c r="LS108" s="16"/>
      <c r="LT108" s="16"/>
      <c r="LU108" s="16"/>
      <c r="LV108" s="16"/>
      <c r="LW108" s="16"/>
      <c r="LX108" s="16"/>
      <c r="LY108" s="16"/>
      <c r="LZ108" s="16"/>
      <c r="MA108" s="16"/>
      <c r="MB108" s="16"/>
      <c r="MC108" s="16"/>
      <c r="MD108" s="16"/>
      <c r="ME108" s="16"/>
      <c r="MF108" s="16"/>
      <c r="MG108" s="16"/>
      <c r="MH108" s="16"/>
      <c r="MI108" s="16"/>
      <c r="MJ108" s="16"/>
      <c r="MK108" s="16"/>
      <c r="ML108" s="16"/>
    </row>
    <row r="109" spans="1:350" ht="13.9" hidden="1" customHeight="1" outlineLevel="3" x14ac:dyDescent="0.2">
      <c r="A109" s="186"/>
      <c r="B109" s="219"/>
      <c r="C109" s="215"/>
      <c r="D109" s="217"/>
      <c r="E109" s="176"/>
      <c r="F109" s="176"/>
      <c r="G109" s="176"/>
      <c r="H109" s="171"/>
      <c r="I109" s="171"/>
      <c r="J109" s="213"/>
      <c r="K109" s="213"/>
      <c r="L109" s="173"/>
      <c r="M109" s="173"/>
      <c r="N109" s="184"/>
      <c r="O109" s="157"/>
      <c r="P109" s="17" t="s">
        <v>26</v>
      </c>
      <c r="Q109" s="151"/>
      <c r="R109" s="151"/>
      <c r="S109" s="153"/>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151"/>
      <c r="AY109" s="151"/>
      <c r="AZ109" s="153"/>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151"/>
      <c r="CG109" s="151"/>
      <c r="CH109" s="153"/>
      <c r="CI109" s="141"/>
      <c r="CJ109" s="141"/>
      <c r="CK109" s="141"/>
      <c r="CL109" s="141"/>
      <c r="CM109" s="141"/>
      <c r="CN109" s="141"/>
      <c r="CO109" s="141"/>
      <c r="CP109" s="95"/>
      <c r="CQ109" s="95"/>
      <c r="CR109" s="95"/>
      <c r="CS109" s="95"/>
      <c r="CT109" s="95"/>
      <c r="CU109" s="95"/>
      <c r="CV109" s="95"/>
      <c r="CW109" s="141"/>
      <c r="CX109" s="141"/>
      <c r="CY109" s="141"/>
      <c r="CZ109" s="141"/>
      <c r="DA109" s="141"/>
      <c r="DB109" s="141"/>
      <c r="DC109" s="141"/>
      <c r="DD109" s="141"/>
      <c r="DE109" s="141"/>
      <c r="DF109" s="141"/>
      <c r="DG109" s="141"/>
      <c r="DH109" s="141"/>
      <c r="DI109" s="141"/>
      <c r="DJ109" s="141"/>
      <c r="DK109" s="141"/>
      <c r="DL109" s="141"/>
      <c r="DM109" s="141"/>
      <c r="DN109" s="151"/>
      <c r="DO109" s="151"/>
      <c r="DP109" s="153"/>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151"/>
      <c r="ET109" s="151"/>
      <c r="EU109" s="153"/>
      <c r="EV109" s="24"/>
      <c r="EW109" s="125"/>
      <c r="EX109" s="24"/>
      <c r="EY109" s="24"/>
      <c r="EZ109" s="24"/>
      <c r="FA109" s="24"/>
      <c r="FB109" s="24"/>
      <c r="FC109" s="24"/>
      <c r="FD109" s="24"/>
      <c r="FE109" s="24"/>
      <c r="FF109" s="24"/>
      <c r="FG109" s="24"/>
      <c r="FH109" s="24"/>
      <c r="FI109" s="24"/>
      <c r="FJ109" s="24"/>
      <c r="FK109" s="24"/>
      <c r="FL109" s="24"/>
      <c r="FM109" s="24"/>
      <c r="FN109" s="24"/>
      <c r="FO109" s="24"/>
      <c r="FP109" s="24"/>
      <c r="FQ109" s="24"/>
      <c r="FR109" s="24"/>
      <c r="FS109" s="24"/>
      <c r="FT109" s="24"/>
      <c r="FU109" s="24"/>
      <c r="FV109" s="24"/>
      <c r="FW109" s="24"/>
      <c r="FX109" s="24"/>
      <c r="FY109" s="24"/>
      <c r="FZ109" s="24"/>
      <c r="GA109" s="151"/>
      <c r="GB109" s="151"/>
      <c r="GC109" s="153"/>
      <c r="GD109" s="24"/>
      <c r="GE109" s="24"/>
      <c r="GF109" s="24"/>
      <c r="GG109" s="24"/>
      <c r="GH109" s="24"/>
      <c r="GI109" s="24"/>
      <c r="GJ109" s="24"/>
      <c r="GK109" s="24"/>
      <c r="GL109" s="24"/>
      <c r="GM109" s="24"/>
      <c r="GN109" s="24"/>
      <c r="GO109" s="24"/>
      <c r="GP109" s="24"/>
      <c r="GQ109" s="24"/>
      <c r="GR109" s="24"/>
      <c r="GS109" s="24"/>
      <c r="GT109" s="24"/>
      <c r="GU109" s="24"/>
      <c r="GV109" s="24"/>
      <c r="GW109" s="24"/>
      <c r="GX109" s="24"/>
      <c r="GY109" s="24"/>
      <c r="GZ109" s="24"/>
      <c r="HA109" s="24"/>
      <c r="HB109" s="24"/>
      <c r="HC109" s="24"/>
      <c r="HD109" s="24"/>
      <c r="HE109" s="24"/>
      <c r="HF109" s="24"/>
      <c r="HG109" s="24"/>
      <c r="HH109" s="151"/>
      <c r="HI109" s="151"/>
      <c r="HJ109" s="153"/>
      <c r="HK109" s="24"/>
      <c r="HL109" s="24"/>
      <c r="HM109" s="24"/>
      <c r="HN109" s="24"/>
      <c r="HO109" s="24"/>
      <c r="HP109" s="24"/>
      <c r="HQ109" s="24"/>
      <c r="HR109" s="24"/>
      <c r="HS109" s="24"/>
      <c r="HT109" s="24"/>
      <c r="HU109" s="24"/>
      <c r="HV109" s="24"/>
      <c r="HW109" s="24"/>
      <c r="HX109" s="24"/>
      <c r="HY109" s="24"/>
      <c r="HZ109" s="24"/>
      <c r="IA109" s="24"/>
      <c r="IB109" s="24"/>
      <c r="IC109" s="24"/>
      <c r="ID109" s="24"/>
      <c r="IE109" s="24"/>
      <c r="IF109" s="24"/>
      <c r="IG109" s="24"/>
      <c r="IH109" s="24"/>
      <c r="II109" s="24"/>
      <c r="IJ109" s="24"/>
      <c r="IK109" s="24"/>
      <c r="IL109" s="24"/>
      <c r="IM109" s="24"/>
      <c r="IN109" s="24"/>
      <c r="IO109" s="24"/>
      <c r="IP109" s="151"/>
      <c r="IQ109" s="151"/>
      <c r="IR109" s="153"/>
      <c r="IS109" s="24"/>
      <c r="IT109" s="24"/>
      <c r="IU109" s="24"/>
      <c r="IV109" s="24"/>
      <c r="IW109" s="24"/>
      <c r="IX109" s="24"/>
      <c r="IY109" s="24"/>
      <c r="IZ109" s="24"/>
      <c r="JA109" s="24"/>
      <c r="JB109" s="24"/>
      <c r="JC109" s="24"/>
      <c r="JD109" s="24"/>
      <c r="JE109" s="24"/>
      <c r="JF109" s="24"/>
      <c r="JG109" s="24"/>
      <c r="JH109" s="24"/>
      <c r="JI109" s="24"/>
      <c r="JJ109" s="24"/>
      <c r="JK109" s="24"/>
      <c r="JL109" s="24"/>
      <c r="JM109" s="24"/>
      <c r="JN109" s="24"/>
      <c r="JO109" s="24"/>
      <c r="JP109" s="24"/>
      <c r="JQ109" s="24"/>
      <c r="JR109" s="24"/>
      <c r="JS109" s="24"/>
      <c r="JT109" s="24"/>
      <c r="JU109" s="25"/>
      <c r="JV109" s="24"/>
      <c r="JW109" s="151"/>
      <c r="JX109" s="151"/>
      <c r="JY109" s="153"/>
      <c r="JZ109" s="24"/>
      <c r="KA109" s="24"/>
      <c r="KB109" s="24"/>
      <c r="KC109" s="24"/>
      <c r="KD109" s="24"/>
      <c r="KE109" s="24"/>
      <c r="KF109" s="24"/>
      <c r="KG109" s="24"/>
      <c r="KH109" s="24"/>
      <c r="KI109" s="24"/>
      <c r="KJ109" s="24"/>
      <c r="KK109" s="24"/>
      <c r="KL109" s="24"/>
      <c r="KM109" s="24"/>
      <c r="KN109" s="24"/>
      <c r="KO109" s="24"/>
      <c r="KP109" s="24"/>
      <c r="KQ109" s="24"/>
      <c r="KR109" s="24"/>
      <c r="KS109" s="24"/>
      <c r="KT109" s="24"/>
      <c r="KU109" s="24"/>
      <c r="KV109" s="24"/>
      <c r="KW109" s="24"/>
      <c r="KX109" s="24"/>
      <c r="KY109" s="24"/>
      <c r="KZ109" s="24"/>
      <c r="LA109" s="24"/>
      <c r="LB109" s="24"/>
      <c r="LC109" s="24"/>
      <c r="LD109" s="24"/>
      <c r="LE109" s="151"/>
      <c r="LF109" s="151"/>
      <c r="LG109" s="153"/>
      <c r="LH109" s="24"/>
      <c r="LI109" s="24"/>
      <c r="LJ109" s="24"/>
      <c r="LK109" s="24"/>
      <c r="LL109" s="24"/>
      <c r="LM109" s="24"/>
      <c r="LN109" s="24"/>
      <c r="LO109" s="24"/>
      <c r="LP109" s="24"/>
      <c r="LQ109" s="24"/>
      <c r="LR109" s="24"/>
      <c r="LS109" s="24"/>
      <c r="LT109" s="24"/>
      <c r="LU109" s="24"/>
      <c r="LV109" s="24"/>
      <c r="LW109" s="24"/>
      <c r="LX109" s="24"/>
      <c r="LY109" s="24"/>
      <c r="LZ109" s="24"/>
      <c r="MA109" s="24"/>
      <c r="MB109" s="24"/>
      <c r="MC109" s="24"/>
      <c r="MD109" s="24"/>
      <c r="ME109" s="24"/>
      <c r="MF109" s="24"/>
      <c r="MG109" s="24"/>
      <c r="MH109" s="24"/>
      <c r="MI109" s="24"/>
      <c r="MJ109" s="24"/>
      <c r="MK109" s="24"/>
      <c r="ML109" s="24"/>
    </row>
    <row r="110" spans="1:350" s="41" customFormat="1" ht="14.25" hidden="1" customHeight="1" outlineLevel="3" x14ac:dyDescent="0.25">
      <c r="A110" s="220" t="s">
        <v>33</v>
      </c>
      <c r="B110" s="175" t="s">
        <v>447</v>
      </c>
      <c r="C110" s="285" t="s">
        <v>59</v>
      </c>
      <c r="D110" s="278">
        <v>1</v>
      </c>
      <c r="E110" s="175">
        <v>0</v>
      </c>
      <c r="F110" s="175">
        <f>D110-E110</f>
        <v>1</v>
      </c>
      <c r="G110" s="175" t="s">
        <v>842</v>
      </c>
      <c r="H110" s="170" t="s">
        <v>884</v>
      </c>
      <c r="I110" s="170" t="s">
        <v>845</v>
      </c>
      <c r="J110" s="212">
        <f ca="1">E110+Q110+AX110+CF110+DN110+ES110+GA110+HH110+IP110+JW110+LE110</f>
        <v>1</v>
      </c>
      <c r="K110" s="212">
        <f>E110+R110+AY110+CG110+DO110+ET110+GB110+HI110+IQ110+JX110+LF110</f>
        <v>1</v>
      </c>
      <c r="L110" s="172">
        <f ca="1">K110/J110</f>
        <v>1</v>
      </c>
      <c r="M110" s="172">
        <f>K110/D110</f>
        <v>1</v>
      </c>
      <c r="N110" s="183">
        <f ca="1">SUMIF($EV$8:$FZ$9,$O$5,$EV111:$FZ111)-SUMIF($EV$8:$FZ$9,$Q$5,$EV111:$FZ111)</f>
        <v>0</v>
      </c>
      <c r="O110" s="154"/>
      <c r="P110" s="154"/>
      <c r="Q110" s="150">
        <v>0</v>
      </c>
      <c r="R110" s="150">
        <v>0</v>
      </c>
      <c r="S110" s="152" t="e">
        <v>#DIV/0!</v>
      </c>
      <c r="T110" s="154"/>
      <c r="U110" s="154"/>
      <c r="V110" s="154"/>
      <c r="W110" s="154"/>
      <c r="X110" s="154"/>
      <c r="Y110" s="154"/>
      <c r="Z110" s="154"/>
      <c r="AA110" s="154"/>
      <c r="AB110" s="154"/>
      <c r="AC110" s="154"/>
      <c r="AD110" s="154"/>
      <c r="AE110" s="154"/>
      <c r="AF110" s="154"/>
      <c r="AG110" s="154"/>
      <c r="AH110" s="154"/>
      <c r="AI110" s="154"/>
      <c r="AJ110" s="154"/>
      <c r="AK110" s="154"/>
      <c r="AL110" s="154"/>
      <c r="AM110" s="154"/>
      <c r="AN110" s="154"/>
      <c r="AO110" s="154"/>
      <c r="AP110" s="154"/>
      <c r="AQ110" s="154"/>
      <c r="AR110" s="154"/>
      <c r="AS110" s="154"/>
      <c r="AT110" s="154"/>
      <c r="AU110" s="154"/>
      <c r="AV110" s="154"/>
      <c r="AW110" s="154"/>
      <c r="AX110" s="150">
        <f t="shared" ca="1" si="209"/>
        <v>0</v>
      </c>
      <c r="AY110" s="150">
        <f>SUM(BA111:CE111)</f>
        <v>0</v>
      </c>
      <c r="AZ110" s="152" t="e">
        <f ca="1">AY110/AX110</f>
        <v>#DIV/0!</v>
      </c>
      <c r="BA110" s="154"/>
      <c r="BB110" s="154"/>
      <c r="BC110" s="154"/>
      <c r="BD110" s="154"/>
      <c r="BE110" s="154"/>
      <c r="BF110" s="154"/>
      <c r="BG110" s="154"/>
      <c r="BH110" s="154"/>
      <c r="BI110" s="154"/>
      <c r="BJ110" s="154"/>
      <c r="BK110" s="154"/>
      <c r="BL110" s="154"/>
      <c r="BM110" s="154"/>
      <c r="BN110" s="154"/>
      <c r="BO110" s="154"/>
      <c r="BP110" s="154"/>
      <c r="BQ110" s="154"/>
      <c r="BR110" s="154"/>
      <c r="BS110" s="154"/>
      <c r="BT110" s="154"/>
      <c r="BU110" s="154"/>
      <c r="BV110" s="154"/>
      <c r="BW110" s="154"/>
      <c r="BX110" s="154"/>
      <c r="BY110" s="154"/>
      <c r="BZ110" s="154"/>
      <c r="CA110" s="154"/>
      <c r="CB110" s="154"/>
      <c r="CC110" s="154"/>
      <c r="CD110" s="154"/>
      <c r="CE110" s="154"/>
      <c r="CF110" s="150">
        <f t="shared" ref="CF110" si="291">SUM(CI110:DM110)</f>
        <v>0</v>
      </c>
      <c r="CG110" s="150">
        <f>SUM(CI111:DM111)</f>
        <v>0</v>
      </c>
      <c r="CH110" s="152" t="e">
        <f>CG110/CF110</f>
        <v>#DIV/0!</v>
      </c>
      <c r="CI110" s="154"/>
      <c r="CJ110" s="154"/>
      <c r="CK110" s="154"/>
      <c r="CL110" s="154"/>
      <c r="CM110" s="154"/>
      <c r="CN110" s="154"/>
      <c r="CO110" s="154"/>
      <c r="CP110" s="158"/>
      <c r="CQ110" s="158"/>
      <c r="CR110" s="158"/>
      <c r="CS110" s="158"/>
      <c r="CT110" s="158"/>
      <c r="CU110" s="158"/>
      <c r="CV110" s="158"/>
      <c r="CW110" s="154"/>
      <c r="CX110" s="154"/>
      <c r="CY110" s="154"/>
      <c r="CZ110" s="154"/>
      <c r="DA110" s="154"/>
      <c r="DB110" s="154"/>
      <c r="DC110" s="154"/>
      <c r="DD110" s="154"/>
      <c r="DE110" s="154"/>
      <c r="DF110" s="154"/>
      <c r="DG110" s="154"/>
      <c r="DH110" s="154"/>
      <c r="DI110" s="154"/>
      <c r="DJ110" s="154"/>
      <c r="DK110" s="154"/>
      <c r="DL110" s="154"/>
      <c r="DM110" s="154"/>
      <c r="DN110" s="150">
        <f t="shared" ref="DN110" si="292">SUM(DQ110:ER110)</f>
        <v>0</v>
      </c>
      <c r="DO110" s="150">
        <f>SUM(DQ111:ER111)</f>
        <v>0</v>
      </c>
      <c r="DP110" s="152" t="e">
        <f t="shared" si="257"/>
        <v>#DIV/0!</v>
      </c>
      <c r="DQ110" s="154"/>
      <c r="DR110" s="154"/>
      <c r="DS110" s="154"/>
      <c r="DT110" s="154"/>
      <c r="DU110" s="154"/>
      <c r="DV110" s="154"/>
      <c r="DW110" s="154"/>
      <c r="DX110" s="154"/>
      <c r="DY110" s="154"/>
      <c r="DZ110" s="154"/>
      <c r="EA110" s="154"/>
      <c r="EB110" s="154"/>
      <c r="EC110" s="154"/>
      <c r="ED110" s="154"/>
      <c r="EE110" s="154"/>
      <c r="EF110" s="154"/>
      <c r="EG110" s="154"/>
      <c r="EH110" s="154"/>
      <c r="EI110" s="154"/>
      <c r="EJ110" s="154"/>
      <c r="EK110" s="154"/>
      <c r="EL110" s="154"/>
      <c r="EM110" s="154"/>
      <c r="EN110" s="154"/>
      <c r="EO110" s="154"/>
      <c r="EP110" s="154"/>
      <c r="EQ110" s="154"/>
      <c r="ER110" s="154"/>
      <c r="ES110" s="150">
        <f t="shared" ca="1" si="170"/>
        <v>0</v>
      </c>
      <c r="ET110" s="150">
        <f t="shared" ref="ET110:ET172" si="293">SUM(EV111:FZ111)</f>
        <v>0</v>
      </c>
      <c r="EU110" s="152" t="e">
        <f t="shared" ref="EU110:EU172" ca="1" si="294">ET110/ES110</f>
        <v>#DIV/0!</v>
      </c>
      <c r="EV110" s="154"/>
      <c r="EW110" s="160"/>
      <c r="EX110" s="154"/>
      <c r="EY110" s="154"/>
      <c r="EZ110" s="154"/>
      <c r="FA110" s="154"/>
      <c r="FB110" s="154"/>
      <c r="FC110" s="154"/>
      <c r="FD110" s="154"/>
      <c r="FE110" s="154"/>
      <c r="FF110" s="154"/>
      <c r="FG110" s="154"/>
      <c r="FH110" s="154"/>
      <c r="FI110" s="154"/>
      <c r="FJ110" s="154"/>
      <c r="FK110" s="154"/>
      <c r="FL110" s="154"/>
      <c r="FM110" s="154"/>
      <c r="FN110" s="154"/>
      <c r="FO110" s="154"/>
      <c r="FP110" s="154"/>
      <c r="FQ110" s="154"/>
      <c r="FR110" s="154"/>
      <c r="FS110" s="154"/>
      <c r="FT110" s="154"/>
      <c r="FU110" s="154"/>
      <c r="FV110" s="154"/>
      <c r="FW110" s="154"/>
      <c r="FX110" s="154"/>
      <c r="FY110" s="154"/>
      <c r="FZ110" s="154"/>
      <c r="GA110" s="150">
        <f t="shared" ref="GA110" ca="1" si="295">SUMIF($GD$8:$HG$9,$O$5,GD110:HG110)</f>
        <v>1</v>
      </c>
      <c r="GB110" s="150">
        <f t="shared" ref="GB110" si="296">SUM(GD111:HG111)</f>
        <v>1</v>
      </c>
      <c r="GC110" s="152">
        <f t="shared" ref="GC110" ca="1" si="297">GB110/GA110</f>
        <v>1</v>
      </c>
      <c r="GD110" s="154"/>
      <c r="GE110" s="154"/>
      <c r="GF110" s="154"/>
      <c r="GG110" s="154"/>
      <c r="GH110" s="154"/>
      <c r="GI110" s="154"/>
      <c r="GJ110" s="154"/>
      <c r="GK110" s="154"/>
      <c r="GL110" s="154"/>
      <c r="GM110" s="154"/>
      <c r="GN110" s="154"/>
      <c r="GO110" s="154"/>
      <c r="GP110" s="154"/>
      <c r="GQ110" s="154"/>
      <c r="GR110" s="154"/>
      <c r="GS110" s="154"/>
      <c r="GT110" s="154"/>
      <c r="GU110" s="154"/>
      <c r="GV110" s="42">
        <v>1</v>
      </c>
      <c r="GW110" s="154"/>
      <c r="GX110" s="154"/>
      <c r="GY110" s="154"/>
      <c r="GZ110" s="154"/>
      <c r="HA110" s="154"/>
      <c r="HB110" s="154"/>
      <c r="HC110" s="154"/>
      <c r="HD110" s="154"/>
      <c r="HE110" s="154"/>
      <c r="HF110" s="154"/>
      <c r="HG110" s="154"/>
      <c r="HH110" s="150"/>
      <c r="HI110" s="150">
        <v>0</v>
      </c>
      <c r="HJ110" s="154"/>
      <c r="HK110" s="154"/>
      <c r="HL110" s="154"/>
      <c r="HM110" s="154"/>
      <c r="HN110" s="154"/>
      <c r="HO110" s="154"/>
      <c r="HP110" s="154"/>
      <c r="HQ110" s="154"/>
      <c r="HR110" s="154"/>
      <c r="HS110" s="154"/>
      <c r="HT110" s="154"/>
      <c r="HU110" s="154"/>
      <c r="HV110" s="154"/>
      <c r="HW110" s="154"/>
      <c r="HX110" s="154"/>
      <c r="HY110" s="154"/>
      <c r="HZ110" s="154"/>
      <c r="IA110" s="154"/>
      <c r="IB110" s="154"/>
      <c r="IC110" s="154"/>
      <c r="ID110" s="154"/>
      <c r="IE110" s="154"/>
      <c r="IF110" s="154"/>
      <c r="IG110" s="154"/>
      <c r="IH110" s="154"/>
      <c r="II110" s="154"/>
      <c r="IJ110" s="154"/>
      <c r="IK110" s="154"/>
      <c r="IL110" s="154"/>
      <c r="IM110" s="154"/>
      <c r="IN110" s="154"/>
      <c r="IO110" s="154"/>
      <c r="IP110" s="150"/>
      <c r="IQ110" s="150">
        <v>0</v>
      </c>
      <c r="IR110" s="154"/>
      <c r="IS110" s="154"/>
      <c r="IT110" s="154"/>
      <c r="IU110" s="154"/>
      <c r="IV110" s="154"/>
      <c r="IW110" s="154"/>
      <c r="IX110" s="154"/>
      <c r="IY110" s="154"/>
      <c r="IZ110" s="154"/>
      <c r="JA110" s="154"/>
      <c r="JB110" s="154"/>
      <c r="JC110" s="154"/>
      <c r="JD110" s="154"/>
      <c r="JE110" s="154"/>
      <c r="JF110" s="154"/>
      <c r="JG110" s="154"/>
      <c r="JH110" s="154"/>
      <c r="JI110" s="154"/>
      <c r="JJ110" s="154"/>
      <c r="JK110" s="154"/>
      <c r="JL110" s="154"/>
      <c r="JM110" s="154"/>
      <c r="JN110" s="154"/>
      <c r="JO110" s="154"/>
      <c r="JP110" s="154"/>
      <c r="JQ110" s="154"/>
      <c r="JR110" s="154"/>
      <c r="JS110" s="154"/>
      <c r="JT110" s="154"/>
      <c r="JU110" s="154"/>
      <c r="JV110" s="154"/>
      <c r="JW110" s="150"/>
      <c r="JX110" s="150">
        <v>0</v>
      </c>
      <c r="JY110" s="154"/>
      <c r="JZ110" s="154"/>
      <c r="KA110" s="154"/>
      <c r="KB110" s="154"/>
      <c r="KC110" s="154"/>
      <c r="KD110" s="154"/>
      <c r="KE110" s="154"/>
      <c r="KF110" s="154"/>
      <c r="KG110" s="154"/>
      <c r="KH110" s="154"/>
      <c r="KI110" s="154"/>
      <c r="KJ110" s="154"/>
      <c r="KK110" s="154"/>
      <c r="KL110" s="154"/>
      <c r="KM110" s="154"/>
      <c r="KN110" s="154"/>
      <c r="KO110" s="154"/>
      <c r="KP110" s="154"/>
      <c r="KQ110" s="154"/>
      <c r="KR110" s="154"/>
      <c r="KS110" s="154"/>
      <c r="KT110" s="154"/>
      <c r="KU110" s="154"/>
      <c r="KV110" s="154"/>
      <c r="KW110" s="154"/>
      <c r="KX110" s="154"/>
      <c r="KY110" s="154"/>
      <c r="KZ110" s="154"/>
      <c r="LA110" s="154"/>
      <c r="LB110" s="154"/>
      <c r="LC110" s="154"/>
      <c r="LD110" s="154"/>
      <c r="LE110" s="150"/>
      <c r="LF110" s="150">
        <v>0</v>
      </c>
      <c r="LG110" s="154"/>
      <c r="LH110" s="154"/>
      <c r="LI110" s="154"/>
      <c r="LJ110" s="154"/>
      <c r="LK110" s="154"/>
      <c r="LL110" s="154"/>
      <c r="LM110" s="154"/>
      <c r="LN110" s="154"/>
      <c r="LO110" s="154"/>
      <c r="LP110" s="154"/>
      <c r="LQ110" s="154"/>
      <c r="LR110" s="154"/>
      <c r="LS110" s="154"/>
      <c r="LT110" s="154"/>
      <c r="LU110" s="154"/>
      <c r="LV110" s="154"/>
      <c r="LW110" s="154"/>
      <c r="LX110" s="154"/>
      <c r="LY110" s="154"/>
      <c r="LZ110" s="154"/>
      <c r="MA110" s="154"/>
      <c r="MB110" s="154"/>
      <c r="MC110" s="154"/>
      <c r="MD110" s="154"/>
      <c r="ME110" s="154"/>
      <c r="MF110" s="154"/>
      <c r="MG110" s="154"/>
      <c r="MH110" s="154"/>
      <c r="MI110" s="154"/>
      <c r="MJ110" s="154"/>
      <c r="MK110" s="154"/>
      <c r="ML110" s="154"/>
    </row>
    <row r="111" spans="1:350" s="41" customFormat="1" ht="14.25" hidden="1" customHeight="1" outlineLevel="3" x14ac:dyDescent="0.25">
      <c r="A111" s="221"/>
      <c r="B111" s="176"/>
      <c r="C111" s="286"/>
      <c r="D111" s="176"/>
      <c r="E111" s="176"/>
      <c r="F111" s="176"/>
      <c r="G111" s="176"/>
      <c r="H111" s="171"/>
      <c r="I111" s="171"/>
      <c r="J111" s="213"/>
      <c r="K111" s="213"/>
      <c r="L111" s="173"/>
      <c r="M111" s="173"/>
      <c r="N111" s="184"/>
      <c r="O111" s="155"/>
      <c r="P111" s="155"/>
      <c r="Q111" s="151"/>
      <c r="R111" s="151"/>
      <c r="S111" s="153"/>
      <c r="T111" s="155"/>
      <c r="U111" s="155"/>
      <c r="V111" s="155"/>
      <c r="W111" s="155"/>
      <c r="X111" s="155"/>
      <c r="Y111" s="155"/>
      <c r="Z111" s="155"/>
      <c r="AA111" s="155"/>
      <c r="AB111" s="155"/>
      <c r="AC111" s="155"/>
      <c r="AD111" s="155"/>
      <c r="AE111" s="155"/>
      <c r="AF111" s="155"/>
      <c r="AG111" s="155"/>
      <c r="AH111" s="155"/>
      <c r="AI111" s="155"/>
      <c r="AJ111" s="155"/>
      <c r="AK111" s="155"/>
      <c r="AL111" s="155"/>
      <c r="AM111" s="155"/>
      <c r="AN111" s="155"/>
      <c r="AO111" s="155"/>
      <c r="AP111" s="155"/>
      <c r="AQ111" s="155"/>
      <c r="AR111" s="155"/>
      <c r="AS111" s="155"/>
      <c r="AT111" s="155"/>
      <c r="AU111" s="155"/>
      <c r="AV111" s="155"/>
      <c r="AW111" s="155"/>
      <c r="AX111" s="151"/>
      <c r="AY111" s="151"/>
      <c r="AZ111" s="153"/>
      <c r="BA111" s="155"/>
      <c r="BB111" s="155"/>
      <c r="BC111" s="155"/>
      <c r="BD111" s="155"/>
      <c r="BE111" s="155"/>
      <c r="BF111" s="155"/>
      <c r="BG111" s="155"/>
      <c r="BH111" s="155"/>
      <c r="BI111" s="155"/>
      <c r="BJ111" s="155"/>
      <c r="BK111" s="155"/>
      <c r="BL111" s="155"/>
      <c r="BM111" s="155"/>
      <c r="BN111" s="155"/>
      <c r="BO111" s="155"/>
      <c r="BP111" s="155"/>
      <c r="BQ111" s="155"/>
      <c r="BR111" s="155"/>
      <c r="BS111" s="155"/>
      <c r="BT111" s="155"/>
      <c r="BU111" s="155"/>
      <c r="BV111" s="155"/>
      <c r="BW111" s="155"/>
      <c r="BX111" s="155"/>
      <c r="BY111" s="155"/>
      <c r="BZ111" s="155"/>
      <c r="CA111" s="155"/>
      <c r="CB111" s="155"/>
      <c r="CC111" s="155"/>
      <c r="CD111" s="155"/>
      <c r="CE111" s="155"/>
      <c r="CF111" s="151"/>
      <c r="CG111" s="151"/>
      <c r="CH111" s="153"/>
      <c r="CI111" s="155"/>
      <c r="CJ111" s="155"/>
      <c r="CK111" s="155"/>
      <c r="CL111" s="155"/>
      <c r="CM111" s="155"/>
      <c r="CN111" s="155"/>
      <c r="CO111" s="155"/>
      <c r="CP111" s="159"/>
      <c r="CQ111" s="159"/>
      <c r="CR111" s="159"/>
      <c r="CS111" s="159"/>
      <c r="CT111" s="159"/>
      <c r="CU111" s="159"/>
      <c r="CV111" s="159"/>
      <c r="CW111" s="155"/>
      <c r="CX111" s="155"/>
      <c r="CY111" s="155"/>
      <c r="CZ111" s="155"/>
      <c r="DA111" s="155"/>
      <c r="DB111" s="155"/>
      <c r="DC111" s="155"/>
      <c r="DD111" s="155"/>
      <c r="DE111" s="155"/>
      <c r="DF111" s="155"/>
      <c r="DG111" s="155"/>
      <c r="DH111" s="155"/>
      <c r="DI111" s="155"/>
      <c r="DJ111" s="155"/>
      <c r="DK111" s="155"/>
      <c r="DL111" s="155"/>
      <c r="DM111" s="155"/>
      <c r="DN111" s="151"/>
      <c r="DO111" s="151"/>
      <c r="DP111" s="153"/>
      <c r="DQ111" s="155"/>
      <c r="DR111" s="155"/>
      <c r="DS111" s="155"/>
      <c r="DT111" s="155"/>
      <c r="DU111" s="155"/>
      <c r="DV111" s="155"/>
      <c r="DW111" s="155"/>
      <c r="DX111" s="155"/>
      <c r="DY111" s="155"/>
      <c r="DZ111" s="155"/>
      <c r="EA111" s="155"/>
      <c r="EB111" s="155"/>
      <c r="EC111" s="155"/>
      <c r="ED111" s="155"/>
      <c r="EE111" s="155"/>
      <c r="EF111" s="155"/>
      <c r="EG111" s="155"/>
      <c r="EH111" s="155"/>
      <c r="EI111" s="155"/>
      <c r="EJ111" s="155"/>
      <c r="EK111" s="155"/>
      <c r="EL111" s="155"/>
      <c r="EM111" s="155"/>
      <c r="EN111" s="155"/>
      <c r="EO111" s="155"/>
      <c r="EP111" s="155"/>
      <c r="EQ111" s="155"/>
      <c r="ER111" s="155"/>
      <c r="ES111" s="151"/>
      <c r="ET111" s="151"/>
      <c r="EU111" s="153"/>
      <c r="EV111" s="155"/>
      <c r="EW111" s="161"/>
      <c r="EX111" s="155"/>
      <c r="EY111" s="155"/>
      <c r="EZ111" s="155"/>
      <c r="FA111" s="155"/>
      <c r="FB111" s="155"/>
      <c r="FC111" s="155"/>
      <c r="FD111" s="155"/>
      <c r="FE111" s="155"/>
      <c r="FF111" s="155"/>
      <c r="FG111" s="155"/>
      <c r="FH111" s="155"/>
      <c r="FI111" s="155"/>
      <c r="FJ111" s="155"/>
      <c r="FK111" s="155"/>
      <c r="FL111" s="155"/>
      <c r="FM111" s="155"/>
      <c r="FN111" s="155"/>
      <c r="FO111" s="155"/>
      <c r="FP111" s="155"/>
      <c r="FQ111" s="155"/>
      <c r="FR111" s="155"/>
      <c r="FS111" s="155"/>
      <c r="FT111" s="155"/>
      <c r="FU111" s="155"/>
      <c r="FV111" s="155"/>
      <c r="FW111" s="155"/>
      <c r="FX111" s="155"/>
      <c r="FY111" s="155"/>
      <c r="FZ111" s="155"/>
      <c r="GA111" s="151"/>
      <c r="GB111" s="151"/>
      <c r="GC111" s="153"/>
      <c r="GD111" s="155"/>
      <c r="GE111" s="155"/>
      <c r="GF111" s="155"/>
      <c r="GG111" s="155"/>
      <c r="GH111" s="155"/>
      <c r="GI111" s="155"/>
      <c r="GJ111" s="155"/>
      <c r="GK111" s="155"/>
      <c r="GL111" s="155"/>
      <c r="GM111" s="155"/>
      <c r="GN111" s="155"/>
      <c r="GO111" s="155"/>
      <c r="GP111" s="155"/>
      <c r="GQ111" s="155"/>
      <c r="GR111" s="155"/>
      <c r="GS111" s="155"/>
      <c r="GT111" s="155"/>
      <c r="GU111" s="155"/>
      <c r="GV111" s="43">
        <v>1</v>
      </c>
      <c r="GW111" s="155"/>
      <c r="GX111" s="155"/>
      <c r="GY111" s="155"/>
      <c r="GZ111" s="155"/>
      <c r="HA111" s="155"/>
      <c r="HB111" s="155"/>
      <c r="HC111" s="155"/>
      <c r="HD111" s="155"/>
      <c r="HE111" s="155"/>
      <c r="HF111" s="155"/>
      <c r="HG111" s="155"/>
      <c r="HH111" s="151"/>
      <c r="HI111" s="151"/>
      <c r="HJ111" s="155"/>
      <c r="HK111" s="155"/>
      <c r="HL111" s="155"/>
      <c r="HM111" s="155"/>
      <c r="HN111" s="155"/>
      <c r="HO111" s="155"/>
      <c r="HP111" s="155"/>
      <c r="HQ111" s="155"/>
      <c r="HR111" s="155"/>
      <c r="HS111" s="155"/>
      <c r="HT111" s="155"/>
      <c r="HU111" s="155"/>
      <c r="HV111" s="155"/>
      <c r="HW111" s="155"/>
      <c r="HX111" s="155"/>
      <c r="HY111" s="155"/>
      <c r="HZ111" s="155"/>
      <c r="IA111" s="155"/>
      <c r="IB111" s="155"/>
      <c r="IC111" s="155"/>
      <c r="ID111" s="155"/>
      <c r="IE111" s="155"/>
      <c r="IF111" s="155"/>
      <c r="IG111" s="155"/>
      <c r="IH111" s="155"/>
      <c r="II111" s="155"/>
      <c r="IJ111" s="155"/>
      <c r="IK111" s="155"/>
      <c r="IL111" s="155"/>
      <c r="IM111" s="155"/>
      <c r="IN111" s="155"/>
      <c r="IO111" s="155"/>
      <c r="IP111" s="151"/>
      <c r="IQ111" s="151"/>
      <c r="IR111" s="155"/>
      <c r="IS111" s="155"/>
      <c r="IT111" s="155"/>
      <c r="IU111" s="155"/>
      <c r="IV111" s="155"/>
      <c r="IW111" s="155"/>
      <c r="IX111" s="155"/>
      <c r="IY111" s="155"/>
      <c r="IZ111" s="155"/>
      <c r="JA111" s="155"/>
      <c r="JB111" s="155"/>
      <c r="JC111" s="155"/>
      <c r="JD111" s="155"/>
      <c r="JE111" s="155"/>
      <c r="JF111" s="155"/>
      <c r="JG111" s="155"/>
      <c r="JH111" s="155"/>
      <c r="JI111" s="155"/>
      <c r="JJ111" s="155"/>
      <c r="JK111" s="155"/>
      <c r="JL111" s="155"/>
      <c r="JM111" s="155"/>
      <c r="JN111" s="155"/>
      <c r="JO111" s="155"/>
      <c r="JP111" s="155"/>
      <c r="JQ111" s="155"/>
      <c r="JR111" s="155"/>
      <c r="JS111" s="155"/>
      <c r="JT111" s="155"/>
      <c r="JU111" s="155"/>
      <c r="JV111" s="155"/>
      <c r="JW111" s="151"/>
      <c r="JX111" s="151"/>
      <c r="JY111" s="155"/>
      <c r="JZ111" s="155"/>
      <c r="KA111" s="155"/>
      <c r="KB111" s="155"/>
      <c r="KC111" s="155"/>
      <c r="KD111" s="155"/>
      <c r="KE111" s="155"/>
      <c r="KF111" s="155"/>
      <c r="KG111" s="155"/>
      <c r="KH111" s="155"/>
      <c r="KI111" s="155"/>
      <c r="KJ111" s="155"/>
      <c r="KK111" s="155"/>
      <c r="KL111" s="155"/>
      <c r="KM111" s="155"/>
      <c r="KN111" s="155"/>
      <c r="KO111" s="155"/>
      <c r="KP111" s="155"/>
      <c r="KQ111" s="155"/>
      <c r="KR111" s="155"/>
      <c r="KS111" s="155"/>
      <c r="KT111" s="155"/>
      <c r="KU111" s="155"/>
      <c r="KV111" s="155"/>
      <c r="KW111" s="155"/>
      <c r="KX111" s="155"/>
      <c r="KY111" s="155"/>
      <c r="KZ111" s="155"/>
      <c r="LA111" s="155"/>
      <c r="LB111" s="155"/>
      <c r="LC111" s="155"/>
      <c r="LD111" s="155"/>
      <c r="LE111" s="151"/>
      <c r="LF111" s="151"/>
      <c r="LG111" s="155"/>
      <c r="LH111" s="155"/>
      <c r="LI111" s="155"/>
      <c r="LJ111" s="155"/>
      <c r="LK111" s="155"/>
      <c r="LL111" s="155"/>
      <c r="LM111" s="155"/>
      <c r="LN111" s="155"/>
      <c r="LO111" s="155"/>
      <c r="LP111" s="155"/>
      <c r="LQ111" s="155"/>
      <c r="LR111" s="155"/>
      <c r="LS111" s="155"/>
      <c r="LT111" s="155"/>
      <c r="LU111" s="155"/>
      <c r="LV111" s="155"/>
      <c r="LW111" s="155"/>
      <c r="LX111" s="155"/>
      <c r="LY111" s="155"/>
      <c r="LZ111" s="155"/>
      <c r="MA111" s="155"/>
      <c r="MB111" s="155"/>
      <c r="MC111" s="155"/>
      <c r="MD111" s="155"/>
      <c r="ME111" s="155"/>
      <c r="MF111" s="155"/>
      <c r="MG111" s="155"/>
      <c r="MH111" s="155"/>
      <c r="MI111" s="155"/>
      <c r="MJ111" s="155"/>
      <c r="MK111" s="155"/>
      <c r="ML111" s="155"/>
    </row>
    <row r="112" spans="1:350" ht="13.9" hidden="1" customHeight="1" outlineLevel="3" x14ac:dyDescent="0.2">
      <c r="A112" s="185" t="s">
        <v>133</v>
      </c>
      <c r="B112" s="218" t="s">
        <v>804</v>
      </c>
      <c r="C112" s="214" t="s">
        <v>99</v>
      </c>
      <c r="D112" s="216">
        <v>6</v>
      </c>
      <c r="E112" s="175"/>
      <c r="F112" s="175">
        <f>D112-E112</f>
        <v>6</v>
      </c>
      <c r="G112" s="175" t="s">
        <v>847</v>
      </c>
      <c r="H112" s="170" t="s">
        <v>1012</v>
      </c>
      <c r="I112" s="170" t="s">
        <v>1014</v>
      </c>
      <c r="J112" s="212">
        <f ca="1">E112+Q112+AX112+CF112+DN112+ES112+GA112+HH112+IP112+JW112+LE112</f>
        <v>6</v>
      </c>
      <c r="K112" s="212">
        <f>E112+R112+AY112+CG112+DO112+ET112+GB112+HI112+IQ112+JX112+LF112</f>
        <v>6</v>
      </c>
      <c r="L112" s="172">
        <f ca="1">K112/J112</f>
        <v>1</v>
      </c>
      <c r="M112" s="172">
        <f>K112/D112</f>
        <v>1</v>
      </c>
      <c r="N112" s="183">
        <f ca="1">SUMIF($EV$8:$FZ$9,$O$5,$EV113:$FZ113)-SUMIF($EV$8:$FZ$9,$Q$5,$EV113:$FZ113)</f>
        <v>0</v>
      </c>
      <c r="O112" s="156"/>
      <c r="P112" s="16" t="s">
        <v>25</v>
      </c>
      <c r="Q112" s="150">
        <v>0</v>
      </c>
      <c r="R112" s="150">
        <v>0</v>
      </c>
      <c r="S112" s="152" t="e">
        <v>#DIV/0!</v>
      </c>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50">
        <f t="shared" ca="1" si="209"/>
        <v>0</v>
      </c>
      <c r="AY112" s="150">
        <f>SUM(BA113:CE113)</f>
        <v>0</v>
      </c>
      <c r="AZ112" s="152" t="e">
        <f ca="1">AY112/AX112</f>
        <v>#DIV/0!</v>
      </c>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50">
        <f t="shared" ref="CF112" si="298">SUM(CI112:DM112)</f>
        <v>6</v>
      </c>
      <c r="CG112" s="150">
        <f>SUM(CI113:DM113)</f>
        <v>0</v>
      </c>
      <c r="CH112" s="152">
        <f>CG112/CF112</f>
        <v>0</v>
      </c>
      <c r="CI112" s="129"/>
      <c r="CJ112" s="129"/>
      <c r="CK112" s="129"/>
      <c r="CL112" s="129"/>
      <c r="CM112" s="129"/>
      <c r="CN112" s="129"/>
      <c r="CO112" s="101"/>
      <c r="CP112" s="101"/>
      <c r="CQ112" s="101"/>
      <c r="CR112" s="101"/>
      <c r="CS112" s="101"/>
      <c r="CT112" s="101"/>
      <c r="CU112" s="101"/>
      <c r="CV112" s="101">
        <v>3</v>
      </c>
      <c r="CW112" s="101">
        <v>3</v>
      </c>
      <c r="CX112" s="129"/>
      <c r="CY112" s="129"/>
      <c r="CZ112" s="129"/>
      <c r="DA112" s="129"/>
      <c r="DB112" s="129"/>
      <c r="DC112" s="129"/>
      <c r="DD112" s="129"/>
      <c r="DE112" s="129"/>
      <c r="DF112" s="129"/>
      <c r="DG112" s="129"/>
      <c r="DH112" s="129"/>
      <c r="DI112" s="129"/>
      <c r="DJ112" s="129"/>
      <c r="DK112" s="129"/>
      <c r="DL112" s="129"/>
      <c r="DM112" s="129"/>
      <c r="DN112" s="150">
        <f t="shared" ref="DN112" si="299">SUM(DQ112:ER112)</f>
        <v>0</v>
      </c>
      <c r="DO112" s="150">
        <f>SUM(DQ113:ER113)</f>
        <v>0</v>
      </c>
      <c r="DP112" s="152" t="e">
        <f t="shared" si="257"/>
        <v>#DIV/0!</v>
      </c>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50">
        <f t="shared" ca="1" si="170"/>
        <v>0</v>
      </c>
      <c r="ET112" s="150">
        <f t="shared" si="293"/>
        <v>6</v>
      </c>
      <c r="EU112" s="152" t="e">
        <f t="shared" ca="1" si="294"/>
        <v>#DIV/0!</v>
      </c>
      <c r="EV112" s="16"/>
      <c r="EW112" s="67"/>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50">
        <f t="shared" ref="GA112" ca="1" si="300">SUMIF($GD$8:$HG$9,$O$5,GD112:HG112)</f>
        <v>0</v>
      </c>
      <c r="GB112" s="150">
        <f t="shared" ref="GB112" si="301">SUM(GD113:HG113)</f>
        <v>0</v>
      </c>
      <c r="GC112" s="152" t="e">
        <f t="shared" ref="GC112" ca="1" si="302">GB112/GA112</f>
        <v>#DIV/0!</v>
      </c>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c r="HF112" s="16"/>
      <c r="HG112" s="16"/>
      <c r="HH112" s="150"/>
      <c r="HI112" s="150">
        <v>0</v>
      </c>
      <c r="HJ112" s="152" t="e">
        <v>#DIV/0!</v>
      </c>
      <c r="HK112" s="16"/>
      <c r="HL112" s="16"/>
      <c r="HM112" s="16"/>
      <c r="HN112" s="16"/>
      <c r="HO112" s="16"/>
      <c r="HP112" s="16"/>
      <c r="HQ112" s="16"/>
      <c r="HR112" s="16"/>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50"/>
      <c r="IQ112" s="150">
        <v>0</v>
      </c>
      <c r="IR112" s="152" t="e">
        <v>#DIV/0!</v>
      </c>
      <c r="IS112" s="16"/>
      <c r="IT112" s="16"/>
      <c r="IU112" s="16"/>
      <c r="IV112" s="16"/>
      <c r="IW112" s="16"/>
      <c r="IX112" s="16"/>
      <c r="IY112" s="16"/>
      <c r="IZ112" s="16"/>
      <c r="JA112" s="16"/>
      <c r="JB112" s="16"/>
      <c r="JC112" s="16"/>
      <c r="JD112" s="16"/>
      <c r="JE112" s="16"/>
      <c r="JF112" s="16"/>
      <c r="JG112" s="16"/>
      <c r="JH112" s="16"/>
      <c r="JI112" s="16"/>
      <c r="JJ112" s="16"/>
      <c r="JK112" s="16"/>
      <c r="JL112" s="16"/>
      <c r="JM112" s="16"/>
      <c r="JN112" s="16"/>
      <c r="JO112" s="16"/>
      <c r="JP112" s="16"/>
      <c r="JQ112" s="16"/>
      <c r="JR112" s="16"/>
      <c r="JS112" s="16"/>
      <c r="JT112" s="16"/>
      <c r="JU112" s="23"/>
      <c r="JV112" s="16"/>
      <c r="JW112" s="150"/>
      <c r="JX112" s="150">
        <v>0</v>
      </c>
      <c r="JY112" s="152" t="e">
        <v>#DIV/0!</v>
      </c>
      <c r="JZ112" s="16"/>
      <c r="KA112" s="16"/>
      <c r="KB112" s="16"/>
      <c r="KC112" s="16"/>
      <c r="KD112" s="16"/>
      <c r="KE112" s="16"/>
      <c r="KF112" s="16"/>
      <c r="KG112" s="16"/>
      <c r="KH112" s="16"/>
      <c r="KI112" s="16"/>
      <c r="KJ112" s="16"/>
      <c r="KK112" s="16"/>
      <c r="KL112" s="16"/>
      <c r="KM112" s="16"/>
      <c r="KN112" s="16"/>
      <c r="KO112" s="16"/>
      <c r="KP112" s="16"/>
      <c r="KQ112" s="16"/>
      <c r="KR112" s="16"/>
      <c r="KS112" s="16"/>
      <c r="KT112" s="16"/>
      <c r="KU112" s="16"/>
      <c r="KV112" s="16"/>
      <c r="KW112" s="16"/>
      <c r="KX112" s="16"/>
      <c r="KY112" s="16"/>
      <c r="KZ112" s="16"/>
      <c r="LA112" s="16"/>
      <c r="LB112" s="16"/>
      <c r="LC112" s="16"/>
      <c r="LD112" s="16"/>
      <c r="LE112" s="150"/>
      <c r="LF112" s="150">
        <v>0</v>
      </c>
      <c r="LG112" s="152" t="e">
        <v>#DIV/0!</v>
      </c>
      <c r="LH112" s="16"/>
      <c r="LI112" s="16"/>
      <c r="LJ112" s="16"/>
      <c r="LK112" s="16"/>
      <c r="LL112" s="16"/>
      <c r="LM112" s="16"/>
      <c r="LN112" s="16"/>
      <c r="LO112" s="16"/>
      <c r="LP112" s="16"/>
      <c r="LQ112" s="16"/>
      <c r="LR112" s="16"/>
      <c r="LS112" s="16"/>
      <c r="LT112" s="16"/>
      <c r="LU112" s="16"/>
      <c r="LV112" s="16"/>
      <c r="LW112" s="16"/>
      <c r="LX112" s="16"/>
      <c r="LY112" s="16"/>
      <c r="LZ112" s="16"/>
      <c r="MA112" s="16"/>
      <c r="MB112" s="16"/>
      <c r="MC112" s="16"/>
      <c r="MD112" s="16"/>
      <c r="ME112" s="16"/>
      <c r="MF112" s="16"/>
      <c r="MG112" s="16"/>
      <c r="MH112" s="16"/>
      <c r="MI112" s="16"/>
      <c r="MJ112" s="16"/>
      <c r="MK112" s="16"/>
      <c r="ML112" s="16"/>
    </row>
    <row r="113" spans="1:350" ht="13.9" hidden="1" customHeight="1" outlineLevel="3" x14ac:dyDescent="0.2">
      <c r="A113" s="186"/>
      <c r="B113" s="219"/>
      <c r="C113" s="215"/>
      <c r="D113" s="217"/>
      <c r="E113" s="176"/>
      <c r="F113" s="176"/>
      <c r="G113" s="176"/>
      <c r="H113" s="171"/>
      <c r="I113" s="171"/>
      <c r="J113" s="213"/>
      <c r="K113" s="213"/>
      <c r="L113" s="173"/>
      <c r="M113" s="173"/>
      <c r="N113" s="184"/>
      <c r="O113" s="157"/>
      <c r="P113" s="17" t="s">
        <v>26</v>
      </c>
      <c r="Q113" s="151"/>
      <c r="R113" s="151"/>
      <c r="S113" s="153"/>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151"/>
      <c r="AY113" s="151"/>
      <c r="AZ113" s="153"/>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151"/>
      <c r="CG113" s="151"/>
      <c r="CH113" s="153"/>
      <c r="CI113" s="141"/>
      <c r="CJ113" s="141"/>
      <c r="CK113" s="141"/>
      <c r="CL113" s="141"/>
      <c r="CM113" s="141"/>
      <c r="CN113" s="141"/>
      <c r="CO113" s="141"/>
      <c r="CP113" s="95"/>
      <c r="CQ113" s="95"/>
      <c r="CR113" s="95"/>
      <c r="CS113" s="95"/>
      <c r="CT113" s="95"/>
      <c r="CU113" s="95"/>
      <c r="CV113" s="95"/>
      <c r="CW113" s="141"/>
      <c r="CX113" s="141"/>
      <c r="CY113" s="141"/>
      <c r="CZ113" s="141"/>
      <c r="DA113" s="141"/>
      <c r="DB113" s="141"/>
      <c r="DC113" s="141"/>
      <c r="DD113" s="141"/>
      <c r="DE113" s="141"/>
      <c r="DF113" s="141"/>
      <c r="DG113" s="141"/>
      <c r="DH113" s="141"/>
      <c r="DI113" s="141"/>
      <c r="DJ113" s="141"/>
      <c r="DK113" s="141"/>
      <c r="DL113" s="141"/>
      <c r="DM113" s="141"/>
      <c r="DN113" s="151"/>
      <c r="DO113" s="151"/>
      <c r="DP113" s="153"/>
      <c r="DQ113" s="24"/>
      <c r="DR113" s="24"/>
      <c r="DS113" s="24"/>
      <c r="DT113" s="24"/>
      <c r="DU113" s="24"/>
      <c r="DV113" s="24"/>
      <c r="DW113" s="24"/>
      <c r="DX113" s="24"/>
      <c r="DY113" s="24"/>
      <c r="DZ113" s="24"/>
      <c r="EA113" s="24"/>
      <c r="EB113" s="24"/>
      <c r="EC113" s="24"/>
      <c r="ED113" s="24"/>
      <c r="EE113" s="24"/>
      <c r="EF113" s="24"/>
      <c r="EG113" s="24"/>
      <c r="EH113" s="24"/>
      <c r="EI113" s="24"/>
      <c r="EJ113" s="24"/>
      <c r="EK113" s="24"/>
      <c r="EL113" s="24"/>
      <c r="EM113" s="24"/>
      <c r="EN113" s="24"/>
      <c r="EO113" s="24"/>
      <c r="EP113" s="24"/>
      <c r="EQ113" s="24"/>
      <c r="ER113" s="24"/>
      <c r="ES113" s="151"/>
      <c r="ET113" s="151"/>
      <c r="EU113" s="153"/>
      <c r="EV113" s="24"/>
      <c r="EW113" s="125"/>
      <c r="EX113" s="24"/>
      <c r="EY113" s="24"/>
      <c r="EZ113" s="24"/>
      <c r="FA113" s="24"/>
      <c r="FB113" s="24"/>
      <c r="FC113" s="24"/>
      <c r="FD113" s="24"/>
      <c r="FE113" s="24"/>
      <c r="FF113" s="24"/>
      <c r="FG113" s="24"/>
      <c r="FH113" s="24"/>
      <c r="FI113" s="24"/>
      <c r="FJ113" s="24"/>
      <c r="FK113" s="24"/>
      <c r="FL113" s="24"/>
      <c r="FM113" s="24"/>
      <c r="FN113" s="24"/>
      <c r="FO113" s="24"/>
      <c r="FP113" s="24"/>
      <c r="FQ113" s="24"/>
      <c r="FR113" s="24"/>
      <c r="FS113" s="24"/>
      <c r="FT113" s="24"/>
      <c r="FU113" s="24">
        <v>6</v>
      </c>
      <c r="FV113" s="24"/>
      <c r="FW113" s="24"/>
      <c r="FX113" s="24"/>
      <c r="FY113" s="24"/>
      <c r="FZ113" s="24"/>
      <c r="GA113" s="151"/>
      <c r="GB113" s="151"/>
      <c r="GC113" s="153"/>
      <c r="GD113" s="24"/>
      <c r="GE113" s="24"/>
      <c r="GF113" s="24"/>
      <c r="GG113" s="24"/>
      <c r="GH113" s="24"/>
      <c r="GI113" s="24"/>
      <c r="GJ113" s="24"/>
      <c r="GK113" s="24"/>
      <c r="GL113" s="24"/>
      <c r="GM113" s="24"/>
      <c r="GN113" s="24"/>
      <c r="GO113" s="24"/>
      <c r="GP113" s="24"/>
      <c r="GQ113" s="24"/>
      <c r="GR113" s="24"/>
      <c r="GS113" s="24"/>
      <c r="GT113" s="24"/>
      <c r="GU113" s="24"/>
      <c r="GV113" s="24"/>
      <c r="GW113" s="24"/>
      <c r="GX113" s="24"/>
      <c r="GY113" s="24"/>
      <c r="GZ113" s="24"/>
      <c r="HA113" s="24"/>
      <c r="HB113" s="24"/>
      <c r="HC113" s="24"/>
      <c r="HD113" s="24"/>
      <c r="HE113" s="24"/>
      <c r="HF113" s="24"/>
      <c r="HG113" s="24"/>
      <c r="HH113" s="151"/>
      <c r="HI113" s="151"/>
      <c r="HJ113" s="153"/>
      <c r="HK113" s="24"/>
      <c r="HL113" s="24"/>
      <c r="HM113" s="24"/>
      <c r="HN113" s="24"/>
      <c r="HO113" s="24"/>
      <c r="HP113" s="24"/>
      <c r="HQ113" s="24"/>
      <c r="HR113" s="24"/>
      <c r="HS113" s="24"/>
      <c r="HT113" s="24"/>
      <c r="HU113" s="24"/>
      <c r="HV113" s="24"/>
      <c r="HW113" s="24"/>
      <c r="HX113" s="24"/>
      <c r="HY113" s="24"/>
      <c r="HZ113" s="24"/>
      <c r="IA113" s="24"/>
      <c r="IB113" s="24"/>
      <c r="IC113" s="24"/>
      <c r="ID113" s="24"/>
      <c r="IE113" s="24"/>
      <c r="IF113" s="24"/>
      <c r="IG113" s="24"/>
      <c r="IH113" s="24"/>
      <c r="II113" s="24"/>
      <c r="IJ113" s="24"/>
      <c r="IK113" s="24"/>
      <c r="IL113" s="24"/>
      <c r="IM113" s="24"/>
      <c r="IN113" s="24"/>
      <c r="IO113" s="24"/>
      <c r="IP113" s="151"/>
      <c r="IQ113" s="151"/>
      <c r="IR113" s="153"/>
      <c r="IS113" s="24"/>
      <c r="IT113" s="24"/>
      <c r="IU113" s="24"/>
      <c r="IV113" s="24"/>
      <c r="IW113" s="24"/>
      <c r="IX113" s="24"/>
      <c r="IY113" s="24"/>
      <c r="IZ113" s="24"/>
      <c r="JA113" s="24"/>
      <c r="JB113" s="24"/>
      <c r="JC113" s="24"/>
      <c r="JD113" s="24"/>
      <c r="JE113" s="24"/>
      <c r="JF113" s="24"/>
      <c r="JG113" s="24"/>
      <c r="JH113" s="24"/>
      <c r="JI113" s="24"/>
      <c r="JJ113" s="24"/>
      <c r="JK113" s="24"/>
      <c r="JL113" s="24"/>
      <c r="JM113" s="24"/>
      <c r="JN113" s="24"/>
      <c r="JO113" s="24"/>
      <c r="JP113" s="24"/>
      <c r="JQ113" s="24"/>
      <c r="JR113" s="24"/>
      <c r="JS113" s="24"/>
      <c r="JT113" s="24"/>
      <c r="JU113" s="25"/>
      <c r="JV113" s="24"/>
      <c r="JW113" s="151"/>
      <c r="JX113" s="151"/>
      <c r="JY113" s="153"/>
      <c r="JZ113" s="24"/>
      <c r="KA113" s="24"/>
      <c r="KB113" s="24"/>
      <c r="KC113" s="24"/>
      <c r="KD113" s="24"/>
      <c r="KE113" s="24"/>
      <c r="KF113" s="24"/>
      <c r="KG113" s="24"/>
      <c r="KH113" s="24"/>
      <c r="KI113" s="24"/>
      <c r="KJ113" s="24"/>
      <c r="KK113" s="24"/>
      <c r="KL113" s="24"/>
      <c r="KM113" s="24"/>
      <c r="KN113" s="24"/>
      <c r="KO113" s="24"/>
      <c r="KP113" s="24"/>
      <c r="KQ113" s="24"/>
      <c r="KR113" s="24"/>
      <c r="KS113" s="24"/>
      <c r="KT113" s="24"/>
      <c r="KU113" s="24"/>
      <c r="KV113" s="24"/>
      <c r="KW113" s="24"/>
      <c r="KX113" s="24"/>
      <c r="KY113" s="24"/>
      <c r="KZ113" s="24"/>
      <c r="LA113" s="24"/>
      <c r="LB113" s="24"/>
      <c r="LC113" s="24"/>
      <c r="LD113" s="24"/>
      <c r="LE113" s="151"/>
      <c r="LF113" s="151"/>
      <c r="LG113" s="153"/>
      <c r="LH113" s="24"/>
      <c r="LI113" s="24"/>
      <c r="LJ113" s="24"/>
      <c r="LK113" s="24"/>
      <c r="LL113" s="24"/>
      <c r="LM113" s="24"/>
      <c r="LN113" s="24"/>
      <c r="LO113" s="24"/>
      <c r="LP113" s="24"/>
      <c r="LQ113" s="24"/>
      <c r="LR113" s="24"/>
      <c r="LS113" s="24"/>
      <c r="LT113" s="24"/>
      <c r="LU113" s="24"/>
      <c r="LV113" s="24"/>
      <c r="LW113" s="24"/>
      <c r="LX113" s="24"/>
      <c r="LY113" s="24"/>
      <c r="LZ113" s="24"/>
      <c r="MA113" s="24"/>
      <c r="MB113" s="24"/>
      <c r="MC113" s="24"/>
      <c r="MD113" s="24"/>
      <c r="ME113" s="24"/>
      <c r="MF113" s="24"/>
      <c r="MG113" s="24"/>
      <c r="MH113" s="24"/>
      <c r="MI113" s="24"/>
      <c r="MJ113" s="24"/>
      <c r="MK113" s="24"/>
      <c r="ML113" s="24"/>
    </row>
    <row r="114" spans="1:350" ht="13.9" hidden="1" customHeight="1" outlineLevel="3" x14ac:dyDescent="0.2">
      <c r="A114" s="185" t="s">
        <v>134</v>
      </c>
      <c r="B114" s="218" t="s">
        <v>806</v>
      </c>
      <c r="C114" s="214" t="s">
        <v>59</v>
      </c>
      <c r="D114" s="216">
        <v>6</v>
      </c>
      <c r="E114" s="175"/>
      <c r="F114" s="175">
        <f>D114-E114</f>
        <v>6</v>
      </c>
      <c r="G114" s="175" t="s">
        <v>844</v>
      </c>
      <c r="H114" s="170" t="s">
        <v>1023</v>
      </c>
      <c r="I114" s="170" t="s">
        <v>892</v>
      </c>
      <c r="J114" s="212">
        <f ca="1">E114+Q114+AX114+CF114+DN114+ES114+GA114+HH114+IP114+JW114+LE114</f>
        <v>6</v>
      </c>
      <c r="K114" s="212">
        <f>E114+R114+AY114+CG114+DO114+ET114+GB114+HI114+IQ114+JX114+LF114</f>
        <v>6</v>
      </c>
      <c r="L114" s="172">
        <f ca="1">K114/J114</f>
        <v>1</v>
      </c>
      <c r="M114" s="172">
        <f>K114/D114</f>
        <v>1</v>
      </c>
      <c r="N114" s="183">
        <f ca="1">SUMIF($EV$8:$FZ$9,$O$5,$EV115:$FZ115)-SUMIF($EV$8:$FZ$9,$Q$5,$EV115:$FZ115)</f>
        <v>0</v>
      </c>
      <c r="O114" s="156"/>
      <c r="P114" s="16" t="s">
        <v>25</v>
      </c>
      <c r="Q114" s="150">
        <v>0</v>
      </c>
      <c r="R114" s="150">
        <v>0</v>
      </c>
      <c r="S114" s="152" t="e">
        <v>#DIV/0!</v>
      </c>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50">
        <f t="shared" ca="1" si="209"/>
        <v>0</v>
      </c>
      <c r="AY114" s="150">
        <f>SUM(BA115:CE115)</f>
        <v>0</v>
      </c>
      <c r="AZ114" s="152" t="e">
        <f ca="1">AY114/AX114</f>
        <v>#DIV/0!</v>
      </c>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50">
        <f t="shared" ref="CF114" si="303">SUM(CI114:DM114)</f>
        <v>0</v>
      </c>
      <c r="CG114" s="150">
        <f>SUM(CI115:DM115)</f>
        <v>0</v>
      </c>
      <c r="CH114" s="152" t="e">
        <f>CG114/CF114</f>
        <v>#DIV/0!</v>
      </c>
      <c r="CI114" s="129"/>
      <c r="CJ114" s="129"/>
      <c r="CK114" s="129"/>
      <c r="CL114" s="129"/>
      <c r="CM114" s="129"/>
      <c r="CN114" s="129"/>
      <c r="CO114" s="101"/>
      <c r="CP114" s="101"/>
      <c r="CQ114" s="101"/>
      <c r="CR114" s="101"/>
      <c r="CS114" s="101"/>
      <c r="CT114" s="101"/>
      <c r="CU114" s="101"/>
      <c r="CV114" s="101"/>
      <c r="CW114" s="129"/>
      <c r="CX114" s="129"/>
      <c r="CY114" s="129"/>
      <c r="CZ114" s="129"/>
      <c r="DA114" s="129"/>
      <c r="DB114" s="129"/>
      <c r="DC114" s="129"/>
      <c r="DD114" s="129"/>
      <c r="DE114" s="129"/>
      <c r="DF114" s="129"/>
      <c r="DG114" s="129"/>
      <c r="DH114" s="129"/>
      <c r="DI114" s="129"/>
      <c r="DJ114" s="129"/>
      <c r="DK114" s="129"/>
      <c r="DL114" s="129"/>
      <c r="DM114" s="129"/>
      <c r="DN114" s="150">
        <f t="shared" ref="DN114" si="304">SUM(DQ114:ER114)</f>
        <v>6</v>
      </c>
      <c r="DO114" s="150">
        <f>SUM(DQ115:ER115)</f>
        <v>0</v>
      </c>
      <c r="DP114" s="152">
        <f t="shared" si="257"/>
        <v>0</v>
      </c>
      <c r="DQ114" s="16"/>
      <c r="DR114" s="16"/>
      <c r="DS114" s="16">
        <v>2</v>
      </c>
      <c r="DT114" s="16">
        <v>2</v>
      </c>
      <c r="DU114" s="16">
        <v>2</v>
      </c>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50">
        <f t="shared" ca="1" si="170"/>
        <v>0</v>
      </c>
      <c r="ET114" s="150">
        <f t="shared" si="293"/>
        <v>6</v>
      </c>
      <c r="EU114" s="152" t="e">
        <f t="shared" ca="1" si="294"/>
        <v>#DIV/0!</v>
      </c>
      <c r="EV114" s="16"/>
      <c r="EW114" s="67"/>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50">
        <f t="shared" ref="GA114" ca="1" si="305">SUMIF($GD$8:$HG$9,$O$5,GD114:HG114)</f>
        <v>0</v>
      </c>
      <c r="GB114" s="150">
        <f t="shared" ref="GB114" si="306">SUM(GD115:HG115)</f>
        <v>0</v>
      </c>
      <c r="GC114" s="152" t="e">
        <f t="shared" ref="GC114" ca="1" si="307">GB114/GA114</f>
        <v>#DIV/0!</v>
      </c>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c r="HF114" s="16"/>
      <c r="HG114" s="16"/>
      <c r="HH114" s="150"/>
      <c r="HI114" s="150">
        <v>0</v>
      </c>
      <c r="HJ114" s="152" t="e">
        <v>#DIV/0!</v>
      </c>
      <c r="HK114" s="16"/>
      <c r="HL114" s="16"/>
      <c r="HM114" s="16"/>
      <c r="HN114" s="16"/>
      <c r="HO114" s="16"/>
      <c r="HP114" s="16"/>
      <c r="HQ114" s="16"/>
      <c r="HR114" s="16"/>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50"/>
      <c r="IQ114" s="150">
        <v>0</v>
      </c>
      <c r="IR114" s="152" t="e">
        <v>#DIV/0!</v>
      </c>
      <c r="IS114" s="16"/>
      <c r="IT114" s="16"/>
      <c r="IU114" s="16"/>
      <c r="IV114" s="16"/>
      <c r="IW114" s="16"/>
      <c r="IX114" s="16"/>
      <c r="IY114" s="16"/>
      <c r="IZ114" s="16"/>
      <c r="JA114" s="16"/>
      <c r="JB114" s="16"/>
      <c r="JC114" s="16"/>
      <c r="JD114" s="16"/>
      <c r="JE114" s="16"/>
      <c r="JF114" s="16"/>
      <c r="JG114" s="16"/>
      <c r="JH114" s="16"/>
      <c r="JI114" s="16"/>
      <c r="JJ114" s="16"/>
      <c r="JK114" s="16"/>
      <c r="JL114" s="16"/>
      <c r="JM114" s="16"/>
      <c r="JN114" s="16"/>
      <c r="JO114" s="16"/>
      <c r="JP114" s="16"/>
      <c r="JQ114" s="16"/>
      <c r="JR114" s="16"/>
      <c r="JS114" s="16"/>
      <c r="JT114" s="16"/>
      <c r="JU114" s="23"/>
      <c r="JV114" s="16"/>
      <c r="JW114" s="150"/>
      <c r="JX114" s="150">
        <v>0</v>
      </c>
      <c r="JY114" s="152" t="e">
        <v>#DIV/0!</v>
      </c>
      <c r="JZ114" s="16"/>
      <c r="KA114" s="16"/>
      <c r="KB114" s="16"/>
      <c r="KC114" s="16"/>
      <c r="KD114" s="16"/>
      <c r="KE114" s="16"/>
      <c r="KF114" s="16"/>
      <c r="KG114" s="16"/>
      <c r="KH114" s="16"/>
      <c r="KI114" s="16"/>
      <c r="KJ114" s="16"/>
      <c r="KK114" s="16"/>
      <c r="KL114" s="16"/>
      <c r="KM114" s="16"/>
      <c r="KN114" s="16"/>
      <c r="KO114" s="16"/>
      <c r="KP114" s="16"/>
      <c r="KQ114" s="16"/>
      <c r="KR114" s="16"/>
      <c r="KS114" s="16"/>
      <c r="KT114" s="16"/>
      <c r="KU114" s="16"/>
      <c r="KV114" s="16"/>
      <c r="KW114" s="16"/>
      <c r="KX114" s="16"/>
      <c r="KY114" s="16"/>
      <c r="KZ114" s="16"/>
      <c r="LA114" s="16"/>
      <c r="LB114" s="16"/>
      <c r="LC114" s="16"/>
      <c r="LD114" s="16"/>
      <c r="LE114" s="150"/>
      <c r="LF114" s="150">
        <v>0</v>
      </c>
      <c r="LG114" s="152" t="e">
        <v>#DIV/0!</v>
      </c>
      <c r="LH114" s="16"/>
      <c r="LI114" s="16"/>
      <c r="LJ114" s="16"/>
      <c r="LK114" s="16"/>
      <c r="LL114" s="16"/>
      <c r="LM114" s="16"/>
      <c r="LN114" s="16"/>
      <c r="LO114" s="16"/>
      <c r="LP114" s="16"/>
      <c r="LQ114" s="16"/>
      <c r="LR114" s="16"/>
      <c r="LS114" s="16"/>
      <c r="LT114" s="16"/>
      <c r="LU114" s="16"/>
      <c r="LV114" s="16"/>
      <c r="LW114" s="16"/>
      <c r="LX114" s="16"/>
      <c r="LY114" s="16"/>
      <c r="LZ114" s="16"/>
      <c r="MA114" s="16"/>
      <c r="MB114" s="16"/>
      <c r="MC114" s="16"/>
      <c r="MD114" s="16"/>
      <c r="ME114" s="16"/>
      <c r="MF114" s="16"/>
      <c r="MG114" s="16"/>
      <c r="MH114" s="16"/>
      <c r="MI114" s="16"/>
      <c r="MJ114" s="16"/>
      <c r="MK114" s="16"/>
      <c r="ML114" s="16"/>
    </row>
    <row r="115" spans="1:350" ht="13.9" hidden="1" customHeight="1" outlineLevel="3" x14ac:dyDescent="0.2">
      <c r="A115" s="186"/>
      <c r="B115" s="219"/>
      <c r="C115" s="215"/>
      <c r="D115" s="217"/>
      <c r="E115" s="176"/>
      <c r="F115" s="176"/>
      <c r="G115" s="176"/>
      <c r="H115" s="171"/>
      <c r="I115" s="171"/>
      <c r="J115" s="213"/>
      <c r="K115" s="213"/>
      <c r="L115" s="173"/>
      <c r="M115" s="173"/>
      <c r="N115" s="184"/>
      <c r="O115" s="157"/>
      <c r="P115" s="17" t="s">
        <v>26</v>
      </c>
      <c r="Q115" s="151"/>
      <c r="R115" s="151"/>
      <c r="S115" s="153"/>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151"/>
      <c r="AY115" s="151"/>
      <c r="AZ115" s="153"/>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151"/>
      <c r="CG115" s="151"/>
      <c r="CH115" s="153"/>
      <c r="CI115" s="141"/>
      <c r="CJ115" s="141"/>
      <c r="CK115" s="141"/>
      <c r="CL115" s="141"/>
      <c r="CM115" s="141"/>
      <c r="CN115" s="141"/>
      <c r="CO115" s="141"/>
      <c r="CP115" s="95"/>
      <c r="CQ115" s="95"/>
      <c r="CR115" s="95"/>
      <c r="CS115" s="95"/>
      <c r="CT115" s="95"/>
      <c r="CU115" s="95"/>
      <c r="CV115" s="95"/>
      <c r="CW115" s="141"/>
      <c r="CX115" s="141"/>
      <c r="CY115" s="141"/>
      <c r="CZ115" s="141"/>
      <c r="DA115" s="141"/>
      <c r="DB115" s="141"/>
      <c r="DC115" s="141"/>
      <c r="DD115" s="141"/>
      <c r="DE115" s="141"/>
      <c r="DF115" s="141"/>
      <c r="DG115" s="141"/>
      <c r="DH115" s="141"/>
      <c r="DI115" s="141"/>
      <c r="DJ115" s="141"/>
      <c r="DK115" s="141"/>
      <c r="DL115" s="141"/>
      <c r="DM115" s="141"/>
      <c r="DN115" s="151"/>
      <c r="DO115" s="151"/>
      <c r="DP115" s="153"/>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151"/>
      <c r="ET115" s="151"/>
      <c r="EU115" s="153"/>
      <c r="EV115" s="24"/>
      <c r="EW115" s="125"/>
      <c r="EX115" s="24"/>
      <c r="EY115" s="24"/>
      <c r="EZ115" s="24"/>
      <c r="FA115" s="24"/>
      <c r="FB115" s="24"/>
      <c r="FC115" s="24"/>
      <c r="FD115" s="24"/>
      <c r="FE115" s="24"/>
      <c r="FF115" s="24"/>
      <c r="FG115" s="24"/>
      <c r="FH115" s="24"/>
      <c r="FI115" s="24"/>
      <c r="FJ115" s="24"/>
      <c r="FK115" s="24"/>
      <c r="FL115" s="24"/>
      <c r="FM115" s="24"/>
      <c r="FN115" s="24"/>
      <c r="FO115" s="24"/>
      <c r="FP115" s="24"/>
      <c r="FQ115" s="24"/>
      <c r="FR115" s="24"/>
      <c r="FS115" s="24"/>
      <c r="FT115" s="24"/>
      <c r="FU115" s="24"/>
      <c r="FV115" s="24"/>
      <c r="FW115" s="24">
        <v>6</v>
      </c>
      <c r="FX115" s="24"/>
      <c r="FY115" s="24"/>
      <c r="FZ115" s="24"/>
      <c r="GA115" s="151"/>
      <c r="GB115" s="151"/>
      <c r="GC115" s="153"/>
      <c r="GD115" s="24"/>
      <c r="GE115" s="24"/>
      <c r="GF115" s="24"/>
      <c r="GG115" s="24"/>
      <c r="GH115" s="24"/>
      <c r="GI115" s="24"/>
      <c r="GJ115" s="24"/>
      <c r="GK115" s="24"/>
      <c r="GL115" s="24"/>
      <c r="GM115" s="24"/>
      <c r="GN115" s="24"/>
      <c r="GO115" s="24"/>
      <c r="GP115" s="24"/>
      <c r="GQ115" s="24"/>
      <c r="GR115" s="24"/>
      <c r="GS115" s="24"/>
      <c r="GT115" s="24"/>
      <c r="GU115" s="24"/>
      <c r="GV115" s="24"/>
      <c r="GW115" s="24"/>
      <c r="GX115" s="24"/>
      <c r="GY115" s="24"/>
      <c r="GZ115" s="24"/>
      <c r="HA115" s="24"/>
      <c r="HB115" s="24"/>
      <c r="HC115" s="24"/>
      <c r="HD115" s="24"/>
      <c r="HE115" s="24"/>
      <c r="HF115" s="24"/>
      <c r="HG115" s="24"/>
      <c r="HH115" s="151"/>
      <c r="HI115" s="151"/>
      <c r="HJ115" s="153"/>
      <c r="HK115" s="24"/>
      <c r="HL115" s="24"/>
      <c r="HM115" s="24"/>
      <c r="HN115" s="24"/>
      <c r="HO115" s="24"/>
      <c r="HP115" s="24"/>
      <c r="HQ115" s="24"/>
      <c r="HR115" s="24"/>
      <c r="HS115" s="24"/>
      <c r="HT115" s="24"/>
      <c r="HU115" s="24"/>
      <c r="HV115" s="24"/>
      <c r="HW115" s="24"/>
      <c r="HX115" s="24"/>
      <c r="HY115" s="24"/>
      <c r="HZ115" s="24"/>
      <c r="IA115" s="24"/>
      <c r="IB115" s="24"/>
      <c r="IC115" s="24"/>
      <c r="ID115" s="24"/>
      <c r="IE115" s="24"/>
      <c r="IF115" s="24"/>
      <c r="IG115" s="24"/>
      <c r="IH115" s="24"/>
      <c r="II115" s="24"/>
      <c r="IJ115" s="24"/>
      <c r="IK115" s="24"/>
      <c r="IL115" s="24"/>
      <c r="IM115" s="24"/>
      <c r="IN115" s="24"/>
      <c r="IO115" s="24"/>
      <c r="IP115" s="151"/>
      <c r="IQ115" s="151"/>
      <c r="IR115" s="153"/>
      <c r="IS115" s="24"/>
      <c r="IT115" s="24"/>
      <c r="IU115" s="24"/>
      <c r="IV115" s="24"/>
      <c r="IW115" s="24"/>
      <c r="IX115" s="24"/>
      <c r="IY115" s="24"/>
      <c r="IZ115" s="24"/>
      <c r="JA115" s="24"/>
      <c r="JB115" s="24"/>
      <c r="JC115" s="24"/>
      <c r="JD115" s="24"/>
      <c r="JE115" s="24"/>
      <c r="JF115" s="24"/>
      <c r="JG115" s="24"/>
      <c r="JH115" s="24"/>
      <c r="JI115" s="24"/>
      <c r="JJ115" s="24"/>
      <c r="JK115" s="24"/>
      <c r="JL115" s="24"/>
      <c r="JM115" s="24"/>
      <c r="JN115" s="24"/>
      <c r="JO115" s="24"/>
      <c r="JP115" s="24"/>
      <c r="JQ115" s="24"/>
      <c r="JR115" s="24"/>
      <c r="JS115" s="24"/>
      <c r="JT115" s="24"/>
      <c r="JU115" s="25"/>
      <c r="JV115" s="24"/>
      <c r="JW115" s="151"/>
      <c r="JX115" s="151"/>
      <c r="JY115" s="153"/>
      <c r="JZ115" s="24"/>
      <c r="KA115" s="24"/>
      <c r="KB115" s="24"/>
      <c r="KC115" s="24"/>
      <c r="KD115" s="24"/>
      <c r="KE115" s="24"/>
      <c r="KF115" s="24"/>
      <c r="KG115" s="24"/>
      <c r="KH115" s="24"/>
      <c r="KI115" s="24"/>
      <c r="KJ115" s="24"/>
      <c r="KK115" s="24"/>
      <c r="KL115" s="24"/>
      <c r="KM115" s="24"/>
      <c r="KN115" s="24"/>
      <c r="KO115" s="24"/>
      <c r="KP115" s="24"/>
      <c r="KQ115" s="24"/>
      <c r="KR115" s="24"/>
      <c r="KS115" s="24"/>
      <c r="KT115" s="24"/>
      <c r="KU115" s="24"/>
      <c r="KV115" s="24"/>
      <c r="KW115" s="24"/>
      <c r="KX115" s="24"/>
      <c r="KY115" s="24"/>
      <c r="KZ115" s="24"/>
      <c r="LA115" s="24"/>
      <c r="LB115" s="24"/>
      <c r="LC115" s="24"/>
      <c r="LD115" s="24"/>
      <c r="LE115" s="151"/>
      <c r="LF115" s="151"/>
      <c r="LG115" s="153"/>
      <c r="LH115" s="24"/>
      <c r="LI115" s="24"/>
      <c r="LJ115" s="24"/>
      <c r="LK115" s="24"/>
      <c r="LL115" s="24"/>
      <c r="LM115" s="24"/>
      <c r="LN115" s="24"/>
      <c r="LO115" s="24"/>
      <c r="LP115" s="24"/>
      <c r="LQ115" s="24"/>
      <c r="LR115" s="24"/>
      <c r="LS115" s="24"/>
      <c r="LT115" s="24"/>
      <c r="LU115" s="24"/>
      <c r="LV115" s="24"/>
      <c r="LW115" s="24"/>
      <c r="LX115" s="24"/>
      <c r="LY115" s="24"/>
      <c r="LZ115" s="24"/>
      <c r="MA115" s="24"/>
      <c r="MB115" s="24"/>
      <c r="MC115" s="24"/>
      <c r="MD115" s="24"/>
      <c r="ME115" s="24"/>
      <c r="MF115" s="24"/>
      <c r="MG115" s="24"/>
      <c r="MH115" s="24"/>
      <c r="MI115" s="24"/>
      <c r="MJ115" s="24"/>
      <c r="MK115" s="24"/>
      <c r="ML115" s="24"/>
    </row>
    <row r="116" spans="1:350" ht="13.9" hidden="1" customHeight="1" outlineLevel="3" x14ac:dyDescent="0.2">
      <c r="A116" s="185" t="s">
        <v>135</v>
      </c>
      <c r="B116" s="218" t="s">
        <v>805</v>
      </c>
      <c r="C116" s="214" t="s">
        <v>38</v>
      </c>
      <c r="D116" s="216">
        <v>11.3</v>
      </c>
      <c r="E116" s="175"/>
      <c r="F116" s="175">
        <f>D116-E116</f>
        <v>11.3</v>
      </c>
      <c r="G116" s="175" t="s">
        <v>846</v>
      </c>
      <c r="H116" s="170" t="s">
        <v>892</v>
      </c>
      <c r="I116" s="170" t="s">
        <v>910</v>
      </c>
      <c r="J116" s="212">
        <f ca="1">E116+Q116+AX116+CF116+DN116+ES116+GA116+HH116+IP116+JW116+LE116</f>
        <v>11.3</v>
      </c>
      <c r="K116" s="212">
        <f>E116+R116+AY116+CG116+DO116+ET116+GB116+HI116+IQ116+JX116+LF116</f>
        <v>11.3</v>
      </c>
      <c r="L116" s="172">
        <f ca="1">K116/J116</f>
        <v>1</v>
      </c>
      <c r="M116" s="172">
        <f>K116/D116</f>
        <v>1</v>
      </c>
      <c r="N116" s="183">
        <f ca="1">SUMIF($EV$8:$FZ$9,$O$5,$EV117:$FZ117)-SUMIF($EV$8:$FZ$9,$Q$5,$EV117:$FZ117)</f>
        <v>0</v>
      </c>
      <c r="O116" s="156"/>
      <c r="P116" s="16" t="s">
        <v>25</v>
      </c>
      <c r="Q116" s="150">
        <v>0</v>
      </c>
      <c r="R116" s="150">
        <v>0</v>
      </c>
      <c r="S116" s="152" t="e">
        <v>#DIV/0!</v>
      </c>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50">
        <f t="shared" ref="AX116:AX154" ca="1" si="308">SUMIF($BA$8:$CE$9,$O$5,$BA116:$CE116)</f>
        <v>0</v>
      </c>
      <c r="AY116" s="150">
        <f>SUM(BA117:CE117)</f>
        <v>0</v>
      </c>
      <c r="AZ116" s="152" t="e">
        <f ca="1">AY116/AX116</f>
        <v>#DIV/0!</v>
      </c>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50">
        <f t="shared" ref="CF116" si="309">SUM(CI116:DM116)</f>
        <v>0</v>
      </c>
      <c r="CG116" s="150">
        <f>SUM(CI117:DM117)</f>
        <v>0</v>
      </c>
      <c r="CH116" s="152" t="e">
        <f>CG116/CF116</f>
        <v>#DIV/0!</v>
      </c>
      <c r="CI116" s="129"/>
      <c r="CJ116" s="129"/>
      <c r="CK116" s="129"/>
      <c r="CL116" s="129"/>
      <c r="CM116" s="129"/>
      <c r="CN116" s="129"/>
      <c r="CO116" s="129"/>
      <c r="CP116" s="101"/>
      <c r="CQ116" s="101"/>
      <c r="CR116" s="101"/>
      <c r="CS116" s="101"/>
      <c r="CT116" s="101"/>
      <c r="CU116" s="101"/>
      <c r="CV116" s="101"/>
      <c r="CW116" s="129"/>
      <c r="CX116" s="129"/>
      <c r="CY116" s="129"/>
      <c r="CZ116" s="129"/>
      <c r="DA116" s="129"/>
      <c r="DB116" s="129"/>
      <c r="DC116" s="129"/>
      <c r="DD116" s="129"/>
      <c r="DE116" s="129"/>
      <c r="DF116" s="129"/>
      <c r="DG116" s="129"/>
      <c r="DH116" s="129"/>
      <c r="DI116" s="129"/>
      <c r="DJ116" s="129"/>
      <c r="DK116" s="129"/>
      <c r="DL116" s="129"/>
      <c r="DM116" s="129"/>
      <c r="DN116" s="150">
        <f t="shared" ref="DN116" si="310">SUM(DQ116:ER116)</f>
        <v>11.3</v>
      </c>
      <c r="DO116" s="150">
        <f>SUM(DQ117:ER117)</f>
        <v>0</v>
      </c>
      <c r="DP116" s="152">
        <f t="shared" si="257"/>
        <v>0</v>
      </c>
      <c r="DQ116" s="16"/>
      <c r="DR116" s="16"/>
      <c r="DS116" s="16"/>
      <c r="DT116" s="16"/>
      <c r="DU116" s="16"/>
      <c r="DV116" s="16">
        <v>2</v>
      </c>
      <c r="DW116" s="16">
        <v>2</v>
      </c>
      <c r="DX116" s="16">
        <v>2</v>
      </c>
      <c r="DY116" s="16">
        <v>2</v>
      </c>
      <c r="DZ116" s="16">
        <v>2</v>
      </c>
      <c r="EA116" s="16">
        <v>1.3</v>
      </c>
      <c r="EB116" s="16"/>
      <c r="EC116" s="16"/>
      <c r="ED116" s="16"/>
      <c r="EE116" s="16"/>
      <c r="EF116" s="16"/>
      <c r="EG116" s="16"/>
      <c r="EH116" s="16"/>
      <c r="EI116" s="16"/>
      <c r="EJ116" s="16"/>
      <c r="EK116" s="16"/>
      <c r="EL116" s="16"/>
      <c r="EM116" s="16"/>
      <c r="EN116" s="16"/>
      <c r="EO116" s="16"/>
      <c r="EP116" s="16"/>
      <c r="EQ116" s="16"/>
      <c r="ER116" s="16"/>
      <c r="ES116" s="150">
        <f t="shared" ca="1" si="170"/>
        <v>0</v>
      </c>
      <c r="ET116" s="150">
        <f t="shared" si="293"/>
        <v>0</v>
      </c>
      <c r="EU116" s="152" t="e">
        <f t="shared" ca="1" si="294"/>
        <v>#DIV/0!</v>
      </c>
      <c r="EV116" s="16"/>
      <c r="EW116" s="67"/>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50">
        <f t="shared" ref="GA116" ca="1" si="311">SUMIF($GD$8:$HG$9,$O$5,GD116:HG116)</f>
        <v>0</v>
      </c>
      <c r="GB116" s="150">
        <f t="shared" ref="GB116" si="312">SUM(GD117:HG117)</f>
        <v>11.3</v>
      </c>
      <c r="GC116" s="152" t="e">
        <f t="shared" ref="GC116" ca="1" si="313">GB116/GA116</f>
        <v>#DIV/0!</v>
      </c>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c r="HF116" s="16"/>
      <c r="HG116" s="16"/>
      <c r="HH116" s="150"/>
      <c r="HI116" s="150">
        <v>0</v>
      </c>
      <c r="HJ116" s="152" t="e">
        <v>#DIV/0!</v>
      </c>
      <c r="HK116" s="16"/>
      <c r="HL116" s="16"/>
      <c r="HM116" s="16"/>
      <c r="HN116" s="16"/>
      <c r="HO116" s="16"/>
      <c r="HP116" s="16"/>
      <c r="HQ116" s="16"/>
      <c r="HR116" s="16"/>
      <c r="HS116" s="16"/>
      <c r="HT116" s="16"/>
      <c r="HU116" s="16"/>
      <c r="HV116" s="16"/>
      <c r="HW116" s="16"/>
      <c r="HX116" s="16"/>
      <c r="HY116" s="16"/>
      <c r="HZ116" s="16"/>
      <c r="IA116" s="16"/>
      <c r="IB116" s="16"/>
      <c r="IC116" s="16"/>
      <c r="ID116" s="16"/>
      <c r="IE116" s="16"/>
      <c r="IF116" s="16"/>
      <c r="IG116" s="16"/>
      <c r="IH116" s="16"/>
      <c r="II116" s="16"/>
      <c r="IJ116" s="16"/>
      <c r="IK116" s="16"/>
      <c r="IL116" s="16"/>
      <c r="IM116" s="16"/>
      <c r="IN116" s="16"/>
      <c r="IO116" s="16"/>
      <c r="IP116" s="150"/>
      <c r="IQ116" s="150">
        <v>0</v>
      </c>
      <c r="IR116" s="152" t="e">
        <v>#DIV/0!</v>
      </c>
      <c r="IS116" s="16"/>
      <c r="IT116" s="16"/>
      <c r="IU116" s="16"/>
      <c r="IV116" s="16"/>
      <c r="IW116" s="16"/>
      <c r="IX116" s="16"/>
      <c r="IY116" s="16"/>
      <c r="IZ116" s="16"/>
      <c r="JA116" s="16"/>
      <c r="JB116" s="16"/>
      <c r="JC116" s="16"/>
      <c r="JD116" s="16"/>
      <c r="JE116" s="16"/>
      <c r="JF116" s="16"/>
      <c r="JG116" s="16"/>
      <c r="JH116" s="16"/>
      <c r="JI116" s="16"/>
      <c r="JJ116" s="16"/>
      <c r="JK116" s="16"/>
      <c r="JL116" s="16"/>
      <c r="JM116" s="16"/>
      <c r="JN116" s="16"/>
      <c r="JO116" s="16"/>
      <c r="JP116" s="16"/>
      <c r="JQ116" s="16"/>
      <c r="JR116" s="16"/>
      <c r="JS116" s="16"/>
      <c r="JT116" s="16"/>
      <c r="JU116" s="23"/>
      <c r="JV116" s="16"/>
      <c r="JW116" s="150"/>
      <c r="JX116" s="150">
        <v>0</v>
      </c>
      <c r="JY116" s="152" t="e">
        <v>#DIV/0!</v>
      </c>
      <c r="JZ116" s="16"/>
      <c r="KA116" s="16"/>
      <c r="KB116" s="16"/>
      <c r="KC116" s="16"/>
      <c r="KD116" s="16"/>
      <c r="KE116" s="16"/>
      <c r="KF116" s="16"/>
      <c r="KG116" s="16"/>
      <c r="KH116" s="16"/>
      <c r="KI116" s="16"/>
      <c r="KJ116" s="16"/>
      <c r="KK116" s="16"/>
      <c r="KL116" s="16"/>
      <c r="KM116" s="16"/>
      <c r="KN116" s="16"/>
      <c r="KO116" s="16"/>
      <c r="KP116" s="16"/>
      <c r="KQ116" s="16"/>
      <c r="KR116" s="16"/>
      <c r="KS116" s="16"/>
      <c r="KT116" s="16"/>
      <c r="KU116" s="16"/>
      <c r="KV116" s="16"/>
      <c r="KW116" s="16"/>
      <c r="KX116" s="16"/>
      <c r="KY116" s="16"/>
      <c r="KZ116" s="16"/>
      <c r="LA116" s="16"/>
      <c r="LB116" s="16"/>
      <c r="LC116" s="16"/>
      <c r="LD116" s="16"/>
      <c r="LE116" s="150"/>
      <c r="LF116" s="150">
        <v>0</v>
      </c>
      <c r="LG116" s="152" t="e">
        <v>#DIV/0!</v>
      </c>
      <c r="LH116" s="16"/>
      <c r="LI116" s="16"/>
      <c r="LJ116" s="16"/>
      <c r="LK116" s="16"/>
      <c r="LL116" s="16"/>
      <c r="LM116" s="16"/>
      <c r="LN116" s="16"/>
      <c r="LO116" s="16"/>
      <c r="LP116" s="16"/>
      <c r="LQ116" s="16"/>
      <c r="LR116" s="16"/>
      <c r="LS116" s="16"/>
      <c r="LT116" s="16"/>
      <c r="LU116" s="16"/>
      <c r="LV116" s="16"/>
      <c r="LW116" s="16"/>
      <c r="LX116" s="16"/>
      <c r="LY116" s="16"/>
      <c r="LZ116" s="16"/>
      <c r="MA116" s="16"/>
      <c r="MB116" s="16"/>
      <c r="MC116" s="16"/>
      <c r="MD116" s="16"/>
      <c r="ME116" s="16"/>
      <c r="MF116" s="16"/>
      <c r="MG116" s="16"/>
      <c r="MH116" s="16"/>
      <c r="MI116" s="16"/>
      <c r="MJ116" s="16"/>
      <c r="MK116" s="16"/>
      <c r="ML116" s="16"/>
    </row>
    <row r="117" spans="1:350" ht="13.9" hidden="1" customHeight="1" outlineLevel="3" x14ac:dyDescent="0.2">
      <c r="A117" s="186"/>
      <c r="B117" s="219"/>
      <c r="C117" s="215"/>
      <c r="D117" s="217"/>
      <c r="E117" s="176"/>
      <c r="F117" s="176"/>
      <c r="G117" s="176"/>
      <c r="H117" s="171"/>
      <c r="I117" s="171"/>
      <c r="J117" s="213"/>
      <c r="K117" s="213"/>
      <c r="L117" s="173"/>
      <c r="M117" s="173"/>
      <c r="N117" s="184"/>
      <c r="O117" s="157"/>
      <c r="P117" s="17" t="s">
        <v>26</v>
      </c>
      <c r="Q117" s="151"/>
      <c r="R117" s="151"/>
      <c r="S117" s="153"/>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151"/>
      <c r="AY117" s="151"/>
      <c r="AZ117" s="153"/>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151"/>
      <c r="CG117" s="151"/>
      <c r="CH117" s="153"/>
      <c r="CI117" s="141"/>
      <c r="CJ117" s="141"/>
      <c r="CK117" s="141"/>
      <c r="CL117" s="141"/>
      <c r="CM117" s="141"/>
      <c r="CN117" s="141"/>
      <c r="CO117" s="141"/>
      <c r="CP117" s="95"/>
      <c r="CQ117" s="95"/>
      <c r="CR117" s="95"/>
      <c r="CS117" s="95"/>
      <c r="CT117" s="95"/>
      <c r="CU117" s="95"/>
      <c r="CV117" s="95"/>
      <c r="CW117" s="141"/>
      <c r="CX117" s="141"/>
      <c r="CY117" s="141"/>
      <c r="CZ117" s="141"/>
      <c r="DA117" s="141"/>
      <c r="DB117" s="141"/>
      <c r="DC117" s="141"/>
      <c r="DD117" s="141"/>
      <c r="DE117" s="141"/>
      <c r="DF117" s="141"/>
      <c r="DG117" s="141"/>
      <c r="DH117" s="141"/>
      <c r="DI117" s="141"/>
      <c r="DJ117" s="141"/>
      <c r="DK117" s="141"/>
      <c r="DL117" s="141"/>
      <c r="DM117" s="141"/>
      <c r="DN117" s="151"/>
      <c r="DO117" s="151"/>
      <c r="DP117" s="153"/>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151"/>
      <c r="ET117" s="151"/>
      <c r="EU117" s="153"/>
      <c r="EV117" s="24"/>
      <c r="EW117" s="125"/>
      <c r="EX117" s="24"/>
      <c r="EY117" s="24"/>
      <c r="EZ117" s="24"/>
      <c r="FA117" s="24"/>
      <c r="FB117" s="24"/>
      <c r="FC117" s="24"/>
      <c r="FD117" s="24"/>
      <c r="FE117" s="24"/>
      <c r="FF117" s="24"/>
      <c r="FG117" s="24"/>
      <c r="FH117" s="24"/>
      <c r="FI117" s="24"/>
      <c r="FJ117" s="24"/>
      <c r="FK117" s="24"/>
      <c r="FL117" s="24"/>
      <c r="FM117" s="24"/>
      <c r="FN117" s="24"/>
      <c r="FO117" s="24"/>
      <c r="FP117" s="24"/>
      <c r="FQ117" s="24"/>
      <c r="FR117" s="24"/>
      <c r="FS117" s="24"/>
      <c r="FT117" s="24"/>
      <c r="FU117" s="24"/>
      <c r="FV117" s="24"/>
      <c r="FW117" s="76"/>
      <c r="FX117" s="24"/>
      <c r="FY117" s="24"/>
      <c r="FZ117" s="24"/>
      <c r="GA117" s="151"/>
      <c r="GB117" s="151"/>
      <c r="GC117" s="153"/>
      <c r="GD117" s="24"/>
      <c r="GE117" s="24"/>
      <c r="GF117" s="24"/>
      <c r="GG117" s="24"/>
      <c r="GH117" s="24"/>
      <c r="GI117" s="24"/>
      <c r="GJ117" s="24"/>
      <c r="GK117" s="24"/>
      <c r="GL117" s="24"/>
      <c r="GM117" s="24"/>
      <c r="GN117" s="24"/>
      <c r="GO117" s="24"/>
      <c r="GP117" s="24"/>
      <c r="GQ117" s="24"/>
      <c r="GR117" s="24"/>
      <c r="GS117" s="24"/>
      <c r="GT117" s="76">
        <v>4.8</v>
      </c>
      <c r="GU117" s="24"/>
      <c r="GV117" s="142">
        <v>6.5</v>
      </c>
      <c r="GW117" s="24"/>
      <c r="GX117" s="24"/>
      <c r="GY117" s="24"/>
      <c r="GZ117" s="24"/>
      <c r="HA117" s="24"/>
      <c r="HB117" s="24"/>
      <c r="HC117" s="24"/>
      <c r="HD117" s="24"/>
      <c r="HE117" s="24"/>
      <c r="HF117" s="24"/>
      <c r="HG117" s="24"/>
      <c r="HH117" s="151"/>
      <c r="HI117" s="151"/>
      <c r="HJ117" s="153"/>
      <c r="HK117" s="24"/>
      <c r="HL117" s="24"/>
      <c r="HM117" s="24"/>
      <c r="HN117" s="24"/>
      <c r="HO117" s="24"/>
      <c r="HP117" s="24"/>
      <c r="HQ117" s="24"/>
      <c r="HR117" s="24"/>
      <c r="HS117" s="24"/>
      <c r="HT117" s="24"/>
      <c r="HU117" s="24"/>
      <c r="HV117" s="24"/>
      <c r="HW117" s="24"/>
      <c r="HX117" s="24"/>
      <c r="HY117" s="24"/>
      <c r="HZ117" s="24"/>
      <c r="IA117" s="24"/>
      <c r="IB117" s="24"/>
      <c r="IC117" s="24"/>
      <c r="ID117" s="24"/>
      <c r="IE117" s="24"/>
      <c r="IF117" s="24"/>
      <c r="IG117" s="24"/>
      <c r="IH117" s="24"/>
      <c r="II117" s="24"/>
      <c r="IJ117" s="24"/>
      <c r="IK117" s="24"/>
      <c r="IL117" s="24"/>
      <c r="IM117" s="24"/>
      <c r="IN117" s="24"/>
      <c r="IO117" s="24"/>
      <c r="IP117" s="151"/>
      <c r="IQ117" s="151"/>
      <c r="IR117" s="153"/>
      <c r="IS117" s="24"/>
      <c r="IT117" s="24"/>
      <c r="IU117" s="24"/>
      <c r="IV117" s="24"/>
      <c r="IW117" s="24"/>
      <c r="IX117" s="24"/>
      <c r="IY117" s="24"/>
      <c r="IZ117" s="24"/>
      <c r="JA117" s="24"/>
      <c r="JB117" s="24"/>
      <c r="JC117" s="24"/>
      <c r="JD117" s="24"/>
      <c r="JE117" s="24"/>
      <c r="JF117" s="24"/>
      <c r="JG117" s="24"/>
      <c r="JH117" s="24"/>
      <c r="JI117" s="24"/>
      <c r="JJ117" s="24"/>
      <c r="JK117" s="24"/>
      <c r="JL117" s="24"/>
      <c r="JM117" s="24"/>
      <c r="JN117" s="24"/>
      <c r="JO117" s="24"/>
      <c r="JP117" s="24"/>
      <c r="JQ117" s="24"/>
      <c r="JR117" s="24"/>
      <c r="JS117" s="24"/>
      <c r="JT117" s="24"/>
      <c r="JU117" s="25"/>
      <c r="JV117" s="24"/>
      <c r="JW117" s="151"/>
      <c r="JX117" s="151"/>
      <c r="JY117" s="153"/>
      <c r="JZ117" s="24"/>
      <c r="KA117" s="24"/>
      <c r="KB117" s="24"/>
      <c r="KC117" s="24"/>
      <c r="KD117" s="24"/>
      <c r="KE117" s="24"/>
      <c r="KF117" s="24"/>
      <c r="KG117" s="24"/>
      <c r="KH117" s="24"/>
      <c r="KI117" s="24"/>
      <c r="KJ117" s="24"/>
      <c r="KK117" s="24"/>
      <c r="KL117" s="24"/>
      <c r="KM117" s="24"/>
      <c r="KN117" s="24"/>
      <c r="KO117" s="24"/>
      <c r="KP117" s="24"/>
      <c r="KQ117" s="24"/>
      <c r="KR117" s="24"/>
      <c r="KS117" s="24"/>
      <c r="KT117" s="24"/>
      <c r="KU117" s="24"/>
      <c r="KV117" s="24"/>
      <c r="KW117" s="24"/>
      <c r="KX117" s="24"/>
      <c r="KY117" s="24"/>
      <c r="KZ117" s="24"/>
      <c r="LA117" s="24"/>
      <c r="LB117" s="24"/>
      <c r="LC117" s="24"/>
      <c r="LD117" s="24"/>
      <c r="LE117" s="151"/>
      <c r="LF117" s="151"/>
      <c r="LG117" s="153"/>
      <c r="LH117" s="24"/>
      <c r="LI117" s="24"/>
      <c r="LJ117" s="24"/>
      <c r="LK117" s="24"/>
      <c r="LL117" s="24"/>
      <c r="LM117" s="24"/>
      <c r="LN117" s="24"/>
      <c r="LO117" s="24"/>
      <c r="LP117" s="24"/>
      <c r="LQ117" s="24"/>
      <c r="LR117" s="24"/>
      <c r="LS117" s="24"/>
      <c r="LT117" s="24"/>
      <c r="LU117" s="24"/>
      <c r="LV117" s="24"/>
      <c r="LW117" s="24"/>
      <c r="LX117" s="24"/>
      <c r="LY117" s="24"/>
      <c r="LZ117" s="24"/>
      <c r="MA117" s="24"/>
      <c r="MB117" s="24"/>
      <c r="MC117" s="24"/>
      <c r="MD117" s="24"/>
      <c r="ME117" s="24"/>
      <c r="MF117" s="24"/>
      <c r="MG117" s="24"/>
      <c r="MH117" s="24"/>
      <c r="MI117" s="24"/>
      <c r="MJ117" s="24"/>
      <c r="MK117" s="24"/>
      <c r="ML117" s="24"/>
    </row>
    <row r="118" spans="1:350" ht="13.9" hidden="1" customHeight="1" outlineLevel="3" x14ac:dyDescent="0.2">
      <c r="A118" s="185" t="s">
        <v>136</v>
      </c>
      <c r="B118" s="218" t="s">
        <v>116</v>
      </c>
      <c r="C118" s="214" t="s">
        <v>37</v>
      </c>
      <c r="D118" s="216">
        <v>179.39879999999999</v>
      </c>
      <c r="E118" s="175"/>
      <c r="F118" s="175">
        <f>D118-E118</f>
        <v>179.39879999999999</v>
      </c>
      <c r="G118" s="175" t="s">
        <v>965</v>
      </c>
      <c r="H118" s="170" t="s">
        <v>1020</v>
      </c>
      <c r="I118" s="170" t="s">
        <v>970</v>
      </c>
      <c r="J118" s="212">
        <f ca="1">E118+Q118+AX118+CF118+DN118+ES118+GA118+HH118+IP118+JW118+LE118</f>
        <v>179.4</v>
      </c>
      <c r="K118" s="212">
        <f>E118+R118+AY118+CG118+DO118+ET118+GB118+HI118+IQ118+JX118+LF118</f>
        <v>0</v>
      </c>
      <c r="L118" s="172">
        <f ca="1">K118/J118</f>
        <v>0</v>
      </c>
      <c r="M118" s="172">
        <f>K118/D118</f>
        <v>0</v>
      </c>
      <c r="N118" s="183">
        <f ca="1">SUMIF($EV$8:$FZ$9,$O$5,$EV119:$FZ119)-SUMIF($EV$8:$FZ$9,$Q$5,$EV119:$FZ119)</f>
        <v>0</v>
      </c>
      <c r="O118" s="156"/>
      <c r="P118" s="16" t="s">
        <v>25</v>
      </c>
      <c r="Q118" s="150">
        <v>0</v>
      </c>
      <c r="R118" s="150">
        <v>0</v>
      </c>
      <c r="S118" s="152" t="e">
        <v>#DIV/0!</v>
      </c>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50">
        <f t="shared" ca="1" si="308"/>
        <v>0</v>
      </c>
      <c r="AY118" s="150">
        <f>SUM(BA119:CE119)</f>
        <v>0</v>
      </c>
      <c r="AZ118" s="152" t="e">
        <f ca="1">AY118/AX118</f>
        <v>#DIV/0!</v>
      </c>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50">
        <f t="shared" ref="CF118" si="314">SUM(CI118:DM118)</f>
        <v>0</v>
      </c>
      <c r="CG118" s="150">
        <f>SUM(CI119:DM119)</f>
        <v>0</v>
      </c>
      <c r="CH118" s="152" t="e">
        <f>CG118/CF118</f>
        <v>#DIV/0!</v>
      </c>
      <c r="CI118" s="129"/>
      <c r="CJ118" s="129"/>
      <c r="CK118" s="129"/>
      <c r="CL118" s="129"/>
      <c r="CM118" s="129"/>
      <c r="CN118" s="129"/>
      <c r="CO118" s="129"/>
      <c r="CP118" s="101"/>
      <c r="CQ118" s="101"/>
      <c r="CR118" s="101"/>
      <c r="CS118" s="101"/>
      <c r="CT118" s="101"/>
      <c r="CU118" s="101"/>
      <c r="CV118" s="101"/>
      <c r="CW118" s="129"/>
      <c r="CX118" s="129"/>
      <c r="CY118" s="129"/>
      <c r="CZ118" s="129"/>
      <c r="DA118" s="129"/>
      <c r="DB118" s="129"/>
      <c r="DC118" s="129"/>
      <c r="DD118" s="129"/>
      <c r="DE118" s="129"/>
      <c r="DF118" s="129"/>
      <c r="DG118" s="129"/>
      <c r="DH118" s="129"/>
      <c r="DI118" s="129"/>
      <c r="DJ118" s="129"/>
      <c r="DK118" s="129"/>
      <c r="DL118" s="129"/>
      <c r="DM118" s="129"/>
      <c r="DN118" s="150">
        <f t="shared" ref="DN118" si="315">SUM(DQ118:ER118)</f>
        <v>0</v>
      </c>
      <c r="DO118" s="150">
        <f>SUM(DQ119:ER119)</f>
        <v>0</v>
      </c>
      <c r="DP118" s="152" t="e">
        <f t="shared" si="257"/>
        <v>#DIV/0!</v>
      </c>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50">
        <f t="shared" ca="1" si="170"/>
        <v>88</v>
      </c>
      <c r="ET118" s="150">
        <f t="shared" si="293"/>
        <v>0</v>
      </c>
      <c r="EU118" s="152">
        <f t="shared" ca="1" si="294"/>
        <v>0</v>
      </c>
      <c r="EV118" s="16"/>
      <c r="EW118" s="67"/>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v>22</v>
      </c>
      <c r="FX118" s="16">
        <v>22</v>
      </c>
      <c r="FY118" s="16">
        <v>22</v>
      </c>
      <c r="FZ118" s="16">
        <v>22</v>
      </c>
      <c r="GA118" s="150">
        <f t="shared" ref="GA118" ca="1" si="316">SUMIF($GD$8:$HG$9,$O$5,GD118:HG118)</f>
        <v>91.4</v>
      </c>
      <c r="GB118" s="150">
        <f t="shared" ref="GB118" si="317">SUM(GD119:HG119)</f>
        <v>0</v>
      </c>
      <c r="GC118" s="152">
        <f t="shared" ref="GC118" ca="1" si="318">GB118/GA118</f>
        <v>0</v>
      </c>
      <c r="GD118" s="16">
        <v>22</v>
      </c>
      <c r="GE118" s="16">
        <v>22</v>
      </c>
      <c r="GF118" s="16">
        <v>22</v>
      </c>
      <c r="GG118" s="16">
        <v>25.4</v>
      </c>
      <c r="GH118" s="16"/>
      <c r="GI118" s="16"/>
      <c r="GJ118" s="16"/>
      <c r="GK118" s="16"/>
      <c r="GL118" s="16"/>
      <c r="GM118" s="16"/>
      <c r="GN118" s="16"/>
      <c r="GO118" s="16"/>
      <c r="GP118" s="16"/>
      <c r="GQ118" s="16"/>
      <c r="GR118" s="16"/>
      <c r="GS118" s="16"/>
      <c r="GT118" s="16"/>
      <c r="GU118" s="16"/>
      <c r="GV118" s="16"/>
      <c r="GW118" s="16"/>
      <c r="GX118" s="16"/>
      <c r="GY118" s="16"/>
      <c r="GZ118" s="16"/>
      <c r="HA118" s="16"/>
      <c r="HB118" s="16"/>
      <c r="HC118" s="16"/>
      <c r="HD118" s="16"/>
      <c r="HE118" s="16"/>
      <c r="HF118" s="16"/>
      <c r="HG118" s="16"/>
      <c r="HH118" s="150"/>
      <c r="HI118" s="150">
        <v>0</v>
      </c>
      <c r="HJ118" s="152" t="e">
        <v>#DIV/0!</v>
      </c>
      <c r="HK118" s="16"/>
      <c r="HL118" s="16"/>
      <c r="HM118" s="16"/>
      <c r="HN118" s="16"/>
      <c r="HO118" s="16"/>
      <c r="HP118" s="16"/>
      <c r="HQ118" s="16"/>
      <c r="HR118" s="16"/>
      <c r="HS118" s="16"/>
      <c r="HT118" s="16"/>
      <c r="HU118" s="16"/>
      <c r="HV118" s="16"/>
      <c r="HW118" s="16"/>
      <c r="HX118" s="16"/>
      <c r="HY118" s="16"/>
      <c r="HZ118" s="16"/>
      <c r="IA118" s="16"/>
      <c r="IB118" s="16"/>
      <c r="IC118" s="16"/>
      <c r="ID118" s="16"/>
      <c r="IE118" s="16"/>
      <c r="IF118" s="16"/>
      <c r="IG118" s="16"/>
      <c r="IH118" s="16"/>
      <c r="II118" s="16"/>
      <c r="IJ118" s="16"/>
      <c r="IK118" s="16"/>
      <c r="IL118" s="16"/>
      <c r="IM118" s="16"/>
      <c r="IN118" s="16"/>
      <c r="IO118" s="16"/>
      <c r="IP118" s="150"/>
      <c r="IQ118" s="150">
        <v>0</v>
      </c>
      <c r="IR118" s="152" t="e">
        <v>#DIV/0!</v>
      </c>
      <c r="IS118" s="16"/>
      <c r="IT118" s="16"/>
      <c r="IU118" s="16"/>
      <c r="IV118" s="16"/>
      <c r="IW118" s="16"/>
      <c r="IX118" s="16"/>
      <c r="IY118" s="16"/>
      <c r="IZ118" s="16"/>
      <c r="JA118" s="16"/>
      <c r="JB118" s="16"/>
      <c r="JC118" s="16"/>
      <c r="JD118" s="16"/>
      <c r="JE118" s="16"/>
      <c r="JF118" s="16"/>
      <c r="JG118" s="16"/>
      <c r="JH118" s="16"/>
      <c r="JI118" s="16"/>
      <c r="JJ118" s="16"/>
      <c r="JK118" s="16"/>
      <c r="JL118" s="16"/>
      <c r="JM118" s="16"/>
      <c r="JN118" s="16"/>
      <c r="JO118" s="16"/>
      <c r="JP118" s="16"/>
      <c r="JQ118" s="16"/>
      <c r="JR118" s="16"/>
      <c r="JS118" s="16"/>
      <c r="JT118" s="16"/>
      <c r="JU118" s="23"/>
      <c r="JV118" s="16"/>
      <c r="JW118" s="150"/>
      <c r="JX118" s="150">
        <v>0</v>
      </c>
      <c r="JY118" s="152" t="e">
        <v>#DIV/0!</v>
      </c>
      <c r="JZ118" s="16"/>
      <c r="KA118" s="16"/>
      <c r="KB118" s="16"/>
      <c r="KC118" s="16"/>
      <c r="KD118" s="16"/>
      <c r="KE118" s="16"/>
      <c r="KF118" s="16"/>
      <c r="KG118" s="16"/>
      <c r="KH118" s="16"/>
      <c r="KI118" s="16"/>
      <c r="KJ118" s="16"/>
      <c r="KK118" s="16"/>
      <c r="KL118" s="16"/>
      <c r="KM118" s="16"/>
      <c r="KN118" s="16"/>
      <c r="KO118" s="16"/>
      <c r="KP118" s="16"/>
      <c r="KQ118" s="16"/>
      <c r="KR118" s="16"/>
      <c r="KS118" s="16"/>
      <c r="KT118" s="16"/>
      <c r="KU118" s="16"/>
      <c r="KV118" s="16"/>
      <c r="KW118" s="16"/>
      <c r="KX118" s="16"/>
      <c r="KY118" s="16"/>
      <c r="KZ118" s="16"/>
      <c r="LA118" s="16"/>
      <c r="LB118" s="16"/>
      <c r="LC118" s="16"/>
      <c r="LD118" s="16"/>
      <c r="LE118" s="150"/>
      <c r="LF118" s="150">
        <v>0</v>
      </c>
      <c r="LG118" s="152" t="e">
        <v>#DIV/0!</v>
      </c>
      <c r="LH118" s="16"/>
      <c r="LI118" s="16"/>
      <c r="LJ118" s="16"/>
      <c r="LK118" s="16"/>
      <c r="LL118" s="16"/>
      <c r="LM118" s="16"/>
      <c r="LN118" s="16"/>
      <c r="LO118" s="16"/>
      <c r="LP118" s="16"/>
      <c r="LQ118" s="16"/>
      <c r="LR118" s="16"/>
      <c r="LS118" s="16"/>
      <c r="LT118" s="16"/>
      <c r="LU118" s="16"/>
      <c r="LV118" s="16"/>
      <c r="LW118" s="16"/>
      <c r="LX118" s="16"/>
      <c r="LY118" s="16"/>
      <c r="LZ118" s="16"/>
      <c r="MA118" s="16"/>
      <c r="MB118" s="16"/>
      <c r="MC118" s="16"/>
      <c r="MD118" s="16"/>
      <c r="ME118" s="16"/>
      <c r="MF118" s="16"/>
      <c r="MG118" s="16"/>
      <c r="MH118" s="16"/>
      <c r="MI118" s="16"/>
      <c r="MJ118" s="16"/>
      <c r="MK118" s="16"/>
      <c r="ML118" s="16"/>
    </row>
    <row r="119" spans="1:350" ht="13.9" hidden="1" customHeight="1" outlineLevel="3" x14ac:dyDescent="0.2">
      <c r="A119" s="186"/>
      <c r="B119" s="219"/>
      <c r="C119" s="215"/>
      <c r="D119" s="217"/>
      <c r="E119" s="176"/>
      <c r="F119" s="176"/>
      <c r="G119" s="176"/>
      <c r="H119" s="171"/>
      <c r="I119" s="171"/>
      <c r="J119" s="213"/>
      <c r="K119" s="213"/>
      <c r="L119" s="173"/>
      <c r="M119" s="173"/>
      <c r="N119" s="184"/>
      <c r="O119" s="157"/>
      <c r="P119" s="17" t="s">
        <v>26</v>
      </c>
      <c r="Q119" s="151"/>
      <c r="R119" s="151"/>
      <c r="S119" s="153"/>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151"/>
      <c r="AY119" s="151"/>
      <c r="AZ119" s="153"/>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151"/>
      <c r="CG119" s="151"/>
      <c r="CH119" s="153"/>
      <c r="CI119" s="141"/>
      <c r="CJ119" s="141"/>
      <c r="CK119" s="141"/>
      <c r="CL119" s="141"/>
      <c r="CM119" s="141"/>
      <c r="CN119" s="141"/>
      <c r="CO119" s="141"/>
      <c r="CP119" s="95"/>
      <c r="CQ119" s="95"/>
      <c r="CR119" s="95"/>
      <c r="CS119" s="95"/>
      <c r="CT119" s="95"/>
      <c r="CU119" s="95"/>
      <c r="CV119" s="95"/>
      <c r="CW119" s="141"/>
      <c r="CX119" s="141"/>
      <c r="CY119" s="141"/>
      <c r="CZ119" s="141"/>
      <c r="DA119" s="141"/>
      <c r="DB119" s="141"/>
      <c r="DC119" s="141"/>
      <c r="DD119" s="141"/>
      <c r="DE119" s="141"/>
      <c r="DF119" s="141"/>
      <c r="DG119" s="141"/>
      <c r="DH119" s="141"/>
      <c r="DI119" s="141"/>
      <c r="DJ119" s="141"/>
      <c r="DK119" s="141"/>
      <c r="DL119" s="141"/>
      <c r="DM119" s="141"/>
      <c r="DN119" s="151"/>
      <c r="DO119" s="151"/>
      <c r="DP119" s="153"/>
      <c r="DQ119" s="24"/>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24"/>
      <c r="ER119" s="24"/>
      <c r="ES119" s="151"/>
      <c r="ET119" s="151"/>
      <c r="EU119" s="153"/>
      <c r="EV119" s="24"/>
      <c r="EW119" s="125"/>
      <c r="EX119" s="24"/>
      <c r="EY119" s="24"/>
      <c r="EZ119" s="24"/>
      <c r="FA119" s="24"/>
      <c r="FB119" s="24"/>
      <c r="FC119" s="24"/>
      <c r="FD119" s="24"/>
      <c r="FE119" s="24"/>
      <c r="FF119" s="24"/>
      <c r="FG119" s="24"/>
      <c r="FH119" s="24"/>
      <c r="FI119" s="24"/>
      <c r="FJ119" s="24"/>
      <c r="FK119" s="24"/>
      <c r="FL119" s="24"/>
      <c r="FM119" s="24"/>
      <c r="FN119" s="24"/>
      <c r="FO119" s="24"/>
      <c r="FP119" s="24"/>
      <c r="FQ119" s="24"/>
      <c r="FR119" s="24"/>
      <c r="FS119" s="24"/>
      <c r="FT119" s="24"/>
      <c r="FU119" s="24"/>
      <c r="FV119" s="24"/>
      <c r="FW119" s="24"/>
      <c r="FX119" s="24"/>
      <c r="FY119" s="24"/>
      <c r="FZ119" s="24"/>
      <c r="GA119" s="151"/>
      <c r="GB119" s="151"/>
      <c r="GC119" s="153"/>
      <c r="GD119" s="24"/>
      <c r="GE119" s="24"/>
      <c r="GF119" s="24"/>
      <c r="GG119" s="24"/>
      <c r="GH119" s="24"/>
      <c r="GI119" s="24"/>
      <c r="GJ119" s="24"/>
      <c r="GK119" s="24"/>
      <c r="GL119" s="24"/>
      <c r="GM119" s="24"/>
      <c r="GN119" s="24"/>
      <c r="GO119" s="24"/>
      <c r="GP119" s="24"/>
      <c r="GQ119" s="24"/>
      <c r="GR119" s="24"/>
      <c r="GS119" s="24"/>
      <c r="GT119" s="24"/>
      <c r="GU119" s="24"/>
      <c r="GV119" s="24"/>
      <c r="GW119" s="24"/>
      <c r="GX119" s="24"/>
      <c r="GY119" s="24"/>
      <c r="GZ119" s="24"/>
      <c r="HA119" s="24"/>
      <c r="HB119" s="24"/>
      <c r="HC119" s="24"/>
      <c r="HD119" s="24"/>
      <c r="HE119" s="24"/>
      <c r="HF119" s="24"/>
      <c r="HG119" s="24"/>
      <c r="HH119" s="151"/>
      <c r="HI119" s="151"/>
      <c r="HJ119" s="153"/>
      <c r="HK119" s="24"/>
      <c r="HL119" s="24"/>
      <c r="HM119" s="24"/>
      <c r="HN119" s="24"/>
      <c r="HO119" s="24"/>
      <c r="HP119" s="24"/>
      <c r="HQ119" s="24"/>
      <c r="HR119" s="24"/>
      <c r="HS119" s="24"/>
      <c r="HT119" s="24"/>
      <c r="HU119" s="24"/>
      <c r="HV119" s="24"/>
      <c r="HW119" s="24"/>
      <c r="HX119" s="24"/>
      <c r="HY119" s="24"/>
      <c r="HZ119" s="24"/>
      <c r="IA119" s="24"/>
      <c r="IB119" s="24"/>
      <c r="IC119" s="24"/>
      <c r="ID119" s="24"/>
      <c r="IE119" s="24"/>
      <c r="IF119" s="24"/>
      <c r="IG119" s="24"/>
      <c r="IH119" s="24"/>
      <c r="II119" s="24"/>
      <c r="IJ119" s="24"/>
      <c r="IK119" s="24"/>
      <c r="IL119" s="24"/>
      <c r="IM119" s="24"/>
      <c r="IN119" s="24"/>
      <c r="IO119" s="24"/>
      <c r="IP119" s="151"/>
      <c r="IQ119" s="151"/>
      <c r="IR119" s="153"/>
      <c r="IS119" s="24"/>
      <c r="IT119" s="24"/>
      <c r="IU119" s="24"/>
      <c r="IV119" s="24"/>
      <c r="IW119" s="24"/>
      <c r="IX119" s="24"/>
      <c r="IY119" s="24"/>
      <c r="IZ119" s="24"/>
      <c r="JA119" s="24"/>
      <c r="JB119" s="24"/>
      <c r="JC119" s="24"/>
      <c r="JD119" s="24"/>
      <c r="JE119" s="24"/>
      <c r="JF119" s="24"/>
      <c r="JG119" s="24"/>
      <c r="JH119" s="24"/>
      <c r="JI119" s="24"/>
      <c r="JJ119" s="24"/>
      <c r="JK119" s="24"/>
      <c r="JL119" s="24"/>
      <c r="JM119" s="24"/>
      <c r="JN119" s="24"/>
      <c r="JO119" s="24"/>
      <c r="JP119" s="24"/>
      <c r="JQ119" s="24"/>
      <c r="JR119" s="24"/>
      <c r="JS119" s="24"/>
      <c r="JT119" s="24"/>
      <c r="JU119" s="25"/>
      <c r="JV119" s="24"/>
      <c r="JW119" s="151"/>
      <c r="JX119" s="151"/>
      <c r="JY119" s="153"/>
      <c r="JZ119" s="24"/>
      <c r="KA119" s="24"/>
      <c r="KB119" s="24"/>
      <c r="KC119" s="24"/>
      <c r="KD119" s="24"/>
      <c r="KE119" s="24"/>
      <c r="KF119" s="24"/>
      <c r="KG119" s="24"/>
      <c r="KH119" s="24"/>
      <c r="KI119" s="24"/>
      <c r="KJ119" s="24"/>
      <c r="KK119" s="24"/>
      <c r="KL119" s="24"/>
      <c r="KM119" s="24"/>
      <c r="KN119" s="24"/>
      <c r="KO119" s="24"/>
      <c r="KP119" s="24"/>
      <c r="KQ119" s="24"/>
      <c r="KR119" s="24"/>
      <c r="KS119" s="24"/>
      <c r="KT119" s="24"/>
      <c r="KU119" s="24"/>
      <c r="KV119" s="24"/>
      <c r="KW119" s="24"/>
      <c r="KX119" s="24"/>
      <c r="KY119" s="24"/>
      <c r="KZ119" s="24"/>
      <c r="LA119" s="24"/>
      <c r="LB119" s="24"/>
      <c r="LC119" s="24"/>
      <c r="LD119" s="24"/>
      <c r="LE119" s="151"/>
      <c r="LF119" s="151"/>
      <c r="LG119" s="153"/>
      <c r="LH119" s="24"/>
      <c r="LI119" s="24"/>
      <c r="LJ119" s="24"/>
      <c r="LK119" s="24"/>
      <c r="LL119" s="24"/>
      <c r="LM119" s="24"/>
      <c r="LN119" s="24"/>
      <c r="LO119" s="24"/>
      <c r="LP119" s="24"/>
      <c r="LQ119" s="24"/>
      <c r="LR119" s="24"/>
      <c r="LS119" s="24"/>
      <c r="LT119" s="24"/>
      <c r="LU119" s="24"/>
      <c r="LV119" s="24"/>
      <c r="LW119" s="24"/>
      <c r="LX119" s="24"/>
      <c r="LY119" s="24"/>
      <c r="LZ119" s="24"/>
      <c r="MA119" s="24"/>
      <c r="MB119" s="24"/>
      <c r="MC119" s="24"/>
      <c r="MD119" s="24"/>
      <c r="ME119" s="24"/>
      <c r="MF119" s="24"/>
      <c r="MG119" s="24"/>
      <c r="MH119" s="24"/>
      <c r="MI119" s="24"/>
      <c r="MJ119" s="24"/>
      <c r="MK119" s="24"/>
      <c r="ML119" s="24"/>
    </row>
    <row r="120" spans="1:350" s="41" customFormat="1" ht="14.25" hidden="1" customHeight="1" outlineLevel="3" x14ac:dyDescent="0.25">
      <c r="A120" s="220" t="s">
        <v>34</v>
      </c>
      <c r="B120" s="175" t="s">
        <v>448</v>
      </c>
      <c r="C120" s="285" t="s">
        <v>59</v>
      </c>
      <c r="D120" s="278">
        <v>1</v>
      </c>
      <c r="E120" s="175">
        <v>0</v>
      </c>
      <c r="F120" s="175">
        <f>D120-E120</f>
        <v>1</v>
      </c>
      <c r="G120" s="175" t="s">
        <v>842</v>
      </c>
      <c r="H120" s="170" t="s">
        <v>884</v>
      </c>
      <c r="I120" s="170" t="s">
        <v>845</v>
      </c>
      <c r="J120" s="212">
        <f ca="1">E120+Q120+AX120+CF120+DN120+ES120+GA120+HH120+IP120+JW120+LE120</f>
        <v>1</v>
      </c>
      <c r="K120" s="212">
        <f>E120+R120+AY120+CG120+DO120+ET120+GB120+HI120+IQ120+JX120+LF120</f>
        <v>1</v>
      </c>
      <c r="L120" s="172">
        <f ca="1">K120/J120</f>
        <v>1</v>
      </c>
      <c r="M120" s="172">
        <f>K120/D120</f>
        <v>1</v>
      </c>
      <c r="N120" s="183">
        <f ca="1">SUMIF($EV$8:$FZ$9,$O$5,$EV121:$FZ121)-SUMIF($EV$8:$FZ$9,$Q$5,$EV121:$FZ121)</f>
        <v>0</v>
      </c>
      <c r="O120" s="154"/>
      <c r="P120" s="154"/>
      <c r="Q120" s="150">
        <v>0</v>
      </c>
      <c r="R120" s="150">
        <v>0</v>
      </c>
      <c r="S120" s="152" t="e">
        <v>#DIV/0!</v>
      </c>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c r="AX120" s="150">
        <f t="shared" ca="1" si="308"/>
        <v>0</v>
      </c>
      <c r="AY120" s="150">
        <f>SUM(BA121:CE121)</f>
        <v>0</v>
      </c>
      <c r="AZ120" s="152" t="e">
        <f ca="1">AY120/AX120</f>
        <v>#DIV/0!</v>
      </c>
      <c r="BA120" s="154"/>
      <c r="BB120" s="154"/>
      <c r="BC120" s="154"/>
      <c r="BD120" s="154"/>
      <c r="BE120" s="154"/>
      <c r="BF120" s="154"/>
      <c r="BG120" s="154"/>
      <c r="BH120" s="154"/>
      <c r="BI120" s="154"/>
      <c r="BJ120" s="154"/>
      <c r="BK120" s="154"/>
      <c r="BL120" s="154"/>
      <c r="BM120" s="154"/>
      <c r="BN120" s="154"/>
      <c r="BO120" s="154"/>
      <c r="BP120" s="154"/>
      <c r="BQ120" s="154"/>
      <c r="BR120" s="154"/>
      <c r="BS120" s="154"/>
      <c r="BT120" s="154"/>
      <c r="BU120" s="154"/>
      <c r="BV120" s="154"/>
      <c r="BW120" s="154"/>
      <c r="BX120" s="154"/>
      <c r="BY120" s="154"/>
      <c r="BZ120" s="154"/>
      <c r="CA120" s="154"/>
      <c r="CB120" s="154"/>
      <c r="CC120" s="154"/>
      <c r="CD120" s="154"/>
      <c r="CE120" s="154"/>
      <c r="CF120" s="150">
        <f t="shared" ref="CF120" si="319">SUM(CI120:DM120)</f>
        <v>0</v>
      </c>
      <c r="CG120" s="150">
        <f>SUM(CI121:DM121)</f>
        <v>0</v>
      </c>
      <c r="CH120" s="152" t="e">
        <f>CG120/CF120</f>
        <v>#DIV/0!</v>
      </c>
      <c r="CI120" s="154"/>
      <c r="CJ120" s="154"/>
      <c r="CK120" s="154"/>
      <c r="CL120" s="154"/>
      <c r="CM120" s="154"/>
      <c r="CN120" s="154"/>
      <c r="CO120" s="154"/>
      <c r="CP120" s="158"/>
      <c r="CQ120" s="158"/>
      <c r="CR120" s="158"/>
      <c r="CS120" s="158"/>
      <c r="CT120" s="158"/>
      <c r="CU120" s="158"/>
      <c r="CV120" s="158"/>
      <c r="CW120" s="154"/>
      <c r="CX120" s="154"/>
      <c r="CY120" s="154"/>
      <c r="CZ120" s="154"/>
      <c r="DA120" s="154"/>
      <c r="DB120" s="154"/>
      <c r="DC120" s="154"/>
      <c r="DD120" s="154"/>
      <c r="DE120" s="154"/>
      <c r="DF120" s="154"/>
      <c r="DG120" s="154"/>
      <c r="DH120" s="154"/>
      <c r="DI120" s="154"/>
      <c r="DJ120" s="154"/>
      <c r="DK120" s="154"/>
      <c r="DL120" s="154"/>
      <c r="DM120" s="154"/>
      <c r="DN120" s="150">
        <f t="shared" ref="DN120" si="320">SUM(DQ120:ER120)</f>
        <v>0</v>
      </c>
      <c r="DO120" s="150">
        <f>SUM(DQ121:ER121)</f>
        <v>0</v>
      </c>
      <c r="DP120" s="152" t="e">
        <f t="shared" si="257"/>
        <v>#DIV/0!</v>
      </c>
      <c r="DQ120" s="154"/>
      <c r="DR120" s="154"/>
      <c r="DS120" s="154"/>
      <c r="DT120" s="154"/>
      <c r="DU120" s="154"/>
      <c r="DV120" s="154"/>
      <c r="DW120" s="154"/>
      <c r="DX120" s="154"/>
      <c r="DY120" s="154"/>
      <c r="DZ120" s="154"/>
      <c r="EA120" s="154"/>
      <c r="EB120" s="154"/>
      <c r="EC120" s="154"/>
      <c r="ED120" s="154"/>
      <c r="EE120" s="154"/>
      <c r="EF120" s="154"/>
      <c r="EG120" s="154"/>
      <c r="EH120" s="154"/>
      <c r="EI120" s="154"/>
      <c r="EJ120" s="154"/>
      <c r="EK120" s="154"/>
      <c r="EL120" s="154"/>
      <c r="EM120" s="154"/>
      <c r="EN120" s="154"/>
      <c r="EO120" s="154"/>
      <c r="EP120" s="154"/>
      <c r="EQ120" s="154"/>
      <c r="ER120" s="154"/>
      <c r="ES120" s="150">
        <f t="shared" ca="1" si="170"/>
        <v>0</v>
      </c>
      <c r="ET120" s="150">
        <f t="shared" si="293"/>
        <v>0</v>
      </c>
      <c r="EU120" s="152" t="e">
        <f t="shared" ca="1" si="294"/>
        <v>#DIV/0!</v>
      </c>
      <c r="EV120" s="154"/>
      <c r="EW120" s="160"/>
      <c r="EX120" s="154"/>
      <c r="EY120" s="154"/>
      <c r="EZ120" s="154"/>
      <c r="FA120" s="154"/>
      <c r="FB120" s="154"/>
      <c r="FC120" s="154"/>
      <c r="FD120" s="154"/>
      <c r="FE120" s="154"/>
      <c r="FF120" s="154"/>
      <c r="FG120" s="154"/>
      <c r="FH120" s="154"/>
      <c r="FI120" s="154"/>
      <c r="FJ120" s="154"/>
      <c r="FK120" s="154"/>
      <c r="FL120" s="154"/>
      <c r="FM120" s="154"/>
      <c r="FN120" s="154"/>
      <c r="FO120" s="154"/>
      <c r="FP120" s="154"/>
      <c r="FQ120" s="154"/>
      <c r="FR120" s="154"/>
      <c r="FS120" s="154"/>
      <c r="FT120" s="154"/>
      <c r="FU120" s="154"/>
      <c r="FV120" s="154"/>
      <c r="FW120" s="154"/>
      <c r="FX120" s="154"/>
      <c r="FY120" s="154"/>
      <c r="FZ120" s="154"/>
      <c r="GA120" s="150">
        <f t="shared" ref="GA120" ca="1" si="321">SUMIF($GD$8:$HG$9,$O$5,GD120:HG120)</f>
        <v>1</v>
      </c>
      <c r="GB120" s="150">
        <f t="shared" ref="GB120" si="322">SUM(GD121:HG121)</f>
        <v>1</v>
      </c>
      <c r="GC120" s="152">
        <f t="shared" ref="GC120" ca="1" si="323">GB120/GA120</f>
        <v>1</v>
      </c>
      <c r="GD120" s="154"/>
      <c r="GE120" s="154"/>
      <c r="GF120" s="154"/>
      <c r="GG120" s="42">
        <v>1</v>
      </c>
      <c r="GH120" s="154"/>
      <c r="GI120" s="154"/>
      <c r="GJ120" s="154"/>
      <c r="GK120" s="154"/>
      <c r="GL120" s="154"/>
      <c r="GM120" s="154"/>
      <c r="GN120" s="154"/>
      <c r="GO120" s="154"/>
      <c r="GP120" s="154"/>
      <c r="GQ120" s="154"/>
      <c r="GR120" s="154"/>
      <c r="GS120" s="154"/>
      <c r="GT120" s="154"/>
      <c r="GU120" s="154"/>
      <c r="GV120" s="154"/>
      <c r="GW120" s="154"/>
      <c r="GX120" s="154"/>
      <c r="GY120" s="154"/>
      <c r="GZ120" s="154"/>
      <c r="HA120" s="154"/>
      <c r="HB120" s="154"/>
      <c r="HC120" s="154"/>
      <c r="HD120" s="154"/>
      <c r="HE120" s="154"/>
      <c r="HF120" s="154"/>
      <c r="HG120" s="154"/>
      <c r="HH120" s="150"/>
      <c r="HI120" s="150">
        <v>0</v>
      </c>
      <c r="HJ120" s="154"/>
      <c r="HK120" s="154"/>
      <c r="HL120" s="154"/>
      <c r="HM120" s="154"/>
      <c r="HN120" s="154"/>
      <c r="HO120" s="154"/>
      <c r="HP120" s="154"/>
      <c r="HQ120" s="154"/>
      <c r="HR120" s="154"/>
      <c r="HS120" s="154"/>
      <c r="HT120" s="154"/>
      <c r="HU120" s="154"/>
      <c r="HV120" s="154"/>
      <c r="HW120" s="154"/>
      <c r="HX120" s="154"/>
      <c r="HY120" s="154"/>
      <c r="HZ120" s="154"/>
      <c r="IA120" s="154"/>
      <c r="IB120" s="154"/>
      <c r="IC120" s="154"/>
      <c r="ID120" s="154"/>
      <c r="IE120" s="154"/>
      <c r="IF120" s="154"/>
      <c r="IG120" s="154"/>
      <c r="IH120" s="154"/>
      <c r="II120" s="154"/>
      <c r="IJ120" s="154"/>
      <c r="IK120" s="154"/>
      <c r="IL120" s="154"/>
      <c r="IM120" s="154"/>
      <c r="IN120" s="154"/>
      <c r="IO120" s="154"/>
      <c r="IP120" s="150"/>
      <c r="IQ120" s="150">
        <v>0</v>
      </c>
      <c r="IR120" s="154"/>
      <c r="IS120" s="154"/>
      <c r="IT120" s="154"/>
      <c r="IU120" s="154"/>
      <c r="IV120" s="154"/>
      <c r="IW120" s="154"/>
      <c r="IX120" s="154"/>
      <c r="IY120" s="154"/>
      <c r="IZ120" s="154"/>
      <c r="JA120" s="154"/>
      <c r="JB120" s="154"/>
      <c r="JC120" s="154"/>
      <c r="JD120" s="154"/>
      <c r="JE120" s="154"/>
      <c r="JF120" s="154"/>
      <c r="JG120" s="154"/>
      <c r="JH120" s="154"/>
      <c r="JI120" s="154"/>
      <c r="JJ120" s="154"/>
      <c r="JK120" s="154"/>
      <c r="JL120" s="154"/>
      <c r="JM120" s="154"/>
      <c r="JN120" s="154"/>
      <c r="JO120" s="154"/>
      <c r="JP120" s="154"/>
      <c r="JQ120" s="154"/>
      <c r="JR120" s="154"/>
      <c r="JS120" s="154"/>
      <c r="JT120" s="154"/>
      <c r="JU120" s="154"/>
      <c r="JV120" s="154"/>
      <c r="JW120" s="150"/>
      <c r="JX120" s="150">
        <v>0</v>
      </c>
      <c r="JY120" s="154"/>
      <c r="JZ120" s="154"/>
      <c r="KA120" s="154"/>
      <c r="KB120" s="154"/>
      <c r="KC120" s="154"/>
      <c r="KD120" s="154"/>
      <c r="KE120" s="154"/>
      <c r="KF120" s="154"/>
      <c r="KG120" s="154"/>
      <c r="KH120" s="154"/>
      <c r="KI120" s="154"/>
      <c r="KJ120" s="154"/>
      <c r="KK120" s="154"/>
      <c r="KL120" s="154"/>
      <c r="KM120" s="154"/>
      <c r="KN120" s="154"/>
      <c r="KO120" s="154"/>
      <c r="KP120" s="154"/>
      <c r="KQ120" s="154"/>
      <c r="KR120" s="154"/>
      <c r="KS120" s="154"/>
      <c r="KT120" s="154"/>
      <c r="KU120" s="154"/>
      <c r="KV120" s="154"/>
      <c r="KW120" s="154"/>
      <c r="KX120" s="154"/>
      <c r="KY120" s="154"/>
      <c r="KZ120" s="154"/>
      <c r="LA120" s="154"/>
      <c r="LB120" s="154"/>
      <c r="LC120" s="154"/>
      <c r="LD120" s="154"/>
      <c r="LE120" s="150"/>
      <c r="LF120" s="150">
        <v>0</v>
      </c>
      <c r="LG120" s="154"/>
      <c r="LH120" s="154"/>
      <c r="LI120" s="154"/>
      <c r="LJ120" s="154"/>
      <c r="LK120" s="154"/>
      <c r="LL120" s="154"/>
      <c r="LM120" s="154"/>
      <c r="LN120" s="154"/>
      <c r="LO120" s="154"/>
      <c r="LP120" s="154"/>
      <c r="LQ120" s="154"/>
      <c r="LR120" s="154"/>
      <c r="LS120" s="154"/>
      <c r="LT120" s="154"/>
      <c r="LU120" s="154"/>
      <c r="LV120" s="154"/>
      <c r="LW120" s="154"/>
      <c r="LX120" s="154"/>
      <c r="LY120" s="154"/>
      <c r="LZ120" s="154"/>
      <c r="MA120" s="154"/>
      <c r="MB120" s="154"/>
      <c r="MC120" s="154"/>
      <c r="MD120" s="154"/>
      <c r="ME120" s="154"/>
      <c r="MF120" s="154"/>
      <c r="MG120" s="154"/>
      <c r="MH120" s="154"/>
      <c r="MI120" s="154"/>
      <c r="MJ120" s="154"/>
      <c r="MK120" s="154"/>
      <c r="ML120" s="154"/>
    </row>
    <row r="121" spans="1:350" s="41" customFormat="1" ht="14.25" hidden="1" customHeight="1" outlineLevel="3" x14ac:dyDescent="0.25">
      <c r="A121" s="221"/>
      <c r="B121" s="176"/>
      <c r="C121" s="286"/>
      <c r="D121" s="176"/>
      <c r="E121" s="176"/>
      <c r="F121" s="176"/>
      <c r="G121" s="176"/>
      <c r="H121" s="171"/>
      <c r="I121" s="171"/>
      <c r="J121" s="213"/>
      <c r="K121" s="213"/>
      <c r="L121" s="173"/>
      <c r="M121" s="173"/>
      <c r="N121" s="184"/>
      <c r="O121" s="155"/>
      <c r="P121" s="155"/>
      <c r="Q121" s="151"/>
      <c r="R121" s="151"/>
      <c r="S121" s="153"/>
      <c r="T121" s="155"/>
      <c r="U121" s="155"/>
      <c r="V121" s="155"/>
      <c r="W121" s="155"/>
      <c r="X121" s="155"/>
      <c r="Y121" s="155"/>
      <c r="Z121" s="155"/>
      <c r="AA121" s="155"/>
      <c r="AB121" s="155"/>
      <c r="AC121" s="155"/>
      <c r="AD121" s="155"/>
      <c r="AE121" s="155"/>
      <c r="AF121" s="155"/>
      <c r="AG121" s="155"/>
      <c r="AH121" s="155"/>
      <c r="AI121" s="155"/>
      <c r="AJ121" s="155"/>
      <c r="AK121" s="155"/>
      <c r="AL121" s="155"/>
      <c r="AM121" s="155"/>
      <c r="AN121" s="155"/>
      <c r="AO121" s="155"/>
      <c r="AP121" s="155"/>
      <c r="AQ121" s="155"/>
      <c r="AR121" s="155"/>
      <c r="AS121" s="155"/>
      <c r="AT121" s="155"/>
      <c r="AU121" s="155"/>
      <c r="AV121" s="155"/>
      <c r="AW121" s="155"/>
      <c r="AX121" s="151"/>
      <c r="AY121" s="151"/>
      <c r="AZ121" s="153"/>
      <c r="BA121" s="155"/>
      <c r="BB121" s="155"/>
      <c r="BC121" s="155"/>
      <c r="BD121" s="155"/>
      <c r="BE121" s="155"/>
      <c r="BF121" s="155"/>
      <c r="BG121" s="155"/>
      <c r="BH121" s="155"/>
      <c r="BI121" s="155"/>
      <c r="BJ121" s="155"/>
      <c r="BK121" s="155"/>
      <c r="BL121" s="155"/>
      <c r="BM121" s="155"/>
      <c r="BN121" s="155"/>
      <c r="BO121" s="155"/>
      <c r="BP121" s="155"/>
      <c r="BQ121" s="155"/>
      <c r="BR121" s="155"/>
      <c r="BS121" s="155"/>
      <c r="BT121" s="155"/>
      <c r="BU121" s="155"/>
      <c r="BV121" s="155"/>
      <c r="BW121" s="155"/>
      <c r="BX121" s="155"/>
      <c r="BY121" s="155"/>
      <c r="BZ121" s="155"/>
      <c r="CA121" s="155"/>
      <c r="CB121" s="155"/>
      <c r="CC121" s="155"/>
      <c r="CD121" s="155"/>
      <c r="CE121" s="155"/>
      <c r="CF121" s="151"/>
      <c r="CG121" s="151"/>
      <c r="CH121" s="153"/>
      <c r="CI121" s="155"/>
      <c r="CJ121" s="155"/>
      <c r="CK121" s="155"/>
      <c r="CL121" s="155"/>
      <c r="CM121" s="155"/>
      <c r="CN121" s="155"/>
      <c r="CO121" s="155"/>
      <c r="CP121" s="159"/>
      <c r="CQ121" s="159"/>
      <c r="CR121" s="159"/>
      <c r="CS121" s="159"/>
      <c r="CT121" s="159"/>
      <c r="CU121" s="159"/>
      <c r="CV121" s="159"/>
      <c r="CW121" s="155"/>
      <c r="CX121" s="155"/>
      <c r="CY121" s="155"/>
      <c r="CZ121" s="155"/>
      <c r="DA121" s="155"/>
      <c r="DB121" s="155"/>
      <c r="DC121" s="155"/>
      <c r="DD121" s="155"/>
      <c r="DE121" s="155"/>
      <c r="DF121" s="155"/>
      <c r="DG121" s="155"/>
      <c r="DH121" s="155"/>
      <c r="DI121" s="155"/>
      <c r="DJ121" s="155"/>
      <c r="DK121" s="155"/>
      <c r="DL121" s="155"/>
      <c r="DM121" s="155"/>
      <c r="DN121" s="151"/>
      <c r="DO121" s="151"/>
      <c r="DP121" s="153"/>
      <c r="DQ121" s="155"/>
      <c r="DR121" s="155"/>
      <c r="DS121" s="155"/>
      <c r="DT121" s="155"/>
      <c r="DU121" s="155"/>
      <c r="DV121" s="155"/>
      <c r="DW121" s="155"/>
      <c r="DX121" s="155"/>
      <c r="DY121" s="155"/>
      <c r="DZ121" s="155"/>
      <c r="EA121" s="155"/>
      <c r="EB121" s="155"/>
      <c r="EC121" s="155"/>
      <c r="ED121" s="155"/>
      <c r="EE121" s="155"/>
      <c r="EF121" s="155"/>
      <c r="EG121" s="155"/>
      <c r="EH121" s="155"/>
      <c r="EI121" s="155"/>
      <c r="EJ121" s="155"/>
      <c r="EK121" s="155"/>
      <c r="EL121" s="155"/>
      <c r="EM121" s="155"/>
      <c r="EN121" s="155"/>
      <c r="EO121" s="155"/>
      <c r="EP121" s="155"/>
      <c r="EQ121" s="155"/>
      <c r="ER121" s="155"/>
      <c r="ES121" s="151"/>
      <c r="ET121" s="151"/>
      <c r="EU121" s="153"/>
      <c r="EV121" s="155"/>
      <c r="EW121" s="161"/>
      <c r="EX121" s="155"/>
      <c r="EY121" s="155"/>
      <c r="EZ121" s="155"/>
      <c r="FA121" s="155"/>
      <c r="FB121" s="155"/>
      <c r="FC121" s="155"/>
      <c r="FD121" s="155"/>
      <c r="FE121" s="155"/>
      <c r="FF121" s="155"/>
      <c r="FG121" s="155"/>
      <c r="FH121" s="155"/>
      <c r="FI121" s="155"/>
      <c r="FJ121" s="155"/>
      <c r="FK121" s="155"/>
      <c r="FL121" s="155"/>
      <c r="FM121" s="155"/>
      <c r="FN121" s="155"/>
      <c r="FO121" s="155"/>
      <c r="FP121" s="155"/>
      <c r="FQ121" s="155"/>
      <c r="FR121" s="155"/>
      <c r="FS121" s="155"/>
      <c r="FT121" s="155"/>
      <c r="FU121" s="155"/>
      <c r="FV121" s="155"/>
      <c r="FW121" s="155"/>
      <c r="FX121" s="155"/>
      <c r="FY121" s="155"/>
      <c r="FZ121" s="155"/>
      <c r="GA121" s="151"/>
      <c r="GB121" s="151"/>
      <c r="GC121" s="153"/>
      <c r="GD121" s="155"/>
      <c r="GE121" s="155"/>
      <c r="GF121" s="155"/>
      <c r="GG121" s="43">
        <v>1</v>
      </c>
      <c r="GH121" s="155"/>
      <c r="GI121" s="155"/>
      <c r="GJ121" s="155"/>
      <c r="GK121" s="155"/>
      <c r="GL121" s="155"/>
      <c r="GM121" s="155"/>
      <c r="GN121" s="155"/>
      <c r="GO121" s="155"/>
      <c r="GP121" s="155"/>
      <c r="GQ121" s="155"/>
      <c r="GR121" s="155"/>
      <c r="GS121" s="155"/>
      <c r="GT121" s="155"/>
      <c r="GU121" s="155"/>
      <c r="GV121" s="155"/>
      <c r="GW121" s="155"/>
      <c r="GX121" s="155"/>
      <c r="GY121" s="155"/>
      <c r="GZ121" s="155"/>
      <c r="HA121" s="155"/>
      <c r="HB121" s="155"/>
      <c r="HC121" s="155"/>
      <c r="HD121" s="155"/>
      <c r="HE121" s="155"/>
      <c r="HF121" s="155"/>
      <c r="HG121" s="155"/>
      <c r="HH121" s="151"/>
      <c r="HI121" s="151"/>
      <c r="HJ121" s="155"/>
      <c r="HK121" s="155"/>
      <c r="HL121" s="155"/>
      <c r="HM121" s="155"/>
      <c r="HN121" s="155"/>
      <c r="HO121" s="155"/>
      <c r="HP121" s="155"/>
      <c r="HQ121" s="155"/>
      <c r="HR121" s="155"/>
      <c r="HS121" s="155"/>
      <c r="HT121" s="155"/>
      <c r="HU121" s="155"/>
      <c r="HV121" s="155"/>
      <c r="HW121" s="155"/>
      <c r="HX121" s="155"/>
      <c r="HY121" s="155"/>
      <c r="HZ121" s="155"/>
      <c r="IA121" s="155"/>
      <c r="IB121" s="155"/>
      <c r="IC121" s="155"/>
      <c r="ID121" s="155"/>
      <c r="IE121" s="155"/>
      <c r="IF121" s="155"/>
      <c r="IG121" s="155"/>
      <c r="IH121" s="155"/>
      <c r="II121" s="155"/>
      <c r="IJ121" s="155"/>
      <c r="IK121" s="155"/>
      <c r="IL121" s="155"/>
      <c r="IM121" s="155"/>
      <c r="IN121" s="155"/>
      <c r="IO121" s="155"/>
      <c r="IP121" s="151"/>
      <c r="IQ121" s="151"/>
      <c r="IR121" s="155"/>
      <c r="IS121" s="155"/>
      <c r="IT121" s="155"/>
      <c r="IU121" s="155"/>
      <c r="IV121" s="155"/>
      <c r="IW121" s="155"/>
      <c r="IX121" s="155"/>
      <c r="IY121" s="155"/>
      <c r="IZ121" s="155"/>
      <c r="JA121" s="155"/>
      <c r="JB121" s="155"/>
      <c r="JC121" s="155"/>
      <c r="JD121" s="155"/>
      <c r="JE121" s="155"/>
      <c r="JF121" s="155"/>
      <c r="JG121" s="155"/>
      <c r="JH121" s="155"/>
      <c r="JI121" s="155"/>
      <c r="JJ121" s="155"/>
      <c r="JK121" s="155"/>
      <c r="JL121" s="155"/>
      <c r="JM121" s="155"/>
      <c r="JN121" s="155"/>
      <c r="JO121" s="155"/>
      <c r="JP121" s="155"/>
      <c r="JQ121" s="155"/>
      <c r="JR121" s="155"/>
      <c r="JS121" s="155"/>
      <c r="JT121" s="155"/>
      <c r="JU121" s="155"/>
      <c r="JV121" s="155"/>
      <c r="JW121" s="151"/>
      <c r="JX121" s="151"/>
      <c r="JY121" s="155"/>
      <c r="JZ121" s="155"/>
      <c r="KA121" s="155"/>
      <c r="KB121" s="155"/>
      <c r="KC121" s="155"/>
      <c r="KD121" s="155"/>
      <c r="KE121" s="155"/>
      <c r="KF121" s="155"/>
      <c r="KG121" s="155"/>
      <c r="KH121" s="155"/>
      <c r="KI121" s="155"/>
      <c r="KJ121" s="155"/>
      <c r="KK121" s="155"/>
      <c r="KL121" s="155"/>
      <c r="KM121" s="155"/>
      <c r="KN121" s="155"/>
      <c r="KO121" s="155"/>
      <c r="KP121" s="155"/>
      <c r="KQ121" s="155"/>
      <c r="KR121" s="155"/>
      <c r="KS121" s="155"/>
      <c r="KT121" s="155"/>
      <c r="KU121" s="155"/>
      <c r="KV121" s="155"/>
      <c r="KW121" s="155"/>
      <c r="KX121" s="155"/>
      <c r="KY121" s="155"/>
      <c r="KZ121" s="155"/>
      <c r="LA121" s="155"/>
      <c r="LB121" s="155"/>
      <c r="LC121" s="155"/>
      <c r="LD121" s="155"/>
      <c r="LE121" s="151"/>
      <c r="LF121" s="151"/>
      <c r="LG121" s="155"/>
      <c r="LH121" s="155"/>
      <c r="LI121" s="155"/>
      <c r="LJ121" s="155"/>
      <c r="LK121" s="155"/>
      <c r="LL121" s="155"/>
      <c r="LM121" s="155"/>
      <c r="LN121" s="155"/>
      <c r="LO121" s="155"/>
      <c r="LP121" s="155"/>
      <c r="LQ121" s="155"/>
      <c r="LR121" s="155"/>
      <c r="LS121" s="155"/>
      <c r="LT121" s="155"/>
      <c r="LU121" s="155"/>
      <c r="LV121" s="155"/>
      <c r="LW121" s="155"/>
      <c r="LX121" s="155"/>
      <c r="LY121" s="155"/>
      <c r="LZ121" s="155"/>
      <c r="MA121" s="155"/>
      <c r="MB121" s="155"/>
      <c r="MC121" s="155"/>
      <c r="MD121" s="155"/>
      <c r="ME121" s="155"/>
      <c r="MF121" s="155"/>
      <c r="MG121" s="155"/>
      <c r="MH121" s="155"/>
      <c r="MI121" s="155"/>
      <c r="MJ121" s="155"/>
      <c r="MK121" s="155"/>
      <c r="ML121" s="155"/>
    </row>
    <row r="122" spans="1:350" ht="13.9" hidden="1" customHeight="1" outlineLevel="3" x14ac:dyDescent="0.2">
      <c r="A122" s="185" t="s">
        <v>137</v>
      </c>
      <c r="B122" s="218" t="s">
        <v>804</v>
      </c>
      <c r="C122" s="214" t="s">
        <v>99</v>
      </c>
      <c r="D122" s="216">
        <v>4</v>
      </c>
      <c r="E122" s="175"/>
      <c r="F122" s="175">
        <f>D122-E122</f>
        <v>4</v>
      </c>
      <c r="G122" s="175" t="s">
        <v>847</v>
      </c>
      <c r="H122" s="170" t="s">
        <v>1014</v>
      </c>
      <c r="I122" s="170" t="s">
        <v>885</v>
      </c>
      <c r="J122" s="212">
        <f ca="1">E122+Q122+AX122+CF122+DN122+ES122+GA122+HH122+IP122+JW122+LE122</f>
        <v>4</v>
      </c>
      <c r="K122" s="212">
        <f>E122+R122+AY122+CG122+DO122+ET122+GB122+HI122+IQ122+JX122+LF122</f>
        <v>4</v>
      </c>
      <c r="L122" s="172">
        <f ca="1">K122/J122</f>
        <v>1</v>
      </c>
      <c r="M122" s="172">
        <f>K122/D122</f>
        <v>1</v>
      </c>
      <c r="N122" s="183">
        <f ca="1">SUMIF($EV$8:$FZ$9,$O$5,$EV123:$FZ123)-SUMIF($EV$8:$FZ$9,$Q$5,$EV123:$FZ123)</f>
        <v>0</v>
      </c>
      <c r="O122" s="156"/>
      <c r="P122" s="16" t="s">
        <v>25</v>
      </c>
      <c r="Q122" s="150">
        <v>0</v>
      </c>
      <c r="R122" s="150">
        <v>0</v>
      </c>
      <c r="S122" s="152" t="e">
        <v>#DIV/0!</v>
      </c>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50">
        <f t="shared" ca="1" si="308"/>
        <v>0</v>
      </c>
      <c r="AY122" s="150">
        <f>SUM(BA123:CE123)</f>
        <v>0</v>
      </c>
      <c r="AZ122" s="152" t="e">
        <f ca="1">AY122/AX122</f>
        <v>#DIV/0!</v>
      </c>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50">
        <f t="shared" ref="CF122" ca="1" si="324">SUM(CI122:DM122)</f>
        <v>4</v>
      </c>
      <c r="CG122" s="150">
        <f>SUM(CI123:DM123)</f>
        <v>0</v>
      </c>
      <c r="CH122" s="152">
        <f ca="1">CG122/CF122</f>
        <v>0</v>
      </c>
      <c r="CI122" s="129"/>
      <c r="CJ122" s="129"/>
      <c r="CK122" s="129"/>
      <c r="CL122" s="129"/>
      <c r="CM122" s="129"/>
      <c r="CN122" s="129"/>
      <c r="CO122" s="129"/>
      <c r="CP122" s="101"/>
      <c r="CQ122" s="101"/>
      <c r="CR122" s="101"/>
      <c r="CS122" s="101"/>
      <c r="CT122" s="101"/>
      <c r="CU122" s="101"/>
      <c r="CV122" s="101"/>
      <c r="CW122" s="101"/>
      <c r="CX122" s="129">
        <v>2</v>
      </c>
      <c r="CY122" s="129">
        <v>2</v>
      </c>
      <c r="CZ122" s="129"/>
      <c r="DA122" s="129"/>
      <c r="DB122" s="129"/>
      <c r="DC122" s="129"/>
      <c r="DD122" s="129"/>
      <c r="DE122" s="129"/>
      <c r="DF122" s="129"/>
      <c r="DG122" s="129"/>
      <c r="DH122" s="129"/>
      <c r="DI122" s="129"/>
      <c r="DJ122" s="129"/>
      <c r="DK122" s="129"/>
      <c r="DL122" s="129"/>
      <c r="DM122" s="150">
        <f t="shared" ref="DM122:DM128" ca="1" si="325">SUMIF($DQ$8:$ER$9,$O$5,$DQ122:$ER122)</f>
        <v>0</v>
      </c>
      <c r="DN122" s="150">
        <f t="shared" ref="DN122" si="326">SUM(DQ122:ER122)</f>
        <v>0</v>
      </c>
      <c r="DO122" s="150">
        <f>SUM(DQ123:ER123)</f>
        <v>0</v>
      </c>
      <c r="DP122" s="152" t="e">
        <f t="shared" si="257"/>
        <v>#DIV/0!</v>
      </c>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50">
        <f t="shared" ca="1" si="170"/>
        <v>0</v>
      </c>
      <c r="ET122" s="150">
        <f t="shared" si="293"/>
        <v>4</v>
      </c>
      <c r="EU122" s="152" t="e">
        <f t="shared" ca="1" si="294"/>
        <v>#DIV/0!</v>
      </c>
      <c r="EV122" s="16"/>
      <c r="EW122" s="67"/>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50">
        <f t="shared" ref="GA122" ca="1" si="327">SUMIF($GD$8:$HG$9,$O$5,GD122:HG122)</f>
        <v>0</v>
      </c>
      <c r="GB122" s="150">
        <f t="shared" ref="GB122" si="328">SUM(GD123:HG123)</f>
        <v>0</v>
      </c>
      <c r="GC122" s="152" t="e">
        <f t="shared" ref="GC122" ca="1" si="329">GB122/GA122</f>
        <v>#DIV/0!</v>
      </c>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c r="HF122" s="16"/>
      <c r="HG122" s="16"/>
      <c r="HH122" s="150"/>
      <c r="HI122" s="150">
        <v>0</v>
      </c>
      <c r="HJ122" s="152" t="e">
        <v>#DIV/0!</v>
      </c>
      <c r="HK122" s="16"/>
      <c r="HL122" s="16"/>
      <c r="HM122" s="16"/>
      <c r="HN122" s="16"/>
      <c r="HO122" s="16"/>
      <c r="HP122" s="16"/>
      <c r="HQ122" s="16"/>
      <c r="HR122" s="16"/>
      <c r="HS122" s="16"/>
      <c r="HT122" s="16"/>
      <c r="HU122" s="16"/>
      <c r="HV122" s="16"/>
      <c r="HW122" s="16"/>
      <c r="HX122" s="16"/>
      <c r="HY122" s="16"/>
      <c r="HZ122" s="16"/>
      <c r="IA122" s="16"/>
      <c r="IB122" s="16"/>
      <c r="IC122" s="16"/>
      <c r="ID122" s="16"/>
      <c r="IE122" s="16"/>
      <c r="IF122" s="16"/>
      <c r="IG122" s="16"/>
      <c r="IH122" s="16"/>
      <c r="II122" s="16"/>
      <c r="IJ122" s="16"/>
      <c r="IK122" s="16"/>
      <c r="IL122" s="16"/>
      <c r="IM122" s="16"/>
      <c r="IN122" s="16"/>
      <c r="IO122" s="16"/>
      <c r="IP122" s="150"/>
      <c r="IQ122" s="150">
        <v>0</v>
      </c>
      <c r="IR122" s="152" t="e">
        <v>#DIV/0!</v>
      </c>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23"/>
      <c r="JV122" s="16"/>
      <c r="JW122" s="150"/>
      <c r="JX122" s="150">
        <v>0</v>
      </c>
      <c r="JY122" s="152" t="e">
        <v>#DIV/0!</v>
      </c>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50"/>
      <c r="LF122" s="150">
        <v>0</v>
      </c>
      <c r="LG122" s="152" t="e">
        <v>#DIV/0!</v>
      </c>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16"/>
      <c r="MF122" s="16"/>
      <c r="MG122" s="16"/>
      <c r="MH122" s="16"/>
      <c r="MI122" s="16"/>
      <c r="MJ122" s="16"/>
      <c r="MK122" s="16"/>
      <c r="ML122" s="16"/>
    </row>
    <row r="123" spans="1:350" ht="13.9" hidden="1" customHeight="1" outlineLevel="3" x14ac:dyDescent="0.2">
      <c r="A123" s="186"/>
      <c r="B123" s="219"/>
      <c r="C123" s="215"/>
      <c r="D123" s="217"/>
      <c r="E123" s="176"/>
      <c r="F123" s="176"/>
      <c r="G123" s="176"/>
      <c r="H123" s="171"/>
      <c r="I123" s="171"/>
      <c r="J123" s="213"/>
      <c r="K123" s="213"/>
      <c r="L123" s="173"/>
      <c r="M123" s="173"/>
      <c r="N123" s="184"/>
      <c r="O123" s="157"/>
      <c r="P123" s="17" t="s">
        <v>26</v>
      </c>
      <c r="Q123" s="151"/>
      <c r="R123" s="151"/>
      <c r="S123" s="153"/>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151"/>
      <c r="AY123" s="151"/>
      <c r="AZ123" s="153"/>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151"/>
      <c r="CG123" s="151"/>
      <c r="CH123" s="153"/>
      <c r="CI123" s="141"/>
      <c r="CJ123" s="141"/>
      <c r="CK123" s="141"/>
      <c r="CL123" s="141"/>
      <c r="CM123" s="141"/>
      <c r="CN123" s="141"/>
      <c r="CO123" s="141"/>
      <c r="CP123" s="95"/>
      <c r="CQ123" s="95"/>
      <c r="CR123" s="95"/>
      <c r="CS123" s="95"/>
      <c r="CT123" s="95"/>
      <c r="CU123" s="95"/>
      <c r="CV123" s="95"/>
      <c r="CW123" s="141"/>
      <c r="CX123" s="141"/>
      <c r="CY123" s="141"/>
      <c r="CZ123" s="141"/>
      <c r="DA123" s="141"/>
      <c r="DB123" s="141"/>
      <c r="DC123" s="141"/>
      <c r="DD123" s="141"/>
      <c r="DE123" s="141"/>
      <c r="DF123" s="141"/>
      <c r="DG123" s="141"/>
      <c r="DH123" s="141"/>
      <c r="DI123" s="141"/>
      <c r="DJ123" s="141"/>
      <c r="DK123" s="141"/>
      <c r="DL123" s="141"/>
      <c r="DM123" s="151"/>
      <c r="DN123" s="151"/>
      <c r="DO123" s="151"/>
      <c r="DP123" s="153"/>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24"/>
      <c r="ER123" s="24"/>
      <c r="ES123" s="151"/>
      <c r="ET123" s="151"/>
      <c r="EU123" s="153"/>
      <c r="EV123" s="24"/>
      <c r="EW123" s="125"/>
      <c r="EX123" s="24"/>
      <c r="EY123" s="24"/>
      <c r="EZ123" s="24"/>
      <c r="FA123" s="24"/>
      <c r="FB123" s="24"/>
      <c r="FC123" s="24"/>
      <c r="FD123" s="24"/>
      <c r="FE123" s="24"/>
      <c r="FF123" s="24"/>
      <c r="FG123" s="24"/>
      <c r="FH123" s="24"/>
      <c r="FI123" s="24"/>
      <c r="FJ123" s="24"/>
      <c r="FK123" s="24"/>
      <c r="FL123" s="24"/>
      <c r="FM123" s="24"/>
      <c r="FN123" s="24"/>
      <c r="FO123" s="24"/>
      <c r="FP123" s="24"/>
      <c r="FQ123" s="24"/>
      <c r="FR123" s="24"/>
      <c r="FS123" s="24"/>
      <c r="FT123" s="24">
        <v>4</v>
      </c>
      <c r="FU123" s="24"/>
      <c r="FV123" s="24"/>
      <c r="FW123" s="24"/>
      <c r="FX123" s="24"/>
      <c r="FY123" s="24"/>
      <c r="FZ123" s="24"/>
      <c r="GA123" s="151"/>
      <c r="GB123" s="151"/>
      <c r="GC123" s="153"/>
      <c r="GD123" s="24"/>
      <c r="GE123" s="24"/>
      <c r="GF123" s="24"/>
      <c r="GG123" s="24"/>
      <c r="GH123" s="24"/>
      <c r="GI123" s="24"/>
      <c r="GJ123" s="24"/>
      <c r="GK123" s="24"/>
      <c r="GL123" s="24"/>
      <c r="GM123" s="24"/>
      <c r="GN123" s="24"/>
      <c r="GO123" s="24"/>
      <c r="GP123" s="24"/>
      <c r="GQ123" s="24"/>
      <c r="GR123" s="24"/>
      <c r="GS123" s="24"/>
      <c r="GT123" s="24"/>
      <c r="GU123" s="24"/>
      <c r="GV123" s="24"/>
      <c r="GW123" s="24"/>
      <c r="GX123" s="24"/>
      <c r="GY123" s="24"/>
      <c r="GZ123" s="24"/>
      <c r="HA123" s="24"/>
      <c r="HB123" s="24"/>
      <c r="HC123" s="24"/>
      <c r="HD123" s="24"/>
      <c r="HE123" s="24"/>
      <c r="HF123" s="24"/>
      <c r="HG123" s="24"/>
      <c r="HH123" s="151"/>
      <c r="HI123" s="151"/>
      <c r="HJ123" s="153"/>
      <c r="HK123" s="24"/>
      <c r="HL123" s="24"/>
      <c r="HM123" s="24"/>
      <c r="HN123" s="24"/>
      <c r="HO123" s="24"/>
      <c r="HP123" s="24"/>
      <c r="HQ123" s="24"/>
      <c r="HR123" s="24"/>
      <c r="HS123" s="24"/>
      <c r="HT123" s="24"/>
      <c r="HU123" s="24"/>
      <c r="HV123" s="24"/>
      <c r="HW123" s="24"/>
      <c r="HX123" s="24"/>
      <c r="HY123" s="24"/>
      <c r="HZ123" s="24"/>
      <c r="IA123" s="24"/>
      <c r="IB123" s="24"/>
      <c r="IC123" s="24"/>
      <c r="ID123" s="24"/>
      <c r="IE123" s="24"/>
      <c r="IF123" s="24"/>
      <c r="IG123" s="24"/>
      <c r="IH123" s="24"/>
      <c r="II123" s="24"/>
      <c r="IJ123" s="24"/>
      <c r="IK123" s="24"/>
      <c r="IL123" s="24"/>
      <c r="IM123" s="24"/>
      <c r="IN123" s="24"/>
      <c r="IO123" s="24"/>
      <c r="IP123" s="151"/>
      <c r="IQ123" s="151"/>
      <c r="IR123" s="153"/>
      <c r="IS123" s="24"/>
      <c r="IT123" s="24"/>
      <c r="IU123" s="24"/>
      <c r="IV123" s="24"/>
      <c r="IW123" s="24"/>
      <c r="IX123" s="24"/>
      <c r="IY123" s="24"/>
      <c r="IZ123" s="24"/>
      <c r="JA123" s="24"/>
      <c r="JB123" s="24"/>
      <c r="JC123" s="24"/>
      <c r="JD123" s="24"/>
      <c r="JE123" s="24"/>
      <c r="JF123" s="24"/>
      <c r="JG123" s="24"/>
      <c r="JH123" s="24"/>
      <c r="JI123" s="24"/>
      <c r="JJ123" s="24"/>
      <c r="JK123" s="24"/>
      <c r="JL123" s="24"/>
      <c r="JM123" s="24"/>
      <c r="JN123" s="24"/>
      <c r="JO123" s="24"/>
      <c r="JP123" s="24"/>
      <c r="JQ123" s="24"/>
      <c r="JR123" s="24"/>
      <c r="JS123" s="24"/>
      <c r="JT123" s="24"/>
      <c r="JU123" s="25"/>
      <c r="JV123" s="24"/>
      <c r="JW123" s="151"/>
      <c r="JX123" s="151"/>
      <c r="JY123" s="153"/>
      <c r="JZ123" s="24"/>
      <c r="KA123" s="24"/>
      <c r="KB123" s="24"/>
      <c r="KC123" s="24"/>
      <c r="KD123" s="24"/>
      <c r="KE123" s="24"/>
      <c r="KF123" s="24"/>
      <c r="KG123" s="24"/>
      <c r="KH123" s="24"/>
      <c r="KI123" s="24"/>
      <c r="KJ123" s="24"/>
      <c r="KK123" s="24"/>
      <c r="KL123" s="24"/>
      <c r="KM123" s="24"/>
      <c r="KN123" s="24"/>
      <c r="KO123" s="24"/>
      <c r="KP123" s="24"/>
      <c r="KQ123" s="24"/>
      <c r="KR123" s="24"/>
      <c r="KS123" s="24"/>
      <c r="KT123" s="24"/>
      <c r="KU123" s="24"/>
      <c r="KV123" s="24"/>
      <c r="KW123" s="24"/>
      <c r="KX123" s="24"/>
      <c r="KY123" s="24"/>
      <c r="KZ123" s="24"/>
      <c r="LA123" s="24"/>
      <c r="LB123" s="24"/>
      <c r="LC123" s="24"/>
      <c r="LD123" s="24"/>
      <c r="LE123" s="151"/>
      <c r="LF123" s="151"/>
      <c r="LG123" s="153"/>
      <c r="LH123" s="24"/>
      <c r="LI123" s="24"/>
      <c r="LJ123" s="24"/>
      <c r="LK123" s="24"/>
      <c r="LL123" s="24"/>
      <c r="LM123" s="24"/>
      <c r="LN123" s="24"/>
      <c r="LO123" s="24"/>
      <c r="LP123" s="24"/>
      <c r="LQ123" s="24"/>
      <c r="LR123" s="24"/>
      <c r="LS123" s="24"/>
      <c r="LT123" s="24"/>
      <c r="LU123" s="24"/>
      <c r="LV123" s="24"/>
      <c r="LW123" s="24"/>
      <c r="LX123" s="24"/>
      <c r="LY123" s="24"/>
      <c r="LZ123" s="24"/>
      <c r="MA123" s="24"/>
      <c r="MB123" s="24"/>
      <c r="MC123" s="24"/>
      <c r="MD123" s="24"/>
      <c r="ME123" s="24"/>
      <c r="MF123" s="24"/>
      <c r="MG123" s="24"/>
      <c r="MH123" s="24"/>
      <c r="MI123" s="24"/>
      <c r="MJ123" s="24"/>
      <c r="MK123" s="24"/>
      <c r="ML123" s="24"/>
    </row>
    <row r="124" spans="1:350" ht="13.9" hidden="1" customHeight="1" outlineLevel="3" x14ac:dyDescent="0.2">
      <c r="A124" s="185" t="s">
        <v>138</v>
      </c>
      <c r="B124" s="218" t="s">
        <v>1079</v>
      </c>
      <c r="C124" s="214" t="s">
        <v>59</v>
      </c>
      <c r="D124" s="216">
        <v>2</v>
      </c>
      <c r="E124" s="175"/>
      <c r="F124" s="175">
        <f>D124-E124</f>
        <v>2</v>
      </c>
      <c r="G124" s="175" t="s">
        <v>842</v>
      </c>
      <c r="H124" s="170" t="s">
        <v>910</v>
      </c>
      <c r="I124" s="170" t="s">
        <v>895</v>
      </c>
      <c r="J124" s="212">
        <v>2</v>
      </c>
      <c r="K124" s="212">
        <f>E124+R124+AY124+CG124+DO124+ET124+GB124+HI124+IQ124+JX124+LF124</f>
        <v>2</v>
      </c>
      <c r="L124" s="172">
        <f>K124/J124</f>
        <v>1</v>
      </c>
      <c r="M124" s="172">
        <f>K124/D124</f>
        <v>1</v>
      </c>
      <c r="N124" s="183">
        <f ca="1">SUMIF($EV$8:$FZ$9,$O$5,$EV125:$FZ125)-SUMIF($EV$8:$FZ$9,$Q$5,$EV125:$FZ125)</f>
        <v>0</v>
      </c>
      <c r="O124" s="156"/>
      <c r="P124" s="16" t="s">
        <v>25</v>
      </c>
      <c r="Q124" s="150">
        <v>0</v>
      </c>
      <c r="R124" s="150">
        <v>0</v>
      </c>
      <c r="S124" s="152" t="e">
        <v>#DIV/0!</v>
      </c>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50">
        <f t="shared" ca="1" si="308"/>
        <v>0</v>
      </c>
      <c r="AY124" s="150">
        <f>SUM(BA125:CE125)</f>
        <v>0</v>
      </c>
      <c r="AZ124" s="152" t="e">
        <f ca="1">AY124/AX124</f>
        <v>#DIV/0!</v>
      </c>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50">
        <f t="shared" ref="CF124" ca="1" si="330">SUM(CI124:DM124)</f>
        <v>2</v>
      </c>
      <c r="CG124" s="150">
        <f>SUM(CI125:DM125)</f>
        <v>0</v>
      </c>
      <c r="CH124" s="152">
        <f ca="1">CG124/CF124</f>
        <v>0</v>
      </c>
      <c r="CI124" s="129"/>
      <c r="CJ124" s="129"/>
      <c r="CK124" s="129"/>
      <c r="CL124" s="129"/>
      <c r="CM124" s="129"/>
      <c r="CN124" s="129"/>
      <c r="CO124" s="129"/>
      <c r="CP124" s="101"/>
      <c r="CQ124" s="101"/>
      <c r="CR124" s="101"/>
      <c r="CS124" s="101"/>
      <c r="CT124" s="101"/>
      <c r="CU124" s="101"/>
      <c r="CV124" s="101"/>
      <c r="CW124" s="129"/>
      <c r="CX124" s="129"/>
      <c r="CY124" s="129"/>
      <c r="CZ124" s="129"/>
      <c r="DA124" s="129"/>
      <c r="DB124" s="129"/>
      <c r="DC124" s="129"/>
      <c r="DD124" s="129"/>
      <c r="DE124" s="129"/>
      <c r="DF124" s="129"/>
      <c r="DG124" s="129"/>
      <c r="DH124" s="129"/>
      <c r="DI124" s="129"/>
      <c r="DJ124" s="129"/>
      <c r="DK124" s="129"/>
      <c r="DL124" s="129"/>
      <c r="DM124" s="150">
        <f t="shared" ca="1" si="325"/>
        <v>2</v>
      </c>
      <c r="DN124" s="150">
        <f t="shared" ref="DN124" si="331">SUM(DQ124:ER124)</f>
        <v>2</v>
      </c>
      <c r="DO124" s="150">
        <f>SUM(DQ125:ER125)</f>
        <v>0</v>
      </c>
      <c r="DP124" s="152">
        <f t="shared" si="257"/>
        <v>0</v>
      </c>
      <c r="DQ124" s="16"/>
      <c r="DR124" s="16"/>
      <c r="DS124" s="16"/>
      <c r="DT124" s="16"/>
      <c r="DU124" s="16"/>
      <c r="DV124" s="16"/>
      <c r="DW124" s="16"/>
      <c r="DX124" s="16"/>
      <c r="DY124" s="16"/>
      <c r="DZ124" s="16"/>
      <c r="EA124" s="16"/>
      <c r="EB124" s="16">
        <v>2</v>
      </c>
      <c r="EC124" s="16"/>
      <c r="ED124" s="16"/>
      <c r="EE124" s="16"/>
      <c r="EF124" s="16"/>
      <c r="EG124" s="16"/>
      <c r="EH124" s="16"/>
      <c r="EI124" s="16"/>
      <c r="EJ124" s="16"/>
      <c r="EK124" s="16"/>
      <c r="EL124" s="16"/>
      <c r="EM124" s="16"/>
      <c r="EN124" s="16"/>
      <c r="EO124" s="16"/>
      <c r="EP124" s="16"/>
      <c r="EQ124" s="16"/>
      <c r="ER124" s="16"/>
      <c r="ES124" s="150">
        <f t="shared" ca="1" si="170"/>
        <v>0</v>
      </c>
      <c r="ET124" s="150">
        <f t="shared" si="293"/>
        <v>2</v>
      </c>
      <c r="EU124" s="152" t="e">
        <f t="shared" ca="1" si="294"/>
        <v>#DIV/0!</v>
      </c>
      <c r="EV124" s="16"/>
      <c r="EW124" s="67"/>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50">
        <f t="shared" ref="GA124" ca="1" si="332">SUMIF($GD$8:$HG$9,$O$5,GD124:HG124)</f>
        <v>0</v>
      </c>
      <c r="GB124" s="150">
        <f t="shared" ref="GB124" si="333">SUM(GD125:HG125)</f>
        <v>0</v>
      </c>
      <c r="GC124" s="152" t="e">
        <f t="shared" ref="GC124" ca="1" si="334">GB124/GA124</f>
        <v>#DIV/0!</v>
      </c>
      <c r="GD124" s="16"/>
      <c r="GE124" s="16"/>
      <c r="GF124" s="16"/>
      <c r="GG124" s="16"/>
      <c r="GH124" s="16"/>
      <c r="GI124" s="16"/>
      <c r="GJ124" s="16"/>
      <c r="GK124" s="16"/>
      <c r="GL124" s="16"/>
      <c r="GM124" s="16"/>
      <c r="GN124" s="16"/>
      <c r="GO124" s="16"/>
      <c r="GP124" s="16"/>
      <c r="GQ124" s="16"/>
      <c r="GR124" s="16"/>
      <c r="GS124" s="16"/>
      <c r="GT124" s="16"/>
      <c r="GU124" s="16"/>
      <c r="GV124" s="16"/>
      <c r="GW124" s="16"/>
      <c r="GX124" s="16"/>
      <c r="GY124" s="16"/>
      <c r="GZ124" s="16"/>
      <c r="HA124" s="16"/>
      <c r="HB124" s="16"/>
      <c r="HC124" s="16"/>
      <c r="HD124" s="16"/>
      <c r="HE124" s="16"/>
      <c r="HF124" s="16"/>
      <c r="HG124" s="16"/>
      <c r="HH124" s="150"/>
      <c r="HI124" s="150">
        <v>0</v>
      </c>
      <c r="HJ124" s="152" t="e">
        <v>#DIV/0!</v>
      </c>
      <c r="HK124" s="16"/>
      <c r="HL124" s="16"/>
      <c r="HM124" s="16"/>
      <c r="HN124" s="16"/>
      <c r="HO124" s="16"/>
      <c r="HP124" s="16"/>
      <c r="HQ124" s="16"/>
      <c r="HR124" s="16"/>
      <c r="HS124" s="16"/>
      <c r="HT124" s="16"/>
      <c r="HU124" s="16"/>
      <c r="HV124" s="16"/>
      <c r="HW124" s="16"/>
      <c r="HX124" s="16"/>
      <c r="HY124" s="16"/>
      <c r="HZ124" s="16"/>
      <c r="IA124" s="16"/>
      <c r="IB124" s="16"/>
      <c r="IC124" s="16"/>
      <c r="ID124" s="16"/>
      <c r="IE124" s="16"/>
      <c r="IF124" s="16"/>
      <c r="IG124" s="16"/>
      <c r="IH124" s="16"/>
      <c r="II124" s="16"/>
      <c r="IJ124" s="16"/>
      <c r="IK124" s="16"/>
      <c r="IL124" s="16"/>
      <c r="IM124" s="16"/>
      <c r="IN124" s="16"/>
      <c r="IO124" s="16"/>
      <c r="IP124" s="150"/>
      <c r="IQ124" s="150">
        <v>0</v>
      </c>
      <c r="IR124" s="152" t="e">
        <v>#DIV/0!</v>
      </c>
      <c r="IS124" s="16"/>
      <c r="IT124" s="16"/>
      <c r="IU124" s="16"/>
      <c r="IV124" s="16"/>
      <c r="IW124" s="16"/>
      <c r="IX124" s="16"/>
      <c r="IY124" s="16"/>
      <c r="IZ124" s="16"/>
      <c r="JA124" s="16"/>
      <c r="JB124" s="16"/>
      <c r="JC124" s="16"/>
      <c r="JD124" s="16"/>
      <c r="JE124" s="16"/>
      <c r="JF124" s="16"/>
      <c r="JG124" s="16"/>
      <c r="JH124" s="16"/>
      <c r="JI124" s="16"/>
      <c r="JJ124" s="16"/>
      <c r="JK124" s="16"/>
      <c r="JL124" s="16"/>
      <c r="JM124" s="16"/>
      <c r="JN124" s="16"/>
      <c r="JO124" s="16"/>
      <c r="JP124" s="16"/>
      <c r="JQ124" s="16"/>
      <c r="JR124" s="16"/>
      <c r="JS124" s="16"/>
      <c r="JT124" s="16"/>
      <c r="JU124" s="23"/>
      <c r="JV124" s="16"/>
      <c r="JW124" s="150"/>
      <c r="JX124" s="150">
        <v>0</v>
      </c>
      <c r="JY124" s="152" t="e">
        <v>#DIV/0!</v>
      </c>
      <c r="JZ124" s="16"/>
      <c r="KA124" s="16"/>
      <c r="KB124" s="16"/>
      <c r="KC124" s="16"/>
      <c r="KD124" s="16"/>
      <c r="KE124" s="16"/>
      <c r="KF124" s="16"/>
      <c r="KG124" s="16"/>
      <c r="KH124" s="16"/>
      <c r="KI124" s="16"/>
      <c r="KJ124" s="16"/>
      <c r="KK124" s="16"/>
      <c r="KL124" s="16"/>
      <c r="KM124" s="16"/>
      <c r="KN124" s="16"/>
      <c r="KO124" s="16"/>
      <c r="KP124" s="16"/>
      <c r="KQ124" s="16"/>
      <c r="KR124" s="16"/>
      <c r="KS124" s="16"/>
      <c r="KT124" s="16"/>
      <c r="KU124" s="16"/>
      <c r="KV124" s="16"/>
      <c r="KW124" s="16"/>
      <c r="KX124" s="16"/>
      <c r="KY124" s="16"/>
      <c r="KZ124" s="16"/>
      <c r="LA124" s="16"/>
      <c r="LB124" s="16"/>
      <c r="LC124" s="16"/>
      <c r="LD124" s="16"/>
      <c r="LE124" s="150"/>
      <c r="LF124" s="150">
        <v>0</v>
      </c>
      <c r="LG124" s="152" t="e">
        <v>#DIV/0!</v>
      </c>
      <c r="LH124" s="16"/>
      <c r="LI124" s="16"/>
      <c r="LJ124" s="16"/>
      <c r="LK124" s="16"/>
      <c r="LL124" s="16"/>
      <c r="LM124" s="16"/>
      <c r="LN124" s="16"/>
      <c r="LO124" s="16"/>
      <c r="LP124" s="16"/>
      <c r="LQ124" s="16"/>
      <c r="LR124" s="16"/>
      <c r="LS124" s="16"/>
      <c r="LT124" s="16"/>
      <c r="LU124" s="16"/>
      <c r="LV124" s="16"/>
      <c r="LW124" s="16"/>
      <c r="LX124" s="16"/>
      <c r="LY124" s="16"/>
      <c r="LZ124" s="16"/>
      <c r="MA124" s="16"/>
      <c r="MB124" s="16"/>
      <c r="MC124" s="16"/>
      <c r="MD124" s="16"/>
      <c r="ME124" s="16"/>
      <c r="MF124" s="16"/>
      <c r="MG124" s="16"/>
      <c r="MH124" s="16"/>
      <c r="MI124" s="16"/>
      <c r="MJ124" s="16"/>
      <c r="MK124" s="16"/>
      <c r="ML124" s="16"/>
    </row>
    <row r="125" spans="1:350" ht="13.9" hidden="1" customHeight="1" outlineLevel="3" x14ac:dyDescent="0.2">
      <c r="A125" s="186"/>
      <c r="B125" s="219"/>
      <c r="C125" s="215"/>
      <c r="D125" s="217"/>
      <c r="E125" s="176"/>
      <c r="F125" s="176"/>
      <c r="G125" s="176"/>
      <c r="H125" s="171"/>
      <c r="I125" s="171"/>
      <c r="J125" s="213"/>
      <c r="K125" s="213"/>
      <c r="L125" s="173"/>
      <c r="M125" s="173"/>
      <c r="N125" s="184"/>
      <c r="O125" s="157"/>
      <c r="P125" s="17" t="s">
        <v>26</v>
      </c>
      <c r="Q125" s="151"/>
      <c r="R125" s="151"/>
      <c r="S125" s="153"/>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151"/>
      <c r="AY125" s="151"/>
      <c r="AZ125" s="153"/>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151"/>
      <c r="CG125" s="151"/>
      <c r="CH125" s="153"/>
      <c r="CI125" s="141"/>
      <c r="CJ125" s="141"/>
      <c r="CK125" s="141"/>
      <c r="CL125" s="141"/>
      <c r="CM125" s="141"/>
      <c r="CN125" s="141"/>
      <c r="CO125" s="141"/>
      <c r="CP125" s="95"/>
      <c r="CQ125" s="95"/>
      <c r="CR125" s="95"/>
      <c r="CS125" s="95"/>
      <c r="CT125" s="95"/>
      <c r="CU125" s="95"/>
      <c r="CV125" s="95"/>
      <c r="CW125" s="141"/>
      <c r="CX125" s="141"/>
      <c r="CY125" s="141"/>
      <c r="CZ125" s="141"/>
      <c r="DA125" s="141"/>
      <c r="DB125" s="141"/>
      <c r="DC125" s="141"/>
      <c r="DD125" s="141"/>
      <c r="DE125" s="141"/>
      <c r="DF125" s="141"/>
      <c r="DG125" s="141"/>
      <c r="DH125" s="141"/>
      <c r="DI125" s="141"/>
      <c r="DJ125" s="141"/>
      <c r="DK125" s="141"/>
      <c r="DL125" s="141"/>
      <c r="DM125" s="151"/>
      <c r="DN125" s="151"/>
      <c r="DO125" s="151"/>
      <c r="DP125" s="153"/>
      <c r="DQ125" s="24"/>
      <c r="DR125" s="24"/>
      <c r="DS125" s="24"/>
      <c r="DT125" s="24"/>
      <c r="DU125" s="24"/>
      <c r="DV125" s="24"/>
      <c r="DW125" s="24"/>
      <c r="DX125" s="24"/>
      <c r="DY125" s="24"/>
      <c r="DZ125" s="24"/>
      <c r="EA125" s="24"/>
      <c r="EB125" s="24"/>
      <c r="EC125" s="24"/>
      <c r="ED125" s="24"/>
      <c r="EE125" s="24"/>
      <c r="EF125" s="24"/>
      <c r="EG125" s="24"/>
      <c r="EH125" s="24"/>
      <c r="EI125" s="24"/>
      <c r="EJ125" s="24"/>
      <c r="EK125" s="24"/>
      <c r="EL125" s="24"/>
      <c r="EM125" s="24"/>
      <c r="EN125" s="24"/>
      <c r="EO125" s="24"/>
      <c r="EP125" s="24"/>
      <c r="EQ125" s="24"/>
      <c r="ER125" s="24"/>
      <c r="ES125" s="151"/>
      <c r="ET125" s="151"/>
      <c r="EU125" s="153"/>
      <c r="EV125" s="24"/>
      <c r="EW125" s="125"/>
      <c r="EX125" s="24"/>
      <c r="EY125" s="24"/>
      <c r="EZ125" s="24"/>
      <c r="FA125" s="24"/>
      <c r="FB125" s="24"/>
      <c r="FC125" s="24"/>
      <c r="FD125" s="24"/>
      <c r="FE125" s="24"/>
      <c r="FF125" s="24"/>
      <c r="FG125" s="24"/>
      <c r="FH125" s="24"/>
      <c r="FI125" s="24"/>
      <c r="FJ125" s="24"/>
      <c r="FK125" s="24"/>
      <c r="FL125" s="24"/>
      <c r="FM125" s="24"/>
      <c r="FN125" s="24"/>
      <c r="FO125" s="24"/>
      <c r="FP125" s="24"/>
      <c r="FQ125" s="24"/>
      <c r="FR125" s="24"/>
      <c r="FS125" s="24"/>
      <c r="FT125" s="24"/>
      <c r="FU125" s="24"/>
      <c r="FV125" s="24"/>
      <c r="FW125" s="24"/>
      <c r="FX125" s="24"/>
      <c r="FY125" s="24">
        <v>2</v>
      </c>
      <c r="FZ125" s="24"/>
      <c r="GA125" s="151"/>
      <c r="GB125" s="151"/>
      <c r="GC125" s="153"/>
      <c r="GD125" s="24"/>
      <c r="GE125" s="24"/>
      <c r="GF125" s="24"/>
      <c r="GG125" s="24"/>
      <c r="GH125" s="24"/>
      <c r="GI125" s="24"/>
      <c r="GJ125" s="24"/>
      <c r="GK125" s="24"/>
      <c r="GL125" s="24"/>
      <c r="GM125" s="24"/>
      <c r="GN125" s="24"/>
      <c r="GO125" s="24"/>
      <c r="GP125" s="24"/>
      <c r="GQ125" s="24"/>
      <c r="GR125" s="24"/>
      <c r="GS125" s="24"/>
      <c r="GT125" s="24"/>
      <c r="GU125" s="24"/>
      <c r="GV125" s="24"/>
      <c r="GW125" s="24"/>
      <c r="GX125" s="24"/>
      <c r="GY125" s="24"/>
      <c r="GZ125" s="24"/>
      <c r="HA125" s="24"/>
      <c r="HB125" s="24"/>
      <c r="HC125" s="24"/>
      <c r="HD125" s="24"/>
      <c r="HE125" s="24"/>
      <c r="HF125" s="24"/>
      <c r="HG125" s="24"/>
      <c r="HH125" s="151"/>
      <c r="HI125" s="151"/>
      <c r="HJ125" s="153"/>
      <c r="HK125" s="24"/>
      <c r="HL125" s="24"/>
      <c r="HM125" s="24"/>
      <c r="HN125" s="24"/>
      <c r="HO125" s="24"/>
      <c r="HP125" s="24"/>
      <c r="HQ125" s="24"/>
      <c r="HR125" s="24"/>
      <c r="HS125" s="24"/>
      <c r="HT125" s="24"/>
      <c r="HU125" s="24"/>
      <c r="HV125" s="24"/>
      <c r="HW125" s="24"/>
      <c r="HX125" s="24"/>
      <c r="HY125" s="24"/>
      <c r="HZ125" s="24"/>
      <c r="IA125" s="24"/>
      <c r="IB125" s="24"/>
      <c r="IC125" s="24"/>
      <c r="ID125" s="24"/>
      <c r="IE125" s="24"/>
      <c r="IF125" s="24"/>
      <c r="IG125" s="24"/>
      <c r="IH125" s="24"/>
      <c r="II125" s="24"/>
      <c r="IJ125" s="24"/>
      <c r="IK125" s="24"/>
      <c r="IL125" s="24"/>
      <c r="IM125" s="24"/>
      <c r="IN125" s="24"/>
      <c r="IO125" s="24"/>
      <c r="IP125" s="151"/>
      <c r="IQ125" s="151"/>
      <c r="IR125" s="153"/>
      <c r="IS125" s="24"/>
      <c r="IT125" s="24"/>
      <c r="IU125" s="24"/>
      <c r="IV125" s="24"/>
      <c r="IW125" s="24"/>
      <c r="IX125" s="24"/>
      <c r="IY125" s="24"/>
      <c r="IZ125" s="24"/>
      <c r="JA125" s="24"/>
      <c r="JB125" s="24"/>
      <c r="JC125" s="24"/>
      <c r="JD125" s="24"/>
      <c r="JE125" s="24"/>
      <c r="JF125" s="24"/>
      <c r="JG125" s="24"/>
      <c r="JH125" s="24"/>
      <c r="JI125" s="24"/>
      <c r="JJ125" s="24"/>
      <c r="JK125" s="24"/>
      <c r="JL125" s="24"/>
      <c r="JM125" s="24"/>
      <c r="JN125" s="24"/>
      <c r="JO125" s="24"/>
      <c r="JP125" s="24"/>
      <c r="JQ125" s="24"/>
      <c r="JR125" s="24"/>
      <c r="JS125" s="24"/>
      <c r="JT125" s="24"/>
      <c r="JU125" s="25"/>
      <c r="JV125" s="24"/>
      <c r="JW125" s="151"/>
      <c r="JX125" s="151"/>
      <c r="JY125" s="153"/>
      <c r="JZ125" s="24"/>
      <c r="KA125" s="24"/>
      <c r="KB125" s="24"/>
      <c r="KC125" s="24"/>
      <c r="KD125" s="24"/>
      <c r="KE125" s="24"/>
      <c r="KF125" s="24"/>
      <c r="KG125" s="24"/>
      <c r="KH125" s="24"/>
      <c r="KI125" s="24"/>
      <c r="KJ125" s="24"/>
      <c r="KK125" s="24"/>
      <c r="KL125" s="24"/>
      <c r="KM125" s="24"/>
      <c r="KN125" s="24"/>
      <c r="KO125" s="24"/>
      <c r="KP125" s="24"/>
      <c r="KQ125" s="24"/>
      <c r="KR125" s="24"/>
      <c r="KS125" s="24"/>
      <c r="KT125" s="24"/>
      <c r="KU125" s="24"/>
      <c r="KV125" s="24"/>
      <c r="KW125" s="24"/>
      <c r="KX125" s="24"/>
      <c r="KY125" s="24"/>
      <c r="KZ125" s="24"/>
      <c r="LA125" s="24"/>
      <c r="LB125" s="24"/>
      <c r="LC125" s="24"/>
      <c r="LD125" s="24"/>
      <c r="LE125" s="151"/>
      <c r="LF125" s="151"/>
      <c r="LG125" s="153"/>
      <c r="LH125" s="24"/>
      <c r="LI125" s="24"/>
      <c r="LJ125" s="24"/>
      <c r="LK125" s="24"/>
      <c r="LL125" s="24"/>
      <c r="LM125" s="24"/>
      <c r="LN125" s="24"/>
      <c r="LO125" s="24"/>
      <c r="LP125" s="24"/>
      <c r="LQ125" s="24"/>
      <c r="LR125" s="24"/>
      <c r="LS125" s="24"/>
      <c r="LT125" s="24"/>
      <c r="LU125" s="24"/>
      <c r="LV125" s="24"/>
      <c r="LW125" s="24"/>
      <c r="LX125" s="24"/>
      <c r="LY125" s="24"/>
      <c r="LZ125" s="24"/>
      <c r="MA125" s="24"/>
      <c r="MB125" s="24"/>
      <c r="MC125" s="24"/>
      <c r="MD125" s="24"/>
      <c r="ME125" s="24"/>
      <c r="MF125" s="24"/>
      <c r="MG125" s="24"/>
      <c r="MH125" s="24"/>
      <c r="MI125" s="24"/>
      <c r="MJ125" s="24"/>
      <c r="MK125" s="24"/>
      <c r="ML125" s="24"/>
    </row>
    <row r="126" spans="1:350" ht="13.9" hidden="1" customHeight="1" outlineLevel="3" x14ac:dyDescent="0.2">
      <c r="A126" s="185" t="s">
        <v>139</v>
      </c>
      <c r="B126" s="218" t="s">
        <v>805</v>
      </c>
      <c r="C126" s="214" t="s">
        <v>38</v>
      </c>
      <c r="D126" s="216">
        <v>5.2</v>
      </c>
      <c r="E126" s="175"/>
      <c r="F126" s="175">
        <f>D126-E126</f>
        <v>5.2</v>
      </c>
      <c r="G126" s="175" t="s">
        <v>844</v>
      </c>
      <c r="H126" s="170" t="s">
        <v>895</v>
      </c>
      <c r="I126" s="170" t="s">
        <v>868</v>
      </c>
      <c r="J126" s="212">
        <f ca="1">E126+Q126+AX126+CF126+DN126+ES126+GA126+HH126+IP126+JW126+LE126</f>
        <v>10.4</v>
      </c>
      <c r="K126" s="212">
        <f>E126+R126+AY126+CG126+DO126+ET126+GB126+HI126+IQ126+JX126+LF126</f>
        <v>5.0999999999999996</v>
      </c>
      <c r="L126" s="172">
        <f ca="1">K126/J126</f>
        <v>0.49038461538461531</v>
      </c>
      <c r="M126" s="172">
        <f>K126/D126</f>
        <v>0.98076923076923062</v>
      </c>
      <c r="N126" s="183">
        <f ca="1">SUMIF($EV$8:$FZ$9,$O$5,$EV127:$FZ127)-SUMIF($EV$8:$FZ$9,$Q$5,$EV127:$FZ127)</f>
        <v>0</v>
      </c>
      <c r="O126" s="156"/>
      <c r="P126" s="16" t="s">
        <v>25</v>
      </c>
      <c r="Q126" s="150">
        <v>0</v>
      </c>
      <c r="R126" s="150">
        <v>0</v>
      </c>
      <c r="S126" s="152" t="e">
        <v>#DIV/0!</v>
      </c>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50">
        <f t="shared" ca="1" si="308"/>
        <v>0</v>
      </c>
      <c r="AY126" s="150">
        <f>SUM(BA127:CE127)</f>
        <v>0</v>
      </c>
      <c r="AZ126" s="152" t="e">
        <f ca="1">AY126/AX126</f>
        <v>#DIV/0!</v>
      </c>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50">
        <f t="shared" ref="CF126" ca="1" si="335">SUM(CI126:DM126)</f>
        <v>5.2</v>
      </c>
      <c r="CG126" s="150">
        <f>SUM(CI127:DM127)</f>
        <v>0</v>
      </c>
      <c r="CH126" s="152">
        <f ca="1">CG126/CF126</f>
        <v>0</v>
      </c>
      <c r="CI126" s="129"/>
      <c r="CJ126" s="129"/>
      <c r="CK126" s="129"/>
      <c r="CL126" s="129"/>
      <c r="CM126" s="129"/>
      <c r="CN126" s="129"/>
      <c r="CO126" s="129"/>
      <c r="CP126" s="101"/>
      <c r="CQ126" s="101"/>
      <c r="CR126" s="101"/>
      <c r="CS126" s="101"/>
      <c r="CT126" s="101"/>
      <c r="CU126" s="101"/>
      <c r="CV126" s="101"/>
      <c r="CW126" s="129"/>
      <c r="CX126" s="129"/>
      <c r="CY126" s="129"/>
      <c r="CZ126" s="129"/>
      <c r="DA126" s="129"/>
      <c r="DB126" s="129"/>
      <c r="DC126" s="129"/>
      <c r="DD126" s="129"/>
      <c r="DE126" s="129"/>
      <c r="DF126" s="129"/>
      <c r="DG126" s="129"/>
      <c r="DH126" s="129"/>
      <c r="DI126" s="129"/>
      <c r="DJ126" s="129"/>
      <c r="DK126" s="129"/>
      <c r="DL126" s="129"/>
      <c r="DM126" s="150">
        <f t="shared" ca="1" si="325"/>
        <v>5.2</v>
      </c>
      <c r="DN126" s="150">
        <f t="shared" ref="DN126" si="336">SUM(DQ126:ER126)</f>
        <v>5.2</v>
      </c>
      <c r="DO126" s="150">
        <f>SUM(DQ127:ER127)</f>
        <v>0</v>
      </c>
      <c r="DP126" s="152">
        <f t="shared" si="257"/>
        <v>0</v>
      </c>
      <c r="DQ126" s="16"/>
      <c r="DR126" s="16"/>
      <c r="DS126" s="16"/>
      <c r="DT126" s="16"/>
      <c r="DU126" s="16"/>
      <c r="DV126" s="16"/>
      <c r="DW126" s="16"/>
      <c r="DX126" s="16"/>
      <c r="DY126" s="16"/>
      <c r="DZ126" s="16"/>
      <c r="EA126" s="16"/>
      <c r="EB126" s="16"/>
      <c r="EC126" s="16">
        <v>2</v>
      </c>
      <c r="ED126" s="16">
        <v>2</v>
      </c>
      <c r="EE126" s="16">
        <v>1.2</v>
      </c>
      <c r="EF126" s="16"/>
      <c r="EG126" s="16"/>
      <c r="EH126" s="16"/>
      <c r="EI126" s="16"/>
      <c r="EJ126" s="16"/>
      <c r="EK126" s="16"/>
      <c r="EL126" s="16"/>
      <c r="EM126" s="16"/>
      <c r="EN126" s="16"/>
      <c r="EO126" s="16"/>
      <c r="EP126" s="16"/>
      <c r="EQ126" s="16"/>
      <c r="ER126" s="16"/>
      <c r="ES126" s="150">
        <f t="shared" ref="ES126:ES178" ca="1" si="337">SUMIF($EV$8:$FZ$9,$O$5,EV126:FZ126)</f>
        <v>0</v>
      </c>
      <c r="ET126" s="150">
        <f t="shared" si="293"/>
        <v>0</v>
      </c>
      <c r="EU126" s="152" t="e">
        <f t="shared" ca="1" si="294"/>
        <v>#DIV/0!</v>
      </c>
      <c r="EV126" s="16"/>
      <c r="EW126" s="67"/>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50">
        <f t="shared" ref="GA126" ca="1" si="338">SUMIF($GD$8:$HG$9,$O$5,GD126:HG126)</f>
        <v>0</v>
      </c>
      <c r="GB126" s="150">
        <f t="shared" ref="GB126" si="339">SUM(GD127:HG127)</f>
        <v>5.0999999999999996</v>
      </c>
      <c r="GC126" s="152" t="e">
        <f t="shared" ref="GC126" ca="1" si="340">GB126/GA126</f>
        <v>#DIV/0!</v>
      </c>
      <c r="GD126" s="16"/>
      <c r="GE126" s="16"/>
      <c r="GF126" s="16"/>
      <c r="GG126" s="16"/>
      <c r="GH126" s="16"/>
      <c r="GI126" s="16"/>
      <c r="GJ126" s="16"/>
      <c r="GK126" s="16"/>
      <c r="GL126" s="16"/>
      <c r="GM126" s="16"/>
      <c r="GN126" s="16"/>
      <c r="GO126" s="16"/>
      <c r="GP126" s="16"/>
      <c r="GQ126" s="16"/>
      <c r="GR126" s="16"/>
      <c r="GS126" s="16"/>
      <c r="GT126" s="16"/>
      <c r="GU126" s="16"/>
      <c r="GV126" s="16"/>
      <c r="GW126" s="16"/>
      <c r="GX126" s="16"/>
      <c r="GY126" s="16"/>
      <c r="GZ126" s="16"/>
      <c r="HA126" s="16"/>
      <c r="HB126" s="16"/>
      <c r="HC126" s="16"/>
      <c r="HD126" s="16"/>
      <c r="HE126" s="16"/>
      <c r="HF126" s="16"/>
      <c r="HG126" s="16"/>
      <c r="HH126" s="150"/>
      <c r="HI126" s="150">
        <v>0</v>
      </c>
      <c r="HJ126" s="152" t="e">
        <v>#DIV/0!</v>
      </c>
      <c r="HK126" s="16"/>
      <c r="HL126" s="16"/>
      <c r="HM126" s="16"/>
      <c r="HN126" s="16"/>
      <c r="HO126" s="16"/>
      <c r="HP126" s="16"/>
      <c r="HQ126" s="16"/>
      <c r="HR126" s="16"/>
      <c r="HS126" s="16"/>
      <c r="HT126" s="16"/>
      <c r="HU126" s="16"/>
      <c r="HV126" s="16"/>
      <c r="HW126" s="16"/>
      <c r="HX126" s="16"/>
      <c r="HY126" s="16"/>
      <c r="HZ126" s="16"/>
      <c r="IA126" s="16"/>
      <c r="IB126" s="16"/>
      <c r="IC126" s="16"/>
      <c r="ID126" s="16"/>
      <c r="IE126" s="16"/>
      <c r="IF126" s="16"/>
      <c r="IG126" s="16"/>
      <c r="IH126" s="16"/>
      <c r="II126" s="16"/>
      <c r="IJ126" s="16"/>
      <c r="IK126" s="16"/>
      <c r="IL126" s="16"/>
      <c r="IM126" s="16"/>
      <c r="IN126" s="16"/>
      <c r="IO126" s="16"/>
      <c r="IP126" s="150"/>
      <c r="IQ126" s="150">
        <v>0</v>
      </c>
      <c r="IR126" s="152" t="e">
        <v>#DIV/0!</v>
      </c>
      <c r="IS126" s="16"/>
      <c r="IT126" s="16"/>
      <c r="IU126" s="16"/>
      <c r="IV126" s="16"/>
      <c r="IW126" s="16"/>
      <c r="IX126" s="16"/>
      <c r="IY126" s="16"/>
      <c r="IZ126" s="16"/>
      <c r="JA126" s="16"/>
      <c r="JB126" s="16"/>
      <c r="JC126" s="16"/>
      <c r="JD126" s="16"/>
      <c r="JE126" s="16"/>
      <c r="JF126" s="16"/>
      <c r="JG126" s="16"/>
      <c r="JH126" s="16"/>
      <c r="JI126" s="16"/>
      <c r="JJ126" s="16"/>
      <c r="JK126" s="16"/>
      <c r="JL126" s="16"/>
      <c r="JM126" s="16"/>
      <c r="JN126" s="16"/>
      <c r="JO126" s="16"/>
      <c r="JP126" s="16"/>
      <c r="JQ126" s="16"/>
      <c r="JR126" s="16"/>
      <c r="JS126" s="16"/>
      <c r="JT126" s="16"/>
      <c r="JU126" s="23"/>
      <c r="JV126" s="16"/>
      <c r="JW126" s="150"/>
      <c r="JX126" s="150">
        <v>0</v>
      </c>
      <c r="JY126" s="152" t="e">
        <v>#DIV/0!</v>
      </c>
      <c r="JZ126" s="16"/>
      <c r="KA126" s="16"/>
      <c r="KB126" s="16"/>
      <c r="KC126" s="16"/>
      <c r="KD126" s="16"/>
      <c r="KE126" s="16"/>
      <c r="KF126" s="16"/>
      <c r="KG126" s="16"/>
      <c r="KH126" s="16"/>
      <c r="KI126" s="16"/>
      <c r="KJ126" s="16"/>
      <c r="KK126" s="16"/>
      <c r="KL126" s="16"/>
      <c r="KM126" s="16"/>
      <c r="KN126" s="16"/>
      <c r="KO126" s="16"/>
      <c r="KP126" s="16"/>
      <c r="KQ126" s="16"/>
      <c r="KR126" s="16"/>
      <c r="KS126" s="16"/>
      <c r="KT126" s="16"/>
      <c r="KU126" s="16"/>
      <c r="KV126" s="16"/>
      <c r="KW126" s="16"/>
      <c r="KX126" s="16"/>
      <c r="KY126" s="16"/>
      <c r="KZ126" s="16"/>
      <c r="LA126" s="16"/>
      <c r="LB126" s="16"/>
      <c r="LC126" s="16"/>
      <c r="LD126" s="16"/>
      <c r="LE126" s="150"/>
      <c r="LF126" s="150">
        <v>0</v>
      </c>
      <c r="LG126" s="152" t="e">
        <v>#DIV/0!</v>
      </c>
      <c r="LH126" s="16"/>
      <c r="LI126" s="16"/>
      <c r="LJ126" s="16"/>
      <c r="LK126" s="16"/>
      <c r="LL126" s="16"/>
      <c r="LM126" s="16"/>
      <c r="LN126" s="16"/>
      <c r="LO126" s="16"/>
      <c r="LP126" s="16"/>
      <c r="LQ126" s="16"/>
      <c r="LR126" s="16"/>
      <c r="LS126" s="16"/>
      <c r="LT126" s="16"/>
      <c r="LU126" s="16"/>
      <c r="LV126" s="16"/>
      <c r="LW126" s="16"/>
      <c r="LX126" s="16"/>
      <c r="LY126" s="16"/>
      <c r="LZ126" s="16"/>
      <c r="MA126" s="16"/>
      <c r="MB126" s="16"/>
      <c r="MC126" s="16"/>
      <c r="MD126" s="16"/>
      <c r="ME126" s="16"/>
      <c r="MF126" s="16"/>
      <c r="MG126" s="16"/>
      <c r="MH126" s="16"/>
      <c r="MI126" s="16"/>
      <c r="MJ126" s="16"/>
      <c r="MK126" s="16"/>
      <c r="ML126" s="16"/>
    </row>
    <row r="127" spans="1:350" ht="13.9" hidden="1" customHeight="1" outlineLevel="3" x14ac:dyDescent="0.2">
      <c r="A127" s="186"/>
      <c r="B127" s="219"/>
      <c r="C127" s="215"/>
      <c r="D127" s="217"/>
      <c r="E127" s="176"/>
      <c r="F127" s="176"/>
      <c r="G127" s="176"/>
      <c r="H127" s="171"/>
      <c r="I127" s="171"/>
      <c r="J127" s="213"/>
      <c r="K127" s="213"/>
      <c r="L127" s="173"/>
      <c r="M127" s="173"/>
      <c r="N127" s="184"/>
      <c r="O127" s="157"/>
      <c r="P127" s="17" t="s">
        <v>26</v>
      </c>
      <c r="Q127" s="151"/>
      <c r="R127" s="151"/>
      <c r="S127" s="153"/>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151"/>
      <c r="AY127" s="151"/>
      <c r="AZ127" s="153"/>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151"/>
      <c r="CG127" s="151"/>
      <c r="CH127" s="153"/>
      <c r="CI127" s="141"/>
      <c r="CJ127" s="141"/>
      <c r="CK127" s="141"/>
      <c r="CL127" s="141"/>
      <c r="CM127" s="141"/>
      <c r="CN127" s="141"/>
      <c r="CO127" s="141"/>
      <c r="CP127" s="95"/>
      <c r="CQ127" s="95"/>
      <c r="CR127" s="95"/>
      <c r="CS127" s="95"/>
      <c r="CT127" s="95"/>
      <c r="CU127" s="95"/>
      <c r="CV127" s="95"/>
      <c r="CW127" s="141"/>
      <c r="CX127" s="141"/>
      <c r="CY127" s="141"/>
      <c r="CZ127" s="141"/>
      <c r="DA127" s="141"/>
      <c r="DB127" s="141"/>
      <c r="DC127" s="141"/>
      <c r="DD127" s="141"/>
      <c r="DE127" s="141"/>
      <c r="DF127" s="141"/>
      <c r="DG127" s="141"/>
      <c r="DH127" s="141"/>
      <c r="DI127" s="141"/>
      <c r="DJ127" s="141"/>
      <c r="DK127" s="141"/>
      <c r="DL127" s="141"/>
      <c r="DM127" s="151"/>
      <c r="DN127" s="151"/>
      <c r="DO127" s="151"/>
      <c r="DP127" s="153"/>
      <c r="DQ127" s="24"/>
      <c r="DR127" s="24"/>
      <c r="DS127" s="24"/>
      <c r="DT127" s="24"/>
      <c r="DU127" s="24"/>
      <c r="DV127" s="24"/>
      <c r="DW127" s="24"/>
      <c r="DX127" s="24"/>
      <c r="DY127" s="24"/>
      <c r="DZ127" s="24"/>
      <c r="EA127" s="24"/>
      <c r="EB127" s="24"/>
      <c r="EC127" s="24"/>
      <c r="ED127" s="24"/>
      <c r="EE127" s="24"/>
      <c r="EF127" s="24"/>
      <c r="EG127" s="24"/>
      <c r="EH127" s="24"/>
      <c r="EI127" s="24"/>
      <c r="EJ127" s="24"/>
      <c r="EK127" s="24"/>
      <c r="EL127" s="24"/>
      <c r="EM127" s="24"/>
      <c r="EN127" s="24"/>
      <c r="EO127" s="24"/>
      <c r="EP127" s="24"/>
      <c r="EQ127" s="24"/>
      <c r="ER127" s="24"/>
      <c r="ES127" s="151"/>
      <c r="ET127" s="151"/>
      <c r="EU127" s="153"/>
      <c r="EV127" s="24"/>
      <c r="EW127" s="125"/>
      <c r="EX127" s="24"/>
      <c r="EY127" s="24"/>
      <c r="EZ127" s="24"/>
      <c r="FA127" s="24"/>
      <c r="FB127" s="24"/>
      <c r="FC127" s="24"/>
      <c r="FD127" s="24"/>
      <c r="FE127" s="24"/>
      <c r="FF127" s="24"/>
      <c r="FG127" s="24"/>
      <c r="FH127" s="24"/>
      <c r="FI127" s="24"/>
      <c r="FJ127" s="24"/>
      <c r="FK127" s="24"/>
      <c r="FL127" s="24"/>
      <c r="FM127" s="24"/>
      <c r="FN127" s="24"/>
      <c r="FO127" s="24"/>
      <c r="FP127" s="24"/>
      <c r="FQ127" s="24"/>
      <c r="FR127" s="24"/>
      <c r="FS127" s="24"/>
      <c r="FT127" s="24"/>
      <c r="FU127" s="24"/>
      <c r="FV127" s="24"/>
      <c r="FW127" s="76"/>
      <c r="FX127" s="24"/>
      <c r="FY127" s="24"/>
      <c r="FZ127" s="24"/>
      <c r="GA127" s="151"/>
      <c r="GB127" s="151"/>
      <c r="GC127" s="153"/>
      <c r="GD127" s="24"/>
      <c r="GE127" s="24"/>
      <c r="GF127" s="24"/>
      <c r="GG127" s="76">
        <v>5.0999999999999996</v>
      </c>
      <c r="GH127" s="24"/>
      <c r="GI127" s="24"/>
      <c r="GJ127" s="24"/>
      <c r="GK127" s="24"/>
      <c r="GL127" s="24"/>
      <c r="GM127" s="24"/>
      <c r="GN127" s="24"/>
      <c r="GO127" s="24"/>
      <c r="GP127" s="24"/>
      <c r="GQ127" s="24"/>
      <c r="GR127" s="24"/>
      <c r="GS127" s="24"/>
      <c r="GT127" s="24"/>
      <c r="GU127" s="24"/>
      <c r="GV127" s="24"/>
      <c r="GW127" s="24"/>
      <c r="GX127" s="24"/>
      <c r="GY127" s="24"/>
      <c r="GZ127" s="24"/>
      <c r="HA127" s="24"/>
      <c r="HB127" s="24"/>
      <c r="HC127" s="24"/>
      <c r="HD127" s="24"/>
      <c r="HE127" s="24"/>
      <c r="HF127" s="24"/>
      <c r="HG127" s="24"/>
      <c r="HH127" s="151"/>
      <c r="HI127" s="151"/>
      <c r="HJ127" s="153"/>
      <c r="HK127" s="24"/>
      <c r="HL127" s="24"/>
      <c r="HM127" s="24"/>
      <c r="HN127" s="24"/>
      <c r="HO127" s="24"/>
      <c r="HP127" s="24"/>
      <c r="HQ127" s="24"/>
      <c r="HR127" s="24"/>
      <c r="HS127" s="24"/>
      <c r="HT127" s="24"/>
      <c r="HU127" s="24"/>
      <c r="HV127" s="24"/>
      <c r="HW127" s="24"/>
      <c r="HX127" s="24"/>
      <c r="HY127" s="24"/>
      <c r="HZ127" s="24"/>
      <c r="IA127" s="24"/>
      <c r="IB127" s="24"/>
      <c r="IC127" s="24"/>
      <c r="ID127" s="24"/>
      <c r="IE127" s="24"/>
      <c r="IF127" s="24"/>
      <c r="IG127" s="24"/>
      <c r="IH127" s="24"/>
      <c r="II127" s="24"/>
      <c r="IJ127" s="24"/>
      <c r="IK127" s="24"/>
      <c r="IL127" s="24"/>
      <c r="IM127" s="24"/>
      <c r="IN127" s="24"/>
      <c r="IO127" s="24"/>
      <c r="IP127" s="151"/>
      <c r="IQ127" s="151"/>
      <c r="IR127" s="153"/>
      <c r="IS127" s="24"/>
      <c r="IT127" s="24"/>
      <c r="IU127" s="24"/>
      <c r="IV127" s="24"/>
      <c r="IW127" s="24"/>
      <c r="IX127" s="24"/>
      <c r="IY127" s="24"/>
      <c r="IZ127" s="24"/>
      <c r="JA127" s="24"/>
      <c r="JB127" s="24"/>
      <c r="JC127" s="24"/>
      <c r="JD127" s="24"/>
      <c r="JE127" s="24"/>
      <c r="JF127" s="24"/>
      <c r="JG127" s="24"/>
      <c r="JH127" s="24"/>
      <c r="JI127" s="24"/>
      <c r="JJ127" s="24"/>
      <c r="JK127" s="24"/>
      <c r="JL127" s="24"/>
      <c r="JM127" s="24"/>
      <c r="JN127" s="24"/>
      <c r="JO127" s="24"/>
      <c r="JP127" s="24"/>
      <c r="JQ127" s="24"/>
      <c r="JR127" s="24"/>
      <c r="JS127" s="24"/>
      <c r="JT127" s="24"/>
      <c r="JU127" s="25"/>
      <c r="JV127" s="24"/>
      <c r="JW127" s="151"/>
      <c r="JX127" s="151"/>
      <c r="JY127" s="153"/>
      <c r="JZ127" s="24"/>
      <c r="KA127" s="24"/>
      <c r="KB127" s="24"/>
      <c r="KC127" s="24"/>
      <c r="KD127" s="24"/>
      <c r="KE127" s="24"/>
      <c r="KF127" s="24"/>
      <c r="KG127" s="24"/>
      <c r="KH127" s="24"/>
      <c r="KI127" s="24"/>
      <c r="KJ127" s="24"/>
      <c r="KK127" s="24"/>
      <c r="KL127" s="24"/>
      <c r="KM127" s="24"/>
      <c r="KN127" s="24"/>
      <c r="KO127" s="24"/>
      <c r="KP127" s="24"/>
      <c r="KQ127" s="24"/>
      <c r="KR127" s="24"/>
      <c r="KS127" s="24"/>
      <c r="KT127" s="24"/>
      <c r="KU127" s="24"/>
      <c r="KV127" s="24"/>
      <c r="KW127" s="24"/>
      <c r="KX127" s="24"/>
      <c r="KY127" s="24"/>
      <c r="KZ127" s="24"/>
      <c r="LA127" s="24"/>
      <c r="LB127" s="24"/>
      <c r="LC127" s="24"/>
      <c r="LD127" s="24"/>
      <c r="LE127" s="151"/>
      <c r="LF127" s="151"/>
      <c r="LG127" s="153"/>
      <c r="LH127" s="24"/>
      <c r="LI127" s="24"/>
      <c r="LJ127" s="24"/>
      <c r="LK127" s="24"/>
      <c r="LL127" s="24"/>
      <c r="LM127" s="24"/>
      <c r="LN127" s="24"/>
      <c r="LO127" s="24"/>
      <c r="LP127" s="24"/>
      <c r="LQ127" s="24"/>
      <c r="LR127" s="24"/>
      <c r="LS127" s="24"/>
      <c r="LT127" s="24"/>
      <c r="LU127" s="24"/>
      <c r="LV127" s="24"/>
      <c r="LW127" s="24"/>
      <c r="LX127" s="24"/>
      <c r="LY127" s="24"/>
      <c r="LZ127" s="24"/>
      <c r="MA127" s="24"/>
      <c r="MB127" s="24"/>
      <c r="MC127" s="24"/>
      <c r="MD127" s="24"/>
      <c r="ME127" s="24"/>
      <c r="MF127" s="24"/>
      <c r="MG127" s="24"/>
      <c r="MH127" s="24"/>
      <c r="MI127" s="24"/>
      <c r="MJ127" s="24"/>
      <c r="MK127" s="24"/>
      <c r="ML127" s="24"/>
    </row>
    <row r="128" spans="1:350" ht="13.9" hidden="1" customHeight="1" outlineLevel="3" x14ac:dyDescent="0.2">
      <c r="A128" s="185" t="s">
        <v>140</v>
      </c>
      <c r="B128" s="218" t="s">
        <v>116</v>
      </c>
      <c r="C128" s="214" t="s">
        <v>37</v>
      </c>
      <c r="D128" s="216">
        <v>80.6922</v>
      </c>
      <c r="E128" s="175"/>
      <c r="F128" s="175">
        <f>D128-E128</f>
        <v>80.6922</v>
      </c>
      <c r="G128" s="175" t="s">
        <v>898</v>
      </c>
      <c r="H128" s="170" t="s">
        <v>970</v>
      </c>
      <c r="I128" s="170" t="s">
        <v>1009</v>
      </c>
      <c r="J128" s="212">
        <f ca="1">E128+Q128+AX128+CF128+DN128+ES128+GA128+HH128+IP128+JW128+LE128</f>
        <v>80.69</v>
      </c>
      <c r="K128" s="212">
        <f>E128+R128+AY128+CG128+DO128+ET128+GB128+HI128+IQ128+JX128+LF128</f>
        <v>0</v>
      </c>
      <c r="L128" s="172">
        <f ca="1">K128/J128</f>
        <v>0</v>
      </c>
      <c r="M128" s="172">
        <f>K128/D128</f>
        <v>0</v>
      </c>
      <c r="N128" s="183">
        <f ca="1">SUMIF($EV$8:$FZ$9,$O$5,$EV129:$FZ129)-SUMIF($EV$8:$FZ$9,$Q$5,$EV129:$FZ129)</f>
        <v>0</v>
      </c>
      <c r="O128" s="156"/>
      <c r="P128" s="16" t="s">
        <v>25</v>
      </c>
      <c r="Q128" s="150">
        <v>0</v>
      </c>
      <c r="R128" s="150">
        <v>0</v>
      </c>
      <c r="S128" s="152" t="e">
        <v>#DIV/0!</v>
      </c>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50">
        <f t="shared" ca="1" si="308"/>
        <v>0</v>
      </c>
      <c r="AY128" s="150">
        <f>SUM(BA129:CE129)</f>
        <v>0</v>
      </c>
      <c r="AZ128" s="152" t="e">
        <f ca="1">AY128/AX128</f>
        <v>#DIV/0!</v>
      </c>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50">
        <f t="shared" ref="CF128" ca="1" si="341">SUM(CI128:DM128)</f>
        <v>0</v>
      </c>
      <c r="CG128" s="150">
        <f>SUM(CI129:DM129)</f>
        <v>0</v>
      </c>
      <c r="CH128" s="152" t="e">
        <f ca="1">CG128/CF128</f>
        <v>#DIV/0!</v>
      </c>
      <c r="CI128" s="129"/>
      <c r="CJ128" s="129"/>
      <c r="CK128" s="129"/>
      <c r="CL128" s="129"/>
      <c r="CM128" s="129"/>
      <c r="CN128" s="129"/>
      <c r="CO128" s="129"/>
      <c r="CP128" s="101"/>
      <c r="CQ128" s="101"/>
      <c r="CR128" s="101"/>
      <c r="CS128" s="101"/>
      <c r="CT128" s="101"/>
      <c r="CU128" s="101"/>
      <c r="CV128" s="101"/>
      <c r="CW128" s="129"/>
      <c r="CX128" s="129"/>
      <c r="CY128" s="129"/>
      <c r="CZ128" s="129"/>
      <c r="DA128" s="129"/>
      <c r="DB128" s="129"/>
      <c r="DC128" s="129"/>
      <c r="DD128" s="129"/>
      <c r="DE128" s="129"/>
      <c r="DF128" s="129"/>
      <c r="DG128" s="129"/>
      <c r="DH128" s="129"/>
      <c r="DI128" s="129"/>
      <c r="DJ128" s="129"/>
      <c r="DK128" s="129"/>
      <c r="DL128" s="129"/>
      <c r="DM128" s="150">
        <f t="shared" ca="1" si="325"/>
        <v>0</v>
      </c>
      <c r="DN128" s="150">
        <f t="shared" ref="DN128" si="342">SUM(DQ128:ER128)</f>
        <v>0</v>
      </c>
      <c r="DO128" s="150">
        <f>SUM(DQ129:ER129)</f>
        <v>0</v>
      </c>
      <c r="DP128" s="152" t="e">
        <f t="shared" si="257"/>
        <v>#DIV/0!</v>
      </c>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50">
        <f t="shared" ca="1" si="337"/>
        <v>0</v>
      </c>
      <c r="ET128" s="150">
        <f t="shared" si="293"/>
        <v>0</v>
      </c>
      <c r="EU128" s="152" t="e">
        <f t="shared" ca="1" si="294"/>
        <v>#DIV/0!</v>
      </c>
      <c r="EV128" s="16"/>
      <c r="EW128" s="67"/>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50">
        <f t="shared" ref="GA128" ca="1" si="343">SUMIF($GD$8:$HG$9,$O$5,GD128:HG128)</f>
        <v>80.69</v>
      </c>
      <c r="GB128" s="150">
        <f t="shared" ref="GB128" si="344">SUM(GD129:HG129)</f>
        <v>0</v>
      </c>
      <c r="GC128" s="152">
        <f t="shared" ref="GC128" ca="1" si="345">GB128/GA128</f>
        <v>0</v>
      </c>
      <c r="GD128" s="16"/>
      <c r="GE128" s="16"/>
      <c r="GF128" s="16"/>
      <c r="GG128" s="16"/>
      <c r="GH128" s="16">
        <v>20</v>
      </c>
      <c r="GI128" s="16">
        <v>20</v>
      </c>
      <c r="GJ128" s="16">
        <v>20</v>
      </c>
      <c r="GK128" s="16">
        <v>20.69</v>
      </c>
      <c r="GL128" s="16"/>
      <c r="GM128" s="16"/>
      <c r="GN128" s="16"/>
      <c r="GO128" s="16"/>
      <c r="GP128" s="16"/>
      <c r="GQ128" s="16"/>
      <c r="GR128" s="16"/>
      <c r="GS128" s="16"/>
      <c r="GT128" s="16"/>
      <c r="GU128" s="16"/>
      <c r="GV128" s="16"/>
      <c r="GW128" s="16"/>
      <c r="GX128" s="16"/>
      <c r="GY128" s="16"/>
      <c r="GZ128" s="16"/>
      <c r="HA128" s="16"/>
      <c r="HB128" s="16"/>
      <c r="HC128" s="16"/>
      <c r="HD128" s="16"/>
      <c r="HE128" s="16"/>
      <c r="HF128" s="16"/>
      <c r="HG128" s="16"/>
      <c r="HH128" s="150"/>
      <c r="HI128" s="150">
        <v>0</v>
      </c>
      <c r="HJ128" s="152" t="e">
        <v>#DIV/0!</v>
      </c>
      <c r="HK128" s="16"/>
      <c r="HL128" s="16"/>
      <c r="HM128" s="16"/>
      <c r="HN128" s="16"/>
      <c r="HO128" s="16"/>
      <c r="HP128" s="16"/>
      <c r="HQ128" s="16"/>
      <c r="HR128" s="16"/>
      <c r="HS128" s="16"/>
      <c r="HT128" s="16"/>
      <c r="HU128" s="16"/>
      <c r="HV128" s="16"/>
      <c r="HW128" s="16"/>
      <c r="HX128" s="16"/>
      <c r="HY128" s="16"/>
      <c r="HZ128" s="16"/>
      <c r="IA128" s="16"/>
      <c r="IB128" s="16"/>
      <c r="IC128" s="16"/>
      <c r="ID128" s="16"/>
      <c r="IE128" s="16"/>
      <c r="IF128" s="16"/>
      <c r="IG128" s="16"/>
      <c r="IH128" s="16"/>
      <c r="II128" s="16"/>
      <c r="IJ128" s="16"/>
      <c r="IK128" s="16"/>
      <c r="IL128" s="16"/>
      <c r="IM128" s="16"/>
      <c r="IN128" s="16"/>
      <c r="IO128" s="16"/>
      <c r="IP128" s="150"/>
      <c r="IQ128" s="150">
        <v>0</v>
      </c>
      <c r="IR128" s="152" t="e">
        <v>#DIV/0!</v>
      </c>
      <c r="IS128" s="16"/>
      <c r="IT128" s="16"/>
      <c r="IU128" s="16"/>
      <c r="IV128" s="16"/>
      <c r="IW128" s="16"/>
      <c r="IX128" s="16"/>
      <c r="IY128" s="16"/>
      <c r="IZ128" s="16"/>
      <c r="JA128" s="16"/>
      <c r="JB128" s="16"/>
      <c r="JC128" s="16"/>
      <c r="JD128" s="16"/>
      <c r="JE128" s="16"/>
      <c r="JF128" s="16"/>
      <c r="JG128" s="16"/>
      <c r="JH128" s="16"/>
      <c r="JI128" s="16"/>
      <c r="JJ128" s="16"/>
      <c r="JK128" s="16"/>
      <c r="JL128" s="16"/>
      <c r="JM128" s="16"/>
      <c r="JN128" s="16"/>
      <c r="JO128" s="16"/>
      <c r="JP128" s="16"/>
      <c r="JQ128" s="16"/>
      <c r="JR128" s="16"/>
      <c r="JS128" s="16"/>
      <c r="JT128" s="16"/>
      <c r="JU128" s="23"/>
      <c r="JV128" s="16"/>
      <c r="JW128" s="150"/>
      <c r="JX128" s="150">
        <v>0</v>
      </c>
      <c r="JY128" s="152" t="e">
        <v>#DIV/0!</v>
      </c>
      <c r="JZ128" s="16"/>
      <c r="KA128" s="16"/>
      <c r="KB128" s="16"/>
      <c r="KC128" s="16"/>
      <c r="KD128" s="16"/>
      <c r="KE128" s="16"/>
      <c r="KF128" s="16"/>
      <c r="KG128" s="16"/>
      <c r="KH128" s="16"/>
      <c r="KI128" s="16"/>
      <c r="KJ128" s="16"/>
      <c r="KK128" s="16"/>
      <c r="KL128" s="16"/>
      <c r="KM128" s="16"/>
      <c r="KN128" s="16"/>
      <c r="KO128" s="16"/>
      <c r="KP128" s="16"/>
      <c r="KQ128" s="16"/>
      <c r="KR128" s="16"/>
      <c r="KS128" s="16"/>
      <c r="KT128" s="16"/>
      <c r="KU128" s="16"/>
      <c r="KV128" s="16"/>
      <c r="KW128" s="16"/>
      <c r="KX128" s="16"/>
      <c r="KY128" s="16"/>
      <c r="KZ128" s="16"/>
      <c r="LA128" s="16"/>
      <c r="LB128" s="16"/>
      <c r="LC128" s="16"/>
      <c r="LD128" s="16"/>
      <c r="LE128" s="150"/>
      <c r="LF128" s="150">
        <v>0</v>
      </c>
      <c r="LG128" s="152" t="e">
        <v>#DIV/0!</v>
      </c>
      <c r="LH128" s="16"/>
      <c r="LI128" s="16"/>
      <c r="LJ128" s="16"/>
      <c r="LK128" s="16"/>
      <c r="LL128" s="16"/>
      <c r="LM128" s="16"/>
      <c r="LN128" s="16"/>
      <c r="LO128" s="16"/>
      <c r="LP128" s="16"/>
      <c r="LQ128" s="16"/>
      <c r="LR128" s="16"/>
      <c r="LS128" s="16"/>
      <c r="LT128" s="16"/>
      <c r="LU128" s="16"/>
      <c r="LV128" s="16"/>
      <c r="LW128" s="16"/>
      <c r="LX128" s="16"/>
      <c r="LY128" s="16"/>
      <c r="LZ128" s="16"/>
      <c r="MA128" s="16"/>
      <c r="MB128" s="16"/>
      <c r="MC128" s="16"/>
      <c r="MD128" s="16"/>
      <c r="ME128" s="16"/>
      <c r="MF128" s="16"/>
      <c r="MG128" s="16"/>
      <c r="MH128" s="16"/>
      <c r="MI128" s="16"/>
      <c r="MJ128" s="16"/>
      <c r="MK128" s="16"/>
      <c r="ML128" s="16"/>
    </row>
    <row r="129" spans="1:350" ht="13.9" hidden="1" customHeight="1" outlineLevel="3" x14ac:dyDescent="0.2">
      <c r="A129" s="186"/>
      <c r="B129" s="219"/>
      <c r="C129" s="215"/>
      <c r="D129" s="217"/>
      <c r="E129" s="176"/>
      <c r="F129" s="176"/>
      <c r="G129" s="176"/>
      <c r="H129" s="171"/>
      <c r="I129" s="171"/>
      <c r="J129" s="213"/>
      <c r="K129" s="213"/>
      <c r="L129" s="173"/>
      <c r="M129" s="173"/>
      <c r="N129" s="184"/>
      <c r="O129" s="157"/>
      <c r="P129" s="17" t="s">
        <v>26</v>
      </c>
      <c r="Q129" s="151"/>
      <c r="R129" s="151"/>
      <c r="S129" s="153"/>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151"/>
      <c r="AY129" s="151"/>
      <c r="AZ129" s="153"/>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151"/>
      <c r="CG129" s="151"/>
      <c r="CH129" s="153"/>
      <c r="CI129" s="141"/>
      <c r="CJ129" s="141"/>
      <c r="CK129" s="141"/>
      <c r="CL129" s="141"/>
      <c r="CM129" s="141"/>
      <c r="CN129" s="141"/>
      <c r="CO129" s="141"/>
      <c r="CP129" s="95"/>
      <c r="CQ129" s="95"/>
      <c r="CR129" s="95"/>
      <c r="CS129" s="95"/>
      <c r="CT129" s="95"/>
      <c r="CU129" s="95"/>
      <c r="CV129" s="95"/>
      <c r="CW129" s="141"/>
      <c r="CX129" s="141"/>
      <c r="CY129" s="141"/>
      <c r="CZ129" s="141"/>
      <c r="DA129" s="141"/>
      <c r="DB129" s="141"/>
      <c r="DC129" s="141"/>
      <c r="DD129" s="141"/>
      <c r="DE129" s="141"/>
      <c r="DF129" s="141"/>
      <c r="DG129" s="141"/>
      <c r="DH129" s="141"/>
      <c r="DI129" s="141"/>
      <c r="DJ129" s="141"/>
      <c r="DK129" s="141"/>
      <c r="DL129" s="141"/>
      <c r="DM129" s="151"/>
      <c r="DN129" s="151"/>
      <c r="DO129" s="151"/>
      <c r="DP129" s="153"/>
      <c r="DQ129" s="24"/>
      <c r="DR129" s="24"/>
      <c r="DS129" s="24"/>
      <c r="DT129" s="24"/>
      <c r="DU129" s="24"/>
      <c r="DV129" s="24"/>
      <c r="DW129" s="24"/>
      <c r="DX129" s="24"/>
      <c r="DY129" s="24"/>
      <c r="DZ129" s="24"/>
      <c r="EA129" s="24"/>
      <c r="EB129" s="24"/>
      <c r="EC129" s="24"/>
      <c r="ED129" s="24"/>
      <c r="EE129" s="24"/>
      <c r="EF129" s="24"/>
      <c r="EG129" s="24"/>
      <c r="EH129" s="24"/>
      <c r="EI129" s="24"/>
      <c r="EJ129" s="24"/>
      <c r="EK129" s="24"/>
      <c r="EL129" s="24"/>
      <c r="EM129" s="24"/>
      <c r="EN129" s="24"/>
      <c r="EO129" s="24"/>
      <c r="EP129" s="24"/>
      <c r="EQ129" s="24"/>
      <c r="ER129" s="24"/>
      <c r="ES129" s="151"/>
      <c r="ET129" s="151"/>
      <c r="EU129" s="153"/>
      <c r="EV129" s="24"/>
      <c r="EW129" s="125"/>
      <c r="EX129" s="24"/>
      <c r="EY129" s="24"/>
      <c r="EZ129" s="24"/>
      <c r="FA129" s="24"/>
      <c r="FB129" s="24"/>
      <c r="FC129" s="24"/>
      <c r="FD129" s="24"/>
      <c r="FE129" s="24"/>
      <c r="FF129" s="24"/>
      <c r="FG129" s="24"/>
      <c r="FH129" s="24"/>
      <c r="FI129" s="24"/>
      <c r="FJ129" s="24"/>
      <c r="FK129" s="24"/>
      <c r="FL129" s="24"/>
      <c r="FM129" s="24"/>
      <c r="FN129" s="24"/>
      <c r="FO129" s="24"/>
      <c r="FP129" s="24"/>
      <c r="FQ129" s="24"/>
      <c r="FR129" s="24"/>
      <c r="FS129" s="24"/>
      <c r="FT129" s="24"/>
      <c r="FU129" s="24"/>
      <c r="FV129" s="24"/>
      <c r="FW129" s="24"/>
      <c r="FX129" s="24"/>
      <c r="FY129" s="24"/>
      <c r="FZ129" s="24"/>
      <c r="GA129" s="151"/>
      <c r="GB129" s="151"/>
      <c r="GC129" s="153"/>
      <c r="GD129" s="24"/>
      <c r="GE129" s="24"/>
      <c r="GF129" s="24"/>
      <c r="GG129" s="24"/>
      <c r="GH129" s="24"/>
      <c r="GI129" s="24"/>
      <c r="GJ129" s="24"/>
      <c r="GK129" s="24"/>
      <c r="GL129" s="24"/>
      <c r="GM129" s="24"/>
      <c r="GN129" s="24"/>
      <c r="GO129" s="24"/>
      <c r="GP129" s="24"/>
      <c r="GQ129" s="24"/>
      <c r="GR129" s="24"/>
      <c r="GS129" s="24"/>
      <c r="GT129" s="24"/>
      <c r="GU129" s="24"/>
      <c r="GV129" s="24"/>
      <c r="GW129" s="24"/>
      <c r="GX129" s="24"/>
      <c r="GY129" s="24"/>
      <c r="GZ129" s="24"/>
      <c r="HA129" s="24"/>
      <c r="HB129" s="24"/>
      <c r="HC129" s="24"/>
      <c r="HD129" s="24"/>
      <c r="HE129" s="24"/>
      <c r="HF129" s="24"/>
      <c r="HG129" s="24"/>
      <c r="HH129" s="151"/>
      <c r="HI129" s="151"/>
      <c r="HJ129" s="153"/>
      <c r="HK129" s="24"/>
      <c r="HL129" s="24"/>
      <c r="HM129" s="24"/>
      <c r="HN129" s="24"/>
      <c r="HO129" s="24"/>
      <c r="HP129" s="24"/>
      <c r="HQ129" s="24"/>
      <c r="HR129" s="24"/>
      <c r="HS129" s="24"/>
      <c r="HT129" s="24"/>
      <c r="HU129" s="24"/>
      <c r="HV129" s="24"/>
      <c r="HW129" s="24"/>
      <c r="HX129" s="24"/>
      <c r="HY129" s="24"/>
      <c r="HZ129" s="24"/>
      <c r="IA129" s="24"/>
      <c r="IB129" s="24"/>
      <c r="IC129" s="24"/>
      <c r="ID129" s="24"/>
      <c r="IE129" s="24"/>
      <c r="IF129" s="24"/>
      <c r="IG129" s="24"/>
      <c r="IH129" s="24"/>
      <c r="II129" s="24"/>
      <c r="IJ129" s="24"/>
      <c r="IK129" s="24"/>
      <c r="IL129" s="24"/>
      <c r="IM129" s="24"/>
      <c r="IN129" s="24"/>
      <c r="IO129" s="24"/>
      <c r="IP129" s="151"/>
      <c r="IQ129" s="151"/>
      <c r="IR129" s="153"/>
      <c r="IS129" s="24"/>
      <c r="IT129" s="24"/>
      <c r="IU129" s="24"/>
      <c r="IV129" s="24"/>
      <c r="IW129" s="24"/>
      <c r="IX129" s="24"/>
      <c r="IY129" s="24"/>
      <c r="IZ129" s="24"/>
      <c r="JA129" s="24"/>
      <c r="JB129" s="24"/>
      <c r="JC129" s="24"/>
      <c r="JD129" s="24"/>
      <c r="JE129" s="24"/>
      <c r="JF129" s="24"/>
      <c r="JG129" s="24"/>
      <c r="JH129" s="24"/>
      <c r="JI129" s="24"/>
      <c r="JJ129" s="24"/>
      <c r="JK129" s="24"/>
      <c r="JL129" s="24"/>
      <c r="JM129" s="24"/>
      <c r="JN129" s="24"/>
      <c r="JO129" s="24"/>
      <c r="JP129" s="24"/>
      <c r="JQ129" s="24"/>
      <c r="JR129" s="24"/>
      <c r="JS129" s="24"/>
      <c r="JT129" s="24"/>
      <c r="JU129" s="25"/>
      <c r="JV129" s="24"/>
      <c r="JW129" s="151"/>
      <c r="JX129" s="151"/>
      <c r="JY129" s="153"/>
      <c r="JZ129" s="24"/>
      <c r="KA129" s="24"/>
      <c r="KB129" s="24"/>
      <c r="KC129" s="24"/>
      <c r="KD129" s="24"/>
      <c r="KE129" s="24"/>
      <c r="KF129" s="24"/>
      <c r="KG129" s="24"/>
      <c r="KH129" s="24"/>
      <c r="KI129" s="24"/>
      <c r="KJ129" s="24"/>
      <c r="KK129" s="24"/>
      <c r="KL129" s="24"/>
      <c r="KM129" s="24"/>
      <c r="KN129" s="24"/>
      <c r="KO129" s="24"/>
      <c r="KP129" s="24"/>
      <c r="KQ129" s="24"/>
      <c r="KR129" s="24"/>
      <c r="KS129" s="24"/>
      <c r="KT129" s="24"/>
      <c r="KU129" s="24"/>
      <c r="KV129" s="24"/>
      <c r="KW129" s="24"/>
      <c r="KX129" s="24"/>
      <c r="KY129" s="24"/>
      <c r="KZ129" s="24"/>
      <c r="LA129" s="24"/>
      <c r="LB129" s="24"/>
      <c r="LC129" s="24"/>
      <c r="LD129" s="24"/>
      <c r="LE129" s="151"/>
      <c r="LF129" s="151"/>
      <c r="LG129" s="153"/>
      <c r="LH129" s="24"/>
      <c r="LI129" s="24"/>
      <c r="LJ129" s="24"/>
      <c r="LK129" s="24"/>
      <c r="LL129" s="24"/>
      <c r="LM129" s="24"/>
      <c r="LN129" s="24"/>
      <c r="LO129" s="24"/>
      <c r="LP129" s="24"/>
      <c r="LQ129" s="24"/>
      <c r="LR129" s="24"/>
      <c r="LS129" s="24"/>
      <c r="LT129" s="24"/>
      <c r="LU129" s="24"/>
      <c r="LV129" s="24"/>
      <c r="LW129" s="24"/>
      <c r="LX129" s="24"/>
      <c r="LY129" s="24"/>
      <c r="LZ129" s="24"/>
      <c r="MA129" s="24"/>
      <c r="MB129" s="24"/>
      <c r="MC129" s="24"/>
      <c r="MD129" s="24"/>
      <c r="ME129" s="24"/>
      <c r="MF129" s="24"/>
      <c r="MG129" s="24"/>
      <c r="MH129" s="24"/>
      <c r="MI129" s="24"/>
      <c r="MJ129" s="24"/>
      <c r="MK129" s="24"/>
      <c r="ML129" s="24"/>
    </row>
    <row r="130" spans="1:350" s="41" customFormat="1" ht="14.25" hidden="1" customHeight="1" outlineLevel="3" x14ac:dyDescent="0.25">
      <c r="A130" s="220" t="s">
        <v>88</v>
      </c>
      <c r="B130" s="175" t="s">
        <v>449</v>
      </c>
      <c r="C130" s="285" t="s">
        <v>59</v>
      </c>
      <c r="D130" s="278">
        <v>1</v>
      </c>
      <c r="E130" s="175">
        <v>0</v>
      </c>
      <c r="F130" s="175">
        <f>D130-E130</f>
        <v>1</v>
      </c>
      <c r="G130" s="175" t="s">
        <v>842</v>
      </c>
      <c r="H130" s="170" t="s">
        <v>884</v>
      </c>
      <c r="I130" s="170" t="s">
        <v>845</v>
      </c>
      <c r="J130" s="212">
        <f ca="1">E130+Q130+AX130+CF130+DN130+ES130+GA130+HH130+IP130+JW130+LE130</f>
        <v>1</v>
      </c>
      <c r="K130" s="212">
        <f>E130+R130+AY130+CG130+DO130+ET130+GB130+HI130+IQ130+JX130+LF130</f>
        <v>1</v>
      </c>
      <c r="L130" s="172">
        <f ca="1">K130/J130</f>
        <v>1</v>
      </c>
      <c r="M130" s="172">
        <f>K130/D130</f>
        <v>1</v>
      </c>
      <c r="N130" s="183">
        <f ca="1">SUMIF($EV$8:$FZ$9,$O$5,$EV131:$FZ131)-SUMIF($EV$8:$FZ$9,$Q$5,$EV131:$FZ131)</f>
        <v>0</v>
      </c>
      <c r="O130" s="154"/>
      <c r="P130" s="154"/>
      <c r="Q130" s="150">
        <v>0</v>
      </c>
      <c r="R130" s="150">
        <v>0</v>
      </c>
      <c r="S130" s="152" t="e">
        <v>#DIV/0!</v>
      </c>
      <c r="T130" s="154"/>
      <c r="U130" s="154"/>
      <c r="V130" s="154"/>
      <c r="W130" s="154"/>
      <c r="X130" s="154"/>
      <c r="Y130" s="154"/>
      <c r="Z130" s="154"/>
      <c r="AA130" s="154"/>
      <c r="AB130" s="154"/>
      <c r="AC130" s="154"/>
      <c r="AD130" s="154"/>
      <c r="AE130" s="154"/>
      <c r="AF130" s="154"/>
      <c r="AG130" s="154"/>
      <c r="AH130" s="154"/>
      <c r="AI130" s="154"/>
      <c r="AJ130" s="154"/>
      <c r="AK130" s="154"/>
      <c r="AL130" s="154"/>
      <c r="AM130" s="154"/>
      <c r="AN130" s="154"/>
      <c r="AO130" s="154"/>
      <c r="AP130" s="154"/>
      <c r="AQ130" s="154"/>
      <c r="AR130" s="154"/>
      <c r="AS130" s="154"/>
      <c r="AT130" s="154"/>
      <c r="AU130" s="154"/>
      <c r="AV130" s="154"/>
      <c r="AW130" s="154"/>
      <c r="AX130" s="150">
        <f t="shared" ca="1" si="308"/>
        <v>0</v>
      </c>
      <c r="AY130" s="150">
        <f>SUM(BA131:CE131)</f>
        <v>0</v>
      </c>
      <c r="AZ130" s="152" t="e">
        <f ca="1">AY130/AX130</f>
        <v>#DIV/0!</v>
      </c>
      <c r="BA130" s="154"/>
      <c r="BB130" s="154"/>
      <c r="BC130" s="154"/>
      <c r="BD130" s="154"/>
      <c r="BE130" s="154"/>
      <c r="BF130" s="154"/>
      <c r="BG130" s="154"/>
      <c r="BH130" s="154"/>
      <c r="BI130" s="154"/>
      <c r="BJ130" s="154"/>
      <c r="BK130" s="154"/>
      <c r="BL130" s="154"/>
      <c r="BM130" s="154"/>
      <c r="BN130" s="154"/>
      <c r="BO130" s="154"/>
      <c r="BP130" s="154"/>
      <c r="BQ130" s="154"/>
      <c r="BR130" s="154"/>
      <c r="BS130" s="154"/>
      <c r="BT130" s="154"/>
      <c r="BU130" s="154"/>
      <c r="BV130" s="154"/>
      <c r="BW130" s="154"/>
      <c r="BX130" s="154"/>
      <c r="BY130" s="154"/>
      <c r="BZ130" s="154"/>
      <c r="CA130" s="154"/>
      <c r="CB130" s="154"/>
      <c r="CC130" s="154"/>
      <c r="CD130" s="154"/>
      <c r="CE130" s="154"/>
      <c r="CF130" s="150">
        <f t="shared" ref="CF130" si="346">SUM(CI130:DM130)</f>
        <v>0</v>
      </c>
      <c r="CG130" s="150">
        <f>SUM(CI131:DM131)</f>
        <v>0</v>
      </c>
      <c r="CH130" s="152" t="e">
        <f>CG130/CF130</f>
        <v>#DIV/0!</v>
      </c>
      <c r="CI130" s="154"/>
      <c r="CJ130" s="154"/>
      <c r="CK130" s="154"/>
      <c r="CL130" s="154"/>
      <c r="CM130" s="154"/>
      <c r="CN130" s="154"/>
      <c r="CO130" s="154"/>
      <c r="CP130" s="158"/>
      <c r="CQ130" s="158"/>
      <c r="CR130" s="158"/>
      <c r="CS130" s="158"/>
      <c r="CT130" s="158"/>
      <c r="CU130" s="158"/>
      <c r="CV130" s="158"/>
      <c r="CW130" s="154"/>
      <c r="CX130" s="154"/>
      <c r="CY130" s="154"/>
      <c r="CZ130" s="154"/>
      <c r="DA130" s="154"/>
      <c r="DB130" s="154"/>
      <c r="DC130" s="154"/>
      <c r="DD130" s="154"/>
      <c r="DE130" s="154"/>
      <c r="DF130" s="154"/>
      <c r="DG130" s="154"/>
      <c r="DH130" s="154"/>
      <c r="DI130" s="154"/>
      <c r="DJ130" s="154"/>
      <c r="DK130" s="154"/>
      <c r="DL130" s="154"/>
      <c r="DM130" s="154"/>
      <c r="DN130" s="150">
        <f t="shared" ref="DN130" si="347">SUM(DQ130:ER130)</f>
        <v>0</v>
      </c>
      <c r="DO130" s="150">
        <f>SUM(DQ131:ER131)</f>
        <v>0</v>
      </c>
      <c r="DP130" s="152" t="e">
        <f t="shared" si="257"/>
        <v>#DIV/0!</v>
      </c>
      <c r="DQ130" s="154"/>
      <c r="DR130" s="154"/>
      <c r="DS130" s="154"/>
      <c r="DT130" s="154"/>
      <c r="DU130" s="154"/>
      <c r="DV130" s="154"/>
      <c r="DW130" s="154"/>
      <c r="DX130" s="154"/>
      <c r="DY130" s="154"/>
      <c r="DZ130" s="154"/>
      <c r="EA130" s="154"/>
      <c r="EB130" s="154"/>
      <c r="EC130" s="154"/>
      <c r="ED130" s="154"/>
      <c r="EE130" s="154"/>
      <c r="EF130" s="154"/>
      <c r="EG130" s="154"/>
      <c r="EH130" s="154"/>
      <c r="EI130" s="154"/>
      <c r="EJ130" s="154"/>
      <c r="EK130" s="154"/>
      <c r="EL130" s="154"/>
      <c r="EM130" s="154"/>
      <c r="EN130" s="154"/>
      <c r="EO130" s="154"/>
      <c r="EP130" s="154"/>
      <c r="EQ130" s="154"/>
      <c r="ER130" s="154"/>
      <c r="ES130" s="150">
        <f t="shared" ca="1" si="337"/>
        <v>0</v>
      </c>
      <c r="ET130" s="150">
        <f t="shared" si="293"/>
        <v>0</v>
      </c>
      <c r="EU130" s="152" t="e">
        <f t="shared" ca="1" si="294"/>
        <v>#DIV/0!</v>
      </c>
      <c r="EV130" s="154"/>
      <c r="EW130" s="160"/>
      <c r="EX130" s="154"/>
      <c r="EY130" s="154"/>
      <c r="EZ130" s="154"/>
      <c r="FA130" s="154"/>
      <c r="FB130" s="154"/>
      <c r="FC130" s="154"/>
      <c r="FD130" s="154"/>
      <c r="FE130" s="154"/>
      <c r="FF130" s="154"/>
      <c r="FG130" s="154"/>
      <c r="FH130" s="154"/>
      <c r="FI130" s="154"/>
      <c r="FJ130" s="154"/>
      <c r="FK130" s="154"/>
      <c r="FL130" s="154"/>
      <c r="FM130" s="154"/>
      <c r="FN130" s="154"/>
      <c r="FO130" s="154"/>
      <c r="FP130" s="154"/>
      <c r="FQ130" s="154"/>
      <c r="FR130" s="154"/>
      <c r="FS130" s="154"/>
      <c r="FT130" s="154"/>
      <c r="FU130" s="154"/>
      <c r="FV130" s="154"/>
      <c r="FW130" s="154"/>
      <c r="FX130" s="154"/>
      <c r="FY130" s="154"/>
      <c r="FZ130" s="154"/>
      <c r="GA130" s="150">
        <f t="shared" ref="GA130" ca="1" si="348">SUMIF($GD$8:$HG$9,$O$5,GD130:HG130)</f>
        <v>1</v>
      </c>
      <c r="GB130" s="150">
        <f t="shared" ref="GB130" si="349">SUM(GD131:HG131)</f>
        <v>1</v>
      </c>
      <c r="GC130" s="152">
        <f t="shared" ref="GC130" ca="1" si="350">GB130/GA130</f>
        <v>1</v>
      </c>
      <c r="GD130" s="154"/>
      <c r="GE130" s="154"/>
      <c r="GF130" s="154"/>
      <c r="GG130" s="154"/>
      <c r="GH130" s="154"/>
      <c r="GI130" s="154"/>
      <c r="GJ130" s="154"/>
      <c r="GK130" s="154"/>
      <c r="GL130" s="154"/>
      <c r="GM130" s="154"/>
      <c r="GN130" s="154"/>
      <c r="GO130" s="42">
        <v>1</v>
      </c>
      <c r="GP130" s="154"/>
      <c r="GQ130" s="154"/>
      <c r="GR130" s="154"/>
      <c r="GS130" s="154"/>
      <c r="GT130" s="154"/>
      <c r="GU130" s="154"/>
      <c r="GV130" s="154"/>
      <c r="GW130" s="154"/>
      <c r="GX130" s="154"/>
      <c r="GY130" s="154"/>
      <c r="GZ130" s="154"/>
      <c r="HA130" s="154"/>
      <c r="HB130" s="154"/>
      <c r="HC130" s="154"/>
      <c r="HD130" s="154"/>
      <c r="HE130" s="154"/>
      <c r="HF130" s="154"/>
      <c r="HG130" s="154"/>
      <c r="HH130" s="150"/>
      <c r="HI130" s="150">
        <v>0</v>
      </c>
      <c r="HJ130" s="154"/>
      <c r="HK130" s="154"/>
      <c r="HL130" s="154"/>
      <c r="HM130" s="154"/>
      <c r="HN130" s="154"/>
      <c r="HO130" s="154"/>
      <c r="HP130" s="154"/>
      <c r="HQ130" s="154"/>
      <c r="HR130" s="154"/>
      <c r="HS130" s="154"/>
      <c r="HT130" s="154"/>
      <c r="HU130" s="154"/>
      <c r="HV130" s="154"/>
      <c r="HW130" s="154"/>
      <c r="HX130" s="154"/>
      <c r="HY130" s="154"/>
      <c r="HZ130" s="154"/>
      <c r="IA130" s="154"/>
      <c r="IB130" s="154"/>
      <c r="IC130" s="154"/>
      <c r="ID130" s="154"/>
      <c r="IE130" s="154"/>
      <c r="IF130" s="154"/>
      <c r="IG130" s="154"/>
      <c r="IH130" s="154"/>
      <c r="II130" s="154"/>
      <c r="IJ130" s="154"/>
      <c r="IK130" s="154"/>
      <c r="IL130" s="154"/>
      <c r="IM130" s="154"/>
      <c r="IN130" s="154"/>
      <c r="IO130" s="154"/>
      <c r="IP130" s="150"/>
      <c r="IQ130" s="150">
        <v>0</v>
      </c>
      <c r="IR130" s="154"/>
      <c r="IS130" s="154"/>
      <c r="IT130" s="154"/>
      <c r="IU130" s="154"/>
      <c r="IV130" s="154"/>
      <c r="IW130" s="154"/>
      <c r="IX130" s="154"/>
      <c r="IY130" s="154"/>
      <c r="IZ130" s="154"/>
      <c r="JA130" s="154"/>
      <c r="JB130" s="154"/>
      <c r="JC130" s="154"/>
      <c r="JD130" s="154"/>
      <c r="JE130" s="154"/>
      <c r="JF130" s="154"/>
      <c r="JG130" s="154"/>
      <c r="JH130" s="154"/>
      <c r="JI130" s="154"/>
      <c r="JJ130" s="154"/>
      <c r="JK130" s="154"/>
      <c r="JL130" s="154"/>
      <c r="JM130" s="154"/>
      <c r="JN130" s="154"/>
      <c r="JO130" s="154"/>
      <c r="JP130" s="154"/>
      <c r="JQ130" s="154"/>
      <c r="JR130" s="154"/>
      <c r="JS130" s="154"/>
      <c r="JT130" s="154"/>
      <c r="JU130" s="154"/>
      <c r="JV130" s="154"/>
      <c r="JW130" s="150"/>
      <c r="JX130" s="150">
        <v>0</v>
      </c>
      <c r="JY130" s="154"/>
      <c r="JZ130" s="154"/>
      <c r="KA130" s="154"/>
      <c r="KB130" s="154"/>
      <c r="KC130" s="154"/>
      <c r="KD130" s="154"/>
      <c r="KE130" s="154"/>
      <c r="KF130" s="154"/>
      <c r="KG130" s="154"/>
      <c r="KH130" s="154"/>
      <c r="KI130" s="154"/>
      <c r="KJ130" s="154"/>
      <c r="KK130" s="154"/>
      <c r="KL130" s="154"/>
      <c r="KM130" s="154"/>
      <c r="KN130" s="154"/>
      <c r="KO130" s="154"/>
      <c r="KP130" s="154"/>
      <c r="KQ130" s="154"/>
      <c r="KR130" s="154"/>
      <c r="KS130" s="154"/>
      <c r="KT130" s="154"/>
      <c r="KU130" s="154"/>
      <c r="KV130" s="154"/>
      <c r="KW130" s="154"/>
      <c r="KX130" s="154"/>
      <c r="KY130" s="154"/>
      <c r="KZ130" s="154"/>
      <c r="LA130" s="154"/>
      <c r="LB130" s="154"/>
      <c r="LC130" s="154"/>
      <c r="LD130" s="154"/>
      <c r="LE130" s="150"/>
      <c r="LF130" s="150">
        <v>0</v>
      </c>
      <c r="LG130" s="154"/>
      <c r="LH130" s="154"/>
      <c r="LI130" s="154"/>
      <c r="LJ130" s="154"/>
      <c r="LK130" s="154"/>
      <c r="LL130" s="154"/>
      <c r="LM130" s="154"/>
      <c r="LN130" s="154"/>
      <c r="LO130" s="154"/>
      <c r="LP130" s="154"/>
      <c r="LQ130" s="154"/>
      <c r="LR130" s="154"/>
      <c r="LS130" s="154"/>
      <c r="LT130" s="154"/>
      <c r="LU130" s="154"/>
      <c r="LV130" s="154"/>
      <c r="LW130" s="154"/>
      <c r="LX130" s="154"/>
      <c r="LY130" s="154"/>
      <c r="LZ130" s="154"/>
      <c r="MA130" s="154"/>
      <c r="MB130" s="154"/>
      <c r="MC130" s="154"/>
      <c r="MD130" s="154"/>
      <c r="ME130" s="154"/>
      <c r="MF130" s="154"/>
      <c r="MG130" s="154"/>
      <c r="MH130" s="154"/>
      <c r="MI130" s="154"/>
      <c r="MJ130" s="154"/>
      <c r="MK130" s="154"/>
      <c r="ML130" s="154"/>
    </row>
    <row r="131" spans="1:350" s="41" customFormat="1" ht="15" hidden="1" customHeight="1" outlineLevel="3" x14ac:dyDescent="0.25">
      <c r="A131" s="221"/>
      <c r="B131" s="176"/>
      <c r="C131" s="286"/>
      <c r="D131" s="176"/>
      <c r="E131" s="176"/>
      <c r="F131" s="176"/>
      <c r="G131" s="176"/>
      <c r="H131" s="171"/>
      <c r="I131" s="171"/>
      <c r="J131" s="213"/>
      <c r="K131" s="213"/>
      <c r="L131" s="173"/>
      <c r="M131" s="173"/>
      <c r="N131" s="184"/>
      <c r="O131" s="155"/>
      <c r="P131" s="155"/>
      <c r="Q131" s="151"/>
      <c r="R131" s="151"/>
      <c r="S131" s="153"/>
      <c r="T131" s="155"/>
      <c r="U131" s="155"/>
      <c r="V131" s="155"/>
      <c r="W131" s="155"/>
      <c r="X131" s="155"/>
      <c r="Y131" s="155"/>
      <c r="Z131" s="155"/>
      <c r="AA131" s="155"/>
      <c r="AB131" s="155"/>
      <c r="AC131" s="155"/>
      <c r="AD131" s="155"/>
      <c r="AE131" s="155"/>
      <c r="AF131" s="155"/>
      <c r="AG131" s="155"/>
      <c r="AH131" s="155"/>
      <c r="AI131" s="155"/>
      <c r="AJ131" s="155"/>
      <c r="AK131" s="155"/>
      <c r="AL131" s="155"/>
      <c r="AM131" s="155"/>
      <c r="AN131" s="155"/>
      <c r="AO131" s="155"/>
      <c r="AP131" s="155"/>
      <c r="AQ131" s="155"/>
      <c r="AR131" s="155"/>
      <c r="AS131" s="155"/>
      <c r="AT131" s="155"/>
      <c r="AU131" s="155"/>
      <c r="AV131" s="155"/>
      <c r="AW131" s="155"/>
      <c r="AX131" s="151"/>
      <c r="AY131" s="151"/>
      <c r="AZ131" s="153"/>
      <c r="BA131" s="155"/>
      <c r="BB131" s="155"/>
      <c r="BC131" s="155"/>
      <c r="BD131" s="155"/>
      <c r="BE131" s="155"/>
      <c r="BF131" s="155"/>
      <c r="BG131" s="155"/>
      <c r="BH131" s="155"/>
      <c r="BI131" s="155"/>
      <c r="BJ131" s="155"/>
      <c r="BK131" s="155"/>
      <c r="BL131" s="155"/>
      <c r="BM131" s="155"/>
      <c r="BN131" s="155"/>
      <c r="BO131" s="155"/>
      <c r="BP131" s="155"/>
      <c r="BQ131" s="155"/>
      <c r="BR131" s="155"/>
      <c r="BS131" s="155"/>
      <c r="BT131" s="155"/>
      <c r="BU131" s="155"/>
      <c r="BV131" s="155"/>
      <c r="BW131" s="155"/>
      <c r="BX131" s="155"/>
      <c r="BY131" s="155"/>
      <c r="BZ131" s="155"/>
      <c r="CA131" s="155"/>
      <c r="CB131" s="155"/>
      <c r="CC131" s="155"/>
      <c r="CD131" s="155"/>
      <c r="CE131" s="155"/>
      <c r="CF131" s="151"/>
      <c r="CG131" s="151"/>
      <c r="CH131" s="153"/>
      <c r="CI131" s="155"/>
      <c r="CJ131" s="155"/>
      <c r="CK131" s="155"/>
      <c r="CL131" s="155"/>
      <c r="CM131" s="155"/>
      <c r="CN131" s="155"/>
      <c r="CO131" s="155"/>
      <c r="CP131" s="159"/>
      <c r="CQ131" s="159"/>
      <c r="CR131" s="159"/>
      <c r="CS131" s="159"/>
      <c r="CT131" s="159"/>
      <c r="CU131" s="159"/>
      <c r="CV131" s="159"/>
      <c r="CW131" s="155"/>
      <c r="CX131" s="155"/>
      <c r="CY131" s="155"/>
      <c r="CZ131" s="155"/>
      <c r="DA131" s="155"/>
      <c r="DB131" s="155"/>
      <c r="DC131" s="155"/>
      <c r="DD131" s="155"/>
      <c r="DE131" s="155"/>
      <c r="DF131" s="155"/>
      <c r="DG131" s="155"/>
      <c r="DH131" s="155"/>
      <c r="DI131" s="155"/>
      <c r="DJ131" s="155"/>
      <c r="DK131" s="155"/>
      <c r="DL131" s="155"/>
      <c r="DM131" s="155"/>
      <c r="DN131" s="151"/>
      <c r="DO131" s="151"/>
      <c r="DP131" s="153"/>
      <c r="DQ131" s="155"/>
      <c r="DR131" s="155"/>
      <c r="DS131" s="155"/>
      <c r="DT131" s="155"/>
      <c r="DU131" s="155"/>
      <c r="DV131" s="155"/>
      <c r="DW131" s="155"/>
      <c r="DX131" s="155"/>
      <c r="DY131" s="155"/>
      <c r="DZ131" s="155"/>
      <c r="EA131" s="155"/>
      <c r="EB131" s="155"/>
      <c r="EC131" s="155"/>
      <c r="ED131" s="155"/>
      <c r="EE131" s="155"/>
      <c r="EF131" s="155"/>
      <c r="EG131" s="155"/>
      <c r="EH131" s="155"/>
      <c r="EI131" s="155"/>
      <c r="EJ131" s="155"/>
      <c r="EK131" s="155"/>
      <c r="EL131" s="155"/>
      <c r="EM131" s="155"/>
      <c r="EN131" s="155"/>
      <c r="EO131" s="155"/>
      <c r="EP131" s="155"/>
      <c r="EQ131" s="155"/>
      <c r="ER131" s="155"/>
      <c r="ES131" s="151"/>
      <c r="ET131" s="151"/>
      <c r="EU131" s="153"/>
      <c r="EV131" s="155"/>
      <c r="EW131" s="161"/>
      <c r="EX131" s="155"/>
      <c r="EY131" s="155"/>
      <c r="EZ131" s="155"/>
      <c r="FA131" s="155"/>
      <c r="FB131" s="155"/>
      <c r="FC131" s="155"/>
      <c r="FD131" s="155"/>
      <c r="FE131" s="155"/>
      <c r="FF131" s="155"/>
      <c r="FG131" s="155"/>
      <c r="FH131" s="155"/>
      <c r="FI131" s="155"/>
      <c r="FJ131" s="155"/>
      <c r="FK131" s="155"/>
      <c r="FL131" s="155"/>
      <c r="FM131" s="155"/>
      <c r="FN131" s="155"/>
      <c r="FO131" s="155"/>
      <c r="FP131" s="155"/>
      <c r="FQ131" s="155"/>
      <c r="FR131" s="155"/>
      <c r="FS131" s="155"/>
      <c r="FT131" s="155"/>
      <c r="FU131" s="155"/>
      <c r="FV131" s="155"/>
      <c r="FW131" s="155"/>
      <c r="FX131" s="155"/>
      <c r="FY131" s="155"/>
      <c r="FZ131" s="155"/>
      <c r="GA131" s="151"/>
      <c r="GB131" s="151"/>
      <c r="GC131" s="153"/>
      <c r="GD131" s="155"/>
      <c r="GE131" s="155"/>
      <c r="GF131" s="155"/>
      <c r="GG131" s="155"/>
      <c r="GH131" s="155"/>
      <c r="GI131" s="155"/>
      <c r="GJ131" s="155"/>
      <c r="GK131" s="155"/>
      <c r="GL131" s="155"/>
      <c r="GM131" s="155"/>
      <c r="GN131" s="155"/>
      <c r="GO131" s="43">
        <v>1</v>
      </c>
      <c r="GP131" s="155"/>
      <c r="GQ131" s="155"/>
      <c r="GR131" s="155"/>
      <c r="GS131" s="155"/>
      <c r="GT131" s="155"/>
      <c r="GU131" s="155"/>
      <c r="GV131" s="155"/>
      <c r="GW131" s="155"/>
      <c r="GX131" s="155"/>
      <c r="GY131" s="155"/>
      <c r="GZ131" s="155"/>
      <c r="HA131" s="155"/>
      <c r="HB131" s="155"/>
      <c r="HC131" s="155"/>
      <c r="HD131" s="155"/>
      <c r="HE131" s="155"/>
      <c r="HF131" s="155"/>
      <c r="HG131" s="155"/>
      <c r="HH131" s="151"/>
      <c r="HI131" s="151"/>
      <c r="HJ131" s="155"/>
      <c r="HK131" s="155"/>
      <c r="HL131" s="155"/>
      <c r="HM131" s="155"/>
      <c r="HN131" s="155"/>
      <c r="HO131" s="155"/>
      <c r="HP131" s="155"/>
      <c r="HQ131" s="155"/>
      <c r="HR131" s="155"/>
      <c r="HS131" s="155"/>
      <c r="HT131" s="155"/>
      <c r="HU131" s="155"/>
      <c r="HV131" s="155"/>
      <c r="HW131" s="155"/>
      <c r="HX131" s="155"/>
      <c r="HY131" s="155"/>
      <c r="HZ131" s="155"/>
      <c r="IA131" s="155"/>
      <c r="IB131" s="155"/>
      <c r="IC131" s="155"/>
      <c r="ID131" s="155"/>
      <c r="IE131" s="155"/>
      <c r="IF131" s="155"/>
      <c r="IG131" s="155"/>
      <c r="IH131" s="155"/>
      <c r="II131" s="155"/>
      <c r="IJ131" s="155"/>
      <c r="IK131" s="155"/>
      <c r="IL131" s="155"/>
      <c r="IM131" s="155"/>
      <c r="IN131" s="155"/>
      <c r="IO131" s="155"/>
      <c r="IP131" s="151"/>
      <c r="IQ131" s="151"/>
      <c r="IR131" s="155"/>
      <c r="IS131" s="155"/>
      <c r="IT131" s="155"/>
      <c r="IU131" s="155"/>
      <c r="IV131" s="155"/>
      <c r="IW131" s="155"/>
      <c r="IX131" s="155"/>
      <c r="IY131" s="155"/>
      <c r="IZ131" s="155"/>
      <c r="JA131" s="155"/>
      <c r="JB131" s="155"/>
      <c r="JC131" s="155"/>
      <c r="JD131" s="155"/>
      <c r="JE131" s="155"/>
      <c r="JF131" s="155"/>
      <c r="JG131" s="155"/>
      <c r="JH131" s="155"/>
      <c r="JI131" s="155"/>
      <c r="JJ131" s="155"/>
      <c r="JK131" s="155"/>
      <c r="JL131" s="155"/>
      <c r="JM131" s="155"/>
      <c r="JN131" s="155"/>
      <c r="JO131" s="155"/>
      <c r="JP131" s="155"/>
      <c r="JQ131" s="155"/>
      <c r="JR131" s="155"/>
      <c r="JS131" s="155"/>
      <c r="JT131" s="155"/>
      <c r="JU131" s="155"/>
      <c r="JV131" s="155"/>
      <c r="JW131" s="151"/>
      <c r="JX131" s="151"/>
      <c r="JY131" s="155"/>
      <c r="JZ131" s="155"/>
      <c r="KA131" s="155"/>
      <c r="KB131" s="155"/>
      <c r="KC131" s="155"/>
      <c r="KD131" s="155"/>
      <c r="KE131" s="155"/>
      <c r="KF131" s="155"/>
      <c r="KG131" s="155"/>
      <c r="KH131" s="155"/>
      <c r="KI131" s="155"/>
      <c r="KJ131" s="155"/>
      <c r="KK131" s="155"/>
      <c r="KL131" s="155"/>
      <c r="KM131" s="155"/>
      <c r="KN131" s="155"/>
      <c r="KO131" s="155"/>
      <c r="KP131" s="155"/>
      <c r="KQ131" s="155"/>
      <c r="KR131" s="155"/>
      <c r="KS131" s="155"/>
      <c r="KT131" s="155"/>
      <c r="KU131" s="155"/>
      <c r="KV131" s="155"/>
      <c r="KW131" s="155"/>
      <c r="KX131" s="155"/>
      <c r="KY131" s="155"/>
      <c r="KZ131" s="155"/>
      <c r="LA131" s="155"/>
      <c r="LB131" s="155"/>
      <c r="LC131" s="155"/>
      <c r="LD131" s="155"/>
      <c r="LE131" s="151"/>
      <c r="LF131" s="151"/>
      <c r="LG131" s="155"/>
      <c r="LH131" s="155"/>
      <c r="LI131" s="155"/>
      <c r="LJ131" s="155"/>
      <c r="LK131" s="155"/>
      <c r="LL131" s="155"/>
      <c r="LM131" s="155"/>
      <c r="LN131" s="155"/>
      <c r="LO131" s="155"/>
      <c r="LP131" s="155"/>
      <c r="LQ131" s="155"/>
      <c r="LR131" s="155"/>
      <c r="LS131" s="155"/>
      <c r="LT131" s="155"/>
      <c r="LU131" s="155"/>
      <c r="LV131" s="155"/>
      <c r="LW131" s="155"/>
      <c r="LX131" s="155"/>
      <c r="LY131" s="155"/>
      <c r="LZ131" s="155"/>
      <c r="MA131" s="155"/>
      <c r="MB131" s="155"/>
      <c r="MC131" s="155"/>
      <c r="MD131" s="155"/>
      <c r="ME131" s="155"/>
      <c r="MF131" s="155"/>
      <c r="MG131" s="155"/>
      <c r="MH131" s="155"/>
      <c r="MI131" s="155"/>
      <c r="MJ131" s="155"/>
      <c r="MK131" s="155"/>
      <c r="ML131" s="155"/>
    </row>
    <row r="132" spans="1:350" ht="13.9" hidden="1" customHeight="1" outlineLevel="3" x14ac:dyDescent="0.2">
      <c r="A132" s="185" t="s">
        <v>141</v>
      </c>
      <c r="B132" s="218" t="s">
        <v>804</v>
      </c>
      <c r="C132" s="214" t="s">
        <v>99</v>
      </c>
      <c r="D132" s="216">
        <v>6</v>
      </c>
      <c r="E132" s="175"/>
      <c r="F132" s="175">
        <f>D132-E132</f>
        <v>6</v>
      </c>
      <c r="G132" s="175" t="s">
        <v>847</v>
      </c>
      <c r="H132" s="170" t="s">
        <v>885</v>
      </c>
      <c r="I132" s="170" t="s">
        <v>887</v>
      </c>
      <c r="J132" s="212">
        <f ca="1">E132+Q132+AX132+CF132+DN132+ES132+GA132+HH132+IP132+JW132+LE132</f>
        <v>6</v>
      </c>
      <c r="K132" s="212">
        <f>E132+R132+AY132+CG132+DO132+ET132+GB132+HI132+IQ132+JX132+LF132</f>
        <v>6</v>
      </c>
      <c r="L132" s="172">
        <f ca="1">K132/J132</f>
        <v>1</v>
      </c>
      <c r="M132" s="172">
        <f>K132/D132</f>
        <v>1</v>
      </c>
      <c r="N132" s="183">
        <f ca="1">SUMIF($EV$8:$FZ$9,$O$5,$EV133:$FZ133)-SUMIF($EV$8:$FZ$9,$Q$5,$EV133:$FZ133)</f>
        <v>0</v>
      </c>
      <c r="O132" s="156"/>
      <c r="P132" s="16" t="s">
        <v>25</v>
      </c>
      <c r="Q132" s="150">
        <v>0</v>
      </c>
      <c r="R132" s="150">
        <v>0</v>
      </c>
      <c r="S132" s="152" t="e">
        <v>#DIV/0!</v>
      </c>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50">
        <f t="shared" ca="1" si="308"/>
        <v>0</v>
      </c>
      <c r="AY132" s="150">
        <f>SUM(BA133:CE133)</f>
        <v>0</v>
      </c>
      <c r="AZ132" s="152" t="e">
        <f ca="1">AY132/AX132</f>
        <v>#DIV/0!</v>
      </c>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50">
        <f t="shared" ref="CF132" si="351">SUM(CI132:DM132)</f>
        <v>6</v>
      </c>
      <c r="CG132" s="150">
        <f>SUM(CI133:DM133)</f>
        <v>0</v>
      </c>
      <c r="CH132" s="152">
        <f>CG132/CF132</f>
        <v>0</v>
      </c>
      <c r="CI132" s="129"/>
      <c r="CJ132" s="129"/>
      <c r="CK132" s="129"/>
      <c r="CL132" s="129"/>
      <c r="CM132" s="129"/>
      <c r="CN132" s="129"/>
      <c r="CO132" s="129"/>
      <c r="CP132" s="101"/>
      <c r="CQ132" s="101"/>
      <c r="CR132" s="101"/>
      <c r="CS132" s="101"/>
      <c r="CT132" s="101"/>
      <c r="CU132" s="101"/>
      <c r="CV132" s="101"/>
      <c r="CW132" s="101"/>
      <c r="CX132" s="129"/>
      <c r="CY132" s="129"/>
      <c r="CZ132" s="129">
        <v>3</v>
      </c>
      <c r="DA132" s="129">
        <v>3</v>
      </c>
      <c r="DB132" s="129"/>
      <c r="DC132" s="129"/>
      <c r="DD132" s="129"/>
      <c r="DE132" s="129"/>
      <c r="DF132" s="129"/>
      <c r="DG132" s="129"/>
      <c r="DH132" s="129"/>
      <c r="DI132" s="129"/>
      <c r="DJ132" s="129"/>
      <c r="DK132" s="129"/>
      <c r="DL132" s="129"/>
      <c r="DM132" s="129"/>
      <c r="DN132" s="150">
        <f t="shared" ref="DN132" si="352">SUM(DQ132:ER132)</f>
        <v>0</v>
      </c>
      <c r="DO132" s="150">
        <f>SUM(DQ133:ER133)</f>
        <v>0</v>
      </c>
      <c r="DP132" s="152" t="e">
        <f t="shared" si="257"/>
        <v>#DIV/0!</v>
      </c>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50">
        <f t="shared" ca="1" si="337"/>
        <v>0</v>
      </c>
      <c r="ET132" s="150">
        <f t="shared" si="293"/>
        <v>6</v>
      </c>
      <c r="EU132" s="152" t="e">
        <f t="shared" ca="1" si="294"/>
        <v>#DIV/0!</v>
      </c>
      <c r="EV132" s="16"/>
      <c r="EW132" s="67"/>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50">
        <f t="shared" ref="GA132" ca="1" si="353">SUMIF($GD$8:$HG$9,$O$5,GD132:HG132)</f>
        <v>0</v>
      </c>
      <c r="GB132" s="150">
        <f t="shared" ref="GB132" si="354">SUM(GD133:HG133)</f>
        <v>0</v>
      </c>
      <c r="GC132" s="152" t="e">
        <f t="shared" ref="GC132" ca="1" si="355">GB132/GA132</f>
        <v>#DIV/0!</v>
      </c>
      <c r="GD132" s="16"/>
      <c r="GE132" s="16"/>
      <c r="GF132" s="16"/>
      <c r="GG132" s="16"/>
      <c r="GH132" s="16"/>
      <c r="GI132" s="16"/>
      <c r="GJ132" s="16"/>
      <c r="GK132" s="16"/>
      <c r="GL132" s="16"/>
      <c r="GM132" s="16"/>
      <c r="GN132" s="16"/>
      <c r="GO132" s="16"/>
      <c r="GP132" s="16"/>
      <c r="GQ132" s="16"/>
      <c r="GR132" s="16"/>
      <c r="GS132" s="16"/>
      <c r="GT132" s="16"/>
      <c r="GU132" s="16"/>
      <c r="GV132" s="16"/>
      <c r="GW132" s="16"/>
      <c r="GX132" s="16"/>
      <c r="GY132" s="16"/>
      <c r="GZ132" s="16"/>
      <c r="HA132" s="16"/>
      <c r="HB132" s="16"/>
      <c r="HC132" s="16"/>
      <c r="HD132" s="16"/>
      <c r="HE132" s="16"/>
      <c r="HF132" s="16"/>
      <c r="HG132" s="16"/>
      <c r="HH132" s="150"/>
      <c r="HI132" s="150">
        <v>0</v>
      </c>
      <c r="HJ132" s="152" t="e">
        <v>#DIV/0!</v>
      </c>
      <c r="HK132" s="16"/>
      <c r="HL132" s="16"/>
      <c r="HM132" s="16"/>
      <c r="HN132" s="16"/>
      <c r="HO132" s="16"/>
      <c r="HP132" s="16"/>
      <c r="HQ132" s="16"/>
      <c r="HR132" s="16"/>
      <c r="HS132" s="16"/>
      <c r="HT132" s="16"/>
      <c r="HU132" s="16"/>
      <c r="HV132" s="16"/>
      <c r="HW132" s="16"/>
      <c r="HX132" s="16"/>
      <c r="HY132" s="16"/>
      <c r="HZ132" s="16"/>
      <c r="IA132" s="16"/>
      <c r="IB132" s="16"/>
      <c r="IC132" s="16"/>
      <c r="ID132" s="16"/>
      <c r="IE132" s="16"/>
      <c r="IF132" s="16"/>
      <c r="IG132" s="16"/>
      <c r="IH132" s="16"/>
      <c r="II132" s="16"/>
      <c r="IJ132" s="16"/>
      <c r="IK132" s="16"/>
      <c r="IL132" s="16"/>
      <c r="IM132" s="16"/>
      <c r="IN132" s="16"/>
      <c r="IO132" s="16"/>
      <c r="IP132" s="150"/>
      <c r="IQ132" s="150">
        <v>0</v>
      </c>
      <c r="IR132" s="152" t="e">
        <v>#DIV/0!</v>
      </c>
      <c r="IS132" s="16"/>
      <c r="IT132" s="16"/>
      <c r="IU132" s="16"/>
      <c r="IV132" s="16"/>
      <c r="IW132" s="16"/>
      <c r="IX132" s="16"/>
      <c r="IY132" s="16"/>
      <c r="IZ132" s="16"/>
      <c r="JA132" s="16"/>
      <c r="JB132" s="16"/>
      <c r="JC132" s="16"/>
      <c r="JD132" s="16"/>
      <c r="JE132" s="16"/>
      <c r="JF132" s="16"/>
      <c r="JG132" s="16"/>
      <c r="JH132" s="16"/>
      <c r="JI132" s="16"/>
      <c r="JJ132" s="16"/>
      <c r="JK132" s="16"/>
      <c r="JL132" s="16"/>
      <c r="JM132" s="16"/>
      <c r="JN132" s="16"/>
      <c r="JO132" s="16"/>
      <c r="JP132" s="16"/>
      <c r="JQ132" s="16"/>
      <c r="JR132" s="16"/>
      <c r="JS132" s="16"/>
      <c r="JT132" s="16"/>
      <c r="JU132" s="23"/>
      <c r="JV132" s="16"/>
      <c r="JW132" s="150"/>
      <c r="JX132" s="150">
        <v>0</v>
      </c>
      <c r="JY132" s="152" t="e">
        <v>#DIV/0!</v>
      </c>
      <c r="JZ132" s="16"/>
      <c r="KA132" s="16"/>
      <c r="KB132" s="16"/>
      <c r="KC132" s="16"/>
      <c r="KD132" s="16"/>
      <c r="KE132" s="16"/>
      <c r="KF132" s="16"/>
      <c r="KG132" s="16"/>
      <c r="KH132" s="16"/>
      <c r="KI132" s="16"/>
      <c r="KJ132" s="16"/>
      <c r="KK132" s="16"/>
      <c r="KL132" s="16"/>
      <c r="KM132" s="16"/>
      <c r="KN132" s="16"/>
      <c r="KO132" s="16"/>
      <c r="KP132" s="16"/>
      <c r="KQ132" s="16"/>
      <c r="KR132" s="16"/>
      <c r="KS132" s="16"/>
      <c r="KT132" s="16"/>
      <c r="KU132" s="16"/>
      <c r="KV132" s="16"/>
      <c r="KW132" s="16"/>
      <c r="KX132" s="16"/>
      <c r="KY132" s="16"/>
      <c r="KZ132" s="16"/>
      <c r="LA132" s="16"/>
      <c r="LB132" s="16"/>
      <c r="LC132" s="16"/>
      <c r="LD132" s="16"/>
      <c r="LE132" s="150"/>
      <c r="LF132" s="150">
        <v>0</v>
      </c>
      <c r="LG132" s="152" t="e">
        <v>#DIV/0!</v>
      </c>
      <c r="LH132" s="16"/>
      <c r="LI132" s="16"/>
      <c r="LJ132" s="16"/>
      <c r="LK132" s="16"/>
      <c r="LL132" s="16"/>
      <c r="LM132" s="16"/>
      <c r="LN132" s="16"/>
      <c r="LO132" s="16"/>
      <c r="LP132" s="16"/>
      <c r="LQ132" s="16"/>
      <c r="LR132" s="16"/>
      <c r="LS132" s="16"/>
      <c r="LT132" s="16"/>
      <c r="LU132" s="16"/>
      <c r="LV132" s="16"/>
      <c r="LW132" s="16"/>
      <c r="LX132" s="16"/>
      <c r="LY132" s="16"/>
      <c r="LZ132" s="16"/>
      <c r="MA132" s="16"/>
      <c r="MB132" s="16"/>
      <c r="MC132" s="16"/>
      <c r="MD132" s="16"/>
      <c r="ME132" s="16"/>
      <c r="MF132" s="16"/>
      <c r="MG132" s="16"/>
      <c r="MH132" s="16"/>
      <c r="MI132" s="16"/>
      <c r="MJ132" s="16"/>
      <c r="MK132" s="16"/>
      <c r="ML132" s="16"/>
    </row>
    <row r="133" spans="1:350" ht="13.9" hidden="1" customHeight="1" outlineLevel="3" x14ac:dyDescent="0.2">
      <c r="A133" s="186"/>
      <c r="B133" s="219"/>
      <c r="C133" s="215"/>
      <c r="D133" s="217"/>
      <c r="E133" s="176"/>
      <c r="F133" s="176"/>
      <c r="G133" s="176"/>
      <c r="H133" s="171"/>
      <c r="I133" s="171"/>
      <c r="J133" s="213"/>
      <c r="K133" s="213"/>
      <c r="L133" s="173"/>
      <c r="M133" s="173"/>
      <c r="N133" s="184"/>
      <c r="O133" s="157"/>
      <c r="P133" s="17" t="s">
        <v>26</v>
      </c>
      <c r="Q133" s="151"/>
      <c r="R133" s="151"/>
      <c r="S133" s="153"/>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151"/>
      <c r="AY133" s="151"/>
      <c r="AZ133" s="153"/>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151"/>
      <c r="CG133" s="151"/>
      <c r="CH133" s="153"/>
      <c r="CI133" s="141"/>
      <c r="CJ133" s="141"/>
      <c r="CK133" s="141"/>
      <c r="CL133" s="141"/>
      <c r="CM133" s="141"/>
      <c r="CN133" s="141"/>
      <c r="CO133" s="141"/>
      <c r="CP133" s="95"/>
      <c r="CQ133" s="95"/>
      <c r="CR133" s="95"/>
      <c r="CS133" s="95"/>
      <c r="CT133" s="95"/>
      <c r="CU133" s="95"/>
      <c r="CV133" s="95"/>
      <c r="CW133" s="141"/>
      <c r="CX133" s="141"/>
      <c r="CY133" s="141"/>
      <c r="CZ133" s="141"/>
      <c r="DA133" s="141"/>
      <c r="DB133" s="141"/>
      <c r="DC133" s="141"/>
      <c r="DD133" s="141"/>
      <c r="DE133" s="141"/>
      <c r="DF133" s="141"/>
      <c r="DG133" s="141"/>
      <c r="DH133" s="141"/>
      <c r="DI133" s="141"/>
      <c r="DJ133" s="141"/>
      <c r="DK133" s="141"/>
      <c r="DL133" s="141"/>
      <c r="DM133" s="141"/>
      <c r="DN133" s="151"/>
      <c r="DO133" s="151"/>
      <c r="DP133" s="153"/>
      <c r="DQ133" s="24"/>
      <c r="DR133" s="24"/>
      <c r="DS133" s="24"/>
      <c r="DT133" s="24"/>
      <c r="DU133" s="24"/>
      <c r="DV133" s="24"/>
      <c r="DW133" s="24"/>
      <c r="DX133" s="24"/>
      <c r="DY133" s="24"/>
      <c r="DZ133" s="24"/>
      <c r="EA133" s="24"/>
      <c r="EB133" s="24"/>
      <c r="EC133" s="24"/>
      <c r="ED133" s="24"/>
      <c r="EE133" s="24"/>
      <c r="EF133" s="24"/>
      <c r="EG133" s="24"/>
      <c r="EH133" s="24"/>
      <c r="EI133" s="24"/>
      <c r="EJ133" s="24"/>
      <c r="EK133" s="24"/>
      <c r="EL133" s="24"/>
      <c r="EM133" s="24"/>
      <c r="EN133" s="24"/>
      <c r="EO133" s="24"/>
      <c r="EP133" s="24"/>
      <c r="EQ133" s="24"/>
      <c r="ER133" s="24"/>
      <c r="ES133" s="151"/>
      <c r="ET133" s="151"/>
      <c r="EU133" s="153"/>
      <c r="EV133" s="24"/>
      <c r="EW133" s="125"/>
      <c r="EX133" s="24"/>
      <c r="EY133" s="24"/>
      <c r="EZ133" s="24"/>
      <c r="FA133" s="24"/>
      <c r="FB133" s="24"/>
      <c r="FC133" s="24"/>
      <c r="FD133" s="24"/>
      <c r="FE133" s="24"/>
      <c r="FF133" s="24"/>
      <c r="FG133" s="24"/>
      <c r="FH133" s="24"/>
      <c r="FI133" s="24"/>
      <c r="FJ133" s="24"/>
      <c r="FK133" s="24"/>
      <c r="FL133" s="24"/>
      <c r="FM133" s="24"/>
      <c r="FN133" s="24"/>
      <c r="FO133" s="24"/>
      <c r="FP133" s="24"/>
      <c r="FQ133" s="24"/>
      <c r="FR133" s="24">
        <v>6</v>
      </c>
      <c r="FS133" s="24"/>
      <c r="FT133" s="24"/>
      <c r="FU133" s="24"/>
      <c r="FV133" s="24"/>
      <c r="FW133" s="24"/>
      <c r="FX133" s="24"/>
      <c r="FY133" s="24"/>
      <c r="FZ133" s="24"/>
      <c r="GA133" s="151"/>
      <c r="GB133" s="151"/>
      <c r="GC133" s="153"/>
      <c r="GD133" s="24"/>
      <c r="GE133" s="24"/>
      <c r="GF133" s="24"/>
      <c r="GG133" s="24"/>
      <c r="GH133" s="24"/>
      <c r="GI133" s="24"/>
      <c r="GJ133" s="24"/>
      <c r="GK133" s="24"/>
      <c r="GL133" s="24"/>
      <c r="GM133" s="24"/>
      <c r="GN133" s="24"/>
      <c r="GO133" s="24"/>
      <c r="GP133" s="24"/>
      <c r="GQ133" s="24"/>
      <c r="GR133" s="24"/>
      <c r="GS133" s="24"/>
      <c r="GT133" s="24"/>
      <c r="GU133" s="24"/>
      <c r="GV133" s="24"/>
      <c r="GW133" s="24"/>
      <c r="GX133" s="24"/>
      <c r="GY133" s="24"/>
      <c r="GZ133" s="24"/>
      <c r="HA133" s="24"/>
      <c r="HB133" s="24"/>
      <c r="HC133" s="24"/>
      <c r="HD133" s="24"/>
      <c r="HE133" s="24"/>
      <c r="HF133" s="24"/>
      <c r="HG133" s="24"/>
      <c r="HH133" s="151"/>
      <c r="HI133" s="151"/>
      <c r="HJ133" s="153"/>
      <c r="HK133" s="24"/>
      <c r="HL133" s="24"/>
      <c r="HM133" s="24"/>
      <c r="HN133" s="24"/>
      <c r="HO133" s="24"/>
      <c r="HP133" s="24"/>
      <c r="HQ133" s="24"/>
      <c r="HR133" s="24"/>
      <c r="HS133" s="24"/>
      <c r="HT133" s="24"/>
      <c r="HU133" s="24"/>
      <c r="HV133" s="24"/>
      <c r="HW133" s="24"/>
      <c r="HX133" s="24"/>
      <c r="HY133" s="24"/>
      <c r="HZ133" s="24"/>
      <c r="IA133" s="24"/>
      <c r="IB133" s="24"/>
      <c r="IC133" s="24"/>
      <c r="ID133" s="24"/>
      <c r="IE133" s="24"/>
      <c r="IF133" s="24"/>
      <c r="IG133" s="24"/>
      <c r="IH133" s="24"/>
      <c r="II133" s="24"/>
      <c r="IJ133" s="24"/>
      <c r="IK133" s="24"/>
      <c r="IL133" s="24"/>
      <c r="IM133" s="24"/>
      <c r="IN133" s="24"/>
      <c r="IO133" s="24"/>
      <c r="IP133" s="151"/>
      <c r="IQ133" s="151"/>
      <c r="IR133" s="153"/>
      <c r="IS133" s="24"/>
      <c r="IT133" s="24"/>
      <c r="IU133" s="24"/>
      <c r="IV133" s="24"/>
      <c r="IW133" s="24"/>
      <c r="IX133" s="24"/>
      <c r="IY133" s="24"/>
      <c r="IZ133" s="24"/>
      <c r="JA133" s="24"/>
      <c r="JB133" s="24"/>
      <c r="JC133" s="24"/>
      <c r="JD133" s="24"/>
      <c r="JE133" s="24"/>
      <c r="JF133" s="24"/>
      <c r="JG133" s="24"/>
      <c r="JH133" s="24"/>
      <c r="JI133" s="24"/>
      <c r="JJ133" s="24"/>
      <c r="JK133" s="24"/>
      <c r="JL133" s="24"/>
      <c r="JM133" s="24"/>
      <c r="JN133" s="24"/>
      <c r="JO133" s="24"/>
      <c r="JP133" s="24"/>
      <c r="JQ133" s="24"/>
      <c r="JR133" s="24"/>
      <c r="JS133" s="24"/>
      <c r="JT133" s="24"/>
      <c r="JU133" s="25"/>
      <c r="JV133" s="24"/>
      <c r="JW133" s="151"/>
      <c r="JX133" s="151"/>
      <c r="JY133" s="153"/>
      <c r="JZ133" s="24"/>
      <c r="KA133" s="24"/>
      <c r="KB133" s="24"/>
      <c r="KC133" s="24"/>
      <c r="KD133" s="24"/>
      <c r="KE133" s="24"/>
      <c r="KF133" s="24"/>
      <c r="KG133" s="24"/>
      <c r="KH133" s="24"/>
      <c r="KI133" s="24"/>
      <c r="KJ133" s="24"/>
      <c r="KK133" s="24"/>
      <c r="KL133" s="24"/>
      <c r="KM133" s="24"/>
      <c r="KN133" s="24"/>
      <c r="KO133" s="24"/>
      <c r="KP133" s="24"/>
      <c r="KQ133" s="24"/>
      <c r="KR133" s="24"/>
      <c r="KS133" s="24"/>
      <c r="KT133" s="24"/>
      <c r="KU133" s="24"/>
      <c r="KV133" s="24"/>
      <c r="KW133" s="24"/>
      <c r="KX133" s="24"/>
      <c r="KY133" s="24"/>
      <c r="KZ133" s="24"/>
      <c r="LA133" s="24"/>
      <c r="LB133" s="24"/>
      <c r="LC133" s="24"/>
      <c r="LD133" s="24"/>
      <c r="LE133" s="151"/>
      <c r="LF133" s="151"/>
      <c r="LG133" s="153"/>
      <c r="LH133" s="24"/>
      <c r="LI133" s="24"/>
      <c r="LJ133" s="24"/>
      <c r="LK133" s="24"/>
      <c r="LL133" s="24"/>
      <c r="LM133" s="24"/>
      <c r="LN133" s="24"/>
      <c r="LO133" s="24"/>
      <c r="LP133" s="24"/>
      <c r="LQ133" s="24"/>
      <c r="LR133" s="24"/>
      <c r="LS133" s="24"/>
      <c r="LT133" s="24"/>
      <c r="LU133" s="24"/>
      <c r="LV133" s="24"/>
      <c r="LW133" s="24"/>
      <c r="LX133" s="24"/>
      <c r="LY133" s="24"/>
      <c r="LZ133" s="24"/>
      <c r="MA133" s="24"/>
      <c r="MB133" s="24"/>
      <c r="MC133" s="24"/>
      <c r="MD133" s="24"/>
      <c r="ME133" s="24"/>
      <c r="MF133" s="24"/>
      <c r="MG133" s="24"/>
      <c r="MH133" s="24"/>
      <c r="MI133" s="24"/>
      <c r="MJ133" s="24"/>
      <c r="MK133" s="24"/>
      <c r="ML133" s="24"/>
    </row>
    <row r="134" spans="1:350" ht="13.9" hidden="1" customHeight="1" outlineLevel="3" x14ac:dyDescent="0.2">
      <c r="A134" s="185" t="s">
        <v>142</v>
      </c>
      <c r="B134" s="218" t="s">
        <v>1079</v>
      </c>
      <c r="C134" s="214" t="s">
        <v>59</v>
      </c>
      <c r="D134" s="216">
        <v>6</v>
      </c>
      <c r="E134" s="175"/>
      <c r="F134" s="175">
        <f>D134-E134</f>
        <v>6</v>
      </c>
      <c r="G134" s="175" t="s">
        <v>847</v>
      </c>
      <c r="H134" s="170" t="s">
        <v>868</v>
      </c>
      <c r="I134" s="170" t="s">
        <v>871</v>
      </c>
      <c r="J134" s="212">
        <f ca="1">E134+Q134+AX134+CF134+DN134+ES134+GA134+HH134+IP134+JW134+LE134</f>
        <v>6</v>
      </c>
      <c r="K134" s="212">
        <f>E134+R134+AY134+CG134+DO134+ET134+GB134+HI134+IQ134+JX134+LF134</f>
        <v>6</v>
      </c>
      <c r="L134" s="172">
        <f ca="1">K134/J134</f>
        <v>1</v>
      </c>
      <c r="M134" s="172">
        <f>K134/D134</f>
        <v>1</v>
      </c>
      <c r="N134" s="183">
        <f ca="1">SUMIF($EV$8:$FZ$9,$O$5,$EV135:$FZ135)-SUMIF($EV$8:$FZ$9,$Q$5,$EV135:$FZ135)</f>
        <v>0</v>
      </c>
      <c r="O134" s="156"/>
      <c r="P134" s="16" t="s">
        <v>25</v>
      </c>
      <c r="Q134" s="150">
        <v>0</v>
      </c>
      <c r="R134" s="150">
        <v>0</v>
      </c>
      <c r="S134" s="152" t="e">
        <v>#DIV/0!</v>
      </c>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50">
        <f t="shared" ca="1" si="308"/>
        <v>0</v>
      </c>
      <c r="AY134" s="150">
        <f>SUM(BA135:CE135)</f>
        <v>0</v>
      </c>
      <c r="AZ134" s="152" t="e">
        <f ca="1">AY134/AX134</f>
        <v>#DIV/0!</v>
      </c>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50">
        <f t="shared" ref="CF134" si="356">SUM(CI134:DM134)</f>
        <v>0</v>
      </c>
      <c r="CG134" s="150">
        <f>SUM(CI135:DM135)</f>
        <v>0</v>
      </c>
      <c r="CH134" s="152" t="e">
        <f>CG134/CF134</f>
        <v>#DIV/0!</v>
      </c>
      <c r="CI134" s="129"/>
      <c r="CJ134" s="129"/>
      <c r="CK134" s="129"/>
      <c r="CL134" s="129"/>
      <c r="CM134" s="129"/>
      <c r="CN134" s="129"/>
      <c r="CO134" s="129"/>
      <c r="CP134" s="101"/>
      <c r="CQ134" s="101"/>
      <c r="CR134" s="101"/>
      <c r="CS134" s="101"/>
      <c r="CT134" s="101"/>
      <c r="CU134" s="101"/>
      <c r="CV134" s="101"/>
      <c r="CW134" s="129"/>
      <c r="CX134" s="129"/>
      <c r="CY134" s="129"/>
      <c r="CZ134" s="129"/>
      <c r="DA134" s="129"/>
      <c r="DB134" s="129"/>
      <c r="DC134" s="129"/>
      <c r="DD134" s="129"/>
      <c r="DE134" s="129"/>
      <c r="DF134" s="129"/>
      <c r="DG134" s="129"/>
      <c r="DH134" s="129"/>
      <c r="DI134" s="129"/>
      <c r="DJ134" s="129"/>
      <c r="DK134" s="129"/>
      <c r="DL134" s="129"/>
      <c r="DM134" s="129"/>
      <c r="DN134" s="150">
        <f t="shared" ref="DN134" si="357">SUM(DQ134:ER134)</f>
        <v>6</v>
      </c>
      <c r="DO134" s="150">
        <f>SUM(DQ135:ER135)</f>
        <v>0</v>
      </c>
      <c r="DP134" s="152">
        <f t="shared" si="257"/>
        <v>0</v>
      </c>
      <c r="DQ134" s="16"/>
      <c r="DR134" s="16"/>
      <c r="DS134" s="16"/>
      <c r="DT134" s="16"/>
      <c r="DU134" s="16"/>
      <c r="DV134" s="16"/>
      <c r="DW134" s="16"/>
      <c r="DX134" s="16"/>
      <c r="DY134" s="16"/>
      <c r="DZ134" s="16"/>
      <c r="EA134" s="16"/>
      <c r="EB134" s="16"/>
      <c r="EC134" s="16"/>
      <c r="ED134" s="16"/>
      <c r="EE134" s="16"/>
      <c r="EF134" s="16">
        <v>3</v>
      </c>
      <c r="EG134" s="16">
        <v>3</v>
      </c>
      <c r="EH134" s="16"/>
      <c r="EI134" s="16"/>
      <c r="EJ134" s="16"/>
      <c r="EK134" s="16"/>
      <c r="EL134" s="16"/>
      <c r="EM134" s="16"/>
      <c r="EN134" s="16"/>
      <c r="EO134" s="16"/>
      <c r="EP134" s="16"/>
      <c r="EQ134" s="16"/>
      <c r="ER134" s="16"/>
      <c r="ES134" s="150">
        <f t="shared" ca="1" si="337"/>
        <v>0</v>
      </c>
      <c r="ET134" s="150">
        <f t="shared" si="293"/>
        <v>6</v>
      </c>
      <c r="EU134" s="152" t="e">
        <f t="shared" ca="1" si="294"/>
        <v>#DIV/0!</v>
      </c>
      <c r="EV134" s="16"/>
      <c r="EW134" s="67"/>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50">
        <f t="shared" ref="GA134" ca="1" si="358">SUMIF($GD$8:$HG$9,$O$5,GD134:HG134)</f>
        <v>0</v>
      </c>
      <c r="GB134" s="150">
        <f t="shared" ref="GB134" si="359">SUM(GD135:HG135)</f>
        <v>0</v>
      </c>
      <c r="GC134" s="152" t="e">
        <f t="shared" ref="GC134" ca="1" si="360">GB134/GA134</f>
        <v>#DIV/0!</v>
      </c>
      <c r="GD134" s="16"/>
      <c r="GE134" s="16"/>
      <c r="GF134" s="16"/>
      <c r="GG134" s="16"/>
      <c r="GH134" s="16"/>
      <c r="GI134" s="16"/>
      <c r="GJ134" s="16"/>
      <c r="GK134" s="16"/>
      <c r="GL134" s="16"/>
      <c r="GM134" s="16"/>
      <c r="GN134" s="16"/>
      <c r="GO134" s="16"/>
      <c r="GP134" s="16"/>
      <c r="GQ134" s="16"/>
      <c r="GR134" s="16"/>
      <c r="GS134" s="16"/>
      <c r="GT134" s="16"/>
      <c r="GU134" s="16"/>
      <c r="GV134" s="16"/>
      <c r="GW134" s="16"/>
      <c r="GX134" s="16"/>
      <c r="GY134" s="16"/>
      <c r="GZ134" s="16"/>
      <c r="HA134" s="16"/>
      <c r="HB134" s="16"/>
      <c r="HC134" s="16"/>
      <c r="HD134" s="16"/>
      <c r="HE134" s="16"/>
      <c r="HF134" s="16"/>
      <c r="HG134" s="16"/>
      <c r="HH134" s="150"/>
      <c r="HI134" s="150">
        <v>0</v>
      </c>
      <c r="HJ134" s="152" t="e">
        <v>#DIV/0!</v>
      </c>
      <c r="HK134" s="16"/>
      <c r="HL134" s="16"/>
      <c r="HM134" s="16"/>
      <c r="HN134" s="16"/>
      <c r="HO134" s="16"/>
      <c r="HP134" s="16"/>
      <c r="HQ134" s="16"/>
      <c r="HR134" s="16"/>
      <c r="HS134" s="16"/>
      <c r="HT134" s="16"/>
      <c r="HU134" s="16"/>
      <c r="HV134" s="16"/>
      <c r="HW134" s="16"/>
      <c r="HX134" s="16"/>
      <c r="HY134" s="16"/>
      <c r="HZ134" s="16"/>
      <c r="IA134" s="16"/>
      <c r="IB134" s="16"/>
      <c r="IC134" s="16"/>
      <c r="ID134" s="16"/>
      <c r="IE134" s="16"/>
      <c r="IF134" s="16"/>
      <c r="IG134" s="16"/>
      <c r="IH134" s="16"/>
      <c r="II134" s="16"/>
      <c r="IJ134" s="16"/>
      <c r="IK134" s="16"/>
      <c r="IL134" s="16"/>
      <c r="IM134" s="16"/>
      <c r="IN134" s="16"/>
      <c r="IO134" s="16"/>
      <c r="IP134" s="150"/>
      <c r="IQ134" s="150">
        <v>0</v>
      </c>
      <c r="IR134" s="152" t="e">
        <v>#DIV/0!</v>
      </c>
      <c r="IS134" s="16"/>
      <c r="IT134" s="16"/>
      <c r="IU134" s="16"/>
      <c r="IV134" s="16"/>
      <c r="IW134" s="16"/>
      <c r="IX134" s="16"/>
      <c r="IY134" s="16"/>
      <c r="IZ134" s="16"/>
      <c r="JA134" s="16"/>
      <c r="JB134" s="16"/>
      <c r="JC134" s="16"/>
      <c r="JD134" s="16"/>
      <c r="JE134" s="16"/>
      <c r="JF134" s="16"/>
      <c r="JG134" s="16"/>
      <c r="JH134" s="16"/>
      <c r="JI134" s="16"/>
      <c r="JJ134" s="16"/>
      <c r="JK134" s="16"/>
      <c r="JL134" s="16"/>
      <c r="JM134" s="16"/>
      <c r="JN134" s="16"/>
      <c r="JO134" s="16"/>
      <c r="JP134" s="16"/>
      <c r="JQ134" s="16"/>
      <c r="JR134" s="16"/>
      <c r="JS134" s="16"/>
      <c r="JT134" s="16"/>
      <c r="JU134" s="23"/>
      <c r="JV134" s="16"/>
      <c r="JW134" s="150"/>
      <c r="JX134" s="150">
        <v>0</v>
      </c>
      <c r="JY134" s="152" t="e">
        <v>#DIV/0!</v>
      </c>
      <c r="JZ134" s="16"/>
      <c r="KA134" s="16"/>
      <c r="KB134" s="16"/>
      <c r="KC134" s="16"/>
      <c r="KD134" s="16"/>
      <c r="KE134" s="16"/>
      <c r="KF134" s="16"/>
      <c r="KG134" s="16"/>
      <c r="KH134" s="16"/>
      <c r="KI134" s="16"/>
      <c r="KJ134" s="16"/>
      <c r="KK134" s="16"/>
      <c r="KL134" s="16"/>
      <c r="KM134" s="16"/>
      <c r="KN134" s="16"/>
      <c r="KO134" s="16"/>
      <c r="KP134" s="16"/>
      <c r="KQ134" s="16"/>
      <c r="KR134" s="16"/>
      <c r="KS134" s="16"/>
      <c r="KT134" s="16"/>
      <c r="KU134" s="16"/>
      <c r="KV134" s="16"/>
      <c r="KW134" s="16"/>
      <c r="KX134" s="16"/>
      <c r="KY134" s="16"/>
      <c r="KZ134" s="16"/>
      <c r="LA134" s="16"/>
      <c r="LB134" s="16"/>
      <c r="LC134" s="16"/>
      <c r="LD134" s="16"/>
      <c r="LE134" s="150"/>
      <c r="LF134" s="150">
        <v>0</v>
      </c>
      <c r="LG134" s="152" t="e">
        <v>#DIV/0!</v>
      </c>
      <c r="LH134" s="16"/>
      <c r="LI134" s="16"/>
      <c r="LJ134" s="16"/>
      <c r="LK134" s="16"/>
      <c r="LL134" s="16"/>
      <c r="LM134" s="16"/>
      <c r="LN134" s="16"/>
      <c r="LO134" s="16"/>
      <c r="LP134" s="16"/>
      <c r="LQ134" s="16"/>
      <c r="LR134" s="16"/>
      <c r="LS134" s="16"/>
      <c r="LT134" s="16"/>
      <c r="LU134" s="16"/>
      <c r="LV134" s="16"/>
      <c r="LW134" s="16"/>
      <c r="LX134" s="16"/>
      <c r="LY134" s="16"/>
      <c r="LZ134" s="16"/>
      <c r="MA134" s="16"/>
      <c r="MB134" s="16"/>
      <c r="MC134" s="16"/>
      <c r="MD134" s="16"/>
      <c r="ME134" s="16"/>
      <c r="MF134" s="16"/>
      <c r="MG134" s="16"/>
      <c r="MH134" s="16"/>
      <c r="MI134" s="16"/>
      <c r="MJ134" s="16"/>
      <c r="MK134" s="16"/>
      <c r="ML134" s="16"/>
    </row>
    <row r="135" spans="1:350" ht="13.9" hidden="1" customHeight="1" outlineLevel="3" x14ac:dyDescent="0.2">
      <c r="A135" s="186"/>
      <c r="B135" s="219"/>
      <c r="C135" s="215"/>
      <c r="D135" s="217"/>
      <c r="E135" s="176"/>
      <c r="F135" s="176"/>
      <c r="G135" s="176"/>
      <c r="H135" s="171"/>
      <c r="I135" s="171"/>
      <c r="J135" s="213"/>
      <c r="K135" s="213"/>
      <c r="L135" s="173"/>
      <c r="M135" s="173"/>
      <c r="N135" s="184"/>
      <c r="O135" s="157"/>
      <c r="P135" s="17" t="s">
        <v>26</v>
      </c>
      <c r="Q135" s="151"/>
      <c r="R135" s="151"/>
      <c r="S135" s="153"/>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151"/>
      <c r="AY135" s="151"/>
      <c r="AZ135" s="153"/>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151"/>
      <c r="CG135" s="151"/>
      <c r="CH135" s="153"/>
      <c r="CI135" s="141"/>
      <c r="CJ135" s="141"/>
      <c r="CK135" s="141"/>
      <c r="CL135" s="141"/>
      <c r="CM135" s="141"/>
      <c r="CN135" s="141"/>
      <c r="CO135" s="141"/>
      <c r="CP135" s="95"/>
      <c r="CQ135" s="95"/>
      <c r="CR135" s="95"/>
      <c r="CS135" s="95"/>
      <c r="CT135" s="95"/>
      <c r="CU135" s="95"/>
      <c r="CV135" s="95"/>
      <c r="CW135" s="141"/>
      <c r="CX135" s="141"/>
      <c r="CY135" s="141"/>
      <c r="CZ135" s="141"/>
      <c r="DA135" s="141"/>
      <c r="DB135" s="141"/>
      <c r="DC135" s="141"/>
      <c r="DD135" s="141"/>
      <c r="DE135" s="141"/>
      <c r="DF135" s="141"/>
      <c r="DG135" s="141"/>
      <c r="DH135" s="141"/>
      <c r="DI135" s="141"/>
      <c r="DJ135" s="141"/>
      <c r="DK135" s="141"/>
      <c r="DL135" s="141"/>
      <c r="DM135" s="141"/>
      <c r="DN135" s="151"/>
      <c r="DO135" s="151"/>
      <c r="DP135" s="153"/>
      <c r="DQ135" s="24"/>
      <c r="DR135" s="24"/>
      <c r="DS135" s="24"/>
      <c r="DT135" s="24"/>
      <c r="DU135" s="24"/>
      <c r="DV135" s="24"/>
      <c r="DW135" s="24"/>
      <c r="DX135" s="24"/>
      <c r="DY135" s="24"/>
      <c r="DZ135" s="24"/>
      <c r="EA135" s="24"/>
      <c r="EB135" s="24"/>
      <c r="EC135" s="24"/>
      <c r="ED135" s="24"/>
      <c r="EE135" s="24"/>
      <c r="EF135" s="24"/>
      <c r="EG135" s="24"/>
      <c r="EH135" s="24"/>
      <c r="EI135" s="24"/>
      <c r="EJ135" s="24"/>
      <c r="EK135" s="24"/>
      <c r="EL135" s="24"/>
      <c r="EM135" s="24"/>
      <c r="EN135" s="24"/>
      <c r="EO135" s="24"/>
      <c r="EP135" s="24"/>
      <c r="EQ135" s="24"/>
      <c r="ER135" s="24"/>
      <c r="ES135" s="151"/>
      <c r="ET135" s="151"/>
      <c r="EU135" s="153"/>
      <c r="EV135" s="24"/>
      <c r="EW135" s="125"/>
      <c r="EX135" s="24"/>
      <c r="EY135" s="24"/>
      <c r="EZ135" s="24"/>
      <c r="FA135" s="24"/>
      <c r="FB135" s="24"/>
      <c r="FC135" s="24"/>
      <c r="FD135" s="24"/>
      <c r="FE135" s="24"/>
      <c r="FF135" s="24"/>
      <c r="FG135" s="24"/>
      <c r="FH135" s="24"/>
      <c r="FI135" s="24"/>
      <c r="FJ135" s="24"/>
      <c r="FK135" s="24"/>
      <c r="FL135" s="24"/>
      <c r="FM135" s="24"/>
      <c r="FN135" s="24"/>
      <c r="FO135" s="24"/>
      <c r="FP135" s="24"/>
      <c r="FQ135" s="24"/>
      <c r="FR135" s="24"/>
      <c r="FS135" s="24"/>
      <c r="FT135" s="24"/>
      <c r="FU135" s="24"/>
      <c r="FV135" s="24"/>
      <c r="FW135" s="24"/>
      <c r="FX135" s="24"/>
      <c r="FY135" s="24">
        <v>6</v>
      </c>
      <c r="FZ135" s="24"/>
      <c r="GA135" s="151"/>
      <c r="GB135" s="151"/>
      <c r="GC135" s="153"/>
      <c r="GD135" s="24"/>
      <c r="GE135" s="24"/>
      <c r="GF135" s="24"/>
      <c r="GG135" s="24"/>
      <c r="GH135" s="24"/>
      <c r="GI135" s="24"/>
      <c r="GJ135" s="24"/>
      <c r="GK135" s="24"/>
      <c r="GL135" s="24"/>
      <c r="GM135" s="24"/>
      <c r="GN135" s="24"/>
      <c r="GO135" s="24"/>
      <c r="GP135" s="24"/>
      <c r="GQ135" s="24"/>
      <c r="GR135" s="24"/>
      <c r="GS135" s="24"/>
      <c r="GT135" s="24"/>
      <c r="GU135" s="24"/>
      <c r="GV135" s="24"/>
      <c r="GW135" s="24"/>
      <c r="GX135" s="24"/>
      <c r="GY135" s="24"/>
      <c r="GZ135" s="24"/>
      <c r="HA135" s="24"/>
      <c r="HB135" s="24"/>
      <c r="HC135" s="24"/>
      <c r="HD135" s="24"/>
      <c r="HE135" s="24"/>
      <c r="HF135" s="24"/>
      <c r="HG135" s="24"/>
      <c r="HH135" s="151"/>
      <c r="HI135" s="151"/>
      <c r="HJ135" s="153"/>
      <c r="HK135" s="24"/>
      <c r="HL135" s="24"/>
      <c r="HM135" s="24"/>
      <c r="HN135" s="24"/>
      <c r="HO135" s="24"/>
      <c r="HP135" s="24"/>
      <c r="HQ135" s="24"/>
      <c r="HR135" s="24"/>
      <c r="HS135" s="24"/>
      <c r="HT135" s="24"/>
      <c r="HU135" s="24"/>
      <c r="HV135" s="24"/>
      <c r="HW135" s="24"/>
      <c r="HX135" s="24"/>
      <c r="HY135" s="24"/>
      <c r="HZ135" s="24"/>
      <c r="IA135" s="24"/>
      <c r="IB135" s="24"/>
      <c r="IC135" s="24"/>
      <c r="ID135" s="24"/>
      <c r="IE135" s="24"/>
      <c r="IF135" s="24"/>
      <c r="IG135" s="24"/>
      <c r="IH135" s="24"/>
      <c r="II135" s="24"/>
      <c r="IJ135" s="24"/>
      <c r="IK135" s="24"/>
      <c r="IL135" s="24"/>
      <c r="IM135" s="24"/>
      <c r="IN135" s="24"/>
      <c r="IO135" s="24"/>
      <c r="IP135" s="151"/>
      <c r="IQ135" s="151"/>
      <c r="IR135" s="153"/>
      <c r="IS135" s="24"/>
      <c r="IT135" s="24"/>
      <c r="IU135" s="24"/>
      <c r="IV135" s="24"/>
      <c r="IW135" s="24"/>
      <c r="IX135" s="24"/>
      <c r="IY135" s="24"/>
      <c r="IZ135" s="24"/>
      <c r="JA135" s="24"/>
      <c r="JB135" s="24"/>
      <c r="JC135" s="24"/>
      <c r="JD135" s="24"/>
      <c r="JE135" s="24"/>
      <c r="JF135" s="24"/>
      <c r="JG135" s="24"/>
      <c r="JH135" s="24"/>
      <c r="JI135" s="24"/>
      <c r="JJ135" s="24"/>
      <c r="JK135" s="24"/>
      <c r="JL135" s="24"/>
      <c r="JM135" s="24"/>
      <c r="JN135" s="24"/>
      <c r="JO135" s="24"/>
      <c r="JP135" s="24"/>
      <c r="JQ135" s="24"/>
      <c r="JR135" s="24"/>
      <c r="JS135" s="24"/>
      <c r="JT135" s="24"/>
      <c r="JU135" s="25"/>
      <c r="JV135" s="24"/>
      <c r="JW135" s="151"/>
      <c r="JX135" s="151"/>
      <c r="JY135" s="153"/>
      <c r="JZ135" s="24"/>
      <c r="KA135" s="24"/>
      <c r="KB135" s="24"/>
      <c r="KC135" s="24"/>
      <c r="KD135" s="24"/>
      <c r="KE135" s="24"/>
      <c r="KF135" s="24"/>
      <c r="KG135" s="24"/>
      <c r="KH135" s="24"/>
      <c r="KI135" s="24"/>
      <c r="KJ135" s="24"/>
      <c r="KK135" s="24"/>
      <c r="KL135" s="24"/>
      <c r="KM135" s="24"/>
      <c r="KN135" s="24"/>
      <c r="KO135" s="24"/>
      <c r="KP135" s="24"/>
      <c r="KQ135" s="24"/>
      <c r="KR135" s="24"/>
      <c r="KS135" s="24"/>
      <c r="KT135" s="24"/>
      <c r="KU135" s="24"/>
      <c r="KV135" s="24"/>
      <c r="KW135" s="24"/>
      <c r="KX135" s="24"/>
      <c r="KY135" s="24"/>
      <c r="KZ135" s="24"/>
      <c r="LA135" s="24"/>
      <c r="LB135" s="24"/>
      <c r="LC135" s="24"/>
      <c r="LD135" s="24"/>
      <c r="LE135" s="151"/>
      <c r="LF135" s="151"/>
      <c r="LG135" s="153"/>
      <c r="LH135" s="24"/>
      <c r="LI135" s="24"/>
      <c r="LJ135" s="24"/>
      <c r="LK135" s="24"/>
      <c r="LL135" s="24"/>
      <c r="LM135" s="24"/>
      <c r="LN135" s="24"/>
      <c r="LO135" s="24"/>
      <c r="LP135" s="24"/>
      <c r="LQ135" s="24"/>
      <c r="LR135" s="24"/>
      <c r="LS135" s="24"/>
      <c r="LT135" s="24"/>
      <c r="LU135" s="24"/>
      <c r="LV135" s="24"/>
      <c r="LW135" s="24"/>
      <c r="LX135" s="24"/>
      <c r="LY135" s="24"/>
      <c r="LZ135" s="24"/>
      <c r="MA135" s="24"/>
      <c r="MB135" s="24"/>
      <c r="MC135" s="24"/>
      <c r="MD135" s="24"/>
      <c r="ME135" s="24"/>
      <c r="MF135" s="24"/>
      <c r="MG135" s="24"/>
      <c r="MH135" s="24"/>
      <c r="MI135" s="24"/>
      <c r="MJ135" s="24"/>
      <c r="MK135" s="24"/>
      <c r="ML135" s="24"/>
    </row>
    <row r="136" spans="1:350" ht="13.9" hidden="1" customHeight="1" outlineLevel="3" x14ac:dyDescent="0.2">
      <c r="A136" s="185" t="s">
        <v>143</v>
      </c>
      <c r="B136" s="218" t="s">
        <v>805</v>
      </c>
      <c r="C136" s="214" t="s">
        <v>37</v>
      </c>
      <c r="D136" s="216">
        <v>11.3</v>
      </c>
      <c r="E136" s="175"/>
      <c r="F136" s="175">
        <f>D136-E136</f>
        <v>11.3</v>
      </c>
      <c r="G136" s="175" t="s">
        <v>846</v>
      </c>
      <c r="H136" s="170" t="s">
        <v>871</v>
      </c>
      <c r="I136" s="170" t="s">
        <v>827</v>
      </c>
      <c r="J136" s="212">
        <f ca="1">E136+Q136+AX136+CF136+DN136+ES136+GA136+HH136+IP136+JW136+LE136</f>
        <v>11.3</v>
      </c>
      <c r="K136" s="212">
        <f>E136+R136+AY136+CG136+DO136+ET136+GB136+HI136+IQ136+JX136+LF136</f>
        <v>11.301</v>
      </c>
      <c r="L136" s="172">
        <f ca="1">K136/J136</f>
        <v>1.0000884955752212</v>
      </c>
      <c r="M136" s="172">
        <f>K136/D136</f>
        <v>1.0000884955752212</v>
      </c>
      <c r="N136" s="183">
        <f ca="1">SUMIF($EV$8:$FZ$9,$O$5,$EV137:$FZ137)-SUMIF($EV$8:$FZ$9,$Q$5,$EV137:$FZ137)</f>
        <v>0</v>
      </c>
      <c r="O136" s="156"/>
      <c r="P136" s="16" t="s">
        <v>25</v>
      </c>
      <c r="Q136" s="150">
        <v>0</v>
      </c>
      <c r="R136" s="150">
        <v>0</v>
      </c>
      <c r="S136" s="152" t="e">
        <v>#DIV/0!</v>
      </c>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50">
        <f t="shared" ca="1" si="308"/>
        <v>0</v>
      </c>
      <c r="AY136" s="150">
        <f>SUM(BA137:CE137)</f>
        <v>0</v>
      </c>
      <c r="AZ136" s="152" t="e">
        <f ca="1">AY136/AX136</f>
        <v>#DIV/0!</v>
      </c>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50">
        <f t="shared" ref="CF136" si="361">SUM(CI136:DM136)</f>
        <v>0</v>
      </c>
      <c r="CG136" s="150">
        <f>SUM(CI137:DM137)</f>
        <v>0</v>
      </c>
      <c r="CH136" s="152" t="e">
        <f>CG136/CF136</f>
        <v>#DIV/0!</v>
      </c>
      <c r="CI136" s="129"/>
      <c r="CJ136" s="129"/>
      <c r="CK136" s="129"/>
      <c r="CL136" s="129"/>
      <c r="CM136" s="129"/>
      <c r="CN136" s="129"/>
      <c r="CO136" s="129"/>
      <c r="CP136" s="101"/>
      <c r="CQ136" s="101"/>
      <c r="CR136" s="101"/>
      <c r="CS136" s="101"/>
      <c r="CT136" s="101"/>
      <c r="CU136" s="101"/>
      <c r="CV136" s="101"/>
      <c r="CW136" s="129"/>
      <c r="CX136" s="129"/>
      <c r="CY136" s="129"/>
      <c r="CZ136" s="129"/>
      <c r="DA136" s="129"/>
      <c r="DB136" s="129"/>
      <c r="DC136" s="129"/>
      <c r="DD136" s="129"/>
      <c r="DE136" s="129"/>
      <c r="DF136" s="129"/>
      <c r="DG136" s="129"/>
      <c r="DH136" s="129"/>
      <c r="DI136" s="129"/>
      <c r="DJ136" s="129"/>
      <c r="DK136" s="129"/>
      <c r="DL136" s="129"/>
      <c r="DM136" s="129"/>
      <c r="DN136" s="150">
        <f t="shared" ref="DN136" si="362">SUM(DQ136:ER136)</f>
        <v>11.3</v>
      </c>
      <c r="DO136" s="150">
        <f>SUM(DQ137:ER137)</f>
        <v>0</v>
      </c>
      <c r="DP136" s="152">
        <f t="shared" si="257"/>
        <v>0</v>
      </c>
      <c r="DQ136" s="16"/>
      <c r="DR136" s="16"/>
      <c r="DS136" s="16"/>
      <c r="DT136" s="16"/>
      <c r="DU136" s="16"/>
      <c r="DV136" s="16"/>
      <c r="DW136" s="16"/>
      <c r="DX136" s="16"/>
      <c r="DY136" s="16"/>
      <c r="DZ136" s="16"/>
      <c r="EA136" s="16"/>
      <c r="EB136" s="16"/>
      <c r="EC136" s="16"/>
      <c r="ED136" s="16"/>
      <c r="EE136" s="16"/>
      <c r="EF136" s="16"/>
      <c r="EG136" s="16"/>
      <c r="EH136" s="16">
        <v>2</v>
      </c>
      <c r="EI136" s="16">
        <v>2</v>
      </c>
      <c r="EJ136" s="16">
        <v>2</v>
      </c>
      <c r="EK136" s="16">
        <v>2</v>
      </c>
      <c r="EL136" s="16">
        <v>2</v>
      </c>
      <c r="EM136" s="16">
        <v>1.3</v>
      </c>
      <c r="EN136" s="16"/>
      <c r="EO136" s="16"/>
      <c r="EP136" s="16"/>
      <c r="EQ136" s="16"/>
      <c r="ER136" s="16"/>
      <c r="ES136" s="150">
        <f t="shared" ca="1" si="337"/>
        <v>0</v>
      </c>
      <c r="ET136" s="150">
        <f t="shared" si="293"/>
        <v>0</v>
      </c>
      <c r="EU136" s="152" t="e">
        <f t="shared" ca="1" si="294"/>
        <v>#DIV/0!</v>
      </c>
      <c r="EV136" s="16"/>
      <c r="EW136" s="67"/>
      <c r="EX136" s="16"/>
      <c r="EY136" s="16"/>
      <c r="EZ136" s="16"/>
      <c r="FA136" s="16"/>
      <c r="FB136" s="16"/>
      <c r="FC136" s="16"/>
      <c r="FD136" s="16"/>
      <c r="FE136" s="16"/>
      <c r="FF136" s="16"/>
      <c r="FG136" s="16"/>
      <c r="FH136" s="16"/>
      <c r="FI136" s="16"/>
      <c r="FJ136" s="16"/>
      <c r="FK136" s="16"/>
      <c r="FL136" s="16"/>
      <c r="FM136" s="16"/>
      <c r="FN136" s="16"/>
      <c r="FO136" s="16"/>
      <c r="FP136" s="16"/>
      <c r="FQ136" s="16"/>
      <c r="FR136" s="16"/>
      <c r="FS136" s="16"/>
      <c r="FT136" s="16"/>
      <c r="FU136" s="16"/>
      <c r="FV136" s="16"/>
      <c r="FW136" s="16"/>
      <c r="FX136" s="16"/>
      <c r="FY136" s="16"/>
      <c r="FZ136" s="16"/>
      <c r="GA136" s="150">
        <f t="shared" ref="GA136" ca="1" si="363">SUMIF($GD$8:$HG$9,$O$5,GD136:HG136)</f>
        <v>0</v>
      </c>
      <c r="GB136" s="150">
        <f t="shared" ref="GB136" si="364">SUM(GD137:HG137)</f>
        <v>11.301</v>
      </c>
      <c r="GC136" s="152" t="e">
        <f t="shared" ref="GC136" ca="1" si="365">GB136/GA136</f>
        <v>#DIV/0!</v>
      </c>
      <c r="GD136" s="16"/>
      <c r="GE136" s="16"/>
      <c r="GF136" s="16"/>
      <c r="GG136" s="16"/>
      <c r="GH136" s="16"/>
      <c r="GI136" s="16"/>
      <c r="GJ136" s="16"/>
      <c r="GK136" s="16"/>
      <c r="GL136" s="16"/>
      <c r="GM136" s="16"/>
      <c r="GN136" s="16"/>
      <c r="GO136" s="16"/>
      <c r="GP136" s="16"/>
      <c r="GQ136" s="16"/>
      <c r="GR136" s="16"/>
      <c r="GS136" s="16"/>
      <c r="GT136" s="16"/>
      <c r="GU136" s="16"/>
      <c r="GV136" s="16"/>
      <c r="GW136" s="16"/>
      <c r="GX136" s="16"/>
      <c r="GY136" s="16"/>
      <c r="GZ136" s="16"/>
      <c r="HA136" s="16"/>
      <c r="HB136" s="16"/>
      <c r="HC136" s="16"/>
      <c r="HD136" s="16"/>
      <c r="HE136" s="16"/>
      <c r="HF136" s="16"/>
      <c r="HG136" s="16"/>
      <c r="HH136" s="150"/>
      <c r="HI136" s="150">
        <v>0</v>
      </c>
      <c r="HJ136" s="152" t="e">
        <v>#DIV/0!</v>
      </c>
      <c r="HK136" s="16"/>
      <c r="HL136" s="16"/>
      <c r="HM136" s="16"/>
      <c r="HN136" s="16"/>
      <c r="HO136" s="16"/>
      <c r="HP136" s="16"/>
      <c r="HQ136" s="16"/>
      <c r="HR136" s="16"/>
      <c r="HS136" s="16"/>
      <c r="HT136" s="16"/>
      <c r="HU136" s="16"/>
      <c r="HV136" s="16"/>
      <c r="HW136" s="16"/>
      <c r="HX136" s="16"/>
      <c r="HY136" s="16"/>
      <c r="HZ136" s="16"/>
      <c r="IA136" s="16"/>
      <c r="IB136" s="16"/>
      <c r="IC136" s="16"/>
      <c r="ID136" s="16"/>
      <c r="IE136" s="16"/>
      <c r="IF136" s="16"/>
      <c r="IG136" s="16"/>
      <c r="IH136" s="16"/>
      <c r="II136" s="16"/>
      <c r="IJ136" s="16"/>
      <c r="IK136" s="16"/>
      <c r="IL136" s="16"/>
      <c r="IM136" s="16"/>
      <c r="IN136" s="16"/>
      <c r="IO136" s="16"/>
      <c r="IP136" s="150"/>
      <c r="IQ136" s="150">
        <v>0</v>
      </c>
      <c r="IR136" s="152" t="e">
        <v>#DIV/0!</v>
      </c>
      <c r="IS136" s="16"/>
      <c r="IT136" s="16"/>
      <c r="IU136" s="16"/>
      <c r="IV136" s="16"/>
      <c r="IW136" s="16"/>
      <c r="IX136" s="16"/>
      <c r="IY136" s="16"/>
      <c r="IZ136" s="16"/>
      <c r="JA136" s="16"/>
      <c r="JB136" s="16"/>
      <c r="JC136" s="16"/>
      <c r="JD136" s="16"/>
      <c r="JE136" s="16"/>
      <c r="JF136" s="16"/>
      <c r="JG136" s="16"/>
      <c r="JH136" s="16"/>
      <c r="JI136" s="16"/>
      <c r="JJ136" s="16"/>
      <c r="JK136" s="16"/>
      <c r="JL136" s="16"/>
      <c r="JM136" s="16"/>
      <c r="JN136" s="16"/>
      <c r="JO136" s="16"/>
      <c r="JP136" s="16"/>
      <c r="JQ136" s="16"/>
      <c r="JR136" s="16"/>
      <c r="JS136" s="16"/>
      <c r="JT136" s="16"/>
      <c r="JU136" s="23"/>
      <c r="JV136" s="16"/>
      <c r="JW136" s="150"/>
      <c r="JX136" s="150">
        <v>0</v>
      </c>
      <c r="JY136" s="152" t="e">
        <v>#DIV/0!</v>
      </c>
      <c r="JZ136" s="16"/>
      <c r="KA136" s="16"/>
      <c r="KB136" s="16"/>
      <c r="KC136" s="16"/>
      <c r="KD136" s="16"/>
      <c r="KE136" s="16"/>
      <c r="KF136" s="16"/>
      <c r="KG136" s="16"/>
      <c r="KH136" s="16"/>
      <c r="KI136" s="16"/>
      <c r="KJ136" s="16"/>
      <c r="KK136" s="16"/>
      <c r="KL136" s="16"/>
      <c r="KM136" s="16"/>
      <c r="KN136" s="16"/>
      <c r="KO136" s="16"/>
      <c r="KP136" s="16"/>
      <c r="KQ136" s="16"/>
      <c r="KR136" s="16"/>
      <c r="KS136" s="16"/>
      <c r="KT136" s="16"/>
      <c r="KU136" s="16"/>
      <c r="KV136" s="16"/>
      <c r="KW136" s="16"/>
      <c r="KX136" s="16"/>
      <c r="KY136" s="16"/>
      <c r="KZ136" s="16"/>
      <c r="LA136" s="16"/>
      <c r="LB136" s="16"/>
      <c r="LC136" s="16"/>
      <c r="LD136" s="16"/>
      <c r="LE136" s="150"/>
      <c r="LF136" s="150">
        <v>0</v>
      </c>
      <c r="LG136" s="152" t="e">
        <v>#DIV/0!</v>
      </c>
      <c r="LH136" s="16"/>
      <c r="LI136" s="16"/>
      <c r="LJ136" s="16"/>
      <c r="LK136" s="16"/>
      <c r="LL136" s="16"/>
      <c r="LM136" s="16"/>
      <c r="LN136" s="16"/>
      <c r="LO136" s="16"/>
      <c r="LP136" s="16"/>
      <c r="LQ136" s="16"/>
      <c r="LR136" s="16"/>
      <c r="LS136" s="16"/>
      <c r="LT136" s="16"/>
      <c r="LU136" s="16"/>
      <c r="LV136" s="16"/>
      <c r="LW136" s="16"/>
      <c r="LX136" s="16"/>
      <c r="LY136" s="16"/>
      <c r="LZ136" s="16"/>
      <c r="MA136" s="16"/>
      <c r="MB136" s="16"/>
      <c r="MC136" s="16"/>
      <c r="MD136" s="16"/>
      <c r="ME136" s="16"/>
      <c r="MF136" s="16"/>
      <c r="MG136" s="16"/>
      <c r="MH136" s="16"/>
      <c r="MI136" s="16"/>
      <c r="MJ136" s="16"/>
      <c r="MK136" s="16"/>
      <c r="ML136" s="16"/>
    </row>
    <row r="137" spans="1:350" ht="13.9" hidden="1" customHeight="1" outlineLevel="3" x14ac:dyDescent="0.2">
      <c r="A137" s="186"/>
      <c r="B137" s="219"/>
      <c r="C137" s="215"/>
      <c r="D137" s="217"/>
      <c r="E137" s="176"/>
      <c r="F137" s="176"/>
      <c r="G137" s="176"/>
      <c r="H137" s="171"/>
      <c r="I137" s="171"/>
      <c r="J137" s="213"/>
      <c r="K137" s="213"/>
      <c r="L137" s="173"/>
      <c r="M137" s="173"/>
      <c r="N137" s="184"/>
      <c r="O137" s="157"/>
      <c r="P137" s="17" t="s">
        <v>26</v>
      </c>
      <c r="Q137" s="151"/>
      <c r="R137" s="151"/>
      <c r="S137" s="153"/>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151"/>
      <c r="AY137" s="151"/>
      <c r="AZ137" s="153"/>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151"/>
      <c r="CG137" s="151"/>
      <c r="CH137" s="153"/>
      <c r="CI137" s="141"/>
      <c r="CJ137" s="141"/>
      <c r="CK137" s="141"/>
      <c r="CL137" s="141"/>
      <c r="CM137" s="141"/>
      <c r="CN137" s="141"/>
      <c r="CO137" s="141"/>
      <c r="CP137" s="95"/>
      <c r="CQ137" s="95"/>
      <c r="CR137" s="95"/>
      <c r="CS137" s="95"/>
      <c r="CT137" s="95"/>
      <c r="CU137" s="95"/>
      <c r="CV137" s="95"/>
      <c r="CW137" s="141"/>
      <c r="CX137" s="141"/>
      <c r="CY137" s="141"/>
      <c r="CZ137" s="141"/>
      <c r="DA137" s="141"/>
      <c r="DB137" s="141"/>
      <c r="DC137" s="141"/>
      <c r="DD137" s="141"/>
      <c r="DE137" s="141"/>
      <c r="DF137" s="141"/>
      <c r="DG137" s="141"/>
      <c r="DH137" s="141"/>
      <c r="DI137" s="141"/>
      <c r="DJ137" s="141"/>
      <c r="DK137" s="141"/>
      <c r="DL137" s="141"/>
      <c r="DM137" s="141"/>
      <c r="DN137" s="151"/>
      <c r="DO137" s="151"/>
      <c r="DP137" s="153"/>
      <c r="DQ137" s="24"/>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24"/>
      <c r="ER137" s="24"/>
      <c r="ES137" s="151"/>
      <c r="ET137" s="151"/>
      <c r="EU137" s="153"/>
      <c r="EV137" s="24"/>
      <c r="EW137" s="125"/>
      <c r="EX137" s="24"/>
      <c r="EY137" s="24"/>
      <c r="EZ137" s="24"/>
      <c r="FA137" s="24"/>
      <c r="FB137" s="24"/>
      <c r="FC137" s="24"/>
      <c r="FD137" s="24"/>
      <c r="FE137" s="24"/>
      <c r="FF137" s="24"/>
      <c r="FG137" s="24"/>
      <c r="FH137" s="24"/>
      <c r="FI137" s="24"/>
      <c r="FJ137" s="24"/>
      <c r="FK137" s="24"/>
      <c r="FL137" s="24"/>
      <c r="FM137" s="24"/>
      <c r="FN137" s="24"/>
      <c r="FO137" s="24"/>
      <c r="FP137" s="24"/>
      <c r="FQ137" s="24"/>
      <c r="FR137" s="24"/>
      <c r="FS137" s="24"/>
      <c r="FT137" s="24"/>
      <c r="FU137" s="24"/>
      <c r="FV137" s="24"/>
      <c r="FW137" s="24"/>
      <c r="FX137" s="24"/>
      <c r="FY137" s="24"/>
      <c r="FZ137" s="24"/>
      <c r="GA137" s="151"/>
      <c r="GB137" s="151"/>
      <c r="GC137" s="153"/>
      <c r="GD137" s="24"/>
      <c r="GE137" s="24"/>
      <c r="GF137" s="110">
        <v>4.9809999999999999</v>
      </c>
      <c r="GG137" s="24"/>
      <c r="GH137" s="24"/>
      <c r="GI137" s="24"/>
      <c r="GJ137" s="24"/>
      <c r="GK137" s="24"/>
      <c r="GL137" s="24"/>
      <c r="GM137" s="24"/>
      <c r="GN137" s="24"/>
      <c r="GO137" s="142">
        <v>6.32</v>
      </c>
      <c r="GP137" s="24"/>
      <c r="GQ137" s="24"/>
      <c r="GR137" s="24"/>
      <c r="GS137" s="24"/>
      <c r="GT137" s="24"/>
      <c r="GU137" s="24"/>
      <c r="GV137" s="24"/>
      <c r="GW137" s="24"/>
      <c r="GX137" s="24"/>
      <c r="GY137" s="24"/>
      <c r="GZ137" s="24"/>
      <c r="HA137" s="24"/>
      <c r="HB137" s="24"/>
      <c r="HC137" s="24"/>
      <c r="HD137" s="24"/>
      <c r="HE137" s="24"/>
      <c r="HF137" s="24"/>
      <c r="HG137" s="24"/>
      <c r="HH137" s="151"/>
      <c r="HI137" s="151"/>
      <c r="HJ137" s="153"/>
      <c r="HK137" s="24"/>
      <c r="HL137" s="24"/>
      <c r="HM137" s="24"/>
      <c r="HN137" s="24"/>
      <c r="HO137" s="24"/>
      <c r="HP137" s="24"/>
      <c r="HQ137" s="24"/>
      <c r="HR137" s="24"/>
      <c r="HS137" s="24"/>
      <c r="HT137" s="24"/>
      <c r="HU137" s="24"/>
      <c r="HV137" s="24"/>
      <c r="HW137" s="24"/>
      <c r="HX137" s="24"/>
      <c r="HY137" s="24"/>
      <c r="HZ137" s="24"/>
      <c r="IA137" s="24"/>
      <c r="IB137" s="24"/>
      <c r="IC137" s="24"/>
      <c r="ID137" s="24"/>
      <c r="IE137" s="24"/>
      <c r="IF137" s="24"/>
      <c r="IG137" s="24"/>
      <c r="IH137" s="24"/>
      <c r="II137" s="24"/>
      <c r="IJ137" s="24"/>
      <c r="IK137" s="24"/>
      <c r="IL137" s="24"/>
      <c r="IM137" s="24"/>
      <c r="IN137" s="24"/>
      <c r="IO137" s="24"/>
      <c r="IP137" s="151"/>
      <c r="IQ137" s="151"/>
      <c r="IR137" s="153"/>
      <c r="IS137" s="24"/>
      <c r="IT137" s="24"/>
      <c r="IU137" s="24"/>
      <c r="IV137" s="24"/>
      <c r="IW137" s="24"/>
      <c r="IX137" s="24"/>
      <c r="IY137" s="24"/>
      <c r="IZ137" s="24"/>
      <c r="JA137" s="24"/>
      <c r="JB137" s="24"/>
      <c r="JC137" s="24"/>
      <c r="JD137" s="24"/>
      <c r="JE137" s="24"/>
      <c r="JF137" s="24"/>
      <c r="JG137" s="24"/>
      <c r="JH137" s="24"/>
      <c r="JI137" s="24"/>
      <c r="JJ137" s="24"/>
      <c r="JK137" s="24"/>
      <c r="JL137" s="24"/>
      <c r="JM137" s="24"/>
      <c r="JN137" s="24"/>
      <c r="JO137" s="24"/>
      <c r="JP137" s="24"/>
      <c r="JQ137" s="24"/>
      <c r="JR137" s="24"/>
      <c r="JS137" s="24"/>
      <c r="JT137" s="24"/>
      <c r="JU137" s="25"/>
      <c r="JV137" s="24"/>
      <c r="JW137" s="151"/>
      <c r="JX137" s="151"/>
      <c r="JY137" s="153"/>
      <c r="JZ137" s="24"/>
      <c r="KA137" s="24"/>
      <c r="KB137" s="24"/>
      <c r="KC137" s="24"/>
      <c r="KD137" s="24"/>
      <c r="KE137" s="24"/>
      <c r="KF137" s="24"/>
      <c r="KG137" s="24"/>
      <c r="KH137" s="24"/>
      <c r="KI137" s="24"/>
      <c r="KJ137" s="24"/>
      <c r="KK137" s="24"/>
      <c r="KL137" s="24"/>
      <c r="KM137" s="24"/>
      <c r="KN137" s="24"/>
      <c r="KO137" s="24"/>
      <c r="KP137" s="24"/>
      <c r="KQ137" s="24"/>
      <c r="KR137" s="24"/>
      <c r="KS137" s="24"/>
      <c r="KT137" s="24"/>
      <c r="KU137" s="24"/>
      <c r="KV137" s="24"/>
      <c r="KW137" s="24"/>
      <c r="KX137" s="24"/>
      <c r="KY137" s="24"/>
      <c r="KZ137" s="24"/>
      <c r="LA137" s="24"/>
      <c r="LB137" s="24"/>
      <c r="LC137" s="24"/>
      <c r="LD137" s="24"/>
      <c r="LE137" s="151"/>
      <c r="LF137" s="151"/>
      <c r="LG137" s="153"/>
      <c r="LH137" s="24"/>
      <c r="LI137" s="24"/>
      <c r="LJ137" s="24"/>
      <c r="LK137" s="24"/>
      <c r="LL137" s="24"/>
      <c r="LM137" s="24"/>
      <c r="LN137" s="24"/>
      <c r="LO137" s="24"/>
      <c r="LP137" s="24"/>
      <c r="LQ137" s="24"/>
      <c r="LR137" s="24"/>
      <c r="LS137" s="24"/>
      <c r="LT137" s="24"/>
      <c r="LU137" s="24"/>
      <c r="LV137" s="24"/>
      <c r="LW137" s="24"/>
      <c r="LX137" s="24"/>
      <c r="LY137" s="24"/>
      <c r="LZ137" s="24"/>
      <c r="MA137" s="24"/>
      <c r="MB137" s="24"/>
      <c r="MC137" s="24"/>
      <c r="MD137" s="24"/>
      <c r="ME137" s="24"/>
      <c r="MF137" s="24"/>
      <c r="MG137" s="24"/>
      <c r="MH137" s="24"/>
      <c r="MI137" s="24"/>
      <c r="MJ137" s="24"/>
      <c r="MK137" s="24"/>
      <c r="ML137" s="24"/>
    </row>
    <row r="138" spans="1:350" ht="13.9" hidden="1" customHeight="1" outlineLevel="3" x14ac:dyDescent="0.2">
      <c r="A138" s="185" t="s">
        <v>144</v>
      </c>
      <c r="B138" s="218" t="s">
        <v>116</v>
      </c>
      <c r="C138" s="214" t="s">
        <v>37</v>
      </c>
      <c r="D138" s="216">
        <v>179.39879999999999</v>
      </c>
      <c r="E138" s="175"/>
      <c r="F138" s="175">
        <f>D138-E138</f>
        <v>179.39879999999999</v>
      </c>
      <c r="G138" s="175" t="s">
        <v>965</v>
      </c>
      <c r="H138" s="170" t="s">
        <v>1009</v>
      </c>
      <c r="I138" s="170" t="s">
        <v>1005</v>
      </c>
      <c r="J138" s="212">
        <f ca="1">E138+Q138+AX138+CF138+DN138+ES138+GA138+HH138+IP138+JW138+LE138</f>
        <v>179.4</v>
      </c>
      <c r="K138" s="212">
        <f>E138+R138+AY138+CG138+DO138+ET138+GB138+HI138+IQ138+JX138+LF138</f>
        <v>0</v>
      </c>
      <c r="L138" s="172">
        <f ca="1">K138/J138</f>
        <v>0</v>
      </c>
      <c r="M138" s="172">
        <f>K138/D138</f>
        <v>0</v>
      </c>
      <c r="N138" s="183">
        <f ca="1">SUMIF($EV$8:$FZ$9,$O$5,$EV139:$FZ139)-SUMIF($EV$8:$FZ$9,$Q$5,$EV139:$FZ139)</f>
        <v>0</v>
      </c>
      <c r="O138" s="156"/>
      <c r="P138" s="16" t="s">
        <v>25</v>
      </c>
      <c r="Q138" s="150">
        <v>0</v>
      </c>
      <c r="R138" s="150">
        <v>0</v>
      </c>
      <c r="S138" s="152" t="e">
        <v>#DIV/0!</v>
      </c>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50">
        <f t="shared" ca="1" si="308"/>
        <v>0</v>
      </c>
      <c r="AY138" s="150">
        <f>SUM(BA139:CE139)</f>
        <v>0</v>
      </c>
      <c r="AZ138" s="152" t="e">
        <f ca="1">AY138/AX138</f>
        <v>#DIV/0!</v>
      </c>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50">
        <f t="shared" ref="CF138" si="366">SUM(CI138:DM138)</f>
        <v>0</v>
      </c>
      <c r="CG138" s="150">
        <f>SUM(CI139:DM139)</f>
        <v>0</v>
      </c>
      <c r="CH138" s="152" t="e">
        <f>CG138/CF138</f>
        <v>#DIV/0!</v>
      </c>
      <c r="CI138" s="129"/>
      <c r="CJ138" s="129"/>
      <c r="CK138" s="129"/>
      <c r="CL138" s="129"/>
      <c r="CM138" s="129"/>
      <c r="CN138" s="129"/>
      <c r="CO138" s="129"/>
      <c r="CP138" s="101"/>
      <c r="CQ138" s="101"/>
      <c r="CR138" s="101"/>
      <c r="CS138" s="101"/>
      <c r="CT138" s="101"/>
      <c r="CU138" s="101"/>
      <c r="CV138" s="101"/>
      <c r="CW138" s="129"/>
      <c r="CX138" s="129"/>
      <c r="CY138" s="129"/>
      <c r="CZ138" s="129"/>
      <c r="DA138" s="129"/>
      <c r="DB138" s="129"/>
      <c r="DC138" s="129"/>
      <c r="DD138" s="129"/>
      <c r="DE138" s="129"/>
      <c r="DF138" s="129"/>
      <c r="DG138" s="129"/>
      <c r="DH138" s="129"/>
      <c r="DI138" s="129"/>
      <c r="DJ138" s="129"/>
      <c r="DK138" s="129"/>
      <c r="DL138" s="129"/>
      <c r="DM138" s="129"/>
      <c r="DN138" s="150">
        <f t="shared" ref="DN138" si="367">SUM(DQ138:ER138)</f>
        <v>0</v>
      </c>
      <c r="DO138" s="150">
        <f>SUM(DQ139:ER139)</f>
        <v>0</v>
      </c>
      <c r="DP138" s="152" t="e">
        <f t="shared" si="257"/>
        <v>#DIV/0!</v>
      </c>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50">
        <f t="shared" ca="1" si="337"/>
        <v>0</v>
      </c>
      <c r="ET138" s="150">
        <f t="shared" si="293"/>
        <v>0</v>
      </c>
      <c r="EU138" s="152" t="e">
        <f t="shared" ca="1" si="294"/>
        <v>#DIV/0!</v>
      </c>
      <c r="EV138" s="16"/>
      <c r="EW138" s="67"/>
      <c r="EX138" s="16"/>
      <c r="EY138" s="16"/>
      <c r="EZ138" s="16"/>
      <c r="FA138" s="16"/>
      <c r="FB138" s="16"/>
      <c r="FC138" s="16"/>
      <c r="FD138" s="16"/>
      <c r="FE138" s="16"/>
      <c r="FF138" s="16"/>
      <c r="FG138" s="16"/>
      <c r="FH138" s="16"/>
      <c r="FI138" s="16"/>
      <c r="FJ138" s="16"/>
      <c r="FK138" s="16"/>
      <c r="FL138" s="16"/>
      <c r="FM138" s="16"/>
      <c r="FN138" s="16"/>
      <c r="FO138" s="16"/>
      <c r="FP138" s="16"/>
      <c r="FQ138" s="16"/>
      <c r="FR138" s="16"/>
      <c r="FS138" s="16"/>
      <c r="FT138" s="16"/>
      <c r="FU138" s="16"/>
      <c r="FV138" s="16"/>
      <c r="FW138" s="16"/>
      <c r="FX138" s="16"/>
      <c r="FY138" s="16"/>
      <c r="FZ138" s="16"/>
      <c r="GA138" s="150">
        <f t="shared" ref="GA138" ca="1" si="368">SUMIF($GD$8:$HG$9,$O$5,GD138:HG138)</f>
        <v>179.4</v>
      </c>
      <c r="GB138" s="150">
        <f t="shared" ref="GB138" si="369">SUM(GD139:HG139)</f>
        <v>0</v>
      </c>
      <c r="GC138" s="152">
        <f t="shared" ref="GC138" ca="1" si="370">GB138/GA138</f>
        <v>0</v>
      </c>
      <c r="GD138" s="16"/>
      <c r="GE138" s="16"/>
      <c r="GF138" s="16"/>
      <c r="GG138" s="16"/>
      <c r="GH138" s="16"/>
      <c r="GI138" s="16"/>
      <c r="GJ138" s="16"/>
      <c r="GK138" s="16"/>
      <c r="GL138" s="16">
        <v>22</v>
      </c>
      <c r="GM138" s="16">
        <v>22</v>
      </c>
      <c r="GN138" s="16">
        <v>22</v>
      </c>
      <c r="GO138" s="16">
        <v>22</v>
      </c>
      <c r="GP138" s="16">
        <v>22</v>
      </c>
      <c r="GQ138" s="16">
        <v>22</v>
      </c>
      <c r="GR138" s="16">
        <v>22</v>
      </c>
      <c r="GS138" s="16">
        <v>25.4</v>
      </c>
      <c r="GT138" s="16"/>
      <c r="GU138" s="16"/>
      <c r="GV138" s="16"/>
      <c r="GW138" s="16"/>
      <c r="GX138" s="16"/>
      <c r="GY138" s="16"/>
      <c r="GZ138" s="16"/>
      <c r="HA138" s="16"/>
      <c r="HB138" s="16"/>
      <c r="HC138" s="16"/>
      <c r="HD138" s="16"/>
      <c r="HE138" s="16"/>
      <c r="HF138" s="16"/>
      <c r="HG138" s="16"/>
      <c r="HH138" s="150"/>
      <c r="HI138" s="150">
        <v>0</v>
      </c>
      <c r="HJ138" s="152" t="e">
        <v>#DIV/0!</v>
      </c>
      <c r="HK138" s="16"/>
      <c r="HL138" s="16"/>
      <c r="HM138" s="16"/>
      <c r="HN138" s="16"/>
      <c r="HO138" s="16"/>
      <c r="HP138" s="16"/>
      <c r="HQ138" s="16"/>
      <c r="HR138" s="16"/>
      <c r="HS138" s="16"/>
      <c r="HT138" s="16"/>
      <c r="HU138" s="16"/>
      <c r="HV138" s="16"/>
      <c r="HW138" s="16"/>
      <c r="HX138" s="16"/>
      <c r="HY138" s="16"/>
      <c r="HZ138" s="16"/>
      <c r="IA138" s="16"/>
      <c r="IB138" s="16"/>
      <c r="IC138" s="16"/>
      <c r="ID138" s="16"/>
      <c r="IE138" s="16"/>
      <c r="IF138" s="16"/>
      <c r="IG138" s="16"/>
      <c r="IH138" s="16"/>
      <c r="II138" s="16"/>
      <c r="IJ138" s="16"/>
      <c r="IK138" s="16"/>
      <c r="IL138" s="16"/>
      <c r="IM138" s="16"/>
      <c r="IN138" s="16"/>
      <c r="IO138" s="16"/>
      <c r="IP138" s="150"/>
      <c r="IQ138" s="150">
        <v>0</v>
      </c>
      <c r="IR138" s="152" t="e">
        <v>#DIV/0!</v>
      </c>
      <c r="IS138" s="16"/>
      <c r="IT138" s="16"/>
      <c r="IU138" s="16"/>
      <c r="IV138" s="16"/>
      <c r="IW138" s="16"/>
      <c r="IX138" s="16"/>
      <c r="IY138" s="16"/>
      <c r="IZ138" s="16"/>
      <c r="JA138" s="16"/>
      <c r="JB138" s="16"/>
      <c r="JC138" s="16"/>
      <c r="JD138" s="16"/>
      <c r="JE138" s="16"/>
      <c r="JF138" s="16"/>
      <c r="JG138" s="16"/>
      <c r="JH138" s="16"/>
      <c r="JI138" s="16"/>
      <c r="JJ138" s="16"/>
      <c r="JK138" s="16"/>
      <c r="JL138" s="16"/>
      <c r="JM138" s="16"/>
      <c r="JN138" s="16"/>
      <c r="JO138" s="16"/>
      <c r="JP138" s="16"/>
      <c r="JQ138" s="16"/>
      <c r="JR138" s="16"/>
      <c r="JS138" s="16"/>
      <c r="JT138" s="16"/>
      <c r="JU138" s="23"/>
      <c r="JV138" s="16"/>
      <c r="JW138" s="150"/>
      <c r="JX138" s="150">
        <v>0</v>
      </c>
      <c r="JY138" s="152" t="e">
        <v>#DIV/0!</v>
      </c>
      <c r="JZ138" s="16"/>
      <c r="KA138" s="16"/>
      <c r="KB138" s="16"/>
      <c r="KC138" s="16"/>
      <c r="KD138" s="16"/>
      <c r="KE138" s="16"/>
      <c r="KF138" s="16"/>
      <c r="KG138" s="16"/>
      <c r="KH138" s="16"/>
      <c r="KI138" s="16"/>
      <c r="KJ138" s="16"/>
      <c r="KK138" s="16"/>
      <c r="KL138" s="16"/>
      <c r="KM138" s="16"/>
      <c r="KN138" s="16"/>
      <c r="KO138" s="16"/>
      <c r="KP138" s="16"/>
      <c r="KQ138" s="16"/>
      <c r="KR138" s="16"/>
      <c r="KS138" s="16"/>
      <c r="KT138" s="16"/>
      <c r="KU138" s="16"/>
      <c r="KV138" s="16"/>
      <c r="KW138" s="16"/>
      <c r="KX138" s="16"/>
      <c r="KY138" s="16"/>
      <c r="KZ138" s="16"/>
      <c r="LA138" s="16"/>
      <c r="LB138" s="16"/>
      <c r="LC138" s="16"/>
      <c r="LD138" s="16"/>
      <c r="LE138" s="150"/>
      <c r="LF138" s="150">
        <v>0</v>
      </c>
      <c r="LG138" s="152" t="e">
        <v>#DIV/0!</v>
      </c>
      <c r="LH138" s="16"/>
      <c r="LI138" s="16"/>
      <c r="LJ138" s="16"/>
      <c r="LK138" s="16"/>
      <c r="LL138" s="16"/>
      <c r="LM138" s="16"/>
      <c r="LN138" s="16"/>
      <c r="LO138" s="16"/>
      <c r="LP138" s="16"/>
      <c r="LQ138" s="16"/>
      <c r="LR138" s="16"/>
      <c r="LS138" s="16"/>
      <c r="LT138" s="16"/>
      <c r="LU138" s="16"/>
      <c r="LV138" s="16"/>
      <c r="LW138" s="16"/>
      <c r="LX138" s="16"/>
      <c r="LY138" s="16"/>
      <c r="LZ138" s="16"/>
      <c r="MA138" s="16"/>
      <c r="MB138" s="16"/>
      <c r="MC138" s="16"/>
      <c r="MD138" s="16"/>
      <c r="ME138" s="16"/>
      <c r="MF138" s="16"/>
      <c r="MG138" s="16"/>
      <c r="MH138" s="16"/>
      <c r="MI138" s="16"/>
      <c r="MJ138" s="16"/>
      <c r="MK138" s="16"/>
      <c r="ML138" s="16"/>
    </row>
    <row r="139" spans="1:350" ht="13.9" hidden="1" customHeight="1" outlineLevel="3" x14ac:dyDescent="0.2">
      <c r="A139" s="186"/>
      <c r="B139" s="219"/>
      <c r="C139" s="215"/>
      <c r="D139" s="217"/>
      <c r="E139" s="176"/>
      <c r="F139" s="176"/>
      <c r="G139" s="176"/>
      <c r="H139" s="171"/>
      <c r="I139" s="171"/>
      <c r="J139" s="213"/>
      <c r="K139" s="213"/>
      <c r="L139" s="173"/>
      <c r="M139" s="173"/>
      <c r="N139" s="184"/>
      <c r="O139" s="157"/>
      <c r="P139" s="17" t="s">
        <v>26</v>
      </c>
      <c r="Q139" s="151"/>
      <c r="R139" s="151"/>
      <c r="S139" s="153"/>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151"/>
      <c r="AY139" s="151"/>
      <c r="AZ139" s="153"/>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151"/>
      <c r="CG139" s="151"/>
      <c r="CH139" s="153"/>
      <c r="CI139" s="141"/>
      <c r="CJ139" s="141"/>
      <c r="CK139" s="141"/>
      <c r="CL139" s="141"/>
      <c r="CM139" s="141"/>
      <c r="CN139" s="141"/>
      <c r="CO139" s="141"/>
      <c r="CP139" s="95"/>
      <c r="CQ139" s="95"/>
      <c r="CR139" s="95"/>
      <c r="CS139" s="95"/>
      <c r="CT139" s="95"/>
      <c r="CU139" s="95"/>
      <c r="CV139" s="95"/>
      <c r="CW139" s="141"/>
      <c r="CX139" s="141"/>
      <c r="CY139" s="141"/>
      <c r="CZ139" s="141"/>
      <c r="DA139" s="141"/>
      <c r="DB139" s="141"/>
      <c r="DC139" s="141"/>
      <c r="DD139" s="141"/>
      <c r="DE139" s="141"/>
      <c r="DF139" s="141"/>
      <c r="DG139" s="141"/>
      <c r="DH139" s="141"/>
      <c r="DI139" s="141"/>
      <c r="DJ139" s="141"/>
      <c r="DK139" s="141"/>
      <c r="DL139" s="141"/>
      <c r="DM139" s="141"/>
      <c r="DN139" s="151"/>
      <c r="DO139" s="151"/>
      <c r="DP139" s="153"/>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151"/>
      <c r="ET139" s="151"/>
      <c r="EU139" s="153"/>
      <c r="EV139" s="24"/>
      <c r="EW139" s="125"/>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c r="FU139" s="24"/>
      <c r="FV139" s="24"/>
      <c r="FW139" s="24"/>
      <c r="FX139" s="24"/>
      <c r="FY139" s="24"/>
      <c r="FZ139" s="24"/>
      <c r="GA139" s="151"/>
      <c r="GB139" s="151"/>
      <c r="GC139" s="153"/>
      <c r="GD139" s="24"/>
      <c r="GE139" s="24"/>
      <c r="GF139" s="24"/>
      <c r="GG139" s="24"/>
      <c r="GH139" s="24"/>
      <c r="GI139" s="24"/>
      <c r="GJ139" s="24"/>
      <c r="GK139" s="24"/>
      <c r="GL139" s="24"/>
      <c r="GM139" s="24"/>
      <c r="GN139" s="24"/>
      <c r="GO139" s="24"/>
      <c r="GP139" s="24"/>
      <c r="GQ139" s="24"/>
      <c r="GR139" s="24"/>
      <c r="GS139" s="24"/>
      <c r="GT139" s="24"/>
      <c r="GU139" s="24"/>
      <c r="GV139" s="24"/>
      <c r="GW139" s="24"/>
      <c r="GX139" s="24"/>
      <c r="GY139" s="24"/>
      <c r="GZ139" s="24"/>
      <c r="HA139" s="24"/>
      <c r="HB139" s="24"/>
      <c r="HC139" s="24"/>
      <c r="HD139" s="24"/>
      <c r="HE139" s="24"/>
      <c r="HF139" s="24"/>
      <c r="HG139" s="24"/>
      <c r="HH139" s="151"/>
      <c r="HI139" s="151"/>
      <c r="HJ139" s="153"/>
      <c r="HK139" s="24"/>
      <c r="HL139" s="24"/>
      <c r="HM139" s="24"/>
      <c r="HN139" s="24"/>
      <c r="HO139" s="24"/>
      <c r="HP139" s="24"/>
      <c r="HQ139" s="24"/>
      <c r="HR139" s="24"/>
      <c r="HS139" s="24"/>
      <c r="HT139" s="24"/>
      <c r="HU139" s="24"/>
      <c r="HV139" s="24"/>
      <c r="HW139" s="24"/>
      <c r="HX139" s="24"/>
      <c r="HY139" s="24"/>
      <c r="HZ139" s="24"/>
      <c r="IA139" s="24"/>
      <c r="IB139" s="24"/>
      <c r="IC139" s="24"/>
      <c r="ID139" s="24"/>
      <c r="IE139" s="24"/>
      <c r="IF139" s="24"/>
      <c r="IG139" s="24"/>
      <c r="IH139" s="24"/>
      <c r="II139" s="24"/>
      <c r="IJ139" s="24"/>
      <c r="IK139" s="24"/>
      <c r="IL139" s="24"/>
      <c r="IM139" s="24"/>
      <c r="IN139" s="24"/>
      <c r="IO139" s="24"/>
      <c r="IP139" s="151"/>
      <c r="IQ139" s="151"/>
      <c r="IR139" s="153"/>
      <c r="IS139" s="24"/>
      <c r="IT139" s="24"/>
      <c r="IU139" s="24"/>
      <c r="IV139" s="24"/>
      <c r="IW139" s="24"/>
      <c r="IX139" s="24"/>
      <c r="IY139" s="24"/>
      <c r="IZ139" s="24"/>
      <c r="JA139" s="24"/>
      <c r="JB139" s="24"/>
      <c r="JC139" s="24"/>
      <c r="JD139" s="24"/>
      <c r="JE139" s="24"/>
      <c r="JF139" s="24"/>
      <c r="JG139" s="24"/>
      <c r="JH139" s="24"/>
      <c r="JI139" s="24"/>
      <c r="JJ139" s="24"/>
      <c r="JK139" s="24"/>
      <c r="JL139" s="24"/>
      <c r="JM139" s="24"/>
      <c r="JN139" s="24"/>
      <c r="JO139" s="24"/>
      <c r="JP139" s="24"/>
      <c r="JQ139" s="24"/>
      <c r="JR139" s="24"/>
      <c r="JS139" s="24"/>
      <c r="JT139" s="24"/>
      <c r="JU139" s="25"/>
      <c r="JV139" s="24"/>
      <c r="JW139" s="151"/>
      <c r="JX139" s="151"/>
      <c r="JY139" s="153"/>
      <c r="JZ139" s="24"/>
      <c r="KA139" s="24"/>
      <c r="KB139" s="24"/>
      <c r="KC139" s="24"/>
      <c r="KD139" s="24"/>
      <c r="KE139" s="24"/>
      <c r="KF139" s="24"/>
      <c r="KG139" s="24"/>
      <c r="KH139" s="24"/>
      <c r="KI139" s="24"/>
      <c r="KJ139" s="24"/>
      <c r="KK139" s="24"/>
      <c r="KL139" s="24"/>
      <c r="KM139" s="24"/>
      <c r="KN139" s="24"/>
      <c r="KO139" s="24"/>
      <c r="KP139" s="24"/>
      <c r="KQ139" s="24"/>
      <c r="KR139" s="24"/>
      <c r="KS139" s="24"/>
      <c r="KT139" s="24"/>
      <c r="KU139" s="24"/>
      <c r="KV139" s="24"/>
      <c r="KW139" s="24"/>
      <c r="KX139" s="24"/>
      <c r="KY139" s="24"/>
      <c r="KZ139" s="24"/>
      <c r="LA139" s="24"/>
      <c r="LB139" s="24"/>
      <c r="LC139" s="24"/>
      <c r="LD139" s="24"/>
      <c r="LE139" s="151"/>
      <c r="LF139" s="151"/>
      <c r="LG139" s="153"/>
      <c r="LH139" s="24"/>
      <c r="LI139" s="24"/>
      <c r="LJ139" s="24"/>
      <c r="LK139" s="24"/>
      <c r="LL139" s="24"/>
      <c r="LM139" s="24"/>
      <c r="LN139" s="24"/>
      <c r="LO139" s="24"/>
      <c r="LP139" s="24"/>
      <c r="LQ139" s="24"/>
      <c r="LR139" s="24"/>
      <c r="LS139" s="24"/>
      <c r="LT139" s="24"/>
      <c r="LU139" s="24"/>
      <c r="LV139" s="24"/>
      <c r="LW139" s="24"/>
      <c r="LX139" s="24"/>
      <c r="LY139" s="24"/>
      <c r="LZ139" s="24"/>
      <c r="MA139" s="24"/>
      <c r="MB139" s="24"/>
      <c r="MC139" s="24"/>
      <c r="MD139" s="24"/>
      <c r="ME139" s="24"/>
      <c r="MF139" s="24"/>
      <c r="MG139" s="24"/>
      <c r="MH139" s="24"/>
      <c r="MI139" s="24"/>
      <c r="MJ139" s="24"/>
      <c r="MK139" s="24"/>
      <c r="ML139" s="24"/>
    </row>
    <row r="140" spans="1:350" s="41" customFormat="1" ht="14.25" hidden="1" customHeight="1" outlineLevel="3" x14ac:dyDescent="0.25">
      <c r="A140" s="220" t="s">
        <v>87</v>
      </c>
      <c r="B140" s="175" t="s">
        <v>450</v>
      </c>
      <c r="C140" s="285" t="s">
        <v>59</v>
      </c>
      <c r="D140" s="278">
        <v>1</v>
      </c>
      <c r="E140" s="175">
        <v>0</v>
      </c>
      <c r="F140" s="175">
        <f>D140-E140</f>
        <v>1</v>
      </c>
      <c r="G140" s="175" t="s">
        <v>842</v>
      </c>
      <c r="H140" s="170" t="s">
        <v>884</v>
      </c>
      <c r="I140" s="170" t="s">
        <v>845</v>
      </c>
      <c r="J140" s="212">
        <f ca="1">E140+Q140+AX140+CF140+DN140+ES140+GA140+HH140+IP140+JW140+LE140</f>
        <v>1</v>
      </c>
      <c r="K140" s="212">
        <f>E140+R140+AY140+CG140+DO140+ET140+GB140+HI140+IQ140+JX140+LF140</f>
        <v>1</v>
      </c>
      <c r="L140" s="172">
        <f ca="1">K140/J140</f>
        <v>1</v>
      </c>
      <c r="M140" s="172">
        <f>K140/D140</f>
        <v>1</v>
      </c>
      <c r="N140" s="183">
        <f ca="1">SUMIF($EV$8:$FZ$9,$O$5,$EV141:$FZ141)-SUMIF($EV$8:$FZ$9,$Q$5,$EV141:$FZ141)</f>
        <v>0</v>
      </c>
      <c r="O140" s="154"/>
      <c r="P140" s="154"/>
      <c r="Q140" s="150">
        <v>0</v>
      </c>
      <c r="R140" s="150">
        <v>0</v>
      </c>
      <c r="S140" s="152" t="e">
        <v>#DIV/0!</v>
      </c>
      <c r="T140" s="154"/>
      <c r="U140" s="154"/>
      <c r="V140" s="154"/>
      <c r="W140" s="154"/>
      <c r="X140" s="154"/>
      <c r="Y140" s="154"/>
      <c r="Z140" s="154"/>
      <c r="AA140" s="154"/>
      <c r="AB140" s="154"/>
      <c r="AC140" s="154"/>
      <c r="AD140" s="154"/>
      <c r="AE140" s="154"/>
      <c r="AF140" s="154"/>
      <c r="AG140" s="154"/>
      <c r="AH140" s="154"/>
      <c r="AI140" s="154"/>
      <c r="AJ140" s="154"/>
      <c r="AK140" s="154"/>
      <c r="AL140" s="154"/>
      <c r="AM140" s="154"/>
      <c r="AN140" s="154"/>
      <c r="AO140" s="154"/>
      <c r="AP140" s="154"/>
      <c r="AQ140" s="154"/>
      <c r="AR140" s="154"/>
      <c r="AS140" s="154"/>
      <c r="AT140" s="154"/>
      <c r="AU140" s="154"/>
      <c r="AV140" s="154"/>
      <c r="AW140" s="154"/>
      <c r="AX140" s="150">
        <f t="shared" ca="1" si="308"/>
        <v>0</v>
      </c>
      <c r="AY140" s="150">
        <f>SUM(BA141:CE141)</f>
        <v>0</v>
      </c>
      <c r="AZ140" s="152" t="e">
        <f ca="1">AY140/AX140</f>
        <v>#DIV/0!</v>
      </c>
      <c r="BA140" s="154"/>
      <c r="BB140" s="154"/>
      <c r="BC140" s="154"/>
      <c r="BD140" s="154"/>
      <c r="BE140" s="154"/>
      <c r="BF140" s="154"/>
      <c r="BG140" s="154"/>
      <c r="BH140" s="154"/>
      <c r="BI140" s="154"/>
      <c r="BJ140" s="154"/>
      <c r="BK140" s="154"/>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0">
        <f t="shared" ref="CF140" si="371">SUM(CI140:DM140)</f>
        <v>0</v>
      </c>
      <c r="CG140" s="150">
        <f>SUM(CI141:DM141)</f>
        <v>0</v>
      </c>
      <c r="CH140" s="152" t="e">
        <f>CG140/CF140</f>
        <v>#DIV/0!</v>
      </c>
      <c r="CI140" s="154"/>
      <c r="CJ140" s="154"/>
      <c r="CK140" s="154"/>
      <c r="CL140" s="154"/>
      <c r="CM140" s="154"/>
      <c r="CN140" s="154"/>
      <c r="CO140" s="154"/>
      <c r="CP140" s="158"/>
      <c r="CQ140" s="158"/>
      <c r="CR140" s="158"/>
      <c r="CS140" s="158"/>
      <c r="CT140" s="158"/>
      <c r="CU140" s="158"/>
      <c r="CV140" s="158"/>
      <c r="CW140" s="154"/>
      <c r="CX140" s="154"/>
      <c r="CY140" s="154"/>
      <c r="CZ140" s="154"/>
      <c r="DA140" s="154"/>
      <c r="DB140" s="154"/>
      <c r="DC140" s="154"/>
      <c r="DD140" s="154"/>
      <c r="DE140" s="154"/>
      <c r="DF140" s="154"/>
      <c r="DG140" s="154"/>
      <c r="DH140" s="154"/>
      <c r="DI140" s="154"/>
      <c r="DJ140" s="154"/>
      <c r="DK140" s="154"/>
      <c r="DL140" s="154"/>
      <c r="DM140" s="154"/>
      <c r="DN140" s="150">
        <f t="shared" ref="DN140" si="372">SUM(DQ140:ER140)</f>
        <v>0</v>
      </c>
      <c r="DO140" s="150">
        <f>SUM(DQ141:ER141)</f>
        <v>0</v>
      </c>
      <c r="DP140" s="152" t="e">
        <f t="shared" si="257"/>
        <v>#DIV/0!</v>
      </c>
      <c r="DQ140" s="154"/>
      <c r="DR140" s="154"/>
      <c r="DS140" s="154"/>
      <c r="DT140" s="154"/>
      <c r="DU140" s="154"/>
      <c r="DV140" s="154"/>
      <c r="DW140" s="154"/>
      <c r="DX140" s="154"/>
      <c r="DY140" s="154"/>
      <c r="DZ140" s="154"/>
      <c r="EA140" s="154"/>
      <c r="EB140" s="154"/>
      <c r="EC140" s="154"/>
      <c r="ED140" s="154"/>
      <c r="EE140" s="154"/>
      <c r="EF140" s="154"/>
      <c r="EG140" s="154"/>
      <c r="EH140" s="154"/>
      <c r="EI140" s="154"/>
      <c r="EJ140" s="154"/>
      <c r="EK140" s="154"/>
      <c r="EL140" s="154"/>
      <c r="EM140" s="154"/>
      <c r="EN140" s="154"/>
      <c r="EO140" s="154"/>
      <c r="EP140" s="154"/>
      <c r="EQ140" s="154"/>
      <c r="ER140" s="154"/>
      <c r="ES140" s="150">
        <f t="shared" ca="1" si="337"/>
        <v>0</v>
      </c>
      <c r="ET140" s="150">
        <f t="shared" si="293"/>
        <v>0</v>
      </c>
      <c r="EU140" s="152" t="e">
        <f t="shared" ca="1" si="294"/>
        <v>#DIV/0!</v>
      </c>
      <c r="EV140" s="154"/>
      <c r="EW140" s="160"/>
      <c r="EX140" s="154"/>
      <c r="EY140" s="154"/>
      <c r="EZ140" s="154"/>
      <c r="FA140" s="154"/>
      <c r="FB140" s="154"/>
      <c r="FC140" s="154"/>
      <c r="FD140" s="154"/>
      <c r="FE140" s="154"/>
      <c r="FF140" s="154"/>
      <c r="FG140" s="154"/>
      <c r="FH140" s="154"/>
      <c r="FI140" s="154"/>
      <c r="FJ140" s="154"/>
      <c r="FK140" s="154"/>
      <c r="FL140" s="154"/>
      <c r="FM140" s="154"/>
      <c r="FN140" s="154"/>
      <c r="FO140" s="154"/>
      <c r="FP140" s="154"/>
      <c r="FQ140" s="154"/>
      <c r="FR140" s="154"/>
      <c r="FS140" s="154"/>
      <c r="FT140" s="154"/>
      <c r="FU140" s="154"/>
      <c r="FV140" s="154"/>
      <c r="FW140" s="154"/>
      <c r="FX140" s="154"/>
      <c r="FY140" s="154"/>
      <c r="FZ140" s="154"/>
      <c r="GA140" s="150">
        <f t="shared" ref="GA140" ca="1" si="373">SUMIF($GD$8:$HG$9,$O$5,GD140:HG140)</f>
        <v>1</v>
      </c>
      <c r="GB140" s="150">
        <f t="shared" ref="GB140" si="374">SUM(GD141:HG141)</f>
        <v>1</v>
      </c>
      <c r="GC140" s="152">
        <f t="shared" ref="GC140" ca="1" si="375">GB140/GA140</f>
        <v>1</v>
      </c>
      <c r="GD140" s="42">
        <v>1</v>
      </c>
      <c r="GE140" s="154"/>
      <c r="GF140" s="154"/>
      <c r="GG140" s="154"/>
      <c r="GH140" s="154"/>
      <c r="GI140" s="154"/>
      <c r="GJ140" s="154"/>
      <c r="GK140" s="154"/>
      <c r="GL140" s="154"/>
      <c r="GM140" s="154"/>
      <c r="GN140" s="154"/>
      <c r="GO140" s="154"/>
      <c r="GP140" s="154"/>
      <c r="GQ140" s="154"/>
      <c r="GR140" s="154"/>
      <c r="GS140" s="154"/>
      <c r="GT140" s="154"/>
      <c r="GU140" s="154"/>
      <c r="GV140" s="154"/>
      <c r="GW140" s="154"/>
      <c r="GX140" s="154"/>
      <c r="GY140" s="154"/>
      <c r="GZ140" s="154"/>
      <c r="HA140" s="154"/>
      <c r="HB140" s="154"/>
      <c r="HC140" s="154"/>
      <c r="HD140" s="154"/>
      <c r="HE140" s="154"/>
      <c r="HF140" s="154"/>
      <c r="HG140" s="154"/>
      <c r="HH140" s="150"/>
      <c r="HI140" s="150">
        <v>0</v>
      </c>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0"/>
      <c r="IQ140" s="150">
        <v>0</v>
      </c>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0"/>
      <c r="JX140" s="150">
        <v>0</v>
      </c>
      <c r="JY140" s="154"/>
      <c r="JZ140" s="154"/>
      <c r="KA140" s="154"/>
      <c r="KB140" s="154"/>
      <c r="KC140" s="154"/>
      <c r="KD140" s="154"/>
      <c r="KE140" s="154"/>
      <c r="KF140" s="154"/>
      <c r="KG140" s="154"/>
      <c r="KH140" s="154"/>
      <c r="KI140" s="154"/>
      <c r="KJ140" s="154"/>
      <c r="KK140" s="154"/>
      <c r="KL140" s="154"/>
      <c r="KM140" s="154"/>
      <c r="KN140" s="154"/>
      <c r="KO140" s="154"/>
      <c r="KP140" s="154"/>
      <c r="KQ140" s="154"/>
      <c r="KR140" s="154"/>
      <c r="KS140" s="154"/>
      <c r="KT140" s="154"/>
      <c r="KU140" s="154"/>
      <c r="KV140" s="154"/>
      <c r="KW140" s="154"/>
      <c r="KX140" s="154"/>
      <c r="KY140" s="154"/>
      <c r="KZ140" s="154"/>
      <c r="LA140" s="154"/>
      <c r="LB140" s="154"/>
      <c r="LC140" s="154"/>
      <c r="LD140" s="154"/>
      <c r="LE140" s="150"/>
      <c r="LF140" s="150">
        <v>0</v>
      </c>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row>
    <row r="141" spans="1:350" s="41" customFormat="1" ht="14.25" hidden="1" customHeight="1" outlineLevel="3" x14ac:dyDescent="0.25">
      <c r="A141" s="221"/>
      <c r="B141" s="176"/>
      <c r="C141" s="286"/>
      <c r="D141" s="176"/>
      <c r="E141" s="176"/>
      <c r="F141" s="176"/>
      <c r="G141" s="176"/>
      <c r="H141" s="171"/>
      <c r="I141" s="171"/>
      <c r="J141" s="213"/>
      <c r="K141" s="213"/>
      <c r="L141" s="173"/>
      <c r="M141" s="173"/>
      <c r="N141" s="184"/>
      <c r="O141" s="155"/>
      <c r="P141" s="155"/>
      <c r="Q141" s="151"/>
      <c r="R141" s="151"/>
      <c r="S141" s="153"/>
      <c r="T141" s="155"/>
      <c r="U141" s="155"/>
      <c r="V141" s="155"/>
      <c r="W141" s="155"/>
      <c r="X141" s="155"/>
      <c r="Y141" s="155"/>
      <c r="Z141" s="155"/>
      <c r="AA141" s="155"/>
      <c r="AB141" s="155"/>
      <c r="AC141" s="155"/>
      <c r="AD141" s="155"/>
      <c r="AE141" s="155"/>
      <c r="AF141" s="155"/>
      <c r="AG141" s="155"/>
      <c r="AH141" s="155"/>
      <c r="AI141" s="155"/>
      <c r="AJ141" s="155"/>
      <c r="AK141" s="155"/>
      <c r="AL141" s="155"/>
      <c r="AM141" s="155"/>
      <c r="AN141" s="155"/>
      <c r="AO141" s="155"/>
      <c r="AP141" s="155"/>
      <c r="AQ141" s="155"/>
      <c r="AR141" s="155"/>
      <c r="AS141" s="155"/>
      <c r="AT141" s="155"/>
      <c r="AU141" s="155"/>
      <c r="AV141" s="155"/>
      <c r="AW141" s="155"/>
      <c r="AX141" s="151"/>
      <c r="AY141" s="151"/>
      <c r="AZ141" s="153"/>
      <c r="BA141" s="155"/>
      <c r="BB141" s="155"/>
      <c r="BC141" s="155"/>
      <c r="BD141" s="155"/>
      <c r="BE141" s="155"/>
      <c r="BF141" s="155"/>
      <c r="BG141" s="155"/>
      <c r="BH141" s="155"/>
      <c r="BI141" s="155"/>
      <c r="BJ141" s="155"/>
      <c r="BK141" s="155"/>
      <c r="BL141" s="155"/>
      <c r="BM141" s="155"/>
      <c r="BN141" s="155"/>
      <c r="BO141" s="155"/>
      <c r="BP141" s="155"/>
      <c r="BQ141" s="155"/>
      <c r="BR141" s="155"/>
      <c r="BS141" s="155"/>
      <c r="BT141" s="155"/>
      <c r="BU141" s="155"/>
      <c r="BV141" s="155"/>
      <c r="BW141" s="155"/>
      <c r="BX141" s="155"/>
      <c r="BY141" s="155"/>
      <c r="BZ141" s="155"/>
      <c r="CA141" s="155"/>
      <c r="CB141" s="155"/>
      <c r="CC141" s="155"/>
      <c r="CD141" s="155"/>
      <c r="CE141" s="155"/>
      <c r="CF141" s="151"/>
      <c r="CG141" s="151"/>
      <c r="CH141" s="153"/>
      <c r="CI141" s="155"/>
      <c r="CJ141" s="155"/>
      <c r="CK141" s="155"/>
      <c r="CL141" s="155"/>
      <c r="CM141" s="155"/>
      <c r="CN141" s="155"/>
      <c r="CO141" s="155"/>
      <c r="CP141" s="159"/>
      <c r="CQ141" s="159"/>
      <c r="CR141" s="159"/>
      <c r="CS141" s="159"/>
      <c r="CT141" s="159"/>
      <c r="CU141" s="159"/>
      <c r="CV141" s="159"/>
      <c r="CW141" s="155"/>
      <c r="CX141" s="155"/>
      <c r="CY141" s="155"/>
      <c r="CZ141" s="155"/>
      <c r="DA141" s="155"/>
      <c r="DB141" s="155"/>
      <c r="DC141" s="155"/>
      <c r="DD141" s="155"/>
      <c r="DE141" s="155"/>
      <c r="DF141" s="155"/>
      <c r="DG141" s="155"/>
      <c r="DH141" s="155"/>
      <c r="DI141" s="155"/>
      <c r="DJ141" s="155"/>
      <c r="DK141" s="155"/>
      <c r="DL141" s="155"/>
      <c r="DM141" s="155"/>
      <c r="DN141" s="151"/>
      <c r="DO141" s="151"/>
      <c r="DP141" s="153"/>
      <c r="DQ141" s="155"/>
      <c r="DR141" s="155"/>
      <c r="DS141" s="155"/>
      <c r="DT141" s="155"/>
      <c r="DU141" s="155"/>
      <c r="DV141" s="155"/>
      <c r="DW141" s="155"/>
      <c r="DX141" s="155"/>
      <c r="DY141" s="155"/>
      <c r="DZ141" s="155"/>
      <c r="EA141" s="155"/>
      <c r="EB141" s="155"/>
      <c r="EC141" s="155"/>
      <c r="ED141" s="155"/>
      <c r="EE141" s="155"/>
      <c r="EF141" s="155"/>
      <c r="EG141" s="155"/>
      <c r="EH141" s="155"/>
      <c r="EI141" s="155"/>
      <c r="EJ141" s="155"/>
      <c r="EK141" s="155"/>
      <c r="EL141" s="155"/>
      <c r="EM141" s="155"/>
      <c r="EN141" s="155"/>
      <c r="EO141" s="155"/>
      <c r="EP141" s="155"/>
      <c r="EQ141" s="155"/>
      <c r="ER141" s="155"/>
      <c r="ES141" s="151"/>
      <c r="ET141" s="151"/>
      <c r="EU141" s="153"/>
      <c r="EV141" s="155"/>
      <c r="EW141" s="161"/>
      <c r="EX141" s="155"/>
      <c r="EY141" s="155"/>
      <c r="EZ141" s="155"/>
      <c r="FA141" s="155"/>
      <c r="FB141" s="155"/>
      <c r="FC141" s="155"/>
      <c r="FD141" s="155"/>
      <c r="FE141" s="155"/>
      <c r="FF141" s="155"/>
      <c r="FG141" s="155"/>
      <c r="FH141" s="155"/>
      <c r="FI141" s="155"/>
      <c r="FJ141" s="155"/>
      <c r="FK141" s="155"/>
      <c r="FL141" s="155"/>
      <c r="FM141" s="155"/>
      <c r="FN141" s="155"/>
      <c r="FO141" s="155"/>
      <c r="FP141" s="155"/>
      <c r="FQ141" s="155"/>
      <c r="FR141" s="155"/>
      <c r="FS141" s="155"/>
      <c r="FT141" s="155"/>
      <c r="FU141" s="155"/>
      <c r="FV141" s="155"/>
      <c r="FW141" s="155"/>
      <c r="FX141" s="155"/>
      <c r="FY141" s="155"/>
      <c r="FZ141" s="155"/>
      <c r="GA141" s="151"/>
      <c r="GB141" s="151"/>
      <c r="GC141" s="153"/>
      <c r="GD141" s="43">
        <v>1</v>
      </c>
      <c r="GE141" s="155"/>
      <c r="GF141" s="155"/>
      <c r="GG141" s="155"/>
      <c r="GH141" s="155"/>
      <c r="GI141" s="155"/>
      <c r="GJ141" s="155"/>
      <c r="GK141" s="155"/>
      <c r="GL141" s="155"/>
      <c r="GM141" s="155"/>
      <c r="GN141" s="155"/>
      <c r="GO141" s="155"/>
      <c r="GP141" s="155"/>
      <c r="GQ141" s="155"/>
      <c r="GR141" s="155"/>
      <c r="GS141" s="155"/>
      <c r="GT141" s="155"/>
      <c r="GU141" s="155"/>
      <c r="GV141" s="155"/>
      <c r="GW141" s="155"/>
      <c r="GX141" s="155"/>
      <c r="GY141" s="155"/>
      <c r="GZ141" s="155"/>
      <c r="HA141" s="155"/>
      <c r="HB141" s="155"/>
      <c r="HC141" s="155"/>
      <c r="HD141" s="155"/>
      <c r="HE141" s="155"/>
      <c r="HF141" s="155"/>
      <c r="HG141" s="155"/>
      <c r="HH141" s="151"/>
      <c r="HI141" s="151"/>
      <c r="HJ141" s="155"/>
      <c r="HK141" s="155"/>
      <c r="HL141" s="155"/>
      <c r="HM141" s="155"/>
      <c r="HN141" s="155"/>
      <c r="HO141" s="155"/>
      <c r="HP141" s="155"/>
      <c r="HQ141" s="155"/>
      <c r="HR141" s="155"/>
      <c r="HS141" s="155"/>
      <c r="HT141" s="155"/>
      <c r="HU141" s="155"/>
      <c r="HV141" s="155"/>
      <c r="HW141" s="155"/>
      <c r="HX141" s="155"/>
      <c r="HY141" s="155"/>
      <c r="HZ141" s="155"/>
      <c r="IA141" s="155"/>
      <c r="IB141" s="155"/>
      <c r="IC141" s="155"/>
      <c r="ID141" s="155"/>
      <c r="IE141" s="155"/>
      <c r="IF141" s="155"/>
      <c r="IG141" s="155"/>
      <c r="IH141" s="155"/>
      <c r="II141" s="155"/>
      <c r="IJ141" s="155"/>
      <c r="IK141" s="155"/>
      <c r="IL141" s="155"/>
      <c r="IM141" s="155"/>
      <c r="IN141" s="155"/>
      <c r="IO141" s="155"/>
      <c r="IP141" s="151"/>
      <c r="IQ141" s="151"/>
      <c r="IR141" s="155"/>
      <c r="IS141" s="155"/>
      <c r="IT141" s="155"/>
      <c r="IU141" s="155"/>
      <c r="IV141" s="155"/>
      <c r="IW141" s="155"/>
      <c r="IX141" s="155"/>
      <c r="IY141" s="155"/>
      <c r="IZ141" s="155"/>
      <c r="JA141" s="155"/>
      <c r="JB141" s="155"/>
      <c r="JC141" s="155"/>
      <c r="JD141" s="155"/>
      <c r="JE141" s="155"/>
      <c r="JF141" s="155"/>
      <c r="JG141" s="155"/>
      <c r="JH141" s="155"/>
      <c r="JI141" s="155"/>
      <c r="JJ141" s="155"/>
      <c r="JK141" s="155"/>
      <c r="JL141" s="155"/>
      <c r="JM141" s="155"/>
      <c r="JN141" s="155"/>
      <c r="JO141" s="155"/>
      <c r="JP141" s="155"/>
      <c r="JQ141" s="155"/>
      <c r="JR141" s="155"/>
      <c r="JS141" s="155"/>
      <c r="JT141" s="155"/>
      <c r="JU141" s="155"/>
      <c r="JV141" s="155"/>
      <c r="JW141" s="151"/>
      <c r="JX141" s="151"/>
      <c r="JY141" s="155"/>
      <c r="JZ141" s="155"/>
      <c r="KA141" s="155"/>
      <c r="KB141" s="155"/>
      <c r="KC141" s="155"/>
      <c r="KD141" s="155"/>
      <c r="KE141" s="155"/>
      <c r="KF141" s="155"/>
      <c r="KG141" s="155"/>
      <c r="KH141" s="155"/>
      <c r="KI141" s="155"/>
      <c r="KJ141" s="155"/>
      <c r="KK141" s="155"/>
      <c r="KL141" s="155"/>
      <c r="KM141" s="155"/>
      <c r="KN141" s="155"/>
      <c r="KO141" s="155"/>
      <c r="KP141" s="155"/>
      <c r="KQ141" s="155"/>
      <c r="KR141" s="155"/>
      <c r="KS141" s="155"/>
      <c r="KT141" s="155"/>
      <c r="KU141" s="155"/>
      <c r="KV141" s="155"/>
      <c r="KW141" s="155"/>
      <c r="KX141" s="155"/>
      <c r="KY141" s="155"/>
      <c r="KZ141" s="155"/>
      <c r="LA141" s="155"/>
      <c r="LB141" s="155"/>
      <c r="LC141" s="155"/>
      <c r="LD141" s="155"/>
      <c r="LE141" s="151"/>
      <c r="LF141" s="151"/>
      <c r="LG141" s="155"/>
      <c r="LH141" s="155"/>
      <c r="LI141" s="155"/>
      <c r="LJ141" s="155"/>
      <c r="LK141" s="155"/>
      <c r="LL141" s="155"/>
      <c r="LM141" s="155"/>
      <c r="LN141" s="155"/>
      <c r="LO141" s="155"/>
      <c r="LP141" s="155"/>
      <c r="LQ141" s="155"/>
      <c r="LR141" s="155"/>
      <c r="LS141" s="155"/>
      <c r="LT141" s="155"/>
      <c r="LU141" s="155"/>
      <c r="LV141" s="155"/>
      <c r="LW141" s="155"/>
      <c r="LX141" s="155"/>
      <c r="LY141" s="155"/>
      <c r="LZ141" s="155"/>
      <c r="MA141" s="155"/>
      <c r="MB141" s="155"/>
      <c r="MC141" s="155"/>
      <c r="MD141" s="155"/>
      <c r="ME141" s="155"/>
      <c r="MF141" s="155"/>
      <c r="MG141" s="155"/>
      <c r="MH141" s="155"/>
      <c r="MI141" s="155"/>
      <c r="MJ141" s="155"/>
      <c r="MK141" s="155"/>
      <c r="ML141" s="155"/>
    </row>
    <row r="142" spans="1:350" ht="13.9" hidden="1" customHeight="1" outlineLevel="3" x14ac:dyDescent="0.2">
      <c r="A142" s="185" t="s">
        <v>145</v>
      </c>
      <c r="B142" s="218" t="s">
        <v>804</v>
      </c>
      <c r="C142" s="214" t="s">
        <v>99</v>
      </c>
      <c r="D142" s="216">
        <v>4</v>
      </c>
      <c r="E142" s="175"/>
      <c r="F142" s="175">
        <f>D142-E142</f>
        <v>4</v>
      </c>
      <c r="G142" s="175" t="s">
        <v>847</v>
      </c>
      <c r="H142" s="170" t="s">
        <v>887</v>
      </c>
      <c r="I142" s="170" t="s">
        <v>858</v>
      </c>
      <c r="J142" s="212">
        <f ca="1">E142+Q142+AX142+CF142+DN142+ES142+GA142+HH142+IP142+JW142+LE142</f>
        <v>4</v>
      </c>
      <c r="K142" s="212">
        <f>E142+R142+AY142+CG142+DO142+ET142+GB142+HI142+IQ142+JX142+LF142</f>
        <v>4</v>
      </c>
      <c r="L142" s="172">
        <f ca="1">K142/J142</f>
        <v>1</v>
      </c>
      <c r="M142" s="172">
        <f>K142/D142</f>
        <v>1</v>
      </c>
      <c r="N142" s="183">
        <f ca="1">SUMIF($EV$8:$FZ$9,$O$5,$EV143:$FZ143)-SUMIF($EV$8:$FZ$9,$Q$5,$EV143:$FZ143)</f>
        <v>0</v>
      </c>
      <c r="O142" s="156"/>
      <c r="P142" s="16" t="s">
        <v>25</v>
      </c>
      <c r="Q142" s="150">
        <v>0</v>
      </c>
      <c r="R142" s="150">
        <v>0</v>
      </c>
      <c r="S142" s="152" t="e">
        <v>#DIV/0!</v>
      </c>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50">
        <f t="shared" ca="1" si="308"/>
        <v>0</v>
      </c>
      <c r="AY142" s="150">
        <f>SUM(BA143:CE143)</f>
        <v>0</v>
      </c>
      <c r="AZ142" s="152" t="e">
        <f ca="1">AY142/AX142</f>
        <v>#DIV/0!</v>
      </c>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50">
        <f t="shared" ref="CF142" si="376">SUM(CI142:DM142)</f>
        <v>4</v>
      </c>
      <c r="CG142" s="150">
        <f>SUM(CI143:DM143)</f>
        <v>0</v>
      </c>
      <c r="CH142" s="152">
        <f>CG142/CF142</f>
        <v>0</v>
      </c>
      <c r="CI142" s="129"/>
      <c r="CJ142" s="129"/>
      <c r="CK142" s="129"/>
      <c r="CL142" s="129"/>
      <c r="CM142" s="129"/>
      <c r="CN142" s="129"/>
      <c r="CO142" s="129"/>
      <c r="CP142" s="101"/>
      <c r="CQ142" s="101"/>
      <c r="CR142" s="101"/>
      <c r="CS142" s="101"/>
      <c r="CT142" s="101"/>
      <c r="CU142" s="101"/>
      <c r="CV142" s="101"/>
      <c r="CW142" s="129"/>
      <c r="CX142" s="129"/>
      <c r="CY142" s="129"/>
      <c r="CZ142" s="129"/>
      <c r="DA142" s="129"/>
      <c r="DB142" s="129">
        <v>2</v>
      </c>
      <c r="DC142" s="129">
        <v>2</v>
      </c>
      <c r="DD142" s="129"/>
      <c r="DE142" s="129"/>
      <c r="DF142" s="129"/>
      <c r="DG142" s="129"/>
      <c r="DH142" s="129"/>
      <c r="DI142" s="129"/>
      <c r="DJ142" s="129"/>
      <c r="DK142" s="129"/>
      <c r="DL142" s="129"/>
      <c r="DM142" s="129"/>
      <c r="DN142" s="150">
        <f t="shared" ref="DN142" si="377">SUM(DQ142:ER142)</f>
        <v>0</v>
      </c>
      <c r="DO142" s="150">
        <f>SUM(DQ143:ER143)</f>
        <v>0</v>
      </c>
      <c r="DP142" s="152" t="e">
        <f t="shared" si="257"/>
        <v>#DIV/0!</v>
      </c>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50">
        <f t="shared" ca="1" si="337"/>
        <v>0</v>
      </c>
      <c r="ET142" s="150">
        <f t="shared" si="293"/>
        <v>4</v>
      </c>
      <c r="EU142" s="152" t="e">
        <f t="shared" ca="1" si="294"/>
        <v>#DIV/0!</v>
      </c>
      <c r="EV142" s="16"/>
      <c r="EW142" s="67"/>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50">
        <f t="shared" ref="GA142" ca="1" si="378">SUMIF($GD$8:$HG$9,$O$5,GD142:HG142)</f>
        <v>0</v>
      </c>
      <c r="GB142" s="150">
        <f t="shared" ref="GB142" si="379">SUM(GD143:HG143)</f>
        <v>0</v>
      </c>
      <c r="GC142" s="152" t="e">
        <f t="shared" ref="GC142" ca="1" si="380">GB142/GA142</f>
        <v>#DIV/0!</v>
      </c>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c r="HF142" s="16"/>
      <c r="HG142" s="16"/>
      <c r="HH142" s="150"/>
      <c r="HI142" s="150">
        <v>0</v>
      </c>
      <c r="HJ142" s="152" t="e">
        <v>#DIV/0!</v>
      </c>
      <c r="HK142" s="16"/>
      <c r="HL142" s="16"/>
      <c r="HM142" s="16"/>
      <c r="HN142" s="16"/>
      <c r="HO142" s="16"/>
      <c r="HP142" s="16"/>
      <c r="HQ142" s="16"/>
      <c r="HR142" s="16"/>
      <c r="HS142" s="16"/>
      <c r="HT142" s="16"/>
      <c r="HU142" s="16"/>
      <c r="HV142" s="16"/>
      <c r="HW142" s="16"/>
      <c r="HX142" s="16"/>
      <c r="HY142" s="16"/>
      <c r="HZ142" s="16"/>
      <c r="IA142" s="16"/>
      <c r="IB142" s="16"/>
      <c r="IC142" s="16"/>
      <c r="ID142" s="16"/>
      <c r="IE142" s="16"/>
      <c r="IF142" s="16"/>
      <c r="IG142" s="16"/>
      <c r="IH142" s="16"/>
      <c r="II142" s="16"/>
      <c r="IJ142" s="16"/>
      <c r="IK142" s="16"/>
      <c r="IL142" s="16"/>
      <c r="IM142" s="16"/>
      <c r="IN142" s="16"/>
      <c r="IO142" s="16"/>
      <c r="IP142" s="150"/>
      <c r="IQ142" s="150">
        <v>0</v>
      </c>
      <c r="IR142" s="152" t="e">
        <v>#DIV/0!</v>
      </c>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23"/>
      <c r="JV142" s="16"/>
      <c r="JW142" s="150"/>
      <c r="JX142" s="150">
        <v>0</v>
      </c>
      <c r="JY142" s="152" t="e">
        <v>#DIV/0!</v>
      </c>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50"/>
      <c r="LF142" s="150">
        <v>0</v>
      </c>
      <c r="LG142" s="152" t="e">
        <v>#DIV/0!</v>
      </c>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16"/>
      <c r="MD142" s="16"/>
      <c r="ME142" s="16"/>
      <c r="MF142" s="16"/>
      <c r="MG142" s="16"/>
      <c r="MH142" s="16"/>
      <c r="MI142" s="16"/>
      <c r="MJ142" s="16"/>
      <c r="MK142" s="16"/>
      <c r="ML142" s="16"/>
    </row>
    <row r="143" spans="1:350" ht="13.9" hidden="1" customHeight="1" outlineLevel="3" x14ac:dyDescent="0.2">
      <c r="A143" s="186"/>
      <c r="B143" s="219"/>
      <c r="C143" s="215"/>
      <c r="D143" s="217"/>
      <c r="E143" s="176"/>
      <c r="F143" s="176"/>
      <c r="G143" s="176"/>
      <c r="H143" s="171"/>
      <c r="I143" s="171"/>
      <c r="J143" s="213"/>
      <c r="K143" s="213"/>
      <c r="L143" s="173"/>
      <c r="M143" s="173"/>
      <c r="N143" s="184"/>
      <c r="O143" s="157"/>
      <c r="P143" s="17" t="s">
        <v>26</v>
      </c>
      <c r="Q143" s="151"/>
      <c r="R143" s="151"/>
      <c r="S143" s="153"/>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151"/>
      <c r="AY143" s="151"/>
      <c r="AZ143" s="153"/>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151"/>
      <c r="CG143" s="151"/>
      <c r="CH143" s="153"/>
      <c r="CI143" s="141"/>
      <c r="CJ143" s="141"/>
      <c r="CK143" s="141"/>
      <c r="CL143" s="141"/>
      <c r="CM143" s="141"/>
      <c r="CN143" s="141"/>
      <c r="CO143" s="141"/>
      <c r="CP143" s="95"/>
      <c r="CQ143" s="95"/>
      <c r="CR143" s="95"/>
      <c r="CS143" s="95"/>
      <c r="CT143" s="95"/>
      <c r="CU143" s="95"/>
      <c r="CV143" s="95"/>
      <c r="CW143" s="141"/>
      <c r="CX143" s="141"/>
      <c r="CY143" s="141"/>
      <c r="CZ143" s="141"/>
      <c r="DA143" s="141"/>
      <c r="DB143" s="141"/>
      <c r="DC143" s="141"/>
      <c r="DD143" s="141"/>
      <c r="DE143" s="141"/>
      <c r="DF143" s="141"/>
      <c r="DG143" s="141"/>
      <c r="DH143" s="141"/>
      <c r="DI143" s="141"/>
      <c r="DJ143" s="141"/>
      <c r="DK143" s="141"/>
      <c r="DL143" s="141"/>
      <c r="DM143" s="141"/>
      <c r="DN143" s="151"/>
      <c r="DO143" s="151"/>
      <c r="DP143" s="153"/>
      <c r="DQ143" s="24"/>
      <c r="DR143" s="24"/>
      <c r="DS143" s="24"/>
      <c r="DT143" s="24"/>
      <c r="DU143" s="24"/>
      <c r="DV143" s="24"/>
      <c r="DW143" s="24"/>
      <c r="DX143" s="24"/>
      <c r="DY143" s="24"/>
      <c r="DZ143" s="24"/>
      <c r="EA143" s="24"/>
      <c r="EB143" s="24"/>
      <c r="EC143" s="24"/>
      <c r="ED143" s="24"/>
      <c r="EE143" s="24"/>
      <c r="EF143" s="24"/>
      <c r="EG143" s="24"/>
      <c r="EH143" s="24"/>
      <c r="EI143" s="24"/>
      <c r="EJ143" s="24"/>
      <c r="EK143" s="24"/>
      <c r="EL143" s="24"/>
      <c r="EM143" s="24"/>
      <c r="EN143" s="24"/>
      <c r="EO143" s="24"/>
      <c r="EP143" s="24"/>
      <c r="EQ143" s="24"/>
      <c r="ER143" s="24"/>
      <c r="ES143" s="151"/>
      <c r="ET143" s="151"/>
      <c r="EU143" s="153"/>
      <c r="EV143" s="24"/>
      <c r="EW143" s="125"/>
      <c r="EX143" s="24"/>
      <c r="EY143" s="24"/>
      <c r="EZ143" s="24"/>
      <c r="FA143" s="24"/>
      <c r="FB143" s="24"/>
      <c r="FC143" s="24"/>
      <c r="FD143" s="24"/>
      <c r="FE143" s="24"/>
      <c r="FF143" s="24"/>
      <c r="FG143" s="24"/>
      <c r="FH143" s="24"/>
      <c r="FI143" s="24"/>
      <c r="FJ143" s="24"/>
      <c r="FK143" s="24"/>
      <c r="FL143" s="24"/>
      <c r="FM143" s="24"/>
      <c r="FN143" s="24"/>
      <c r="FO143" s="24"/>
      <c r="FP143" s="24"/>
      <c r="FQ143" s="24">
        <v>4</v>
      </c>
      <c r="FR143" s="24"/>
      <c r="FS143" s="24"/>
      <c r="FT143" s="24"/>
      <c r="FU143" s="24"/>
      <c r="FV143" s="24"/>
      <c r="FW143" s="24"/>
      <c r="FX143" s="24"/>
      <c r="FY143" s="24"/>
      <c r="FZ143" s="24"/>
      <c r="GA143" s="151"/>
      <c r="GB143" s="151"/>
      <c r="GC143" s="153"/>
      <c r="GD143" s="24"/>
      <c r="GE143" s="24"/>
      <c r="GF143" s="24"/>
      <c r="GG143" s="24"/>
      <c r="GH143" s="24"/>
      <c r="GI143" s="24"/>
      <c r="GJ143" s="24"/>
      <c r="GK143" s="24"/>
      <c r="GL143" s="24"/>
      <c r="GM143" s="24"/>
      <c r="GN143" s="24"/>
      <c r="GO143" s="24"/>
      <c r="GP143" s="24"/>
      <c r="GQ143" s="24"/>
      <c r="GR143" s="24"/>
      <c r="GS143" s="24"/>
      <c r="GT143" s="24"/>
      <c r="GU143" s="24"/>
      <c r="GV143" s="24"/>
      <c r="GW143" s="24"/>
      <c r="GX143" s="24"/>
      <c r="GY143" s="24"/>
      <c r="GZ143" s="24"/>
      <c r="HA143" s="24"/>
      <c r="HB143" s="24"/>
      <c r="HC143" s="24"/>
      <c r="HD143" s="24"/>
      <c r="HE143" s="24"/>
      <c r="HF143" s="24"/>
      <c r="HG143" s="24"/>
      <c r="HH143" s="151"/>
      <c r="HI143" s="151"/>
      <c r="HJ143" s="153"/>
      <c r="HK143" s="24"/>
      <c r="HL143" s="24"/>
      <c r="HM143" s="24"/>
      <c r="HN143" s="24"/>
      <c r="HO143" s="24"/>
      <c r="HP143" s="24"/>
      <c r="HQ143" s="24"/>
      <c r="HR143" s="24"/>
      <c r="HS143" s="24"/>
      <c r="HT143" s="24"/>
      <c r="HU143" s="24"/>
      <c r="HV143" s="24"/>
      <c r="HW143" s="24"/>
      <c r="HX143" s="24"/>
      <c r="HY143" s="24"/>
      <c r="HZ143" s="24"/>
      <c r="IA143" s="24"/>
      <c r="IB143" s="24"/>
      <c r="IC143" s="24"/>
      <c r="ID143" s="24"/>
      <c r="IE143" s="24"/>
      <c r="IF143" s="24"/>
      <c r="IG143" s="24"/>
      <c r="IH143" s="24"/>
      <c r="II143" s="24"/>
      <c r="IJ143" s="24"/>
      <c r="IK143" s="24"/>
      <c r="IL143" s="24"/>
      <c r="IM143" s="24"/>
      <c r="IN143" s="24"/>
      <c r="IO143" s="24"/>
      <c r="IP143" s="151"/>
      <c r="IQ143" s="151"/>
      <c r="IR143" s="153"/>
      <c r="IS143" s="24"/>
      <c r="IT143" s="24"/>
      <c r="IU143" s="24"/>
      <c r="IV143" s="24"/>
      <c r="IW143" s="24"/>
      <c r="IX143" s="24"/>
      <c r="IY143" s="24"/>
      <c r="IZ143" s="24"/>
      <c r="JA143" s="24"/>
      <c r="JB143" s="24"/>
      <c r="JC143" s="24"/>
      <c r="JD143" s="24"/>
      <c r="JE143" s="24"/>
      <c r="JF143" s="24"/>
      <c r="JG143" s="24"/>
      <c r="JH143" s="24"/>
      <c r="JI143" s="24"/>
      <c r="JJ143" s="24"/>
      <c r="JK143" s="24"/>
      <c r="JL143" s="24"/>
      <c r="JM143" s="24"/>
      <c r="JN143" s="24"/>
      <c r="JO143" s="24"/>
      <c r="JP143" s="24"/>
      <c r="JQ143" s="24"/>
      <c r="JR143" s="24"/>
      <c r="JS143" s="24"/>
      <c r="JT143" s="24"/>
      <c r="JU143" s="25"/>
      <c r="JV143" s="24"/>
      <c r="JW143" s="151"/>
      <c r="JX143" s="151"/>
      <c r="JY143" s="153"/>
      <c r="JZ143" s="24"/>
      <c r="KA143" s="24"/>
      <c r="KB143" s="24"/>
      <c r="KC143" s="24"/>
      <c r="KD143" s="24"/>
      <c r="KE143" s="24"/>
      <c r="KF143" s="24"/>
      <c r="KG143" s="24"/>
      <c r="KH143" s="24"/>
      <c r="KI143" s="24"/>
      <c r="KJ143" s="24"/>
      <c r="KK143" s="24"/>
      <c r="KL143" s="24"/>
      <c r="KM143" s="24"/>
      <c r="KN143" s="24"/>
      <c r="KO143" s="24"/>
      <c r="KP143" s="24"/>
      <c r="KQ143" s="24"/>
      <c r="KR143" s="24"/>
      <c r="KS143" s="24"/>
      <c r="KT143" s="24"/>
      <c r="KU143" s="24"/>
      <c r="KV143" s="24"/>
      <c r="KW143" s="24"/>
      <c r="KX143" s="24"/>
      <c r="KY143" s="24"/>
      <c r="KZ143" s="24"/>
      <c r="LA143" s="24"/>
      <c r="LB143" s="24"/>
      <c r="LC143" s="24"/>
      <c r="LD143" s="24"/>
      <c r="LE143" s="151"/>
      <c r="LF143" s="151"/>
      <c r="LG143" s="153"/>
      <c r="LH143" s="24"/>
      <c r="LI143" s="24"/>
      <c r="LJ143" s="24"/>
      <c r="LK143" s="24"/>
      <c r="LL143" s="24"/>
      <c r="LM143" s="24"/>
      <c r="LN143" s="24"/>
      <c r="LO143" s="24"/>
      <c r="LP143" s="24"/>
      <c r="LQ143" s="24"/>
      <c r="LR143" s="24"/>
      <c r="LS143" s="24"/>
      <c r="LT143" s="24"/>
      <c r="LU143" s="24"/>
      <c r="LV143" s="24"/>
      <c r="LW143" s="24"/>
      <c r="LX143" s="24"/>
      <c r="LY143" s="24"/>
      <c r="LZ143" s="24"/>
      <c r="MA143" s="24"/>
      <c r="MB143" s="24"/>
      <c r="MC143" s="24"/>
      <c r="MD143" s="24"/>
      <c r="ME143" s="24"/>
      <c r="MF143" s="24"/>
      <c r="MG143" s="24"/>
      <c r="MH143" s="24"/>
      <c r="MI143" s="24"/>
      <c r="MJ143" s="24"/>
      <c r="MK143" s="24"/>
      <c r="ML143" s="24"/>
    </row>
    <row r="144" spans="1:350" ht="13.9" hidden="1" customHeight="1" outlineLevel="3" x14ac:dyDescent="0.2">
      <c r="A144" s="185" t="s">
        <v>146</v>
      </c>
      <c r="B144" s="218" t="s">
        <v>1079</v>
      </c>
      <c r="C144" s="214" t="s">
        <v>59</v>
      </c>
      <c r="D144" s="216">
        <v>2</v>
      </c>
      <c r="E144" s="175"/>
      <c r="F144" s="175">
        <f>D144-E144</f>
        <v>2</v>
      </c>
      <c r="G144" s="175" t="s">
        <v>847</v>
      </c>
      <c r="H144" s="170" t="s">
        <v>827</v>
      </c>
      <c r="I144" s="170" t="s">
        <v>900</v>
      </c>
      <c r="J144" s="212">
        <f ca="1">E144+Q144+AX144+CF144+DN144+ES144+GA144+HH144+IP144+JW144+LE144</f>
        <v>2</v>
      </c>
      <c r="K144" s="212">
        <f>E144+R144+AY144+CG144+DO144+ET144+GB144+HI144+IQ144+JX144+LF144</f>
        <v>2</v>
      </c>
      <c r="L144" s="172">
        <f ca="1">K144/J144</f>
        <v>1</v>
      </c>
      <c r="M144" s="172">
        <f>K144/D144</f>
        <v>1</v>
      </c>
      <c r="N144" s="183">
        <f ca="1">SUMIF($EV$8:$FZ$9,$O$5,$EV145:$FZ145)-SUMIF($EV$8:$FZ$9,$Q$5,$EV145:$FZ145)</f>
        <v>0</v>
      </c>
      <c r="O144" s="156"/>
      <c r="P144" s="16" t="s">
        <v>25</v>
      </c>
      <c r="Q144" s="150">
        <v>0</v>
      </c>
      <c r="R144" s="150">
        <v>0</v>
      </c>
      <c r="S144" s="152" t="e">
        <v>#DIV/0!</v>
      </c>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50">
        <f t="shared" ca="1" si="308"/>
        <v>0</v>
      </c>
      <c r="AY144" s="150">
        <f>SUM(BA145:CE145)</f>
        <v>0</v>
      </c>
      <c r="AZ144" s="152" t="e">
        <f ca="1">AY144/AX144</f>
        <v>#DIV/0!</v>
      </c>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50">
        <f t="shared" ref="CF144" si="381">SUM(CI144:DM144)</f>
        <v>0</v>
      </c>
      <c r="CG144" s="150">
        <f>SUM(CI145:DM145)</f>
        <v>0</v>
      </c>
      <c r="CH144" s="152" t="e">
        <f>CG144/CF144</f>
        <v>#DIV/0!</v>
      </c>
      <c r="CI144" s="129"/>
      <c r="CJ144" s="129"/>
      <c r="CK144" s="129"/>
      <c r="CL144" s="129"/>
      <c r="CM144" s="129"/>
      <c r="CN144" s="129"/>
      <c r="CO144" s="129"/>
      <c r="CP144" s="101"/>
      <c r="CQ144" s="101"/>
      <c r="CR144" s="101"/>
      <c r="CS144" s="101"/>
      <c r="CT144" s="101"/>
      <c r="CU144" s="101"/>
      <c r="CV144" s="101"/>
      <c r="CW144" s="129"/>
      <c r="CX144" s="129"/>
      <c r="CY144" s="129"/>
      <c r="CZ144" s="129"/>
      <c r="DA144" s="129"/>
      <c r="DB144" s="129"/>
      <c r="DC144" s="129"/>
      <c r="DD144" s="129"/>
      <c r="DE144" s="129"/>
      <c r="DF144" s="129"/>
      <c r="DG144" s="129"/>
      <c r="DH144" s="129"/>
      <c r="DI144" s="129"/>
      <c r="DJ144" s="129"/>
      <c r="DK144" s="129"/>
      <c r="DL144" s="129"/>
      <c r="DM144" s="129"/>
      <c r="DN144" s="150">
        <f t="shared" ref="DN144" si="382">SUM(DQ144:ER144)</f>
        <v>2</v>
      </c>
      <c r="DO144" s="150">
        <f>SUM(DQ145:ER145)</f>
        <v>0</v>
      </c>
      <c r="DP144" s="152">
        <f t="shared" si="257"/>
        <v>0</v>
      </c>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v>1</v>
      </c>
      <c r="EO144" s="16">
        <v>1</v>
      </c>
      <c r="EP144" s="16"/>
      <c r="EQ144" s="16"/>
      <c r="ER144" s="16"/>
      <c r="ES144" s="150">
        <f t="shared" ca="1" si="337"/>
        <v>0</v>
      </c>
      <c r="ET144" s="150">
        <f t="shared" si="293"/>
        <v>2</v>
      </c>
      <c r="EU144" s="152" t="e">
        <f t="shared" ca="1" si="294"/>
        <v>#DIV/0!</v>
      </c>
      <c r="EV144" s="16"/>
      <c r="EW144" s="67"/>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50">
        <f t="shared" ref="GA144" ca="1" si="383">SUMIF($GD$8:$HG$9,$O$5,GD144:HG144)</f>
        <v>0</v>
      </c>
      <c r="GB144" s="150">
        <f t="shared" ref="GB144" si="384">SUM(GD145:HG145)</f>
        <v>0</v>
      </c>
      <c r="GC144" s="152" t="e">
        <f t="shared" ref="GC144" ca="1" si="385">GB144/GA144</f>
        <v>#DIV/0!</v>
      </c>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50"/>
      <c r="HI144" s="150">
        <v>0</v>
      </c>
      <c r="HJ144" s="152" t="e">
        <v>#DIV/0!</v>
      </c>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50"/>
      <c r="IQ144" s="150">
        <v>0</v>
      </c>
      <c r="IR144" s="152" t="e">
        <v>#DIV/0!</v>
      </c>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23"/>
      <c r="JV144" s="16"/>
      <c r="JW144" s="150"/>
      <c r="JX144" s="150">
        <v>0</v>
      </c>
      <c r="JY144" s="152" t="e">
        <v>#DIV/0!</v>
      </c>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50"/>
      <c r="LF144" s="150">
        <v>0</v>
      </c>
      <c r="LG144" s="152" t="e">
        <v>#DIV/0!</v>
      </c>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row>
    <row r="145" spans="1:350" ht="13.9" hidden="1" customHeight="1" outlineLevel="3" x14ac:dyDescent="0.2">
      <c r="A145" s="186"/>
      <c r="B145" s="219"/>
      <c r="C145" s="215"/>
      <c r="D145" s="217"/>
      <c r="E145" s="176"/>
      <c r="F145" s="176"/>
      <c r="G145" s="176"/>
      <c r="H145" s="171"/>
      <c r="I145" s="171"/>
      <c r="J145" s="213"/>
      <c r="K145" s="213"/>
      <c r="L145" s="173"/>
      <c r="M145" s="173"/>
      <c r="N145" s="184"/>
      <c r="O145" s="157"/>
      <c r="P145" s="17" t="s">
        <v>26</v>
      </c>
      <c r="Q145" s="151"/>
      <c r="R145" s="151"/>
      <c r="S145" s="153"/>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151"/>
      <c r="AY145" s="151"/>
      <c r="AZ145" s="153"/>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151"/>
      <c r="CG145" s="151"/>
      <c r="CH145" s="153"/>
      <c r="CI145" s="141"/>
      <c r="CJ145" s="141"/>
      <c r="CK145" s="141"/>
      <c r="CL145" s="141"/>
      <c r="CM145" s="141"/>
      <c r="CN145" s="141"/>
      <c r="CO145" s="141"/>
      <c r="CP145" s="95"/>
      <c r="CQ145" s="95"/>
      <c r="CR145" s="95"/>
      <c r="CS145" s="95"/>
      <c r="CT145" s="95"/>
      <c r="CU145" s="95"/>
      <c r="CV145" s="95"/>
      <c r="CW145" s="141"/>
      <c r="CX145" s="141"/>
      <c r="CY145" s="141"/>
      <c r="CZ145" s="141"/>
      <c r="DA145" s="141"/>
      <c r="DB145" s="141"/>
      <c r="DC145" s="141"/>
      <c r="DD145" s="141"/>
      <c r="DE145" s="141"/>
      <c r="DF145" s="141"/>
      <c r="DG145" s="141"/>
      <c r="DH145" s="141"/>
      <c r="DI145" s="141"/>
      <c r="DJ145" s="141"/>
      <c r="DK145" s="141"/>
      <c r="DL145" s="141"/>
      <c r="DM145" s="141"/>
      <c r="DN145" s="151"/>
      <c r="DO145" s="151"/>
      <c r="DP145" s="153"/>
      <c r="DQ145" s="24"/>
      <c r="DR145" s="24"/>
      <c r="DS145" s="24"/>
      <c r="DT145" s="24"/>
      <c r="DU145" s="24"/>
      <c r="DV145" s="24"/>
      <c r="DW145" s="24"/>
      <c r="DX145" s="24"/>
      <c r="DY145" s="24"/>
      <c r="DZ145" s="24"/>
      <c r="EA145" s="24"/>
      <c r="EB145" s="24"/>
      <c r="EC145" s="24"/>
      <c r="ED145" s="24"/>
      <c r="EE145" s="24"/>
      <c r="EF145" s="24"/>
      <c r="EG145" s="24"/>
      <c r="EH145" s="24"/>
      <c r="EI145" s="24"/>
      <c r="EJ145" s="24"/>
      <c r="EK145" s="24"/>
      <c r="EL145" s="24"/>
      <c r="EM145" s="24"/>
      <c r="EN145" s="24"/>
      <c r="EO145" s="24"/>
      <c r="EP145" s="24"/>
      <c r="EQ145" s="24"/>
      <c r="ER145" s="24"/>
      <c r="ES145" s="151"/>
      <c r="ET145" s="151"/>
      <c r="EU145" s="153"/>
      <c r="EV145" s="24"/>
      <c r="EW145" s="125"/>
      <c r="EX145" s="24"/>
      <c r="EY145" s="24"/>
      <c r="EZ145" s="24"/>
      <c r="FA145" s="24"/>
      <c r="FB145" s="24"/>
      <c r="FC145" s="24"/>
      <c r="FD145" s="24"/>
      <c r="FE145" s="24"/>
      <c r="FF145" s="24"/>
      <c r="FG145" s="24"/>
      <c r="FH145" s="24"/>
      <c r="FI145" s="24"/>
      <c r="FJ145" s="24"/>
      <c r="FK145" s="24"/>
      <c r="FL145" s="24"/>
      <c r="FM145" s="24"/>
      <c r="FN145" s="24"/>
      <c r="FO145" s="24"/>
      <c r="FP145" s="24"/>
      <c r="FQ145" s="24"/>
      <c r="FR145" s="24"/>
      <c r="FS145" s="24"/>
      <c r="FT145" s="24"/>
      <c r="FU145" s="24"/>
      <c r="FV145" s="24"/>
      <c r="FW145" s="24"/>
      <c r="FX145" s="24"/>
      <c r="FY145" s="24"/>
      <c r="FZ145" s="24">
        <v>2</v>
      </c>
      <c r="GA145" s="151"/>
      <c r="GB145" s="151"/>
      <c r="GC145" s="153"/>
      <c r="GD145" s="24"/>
      <c r="GE145" s="24"/>
      <c r="GF145" s="24"/>
      <c r="GG145" s="24"/>
      <c r="GH145" s="24"/>
      <c r="GI145" s="24"/>
      <c r="GJ145" s="24"/>
      <c r="GK145" s="24"/>
      <c r="GL145" s="24"/>
      <c r="GM145" s="24"/>
      <c r="GN145" s="24"/>
      <c r="GO145" s="24"/>
      <c r="GP145" s="24"/>
      <c r="GQ145" s="24"/>
      <c r="GR145" s="24"/>
      <c r="GS145" s="24"/>
      <c r="GT145" s="24"/>
      <c r="GU145" s="24"/>
      <c r="GV145" s="24"/>
      <c r="GW145" s="24"/>
      <c r="GX145" s="24"/>
      <c r="GY145" s="24"/>
      <c r="GZ145" s="24"/>
      <c r="HA145" s="24"/>
      <c r="HB145" s="24"/>
      <c r="HC145" s="24"/>
      <c r="HD145" s="24"/>
      <c r="HE145" s="24"/>
      <c r="HF145" s="24"/>
      <c r="HG145" s="24"/>
      <c r="HH145" s="151"/>
      <c r="HI145" s="151"/>
      <c r="HJ145" s="153"/>
      <c r="HK145" s="24"/>
      <c r="HL145" s="24"/>
      <c r="HM145" s="24"/>
      <c r="HN145" s="24"/>
      <c r="HO145" s="24"/>
      <c r="HP145" s="24"/>
      <c r="HQ145" s="24"/>
      <c r="HR145" s="24"/>
      <c r="HS145" s="24"/>
      <c r="HT145" s="24"/>
      <c r="HU145" s="24"/>
      <c r="HV145" s="24"/>
      <c r="HW145" s="24"/>
      <c r="HX145" s="24"/>
      <c r="HY145" s="24"/>
      <c r="HZ145" s="24"/>
      <c r="IA145" s="24"/>
      <c r="IB145" s="24"/>
      <c r="IC145" s="24"/>
      <c r="ID145" s="24"/>
      <c r="IE145" s="24"/>
      <c r="IF145" s="24"/>
      <c r="IG145" s="24"/>
      <c r="IH145" s="24"/>
      <c r="II145" s="24"/>
      <c r="IJ145" s="24"/>
      <c r="IK145" s="24"/>
      <c r="IL145" s="24"/>
      <c r="IM145" s="24"/>
      <c r="IN145" s="24"/>
      <c r="IO145" s="24"/>
      <c r="IP145" s="151"/>
      <c r="IQ145" s="151"/>
      <c r="IR145" s="153"/>
      <c r="IS145" s="24"/>
      <c r="IT145" s="24"/>
      <c r="IU145" s="24"/>
      <c r="IV145" s="24"/>
      <c r="IW145" s="24"/>
      <c r="IX145" s="24"/>
      <c r="IY145" s="24"/>
      <c r="IZ145" s="24"/>
      <c r="JA145" s="24"/>
      <c r="JB145" s="24"/>
      <c r="JC145" s="24"/>
      <c r="JD145" s="24"/>
      <c r="JE145" s="24"/>
      <c r="JF145" s="24"/>
      <c r="JG145" s="24"/>
      <c r="JH145" s="24"/>
      <c r="JI145" s="24"/>
      <c r="JJ145" s="24"/>
      <c r="JK145" s="24"/>
      <c r="JL145" s="24"/>
      <c r="JM145" s="24"/>
      <c r="JN145" s="24"/>
      <c r="JO145" s="24"/>
      <c r="JP145" s="24"/>
      <c r="JQ145" s="24"/>
      <c r="JR145" s="24"/>
      <c r="JS145" s="24"/>
      <c r="JT145" s="24"/>
      <c r="JU145" s="25"/>
      <c r="JV145" s="24"/>
      <c r="JW145" s="151"/>
      <c r="JX145" s="151"/>
      <c r="JY145" s="153"/>
      <c r="JZ145" s="24"/>
      <c r="KA145" s="24"/>
      <c r="KB145" s="24"/>
      <c r="KC145" s="24"/>
      <c r="KD145" s="24"/>
      <c r="KE145" s="24"/>
      <c r="KF145" s="24"/>
      <c r="KG145" s="24"/>
      <c r="KH145" s="24"/>
      <c r="KI145" s="24"/>
      <c r="KJ145" s="24"/>
      <c r="KK145" s="24"/>
      <c r="KL145" s="24"/>
      <c r="KM145" s="24"/>
      <c r="KN145" s="24"/>
      <c r="KO145" s="24"/>
      <c r="KP145" s="24"/>
      <c r="KQ145" s="24"/>
      <c r="KR145" s="24"/>
      <c r="KS145" s="24"/>
      <c r="KT145" s="24"/>
      <c r="KU145" s="24"/>
      <c r="KV145" s="24"/>
      <c r="KW145" s="24"/>
      <c r="KX145" s="24"/>
      <c r="KY145" s="24"/>
      <c r="KZ145" s="24"/>
      <c r="LA145" s="24"/>
      <c r="LB145" s="24"/>
      <c r="LC145" s="24"/>
      <c r="LD145" s="24"/>
      <c r="LE145" s="151"/>
      <c r="LF145" s="151"/>
      <c r="LG145" s="153"/>
      <c r="LH145" s="24"/>
      <c r="LI145" s="24"/>
      <c r="LJ145" s="24"/>
      <c r="LK145" s="24"/>
      <c r="LL145" s="24"/>
      <c r="LM145" s="24"/>
      <c r="LN145" s="24"/>
      <c r="LO145" s="24"/>
      <c r="LP145" s="24"/>
      <c r="LQ145" s="24"/>
      <c r="LR145" s="24"/>
      <c r="LS145" s="24"/>
      <c r="LT145" s="24"/>
      <c r="LU145" s="24"/>
      <c r="LV145" s="24"/>
      <c r="LW145" s="24"/>
      <c r="LX145" s="24"/>
      <c r="LY145" s="24"/>
      <c r="LZ145" s="24"/>
      <c r="MA145" s="24"/>
      <c r="MB145" s="24"/>
      <c r="MC145" s="24"/>
      <c r="MD145" s="24"/>
      <c r="ME145" s="24"/>
      <c r="MF145" s="24"/>
      <c r="MG145" s="24"/>
      <c r="MH145" s="24"/>
      <c r="MI145" s="24"/>
      <c r="MJ145" s="24"/>
      <c r="MK145" s="24"/>
      <c r="ML145" s="24"/>
    </row>
    <row r="146" spans="1:350" ht="13.9" hidden="1" customHeight="1" outlineLevel="3" x14ac:dyDescent="0.2">
      <c r="A146" s="185" t="s">
        <v>147</v>
      </c>
      <c r="B146" s="218" t="s">
        <v>805</v>
      </c>
      <c r="C146" s="214" t="s">
        <v>38</v>
      </c>
      <c r="D146" s="216">
        <v>9.1</v>
      </c>
      <c r="E146" s="175"/>
      <c r="F146" s="175">
        <f>D146-E146</f>
        <v>9.1</v>
      </c>
      <c r="G146" s="175" t="s">
        <v>888</v>
      </c>
      <c r="H146" s="170" t="s">
        <v>900</v>
      </c>
      <c r="I146" s="170" t="s">
        <v>848</v>
      </c>
      <c r="J146" s="212">
        <f ca="1">E146+Q146+AX146+CF146+DN146+ES146+GA146+HH146+IP146+JW146+LE146</f>
        <v>9.1</v>
      </c>
      <c r="K146" s="212">
        <f>E146+R146+AY146+CG146+DO146+ET146+GB146+HI146+IQ146+JX146+LF146</f>
        <v>9.1</v>
      </c>
      <c r="L146" s="172">
        <f ca="1">K146/J146</f>
        <v>1</v>
      </c>
      <c r="M146" s="172">
        <f>K146/D146</f>
        <v>1</v>
      </c>
      <c r="N146" s="183">
        <f ca="1">SUMIF($EV$8:$FZ$9,$O$5,$EV147:$FZ147)-SUMIF($EV$8:$FZ$9,$Q$5,$EV147:$FZ147)</f>
        <v>0</v>
      </c>
      <c r="O146" s="156"/>
      <c r="P146" s="16" t="s">
        <v>25</v>
      </c>
      <c r="Q146" s="150">
        <v>0</v>
      </c>
      <c r="R146" s="150">
        <v>0</v>
      </c>
      <c r="S146" s="152" t="e">
        <v>#DIV/0!</v>
      </c>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50">
        <f t="shared" ca="1" si="308"/>
        <v>0</v>
      </c>
      <c r="AY146" s="150">
        <f>SUM(BA147:CE147)</f>
        <v>0</v>
      </c>
      <c r="AZ146" s="152" t="e">
        <f ca="1">AY146/AX146</f>
        <v>#DIV/0!</v>
      </c>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50">
        <f t="shared" ref="CF146" si="386">SUM(CI146:DM146)</f>
        <v>0</v>
      </c>
      <c r="CG146" s="150">
        <f>SUM(CI147:DM147)</f>
        <v>0</v>
      </c>
      <c r="CH146" s="152" t="e">
        <f>CG146/CF146</f>
        <v>#DIV/0!</v>
      </c>
      <c r="CI146" s="129"/>
      <c r="CJ146" s="129"/>
      <c r="CK146" s="129"/>
      <c r="CL146" s="129"/>
      <c r="CM146" s="129"/>
      <c r="CN146" s="129"/>
      <c r="CO146" s="129"/>
      <c r="CP146" s="101"/>
      <c r="CQ146" s="101"/>
      <c r="CR146" s="101"/>
      <c r="CS146" s="101"/>
      <c r="CT146" s="101"/>
      <c r="CU146" s="101"/>
      <c r="CV146" s="101"/>
      <c r="CW146" s="129"/>
      <c r="CX146" s="129"/>
      <c r="CY146" s="129"/>
      <c r="CZ146" s="129"/>
      <c r="DA146" s="129"/>
      <c r="DB146" s="129"/>
      <c r="DC146" s="129"/>
      <c r="DD146" s="129"/>
      <c r="DE146" s="129"/>
      <c r="DF146" s="129"/>
      <c r="DG146" s="129"/>
      <c r="DH146" s="129"/>
      <c r="DI146" s="129"/>
      <c r="DJ146" s="129"/>
      <c r="DK146" s="129"/>
      <c r="DL146" s="129"/>
      <c r="DM146" s="129"/>
      <c r="DN146" s="150">
        <f t="shared" ref="DN146" si="387">SUM(DQ146:ER146)</f>
        <v>6</v>
      </c>
      <c r="DO146" s="150">
        <f>SUM(DQ147:ER147)</f>
        <v>0</v>
      </c>
      <c r="DP146" s="152">
        <f t="shared" si="257"/>
        <v>0</v>
      </c>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v>2</v>
      </c>
      <c r="EQ146" s="16">
        <v>2</v>
      </c>
      <c r="ER146" s="16">
        <v>2</v>
      </c>
      <c r="ES146" s="150">
        <f t="shared" ca="1" si="337"/>
        <v>3.1</v>
      </c>
      <c r="ET146" s="150">
        <f t="shared" si="293"/>
        <v>0</v>
      </c>
      <c r="EU146" s="152">
        <f t="shared" ca="1" si="294"/>
        <v>0</v>
      </c>
      <c r="EV146" s="16">
        <v>2</v>
      </c>
      <c r="EW146" s="67">
        <v>1.1000000000000001</v>
      </c>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50">
        <f t="shared" ref="GA146" ca="1" si="388">SUMIF($GD$8:$HG$9,$O$5,GD146:HG146)</f>
        <v>0</v>
      </c>
      <c r="GB146" s="150">
        <f t="shared" ref="GB146" si="389">SUM(GD147:HG147)</f>
        <v>9.1</v>
      </c>
      <c r="GC146" s="152" t="e">
        <f t="shared" ref="GC146" ca="1" si="390">GB146/GA146</f>
        <v>#DIV/0!</v>
      </c>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50"/>
      <c r="HI146" s="150">
        <v>0</v>
      </c>
      <c r="HJ146" s="152" t="e">
        <v>#DIV/0!</v>
      </c>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50"/>
      <c r="IQ146" s="150">
        <v>0</v>
      </c>
      <c r="IR146" s="152" t="e">
        <v>#DIV/0!</v>
      </c>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23"/>
      <c r="JV146" s="16"/>
      <c r="JW146" s="150"/>
      <c r="JX146" s="150">
        <v>0</v>
      </c>
      <c r="JY146" s="152" t="e">
        <v>#DIV/0!</v>
      </c>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50"/>
      <c r="LF146" s="150">
        <v>0</v>
      </c>
      <c r="LG146" s="152" t="e">
        <v>#DIV/0!</v>
      </c>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row>
    <row r="147" spans="1:350" ht="13.9" hidden="1" customHeight="1" outlineLevel="3" x14ac:dyDescent="0.2">
      <c r="A147" s="186"/>
      <c r="B147" s="219"/>
      <c r="C147" s="215"/>
      <c r="D147" s="217"/>
      <c r="E147" s="176"/>
      <c r="F147" s="176"/>
      <c r="G147" s="176"/>
      <c r="H147" s="171"/>
      <c r="I147" s="171"/>
      <c r="J147" s="213"/>
      <c r="K147" s="213"/>
      <c r="L147" s="173"/>
      <c r="M147" s="173"/>
      <c r="N147" s="184"/>
      <c r="O147" s="157"/>
      <c r="P147" s="17" t="s">
        <v>26</v>
      </c>
      <c r="Q147" s="151"/>
      <c r="R147" s="151"/>
      <c r="S147" s="153"/>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151"/>
      <c r="AY147" s="151"/>
      <c r="AZ147" s="153"/>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151"/>
      <c r="CG147" s="151"/>
      <c r="CH147" s="153"/>
      <c r="CI147" s="141"/>
      <c r="CJ147" s="141"/>
      <c r="CK147" s="141"/>
      <c r="CL147" s="141"/>
      <c r="CM147" s="141"/>
      <c r="CN147" s="141"/>
      <c r="CO147" s="141"/>
      <c r="CP147" s="95"/>
      <c r="CQ147" s="95"/>
      <c r="CR147" s="95"/>
      <c r="CS147" s="95"/>
      <c r="CT147" s="95"/>
      <c r="CU147" s="95"/>
      <c r="CV147" s="95"/>
      <c r="CW147" s="141"/>
      <c r="CX147" s="141"/>
      <c r="CY147" s="141"/>
      <c r="CZ147" s="141"/>
      <c r="DA147" s="141"/>
      <c r="DB147" s="141"/>
      <c r="DC147" s="141"/>
      <c r="DD147" s="141"/>
      <c r="DE147" s="141"/>
      <c r="DF147" s="141"/>
      <c r="DG147" s="141"/>
      <c r="DH147" s="141"/>
      <c r="DI147" s="141"/>
      <c r="DJ147" s="141"/>
      <c r="DK147" s="141"/>
      <c r="DL147" s="141"/>
      <c r="DM147" s="141"/>
      <c r="DN147" s="151"/>
      <c r="DO147" s="151"/>
      <c r="DP147" s="153"/>
      <c r="DQ147" s="24"/>
      <c r="DR147" s="24"/>
      <c r="DS147" s="24"/>
      <c r="DT147" s="24"/>
      <c r="DU147" s="24"/>
      <c r="DV147" s="24"/>
      <c r="DW147" s="24"/>
      <c r="DX147" s="24"/>
      <c r="DY147" s="24"/>
      <c r="DZ147" s="24"/>
      <c r="EA147" s="24"/>
      <c r="EB147" s="24"/>
      <c r="EC147" s="24"/>
      <c r="ED147" s="24"/>
      <c r="EE147" s="24"/>
      <c r="EF147" s="24"/>
      <c r="EG147" s="24"/>
      <c r="EH147" s="24"/>
      <c r="EI147" s="24"/>
      <c r="EJ147" s="24"/>
      <c r="EK147" s="24"/>
      <c r="EL147" s="24"/>
      <c r="EM147" s="24"/>
      <c r="EN147" s="24"/>
      <c r="EO147" s="24"/>
      <c r="EP147" s="24"/>
      <c r="EQ147" s="24"/>
      <c r="ER147" s="24"/>
      <c r="ES147" s="151"/>
      <c r="ET147" s="151"/>
      <c r="EU147" s="153"/>
      <c r="EV147" s="24"/>
      <c r="EW147" s="125"/>
      <c r="EX147" s="24"/>
      <c r="EY147" s="24"/>
      <c r="EZ147" s="24"/>
      <c r="FA147" s="24"/>
      <c r="FB147" s="24"/>
      <c r="FC147" s="24"/>
      <c r="FD147" s="24"/>
      <c r="FE147" s="24"/>
      <c r="FF147" s="24"/>
      <c r="FG147" s="24"/>
      <c r="FH147" s="24"/>
      <c r="FI147" s="24"/>
      <c r="FJ147" s="24"/>
      <c r="FK147" s="24"/>
      <c r="FL147" s="24"/>
      <c r="FM147" s="24"/>
      <c r="FN147" s="24"/>
      <c r="FO147" s="24"/>
      <c r="FP147" s="24"/>
      <c r="FQ147" s="24"/>
      <c r="FR147" s="24"/>
      <c r="FS147" s="24"/>
      <c r="FT147" s="24"/>
      <c r="FU147" s="24"/>
      <c r="FV147" s="24"/>
      <c r="FW147" s="24"/>
      <c r="FX147" s="24"/>
      <c r="FY147" s="24"/>
      <c r="FZ147" s="24"/>
      <c r="GA147" s="151"/>
      <c r="GB147" s="151"/>
      <c r="GC147" s="153"/>
      <c r="GD147" s="24">
        <v>9.1</v>
      </c>
      <c r="GE147" s="24"/>
      <c r="GF147" s="24"/>
      <c r="GG147" s="24"/>
      <c r="GH147" s="24"/>
      <c r="GI147" s="24"/>
      <c r="GJ147" s="24"/>
      <c r="GK147" s="24"/>
      <c r="GL147" s="24"/>
      <c r="GM147" s="24"/>
      <c r="GN147" s="24"/>
      <c r="GO147" s="24"/>
      <c r="GP147" s="24"/>
      <c r="GQ147" s="24"/>
      <c r="GR147" s="24"/>
      <c r="GS147" s="24"/>
      <c r="GT147" s="24"/>
      <c r="GU147" s="24"/>
      <c r="GV147" s="24"/>
      <c r="GW147" s="24"/>
      <c r="GX147" s="24"/>
      <c r="GY147" s="24"/>
      <c r="GZ147" s="24"/>
      <c r="HA147" s="24"/>
      <c r="HB147" s="24"/>
      <c r="HC147" s="24"/>
      <c r="HD147" s="24"/>
      <c r="HE147" s="24"/>
      <c r="HF147" s="24"/>
      <c r="HG147" s="24"/>
      <c r="HH147" s="151"/>
      <c r="HI147" s="151"/>
      <c r="HJ147" s="153"/>
      <c r="HK147" s="24"/>
      <c r="HL147" s="24"/>
      <c r="HM147" s="24"/>
      <c r="HN147" s="24"/>
      <c r="HO147" s="24"/>
      <c r="HP147" s="24"/>
      <c r="HQ147" s="24"/>
      <c r="HR147" s="24"/>
      <c r="HS147" s="24"/>
      <c r="HT147" s="24"/>
      <c r="HU147" s="24"/>
      <c r="HV147" s="24"/>
      <c r="HW147" s="24"/>
      <c r="HX147" s="24"/>
      <c r="HY147" s="24"/>
      <c r="HZ147" s="24"/>
      <c r="IA147" s="24"/>
      <c r="IB147" s="24"/>
      <c r="IC147" s="24"/>
      <c r="ID147" s="24"/>
      <c r="IE147" s="24"/>
      <c r="IF147" s="24"/>
      <c r="IG147" s="24"/>
      <c r="IH147" s="24"/>
      <c r="II147" s="24"/>
      <c r="IJ147" s="24"/>
      <c r="IK147" s="24"/>
      <c r="IL147" s="24"/>
      <c r="IM147" s="24"/>
      <c r="IN147" s="24"/>
      <c r="IO147" s="24"/>
      <c r="IP147" s="151"/>
      <c r="IQ147" s="151"/>
      <c r="IR147" s="153"/>
      <c r="IS147" s="24"/>
      <c r="IT147" s="24"/>
      <c r="IU147" s="24"/>
      <c r="IV147" s="24"/>
      <c r="IW147" s="24"/>
      <c r="IX147" s="24"/>
      <c r="IY147" s="24"/>
      <c r="IZ147" s="24"/>
      <c r="JA147" s="24"/>
      <c r="JB147" s="24"/>
      <c r="JC147" s="24"/>
      <c r="JD147" s="24"/>
      <c r="JE147" s="24"/>
      <c r="JF147" s="24"/>
      <c r="JG147" s="24"/>
      <c r="JH147" s="24"/>
      <c r="JI147" s="24"/>
      <c r="JJ147" s="24"/>
      <c r="JK147" s="24"/>
      <c r="JL147" s="24"/>
      <c r="JM147" s="24"/>
      <c r="JN147" s="24"/>
      <c r="JO147" s="24"/>
      <c r="JP147" s="24"/>
      <c r="JQ147" s="24"/>
      <c r="JR147" s="24"/>
      <c r="JS147" s="24"/>
      <c r="JT147" s="24"/>
      <c r="JU147" s="25"/>
      <c r="JV147" s="24"/>
      <c r="JW147" s="151"/>
      <c r="JX147" s="151"/>
      <c r="JY147" s="153"/>
      <c r="JZ147" s="24"/>
      <c r="KA147" s="24"/>
      <c r="KB147" s="24"/>
      <c r="KC147" s="24"/>
      <c r="KD147" s="24"/>
      <c r="KE147" s="24"/>
      <c r="KF147" s="24"/>
      <c r="KG147" s="24"/>
      <c r="KH147" s="24"/>
      <c r="KI147" s="24"/>
      <c r="KJ147" s="24"/>
      <c r="KK147" s="24"/>
      <c r="KL147" s="24"/>
      <c r="KM147" s="24"/>
      <c r="KN147" s="24"/>
      <c r="KO147" s="24"/>
      <c r="KP147" s="24"/>
      <c r="KQ147" s="24"/>
      <c r="KR147" s="24"/>
      <c r="KS147" s="24"/>
      <c r="KT147" s="24"/>
      <c r="KU147" s="24"/>
      <c r="KV147" s="24"/>
      <c r="KW147" s="24"/>
      <c r="KX147" s="24"/>
      <c r="KY147" s="24"/>
      <c r="KZ147" s="24"/>
      <c r="LA147" s="24"/>
      <c r="LB147" s="24"/>
      <c r="LC147" s="24"/>
      <c r="LD147" s="24"/>
      <c r="LE147" s="151"/>
      <c r="LF147" s="151"/>
      <c r="LG147" s="153"/>
      <c r="LH147" s="24"/>
      <c r="LI147" s="24"/>
      <c r="LJ147" s="24"/>
      <c r="LK147" s="24"/>
      <c r="LL147" s="24"/>
      <c r="LM147" s="24"/>
      <c r="LN147" s="24"/>
      <c r="LO147" s="24"/>
      <c r="LP147" s="24"/>
      <c r="LQ147" s="24"/>
      <c r="LR147" s="24"/>
      <c r="LS147" s="24"/>
      <c r="LT147" s="24"/>
      <c r="LU147" s="24"/>
      <c r="LV147" s="24"/>
      <c r="LW147" s="24"/>
      <c r="LX147" s="24"/>
      <c r="LY147" s="24"/>
      <c r="LZ147" s="24"/>
      <c r="MA147" s="24"/>
      <c r="MB147" s="24"/>
      <c r="MC147" s="24"/>
      <c r="MD147" s="24"/>
      <c r="ME147" s="24"/>
      <c r="MF147" s="24"/>
      <c r="MG147" s="24"/>
      <c r="MH147" s="24"/>
      <c r="MI147" s="24"/>
      <c r="MJ147" s="24"/>
      <c r="MK147" s="24"/>
      <c r="ML147" s="24"/>
    </row>
    <row r="148" spans="1:350" ht="13.9" hidden="1" customHeight="1" outlineLevel="3" x14ac:dyDescent="0.2">
      <c r="A148" s="185" t="s">
        <v>148</v>
      </c>
      <c r="B148" s="218" t="s">
        <v>116</v>
      </c>
      <c r="C148" s="214" t="s">
        <v>37</v>
      </c>
      <c r="D148" s="216">
        <v>143.96940000000001</v>
      </c>
      <c r="E148" s="175"/>
      <c r="F148" s="175">
        <f>D148-E148</f>
        <v>143.96940000000001</v>
      </c>
      <c r="G148" s="175" t="s">
        <v>962</v>
      </c>
      <c r="H148" s="170" t="s">
        <v>1005</v>
      </c>
      <c r="I148" s="170" t="s">
        <v>950</v>
      </c>
      <c r="J148" s="212">
        <f ca="1">E148+Q148+AX148+CF148+DN148+ES148+GA148+HH148+IP148+JW148+LE148</f>
        <v>143.97</v>
      </c>
      <c r="K148" s="212">
        <f>E148+R148+AY148+CG148+DO148+ET148+GB148+HI148+IQ148+JX148+LF148</f>
        <v>0</v>
      </c>
      <c r="L148" s="172">
        <f ca="1">K148/J148</f>
        <v>0</v>
      </c>
      <c r="M148" s="172">
        <f>K148/D148</f>
        <v>0</v>
      </c>
      <c r="N148" s="183">
        <f ca="1">SUMIF($EV$8:$FZ$9,$O$5,$EV149:$FZ149)-SUMIF($EV$8:$FZ$9,$Q$5,$EV149:$FZ149)</f>
        <v>0</v>
      </c>
      <c r="O148" s="156"/>
      <c r="P148" s="16" t="s">
        <v>25</v>
      </c>
      <c r="Q148" s="150">
        <v>0</v>
      </c>
      <c r="R148" s="150">
        <v>0</v>
      </c>
      <c r="S148" s="152" t="e">
        <v>#DIV/0!</v>
      </c>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50">
        <f t="shared" ca="1" si="308"/>
        <v>0</v>
      </c>
      <c r="AY148" s="150">
        <f>SUM(BA149:CE149)</f>
        <v>0</v>
      </c>
      <c r="AZ148" s="152" t="e">
        <f ca="1">AY148/AX148</f>
        <v>#DIV/0!</v>
      </c>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50">
        <f t="shared" ref="CF148" si="391">SUM(CI148:DM148)</f>
        <v>0</v>
      </c>
      <c r="CG148" s="150">
        <f>SUM(CI149:DM149)</f>
        <v>0</v>
      </c>
      <c r="CH148" s="152" t="e">
        <f>CG148/CF148</f>
        <v>#DIV/0!</v>
      </c>
      <c r="CI148" s="129"/>
      <c r="CJ148" s="129"/>
      <c r="CK148" s="129"/>
      <c r="CL148" s="129"/>
      <c r="CM148" s="129"/>
      <c r="CN148" s="129"/>
      <c r="CO148" s="129"/>
      <c r="CP148" s="101"/>
      <c r="CQ148" s="101"/>
      <c r="CR148" s="101"/>
      <c r="CS148" s="101"/>
      <c r="CT148" s="101"/>
      <c r="CU148" s="101"/>
      <c r="CV148" s="101"/>
      <c r="CW148" s="129"/>
      <c r="CX148" s="129"/>
      <c r="CY148" s="129"/>
      <c r="CZ148" s="129"/>
      <c r="DA148" s="129"/>
      <c r="DB148" s="129"/>
      <c r="DC148" s="129"/>
      <c r="DD148" s="129"/>
      <c r="DE148" s="129"/>
      <c r="DF148" s="129"/>
      <c r="DG148" s="129"/>
      <c r="DH148" s="129"/>
      <c r="DI148" s="129"/>
      <c r="DJ148" s="129"/>
      <c r="DK148" s="129"/>
      <c r="DL148" s="129"/>
      <c r="DM148" s="129"/>
      <c r="DN148" s="150">
        <f t="shared" ref="DN148" si="392">SUM(DQ148:ER148)</f>
        <v>0</v>
      </c>
      <c r="DO148" s="150">
        <f>SUM(DQ149:ER149)</f>
        <v>0</v>
      </c>
      <c r="DP148" s="152" t="e">
        <f t="shared" si="257"/>
        <v>#DIV/0!</v>
      </c>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50">
        <f t="shared" ca="1" si="337"/>
        <v>0</v>
      </c>
      <c r="ET148" s="150">
        <f t="shared" si="293"/>
        <v>0</v>
      </c>
      <c r="EU148" s="152" t="e">
        <f t="shared" ca="1" si="294"/>
        <v>#DIV/0!</v>
      </c>
      <c r="EV148" s="16"/>
      <c r="EW148" s="67"/>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50">
        <f t="shared" ref="GA148" ca="1" si="393">SUMIF($GD$8:$HG$9,$O$5,GD148:HG148)</f>
        <v>143.97</v>
      </c>
      <c r="GB148" s="150">
        <f t="shared" ref="GB148" si="394">SUM(GD149:HG149)</f>
        <v>0</v>
      </c>
      <c r="GC148" s="152">
        <f t="shared" ref="GC148" ca="1" si="395">GB148/GA148</f>
        <v>0</v>
      </c>
      <c r="GD148" s="16"/>
      <c r="GE148" s="16"/>
      <c r="GF148" s="16"/>
      <c r="GG148" s="16"/>
      <c r="GH148" s="16"/>
      <c r="GI148" s="16"/>
      <c r="GJ148" s="16"/>
      <c r="GK148" s="16"/>
      <c r="GL148" s="16"/>
      <c r="GM148" s="16"/>
      <c r="GN148" s="16"/>
      <c r="GO148" s="16"/>
      <c r="GP148" s="16"/>
      <c r="GQ148" s="16"/>
      <c r="GR148" s="16"/>
      <c r="GS148" s="16"/>
      <c r="GT148" s="16">
        <v>21</v>
      </c>
      <c r="GU148" s="16">
        <v>21</v>
      </c>
      <c r="GV148" s="16">
        <v>21</v>
      </c>
      <c r="GW148" s="16">
        <v>21</v>
      </c>
      <c r="GX148" s="16">
        <v>21</v>
      </c>
      <c r="GY148" s="16">
        <v>21</v>
      </c>
      <c r="GZ148" s="16">
        <v>17.97</v>
      </c>
      <c r="HA148" s="16"/>
      <c r="HB148" s="16"/>
      <c r="HC148" s="16"/>
      <c r="HD148" s="16"/>
      <c r="HE148" s="16"/>
      <c r="HF148" s="16"/>
      <c r="HG148" s="16"/>
      <c r="HH148" s="150"/>
      <c r="HI148" s="150">
        <v>0</v>
      </c>
      <c r="HJ148" s="152" t="e">
        <v>#DIV/0!</v>
      </c>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50"/>
      <c r="IQ148" s="150">
        <v>0</v>
      </c>
      <c r="IR148" s="152" t="e">
        <v>#DIV/0!</v>
      </c>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23"/>
      <c r="JV148" s="16"/>
      <c r="JW148" s="150"/>
      <c r="JX148" s="150">
        <v>0</v>
      </c>
      <c r="JY148" s="152" t="e">
        <v>#DIV/0!</v>
      </c>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50"/>
      <c r="LF148" s="150">
        <v>0</v>
      </c>
      <c r="LG148" s="152" t="e">
        <v>#DIV/0!</v>
      </c>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6"/>
      <c r="MI148" s="16"/>
      <c r="MJ148" s="16"/>
      <c r="MK148" s="16"/>
      <c r="ML148" s="16"/>
    </row>
    <row r="149" spans="1:350" ht="13.9" hidden="1" customHeight="1" outlineLevel="3" x14ac:dyDescent="0.2">
      <c r="A149" s="186"/>
      <c r="B149" s="219"/>
      <c r="C149" s="215"/>
      <c r="D149" s="217"/>
      <c r="E149" s="176"/>
      <c r="F149" s="176"/>
      <c r="G149" s="176"/>
      <c r="H149" s="171"/>
      <c r="I149" s="171"/>
      <c r="J149" s="213"/>
      <c r="K149" s="213"/>
      <c r="L149" s="173"/>
      <c r="M149" s="173"/>
      <c r="N149" s="184"/>
      <c r="O149" s="157"/>
      <c r="P149" s="17" t="s">
        <v>26</v>
      </c>
      <c r="Q149" s="151"/>
      <c r="R149" s="151"/>
      <c r="S149" s="153"/>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151"/>
      <c r="AY149" s="151"/>
      <c r="AZ149" s="153"/>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151"/>
      <c r="CG149" s="151"/>
      <c r="CH149" s="153"/>
      <c r="CI149" s="141"/>
      <c r="CJ149" s="141"/>
      <c r="CK149" s="141"/>
      <c r="CL149" s="141"/>
      <c r="CM149" s="141"/>
      <c r="CN149" s="141"/>
      <c r="CO149" s="141"/>
      <c r="CP149" s="95"/>
      <c r="CQ149" s="95"/>
      <c r="CR149" s="95"/>
      <c r="CS149" s="95"/>
      <c r="CT149" s="95"/>
      <c r="CU149" s="95"/>
      <c r="CV149" s="95"/>
      <c r="CW149" s="141"/>
      <c r="CX149" s="141"/>
      <c r="CY149" s="141"/>
      <c r="CZ149" s="141"/>
      <c r="DA149" s="141"/>
      <c r="DB149" s="141"/>
      <c r="DC149" s="141"/>
      <c r="DD149" s="141"/>
      <c r="DE149" s="141"/>
      <c r="DF149" s="141"/>
      <c r="DG149" s="141"/>
      <c r="DH149" s="141"/>
      <c r="DI149" s="141"/>
      <c r="DJ149" s="141"/>
      <c r="DK149" s="141"/>
      <c r="DL149" s="141"/>
      <c r="DM149" s="141"/>
      <c r="DN149" s="151"/>
      <c r="DO149" s="151"/>
      <c r="DP149" s="153"/>
      <c r="DQ149" s="24"/>
      <c r="DR149" s="24"/>
      <c r="DS149" s="24"/>
      <c r="DT149" s="24"/>
      <c r="DU149" s="24"/>
      <c r="DV149" s="24"/>
      <c r="DW149" s="24"/>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151"/>
      <c r="ET149" s="151"/>
      <c r="EU149" s="153"/>
      <c r="EV149" s="24"/>
      <c r="EW149" s="125"/>
      <c r="EX149" s="24"/>
      <c r="EY149" s="24"/>
      <c r="EZ149" s="24"/>
      <c r="FA149" s="24"/>
      <c r="FB149" s="24"/>
      <c r="FC149" s="24"/>
      <c r="FD149" s="24"/>
      <c r="FE149" s="24"/>
      <c r="FF149" s="24"/>
      <c r="FG149" s="24"/>
      <c r="FH149" s="24"/>
      <c r="FI149" s="24"/>
      <c r="FJ149" s="24"/>
      <c r="FK149" s="24"/>
      <c r="FL149" s="24"/>
      <c r="FM149" s="24"/>
      <c r="FN149" s="24"/>
      <c r="FO149" s="24"/>
      <c r="FP149" s="24"/>
      <c r="FQ149" s="24"/>
      <c r="FR149" s="24"/>
      <c r="FS149" s="24"/>
      <c r="FT149" s="24"/>
      <c r="FU149" s="24"/>
      <c r="FV149" s="24"/>
      <c r="FW149" s="24"/>
      <c r="FX149" s="24"/>
      <c r="FY149" s="24"/>
      <c r="FZ149" s="24"/>
      <c r="GA149" s="151"/>
      <c r="GB149" s="151"/>
      <c r="GC149" s="153"/>
      <c r="GD149" s="24"/>
      <c r="GE149" s="24"/>
      <c r="GF149" s="24"/>
      <c r="GG149" s="24"/>
      <c r="GH149" s="24"/>
      <c r="GI149" s="24"/>
      <c r="GJ149" s="24"/>
      <c r="GK149" s="24"/>
      <c r="GL149" s="24"/>
      <c r="GM149" s="24"/>
      <c r="GN149" s="24"/>
      <c r="GO149" s="24"/>
      <c r="GP149" s="24"/>
      <c r="GQ149" s="24"/>
      <c r="GR149" s="24"/>
      <c r="GS149" s="24"/>
      <c r="GT149" s="24"/>
      <c r="GU149" s="24"/>
      <c r="GV149" s="24"/>
      <c r="GW149" s="24"/>
      <c r="GX149" s="24"/>
      <c r="GY149" s="24"/>
      <c r="GZ149" s="24"/>
      <c r="HA149" s="24"/>
      <c r="HB149" s="24"/>
      <c r="HC149" s="24"/>
      <c r="HD149" s="24"/>
      <c r="HE149" s="24"/>
      <c r="HF149" s="24"/>
      <c r="HG149" s="24"/>
      <c r="HH149" s="151"/>
      <c r="HI149" s="151"/>
      <c r="HJ149" s="153"/>
      <c r="HK149" s="24"/>
      <c r="HL149" s="24"/>
      <c r="HM149" s="24"/>
      <c r="HN149" s="24"/>
      <c r="HO149" s="24"/>
      <c r="HP149" s="24"/>
      <c r="HQ149" s="24"/>
      <c r="HR149" s="24"/>
      <c r="HS149" s="24"/>
      <c r="HT149" s="24"/>
      <c r="HU149" s="24"/>
      <c r="HV149" s="24"/>
      <c r="HW149" s="24"/>
      <c r="HX149" s="24"/>
      <c r="HY149" s="24"/>
      <c r="HZ149" s="24"/>
      <c r="IA149" s="24"/>
      <c r="IB149" s="24"/>
      <c r="IC149" s="24"/>
      <c r="ID149" s="24"/>
      <c r="IE149" s="24"/>
      <c r="IF149" s="24"/>
      <c r="IG149" s="24"/>
      <c r="IH149" s="24"/>
      <c r="II149" s="24"/>
      <c r="IJ149" s="24"/>
      <c r="IK149" s="24"/>
      <c r="IL149" s="24"/>
      <c r="IM149" s="24"/>
      <c r="IN149" s="24"/>
      <c r="IO149" s="24"/>
      <c r="IP149" s="151"/>
      <c r="IQ149" s="151"/>
      <c r="IR149" s="153"/>
      <c r="IS149" s="24"/>
      <c r="IT149" s="24"/>
      <c r="IU149" s="24"/>
      <c r="IV149" s="24"/>
      <c r="IW149" s="24"/>
      <c r="IX149" s="24"/>
      <c r="IY149" s="24"/>
      <c r="IZ149" s="24"/>
      <c r="JA149" s="24"/>
      <c r="JB149" s="24"/>
      <c r="JC149" s="24"/>
      <c r="JD149" s="24"/>
      <c r="JE149" s="24"/>
      <c r="JF149" s="24"/>
      <c r="JG149" s="24"/>
      <c r="JH149" s="24"/>
      <c r="JI149" s="24"/>
      <c r="JJ149" s="24"/>
      <c r="JK149" s="24"/>
      <c r="JL149" s="24"/>
      <c r="JM149" s="24"/>
      <c r="JN149" s="24"/>
      <c r="JO149" s="24"/>
      <c r="JP149" s="24"/>
      <c r="JQ149" s="24"/>
      <c r="JR149" s="24"/>
      <c r="JS149" s="24"/>
      <c r="JT149" s="24"/>
      <c r="JU149" s="25"/>
      <c r="JV149" s="24"/>
      <c r="JW149" s="151"/>
      <c r="JX149" s="151"/>
      <c r="JY149" s="153"/>
      <c r="JZ149" s="24"/>
      <c r="KA149" s="24"/>
      <c r="KB149" s="24"/>
      <c r="KC149" s="24"/>
      <c r="KD149" s="24"/>
      <c r="KE149" s="24"/>
      <c r="KF149" s="24"/>
      <c r="KG149" s="24"/>
      <c r="KH149" s="24"/>
      <c r="KI149" s="24"/>
      <c r="KJ149" s="24"/>
      <c r="KK149" s="24"/>
      <c r="KL149" s="24"/>
      <c r="KM149" s="24"/>
      <c r="KN149" s="24"/>
      <c r="KO149" s="24"/>
      <c r="KP149" s="24"/>
      <c r="KQ149" s="24"/>
      <c r="KR149" s="24"/>
      <c r="KS149" s="24"/>
      <c r="KT149" s="24"/>
      <c r="KU149" s="24"/>
      <c r="KV149" s="24"/>
      <c r="KW149" s="24"/>
      <c r="KX149" s="24"/>
      <c r="KY149" s="24"/>
      <c r="KZ149" s="24"/>
      <c r="LA149" s="24"/>
      <c r="LB149" s="24"/>
      <c r="LC149" s="24"/>
      <c r="LD149" s="24"/>
      <c r="LE149" s="151"/>
      <c r="LF149" s="151"/>
      <c r="LG149" s="153"/>
      <c r="LH149" s="24"/>
      <c r="LI149" s="24"/>
      <c r="LJ149" s="24"/>
      <c r="LK149" s="24"/>
      <c r="LL149" s="24"/>
      <c r="LM149" s="24"/>
      <c r="LN149" s="24"/>
      <c r="LO149" s="24"/>
      <c r="LP149" s="24"/>
      <c r="LQ149" s="24"/>
      <c r="LR149" s="24"/>
      <c r="LS149" s="24"/>
      <c r="LT149" s="24"/>
      <c r="LU149" s="24"/>
      <c r="LV149" s="24"/>
      <c r="LW149" s="24"/>
      <c r="LX149" s="24"/>
      <c r="LY149" s="24"/>
      <c r="LZ149" s="24"/>
      <c r="MA149" s="24"/>
      <c r="MB149" s="24"/>
      <c r="MC149" s="24"/>
      <c r="MD149" s="24"/>
      <c r="ME149" s="24"/>
      <c r="MF149" s="24"/>
      <c r="MG149" s="24"/>
      <c r="MH149" s="24"/>
      <c r="MI149" s="24"/>
      <c r="MJ149" s="24"/>
      <c r="MK149" s="24"/>
      <c r="ML149" s="24"/>
    </row>
    <row r="150" spans="1:350" s="41" customFormat="1" ht="14.25" hidden="1" customHeight="1" outlineLevel="3" x14ac:dyDescent="0.25">
      <c r="A150" s="220" t="s">
        <v>149</v>
      </c>
      <c r="B150" s="175" t="s">
        <v>451</v>
      </c>
      <c r="C150" s="285" t="s">
        <v>59</v>
      </c>
      <c r="D150" s="278">
        <v>1</v>
      </c>
      <c r="E150" s="175">
        <v>0</v>
      </c>
      <c r="F150" s="175">
        <f>D150-E150</f>
        <v>1</v>
      </c>
      <c r="G150" s="175" t="s">
        <v>842</v>
      </c>
      <c r="H150" s="170" t="s">
        <v>884</v>
      </c>
      <c r="I150" s="170" t="s">
        <v>845</v>
      </c>
      <c r="J150" s="212">
        <f ca="1">E150+Q150+AX150+CF150+DN150+ES150+GA150+HH150+IP150+JW150+LE150</f>
        <v>1</v>
      </c>
      <c r="K150" s="212">
        <f>E150+R150+AY150+CG150+DO150+ET150+GB150+HI150+IQ150+JX150+LF150</f>
        <v>1</v>
      </c>
      <c r="L150" s="172">
        <f ca="1">K150/J150</f>
        <v>1</v>
      </c>
      <c r="M150" s="172">
        <f>K150/D150</f>
        <v>1</v>
      </c>
      <c r="N150" s="183">
        <f ca="1">SUMIF($EV$8:$FZ$9,$O$5,$EV151:$FZ151)-SUMIF($EV$8:$FZ$9,$Q$5,$EV151:$FZ151)</f>
        <v>0</v>
      </c>
      <c r="O150" s="154"/>
      <c r="P150" s="154"/>
      <c r="Q150" s="150">
        <v>0</v>
      </c>
      <c r="R150" s="150">
        <v>0</v>
      </c>
      <c r="S150" s="152" t="e">
        <v>#DIV/0!</v>
      </c>
      <c r="T150" s="154"/>
      <c r="U150" s="154"/>
      <c r="V150" s="154"/>
      <c r="W150" s="154"/>
      <c r="X150" s="154"/>
      <c r="Y150" s="154"/>
      <c r="Z150" s="154"/>
      <c r="AA150" s="154"/>
      <c r="AB150" s="154"/>
      <c r="AC150" s="154"/>
      <c r="AD150" s="154"/>
      <c r="AE150" s="154"/>
      <c r="AF150" s="154"/>
      <c r="AG150" s="154"/>
      <c r="AH150" s="154"/>
      <c r="AI150" s="154"/>
      <c r="AJ150" s="154"/>
      <c r="AK150" s="154"/>
      <c r="AL150" s="154"/>
      <c r="AM150" s="154"/>
      <c r="AN150" s="154"/>
      <c r="AO150" s="154"/>
      <c r="AP150" s="154"/>
      <c r="AQ150" s="154"/>
      <c r="AR150" s="154"/>
      <c r="AS150" s="154"/>
      <c r="AT150" s="154"/>
      <c r="AU150" s="154"/>
      <c r="AV150" s="154"/>
      <c r="AW150" s="154"/>
      <c r="AX150" s="150">
        <f t="shared" ca="1" si="308"/>
        <v>0</v>
      </c>
      <c r="AY150" s="150">
        <f>SUM(BA151:CE151)</f>
        <v>0</v>
      </c>
      <c r="AZ150" s="152" t="e">
        <f ca="1">AY150/AX150</f>
        <v>#DIV/0!</v>
      </c>
      <c r="BA150" s="154"/>
      <c r="BB150" s="154"/>
      <c r="BC150" s="154"/>
      <c r="BD150" s="154"/>
      <c r="BE150" s="154"/>
      <c r="BF150" s="154"/>
      <c r="BG150" s="154"/>
      <c r="BH150" s="154"/>
      <c r="BI150" s="154"/>
      <c r="BJ150" s="154"/>
      <c r="BK150" s="154"/>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0">
        <f t="shared" ref="CF150" si="396">SUM(CI150:DM150)</f>
        <v>0</v>
      </c>
      <c r="CG150" s="150">
        <f>SUM(CI151:DM151)</f>
        <v>0</v>
      </c>
      <c r="CH150" s="152" t="e">
        <f>CG150/CF150</f>
        <v>#DIV/0!</v>
      </c>
      <c r="CI150" s="154"/>
      <c r="CJ150" s="154"/>
      <c r="CK150" s="154"/>
      <c r="CL150" s="154"/>
      <c r="CM150" s="154"/>
      <c r="CN150" s="154"/>
      <c r="CO150" s="154"/>
      <c r="CP150" s="158"/>
      <c r="CQ150" s="158"/>
      <c r="CR150" s="158"/>
      <c r="CS150" s="158"/>
      <c r="CT150" s="158"/>
      <c r="CU150" s="158"/>
      <c r="CV150" s="158"/>
      <c r="CW150" s="154"/>
      <c r="CX150" s="154"/>
      <c r="CY150" s="154"/>
      <c r="CZ150" s="154"/>
      <c r="DA150" s="154"/>
      <c r="DB150" s="154"/>
      <c r="DC150" s="154"/>
      <c r="DD150" s="154"/>
      <c r="DE150" s="154"/>
      <c r="DF150" s="154"/>
      <c r="DG150" s="154"/>
      <c r="DH150" s="154"/>
      <c r="DI150" s="154"/>
      <c r="DJ150" s="154"/>
      <c r="DK150" s="154"/>
      <c r="DL150" s="154"/>
      <c r="DM150" s="154"/>
      <c r="DN150" s="150">
        <f t="shared" ref="DN150" si="397">SUM(DQ150:ER150)</f>
        <v>0</v>
      </c>
      <c r="DO150" s="150">
        <f>SUM(DQ151:ER151)</f>
        <v>0</v>
      </c>
      <c r="DP150" s="152" t="e">
        <f t="shared" si="257"/>
        <v>#DIV/0!</v>
      </c>
      <c r="DQ150" s="154"/>
      <c r="DR150" s="154"/>
      <c r="DS150" s="154"/>
      <c r="DT150" s="154"/>
      <c r="DU150" s="154"/>
      <c r="DV150" s="154"/>
      <c r="DW150" s="154"/>
      <c r="DX150" s="154"/>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0">
        <f t="shared" ca="1" si="337"/>
        <v>1</v>
      </c>
      <c r="ET150" s="150">
        <f t="shared" si="293"/>
        <v>1</v>
      </c>
      <c r="EU150" s="152">
        <f t="shared" ca="1" si="294"/>
        <v>1</v>
      </c>
      <c r="EV150" s="154"/>
      <c r="EW150" s="160"/>
      <c r="EX150" s="154"/>
      <c r="EY150" s="154"/>
      <c r="EZ150" s="154"/>
      <c r="FA150" s="154"/>
      <c r="FB150" s="154"/>
      <c r="FC150" s="154"/>
      <c r="FD150" s="154"/>
      <c r="FE150" s="154"/>
      <c r="FF150" s="154"/>
      <c r="FG150" s="154"/>
      <c r="FH150" s="154"/>
      <c r="FI150" s="154"/>
      <c r="FJ150" s="154"/>
      <c r="FK150" s="154"/>
      <c r="FL150" s="154"/>
      <c r="FM150" s="154"/>
      <c r="FN150" s="154"/>
      <c r="FO150" s="154"/>
      <c r="FP150" s="154"/>
      <c r="FQ150" s="154"/>
      <c r="FR150" s="154"/>
      <c r="FS150" s="154"/>
      <c r="FT150" s="154"/>
      <c r="FU150" s="154"/>
      <c r="FV150" s="154"/>
      <c r="FW150" s="154"/>
      <c r="FX150" s="42">
        <v>1</v>
      </c>
      <c r="FY150" s="154"/>
      <c r="FZ150" s="154"/>
      <c r="GA150" s="150">
        <f t="shared" ref="GA150" ca="1" si="398">SUMIF($GD$8:$HG$9,$O$5,GD150:HG150)</f>
        <v>0</v>
      </c>
      <c r="GB150" s="150">
        <f t="shared" ref="GB150" si="399">SUM(GD151:HG151)</f>
        <v>0</v>
      </c>
      <c r="GC150" s="152" t="e">
        <f t="shared" ref="GC150" ca="1" si="400">GB150/GA150</f>
        <v>#DIV/0!</v>
      </c>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0"/>
      <c r="HI150" s="150">
        <v>0</v>
      </c>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0"/>
      <c r="IQ150" s="150">
        <v>0</v>
      </c>
      <c r="IR150" s="154"/>
      <c r="IS150" s="154"/>
      <c r="IT150" s="154"/>
      <c r="IU150" s="154"/>
      <c r="IV150" s="154"/>
      <c r="IW150" s="154"/>
      <c r="IX150" s="154"/>
      <c r="IY150" s="154"/>
      <c r="IZ150" s="154"/>
      <c r="JA150" s="154"/>
      <c r="JB150" s="154"/>
      <c r="JC150" s="154"/>
      <c r="JD150" s="154"/>
      <c r="JE150" s="154"/>
      <c r="JF150" s="154"/>
      <c r="JG150" s="154"/>
      <c r="JH150" s="154"/>
      <c r="JI150" s="154"/>
      <c r="JJ150" s="154"/>
      <c r="JK150" s="154"/>
      <c r="JL150" s="154"/>
      <c r="JM150" s="154"/>
      <c r="JN150" s="154"/>
      <c r="JO150" s="154"/>
      <c r="JP150" s="154"/>
      <c r="JQ150" s="154"/>
      <c r="JR150" s="154"/>
      <c r="JS150" s="154"/>
      <c r="JT150" s="154"/>
      <c r="JU150" s="154"/>
      <c r="JV150" s="154"/>
      <c r="JW150" s="150"/>
      <c r="JX150" s="150">
        <v>0</v>
      </c>
      <c r="JY150" s="154"/>
      <c r="JZ150" s="154"/>
      <c r="KA150" s="154"/>
      <c r="KB150" s="154"/>
      <c r="KC150" s="154"/>
      <c r="KD150" s="154"/>
      <c r="KE150" s="154"/>
      <c r="KF150" s="154"/>
      <c r="KG150" s="154"/>
      <c r="KH150" s="154"/>
      <c r="KI150" s="154"/>
      <c r="KJ150" s="154"/>
      <c r="KK150" s="154"/>
      <c r="KL150" s="154"/>
      <c r="KM150" s="154"/>
      <c r="KN150" s="154"/>
      <c r="KO150" s="154"/>
      <c r="KP150" s="154"/>
      <c r="KQ150" s="154"/>
      <c r="KR150" s="154"/>
      <c r="KS150" s="154"/>
      <c r="KT150" s="154"/>
      <c r="KU150" s="154"/>
      <c r="KV150" s="154"/>
      <c r="KW150" s="154"/>
      <c r="KX150" s="154"/>
      <c r="KY150" s="154"/>
      <c r="KZ150" s="154"/>
      <c r="LA150" s="154"/>
      <c r="LB150" s="154"/>
      <c r="LC150" s="154"/>
      <c r="LD150" s="154"/>
      <c r="LE150" s="150"/>
      <c r="LF150" s="150">
        <v>0</v>
      </c>
      <c r="LG150" s="154"/>
      <c r="LH150" s="154"/>
      <c r="LI150" s="154"/>
      <c r="LJ150" s="154"/>
      <c r="LK150" s="154"/>
      <c r="LL150" s="154"/>
      <c r="LM150" s="154"/>
      <c r="LN150" s="154"/>
      <c r="LO150" s="154"/>
      <c r="LP150" s="154"/>
      <c r="LQ150" s="154"/>
      <c r="LR150" s="154"/>
      <c r="LS150" s="154"/>
      <c r="LT150" s="154"/>
      <c r="LU150" s="154"/>
      <c r="LV150" s="154"/>
      <c r="LW150" s="154"/>
      <c r="LX150" s="154"/>
      <c r="LY150" s="154"/>
      <c r="LZ150" s="154"/>
      <c r="MA150" s="154"/>
      <c r="MB150" s="154"/>
      <c r="MC150" s="154"/>
      <c r="MD150" s="154"/>
      <c r="ME150" s="154"/>
      <c r="MF150" s="154"/>
      <c r="MG150" s="154"/>
      <c r="MH150" s="154"/>
      <c r="MI150" s="154"/>
      <c r="MJ150" s="154"/>
      <c r="MK150" s="154"/>
      <c r="ML150" s="154"/>
    </row>
    <row r="151" spans="1:350" s="41" customFormat="1" ht="14.25" hidden="1" customHeight="1" outlineLevel="3" x14ac:dyDescent="0.25">
      <c r="A151" s="221"/>
      <c r="B151" s="176"/>
      <c r="C151" s="286"/>
      <c r="D151" s="176"/>
      <c r="E151" s="176"/>
      <c r="F151" s="176"/>
      <c r="G151" s="176"/>
      <c r="H151" s="171"/>
      <c r="I151" s="171"/>
      <c r="J151" s="213"/>
      <c r="K151" s="213"/>
      <c r="L151" s="173"/>
      <c r="M151" s="173"/>
      <c r="N151" s="184"/>
      <c r="O151" s="155"/>
      <c r="P151" s="155"/>
      <c r="Q151" s="151"/>
      <c r="R151" s="151"/>
      <c r="S151" s="153"/>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1"/>
      <c r="AY151" s="151"/>
      <c r="AZ151" s="153"/>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1"/>
      <c r="CG151" s="151"/>
      <c r="CH151" s="153"/>
      <c r="CI151" s="155"/>
      <c r="CJ151" s="155"/>
      <c r="CK151" s="155"/>
      <c r="CL151" s="155"/>
      <c r="CM151" s="155"/>
      <c r="CN151" s="155"/>
      <c r="CO151" s="155"/>
      <c r="CP151" s="159"/>
      <c r="CQ151" s="159"/>
      <c r="CR151" s="159"/>
      <c r="CS151" s="159"/>
      <c r="CT151" s="159"/>
      <c r="CU151" s="159"/>
      <c r="CV151" s="159"/>
      <c r="CW151" s="155"/>
      <c r="CX151" s="155"/>
      <c r="CY151" s="155"/>
      <c r="CZ151" s="155"/>
      <c r="DA151" s="155"/>
      <c r="DB151" s="155"/>
      <c r="DC151" s="155"/>
      <c r="DD151" s="155"/>
      <c r="DE151" s="155"/>
      <c r="DF151" s="155"/>
      <c r="DG151" s="155"/>
      <c r="DH151" s="155"/>
      <c r="DI151" s="155"/>
      <c r="DJ151" s="155"/>
      <c r="DK151" s="155"/>
      <c r="DL151" s="155"/>
      <c r="DM151" s="155"/>
      <c r="DN151" s="151"/>
      <c r="DO151" s="151"/>
      <c r="DP151" s="153"/>
      <c r="DQ151" s="155"/>
      <c r="DR151" s="155"/>
      <c r="DS151" s="155"/>
      <c r="DT151" s="155"/>
      <c r="DU151" s="155"/>
      <c r="DV151" s="155"/>
      <c r="DW151" s="155"/>
      <c r="DX151" s="155"/>
      <c r="DY151" s="155"/>
      <c r="DZ151" s="155"/>
      <c r="EA151" s="155"/>
      <c r="EB151" s="155"/>
      <c r="EC151" s="155"/>
      <c r="ED151" s="155"/>
      <c r="EE151" s="155"/>
      <c r="EF151" s="155"/>
      <c r="EG151" s="155"/>
      <c r="EH151" s="155"/>
      <c r="EI151" s="155"/>
      <c r="EJ151" s="155"/>
      <c r="EK151" s="155"/>
      <c r="EL151" s="155"/>
      <c r="EM151" s="155"/>
      <c r="EN151" s="155"/>
      <c r="EO151" s="155"/>
      <c r="EP151" s="155"/>
      <c r="EQ151" s="155"/>
      <c r="ER151" s="155"/>
      <c r="ES151" s="151"/>
      <c r="ET151" s="151"/>
      <c r="EU151" s="153"/>
      <c r="EV151" s="155"/>
      <c r="EW151" s="161"/>
      <c r="EX151" s="155"/>
      <c r="EY151" s="155"/>
      <c r="EZ151" s="155"/>
      <c r="FA151" s="155"/>
      <c r="FB151" s="155"/>
      <c r="FC151" s="155"/>
      <c r="FD151" s="155"/>
      <c r="FE151" s="155"/>
      <c r="FF151" s="155"/>
      <c r="FG151" s="155"/>
      <c r="FH151" s="155"/>
      <c r="FI151" s="155"/>
      <c r="FJ151" s="155"/>
      <c r="FK151" s="155"/>
      <c r="FL151" s="155"/>
      <c r="FM151" s="155"/>
      <c r="FN151" s="155"/>
      <c r="FO151" s="155"/>
      <c r="FP151" s="155"/>
      <c r="FQ151" s="155"/>
      <c r="FR151" s="155"/>
      <c r="FS151" s="155"/>
      <c r="FT151" s="155"/>
      <c r="FU151" s="155"/>
      <c r="FV151" s="155"/>
      <c r="FW151" s="155"/>
      <c r="FX151" s="43">
        <v>1</v>
      </c>
      <c r="FY151" s="155"/>
      <c r="FZ151" s="155"/>
      <c r="GA151" s="151"/>
      <c r="GB151" s="151"/>
      <c r="GC151" s="153"/>
      <c r="GD151" s="155"/>
      <c r="GE151" s="155"/>
      <c r="GF151" s="155"/>
      <c r="GG151" s="155"/>
      <c r="GH151" s="155"/>
      <c r="GI151" s="155"/>
      <c r="GJ151" s="155"/>
      <c r="GK151" s="155"/>
      <c r="GL151" s="155"/>
      <c r="GM151" s="155"/>
      <c r="GN151" s="155"/>
      <c r="GO151" s="155"/>
      <c r="GP151" s="155"/>
      <c r="GQ151" s="155"/>
      <c r="GR151" s="155"/>
      <c r="GS151" s="155"/>
      <c r="GT151" s="155"/>
      <c r="GU151" s="155"/>
      <c r="GV151" s="155"/>
      <c r="GW151" s="155"/>
      <c r="GX151" s="155"/>
      <c r="GY151" s="155"/>
      <c r="GZ151" s="155"/>
      <c r="HA151" s="155"/>
      <c r="HB151" s="155"/>
      <c r="HC151" s="155"/>
      <c r="HD151" s="155"/>
      <c r="HE151" s="155"/>
      <c r="HF151" s="155"/>
      <c r="HG151" s="155"/>
      <c r="HH151" s="151"/>
      <c r="HI151" s="151"/>
      <c r="HJ151" s="155"/>
      <c r="HK151" s="155"/>
      <c r="HL151" s="155"/>
      <c r="HM151" s="155"/>
      <c r="HN151" s="155"/>
      <c r="HO151" s="155"/>
      <c r="HP151" s="155"/>
      <c r="HQ151" s="155"/>
      <c r="HR151" s="155"/>
      <c r="HS151" s="155"/>
      <c r="HT151" s="155"/>
      <c r="HU151" s="155"/>
      <c r="HV151" s="155"/>
      <c r="HW151" s="155"/>
      <c r="HX151" s="155"/>
      <c r="HY151" s="155"/>
      <c r="HZ151" s="155"/>
      <c r="IA151" s="155"/>
      <c r="IB151" s="155"/>
      <c r="IC151" s="155"/>
      <c r="ID151" s="155"/>
      <c r="IE151" s="155"/>
      <c r="IF151" s="155"/>
      <c r="IG151" s="155"/>
      <c r="IH151" s="155"/>
      <c r="II151" s="155"/>
      <c r="IJ151" s="155"/>
      <c r="IK151" s="155"/>
      <c r="IL151" s="155"/>
      <c r="IM151" s="155"/>
      <c r="IN151" s="155"/>
      <c r="IO151" s="155"/>
      <c r="IP151" s="151"/>
      <c r="IQ151" s="151"/>
      <c r="IR151" s="155"/>
      <c r="IS151" s="155"/>
      <c r="IT151" s="155"/>
      <c r="IU151" s="155"/>
      <c r="IV151" s="155"/>
      <c r="IW151" s="155"/>
      <c r="IX151" s="155"/>
      <c r="IY151" s="155"/>
      <c r="IZ151" s="155"/>
      <c r="JA151" s="155"/>
      <c r="JB151" s="155"/>
      <c r="JC151" s="155"/>
      <c r="JD151" s="155"/>
      <c r="JE151" s="155"/>
      <c r="JF151" s="155"/>
      <c r="JG151" s="155"/>
      <c r="JH151" s="155"/>
      <c r="JI151" s="155"/>
      <c r="JJ151" s="155"/>
      <c r="JK151" s="155"/>
      <c r="JL151" s="155"/>
      <c r="JM151" s="155"/>
      <c r="JN151" s="155"/>
      <c r="JO151" s="155"/>
      <c r="JP151" s="155"/>
      <c r="JQ151" s="155"/>
      <c r="JR151" s="155"/>
      <c r="JS151" s="155"/>
      <c r="JT151" s="155"/>
      <c r="JU151" s="155"/>
      <c r="JV151" s="155"/>
      <c r="JW151" s="151"/>
      <c r="JX151" s="151"/>
      <c r="JY151" s="155"/>
      <c r="JZ151" s="155"/>
      <c r="KA151" s="155"/>
      <c r="KB151" s="155"/>
      <c r="KC151" s="155"/>
      <c r="KD151" s="155"/>
      <c r="KE151" s="155"/>
      <c r="KF151" s="155"/>
      <c r="KG151" s="155"/>
      <c r="KH151" s="155"/>
      <c r="KI151" s="155"/>
      <c r="KJ151" s="155"/>
      <c r="KK151" s="155"/>
      <c r="KL151" s="155"/>
      <c r="KM151" s="155"/>
      <c r="KN151" s="155"/>
      <c r="KO151" s="155"/>
      <c r="KP151" s="155"/>
      <c r="KQ151" s="155"/>
      <c r="KR151" s="155"/>
      <c r="KS151" s="155"/>
      <c r="KT151" s="155"/>
      <c r="KU151" s="155"/>
      <c r="KV151" s="155"/>
      <c r="KW151" s="155"/>
      <c r="KX151" s="155"/>
      <c r="KY151" s="155"/>
      <c r="KZ151" s="155"/>
      <c r="LA151" s="155"/>
      <c r="LB151" s="155"/>
      <c r="LC151" s="155"/>
      <c r="LD151" s="155"/>
      <c r="LE151" s="151"/>
      <c r="LF151" s="151"/>
      <c r="LG151" s="155"/>
      <c r="LH151" s="155"/>
      <c r="LI151" s="155"/>
      <c r="LJ151" s="155"/>
      <c r="LK151" s="155"/>
      <c r="LL151" s="155"/>
      <c r="LM151" s="155"/>
      <c r="LN151" s="155"/>
      <c r="LO151" s="155"/>
      <c r="LP151" s="155"/>
      <c r="LQ151" s="155"/>
      <c r="LR151" s="155"/>
      <c r="LS151" s="155"/>
      <c r="LT151" s="155"/>
      <c r="LU151" s="155"/>
      <c r="LV151" s="155"/>
      <c r="LW151" s="155"/>
      <c r="LX151" s="155"/>
      <c r="LY151" s="155"/>
      <c r="LZ151" s="155"/>
      <c r="MA151" s="155"/>
      <c r="MB151" s="155"/>
      <c r="MC151" s="155"/>
      <c r="MD151" s="155"/>
      <c r="ME151" s="155"/>
      <c r="MF151" s="155"/>
      <c r="MG151" s="155"/>
      <c r="MH151" s="155"/>
      <c r="MI151" s="155"/>
      <c r="MJ151" s="155"/>
      <c r="MK151" s="155"/>
      <c r="ML151" s="155"/>
    </row>
    <row r="152" spans="1:350" ht="13.9" hidden="1" customHeight="1" outlineLevel="3" x14ac:dyDescent="0.2">
      <c r="A152" s="185" t="s">
        <v>150</v>
      </c>
      <c r="B152" s="218" t="s">
        <v>804</v>
      </c>
      <c r="C152" s="214" t="s">
        <v>99</v>
      </c>
      <c r="D152" s="216">
        <v>4</v>
      </c>
      <c r="E152" s="175"/>
      <c r="F152" s="175">
        <f>D152-E152</f>
        <v>4</v>
      </c>
      <c r="G152" s="175" t="s">
        <v>847</v>
      </c>
      <c r="H152" s="170" t="s">
        <v>858</v>
      </c>
      <c r="I152" s="170" t="s">
        <v>890</v>
      </c>
      <c r="J152" s="212">
        <f ca="1">E152+Q152+AX152+CF152+DN152+ES152+GA152+HH152+IP152+JW152+LE152</f>
        <v>4</v>
      </c>
      <c r="K152" s="212">
        <f>E152+R152+AY152+CG152+DO152+ET152+GB152+HI152+IQ152+JX152+LF152</f>
        <v>4</v>
      </c>
      <c r="L152" s="172">
        <f ca="1">K152/J152</f>
        <v>1</v>
      </c>
      <c r="M152" s="172">
        <f>K152/D152</f>
        <v>1</v>
      </c>
      <c r="N152" s="183">
        <f ca="1">SUMIF($EV$8:$FZ$9,$O$5,$EV153:$FZ153)-SUMIF($EV$8:$FZ$9,$Q$5,$EV153:$FZ153)</f>
        <v>0</v>
      </c>
      <c r="O152" s="156"/>
      <c r="P152" s="16" t="s">
        <v>25</v>
      </c>
      <c r="Q152" s="150">
        <v>0</v>
      </c>
      <c r="R152" s="150">
        <v>0</v>
      </c>
      <c r="S152" s="152" t="e">
        <v>#DIV/0!</v>
      </c>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50">
        <f t="shared" ca="1" si="308"/>
        <v>0</v>
      </c>
      <c r="AY152" s="150">
        <f>SUM(BA153:CE153)</f>
        <v>0</v>
      </c>
      <c r="AZ152" s="152" t="e">
        <f ca="1">AY152/AX152</f>
        <v>#DIV/0!</v>
      </c>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50">
        <f t="shared" ref="CF152" si="401">SUM(CI152:DM152)</f>
        <v>4</v>
      </c>
      <c r="CG152" s="150">
        <f>SUM(CI153:DM153)</f>
        <v>0</v>
      </c>
      <c r="CH152" s="152">
        <f>CG152/CF152</f>
        <v>0</v>
      </c>
      <c r="CI152" s="129"/>
      <c r="CJ152" s="129"/>
      <c r="CK152" s="129"/>
      <c r="CL152" s="129"/>
      <c r="CM152" s="129"/>
      <c r="CN152" s="129"/>
      <c r="CO152" s="129"/>
      <c r="CP152" s="101"/>
      <c r="CQ152" s="101"/>
      <c r="CR152" s="101"/>
      <c r="CS152" s="101"/>
      <c r="CT152" s="101"/>
      <c r="CU152" s="101"/>
      <c r="CV152" s="101"/>
      <c r="CW152" s="129"/>
      <c r="CX152" s="129"/>
      <c r="CY152" s="129"/>
      <c r="CZ152" s="129"/>
      <c r="DA152" s="129"/>
      <c r="DB152" s="129"/>
      <c r="DC152" s="129"/>
      <c r="DD152" s="129">
        <v>2</v>
      </c>
      <c r="DE152" s="129">
        <v>2</v>
      </c>
      <c r="DF152" s="129"/>
      <c r="DG152" s="129"/>
      <c r="DH152" s="129"/>
      <c r="DI152" s="129"/>
      <c r="DJ152" s="129"/>
      <c r="DK152" s="129"/>
      <c r="DL152" s="129"/>
      <c r="DM152" s="129"/>
      <c r="DN152" s="150">
        <f t="shared" ref="DN152" si="402">SUM(DQ152:ER152)</f>
        <v>0</v>
      </c>
      <c r="DO152" s="150">
        <f>SUM(DQ153:ER153)</f>
        <v>0</v>
      </c>
      <c r="DP152" s="152" t="e">
        <f t="shared" si="257"/>
        <v>#DIV/0!</v>
      </c>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50">
        <f t="shared" ca="1" si="337"/>
        <v>0</v>
      </c>
      <c r="ET152" s="150">
        <f t="shared" si="293"/>
        <v>4</v>
      </c>
      <c r="EU152" s="152" t="e">
        <f t="shared" ca="1" si="294"/>
        <v>#DIV/0!</v>
      </c>
      <c r="EV152" s="16"/>
      <c r="EW152" s="67"/>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50">
        <f t="shared" ref="GA152" ca="1" si="403">SUMIF($GD$8:$HG$9,$O$5,GD152:HG152)</f>
        <v>0</v>
      </c>
      <c r="GB152" s="150">
        <f t="shared" ref="GB152" si="404">SUM(GD153:HG153)</f>
        <v>0</v>
      </c>
      <c r="GC152" s="152" t="e">
        <f t="shared" ref="GC152" ca="1" si="405">GB152/GA152</f>
        <v>#DIV/0!</v>
      </c>
      <c r="GD152" s="16"/>
      <c r="GE152" s="16"/>
      <c r="GF152" s="16"/>
      <c r="GG152" s="16"/>
      <c r="GH152" s="16"/>
      <c r="GI152" s="16"/>
      <c r="GJ152" s="16"/>
      <c r="GK152" s="16"/>
      <c r="GL152" s="16"/>
      <c r="GM152" s="16"/>
      <c r="GN152" s="16"/>
      <c r="GO152" s="16"/>
      <c r="GP152" s="16"/>
      <c r="GQ152" s="16"/>
      <c r="GR152" s="16"/>
      <c r="GS152" s="16"/>
      <c r="GT152" s="16"/>
      <c r="GU152" s="16"/>
      <c r="GV152" s="16"/>
      <c r="GW152" s="16"/>
      <c r="GX152" s="16"/>
      <c r="GY152" s="16"/>
      <c r="GZ152" s="16"/>
      <c r="HA152" s="16"/>
      <c r="HB152" s="16"/>
      <c r="HC152" s="16"/>
      <c r="HD152" s="16"/>
      <c r="HE152" s="16"/>
      <c r="HF152" s="16"/>
      <c r="HG152" s="16"/>
      <c r="HH152" s="150"/>
      <c r="HI152" s="150">
        <v>0</v>
      </c>
      <c r="HJ152" s="152" t="e">
        <v>#DIV/0!</v>
      </c>
      <c r="HK152" s="16"/>
      <c r="HL152" s="16"/>
      <c r="HM152" s="16"/>
      <c r="HN152" s="16"/>
      <c r="HO152" s="16"/>
      <c r="HP152" s="16"/>
      <c r="HQ152" s="16"/>
      <c r="HR152" s="16"/>
      <c r="HS152" s="16"/>
      <c r="HT152" s="16"/>
      <c r="HU152" s="16"/>
      <c r="HV152" s="16"/>
      <c r="HW152" s="16"/>
      <c r="HX152" s="16"/>
      <c r="HY152" s="16"/>
      <c r="HZ152" s="16"/>
      <c r="IA152" s="16"/>
      <c r="IB152" s="16"/>
      <c r="IC152" s="16"/>
      <c r="ID152" s="16"/>
      <c r="IE152" s="16"/>
      <c r="IF152" s="16"/>
      <c r="IG152" s="16"/>
      <c r="IH152" s="16"/>
      <c r="II152" s="16"/>
      <c r="IJ152" s="16"/>
      <c r="IK152" s="16"/>
      <c r="IL152" s="16"/>
      <c r="IM152" s="16"/>
      <c r="IN152" s="16"/>
      <c r="IO152" s="16"/>
      <c r="IP152" s="150"/>
      <c r="IQ152" s="150">
        <v>0</v>
      </c>
      <c r="IR152" s="152" t="e">
        <v>#DIV/0!</v>
      </c>
      <c r="IS152" s="16"/>
      <c r="IT152" s="16"/>
      <c r="IU152" s="16"/>
      <c r="IV152" s="16"/>
      <c r="IW152" s="16"/>
      <c r="IX152" s="16"/>
      <c r="IY152" s="16"/>
      <c r="IZ152" s="16"/>
      <c r="JA152" s="16"/>
      <c r="JB152" s="16"/>
      <c r="JC152" s="16"/>
      <c r="JD152" s="16"/>
      <c r="JE152" s="16"/>
      <c r="JF152" s="16"/>
      <c r="JG152" s="16"/>
      <c r="JH152" s="16"/>
      <c r="JI152" s="16"/>
      <c r="JJ152" s="16"/>
      <c r="JK152" s="16"/>
      <c r="JL152" s="16"/>
      <c r="JM152" s="16"/>
      <c r="JN152" s="16"/>
      <c r="JO152" s="16"/>
      <c r="JP152" s="16"/>
      <c r="JQ152" s="16"/>
      <c r="JR152" s="16"/>
      <c r="JS152" s="16"/>
      <c r="JT152" s="16"/>
      <c r="JU152" s="23"/>
      <c r="JV152" s="16"/>
      <c r="JW152" s="150"/>
      <c r="JX152" s="150">
        <v>0</v>
      </c>
      <c r="JY152" s="152" t="e">
        <v>#DIV/0!</v>
      </c>
      <c r="JZ152" s="16"/>
      <c r="KA152" s="16"/>
      <c r="KB152" s="16"/>
      <c r="KC152" s="16"/>
      <c r="KD152" s="16"/>
      <c r="KE152" s="16"/>
      <c r="KF152" s="16"/>
      <c r="KG152" s="16"/>
      <c r="KH152" s="16"/>
      <c r="KI152" s="16"/>
      <c r="KJ152" s="16"/>
      <c r="KK152" s="16"/>
      <c r="KL152" s="16"/>
      <c r="KM152" s="16"/>
      <c r="KN152" s="16"/>
      <c r="KO152" s="16"/>
      <c r="KP152" s="16"/>
      <c r="KQ152" s="16"/>
      <c r="KR152" s="16"/>
      <c r="KS152" s="16"/>
      <c r="KT152" s="16"/>
      <c r="KU152" s="16"/>
      <c r="KV152" s="16"/>
      <c r="KW152" s="16"/>
      <c r="KX152" s="16"/>
      <c r="KY152" s="16"/>
      <c r="KZ152" s="16"/>
      <c r="LA152" s="16"/>
      <c r="LB152" s="16"/>
      <c r="LC152" s="16"/>
      <c r="LD152" s="16"/>
      <c r="LE152" s="150"/>
      <c r="LF152" s="150">
        <v>0</v>
      </c>
      <c r="LG152" s="152" t="e">
        <v>#DIV/0!</v>
      </c>
      <c r="LH152" s="16"/>
      <c r="LI152" s="16"/>
      <c r="LJ152" s="16"/>
      <c r="LK152" s="16"/>
      <c r="LL152" s="16"/>
      <c r="LM152" s="16"/>
      <c r="LN152" s="16"/>
      <c r="LO152" s="16"/>
      <c r="LP152" s="16"/>
      <c r="LQ152" s="16"/>
      <c r="LR152" s="16"/>
      <c r="LS152" s="16"/>
      <c r="LT152" s="16"/>
      <c r="LU152" s="16"/>
      <c r="LV152" s="16"/>
      <c r="LW152" s="16"/>
      <c r="LX152" s="16"/>
      <c r="LY152" s="16"/>
      <c r="LZ152" s="16"/>
      <c r="MA152" s="16"/>
      <c r="MB152" s="16"/>
      <c r="MC152" s="16"/>
      <c r="MD152" s="16"/>
      <c r="ME152" s="16"/>
      <c r="MF152" s="16"/>
      <c r="MG152" s="16"/>
      <c r="MH152" s="16"/>
      <c r="MI152" s="16"/>
      <c r="MJ152" s="16"/>
      <c r="MK152" s="16"/>
      <c r="ML152" s="16"/>
    </row>
    <row r="153" spans="1:350" ht="13.9" hidden="1" customHeight="1" outlineLevel="3" x14ac:dyDescent="0.2">
      <c r="A153" s="186"/>
      <c r="B153" s="219"/>
      <c r="C153" s="215"/>
      <c r="D153" s="217"/>
      <c r="E153" s="176"/>
      <c r="F153" s="176"/>
      <c r="G153" s="176"/>
      <c r="H153" s="171"/>
      <c r="I153" s="171"/>
      <c r="J153" s="213"/>
      <c r="K153" s="213"/>
      <c r="L153" s="173"/>
      <c r="M153" s="173"/>
      <c r="N153" s="184"/>
      <c r="O153" s="157"/>
      <c r="P153" s="17" t="s">
        <v>26</v>
      </c>
      <c r="Q153" s="151"/>
      <c r="R153" s="151"/>
      <c r="S153" s="153"/>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151"/>
      <c r="AY153" s="151"/>
      <c r="AZ153" s="153"/>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151"/>
      <c r="CG153" s="151"/>
      <c r="CH153" s="153"/>
      <c r="CI153" s="141"/>
      <c r="CJ153" s="141"/>
      <c r="CK153" s="141"/>
      <c r="CL153" s="141"/>
      <c r="CM153" s="141"/>
      <c r="CN153" s="141"/>
      <c r="CO153" s="141"/>
      <c r="CP153" s="95"/>
      <c r="CQ153" s="95"/>
      <c r="CR153" s="95"/>
      <c r="CS153" s="95"/>
      <c r="CT153" s="95"/>
      <c r="CU153" s="95"/>
      <c r="CV153" s="95"/>
      <c r="CW153" s="141"/>
      <c r="CX153" s="141"/>
      <c r="CY153" s="141"/>
      <c r="CZ153" s="141"/>
      <c r="DA153" s="141"/>
      <c r="DB153" s="141"/>
      <c r="DC153" s="141"/>
      <c r="DD153" s="141"/>
      <c r="DE153" s="141"/>
      <c r="DF153" s="141"/>
      <c r="DG153" s="141"/>
      <c r="DH153" s="141"/>
      <c r="DI153" s="141"/>
      <c r="DJ153" s="141"/>
      <c r="DK153" s="141"/>
      <c r="DL153" s="141"/>
      <c r="DM153" s="141"/>
      <c r="DN153" s="151"/>
      <c r="DO153" s="151"/>
      <c r="DP153" s="153"/>
      <c r="DQ153" s="24"/>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24"/>
      <c r="ER153" s="24"/>
      <c r="ES153" s="151"/>
      <c r="ET153" s="151"/>
      <c r="EU153" s="153"/>
      <c r="EV153" s="24"/>
      <c r="EW153" s="125"/>
      <c r="EX153" s="24"/>
      <c r="EY153" s="24"/>
      <c r="EZ153" s="24"/>
      <c r="FA153" s="24"/>
      <c r="FB153" s="24"/>
      <c r="FC153" s="24"/>
      <c r="FD153" s="24"/>
      <c r="FE153" s="24"/>
      <c r="FF153" s="24"/>
      <c r="FG153" s="24"/>
      <c r="FH153" s="24"/>
      <c r="FI153" s="24"/>
      <c r="FJ153" s="24"/>
      <c r="FK153" s="24"/>
      <c r="FL153" s="24"/>
      <c r="FM153" s="24"/>
      <c r="FN153" s="24"/>
      <c r="FO153" s="24"/>
      <c r="FP153" s="24"/>
      <c r="FQ153" s="24">
        <v>4</v>
      </c>
      <c r="FR153" s="24"/>
      <c r="FS153" s="24"/>
      <c r="FT153" s="24"/>
      <c r="FU153" s="24"/>
      <c r="FV153" s="24"/>
      <c r="FW153" s="24"/>
      <c r="FX153" s="24"/>
      <c r="FY153" s="24"/>
      <c r="FZ153" s="24"/>
      <c r="GA153" s="151"/>
      <c r="GB153" s="151"/>
      <c r="GC153" s="153"/>
      <c r="GD153" s="24"/>
      <c r="GE153" s="24"/>
      <c r="GF153" s="24"/>
      <c r="GG153" s="24"/>
      <c r="GH153" s="24"/>
      <c r="GI153" s="24"/>
      <c r="GJ153" s="24"/>
      <c r="GK153" s="24"/>
      <c r="GL153" s="24"/>
      <c r="GM153" s="24"/>
      <c r="GN153" s="24"/>
      <c r="GO153" s="24"/>
      <c r="GP153" s="24"/>
      <c r="GQ153" s="24"/>
      <c r="GR153" s="24"/>
      <c r="GS153" s="24"/>
      <c r="GT153" s="24"/>
      <c r="GU153" s="24"/>
      <c r="GV153" s="24"/>
      <c r="GW153" s="24"/>
      <c r="GX153" s="24"/>
      <c r="GY153" s="24"/>
      <c r="GZ153" s="24"/>
      <c r="HA153" s="24"/>
      <c r="HB153" s="24"/>
      <c r="HC153" s="24"/>
      <c r="HD153" s="24"/>
      <c r="HE153" s="24"/>
      <c r="HF153" s="24"/>
      <c r="HG153" s="24"/>
      <c r="HH153" s="151"/>
      <c r="HI153" s="151"/>
      <c r="HJ153" s="153"/>
      <c r="HK153" s="24"/>
      <c r="HL153" s="24"/>
      <c r="HM153" s="24"/>
      <c r="HN153" s="24"/>
      <c r="HO153" s="24"/>
      <c r="HP153" s="24"/>
      <c r="HQ153" s="24"/>
      <c r="HR153" s="24"/>
      <c r="HS153" s="24"/>
      <c r="HT153" s="24"/>
      <c r="HU153" s="24"/>
      <c r="HV153" s="24"/>
      <c r="HW153" s="24"/>
      <c r="HX153" s="24"/>
      <c r="HY153" s="24"/>
      <c r="HZ153" s="24"/>
      <c r="IA153" s="24"/>
      <c r="IB153" s="24"/>
      <c r="IC153" s="24"/>
      <c r="ID153" s="24"/>
      <c r="IE153" s="24"/>
      <c r="IF153" s="24"/>
      <c r="IG153" s="24"/>
      <c r="IH153" s="24"/>
      <c r="II153" s="24"/>
      <c r="IJ153" s="24"/>
      <c r="IK153" s="24"/>
      <c r="IL153" s="24"/>
      <c r="IM153" s="24"/>
      <c r="IN153" s="24"/>
      <c r="IO153" s="24"/>
      <c r="IP153" s="151"/>
      <c r="IQ153" s="151"/>
      <c r="IR153" s="153"/>
      <c r="IS153" s="24"/>
      <c r="IT153" s="24"/>
      <c r="IU153" s="24"/>
      <c r="IV153" s="24"/>
      <c r="IW153" s="24"/>
      <c r="IX153" s="24"/>
      <c r="IY153" s="24"/>
      <c r="IZ153" s="24"/>
      <c r="JA153" s="24"/>
      <c r="JB153" s="24"/>
      <c r="JC153" s="24"/>
      <c r="JD153" s="24"/>
      <c r="JE153" s="24"/>
      <c r="JF153" s="24"/>
      <c r="JG153" s="24"/>
      <c r="JH153" s="24"/>
      <c r="JI153" s="24"/>
      <c r="JJ153" s="24"/>
      <c r="JK153" s="24"/>
      <c r="JL153" s="24"/>
      <c r="JM153" s="24"/>
      <c r="JN153" s="24"/>
      <c r="JO153" s="24"/>
      <c r="JP153" s="24"/>
      <c r="JQ153" s="24"/>
      <c r="JR153" s="24"/>
      <c r="JS153" s="24"/>
      <c r="JT153" s="24"/>
      <c r="JU153" s="25"/>
      <c r="JV153" s="24"/>
      <c r="JW153" s="151"/>
      <c r="JX153" s="151"/>
      <c r="JY153" s="153"/>
      <c r="JZ153" s="24"/>
      <c r="KA153" s="24"/>
      <c r="KB153" s="24"/>
      <c r="KC153" s="24"/>
      <c r="KD153" s="24"/>
      <c r="KE153" s="24"/>
      <c r="KF153" s="24"/>
      <c r="KG153" s="24"/>
      <c r="KH153" s="24"/>
      <c r="KI153" s="24"/>
      <c r="KJ153" s="24"/>
      <c r="KK153" s="24"/>
      <c r="KL153" s="24"/>
      <c r="KM153" s="24"/>
      <c r="KN153" s="24"/>
      <c r="KO153" s="24"/>
      <c r="KP153" s="24"/>
      <c r="KQ153" s="24"/>
      <c r="KR153" s="24"/>
      <c r="KS153" s="24"/>
      <c r="KT153" s="24"/>
      <c r="KU153" s="24"/>
      <c r="KV153" s="24"/>
      <c r="KW153" s="24"/>
      <c r="KX153" s="24"/>
      <c r="KY153" s="24"/>
      <c r="KZ153" s="24"/>
      <c r="LA153" s="24"/>
      <c r="LB153" s="24"/>
      <c r="LC153" s="24"/>
      <c r="LD153" s="24"/>
      <c r="LE153" s="151"/>
      <c r="LF153" s="151"/>
      <c r="LG153" s="153"/>
      <c r="LH153" s="24"/>
      <c r="LI153" s="24"/>
      <c r="LJ153" s="24"/>
      <c r="LK153" s="24"/>
      <c r="LL153" s="24"/>
      <c r="LM153" s="24"/>
      <c r="LN153" s="24"/>
      <c r="LO153" s="24"/>
      <c r="LP153" s="24"/>
      <c r="LQ153" s="24"/>
      <c r="LR153" s="24"/>
      <c r="LS153" s="24"/>
      <c r="LT153" s="24"/>
      <c r="LU153" s="24"/>
      <c r="LV153" s="24"/>
      <c r="LW153" s="24"/>
      <c r="LX153" s="24"/>
      <c r="LY153" s="24"/>
      <c r="LZ153" s="24"/>
      <c r="MA153" s="24"/>
      <c r="MB153" s="24"/>
      <c r="MC153" s="24"/>
      <c r="MD153" s="24"/>
      <c r="ME153" s="24"/>
      <c r="MF153" s="24"/>
      <c r="MG153" s="24"/>
      <c r="MH153" s="24"/>
      <c r="MI153" s="24"/>
      <c r="MJ153" s="24"/>
      <c r="MK153" s="24"/>
      <c r="ML153" s="24"/>
    </row>
    <row r="154" spans="1:350" ht="13.9" hidden="1" customHeight="1" outlineLevel="3" x14ac:dyDescent="0.2">
      <c r="A154" s="185" t="s">
        <v>151</v>
      </c>
      <c r="B154" s="218" t="s">
        <v>1079</v>
      </c>
      <c r="C154" s="214" t="s">
        <v>99</v>
      </c>
      <c r="D154" s="216">
        <v>5</v>
      </c>
      <c r="E154" s="175"/>
      <c r="F154" s="175">
        <f>D154-E154</f>
        <v>5</v>
      </c>
      <c r="G154" s="175" t="s">
        <v>847</v>
      </c>
      <c r="H154" s="170" t="s">
        <v>848</v>
      </c>
      <c r="I154" s="170" t="s">
        <v>901</v>
      </c>
      <c r="J154" s="212">
        <f ca="1">E154+Q154+AX154+CF154+DN154+ES154+GA154+HH154+IP154+JW154+LE154</f>
        <v>5</v>
      </c>
      <c r="K154" s="212">
        <f>E154+R154+AY154+CG154+DO154+ET154+GB154+HI154+IQ154+JX154+LF154</f>
        <v>5</v>
      </c>
      <c r="L154" s="172">
        <f ca="1">K154/J154</f>
        <v>1</v>
      </c>
      <c r="M154" s="172">
        <f>K154/D154</f>
        <v>1</v>
      </c>
      <c r="N154" s="183">
        <f ca="1">SUMIF($EV$8:$FZ$9,$O$5,$EV155:$FZ155)-SUMIF($EV$8:$FZ$9,$Q$5,$EV155:$FZ155)</f>
        <v>0</v>
      </c>
      <c r="O154" s="156"/>
      <c r="P154" s="16" t="s">
        <v>25</v>
      </c>
      <c r="Q154" s="150">
        <v>0</v>
      </c>
      <c r="R154" s="150">
        <v>0</v>
      </c>
      <c r="S154" s="152" t="e">
        <v>#DIV/0!</v>
      </c>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50">
        <f t="shared" ca="1" si="308"/>
        <v>0</v>
      </c>
      <c r="AY154" s="150">
        <f>SUM(BA155:CE155)</f>
        <v>0</v>
      </c>
      <c r="AZ154" s="152" t="e">
        <f ca="1">AY154/AX154</f>
        <v>#DIV/0!</v>
      </c>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50">
        <f t="shared" ref="CF154" si="406">SUM(CI154:DM154)</f>
        <v>0</v>
      </c>
      <c r="CG154" s="150">
        <f>SUM(CI155:DM155)</f>
        <v>0</v>
      </c>
      <c r="CH154" s="152" t="e">
        <f>CG154/CF154</f>
        <v>#DIV/0!</v>
      </c>
      <c r="CI154" s="129"/>
      <c r="CJ154" s="129"/>
      <c r="CK154" s="129"/>
      <c r="CL154" s="129"/>
      <c r="CM154" s="129"/>
      <c r="CN154" s="129"/>
      <c r="CO154" s="129"/>
      <c r="CP154" s="101"/>
      <c r="CQ154" s="101"/>
      <c r="CR154" s="101"/>
      <c r="CS154" s="101"/>
      <c r="CT154" s="101"/>
      <c r="CU154" s="101"/>
      <c r="CV154" s="101"/>
      <c r="CW154" s="129"/>
      <c r="CX154" s="129"/>
      <c r="CY154" s="129"/>
      <c r="CZ154" s="129"/>
      <c r="DA154" s="129"/>
      <c r="DB154" s="129"/>
      <c r="DC154" s="129"/>
      <c r="DD154" s="129"/>
      <c r="DE154" s="129"/>
      <c r="DF154" s="129"/>
      <c r="DG154" s="129"/>
      <c r="DH154" s="129"/>
      <c r="DI154" s="129"/>
      <c r="DJ154" s="129"/>
      <c r="DK154" s="129"/>
      <c r="DL154" s="129"/>
      <c r="DM154" s="129"/>
      <c r="DN154" s="150">
        <f t="shared" ref="DN154" si="407">SUM(DQ154:ER154)</f>
        <v>0</v>
      </c>
      <c r="DO154" s="150">
        <f>SUM(DQ155:ER155)</f>
        <v>0</v>
      </c>
      <c r="DP154" s="152" t="e">
        <f t="shared" si="257"/>
        <v>#DIV/0!</v>
      </c>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50">
        <f t="shared" ca="1" si="337"/>
        <v>5</v>
      </c>
      <c r="ET154" s="150">
        <f t="shared" si="293"/>
        <v>5</v>
      </c>
      <c r="EU154" s="152">
        <f t="shared" ca="1" si="294"/>
        <v>1</v>
      </c>
      <c r="EV154" s="16"/>
      <c r="EW154" s="67"/>
      <c r="EX154" s="16">
        <v>2</v>
      </c>
      <c r="EY154" s="16">
        <v>3</v>
      </c>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50">
        <f t="shared" ref="GA154" ca="1" si="408">SUMIF($GD$8:$HG$9,$O$5,GD154:HG154)</f>
        <v>0</v>
      </c>
      <c r="GB154" s="150">
        <f t="shared" ref="GB154" si="409">SUM(GD155:HG155)</f>
        <v>0</v>
      </c>
      <c r="GC154" s="152" t="e">
        <f t="shared" ref="GC154" ca="1" si="410">GB154/GA154</f>
        <v>#DIV/0!</v>
      </c>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c r="HF154" s="16"/>
      <c r="HG154" s="16"/>
      <c r="HH154" s="150"/>
      <c r="HI154" s="150">
        <v>0</v>
      </c>
      <c r="HJ154" s="152" t="e">
        <v>#DIV/0!</v>
      </c>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50"/>
      <c r="IQ154" s="150">
        <v>0</v>
      </c>
      <c r="IR154" s="152" t="e">
        <v>#DIV/0!</v>
      </c>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23"/>
      <c r="JV154" s="16"/>
      <c r="JW154" s="150"/>
      <c r="JX154" s="150">
        <v>0</v>
      </c>
      <c r="JY154" s="152" t="e">
        <v>#DIV/0!</v>
      </c>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50"/>
      <c r="LF154" s="150">
        <v>0</v>
      </c>
      <c r="LG154" s="152" t="e">
        <v>#DIV/0!</v>
      </c>
      <c r="LH154" s="16"/>
      <c r="LI154" s="16"/>
      <c r="LJ154" s="16"/>
      <c r="LK154" s="16"/>
      <c r="LL154" s="16"/>
      <c r="LM154" s="16"/>
      <c r="LN154" s="16"/>
      <c r="LO154" s="16"/>
      <c r="LP154" s="16"/>
      <c r="LQ154" s="16"/>
      <c r="LR154" s="16"/>
      <c r="LS154" s="16"/>
      <c r="LT154" s="16"/>
      <c r="LU154" s="16"/>
      <c r="LV154" s="16"/>
      <c r="LW154" s="16"/>
      <c r="LX154" s="16"/>
      <c r="LY154" s="16"/>
      <c r="LZ154" s="16"/>
      <c r="MA154" s="16"/>
      <c r="MB154" s="16"/>
      <c r="MC154" s="16"/>
      <c r="MD154" s="16"/>
      <c r="ME154" s="16"/>
      <c r="MF154" s="16"/>
      <c r="MG154" s="16"/>
      <c r="MH154" s="16"/>
      <c r="MI154" s="16"/>
      <c r="MJ154" s="16"/>
      <c r="MK154" s="16"/>
      <c r="ML154" s="16"/>
    </row>
    <row r="155" spans="1:350" ht="13.9" hidden="1" customHeight="1" outlineLevel="3" x14ac:dyDescent="0.2">
      <c r="A155" s="186"/>
      <c r="B155" s="219"/>
      <c r="C155" s="215"/>
      <c r="D155" s="217"/>
      <c r="E155" s="176"/>
      <c r="F155" s="176"/>
      <c r="G155" s="176"/>
      <c r="H155" s="171"/>
      <c r="I155" s="171"/>
      <c r="J155" s="213"/>
      <c r="K155" s="213"/>
      <c r="L155" s="173"/>
      <c r="M155" s="173"/>
      <c r="N155" s="184"/>
      <c r="O155" s="157"/>
      <c r="P155" s="17" t="s">
        <v>26</v>
      </c>
      <c r="Q155" s="151"/>
      <c r="R155" s="151"/>
      <c r="S155" s="153"/>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151"/>
      <c r="AY155" s="151"/>
      <c r="AZ155" s="153"/>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151"/>
      <c r="CG155" s="151"/>
      <c r="CH155" s="153"/>
      <c r="CI155" s="141"/>
      <c r="CJ155" s="141"/>
      <c r="CK155" s="141"/>
      <c r="CL155" s="141"/>
      <c r="CM155" s="141"/>
      <c r="CN155" s="141"/>
      <c r="CO155" s="141"/>
      <c r="CP155" s="95"/>
      <c r="CQ155" s="95"/>
      <c r="CR155" s="95"/>
      <c r="CS155" s="95"/>
      <c r="CT155" s="95"/>
      <c r="CU155" s="95"/>
      <c r="CV155" s="95"/>
      <c r="CW155" s="141"/>
      <c r="CX155" s="141"/>
      <c r="CY155" s="141"/>
      <c r="CZ155" s="141"/>
      <c r="DA155" s="141"/>
      <c r="DB155" s="141"/>
      <c r="DC155" s="141"/>
      <c r="DD155" s="141"/>
      <c r="DE155" s="141"/>
      <c r="DF155" s="141"/>
      <c r="DG155" s="141"/>
      <c r="DH155" s="141"/>
      <c r="DI155" s="141"/>
      <c r="DJ155" s="141"/>
      <c r="DK155" s="141"/>
      <c r="DL155" s="141"/>
      <c r="DM155" s="141"/>
      <c r="DN155" s="151"/>
      <c r="DO155" s="151"/>
      <c r="DP155" s="153"/>
      <c r="DQ155" s="24"/>
      <c r="DR155" s="24"/>
      <c r="DS155" s="24"/>
      <c r="DT155" s="24"/>
      <c r="DU155" s="24"/>
      <c r="DV155" s="24"/>
      <c r="DW155" s="24"/>
      <c r="DX155" s="24"/>
      <c r="DY155" s="24"/>
      <c r="DZ155" s="24"/>
      <c r="EA155" s="24"/>
      <c r="EB155" s="24"/>
      <c r="EC155" s="24"/>
      <c r="ED155" s="24"/>
      <c r="EE155" s="24"/>
      <c r="EF155" s="24"/>
      <c r="EG155" s="24"/>
      <c r="EH155" s="24"/>
      <c r="EI155" s="24"/>
      <c r="EJ155" s="24"/>
      <c r="EK155" s="24"/>
      <c r="EL155" s="24"/>
      <c r="EM155" s="24"/>
      <c r="EN155" s="24"/>
      <c r="EO155" s="24"/>
      <c r="EP155" s="24"/>
      <c r="EQ155" s="24"/>
      <c r="ER155" s="24"/>
      <c r="ES155" s="151"/>
      <c r="ET155" s="151"/>
      <c r="EU155" s="153"/>
      <c r="EV155" s="24"/>
      <c r="EW155" s="125"/>
      <c r="EX155" s="24"/>
      <c r="EY155" s="24"/>
      <c r="EZ155" s="24"/>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24"/>
      <c r="FX155" s="24">
        <v>5</v>
      </c>
      <c r="FY155" s="24"/>
      <c r="FZ155" s="24"/>
      <c r="GA155" s="151"/>
      <c r="GB155" s="151"/>
      <c r="GC155" s="153"/>
      <c r="GD155" s="24"/>
      <c r="GE155" s="24"/>
      <c r="GF155" s="24"/>
      <c r="GG155" s="24"/>
      <c r="GH155" s="24"/>
      <c r="GI155" s="24"/>
      <c r="GJ155" s="24"/>
      <c r="GK155" s="24"/>
      <c r="GL155" s="24"/>
      <c r="GM155" s="24"/>
      <c r="GN155" s="24"/>
      <c r="GO155" s="24"/>
      <c r="GP155" s="24"/>
      <c r="GQ155" s="24"/>
      <c r="GR155" s="24"/>
      <c r="GS155" s="24"/>
      <c r="GT155" s="24"/>
      <c r="GU155" s="24"/>
      <c r="GV155" s="24"/>
      <c r="GW155" s="24"/>
      <c r="GX155" s="24"/>
      <c r="GY155" s="24"/>
      <c r="GZ155" s="24"/>
      <c r="HA155" s="24"/>
      <c r="HB155" s="24"/>
      <c r="HC155" s="24"/>
      <c r="HD155" s="24"/>
      <c r="HE155" s="24"/>
      <c r="HF155" s="24"/>
      <c r="HG155" s="24"/>
      <c r="HH155" s="151"/>
      <c r="HI155" s="151"/>
      <c r="HJ155" s="153"/>
      <c r="HK155" s="24"/>
      <c r="HL155" s="24"/>
      <c r="HM155" s="24"/>
      <c r="HN155" s="24"/>
      <c r="HO155" s="24"/>
      <c r="HP155" s="24"/>
      <c r="HQ155" s="24"/>
      <c r="HR155" s="24"/>
      <c r="HS155" s="24"/>
      <c r="HT155" s="24"/>
      <c r="HU155" s="24"/>
      <c r="HV155" s="24"/>
      <c r="HW155" s="24"/>
      <c r="HX155" s="24"/>
      <c r="HY155" s="24"/>
      <c r="HZ155" s="24"/>
      <c r="IA155" s="24"/>
      <c r="IB155" s="24"/>
      <c r="IC155" s="24"/>
      <c r="ID155" s="24"/>
      <c r="IE155" s="24"/>
      <c r="IF155" s="24"/>
      <c r="IG155" s="24"/>
      <c r="IH155" s="24"/>
      <c r="II155" s="24"/>
      <c r="IJ155" s="24"/>
      <c r="IK155" s="24"/>
      <c r="IL155" s="24"/>
      <c r="IM155" s="24"/>
      <c r="IN155" s="24"/>
      <c r="IO155" s="24"/>
      <c r="IP155" s="151"/>
      <c r="IQ155" s="151"/>
      <c r="IR155" s="153"/>
      <c r="IS155" s="24"/>
      <c r="IT155" s="24"/>
      <c r="IU155" s="24"/>
      <c r="IV155" s="24"/>
      <c r="IW155" s="24"/>
      <c r="IX155" s="24"/>
      <c r="IY155" s="24"/>
      <c r="IZ155" s="24"/>
      <c r="JA155" s="24"/>
      <c r="JB155" s="24"/>
      <c r="JC155" s="24"/>
      <c r="JD155" s="24"/>
      <c r="JE155" s="24"/>
      <c r="JF155" s="24"/>
      <c r="JG155" s="24"/>
      <c r="JH155" s="24"/>
      <c r="JI155" s="24"/>
      <c r="JJ155" s="24"/>
      <c r="JK155" s="24"/>
      <c r="JL155" s="24"/>
      <c r="JM155" s="24"/>
      <c r="JN155" s="24"/>
      <c r="JO155" s="24"/>
      <c r="JP155" s="24"/>
      <c r="JQ155" s="24"/>
      <c r="JR155" s="24"/>
      <c r="JS155" s="24"/>
      <c r="JT155" s="24"/>
      <c r="JU155" s="25"/>
      <c r="JV155" s="24"/>
      <c r="JW155" s="151"/>
      <c r="JX155" s="151"/>
      <c r="JY155" s="153"/>
      <c r="JZ155" s="24"/>
      <c r="KA155" s="24"/>
      <c r="KB155" s="24"/>
      <c r="KC155" s="24"/>
      <c r="KD155" s="24"/>
      <c r="KE155" s="24"/>
      <c r="KF155" s="24"/>
      <c r="KG155" s="24"/>
      <c r="KH155" s="24"/>
      <c r="KI155" s="24"/>
      <c r="KJ155" s="24"/>
      <c r="KK155" s="24"/>
      <c r="KL155" s="24"/>
      <c r="KM155" s="24"/>
      <c r="KN155" s="24"/>
      <c r="KO155" s="24"/>
      <c r="KP155" s="24"/>
      <c r="KQ155" s="24"/>
      <c r="KR155" s="24"/>
      <c r="KS155" s="24"/>
      <c r="KT155" s="24"/>
      <c r="KU155" s="24"/>
      <c r="KV155" s="24"/>
      <c r="KW155" s="24"/>
      <c r="KX155" s="24"/>
      <c r="KY155" s="24"/>
      <c r="KZ155" s="24"/>
      <c r="LA155" s="24"/>
      <c r="LB155" s="24"/>
      <c r="LC155" s="24"/>
      <c r="LD155" s="24"/>
      <c r="LE155" s="151"/>
      <c r="LF155" s="151"/>
      <c r="LG155" s="153"/>
      <c r="LH155" s="24"/>
      <c r="LI155" s="24"/>
      <c r="LJ155" s="24"/>
      <c r="LK155" s="24"/>
      <c r="LL155" s="24"/>
      <c r="LM155" s="24"/>
      <c r="LN155" s="24"/>
      <c r="LO155" s="24"/>
      <c r="LP155" s="24"/>
      <c r="LQ155" s="24"/>
      <c r="LR155" s="24"/>
      <c r="LS155" s="24"/>
      <c r="LT155" s="24"/>
      <c r="LU155" s="24"/>
      <c r="LV155" s="24"/>
      <c r="LW155" s="24"/>
      <c r="LX155" s="24"/>
      <c r="LY155" s="24"/>
      <c r="LZ155" s="24"/>
      <c r="MA155" s="24"/>
      <c r="MB155" s="24"/>
      <c r="MC155" s="24"/>
      <c r="MD155" s="24"/>
      <c r="ME155" s="24"/>
      <c r="MF155" s="24"/>
      <c r="MG155" s="24"/>
      <c r="MH155" s="24"/>
      <c r="MI155" s="24"/>
      <c r="MJ155" s="24"/>
      <c r="MK155" s="24"/>
      <c r="ML155" s="24"/>
    </row>
    <row r="156" spans="1:350" ht="13.9" hidden="1" customHeight="1" outlineLevel="3" x14ac:dyDescent="0.2">
      <c r="A156" s="185" t="s">
        <v>152</v>
      </c>
      <c r="B156" s="218" t="s">
        <v>805</v>
      </c>
      <c r="C156" s="214" t="s">
        <v>38</v>
      </c>
      <c r="D156" s="216">
        <v>4.8</v>
      </c>
      <c r="E156" s="175"/>
      <c r="F156" s="175">
        <f>D156-E156</f>
        <v>4.8</v>
      </c>
      <c r="G156" s="175" t="s">
        <v>844</v>
      </c>
      <c r="H156" s="170" t="s">
        <v>901</v>
      </c>
      <c r="I156" s="170" t="s">
        <v>1017</v>
      </c>
      <c r="J156" s="212">
        <f ca="1">E156+Q156+AX156+CF156+DN156+ES156+GA156+HH156+IP156+JW156+LE156</f>
        <v>4.8</v>
      </c>
      <c r="K156" s="212">
        <f>E156+R156+AY156+CG156+DO156+ET156+GB156+HI156+IQ156+JX156+LF156</f>
        <v>4.8</v>
      </c>
      <c r="L156" s="172">
        <f ca="1">K156/J156</f>
        <v>1</v>
      </c>
      <c r="M156" s="172">
        <f>K156/D156</f>
        <v>1</v>
      </c>
      <c r="N156" s="183">
        <f ca="1">SUMIF($EV$8:$FZ$9,$O$5,$EV157:$FZ157)-SUMIF($EV$8:$FZ$9,$Q$5,$EV157:$FZ157)</f>
        <v>0</v>
      </c>
      <c r="O156" s="156"/>
      <c r="P156" s="16" t="s">
        <v>25</v>
      </c>
      <c r="Q156" s="150">
        <v>0</v>
      </c>
      <c r="R156" s="150">
        <v>0</v>
      </c>
      <c r="S156" s="152" t="e">
        <v>#DIV/0!</v>
      </c>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50">
        <f t="shared" ref="AX156:AX198" ca="1" si="411">SUMIF($BA$8:$CE$9,$O$5,$BA156:$CE156)</f>
        <v>0</v>
      </c>
      <c r="AY156" s="150">
        <f>SUM(BA157:CE157)</f>
        <v>0</v>
      </c>
      <c r="AZ156" s="152" t="e">
        <f ca="1">AY156/AX156</f>
        <v>#DIV/0!</v>
      </c>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50">
        <f t="shared" ref="CF156" si="412">SUM(CI156:DM156)</f>
        <v>0</v>
      </c>
      <c r="CG156" s="150">
        <f>SUM(CI157:DM157)</f>
        <v>0</v>
      </c>
      <c r="CH156" s="152" t="e">
        <f>CG156/CF156</f>
        <v>#DIV/0!</v>
      </c>
      <c r="CI156" s="129"/>
      <c r="CJ156" s="129"/>
      <c r="CK156" s="129"/>
      <c r="CL156" s="129"/>
      <c r="CM156" s="129"/>
      <c r="CN156" s="129"/>
      <c r="CO156" s="129"/>
      <c r="CP156" s="101"/>
      <c r="CQ156" s="101"/>
      <c r="CR156" s="101"/>
      <c r="CS156" s="101"/>
      <c r="CT156" s="101"/>
      <c r="CU156" s="101"/>
      <c r="CV156" s="101"/>
      <c r="CW156" s="129"/>
      <c r="CX156" s="129"/>
      <c r="CY156" s="129"/>
      <c r="CZ156" s="129"/>
      <c r="DA156" s="129"/>
      <c r="DB156" s="129"/>
      <c r="DC156" s="129"/>
      <c r="DD156" s="129"/>
      <c r="DE156" s="129"/>
      <c r="DF156" s="129"/>
      <c r="DG156" s="129"/>
      <c r="DH156" s="129"/>
      <c r="DI156" s="129"/>
      <c r="DJ156" s="129"/>
      <c r="DK156" s="129"/>
      <c r="DL156" s="129"/>
      <c r="DM156" s="129"/>
      <c r="DN156" s="150">
        <f t="shared" ref="DN156" si="413">SUM(DQ156:ER156)</f>
        <v>0</v>
      </c>
      <c r="DO156" s="150">
        <f>SUM(DQ157:ER157)</f>
        <v>0</v>
      </c>
      <c r="DP156" s="152" t="e">
        <f t="shared" si="257"/>
        <v>#DIV/0!</v>
      </c>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50">
        <f t="shared" ca="1" si="337"/>
        <v>4.8</v>
      </c>
      <c r="ET156" s="150">
        <f t="shared" si="293"/>
        <v>4.8</v>
      </c>
      <c r="EU156" s="152">
        <f t="shared" ca="1" si="294"/>
        <v>1</v>
      </c>
      <c r="EV156" s="16"/>
      <c r="EW156" s="67"/>
      <c r="EX156" s="16"/>
      <c r="EY156" s="16"/>
      <c r="EZ156" s="16">
        <v>2</v>
      </c>
      <c r="FA156" s="16">
        <v>2</v>
      </c>
      <c r="FB156" s="16">
        <v>0.8</v>
      </c>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50">
        <f t="shared" ref="GA156" ca="1" si="414">SUMIF($GD$8:$HG$9,$O$5,GD156:HG156)</f>
        <v>0</v>
      </c>
      <c r="GB156" s="150">
        <f t="shared" ref="GB156" si="415">SUM(GD157:HG157)</f>
        <v>0</v>
      </c>
      <c r="GC156" s="152" t="e">
        <f t="shared" ref="GC156" ca="1" si="416">GB156/GA156</f>
        <v>#DIV/0!</v>
      </c>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50"/>
      <c r="HI156" s="150">
        <v>0</v>
      </c>
      <c r="HJ156" s="152" t="e">
        <v>#DIV/0!</v>
      </c>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50"/>
      <c r="IQ156" s="150">
        <v>0</v>
      </c>
      <c r="IR156" s="152" t="e">
        <v>#DIV/0!</v>
      </c>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23"/>
      <c r="JV156" s="16"/>
      <c r="JW156" s="150"/>
      <c r="JX156" s="150">
        <v>0</v>
      </c>
      <c r="JY156" s="152" t="e">
        <v>#DIV/0!</v>
      </c>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50"/>
      <c r="LF156" s="150">
        <v>0</v>
      </c>
      <c r="LG156" s="152" t="e">
        <v>#DIV/0!</v>
      </c>
      <c r="LH156" s="16"/>
      <c r="LI156" s="16"/>
      <c r="LJ156" s="16"/>
      <c r="LK156" s="16"/>
      <c r="LL156" s="16"/>
      <c r="LM156" s="16"/>
      <c r="LN156" s="16"/>
      <c r="LO156" s="16"/>
      <c r="LP156" s="16"/>
      <c r="LQ156" s="16"/>
      <c r="LR156" s="16"/>
      <c r="LS156" s="16"/>
      <c r="LT156" s="16"/>
      <c r="LU156" s="16"/>
      <c r="LV156" s="16"/>
      <c r="LW156" s="16"/>
      <c r="LX156" s="16"/>
      <c r="LY156" s="16"/>
      <c r="LZ156" s="16"/>
      <c r="MA156" s="16"/>
      <c r="MB156" s="16"/>
      <c r="MC156" s="16"/>
      <c r="MD156" s="16"/>
      <c r="ME156" s="16"/>
      <c r="MF156" s="16"/>
      <c r="MG156" s="16"/>
      <c r="MH156" s="16"/>
      <c r="MI156" s="16"/>
      <c r="MJ156" s="16"/>
      <c r="MK156" s="16"/>
      <c r="ML156" s="16"/>
    </row>
    <row r="157" spans="1:350" ht="13.9" hidden="1" customHeight="1" outlineLevel="3" x14ac:dyDescent="0.2">
      <c r="A157" s="186"/>
      <c r="B157" s="219"/>
      <c r="C157" s="215"/>
      <c r="D157" s="217"/>
      <c r="E157" s="176"/>
      <c r="F157" s="176"/>
      <c r="G157" s="176"/>
      <c r="H157" s="171"/>
      <c r="I157" s="171"/>
      <c r="J157" s="213"/>
      <c r="K157" s="213"/>
      <c r="L157" s="173"/>
      <c r="M157" s="173"/>
      <c r="N157" s="184"/>
      <c r="O157" s="157"/>
      <c r="P157" s="17" t="s">
        <v>26</v>
      </c>
      <c r="Q157" s="151"/>
      <c r="R157" s="151"/>
      <c r="S157" s="153"/>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151"/>
      <c r="AY157" s="151"/>
      <c r="AZ157" s="153"/>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151"/>
      <c r="CG157" s="151"/>
      <c r="CH157" s="153"/>
      <c r="CI157" s="141"/>
      <c r="CJ157" s="141"/>
      <c r="CK157" s="141"/>
      <c r="CL157" s="141"/>
      <c r="CM157" s="141"/>
      <c r="CN157" s="141"/>
      <c r="CO157" s="141"/>
      <c r="CP157" s="95"/>
      <c r="CQ157" s="95"/>
      <c r="CR157" s="95"/>
      <c r="CS157" s="95"/>
      <c r="CT157" s="95"/>
      <c r="CU157" s="95"/>
      <c r="CV157" s="95"/>
      <c r="CW157" s="141"/>
      <c r="CX157" s="141"/>
      <c r="CY157" s="141"/>
      <c r="CZ157" s="141"/>
      <c r="DA157" s="141"/>
      <c r="DB157" s="141"/>
      <c r="DC157" s="141"/>
      <c r="DD157" s="141"/>
      <c r="DE157" s="141"/>
      <c r="DF157" s="141"/>
      <c r="DG157" s="141"/>
      <c r="DH157" s="141"/>
      <c r="DI157" s="141"/>
      <c r="DJ157" s="141"/>
      <c r="DK157" s="141"/>
      <c r="DL157" s="141"/>
      <c r="DM157" s="141"/>
      <c r="DN157" s="151"/>
      <c r="DO157" s="151"/>
      <c r="DP157" s="153"/>
      <c r="DQ157" s="24"/>
      <c r="DR157" s="24"/>
      <c r="DS157" s="24"/>
      <c r="DT157" s="24"/>
      <c r="DU157" s="24"/>
      <c r="DV157" s="24"/>
      <c r="DW157" s="24"/>
      <c r="DX157" s="24"/>
      <c r="DY157" s="24"/>
      <c r="DZ157" s="24"/>
      <c r="EA157" s="24"/>
      <c r="EB157" s="24"/>
      <c r="EC157" s="24"/>
      <c r="ED157" s="24"/>
      <c r="EE157" s="24"/>
      <c r="EF157" s="24"/>
      <c r="EG157" s="24"/>
      <c r="EH157" s="24"/>
      <c r="EI157" s="24"/>
      <c r="EJ157" s="24"/>
      <c r="EK157" s="24"/>
      <c r="EL157" s="24"/>
      <c r="EM157" s="24"/>
      <c r="EN157" s="24"/>
      <c r="EO157" s="24"/>
      <c r="EP157" s="24"/>
      <c r="EQ157" s="24"/>
      <c r="ER157" s="24"/>
      <c r="ES157" s="151"/>
      <c r="ET157" s="151"/>
      <c r="EU157" s="153"/>
      <c r="EV157" s="24"/>
      <c r="EW157" s="125"/>
      <c r="EX157" s="24"/>
      <c r="EY157" s="24"/>
      <c r="EZ157" s="24"/>
      <c r="FA157" s="24"/>
      <c r="FB157" s="24"/>
      <c r="FC157" s="24"/>
      <c r="FD157" s="24"/>
      <c r="FE157" s="24"/>
      <c r="FF157" s="24"/>
      <c r="FG157" s="24"/>
      <c r="FH157" s="24"/>
      <c r="FI157" s="24"/>
      <c r="FJ157" s="24"/>
      <c r="FK157" s="24"/>
      <c r="FL157" s="24"/>
      <c r="FM157" s="24"/>
      <c r="FN157" s="24"/>
      <c r="FO157" s="24"/>
      <c r="FP157" s="24"/>
      <c r="FQ157" s="24"/>
      <c r="FR157" s="24"/>
      <c r="FS157" s="24"/>
      <c r="FT157" s="24"/>
      <c r="FU157" s="24"/>
      <c r="FV157" s="24"/>
      <c r="FW157" s="76"/>
      <c r="FX157" s="142">
        <v>4.8</v>
      </c>
      <c r="FY157" s="24"/>
      <c r="FZ157" s="24"/>
      <c r="GA157" s="151"/>
      <c r="GB157" s="151"/>
      <c r="GC157" s="153"/>
      <c r="GD157" s="24"/>
      <c r="GE157" s="24"/>
      <c r="GF157" s="24"/>
      <c r="GG157" s="24"/>
      <c r="GH157" s="24"/>
      <c r="GI157" s="24"/>
      <c r="GJ157" s="24"/>
      <c r="GK157" s="24"/>
      <c r="GL157" s="24"/>
      <c r="GM157" s="24"/>
      <c r="GN157" s="24"/>
      <c r="GO157" s="24"/>
      <c r="GP157" s="24"/>
      <c r="GQ157" s="24"/>
      <c r="GR157" s="24"/>
      <c r="GS157" s="24"/>
      <c r="GT157" s="24"/>
      <c r="GU157" s="24"/>
      <c r="GV157" s="24"/>
      <c r="GW157" s="24"/>
      <c r="GX157" s="24"/>
      <c r="GY157" s="24"/>
      <c r="GZ157" s="24"/>
      <c r="HA157" s="24"/>
      <c r="HB157" s="24"/>
      <c r="HC157" s="24"/>
      <c r="HD157" s="24"/>
      <c r="HE157" s="24"/>
      <c r="HF157" s="24"/>
      <c r="HG157" s="24"/>
      <c r="HH157" s="151"/>
      <c r="HI157" s="151"/>
      <c r="HJ157" s="153"/>
      <c r="HK157" s="24"/>
      <c r="HL157" s="24"/>
      <c r="HM157" s="24"/>
      <c r="HN157" s="24"/>
      <c r="HO157" s="24"/>
      <c r="HP157" s="24"/>
      <c r="HQ157" s="24"/>
      <c r="HR157" s="24"/>
      <c r="HS157" s="24"/>
      <c r="HT157" s="24"/>
      <c r="HU157" s="24"/>
      <c r="HV157" s="24"/>
      <c r="HW157" s="24"/>
      <c r="HX157" s="24"/>
      <c r="HY157" s="24"/>
      <c r="HZ157" s="24"/>
      <c r="IA157" s="24"/>
      <c r="IB157" s="24"/>
      <c r="IC157" s="24"/>
      <c r="ID157" s="24"/>
      <c r="IE157" s="24"/>
      <c r="IF157" s="24"/>
      <c r="IG157" s="24"/>
      <c r="IH157" s="24"/>
      <c r="II157" s="24"/>
      <c r="IJ157" s="24"/>
      <c r="IK157" s="24"/>
      <c r="IL157" s="24"/>
      <c r="IM157" s="24"/>
      <c r="IN157" s="24"/>
      <c r="IO157" s="24"/>
      <c r="IP157" s="151"/>
      <c r="IQ157" s="151"/>
      <c r="IR157" s="153"/>
      <c r="IS157" s="24"/>
      <c r="IT157" s="24"/>
      <c r="IU157" s="24"/>
      <c r="IV157" s="24"/>
      <c r="IW157" s="24"/>
      <c r="IX157" s="24"/>
      <c r="IY157" s="24"/>
      <c r="IZ157" s="24"/>
      <c r="JA157" s="24"/>
      <c r="JB157" s="24"/>
      <c r="JC157" s="24"/>
      <c r="JD157" s="24"/>
      <c r="JE157" s="24"/>
      <c r="JF157" s="24"/>
      <c r="JG157" s="24"/>
      <c r="JH157" s="24"/>
      <c r="JI157" s="24"/>
      <c r="JJ157" s="24"/>
      <c r="JK157" s="24"/>
      <c r="JL157" s="24"/>
      <c r="JM157" s="24"/>
      <c r="JN157" s="24"/>
      <c r="JO157" s="24"/>
      <c r="JP157" s="24"/>
      <c r="JQ157" s="24"/>
      <c r="JR157" s="24"/>
      <c r="JS157" s="24"/>
      <c r="JT157" s="24"/>
      <c r="JU157" s="25"/>
      <c r="JV157" s="24"/>
      <c r="JW157" s="151"/>
      <c r="JX157" s="151"/>
      <c r="JY157" s="153"/>
      <c r="JZ157" s="24"/>
      <c r="KA157" s="24"/>
      <c r="KB157" s="24"/>
      <c r="KC157" s="24"/>
      <c r="KD157" s="24"/>
      <c r="KE157" s="24"/>
      <c r="KF157" s="24"/>
      <c r="KG157" s="24"/>
      <c r="KH157" s="24"/>
      <c r="KI157" s="24"/>
      <c r="KJ157" s="24"/>
      <c r="KK157" s="24"/>
      <c r="KL157" s="24"/>
      <c r="KM157" s="24"/>
      <c r="KN157" s="24"/>
      <c r="KO157" s="24"/>
      <c r="KP157" s="24"/>
      <c r="KQ157" s="24"/>
      <c r="KR157" s="24"/>
      <c r="KS157" s="24"/>
      <c r="KT157" s="24"/>
      <c r="KU157" s="24"/>
      <c r="KV157" s="24"/>
      <c r="KW157" s="24"/>
      <c r="KX157" s="24"/>
      <c r="KY157" s="24"/>
      <c r="KZ157" s="24"/>
      <c r="LA157" s="24"/>
      <c r="LB157" s="24"/>
      <c r="LC157" s="24"/>
      <c r="LD157" s="24"/>
      <c r="LE157" s="151"/>
      <c r="LF157" s="151"/>
      <c r="LG157" s="153"/>
      <c r="LH157" s="24"/>
      <c r="LI157" s="24"/>
      <c r="LJ157" s="24"/>
      <c r="LK157" s="24"/>
      <c r="LL157" s="24"/>
      <c r="LM157" s="24"/>
      <c r="LN157" s="24"/>
      <c r="LO157" s="24"/>
      <c r="LP157" s="24"/>
      <c r="LQ157" s="24"/>
      <c r="LR157" s="24"/>
      <c r="LS157" s="24"/>
      <c r="LT157" s="24"/>
      <c r="LU157" s="24"/>
      <c r="LV157" s="24"/>
      <c r="LW157" s="24"/>
      <c r="LX157" s="24"/>
      <c r="LY157" s="24"/>
      <c r="LZ157" s="24"/>
      <c r="MA157" s="24"/>
      <c r="MB157" s="24"/>
      <c r="MC157" s="24"/>
      <c r="MD157" s="24"/>
      <c r="ME157" s="24"/>
      <c r="MF157" s="24"/>
      <c r="MG157" s="24"/>
      <c r="MH157" s="24"/>
      <c r="MI157" s="24"/>
      <c r="MJ157" s="24"/>
      <c r="MK157" s="24"/>
      <c r="ML157" s="24"/>
    </row>
    <row r="158" spans="1:350" ht="13.9" hidden="1" customHeight="1" outlineLevel="3" x14ac:dyDescent="0.2">
      <c r="A158" s="185" t="s">
        <v>153</v>
      </c>
      <c r="B158" s="218" t="s">
        <v>116</v>
      </c>
      <c r="C158" s="214" t="s">
        <v>37</v>
      </c>
      <c r="D158" s="216">
        <v>73.01339999999999</v>
      </c>
      <c r="E158" s="175"/>
      <c r="F158" s="175">
        <f>D158-E158</f>
        <v>73.01339999999999</v>
      </c>
      <c r="G158" s="175" t="s">
        <v>888</v>
      </c>
      <c r="H158" s="170" t="s">
        <v>950</v>
      </c>
      <c r="I158" s="170" t="s">
        <v>1010</v>
      </c>
      <c r="J158" s="212">
        <f ca="1">E158+Q158+AX158+CF158+DN158+ES158+GA158+HH158+IP158+JW158+LE158</f>
        <v>73</v>
      </c>
      <c r="K158" s="212">
        <f>E158+R158+AY158+CG158+DO158+ET158+GB158+HI158+IQ158+JX158+LF158</f>
        <v>0</v>
      </c>
      <c r="L158" s="172">
        <f ca="1">K158/J158</f>
        <v>0</v>
      </c>
      <c r="M158" s="172">
        <f>K158/D158</f>
        <v>0</v>
      </c>
      <c r="N158" s="183">
        <f ca="1">SUMIF($EV$8:$FZ$9,$O$5,$EV159:$FZ159)-SUMIF($EV$8:$FZ$9,$Q$5,$EV159:$FZ159)</f>
        <v>0</v>
      </c>
      <c r="O158" s="156"/>
      <c r="P158" s="16" t="s">
        <v>25</v>
      </c>
      <c r="Q158" s="150">
        <v>0</v>
      </c>
      <c r="R158" s="150">
        <v>0</v>
      </c>
      <c r="S158" s="152" t="e">
        <v>#DIV/0!</v>
      </c>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50">
        <f t="shared" ca="1" si="411"/>
        <v>0</v>
      </c>
      <c r="AY158" s="150">
        <f>SUM(BA159:CE159)</f>
        <v>0</v>
      </c>
      <c r="AZ158" s="152" t="e">
        <f ca="1">AY158/AX158</f>
        <v>#DIV/0!</v>
      </c>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50">
        <f t="shared" ref="CF158" si="417">SUM(CI158:DM158)</f>
        <v>0</v>
      </c>
      <c r="CG158" s="150">
        <f>SUM(CI159:DM159)</f>
        <v>0</v>
      </c>
      <c r="CH158" s="152" t="e">
        <f>CG158/CF158</f>
        <v>#DIV/0!</v>
      </c>
      <c r="CI158" s="129"/>
      <c r="CJ158" s="129"/>
      <c r="CK158" s="129"/>
      <c r="CL158" s="129"/>
      <c r="CM158" s="129"/>
      <c r="CN158" s="129"/>
      <c r="CO158" s="129"/>
      <c r="CP158" s="101"/>
      <c r="CQ158" s="101"/>
      <c r="CR158" s="101"/>
      <c r="CS158" s="101"/>
      <c r="CT158" s="101"/>
      <c r="CU158" s="101"/>
      <c r="CV158" s="101"/>
      <c r="CW158" s="129"/>
      <c r="CX158" s="129"/>
      <c r="CY158" s="129"/>
      <c r="CZ158" s="129"/>
      <c r="DA158" s="129"/>
      <c r="DB158" s="129"/>
      <c r="DC158" s="129"/>
      <c r="DD158" s="129"/>
      <c r="DE158" s="129"/>
      <c r="DF158" s="129"/>
      <c r="DG158" s="129"/>
      <c r="DH158" s="129"/>
      <c r="DI158" s="129"/>
      <c r="DJ158" s="129"/>
      <c r="DK158" s="129"/>
      <c r="DL158" s="129"/>
      <c r="DM158" s="129"/>
      <c r="DN158" s="150">
        <f t="shared" ref="DN158" si="418">SUM(DQ158:ER158)</f>
        <v>0</v>
      </c>
      <c r="DO158" s="150">
        <f>SUM(DQ159:ER159)</f>
        <v>0</v>
      </c>
      <c r="DP158" s="152" t="e">
        <f t="shared" si="257"/>
        <v>#DIV/0!</v>
      </c>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50">
        <f t="shared" ca="1" si="337"/>
        <v>0</v>
      </c>
      <c r="ET158" s="150">
        <f t="shared" si="293"/>
        <v>0</v>
      </c>
      <c r="EU158" s="152" t="e">
        <f t="shared" ca="1" si="294"/>
        <v>#DIV/0!</v>
      </c>
      <c r="EV158" s="16"/>
      <c r="EW158" s="67"/>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50">
        <f t="shared" ref="GA158" ca="1" si="419">SUMIF($GD$8:$HG$9,$O$5,GD158:HG158)</f>
        <v>73</v>
      </c>
      <c r="GB158" s="150">
        <f t="shared" ref="GB158" si="420">SUM(GD159:HG159)</f>
        <v>0</v>
      </c>
      <c r="GC158" s="152">
        <f t="shared" ref="GC158" ca="1" si="421">GB158/GA158</f>
        <v>0</v>
      </c>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c r="GZ158" s="16"/>
      <c r="HA158" s="16">
        <v>15</v>
      </c>
      <c r="HB158" s="16">
        <v>15</v>
      </c>
      <c r="HC158" s="16">
        <v>15</v>
      </c>
      <c r="HD158" s="16">
        <v>15</v>
      </c>
      <c r="HE158" s="16">
        <v>13</v>
      </c>
      <c r="HF158" s="16"/>
      <c r="HG158" s="16"/>
      <c r="HH158" s="150"/>
      <c r="HI158" s="150">
        <v>0</v>
      </c>
      <c r="HJ158" s="152" t="e">
        <v>#DIV/0!</v>
      </c>
      <c r="HK158" s="16"/>
      <c r="HL158" s="16"/>
      <c r="HM158" s="16"/>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50"/>
      <c r="IQ158" s="150">
        <v>0</v>
      </c>
      <c r="IR158" s="152" t="e">
        <v>#DIV/0!</v>
      </c>
      <c r="IS158" s="16"/>
      <c r="IT158" s="16"/>
      <c r="IU158" s="16"/>
      <c r="IV158" s="16"/>
      <c r="IW158" s="16"/>
      <c r="IX158" s="16"/>
      <c r="IY158" s="16"/>
      <c r="IZ158" s="16"/>
      <c r="JA158" s="16"/>
      <c r="JB158" s="16"/>
      <c r="JC158" s="16"/>
      <c r="JD158" s="16"/>
      <c r="JE158" s="16"/>
      <c r="JF158" s="16"/>
      <c r="JG158" s="16"/>
      <c r="JH158" s="16"/>
      <c r="JI158" s="16"/>
      <c r="JJ158" s="16"/>
      <c r="JK158" s="16"/>
      <c r="JL158" s="16"/>
      <c r="JM158" s="16"/>
      <c r="JN158" s="16"/>
      <c r="JO158" s="16"/>
      <c r="JP158" s="16"/>
      <c r="JQ158" s="16"/>
      <c r="JR158" s="16"/>
      <c r="JS158" s="16"/>
      <c r="JT158" s="16"/>
      <c r="JU158" s="23"/>
      <c r="JV158" s="16"/>
      <c r="JW158" s="150"/>
      <c r="JX158" s="150">
        <v>0</v>
      </c>
      <c r="JY158" s="152" t="e">
        <v>#DIV/0!</v>
      </c>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50"/>
      <c r="LF158" s="150">
        <v>0</v>
      </c>
      <c r="LG158" s="152" t="e">
        <v>#DIV/0!</v>
      </c>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6"/>
      <c r="MI158" s="16"/>
      <c r="MJ158" s="16"/>
      <c r="MK158" s="16"/>
      <c r="ML158" s="16"/>
    </row>
    <row r="159" spans="1:350" ht="13.9" hidden="1" customHeight="1" outlineLevel="3" x14ac:dyDescent="0.2">
      <c r="A159" s="186"/>
      <c r="B159" s="219"/>
      <c r="C159" s="215"/>
      <c r="D159" s="217"/>
      <c r="E159" s="176"/>
      <c r="F159" s="176"/>
      <c r="G159" s="176"/>
      <c r="H159" s="171"/>
      <c r="I159" s="171"/>
      <c r="J159" s="213"/>
      <c r="K159" s="213"/>
      <c r="L159" s="173"/>
      <c r="M159" s="173"/>
      <c r="N159" s="184"/>
      <c r="O159" s="157"/>
      <c r="P159" s="17" t="s">
        <v>26</v>
      </c>
      <c r="Q159" s="151"/>
      <c r="R159" s="151"/>
      <c r="S159" s="153"/>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151"/>
      <c r="AY159" s="151"/>
      <c r="AZ159" s="153"/>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151"/>
      <c r="CG159" s="151"/>
      <c r="CH159" s="153"/>
      <c r="CI159" s="141"/>
      <c r="CJ159" s="141"/>
      <c r="CK159" s="141"/>
      <c r="CL159" s="141"/>
      <c r="CM159" s="141"/>
      <c r="CN159" s="141"/>
      <c r="CO159" s="141"/>
      <c r="CP159" s="95"/>
      <c r="CQ159" s="95"/>
      <c r="CR159" s="95"/>
      <c r="CS159" s="95"/>
      <c r="CT159" s="95"/>
      <c r="CU159" s="95"/>
      <c r="CV159" s="95"/>
      <c r="CW159" s="141"/>
      <c r="CX159" s="141"/>
      <c r="CY159" s="141"/>
      <c r="CZ159" s="141"/>
      <c r="DA159" s="141"/>
      <c r="DB159" s="141"/>
      <c r="DC159" s="141"/>
      <c r="DD159" s="141"/>
      <c r="DE159" s="141"/>
      <c r="DF159" s="141"/>
      <c r="DG159" s="141"/>
      <c r="DH159" s="141"/>
      <c r="DI159" s="141"/>
      <c r="DJ159" s="141"/>
      <c r="DK159" s="141"/>
      <c r="DL159" s="141"/>
      <c r="DM159" s="141"/>
      <c r="DN159" s="151"/>
      <c r="DO159" s="151"/>
      <c r="DP159" s="153"/>
      <c r="DQ159" s="24"/>
      <c r="DR159" s="24"/>
      <c r="DS159" s="24"/>
      <c r="DT159" s="24"/>
      <c r="DU159" s="24"/>
      <c r="DV159" s="24"/>
      <c r="DW159" s="24"/>
      <c r="DX159" s="24"/>
      <c r="DY159" s="24"/>
      <c r="DZ159" s="24"/>
      <c r="EA159" s="24"/>
      <c r="EB159" s="24"/>
      <c r="EC159" s="24"/>
      <c r="ED159" s="24"/>
      <c r="EE159" s="24"/>
      <c r="EF159" s="24"/>
      <c r="EG159" s="24"/>
      <c r="EH159" s="24"/>
      <c r="EI159" s="24"/>
      <c r="EJ159" s="24"/>
      <c r="EK159" s="24"/>
      <c r="EL159" s="24"/>
      <c r="EM159" s="24"/>
      <c r="EN159" s="24"/>
      <c r="EO159" s="24"/>
      <c r="EP159" s="24"/>
      <c r="EQ159" s="24"/>
      <c r="ER159" s="24"/>
      <c r="ES159" s="151"/>
      <c r="ET159" s="151"/>
      <c r="EU159" s="153"/>
      <c r="EV159" s="24"/>
      <c r="EW159" s="125"/>
      <c r="EX159" s="24"/>
      <c r="EY159" s="24"/>
      <c r="EZ159" s="24"/>
      <c r="FA159" s="24"/>
      <c r="FB159" s="24"/>
      <c r="FC159" s="24"/>
      <c r="FD159" s="24"/>
      <c r="FE159" s="24"/>
      <c r="FF159" s="24"/>
      <c r="FG159" s="24"/>
      <c r="FH159" s="24"/>
      <c r="FI159" s="24"/>
      <c r="FJ159" s="24"/>
      <c r="FK159" s="24"/>
      <c r="FL159" s="24"/>
      <c r="FM159" s="24"/>
      <c r="FN159" s="24"/>
      <c r="FO159" s="24"/>
      <c r="FP159" s="24"/>
      <c r="FQ159" s="24"/>
      <c r="FR159" s="24"/>
      <c r="FS159" s="24"/>
      <c r="FT159" s="24"/>
      <c r="FU159" s="24"/>
      <c r="FV159" s="24"/>
      <c r="FW159" s="24"/>
      <c r="FX159" s="24"/>
      <c r="FY159" s="24"/>
      <c r="FZ159" s="24"/>
      <c r="GA159" s="151"/>
      <c r="GB159" s="151"/>
      <c r="GC159" s="153"/>
      <c r="GD159" s="24"/>
      <c r="GE159" s="24"/>
      <c r="GF159" s="24"/>
      <c r="GG159" s="24"/>
      <c r="GH159" s="24"/>
      <c r="GI159" s="24"/>
      <c r="GJ159" s="24"/>
      <c r="GK159" s="24"/>
      <c r="GL159" s="24"/>
      <c r="GM159" s="24"/>
      <c r="GN159" s="24"/>
      <c r="GO159" s="24"/>
      <c r="GP159" s="24"/>
      <c r="GQ159" s="24"/>
      <c r="GR159" s="24"/>
      <c r="GS159" s="24"/>
      <c r="GT159" s="24"/>
      <c r="GU159" s="24"/>
      <c r="GV159" s="24"/>
      <c r="GW159" s="24"/>
      <c r="GX159" s="24"/>
      <c r="GY159" s="24"/>
      <c r="GZ159" s="24"/>
      <c r="HA159" s="24"/>
      <c r="HB159" s="24"/>
      <c r="HC159" s="24"/>
      <c r="HD159" s="24"/>
      <c r="HE159" s="24"/>
      <c r="HF159" s="24"/>
      <c r="HG159" s="24"/>
      <c r="HH159" s="151"/>
      <c r="HI159" s="151"/>
      <c r="HJ159" s="153"/>
      <c r="HK159" s="24"/>
      <c r="HL159" s="24"/>
      <c r="HM159" s="24"/>
      <c r="HN159" s="24"/>
      <c r="HO159" s="24"/>
      <c r="HP159" s="24"/>
      <c r="HQ159" s="24"/>
      <c r="HR159" s="24"/>
      <c r="HS159" s="24"/>
      <c r="HT159" s="24"/>
      <c r="HU159" s="24"/>
      <c r="HV159" s="24"/>
      <c r="HW159" s="24"/>
      <c r="HX159" s="24"/>
      <c r="HY159" s="24"/>
      <c r="HZ159" s="24"/>
      <c r="IA159" s="24"/>
      <c r="IB159" s="24"/>
      <c r="IC159" s="24"/>
      <c r="ID159" s="24"/>
      <c r="IE159" s="24"/>
      <c r="IF159" s="24"/>
      <c r="IG159" s="24"/>
      <c r="IH159" s="24"/>
      <c r="II159" s="24"/>
      <c r="IJ159" s="24"/>
      <c r="IK159" s="24"/>
      <c r="IL159" s="24"/>
      <c r="IM159" s="24"/>
      <c r="IN159" s="24"/>
      <c r="IO159" s="24"/>
      <c r="IP159" s="151"/>
      <c r="IQ159" s="151"/>
      <c r="IR159" s="153"/>
      <c r="IS159" s="24"/>
      <c r="IT159" s="24"/>
      <c r="IU159" s="24"/>
      <c r="IV159" s="24"/>
      <c r="IW159" s="24"/>
      <c r="IX159" s="24"/>
      <c r="IY159" s="24"/>
      <c r="IZ159" s="24"/>
      <c r="JA159" s="24"/>
      <c r="JB159" s="24"/>
      <c r="JC159" s="24"/>
      <c r="JD159" s="24"/>
      <c r="JE159" s="24"/>
      <c r="JF159" s="24"/>
      <c r="JG159" s="24"/>
      <c r="JH159" s="24"/>
      <c r="JI159" s="24"/>
      <c r="JJ159" s="24"/>
      <c r="JK159" s="24"/>
      <c r="JL159" s="24"/>
      <c r="JM159" s="24"/>
      <c r="JN159" s="24"/>
      <c r="JO159" s="24"/>
      <c r="JP159" s="24"/>
      <c r="JQ159" s="24"/>
      <c r="JR159" s="24"/>
      <c r="JS159" s="24"/>
      <c r="JT159" s="24"/>
      <c r="JU159" s="25"/>
      <c r="JV159" s="24"/>
      <c r="JW159" s="151"/>
      <c r="JX159" s="151"/>
      <c r="JY159" s="153"/>
      <c r="JZ159" s="24"/>
      <c r="KA159" s="24"/>
      <c r="KB159" s="24"/>
      <c r="KC159" s="24"/>
      <c r="KD159" s="24"/>
      <c r="KE159" s="24"/>
      <c r="KF159" s="24"/>
      <c r="KG159" s="24"/>
      <c r="KH159" s="24"/>
      <c r="KI159" s="24"/>
      <c r="KJ159" s="24"/>
      <c r="KK159" s="24"/>
      <c r="KL159" s="24"/>
      <c r="KM159" s="24"/>
      <c r="KN159" s="24"/>
      <c r="KO159" s="24"/>
      <c r="KP159" s="24"/>
      <c r="KQ159" s="24"/>
      <c r="KR159" s="24"/>
      <c r="KS159" s="24"/>
      <c r="KT159" s="24"/>
      <c r="KU159" s="24"/>
      <c r="KV159" s="24"/>
      <c r="KW159" s="24"/>
      <c r="KX159" s="24"/>
      <c r="KY159" s="24"/>
      <c r="KZ159" s="24"/>
      <c r="LA159" s="24"/>
      <c r="LB159" s="24"/>
      <c r="LC159" s="24"/>
      <c r="LD159" s="24"/>
      <c r="LE159" s="151"/>
      <c r="LF159" s="151"/>
      <c r="LG159" s="153"/>
      <c r="LH159" s="24"/>
      <c r="LI159" s="24"/>
      <c r="LJ159" s="24"/>
      <c r="LK159" s="24"/>
      <c r="LL159" s="24"/>
      <c r="LM159" s="24"/>
      <c r="LN159" s="24"/>
      <c r="LO159" s="24"/>
      <c r="LP159" s="24"/>
      <c r="LQ159" s="24"/>
      <c r="LR159" s="24"/>
      <c r="LS159" s="24"/>
      <c r="LT159" s="24"/>
      <c r="LU159" s="24"/>
      <c r="LV159" s="24"/>
      <c r="LW159" s="24"/>
      <c r="LX159" s="24"/>
      <c r="LY159" s="24"/>
      <c r="LZ159" s="24"/>
      <c r="MA159" s="24"/>
      <c r="MB159" s="24"/>
      <c r="MC159" s="24"/>
      <c r="MD159" s="24"/>
      <c r="ME159" s="24"/>
      <c r="MF159" s="24"/>
      <c r="MG159" s="24"/>
      <c r="MH159" s="24"/>
      <c r="MI159" s="24"/>
      <c r="MJ159" s="24"/>
      <c r="MK159" s="24"/>
      <c r="ML159" s="24"/>
    </row>
    <row r="160" spans="1:350" s="41" customFormat="1" ht="14.25" hidden="1" customHeight="1" outlineLevel="3" x14ac:dyDescent="0.25">
      <c r="A160" s="220" t="s">
        <v>155</v>
      </c>
      <c r="B160" s="175" t="s">
        <v>452</v>
      </c>
      <c r="C160" s="285" t="s">
        <v>59</v>
      </c>
      <c r="D160" s="278">
        <v>1</v>
      </c>
      <c r="E160" s="175">
        <v>0</v>
      </c>
      <c r="F160" s="175">
        <f>D160-E160</f>
        <v>1</v>
      </c>
      <c r="G160" s="175" t="s">
        <v>842</v>
      </c>
      <c r="H160" s="170" t="s">
        <v>884</v>
      </c>
      <c r="I160" s="170" t="s">
        <v>845</v>
      </c>
      <c r="J160" s="212">
        <f ca="1">E160+Q160+AX160+CF160+DN160+ES160+GA160+HH160+IP160+JW160+LE160</f>
        <v>1</v>
      </c>
      <c r="K160" s="212">
        <f>E160+R160+AY160+CG160+DO160+ET160+GB160+HI160+IQ160+JX160+LF160</f>
        <v>1</v>
      </c>
      <c r="L160" s="172">
        <f ca="1">K160/J160</f>
        <v>1</v>
      </c>
      <c r="M160" s="172">
        <f>K160/D160</f>
        <v>1</v>
      </c>
      <c r="N160" s="183">
        <f ca="1">SUMIF($EV$8:$FZ$9,$O$5,$EV161:$FZ161)-SUMIF($EV$8:$FZ$9,$Q$5,$EV161:$FZ161)</f>
        <v>0</v>
      </c>
      <c r="O160" s="154"/>
      <c r="P160" s="154"/>
      <c r="Q160" s="150">
        <v>0</v>
      </c>
      <c r="R160" s="150">
        <v>0</v>
      </c>
      <c r="S160" s="152" t="e">
        <v>#DIV/0!</v>
      </c>
      <c r="T160" s="154"/>
      <c r="U160" s="154"/>
      <c r="V160" s="154"/>
      <c r="W160" s="154"/>
      <c r="X160" s="154"/>
      <c r="Y160" s="154"/>
      <c r="Z160" s="154"/>
      <c r="AA160" s="154"/>
      <c r="AB160" s="154"/>
      <c r="AC160" s="154"/>
      <c r="AD160" s="154"/>
      <c r="AE160" s="154"/>
      <c r="AF160" s="154"/>
      <c r="AG160" s="154"/>
      <c r="AH160" s="154"/>
      <c r="AI160" s="154"/>
      <c r="AJ160" s="154"/>
      <c r="AK160" s="154"/>
      <c r="AL160" s="154"/>
      <c r="AM160" s="154"/>
      <c r="AN160" s="154"/>
      <c r="AO160" s="154"/>
      <c r="AP160" s="154"/>
      <c r="AQ160" s="154"/>
      <c r="AR160" s="154"/>
      <c r="AS160" s="154"/>
      <c r="AT160" s="154"/>
      <c r="AU160" s="154"/>
      <c r="AV160" s="154"/>
      <c r="AW160" s="154"/>
      <c r="AX160" s="150">
        <f t="shared" ca="1" si="411"/>
        <v>0</v>
      </c>
      <c r="AY160" s="150">
        <f>SUM(BA161:CE161)</f>
        <v>0</v>
      </c>
      <c r="AZ160" s="152" t="e">
        <f ca="1">AY160/AX160</f>
        <v>#DIV/0!</v>
      </c>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0">
        <f t="shared" ref="CF160" si="422">SUM(CI160:DM160)</f>
        <v>0</v>
      </c>
      <c r="CG160" s="150">
        <f>SUM(CI161:DM161)</f>
        <v>0</v>
      </c>
      <c r="CH160" s="152" t="e">
        <f>CG160/CF160</f>
        <v>#DIV/0!</v>
      </c>
      <c r="CI160" s="154"/>
      <c r="CJ160" s="154"/>
      <c r="CK160" s="154"/>
      <c r="CL160" s="154"/>
      <c r="CM160" s="154"/>
      <c r="CN160" s="154"/>
      <c r="CO160" s="154"/>
      <c r="CP160" s="158"/>
      <c r="CQ160" s="158"/>
      <c r="CR160" s="158"/>
      <c r="CS160" s="158"/>
      <c r="CT160" s="158"/>
      <c r="CU160" s="158"/>
      <c r="CV160" s="158"/>
      <c r="CW160" s="154"/>
      <c r="CX160" s="154"/>
      <c r="CY160" s="154"/>
      <c r="CZ160" s="154"/>
      <c r="DA160" s="154"/>
      <c r="DB160" s="154"/>
      <c r="DC160" s="154"/>
      <c r="DD160" s="154"/>
      <c r="DE160" s="154"/>
      <c r="DF160" s="154"/>
      <c r="DG160" s="154"/>
      <c r="DH160" s="154"/>
      <c r="DI160" s="154"/>
      <c r="DJ160" s="154"/>
      <c r="DK160" s="154"/>
      <c r="DL160" s="154"/>
      <c r="DM160" s="154"/>
      <c r="DN160" s="150">
        <f t="shared" ref="DN160" si="423">SUM(DQ160:ER160)</f>
        <v>0</v>
      </c>
      <c r="DO160" s="150">
        <f>SUM(DQ161:ER161)</f>
        <v>0</v>
      </c>
      <c r="DP160" s="152" t="e">
        <f t="shared" ref="DP160:DP222" si="424">DO160/DN160</f>
        <v>#DIV/0!</v>
      </c>
      <c r="DQ160" s="154"/>
      <c r="DR160" s="154"/>
      <c r="DS160" s="154"/>
      <c r="DT160" s="154"/>
      <c r="DU160" s="154"/>
      <c r="DV160" s="154"/>
      <c r="DW160" s="154"/>
      <c r="DX160" s="154"/>
      <c r="DY160" s="154"/>
      <c r="DZ160" s="154"/>
      <c r="EA160" s="154"/>
      <c r="EB160" s="154"/>
      <c r="EC160" s="154"/>
      <c r="ED160" s="154"/>
      <c r="EE160" s="154"/>
      <c r="EF160" s="154"/>
      <c r="EG160" s="154"/>
      <c r="EH160" s="154"/>
      <c r="EI160" s="154"/>
      <c r="EJ160" s="154"/>
      <c r="EK160" s="154"/>
      <c r="EL160" s="154"/>
      <c r="EM160" s="154"/>
      <c r="EN160" s="154"/>
      <c r="EO160" s="154"/>
      <c r="EP160" s="154"/>
      <c r="EQ160" s="154"/>
      <c r="ER160" s="154"/>
      <c r="ES160" s="150">
        <f t="shared" ca="1" si="337"/>
        <v>1</v>
      </c>
      <c r="ET160" s="150">
        <f t="shared" si="293"/>
        <v>1</v>
      </c>
      <c r="EU160" s="152">
        <f t="shared" ca="1" si="294"/>
        <v>1</v>
      </c>
      <c r="EV160" s="154"/>
      <c r="EW160" s="160"/>
      <c r="EX160" s="154"/>
      <c r="EY160" s="154"/>
      <c r="EZ160" s="154"/>
      <c r="FA160" s="154"/>
      <c r="FB160" s="154"/>
      <c r="FC160" s="154"/>
      <c r="FD160" s="154"/>
      <c r="FE160" s="154"/>
      <c r="FF160" s="154"/>
      <c r="FG160" s="154"/>
      <c r="FH160" s="154"/>
      <c r="FI160" s="154"/>
      <c r="FJ160" s="154"/>
      <c r="FK160" s="154"/>
      <c r="FL160" s="154"/>
      <c r="FM160" s="154"/>
      <c r="FN160" s="154"/>
      <c r="FO160" s="154"/>
      <c r="FP160" s="42">
        <v>1</v>
      </c>
      <c r="FQ160" s="154"/>
      <c r="FR160" s="154"/>
      <c r="FS160" s="154"/>
      <c r="FT160" s="154"/>
      <c r="FU160" s="154"/>
      <c r="FV160" s="154"/>
      <c r="FW160" s="154"/>
      <c r="FX160" s="154"/>
      <c r="FY160" s="154"/>
      <c r="FZ160" s="154"/>
      <c r="GA160" s="150">
        <f t="shared" ref="GA160" ca="1" si="425">SUMIF($GD$8:$HG$9,$O$5,GD160:HG160)</f>
        <v>0</v>
      </c>
      <c r="GB160" s="150">
        <f t="shared" ref="GB160" si="426">SUM(GD161:HG161)</f>
        <v>0</v>
      </c>
      <c r="GC160" s="152" t="e">
        <f t="shared" ref="GC160" ca="1" si="427">GB160/GA160</f>
        <v>#DIV/0!</v>
      </c>
      <c r="GD160" s="154"/>
      <c r="GE160" s="154"/>
      <c r="GF160" s="154"/>
      <c r="GG160" s="154"/>
      <c r="GH160" s="154"/>
      <c r="GI160" s="154"/>
      <c r="GJ160" s="154"/>
      <c r="GK160" s="154"/>
      <c r="GL160" s="154"/>
      <c r="GM160" s="154"/>
      <c r="GN160" s="154"/>
      <c r="GO160" s="154"/>
      <c r="GP160" s="154"/>
      <c r="GQ160" s="154"/>
      <c r="GR160" s="154"/>
      <c r="GS160" s="154"/>
      <c r="GT160" s="154"/>
      <c r="GU160" s="154"/>
      <c r="GV160" s="154"/>
      <c r="GW160" s="154"/>
      <c r="GX160" s="154"/>
      <c r="GY160" s="154"/>
      <c r="GZ160" s="154"/>
      <c r="HA160" s="154"/>
      <c r="HB160" s="154"/>
      <c r="HC160" s="154"/>
      <c r="HD160" s="154"/>
      <c r="HE160" s="154"/>
      <c r="HF160" s="154"/>
      <c r="HG160" s="154"/>
      <c r="HH160" s="150"/>
      <c r="HI160" s="150">
        <v>0</v>
      </c>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0"/>
      <c r="IQ160" s="150">
        <v>0</v>
      </c>
      <c r="IR160" s="154"/>
      <c r="IS160" s="154"/>
      <c r="IT160" s="154"/>
      <c r="IU160" s="154"/>
      <c r="IV160" s="154"/>
      <c r="IW160" s="154"/>
      <c r="IX160" s="154"/>
      <c r="IY160" s="154"/>
      <c r="IZ160" s="154"/>
      <c r="JA160" s="154"/>
      <c r="JB160" s="154"/>
      <c r="JC160" s="154"/>
      <c r="JD160" s="154"/>
      <c r="JE160" s="154"/>
      <c r="JF160" s="154"/>
      <c r="JG160" s="154"/>
      <c r="JH160" s="154"/>
      <c r="JI160" s="154"/>
      <c r="JJ160" s="154"/>
      <c r="JK160" s="154"/>
      <c r="JL160" s="154"/>
      <c r="JM160" s="154"/>
      <c r="JN160" s="154"/>
      <c r="JO160" s="154"/>
      <c r="JP160" s="154"/>
      <c r="JQ160" s="154"/>
      <c r="JR160" s="154"/>
      <c r="JS160" s="154"/>
      <c r="JT160" s="154"/>
      <c r="JU160" s="154"/>
      <c r="JV160" s="154"/>
      <c r="JW160" s="150"/>
      <c r="JX160" s="150">
        <v>0</v>
      </c>
      <c r="JY160" s="154"/>
      <c r="JZ160" s="154"/>
      <c r="KA160" s="154"/>
      <c r="KB160" s="154"/>
      <c r="KC160" s="154"/>
      <c r="KD160" s="154"/>
      <c r="KE160" s="154"/>
      <c r="KF160" s="154"/>
      <c r="KG160" s="154"/>
      <c r="KH160" s="154"/>
      <c r="KI160" s="154"/>
      <c r="KJ160" s="154"/>
      <c r="KK160" s="154"/>
      <c r="KL160" s="154"/>
      <c r="KM160" s="154"/>
      <c r="KN160" s="154"/>
      <c r="KO160" s="154"/>
      <c r="KP160" s="154"/>
      <c r="KQ160" s="154"/>
      <c r="KR160" s="154"/>
      <c r="KS160" s="154"/>
      <c r="KT160" s="154"/>
      <c r="KU160" s="154"/>
      <c r="KV160" s="154"/>
      <c r="KW160" s="154"/>
      <c r="KX160" s="154"/>
      <c r="KY160" s="154"/>
      <c r="KZ160" s="154"/>
      <c r="LA160" s="154"/>
      <c r="LB160" s="154"/>
      <c r="LC160" s="154"/>
      <c r="LD160" s="154"/>
      <c r="LE160" s="150"/>
      <c r="LF160" s="150">
        <v>0</v>
      </c>
      <c r="LG160" s="154"/>
      <c r="LH160" s="154"/>
      <c r="LI160" s="154"/>
      <c r="LJ160" s="154"/>
      <c r="LK160" s="154"/>
      <c r="LL160" s="154"/>
      <c r="LM160" s="154"/>
      <c r="LN160" s="154"/>
      <c r="LO160" s="154"/>
      <c r="LP160" s="154"/>
      <c r="LQ160" s="154"/>
      <c r="LR160" s="154"/>
      <c r="LS160" s="154"/>
      <c r="LT160" s="154"/>
      <c r="LU160" s="154"/>
      <c r="LV160" s="154"/>
      <c r="LW160" s="154"/>
      <c r="LX160" s="154"/>
      <c r="LY160" s="154"/>
      <c r="LZ160" s="154"/>
      <c r="MA160" s="154"/>
      <c r="MB160" s="154"/>
      <c r="MC160" s="154"/>
      <c r="MD160" s="154"/>
      <c r="ME160" s="154"/>
      <c r="MF160" s="154"/>
      <c r="MG160" s="154"/>
      <c r="MH160" s="154"/>
      <c r="MI160" s="154"/>
      <c r="MJ160" s="154"/>
      <c r="MK160" s="154"/>
      <c r="ML160" s="154"/>
    </row>
    <row r="161" spans="1:350" s="41" customFormat="1" ht="14.25" hidden="1" customHeight="1" outlineLevel="3" x14ac:dyDescent="0.25">
      <c r="A161" s="221"/>
      <c r="B161" s="176"/>
      <c r="C161" s="286"/>
      <c r="D161" s="176"/>
      <c r="E161" s="176"/>
      <c r="F161" s="176"/>
      <c r="G161" s="176"/>
      <c r="H161" s="171"/>
      <c r="I161" s="171"/>
      <c r="J161" s="213"/>
      <c r="K161" s="213"/>
      <c r="L161" s="173"/>
      <c r="M161" s="173"/>
      <c r="N161" s="184"/>
      <c r="O161" s="155"/>
      <c r="P161" s="155"/>
      <c r="Q161" s="151"/>
      <c r="R161" s="151"/>
      <c r="S161" s="153"/>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1"/>
      <c r="AY161" s="151"/>
      <c r="AZ161" s="153"/>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1"/>
      <c r="CG161" s="151"/>
      <c r="CH161" s="153"/>
      <c r="CI161" s="155"/>
      <c r="CJ161" s="155"/>
      <c r="CK161" s="155"/>
      <c r="CL161" s="155"/>
      <c r="CM161" s="155"/>
      <c r="CN161" s="155"/>
      <c r="CO161" s="155"/>
      <c r="CP161" s="159"/>
      <c r="CQ161" s="159"/>
      <c r="CR161" s="159"/>
      <c r="CS161" s="159"/>
      <c r="CT161" s="159"/>
      <c r="CU161" s="159"/>
      <c r="CV161" s="159"/>
      <c r="CW161" s="155"/>
      <c r="CX161" s="155"/>
      <c r="CY161" s="155"/>
      <c r="CZ161" s="155"/>
      <c r="DA161" s="155"/>
      <c r="DB161" s="155"/>
      <c r="DC161" s="155"/>
      <c r="DD161" s="155"/>
      <c r="DE161" s="155"/>
      <c r="DF161" s="155"/>
      <c r="DG161" s="155"/>
      <c r="DH161" s="155"/>
      <c r="DI161" s="155"/>
      <c r="DJ161" s="155"/>
      <c r="DK161" s="155"/>
      <c r="DL161" s="155"/>
      <c r="DM161" s="155"/>
      <c r="DN161" s="151"/>
      <c r="DO161" s="151"/>
      <c r="DP161" s="153"/>
      <c r="DQ161" s="155"/>
      <c r="DR161" s="155"/>
      <c r="DS161" s="155"/>
      <c r="DT161" s="155"/>
      <c r="DU161" s="155"/>
      <c r="DV161" s="155"/>
      <c r="DW161" s="155"/>
      <c r="DX161" s="155"/>
      <c r="DY161" s="155"/>
      <c r="DZ161" s="155"/>
      <c r="EA161" s="155"/>
      <c r="EB161" s="155"/>
      <c r="EC161" s="155"/>
      <c r="ED161" s="155"/>
      <c r="EE161" s="155"/>
      <c r="EF161" s="155"/>
      <c r="EG161" s="155"/>
      <c r="EH161" s="155"/>
      <c r="EI161" s="155"/>
      <c r="EJ161" s="155"/>
      <c r="EK161" s="155"/>
      <c r="EL161" s="155"/>
      <c r="EM161" s="155"/>
      <c r="EN161" s="155"/>
      <c r="EO161" s="155"/>
      <c r="EP161" s="155"/>
      <c r="EQ161" s="155"/>
      <c r="ER161" s="155"/>
      <c r="ES161" s="151"/>
      <c r="ET161" s="151"/>
      <c r="EU161" s="153"/>
      <c r="EV161" s="155"/>
      <c r="EW161" s="161"/>
      <c r="EX161" s="155"/>
      <c r="EY161" s="155"/>
      <c r="EZ161" s="155"/>
      <c r="FA161" s="155"/>
      <c r="FB161" s="155"/>
      <c r="FC161" s="155"/>
      <c r="FD161" s="155"/>
      <c r="FE161" s="155"/>
      <c r="FF161" s="155"/>
      <c r="FG161" s="155"/>
      <c r="FH161" s="155"/>
      <c r="FI161" s="155"/>
      <c r="FJ161" s="155"/>
      <c r="FK161" s="155"/>
      <c r="FL161" s="155"/>
      <c r="FM161" s="155"/>
      <c r="FN161" s="155"/>
      <c r="FO161" s="155"/>
      <c r="FP161" s="43">
        <v>1</v>
      </c>
      <c r="FQ161" s="155"/>
      <c r="FR161" s="155"/>
      <c r="FS161" s="155"/>
      <c r="FT161" s="155"/>
      <c r="FU161" s="155"/>
      <c r="FV161" s="155"/>
      <c r="FW161" s="155"/>
      <c r="FX161" s="155"/>
      <c r="FY161" s="155"/>
      <c r="FZ161" s="155"/>
      <c r="GA161" s="151"/>
      <c r="GB161" s="151"/>
      <c r="GC161" s="153"/>
      <c r="GD161" s="155"/>
      <c r="GE161" s="155"/>
      <c r="GF161" s="155"/>
      <c r="GG161" s="155"/>
      <c r="GH161" s="155"/>
      <c r="GI161" s="155"/>
      <c r="GJ161" s="155"/>
      <c r="GK161" s="155"/>
      <c r="GL161" s="155"/>
      <c r="GM161" s="155"/>
      <c r="GN161" s="155"/>
      <c r="GO161" s="155"/>
      <c r="GP161" s="155"/>
      <c r="GQ161" s="155"/>
      <c r="GR161" s="155"/>
      <c r="GS161" s="155"/>
      <c r="GT161" s="155"/>
      <c r="GU161" s="155"/>
      <c r="GV161" s="155"/>
      <c r="GW161" s="155"/>
      <c r="GX161" s="155"/>
      <c r="GY161" s="155"/>
      <c r="GZ161" s="155"/>
      <c r="HA161" s="155"/>
      <c r="HB161" s="155"/>
      <c r="HC161" s="155"/>
      <c r="HD161" s="155"/>
      <c r="HE161" s="155"/>
      <c r="HF161" s="155"/>
      <c r="HG161" s="155"/>
      <c r="HH161" s="151"/>
      <c r="HI161" s="151"/>
      <c r="HJ161" s="155"/>
      <c r="HK161" s="155"/>
      <c r="HL161" s="155"/>
      <c r="HM161" s="155"/>
      <c r="HN161" s="155"/>
      <c r="HO161" s="155"/>
      <c r="HP161" s="155"/>
      <c r="HQ161" s="155"/>
      <c r="HR161" s="155"/>
      <c r="HS161" s="155"/>
      <c r="HT161" s="155"/>
      <c r="HU161" s="155"/>
      <c r="HV161" s="155"/>
      <c r="HW161" s="155"/>
      <c r="HX161" s="155"/>
      <c r="HY161" s="155"/>
      <c r="HZ161" s="155"/>
      <c r="IA161" s="155"/>
      <c r="IB161" s="155"/>
      <c r="IC161" s="155"/>
      <c r="ID161" s="155"/>
      <c r="IE161" s="155"/>
      <c r="IF161" s="155"/>
      <c r="IG161" s="155"/>
      <c r="IH161" s="155"/>
      <c r="II161" s="155"/>
      <c r="IJ161" s="155"/>
      <c r="IK161" s="155"/>
      <c r="IL161" s="155"/>
      <c r="IM161" s="155"/>
      <c r="IN161" s="155"/>
      <c r="IO161" s="155"/>
      <c r="IP161" s="151"/>
      <c r="IQ161" s="151"/>
      <c r="IR161" s="155"/>
      <c r="IS161" s="155"/>
      <c r="IT161" s="155"/>
      <c r="IU161" s="155"/>
      <c r="IV161" s="155"/>
      <c r="IW161" s="155"/>
      <c r="IX161" s="155"/>
      <c r="IY161" s="155"/>
      <c r="IZ161" s="155"/>
      <c r="JA161" s="155"/>
      <c r="JB161" s="155"/>
      <c r="JC161" s="155"/>
      <c r="JD161" s="155"/>
      <c r="JE161" s="155"/>
      <c r="JF161" s="155"/>
      <c r="JG161" s="155"/>
      <c r="JH161" s="155"/>
      <c r="JI161" s="155"/>
      <c r="JJ161" s="155"/>
      <c r="JK161" s="155"/>
      <c r="JL161" s="155"/>
      <c r="JM161" s="155"/>
      <c r="JN161" s="155"/>
      <c r="JO161" s="155"/>
      <c r="JP161" s="155"/>
      <c r="JQ161" s="155"/>
      <c r="JR161" s="155"/>
      <c r="JS161" s="155"/>
      <c r="JT161" s="155"/>
      <c r="JU161" s="155"/>
      <c r="JV161" s="155"/>
      <c r="JW161" s="151"/>
      <c r="JX161" s="151"/>
      <c r="JY161" s="155"/>
      <c r="JZ161" s="155"/>
      <c r="KA161" s="155"/>
      <c r="KB161" s="155"/>
      <c r="KC161" s="155"/>
      <c r="KD161" s="155"/>
      <c r="KE161" s="155"/>
      <c r="KF161" s="155"/>
      <c r="KG161" s="155"/>
      <c r="KH161" s="155"/>
      <c r="KI161" s="155"/>
      <c r="KJ161" s="155"/>
      <c r="KK161" s="155"/>
      <c r="KL161" s="155"/>
      <c r="KM161" s="155"/>
      <c r="KN161" s="155"/>
      <c r="KO161" s="155"/>
      <c r="KP161" s="155"/>
      <c r="KQ161" s="155"/>
      <c r="KR161" s="155"/>
      <c r="KS161" s="155"/>
      <c r="KT161" s="155"/>
      <c r="KU161" s="155"/>
      <c r="KV161" s="155"/>
      <c r="KW161" s="155"/>
      <c r="KX161" s="155"/>
      <c r="KY161" s="155"/>
      <c r="KZ161" s="155"/>
      <c r="LA161" s="155"/>
      <c r="LB161" s="155"/>
      <c r="LC161" s="155"/>
      <c r="LD161" s="155"/>
      <c r="LE161" s="151"/>
      <c r="LF161" s="151"/>
      <c r="LG161" s="155"/>
      <c r="LH161" s="155"/>
      <c r="LI161" s="155"/>
      <c r="LJ161" s="155"/>
      <c r="LK161" s="155"/>
      <c r="LL161" s="155"/>
      <c r="LM161" s="155"/>
      <c r="LN161" s="155"/>
      <c r="LO161" s="155"/>
      <c r="LP161" s="155"/>
      <c r="LQ161" s="155"/>
      <c r="LR161" s="155"/>
      <c r="LS161" s="155"/>
      <c r="LT161" s="155"/>
      <c r="LU161" s="155"/>
      <c r="LV161" s="155"/>
      <c r="LW161" s="155"/>
      <c r="LX161" s="155"/>
      <c r="LY161" s="155"/>
      <c r="LZ161" s="155"/>
      <c r="MA161" s="155"/>
      <c r="MB161" s="155"/>
      <c r="MC161" s="155"/>
      <c r="MD161" s="155"/>
      <c r="ME161" s="155"/>
      <c r="MF161" s="155"/>
      <c r="MG161" s="155"/>
      <c r="MH161" s="155"/>
      <c r="MI161" s="155"/>
      <c r="MJ161" s="155"/>
      <c r="MK161" s="155"/>
      <c r="ML161" s="155"/>
    </row>
    <row r="162" spans="1:350" ht="13.9" hidden="1" customHeight="1" outlineLevel="3" x14ac:dyDescent="0.2">
      <c r="A162" s="185" t="s">
        <v>154</v>
      </c>
      <c r="B162" s="218" t="s">
        <v>804</v>
      </c>
      <c r="C162" s="214" t="s">
        <v>99</v>
      </c>
      <c r="D162" s="216">
        <v>4</v>
      </c>
      <c r="E162" s="175"/>
      <c r="F162" s="175">
        <f>D162-E162</f>
        <v>4</v>
      </c>
      <c r="G162" s="175" t="s">
        <v>847</v>
      </c>
      <c r="H162" s="170" t="s">
        <v>890</v>
      </c>
      <c r="I162" s="170" t="s">
        <v>1013</v>
      </c>
      <c r="J162" s="212">
        <f ca="1">E162+Q162+AX162+CF162+DN162+ES162+GA162+HH162+IP162+JW162+LE162</f>
        <v>4</v>
      </c>
      <c r="K162" s="212">
        <f>E162+R162+AY162+CG162+DO162+ET162+GB162+HI162+IQ162+JX162+LF162</f>
        <v>4</v>
      </c>
      <c r="L162" s="172">
        <f ca="1">K162/J162</f>
        <v>1</v>
      </c>
      <c r="M162" s="172">
        <f>K162/D162</f>
        <v>1</v>
      </c>
      <c r="N162" s="183">
        <f ca="1">SUMIF($EV$8:$FZ$9,$O$5,$EV163:$FZ163)-SUMIF($EV$8:$FZ$9,$Q$5,$EV163:$FZ163)</f>
        <v>0</v>
      </c>
      <c r="O162" s="156"/>
      <c r="P162" s="16" t="s">
        <v>25</v>
      </c>
      <c r="Q162" s="150">
        <v>0</v>
      </c>
      <c r="R162" s="150">
        <v>0</v>
      </c>
      <c r="S162" s="152" t="e">
        <v>#DIV/0!</v>
      </c>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50">
        <f t="shared" ca="1" si="411"/>
        <v>0</v>
      </c>
      <c r="AY162" s="150">
        <f>SUM(BA163:CE163)</f>
        <v>0</v>
      </c>
      <c r="AZ162" s="152" t="e">
        <f ca="1">AY162/AX162</f>
        <v>#DIV/0!</v>
      </c>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50">
        <f t="shared" ref="CF162" si="428">SUM(CI162:DM162)</f>
        <v>4</v>
      </c>
      <c r="CG162" s="150">
        <f>SUM(CI163:DM163)</f>
        <v>0</v>
      </c>
      <c r="CH162" s="152">
        <f>CG162/CF162</f>
        <v>0</v>
      </c>
      <c r="CI162" s="129"/>
      <c r="CJ162" s="129"/>
      <c r="CK162" s="129"/>
      <c r="CL162" s="129"/>
      <c r="CM162" s="129"/>
      <c r="CN162" s="129"/>
      <c r="CO162" s="129"/>
      <c r="CP162" s="101"/>
      <c r="CQ162" s="101"/>
      <c r="CR162" s="101"/>
      <c r="CS162" s="101"/>
      <c r="CT162" s="101"/>
      <c r="CU162" s="101"/>
      <c r="CV162" s="101"/>
      <c r="CW162" s="101"/>
      <c r="CX162" s="129"/>
      <c r="CY162" s="129"/>
      <c r="CZ162" s="129"/>
      <c r="DA162" s="129"/>
      <c r="DB162" s="129"/>
      <c r="DC162" s="129"/>
      <c r="DD162" s="129"/>
      <c r="DE162" s="129"/>
      <c r="DF162" s="129">
        <v>2</v>
      </c>
      <c r="DG162" s="129">
        <v>2</v>
      </c>
      <c r="DH162" s="129"/>
      <c r="DI162" s="129"/>
      <c r="DJ162" s="129"/>
      <c r="DK162" s="129"/>
      <c r="DL162" s="129"/>
      <c r="DM162" s="129"/>
      <c r="DN162" s="150">
        <f t="shared" ref="DN162" si="429">SUM(DQ162:ER162)</f>
        <v>0</v>
      </c>
      <c r="DO162" s="150">
        <f>SUM(DQ163:ER163)</f>
        <v>0</v>
      </c>
      <c r="DP162" s="152" t="e">
        <f t="shared" si="424"/>
        <v>#DIV/0!</v>
      </c>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50">
        <f t="shared" ca="1" si="337"/>
        <v>0</v>
      </c>
      <c r="ET162" s="150">
        <f t="shared" si="293"/>
        <v>4</v>
      </c>
      <c r="EU162" s="152" t="e">
        <f t="shared" ca="1" si="294"/>
        <v>#DIV/0!</v>
      </c>
      <c r="EV162" s="16"/>
      <c r="EW162" s="67"/>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50">
        <f t="shared" ref="GA162" ca="1" si="430">SUMIF($GD$8:$HG$9,$O$5,GD162:HG162)</f>
        <v>0</v>
      </c>
      <c r="GB162" s="150">
        <f t="shared" ref="GB162" si="431">SUM(GD163:HG163)</f>
        <v>0</v>
      </c>
      <c r="GC162" s="152" t="e">
        <f t="shared" ref="GC162" ca="1" si="432">GB162/GA162</f>
        <v>#DIV/0!</v>
      </c>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50"/>
      <c r="HI162" s="150">
        <v>0</v>
      </c>
      <c r="HJ162" s="152" t="e">
        <v>#DIV/0!</v>
      </c>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50"/>
      <c r="IQ162" s="150">
        <v>0</v>
      </c>
      <c r="IR162" s="152" t="e">
        <v>#DIV/0!</v>
      </c>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23"/>
      <c r="JV162" s="16"/>
      <c r="JW162" s="150"/>
      <c r="JX162" s="150">
        <v>0</v>
      </c>
      <c r="JY162" s="152" t="e">
        <v>#DIV/0!</v>
      </c>
      <c r="JZ162" s="16"/>
      <c r="KA162" s="16"/>
      <c r="KB162" s="16"/>
      <c r="KC162" s="16"/>
      <c r="KD162" s="16"/>
      <c r="KE162" s="16"/>
      <c r="KF162" s="16"/>
      <c r="KG162" s="16"/>
      <c r="KH162" s="16"/>
      <c r="KI162" s="16"/>
      <c r="KJ162" s="16"/>
      <c r="KK162" s="16"/>
      <c r="KL162" s="16"/>
      <c r="KM162" s="16"/>
      <c r="KN162" s="16"/>
      <c r="KO162" s="16"/>
      <c r="KP162" s="16"/>
      <c r="KQ162" s="16"/>
      <c r="KR162" s="16"/>
      <c r="KS162" s="16"/>
      <c r="KT162" s="16"/>
      <c r="KU162" s="16"/>
      <c r="KV162" s="16"/>
      <c r="KW162" s="16"/>
      <c r="KX162" s="16"/>
      <c r="KY162" s="16"/>
      <c r="KZ162" s="16"/>
      <c r="LA162" s="16"/>
      <c r="LB162" s="16"/>
      <c r="LC162" s="16"/>
      <c r="LD162" s="16"/>
      <c r="LE162" s="150"/>
      <c r="LF162" s="150">
        <v>0</v>
      </c>
      <c r="LG162" s="152" t="e">
        <v>#DIV/0!</v>
      </c>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16"/>
      <c r="MH162" s="16"/>
      <c r="MI162" s="16"/>
      <c r="MJ162" s="16"/>
      <c r="MK162" s="16"/>
      <c r="ML162" s="16"/>
    </row>
    <row r="163" spans="1:350" ht="13.9" hidden="1" customHeight="1" outlineLevel="3" x14ac:dyDescent="0.2">
      <c r="A163" s="186"/>
      <c r="B163" s="219"/>
      <c r="C163" s="215"/>
      <c r="D163" s="217"/>
      <c r="E163" s="176"/>
      <c r="F163" s="176"/>
      <c r="G163" s="176"/>
      <c r="H163" s="171"/>
      <c r="I163" s="171"/>
      <c r="J163" s="213"/>
      <c r="K163" s="213"/>
      <c r="L163" s="173"/>
      <c r="M163" s="173"/>
      <c r="N163" s="184"/>
      <c r="O163" s="157"/>
      <c r="P163" s="17" t="s">
        <v>26</v>
      </c>
      <c r="Q163" s="151"/>
      <c r="R163" s="151"/>
      <c r="S163" s="153"/>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151"/>
      <c r="AY163" s="151"/>
      <c r="AZ163" s="153"/>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151"/>
      <c r="CG163" s="151"/>
      <c r="CH163" s="153"/>
      <c r="CI163" s="141"/>
      <c r="CJ163" s="141"/>
      <c r="CK163" s="141"/>
      <c r="CL163" s="141"/>
      <c r="CM163" s="141"/>
      <c r="CN163" s="141"/>
      <c r="CO163" s="141"/>
      <c r="CP163" s="95"/>
      <c r="CQ163" s="95"/>
      <c r="CR163" s="95"/>
      <c r="CS163" s="95"/>
      <c r="CT163" s="95"/>
      <c r="CU163" s="95"/>
      <c r="CV163" s="95"/>
      <c r="CW163" s="141"/>
      <c r="CX163" s="141"/>
      <c r="CY163" s="141"/>
      <c r="CZ163" s="141"/>
      <c r="DA163" s="141"/>
      <c r="DB163" s="141"/>
      <c r="DC163" s="141"/>
      <c r="DD163" s="141"/>
      <c r="DE163" s="141"/>
      <c r="DF163" s="141"/>
      <c r="DG163" s="141"/>
      <c r="DH163" s="141"/>
      <c r="DI163" s="141"/>
      <c r="DJ163" s="141"/>
      <c r="DK163" s="141"/>
      <c r="DL163" s="141"/>
      <c r="DM163" s="141"/>
      <c r="DN163" s="151"/>
      <c r="DO163" s="151"/>
      <c r="DP163" s="153"/>
      <c r="DQ163" s="24"/>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24"/>
      <c r="ER163" s="24"/>
      <c r="ES163" s="151"/>
      <c r="ET163" s="151"/>
      <c r="EU163" s="153"/>
      <c r="EV163" s="24"/>
      <c r="EW163" s="125"/>
      <c r="EX163" s="24"/>
      <c r="EY163" s="24"/>
      <c r="EZ163" s="24"/>
      <c r="FA163" s="24"/>
      <c r="FB163" s="24"/>
      <c r="FC163" s="24"/>
      <c r="FD163" s="24"/>
      <c r="FE163" s="24"/>
      <c r="FF163" s="24"/>
      <c r="FG163" s="24"/>
      <c r="FH163" s="24"/>
      <c r="FI163" s="24"/>
      <c r="FJ163" s="24"/>
      <c r="FK163" s="24"/>
      <c r="FL163" s="24"/>
      <c r="FM163" s="24"/>
      <c r="FN163" s="24"/>
      <c r="FO163" s="24">
        <v>4</v>
      </c>
      <c r="FP163" s="24"/>
      <c r="FQ163" s="24"/>
      <c r="FR163" s="24"/>
      <c r="FS163" s="24"/>
      <c r="FT163" s="24"/>
      <c r="FU163" s="24"/>
      <c r="FV163" s="24"/>
      <c r="FW163" s="24"/>
      <c r="FX163" s="24"/>
      <c r="FY163" s="24"/>
      <c r="FZ163" s="24"/>
      <c r="GA163" s="151"/>
      <c r="GB163" s="151"/>
      <c r="GC163" s="153"/>
      <c r="GD163" s="24"/>
      <c r="GE163" s="24"/>
      <c r="GF163" s="24"/>
      <c r="GG163" s="24"/>
      <c r="GH163" s="24"/>
      <c r="GI163" s="24"/>
      <c r="GJ163" s="24"/>
      <c r="GK163" s="24"/>
      <c r="GL163" s="24"/>
      <c r="GM163" s="24"/>
      <c r="GN163" s="24"/>
      <c r="GO163" s="24"/>
      <c r="GP163" s="24"/>
      <c r="GQ163" s="24"/>
      <c r="GR163" s="24"/>
      <c r="GS163" s="24"/>
      <c r="GT163" s="24"/>
      <c r="GU163" s="24"/>
      <c r="GV163" s="24"/>
      <c r="GW163" s="24"/>
      <c r="GX163" s="24"/>
      <c r="GY163" s="24"/>
      <c r="GZ163" s="24"/>
      <c r="HA163" s="24"/>
      <c r="HB163" s="24"/>
      <c r="HC163" s="24"/>
      <c r="HD163" s="24"/>
      <c r="HE163" s="24"/>
      <c r="HF163" s="24"/>
      <c r="HG163" s="24"/>
      <c r="HH163" s="151"/>
      <c r="HI163" s="151"/>
      <c r="HJ163" s="153"/>
      <c r="HK163" s="24"/>
      <c r="HL163" s="24"/>
      <c r="HM163" s="24"/>
      <c r="HN163" s="24"/>
      <c r="HO163" s="24"/>
      <c r="HP163" s="24"/>
      <c r="HQ163" s="24"/>
      <c r="HR163" s="24"/>
      <c r="HS163" s="24"/>
      <c r="HT163" s="24"/>
      <c r="HU163" s="24"/>
      <c r="HV163" s="24"/>
      <c r="HW163" s="24"/>
      <c r="HX163" s="24"/>
      <c r="HY163" s="24"/>
      <c r="HZ163" s="24"/>
      <c r="IA163" s="24"/>
      <c r="IB163" s="24"/>
      <c r="IC163" s="24"/>
      <c r="ID163" s="24"/>
      <c r="IE163" s="24"/>
      <c r="IF163" s="24"/>
      <c r="IG163" s="24"/>
      <c r="IH163" s="24"/>
      <c r="II163" s="24"/>
      <c r="IJ163" s="24"/>
      <c r="IK163" s="24"/>
      <c r="IL163" s="24"/>
      <c r="IM163" s="24"/>
      <c r="IN163" s="24"/>
      <c r="IO163" s="24"/>
      <c r="IP163" s="151"/>
      <c r="IQ163" s="151"/>
      <c r="IR163" s="153"/>
      <c r="IS163" s="24"/>
      <c r="IT163" s="24"/>
      <c r="IU163" s="24"/>
      <c r="IV163" s="24"/>
      <c r="IW163" s="24"/>
      <c r="IX163" s="24"/>
      <c r="IY163" s="24"/>
      <c r="IZ163" s="24"/>
      <c r="JA163" s="24"/>
      <c r="JB163" s="24"/>
      <c r="JC163" s="24"/>
      <c r="JD163" s="24"/>
      <c r="JE163" s="24"/>
      <c r="JF163" s="24"/>
      <c r="JG163" s="24"/>
      <c r="JH163" s="24"/>
      <c r="JI163" s="24"/>
      <c r="JJ163" s="24"/>
      <c r="JK163" s="24"/>
      <c r="JL163" s="24"/>
      <c r="JM163" s="24"/>
      <c r="JN163" s="24"/>
      <c r="JO163" s="24"/>
      <c r="JP163" s="24"/>
      <c r="JQ163" s="24"/>
      <c r="JR163" s="24"/>
      <c r="JS163" s="24"/>
      <c r="JT163" s="24"/>
      <c r="JU163" s="25"/>
      <c r="JV163" s="24"/>
      <c r="JW163" s="151"/>
      <c r="JX163" s="151"/>
      <c r="JY163" s="153"/>
      <c r="JZ163" s="24"/>
      <c r="KA163" s="24"/>
      <c r="KB163" s="24"/>
      <c r="KC163" s="24"/>
      <c r="KD163" s="24"/>
      <c r="KE163" s="24"/>
      <c r="KF163" s="24"/>
      <c r="KG163" s="24"/>
      <c r="KH163" s="24"/>
      <c r="KI163" s="24"/>
      <c r="KJ163" s="24"/>
      <c r="KK163" s="24"/>
      <c r="KL163" s="24"/>
      <c r="KM163" s="24"/>
      <c r="KN163" s="24"/>
      <c r="KO163" s="24"/>
      <c r="KP163" s="24"/>
      <c r="KQ163" s="24"/>
      <c r="KR163" s="24"/>
      <c r="KS163" s="24"/>
      <c r="KT163" s="24"/>
      <c r="KU163" s="24"/>
      <c r="KV163" s="24"/>
      <c r="KW163" s="24"/>
      <c r="KX163" s="24"/>
      <c r="KY163" s="24"/>
      <c r="KZ163" s="24"/>
      <c r="LA163" s="24"/>
      <c r="LB163" s="24"/>
      <c r="LC163" s="24"/>
      <c r="LD163" s="24"/>
      <c r="LE163" s="151"/>
      <c r="LF163" s="151"/>
      <c r="LG163" s="153"/>
      <c r="LH163" s="24"/>
      <c r="LI163" s="24"/>
      <c r="LJ163" s="24"/>
      <c r="LK163" s="24"/>
      <c r="LL163" s="24"/>
      <c r="LM163" s="24"/>
      <c r="LN163" s="24"/>
      <c r="LO163" s="24"/>
      <c r="LP163" s="24"/>
      <c r="LQ163" s="24"/>
      <c r="LR163" s="24"/>
      <c r="LS163" s="24"/>
      <c r="LT163" s="24"/>
      <c r="LU163" s="24"/>
      <c r="LV163" s="24"/>
      <c r="LW163" s="24"/>
      <c r="LX163" s="24"/>
      <c r="LY163" s="24"/>
      <c r="LZ163" s="24"/>
      <c r="MA163" s="24"/>
      <c r="MB163" s="24"/>
      <c r="MC163" s="24"/>
      <c r="MD163" s="24"/>
      <c r="ME163" s="24"/>
      <c r="MF163" s="24"/>
      <c r="MG163" s="24"/>
      <c r="MH163" s="24"/>
      <c r="MI163" s="24"/>
      <c r="MJ163" s="24"/>
      <c r="MK163" s="24"/>
      <c r="ML163" s="24"/>
    </row>
    <row r="164" spans="1:350" ht="13.9" hidden="1" customHeight="1" outlineLevel="3" x14ac:dyDescent="0.2">
      <c r="A164" s="185" t="s">
        <v>156</v>
      </c>
      <c r="B164" s="218" t="s">
        <v>1079</v>
      </c>
      <c r="C164" s="214" t="s">
        <v>99</v>
      </c>
      <c r="D164" s="216">
        <v>5</v>
      </c>
      <c r="E164" s="175"/>
      <c r="F164" s="175">
        <f>D164-E164</f>
        <v>5</v>
      </c>
      <c r="G164" s="175" t="s">
        <v>847</v>
      </c>
      <c r="H164" s="170" t="s">
        <v>1017</v>
      </c>
      <c r="I164" s="170" t="s">
        <v>828</v>
      </c>
      <c r="J164" s="212">
        <f ca="1">E164+Q164+AX164+CF164+DN164+ES164+GA164+HH164+IP164+JW164+LE164</f>
        <v>5</v>
      </c>
      <c r="K164" s="212">
        <f>E164+R164+AY164+CG164+DO164+ET164+GB164+HI164+IQ164+JX164+LF164</f>
        <v>5</v>
      </c>
      <c r="L164" s="172">
        <f ca="1">K164/J164</f>
        <v>1</v>
      </c>
      <c r="M164" s="172">
        <f>K164/D164</f>
        <v>1</v>
      </c>
      <c r="N164" s="183">
        <f ca="1">SUMIF($EV$8:$FZ$9,$O$5,$EV165:$FZ165)-SUMIF($EV$8:$FZ$9,$Q$5,$EV165:$FZ165)</f>
        <v>0</v>
      </c>
      <c r="O164" s="156"/>
      <c r="P164" s="16" t="s">
        <v>25</v>
      </c>
      <c r="Q164" s="150">
        <v>0</v>
      </c>
      <c r="R164" s="150">
        <v>0</v>
      </c>
      <c r="S164" s="152" t="e">
        <v>#DIV/0!</v>
      </c>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50">
        <f t="shared" ca="1" si="411"/>
        <v>0</v>
      </c>
      <c r="AY164" s="150">
        <f>SUM(BA165:CE165)</f>
        <v>0</v>
      </c>
      <c r="AZ164" s="152" t="e">
        <f ca="1">AY164/AX164</f>
        <v>#DIV/0!</v>
      </c>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50">
        <f t="shared" ref="CF164" si="433">SUM(CI164:DM164)</f>
        <v>0</v>
      </c>
      <c r="CG164" s="150">
        <f>SUM(CI165:DM165)</f>
        <v>0</v>
      </c>
      <c r="CH164" s="152" t="e">
        <f>CG164/CF164</f>
        <v>#DIV/0!</v>
      </c>
      <c r="CI164" s="129"/>
      <c r="CJ164" s="129"/>
      <c r="CK164" s="129"/>
      <c r="CL164" s="129"/>
      <c r="CM164" s="129"/>
      <c r="CN164" s="129"/>
      <c r="CO164" s="129"/>
      <c r="CP164" s="101"/>
      <c r="CQ164" s="101"/>
      <c r="CR164" s="101"/>
      <c r="CS164" s="101"/>
      <c r="CT164" s="101"/>
      <c r="CU164" s="101"/>
      <c r="CV164" s="101"/>
      <c r="CW164" s="129"/>
      <c r="CX164" s="129"/>
      <c r="CY164" s="129"/>
      <c r="CZ164" s="129"/>
      <c r="DA164" s="129"/>
      <c r="DB164" s="129"/>
      <c r="DC164" s="129"/>
      <c r="DD164" s="129"/>
      <c r="DE164" s="129"/>
      <c r="DF164" s="129"/>
      <c r="DG164" s="129"/>
      <c r="DH164" s="129"/>
      <c r="DI164" s="129"/>
      <c r="DJ164" s="129"/>
      <c r="DK164" s="129"/>
      <c r="DL164" s="129"/>
      <c r="DM164" s="129"/>
      <c r="DN164" s="150">
        <f t="shared" ref="DN164" si="434">SUM(DQ164:ER164)</f>
        <v>0</v>
      </c>
      <c r="DO164" s="150">
        <f>SUM(DQ165:ER165)</f>
        <v>0</v>
      </c>
      <c r="DP164" s="152" t="e">
        <f t="shared" si="424"/>
        <v>#DIV/0!</v>
      </c>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50">
        <f t="shared" ca="1" si="337"/>
        <v>5</v>
      </c>
      <c r="ET164" s="150">
        <f t="shared" si="293"/>
        <v>5</v>
      </c>
      <c r="EU164" s="152">
        <f t="shared" ca="1" si="294"/>
        <v>1</v>
      </c>
      <c r="EV164" s="16"/>
      <c r="EW164" s="67"/>
      <c r="EX164" s="16"/>
      <c r="EY164" s="16"/>
      <c r="EZ164" s="16"/>
      <c r="FA164" s="16"/>
      <c r="FB164" s="16"/>
      <c r="FC164" s="16">
        <v>2</v>
      </c>
      <c r="FD164" s="16">
        <v>3</v>
      </c>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50">
        <f t="shared" ref="GA164" ca="1" si="435">SUMIF($GD$8:$HG$9,$O$5,GD164:HG164)</f>
        <v>0</v>
      </c>
      <c r="GB164" s="150">
        <f t="shared" ref="GB164" si="436">SUM(GD165:HG165)</f>
        <v>0</v>
      </c>
      <c r="GC164" s="152" t="e">
        <f t="shared" ref="GC164" ca="1" si="437">GB164/GA164</f>
        <v>#DIV/0!</v>
      </c>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c r="HF164" s="16"/>
      <c r="HG164" s="16"/>
      <c r="HH164" s="150"/>
      <c r="HI164" s="150">
        <v>0</v>
      </c>
      <c r="HJ164" s="152" t="e">
        <v>#DIV/0!</v>
      </c>
      <c r="HK164" s="16"/>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50"/>
      <c r="IQ164" s="150">
        <v>0</v>
      </c>
      <c r="IR164" s="152" t="e">
        <v>#DIV/0!</v>
      </c>
      <c r="IS164" s="16"/>
      <c r="IT164" s="16"/>
      <c r="IU164" s="16"/>
      <c r="IV164" s="16"/>
      <c r="IW164" s="16"/>
      <c r="IX164" s="16"/>
      <c r="IY164" s="16"/>
      <c r="IZ164" s="16"/>
      <c r="JA164" s="16"/>
      <c r="JB164" s="16"/>
      <c r="JC164" s="16"/>
      <c r="JD164" s="16"/>
      <c r="JE164" s="16"/>
      <c r="JF164" s="16"/>
      <c r="JG164" s="16"/>
      <c r="JH164" s="16"/>
      <c r="JI164" s="16"/>
      <c r="JJ164" s="16"/>
      <c r="JK164" s="16"/>
      <c r="JL164" s="16"/>
      <c r="JM164" s="16"/>
      <c r="JN164" s="16"/>
      <c r="JO164" s="16"/>
      <c r="JP164" s="16"/>
      <c r="JQ164" s="16"/>
      <c r="JR164" s="16"/>
      <c r="JS164" s="16"/>
      <c r="JT164" s="16"/>
      <c r="JU164" s="23"/>
      <c r="JV164" s="16"/>
      <c r="JW164" s="150"/>
      <c r="JX164" s="150">
        <v>0</v>
      </c>
      <c r="JY164" s="152" t="e">
        <v>#DIV/0!</v>
      </c>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50"/>
      <c r="LF164" s="150">
        <v>0</v>
      </c>
      <c r="LG164" s="152" t="e">
        <v>#DIV/0!</v>
      </c>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6"/>
      <c r="MI164" s="16"/>
      <c r="MJ164" s="16"/>
      <c r="MK164" s="16"/>
      <c r="ML164" s="16"/>
    </row>
    <row r="165" spans="1:350" ht="13.9" hidden="1" customHeight="1" outlineLevel="3" x14ac:dyDescent="0.2">
      <c r="A165" s="186"/>
      <c r="B165" s="219"/>
      <c r="C165" s="215"/>
      <c r="D165" s="217"/>
      <c r="E165" s="176"/>
      <c r="F165" s="176"/>
      <c r="G165" s="176"/>
      <c r="H165" s="171"/>
      <c r="I165" s="171"/>
      <c r="J165" s="213"/>
      <c r="K165" s="213"/>
      <c r="L165" s="173"/>
      <c r="M165" s="173"/>
      <c r="N165" s="184"/>
      <c r="O165" s="157"/>
      <c r="P165" s="17" t="s">
        <v>26</v>
      </c>
      <c r="Q165" s="151"/>
      <c r="R165" s="151"/>
      <c r="S165" s="153"/>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151"/>
      <c r="AY165" s="151"/>
      <c r="AZ165" s="153"/>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151"/>
      <c r="CG165" s="151"/>
      <c r="CH165" s="153"/>
      <c r="CI165" s="141"/>
      <c r="CJ165" s="141"/>
      <c r="CK165" s="141"/>
      <c r="CL165" s="141"/>
      <c r="CM165" s="141"/>
      <c r="CN165" s="141"/>
      <c r="CO165" s="141"/>
      <c r="CP165" s="95"/>
      <c r="CQ165" s="95"/>
      <c r="CR165" s="95"/>
      <c r="CS165" s="95"/>
      <c r="CT165" s="95"/>
      <c r="CU165" s="95"/>
      <c r="CV165" s="95"/>
      <c r="CW165" s="141"/>
      <c r="CX165" s="141"/>
      <c r="CY165" s="141"/>
      <c r="CZ165" s="141"/>
      <c r="DA165" s="141"/>
      <c r="DB165" s="141"/>
      <c r="DC165" s="141"/>
      <c r="DD165" s="141"/>
      <c r="DE165" s="141"/>
      <c r="DF165" s="141"/>
      <c r="DG165" s="141"/>
      <c r="DH165" s="141"/>
      <c r="DI165" s="141"/>
      <c r="DJ165" s="141"/>
      <c r="DK165" s="141"/>
      <c r="DL165" s="141"/>
      <c r="DM165" s="141"/>
      <c r="DN165" s="151"/>
      <c r="DO165" s="151"/>
      <c r="DP165" s="153"/>
      <c r="DQ165" s="24"/>
      <c r="DR165" s="24"/>
      <c r="DS165" s="24"/>
      <c r="DT165" s="24"/>
      <c r="DU165" s="24"/>
      <c r="DV165" s="24"/>
      <c r="DW165" s="24"/>
      <c r="DX165" s="24"/>
      <c r="DY165" s="24"/>
      <c r="DZ165" s="24"/>
      <c r="EA165" s="24"/>
      <c r="EB165" s="24"/>
      <c r="EC165" s="24"/>
      <c r="ED165" s="24"/>
      <c r="EE165" s="24"/>
      <c r="EF165" s="24"/>
      <c r="EG165" s="24"/>
      <c r="EH165" s="24"/>
      <c r="EI165" s="24"/>
      <c r="EJ165" s="24"/>
      <c r="EK165" s="24"/>
      <c r="EL165" s="24"/>
      <c r="EM165" s="24"/>
      <c r="EN165" s="24"/>
      <c r="EO165" s="24"/>
      <c r="EP165" s="24"/>
      <c r="EQ165" s="24"/>
      <c r="ER165" s="24"/>
      <c r="ES165" s="151"/>
      <c r="ET165" s="151"/>
      <c r="EU165" s="153"/>
      <c r="EV165" s="24"/>
      <c r="EW165" s="125"/>
      <c r="EX165" s="24"/>
      <c r="EY165" s="24"/>
      <c r="EZ165" s="24"/>
      <c r="FA165" s="24"/>
      <c r="FB165" s="24"/>
      <c r="FC165" s="24"/>
      <c r="FD165" s="24"/>
      <c r="FE165" s="24"/>
      <c r="FF165" s="24"/>
      <c r="FG165" s="24"/>
      <c r="FH165" s="24"/>
      <c r="FI165" s="24"/>
      <c r="FJ165" s="24"/>
      <c r="FK165" s="24"/>
      <c r="FL165" s="24"/>
      <c r="FM165" s="24"/>
      <c r="FN165" s="24"/>
      <c r="FO165" s="24"/>
      <c r="FP165" s="24">
        <v>5</v>
      </c>
      <c r="FQ165" s="24"/>
      <c r="FR165" s="24"/>
      <c r="FS165" s="24"/>
      <c r="FT165" s="24"/>
      <c r="FU165" s="24"/>
      <c r="FV165" s="24"/>
      <c r="FW165" s="24"/>
      <c r="FX165" s="24"/>
      <c r="FY165" s="24"/>
      <c r="FZ165" s="24"/>
      <c r="GA165" s="151"/>
      <c r="GB165" s="151"/>
      <c r="GC165" s="153"/>
      <c r="GD165" s="24"/>
      <c r="GE165" s="24"/>
      <c r="GF165" s="24"/>
      <c r="GG165" s="24"/>
      <c r="GH165" s="24"/>
      <c r="GI165" s="24"/>
      <c r="GJ165" s="24"/>
      <c r="GK165" s="24"/>
      <c r="GL165" s="24"/>
      <c r="GM165" s="24"/>
      <c r="GN165" s="24"/>
      <c r="GO165" s="24"/>
      <c r="GP165" s="24"/>
      <c r="GQ165" s="24"/>
      <c r="GR165" s="24"/>
      <c r="GS165" s="24"/>
      <c r="GT165" s="24"/>
      <c r="GU165" s="24"/>
      <c r="GV165" s="24"/>
      <c r="GW165" s="24"/>
      <c r="GX165" s="24"/>
      <c r="GY165" s="24"/>
      <c r="GZ165" s="24"/>
      <c r="HA165" s="24"/>
      <c r="HB165" s="24"/>
      <c r="HC165" s="24"/>
      <c r="HD165" s="24"/>
      <c r="HE165" s="24"/>
      <c r="HF165" s="24"/>
      <c r="HG165" s="24"/>
      <c r="HH165" s="151"/>
      <c r="HI165" s="151"/>
      <c r="HJ165" s="153"/>
      <c r="HK165" s="24"/>
      <c r="HL165" s="24"/>
      <c r="HM165" s="24"/>
      <c r="HN165" s="24"/>
      <c r="HO165" s="24"/>
      <c r="HP165" s="24"/>
      <c r="HQ165" s="24"/>
      <c r="HR165" s="24"/>
      <c r="HS165" s="24"/>
      <c r="HT165" s="24"/>
      <c r="HU165" s="24"/>
      <c r="HV165" s="24"/>
      <c r="HW165" s="24"/>
      <c r="HX165" s="24"/>
      <c r="HY165" s="24"/>
      <c r="HZ165" s="24"/>
      <c r="IA165" s="24"/>
      <c r="IB165" s="24"/>
      <c r="IC165" s="24"/>
      <c r="ID165" s="24"/>
      <c r="IE165" s="24"/>
      <c r="IF165" s="24"/>
      <c r="IG165" s="24"/>
      <c r="IH165" s="24"/>
      <c r="II165" s="24"/>
      <c r="IJ165" s="24"/>
      <c r="IK165" s="24"/>
      <c r="IL165" s="24"/>
      <c r="IM165" s="24"/>
      <c r="IN165" s="24"/>
      <c r="IO165" s="24"/>
      <c r="IP165" s="151"/>
      <c r="IQ165" s="151"/>
      <c r="IR165" s="153"/>
      <c r="IS165" s="24"/>
      <c r="IT165" s="24"/>
      <c r="IU165" s="24"/>
      <c r="IV165" s="24"/>
      <c r="IW165" s="24"/>
      <c r="IX165" s="24"/>
      <c r="IY165" s="24"/>
      <c r="IZ165" s="24"/>
      <c r="JA165" s="24"/>
      <c r="JB165" s="24"/>
      <c r="JC165" s="24"/>
      <c r="JD165" s="24"/>
      <c r="JE165" s="24"/>
      <c r="JF165" s="24"/>
      <c r="JG165" s="24"/>
      <c r="JH165" s="24"/>
      <c r="JI165" s="24"/>
      <c r="JJ165" s="24"/>
      <c r="JK165" s="24"/>
      <c r="JL165" s="24"/>
      <c r="JM165" s="24"/>
      <c r="JN165" s="24"/>
      <c r="JO165" s="24"/>
      <c r="JP165" s="24"/>
      <c r="JQ165" s="24"/>
      <c r="JR165" s="24"/>
      <c r="JS165" s="24"/>
      <c r="JT165" s="24"/>
      <c r="JU165" s="25"/>
      <c r="JV165" s="24"/>
      <c r="JW165" s="151"/>
      <c r="JX165" s="151"/>
      <c r="JY165" s="153"/>
      <c r="JZ165" s="24"/>
      <c r="KA165" s="24"/>
      <c r="KB165" s="24"/>
      <c r="KC165" s="24"/>
      <c r="KD165" s="24"/>
      <c r="KE165" s="24"/>
      <c r="KF165" s="24"/>
      <c r="KG165" s="24"/>
      <c r="KH165" s="24"/>
      <c r="KI165" s="24"/>
      <c r="KJ165" s="24"/>
      <c r="KK165" s="24"/>
      <c r="KL165" s="24"/>
      <c r="KM165" s="24"/>
      <c r="KN165" s="24"/>
      <c r="KO165" s="24"/>
      <c r="KP165" s="24"/>
      <c r="KQ165" s="24"/>
      <c r="KR165" s="24"/>
      <c r="KS165" s="24"/>
      <c r="KT165" s="24"/>
      <c r="KU165" s="24"/>
      <c r="KV165" s="24"/>
      <c r="KW165" s="24"/>
      <c r="KX165" s="24"/>
      <c r="KY165" s="24"/>
      <c r="KZ165" s="24"/>
      <c r="LA165" s="24"/>
      <c r="LB165" s="24"/>
      <c r="LC165" s="24"/>
      <c r="LD165" s="24"/>
      <c r="LE165" s="151"/>
      <c r="LF165" s="151"/>
      <c r="LG165" s="153"/>
      <c r="LH165" s="24"/>
      <c r="LI165" s="24"/>
      <c r="LJ165" s="24"/>
      <c r="LK165" s="24"/>
      <c r="LL165" s="24"/>
      <c r="LM165" s="24"/>
      <c r="LN165" s="24"/>
      <c r="LO165" s="24"/>
      <c r="LP165" s="24"/>
      <c r="LQ165" s="24"/>
      <c r="LR165" s="24"/>
      <c r="LS165" s="24"/>
      <c r="LT165" s="24"/>
      <c r="LU165" s="24"/>
      <c r="LV165" s="24"/>
      <c r="LW165" s="24"/>
      <c r="LX165" s="24"/>
      <c r="LY165" s="24"/>
      <c r="LZ165" s="24"/>
      <c r="MA165" s="24"/>
      <c r="MB165" s="24"/>
      <c r="MC165" s="24"/>
      <c r="MD165" s="24"/>
      <c r="ME165" s="24"/>
      <c r="MF165" s="24"/>
      <c r="MG165" s="24"/>
      <c r="MH165" s="24"/>
      <c r="MI165" s="24"/>
      <c r="MJ165" s="24"/>
      <c r="MK165" s="24"/>
      <c r="ML165" s="24"/>
    </row>
    <row r="166" spans="1:350" ht="13.9" hidden="1" customHeight="1" outlineLevel="3" x14ac:dyDescent="0.2">
      <c r="A166" s="185" t="s">
        <v>157</v>
      </c>
      <c r="B166" s="218" t="s">
        <v>805</v>
      </c>
      <c r="C166" s="214" t="s">
        <v>38</v>
      </c>
      <c r="D166" s="216">
        <v>5.8</v>
      </c>
      <c r="E166" s="175"/>
      <c r="F166" s="175">
        <f>D166-E166</f>
        <v>5.8</v>
      </c>
      <c r="G166" s="175" t="s">
        <v>844</v>
      </c>
      <c r="H166" s="170" t="s">
        <v>828</v>
      </c>
      <c r="I166" s="170" t="s">
        <v>876</v>
      </c>
      <c r="J166" s="212">
        <f ca="1">E166+Q166+AX166+CF166+DN166+ES166+GA166+HH166+IP166+JW166+LE166</f>
        <v>5.8</v>
      </c>
      <c r="K166" s="212">
        <f>E166+R166+AY166+CG166+DO166+ET166+GB166+HI166+IQ166+JX166+LF166</f>
        <v>5.8</v>
      </c>
      <c r="L166" s="172">
        <f ca="1">K166/J166</f>
        <v>1</v>
      </c>
      <c r="M166" s="172">
        <f>K166/D166</f>
        <v>1</v>
      </c>
      <c r="N166" s="183">
        <f ca="1">SUMIF($EV$8:$FZ$9,$O$5,$EV167:$FZ167)-SUMIF($EV$8:$FZ$9,$Q$5,$EV167:$FZ167)</f>
        <v>0</v>
      </c>
      <c r="O166" s="156"/>
      <c r="P166" s="16" t="s">
        <v>25</v>
      </c>
      <c r="Q166" s="150">
        <v>0</v>
      </c>
      <c r="R166" s="150">
        <v>0</v>
      </c>
      <c r="S166" s="152" t="e">
        <v>#DIV/0!</v>
      </c>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50">
        <f t="shared" ca="1" si="411"/>
        <v>0</v>
      </c>
      <c r="AY166" s="150">
        <f>SUM(BA167:CE167)</f>
        <v>0</v>
      </c>
      <c r="AZ166" s="152" t="e">
        <f ca="1">AY166/AX166</f>
        <v>#DIV/0!</v>
      </c>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50">
        <f t="shared" ref="CF166" si="438">SUM(CI166:DM166)</f>
        <v>0</v>
      </c>
      <c r="CG166" s="150">
        <f>SUM(CI167:DM167)</f>
        <v>0</v>
      </c>
      <c r="CH166" s="152" t="e">
        <f>CG166/CF166</f>
        <v>#DIV/0!</v>
      </c>
      <c r="CI166" s="129"/>
      <c r="CJ166" s="129"/>
      <c r="CK166" s="129"/>
      <c r="CL166" s="129"/>
      <c r="CM166" s="129"/>
      <c r="CN166" s="129"/>
      <c r="CO166" s="129"/>
      <c r="CP166" s="101"/>
      <c r="CQ166" s="101"/>
      <c r="CR166" s="101"/>
      <c r="CS166" s="101"/>
      <c r="CT166" s="101"/>
      <c r="CU166" s="101"/>
      <c r="CV166" s="101"/>
      <c r="CW166" s="129"/>
      <c r="CX166" s="129"/>
      <c r="CY166" s="129"/>
      <c r="CZ166" s="129"/>
      <c r="DA166" s="129"/>
      <c r="DB166" s="129"/>
      <c r="DC166" s="129"/>
      <c r="DD166" s="129"/>
      <c r="DE166" s="129"/>
      <c r="DF166" s="129"/>
      <c r="DG166" s="129"/>
      <c r="DH166" s="129"/>
      <c r="DI166" s="129"/>
      <c r="DJ166" s="129"/>
      <c r="DK166" s="129"/>
      <c r="DL166" s="129"/>
      <c r="DM166" s="129"/>
      <c r="DN166" s="150">
        <f t="shared" ref="DN166" si="439">SUM(DQ166:ER166)</f>
        <v>0</v>
      </c>
      <c r="DO166" s="150">
        <f>SUM(DQ167:ER167)</f>
        <v>0</v>
      </c>
      <c r="DP166" s="152" t="e">
        <f t="shared" si="424"/>
        <v>#DIV/0!</v>
      </c>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50">
        <f t="shared" ca="1" si="337"/>
        <v>5.8</v>
      </c>
      <c r="ET166" s="150">
        <f t="shared" si="293"/>
        <v>5.8</v>
      </c>
      <c r="EU166" s="152">
        <f t="shared" ca="1" si="294"/>
        <v>1</v>
      </c>
      <c r="EV166" s="16"/>
      <c r="EW166" s="67"/>
      <c r="EX166" s="16"/>
      <c r="EY166" s="16"/>
      <c r="EZ166" s="16"/>
      <c r="FA166" s="16"/>
      <c r="FB166" s="16"/>
      <c r="FC166" s="16"/>
      <c r="FD166" s="16"/>
      <c r="FE166" s="16">
        <v>2</v>
      </c>
      <c r="FF166" s="16">
        <v>2</v>
      </c>
      <c r="FG166" s="16">
        <v>1.8</v>
      </c>
      <c r="FH166" s="16"/>
      <c r="FI166" s="16"/>
      <c r="FJ166" s="16"/>
      <c r="FK166" s="16"/>
      <c r="FL166" s="16"/>
      <c r="FM166" s="16"/>
      <c r="FN166" s="16"/>
      <c r="FO166" s="16"/>
      <c r="FP166" s="16"/>
      <c r="FQ166" s="16"/>
      <c r="FR166" s="16"/>
      <c r="FS166" s="16"/>
      <c r="FT166" s="16"/>
      <c r="FU166" s="16"/>
      <c r="FV166" s="16"/>
      <c r="FW166" s="16"/>
      <c r="FX166" s="16"/>
      <c r="FY166" s="16"/>
      <c r="FZ166" s="16"/>
      <c r="GA166" s="150">
        <f t="shared" ref="GA166" ca="1" si="440">SUMIF($GD$8:$HG$9,$O$5,GD166:HG166)</f>
        <v>0</v>
      </c>
      <c r="GB166" s="150">
        <f t="shared" ref="GB166" si="441">SUM(GD167:HG167)</f>
        <v>0</v>
      </c>
      <c r="GC166" s="152" t="e">
        <f t="shared" ref="GC166" ca="1" si="442">GB166/GA166</f>
        <v>#DIV/0!</v>
      </c>
      <c r="GD166" s="16"/>
      <c r="GE166" s="16"/>
      <c r="GF166" s="16"/>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c r="HF166" s="16"/>
      <c r="HG166" s="16"/>
      <c r="HH166" s="150"/>
      <c r="HI166" s="150">
        <v>0</v>
      </c>
      <c r="HJ166" s="152" t="e">
        <v>#DIV/0!</v>
      </c>
      <c r="HK166" s="16"/>
      <c r="HL166" s="16"/>
      <c r="HM166" s="16"/>
      <c r="HN166" s="16"/>
      <c r="HO166" s="16"/>
      <c r="HP166" s="16"/>
      <c r="HQ166" s="16"/>
      <c r="HR166" s="16"/>
      <c r="HS166" s="16"/>
      <c r="HT166" s="16"/>
      <c r="HU166" s="16"/>
      <c r="HV166" s="16"/>
      <c r="HW166" s="16"/>
      <c r="HX166" s="16"/>
      <c r="HY166" s="16"/>
      <c r="HZ166" s="16"/>
      <c r="IA166" s="16"/>
      <c r="IB166" s="16"/>
      <c r="IC166" s="16"/>
      <c r="ID166" s="16"/>
      <c r="IE166" s="16"/>
      <c r="IF166" s="16"/>
      <c r="IG166" s="16"/>
      <c r="IH166" s="16"/>
      <c r="II166" s="16"/>
      <c r="IJ166" s="16"/>
      <c r="IK166" s="16"/>
      <c r="IL166" s="16"/>
      <c r="IM166" s="16"/>
      <c r="IN166" s="16"/>
      <c r="IO166" s="16"/>
      <c r="IP166" s="150"/>
      <c r="IQ166" s="150">
        <v>0</v>
      </c>
      <c r="IR166" s="152" t="e">
        <v>#DIV/0!</v>
      </c>
      <c r="IS166" s="16"/>
      <c r="IT166" s="16"/>
      <c r="IU166" s="16"/>
      <c r="IV166" s="16"/>
      <c r="IW166" s="16"/>
      <c r="IX166" s="16"/>
      <c r="IY166" s="16"/>
      <c r="IZ166" s="16"/>
      <c r="JA166" s="16"/>
      <c r="JB166" s="16"/>
      <c r="JC166" s="16"/>
      <c r="JD166" s="16"/>
      <c r="JE166" s="16"/>
      <c r="JF166" s="16"/>
      <c r="JG166" s="16"/>
      <c r="JH166" s="16"/>
      <c r="JI166" s="16"/>
      <c r="JJ166" s="16"/>
      <c r="JK166" s="16"/>
      <c r="JL166" s="16"/>
      <c r="JM166" s="16"/>
      <c r="JN166" s="16"/>
      <c r="JO166" s="16"/>
      <c r="JP166" s="16"/>
      <c r="JQ166" s="16"/>
      <c r="JR166" s="16"/>
      <c r="JS166" s="16"/>
      <c r="JT166" s="16"/>
      <c r="JU166" s="23"/>
      <c r="JV166" s="16"/>
      <c r="JW166" s="150"/>
      <c r="JX166" s="150">
        <v>0</v>
      </c>
      <c r="JY166" s="152" t="e">
        <v>#DIV/0!</v>
      </c>
      <c r="JZ166" s="16"/>
      <c r="KA166" s="16"/>
      <c r="KB166" s="16"/>
      <c r="KC166" s="16"/>
      <c r="KD166" s="16"/>
      <c r="KE166" s="16"/>
      <c r="KF166" s="16"/>
      <c r="KG166" s="16"/>
      <c r="KH166" s="16"/>
      <c r="KI166" s="16"/>
      <c r="KJ166" s="16"/>
      <c r="KK166" s="16"/>
      <c r="KL166" s="16"/>
      <c r="KM166" s="16"/>
      <c r="KN166" s="16"/>
      <c r="KO166" s="16"/>
      <c r="KP166" s="16"/>
      <c r="KQ166" s="16"/>
      <c r="KR166" s="16"/>
      <c r="KS166" s="16"/>
      <c r="KT166" s="16"/>
      <c r="KU166" s="16"/>
      <c r="KV166" s="16"/>
      <c r="KW166" s="16"/>
      <c r="KX166" s="16"/>
      <c r="KY166" s="16"/>
      <c r="KZ166" s="16"/>
      <c r="LA166" s="16"/>
      <c r="LB166" s="16"/>
      <c r="LC166" s="16"/>
      <c r="LD166" s="16"/>
      <c r="LE166" s="150"/>
      <c r="LF166" s="150">
        <v>0</v>
      </c>
      <c r="LG166" s="152" t="e">
        <v>#DIV/0!</v>
      </c>
      <c r="LH166" s="16"/>
      <c r="LI166" s="16"/>
      <c r="LJ166" s="16"/>
      <c r="LK166" s="16"/>
      <c r="LL166" s="16"/>
      <c r="LM166" s="16"/>
      <c r="LN166" s="16"/>
      <c r="LO166" s="16"/>
      <c r="LP166" s="16"/>
      <c r="LQ166" s="16"/>
      <c r="LR166" s="16"/>
      <c r="LS166" s="16"/>
      <c r="LT166" s="16"/>
      <c r="LU166" s="16"/>
      <c r="LV166" s="16"/>
      <c r="LW166" s="16"/>
      <c r="LX166" s="16"/>
      <c r="LY166" s="16"/>
      <c r="LZ166" s="16"/>
      <c r="MA166" s="16"/>
      <c r="MB166" s="16"/>
      <c r="MC166" s="16"/>
      <c r="MD166" s="16"/>
      <c r="ME166" s="16"/>
      <c r="MF166" s="16"/>
      <c r="MG166" s="16"/>
      <c r="MH166" s="16"/>
      <c r="MI166" s="16"/>
      <c r="MJ166" s="16"/>
      <c r="MK166" s="16"/>
      <c r="ML166" s="16"/>
    </row>
    <row r="167" spans="1:350" ht="13.9" hidden="1" customHeight="1" outlineLevel="3" x14ac:dyDescent="0.2">
      <c r="A167" s="186"/>
      <c r="B167" s="219"/>
      <c r="C167" s="215"/>
      <c r="D167" s="217"/>
      <c r="E167" s="176"/>
      <c r="F167" s="176"/>
      <c r="G167" s="176"/>
      <c r="H167" s="171"/>
      <c r="I167" s="171"/>
      <c r="J167" s="213"/>
      <c r="K167" s="213"/>
      <c r="L167" s="173"/>
      <c r="M167" s="173"/>
      <c r="N167" s="184"/>
      <c r="O167" s="157"/>
      <c r="P167" s="17" t="s">
        <v>26</v>
      </c>
      <c r="Q167" s="151"/>
      <c r="R167" s="151"/>
      <c r="S167" s="153"/>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151"/>
      <c r="AY167" s="151"/>
      <c r="AZ167" s="153"/>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151"/>
      <c r="CG167" s="151"/>
      <c r="CH167" s="153"/>
      <c r="CI167" s="141"/>
      <c r="CJ167" s="141"/>
      <c r="CK167" s="141"/>
      <c r="CL167" s="141"/>
      <c r="CM167" s="141"/>
      <c r="CN167" s="141"/>
      <c r="CO167" s="141"/>
      <c r="CP167" s="95"/>
      <c r="CQ167" s="95"/>
      <c r="CR167" s="95"/>
      <c r="CS167" s="95"/>
      <c r="CT167" s="95"/>
      <c r="CU167" s="95"/>
      <c r="CV167" s="95"/>
      <c r="CW167" s="141"/>
      <c r="CX167" s="141"/>
      <c r="CY167" s="141"/>
      <c r="CZ167" s="141"/>
      <c r="DA167" s="141"/>
      <c r="DB167" s="141"/>
      <c r="DC167" s="141"/>
      <c r="DD167" s="141"/>
      <c r="DE167" s="141"/>
      <c r="DF167" s="141"/>
      <c r="DG167" s="141"/>
      <c r="DH167" s="141"/>
      <c r="DI167" s="141"/>
      <c r="DJ167" s="141"/>
      <c r="DK167" s="141"/>
      <c r="DL167" s="141"/>
      <c r="DM167" s="141"/>
      <c r="DN167" s="151"/>
      <c r="DO167" s="151"/>
      <c r="DP167" s="153"/>
      <c r="DQ167" s="24"/>
      <c r="DR167" s="24"/>
      <c r="DS167" s="24"/>
      <c r="DT167" s="24"/>
      <c r="DU167" s="24"/>
      <c r="DV167" s="24"/>
      <c r="DW167" s="24"/>
      <c r="DX167" s="24"/>
      <c r="DY167" s="24"/>
      <c r="DZ167" s="24"/>
      <c r="EA167" s="24"/>
      <c r="EB167" s="24"/>
      <c r="EC167" s="24"/>
      <c r="ED167" s="24"/>
      <c r="EE167" s="24"/>
      <c r="EF167" s="24"/>
      <c r="EG167" s="24"/>
      <c r="EH167" s="24"/>
      <c r="EI167" s="24"/>
      <c r="EJ167" s="24"/>
      <c r="EK167" s="24"/>
      <c r="EL167" s="24"/>
      <c r="EM167" s="24"/>
      <c r="EN167" s="24"/>
      <c r="EO167" s="24"/>
      <c r="EP167" s="24"/>
      <c r="EQ167" s="24"/>
      <c r="ER167" s="24"/>
      <c r="ES167" s="151"/>
      <c r="ET167" s="151"/>
      <c r="EU167" s="153"/>
      <c r="EV167" s="24"/>
      <c r="EW167" s="125"/>
      <c r="EX167" s="24"/>
      <c r="EY167" s="24"/>
      <c r="EZ167" s="24"/>
      <c r="FA167" s="24"/>
      <c r="FB167" s="24"/>
      <c r="FC167" s="24"/>
      <c r="FD167" s="24"/>
      <c r="FE167" s="24"/>
      <c r="FF167" s="24"/>
      <c r="FG167" s="24"/>
      <c r="FH167" s="24"/>
      <c r="FI167" s="24"/>
      <c r="FJ167" s="24"/>
      <c r="FK167" s="24"/>
      <c r="FL167" s="24"/>
      <c r="FM167" s="24"/>
      <c r="FN167" s="24"/>
      <c r="FO167" s="24"/>
      <c r="FP167" s="76">
        <v>5.8</v>
      </c>
      <c r="FQ167" s="24"/>
      <c r="FR167" s="24"/>
      <c r="FS167" s="24"/>
      <c r="FT167" s="24"/>
      <c r="FU167" s="24"/>
      <c r="FV167" s="24"/>
      <c r="FW167" s="24"/>
      <c r="FX167" s="24"/>
      <c r="FY167" s="24"/>
      <c r="FZ167" s="24"/>
      <c r="GA167" s="151"/>
      <c r="GB167" s="151"/>
      <c r="GC167" s="153"/>
      <c r="GD167" s="24"/>
      <c r="GE167" s="24"/>
      <c r="GF167" s="24"/>
      <c r="GG167" s="24"/>
      <c r="GH167" s="24"/>
      <c r="GI167" s="24"/>
      <c r="GJ167" s="24"/>
      <c r="GK167" s="24"/>
      <c r="GL167" s="24"/>
      <c r="GM167" s="24"/>
      <c r="GN167" s="24"/>
      <c r="GO167" s="24"/>
      <c r="GP167" s="24"/>
      <c r="GQ167" s="24"/>
      <c r="GR167" s="24"/>
      <c r="GS167" s="24"/>
      <c r="GT167" s="24"/>
      <c r="GU167" s="24"/>
      <c r="GV167" s="24"/>
      <c r="GW167" s="24"/>
      <c r="GX167" s="24"/>
      <c r="GY167" s="24"/>
      <c r="GZ167" s="24"/>
      <c r="HA167" s="24"/>
      <c r="HB167" s="24"/>
      <c r="HC167" s="24"/>
      <c r="HD167" s="24"/>
      <c r="HE167" s="24"/>
      <c r="HF167" s="24"/>
      <c r="HG167" s="24"/>
      <c r="HH167" s="151"/>
      <c r="HI167" s="151"/>
      <c r="HJ167" s="153"/>
      <c r="HK167" s="24"/>
      <c r="HL167" s="24"/>
      <c r="HM167" s="24"/>
      <c r="HN167" s="24"/>
      <c r="HO167" s="24"/>
      <c r="HP167" s="24"/>
      <c r="HQ167" s="24"/>
      <c r="HR167" s="24"/>
      <c r="HS167" s="24"/>
      <c r="HT167" s="24"/>
      <c r="HU167" s="24"/>
      <c r="HV167" s="24"/>
      <c r="HW167" s="24"/>
      <c r="HX167" s="24"/>
      <c r="HY167" s="24"/>
      <c r="HZ167" s="24"/>
      <c r="IA167" s="24"/>
      <c r="IB167" s="24"/>
      <c r="IC167" s="24"/>
      <c r="ID167" s="24"/>
      <c r="IE167" s="24"/>
      <c r="IF167" s="24"/>
      <c r="IG167" s="24"/>
      <c r="IH167" s="24"/>
      <c r="II167" s="24"/>
      <c r="IJ167" s="24"/>
      <c r="IK167" s="24"/>
      <c r="IL167" s="24"/>
      <c r="IM167" s="24"/>
      <c r="IN167" s="24"/>
      <c r="IO167" s="24"/>
      <c r="IP167" s="151"/>
      <c r="IQ167" s="151"/>
      <c r="IR167" s="153"/>
      <c r="IS167" s="24"/>
      <c r="IT167" s="24"/>
      <c r="IU167" s="24"/>
      <c r="IV167" s="24"/>
      <c r="IW167" s="24"/>
      <c r="IX167" s="24"/>
      <c r="IY167" s="24"/>
      <c r="IZ167" s="24"/>
      <c r="JA167" s="24"/>
      <c r="JB167" s="24"/>
      <c r="JC167" s="24"/>
      <c r="JD167" s="24"/>
      <c r="JE167" s="24"/>
      <c r="JF167" s="24"/>
      <c r="JG167" s="24"/>
      <c r="JH167" s="24"/>
      <c r="JI167" s="24"/>
      <c r="JJ167" s="24"/>
      <c r="JK167" s="24"/>
      <c r="JL167" s="24"/>
      <c r="JM167" s="24"/>
      <c r="JN167" s="24"/>
      <c r="JO167" s="24"/>
      <c r="JP167" s="24"/>
      <c r="JQ167" s="24"/>
      <c r="JR167" s="24"/>
      <c r="JS167" s="24"/>
      <c r="JT167" s="24"/>
      <c r="JU167" s="25"/>
      <c r="JV167" s="24"/>
      <c r="JW167" s="151"/>
      <c r="JX167" s="151"/>
      <c r="JY167" s="153"/>
      <c r="JZ167" s="24"/>
      <c r="KA167" s="24"/>
      <c r="KB167" s="24"/>
      <c r="KC167" s="24"/>
      <c r="KD167" s="24"/>
      <c r="KE167" s="24"/>
      <c r="KF167" s="24"/>
      <c r="KG167" s="24"/>
      <c r="KH167" s="24"/>
      <c r="KI167" s="24"/>
      <c r="KJ167" s="24"/>
      <c r="KK167" s="24"/>
      <c r="KL167" s="24"/>
      <c r="KM167" s="24"/>
      <c r="KN167" s="24"/>
      <c r="KO167" s="24"/>
      <c r="KP167" s="24"/>
      <c r="KQ167" s="24"/>
      <c r="KR167" s="24"/>
      <c r="KS167" s="24"/>
      <c r="KT167" s="24"/>
      <c r="KU167" s="24"/>
      <c r="KV167" s="24"/>
      <c r="KW167" s="24"/>
      <c r="KX167" s="24"/>
      <c r="KY167" s="24"/>
      <c r="KZ167" s="24"/>
      <c r="LA167" s="24"/>
      <c r="LB167" s="24"/>
      <c r="LC167" s="24"/>
      <c r="LD167" s="24"/>
      <c r="LE167" s="151"/>
      <c r="LF167" s="151"/>
      <c r="LG167" s="153"/>
      <c r="LH167" s="24"/>
      <c r="LI167" s="24"/>
      <c r="LJ167" s="24"/>
      <c r="LK167" s="24"/>
      <c r="LL167" s="24"/>
      <c r="LM167" s="24"/>
      <c r="LN167" s="24"/>
      <c r="LO167" s="24"/>
      <c r="LP167" s="24"/>
      <c r="LQ167" s="24"/>
      <c r="LR167" s="24"/>
      <c r="LS167" s="24"/>
      <c r="LT167" s="24"/>
      <c r="LU167" s="24"/>
      <c r="LV167" s="24"/>
      <c r="LW167" s="24"/>
      <c r="LX167" s="24"/>
      <c r="LY167" s="24"/>
      <c r="LZ167" s="24"/>
      <c r="MA167" s="24"/>
      <c r="MB167" s="24"/>
      <c r="MC167" s="24"/>
      <c r="MD167" s="24"/>
      <c r="ME167" s="24"/>
      <c r="MF167" s="24"/>
      <c r="MG167" s="24"/>
      <c r="MH167" s="24"/>
      <c r="MI167" s="24"/>
      <c r="MJ167" s="24"/>
      <c r="MK167" s="24"/>
      <c r="ML167" s="24"/>
    </row>
    <row r="168" spans="1:350" ht="13.9" hidden="1" customHeight="1" outlineLevel="3" x14ac:dyDescent="0.2">
      <c r="A168" s="185" t="s">
        <v>158</v>
      </c>
      <c r="B168" s="218" t="s">
        <v>116</v>
      </c>
      <c r="C168" s="214" t="s">
        <v>37</v>
      </c>
      <c r="D168" s="216">
        <v>89.375399999999999</v>
      </c>
      <c r="E168" s="175"/>
      <c r="F168" s="175">
        <f>D168-E168</f>
        <v>89.375399999999999</v>
      </c>
      <c r="G168" s="175" t="s">
        <v>888</v>
      </c>
      <c r="H168" s="170" t="s">
        <v>1010</v>
      </c>
      <c r="I168" s="170" t="s">
        <v>940</v>
      </c>
      <c r="J168" s="212">
        <f ca="1">E168+Q168+AX168+CF168+DN168+ES168+GA168+HH168+IP168+JW168+LE168</f>
        <v>40</v>
      </c>
      <c r="K168" s="212">
        <f>E168+R168+AY168+CG168+DO168+ET168+GB168+HI168+IQ168+JX168+LF168</f>
        <v>0</v>
      </c>
      <c r="L168" s="172">
        <f ca="1">K168/J168</f>
        <v>0</v>
      </c>
      <c r="M168" s="172">
        <f>K168/D168</f>
        <v>0</v>
      </c>
      <c r="N168" s="183">
        <f ca="1">SUMIF($EV$8:$FZ$9,$O$5,$EV169:$FZ169)-SUMIF($EV$8:$FZ$9,$Q$5,$EV169:$FZ169)</f>
        <v>0</v>
      </c>
      <c r="O168" s="156"/>
      <c r="P168" s="16" t="s">
        <v>25</v>
      </c>
      <c r="Q168" s="150">
        <v>0</v>
      </c>
      <c r="R168" s="150">
        <v>0</v>
      </c>
      <c r="S168" s="152" t="e">
        <v>#DIV/0!</v>
      </c>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50">
        <f t="shared" ca="1" si="411"/>
        <v>0</v>
      </c>
      <c r="AY168" s="150">
        <f>SUM(BA169:CE169)</f>
        <v>0</v>
      </c>
      <c r="AZ168" s="152" t="e">
        <f ca="1">AY168/AX168</f>
        <v>#DIV/0!</v>
      </c>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50">
        <f t="shared" ref="CF168" si="443">SUM(CI168:DM168)</f>
        <v>0</v>
      </c>
      <c r="CG168" s="150">
        <f>SUM(CI169:DM169)</f>
        <v>0</v>
      </c>
      <c r="CH168" s="152" t="e">
        <f>CG168/CF168</f>
        <v>#DIV/0!</v>
      </c>
      <c r="CI168" s="129"/>
      <c r="CJ168" s="129"/>
      <c r="CK168" s="129"/>
      <c r="CL168" s="129"/>
      <c r="CM168" s="129"/>
      <c r="CN168" s="129"/>
      <c r="CO168" s="129"/>
      <c r="CP168" s="101"/>
      <c r="CQ168" s="101"/>
      <c r="CR168" s="101"/>
      <c r="CS168" s="101"/>
      <c r="CT168" s="101"/>
      <c r="CU168" s="101"/>
      <c r="CV168" s="101"/>
      <c r="CW168" s="129"/>
      <c r="CX168" s="129"/>
      <c r="CY168" s="129"/>
      <c r="CZ168" s="129"/>
      <c r="DA168" s="129"/>
      <c r="DB168" s="129"/>
      <c r="DC168" s="129"/>
      <c r="DD168" s="129"/>
      <c r="DE168" s="129"/>
      <c r="DF168" s="129"/>
      <c r="DG168" s="129"/>
      <c r="DH168" s="129"/>
      <c r="DI168" s="129"/>
      <c r="DJ168" s="129"/>
      <c r="DK168" s="129"/>
      <c r="DL168" s="129"/>
      <c r="DM168" s="129"/>
      <c r="DN168" s="150">
        <f t="shared" ref="DN168" si="444">SUM(DQ168:ER168)</f>
        <v>0</v>
      </c>
      <c r="DO168" s="150">
        <f>SUM(DQ169:ER169)</f>
        <v>0</v>
      </c>
      <c r="DP168" s="152" t="e">
        <f t="shared" si="424"/>
        <v>#DIV/0!</v>
      </c>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50">
        <f t="shared" ca="1" si="337"/>
        <v>0</v>
      </c>
      <c r="ET168" s="150">
        <f t="shared" si="293"/>
        <v>0</v>
      </c>
      <c r="EU168" s="152" t="e">
        <f t="shared" ca="1" si="294"/>
        <v>#DIV/0!</v>
      </c>
      <c r="EV168" s="16"/>
      <c r="EW168" s="67"/>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50">
        <f t="shared" ref="GA168" ca="1" si="445">SUMIF($GD$8:$HG$9,$O$5,GD168:HG168)</f>
        <v>40</v>
      </c>
      <c r="GB168" s="150">
        <f t="shared" ref="GB168" si="446">SUM(GD169:HG169)</f>
        <v>0</v>
      </c>
      <c r="GC168" s="152">
        <f t="shared" ref="GC168" ca="1" si="447">GB168/GA168</f>
        <v>0</v>
      </c>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v>20</v>
      </c>
      <c r="HG168" s="16">
        <v>20</v>
      </c>
      <c r="HH168" s="150"/>
      <c r="HI168" s="150">
        <v>0</v>
      </c>
      <c r="HJ168" s="152" t="e">
        <v>#DIV/0!</v>
      </c>
      <c r="HK168" s="16">
        <v>20</v>
      </c>
      <c r="HL168" s="16">
        <v>20</v>
      </c>
      <c r="HM168" s="16">
        <v>9.3800000000000008</v>
      </c>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50"/>
      <c r="IQ168" s="150">
        <v>0</v>
      </c>
      <c r="IR168" s="152" t="e">
        <v>#DIV/0!</v>
      </c>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23"/>
      <c r="JV168" s="16"/>
      <c r="JW168" s="150"/>
      <c r="JX168" s="150">
        <v>0</v>
      </c>
      <c r="JY168" s="152" t="e">
        <v>#DIV/0!</v>
      </c>
      <c r="JZ168" s="16"/>
      <c r="KA168" s="16"/>
      <c r="KB168" s="16"/>
      <c r="KC168" s="16"/>
      <c r="KD168" s="16"/>
      <c r="KE168" s="16"/>
      <c r="KF168" s="16"/>
      <c r="KG168" s="16"/>
      <c r="KH168" s="16"/>
      <c r="KI168" s="16"/>
      <c r="KJ168" s="16"/>
      <c r="KK168" s="16"/>
      <c r="KL168" s="16"/>
      <c r="KM168" s="16"/>
      <c r="KN168" s="16"/>
      <c r="KO168" s="16"/>
      <c r="KP168" s="16"/>
      <c r="KQ168" s="16"/>
      <c r="KR168" s="16"/>
      <c r="KS168" s="16"/>
      <c r="KT168" s="16"/>
      <c r="KU168" s="16"/>
      <c r="KV168" s="16"/>
      <c r="KW168" s="16"/>
      <c r="KX168" s="16"/>
      <c r="KY168" s="16"/>
      <c r="KZ168" s="16"/>
      <c r="LA168" s="16"/>
      <c r="LB168" s="16"/>
      <c r="LC168" s="16"/>
      <c r="LD168" s="16"/>
      <c r="LE168" s="150"/>
      <c r="LF168" s="150">
        <v>0</v>
      </c>
      <c r="LG168" s="152" t="e">
        <v>#DIV/0!</v>
      </c>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6"/>
      <c r="MI168" s="16"/>
      <c r="MJ168" s="16"/>
      <c r="MK168" s="16"/>
      <c r="ML168" s="16"/>
    </row>
    <row r="169" spans="1:350" ht="13.9" hidden="1" customHeight="1" outlineLevel="3" x14ac:dyDescent="0.2">
      <c r="A169" s="186"/>
      <c r="B169" s="219"/>
      <c r="C169" s="215"/>
      <c r="D169" s="217"/>
      <c r="E169" s="176"/>
      <c r="F169" s="176"/>
      <c r="G169" s="176"/>
      <c r="H169" s="171"/>
      <c r="I169" s="171"/>
      <c r="J169" s="213"/>
      <c r="K169" s="213"/>
      <c r="L169" s="173"/>
      <c r="M169" s="173"/>
      <c r="N169" s="184"/>
      <c r="O169" s="157"/>
      <c r="P169" s="17" t="s">
        <v>26</v>
      </c>
      <c r="Q169" s="151"/>
      <c r="R169" s="151"/>
      <c r="S169" s="153"/>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151"/>
      <c r="AY169" s="151"/>
      <c r="AZ169" s="153"/>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151"/>
      <c r="CG169" s="151"/>
      <c r="CH169" s="153"/>
      <c r="CI169" s="141"/>
      <c r="CJ169" s="141"/>
      <c r="CK169" s="141"/>
      <c r="CL169" s="141"/>
      <c r="CM169" s="141"/>
      <c r="CN169" s="141"/>
      <c r="CO169" s="141"/>
      <c r="CP169" s="95"/>
      <c r="CQ169" s="95"/>
      <c r="CR169" s="95"/>
      <c r="CS169" s="95"/>
      <c r="CT169" s="95"/>
      <c r="CU169" s="95"/>
      <c r="CV169" s="95"/>
      <c r="CW169" s="141"/>
      <c r="CX169" s="141"/>
      <c r="CY169" s="141"/>
      <c r="CZ169" s="141"/>
      <c r="DA169" s="141"/>
      <c r="DB169" s="141"/>
      <c r="DC169" s="141"/>
      <c r="DD169" s="141"/>
      <c r="DE169" s="141"/>
      <c r="DF169" s="141"/>
      <c r="DG169" s="141"/>
      <c r="DH169" s="141"/>
      <c r="DI169" s="141"/>
      <c r="DJ169" s="141"/>
      <c r="DK169" s="141"/>
      <c r="DL169" s="141"/>
      <c r="DM169" s="141"/>
      <c r="DN169" s="151"/>
      <c r="DO169" s="151"/>
      <c r="DP169" s="153"/>
      <c r="DQ169" s="24"/>
      <c r="DR169" s="24"/>
      <c r="DS169" s="24"/>
      <c r="DT169" s="24"/>
      <c r="DU169" s="24"/>
      <c r="DV169" s="24"/>
      <c r="DW169" s="24"/>
      <c r="DX169" s="24"/>
      <c r="DY169" s="24"/>
      <c r="DZ169" s="24"/>
      <c r="EA169" s="24"/>
      <c r="EB169" s="24"/>
      <c r="EC169" s="24"/>
      <c r="ED169" s="24"/>
      <c r="EE169" s="24"/>
      <c r="EF169" s="24"/>
      <c r="EG169" s="24"/>
      <c r="EH169" s="24"/>
      <c r="EI169" s="24"/>
      <c r="EJ169" s="24"/>
      <c r="EK169" s="24"/>
      <c r="EL169" s="24"/>
      <c r="EM169" s="24"/>
      <c r="EN169" s="24"/>
      <c r="EO169" s="24"/>
      <c r="EP169" s="24"/>
      <c r="EQ169" s="24"/>
      <c r="ER169" s="24"/>
      <c r="ES169" s="151"/>
      <c r="ET169" s="151"/>
      <c r="EU169" s="153"/>
      <c r="EV169" s="24"/>
      <c r="EW169" s="125"/>
      <c r="EX169" s="24"/>
      <c r="EY169" s="24"/>
      <c r="EZ169" s="24"/>
      <c r="FA169" s="24"/>
      <c r="FB169" s="24"/>
      <c r="FC169" s="24"/>
      <c r="FD169" s="24"/>
      <c r="FE169" s="24"/>
      <c r="FF169" s="24"/>
      <c r="FG169" s="24"/>
      <c r="FH169" s="24"/>
      <c r="FI169" s="24"/>
      <c r="FJ169" s="24"/>
      <c r="FK169" s="24"/>
      <c r="FL169" s="24"/>
      <c r="FM169" s="24"/>
      <c r="FN169" s="24"/>
      <c r="FO169" s="24"/>
      <c r="FP169" s="24"/>
      <c r="FQ169" s="24"/>
      <c r="FR169" s="24"/>
      <c r="FS169" s="24"/>
      <c r="FT169" s="24"/>
      <c r="FU169" s="24"/>
      <c r="FV169" s="24"/>
      <c r="FW169" s="24"/>
      <c r="FX169" s="24"/>
      <c r="FY169" s="24"/>
      <c r="FZ169" s="24"/>
      <c r="GA169" s="151"/>
      <c r="GB169" s="151"/>
      <c r="GC169" s="153"/>
      <c r="GD169" s="24"/>
      <c r="GE169" s="24"/>
      <c r="GF169" s="24"/>
      <c r="GG169" s="24"/>
      <c r="GH169" s="24"/>
      <c r="GI169" s="24"/>
      <c r="GJ169" s="24"/>
      <c r="GK169" s="24"/>
      <c r="GL169" s="24"/>
      <c r="GM169" s="24"/>
      <c r="GN169" s="24"/>
      <c r="GO169" s="24"/>
      <c r="GP169" s="24"/>
      <c r="GQ169" s="24"/>
      <c r="GR169" s="24"/>
      <c r="GS169" s="24"/>
      <c r="GT169" s="24"/>
      <c r="GU169" s="24"/>
      <c r="GV169" s="24"/>
      <c r="GW169" s="24"/>
      <c r="GX169" s="24"/>
      <c r="GY169" s="24"/>
      <c r="GZ169" s="24"/>
      <c r="HA169" s="24"/>
      <c r="HB169" s="24"/>
      <c r="HC169" s="24"/>
      <c r="HD169" s="24"/>
      <c r="HE169" s="24"/>
      <c r="HF169" s="24"/>
      <c r="HG169" s="24"/>
      <c r="HH169" s="151"/>
      <c r="HI169" s="151"/>
      <c r="HJ169" s="153"/>
      <c r="HK169" s="24"/>
      <c r="HL169" s="24"/>
      <c r="HM169" s="24"/>
      <c r="HN169" s="24"/>
      <c r="HO169" s="24"/>
      <c r="HP169" s="24"/>
      <c r="HQ169" s="24"/>
      <c r="HR169" s="24"/>
      <c r="HS169" s="24"/>
      <c r="HT169" s="24"/>
      <c r="HU169" s="24"/>
      <c r="HV169" s="24"/>
      <c r="HW169" s="24"/>
      <c r="HX169" s="24"/>
      <c r="HY169" s="24"/>
      <c r="HZ169" s="24"/>
      <c r="IA169" s="24"/>
      <c r="IB169" s="24"/>
      <c r="IC169" s="24"/>
      <c r="ID169" s="24"/>
      <c r="IE169" s="24"/>
      <c r="IF169" s="24"/>
      <c r="IG169" s="24"/>
      <c r="IH169" s="24"/>
      <c r="II169" s="24"/>
      <c r="IJ169" s="24"/>
      <c r="IK169" s="24"/>
      <c r="IL169" s="24"/>
      <c r="IM169" s="24"/>
      <c r="IN169" s="24"/>
      <c r="IO169" s="24"/>
      <c r="IP169" s="151"/>
      <c r="IQ169" s="151"/>
      <c r="IR169" s="153"/>
      <c r="IS169" s="24"/>
      <c r="IT169" s="24"/>
      <c r="IU169" s="24"/>
      <c r="IV169" s="24"/>
      <c r="IW169" s="24"/>
      <c r="IX169" s="24"/>
      <c r="IY169" s="24"/>
      <c r="IZ169" s="24"/>
      <c r="JA169" s="24"/>
      <c r="JB169" s="24"/>
      <c r="JC169" s="24"/>
      <c r="JD169" s="24"/>
      <c r="JE169" s="24"/>
      <c r="JF169" s="24"/>
      <c r="JG169" s="24"/>
      <c r="JH169" s="24"/>
      <c r="JI169" s="24"/>
      <c r="JJ169" s="24"/>
      <c r="JK169" s="24"/>
      <c r="JL169" s="24"/>
      <c r="JM169" s="24"/>
      <c r="JN169" s="24"/>
      <c r="JO169" s="24"/>
      <c r="JP169" s="24"/>
      <c r="JQ169" s="24"/>
      <c r="JR169" s="24"/>
      <c r="JS169" s="24"/>
      <c r="JT169" s="24"/>
      <c r="JU169" s="25"/>
      <c r="JV169" s="24"/>
      <c r="JW169" s="151"/>
      <c r="JX169" s="151"/>
      <c r="JY169" s="153"/>
      <c r="JZ169" s="24"/>
      <c r="KA169" s="24"/>
      <c r="KB169" s="24"/>
      <c r="KC169" s="24"/>
      <c r="KD169" s="24"/>
      <c r="KE169" s="24"/>
      <c r="KF169" s="24"/>
      <c r="KG169" s="24"/>
      <c r="KH169" s="24"/>
      <c r="KI169" s="24"/>
      <c r="KJ169" s="24"/>
      <c r="KK169" s="24"/>
      <c r="KL169" s="24"/>
      <c r="KM169" s="24"/>
      <c r="KN169" s="24"/>
      <c r="KO169" s="24"/>
      <c r="KP169" s="24"/>
      <c r="KQ169" s="24"/>
      <c r="KR169" s="24"/>
      <c r="KS169" s="24"/>
      <c r="KT169" s="24"/>
      <c r="KU169" s="24"/>
      <c r="KV169" s="24"/>
      <c r="KW169" s="24"/>
      <c r="KX169" s="24"/>
      <c r="KY169" s="24"/>
      <c r="KZ169" s="24"/>
      <c r="LA169" s="24"/>
      <c r="LB169" s="24"/>
      <c r="LC169" s="24"/>
      <c r="LD169" s="24"/>
      <c r="LE169" s="151"/>
      <c r="LF169" s="151"/>
      <c r="LG169" s="153"/>
      <c r="LH169" s="24"/>
      <c r="LI169" s="24"/>
      <c r="LJ169" s="24"/>
      <c r="LK169" s="24"/>
      <c r="LL169" s="24"/>
      <c r="LM169" s="24"/>
      <c r="LN169" s="24"/>
      <c r="LO169" s="24"/>
      <c r="LP169" s="24"/>
      <c r="LQ169" s="24"/>
      <c r="LR169" s="24"/>
      <c r="LS169" s="24"/>
      <c r="LT169" s="24"/>
      <c r="LU169" s="24"/>
      <c r="LV169" s="24"/>
      <c r="LW169" s="24"/>
      <c r="LX169" s="24"/>
      <c r="LY169" s="24"/>
      <c r="LZ169" s="24"/>
      <c r="MA169" s="24"/>
      <c r="MB169" s="24"/>
      <c r="MC169" s="24"/>
      <c r="MD169" s="24"/>
      <c r="ME169" s="24"/>
      <c r="MF169" s="24"/>
      <c r="MG169" s="24"/>
      <c r="MH169" s="24"/>
      <c r="MI169" s="24"/>
      <c r="MJ169" s="24"/>
      <c r="MK169" s="24"/>
      <c r="ML169" s="24"/>
    </row>
    <row r="170" spans="1:350" s="41" customFormat="1" ht="14.25" hidden="1" customHeight="1" outlineLevel="3" x14ac:dyDescent="0.25">
      <c r="A170" s="220" t="s">
        <v>159</v>
      </c>
      <c r="B170" s="175" t="s">
        <v>453</v>
      </c>
      <c r="C170" s="285" t="s">
        <v>59</v>
      </c>
      <c r="D170" s="278">
        <v>1</v>
      </c>
      <c r="E170" s="175">
        <v>0</v>
      </c>
      <c r="F170" s="175">
        <f>D170-E170</f>
        <v>1</v>
      </c>
      <c r="G170" s="175" t="s">
        <v>842</v>
      </c>
      <c r="H170" s="170" t="s">
        <v>884</v>
      </c>
      <c r="I170" s="170" t="s">
        <v>845</v>
      </c>
      <c r="J170" s="212">
        <f ca="1">E170+Q170+AX170+CF170+DN170+ES170+GA170+HH170+IP170+JW170+LE170</f>
        <v>1</v>
      </c>
      <c r="K170" s="212">
        <f>E170+R170+AY170+CG170+DO170+ET170+GB170+HI170+IQ170+JX170+LF170</f>
        <v>1</v>
      </c>
      <c r="L170" s="172">
        <f ca="1">K170/J170</f>
        <v>1</v>
      </c>
      <c r="M170" s="172">
        <f>K170/D170</f>
        <v>1</v>
      </c>
      <c r="N170" s="183">
        <f ca="1">SUMIF($EV$8:$FZ$9,$O$5,$EV171:$FZ171)-SUMIF($EV$8:$FZ$9,$Q$5,$EV171:$FZ171)</f>
        <v>0</v>
      </c>
      <c r="O170" s="154"/>
      <c r="P170" s="154"/>
      <c r="Q170" s="150">
        <v>0</v>
      </c>
      <c r="R170" s="150">
        <v>0</v>
      </c>
      <c r="S170" s="152" t="e">
        <v>#DIV/0!</v>
      </c>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0">
        <f t="shared" ca="1" si="411"/>
        <v>0</v>
      </c>
      <c r="AY170" s="150">
        <f>SUM(BA171:CE171)</f>
        <v>0</v>
      </c>
      <c r="AZ170" s="152" t="e">
        <f ca="1">AY170/AX170</f>
        <v>#DIV/0!</v>
      </c>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0">
        <f t="shared" ref="CF170" si="448">SUM(CI170:DM170)</f>
        <v>0</v>
      </c>
      <c r="CG170" s="150">
        <f>SUM(CI171:DM171)</f>
        <v>0</v>
      </c>
      <c r="CH170" s="152" t="e">
        <f>CG170/CF170</f>
        <v>#DIV/0!</v>
      </c>
      <c r="CI170" s="154"/>
      <c r="CJ170" s="154"/>
      <c r="CK170" s="154"/>
      <c r="CL170" s="154"/>
      <c r="CM170" s="154"/>
      <c r="CN170" s="154"/>
      <c r="CO170" s="154"/>
      <c r="CP170" s="158"/>
      <c r="CQ170" s="158"/>
      <c r="CR170" s="158"/>
      <c r="CS170" s="158"/>
      <c r="CT170" s="158"/>
      <c r="CU170" s="158"/>
      <c r="CV170" s="158"/>
      <c r="CW170" s="154"/>
      <c r="CX170" s="154"/>
      <c r="CY170" s="154"/>
      <c r="CZ170" s="154"/>
      <c r="DA170" s="154"/>
      <c r="DB170" s="154"/>
      <c r="DC170" s="154"/>
      <c r="DD170" s="154"/>
      <c r="DE170" s="154"/>
      <c r="DF170" s="154"/>
      <c r="DG170" s="154"/>
      <c r="DH170" s="154"/>
      <c r="DI170" s="154"/>
      <c r="DJ170" s="154"/>
      <c r="DK170" s="154"/>
      <c r="DL170" s="154"/>
      <c r="DM170" s="154"/>
      <c r="DN170" s="150">
        <f t="shared" ref="DN170" si="449">SUM(DQ170:ER170)</f>
        <v>0</v>
      </c>
      <c r="DO170" s="150">
        <f>SUM(DQ171:ER171)</f>
        <v>0</v>
      </c>
      <c r="DP170" s="152" t="e">
        <f t="shared" si="424"/>
        <v>#DIV/0!</v>
      </c>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0">
        <f t="shared" ca="1" si="337"/>
        <v>1</v>
      </c>
      <c r="ET170" s="150">
        <f t="shared" si="293"/>
        <v>1</v>
      </c>
      <c r="EU170" s="152">
        <f t="shared" ca="1" si="294"/>
        <v>1</v>
      </c>
      <c r="EV170" s="154"/>
      <c r="EW170" s="160"/>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42">
        <v>1</v>
      </c>
      <c r="FU170" s="154"/>
      <c r="FV170" s="154"/>
      <c r="FW170" s="154"/>
      <c r="FX170" s="154"/>
      <c r="FY170" s="154"/>
      <c r="FZ170" s="154"/>
      <c r="GA170" s="150">
        <f t="shared" ref="GA170" ca="1" si="450">SUMIF($GD$8:$HG$9,$O$5,GD170:HG170)</f>
        <v>0</v>
      </c>
      <c r="GB170" s="150">
        <f t="shared" ref="GB170" si="451">SUM(GD171:HG171)</f>
        <v>0</v>
      </c>
      <c r="GC170" s="152" t="e">
        <f t="shared" ref="GC170" ca="1" si="452">GB170/GA170</f>
        <v>#DIV/0!</v>
      </c>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0"/>
      <c r="HI170" s="150">
        <v>0</v>
      </c>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0"/>
      <c r="IQ170" s="150">
        <v>0</v>
      </c>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0"/>
      <c r="JX170" s="150">
        <v>0</v>
      </c>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0"/>
      <c r="LF170" s="150">
        <v>0</v>
      </c>
      <c r="LG170" s="154"/>
      <c r="LH170" s="154"/>
      <c r="LI170" s="154"/>
      <c r="LJ170" s="154"/>
      <c r="LK170" s="154"/>
      <c r="LL170" s="154"/>
      <c r="LM170" s="154"/>
      <c r="LN170" s="154"/>
      <c r="LO170" s="154"/>
      <c r="LP170" s="154"/>
      <c r="LQ170" s="154"/>
      <c r="LR170" s="154"/>
      <c r="LS170" s="154"/>
      <c r="LT170" s="154"/>
      <c r="LU170" s="154"/>
      <c r="LV170" s="154"/>
      <c r="LW170" s="154"/>
      <c r="LX170" s="154"/>
      <c r="LY170" s="154"/>
      <c r="LZ170" s="154"/>
      <c r="MA170" s="154"/>
      <c r="MB170" s="154"/>
      <c r="MC170" s="154"/>
      <c r="MD170" s="154"/>
      <c r="ME170" s="154"/>
      <c r="MF170" s="154"/>
      <c r="MG170" s="154"/>
      <c r="MH170" s="154"/>
      <c r="MI170" s="154"/>
      <c r="MJ170" s="154"/>
      <c r="MK170" s="154"/>
      <c r="ML170" s="154"/>
    </row>
    <row r="171" spans="1:350" s="41" customFormat="1" ht="14.25" hidden="1" customHeight="1" outlineLevel="3" x14ac:dyDescent="0.25">
      <c r="A171" s="221"/>
      <c r="B171" s="176"/>
      <c r="C171" s="286"/>
      <c r="D171" s="176"/>
      <c r="E171" s="176"/>
      <c r="F171" s="176"/>
      <c r="G171" s="176"/>
      <c r="H171" s="171"/>
      <c r="I171" s="171"/>
      <c r="J171" s="213"/>
      <c r="K171" s="213"/>
      <c r="L171" s="173"/>
      <c r="M171" s="173"/>
      <c r="N171" s="184"/>
      <c r="O171" s="155"/>
      <c r="P171" s="155"/>
      <c r="Q171" s="151"/>
      <c r="R171" s="151"/>
      <c r="S171" s="153"/>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1"/>
      <c r="AY171" s="151"/>
      <c r="AZ171" s="153"/>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1"/>
      <c r="CG171" s="151"/>
      <c r="CH171" s="153"/>
      <c r="CI171" s="155"/>
      <c r="CJ171" s="155"/>
      <c r="CK171" s="155"/>
      <c r="CL171" s="155"/>
      <c r="CM171" s="155"/>
      <c r="CN171" s="155"/>
      <c r="CO171" s="155"/>
      <c r="CP171" s="159"/>
      <c r="CQ171" s="159"/>
      <c r="CR171" s="159"/>
      <c r="CS171" s="159"/>
      <c r="CT171" s="159"/>
      <c r="CU171" s="159"/>
      <c r="CV171" s="159"/>
      <c r="CW171" s="155"/>
      <c r="CX171" s="155"/>
      <c r="CY171" s="155"/>
      <c r="CZ171" s="155"/>
      <c r="DA171" s="155"/>
      <c r="DB171" s="155"/>
      <c r="DC171" s="155"/>
      <c r="DD171" s="155"/>
      <c r="DE171" s="155"/>
      <c r="DF171" s="155"/>
      <c r="DG171" s="155"/>
      <c r="DH171" s="155"/>
      <c r="DI171" s="155"/>
      <c r="DJ171" s="155"/>
      <c r="DK171" s="155"/>
      <c r="DL171" s="155"/>
      <c r="DM171" s="155"/>
      <c r="DN171" s="151"/>
      <c r="DO171" s="151"/>
      <c r="DP171" s="153"/>
      <c r="DQ171" s="155"/>
      <c r="DR171" s="155"/>
      <c r="DS171" s="155"/>
      <c r="DT171" s="155"/>
      <c r="DU171" s="155"/>
      <c r="DV171" s="155"/>
      <c r="DW171" s="155"/>
      <c r="DX171" s="155"/>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1"/>
      <c r="ET171" s="151"/>
      <c r="EU171" s="153"/>
      <c r="EV171" s="155"/>
      <c r="EW171" s="161"/>
      <c r="EX171" s="155"/>
      <c r="EY171" s="155"/>
      <c r="EZ171" s="155"/>
      <c r="FA171" s="155"/>
      <c r="FB171" s="155"/>
      <c r="FC171" s="155"/>
      <c r="FD171" s="155"/>
      <c r="FE171" s="155"/>
      <c r="FF171" s="155"/>
      <c r="FG171" s="155"/>
      <c r="FH171" s="155"/>
      <c r="FI171" s="155"/>
      <c r="FJ171" s="155"/>
      <c r="FK171" s="155"/>
      <c r="FL171" s="155"/>
      <c r="FM171" s="155"/>
      <c r="FN171" s="155"/>
      <c r="FO171" s="155"/>
      <c r="FP171" s="155"/>
      <c r="FQ171" s="155"/>
      <c r="FR171" s="155"/>
      <c r="FS171" s="155"/>
      <c r="FT171" s="43">
        <v>1</v>
      </c>
      <c r="FU171" s="155"/>
      <c r="FV171" s="155"/>
      <c r="FW171" s="155"/>
      <c r="FX171" s="155"/>
      <c r="FY171" s="155"/>
      <c r="FZ171" s="155"/>
      <c r="GA171" s="151"/>
      <c r="GB171" s="151"/>
      <c r="GC171" s="153"/>
      <c r="GD171" s="155"/>
      <c r="GE171" s="155"/>
      <c r="GF171" s="155"/>
      <c r="GG171" s="155"/>
      <c r="GH171" s="155"/>
      <c r="GI171" s="155"/>
      <c r="GJ171" s="155"/>
      <c r="GK171" s="155"/>
      <c r="GL171" s="155"/>
      <c r="GM171" s="155"/>
      <c r="GN171" s="155"/>
      <c r="GO171" s="155"/>
      <c r="GP171" s="155"/>
      <c r="GQ171" s="155"/>
      <c r="GR171" s="155"/>
      <c r="GS171" s="155"/>
      <c r="GT171" s="155"/>
      <c r="GU171" s="155"/>
      <c r="GV171" s="155"/>
      <c r="GW171" s="155"/>
      <c r="GX171" s="155"/>
      <c r="GY171" s="155"/>
      <c r="GZ171" s="155"/>
      <c r="HA171" s="155"/>
      <c r="HB171" s="155"/>
      <c r="HC171" s="155"/>
      <c r="HD171" s="155"/>
      <c r="HE171" s="155"/>
      <c r="HF171" s="155"/>
      <c r="HG171" s="155"/>
      <c r="HH171" s="151"/>
      <c r="HI171" s="151"/>
      <c r="HJ171" s="155"/>
      <c r="HK171" s="155"/>
      <c r="HL171" s="155"/>
      <c r="HM171" s="155"/>
      <c r="HN171" s="155"/>
      <c r="HO171" s="155"/>
      <c r="HP171" s="155"/>
      <c r="HQ171" s="155"/>
      <c r="HR171" s="155"/>
      <c r="HS171" s="155"/>
      <c r="HT171" s="155"/>
      <c r="HU171" s="155"/>
      <c r="HV171" s="155"/>
      <c r="HW171" s="155"/>
      <c r="HX171" s="155"/>
      <c r="HY171" s="155"/>
      <c r="HZ171" s="155"/>
      <c r="IA171" s="155"/>
      <c r="IB171" s="155"/>
      <c r="IC171" s="155"/>
      <c r="ID171" s="155"/>
      <c r="IE171" s="155"/>
      <c r="IF171" s="155"/>
      <c r="IG171" s="155"/>
      <c r="IH171" s="155"/>
      <c r="II171" s="155"/>
      <c r="IJ171" s="155"/>
      <c r="IK171" s="155"/>
      <c r="IL171" s="155"/>
      <c r="IM171" s="155"/>
      <c r="IN171" s="155"/>
      <c r="IO171" s="155"/>
      <c r="IP171" s="151"/>
      <c r="IQ171" s="151"/>
      <c r="IR171" s="155"/>
      <c r="IS171" s="155"/>
      <c r="IT171" s="155"/>
      <c r="IU171" s="155"/>
      <c r="IV171" s="155"/>
      <c r="IW171" s="155"/>
      <c r="IX171" s="155"/>
      <c r="IY171" s="155"/>
      <c r="IZ171" s="155"/>
      <c r="JA171" s="155"/>
      <c r="JB171" s="155"/>
      <c r="JC171" s="155"/>
      <c r="JD171" s="155"/>
      <c r="JE171" s="155"/>
      <c r="JF171" s="155"/>
      <c r="JG171" s="155"/>
      <c r="JH171" s="155"/>
      <c r="JI171" s="155"/>
      <c r="JJ171" s="155"/>
      <c r="JK171" s="155"/>
      <c r="JL171" s="155"/>
      <c r="JM171" s="155"/>
      <c r="JN171" s="155"/>
      <c r="JO171" s="155"/>
      <c r="JP171" s="155"/>
      <c r="JQ171" s="155"/>
      <c r="JR171" s="155"/>
      <c r="JS171" s="155"/>
      <c r="JT171" s="155"/>
      <c r="JU171" s="155"/>
      <c r="JV171" s="155"/>
      <c r="JW171" s="151"/>
      <c r="JX171" s="151"/>
      <c r="JY171" s="155"/>
      <c r="JZ171" s="155"/>
      <c r="KA171" s="155"/>
      <c r="KB171" s="155"/>
      <c r="KC171" s="155"/>
      <c r="KD171" s="155"/>
      <c r="KE171" s="155"/>
      <c r="KF171" s="155"/>
      <c r="KG171" s="155"/>
      <c r="KH171" s="155"/>
      <c r="KI171" s="155"/>
      <c r="KJ171" s="155"/>
      <c r="KK171" s="155"/>
      <c r="KL171" s="155"/>
      <c r="KM171" s="155"/>
      <c r="KN171" s="155"/>
      <c r="KO171" s="155"/>
      <c r="KP171" s="155"/>
      <c r="KQ171" s="155"/>
      <c r="KR171" s="155"/>
      <c r="KS171" s="155"/>
      <c r="KT171" s="155"/>
      <c r="KU171" s="155"/>
      <c r="KV171" s="155"/>
      <c r="KW171" s="155"/>
      <c r="KX171" s="155"/>
      <c r="KY171" s="155"/>
      <c r="KZ171" s="155"/>
      <c r="LA171" s="155"/>
      <c r="LB171" s="155"/>
      <c r="LC171" s="155"/>
      <c r="LD171" s="155"/>
      <c r="LE171" s="151"/>
      <c r="LF171" s="151"/>
      <c r="LG171" s="155"/>
      <c r="LH171" s="155"/>
      <c r="LI171" s="155"/>
      <c r="LJ171" s="155"/>
      <c r="LK171" s="155"/>
      <c r="LL171" s="155"/>
      <c r="LM171" s="155"/>
      <c r="LN171" s="155"/>
      <c r="LO171" s="155"/>
      <c r="LP171" s="155"/>
      <c r="LQ171" s="155"/>
      <c r="LR171" s="155"/>
      <c r="LS171" s="155"/>
      <c r="LT171" s="155"/>
      <c r="LU171" s="155"/>
      <c r="LV171" s="155"/>
      <c r="LW171" s="155"/>
      <c r="LX171" s="155"/>
      <c r="LY171" s="155"/>
      <c r="LZ171" s="155"/>
      <c r="MA171" s="155"/>
      <c r="MB171" s="155"/>
      <c r="MC171" s="155"/>
      <c r="MD171" s="155"/>
      <c r="ME171" s="155"/>
      <c r="MF171" s="155"/>
      <c r="MG171" s="155"/>
      <c r="MH171" s="155"/>
      <c r="MI171" s="155"/>
      <c r="MJ171" s="155"/>
      <c r="MK171" s="155"/>
      <c r="ML171" s="155"/>
    </row>
    <row r="172" spans="1:350" ht="13.9" hidden="1" customHeight="1" outlineLevel="3" x14ac:dyDescent="0.2">
      <c r="A172" s="185" t="s">
        <v>160</v>
      </c>
      <c r="B172" s="218" t="s">
        <v>804</v>
      </c>
      <c r="C172" s="214" t="s">
        <v>99</v>
      </c>
      <c r="D172" s="216">
        <v>4</v>
      </c>
      <c r="E172" s="175"/>
      <c r="F172" s="175">
        <f>D172-E172</f>
        <v>4</v>
      </c>
      <c r="G172" s="175" t="s">
        <v>847</v>
      </c>
      <c r="H172" s="170" t="s">
        <v>1107</v>
      </c>
      <c r="I172" s="170" t="s">
        <v>916</v>
      </c>
      <c r="J172" s="212">
        <f ca="1">E172+Q172+AX172+CF172+DN172+ES172+GA172+HH172+IP172+JW172+LE172</f>
        <v>4</v>
      </c>
      <c r="K172" s="212">
        <f>E172+R172+AY172+CG172+DO172+ET172+GB172+HI172+IQ172+JX172+LF172</f>
        <v>4</v>
      </c>
      <c r="L172" s="172">
        <f ca="1">K172/J172</f>
        <v>1</v>
      </c>
      <c r="M172" s="172">
        <f>K172/D172</f>
        <v>1</v>
      </c>
      <c r="N172" s="183">
        <f ca="1">SUMIF($EV$8:$FZ$9,$O$5,$EV173:$FZ173)-SUMIF($EV$8:$FZ$9,$Q$5,$EV173:$FZ173)</f>
        <v>0</v>
      </c>
      <c r="O172" s="156"/>
      <c r="P172" s="16" t="s">
        <v>25</v>
      </c>
      <c r="Q172" s="150">
        <v>0</v>
      </c>
      <c r="R172" s="150">
        <v>0</v>
      </c>
      <c r="S172" s="152" t="e">
        <v>#DIV/0!</v>
      </c>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50">
        <f t="shared" ca="1" si="411"/>
        <v>0</v>
      </c>
      <c r="AY172" s="150">
        <f>SUM(BA173:CE173)</f>
        <v>0</v>
      </c>
      <c r="AZ172" s="152" t="e">
        <f ca="1">AY172/AX172</f>
        <v>#DIV/0!</v>
      </c>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50">
        <f t="shared" ref="CF172" si="453">SUM(CI172:DM172)</f>
        <v>4</v>
      </c>
      <c r="CG172" s="150">
        <f>SUM(CI173:DM173)</f>
        <v>0</v>
      </c>
      <c r="CH172" s="152">
        <f>CG172/CF172</f>
        <v>0</v>
      </c>
      <c r="CI172" s="129"/>
      <c r="CJ172" s="129"/>
      <c r="CK172" s="129"/>
      <c r="CL172" s="129"/>
      <c r="CM172" s="129"/>
      <c r="CN172" s="129"/>
      <c r="CO172" s="129"/>
      <c r="CP172" s="101"/>
      <c r="CQ172" s="101"/>
      <c r="CR172" s="101"/>
      <c r="CS172" s="101"/>
      <c r="CT172" s="101"/>
      <c r="CU172" s="101"/>
      <c r="CV172" s="101"/>
      <c r="CW172" s="129"/>
      <c r="CX172" s="129"/>
      <c r="CY172" s="129"/>
      <c r="CZ172" s="129"/>
      <c r="DA172" s="129"/>
      <c r="DB172" s="129"/>
      <c r="DC172" s="129"/>
      <c r="DD172" s="129"/>
      <c r="DE172" s="129"/>
      <c r="DF172" s="129"/>
      <c r="DG172" s="129"/>
      <c r="DH172" s="129">
        <v>2</v>
      </c>
      <c r="DI172" s="129">
        <v>2</v>
      </c>
      <c r="DJ172" s="129"/>
      <c r="DK172" s="129"/>
      <c r="DL172" s="129"/>
      <c r="DM172" s="129"/>
      <c r="DN172" s="150">
        <f t="shared" ref="DN172" si="454">SUM(DQ172:ER172)</f>
        <v>0</v>
      </c>
      <c r="DO172" s="150">
        <f>SUM(DQ173:ER173)</f>
        <v>0</v>
      </c>
      <c r="DP172" s="152" t="e">
        <f t="shared" si="424"/>
        <v>#DIV/0!</v>
      </c>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50">
        <f t="shared" ca="1" si="337"/>
        <v>0</v>
      </c>
      <c r="ET172" s="150">
        <f t="shared" si="293"/>
        <v>4</v>
      </c>
      <c r="EU172" s="152" t="e">
        <f t="shared" ca="1" si="294"/>
        <v>#DIV/0!</v>
      </c>
      <c r="EV172" s="16"/>
      <c r="EW172" s="67"/>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50">
        <f t="shared" ref="GA172" ca="1" si="455">SUMIF($GD$8:$HG$9,$O$5,GD172:HG172)</f>
        <v>0</v>
      </c>
      <c r="GB172" s="150">
        <f t="shared" ref="GB172" si="456">SUM(GD173:HG173)</f>
        <v>0</v>
      </c>
      <c r="GC172" s="152" t="e">
        <f t="shared" ref="GC172" ca="1" si="457">GB172/GA172</f>
        <v>#DIV/0!</v>
      </c>
      <c r="GD172" s="16"/>
      <c r="GE172" s="16"/>
      <c r="GF172" s="16"/>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c r="HF172" s="16"/>
      <c r="HG172" s="16"/>
      <c r="HH172" s="150"/>
      <c r="HI172" s="150">
        <v>0</v>
      </c>
      <c r="HJ172" s="152" t="e">
        <v>#DIV/0!</v>
      </c>
      <c r="HK172" s="16"/>
      <c r="HL172" s="16"/>
      <c r="HM172" s="16"/>
      <c r="HN172" s="16"/>
      <c r="HO172" s="16"/>
      <c r="HP172" s="16"/>
      <c r="HQ172" s="16"/>
      <c r="HR172" s="16"/>
      <c r="HS172" s="16"/>
      <c r="HT172" s="16"/>
      <c r="HU172" s="16"/>
      <c r="HV172" s="16"/>
      <c r="HW172" s="16"/>
      <c r="HX172" s="16"/>
      <c r="HY172" s="16"/>
      <c r="HZ172" s="16"/>
      <c r="IA172" s="16"/>
      <c r="IB172" s="16"/>
      <c r="IC172" s="16"/>
      <c r="ID172" s="16"/>
      <c r="IE172" s="16"/>
      <c r="IF172" s="16"/>
      <c r="IG172" s="16"/>
      <c r="IH172" s="16"/>
      <c r="II172" s="16"/>
      <c r="IJ172" s="16"/>
      <c r="IK172" s="16"/>
      <c r="IL172" s="16"/>
      <c r="IM172" s="16"/>
      <c r="IN172" s="16"/>
      <c r="IO172" s="16"/>
      <c r="IP172" s="150"/>
      <c r="IQ172" s="150">
        <v>0</v>
      </c>
      <c r="IR172" s="152" t="e">
        <v>#DIV/0!</v>
      </c>
      <c r="IS172" s="16"/>
      <c r="IT172" s="16"/>
      <c r="IU172" s="16"/>
      <c r="IV172" s="16"/>
      <c r="IW172" s="16"/>
      <c r="IX172" s="16"/>
      <c r="IY172" s="16"/>
      <c r="IZ172" s="16"/>
      <c r="JA172" s="16"/>
      <c r="JB172" s="16"/>
      <c r="JC172" s="16"/>
      <c r="JD172" s="16"/>
      <c r="JE172" s="16"/>
      <c r="JF172" s="16"/>
      <c r="JG172" s="16"/>
      <c r="JH172" s="16"/>
      <c r="JI172" s="16"/>
      <c r="JJ172" s="16"/>
      <c r="JK172" s="16"/>
      <c r="JL172" s="16"/>
      <c r="JM172" s="16"/>
      <c r="JN172" s="16"/>
      <c r="JO172" s="16"/>
      <c r="JP172" s="16"/>
      <c r="JQ172" s="16"/>
      <c r="JR172" s="16"/>
      <c r="JS172" s="16"/>
      <c r="JT172" s="16"/>
      <c r="JU172" s="23"/>
      <c r="JV172" s="16"/>
      <c r="JW172" s="150"/>
      <c r="JX172" s="150">
        <v>0</v>
      </c>
      <c r="JY172" s="152" t="e">
        <v>#DIV/0!</v>
      </c>
      <c r="JZ172" s="16"/>
      <c r="KA172" s="16"/>
      <c r="KB172" s="16"/>
      <c r="KC172" s="16"/>
      <c r="KD172" s="16"/>
      <c r="KE172" s="16"/>
      <c r="KF172" s="16"/>
      <c r="KG172" s="16"/>
      <c r="KH172" s="16"/>
      <c r="KI172" s="16"/>
      <c r="KJ172" s="16"/>
      <c r="KK172" s="16"/>
      <c r="KL172" s="16"/>
      <c r="KM172" s="16"/>
      <c r="KN172" s="16"/>
      <c r="KO172" s="16"/>
      <c r="KP172" s="16"/>
      <c r="KQ172" s="16"/>
      <c r="KR172" s="16"/>
      <c r="KS172" s="16"/>
      <c r="KT172" s="16"/>
      <c r="KU172" s="16"/>
      <c r="KV172" s="16"/>
      <c r="KW172" s="16"/>
      <c r="KX172" s="16"/>
      <c r="KY172" s="16"/>
      <c r="KZ172" s="16"/>
      <c r="LA172" s="16"/>
      <c r="LB172" s="16"/>
      <c r="LC172" s="16"/>
      <c r="LD172" s="16"/>
      <c r="LE172" s="150"/>
      <c r="LF172" s="150">
        <v>0</v>
      </c>
      <c r="LG172" s="152" t="e">
        <v>#DIV/0!</v>
      </c>
      <c r="LH172" s="16"/>
      <c r="LI172" s="16"/>
      <c r="LJ172" s="16"/>
      <c r="LK172" s="16"/>
      <c r="LL172" s="16"/>
      <c r="LM172" s="16"/>
      <c r="LN172" s="16"/>
      <c r="LO172" s="16"/>
      <c r="LP172" s="16"/>
      <c r="LQ172" s="16"/>
      <c r="LR172" s="16"/>
      <c r="LS172" s="16"/>
      <c r="LT172" s="16"/>
      <c r="LU172" s="16"/>
      <c r="LV172" s="16"/>
      <c r="LW172" s="16"/>
      <c r="LX172" s="16"/>
      <c r="LY172" s="16"/>
      <c r="LZ172" s="16"/>
      <c r="MA172" s="16"/>
      <c r="MB172" s="16"/>
      <c r="MC172" s="16"/>
      <c r="MD172" s="16"/>
      <c r="ME172" s="16"/>
      <c r="MF172" s="16"/>
      <c r="MG172" s="16"/>
      <c r="MH172" s="16"/>
      <c r="MI172" s="16"/>
      <c r="MJ172" s="16"/>
      <c r="MK172" s="16"/>
      <c r="ML172" s="16"/>
    </row>
    <row r="173" spans="1:350" ht="13.9" hidden="1" customHeight="1" outlineLevel="3" x14ac:dyDescent="0.2">
      <c r="A173" s="186"/>
      <c r="B173" s="219"/>
      <c r="C173" s="215"/>
      <c r="D173" s="217"/>
      <c r="E173" s="176"/>
      <c r="F173" s="176"/>
      <c r="G173" s="176"/>
      <c r="H173" s="171"/>
      <c r="I173" s="171"/>
      <c r="J173" s="213"/>
      <c r="K173" s="213"/>
      <c r="L173" s="173"/>
      <c r="M173" s="173"/>
      <c r="N173" s="184"/>
      <c r="O173" s="157"/>
      <c r="P173" s="17" t="s">
        <v>26</v>
      </c>
      <c r="Q173" s="151"/>
      <c r="R173" s="151"/>
      <c r="S173" s="153"/>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151"/>
      <c r="AY173" s="151"/>
      <c r="AZ173" s="153"/>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151"/>
      <c r="CG173" s="151"/>
      <c r="CH173" s="153"/>
      <c r="CI173" s="141"/>
      <c r="CJ173" s="141"/>
      <c r="CK173" s="141"/>
      <c r="CL173" s="141"/>
      <c r="CM173" s="141"/>
      <c r="CN173" s="141"/>
      <c r="CO173" s="141"/>
      <c r="CP173" s="95"/>
      <c r="CQ173" s="95"/>
      <c r="CR173" s="95"/>
      <c r="CS173" s="95"/>
      <c r="CT173" s="95"/>
      <c r="CU173" s="95"/>
      <c r="CV173" s="95"/>
      <c r="CW173" s="141"/>
      <c r="CX173" s="141"/>
      <c r="CY173" s="141"/>
      <c r="CZ173" s="141"/>
      <c r="DA173" s="141"/>
      <c r="DB173" s="141"/>
      <c r="DC173" s="141"/>
      <c r="DD173" s="141"/>
      <c r="DE173" s="141"/>
      <c r="DF173" s="141"/>
      <c r="DG173" s="141"/>
      <c r="DH173" s="141"/>
      <c r="DI173" s="141"/>
      <c r="DJ173" s="141"/>
      <c r="DK173" s="141"/>
      <c r="DL173" s="141"/>
      <c r="DM173" s="141"/>
      <c r="DN173" s="151"/>
      <c r="DO173" s="151"/>
      <c r="DP173" s="153"/>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151"/>
      <c r="ET173" s="151"/>
      <c r="EU173" s="153"/>
      <c r="EV173" s="24"/>
      <c r="EW173" s="125"/>
      <c r="EX173" s="24"/>
      <c r="EY173" s="24"/>
      <c r="EZ173" s="24"/>
      <c r="FA173" s="24"/>
      <c r="FB173" s="24"/>
      <c r="FC173" s="24"/>
      <c r="FD173" s="24"/>
      <c r="FE173" s="24"/>
      <c r="FF173" s="24"/>
      <c r="FG173" s="24"/>
      <c r="FH173" s="24"/>
      <c r="FI173" s="24"/>
      <c r="FJ173" s="24"/>
      <c r="FK173" s="24"/>
      <c r="FL173" s="24"/>
      <c r="FM173" s="24"/>
      <c r="FN173" s="24"/>
      <c r="FO173" s="24"/>
      <c r="FP173" s="24"/>
      <c r="FQ173" s="24"/>
      <c r="FR173" s="24"/>
      <c r="FS173" s="24">
        <v>4</v>
      </c>
      <c r="FT173" s="24"/>
      <c r="FU173" s="24"/>
      <c r="FV173" s="24"/>
      <c r="FW173" s="24"/>
      <c r="FX173" s="24"/>
      <c r="FY173" s="24"/>
      <c r="FZ173" s="24"/>
      <c r="GA173" s="151"/>
      <c r="GB173" s="151"/>
      <c r="GC173" s="153"/>
      <c r="GD173" s="24"/>
      <c r="GE173" s="24"/>
      <c r="GF173" s="24"/>
      <c r="GG173" s="24"/>
      <c r="GH173" s="24"/>
      <c r="GI173" s="24"/>
      <c r="GJ173" s="24"/>
      <c r="GK173" s="24"/>
      <c r="GL173" s="24"/>
      <c r="GM173" s="24"/>
      <c r="GN173" s="24"/>
      <c r="GO173" s="24"/>
      <c r="GP173" s="24"/>
      <c r="GQ173" s="24"/>
      <c r="GR173" s="24"/>
      <c r="GS173" s="24"/>
      <c r="GT173" s="24"/>
      <c r="GU173" s="24"/>
      <c r="GV173" s="24"/>
      <c r="GW173" s="24"/>
      <c r="GX173" s="24"/>
      <c r="GY173" s="24"/>
      <c r="GZ173" s="24"/>
      <c r="HA173" s="24"/>
      <c r="HB173" s="24"/>
      <c r="HC173" s="24"/>
      <c r="HD173" s="24"/>
      <c r="HE173" s="24"/>
      <c r="HF173" s="24"/>
      <c r="HG173" s="24"/>
      <c r="HH173" s="151"/>
      <c r="HI173" s="151"/>
      <c r="HJ173" s="153"/>
      <c r="HK173" s="24"/>
      <c r="HL173" s="24"/>
      <c r="HM173" s="24"/>
      <c r="HN173" s="24"/>
      <c r="HO173" s="24"/>
      <c r="HP173" s="24"/>
      <c r="HQ173" s="24"/>
      <c r="HR173" s="24"/>
      <c r="HS173" s="24"/>
      <c r="HT173" s="24"/>
      <c r="HU173" s="24"/>
      <c r="HV173" s="24"/>
      <c r="HW173" s="24"/>
      <c r="HX173" s="24"/>
      <c r="HY173" s="24"/>
      <c r="HZ173" s="24"/>
      <c r="IA173" s="24"/>
      <c r="IB173" s="24"/>
      <c r="IC173" s="24"/>
      <c r="ID173" s="24"/>
      <c r="IE173" s="24"/>
      <c r="IF173" s="24"/>
      <c r="IG173" s="24"/>
      <c r="IH173" s="24"/>
      <c r="II173" s="24"/>
      <c r="IJ173" s="24"/>
      <c r="IK173" s="24"/>
      <c r="IL173" s="24"/>
      <c r="IM173" s="24"/>
      <c r="IN173" s="24"/>
      <c r="IO173" s="24"/>
      <c r="IP173" s="151"/>
      <c r="IQ173" s="151"/>
      <c r="IR173" s="153"/>
      <c r="IS173" s="24"/>
      <c r="IT173" s="24"/>
      <c r="IU173" s="24"/>
      <c r="IV173" s="24"/>
      <c r="IW173" s="24"/>
      <c r="IX173" s="24"/>
      <c r="IY173" s="24"/>
      <c r="IZ173" s="24"/>
      <c r="JA173" s="24"/>
      <c r="JB173" s="24"/>
      <c r="JC173" s="24"/>
      <c r="JD173" s="24"/>
      <c r="JE173" s="24"/>
      <c r="JF173" s="24"/>
      <c r="JG173" s="24"/>
      <c r="JH173" s="24"/>
      <c r="JI173" s="24"/>
      <c r="JJ173" s="24"/>
      <c r="JK173" s="24"/>
      <c r="JL173" s="24"/>
      <c r="JM173" s="24"/>
      <c r="JN173" s="24"/>
      <c r="JO173" s="24"/>
      <c r="JP173" s="24"/>
      <c r="JQ173" s="24"/>
      <c r="JR173" s="24"/>
      <c r="JS173" s="24"/>
      <c r="JT173" s="24"/>
      <c r="JU173" s="25"/>
      <c r="JV173" s="24"/>
      <c r="JW173" s="151"/>
      <c r="JX173" s="151"/>
      <c r="JY173" s="153"/>
      <c r="JZ173" s="24"/>
      <c r="KA173" s="24"/>
      <c r="KB173" s="24"/>
      <c r="KC173" s="24"/>
      <c r="KD173" s="24"/>
      <c r="KE173" s="24"/>
      <c r="KF173" s="24"/>
      <c r="KG173" s="24"/>
      <c r="KH173" s="24"/>
      <c r="KI173" s="24"/>
      <c r="KJ173" s="24"/>
      <c r="KK173" s="24"/>
      <c r="KL173" s="24"/>
      <c r="KM173" s="24"/>
      <c r="KN173" s="24"/>
      <c r="KO173" s="24"/>
      <c r="KP173" s="24"/>
      <c r="KQ173" s="24"/>
      <c r="KR173" s="24"/>
      <c r="KS173" s="24"/>
      <c r="KT173" s="24"/>
      <c r="KU173" s="24"/>
      <c r="KV173" s="24"/>
      <c r="KW173" s="24"/>
      <c r="KX173" s="24"/>
      <c r="KY173" s="24"/>
      <c r="KZ173" s="24"/>
      <c r="LA173" s="24"/>
      <c r="LB173" s="24"/>
      <c r="LC173" s="24"/>
      <c r="LD173" s="24"/>
      <c r="LE173" s="151"/>
      <c r="LF173" s="151"/>
      <c r="LG173" s="153"/>
      <c r="LH173" s="24"/>
      <c r="LI173" s="24"/>
      <c r="LJ173" s="24"/>
      <c r="LK173" s="24"/>
      <c r="LL173" s="24"/>
      <c r="LM173" s="24"/>
      <c r="LN173" s="24"/>
      <c r="LO173" s="24"/>
      <c r="LP173" s="24"/>
      <c r="LQ173" s="24"/>
      <c r="LR173" s="24"/>
      <c r="LS173" s="24"/>
      <c r="LT173" s="24"/>
      <c r="LU173" s="24"/>
      <c r="LV173" s="24"/>
      <c r="LW173" s="24"/>
      <c r="LX173" s="24"/>
      <c r="LY173" s="24"/>
      <c r="LZ173" s="24"/>
      <c r="MA173" s="24"/>
      <c r="MB173" s="24"/>
      <c r="MC173" s="24"/>
      <c r="MD173" s="24"/>
      <c r="ME173" s="24"/>
      <c r="MF173" s="24"/>
      <c r="MG173" s="24"/>
      <c r="MH173" s="24"/>
      <c r="MI173" s="24"/>
      <c r="MJ173" s="24"/>
      <c r="MK173" s="24"/>
      <c r="ML173" s="24"/>
    </row>
    <row r="174" spans="1:350" ht="13.9" hidden="1" customHeight="1" outlineLevel="3" x14ac:dyDescent="0.2">
      <c r="A174" s="185" t="s">
        <v>161</v>
      </c>
      <c r="B174" s="218" t="s">
        <v>1079</v>
      </c>
      <c r="C174" s="214" t="s">
        <v>99</v>
      </c>
      <c r="D174" s="216">
        <v>5</v>
      </c>
      <c r="E174" s="175"/>
      <c r="F174" s="175">
        <f>D174-E174</f>
        <v>5</v>
      </c>
      <c r="G174" s="175" t="s">
        <v>847</v>
      </c>
      <c r="H174" s="170" t="s">
        <v>876</v>
      </c>
      <c r="I174" s="170" t="s">
        <v>854</v>
      </c>
      <c r="J174" s="212">
        <f ca="1">E174+Q174+AX174+CF174+DN174+ES174+GA174+HH174+IP174+JW174+LE174</f>
        <v>5</v>
      </c>
      <c r="K174" s="212">
        <f>E174+R174+AY174+CG174+DO174+ET174+GB174+HI174+IQ174+JX174+LF174</f>
        <v>5</v>
      </c>
      <c r="L174" s="172">
        <f ca="1">K174/J174</f>
        <v>1</v>
      </c>
      <c r="M174" s="172">
        <f>K174/D174</f>
        <v>1</v>
      </c>
      <c r="N174" s="183">
        <f ca="1">SUMIF($EV$8:$FZ$9,$O$5,$EV175:$FZ175)-SUMIF($EV$8:$FZ$9,$Q$5,$EV175:$FZ175)</f>
        <v>0</v>
      </c>
      <c r="O174" s="156"/>
      <c r="P174" s="16" t="s">
        <v>25</v>
      </c>
      <c r="Q174" s="150">
        <v>0</v>
      </c>
      <c r="R174" s="150">
        <v>0</v>
      </c>
      <c r="S174" s="152" t="e">
        <v>#DIV/0!</v>
      </c>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50">
        <f t="shared" ca="1" si="411"/>
        <v>0</v>
      </c>
      <c r="AY174" s="150">
        <f>SUM(BA175:CE175)</f>
        <v>0</v>
      </c>
      <c r="AZ174" s="152" t="e">
        <f ca="1">AY174/AX174</f>
        <v>#DIV/0!</v>
      </c>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50">
        <f t="shared" ref="CF174" si="458">SUM(CI174:DM174)</f>
        <v>0</v>
      </c>
      <c r="CG174" s="150">
        <f>SUM(CI175:DM175)</f>
        <v>0</v>
      </c>
      <c r="CH174" s="152" t="e">
        <f>CG174/CF174</f>
        <v>#DIV/0!</v>
      </c>
      <c r="CI174" s="129"/>
      <c r="CJ174" s="129"/>
      <c r="CK174" s="129"/>
      <c r="CL174" s="129"/>
      <c r="CM174" s="129"/>
      <c r="CN174" s="129"/>
      <c r="CO174" s="129"/>
      <c r="CP174" s="101"/>
      <c r="CQ174" s="101"/>
      <c r="CR174" s="101"/>
      <c r="CS174" s="101"/>
      <c r="CT174" s="101"/>
      <c r="CU174" s="101"/>
      <c r="CV174" s="101"/>
      <c r="CW174" s="129"/>
      <c r="CX174" s="129"/>
      <c r="CY174" s="129"/>
      <c r="CZ174" s="129"/>
      <c r="DA174" s="129"/>
      <c r="DB174" s="129"/>
      <c r="DC174" s="129"/>
      <c r="DD174" s="129"/>
      <c r="DE174" s="129"/>
      <c r="DF174" s="129"/>
      <c r="DG174" s="129"/>
      <c r="DH174" s="129"/>
      <c r="DI174" s="129"/>
      <c r="DJ174" s="129"/>
      <c r="DK174" s="129"/>
      <c r="DL174" s="129"/>
      <c r="DM174" s="129"/>
      <c r="DN174" s="150">
        <f t="shared" ref="DN174" si="459">SUM(DQ174:ER174)</f>
        <v>0</v>
      </c>
      <c r="DO174" s="150">
        <f>SUM(DQ175:ER175)</f>
        <v>0</v>
      </c>
      <c r="DP174" s="152" t="e">
        <f t="shared" si="424"/>
        <v>#DIV/0!</v>
      </c>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50">
        <f t="shared" ca="1" si="337"/>
        <v>5</v>
      </c>
      <c r="ET174" s="150">
        <f t="shared" ref="ET174:ET236" si="460">SUM(EV175:FZ175)</f>
        <v>5</v>
      </c>
      <c r="EU174" s="152">
        <f t="shared" ref="EU174:EU236" ca="1" si="461">ET174/ES174</f>
        <v>1</v>
      </c>
      <c r="EV174" s="16"/>
      <c r="EW174" s="67"/>
      <c r="EX174" s="16"/>
      <c r="EY174" s="16"/>
      <c r="EZ174" s="16"/>
      <c r="FA174" s="16"/>
      <c r="FB174" s="16"/>
      <c r="FC174" s="16"/>
      <c r="FD174" s="16"/>
      <c r="FE174" s="16"/>
      <c r="FF174" s="16"/>
      <c r="FG174" s="16"/>
      <c r="FH174" s="16">
        <v>2</v>
      </c>
      <c r="FI174" s="16">
        <v>3</v>
      </c>
      <c r="FJ174" s="16"/>
      <c r="FK174" s="16"/>
      <c r="FL174" s="16"/>
      <c r="FM174" s="16"/>
      <c r="FN174" s="16"/>
      <c r="FO174" s="16"/>
      <c r="FP174" s="16"/>
      <c r="FQ174" s="16"/>
      <c r="FR174" s="16"/>
      <c r="FS174" s="16"/>
      <c r="FT174" s="16"/>
      <c r="FU174" s="16"/>
      <c r="FV174" s="16"/>
      <c r="FW174" s="16"/>
      <c r="FX174" s="16"/>
      <c r="FY174" s="16"/>
      <c r="FZ174" s="16"/>
      <c r="GA174" s="150">
        <f t="shared" ref="GA174" ca="1" si="462">SUMIF($GD$8:$HG$9,$O$5,GD174:HG174)</f>
        <v>0</v>
      </c>
      <c r="GB174" s="150">
        <f t="shared" ref="GB174" si="463">SUM(GD175:HG175)</f>
        <v>0</v>
      </c>
      <c r="GC174" s="152" t="e">
        <f t="shared" ref="GC174" ca="1" si="464">GB174/GA174</f>
        <v>#DIV/0!</v>
      </c>
      <c r="GD174" s="16"/>
      <c r="GE174" s="16"/>
      <c r="GF174" s="16"/>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c r="HF174" s="16"/>
      <c r="HG174" s="16"/>
      <c r="HH174" s="150"/>
      <c r="HI174" s="150">
        <v>0</v>
      </c>
      <c r="HJ174" s="152" t="e">
        <v>#DIV/0!</v>
      </c>
      <c r="HK174" s="16"/>
      <c r="HL174" s="16"/>
      <c r="HM174" s="16"/>
      <c r="HN174" s="16"/>
      <c r="HO174" s="16"/>
      <c r="HP174" s="16"/>
      <c r="HQ174" s="16"/>
      <c r="HR174" s="16"/>
      <c r="HS174" s="16"/>
      <c r="HT174" s="16"/>
      <c r="HU174" s="16"/>
      <c r="HV174" s="16"/>
      <c r="HW174" s="16"/>
      <c r="HX174" s="16"/>
      <c r="HY174" s="16"/>
      <c r="HZ174" s="16"/>
      <c r="IA174" s="16"/>
      <c r="IB174" s="16"/>
      <c r="IC174" s="16"/>
      <c r="ID174" s="16"/>
      <c r="IE174" s="16"/>
      <c r="IF174" s="16"/>
      <c r="IG174" s="16"/>
      <c r="IH174" s="16"/>
      <c r="II174" s="16"/>
      <c r="IJ174" s="16"/>
      <c r="IK174" s="16"/>
      <c r="IL174" s="16"/>
      <c r="IM174" s="16"/>
      <c r="IN174" s="16"/>
      <c r="IO174" s="16"/>
      <c r="IP174" s="150"/>
      <c r="IQ174" s="150">
        <v>0</v>
      </c>
      <c r="IR174" s="152" t="e">
        <v>#DIV/0!</v>
      </c>
      <c r="IS174" s="16"/>
      <c r="IT174" s="16"/>
      <c r="IU174" s="16"/>
      <c r="IV174" s="16"/>
      <c r="IW174" s="16"/>
      <c r="IX174" s="16"/>
      <c r="IY174" s="16"/>
      <c r="IZ174" s="16"/>
      <c r="JA174" s="16"/>
      <c r="JB174" s="16"/>
      <c r="JC174" s="16"/>
      <c r="JD174" s="16"/>
      <c r="JE174" s="16"/>
      <c r="JF174" s="16"/>
      <c r="JG174" s="16"/>
      <c r="JH174" s="16"/>
      <c r="JI174" s="16"/>
      <c r="JJ174" s="16"/>
      <c r="JK174" s="16"/>
      <c r="JL174" s="16"/>
      <c r="JM174" s="16"/>
      <c r="JN174" s="16"/>
      <c r="JO174" s="16"/>
      <c r="JP174" s="16"/>
      <c r="JQ174" s="16"/>
      <c r="JR174" s="16"/>
      <c r="JS174" s="16"/>
      <c r="JT174" s="16"/>
      <c r="JU174" s="23"/>
      <c r="JV174" s="16"/>
      <c r="JW174" s="150"/>
      <c r="JX174" s="150">
        <v>0</v>
      </c>
      <c r="JY174" s="152" t="e">
        <v>#DIV/0!</v>
      </c>
      <c r="JZ174" s="16"/>
      <c r="KA174" s="16"/>
      <c r="KB174" s="16"/>
      <c r="KC174" s="16"/>
      <c r="KD174" s="16"/>
      <c r="KE174" s="16"/>
      <c r="KF174" s="16"/>
      <c r="KG174" s="16"/>
      <c r="KH174" s="16"/>
      <c r="KI174" s="16"/>
      <c r="KJ174" s="16"/>
      <c r="KK174" s="16"/>
      <c r="KL174" s="16"/>
      <c r="KM174" s="16"/>
      <c r="KN174" s="16"/>
      <c r="KO174" s="16"/>
      <c r="KP174" s="16"/>
      <c r="KQ174" s="16"/>
      <c r="KR174" s="16"/>
      <c r="KS174" s="16"/>
      <c r="KT174" s="16"/>
      <c r="KU174" s="16"/>
      <c r="KV174" s="16"/>
      <c r="KW174" s="16"/>
      <c r="KX174" s="16"/>
      <c r="KY174" s="16"/>
      <c r="KZ174" s="16"/>
      <c r="LA174" s="16"/>
      <c r="LB174" s="16"/>
      <c r="LC174" s="16"/>
      <c r="LD174" s="16"/>
      <c r="LE174" s="150"/>
      <c r="LF174" s="150">
        <v>0</v>
      </c>
      <c r="LG174" s="152" t="e">
        <v>#DIV/0!</v>
      </c>
      <c r="LH174" s="16"/>
      <c r="LI174" s="16"/>
      <c r="LJ174" s="16"/>
      <c r="LK174" s="16"/>
      <c r="LL174" s="16"/>
      <c r="LM174" s="16"/>
      <c r="LN174" s="16"/>
      <c r="LO174" s="16"/>
      <c r="LP174" s="16"/>
      <c r="LQ174" s="16"/>
      <c r="LR174" s="16"/>
      <c r="LS174" s="16"/>
      <c r="LT174" s="16"/>
      <c r="LU174" s="16"/>
      <c r="LV174" s="16"/>
      <c r="LW174" s="16"/>
      <c r="LX174" s="16"/>
      <c r="LY174" s="16"/>
      <c r="LZ174" s="16"/>
      <c r="MA174" s="16"/>
      <c r="MB174" s="16"/>
      <c r="MC174" s="16"/>
      <c r="MD174" s="16"/>
      <c r="ME174" s="16"/>
      <c r="MF174" s="16"/>
      <c r="MG174" s="16"/>
      <c r="MH174" s="16"/>
      <c r="MI174" s="16"/>
      <c r="MJ174" s="16"/>
      <c r="MK174" s="16"/>
      <c r="ML174" s="16"/>
    </row>
    <row r="175" spans="1:350" ht="13.9" hidden="1" customHeight="1" outlineLevel="3" x14ac:dyDescent="0.2">
      <c r="A175" s="186"/>
      <c r="B175" s="219"/>
      <c r="C175" s="215"/>
      <c r="D175" s="217"/>
      <c r="E175" s="176"/>
      <c r="F175" s="176"/>
      <c r="G175" s="176"/>
      <c r="H175" s="171"/>
      <c r="I175" s="171"/>
      <c r="J175" s="213"/>
      <c r="K175" s="213"/>
      <c r="L175" s="173"/>
      <c r="M175" s="173"/>
      <c r="N175" s="184"/>
      <c r="O175" s="157"/>
      <c r="P175" s="17" t="s">
        <v>26</v>
      </c>
      <c r="Q175" s="151"/>
      <c r="R175" s="151"/>
      <c r="S175" s="153"/>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151"/>
      <c r="AY175" s="151"/>
      <c r="AZ175" s="153"/>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151"/>
      <c r="CG175" s="151"/>
      <c r="CH175" s="153"/>
      <c r="CI175" s="141"/>
      <c r="CJ175" s="141"/>
      <c r="CK175" s="141"/>
      <c r="CL175" s="141"/>
      <c r="CM175" s="141"/>
      <c r="CN175" s="141"/>
      <c r="CO175" s="141"/>
      <c r="CP175" s="95"/>
      <c r="CQ175" s="95"/>
      <c r="CR175" s="95"/>
      <c r="CS175" s="95"/>
      <c r="CT175" s="95"/>
      <c r="CU175" s="95"/>
      <c r="CV175" s="95"/>
      <c r="CW175" s="141"/>
      <c r="CX175" s="141"/>
      <c r="CY175" s="141"/>
      <c r="CZ175" s="141"/>
      <c r="DA175" s="141"/>
      <c r="DB175" s="141"/>
      <c r="DC175" s="141"/>
      <c r="DD175" s="141"/>
      <c r="DE175" s="141"/>
      <c r="DF175" s="141"/>
      <c r="DG175" s="141"/>
      <c r="DH175" s="141"/>
      <c r="DI175" s="141"/>
      <c r="DJ175" s="141"/>
      <c r="DK175" s="141"/>
      <c r="DL175" s="141"/>
      <c r="DM175" s="141"/>
      <c r="DN175" s="151"/>
      <c r="DO175" s="151"/>
      <c r="DP175" s="153"/>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151"/>
      <c r="ET175" s="151"/>
      <c r="EU175" s="153"/>
      <c r="EV175" s="24"/>
      <c r="EW175" s="125"/>
      <c r="EX175" s="24"/>
      <c r="EY175" s="24"/>
      <c r="EZ175" s="24"/>
      <c r="FA175" s="24"/>
      <c r="FB175" s="24"/>
      <c r="FC175" s="24"/>
      <c r="FD175" s="24"/>
      <c r="FE175" s="24"/>
      <c r="FF175" s="24"/>
      <c r="FG175" s="24"/>
      <c r="FH175" s="24"/>
      <c r="FI175" s="24"/>
      <c r="FJ175" s="24"/>
      <c r="FK175" s="24"/>
      <c r="FL175" s="24"/>
      <c r="FM175" s="24"/>
      <c r="FN175" s="24"/>
      <c r="FO175" s="24"/>
      <c r="FP175" s="24"/>
      <c r="FQ175" s="24"/>
      <c r="FR175" s="24"/>
      <c r="FS175" s="24"/>
      <c r="FT175" s="24">
        <v>5</v>
      </c>
      <c r="FU175" s="24"/>
      <c r="FV175" s="24"/>
      <c r="FW175" s="24"/>
      <c r="FX175" s="24"/>
      <c r="FY175" s="24"/>
      <c r="FZ175" s="24"/>
      <c r="GA175" s="151"/>
      <c r="GB175" s="151"/>
      <c r="GC175" s="153"/>
      <c r="GD175" s="24"/>
      <c r="GE175" s="24"/>
      <c r="GF175" s="24"/>
      <c r="GG175" s="24"/>
      <c r="GH175" s="24"/>
      <c r="GI175" s="24"/>
      <c r="GJ175" s="24"/>
      <c r="GK175" s="24"/>
      <c r="GL175" s="24"/>
      <c r="GM175" s="24"/>
      <c r="GN175" s="24"/>
      <c r="GO175" s="24"/>
      <c r="GP175" s="24"/>
      <c r="GQ175" s="24"/>
      <c r="GR175" s="24"/>
      <c r="GS175" s="24"/>
      <c r="GT175" s="24"/>
      <c r="GU175" s="24"/>
      <c r="GV175" s="24"/>
      <c r="GW175" s="24"/>
      <c r="GX175" s="24"/>
      <c r="GY175" s="24"/>
      <c r="GZ175" s="24"/>
      <c r="HA175" s="24"/>
      <c r="HB175" s="24"/>
      <c r="HC175" s="24"/>
      <c r="HD175" s="24"/>
      <c r="HE175" s="24"/>
      <c r="HF175" s="24"/>
      <c r="HG175" s="24"/>
      <c r="HH175" s="151"/>
      <c r="HI175" s="151"/>
      <c r="HJ175" s="153"/>
      <c r="HK175" s="24"/>
      <c r="HL175" s="24"/>
      <c r="HM175" s="24"/>
      <c r="HN175" s="24"/>
      <c r="HO175" s="24"/>
      <c r="HP175" s="24"/>
      <c r="HQ175" s="24"/>
      <c r="HR175" s="24"/>
      <c r="HS175" s="24"/>
      <c r="HT175" s="24"/>
      <c r="HU175" s="24"/>
      <c r="HV175" s="24"/>
      <c r="HW175" s="24"/>
      <c r="HX175" s="24"/>
      <c r="HY175" s="24"/>
      <c r="HZ175" s="24"/>
      <c r="IA175" s="24"/>
      <c r="IB175" s="24"/>
      <c r="IC175" s="24"/>
      <c r="ID175" s="24"/>
      <c r="IE175" s="24"/>
      <c r="IF175" s="24"/>
      <c r="IG175" s="24"/>
      <c r="IH175" s="24"/>
      <c r="II175" s="24"/>
      <c r="IJ175" s="24"/>
      <c r="IK175" s="24"/>
      <c r="IL175" s="24"/>
      <c r="IM175" s="24"/>
      <c r="IN175" s="24"/>
      <c r="IO175" s="24"/>
      <c r="IP175" s="151"/>
      <c r="IQ175" s="151"/>
      <c r="IR175" s="153"/>
      <c r="IS175" s="24"/>
      <c r="IT175" s="24"/>
      <c r="IU175" s="24"/>
      <c r="IV175" s="24"/>
      <c r="IW175" s="24"/>
      <c r="IX175" s="24"/>
      <c r="IY175" s="24"/>
      <c r="IZ175" s="24"/>
      <c r="JA175" s="24"/>
      <c r="JB175" s="24"/>
      <c r="JC175" s="24"/>
      <c r="JD175" s="24"/>
      <c r="JE175" s="24"/>
      <c r="JF175" s="24"/>
      <c r="JG175" s="24"/>
      <c r="JH175" s="24"/>
      <c r="JI175" s="24"/>
      <c r="JJ175" s="24"/>
      <c r="JK175" s="24"/>
      <c r="JL175" s="24"/>
      <c r="JM175" s="24"/>
      <c r="JN175" s="24"/>
      <c r="JO175" s="24"/>
      <c r="JP175" s="24"/>
      <c r="JQ175" s="24"/>
      <c r="JR175" s="24"/>
      <c r="JS175" s="24"/>
      <c r="JT175" s="24"/>
      <c r="JU175" s="25"/>
      <c r="JV175" s="24"/>
      <c r="JW175" s="151"/>
      <c r="JX175" s="151"/>
      <c r="JY175" s="153"/>
      <c r="JZ175" s="24"/>
      <c r="KA175" s="24"/>
      <c r="KB175" s="24"/>
      <c r="KC175" s="24"/>
      <c r="KD175" s="24"/>
      <c r="KE175" s="24"/>
      <c r="KF175" s="24"/>
      <c r="KG175" s="24"/>
      <c r="KH175" s="24"/>
      <c r="KI175" s="24"/>
      <c r="KJ175" s="24"/>
      <c r="KK175" s="24"/>
      <c r="KL175" s="24"/>
      <c r="KM175" s="24"/>
      <c r="KN175" s="24"/>
      <c r="KO175" s="24"/>
      <c r="KP175" s="24"/>
      <c r="KQ175" s="24"/>
      <c r="KR175" s="24"/>
      <c r="KS175" s="24"/>
      <c r="KT175" s="24"/>
      <c r="KU175" s="24"/>
      <c r="KV175" s="24"/>
      <c r="KW175" s="24"/>
      <c r="KX175" s="24"/>
      <c r="KY175" s="24"/>
      <c r="KZ175" s="24"/>
      <c r="LA175" s="24"/>
      <c r="LB175" s="24"/>
      <c r="LC175" s="24"/>
      <c r="LD175" s="24"/>
      <c r="LE175" s="151"/>
      <c r="LF175" s="151"/>
      <c r="LG175" s="153"/>
      <c r="LH175" s="24"/>
      <c r="LI175" s="24"/>
      <c r="LJ175" s="24"/>
      <c r="LK175" s="24"/>
      <c r="LL175" s="24"/>
      <c r="LM175" s="24"/>
      <c r="LN175" s="24"/>
      <c r="LO175" s="24"/>
      <c r="LP175" s="24"/>
      <c r="LQ175" s="24"/>
      <c r="LR175" s="24"/>
      <c r="LS175" s="24"/>
      <c r="LT175" s="24"/>
      <c r="LU175" s="24"/>
      <c r="LV175" s="24"/>
      <c r="LW175" s="24"/>
      <c r="LX175" s="24"/>
      <c r="LY175" s="24"/>
      <c r="LZ175" s="24"/>
      <c r="MA175" s="24"/>
      <c r="MB175" s="24"/>
      <c r="MC175" s="24"/>
      <c r="MD175" s="24"/>
      <c r="ME175" s="24"/>
      <c r="MF175" s="24"/>
      <c r="MG175" s="24"/>
      <c r="MH175" s="24"/>
      <c r="MI175" s="24"/>
      <c r="MJ175" s="24"/>
      <c r="MK175" s="24"/>
      <c r="ML175" s="24"/>
    </row>
    <row r="176" spans="1:350" ht="13.9" hidden="1" customHeight="1" outlineLevel="3" x14ac:dyDescent="0.2">
      <c r="A176" s="185" t="s">
        <v>162</v>
      </c>
      <c r="B176" s="218" t="s">
        <v>805</v>
      </c>
      <c r="C176" s="214" t="s">
        <v>38</v>
      </c>
      <c r="D176" s="216">
        <v>5.7</v>
      </c>
      <c r="E176" s="175"/>
      <c r="F176" s="175">
        <f>D176-E176</f>
        <v>5.7</v>
      </c>
      <c r="G176" s="175" t="s">
        <v>844</v>
      </c>
      <c r="H176" s="170" t="s">
        <v>854</v>
      </c>
      <c r="I176" s="170" t="s">
        <v>879</v>
      </c>
      <c r="J176" s="212">
        <f ca="1">E176+Q176+AX176+CF176+DN176+ES176+GA176+HH176+IP176+JW176+LE176</f>
        <v>5.7</v>
      </c>
      <c r="K176" s="212">
        <f>E176+R176+AY176+CG176+DO176+ET176+GB176+HI176+IQ176+JX176+LF176</f>
        <v>5.7</v>
      </c>
      <c r="L176" s="172">
        <f ca="1">K176/J176</f>
        <v>1</v>
      </c>
      <c r="M176" s="172">
        <f>K176/D176</f>
        <v>1</v>
      </c>
      <c r="N176" s="183">
        <f ca="1">SUMIF($EV$8:$FZ$9,$O$5,$EV177:$FZ177)-SUMIF($EV$8:$FZ$9,$Q$5,$EV177:$FZ177)</f>
        <v>0</v>
      </c>
      <c r="O176" s="156"/>
      <c r="P176" s="16" t="s">
        <v>25</v>
      </c>
      <c r="Q176" s="150">
        <v>0</v>
      </c>
      <c r="R176" s="150">
        <v>0</v>
      </c>
      <c r="S176" s="152" t="e">
        <v>#DIV/0!</v>
      </c>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50">
        <f t="shared" ca="1" si="411"/>
        <v>0</v>
      </c>
      <c r="AY176" s="150">
        <f>SUM(BA177:CE177)</f>
        <v>0</v>
      </c>
      <c r="AZ176" s="152" t="e">
        <f ca="1">AY176/AX176</f>
        <v>#DIV/0!</v>
      </c>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50">
        <f t="shared" ref="CF176" si="465">SUM(CI176:DM176)</f>
        <v>0</v>
      </c>
      <c r="CG176" s="150">
        <f>SUM(CI177:DM177)</f>
        <v>0</v>
      </c>
      <c r="CH176" s="152" t="e">
        <f>CG176/CF176</f>
        <v>#DIV/0!</v>
      </c>
      <c r="CI176" s="129"/>
      <c r="CJ176" s="129"/>
      <c r="CK176" s="129"/>
      <c r="CL176" s="129"/>
      <c r="CM176" s="129"/>
      <c r="CN176" s="129"/>
      <c r="CO176" s="129"/>
      <c r="CP176" s="101"/>
      <c r="CQ176" s="101"/>
      <c r="CR176" s="101"/>
      <c r="CS176" s="101"/>
      <c r="CT176" s="101"/>
      <c r="CU176" s="101"/>
      <c r="CV176" s="101"/>
      <c r="CW176" s="129"/>
      <c r="CX176" s="129"/>
      <c r="CY176" s="129"/>
      <c r="CZ176" s="129"/>
      <c r="DA176" s="129"/>
      <c r="DB176" s="129"/>
      <c r="DC176" s="129"/>
      <c r="DD176" s="129"/>
      <c r="DE176" s="129"/>
      <c r="DF176" s="129"/>
      <c r="DG176" s="129"/>
      <c r="DH176" s="129"/>
      <c r="DI176" s="129"/>
      <c r="DJ176" s="129"/>
      <c r="DK176" s="129"/>
      <c r="DL176" s="129"/>
      <c r="DM176" s="129"/>
      <c r="DN176" s="150">
        <f t="shared" ref="DN176" si="466">SUM(DQ176:ER176)</f>
        <v>0</v>
      </c>
      <c r="DO176" s="150">
        <f>SUM(DQ177:ER177)</f>
        <v>0</v>
      </c>
      <c r="DP176" s="152" t="e">
        <f t="shared" si="424"/>
        <v>#DIV/0!</v>
      </c>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50">
        <f t="shared" ca="1" si="337"/>
        <v>5.7</v>
      </c>
      <c r="ET176" s="150">
        <f t="shared" si="460"/>
        <v>5.7</v>
      </c>
      <c r="EU176" s="152">
        <f t="shared" ca="1" si="461"/>
        <v>1</v>
      </c>
      <c r="EV176" s="16"/>
      <c r="EW176" s="67"/>
      <c r="EX176" s="16"/>
      <c r="EY176" s="16"/>
      <c r="EZ176" s="16"/>
      <c r="FA176" s="16"/>
      <c r="FB176" s="16"/>
      <c r="FC176" s="16"/>
      <c r="FD176" s="16"/>
      <c r="FE176" s="16"/>
      <c r="FF176" s="16"/>
      <c r="FG176" s="16"/>
      <c r="FH176" s="16"/>
      <c r="FI176" s="16"/>
      <c r="FJ176" s="16">
        <v>2</v>
      </c>
      <c r="FK176" s="16">
        <v>2</v>
      </c>
      <c r="FL176" s="16">
        <v>1.7</v>
      </c>
      <c r="FM176" s="16"/>
      <c r="FN176" s="16"/>
      <c r="FO176" s="16"/>
      <c r="FP176" s="16"/>
      <c r="FQ176" s="16"/>
      <c r="FR176" s="16"/>
      <c r="FS176" s="16"/>
      <c r="FT176" s="16"/>
      <c r="FU176" s="16"/>
      <c r="FV176" s="16"/>
      <c r="FW176" s="16"/>
      <c r="FX176" s="16"/>
      <c r="FY176" s="16"/>
      <c r="FZ176" s="16"/>
      <c r="GA176" s="150">
        <f t="shared" ref="GA176" ca="1" si="467">SUMIF($GD$8:$HG$9,$O$5,GD176:HG176)</f>
        <v>0</v>
      </c>
      <c r="GB176" s="150">
        <f t="shared" ref="GB176" si="468">SUM(GD177:HG177)</f>
        <v>0</v>
      </c>
      <c r="GC176" s="152" t="e">
        <f t="shared" ref="GC176" ca="1" si="469">GB176/GA176</f>
        <v>#DIV/0!</v>
      </c>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50"/>
      <c r="HI176" s="150">
        <v>0</v>
      </c>
      <c r="HJ176" s="152" t="e">
        <v>#DIV/0!</v>
      </c>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50"/>
      <c r="IQ176" s="150">
        <v>0</v>
      </c>
      <c r="IR176" s="152" t="e">
        <v>#DIV/0!</v>
      </c>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c r="JO176" s="16"/>
      <c r="JP176" s="16"/>
      <c r="JQ176" s="16"/>
      <c r="JR176" s="16"/>
      <c r="JS176" s="16"/>
      <c r="JT176" s="16"/>
      <c r="JU176" s="23"/>
      <c r="JV176" s="16"/>
      <c r="JW176" s="150"/>
      <c r="JX176" s="150">
        <v>0</v>
      </c>
      <c r="JY176" s="152" t="e">
        <v>#DIV/0!</v>
      </c>
      <c r="JZ176" s="16"/>
      <c r="KA176" s="16"/>
      <c r="KB176" s="16"/>
      <c r="KC176" s="16"/>
      <c r="KD176" s="16"/>
      <c r="KE176" s="16"/>
      <c r="KF176" s="16"/>
      <c r="KG176" s="16"/>
      <c r="KH176" s="16"/>
      <c r="KI176" s="16"/>
      <c r="KJ176" s="16"/>
      <c r="KK176" s="16"/>
      <c r="KL176" s="16"/>
      <c r="KM176" s="16"/>
      <c r="KN176" s="16"/>
      <c r="KO176" s="16"/>
      <c r="KP176" s="16"/>
      <c r="KQ176" s="16"/>
      <c r="KR176" s="16"/>
      <c r="KS176" s="16"/>
      <c r="KT176" s="16"/>
      <c r="KU176" s="16"/>
      <c r="KV176" s="16"/>
      <c r="KW176" s="16"/>
      <c r="KX176" s="16"/>
      <c r="KY176" s="16"/>
      <c r="KZ176" s="16"/>
      <c r="LA176" s="16"/>
      <c r="LB176" s="16"/>
      <c r="LC176" s="16"/>
      <c r="LD176" s="16"/>
      <c r="LE176" s="150"/>
      <c r="LF176" s="150">
        <v>0</v>
      </c>
      <c r="LG176" s="152" t="e">
        <v>#DIV/0!</v>
      </c>
      <c r="LH176" s="16"/>
      <c r="LI176" s="16"/>
      <c r="LJ176" s="16"/>
      <c r="LK176" s="16"/>
      <c r="LL176" s="16"/>
      <c r="LM176" s="16"/>
      <c r="LN176" s="16"/>
      <c r="LO176" s="16"/>
      <c r="LP176" s="16"/>
      <c r="LQ176" s="16"/>
      <c r="LR176" s="16"/>
      <c r="LS176" s="16"/>
      <c r="LT176" s="16"/>
      <c r="LU176" s="16"/>
      <c r="LV176" s="16"/>
      <c r="LW176" s="16"/>
      <c r="LX176" s="16"/>
      <c r="LY176" s="16"/>
      <c r="LZ176" s="16"/>
      <c r="MA176" s="16"/>
      <c r="MB176" s="16"/>
      <c r="MC176" s="16"/>
      <c r="MD176" s="16"/>
      <c r="ME176" s="16"/>
      <c r="MF176" s="16"/>
      <c r="MG176" s="16"/>
      <c r="MH176" s="16"/>
      <c r="MI176" s="16"/>
      <c r="MJ176" s="16"/>
      <c r="MK176" s="16"/>
      <c r="ML176" s="16"/>
    </row>
    <row r="177" spans="1:350" ht="13.9" hidden="1" customHeight="1" outlineLevel="3" x14ac:dyDescent="0.2">
      <c r="A177" s="186"/>
      <c r="B177" s="219"/>
      <c r="C177" s="215"/>
      <c r="D177" s="217"/>
      <c r="E177" s="176"/>
      <c r="F177" s="176"/>
      <c r="G177" s="176"/>
      <c r="H177" s="171"/>
      <c r="I177" s="171"/>
      <c r="J177" s="213"/>
      <c r="K177" s="213"/>
      <c r="L177" s="173"/>
      <c r="M177" s="173"/>
      <c r="N177" s="184"/>
      <c r="O177" s="157"/>
      <c r="P177" s="17" t="s">
        <v>26</v>
      </c>
      <c r="Q177" s="151"/>
      <c r="R177" s="151"/>
      <c r="S177" s="153"/>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151"/>
      <c r="AY177" s="151"/>
      <c r="AZ177" s="153"/>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151"/>
      <c r="CG177" s="151"/>
      <c r="CH177" s="153"/>
      <c r="CI177" s="141"/>
      <c r="CJ177" s="141"/>
      <c r="CK177" s="141"/>
      <c r="CL177" s="141"/>
      <c r="CM177" s="141"/>
      <c r="CN177" s="141"/>
      <c r="CO177" s="141"/>
      <c r="CP177" s="95"/>
      <c r="CQ177" s="95"/>
      <c r="CR177" s="95"/>
      <c r="CS177" s="95"/>
      <c r="CT177" s="95"/>
      <c r="CU177" s="95"/>
      <c r="CV177" s="95"/>
      <c r="CW177" s="141"/>
      <c r="CX177" s="141"/>
      <c r="CY177" s="141"/>
      <c r="CZ177" s="141"/>
      <c r="DA177" s="141"/>
      <c r="DB177" s="141"/>
      <c r="DC177" s="141"/>
      <c r="DD177" s="141"/>
      <c r="DE177" s="141"/>
      <c r="DF177" s="141"/>
      <c r="DG177" s="141"/>
      <c r="DH177" s="141"/>
      <c r="DI177" s="141"/>
      <c r="DJ177" s="141"/>
      <c r="DK177" s="141"/>
      <c r="DL177" s="141"/>
      <c r="DM177" s="141"/>
      <c r="DN177" s="151"/>
      <c r="DO177" s="151"/>
      <c r="DP177" s="153"/>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151"/>
      <c r="ET177" s="151"/>
      <c r="EU177" s="153"/>
      <c r="EV177" s="24"/>
      <c r="EW177" s="125"/>
      <c r="EX177" s="24"/>
      <c r="EY177" s="24"/>
      <c r="EZ177" s="24"/>
      <c r="FA177" s="24"/>
      <c r="FB177" s="24"/>
      <c r="FC177" s="24"/>
      <c r="FD177" s="24"/>
      <c r="FE177" s="24"/>
      <c r="FF177" s="24"/>
      <c r="FG177" s="24"/>
      <c r="FH177" s="24"/>
      <c r="FI177" s="24"/>
      <c r="FJ177" s="24"/>
      <c r="FK177" s="24"/>
      <c r="FL177" s="24"/>
      <c r="FM177" s="24"/>
      <c r="FN177" s="24"/>
      <c r="FO177" s="24"/>
      <c r="FP177" s="24"/>
      <c r="FQ177" s="24"/>
      <c r="FR177" s="24"/>
      <c r="FS177" s="24"/>
      <c r="FT177" s="142">
        <v>5.7</v>
      </c>
      <c r="FU177" s="24"/>
      <c r="FV177" s="24"/>
      <c r="FW177" s="24"/>
      <c r="FX177" s="24"/>
      <c r="FY177" s="24"/>
      <c r="FZ177" s="24"/>
      <c r="GA177" s="151"/>
      <c r="GB177" s="151"/>
      <c r="GC177" s="153"/>
      <c r="GD177" s="24"/>
      <c r="GE177" s="24"/>
      <c r="GF177" s="24"/>
      <c r="GG177" s="24"/>
      <c r="GH177" s="24"/>
      <c r="GI177" s="24"/>
      <c r="GJ177" s="24"/>
      <c r="GK177" s="24"/>
      <c r="GL177" s="24"/>
      <c r="GM177" s="24"/>
      <c r="GN177" s="24"/>
      <c r="GO177" s="24"/>
      <c r="GP177" s="24"/>
      <c r="GQ177" s="24"/>
      <c r="GR177" s="24"/>
      <c r="GS177" s="24"/>
      <c r="GT177" s="24"/>
      <c r="GU177" s="24"/>
      <c r="GV177" s="24"/>
      <c r="GW177" s="24"/>
      <c r="GX177" s="24"/>
      <c r="GY177" s="24"/>
      <c r="GZ177" s="24"/>
      <c r="HA177" s="24"/>
      <c r="HB177" s="24"/>
      <c r="HC177" s="24"/>
      <c r="HD177" s="24"/>
      <c r="HE177" s="24"/>
      <c r="HF177" s="24"/>
      <c r="HG177" s="24"/>
      <c r="HH177" s="151"/>
      <c r="HI177" s="151"/>
      <c r="HJ177" s="153"/>
      <c r="HK177" s="24"/>
      <c r="HL177" s="24"/>
      <c r="HM177" s="24"/>
      <c r="HN177" s="24"/>
      <c r="HO177" s="24"/>
      <c r="HP177" s="24"/>
      <c r="HQ177" s="24"/>
      <c r="HR177" s="24"/>
      <c r="HS177" s="24"/>
      <c r="HT177" s="24"/>
      <c r="HU177" s="24"/>
      <c r="HV177" s="24"/>
      <c r="HW177" s="24"/>
      <c r="HX177" s="24"/>
      <c r="HY177" s="24"/>
      <c r="HZ177" s="24"/>
      <c r="IA177" s="24"/>
      <c r="IB177" s="24"/>
      <c r="IC177" s="24"/>
      <c r="ID177" s="24"/>
      <c r="IE177" s="24"/>
      <c r="IF177" s="24"/>
      <c r="IG177" s="24"/>
      <c r="IH177" s="24"/>
      <c r="II177" s="24"/>
      <c r="IJ177" s="24"/>
      <c r="IK177" s="24"/>
      <c r="IL177" s="24"/>
      <c r="IM177" s="24"/>
      <c r="IN177" s="24"/>
      <c r="IO177" s="24"/>
      <c r="IP177" s="151"/>
      <c r="IQ177" s="151"/>
      <c r="IR177" s="153"/>
      <c r="IS177" s="24"/>
      <c r="IT177" s="24"/>
      <c r="IU177" s="24"/>
      <c r="IV177" s="24"/>
      <c r="IW177" s="24"/>
      <c r="IX177" s="24"/>
      <c r="IY177" s="24"/>
      <c r="IZ177" s="24"/>
      <c r="JA177" s="24"/>
      <c r="JB177" s="24"/>
      <c r="JC177" s="24"/>
      <c r="JD177" s="24"/>
      <c r="JE177" s="24"/>
      <c r="JF177" s="24"/>
      <c r="JG177" s="24"/>
      <c r="JH177" s="24"/>
      <c r="JI177" s="24"/>
      <c r="JJ177" s="24"/>
      <c r="JK177" s="24"/>
      <c r="JL177" s="24"/>
      <c r="JM177" s="24"/>
      <c r="JN177" s="24"/>
      <c r="JO177" s="24"/>
      <c r="JP177" s="24"/>
      <c r="JQ177" s="24"/>
      <c r="JR177" s="24"/>
      <c r="JS177" s="24"/>
      <c r="JT177" s="24"/>
      <c r="JU177" s="25"/>
      <c r="JV177" s="24"/>
      <c r="JW177" s="151"/>
      <c r="JX177" s="151"/>
      <c r="JY177" s="153"/>
      <c r="JZ177" s="24"/>
      <c r="KA177" s="24"/>
      <c r="KB177" s="24"/>
      <c r="KC177" s="24"/>
      <c r="KD177" s="24"/>
      <c r="KE177" s="24"/>
      <c r="KF177" s="24"/>
      <c r="KG177" s="24"/>
      <c r="KH177" s="24"/>
      <c r="KI177" s="24"/>
      <c r="KJ177" s="24"/>
      <c r="KK177" s="24"/>
      <c r="KL177" s="24"/>
      <c r="KM177" s="24"/>
      <c r="KN177" s="24"/>
      <c r="KO177" s="24"/>
      <c r="KP177" s="24"/>
      <c r="KQ177" s="24"/>
      <c r="KR177" s="24"/>
      <c r="KS177" s="24"/>
      <c r="KT177" s="24"/>
      <c r="KU177" s="24"/>
      <c r="KV177" s="24"/>
      <c r="KW177" s="24"/>
      <c r="KX177" s="24"/>
      <c r="KY177" s="24"/>
      <c r="KZ177" s="24"/>
      <c r="LA177" s="24"/>
      <c r="LB177" s="24"/>
      <c r="LC177" s="24"/>
      <c r="LD177" s="24"/>
      <c r="LE177" s="151"/>
      <c r="LF177" s="151"/>
      <c r="LG177" s="153"/>
      <c r="LH177" s="24"/>
      <c r="LI177" s="24"/>
      <c r="LJ177" s="24"/>
      <c r="LK177" s="24"/>
      <c r="LL177" s="24"/>
      <c r="LM177" s="24"/>
      <c r="LN177" s="24"/>
      <c r="LO177" s="24"/>
      <c r="LP177" s="24"/>
      <c r="LQ177" s="24"/>
      <c r="LR177" s="24"/>
      <c r="LS177" s="24"/>
      <c r="LT177" s="24"/>
      <c r="LU177" s="24"/>
      <c r="LV177" s="24"/>
      <c r="LW177" s="24"/>
      <c r="LX177" s="24"/>
      <c r="LY177" s="24"/>
      <c r="LZ177" s="24"/>
      <c r="MA177" s="24"/>
      <c r="MB177" s="24"/>
      <c r="MC177" s="24"/>
      <c r="MD177" s="24"/>
      <c r="ME177" s="24"/>
      <c r="MF177" s="24"/>
      <c r="MG177" s="24"/>
      <c r="MH177" s="24"/>
      <c r="MI177" s="24"/>
      <c r="MJ177" s="24"/>
      <c r="MK177" s="24"/>
      <c r="ML177" s="24"/>
    </row>
    <row r="178" spans="1:350" ht="13.9" hidden="1" customHeight="1" outlineLevel="3" x14ac:dyDescent="0.2">
      <c r="A178" s="185" t="s">
        <v>163</v>
      </c>
      <c r="B178" s="218" t="s">
        <v>116</v>
      </c>
      <c r="C178" s="214" t="s">
        <v>37</v>
      </c>
      <c r="D178" s="216">
        <v>89.375399999999999</v>
      </c>
      <c r="E178" s="175"/>
      <c r="F178" s="175">
        <f>D178-E178</f>
        <v>89.375399999999999</v>
      </c>
      <c r="G178" s="175" t="s">
        <v>846</v>
      </c>
      <c r="H178" s="170" t="s">
        <v>940</v>
      </c>
      <c r="I178" s="170" t="s">
        <v>941</v>
      </c>
      <c r="J178" s="212">
        <f ca="1">E178+Q178+AX178+CF178+DN178+ES178+GA178+HH178+IP178+JW178+LE178</f>
        <v>0</v>
      </c>
      <c r="K178" s="212">
        <f>E178+R178+AY178+CG178+DO178+ET178+GB178+HI178+IQ178+JX178+LF178</f>
        <v>0</v>
      </c>
      <c r="L178" s="172" t="e">
        <f ca="1">K178/J178</f>
        <v>#DIV/0!</v>
      </c>
      <c r="M178" s="172">
        <f>K178/D178</f>
        <v>0</v>
      </c>
      <c r="N178" s="183">
        <f ca="1">SUMIF($EV$8:$FZ$9,$O$5,$EV179:$FZ179)-SUMIF($EV$8:$FZ$9,$Q$5,$EV179:$FZ179)</f>
        <v>0</v>
      </c>
      <c r="O178" s="156"/>
      <c r="P178" s="16" t="s">
        <v>25</v>
      </c>
      <c r="Q178" s="150">
        <v>0</v>
      </c>
      <c r="R178" s="150">
        <v>0</v>
      </c>
      <c r="S178" s="152" t="e">
        <v>#DIV/0!</v>
      </c>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50">
        <f t="shared" ca="1" si="411"/>
        <v>0</v>
      </c>
      <c r="AY178" s="150">
        <f>SUM(BA179:CE179)</f>
        <v>0</v>
      </c>
      <c r="AZ178" s="152" t="e">
        <f ca="1">AY178/AX178</f>
        <v>#DIV/0!</v>
      </c>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50">
        <f t="shared" ref="CF178" si="470">SUM(CI178:DM178)</f>
        <v>0</v>
      </c>
      <c r="CG178" s="150">
        <f>SUM(CI179:DM179)</f>
        <v>0</v>
      </c>
      <c r="CH178" s="152" t="e">
        <f>CG178/CF178</f>
        <v>#DIV/0!</v>
      </c>
      <c r="CI178" s="129"/>
      <c r="CJ178" s="129"/>
      <c r="CK178" s="129"/>
      <c r="CL178" s="129"/>
      <c r="CM178" s="129"/>
      <c r="CN178" s="129"/>
      <c r="CO178" s="129"/>
      <c r="CP178" s="101"/>
      <c r="CQ178" s="101"/>
      <c r="CR178" s="101"/>
      <c r="CS178" s="101"/>
      <c r="CT178" s="101"/>
      <c r="CU178" s="101"/>
      <c r="CV178" s="101"/>
      <c r="CW178" s="129"/>
      <c r="CX178" s="129"/>
      <c r="CY178" s="129"/>
      <c r="CZ178" s="129"/>
      <c r="DA178" s="129"/>
      <c r="DB178" s="129"/>
      <c r="DC178" s="129"/>
      <c r="DD178" s="129"/>
      <c r="DE178" s="129"/>
      <c r="DF178" s="129"/>
      <c r="DG178" s="129"/>
      <c r="DH178" s="129"/>
      <c r="DI178" s="129"/>
      <c r="DJ178" s="129"/>
      <c r="DK178" s="129"/>
      <c r="DL178" s="129"/>
      <c r="DM178" s="129"/>
      <c r="DN178" s="150">
        <f t="shared" ref="DN178" si="471">SUM(DQ178:ER178)</f>
        <v>0</v>
      </c>
      <c r="DO178" s="150">
        <f>SUM(DQ179:ER179)</f>
        <v>0</v>
      </c>
      <c r="DP178" s="152" t="e">
        <f t="shared" si="424"/>
        <v>#DIV/0!</v>
      </c>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50">
        <f t="shared" ca="1" si="337"/>
        <v>0</v>
      </c>
      <c r="ET178" s="150">
        <f t="shared" si="460"/>
        <v>0</v>
      </c>
      <c r="EU178" s="152" t="e">
        <f t="shared" ca="1" si="461"/>
        <v>#DIV/0!</v>
      </c>
      <c r="EV178" s="16"/>
      <c r="EW178" s="67"/>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50">
        <f t="shared" ref="GA178" ca="1" si="472">SUMIF($GD$8:$HG$9,$O$5,GD178:HG178)</f>
        <v>0</v>
      </c>
      <c r="GB178" s="150">
        <f t="shared" ref="GB178" si="473">SUM(GD179:HG179)</f>
        <v>0</v>
      </c>
      <c r="GC178" s="152" t="e">
        <f t="shared" ref="GC178" ca="1" si="474">GB178/GA178</f>
        <v>#DIV/0!</v>
      </c>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50"/>
      <c r="HI178" s="150">
        <v>0</v>
      </c>
      <c r="HJ178" s="152" t="e">
        <v>#DIV/0!</v>
      </c>
      <c r="HK178" s="16"/>
      <c r="HL178" s="16"/>
      <c r="HM178" s="16"/>
      <c r="HN178" s="16">
        <v>20</v>
      </c>
      <c r="HO178" s="16">
        <v>20</v>
      </c>
      <c r="HP178" s="16">
        <v>20</v>
      </c>
      <c r="HQ178" s="16">
        <v>10</v>
      </c>
      <c r="HR178" s="16">
        <v>10</v>
      </c>
      <c r="HS178" s="16">
        <v>9.3800000000000008</v>
      </c>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50"/>
      <c r="IQ178" s="150">
        <v>0</v>
      </c>
      <c r="IR178" s="152" t="e">
        <v>#DIV/0!</v>
      </c>
      <c r="IS178" s="16"/>
      <c r="IT178" s="16"/>
      <c r="IU178" s="16"/>
      <c r="IV178" s="16"/>
      <c r="IW178" s="16"/>
      <c r="IX178" s="16"/>
      <c r="IY178" s="16"/>
      <c r="IZ178" s="16"/>
      <c r="JA178" s="16"/>
      <c r="JB178" s="16"/>
      <c r="JC178" s="16"/>
      <c r="JD178" s="16"/>
      <c r="JE178" s="16"/>
      <c r="JF178" s="16"/>
      <c r="JG178" s="16"/>
      <c r="JH178" s="16"/>
      <c r="JI178" s="16"/>
      <c r="JJ178" s="16"/>
      <c r="JK178" s="16"/>
      <c r="JL178" s="16"/>
      <c r="JM178" s="16"/>
      <c r="JN178" s="16"/>
      <c r="JO178" s="16"/>
      <c r="JP178" s="16"/>
      <c r="JQ178" s="16"/>
      <c r="JR178" s="16"/>
      <c r="JS178" s="16"/>
      <c r="JT178" s="16"/>
      <c r="JU178" s="23"/>
      <c r="JV178" s="16"/>
      <c r="JW178" s="150"/>
      <c r="JX178" s="150">
        <v>0</v>
      </c>
      <c r="JY178" s="152" t="e">
        <v>#DIV/0!</v>
      </c>
      <c r="JZ178" s="16"/>
      <c r="KA178" s="16"/>
      <c r="KB178" s="16"/>
      <c r="KC178" s="16"/>
      <c r="KD178" s="16"/>
      <c r="KE178" s="16"/>
      <c r="KF178" s="16"/>
      <c r="KG178" s="16"/>
      <c r="KH178" s="16"/>
      <c r="KI178" s="16"/>
      <c r="KJ178" s="16"/>
      <c r="KK178" s="16"/>
      <c r="KL178" s="16"/>
      <c r="KM178" s="16"/>
      <c r="KN178" s="16"/>
      <c r="KO178" s="16"/>
      <c r="KP178" s="16"/>
      <c r="KQ178" s="16"/>
      <c r="KR178" s="16"/>
      <c r="KS178" s="16"/>
      <c r="KT178" s="16"/>
      <c r="KU178" s="16"/>
      <c r="KV178" s="16"/>
      <c r="KW178" s="16"/>
      <c r="KX178" s="16"/>
      <c r="KY178" s="16"/>
      <c r="KZ178" s="16"/>
      <c r="LA178" s="16"/>
      <c r="LB178" s="16"/>
      <c r="LC178" s="16"/>
      <c r="LD178" s="16"/>
      <c r="LE178" s="150"/>
      <c r="LF178" s="150">
        <v>0</v>
      </c>
      <c r="LG178" s="152" t="e">
        <v>#DIV/0!</v>
      </c>
      <c r="LH178" s="16"/>
      <c r="LI178" s="16"/>
      <c r="LJ178" s="16"/>
      <c r="LK178" s="16"/>
      <c r="LL178" s="16"/>
      <c r="LM178" s="16"/>
      <c r="LN178" s="16"/>
      <c r="LO178" s="16"/>
      <c r="LP178" s="16"/>
      <c r="LQ178" s="16"/>
      <c r="LR178" s="16"/>
      <c r="LS178" s="16"/>
      <c r="LT178" s="16"/>
      <c r="LU178" s="16"/>
      <c r="LV178" s="16"/>
      <c r="LW178" s="16"/>
      <c r="LX178" s="16"/>
      <c r="LY178" s="16"/>
      <c r="LZ178" s="16"/>
      <c r="MA178" s="16"/>
      <c r="MB178" s="16"/>
      <c r="MC178" s="16"/>
      <c r="MD178" s="16"/>
      <c r="ME178" s="16"/>
      <c r="MF178" s="16"/>
      <c r="MG178" s="16"/>
      <c r="MH178" s="16"/>
      <c r="MI178" s="16"/>
      <c r="MJ178" s="16"/>
      <c r="MK178" s="16"/>
      <c r="ML178" s="16"/>
    </row>
    <row r="179" spans="1:350" ht="13.9" hidden="1" customHeight="1" outlineLevel="3" x14ac:dyDescent="0.2">
      <c r="A179" s="186"/>
      <c r="B179" s="219"/>
      <c r="C179" s="215"/>
      <c r="D179" s="217"/>
      <c r="E179" s="176"/>
      <c r="F179" s="176"/>
      <c r="G179" s="176"/>
      <c r="H179" s="171"/>
      <c r="I179" s="171"/>
      <c r="J179" s="213"/>
      <c r="K179" s="213"/>
      <c r="L179" s="173"/>
      <c r="M179" s="173"/>
      <c r="N179" s="184"/>
      <c r="O179" s="157"/>
      <c r="P179" s="17" t="s">
        <v>26</v>
      </c>
      <c r="Q179" s="151"/>
      <c r="R179" s="151"/>
      <c r="S179" s="153"/>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151"/>
      <c r="AY179" s="151"/>
      <c r="AZ179" s="153"/>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151"/>
      <c r="CG179" s="151"/>
      <c r="CH179" s="153"/>
      <c r="CI179" s="141"/>
      <c r="CJ179" s="141"/>
      <c r="CK179" s="141"/>
      <c r="CL179" s="141"/>
      <c r="CM179" s="141"/>
      <c r="CN179" s="141"/>
      <c r="CO179" s="141"/>
      <c r="CP179" s="95"/>
      <c r="CQ179" s="95"/>
      <c r="CR179" s="95"/>
      <c r="CS179" s="95"/>
      <c r="CT179" s="95"/>
      <c r="CU179" s="95"/>
      <c r="CV179" s="95"/>
      <c r="CW179" s="141"/>
      <c r="CX179" s="141"/>
      <c r="CY179" s="141"/>
      <c r="CZ179" s="141"/>
      <c r="DA179" s="141"/>
      <c r="DB179" s="141"/>
      <c r="DC179" s="141"/>
      <c r="DD179" s="141"/>
      <c r="DE179" s="141"/>
      <c r="DF179" s="141"/>
      <c r="DG179" s="141"/>
      <c r="DH179" s="141"/>
      <c r="DI179" s="141"/>
      <c r="DJ179" s="141"/>
      <c r="DK179" s="141"/>
      <c r="DL179" s="141"/>
      <c r="DM179" s="141"/>
      <c r="DN179" s="151"/>
      <c r="DO179" s="151"/>
      <c r="DP179" s="153"/>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151"/>
      <c r="ET179" s="151"/>
      <c r="EU179" s="153"/>
      <c r="EV179" s="24"/>
      <c r="EW179" s="125"/>
      <c r="EX179" s="24"/>
      <c r="EY179" s="24"/>
      <c r="EZ179" s="24"/>
      <c r="FA179" s="24"/>
      <c r="FB179" s="24"/>
      <c r="FC179" s="24"/>
      <c r="FD179" s="24"/>
      <c r="FE179" s="24"/>
      <c r="FF179" s="24"/>
      <c r="FG179" s="24"/>
      <c r="FH179" s="24"/>
      <c r="FI179" s="24"/>
      <c r="FJ179" s="24"/>
      <c r="FK179" s="24"/>
      <c r="FL179" s="24"/>
      <c r="FM179" s="24"/>
      <c r="FN179" s="24"/>
      <c r="FO179" s="24"/>
      <c r="FP179" s="24"/>
      <c r="FQ179" s="24"/>
      <c r="FR179" s="24"/>
      <c r="FS179" s="24"/>
      <c r="FT179" s="24"/>
      <c r="FU179" s="24"/>
      <c r="FV179" s="24"/>
      <c r="FW179" s="24"/>
      <c r="FX179" s="24"/>
      <c r="FY179" s="24"/>
      <c r="FZ179" s="24"/>
      <c r="GA179" s="151"/>
      <c r="GB179" s="151"/>
      <c r="GC179" s="153"/>
      <c r="GD179" s="24"/>
      <c r="GE179" s="24"/>
      <c r="GF179" s="24"/>
      <c r="GG179" s="24"/>
      <c r="GH179" s="24"/>
      <c r="GI179" s="24"/>
      <c r="GJ179" s="24"/>
      <c r="GK179" s="24"/>
      <c r="GL179" s="24"/>
      <c r="GM179" s="24"/>
      <c r="GN179" s="24"/>
      <c r="GO179" s="24"/>
      <c r="GP179" s="24"/>
      <c r="GQ179" s="24"/>
      <c r="GR179" s="24"/>
      <c r="GS179" s="24"/>
      <c r="GT179" s="24"/>
      <c r="GU179" s="24"/>
      <c r="GV179" s="24"/>
      <c r="GW179" s="24"/>
      <c r="GX179" s="24"/>
      <c r="GY179" s="24"/>
      <c r="GZ179" s="24"/>
      <c r="HA179" s="24"/>
      <c r="HB179" s="24"/>
      <c r="HC179" s="24"/>
      <c r="HD179" s="24"/>
      <c r="HE179" s="24"/>
      <c r="HF179" s="24"/>
      <c r="HG179" s="24"/>
      <c r="HH179" s="151"/>
      <c r="HI179" s="151"/>
      <c r="HJ179" s="153"/>
      <c r="HK179" s="24"/>
      <c r="HL179" s="24"/>
      <c r="HM179" s="24"/>
      <c r="HN179" s="24"/>
      <c r="HO179" s="24"/>
      <c r="HP179" s="24"/>
      <c r="HQ179" s="24"/>
      <c r="HR179" s="24"/>
      <c r="HS179" s="24"/>
      <c r="HT179" s="24"/>
      <c r="HU179" s="24"/>
      <c r="HV179" s="24"/>
      <c r="HW179" s="24"/>
      <c r="HX179" s="24"/>
      <c r="HY179" s="24"/>
      <c r="HZ179" s="24"/>
      <c r="IA179" s="24"/>
      <c r="IB179" s="24"/>
      <c r="IC179" s="24"/>
      <c r="ID179" s="24"/>
      <c r="IE179" s="24"/>
      <c r="IF179" s="24"/>
      <c r="IG179" s="24"/>
      <c r="IH179" s="24"/>
      <c r="II179" s="24"/>
      <c r="IJ179" s="24"/>
      <c r="IK179" s="24"/>
      <c r="IL179" s="24"/>
      <c r="IM179" s="24"/>
      <c r="IN179" s="24"/>
      <c r="IO179" s="24"/>
      <c r="IP179" s="151"/>
      <c r="IQ179" s="151"/>
      <c r="IR179" s="153"/>
      <c r="IS179" s="24"/>
      <c r="IT179" s="24"/>
      <c r="IU179" s="24"/>
      <c r="IV179" s="24"/>
      <c r="IW179" s="24"/>
      <c r="IX179" s="24"/>
      <c r="IY179" s="24"/>
      <c r="IZ179" s="24"/>
      <c r="JA179" s="24"/>
      <c r="JB179" s="24"/>
      <c r="JC179" s="24"/>
      <c r="JD179" s="24"/>
      <c r="JE179" s="24"/>
      <c r="JF179" s="24"/>
      <c r="JG179" s="24"/>
      <c r="JH179" s="24"/>
      <c r="JI179" s="24"/>
      <c r="JJ179" s="24"/>
      <c r="JK179" s="24"/>
      <c r="JL179" s="24"/>
      <c r="JM179" s="24"/>
      <c r="JN179" s="24"/>
      <c r="JO179" s="24"/>
      <c r="JP179" s="24"/>
      <c r="JQ179" s="24"/>
      <c r="JR179" s="24"/>
      <c r="JS179" s="24"/>
      <c r="JT179" s="24"/>
      <c r="JU179" s="25"/>
      <c r="JV179" s="24"/>
      <c r="JW179" s="151"/>
      <c r="JX179" s="151"/>
      <c r="JY179" s="153"/>
      <c r="JZ179" s="24"/>
      <c r="KA179" s="24"/>
      <c r="KB179" s="24"/>
      <c r="KC179" s="24"/>
      <c r="KD179" s="24"/>
      <c r="KE179" s="24"/>
      <c r="KF179" s="24"/>
      <c r="KG179" s="24"/>
      <c r="KH179" s="24"/>
      <c r="KI179" s="24"/>
      <c r="KJ179" s="24"/>
      <c r="KK179" s="24"/>
      <c r="KL179" s="24"/>
      <c r="KM179" s="24"/>
      <c r="KN179" s="24"/>
      <c r="KO179" s="24"/>
      <c r="KP179" s="24"/>
      <c r="KQ179" s="24"/>
      <c r="KR179" s="24"/>
      <c r="KS179" s="24"/>
      <c r="KT179" s="24"/>
      <c r="KU179" s="24"/>
      <c r="KV179" s="24"/>
      <c r="KW179" s="24"/>
      <c r="KX179" s="24"/>
      <c r="KY179" s="24"/>
      <c r="KZ179" s="24"/>
      <c r="LA179" s="24"/>
      <c r="LB179" s="24"/>
      <c r="LC179" s="24"/>
      <c r="LD179" s="24"/>
      <c r="LE179" s="151"/>
      <c r="LF179" s="151"/>
      <c r="LG179" s="153"/>
      <c r="LH179" s="24"/>
      <c r="LI179" s="24"/>
      <c r="LJ179" s="24"/>
      <c r="LK179" s="24"/>
      <c r="LL179" s="24"/>
      <c r="LM179" s="24"/>
      <c r="LN179" s="24"/>
      <c r="LO179" s="24"/>
      <c r="LP179" s="24"/>
      <c r="LQ179" s="24"/>
      <c r="LR179" s="24"/>
      <c r="LS179" s="24"/>
      <c r="LT179" s="24"/>
      <c r="LU179" s="24"/>
      <c r="LV179" s="24"/>
      <c r="LW179" s="24"/>
      <c r="LX179" s="24"/>
      <c r="LY179" s="24"/>
      <c r="LZ179" s="24"/>
      <c r="MA179" s="24"/>
      <c r="MB179" s="24"/>
      <c r="MC179" s="24"/>
      <c r="MD179" s="24"/>
      <c r="ME179" s="24"/>
      <c r="MF179" s="24"/>
      <c r="MG179" s="24"/>
      <c r="MH179" s="24"/>
      <c r="MI179" s="24"/>
      <c r="MJ179" s="24"/>
      <c r="MK179" s="24"/>
      <c r="ML179" s="24"/>
    </row>
    <row r="180" spans="1:350" s="31" customFormat="1" ht="14.25" customHeight="1" outlineLevel="2" collapsed="1" x14ac:dyDescent="0.25">
      <c r="A180" s="236"/>
      <c r="B180" s="228" t="s">
        <v>1235</v>
      </c>
      <c r="C180" s="191" t="s">
        <v>59</v>
      </c>
      <c r="D180" s="201">
        <v>9</v>
      </c>
      <c r="E180" s="175"/>
      <c r="F180" s="175">
        <f>D180-E180</f>
        <v>9</v>
      </c>
      <c r="G180" s="175" t="s">
        <v>974</v>
      </c>
      <c r="H180" s="170" t="s">
        <v>855</v>
      </c>
      <c r="I180" s="170" t="s">
        <v>850</v>
      </c>
      <c r="J180" s="212">
        <f ca="1">E180+Q180+AX180+CF180+DN180+ES180+GA180+HH180+IP180+JW180+LE180</f>
        <v>0</v>
      </c>
      <c r="K180" s="212">
        <f>K182+K192+K202+K212+K222+K232+K242+K252+K262</f>
        <v>9</v>
      </c>
      <c r="L180" s="172" t="e">
        <f ca="1">K180/J180</f>
        <v>#DIV/0!</v>
      </c>
      <c r="M180" s="172">
        <f>K180/D180</f>
        <v>1</v>
      </c>
      <c r="N180" s="183">
        <f ca="1">SUMIF($EV$8:$FZ$9,$O$5,$EV181:$FZ181)-SUMIF($EV$8:$FZ$9,$Q$5,$EV181:$FZ181)</f>
        <v>0</v>
      </c>
      <c r="O180" s="154"/>
      <c r="P180" s="191"/>
      <c r="Q180" s="193">
        <v>0</v>
      </c>
      <c r="R180" s="193">
        <v>0</v>
      </c>
      <c r="S180" s="199" t="e">
        <v>#DIV/0!</v>
      </c>
      <c r="T180" s="191"/>
      <c r="U180" s="191"/>
      <c r="V180" s="191"/>
      <c r="W180" s="191"/>
      <c r="X180" s="191"/>
      <c r="Y180" s="191"/>
      <c r="Z180" s="191"/>
      <c r="AA180" s="191"/>
      <c r="AB180" s="191"/>
      <c r="AC180" s="191"/>
      <c r="AD180" s="191"/>
      <c r="AE180" s="191"/>
      <c r="AF180" s="191"/>
      <c r="AG180" s="191"/>
      <c r="AH180" s="191"/>
      <c r="AI180" s="191"/>
      <c r="AJ180" s="191"/>
      <c r="AK180" s="191"/>
      <c r="AL180" s="191"/>
      <c r="AM180" s="191"/>
      <c r="AN180" s="191"/>
      <c r="AO180" s="191"/>
      <c r="AP180" s="191"/>
      <c r="AQ180" s="191"/>
      <c r="AR180" s="191"/>
      <c r="AS180" s="191"/>
      <c r="AT180" s="191"/>
      <c r="AU180" s="191"/>
      <c r="AV180" s="191"/>
      <c r="AW180" s="191"/>
      <c r="AX180" s="193">
        <f ca="1">SUMIF($BA$8:$CE$9,$O$5,$BA180:$CE180)</f>
        <v>0</v>
      </c>
      <c r="AY180" s="193">
        <f>SUM(BA181:CE181)</f>
        <v>0</v>
      </c>
      <c r="AZ180" s="199" t="e">
        <f ca="1">AY180/AX180</f>
        <v>#DIV/0!</v>
      </c>
      <c r="BA180" s="191"/>
      <c r="BB180" s="191"/>
      <c r="BC180" s="191"/>
      <c r="BD180" s="191"/>
      <c r="BE180" s="191"/>
      <c r="BF180" s="191"/>
      <c r="BG180" s="191"/>
      <c r="BH180" s="191"/>
      <c r="BI180" s="191"/>
      <c r="BJ180" s="191"/>
      <c r="BK180" s="191"/>
      <c r="BL180" s="191"/>
      <c r="BM180" s="191"/>
      <c r="BN180" s="191"/>
      <c r="BO180" s="191"/>
      <c r="BP180" s="191"/>
      <c r="BQ180" s="191"/>
      <c r="BR180" s="191"/>
      <c r="BS180" s="191"/>
      <c r="BT180" s="191"/>
      <c r="BU180" s="191"/>
      <c r="BV180" s="191"/>
      <c r="BW180" s="191"/>
      <c r="BX180" s="191"/>
      <c r="BY180" s="191"/>
      <c r="BZ180" s="191"/>
      <c r="CA180" s="191"/>
      <c r="CB180" s="191"/>
      <c r="CC180" s="191"/>
      <c r="CD180" s="191"/>
      <c r="CE180" s="191"/>
      <c r="CF180" s="150">
        <f t="shared" ref="CF180" si="475">SUM(CI180:DM180)</f>
        <v>0</v>
      </c>
      <c r="CG180" s="193">
        <f>SUM(CI181:DM181)</f>
        <v>0</v>
      </c>
      <c r="CH180" s="199" t="e">
        <f>CG180/CF180</f>
        <v>#DIV/0!</v>
      </c>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191"/>
      <c r="DN180" s="150">
        <f t="shared" ref="DN180" si="476">SUM(DQ180:ER180)</f>
        <v>0</v>
      </c>
      <c r="DO180" s="193">
        <f>SUM(DQ181:ER181)</f>
        <v>0</v>
      </c>
      <c r="DP180" s="199" t="e">
        <f t="shared" si="424"/>
        <v>#DIV/0!</v>
      </c>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50">
        <f t="shared" ref="ES180:ES236" ca="1" si="477">SUMIF($EV$8:$FZ$9,$O$5,EV180:FZ180)</f>
        <v>0</v>
      </c>
      <c r="ET180" s="193">
        <f t="shared" si="460"/>
        <v>0</v>
      </c>
      <c r="EU180" s="199" t="e">
        <f t="shared" ca="1" si="461"/>
        <v>#DIV/0!</v>
      </c>
      <c r="EV180" s="191"/>
      <c r="EW180" s="201"/>
      <c r="EX180" s="191"/>
      <c r="EY180" s="191"/>
      <c r="EZ180" s="191"/>
      <c r="FA180" s="191"/>
      <c r="FB180" s="191"/>
      <c r="FC180" s="191"/>
      <c r="FD180" s="191"/>
      <c r="FE180" s="191"/>
      <c r="FF180" s="191"/>
      <c r="FG180" s="191"/>
      <c r="FH180" s="191"/>
      <c r="FI180" s="191"/>
      <c r="FJ180" s="191"/>
      <c r="FK180" s="191"/>
      <c r="FL180" s="191"/>
      <c r="FM180" s="191"/>
      <c r="FN180" s="191"/>
      <c r="FO180" s="191"/>
      <c r="FP180" s="191"/>
      <c r="FQ180" s="191"/>
      <c r="FR180" s="191"/>
      <c r="FS180" s="191"/>
      <c r="FT180" s="191"/>
      <c r="FU180" s="191"/>
      <c r="FV180" s="191"/>
      <c r="FW180" s="191"/>
      <c r="FX180" s="191"/>
      <c r="FY180" s="191"/>
      <c r="FZ180" s="191"/>
      <c r="GA180" s="150">
        <f t="shared" ref="GA180" ca="1" si="478">SUMIF($GD$8:$HG$9,$O$5,GD180:HG180)</f>
        <v>0</v>
      </c>
      <c r="GB180" s="150">
        <f t="shared" ref="GB180" si="479">SUM(GD181:HG181)</f>
        <v>0</v>
      </c>
      <c r="GC180" s="152" t="e">
        <f t="shared" ref="GC180" ca="1" si="480">GB180/GA180</f>
        <v>#DIV/0!</v>
      </c>
      <c r="GD180" s="154"/>
      <c r="GE180" s="154"/>
      <c r="GF180" s="154"/>
      <c r="GG180" s="154"/>
      <c r="GH180" s="154"/>
      <c r="GI180" s="154"/>
      <c r="GJ180" s="154"/>
      <c r="GK180" s="154"/>
      <c r="GL180" s="154"/>
      <c r="GM180" s="154"/>
      <c r="GN180" s="154"/>
      <c r="GO180" s="154"/>
      <c r="GP180" s="154"/>
      <c r="GQ180" s="154"/>
      <c r="GR180" s="154"/>
      <c r="GS180" s="154"/>
      <c r="GT180" s="154"/>
      <c r="GU180" s="154"/>
      <c r="GV180" s="154"/>
      <c r="GW180" s="154"/>
      <c r="GX180" s="154"/>
      <c r="GY180" s="154"/>
      <c r="GZ180" s="154"/>
      <c r="HA180" s="154"/>
      <c r="HB180" s="154"/>
      <c r="HC180" s="154"/>
      <c r="HD180" s="154"/>
      <c r="HE180" s="154"/>
      <c r="HF180" s="154"/>
      <c r="HG180" s="154"/>
      <c r="HH180" s="150"/>
      <c r="HI180" s="150">
        <v>0</v>
      </c>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0"/>
      <c r="IQ180" s="150">
        <v>0</v>
      </c>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0"/>
      <c r="JX180" s="150">
        <v>0</v>
      </c>
      <c r="JY180" s="154"/>
      <c r="JZ180" s="154"/>
      <c r="KA180" s="154"/>
      <c r="KB180" s="154"/>
      <c r="KC180" s="154"/>
      <c r="KD180" s="154"/>
      <c r="KE180" s="154"/>
      <c r="KF180" s="154"/>
      <c r="KG180" s="154"/>
      <c r="KH180" s="154"/>
      <c r="KI180" s="154"/>
      <c r="KJ180" s="154"/>
      <c r="KK180" s="154"/>
      <c r="KL180" s="154"/>
      <c r="KM180" s="154"/>
      <c r="KN180" s="154"/>
      <c r="KO180" s="154"/>
      <c r="KP180" s="154"/>
      <c r="KQ180" s="154"/>
      <c r="KR180" s="154"/>
      <c r="KS180" s="154"/>
      <c r="KT180" s="154"/>
      <c r="KU180" s="154"/>
      <c r="KV180" s="154"/>
      <c r="KW180" s="154"/>
      <c r="KX180" s="154"/>
      <c r="KY180" s="154"/>
      <c r="KZ180" s="154"/>
      <c r="LA180" s="154"/>
      <c r="LB180" s="154"/>
      <c r="LC180" s="154"/>
      <c r="LD180" s="154"/>
      <c r="LE180" s="150"/>
      <c r="LF180" s="150">
        <v>0</v>
      </c>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row>
    <row r="181" spans="1:350" s="31" customFormat="1" ht="14.25" customHeight="1" outlineLevel="2" x14ac:dyDescent="0.25">
      <c r="A181" s="237"/>
      <c r="B181" s="229"/>
      <c r="C181" s="192"/>
      <c r="D181" s="202"/>
      <c r="E181" s="176"/>
      <c r="F181" s="176"/>
      <c r="G181" s="176"/>
      <c r="H181" s="171"/>
      <c r="I181" s="171"/>
      <c r="J181" s="213"/>
      <c r="K181" s="213"/>
      <c r="L181" s="173"/>
      <c r="M181" s="173"/>
      <c r="N181" s="184"/>
      <c r="O181" s="155"/>
      <c r="P181" s="192"/>
      <c r="Q181" s="194"/>
      <c r="R181" s="194"/>
      <c r="S181" s="200"/>
      <c r="T181" s="192"/>
      <c r="U181" s="192"/>
      <c r="V181" s="192"/>
      <c r="W181" s="192"/>
      <c r="X181" s="192"/>
      <c r="Y181" s="192"/>
      <c r="Z181" s="192"/>
      <c r="AA181" s="192"/>
      <c r="AB181" s="192"/>
      <c r="AC181" s="192"/>
      <c r="AD181" s="192"/>
      <c r="AE181" s="192"/>
      <c r="AF181" s="192"/>
      <c r="AG181" s="192"/>
      <c r="AH181" s="192"/>
      <c r="AI181" s="192"/>
      <c r="AJ181" s="192"/>
      <c r="AK181" s="192"/>
      <c r="AL181" s="192"/>
      <c r="AM181" s="192"/>
      <c r="AN181" s="192"/>
      <c r="AO181" s="192"/>
      <c r="AP181" s="192"/>
      <c r="AQ181" s="192"/>
      <c r="AR181" s="192"/>
      <c r="AS181" s="192"/>
      <c r="AT181" s="192"/>
      <c r="AU181" s="192"/>
      <c r="AV181" s="192"/>
      <c r="AW181" s="192"/>
      <c r="AX181" s="194"/>
      <c r="AY181" s="194"/>
      <c r="AZ181" s="200"/>
      <c r="BA181" s="192"/>
      <c r="BB181" s="192"/>
      <c r="BC181" s="192"/>
      <c r="BD181" s="192"/>
      <c r="BE181" s="192"/>
      <c r="BF181" s="192"/>
      <c r="BG181" s="192"/>
      <c r="BH181" s="192"/>
      <c r="BI181" s="192"/>
      <c r="BJ181" s="192"/>
      <c r="BK181" s="192"/>
      <c r="BL181" s="192"/>
      <c r="BM181" s="192"/>
      <c r="BN181" s="192"/>
      <c r="BO181" s="192"/>
      <c r="BP181" s="192"/>
      <c r="BQ181" s="192"/>
      <c r="BR181" s="192"/>
      <c r="BS181" s="192"/>
      <c r="BT181" s="192"/>
      <c r="BU181" s="192"/>
      <c r="BV181" s="192"/>
      <c r="BW181" s="192"/>
      <c r="BX181" s="192"/>
      <c r="BY181" s="192"/>
      <c r="BZ181" s="192"/>
      <c r="CA181" s="192"/>
      <c r="CB181" s="192"/>
      <c r="CC181" s="192"/>
      <c r="CD181" s="192"/>
      <c r="CE181" s="192"/>
      <c r="CF181" s="151"/>
      <c r="CG181" s="194"/>
      <c r="CH181" s="200"/>
      <c r="CI181" s="192"/>
      <c r="CJ181" s="192"/>
      <c r="CK181" s="192"/>
      <c r="CL181" s="192"/>
      <c r="CM181" s="192"/>
      <c r="CN181" s="192"/>
      <c r="CO181" s="192"/>
      <c r="CP181" s="192"/>
      <c r="CQ181" s="192"/>
      <c r="CR181" s="192"/>
      <c r="CS181" s="192"/>
      <c r="CT181" s="192"/>
      <c r="CU181" s="192"/>
      <c r="CV181" s="192"/>
      <c r="CW181" s="192"/>
      <c r="CX181" s="192"/>
      <c r="CY181" s="192"/>
      <c r="CZ181" s="192"/>
      <c r="DA181" s="192"/>
      <c r="DB181" s="192"/>
      <c r="DC181" s="192"/>
      <c r="DD181" s="192"/>
      <c r="DE181" s="192"/>
      <c r="DF181" s="192"/>
      <c r="DG181" s="192"/>
      <c r="DH181" s="192"/>
      <c r="DI181" s="192"/>
      <c r="DJ181" s="192"/>
      <c r="DK181" s="192"/>
      <c r="DL181" s="192"/>
      <c r="DM181" s="192"/>
      <c r="DN181" s="151"/>
      <c r="DO181" s="194"/>
      <c r="DP181" s="200"/>
      <c r="DQ181" s="192"/>
      <c r="DR181" s="192"/>
      <c r="DS181" s="192"/>
      <c r="DT181" s="192"/>
      <c r="DU181" s="192"/>
      <c r="DV181" s="192"/>
      <c r="DW181" s="192"/>
      <c r="DX181" s="192"/>
      <c r="DY181" s="192"/>
      <c r="DZ181" s="192"/>
      <c r="EA181" s="192"/>
      <c r="EB181" s="192"/>
      <c r="EC181" s="192"/>
      <c r="ED181" s="192"/>
      <c r="EE181" s="192"/>
      <c r="EF181" s="192"/>
      <c r="EG181" s="192"/>
      <c r="EH181" s="192"/>
      <c r="EI181" s="192"/>
      <c r="EJ181" s="192"/>
      <c r="EK181" s="192"/>
      <c r="EL181" s="192"/>
      <c r="EM181" s="192"/>
      <c r="EN181" s="192"/>
      <c r="EO181" s="192"/>
      <c r="EP181" s="192"/>
      <c r="EQ181" s="192"/>
      <c r="ER181" s="192"/>
      <c r="ES181" s="151"/>
      <c r="ET181" s="194"/>
      <c r="EU181" s="200"/>
      <c r="EV181" s="192"/>
      <c r="EW181" s="202"/>
      <c r="EX181" s="192"/>
      <c r="EY181" s="192"/>
      <c r="EZ181" s="192"/>
      <c r="FA181" s="192"/>
      <c r="FB181" s="192"/>
      <c r="FC181" s="192"/>
      <c r="FD181" s="192"/>
      <c r="FE181" s="192"/>
      <c r="FF181" s="192"/>
      <c r="FG181" s="192"/>
      <c r="FH181" s="192"/>
      <c r="FI181" s="192"/>
      <c r="FJ181" s="192"/>
      <c r="FK181" s="192"/>
      <c r="FL181" s="192"/>
      <c r="FM181" s="192"/>
      <c r="FN181" s="192"/>
      <c r="FO181" s="192"/>
      <c r="FP181" s="192"/>
      <c r="FQ181" s="192"/>
      <c r="FR181" s="192"/>
      <c r="FS181" s="192"/>
      <c r="FT181" s="192"/>
      <c r="FU181" s="192"/>
      <c r="FV181" s="192"/>
      <c r="FW181" s="192"/>
      <c r="FX181" s="192"/>
      <c r="FY181" s="192"/>
      <c r="FZ181" s="192"/>
      <c r="GA181" s="151"/>
      <c r="GB181" s="151"/>
      <c r="GC181" s="153"/>
      <c r="GD181" s="155"/>
      <c r="GE181" s="155"/>
      <c r="GF181" s="155"/>
      <c r="GG181" s="155"/>
      <c r="GH181" s="155"/>
      <c r="GI181" s="155"/>
      <c r="GJ181" s="155"/>
      <c r="GK181" s="155"/>
      <c r="GL181" s="155"/>
      <c r="GM181" s="155"/>
      <c r="GN181" s="155"/>
      <c r="GO181" s="155"/>
      <c r="GP181" s="155"/>
      <c r="GQ181" s="155"/>
      <c r="GR181" s="155"/>
      <c r="GS181" s="155"/>
      <c r="GT181" s="155"/>
      <c r="GU181" s="155"/>
      <c r="GV181" s="155"/>
      <c r="GW181" s="155"/>
      <c r="GX181" s="155"/>
      <c r="GY181" s="155"/>
      <c r="GZ181" s="155"/>
      <c r="HA181" s="155"/>
      <c r="HB181" s="155"/>
      <c r="HC181" s="155"/>
      <c r="HD181" s="155"/>
      <c r="HE181" s="155"/>
      <c r="HF181" s="155"/>
      <c r="HG181" s="155"/>
      <c r="HH181" s="151"/>
      <c r="HI181" s="151"/>
      <c r="HJ181" s="155"/>
      <c r="HK181" s="155"/>
      <c r="HL181" s="155"/>
      <c r="HM181" s="155"/>
      <c r="HN181" s="155"/>
      <c r="HO181" s="155"/>
      <c r="HP181" s="155"/>
      <c r="HQ181" s="155"/>
      <c r="HR181" s="155"/>
      <c r="HS181" s="155"/>
      <c r="HT181" s="155"/>
      <c r="HU181" s="155"/>
      <c r="HV181" s="155"/>
      <c r="HW181" s="155"/>
      <c r="HX181" s="155"/>
      <c r="HY181" s="155"/>
      <c r="HZ181" s="155"/>
      <c r="IA181" s="155"/>
      <c r="IB181" s="155"/>
      <c r="IC181" s="155"/>
      <c r="ID181" s="155"/>
      <c r="IE181" s="155"/>
      <c r="IF181" s="155"/>
      <c r="IG181" s="155"/>
      <c r="IH181" s="155"/>
      <c r="II181" s="155"/>
      <c r="IJ181" s="155"/>
      <c r="IK181" s="155"/>
      <c r="IL181" s="155"/>
      <c r="IM181" s="155"/>
      <c r="IN181" s="155"/>
      <c r="IO181" s="155"/>
      <c r="IP181" s="151"/>
      <c r="IQ181" s="151"/>
      <c r="IR181" s="155"/>
      <c r="IS181" s="155"/>
      <c r="IT181" s="155"/>
      <c r="IU181" s="155"/>
      <c r="IV181" s="155"/>
      <c r="IW181" s="155"/>
      <c r="IX181" s="155"/>
      <c r="IY181" s="155"/>
      <c r="IZ181" s="155"/>
      <c r="JA181" s="155"/>
      <c r="JB181" s="155"/>
      <c r="JC181" s="155"/>
      <c r="JD181" s="155"/>
      <c r="JE181" s="155"/>
      <c r="JF181" s="155"/>
      <c r="JG181" s="155"/>
      <c r="JH181" s="155"/>
      <c r="JI181" s="155"/>
      <c r="JJ181" s="155"/>
      <c r="JK181" s="155"/>
      <c r="JL181" s="155"/>
      <c r="JM181" s="155"/>
      <c r="JN181" s="155"/>
      <c r="JO181" s="155"/>
      <c r="JP181" s="155"/>
      <c r="JQ181" s="155"/>
      <c r="JR181" s="155"/>
      <c r="JS181" s="155"/>
      <c r="JT181" s="155"/>
      <c r="JU181" s="155"/>
      <c r="JV181" s="155"/>
      <c r="JW181" s="151"/>
      <c r="JX181" s="151"/>
      <c r="JY181" s="155"/>
      <c r="JZ181" s="155"/>
      <c r="KA181" s="155"/>
      <c r="KB181" s="155"/>
      <c r="KC181" s="155"/>
      <c r="KD181" s="155"/>
      <c r="KE181" s="155"/>
      <c r="KF181" s="155"/>
      <c r="KG181" s="155"/>
      <c r="KH181" s="155"/>
      <c r="KI181" s="155"/>
      <c r="KJ181" s="155"/>
      <c r="KK181" s="155"/>
      <c r="KL181" s="155"/>
      <c r="KM181" s="155"/>
      <c r="KN181" s="155"/>
      <c r="KO181" s="155"/>
      <c r="KP181" s="155"/>
      <c r="KQ181" s="155"/>
      <c r="KR181" s="155"/>
      <c r="KS181" s="155"/>
      <c r="KT181" s="155"/>
      <c r="KU181" s="155"/>
      <c r="KV181" s="155"/>
      <c r="KW181" s="155"/>
      <c r="KX181" s="155"/>
      <c r="KY181" s="155"/>
      <c r="KZ181" s="155"/>
      <c r="LA181" s="155"/>
      <c r="LB181" s="155"/>
      <c r="LC181" s="155"/>
      <c r="LD181" s="155"/>
      <c r="LE181" s="151"/>
      <c r="LF181" s="151"/>
      <c r="LG181" s="155"/>
      <c r="LH181" s="155"/>
      <c r="LI181" s="155"/>
      <c r="LJ181" s="155"/>
      <c r="LK181" s="155"/>
      <c r="LL181" s="155"/>
      <c r="LM181" s="155"/>
      <c r="LN181" s="155"/>
      <c r="LO181" s="155"/>
      <c r="LP181" s="155"/>
      <c r="LQ181" s="155"/>
      <c r="LR181" s="155"/>
      <c r="LS181" s="155"/>
      <c r="LT181" s="155"/>
      <c r="LU181" s="155"/>
      <c r="LV181" s="155"/>
      <c r="LW181" s="155"/>
      <c r="LX181" s="155"/>
      <c r="LY181" s="155"/>
      <c r="LZ181" s="155"/>
      <c r="MA181" s="155"/>
      <c r="MB181" s="155"/>
      <c r="MC181" s="155"/>
      <c r="MD181" s="155"/>
      <c r="ME181" s="155"/>
      <c r="MF181" s="155"/>
      <c r="MG181" s="155"/>
      <c r="MH181" s="155"/>
      <c r="MI181" s="155"/>
      <c r="MJ181" s="155"/>
      <c r="MK181" s="155"/>
      <c r="ML181" s="155"/>
    </row>
    <row r="182" spans="1:350" s="41" customFormat="1" ht="14.25" hidden="1" customHeight="1" outlineLevel="3" x14ac:dyDescent="0.25">
      <c r="A182" s="220" t="s">
        <v>164</v>
      </c>
      <c r="B182" s="175" t="s">
        <v>454</v>
      </c>
      <c r="C182" s="285" t="s">
        <v>59</v>
      </c>
      <c r="D182" s="278">
        <v>1</v>
      </c>
      <c r="E182" s="175">
        <v>0</v>
      </c>
      <c r="F182" s="175">
        <f>D182-E182</f>
        <v>1</v>
      </c>
      <c r="G182" s="175" t="s">
        <v>1108</v>
      </c>
      <c r="H182" s="170" t="s">
        <v>1107</v>
      </c>
      <c r="I182" s="170" t="s">
        <v>850</v>
      </c>
      <c r="J182" s="212">
        <f ca="1">E182+Q182+AX182+CF182+DN182+ES182+GA182+HH182+IP182+JW182+LE182</f>
        <v>1</v>
      </c>
      <c r="K182" s="212">
        <f>E182+R182+AY182+CG182+DO182+ET182+GB182+HI182+IQ182+JX182+LF182</f>
        <v>1</v>
      </c>
      <c r="L182" s="172">
        <f ca="1">K182/J182</f>
        <v>1</v>
      </c>
      <c r="M182" s="172">
        <f>K182/D182</f>
        <v>1</v>
      </c>
      <c r="N182" s="183">
        <f ca="1">SUMIF($EV$8:$FZ$9,$O$5,$EV183:$FZ183)-SUMIF($EV$8:$FZ$9,$Q$5,$EV183:$FZ183)</f>
        <v>0</v>
      </c>
      <c r="O182" s="154"/>
      <c r="P182" s="154"/>
      <c r="Q182" s="150">
        <v>0</v>
      </c>
      <c r="R182" s="150">
        <v>0</v>
      </c>
      <c r="S182" s="152" t="e">
        <v>#DIV/0!</v>
      </c>
      <c r="T182" s="154"/>
      <c r="U182" s="154"/>
      <c r="V182" s="154"/>
      <c r="W182" s="154"/>
      <c r="X182" s="154"/>
      <c r="Y182" s="154"/>
      <c r="Z182" s="154"/>
      <c r="AA182" s="154"/>
      <c r="AB182" s="154"/>
      <c r="AC182" s="154"/>
      <c r="AD182" s="154"/>
      <c r="AE182" s="154"/>
      <c r="AF182" s="154"/>
      <c r="AG182" s="154"/>
      <c r="AH182" s="154"/>
      <c r="AI182" s="154"/>
      <c r="AJ182" s="154"/>
      <c r="AK182" s="154"/>
      <c r="AL182" s="154"/>
      <c r="AM182" s="154"/>
      <c r="AN182" s="154"/>
      <c r="AO182" s="154"/>
      <c r="AP182" s="154"/>
      <c r="AQ182" s="154"/>
      <c r="AR182" s="154"/>
      <c r="AS182" s="154"/>
      <c r="AT182" s="154"/>
      <c r="AU182" s="154"/>
      <c r="AV182" s="154"/>
      <c r="AW182" s="154"/>
      <c r="AX182" s="150">
        <f t="shared" ca="1" si="411"/>
        <v>0</v>
      </c>
      <c r="AY182" s="150">
        <f>SUM(BA183:CE183)</f>
        <v>0</v>
      </c>
      <c r="AZ182" s="152" t="e">
        <f ca="1">AY182/AX182</f>
        <v>#DIV/0!</v>
      </c>
      <c r="BA182" s="154"/>
      <c r="BB182" s="154"/>
      <c r="BC182" s="154"/>
      <c r="BD182" s="154"/>
      <c r="BE182" s="154"/>
      <c r="BF182" s="154"/>
      <c r="BG182" s="154"/>
      <c r="BH182" s="154"/>
      <c r="BI182" s="154"/>
      <c r="BJ182" s="154"/>
      <c r="BK182" s="154"/>
      <c r="BL182" s="154"/>
      <c r="BM182" s="154"/>
      <c r="BN182" s="154"/>
      <c r="BO182" s="154"/>
      <c r="BP182" s="154"/>
      <c r="BQ182" s="154"/>
      <c r="BR182" s="154"/>
      <c r="BS182" s="154"/>
      <c r="BT182" s="154"/>
      <c r="BU182" s="154"/>
      <c r="BV182" s="154"/>
      <c r="BW182" s="154"/>
      <c r="BX182" s="154"/>
      <c r="BY182" s="154"/>
      <c r="BZ182" s="154"/>
      <c r="CA182" s="154"/>
      <c r="CB182" s="154"/>
      <c r="CC182" s="154"/>
      <c r="CD182" s="154"/>
      <c r="CE182" s="154"/>
      <c r="CF182" s="150">
        <f t="shared" ref="CF182" si="481">SUM(CI182:DM182)</f>
        <v>0</v>
      </c>
      <c r="CG182" s="150">
        <f>SUM(CI183:DM183)</f>
        <v>0</v>
      </c>
      <c r="CH182" s="152" t="e">
        <f>CG182/CF182</f>
        <v>#DIV/0!</v>
      </c>
      <c r="CI182" s="154"/>
      <c r="CJ182" s="154"/>
      <c r="CK182" s="154"/>
      <c r="CL182" s="154"/>
      <c r="CM182" s="154"/>
      <c r="CN182" s="154"/>
      <c r="CO182" s="154"/>
      <c r="CP182" s="158"/>
      <c r="CQ182" s="158"/>
      <c r="CR182" s="158"/>
      <c r="CS182" s="158"/>
      <c r="CT182" s="158"/>
      <c r="CU182" s="158"/>
      <c r="CV182" s="158"/>
      <c r="CW182" s="154"/>
      <c r="CX182" s="154"/>
      <c r="CY182" s="154"/>
      <c r="CZ182" s="154"/>
      <c r="DA182" s="154"/>
      <c r="DB182" s="154"/>
      <c r="DC182" s="154"/>
      <c r="DD182" s="154"/>
      <c r="DE182" s="154"/>
      <c r="DF182" s="154"/>
      <c r="DG182" s="154"/>
      <c r="DH182" s="154"/>
      <c r="DI182" s="154"/>
      <c r="DJ182" s="154"/>
      <c r="DK182" s="154"/>
      <c r="DL182" s="154"/>
      <c r="DM182" s="154"/>
      <c r="DN182" s="150">
        <f t="shared" ref="DN182" si="482">SUM(DQ182:ER182)</f>
        <v>0</v>
      </c>
      <c r="DO182" s="150">
        <f>SUM(DQ183:ER183)</f>
        <v>0</v>
      </c>
      <c r="DP182" s="152" t="e">
        <f t="shared" si="424"/>
        <v>#DIV/0!</v>
      </c>
      <c r="DQ182" s="154"/>
      <c r="DR182" s="154"/>
      <c r="DS182" s="154"/>
      <c r="DT182" s="154"/>
      <c r="DU182" s="154"/>
      <c r="DV182" s="154"/>
      <c r="DW182" s="154"/>
      <c r="DX182" s="154"/>
      <c r="DY182" s="154"/>
      <c r="DZ182" s="154"/>
      <c r="EA182" s="154"/>
      <c r="EB182" s="154"/>
      <c r="EC182" s="154"/>
      <c r="ED182" s="154"/>
      <c r="EE182" s="154"/>
      <c r="EF182" s="154"/>
      <c r="EG182" s="154"/>
      <c r="EH182" s="154"/>
      <c r="EI182" s="154"/>
      <c r="EJ182" s="154"/>
      <c r="EK182" s="154"/>
      <c r="EL182" s="154"/>
      <c r="EM182" s="154"/>
      <c r="EN182" s="154"/>
      <c r="EO182" s="154"/>
      <c r="EP182" s="154"/>
      <c r="EQ182" s="154"/>
      <c r="ER182" s="154"/>
      <c r="ES182" s="150">
        <f t="shared" ca="1" si="477"/>
        <v>0</v>
      </c>
      <c r="ET182" s="150">
        <f t="shared" si="460"/>
        <v>0</v>
      </c>
      <c r="EU182" s="152" t="e">
        <f t="shared" ca="1" si="461"/>
        <v>#DIV/0!</v>
      </c>
      <c r="EV182" s="154"/>
      <c r="EW182" s="160"/>
      <c r="EX182" s="154"/>
      <c r="EY182" s="154"/>
      <c r="EZ182" s="154"/>
      <c r="FA182" s="154"/>
      <c r="FB182" s="154"/>
      <c r="FC182" s="154"/>
      <c r="FD182" s="154"/>
      <c r="FE182" s="154"/>
      <c r="FF182" s="154"/>
      <c r="FG182" s="154"/>
      <c r="FH182" s="154"/>
      <c r="FI182" s="154"/>
      <c r="FJ182" s="154"/>
      <c r="FK182" s="154"/>
      <c r="FL182" s="154"/>
      <c r="FM182" s="154"/>
      <c r="FN182" s="154"/>
      <c r="FO182" s="154"/>
      <c r="FP182" s="154"/>
      <c r="FQ182" s="154"/>
      <c r="FR182" s="154"/>
      <c r="FS182" s="154"/>
      <c r="FT182" s="154"/>
      <c r="FU182" s="154"/>
      <c r="FV182" s="154"/>
      <c r="FW182" s="154"/>
      <c r="FX182" s="154"/>
      <c r="FY182" s="154"/>
      <c r="FZ182" s="154"/>
      <c r="GA182" s="150">
        <f t="shared" ref="GA182" ca="1" si="483">SUMIF($GD$8:$HG$9,$O$5,GD182:HG182)</f>
        <v>1</v>
      </c>
      <c r="GB182" s="150">
        <f t="shared" ref="GB182" si="484">SUM(GD183:HG183)</f>
        <v>1</v>
      </c>
      <c r="GC182" s="152">
        <f t="shared" ref="GC182" ca="1" si="485">GB182/GA182</f>
        <v>1</v>
      </c>
      <c r="GD182" s="154"/>
      <c r="GE182" s="154"/>
      <c r="GF182" s="154"/>
      <c r="GG182" s="42">
        <v>1</v>
      </c>
      <c r="GH182" s="154"/>
      <c r="GI182" s="154"/>
      <c r="GJ182" s="154"/>
      <c r="GK182" s="154"/>
      <c r="GL182" s="154"/>
      <c r="GM182" s="154"/>
      <c r="GN182" s="154"/>
      <c r="GO182" s="154"/>
      <c r="GP182" s="154"/>
      <c r="GQ182" s="154"/>
      <c r="GR182" s="154"/>
      <c r="GS182" s="154"/>
      <c r="GT182" s="154"/>
      <c r="GU182" s="154"/>
      <c r="GV182" s="154"/>
      <c r="GW182" s="154"/>
      <c r="GX182" s="154"/>
      <c r="GY182" s="154"/>
      <c r="GZ182" s="154"/>
      <c r="HA182" s="154"/>
      <c r="HB182" s="154"/>
      <c r="HC182" s="154"/>
      <c r="HD182" s="154"/>
      <c r="HE182" s="154"/>
      <c r="HF182" s="154"/>
      <c r="HG182" s="154"/>
      <c r="HH182" s="150"/>
      <c r="HI182" s="150">
        <v>0</v>
      </c>
      <c r="HJ182" s="154"/>
      <c r="HK182" s="154"/>
      <c r="HL182" s="154"/>
      <c r="HM182" s="154"/>
      <c r="HN182" s="154"/>
      <c r="HO182" s="154"/>
      <c r="HP182" s="154"/>
      <c r="HQ182" s="154"/>
      <c r="HR182" s="154"/>
      <c r="HS182" s="154"/>
      <c r="HT182" s="154"/>
      <c r="HU182" s="154"/>
      <c r="HV182" s="154"/>
      <c r="HW182" s="154"/>
      <c r="HX182" s="154"/>
      <c r="HY182" s="154"/>
      <c r="HZ182" s="154"/>
      <c r="IA182" s="154"/>
      <c r="IB182" s="154"/>
      <c r="IC182" s="154"/>
      <c r="ID182" s="154"/>
      <c r="IE182" s="154"/>
      <c r="IF182" s="154"/>
      <c r="IG182" s="154"/>
      <c r="IH182" s="154"/>
      <c r="II182" s="154"/>
      <c r="IJ182" s="154"/>
      <c r="IK182" s="154"/>
      <c r="IL182" s="154"/>
      <c r="IM182" s="154"/>
      <c r="IN182" s="154"/>
      <c r="IO182" s="154"/>
      <c r="IP182" s="150"/>
      <c r="IQ182" s="150">
        <v>0</v>
      </c>
      <c r="IR182" s="154"/>
      <c r="IS182" s="154"/>
      <c r="IT182" s="154"/>
      <c r="IU182" s="154"/>
      <c r="IV182" s="154"/>
      <c r="IW182" s="154"/>
      <c r="IX182" s="154"/>
      <c r="IY182" s="154"/>
      <c r="IZ182" s="154"/>
      <c r="JA182" s="154"/>
      <c r="JB182" s="154"/>
      <c r="JC182" s="154"/>
      <c r="JD182" s="154"/>
      <c r="JE182" s="154"/>
      <c r="JF182" s="154"/>
      <c r="JG182" s="154"/>
      <c r="JH182" s="154"/>
      <c r="JI182" s="154"/>
      <c r="JJ182" s="154"/>
      <c r="JK182" s="154"/>
      <c r="JL182" s="154"/>
      <c r="JM182" s="154"/>
      <c r="JN182" s="154"/>
      <c r="JO182" s="154"/>
      <c r="JP182" s="154"/>
      <c r="JQ182" s="154"/>
      <c r="JR182" s="154"/>
      <c r="JS182" s="154"/>
      <c r="JT182" s="154"/>
      <c r="JU182" s="154"/>
      <c r="JV182" s="154"/>
      <c r="JW182" s="150"/>
      <c r="JX182" s="150">
        <v>0</v>
      </c>
      <c r="JY182" s="154"/>
      <c r="JZ182" s="154"/>
      <c r="KA182" s="154"/>
      <c r="KB182" s="154"/>
      <c r="KC182" s="154"/>
      <c r="KD182" s="154"/>
      <c r="KE182" s="154"/>
      <c r="KF182" s="154"/>
      <c r="KG182" s="154"/>
      <c r="KH182" s="154"/>
      <c r="KI182" s="154"/>
      <c r="KJ182" s="154"/>
      <c r="KK182" s="154"/>
      <c r="KL182" s="154"/>
      <c r="KM182" s="154"/>
      <c r="KN182" s="154"/>
      <c r="KO182" s="154"/>
      <c r="KP182" s="154"/>
      <c r="KQ182" s="154"/>
      <c r="KR182" s="154"/>
      <c r="KS182" s="154"/>
      <c r="KT182" s="154"/>
      <c r="KU182" s="154"/>
      <c r="KV182" s="154"/>
      <c r="KW182" s="154"/>
      <c r="KX182" s="154"/>
      <c r="KY182" s="154"/>
      <c r="KZ182" s="154"/>
      <c r="LA182" s="154"/>
      <c r="LB182" s="154"/>
      <c r="LC182" s="154"/>
      <c r="LD182" s="154"/>
      <c r="LE182" s="150"/>
      <c r="LF182" s="150">
        <v>0</v>
      </c>
      <c r="LG182" s="154"/>
      <c r="LH182" s="154"/>
      <c r="LI182" s="154"/>
      <c r="LJ182" s="154"/>
      <c r="LK182" s="154"/>
      <c r="LL182" s="154"/>
      <c r="LM182" s="154"/>
      <c r="LN182" s="154"/>
      <c r="LO182" s="154"/>
      <c r="LP182" s="154"/>
      <c r="LQ182" s="154"/>
      <c r="LR182" s="154"/>
      <c r="LS182" s="154"/>
      <c r="LT182" s="154"/>
      <c r="LU182" s="154"/>
      <c r="LV182" s="154"/>
      <c r="LW182" s="154"/>
      <c r="LX182" s="154"/>
      <c r="LY182" s="154"/>
      <c r="LZ182" s="154"/>
      <c r="MA182" s="154"/>
      <c r="MB182" s="154"/>
      <c r="MC182" s="154"/>
      <c r="MD182" s="154"/>
      <c r="ME182" s="154"/>
      <c r="MF182" s="154"/>
      <c r="MG182" s="154"/>
      <c r="MH182" s="154"/>
      <c r="MI182" s="154"/>
      <c r="MJ182" s="154"/>
      <c r="MK182" s="154"/>
      <c r="ML182" s="154"/>
    </row>
    <row r="183" spans="1:350" s="41" customFormat="1" ht="14.25" hidden="1" customHeight="1" outlineLevel="3" x14ac:dyDescent="0.25">
      <c r="A183" s="221"/>
      <c r="B183" s="176"/>
      <c r="C183" s="286"/>
      <c r="D183" s="176"/>
      <c r="E183" s="176"/>
      <c r="F183" s="176"/>
      <c r="G183" s="176"/>
      <c r="H183" s="171"/>
      <c r="I183" s="171"/>
      <c r="J183" s="213"/>
      <c r="K183" s="213"/>
      <c r="L183" s="173"/>
      <c r="M183" s="173"/>
      <c r="N183" s="184"/>
      <c r="O183" s="155"/>
      <c r="P183" s="155"/>
      <c r="Q183" s="151"/>
      <c r="R183" s="151"/>
      <c r="S183" s="153"/>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55"/>
      <c r="AO183" s="155"/>
      <c r="AP183" s="155"/>
      <c r="AQ183" s="155"/>
      <c r="AR183" s="155"/>
      <c r="AS183" s="155"/>
      <c r="AT183" s="155"/>
      <c r="AU183" s="155"/>
      <c r="AV183" s="155"/>
      <c r="AW183" s="155"/>
      <c r="AX183" s="151"/>
      <c r="AY183" s="151"/>
      <c r="AZ183" s="153"/>
      <c r="BA183" s="155"/>
      <c r="BB183" s="155"/>
      <c r="BC183" s="155"/>
      <c r="BD183" s="155"/>
      <c r="BE183" s="155"/>
      <c r="BF183" s="155"/>
      <c r="BG183" s="155"/>
      <c r="BH183" s="155"/>
      <c r="BI183" s="155"/>
      <c r="BJ183" s="155"/>
      <c r="BK183" s="155"/>
      <c r="BL183" s="155"/>
      <c r="BM183" s="155"/>
      <c r="BN183" s="155"/>
      <c r="BO183" s="155"/>
      <c r="BP183" s="155"/>
      <c r="BQ183" s="155"/>
      <c r="BR183" s="155"/>
      <c r="BS183" s="155"/>
      <c r="BT183" s="155"/>
      <c r="BU183" s="155"/>
      <c r="BV183" s="155"/>
      <c r="BW183" s="155"/>
      <c r="BX183" s="155"/>
      <c r="BY183" s="155"/>
      <c r="BZ183" s="155"/>
      <c r="CA183" s="155"/>
      <c r="CB183" s="155"/>
      <c r="CC183" s="155"/>
      <c r="CD183" s="155"/>
      <c r="CE183" s="155"/>
      <c r="CF183" s="151"/>
      <c r="CG183" s="151"/>
      <c r="CH183" s="153"/>
      <c r="CI183" s="155"/>
      <c r="CJ183" s="155"/>
      <c r="CK183" s="155"/>
      <c r="CL183" s="155"/>
      <c r="CM183" s="155"/>
      <c r="CN183" s="155"/>
      <c r="CO183" s="155"/>
      <c r="CP183" s="159"/>
      <c r="CQ183" s="159"/>
      <c r="CR183" s="159"/>
      <c r="CS183" s="159"/>
      <c r="CT183" s="159"/>
      <c r="CU183" s="159"/>
      <c r="CV183" s="159"/>
      <c r="CW183" s="155"/>
      <c r="CX183" s="155"/>
      <c r="CY183" s="155"/>
      <c r="CZ183" s="155"/>
      <c r="DA183" s="155"/>
      <c r="DB183" s="155"/>
      <c r="DC183" s="155"/>
      <c r="DD183" s="155"/>
      <c r="DE183" s="155"/>
      <c r="DF183" s="155"/>
      <c r="DG183" s="155"/>
      <c r="DH183" s="155"/>
      <c r="DI183" s="155"/>
      <c r="DJ183" s="155"/>
      <c r="DK183" s="155"/>
      <c r="DL183" s="155"/>
      <c r="DM183" s="155"/>
      <c r="DN183" s="151"/>
      <c r="DO183" s="151"/>
      <c r="DP183" s="153"/>
      <c r="DQ183" s="155"/>
      <c r="DR183" s="155"/>
      <c r="DS183" s="155"/>
      <c r="DT183" s="155"/>
      <c r="DU183" s="155"/>
      <c r="DV183" s="155"/>
      <c r="DW183" s="155"/>
      <c r="DX183" s="155"/>
      <c r="DY183" s="155"/>
      <c r="DZ183" s="155"/>
      <c r="EA183" s="155"/>
      <c r="EB183" s="155"/>
      <c r="EC183" s="155"/>
      <c r="ED183" s="155"/>
      <c r="EE183" s="155"/>
      <c r="EF183" s="155"/>
      <c r="EG183" s="155"/>
      <c r="EH183" s="155"/>
      <c r="EI183" s="155"/>
      <c r="EJ183" s="155"/>
      <c r="EK183" s="155"/>
      <c r="EL183" s="155"/>
      <c r="EM183" s="155"/>
      <c r="EN183" s="155"/>
      <c r="EO183" s="155"/>
      <c r="EP183" s="155"/>
      <c r="EQ183" s="155"/>
      <c r="ER183" s="155"/>
      <c r="ES183" s="151"/>
      <c r="ET183" s="151"/>
      <c r="EU183" s="153"/>
      <c r="EV183" s="155"/>
      <c r="EW183" s="161"/>
      <c r="EX183" s="155"/>
      <c r="EY183" s="155"/>
      <c r="EZ183" s="155"/>
      <c r="FA183" s="155"/>
      <c r="FB183" s="155"/>
      <c r="FC183" s="155"/>
      <c r="FD183" s="155"/>
      <c r="FE183" s="155"/>
      <c r="FF183" s="155"/>
      <c r="FG183" s="155"/>
      <c r="FH183" s="155"/>
      <c r="FI183" s="155"/>
      <c r="FJ183" s="155"/>
      <c r="FK183" s="155"/>
      <c r="FL183" s="155"/>
      <c r="FM183" s="155"/>
      <c r="FN183" s="155"/>
      <c r="FO183" s="155"/>
      <c r="FP183" s="155"/>
      <c r="FQ183" s="155"/>
      <c r="FR183" s="155"/>
      <c r="FS183" s="155"/>
      <c r="FT183" s="155"/>
      <c r="FU183" s="155"/>
      <c r="FV183" s="155"/>
      <c r="FW183" s="155"/>
      <c r="FX183" s="155"/>
      <c r="FY183" s="155"/>
      <c r="FZ183" s="155"/>
      <c r="GA183" s="151"/>
      <c r="GB183" s="151"/>
      <c r="GC183" s="153"/>
      <c r="GD183" s="155"/>
      <c r="GE183" s="155"/>
      <c r="GF183" s="155"/>
      <c r="GG183" s="43">
        <v>1</v>
      </c>
      <c r="GH183" s="155"/>
      <c r="GI183" s="155"/>
      <c r="GJ183" s="155"/>
      <c r="GK183" s="155"/>
      <c r="GL183" s="155"/>
      <c r="GM183" s="155"/>
      <c r="GN183" s="155"/>
      <c r="GO183" s="155"/>
      <c r="GP183" s="155"/>
      <c r="GQ183" s="155"/>
      <c r="GR183" s="155"/>
      <c r="GS183" s="155"/>
      <c r="GT183" s="155"/>
      <c r="GU183" s="155"/>
      <c r="GV183" s="155"/>
      <c r="GW183" s="155"/>
      <c r="GX183" s="155"/>
      <c r="GY183" s="155"/>
      <c r="GZ183" s="155"/>
      <c r="HA183" s="155"/>
      <c r="HB183" s="155"/>
      <c r="HC183" s="155"/>
      <c r="HD183" s="155"/>
      <c r="HE183" s="155"/>
      <c r="HF183" s="155"/>
      <c r="HG183" s="155"/>
      <c r="HH183" s="151"/>
      <c r="HI183" s="151"/>
      <c r="HJ183" s="155"/>
      <c r="HK183" s="155"/>
      <c r="HL183" s="155"/>
      <c r="HM183" s="155"/>
      <c r="HN183" s="155"/>
      <c r="HO183" s="155"/>
      <c r="HP183" s="155"/>
      <c r="HQ183" s="155"/>
      <c r="HR183" s="155"/>
      <c r="HS183" s="155"/>
      <c r="HT183" s="155"/>
      <c r="HU183" s="155"/>
      <c r="HV183" s="155"/>
      <c r="HW183" s="155"/>
      <c r="HX183" s="155"/>
      <c r="HY183" s="155"/>
      <c r="HZ183" s="155"/>
      <c r="IA183" s="155"/>
      <c r="IB183" s="155"/>
      <c r="IC183" s="155"/>
      <c r="ID183" s="155"/>
      <c r="IE183" s="155"/>
      <c r="IF183" s="155"/>
      <c r="IG183" s="155"/>
      <c r="IH183" s="155"/>
      <c r="II183" s="155"/>
      <c r="IJ183" s="155"/>
      <c r="IK183" s="155"/>
      <c r="IL183" s="155"/>
      <c r="IM183" s="155"/>
      <c r="IN183" s="155"/>
      <c r="IO183" s="155"/>
      <c r="IP183" s="151"/>
      <c r="IQ183" s="151"/>
      <c r="IR183" s="155"/>
      <c r="IS183" s="155"/>
      <c r="IT183" s="155"/>
      <c r="IU183" s="155"/>
      <c r="IV183" s="155"/>
      <c r="IW183" s="155"/>
      <c r="IX183" s="155"/>
      <c r="IY183" s="155"/>
      <c r="IZ183" s="155"/>
      <c r="JA183" s="155"/>
      <c r="JB183" s="155"/>
      <c r="JC183" s="155"/>
      <c r="JD183" s="155"/>
      <c r="JE183" s="155"/>
      <c r="JF183" s="155"/>
      <c r="JG183" s="155"/>
      <c r="JH183" s="155"/>
      <c r="JI183" s="155"/>
      <c r="JJ183" s="155"/>
      <c r="JK183" s="155"/>
      <c r="JL183" s="155"/>
      <c r="JM183" s="155"/>
      <c r="JN183" s="155"/>
      <c r="JO183" s="155"/>
      <c r="JP183" s="155"/>
      <c r="JQ183" s="155"/>
      <c r="JR183" s="155"/>
      <c r="JS183" s="155"/>
      <c r="JT183" s="155"/>
      <c r="JU183" s="155"/>
      <c r="JV183" s="155"/>
      <c r="JW183" s="151"/>
      <c r="JX183" s="151"/>
      <c r="JY183" s="155"/>
      <c r="JZ183" s="155"/>
      <c r="KA183" s="155"/>
      <c r="KB183" s="155"/>
      <c r="KC183" s="155"/>
      <c r="KD183" s="155"/>
      <c r="KE183" s="155"/>
      <c r="KF183" s="155"/>
      <c r="KG183" s="155"/>
      <c r="KH183" s="155"/>
      <c r="KI183" s="155"/>
      <c r="KJ183" s="155"/>
      <c r="KK183" s="155"/>
      <c r="KL183" s="155"/>
      <c r="KM183" s="155"/>
      <c r="KN183" s="155"/>
      <c r="KO183" s="155"/>
      <c r="KP183" s="155"/>
      <c r="KQ183" s="155"/>
      <c r="KR183" s="155"/>
      <c r="KS183" s="155"/>
      <c r="KT183" s="155"/>
      <c r="KU183" s="155"/>
      <c r="KV183" s="155"/>
      <c r="KW183" s="155"/>
      <c r="KX183" s="155"/>
      <c r="KY183" s="155"/>
      <c r="KZ183" s="155"/>
      <c r="LA183" s="155"/>
      <c r="LB183" s="155"/>
      <c r="LC183" s="155"/>
      <c r="LD183" s="155"/>
      <c r="LE183" s="151"/>
      <c r="LF183" s="151"/>
      <c r="LG183" s="155"/>
      <c r="LH183" s="155"/>
      <c r="LI183" s="155"/>
      <c r="LJ183" s="155"/>
      <c r="LK183" s="155"/>
      <c r="LL183" s="155"/>
      <c r="LM183" s="155"/>
      <c r="LN183" s="155"/>
      <c r="LO183" s="155"/>
      <c r="LP183" s="155"/>
      <c r="LQ183" s="155"/>
      <c r="LR183" s="155"/>
      <c r="LS183" s="155"/>
      <c r="LT183" s="155"/>
      <c r="LU183" s="155"/>
      <c r="LV183" s="155"/>
      <c r="LW183" s="155"/>
      <c r="LX183" s="155"/>
      <c r="LY183" s="155"/>
      <c r="LZ183" s="155"/>
      <c r="MA183" s="155"/>
      <c r="MB183" s="155"/>
      <c r="MC183" s="155"/>
      <c r="MD183" s="155"/>
      <c r="ME183" s="155"/>
      <c r="MF183" s="155"/>
      <c r="MG183" s="155"/>
      <c r="MH183" s="155"/>
      <c r="MI183" s="155"/>
      <c r="MJ183" s="155"/>
      <c r="MK183" s="155"/>
      <c r="ML183" s="155"/>
    </row>
    <row r="184" spans="1:350" ht="13.9" hidden="1" customHeight="1" outlineLevel="3" x14ac:dyDescent="0.2">
      <c r="A184" s="185" t="s">
        <v>165</v>
      </c>
      <c r="B184" s="218" t="s">
        <v>804</v>
      </c>
      <c r="C184" s="214" t="s">
        <v>99</v>
      </c>
      <c r="D184" s="216">
        <v>4</v>
      </c>
      <c r="E184" s="175"/>
      <c r="F184" s="175">
        <f>D184-E184</f>
        <v>4</v>
      </c>
      <c r="G184" s="175" t="s">
        <v>847</v>
      </c>
      <c r="H184" s="170" t="s">
        <v>1107</v>
      </c>
      <c r="I184" s="170" t="s">
        <v>916</v>
      </c>
      <c r="J184" s="212">
        <f ca="1">E184+Q184+AX184+CF184+DN184+ES184+GA184+HH184+IP184+JW184+LE184</f>
        <v>4</v>
      </c>
      <c r="K184" s="212">
        <f>E184+R184+AY184+CG184+DO184+ET184+GB184+HI184+IQ184+JX184+LF184</f>
        <v>4</v>
      </c>
      <c r="L184" s="172">
        <f ca="1">K184/J184</f>
        <v>1</v>
      </c>
      <c r="M184" s="172">
        <f>K184/D184</f>
        <v>1</v>
      </c>
      <c r="N184" s="183">
        <f ca="1">SUMIF($EV$8:$FZ$9,$O$5,$EV185:$FZ185)-SUMIF($EV$8:$FZ$9,$Q$5,$EV185:$FZ185)</f>
        <v>0</v>
      </c>
      <c r="O184" s="156"/>
      <c r="P184" s="16" t="s">
        <v>25</v>
      </c>
      <c r="Q184" s="150">
        <v>0</v>
      </c>
      <c r="R184" s="150">
        <v>0</v>
      </c>
      <c r="S184" s="152" t="e">
        <v>#DIV/0!</v>
      </c>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50">
        <f t="shared" ca="1" si="411"/>
        <v>0</v>
      </c>
      <c r="AY184" s="150">
        <f>SUM(BA185:CE185)</f>
        <v>0</v>
      </c>
      <c r="AZ184" s="152" t="e">
        <f ca="1">AY184/AX184</f>
        <v>#DIV/0!</v>
      </c>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50">
        <f t="shared" ref="CF184" si="486">SUM(CI184:DM184)</f>
        <v>1</v>
      </c>
      <c r="CG184" s="150">
        <f>SUM(CI185:DM185)</f>
        <v>0</v>
      </c>
      <c r="CH184" s="152">
        <f>CG184/CF184</f>
        <v>0</v>
      </c>
      <c r="CI184" s="129"/>
      <c r="CJ184" s="129"/>
      <c r="CK184" s="129"/>
      <c r="CL184" s="129"/>
      <c r="CM184" s="129"/>
      <c r="CN184" s="129"/>
      <c r="CO184" s="129"/>
      <c r="CP184" s="101"/>
      <c r="CQ184" s="101"/>
      <c r="CR184" s="101"/>
      <c r="CS184" s="101"/>
      <c r="CT184" s="101"/>
      <c r="CU184" s="101"/>
      <c r="CV184" s="101"/>
      <c r="CW184" s="129"/>
      <c r="CX184" s="129"/>
      <c r="CY184" s="129"/>
      <c r="CZ184" s="129"/>
      <c r="DA184" s="129"/>
      <c r="DB184" s="129"/>
      <c r="DC184" s="129"/>
      <c r="DD184" s="129"/>
      <c r="DE184" s="129"/>
      <c r="DF184" s="129"/>
      <c r="DG184" s="129"/>
      <c r="DH184" s="129"/>
      <c r="DI184" s="129"/>
      <c r="DJ184" s="129"/>
      <c r="DK184" s="129"/>
      <c r="DL184" s="129"/>
      <c r="DM184" s="129">
        <v>1</v>
      </c>
      <c r="DN184" s="150">
        <f t="shared" ref="DN184" si="487">SUM(DQ184:ER184)</f>
        <v>3</v>
      </c>
      <c r="DO184" s="150">
        <f>SUM(DQ185:ER185)</f>
        <v>0</v>
      </c>
      <c r="DP184" s="152">
        <f t="shared" si="424"/>
        <v>0</v>
      </c>
      <c r="DQ184" s="16">
        <v>1</v>
      </c>
      <c r="DR184" s="16">
        <v>2</v>
      </c>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50">
        <f t="shared" ca="1" si="477"/>
        <v>0</v>
      </c>
      <c r="ET184" s="150">
        <f t="shared" si="460"/>
        <v>4</v>
      </c>
      <c r="EU184" s="152" t="e">
        <f t="shared" ca="1" si="461"/>
        <v>#DIV/0!</v>
      </c>
      <c r="EV184" s="16"/>
      <c r="EW184" s="67"/>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50">
        <f t="shared" ref="GA184" ca="1" si="488">SUMIF($GD$8:$HG$9,$O$5,GD184:HG184)</f>
        <v>0</v>
      </c>
      <c r="GB184" s="150">
        <f t="shared" ref="GB184" si="489">SUM(GD185:HG185)</f>
        <v>0</v>
      </c>
      <c r="GC184" s="152" t="e">
        <f t="shared" ref="GC184" ca="1" si="490">GB184/GA184</f>
        <v>#DIV/0!</v>
      </c>
      <c r="GD184" s="16"/>
      <c r="GE184" s="16"/>
      <c r="GF184" s="16"/>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c r="HF184" s="16"/>
      <c r="HG184" s="16"/>
      <c r="HH184" s="150"/>
      <c r="HI184" s="150">
        <v>0</v>
      </c>
      <c r="HJ184" s="152" t="e">
        <v>#DIV/0!</v>
      </c>
      <c r="HK184" s="16"/>
      <c r="HL184" s="16"/>
      <c r="HM184" s="16"/>
      <c r="HN184" s="16"/>
      <c r="HO184" s="16"/>
      <c r="HP184" s="16"/>
      <c r="HQ184" s="16"/>
      <c r="HR184" s="16"/>
      <c r="HS184" s="16"/>
      <c r="HT184" s="16"/>
      <c r="HU184" s="16"/>
      <c r="HV184" s="16"/>
      <c r="HW184" s="16"/>
      <c r="HX184" s="16"/>
      <c r="HY184" s="16"/>
      <c r="HZ184" s="16"/>
      <c r="IA184" s="16"/>
      <c r="IB184" s="16"/>
      <c r="IC184" s="16"/>
      <c r="ID184" s="16"/>
      <c r="IE184" s="16"/>
      <c r="IF184" s="16"/>
      <c r="IG184" s="16"/>
      <c r="IH184" s="16"/>
      <c r="II184" s="16"/>
      <c r="IJ184" s="16"/>
      <c r="IK184" s="16"/>
      <c r="IL184" s="16"/>
      <c r="IM184" s="16"/>
      <c r="IN184" s="16"/>
      <c r="IO184" s="16"/>
      <c r="IP184" s="150"/>
      <c r="IQ184" s="150">
        <v>0</v>
      </c>
      <c r="IR184" s="152" t="e">
        <v>#DIV/0!</v>
      </c>
      <c r="IS184" s="16"/>
      <c r="IT184" s="16"/>
      <c r="IU184" s="16"/>
      <c r="IV184" s="16"/>
      <c r="IW184" s="16"/>
      <c r="IX184" s="16"/>
      <c r="IY184" s="16"/>
      <c r="IZ184" s="16"/>
      <c r="JA184" s="16"/>
      <c r="JB184" s="16"/>
      <c r="JC184" s="16"/>
      <c r="JD184" s="16"/>
      <c r="JE184" s="16"/>
      <c r="JF184" s="16"/>
      <c r="JG184" s="16"/>
      <c r="JH184" s="16"/>
      <c r="JI184" s="16"/>
      <c r="JJ184" s="16"/>
      <c r="JK184" s="16"/>
      <c r="JL184" s="16"/>
      <c r="JM184" s="16"/>
      <c r="JN184" s="16"/>
      <c r="JO184" s="16"/>
      <c r="JP184" s="16"/>
      <c r="JQ184" s="16"/>
      <c r="JR184" s="16"/>
      <c r="JS184" s="16"/>
      <c r="JT184" s="16"/>
      <c r="JU184" s="23"/>
      <c r="JV184" s="16"/>
      <c r="JW184" s="150"/>
      <c r="JX184" s="150">
        <v>0</v>
      </c>
      <c r="JY184" s="152" t="e">
        <v>#DIV/0!</v>
      </c>
      <c r="JZ184" s="16"/>
      <c r="KA184" s="16"/>
      <c r="KB184" s="16"/>
      <c r="KC184" s="16"/>
      <c r="KD184" s="16"/>
      <c r="KE184" s="16"/>
      <c r="KF184" s="16"/>
      <c r="KG184" s="16"/>
      <c r="KH184" s="16"/>
      <c r="KI184" s="16"/>
      <c r="KJ184" s="16"/>
      <c r="KK184" s="16"/>
      <c r="KL184" s="16"/>
      <c r="KM184" s="16"/>
      <c r="KN184" s="16"/>
      <c r="KO184" s="16"/>
      <c r="KP184" s="16"/>
      <c r="KQ184" s="16"/>
      <c r="KR184" s="16"/>
      <c r="KS184" s="16"/>
      <c r="KT184" s="16"/>
      <c r="KU184" s="16"/>
      <c r="KV184" s="16"/>
      <c r="KW184" s="16"/>
      <c r="KX184" s="16"/>
      <c r="KY184" s="16"/>
      <c r="KZ184" s="16"/>
      <c r="LA184" s="16"/>
      <c r="LB184" s="16"/>
      <c r="LC184" s="16"/>
      <c r="LD184" s="16"/>
      <c r="LE184" s="150"/>
      <c r="LF184" s="150">
        <v>0</v>
      </c>
      <c r="LG184" s="152" t="e">
        <v>#DIV/0!</v>
      </c>
      <c r="LH184" s="16"/>
      <c r="LI184" s="16"/>
      <c r="LJ184" s="16"/>
      <c r="LK184" s="16"/>
      <c r="LL184" s="16"/>
      <c r="LM184" s="16"/>
      <c r="LN184" s="16"/>
      <c r="LO184" s="16"/>
      <c r="LP184" s="16"/>
      <c r="LQ184" s="16"/>
      <c r="LR184" s="16"/>
      <c r="LS184" s="16"/>
      <c r="LT184" s="16"/>
      <c r="LU184" s="16"/>
      <c r="LV184" s="16"/>
      <c r="LW184" s="16"/>
      <c r="LX184" s="16"/>
      <c r="LY184" s="16"/>
      <c r="LZ184" s="16"/>
      <c r="MA184" s="16"/>
      <c r="MB184" s="16"/>
      <c r="MC184" s="16"/>
      <c r="MD184" s="16"/>
      <c r="ME184" s="16"/>
      <c r="MF184" s="16"/>
      <c r="MG184" s="16"/>
      <c r="MH184" s="16"/>
      <c r="MI184" s="16"/>
      <c r="MJ184" s="16"/>
      <c r="MK184" s="16"/>
      <c r="ML184" s="16"/>
    </row>
    <row r="185" spans="1:350" ht="13.9" hidden="1" customHeight="1" outlineLevel="3" x14ac:dyDescent="0.2">
      <c r="A185" s="186"/>
      <c r="B185" s="219"/>
      <c r="C185" s="215"/>
      <c r="D185" s="217"/>
      <c r="E185" s="176"/>
      <c r="F185" s="176"/>
      <c r="G185" s="176"/>
      <c r="H185" s="171"/>
      <c r="I185" s="171"/>
      <c r="J185" s="213"/>
      <c r="K185" s="213"/>
      <c r="L185" s="173"/>
      <c r="M185" s="173"/>
      <c r="N185" s="184"/>
      <c r="O185" s="157"/>
      <c r="P185" s="17" t="s">
        <v>26</v>
      </c>
      <c r="Q185" s="151"/>
      <c r="R185" s="151"/>
      <c r="S185" s="153"/>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151"/>
      <c r="AY185" s="151"/>
      <c r="AZ185" s="153"/>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151"/>
      <c r="CG185" s="151"/>
      <c r="CH185" s="153"/>
      <c r="CI185" s="141"/>
      <c r="CJ185" s="141"/>
      <c r="CK185" s="141"/>
      <c r="CL185" s="141"/>
      <c r="CM185" s="141"/>
      <c r="CN185" s="141"/>
      <c r="CO185" s="141"/>
      <c r="CP185" s="95"/>
      <c r="CQ185" s="95"/>
      <c r="CR185" s="95"/>
      <c r="CS185" s="95"/>
      <c r="CT185" s="95"/>
      <c r="CU185" s="95"/>
      <c r="CV185" s="95"/>
      <c r="CW185" s="141"/>
      <c r="CX185" s="141"/>
      <c r="CY185" s="141"/>
      <c r="CZ185" s="141"/>
      <c r="DA185" s="141"/>
      <c r="DB185" s="141"/>
      <c r="DC185" s="141"/>
      <c r="DD185" s="141"/>
      <c r="DE185" s="141"/>
      <c r="DF185" s="141"/>
      <c r="DG185" s="141"/>
      <c r="DH185" s="141"/>
      <c r="DI185" s="141"/>
      <c r="DJ185" s="141"/>
      <c r="DK185" s="141"/>
      <c r="DL185" s="141"/>
      <c r="DM185" s="141"/>
      <c r="DN185" s="151"/>
      <c r="DO185" s="151"/>
      <c r="DP185" s="153"/>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24"/>
      <c r="ER185" s="24"/>
      <c r="ES185" s="151"/>
      <c r="ET185" s="151"/>
      <c r="EU185" s="153"/>
      <c r="EV185" s="24"/>
      <c r="EW185" s="125"/>
      <c r="EX185" s="24"/>
      <c r="EY185" s="24"/>
      <c r="EZ185" s="24"/>
      <c r="FA185" s="24"/>
      <c r="FB185" s="24"/>
      <c r="FC185" s="24"/>
      <c r="FD185" s="24"/>
      <c r="FE185" s="24"/>
      <c r="FF185" s="24"/>
      <c r="FG185" s="24"/>
      <c r="FH185" s="24"/>
      <c r="FI185" s="24"/>
      <c r="FJ185" s="24"/>
      <c r="FK185" s="24"/>
      <c r="FL185" s="24"/>
      <c r="FM185" s="24"/>
      <c r="FN185" s="24"/>
      <c r="FO185" s="24">
        <v>4</v>
      </c>
      <c r="FP185" s="24"/>
      <c r="FQ185" s="24"/>
      <c r="FR185" s="24"/>
      <c r="FS185" s="24"/>
      <c r="FT185" s="24"/>
      <c r="FU185" s="24"/>
      <c r="FV185" s="24"/>
      <c r="FW185" s="24"/>
      <c r="FX185" s="24"/>
      <c r="FY185" s="24"/>
      <c r="FZ185" s="24"/>
      <c r="GA185" s="151"/>
      <c r="GB185" s="151"/>
      <c r="GC185" s="153"/>
      <c r="GD185" s="24"/>
      <c r="GE185" s="24"/>
      <c r="GF185" s="24"/>
      <c r="GG185" s="24"/>
      <c r="GH185" s="24"/>
      <c r="GI185" s="24"/>
      <c r="GJ185" s="24"/>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151"/>
      <c r="HI185" s="151"/>
      <c r="HJ185" s="153"/>
      <c r="HK185" s="24"/>
      <c r="HL185" s="24"/>
      <c r="HM185" s="24"/>
      <c r="HN185" s="24"/>
      <c r="HO185" s="24"/>
      <c r="HP185" s="24"/>
      <c r="HQ185" s="24"/>
      <c r="HR185" s="24"/>
      <c r="HS185" s="24"/>
      <c r="HT185" s="24"/>
      <c r="HU185" s="24"/>
      <c r="HV185" s="24"/>
      <c r="HW185" s="24"/>
      <c r="HX185" s="24"/>
      <c r="HY185" s="24"/>
      <c r="HZ185" s="24"/>
      <c r="IA185" s="24"/>
      <c r="IB185" s="24"/>
      <c r="IC185" s="24"/>
      <c r="ID185" s="24"/>
      <c r="IE185" s="24"/>
      <c r="IF185" s="24"/>
      <c r="IG185" s="24"/>
      <c r="IH185" s="24"/>
      <c r="II185" s="24"/>
      <c r="IJ185" s="24"/>
      <c r="IK185" s="24"/>
      <c r="IL185" s="24"/>
      <c r="IM185" s="24"/>
      <c r="IN185" s="24"/>
      <c r="IO185" s="24"/>
      <c r="IP185" s="151"/>
      <c r="IQ185" s="151"/>
      <c r="IR185" s="153"/>
      <c r="IS185" s="24"/>
      <c r="IT185" s="24"/>
      <c r="IU185" s="24"/>
      <c r="IV185" s="24"/>
      <c r="IW185" s="24"/>
      <c r="IX185" s="24"/>
      <c r="IY185" s="24"/>
      <c r="IZ185" s="24"/>
      <c r="JA185" s="24"/>
      <c r="JB185" s="24"/>
      <c r="JC185" s="24"/>
      <c r="JD185" s="24"/>
      <c r="JE185" s="24"/>
      <c r="JF185" s="24"/>
      <c r="JG185" s="24"/>
      <c r="JH185" s="24"/>
      <c r="JI185" s="24"/>
      <c r="JJ185" s="24"/>
      <c r="JK185" s="24"/>
      <c r="JL185" s="24"/>
      <c r="JM185" s="24"/>
      <c r="JN185" s="24"/>
      <c r="JO185" s="24"/>
      <c r="JP185" s="24"/>
      <c r="JQ185" s="24"/>
      <c r="JR185" s="24"/>
      <c r="JS185" s="24"/>
      <c r="JT185" s="24"/>
      <c r="JU185" s="25"/>
      <c r="JV185" s="24"/>
      <c r="JW185" s="151"/>
      <c r="JX185" s="151"/>
      <c r="JY185" s="153"/>
      <c r="JZ185" s="24"/>
      <c r="KA185" s="24"/>
      <c r="KB185" s="24"/>
      <c r="KC185" s="24"/>
      <c r="KD185" s="24"/>
      <c r="KE185" s="24"/>
      <c r="KF185" s="24"/>
      <c r="KG185" s="24"/>
      <c r="KH185" s="24"/>
      <c r="KI185" s="24"/>
      <c r="KJ185" s="24"/>
      <c r="KK185" s="24"/>
      <c r="KL185" s="24"/>
      <c r="KM185" s="24"/>
      <c r="KN185" s="24"/>
      <c r="KO185" s="24"/>
      <c r="KP185" s="24"/>
      <c r="KQ185" s="24"/>
      <c r="KR185" s="24"/>
      <c r="KS185" s="24"/>
      <c r="KT185" s="24"/>
      <c r="KU185" s="24"/>
      <c r="KV185" s="24"/>
      <c r="KW185" s="24"/>
      <c r="KX185" s="24"/>
      <c r="KY185" s="24"/>
      <c r="KZ185" s="24"/>
      <c r="LA185" s="24"/>
      <c r="LB185" s="24"/>
      <c r="LC185" s="24"/>
      <c r="LD185" s="24"/>
      <c r="LE185" s="151"/>
      <c r="LF185" s="151"/>
      <c r="LG185" s="153"/>
      <c r="LH185" s="24"/>
      <c r="LI185" s="24"/>
      <c r="LJ185" s="24"/>
      <c r="LK185" s="24"/>
      <c r="LL185" s="24"/>
      <c r="LM185" s="24"/>
      <c r="LN185" s="24"/>
      <c r="LO185" s="24"/>
      <c r="LP185" s="24"/>
      <c r="LQ185" s="24"/>
      <c r="LR185" s="24"/>
      <c r="LS185" s="24"/>
      <c r="LT185" s="24"/>
      <c r="LU185" s="24"/>
      <c r="LV185" s="24"/>
      <c r="LW185" s="24"/>
      <c r="LX185" s="24"/>
      <c r="LY185" s="24"/>
      <c r="LZ185" s="24"/>
      <c r="MA185" s="24"/>
      <c r="MB185" s="24"/>
      <c r="MC185" s="24"/>
      <c r="MD185" s="24"/>
      <c r="ME185" s="24"/>
      <c r="MF185" s="24"/>
      <c r="MG185" s="24"/>
      <c r="MH185" s="24"/>
      <c r="MI185" s="24"/>
      <c r="MJ185" s="24"/>
      <c r="MK185" s="24"/>
      <c r="ML185" s="24"/>
    </row>
    <row r="186" spans="1:350" ht="13.9" hidden="1" customHeight="1" outlineLevel="3" x14ac:dyDescent="0.2">
      <c r="A186" s="185" t="s">
        <v>166</v>
      </c>
      <c r="B186" s="218" t="s">
        <v>1079</v>
      </c>
      <c r="C186" s="214" t="s">
        <v>59</v>
      </c>
      <c r="D186" s="216">
        <v>2</v>
      </c>
      <c r="E186" s="175"/>
      <c r="F186" s="175">
        <f>D186-E186</f>
        <v>2</v>
      </c>
      <c r="G186" s="175" t="s">
        <v>847</v>
      </c>
      <c r="H186" s="170" t="s">
        <v>908</v>
      </c>
      <c r="I186" s="170" t="s">
        <v>874</v>
      </c>
      <c r="J186" s="212">
        <f ca="1">E186+Q186+AX186+CF186+DN186+ES186+GA186+HH186+IP186+JW186+LE186</f>
        <v>2</v>
      </c>
      <c r="K186" s="212">
        <f>E186+R186+AY186+CG186+DO186+ET186+GB186+HI186+IQ186+JX186+LF186</f>
        <v>2</v>
      </c>
      <c r="L186" s="172">
        <f ca="1">K186/J186</f>
        <v>1</v>
      </c>
      <c r="M186" s="172">
        <f>K186/D186</f>
        <v>1</v>
      </c>
      <c r="N186" s="183">
        <f ca="1">SUMIF($EV$8:$FZ$9,$O$5,$EV187:$FZ187)-SUMIF($EV$8:$FZ$9,$Q$5,$EV187:$FZ187)</f>
        <v>0</v>
      </c>
      <c r="O186" s="156"/>
      <c r="P186" s="16" t="s">
        <v>25</v>
      </c>
      <c r="Q186" s="150">
        <v>0</v>
      </c>
      <c r="R186" s="150">
        <v>0</v>
      </c>
      <c r="S186" s="152" t="e">
        <v>#DIV/0!</v>
      </c>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50">
        <f t="shared" ca="1" si="411"/>
        <v>0</v>
      </c>
      <c r="AY186" s="150">
        <f>SUM(BA187:CE187)</f>
        <v>0</v>
      </c>
      <c r="AZ186" s="152" t="e">
        <f ca="1">AY186/AX186</f>
        <v>#DIV/0!</v>
      </c>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50">
        <f t="shared" ref="CF186" si="491">SUM(CI186:DM186)</f>
        <v>0</v>
      </c>
      <c r="CG186" s="150">
        <f>SUM(CI187:DM187)</f>
        <v>0</v>
      </c>
      <c r="CH186" s="152" t="e">
        <f>CG186/CF186</f>
        <v>#DIV/0!</v>
      </c>
      <c r="CI186" s="129"/>
      <c r="CJ186" s="129"/>
      <c r="CK186" s="129"/>
      <c r="CL186" s="129"/>
      <c r="CM186" s="129"/>
      <c r="CN186" s="129"/>
      <c r="CO186" s="129"/>
      <c r="CP186" s="101"/>
      <c r="CQ186" s="101"/>
      <c r="CR186" s="101"/>
      <c r="CS186" s="101"/>
      <c r="CT186" s="101"/>
      <c r="CU186" s="101"/>
      <c r="CV186" s="101"/>
      <c r="CW186" s="129"/>
      <c r="CX186" s="129"/>
      <c r="CY186" s="129"/>
      <c r="CZ186" s="129"/>
      <c r="DA186" s="129"/>
      <c r="DB186" s="129"/>
      <c r="DC186" s="129"/>
      <c r="DD186" s="129"/>
      <c r="DE186" s="129"/>
      <c r="DF186" s="129"/>
      <c r="DG186" s="129"/>
      <c r="DH186" s="129"/>
      <c r="DI186" s="129"/>
      <c r="DJ186" s="129"/>
      <c r="DK186" s="129"/>
      <c r="DL186" s="129"/>
      <c r="DM186" s="129"/>
      <c r="DN186" s="150">
        <f t="shared" ref="DN186" si="492">SUM(DQ186:ER186)</f>
        <v>1</v>
      </c>
      <c r="DO186" s="150">
        <f>SUM(DQ187:ER187)</f>
        <v>0</v>
      </c>
      <c r="DP186" s="152">
        <f t="shared" si="424"/>
        <v>0</v>
      </c>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v>1</v>
      </c>
      <c r="ES186" s="150">
        <f t="shared" ca="1" si="477"/>
        <v>1</v>
      </c>
      <c r="ET186" s="150">
        <f t="shared" si="460"/>
        <v>0</v>
      </c>
      <c r="EU186" s="152">
        <f t="shared" ca="1" si="461"/>
        <v>0</v>
      </c>
      <c r="EV186" s="16">
        <v>1</v>
      </c>
      <c r="EW186" s="67"/>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50">
        <f t="shared" ref="GA186" ca="1" si="493">SUMIF($GD$8:$HG$9,$O$5,GD186:HG186)</f>
        <v>0</v>
      </c>
      <c r="GB186" s="150">
        <f t="shared" ref="GB186" si="494">SUM(GD187:HG187)</f>
        <v>2</v>
      </c>
      <c r="GC186" s="152" t="e">
        <f t="shared" ref="GC186" ca="1" si="495">GB186/GA186</f>
        <v>#DIV/0!</v>
      </c>
      <c r="GD186" s="16"/>
      <c r="GE186" s="16"/>
      <c r="GF186" s="16"/>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c r="HF186" s="16"/>
      <c r="HG186" s="16"/>
      <c r="HH186" s="150"/>
      <c r="HI186" s="150">
        <v>0</v>
      </c>
      <c r="HJ186" s="152" t="e">
        <v>#DIV/0!</v>
      </c>
      <c r="HK186" s="16"/>
      <c r="HL186" s="16"/>
      <c r="HM186" s="16"/>
      <c r="HN186" s="16"/>
      <c r="HO186" s="16"/>
      <c r="HP186" s="16"/>
      <c r="HQ186" s="16"/>
      <c r="HR186" s="16"/>
      <c r="HS186" s="16"/>
      <c r="HT186" s="16"/>
      <c r="HU186" s="16"/>
      <c r="HV186" s="16"/>
      <c r="HW186" s="16"/>
      <c r="HX186" s="16"/>
      <c r="HY186" s="16"/>
      <c r="HZ186" s="16"/>
      <c r="IA186" s="16"/>
      <c r="IB186" s="16"/>
      <c r="IC186" s="16"/>
      <c r="ID186" s="16"/>
      <c r="IE186" s="16"/>
      <c r="IF186" s="16"/>
      <c r="IG186" s="16"/>
      <c r="IH186" s="16"/>
      <c r="II186" s="16"/>
      <c r="IJ186" s="16"/>
      <c r="IK186" s="16"/>
      <c r="IL186" s="16"/>
      <c r="IM186" s="16"/>
      <c r="IN186" s="16"/>
      <c r="IO186" s="16"/>
      <c r="IP186" s="150"/>
      <c r="IQ186" s="150">
        <v>0</v>
      </c>
      <c r="IR186" s="152" t="e">
        <v>#DIV/0!</v>
      </c>
      <c r="IS186" s="16"/>
      <c r="IT186" s="16"/>
      <c r="IU186" s="16"/>
      <c r="IV186" s="16"/>
      <c r="IW186" s="16"/>
      <c r="IX186" s="16"/>
      <c r="IY186" s="16"/>
      <c r="IZ186" s="16"/>
      <c r="JA186" s="16"/>
      <c r="JB186" s="16"/>
      <c r="JC186" s="16"/>
      <c r="JD186" s="16"/>
      <c r="JE186" s="16"/>
      <c r="JF186" s="16"/>
      <c r="JG186" s="16"/>
      <c r="JH186" s="16"/>
      <c r="JI186" s="16"/>
      <c r="JJ186" s="16"/>
      <c r="JK186" s="16"/>
      <c r="JL186" s="16"/>
      <c r="JM186" s="16"/>
      <c r="JN186" s="16"/>
      <c r="JO186" s="16"/>
      <c r="JP186" s="16"/>
      <c r="JQ186" s="16"/>
      <c r="JR186" s="16"/>
      <c r="JS186" s="16"/>
      <c r="JT186" s="16"/>
      <c r="JU186" s="23"/>
      <c r="JV186" s="16"/>
      <c r="JW186" s="150"/>
      <c r="JX186" s="150">
        <v>0</v>
      </c>
      <c r="JY186" s="152" t="e">
        <v>#DIV/0!</v>
      </c>
      <c r="JZ186" s="16"/>
      <c r="KA186" s="16"/>
      <c r="KB186" s="16"/>
      <c r="KC186" s="16"/>
      <c r="KD186" s="16"/>
      <c r="KE186" s="16"/>
      <c r="KF186" s="16"/>
      <c r="KG186" s="16"/>
      <c r="KH186" s="16"/>
      <c r="KI186" s="16"/>
      <c r="KJ186" s="16"/>
      <c r="KK186" s="16"/>
      <c r="KL186" s="16"/>
      <c r="KM186" s="16"/>
      <c r="KN186" s="16"/>
      <c r="KO186" s="16"/>
      <c r="KP186" s="16"/>
      <c r="KQ186" s="16"/>
      <c r="KR186" s="16"/>
      <c r="KS186" s="16"/>
      <c r="KT186" s="16"/>
      <c r="KU186" s="16"/>
      <c r="KV186" s="16"/>
      <c r="KW186" s="16"/>
      <c r="KX186" s="16"/>
      <c r="KY186" s="16"/>
      <c r="KZ186" s="16"/>
      <c r="LA186" s="16"/>
      <c r="LB186" s="16"/>
      <c r="LC186" s="16"/>
      <c r="LD186" s="16"/>
      <c r="LE186" s="150"/>
      <c r="LF186" s="150">
        <v>0</v>
      </c>
      <c r="LG186" s="152" t="e">
        <v>#DIV/0!</v>
      </c>
      <c r="LH186" s="16"/>
      <c r="LI186" s="16"/>
      <c r="LJ186" s="16"/>
      <c r="LK186" s="16"/>
      <c r="LL186" s="16"/>
      <c r="LM186" s="16"/>
      <c r="LN186" s="16"/>
      <c r="LO186" s="16"/>
      <c r="LP186" s="16"/>
      <c r="LQ186" s="16"/>
      <c r="LR186" s="16"/>
      <c r="LS186" s="16"/>
      <c r="LT186" s="16"/>
      <c r="LU186" s="16"/>
      <c r="LV186" s="16"/>
      <c r="LW186" s="16"/>
      <c r="LX186" s="16"/>
      <c r="LY186" s="16"/>
      <c r="LZ186" s="16"/>
      <c r="MA186" s="16"/>
      <c r="MB186" s="16"/>
      <c r="MC186" s="16"/>
      <c r="MD186" s="16"/>
      <c r="ME186" s="16"/>
      <c r="MF186" s="16"/>
      <c r="MG186" s="16"/>
      <c r="MH186" s="16"/>
      <c r="MI186" s="16"/>
      <c r="MJ186" s="16"/>
      <c r="MK186" s="16"/>
      <c r="ML186" s="16"/>
    </row>
    <row r="187" spans="1:350" ht="13.9" hidden="1" customHeight="1" outlineLevel="3" x14ac:dyDescent="0.2">
      <c r="A187" s="186"/>
      <c r="B187" s="219"/>
      <c r="C187" s="215"/>
      <c r="D187" s="217"/>
      <c r="E187" s="176"/>
      <c r="F187" s="176"/>
      <c r="G187" s="176"/>
      <c r="H187" s="171"/>
      <c r="I187" s="171"/>
      <c r="J187" s="213"/>
      <c r="K187" s="213"/>
      <c r="L187" s="173"/>
      <c r="M187" s="173"/>
      <c r="N187" s="184"/>
      <c r="O187" s="157"/>
      <c r="P187" s="17" t="s">
        <v>26</v>
      </c>
      <c r="Q187" s="151"/>
      <c r="R187" s="151"/>
      <c r="S187" s="153"/>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151"/>
      <c r="AY187" s="151"/>
      <c r="AZ187" s="153"/>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151"/>
      <c r="CG187" s="151"/>
      <c r="CH187" s="153"/>
      <c r="CI187" s="141"/>
      <c r="CJ187" s="141"/>
      <c r="CK187" s="141"/>
      <c r="CL187" s="141"/>
      <c r="CM187" s="141"/>
      <c r="CN187" s="141"/>
      <c r="CO187" s="141"/>
      <c r="CP187" s="95"/>
      <c r="CQ187" s="95"/>
      <c r="CR187" s="95"/>
      <c r="CS187" s="95"/>
      <c r="CT187" s="95"/>
      <c r="CU187" s="95"/>
      <c r="CV187" s="95"/>
      <c r="CW187" s="141"/>
      <c r="CX187" s="141"/>
      <c r="CY187" s="141"/>
      <c r="CZ187" s="141"/>
      <c r="DA187" s="141"/>
      <c r="DB187" s="141"/>
      <c r="DC187" s="141"/>
      <c r="DD187" s="141"/>
      <c r="DE187" s="141"/>
      <c r="DF187" s="141"/>
      <c r="DG187" s="141"/>
      <c r="DH187" s="141"/>
      <c r="DI187" s="141"/>
      <c r="DJ187" s="141"/>
      <c r="DK187" s="141"/>
      <c r="DL187" s="141"/>
      <c r="DM187" s="141"/>
      <c r="DN187" s="151"/>
      <c r="DO187" s="151"/>
      <c r="DP187" s="153"/>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24"/>
      <c r="ER187" s="24"/>
      <c r="ES187" s="151"/>
      <c r="ET187" s="151"/>
      <c r="EU187" s="153"/>
      <c r="EV187" s="24"/>
      <c r="EW187" s="125"/>
      <c r="EX187" s="24"/>
      <c r="EY187" s="24"/>
      <c r="EZ187" s="24"/>
      <c r="FA187" s="24"/>
      <c r="FB187" s="24"/>
      <c r="FC187" s="24"/>
      <c r="FD187" s="24"/>
      <c r="FE187" s="24"/>
      <c r="FF187" s="24"/>
      <c r="FG187" s="24"/>
      <c r="FH187" s="24"/>
      <c r="FI187" s="24"/>
      <c r="FJ187" s="24"/>
      <c r="FK187" s="24"/>
      <c r="FL187" s="24"/>
      <c r="FM187" s="24"/>
      <c r="FN187" s="24"/>
      <c r="FO187" s="24"/>
      <c r="FP187" s="24"/>
      <c r="FQ187" s="24"/>
      <c r="FR187" s="24"/>
      <c r="FS187" s="24"/>
      <c r="FT187" s="24"/>
      <c r="FU187" s="24"/>
      <c r="FV187" s="24"/>
      <c r="FW187" s="24"/>
      <c r="FX187" s="24"/>
      <c r="FY187" s="24"/>
      <c r="FZ187" s="24"/>
      <c r="GA187" s="151"/>
      <c r="GB187" s="151"/>
      <c r="GC187" s="153"/>
      <c r="GD187" s="24"/>
      <c r="GE187" s="24">
        <v>2</v>
      </c>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151"/>
      <c r="HI187" s="151"/>
      <c r="HJ187" s="153"/>
      <c r="HK187" s="24"/>
      <c r="HL187" s="24"/>
      <c r="HM187" s="24"/>
      <c r="HN187" s="24"/>
      <c r="HO187" s="24"/>
      <c r="HP187" s="24"/>
      <c r="HQ187" s="24"/>
      <c r="HR187" s="24"/>
      <c r="HS187" s="24"/>
      <c r="HT187" s="24"/>
      <c r="HU187" s="24"/>
      <c r="HV187" s="24"/>
      <c r="HW187" s="24"/>
      <c r="HX187" s="24"/>
      <c r="HY187" s="24"/>
      <c r="HZ187" s="24"/>
      <c r="IA187" s="24"/>
      <c r="IB187" s="24"/>
      <c r="IC187" s="24"/>
      <c r="ID187" s="24"/>
      <c r="IE187" s="24"/>
      <c r="IF187" s="24"/>
      <c r="IG187" s="24"/>
      <c r="IH187" s="24"/>
      <c r="II187" s="24"/>
      <c r="IJ187" s="24"/>
      <c r="IK187" s="24"/>
      <c r="IL187" s="24"/>
      <c r="IM187" s="24"/>
      <c r="IN187" s="24"/>
      <c r="IO187" s="24"/>
      <c r="IP187" s="151"/>
      <c r="IQ187" s="151"/>
      <c r="IR187" s="153"/>
      <c r="IS187" s="24"/>
      <c r="IT187" s="24"/>
      <c r="IU187" s="24"/>
      <c r="IV187" s="24"/>
      <c r="IW187" s="24"/>
      <c r="IX187" s="24"/>
      <c r="IY187" s="24"/>
      <c r="IZ187" s="24"/>
      <c r="JA187" s="24"/>
      <c r="JB187" s="24"/>
      <c r="JC187" s="24"/>
      <c r="JD187" s="24"/>
      <c r="JE187" s="24"/>
      <c r="JF187" s="24"/>
      <c r="JG187" s="24"/>
      <c r="JH187" s="24"/>
      <c r="JI187" s="24"/>
      <c r="JJ187" s="24"/>
      <c r="JK187" s="24"/>
      <c r="JL187" s="24"/>
      <c r="JM187" s="24"/>
      <c r="JN187" s="24"/>
      <c r="JO187" s="24"/>
      <c r="JP187" s="24"/>
      <c r="JQ187" s="24"/>
      <c r="JR187" s="24"/>
      <c r="JS187" s="24"/>
      <c r="JT187" s="24"/>
      <c r="JU187" s="25"/>
      <c r="JV187" s="24"/>
      <c r="JW187" s="151"/>
      <c r="JX187" s="151"/>
      <c r="JY187" s="153"/>
      <c r="JZ187" s="24"/>
      <c r="KA187" s="24"/>
      <c r="KB187" s="24"/>
      <c r="KC187" s="24"/>
      <c r="KD187" s="24"/>
      <c r="KE187" s="24"/>
      <c r="KF187" s="24"/>
      <c r="KG187" s="24"/>
      <c r="KH187" s="24"/>
      <c r="KI187" s="24"/>
      <c r="KJ187" s="24"/>
      <c r="KK187" s="24"/>
      <c r="KL187" s="24"/>
      <c r="KM187" s="24"/>
      <c r="KN187" s="24"/>
      <c r="KO187" s="24"/>
      <c r="KP187" s="24"/>
      <c r="KQ187" s="24"/>
      <c r="KR187" s="24"/>
      <c r="KS187" s="24"/>
      <c r="KT187" s="24"/>
      <c r="KU187" s="24"/>
      <c r="KV187" s="24"/>
      <c r="KW187" s="24"/>
      <c r="KX187" s="24"/>
      <c r="KY187" s="24"/>
      <c r="KZ187" s="24"/>
      <c r="LA187" s="24"/>
      <c r="LB187" s="24"/>
      <c r="LC187" s="24"/>
      <c r="LD187" s="24"/>
      <c r="LE187" s="151"/>
      <c r="LF187" s="151"/>
      <c r="LG187" s="153"/>
      <c r="LH187" s="24"/>
      <c r="LI187" s="24"/>
      <c r="LJ187" s="24"/>
      <c r="LK187" s="24"/>
      <c r="LL187" s="24"/>
      <c r="LM187" s="24"/>
      <c r="LN187" s="24"/>
      <c r="LO187" s="24"/>
      <c r="LP187" s="24"/>
      <c r="LQ187" s="24"/>
      <c r="LR187" s="24"/>
      <c r="LS187" s="24"/>
      <c r="LT187" s="24"/>
      <c r="LU187" s="24"/>
      <c r="LV187" s="24"/>
      <c r="LW187" s="24"/>
      <c r="LX187" s="24"/>
      <c r="LY187" s="24"/>
      <c r="LZ187" s="24"/>
      <c r="MA187" s="24"/>
      <c r="MB187" s="24"/>
      <c r="MC187" s="24"/>
      <c r="MD187" s="24"/>
      <c r="ME187" s="24"/>
      <c r="MF187" s="24"/>
      <c r="MG187" s="24"/>
      <c r="MH187" s="24"/>
      <c r="MI187" s="24"/>
      <c r="MJ187" s="24"/>
      <c r="MK187" s="24"/>
      <c r="ML187" s="24"/>
    </row>
    <row r="188" spans="1:350" ht="13.9" hidden="1" customHeight="1" outlineLevel="3" x14ac:dyDescent="0.2">
      <c r="A188" s="185" t="s">
        <v>167</v>
      </c>
      <c r="B188" s="218" t="s">
        <v>805</v>
      </c>
      <c r="C188" s="214" t="s">
        <v>38</v>
      </c>
      <c r="D188" s="216">
        <v>7.8</v>
      </c>
      <c r="E188" s="175"/>
      <c r="F188" s="175">
        <f>D188-E188</f>
        <v>7.8</v>
      </c>
      <c r="G188" s="175" t="s">
        <v>898</v>
      </c>
      <c r="H188" s="170" t="s">
        <v>874</v>
      </c>
      <c r="I188" s="170" t="s">
        <v>1110</v>
      </c>
      <c r="J188" s="212">
        <f ca="1">E188+Q188+AX188+CF188+DN188+ES188+GA188+HH188+IP188+JW188+LE188</f>
        <v>7.8</v>
      </c>
      <c r="K188" s="212">
        <f>E188+R188+AY188+CG188+DO188+ET188+GB188+HI188+IQ188+JX188+LF188</f>
        <v>7.65</v>
      </c>
      <c r="L188" s="172">
        <f ca="1">K188/J188</f>
        <v>0.98076923076923084</v>
      </c>
      <c r="M188" s="172">
        <f>K188/D188</f>
        <v>0.98076923076923084</v>
      </c>
      <c r="N188" s="183">
        <f ca="1">SUMIF($EV$8:$FZ$9,$O$5,$EV189:$FZ189)-SUMIF($EV$8:$FZ$9,$Q$5,$EV189:$FZ189)</f>
        <v>0</v>
      </c>
      <c r="O188" s="156"/>
      <c r="P188" s="16" t="s">
        <v>25</v>
      </c>
      <c r="Q188" s="150">
        <v>0</v>
      </c>
      <c r="R188" s="150">
        <v>0</v>
      </c>
      <c r="S188" s="152" t="e">
        <v>#DIV/0!</v>
      </c>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50">
        <f t="shared" ca="1" si="411"/>
        <v>0</v>
      </c>
      <c r="AY188" s="150">
        <f>SUM(BA189:CE189)</f>
        <v>0</v>
      </c>
      <c r="AZ188" s="152" t="e">
        <f ca="1">AY188/AX188</f>
        <v>#DIV/0!</v>
      </c>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50">
        <f t="shared" ref="CF188" si="496">SUM(CI188:DM188)</f>
        <v>0</v>
      </c>
      <c r="CG188" s="150">
        <f>SUM(CI189:DM189)</f>
        <v>0</v>
      </c>
      <c r="CH188" s="152" t="e">
        <f>CG188/CF188</f>
        <v>#DIV/0!</v>
      </c>
      <c r="CI188" s="129"/>
      <c r="CJ188" s="129"/>
      <c r="CK188" s="129"/>
      <c r="CL188" s="129"/>
      <c r="CM188" s="129"/>
      <c r="CN188" s="129"/>
      <c r="CO188" s="129"/>
      <c r="CP188" s="101"/>
      <c r="CQ188" s="101"/>
      <c r="CR188" s="101"/>
      <c r="CS188" s="101"/>
      <c r="CT188" s="101"/>
      <c r="CU188" s="101"/>
      <c r="CV188" s="101"/>
      <c r="CW188" s="129"/>
      <c r="CX188" s="129"/>
      <c r="CY188" s="129"/>
      <c r="CZ188" s="129"/>
      <c r="DA188" s="129"/>
      <c r="DB188" s="129"/>
      <c r="DC188" s="129"/>
      <c r="DD188" s="129"/>
      <c r="DE188" s="129"/>
      <c r="DF188" s="129"/>
      <c r="DG188" s="129"/>
      <c r="DH188" s="129"/>
      <c r="DI188" s="129"/>
      <c r="DJ188" s="129"/>
      <c r="DK188" s="129"/>
      <c r="DL188" s="129"/>
      <c r="DM188" s="129"/>
      <c r="DN188" s="150">
        <f t="shared" ref="DN188" si="497">SUM(DQ188:ER188)</f>
        <v>0</v>
      </c>
      <c r="DO188" s="150">
        <f>SUM(DQ189:ER189)</f>
        <v>0</v>
      </c>
      <c r="DP188" s="152" t="e">
        <f t="shared" si="424"/>
        <v>#DIV/0!</v>
      </c>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50">
        <f t="shared" ca="1" si="477"/>
        <v>7.8</v>
      </c>
      <c r="ET188" s="150">
        <f t="shared" si="460"/>
        <v>0</v>
      </c>
      <c r="EU188" s="152">
        <f t="shared" ca="1" si="461"/>
        <v>0</v>
      </c>
      <c r="EV188" s="16"/>
      <c r="EW188" s="67">
        <v>2</v>
      </c>
      <c r="EX188" s="16">
        <v>2</v>
      </c>
      <c r="EY188" s="16">
        <v>2</v>
      </c>
      <c r="EZ188" s="16">
        <v>1.8</v>
      </c>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50">
        <f t="shared" ref="GA188" ca="1" si="498">SUMIF($GD$8:$HG$9,$O$5,GD188:HG188)</f>
        <v>0</v>
      </c>
      <c r="GB188" s="150">
        <f t="shared" ref="GB188" si="499">SUM(GD189:HG189)</f>
        <v>7.65</v>
      </c>
      <c r="GC188" s="152" t="e">
        <f t="shared" ref="GC188" ca="1" si="500">GB188/GA188</f>
        <v>#DIV/0!</v>
      </c>
      <c r="GD188" s="16"/>
      <c r="GE188" s="16"/>
      <c r="GF188" s="16"/>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c r="HF188" s="16"/>
      <c r="HG188" s="16"/>
      <c r="HH188" s="150"/>
      <c r="HI188" s="150">
        <v>0</v>
      </c>
      <c r="HJ188" s="152" t="e">
        <v>#DIV/0!</v>
      </c>
      <c r="HK188" s="16"/>
      <c r="HL188" s="16"/>
      <c r="HM188" s="16"/>
      <c r="HN188" s="16"/>
      <c r="HO188" s="16"/>
      <c r="HP188" s="16"/>
      <c r="HQ188" s="16"/>
      <c r="HR188" s="16"/>
      <c r="HS188" s="16"/>
      <c r="HT188" s="16"/>
      <c r="HU188" s="16"/>
      <c r="HV188" s="16"/>
      <c r="HW188" s="16"/>
      <c r="HX188" s="16"/>
      <c r="HY188" s="16"/>
      <c r="HZ188" s="16"/>
      <c r="IA188" s="16"/>
      <c r="IB188" s="16"/>
      <c r="IC188" s="16"/>
      <c r="ID188" s="16"/>
      <c r="IE188" s="16"/>
      <c r="IF188" s="16"/>
      <c r="IG188" s="16"/>
      <c r="IH188" s="16"/>
      <c r="II188" s="16"/>
      <c r="IJ188" s="16"/>
      <c r="IK188" s="16"/>
      <c r="IL188" s="16"/>
      <c r="IM188" s="16"/>
      <c r="IN188" s="16"/>
      <c r="IO188" s="16"/>
      <c r="IP188" s="150"/>
      <c r="IQ188" s="150">
        <v>0</v>
      </c>
      <c r="IR188" s="152" t="e">
        <v>#DIV/0!</v>
      </c>
      <c r="IS188" s="16"/>
      <c r="IT188" s="16"/>
      <c r="IU188" s="16"/>
      <c r="IV188" s="16"/>
      <c r="IW188" s="16"/>
      <c r="IX188" s="16"/>
      <c r="IY188" s="16"/>
      <c r="IZ188" s="16"/>
      <c r="JA188" s="16"/>
      <c r="JB188" s="16"/>
      <c r="JC188" s="16"/>
      <c r="JD188" s="16"/>
      <c r="JE188" s="16"/>
      <c r="JF188" s="16"/>
      <c r="JG188" s="16"/>
      <c r="JH188" s="16"/>
      <c r="JI188" s="16"/>
      <c r="JJ188" s="16"/>
      <c r="JK188" s="16"/>
      <c r="JL188" s="16"/>
      <c r="JM188" s="16"/>
      <c r="JN188" s="16"/>
      <c r="JO188" s="16"/>
      <c r="JP188" s="16"/>
      <c r="JQ188" s="16"/>
      <c r="JR188" s="16"/>
      <c r="JS188" s="16"/>
      <c r="JT188" s="16"/>
      <c r="JU188" s="23"/>
      <c r="JV188" s="16"/>
      <c r="JW188" s="150"/>
      <c r="JX188" s="150">
        <v>0</v>
      </c>
      <c r="JY188" s="152" t="e">
        <v>#DIV/0!</v>
      </c>
      <c r="JZ188" s="16"/>
      <c r="KA188" s="16"/>
      <c r="KB188" s="16"/>
      <c r="KC188" s="16"/>
      <c r="KD188" s="16"/>
      <c r="KE188" s="16"/>
      <c r="KF188" s="16"/>
      <c r="KG188" s="16"/>
      <c r="KH188" s="16"/>
      <c r="KI188" s="16"/>
      <c r="KJ188" s="16"/>
      <c r="KK188" s="16"/>
      <c r="KL188" s="16"/>
      <c r="KM188" s="16"/>
      <c r="KN188" s="16"/>
      <c r="KO188" s="16"/>
      <c r="KP188" s="16"/>
      <c r="KQ188" s="16"/>
      <c r="KR188" s="16"/>
      <c r="KS188" s="16"/>
      <c r="KT188" s="16"/>
      <c r="KU188" s="16"/>
      <c r="KV188" s="16"/>
      <c r="KW188" s="16"/>
      <c r="KX188" s="16"/>
      <c r="KY188" s="16"/>
      <c r="KZ188" s="16"/>
      <c r="LA188" s="16"/>
      <c r="LB188" s="16"/>
      <c r="LC188" s="16"/>
      <c r="LD188" s="16"/>
      <c r="LE188" s="150"/>
      <c r="LF188" s="150">
        <v>0</v>
      </c>
      <c r="LG188" s="152" t="e">
        <v>#DIV/0!</v>
      </c>
      <c r="LH188" s="16"/>
      <c r="LI188" s="16"/>
      <c r="LJ188" s="16"/>
      <c r="LK188" s="16"/>
      <c r="LL188" s="16"/>
      <c r="LM188" s="16"/>
      <c r="LN188" s="16"/>
      <c r="LO188" s="16"/>
      <c r="LP188" s="16"/>
      <c r="LQ188" s="16"/>
      <c r="LR188" s="16"/>
      <c r="LS188" s="16"/>
      <c r="LT188" s="16"/>
      <c r="LU188" s="16"/>
      <c r="LV188" s="16"/>
      <c r="LW188" s="16"/>
      <c r="LX188" s="16"/>
      <c r="LY188" s="16"/>
      <c r="LZ188" s="16"/>
      <c r="MA188" s="16"/>
      <c r="MB188" s="16"/>
      <c r="MC188" s="16"/>
      <c r="MD188" s="16"/>
      <c r="ME188" s="16"/>
      <c r="MF188" s="16"/>
      <c r="MG188" s="16"/>
      <c r="MH188" s="16"/>
      <c r="MI188" s="16"/>
      <c r="MJ188" s="16"/>
      <c r="MK188" s="16"/>
      <c r="ML188" s="16"/>
    </row>
    <row r="189" spans="1:350" ht="13.9" hidden="1" customHeight="1" outlineLevel="3" x14ac:dyDescent="0.2">
      <c r="A189" s="186"/>
      <c r="B189" s="219"/>
      <c r="C189" s="215"/>
      <c r="D189" s="217"/>
      <c r="E189" s="176"/>
      <c r="F189" s="176"/>
      <c r="G189" s="176"/>
      <c r="H189" s="171"/>
      <c r="I189" s="171"/>
      <c r="J189" s="213"/>
      <c r="K189" s="213"/>
      <c r="L189" s="173"/>
      <c r="M189" s="173"/>
      <c r="N189" s="184"/>
      <c r="O189" s="157"/>
      <c r="P189" s="17" t="s">
        <v>26</v>
      </c>
      <c r="Q189" s="151"/>
      <c r="R189" s="151"/>
      <c r="S189" s="153"/>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151"/>
      <c r="AY189" s="151"/>
      <c r="AZ189" s="153"/>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151"/>
      <c r="CG189" s="151"/>
      <c r="CH189" s="153"/>
      <c r="CI189" s="141"/>
      <c r="CJ189" s="141"/>
      <c r="CK189" s="141"/>
      <c r="CL189" s="141"/>
      <c r="CM189" s="141"/>
      <c r="CN189" s="141"/>
      <c r="CO189" s="141"/>
      <c r="CP189" s="95"/>
      <c r="CQ189" s="95"/>
      <c r="CR189" s="95"/>
      <c r="CS189" s="95"/>
      <c r="CT189" s="95"/>
      <c r="CU189" s="95"/>
      <c r="CV189" s="95"/>
      <c r="CW189" s="141"/>
      <c r="CX189" s="141"/>
      <c r="CY189" s="141"/>
      <c r="CZ189" s="141"/>
      <c r="DA189" s="141"/>
      <c r="DB189" s="141"/>
      <c r="DC189" s="141"/>
      <c r="DD189" s="141"/>
      <c r="DE189" s="141"/>
      <c r="DF189" s="141"/>
      <c r="DG189" s="141"/>
      <c r="DH189" s="141"/>
      <c r="DI189" s="141"/>
      <c r="DJ189" s="141"/>
      <c r="DK189" s="141"/>
      <c r="DL189" s="141"/>
      <c r="DM189" s="141"/>
      <c r="DN189" s="151"/>
      <c r="DO189" s="151"/>
      <c r="DP189" s="153"/>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151"/>
      <c r="ET189" s="151"/>
      <c r="EU189" s="153"/>
      <c r="EV189" s="24"/>
      <c r="EW189" s="125"/>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c r="FU189" s="24"/>
      <c r="FV189" s="24"/>
      <c r="FW189" s="24"/>
      <c r="FX189" s="24"/>
      <c r="FY189" s="24"/>
      <c r="FZ189" s="24"/>
      <c r="GA189" s="151"/>
      <c r="GB189" s="151"/>
      <c r="GC189" s="153"/>
      <c r="GD189" s="24"/>
      <c r="GE189" s="24"/>
      <c r="GF189" s="24"/>
      <c r="GG189" s="142">
        <v>7.65</v>
      </c>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151"/>
      <c r="HI189" s="151"/>
      <c r="HJ189" s="153"/>
      <c r="HK189" s="24"/>
      <c r="HL189" s="24"/>
      <c r="HM189" s="24"/>
      <c r="HN189" s="24"/>
      <c r="HO189" s="24"/>
      <c r="HP189" s="24"/>
      <c r="HQ189" s="24"/>
      <c r="HR189" s="24"/>
      <c r="HS189" s="24"/>
      <c r="HT189" s="24"/>
      <c r="HU189" s="24"/>
      <c r="HV189" s="24"/>
      <c r="HW189" s="24"/>
      <c r="HX189" s="24"/>
      <c r="HY189" s="24"/>
      <c r="HZ189" s="24"/>
      <c r="IA189" s="24"/>
      <c r="IB189" s="24"/>
      <c r="IC189" s="24"/>
      <c r="ID189" s="24"/>
      <c r="IE189" s="24"/>
      <c r="IF189" s="24"/>
      <c r="IG189" s="24"/>
      <c r="IH189" s="24"/>
      <c r="II189" s="24"/>
      <c r="IJ189" s="24"/>
      <c r="IK189" s="24"/>
      <c r="IL189" s="24"/>
      <c r="IM189" s="24"/>
      <c r="IN189" s="24"/>
      <c r="IO189" s="24"/>
      <c r="IP189" s="151"/>
      <c r="IQ189" s="151"/>
      <c r="IR189" s="153"/>
      <c r="IS189" s="24"/>
      <c r="IT189" s="24"/>
      <c r="IU189" s="24"/>
      <c r="IV189" s="24"/>
      <c r="IW189" s="24"/>
      <c r="IX189" s="24"/>
      <c r="IY189" s="24"/>
      <c r="IZ189" s="24"/>
      <c r="JA189" s="24"/>
      <c r="JB189" s="24"/>
      <c r="JC189" s="24"/>
      <c r="JD189" s="24"/>
      <c r="JE189" s="24"/>
      <c r="JF189" s="24"/>
      <c r="JG189" s="24"/>
      <c r="JH189" s="24"/>
      <c r="JI189" s="24"/>
      <c r="JJ189" s="24"/>
      <c r="JK189" s="24"/>
      <c r="JL189" s="24"/>
      <c r="JM189" s="24"/>
      <c r="JN189" s="24"/>
      <c r="JO189" s="24"/>
      <c r="JP189" s="24"/>
      <c r="JQ189" s="24"/>
      <c r="JR189" s="24"/>
      <c r="JS189" s="24"/>
      <c r="JT189" s="24"/>
      <c r="JU189" s="25"/>
      <c r="JV189" s="24"/>
      <c r="JW189" s="151"/>
      <c r="JX189" s="151"/>
      <c r="JY189" s="153"/>
      <c r="JZ189" s="24"/>
      <c r="KA189" s="24"/>
      <c r="KB189" s="24"/>
      <c r="KC189" s="24"/>
      <c r="KD189" s="24"/>
      <c r="KE189" s="24"/>
      <c r="KF189" s="24"/>
      <c r="KG189" s="24"/>
      <c r="KH189" s="24"/>
      <c r="KI189" s="24"/>
      <c r="KJ189" s="24"/>
      <c r="KK189" s="24"/>
      <c r="KL189" s="24"/>
      <c r="KM189" s="24"/>
      <c r="KN189" s="24"/>
      <c r="KO189" s="24"/>
      <c r="KP189" s="24"/>
      <c r="KQ189" s="24"/>
      <c r="KR189" s="24"/>
      <c r="KS189" s="24"/>
      <c r="KT189" s="24"/>
      <c r="KU189" s="24"/>
      <c r="KV189" s="24"/>
      <c r="KW189" s="24"/>
      <c r="KX189" s="24"/>
      <c r="KY189" s="24"/>
      <c r="KZ189" s="24"/>
      <c r="LA189" s="24"/>
      <c r="LB189" s="24"/>
      <c r="LC189" s="24"/>
      <c r="LD189" s="24"/>
      <c r="LE189" s="151"/>
      <c r="LF189" s="151"/>
      <c r="LG189" s="153"/>
      <c r="LH189" s="24"/>
      <c r="LI189" s="24"/>
      <c r="LJ189" s="24"/>
      <c r="LK189" s="24"/>
      <c r="LL189" s="24"/>
      <c r="LM189" s="24"/>
      <c r="LN189" s="24"/>
      <c r="LO189" s="24"/>
      <c r="LP189" s="24"/>
      <c r="LQ189" s="24"/>
      <c r="LR189" s="24"/>
      <c r="LS189" s="24"/>
      <c r="LT189" s="24"/>
      <c r="LU189" s="24"/>
      <c r="LV189" s="24"/>
      <c r="LW189" s="24"/>
      <c r="LX189" s="24"/>
      <c r="LY189" s="24"/>
      <c r="LZ189" s="24"/>
      <c r="MA189" s="24"/>
      <c r="MB189" s="24"/>
      <c r="MC189" s="24"/>
      <c r="MD189" s="24"/>
      <c r="ME189" s="24"/>
      <c r="MF189" s="24"/>
      <c r="MG189" s="24"/>
      <c r="MH189" s="24"/>
      <c r="MI189" s="24"/>
      <c r="MJ189" s="24"/>
      <c r="MK189" s="24"/>
      <c r="ML189" s="24"/>
    </row>
    <row r="190" spans="1:350" ht="13.9" hidden="1" customHeight="1" outlineLevel="3" x14ac:dyDescent="0.2">
      <c r="A190" s="185" t="s">
        <v>168</v>
      </c>
      <c r="B190" s="218" t="s">
        <v>116</v>
      </c>
      <c r="C190" s="214" t="s">
        <v>37</v>
      </c>
      <c r="D190" s="216">
        <v>123.0714</v>
      </c>
      <c r="E190" s="175"/>
      <c r="F190" s="175">
        <f>D190-E190</f>
        <v>123.0714</v>
      </c>
      <c r="G190" s="175" t="s">
        <v>846</v>
      </c>
      <c r="H190" s="170" t="s">
        <v>1110</v>
      </c>
      <c r="I190" s="170" t="s">
        <v>850</v>
      </c>
      <c r="J190" s="212">
        <f ca="1">E190+Q190+AX190+CF190+DN190+ES190+GA190+HH190+IP190+JW190+LE190</f>
        <v>123.07</v>
      </c>
      <c r="K190" s="212">
        <f>E190+R190+AY190+CG190+DO190+ET190+GB190+HI190+IQ190+JX190+LF190</f>
        <v>0</v>
      </c>
      <c r="L190" s="172">
        <f ca="1">K190/J190</f>
        <v>0</v>
      </c>
      <c r="M190" s="172">
        <f>K190/D190</f>
        <v>0</v>
      </c>
      <c r="N190" s="183">
        <f ca="1">SUMIF($EV$8:$FZ$9,$O$5,$EV191:$FZ191)-SUMIF($EV$8:$FZ$9,$Q$5,$EV191:$FZ191)</f>
        <v>0</v>
      </c>
      <c r="O190" s="156"/>
      <c r="P190" s="16" t="s">
        <v>25</v>
      </c>
      <c r="Q190" s="150">
        <v>0</v>
      </c>
      <c r="R190" s="150">
        <v>0</v>
      </c>
      <c r="S190" s="152" t="e">
        <v>#DIV/0!</v>
      </c>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50">
        <f t="shared" ca="1" si="411"/>
        <v>0</v>
      </c>
      <c r="AY190" s="150">
        <f>SUM(BA191:CE191)</f>
        <v>0</v>
      </c>
      <c r="AZ190" s="152" t="e">
        <f ca="1">AY190/AX190</f>
        <v>#DIV/0!</v>
      </c>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50">
        <f t="shared" ref="CF190" si="501">SUM(CI190:DM190)</f>
        <v>0</v>
      </c>
      <c r="CG190" s="150">
        <f>SUM(CI191:DM191)</f>
        <v>0</v>
      </c>
      <c r="CH190" s="152" t="e">
        <f>CG190/CF190</f>
        <v>#DIV/0!</v>
      </c>
      <c r="CI190" s="129"/>
      <c r="CJ190" s="129"/>
      <c r="CK190" s="129"/>
      <c r="CL190" s="129"/>
      <c r="CM190" s="129"/>
      <c r="CN190" s="129"/>
      <c r="CO190" s="129"/>
      <c r="CP190" s="101"/>
      <c r="CQ190" s="101"/>
      <c r="CR190" s="101"/>
      <c r="CS190" s="101"/>
      <c r="CT190" s="101"/>
      <c r="CU190" s="101"/>
      <c r="CV190" s="101"/>
      <c r="CW190" s="129"/>
      <c r="CX190" s="129"/>
      <c r="CY190" s="129"/>
      <c r="CZ190" s="129"/>
      <c r="DA190" s="129"/>
      <c r="DB190" s="129"/>
      <c r="DC190" s="129"/>
      <c r="DD190" s="129"/>
      <c r="DE190" s="129"/>
      <c r="DF190" s="129"/>
      <c r="DG190" s="129"/>
      <c r="DH190" s="129"/>
      <c r="DI190" s="129"/>
      <c r="DJ190" s="129"/>
      <c r="DK190" s="129"/>
      <c r="DL190" s="129"/>
      <c r="DM190" s="129"/>
      <c r="DN190" s="150">
        <f t="shared" ref="DN190" si="502">SUM(DQ190:ER190)</f>
        <v>0</v>
      </c>
      <c r="DO190" s="150">
        <f>SUM(DQ191:ER191)</f>
        <v>0</v>
      </c>
      <c r="DP190" s="152" t="e">
        <f t="shared" si="424"/>
        <v>#DIV/0!</v>
      </c>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50">
        <f t="shared" ca="1" si="477"/>
        <v>123.07</v>
      </c>
      <c r="ET190" s="150">
        <f t="shared" si="460"/>
        <v>0</v>
      </c>
      <c r="EU190" s="152">
        <f t="shared" ca="1" si="461"/>
        <v>0</v>
      </c>
      <c r="EV190" s="16"/>
      <c r="EW190" s="67"/>
      <c r="EX190" s="16"/>
      <c r="EY190" s="16"/>
      <c r="EZ190" s="16"/>
      <c r="FA190" s="16">
        <v>20</v>
      </c>
      <c r="FB190" s="16">
        <v>20</v>
      </c>
      <c r="FC190" s="16">
        <v>20</v>
      </c>
      <c r="FD190" s="16">
        <v>20</v>
      </c>
      <c r="FE190" s="16">
        <v>20</v>
      </c>
      <c r="FF190" s="16">
        <v>23.07</v>
      </c>
      <c r="FG190" s="16"/>
      <c r="FH190" s="16"/>
      <c r="FI190" s="16"/>
      <c r="FJ190" s="16"/>
      <c r="FK190" s="16"/>
      <c r="FL190" s="16"/>
      <c r="FM190" s="16"/>
      <c r="FN190" s="16"/>
      <c r="FO190" s="16"/>
      <c r="FP190" s="16"/>
      <c r="FQ190" s="16"/>
      <c r="FR190" s="16"/>
      <c r="FS190" s="16"/>
      <c r="FT190" s="16"/>
      <c r="FU190" s="16"/>
      <c r="FV190" s="16"/>
      <c r="FW190" s="16"/>
      <c r="FX190" s="16"/>
      <c r="FY190" s="16"/>
      <c r="FZ190" s="16"/>
      <c r="GA190" s="150">
        <f t="shared" ref="GA190" ca="1" si="503">SUMIF($GD$8:$HG$9,$O$5,GD190:HG190)</f>
        <v>0</v>
      </c>
      <c r="GB190" s="150">
        <f t="shared" ref="GB190" si="504">SUM(GD191:HG191)</f>
        <v>0</v>
      </c>
      <c r="GC190" s="152" t="e">
        <f t="shared" ref="GC190" ca="1" si="505">GB190/GA190</f>
        <v>#DIV/0!</v>
      </c>
      <c r="GD190" s="16"/>
      <c r="GE190" s="16"/>
      <c r="GF190" s="16"/>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c r="HF190" s="16"/>
      <c r="HG190" s="16"/>
      <c r="HH190" s="150"/>
      <c r="HI190" s="150">
        <v>0</v>
      </c>
      <c r="HJ190" s="152" t="e">
        <v>#DIV/0!</v>
      </c>
      <c r="HK190" s="16"/>
      <c r="HL190" s="16"/>
      <c r="HM190" s="16"/>
      <c r="HN190" s="16"/>
      <c r="HO190" s="16"/>
      <c r="HP190" s="16"/>
      <c r="HQ190" s="16"/>
      <c r="HR190" s="16"/>
      <c r="HS190" s="16"/>
      <c r="HT190" s="16"/>
      <c r="HU190" s="16"/>
      <c r="HV190" s="16"/>
      <c r="HW190" s="16"/>
      <c r="HX190" s="16"/>
      <c r="HY190" s="16"/>
      <c r="HZ190" s="16"/>
      <c r="IA190" s="16"/>
      <c r="IB190" s="16"/>
      <c r="IC190" s="16"/>
      <c r="ID190" s="16"/>
      <c r="IE190" s="16"/>
      <c r="IF190" s="16"/>
      <c r="IG190" s="16"/>
      <c r="IH190" s="16"/>
      <c r="II190" s="16"/>
      <c r="IJ190" s="16"/>
      <c r="IK190" s="16"/>
      <c r="IL190" s="16"/>
      <c r="IM190" s="16"/>
      <c r="IN190" s="16"/>
      <c r="IO190" s="16"/>
      <c r="IP190" s="150"/>
      <c r="IQ190" s="150">
        <v>0</v>
      </c>
      <c r="IR190" s="152" t="e">
        <v>#DIV/0!</v>
      </c>
      <c r="IS190" s="16"/>
      <c r="IT190" s="16"/>
      <c r="IU190" s="16"/>
      <c r="IV190" s="16"/>
      <c r="IW190" s="16"/>
      <c r="IX190" s="16"/>
      <c r="IY190" s="16"/>
      <c r="IZ190" s="16"/>
      <c r="JA190" s="16"/>
      <c r="JB190" s="16"/>
      <c r="JC190" s="16"/>
      <c r="JD190" s="16"/>
      <c r="JE190" s="16"/>
      <c r="JF190" s="16"/>
      <c r="JG190" s="16"/>
      <c r="JH190" s="16"/>
      <c r="JI190" s="16"/>
      <c r="JJ190" s="16"/>
      <c r="JK190" s="16"/>
      <c r="JL190" s="16"/>
      <c r="JM190" s="16"/>
      <c r="JN190" s="16"/>
      <c r="JO190" s="16"/>
      <c r="JP190" s="16"/>
      <c r="JQ190" s="16"/>
      <c r="JR190" s="16"/>
      <c r="JS190" s="16"/>
      <c r="JT190" s="16"/>
      <c r="JU190" s="23"/>
      <c r="JV190" s="16"/>
      <c r="JW190" s="150"/>
      <c r="JX190" s="150">
        <v>0</v>
      </c>
      <c r="JY190" s="152" t="e">
        <v>#DIV/0!</v>
      </c>
      <c r="JZ190" s="16"/>
      <c r="KA190" s="16"/>
      <c r="KB190" s="16"/>
      <c r="KC190" s="16"/>
      <c r="KD190" s="16"/>
      <c r="KE190" s="16"/>
      <c r="KF190" s="16"/>
      <c r="KG190" s="16"/>
      <c r="KH190" s="16"/>
      <c r="KI190" s="16"/>
      <c r="KJ190" s="16"/>
      <c r="KK190" s="16"/>
      <c r="KL190" s="16"/>
      <c r="KM190" s="16"/>
      <c r="KN190" s="16"/>
      <c r="KO190" s="16"/>
      <c r="KP190" s="16"/>
      <c r="KQ190" s="16"/>
      <c r="KR190" s="16"/>
      <c r="KS190" s="16"/>
      <c r="KT190" s="16"/>
      <c r="KU190" s="16"/>
      <c r="KV190" s="16"/>
      <c r="KW190" s="16"/>
      <c r="KX190" s="16"/>
      <c r="KY190" s="16"/>
      <c r="KZ190" s="16"/>
      <c r="LA190" s="16"/>
      <c r="LB190" s="16"/>
      <c r="LC190" s="16"/>
      <c r="LD190" s="16"/>
      <c r="LE190" s="150"/>
      <c r="LF190" s="150">
        <v>0</v>
      </c>
      <c r="LG190" s="152" t="e">
        <v>#DIV/0!</v>
      </c>
      <c r="LH190" s="16"/>
      <c r="LI190" s="16"/>
      <c r="LJ190" s="16"/>
      <c r="LK190" s="16"/>
      <c r="LL190" s="16"/>
      <c r="LM190" s="16"/>
      <c r="LN190" s="16"/>
      <c r="LO190" s="16"/>
      <c r="LP190" s="16"/>
      <c r="LQ190" s="16"/>
      <c r="LR190" s="16"/>
      <c r="LS190" s="16"/>
      <c r="LT190" s="16"/>
      <c r="LU190" s="16"/>
      <c r="LV190" s="16"/>
      <c r="LW190" s="16"/>
      <c r="LX190" s="16"/>
      <c r="LY190" s="16"/>
      <c r="LZ190" s="16"/>
      <c r="MA190" s="16"/>
      <c r="MB190" s="16"/>
      <c r="MC190" s="16"/>
      <c r="MD190" s="16"/>
      <c r="ME190" s="16"/>
      <c r="MF190" s="16"/>
      <c r="MG190" s="16"/>
      <c r="MH190" s="16"/>
      <c r="MI190" s="16"/>
      <c r="MJ190" s="16"/>
      <c r="MK190" s="16"/>
      <c r="ML190" s="16"/>
    </row>
    <row r="191" spans="1:350" ht="13.9" hidden="1" customHeight="1" outlineLevel="3" x14ac:dyDescent="0.2">
      <c r="A191" s="186"/>
      <c r="B191" s="219"/>
      <c r="C191" s="215"/>
      <c r="D191" s="217"/>
      <c r="E191" s="176"/>
      <c r="F191" s="176"/>
      <c r="G191" s="176"/>
      <c r="H191" s="171"/>
      <c r="I191" s="171"/>
      <c r="J191" s="213"/>
      <c r="K191" s="213"/>
      <c r="L191" s="173"/>
      <c r="M191" s="173"/>
      <c r="N191" s="184"/>
      <c r="O191" s="157"/>
      <c r="P191" s="17" t="s">
        <v>26</v>
      </c>
      <c r="Q191" s="151"/>
      <c r="R191" s="151"/>
      <c r="S191" s="153"/>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151"/>
      <c r="AY191" s="151"/>
      <c r="AZ191" s="153"/>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151"/>
      <c r="CG191" s="151"/>
      <c r="CH191" s="153"/>
      <c r="CI191" s="141"/>
      <c r="CJ191" s="141"/>
      <c r="CK191" s="141"/>
      <c r="CL191" s="141"/>
      <c r="CM191" s="141"/>
      <c r="CN191" s="141"/>
      <c r="CO191" s="141"/>
      <c r="CP191" s="95"/>
      <c r="CQ191" s="95"/>
      <c r="CR191" s="95"/>
      <c r="CS191" s="95"/>
      <c r="CT191" s="95"/>
      <c r="CU191" s="95"/>
      <c r="CV191" s="95"/>
      <c r="CW191" s="141"/>
      <c r="CX191" s="141"/>
      <c r="CY191" s="141"/>
      <c r="CZ191" s="141"/>
      <c r="DA191" s="141"/>
      <c r="DB191" s="141"/>
      <c r="DC191" s="141"/>
      <c r="DD191" s="141"/>
      <c r="DE191" s="141"/>
      <c r="DF191" s="141"/>
      <c r="DG191" s="141"/>
      <c r="DH191" s="141"/>
      <c r="DI191" s="141"/>
      <c r="DJ191" s="141"/>
      <c r="DK191" s="141"/>
      <c r="DL191" s="141"/>
      <c r="DM191" s="141"/>
      <c r="DN191" s="151"/>
      <c r="DO191" s="151"/>
      <c r="DP191" s="153"/>
      <c r="DQ191" s="24"/>
      <c r="DR191" s="24"/>
      <c r="DS191" s="24"/>
      <c r="DT191" s="24"/>
      <c r="DU191" s="24"/>
      <c r="DV191" s="24"/>
      <c r="DW191" s="24"/>
      <c r="DX191" s="24"/>
      <c r="DY191" s="24"/>
      <c r="DZ191" s="24"/>
      <c r="EA191" s="24"/>
      <c r="EB191" s="24"/>
      <c r="EC191" s="24"/>
      <c r="ED191" s="24"/>
      <c r="EE191" s="24"/>
      <c r="EF191" s="24"/>
      <c r="EG191" s="24"/>
      <c r="EH191" s="24"/>
      <c r="EI191" s="24"/>
      <c r="EJ191" s="24"/>
      <c r="EK191" s="24"/>
      <c r="EL191" s="24"/>
      <c r="EM191" s="24"/>
      <c r="EN191" s="24"/>
      <c r="EO191" s="24"/>
      <c r="EP191" s="24"/>
      <c r="EQ191" s="24"/>
      <c r="ER191" s="24"/>
      <c r="ES191" s="151"/>
      <c r="ET191" s="151"/>
      <c r="EU191" s="153"/>
      <c r="EV191" s="24"/>
      <c r="EW191" s="125"/>
      <c r="EX191" s="24"/>
      <c r="EY191" s="24"/>
      <c r="EZ191" s="24"/>
      <c r="FA191" s="24"/>
      <c r="FB191" s="24"/>
      <c r="FC191" s="24"/>
      <c r="FD191" s="24"/>
      <c r="FE191" s="24"/>
      <c r="FF191" s="24"/>
      <c r="FG191" s="24"/>
      <c r="FH191" s="24"/>
      <c r="FI191" s="24"/>
      <c r="FJ191" s="24"/>
      <c r="FK191" s="24"/>
      <c r="FL191" s="24"/>
      <c r="FM191" s="24"/>
      <c r="FN191" s="24"/>
      <c r="FO191" s="24"/>
      <c r="FP191" s="24"/>
      <c r="FQ191" s="24"/>
      <c r="FR191" s="24"/>
      <c r="FS191" s="24"/>
      <c r="FT191" s="24"/>
      <c r="FU191" s="24"/>
      <c r="FV191" s="24"/>
      <c r="FW191" s="24"/>
      <c r="FX191" s="24"/>
      <c r="FY191" s="24"/>
      <c r="FZ191" s="24"/>
      <c r="GA191" s="151"/>
      <c r="GB191" s="151"/>
      <c r="GC191" s="153"/>
      <c r="GD191" s="24"/>
      <c r="GE191" s="24"/>
      <c r="GF191" s="24"/>
      <c r="GG191" s="24"/>
      <c r="GH191" s="24"/>
      <c r="GI191" s="24"/>
      <c r="GJ191" s="24"/>
      <c r="GK191" s="24"/>
      <c r="GL191" s="24"/>
      <c r="GM191" s="24"/>
      <c r="GN191" s="24"/>
      <c r="GO191" s="24"/>
      <c r="GP191" s="24"/>
      <c r="GQ191" s="24"/>
      <c r="GR191" s="24"/>
      <c r="GS191" s="24"/>
      <c r="GT191" s="24"/>
      <c r="GU191" s="24"/>
      <c r="GV191" s="24"/>
      <c r="GW191" s="24"/>
      <c r="GX191" s="24"/>
      <c r="GY191" s="24"/>
      <c r="GZ191" s="24"/>
      <c r="HA191" s="24"/>
      <c r="HB191" s="24"/>
      <c r="HC191" s="24"/>
      <c r="HD191" s="24"/>
      <c r="HE191" s="24"/>
      <c r="HF191" s="24"/>
      <c r="HG191" s="24"/>
      <c r="HH191" s="151"/>
      <c r="HI191" s="151"/>
      <c r="HJ191" s="153"/>
      <c r="HK191" s="24"/>
      <c r="HL191" s="24"/>
      <c r="HM191" s="24"/>
      <c r="HN191" s="24"/>
      <c r="HO191" s="24"/>
      <c r="HP191" s="24"/>
      <c r="HQ191" s="24"/>
      <c r="HR191" s="24"/>
      <c r="HS191" s="24"/>
      <c r="HT191" s="24"/>
      <c r="HU191" s="24"/>
      <c r="HV191" s="24"/>
      <c r="HW191" s="24"/>
      <c r="HX191" s="24"/>
      <c r="HY191" s="24"/>
      <c r="HZ191" s="24"/>
      <c r="IA191" s="24"/>
      <c r="IB191" s="24"/>
      <c r="IC191" s="24"/>
      <c r="ID191" s="24"/>
      <c r="IE191" s="24"/>
      <c r="IF191" s="24"/>
      <c r="IG191" s="24"/>
      <c r="IH191" s="24"/>
      <c r="II191" s="24"/>
      <c r="IJ191" s="24"/>
      <c r="IK191" s="24"/>
      <c r="IL191" s="24"/>
      <c r="IM191" s="24"/>
      <c r="IN191" s="24"/>
      <c r="IO191" s="24"/>
      <c r="IP191" s="151"/>
      <c r="IQ191" s="151"/>
      <c r="IR191" s="153"/>
      <c r="IS191" s="24"/>
      <c r="IT191" s="24"/>
      <c r="IU191" s="24"/>
      <c r="IV191" s="24"/>
      <c r="IW191" s="24"/>
      <c r="IX191" s="24"/>
      <c r="IY191" s="24"/>
      <c r="IZ191" s="24"/>
      <c r="JA191" s="24"/>
      <c r="JB191" s="24"/>
      <c r="JC191" s="24"/>
      <c r="JD191" s="24"/>
      <c r="JE191" s="24"/>
      <c r="JF191" s="24"/>
      <c r="JG191" s="24"/>
      <c r="JH191" s="24"/>
      <c r="JI191" s="24"/>
      <c r="JJ191" s="24"/>
      <c r="JK191" s="24"/>
      <c r="JL191" s="24"/>
      <c r="JM191" s="24"/>
      <c r="JN191" s="24"/>
      <c r="JO191" s="24"/>
      <c r="JP191" s="24"/>
      <c r="JQ191" s="24"/>
      <c r="JR191" s="24"/>
      <c r="JS191" s="24"/>
      <c r="JT191" s="24"/>
      <c r="JU191" s="25"/>
      <c r="JV191" s="24"/>
      <c r="JW191" s="151"/>
      <c r="JX191" s="151"/>
      <c r="JY191" s="153"/>
      <c r="JZ191" s="24"/>
      <c r="KA191" s="24"/>
      <c r="KB191" s="24"/>
      <c r="KC191" s="24"/>
      <c r="KD191" s="24"/>
      <c r="KE191" s="24"/>
      <c r="KF191" s="24"/>
      <c r="KG191" s="24"/>
      <c r="KH191" s="24"/>
      <c r="KI191" s="24"/>
      <c r="KJ191" s="24"/>
      <c r="KK191" s="24"/>
      <c r="KL191" s="24"/>
      <c r="KM191" s="24"/>
      <c r="KN191" s="24"/>
      <c r="KO191" s="24"/>
      <c r="KP191" s="24"/>
      <c r="KQ191" s="24"/>
      <c r="KR191" s="24"/>
      <c r="KS191" s="24"/>
      <c r="KT191" s="24"/>
      <c r="KU191" s="24"/>
      <c r="KV191" s="24"/>
      <c r="KW191" s="24"/>
      <c r="KX191" s="24"/>
      <c r="KY191" s="24"/>
      <c r="KZ191" s="24"/>
      <c r="LA191" s="24"/>
      <c r="LB191" s="24"/>
      <c r="LC191" s="24"/>
      <c r="LD191" s="24"/>
      <c r="LE191" s="151"/>
      <c r="LF191" s="151"/>
      <c r="LG191" s="153"/>
      <c r="LH191" s="24"/>
      <c r="LI191" s="24"/>
      <c r="LJ191" s="24"/>
      <c r="LK191" s="24"/>
      <c r="LL191" s="24"/>
      <c r="LM191" s="24"/>
      <c r="LN191" s="24"/>
      <c r="LO191" s="24"/>
      <c r="LP191" s="24"/>
      <c r="LQ191" s="24"/>
      <c r="LR191" s="24"/>
      <c r="LS191" s="24"/>
      <c r="LT191" s="24"/>
      <c r="LU191" s="24"/>
      <c r="LV191" s="24"/>
      <c r="LW191" s="24"/>
      <c r="LX191" s="24"/>
      <c r="LY191" s="24"/>
      <c r="LZ191" s="24"/>
      <c r="MA191" s="24"/>
      <c r="MB191" s="24"/>
      <c r="MC191" s="24"/>
      <c r="MD191" s="24"/>
      <c r="ME191" s="24"/>
      <c r="MF191" s="24"/>
      <c r="MG191" s="24"/>
      <c r="MH191" s="24"/>
      <c r="MI191" s="24"/>
      <c r="MJ191" s="24"/>
      <c r="MK191" s="24"/>
      <c r="ML191" s="24"/>
    </row>
    <row r="192" spans="1:350" s="41" customFormat="1" ht="14.25" hidden="1" customHeight="1" outlineLevel="3" x14ac:dyDescent="0.25">
      <c r="A192" s="220" t="s">
        <v>169</v>
      </c>
      <c r="B192" s="175" t="s">
        <v>455</v>
      </c>
      <c r="C192" s="285" t="s">
        <v>59</v>
      </c>
      <c r="D192" s="278">
        <v>1</v>
      </c>
      <c r="E192" s="175">
        <v>0</v>
      </c>
      <c r="F192" s="175">
        <f>D192-E192</f>
        <v>1</v>
      </c>
      <c r="G192" s="175" t="s">
        <v>1111</v>
      </c>
      <c r="H192" s="170" t="s">
        <v>915</v>
      </c>
      <c r="I192" s="170" t="s">
        <v>901</v>
      </c>
      <c r="J192" s="212">
        <f ca="1">E192+Q192+AX192+CF192+DN192+ES192+GA192+HH192+IP192+JW192+LE192</f>
        <v>1</v>
      </c>
      <c r="K192" s="212">
        <f>E192+R192+AY192+CG192+DO192+ET192+GB192+HI192+IQ192+JX192+LF192</f>
        <v>1</v>
      </c>
      <c r="L192" s="172">
        <f ca="1">K192/J192</f>
        <v>1</v>
      </c>
      <c r="M192" s="172">
        <f>K192/D192</f>
        <v>1</v>
      </c>
      <c r="N192" s="183">
        <f ca="1">SUMIF($EV$8:$FZ$9,$O$5,$EV193:$FZ193)-SUMIF($EV$8:$FZ$9,$Q$5,$EV193:$FZ193)</f>
        <v>0</v>
      </c>
      <c r="O192" s="154"/>
      <c r="P192" s="154"/>
      <c r="Q192" s="150">
        <v>0</v>
      </c>
      <c r="R192" s="150">
        <v>0</v>
      </c>
      <c r="S192" s="152" t="e">
        <v>#DIV/0!</v>
      </c>
      <c r="T192" s="154"/>
      <c r="U192" s="154"/>
      <c r="V192" s="154"/>
      <c r="W192" s="154"/>
      <c r="X192" s="154"/>
      <c r="Y192" s="154"/>
      <c r="Z192" s="154"/>
      <c r="AA192" s="154"/>
      <c r="AB192" s="154"/>
      <c r="AC192" s="154"/>
      <c r="AD192" s="154"/>
      <c r="AE192" s="154"/>
      <c r="AF192" s="154"/>
      <c r="AG192" s="154"/>
      <c r="AH192" s="154"/>
      <c r="AI192" s="154"/>
      <c r="AJ192" s="154"/>
      <c r="AK192" s="154"/>
      <c r="AL192" s="154"/>
      <c r="AM192" s="154"/>
      <c r="AN192" s="154"/>
      <c r="AO192" s="154"/>
      <c r="AP192" s="154"/>
      <c r="AQ192" s="154"/>
      <c r="AR192" s="154"/>
      <c r="AS192" s="154"/>
      <c r="AT192" s="154"/>
      <c r="AU192" s="154"/>
      <c r="AV192" s="154"/>
      <c r="AW192" s="154"/>
      <c r="AX192" s="150">
        <f t="shared" ca="1" si="411"/>
        <v>0</v>
      </c>
      <c r="AY192" s="150">
        <f>SUM(BA193:CE193)</f>
        <v>0</v>
      </c>
      <c r="AZ192" s="152" t="e">
        <f ca="1">AY192/AX192</f>
        <v>#DIV/0!</v>
      </c>
      <c r="BA192" s="154"/>
      <c r="BB192" s="154"/>
      <c r="BC192" s="154"/>
      <c r="BD192" s="154"/>
      <c r="BE192" s="154"/>
      <c r="BF192" s="154"/>
      <c r="BG192" s="154"/>
      <c r="BH192" s="154"/>
      <c r="BI192" s="154"/>
      <c r="BJ192" s="154"/>
      <c r="BK192" s="154"/>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0">
        <f t="shared" ref="CF192" si="506">SUM(CI192:DM192)</f>
        <v>0</v>
      </c>
      <c r="CG192" s="150">
        <f>SUM(CI193:DM193)</f>
        <v>0</v>
      </c>
      <c r="CH192" s="152" t="e">
        <f>CG192/CF192</f>
        <v>#DIV/0!</v>
      </c>
      <c r="CI192" s="154"/>
      <c r="CJ192" s="154"/>
      <c r="CK192" s="154"/>
      <c r="CL192" s="154"/>
      <c r="CM192" s="154"/>
      <c r="CN192" s="154"/>
      <c r="CO192" s="154"/>
      <c r="CP192" s="158"/>
      <c r="CQ192" s="158"/>
      <c r="CR192" s="158"/>
      <c r="CS192" s="158"/>
      <c r="CT192" s="158"/>
      <c r="CU192" s="158"/>
      <c r="CV192" s="158"/>
      <c r="CW192" s="154"/>
      <c r="CX192" s="154"/>
      <c r="CY192" s="154"/>
      <c r="CZ192" s="154"/>
      <c r="DA192" s="154"/>
      <c r="DB192" s="154"/>
      <c r="DC192" s="154"/>
      <c r="DD192" s="154"/>
      <c r="DE192" s="154"/>
      <c r="DF192" s="154"/>
      <c r="DG192" s="154"/>
      <c r="DH192" s="154"/>
      <c r="DI192" s="154"/>
      <c r="DJ192" s="154"/>
      <c r="DK192" s="154"/>
      <c r="DL192" s="154"/>
      <c r="DM192" s="154"/>
      <c r="DN192" s="150">
        <f t="shared" ref="DN192" si="507">SUM(DQ192:ER192)</f>
        <v>0</v>
      </c>
      <c r="DO192" s="150">
        <f>SUM(DQ193:ER193)</f>
        <v>0</v>
      </c>
      <c r="DP192" s="152" t="e">
        <f t="shared" si="424"/>
        <v>#DIV/0!</v>
      </c>
      <c r="DQ192" s="154"/>
      <c r="DR192" s="154"/>
      <c r="DS192" s="154"/>
      <c r="DT192" s="154"/>
      <c r="DU192" s="154"/>
      <c r="DV192" s="154"/>
      <c r="DW192" s="154"/>
      <c r="DX192" s="154"/>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0">
        <f t="shared" ca="1" si="477"/>
        <v>0</v>
      </c>
      <c r="ET192" s="150">
        <f t="shared" si="460"/>
        <v>0</v>
      </c>
      <c r="EU192" s="152" t="e">
        <f t="shared" ca="1" si="461"/>
        <v>#DIV/0!</v>
      </c>
      <c r="EV192" s="154"/>
      <c r="EW192" s="160"/>
      <c r="EX192" s="154"/>
      <c r="EY192" s="154"/>
      <c r="EZ192" s="154"/>
      <c r="FA192" s="154"/>
      <c r="FB192" s="154"/>
      <c r="FC192" s="154"/>
      <c r="FD192" s="154"/>
      <c r="FE192" s="154"/>
      <c r="FF192" s="154"/>
      <c r="FG192" s="154"/>
      <c r="FH192" s="154"/>
      <c r="FI192" s="154"/>
      <c r="FJ192" s="154"/>
      <c r="FK192" s="154"/>
      <c r="FL192" s="154"/>
      <c r="FM192" s="154"/>
      <c r="FN192" s="154"/>
      <c r="FO192" s="154"/>
      <c r="FP192" s="154"/>
      <c r="FQ192" s="154"/>
      <c r="FR192" s="154"/>
      <c r="FS192" s="154"/>
      <c r="FT192" s="154"/>
      <c r="FU192" s="154"/>
      <c r="FV192" s="154"/>
      <c r="FW192" s="154"/>
      <c r="FX192" s="154"/>
      <c r="FY192" s="154"/>
      <c r="FZ192" s="154"/>
      <c r="GA192" s="150">
        <f t="shared" ref="GA192" ca="1" si="508">SUMIF($GD$8:$HG$9,$O$5,GD192:HG192)</f>
        <v>1</v>
      </c>
      <c r="GB192" s="150">
        <f t="shared" ref="GB192" si="509">SUM(GD193:HG193)</f>
        <v>1</v>
      </c>
      <c r="GC192" s="152">
        <f t="shared" ref="GC192" ca="1" si="510">GB192/GA192</f>
        <v>1</v>
      </c>
      <c r="GD192" s="42">
        <v>1</v>
      </c>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0"/>
      <c r="HI192" s="150">
        <v>0</v>
      </c>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0"/>
      <c r="IQ192" s="150">
        <v>0</v>
      </c>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0"/>
      <c r="JX192" s="150">
        <v>0</v>
      </c>
      <c r="JY192" s="154"/>
      <c r="JZ192" s="154"/>
      <c r="KA192" s="154"/>
      <c r="KB192" s="154"/>
      <c r="KC192" s="154"/>
      <c r="KD192" s="154"/>
      <c r="KE192" s="154"/>
      <c r="KF192" s="154"/>
      <c r="KG192" s="154"/>
      <c r="KH192" s="154"/>
      <c r="KI192" s="154"/>
      <c r="KJ192" s="154"/>
      <c r="KK192" s="154"/>
      <c r="KL192" s="154"/>
      <c r="KM192" s="154"/>
      <c r="KN192" s="154"/>
      <c r="KO192" s="154"/>
      <c r="KP192" s="154"/>
      <c r="KQ192" s="154"/>
      <c r="KR192" s="154"/>
      <c r="KS192" s="154"/>
      <c r="KT192" s="154"/>
      <c r="KU192" s="154"/>
      <c r="KV192" s="154"/>
      <c r="KW192" s="154"/>
      <c r="KX192" s="154"/>
      <c r="KY192" s="154"/>
      <c r="KZ192" s="154"/>
      <c r="LA192" s="154"/>
      <c r="LB192" s="154"/>
      <c r="LC192" s="154"/>
      <c r="LD192" s="154"/>
      <c r="LE192" s="150"/>
      <c r="LF192" s="150">
        <v>0</v>
      </c>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row>
    <row r="193" spans="1:350" s="41" customFormat="1" ht="14.25" hidden="1" customHeight="1" outlineLevel="3" x14ac:dyDescent="0.25">
      <c r="A193" s="221"/>
      <c r="B193" s="176"/>
      <c r="C193" s="286"/>
      <c r="D193" s="176"/>
      <c r="E193" s="176"/>
      <c r="F193" s="176"/>
      <c r="G193" s="176"/>
      <c r="H193" s="171"/>
      <c r="I193" s="171"/>
      <c r="J193" s="213"/>
      <c r="K193" s="213"/>
      <c r="L193" s="173"/>
      <c r="M193" s="173"/>
      <c r="N193" s="184"/>
      <c r="O193" s="155"/>
      <c r="P193" s="155"/>
      <c r="Q193" s="151"/>
      <c r="R193" s="151"/>
      <c r="S193" s="153"/>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1"/>
      <c r="AY193" s="151"/>
      <c r="AZ193" s="153"/>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c r="CC193" s="155"/>
      <c r="CD193" s="155"/>
      <c r="CE193" s="155"/>
      <c r="CF193" s="151"/>
      <c r="CG193" s="151"/>
      <c r="CH193" s="153"/>
      <c r="CI193" s="155"/>
      <c r="CJ193" s="155"/>
      <c r="CK193" s="155"/>
      <c r="CL193" s="155"/>
      <c r="CM193" s="155"/>
      <c r="CN193" s="155"/>
      <c r="CO193" s="155"/>
      <c r="CP193" s="159"/>
      <c r="CQ193" s="159"/>
      <c r="CR193" s="159"/>
      <c r="CS193" s="159"/>
      <c r="CT193" s="159"/>
      <c r="CU193" s="159"/>
      <c r="CV193" s="159"/>
      <c r="CW193" s="155"/>
      <c r="CX193" s="155"/>
      <c r="CY193" s="155"/>
      <c r="CZ193" s="155"/>
      <c r="DA193" s="155"/>
      <c r="DB193" s="155"/>
      <c r="DC193" s="155"/>
      <c r="DD193" s="155"/>
      <c r="DE193" s="155"/>
      <c r="DF193" s="155"/>
      <c r="DG193" s="155"/>
      <c r="DH193" s="155"/>
      <c r="DI193" s="155"/>
      <c r="DJ193" s="155"/>
      <c r="DK193" s="155"/>
      <c r="DL193" s="155"/>
      <c r="DM193" s="155"/>
      <c r="DN193" s="151"/>
      <c r="DO193" s="151"/>
      <c r="DP193" s="153"/>
      <c r="DQ193" s="155"/>
      <c r="DR193" s="155"/>
      <c r="DS193" s="155"/>
      <c r="DT193" s="155"/>
      <c r="DU193" s="155"/>
      <c r="DV193" s="155"/>
      <c r="DW193" s="155"/>
      <c r="DX193" s="155"/>
      <c r="DY193" s="155"/>
      <c r="DZ193" s="155"/>
      <c r="EA193" s="155"/>
      <c r="EB193" s="155"/>
      <c r="EC193" s="155"/>
      <c r="ED193" s="155"/>
      <c r="EE193" s="155"/>
      <c r="EF193" s="155"/>
      <c r="EG193" s="155"/>
      <c r="EH193" s="155"/>
      <c r="EI193" s="155"/>
      <c r="EJ193" s="155"/>
      <c r="EK193" s="155"/>
      <c r="EL193" s="155"/>
      <c r="EM193" s="155"/>
      <c r="EN193" s="155"/>
      <c r="EO193" s="155"/>
      <c r="EP193" s="155"/>
      <c r="EQ193" s="155"/>
      <c r="ER193" s="155"/>
      <c r="ES193" s="151"/>
      <c r="ET193" s="151"/>
      <c r="EU193" s="153"/>
      <c r="EV193" s="155"/>
      <c r="EW193" s="161"/>
      <c r="EX193" s="155"/>
      <c r="EY193" s="155"/>
      <c r="EZ193" s="155"/>
      <c r="FA193" s="155"/>
      <c r="FB193" s="155"/>
      <c r="FC193" s="155"/>
      <c r="FD193" s="155"/>
      <c r="FE193" s="155"/>
      <c r="FF193" s="155"/>
      <c r="FG193" s="155"/>
      <c r="FH193" s="155"/>
      <c r="FI193" s="155"/>
      <c r="FJ193" s="155"/>
      <c r="FK193" s="155"/>
      <c r="FL193" s="155"/>
      <c r="FM193" s="155"/>
      <c r="FN193" s="155"/>
      <c r="FO193" s="155"/>
      <c r="FP193" s="155"/>
      <c r="FQ193" s="155"/>
      <c r="FR193" s="155"/>
      <c r="FS193" s="155"/>
      <c r="FT193" s="155"/>
      <c r="FU193" s="155"/>
      <c r="FV193" s="155"/>
      <c r="FW193" s="155"/>
      <c r="FX193" s="155"/>
      <c r="FY193" s="155"/>
      <c r="FZ193" s="155"/>
      <c r="GA193" s="151"/>
      <c r="GB193" s="151"/>
      <c r="GC193" s="153"/>
      <c r="GD193" s="43">
        <v>1</v>
      </c>
      <c r="GE193" s="155"/>
      <c r="GF193" s="155"/>
      <c r="GG193" s="155"/>
      <c r="GH193" s="155"/>
      <c r="GI193" s="155"/>
      <c r="GJ193" s="155"/>
      <c r="GK193" s="155"/>
      <c r="GL193" s="155"/>
      <c r="GM193" s="155"/>
      <c r="GN193" s="155"/>
      <c r="GO193" s="155"/>
      <c r="GP193" s="155"/>
      <c r="GQ193" s="155"/>
      <c r="GR193" s="155"/>
      <c r="GS193" s="155"/>
      <c r="GT193" s="155"/>
      <c r="GU193" s="155"/>
      <c r="GV193" s="155"/>
      <c r="GW193" s="155"/>
      <c r="GX193" s="155"/>
      <c r="GY193" s="155"/>
      <c r="GZ193" s="155"/>
      <c r="HA193" s="155"/>
      <c r="HB193" s="155"/>
      <c r="HC193" s="155"/>
      <c r="HD193" s="155"/>
      <c r="HE193" s="155"/>
      <c r="HF193" s="155"/>
      <c r="HG193" s="155"/>
      <c r="HH193" s="151"/>
      <c r="HI193" s="151"/>
      <c r="HJ193" s="155"/>
      <c r="HK193" s="155"/>
      <c r="HL193" s="155"/>
      <c r="HM193" s="155"/>
      <c r="HN193" s="155"/>
      <c r="HO193" s="155"/>
      <c r="HP193" s="155"/>
      <c r="HQ193" s="155"/>
      <c r="HR193" s="155"/>
      <c r="HS193" s="155"/>
      <c r="HT193" s="155"/>
      <c r="HU193" s="155"/>
      <c r="HV193" s="155"/>
      <c r="HW193" s="155"/>
      <c r="HX193" s="155"/>
      <c r="HY193" s="155"/>
      <c r="HZ193" s="155"/>
      <c r="IA193" s="155"/>
      <c r="IB193" s="155"/>
      <c r="IC193" s="155"/>
      <c r="ID193" s="155"/>
      <c r="IE193" s="155"/>
      <c r="IF193" s="155"/>
      <c r="IG193" s="155"/>
      <c r="IH193" s="155"/>
      <c r="II193" s="155"/>
      <c r="IJ193" s="155"/>
      <c r="IK193" s="155"/>
      <c r="IL193" s="155"/>
      <c r="IM193" s="155"/>
      <c r="IN193" s="155"/>
      <c r="IO193" s="155"/>
      <c r="IP193" s="151"/>
      <c r="IQ193" s="151"/>
      <c r="IR193" s="155"/>
      <c r="IS193" s="155"/>
      <c r="IT193" s="155"/>
      <c r="IU193" s="155"/>
      <c r="IV193" s="155"/>
      <c r="IW193" s="155"/>
      <c r="IX193" s="155"/>
      <c r="IY193" s="155"/>
      <c r="IZ193" s="155"/>
      <c r="JA193" s="155"/>
      <c r="JB193" s="155"/>
      <c r="JC193" s="155"/>
      <c r="JD193" s="155"/>
      <c r="JE193" s="155"/>
      <c r="JF193" s="155"/>
      <c r="JG193" s="155"/>
      <c r="JH193" s="155"/>
      <c r="JI193" s="155"/>
      <c r="JJ193" s="155"/>
      <c r="JK193" s="155"/>
      <c r="JL193" s="155"/>
      <c r="JM193" s="155"/>
      <c r="JN193" s="155"/>
      <c r="JO193" s="155"/>
      <c r="JP193" s="155"/>
      <c r="JQ193" s="155"/>
      <c r="JR193" s="155"/>
      <c r="JS193" s="155"/>
      <c r="JT193" s="155"/>
      <c r="JU193" s="155"/>
      <c r="JV193" s="155"/>
      <c r="JW193" s="151"/>
      <c r="JX193" s="151"/>
      <c r="JY193" s="155"/>
      <c r="JZ193" s="155"/>
      <c r="KA193" s="155"/>
      <c r="KB193" s="155"/>
      <c r="KC193" s="155"/>
      <c r="KD193" s="155"/>
      <c r="KE193" s="155"/>
      <c r="KF193" s="155"/>
      <c r="KG193" s="155"/>
      <c r="KH193" s="155"/>
      <c r="KI193" s="155"/>
      <c r="KJ193" s="155"/>
      <c r="KK193" s="155"/>
      <c r="KL193" s="155"/>
      <c r="KM193" s="155"/>
      <c r="KN193" s="155"/>
      <c r="KO193" s="155"/>
      <c r="KP193" s="155"/>
      <c r="KQ193" s="155"/>
      <c r="KR193" s="155"/>
      <c r="KS193" s="155"/>
      <c r="KT193" s="155"/>
      <c r="KU193" s="155"/>
      <c r="KV193" s="155"/>
      <c r="KW193" s="155"/>
      <c r="KX193" s="155"/>
      <c r="KY193" s="155"/>
      <c r="KZ193" s="155"/>
      <c r="LA193" s="155"/>
      <c r="LB193" s="155"/>
      <c r="LC193" s="155"/>
      <c r="LD193" s="155"/>
      <c r="LE193" s="151"/>
      <c r="LF193" s="151"/>
      <c r="LG193" s="155"/>
      <c r="LH193" s="155"/>
      <c r="LI193" s="155"/>
      <c r="LJ193" s="155"/>
      <c r="LK193" s="155"/>
      <c r="LL193" s="155"/>
      <c r="LM193" s="155"/>
      <c r="LN193" s="155"/>
      <c r="LO193" s="155"/>
      <c r="LP193" s="155"/>
      <c r="LQ193" s="155"/>
      <c r="LR193" s="155"/>
      <c r="LS193" s="155"/>
      <c r="LT193" s="155"/>
      <c r="LU193" s="155"/>
      <c r="LV193" s="155"/>
      <c r="LW193" s="155"/>
      <c r="LX193" s="155"/>
      <c r="LY193" s="155"/>
      <c r="LZ193" s="155"/>
      <c r="MA193" s="155"/>
      <c r="MB193" s="155"/>
      <c r="MC193" s="155"/>
      <c r="MD193" s="155"/>
      <c r="ME193" s="155"/>
      <c r="MF193" s="155"/>
      <c r="MG193" s="155"/>
      <c r="MH193" s="155"/>
      <c r="MI193" s="155"/>
      <c r="MJ193" s="155"/>
      <c r="MK193" s="155"/>
      <c r="ML193" s="155"/>
    </row>
    <row r="194" spans="1:350" ht="13.9" hidden="1" customHeight="1" outlineLevel="3" x14ac:dyDescent="0.2">
      <c r="A194" s="185" t="s">
        <v>170</v>
      </c>
      <c r="B194" s="218" t="s">
        <v>804</v>
      </c>
      <c r="C194" s="214" t="s">
        <v>99</v>
      </c>
      <c r="D194" s="216">
        <v>4</v>
      </c>
      <c r="E194" s="175"/>
      <c r="F194" s="175">
        <f>D194-E194</f>
        <v>4</v>
      </c>
      <c r="G194" s="175" t="s">
        <v>847</v>
      </c>
      <c r="H194" s="170" t="s">
        <v>915</v>
      </c>
      <c r="I194" s="170" t="s">
        <v>1107</v>
      </c>
      <c r="J194" s="212">
        <f ca="1">E194+Q194+AX194+CF194+DN194+ES194+GA194+HH194+IP194+JW194+LE194</f>
        <v>4</v>
      </c>
      <c r="K194" s="212">
        <f>E194+R194+AY194+CG194+DO194+ET194+GB194+HI194+IQ194+JX194+LF194</f>
        <v>4</v>
      </c>
      <c r="L194" s="172">
        <f ca="1">K194/J194</f>
        <v>1</v>
      </c>
      <c r="M194" s="172">
        <f>K194/D194</f>
        <v>1</v>
      </c>
      <c r="N194" s="183">
        <f ca="1">SUMIF($EV$8:$FZ$9,$O$5,$EV195:$FZ195)-SUMIF($EV$8:$FZ$9,$Q$5,$EV195:$FZ195)</f>
        <v>0</v>
      </c>
      <c r="O194" s="156"/>
      <c r="P194" s="16" t="s">
        <v>25</v>
      </c>
      <c r="Q194" s="150">
        <v>0</v>
      </c>
      <c r="R194" s="150">
        <v>0</v>
      </c>
      <c r="S194" s="152" t="e">
        <v>#DIV/0!</v>
      </c>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50">
        <f t="shared" ca="1" si="411"/>
        <v>0</v>
      </c>
      <c r="AY194" s="150">
        <f>SUM(BA195:CE195)</f>
        <v>0</v>
      </c>
      <c r="AZ194" s="152" t="e">
        <f ca="1">AY194/AX194</f>
        <v>#DIV/0!</v>
      </c>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50">
        <f t="shared" ref="CF194" si="511">SUM(CI194:DM194)</f>
        <v>4</v>
      </c>
      <c r="CG194" s="150">
        <f>SUM(CI195:DM195)</f>
        <v>0</v>
      </c>
      <c r="CH194" s="152">
        <f>CG194/CF194</f>
        <v>0</v>
      </c>
      <c r="CI194" s="129"/>
      <c r="CJ194" s="129"/>
      <c r="CK194" s="129"/>
      <c r="CL194" s="129"/>
      <c r="CM194" s="129"/>
      <c r="CN194" s="129"/>
      <c r="CO194" s="129"/>
      <c r="CP194" s="101"/>
      <c r="CQ194" s="101"/>
      <c r="CR194" s="101"/>
      <c r="CS194" s="101"/>
      <c r="CT194" s="101"/>
      <c r="CU194" s="101"/>
      <c r="CV194" s="101"/>
      <c r="CW194" s="129"/>
      <c r="CX194" s="129"/>
      <c r="CY194" s="129"/>
      <c r="CZ194" s="129"/>
      <c r="DA194" s="129"/>
      <c r="DB194" s="129"/>
      <c r="DC194" s="129"/>
      <c r="DD194" s="129"/>
      <c r="DE194" s="129"/>
      <c r="DF194" s="129"/>
      <c r="DG194" s="129"/>
      <c r="DH194" s="129"/>
      <c r="DI194" s="129"/>
      <c r="DJ194" s="129"/>
      <c r="DK194" s="129">
        <v>2</v>
      </c>
      <c r="DL194" s="129">
        <v>2</v>
      </c>
      <c r="DM194" s="129"/>
      <c r="DN194" s="150">
        <f t="shared" ref="DN194" si="512">SUM(DQ194:ER194)</f>
        <v>0</v>
      </c>
      <c r="DO194" s="150">
        <f>SUM(DQ195:ER195)</f>
        <v>0</v>
      </c>
      <c r="DP194" s="152" t="e">
        <f t="shared" si="424"/>
        <v>#DIV/0!</v>
      </c>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50">
        <f t="shared" ca="1" si="477"/>
        <v>0</v>
      </c>
      <c r="ET194" s="150">
        <f t="shared" si="460"/>
        <v>4</v>
      </c>
      <c r="EU194" s="152" t="e">
        <f t="shared" ca="1" si="461"/>
        <v>#DIV/0!</v>
      </c>
      <c r="EV194" s="16"/>
      <c r="EW194" s="67"/>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50">
        <f t="shared" ref="GA194" ca="1" si="513">SUMIF($GD$8:$HG$9,$O$5,GD194:HG194)</f>
        <v>0</v>
      </c>
      <c r="GB194" s="150">
        <f t="shared" ref="GB194" si="514">SUM(GD195:HG195)</f>
        <v>0</v>
      </c>
      <c r="GC194" s="152" t="e">
        <f t="shared" ref="GC194" ca="1" si="515">GB194/GA194</f>
        <v>#DIV/0!</v>
      </c>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50"/>
      <c r="HI194" s="150">
        <v>0</v>
      </c>
      <c r="HJ194" s="152" t="e">
        <v>#DIV/0!</v>
      </c>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50"/>
      <c r="IQ194" s="150">
        <v>0</v>
      </c>
      <c r="IR194" s="152" t="e">
        <v>#DIV/0!</v>
      </c>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c r="JP194" s="16"/>
      <c r="JQ194" s="16"/>
      <c r="JR194" s="16"/>
      <c r="JS194" s="16"/>
      <c r="JT194" s="16"/>
      <c r="JU194" s="23"/>
      <c r="JV194" s="16"/>
      <c r="JW194" s="150"/>
      <c r="JX194" s="150">
        <v>0</v>
      </c>
      <c r="JY194" s="152" t="e">
        <v>#DIV/0!</v>
      </c>
      <c r="JZ194" s="16"/>
      <c r="KA194" s="16"/>
      <c r="KB194" s="16"/>
      <c r="KC194" s="16"/>
      <c r="KD194" s="16"/>
      <c r="KE194" s="16"/>
      <c r="KF194" s="16"/>
      <c r="KG194" s="16"/>
      <c r="KH194" s="16"/>
      <c r="KI194" s="16"/>
      <c r="KJ194" s="16"/>
      <c r="KK194" s="16"/>
      <c r="KL194" s="16"/>
      <c r="KM194" s="16"/>
      <c r="KN194" s="16"/>
      <c r="KO194" s="16"/>
      <c r="KP194" s="16"/>
      <c r="KQ194" s="16"/>
      <c r="KR194" s="16"/>
      <c r="KS194" s="16"/>
      <c r="KT194" s="16"/>
      <c r="KU194" s="16"/>
      <c r="KV194" s="16"/>
      <c r="KW194" s="16"/>
      <c r="KX194" s="16"/>
      <c r="KY194" s="16"/>
      <c r="KZ194" s="16"/>
      <c r="LA194" s="16"/>
      <c r="LB194" s="16"/>
      <c r="LC194" s="16"/>
      <c r="LD194" s="16"/>
      <c r="LE194" s="150"/>
      <c r="LF194" s="150">
        <v>0</v>
      </c>
      <c r="LG194" s="152" t="e">
        <v>#DIV/0!</v>
      </c>
      <c r="LH194" s="16"/>
      <c r="LI194" s="16"/>
      <c r="LJ194" s="16"/>
      <c r="LK194" s="16"/>
      <c r="LL194" s="16"/>
      <c r="LM194" s="16"/>
      <c r="LN194" s="16"/>
      <c r="LO194" s="16"/>
      <c r="LP194" s="16"/>
      <c r="LQ194" s="16"/>
      <c r="LR194" s="16"/>
      <c r="LS194" s="16"/>
      <c r="LT194" s="16"/>
      <c r="LU194" s="16"/>
      <c r="LV194" s="16"/>
      <c r="LW194" s="16"/>
      <c r="LX194" s="16"/>
      <c r="LY194" s="16"/>
      <c r="LZ194" s="16"/>
      <c r="MA194" s="16"/>
      <c r="MB194" s="16"/>
      <c r="MC194" s="16"/>
      <c r="MD194" s="16"/>
      <c r="ME194" s="16"/>
      <c r="MF194" s="16"/>
      <c r="MG194" s="16"/>
      <c r="MH194" s="16"/>
      <c r="MI194" s="16"/>
      <c r="MJ194" s="16"/>
      <c r="MK194" s="16"/>
      <c r="ML194" s="16"/>
    </row>
    <row r="195" spans="1:350" ht="13.9" hidden="1" customHeight="1" outlineLevel="3" x14ac:dyDescent="0.2">
      <c r="A195" s="186"/>
      <c r="B195" s="219"/>
      <c r="C195" s="215"/>
      <c r="D195" s="217"/>
      <c r="E195" s="176"/>
      <c r="F195" s="176"/>
      <c r="G195" s="176"/>
      <c r="H195" s="171"/>
      <c r="I195" s="171"/>
      <c r="J195" s="213"/>
      <c r="K195" s="213"/>
      <c r="L195" s="173"/>
      <c r="M195" s="173"/>
      <c r="N195" s="184"/>
      <c r="O195" s="157"/>
      <c r="P195" s="17" t="s">
        <v>26</v>
      </c>
      <c r="Q195" s="151"/>
      <c r="R195" s="151"/>
      <c r="S195" s="153"/>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151"/>
      <c r="AY195" s="151"/>
      <c r="AZ195" s="153"/>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151"/>
      <c r="CG195" s="151"/>
      <c r="CH195" s="153"/>
      <c r="CI195" s="141"/>
      <c r="CJ195" s="141"/>
      <c r="CK195" s="141"/>
      <c r="CL195" s="141"/>
      <c r="CM195" s="141"/>
      <c r="CN195" s="141"/>
      <c r="CO195" s="141"/>
      <c r="CP195" s="95"/>
      <c r="CQ195" s="95"/>
      <c r="CR195" s="95"/>
      <c r="CS195" s="95"/>
      <c r="CT195" s="95"/>
      <c r="CU195" s="95"/>
      <c r="CV195" s="95"/>
      <c r="CW195" s="141"/>
      <c r="CX195" s="141"/>
      <c r="CY195" s="141"/>
      <c r="CZ195" s="141"/>
      <c r="DA195" s="141"/>
      <c r="DB195" s="141"/>
      <c r="DC195" s="141"/>
      <c r="DD195" s="141"/>
      <c r="DE195" s="141"/>
      <c r="DF195" s="141"/>
      <c r="DG195" s="141"/>
      <c r="DH195" s="141"/>
      <c r="DI195" s="141"/>
      <c r="DJ195" s="141"/>
      <c r="DK195" s="141"/>
      <c r="DL195" s="141"/>
      <c r="DM195" s="141"/>
      <c r="DN195" s="151"/>
      <c r="DO195" s="151"/>
      <c r="DP195" s="153"/>
      <c r="DQ195" s="24"/>
      <c r="DR195" s="24"/>
      <c r="DS195" s="24"/>
      <c r="DT195" s="24"/>
      <c r="DU195" s="24"/>
      <c r="DV195" s="24"/>
      <c r="DW195" s="24"/>
      <c r="DX195" s="24"/>
      <c r="DY195" s="24"/>
      <c r="DZ195" s="24"/>
      <c r="EA195" s="24"/>
      <c r="EB195" s="24"/>
      <c r="EC195" s="24"/>
      <c r="ED195" s="24"/>
      <c r="EE195" s="24"/>
      <c r="EF195" s="24"/>
      <c r="EG195" s="24"/>
      <c r="EH195" s="24"/>
      <c r="EI195" s="24"/>
      <c r="EJ195" s="24"/>
      <c r="EK195" s="24"/>
      <c r="EL195" s="24"/>
      <c r="EM195" s="24"/>
      <c r="EN195" s="24"/>
      <c r="EO195" s="24"/>
      <c r="EP195" s="24"/>
      <c r="EQ195" s="24"/>
      <c r="ER195" s="24"/>
      <c r="ES195" s="151"/>
      <c r="ET195" s="151"/>
      <c r="EU195" s="153"/>
      <c r="EV195" s="24"/>
      <c r="EW195" s="125"/>
      <c r="EX195" s="24"/>
      <c r="EY195" s="24"/>
      <c r="EZ195" s="24"/>
      <c r="FA195" s="24"/>
      <c r="FB195" s="24"/>
      <c r="FC195" s="24"/>
      <c r="FD195" s="24"/>
      <c r="FE195" s="24"/>
      <c r="FF195" s="24"/>
      <c r="FG195" s="24"/>
      <c r="FH195" s="24"/>
      <c r="FI195" s="24"/>
      <c r="FJ195" s="24"/>
      <c r="FK195" s="24"/>
      <c r="FL195" s="24"/>
      <c r="FM195" s="24"/>
      <c r="FN195" s="24"/>
      <c r="FO195" s="24">
        <v>4</v>
      </c>
      <c r="FP195" s="24"/>
      <c r="FQ195" s="24"/>
      <c r="FR195" s="24"/>
      <c r="FS195" s="24"/>
      <c r="FT195" s="24"/>
      <c r="FU195" s="24"/>
      <c r="FV195" s="24"/>
      <c r="FW195" s="24"/>
      <c r="FX195" s="24"/>
      <c r="FY195" s="24"/>
      <c r="FZ195" s="24"/>
      <c r="GA195" s="151"/>
      <c r="GB195" s="151"/>
      <c r="GC195" s="153"/>
      <c r="GD195" s="24"/>
      <c r="GE195" s="24"/>
      <c r="GF195" s="24"/>
      <c r="GG195" s="24"/>
      <c r="GH195" s="24"/>
      <c r="GI195" s="24"/>
      <c r="GJ195" s="24"/>
      <c r="GK195" s="24"/>
      <c r="GL195" s="24"/>
      <c r="GM195" s="24"/>
      <c r="GN195" s="24"/>
      <c r="GO195" s="24"/>
      <c r="GP195" s="24"/>
      <c r="GQ195" s="24"/>
      <c r="GR195" s="24"/>
      <c r="GS195" s="24"/>
      <c r="GT195" s="24"/>
      <c r="GU195" s="24"/>
      <c r="GV195" s="24"/>
      <c r="GW195" s="24"/>
      <c r="GX195" s="24"/>
      <c r="GY195" s="24"/>
      <c r="GZ195" s="24"/>
      <c r="HA195" s="24"/>
      <c r="HB195" s="24"/>
      <c r="HC195" s="24"/>
      <c r="HD195" s="24"/>
      <c r="HE195" s="24"/>
      <c r="HF195" s="24"/>
      <c r="HG195" s="24"/>
      <c r="HH195" s="151"/>
      <c r="HI195" s="151"/>
      <c r="HJ195" s="153"/>
      <c r="HK195" s="24"/>
      <c r="HL195" s="24"/>
      <c r="HM195" s="24"/>
      <c r="HN195" s="24"/>
      <c r="HO195" s="24"/>
      <c r="HP195" s="24"/>
      <c r="HQ195" s="24"/>
      <c r="HR195" s="24"/>
      <c r="HS195" s="24"/>
      <c r="HT195" s="24"/>
      <c r="HU195" s="24"/>
      <c r="HV195" s="24"/>
      <c r="HW195" s="24"/>
      <c r="HX195" s="24"/>
      <c r="HY195" s="24"/>
      <c r="HZ195" s="24"/>
      <c r="IA195" s="24"/>
      <c r="IB195" s="24"/>
      <c r="IC195" s="24"/>
      <c r="ID195" s="24"/>
      <c r="IE195" s="24"/>
      <c r="IF195" s="24"/>
      <c r="IG195" s="24"/>
      <c r="IH195" s="24"/>
      <c r="II195" s="24"/>
      <c r="IJ195" s="24"/>
      <c r="IK195" s="24"/>
      <c r="IL195" s="24"/>
      <c r="IM195" s="24"/>
      <c r="IN195" s="24"/>
      <c r="IO195" s="24"/>
      <c r="IP195" s="151"/>
      <c r="IQ195" s="151"/>
      <c r="IR195" s="153"/>
      <c r="IS195" s="24"/>
      <c r="IT195" s="24"/>
      <c r="IU195" s="24"/>
      <c r="IV195" s="24"/>
      <c r="IW195" s="24"/>
      <c r="IX195" s="24"/>
      <c r="IY195" s="24"/>
      <c r="IZ195" s="24"/>
      <c r="JA195" s="24"/>
      <c r="JB195" s="24"/>
      <c r="JC195" s="24"/>
      <c r="JD195" s="24"/>
      <c r="JE195" s="24"/>
      <c r="JF195" s="24"/>
      <c r="JG195" s="24"/>
      <c r="JH195" s="24"/>
      <c r="JI195" s="24"/>
      <c r="JJ195" s="24"/>
      <c r="JK195" s="24"/>
      <c r="JL195" s="24"/>
      <c r="JM195" s="24"/>
      <c r="JN195" s="24"/>
      <c r="JO195" s="24"/>
      <c r="JP195" s="24"/>
      <c r="JQ195" s="24"/>
      <c r="JR195" s="24"/>
      <c r="JS195" s="24"/>
      <c r="JT195" s="24"/>
      <c r="JU195" s="25"/>
      <c r="JV195" s="24"/>
      <c r="JW195" s="151"/>
      <c r="JX195" s="151"/>
      <c r="JY195" s="153"/>
      <c r="JZ195" s="24"/>
      <c r="KA195" s="24"/>
      <c r="KB195" s="24"/>
      <c r="KC195" s="24"/>
      <c r="KD195" s="24"/>
      <c r="KE195" s="24"/>
      <c r="KF195" s="24"/>
      <c r="KG195" s="24"/>
      <c r="KH195" s="24"/>
      <c r="KI195" s="24"/>
      <c r="KJ195" s="24"/>
      <c r="KK195" s="24"/>
      <c r="KL195" s="24"/>
      <c r="KM195" s="24"/>
      <c r="KN195" s="24"/>
      <c r="KO195" s="24"/>
      <c r="KP195" s="24"/>
      <c r="KQ195" s="24"/>
      <c r="KR195" s="24"/>
      <c r="KS195" s="24"/>
      <c r="KT195" s="24"/>
      <c r="KU195" s="24"/>
      <c r="KV195" s="24"/>
      <c r="KW195" s="24"/>
      <c r="KX195" s="24"/>
      <c r="KY195" s="24"/>
      <c r="KZ195" s="24"/>
      <c r="LA195" s="24"/>
      <c r="LB195" s="24"/>
      <c r="LC195" s="24"/>
      <c r="LD195" s="24"/>
      <c r="LE195" s="151"/>
      <c r="LF195" s="151"/>
      <c r="LG195" s="153"/>
      <c r="LH195" s="24"/>
      <c r="LI195" s="24"/>
      <c r="LJ195" s="24"/>
      <c r="LK195" s="24"/>
      <c r="LL195" s="24"/>
      <c r="LM195" s="24"/>
      <c r="LN195" s="24"/>
      <c r="LO195" s="24"/>
      <c r="LP195" s="24"/>
      <c r="LQ195" s="24"/>
      <c r="LR195" s="24"/>
      <c r="LS195" s="24"/>
      <c r="LT195" s="24"/>
      <c r="LU195" s="24"/>
      <c r="LV195" s="24"/>
      <c r="LW195" s="24"/>
      <c r="LX195" s="24"/>
      <c r="LY195" s="24"/>
      <c r="LZ195" s="24"/>
      <c r="MA195" s="24"/>
      <c r="MB195" s="24"/>
      <c r="MC195" s="24"/>
      <c r="MD195" s="24"/>
      <c r="ME195" s="24"/>
      <c r="MF195" s="24"/>
      <c r="MG195" s="24"/>
      <c r="MH195" s="24"/>
      <c r="MI195" s="24"/>
      <c r="MJ195" s="24"/>
      <c r="MK195" s="24"/>
      <c r="ML195" s="24"/>
    </row>
    <row r="196" spans="1:350" ht="13.9" hidden="1" customHeight="1" outlineLevel="3" x14ac:dyDescent="0.2">
      <c r="A196" s="185" t="s">
        <v>171</v>
      </c>
      <c r="B196" s="218" t="s">
        <v>1079</v>
      </c>
      <c r="C196" s="214" t="s">
        <v>59</v>
      </c>
      <c r="D196" s="216">
        <v>2</v>
      </c>
      <c r="E196" s="175"/>
      <c r="F196" s="175">
        <f>D196-E196</f>
        <v>2</v>
      </c>
      <c r="G196" s="175" t="s">
        <v>847</v>
      </c>
      <c r="H196" s="170" t="s">
        <v>1112</v>
      </c>
      <c r="I196" s="170" t="s">
        <v>907</v>
      </c>
      <c r="J196" s="212">
        <f ca="1">E196+Q196+AX196+CF196+DN196+ES196+GA196+HH196+IP196+JW196+LE196</f>
        <v>2</v>
      </c>
      <c r="K196" s="212">
        <f>E196+R196+AY196+CG196+DO196+ET196+GB196+HI196+IQ196+JX196+LF196</f>
        <v>2</v>
      </c>
      <c r="L196" s="172">
        <f ca="1">K196/J196</f>
        <v>1</v>
      </c>
      <c r="M196" s="172">
        <f>K196/D196</f>
        <v>1</v>
      </c>
      <c r="N196" s="183">
        <f ca="1">SUMIF($EV$8:$FZ$9,$O$5,$EV197:$FZ197)-SUMIF($EV$8:$FZ$9,$Q$5,$EV197:$FZ197)</f>
        <v>0</v>
      </c>
      <c r="O196" s="156"/>
      <c r="P196" s="16" t="s">
        <v>25</v>
      </c>
      <c r="Q196" s="150">
        <v>0</v>
      </c>
      <c r="R196" s="150">
        <v>0</v>
      </c>
      <c r="S196" s="152" t="e">
        <v>#DIV/0!</v>
      </c>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50">
        <f t="shared" ca="1" si="411"/>
        <v>0</v>
      </c>
      <c r="AY196" s="150">
        <f>SUM(BA197:CE197)</f>
        <v>0</v>
      </c>
      <c r="AZ196" s="152" t="e">
        <f ca="1">AY196/AX196</f>
        <v>#DIV/0!</v>
      </c>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50">
        <f t="shared" ref="CF196" si="516">SUM(CI196:DM196)</f>
        <v>0</v>
      </c>
      <c r="CG196" s="150">
        <f>SUM(CI197:DM197)</f>
        <v>0</v>
      </c>
      <c r="CH196" s="152" t="e">
        <f>CG196/CF196</f>
        <v>#DIV/0!</v>
      </c>
      <c r="CI196" s="129"/>
      <c r="CJ196" s="129"/>
      <c r="CK196" s="129"/>
      <c r="CL196" s="129"/>
      <c r="CM196" s="129"/>
      <c r="CN196" s="129"/>
      <c r="CO196" s="129"/>
      <c r="CP196" s="101"/>
      <c r="CQ196" s="101"/>
      <c r="CR196" s="101"/>
      <c r="CS196" s="101"/>
      <c r="CT196" s="101"/>
      <c r="CU196" s="101"/>
      <c r="CV196" s="101"/>
      <c r="CW196" s="129"/>
      <c r="CX196" s="129"/>
      <c r="CY196" s="129"/>
      <c r="CZ196" s="129"/>
      <c r="DA196" s="129"/>
      <c r="DB196" s="129"/>
      <c r="DC196" s="129"/>
      <c r="DD196" s="129"/>
      <c r="DE196" s="129"/>
      <c r="DF196" s="129"/>
      <c r="DG196" s="129"/>
      <c r="DH196" s="129"/>
      <c r="DI196" s="129"/>
      <c r="DJ196" s="129"/>
      <c r="DK196" s="129"/>
      <c r="DL196" s="129"/>
      <c r="DM196" s="129"/>
      <c r="DN196" s="150">
        <f t="shared" ref="DN196" si="517">SUM(DQ196:ER196)</f>
        <v>2</v>
      </c>
      <c r="DO196" s="150">
        <f>SUM(DQ197:ER197)</f>
        <v>0</v>
      </c>
      <c r="DP196" s="152">
        <f t="shared" si="424"/>
        <v>0</v>
      </c>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v>1</v>
      </c>
      <c r="EN196" s="16">
        <v>1</v>
      </c>
      <c r="EO196" s="16"/>
      <c r="EP196" s="16"/>
      <c r="EQ196" s="16"/>
      <c r="ER196" s="16"/>
      <c r="ES196" s="150">
        <f t="shared" ca="1" si="477"/>
        <v>0</v>
      </c>
      <c r="ET196" s="150">
        <f t="shared" si="460"/>
        <v>0</v>
      </c>
      <c r="EU196" s="152" t="e">
        <f t="shared" ca="1" si="461"/>
        <v>#DIV/0!</v>
      </c>
      <c r="EV196" s="16"/>
      <c r="EW196" s="67"/>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50">
        <f t="shared" ref="GA196" ca="1" si="518">SUMIF($GD$8:$HG$9,$O$5,GD196:HG196)</f>
        <v>0</v>
      </c>
      <c r="GB196" s="150">
        <f t="shared" ref="GB196" si="519">SUM(GD197:HG197)</f>
        <v>2</v>
      </c>
      <c r="GC196" s="152" t="e">
        <f t="shared" ref="GC196" ca="1" si="520">GB196/GA196</f>
        <v>#DIV/0!</v>
      </c>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50"/>
      <c r="HI196" s="150">
        <v>0</v>
      </c>
      <c r="HJ196" s="152" t="e">
        <v>#DIV/0!</v>
      </c>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50"/>
      <c r="IQ196" s="150">
        <v>0</v>
      </c>
      <c r="IR196" s="152" t="e">
        <v>#DIV/0!</v>
      </c>
      <c r="IS196" s="16"/>
      <c r="IT196" s="16"/>
      <c r="IU196" s="16"/>
      <c r="IV196" s="16"/>
      <c r="IW196" s="16"/>
      <c r="IX196" s="16"/>
      <c r="IY196" s="16"/>
      <c r="IZ196" s="16"/>
      <c r="JA196" s="16"/>
      <c r="JB196" s="16"/>
      <c r="JC196" s="16"/>
      <c r="JD196" s="16"/>
      <c r="JE196" s="16"/>
      <c r="JF196" s="16"/>
      <c r="JG196" s="16"/>
      <c r="JH196" s="16"/>
      <c r="JI196" s="16"/>
      <c r="JJ196" s="16"/>
      <c r="JK196" s="16"/>
      <c r="JL196" s="16"/>
      <c r="JM196" s="16"/>
      <c r="JN196" s="16"/>
      <c r="JO196" s="16"/>
      <c r="JP196" s="16"/>
      <c r="JQ196" s="16"/>
      <c r="JR196" s="16"/>
      <c r="JS196" s="16"/>
      <c r="JT196" s="16"/>
      <c r="JU196" s="23"/>
      <c r="JV196" s="16"/>
      <c r="JW196" s="150"/>
      <c r="JX196" s="150">
        <v>0</v>
      </c>
      <c r="JY196" s="152" t="e">
        <v>#DIV/0!</v>
      </c>
      <c r="JZ196" s="16"/>
      <c r="KA196" s="16"/>
      <c r="KB196" s="16"/>
      <c r="KC196" s="16"/>
      <c r="KD196" s="16"/>
      <c r="KE196" s="16"/>
      <c r="KF196" s="16"/>
      <c r="KG196" s="16"/>
      <c r="KH196" s="16"/>
      <c r="KI196" s="16"/>
      <c r="KJ196" s="16"/>
      <c r="KK196" s="16"/>
      <c r="KL196" s="16"/>
      <c r="KM196" s="16"/>
      <c r="KN196" s="16"/>
      <c r="KO196" s="16"/>
      <c r="KP196" s="16"/>
      <c r="KQ196" s="16"/>
      <c r="KR196" s="16"/>
      <c r="KS196" s="16"/>
      <c r="KT196" s="16"/>
      <c r="KU196" s="16"/>
      <c r="KV196" s="16"/>
      <c r="KW196" s="16"/>
      <c r="KX196" s="16"/>
      <c r="KY196" s="16"/>
      <c r="KZ196" s="16"/>
      <c r="LA196" s="16"/>
      <c r="LB196" s="16"/>
      <c r="LC196" s="16"/>
      <c r="LD196" s="16"/>
      <c r="LE196" s="150"/>
      <c r="LF196" s="150">
        <v>0</v>
      </c>
      <c r="LG196" s="152" t="e">
        <v>#DIV/0!</v>
      </c>
      <c r="LH196" s="16"/>
      <c r="LI196" s="16"/>
      <c r="LJ196" s="16"/>
      <c r="LK196" s="16"/>
      <c r="LL196" s="16"/>
      <c r="LM196" s="16"/>
      <c r="LN196" s="16"/>
      <c r="LO196" s="16"/>
      <c r="LP196" s="16"/>
      <c r="LQ196" s="16"/>
      <c r="LR196" s="16"/>
      <c r="LS196" s="16"/>
      <c r="LT196" s="16"/>
      <c r="LU196" s="16"/>
      <c r="LV196" s="16"/>
      <c r="LW196" s="16"/>
      <c r="LX196" s="16"/>
      <c r="LY196" s="16"/>
      <c r="LZ196" s="16"/>
      <c r="MA196" s="16"/>
      <c r="MB196" s="16"/>
      <c r="MC196" s="16"/>
      <c r="MD196" s="16"/>
      <c r="ME196" s="16"/>
      <c r="MF196" s="16"/>
      <c r="MG196" s="16"/>
      <c r="MH196" s="16"/>
      <c r="MI196" s="16"/>
      <c r="MJ196" s="16"/>
      <c r="MK196" s="16"/>
      <c r="ML196" s="16"/>
    </row>
    <row r="197" spans="1:350" ht="13.9" hidden="1" customHeight="1" outlineLevel="3" x14ac:dyDescent="0.2">
      <c r="A197" s="186"/>
      <c r="B197" s="219"/>
      <c r="C197" s="215"/>
      <c r="D197" s="217"/>
      <c r="E197" s="176"/>
      <c r="F197" s="176"/>
      <c r="G197" s="176"/>
      <c r="H197" s="171"/>
      <c r="I197" s="171"/>
      <c r="J197" s="213"/>
      <c r="K197" s="213"/>
      <c r="L197" s="173"/>
      <c r="M197" s="173"/>
      <c r="N197" s="184"/>
      <c r="O197" s="157"/>
      <c r="P197" s="17" t="s">
        <v>26</v>
      </c>
      <c r="Q197" s="151"/>
      <c r="R197" s="151"/>
      <c r="S197" s="153"/>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151"/>
      <c r="AY197" s="151"/>
      <c r="AZ197" s="153"/>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151"/>
      <c r="CG197" s="151"/>
      <c r="CH197" s="153"/>
      <c r="CI197" s="141"/>
      <c r="CJ197" s="141"/>
      <c r="CK197" s="141"/>
      <c r="CL197" s="141"/>
      <c r="CM197" s="141"/>
      <c r="CN197" s="141"/>
      <c r="CO197" s="141"/>
      <c r="CP197" s="95"/>
      <c r="CQ197" s="95"/>
      <c r="CR197" s="95"/>
      <c r="CS197" s="95"/>
      <c r="CT197" s="95"/>
      <c r="CU197" s="95"/>
      <c r="CV197" s="95"/>
      <c r="CW197" s="141"/>
      <c r="CX197" s="141"/>
      <c r="CY197" s="141"/>
      <c r="CZ197" s="141"/>
      <c r="DA197" s="141"/>
      <c r="DB197" s="141"/>
      <c r="DC197" s="141"/>
      <c r="DD197" s="141"/>
      <c r="DE197" s="141"/>
      <c r="DF197" s="141"/>
      <c r="DG197" s="141"/>
      <c r="DH197" s="141"/>
      <c r="DI197" s="141"/>
      <c r="DJ197" s="141"/>
      <c r="DK197" s="141"/>
      <c r="DL197" s="141"/>
      <c r="DM197" s="141"/>
      <c r="DN197" s="151"/>
      <c r="DO197" s="151"/>
      <c r="DP197" s="153"/>
      <c r="DQ197" s="24"/>
      <c r="DR197" s="24"/>
      <c r="DS197" s="24"/>
      <c r="DT197" s="24"/>
      <c r="DU197" s="24"/>
      <c r="DV197" s="24"/>
      <c r="DW197" s="24"/>
      <c r="DX197" s="24"/>
      <c r="DY197" s="24"/>
      <c r="DZ197" s="24"/>
      <c r="EA197" s="24"/>
      <c r="EB197" s="24"/>
      <c r="EC197" s="24"/>
      <c r="ED197" s="24"/>
      <c r="EE197" s="24"/>
      <c r="EF197" s="24"/>
      <c r="EG197" s="24"/>
      <c r="EH197" s="24"/>
      <c r="EI197" s="24"/>
      <c r="EJ197" s="24"/>
      <c r="EK197" s="24"/>
      <c r="EL197" s="24"/>
      <c r="EM197" s="24"/>
      <c r="EN197" s="24"/>
      <c r="EO197" s="24"/>
      <c r="EP197" s="24"/>
      <c r="EQ197" s="24"/>
      <c r="ER197" s="24"/>
      <c r="ES197" s="151"/>
      <c r="ET197" s="151"/>
      <c r="EU197" s="153"/>
      <c r="EV197" s="24"/>
      <c r="EW197" s="125"/>
      <c r="EX197" s="24"/>
      <c r="EY197" s="24"/>
      <c r="EZ197" s="24"/>
      <c r="FA197" s="24"/>
      <c r="FB197" s="24"/>
      <c r="FC197" s="24"/>
      <c r="FD197" s="24"/>
      <c r="FE197" s="24"/>
      <c r="FF197" s="24"/>
      <c r="FG197" s="24"/>
      <c r="FH197" s="24"/>
      <c r="FI197" s="24"/>
      <c r="FJ197" s="24"/>
      <c r="FK197" s="24"/>
      <c r="FL197" s="24"/>
      <c r="FM197" s="24"/>
      <c r="FN197" s="24"/>
      <c r="FO197" s="24"/>
      <c r="FP197" s="24"/>
      <c r="FQ197" s="24"/>
      <c r="FR197" s="24"/>
      <c r="FS197" s="24"/>
      <c r="FT197" s="24"/>
      <c r="FU197" s="24"/>
      <c r="FV197" s="24"/>
      <c r="FW197" s="24"/>
      <c r="FX197" s="24"/>
      <c r="FY197" s="24"/>
      <c r="FZ197" s="24"/>
      <c r="GA197" s="151"/>
      <c r="GB197" s="151"/>
      <c r="GC197" s="153"/>
      <c r="GD197" s="24">
        <v>2</v>
      </c>
      <c r="GE197" s="24"/>
      <c r="GF197" s="24"/>
      <c r="GG197" s="24"/>
      <c r="GH197" s="24"/>
      <c r="GI197" s="24"/>
      <c r="GJ197" s="24"/>
      <c r="GK197" s="24"/>
      <c r="GL197" s="24"/>
      <c r="GM197" s="24"/>
      <c r="GN197" s="24"/>
      <c r="GO197" s="24"/>
      <c r="GP197" s="24"/>
      <c r="GQ197" s="24"/>
      <c r="GR197" s="24"/>
      <c r="GS197" s="24"/>
      <c r="GT197" s="24"/>
      <c r="GU197" s="24"/>
      <c r="GV197" s="24"/>
      <c r="GW197" s="24"/>
      <c r="GX197" s="24"/>
      <c r="GY197" s="24"/>
      <c r="GZ197" s="24"/>
      <c r="HA197" s="24"/>
      <c r="HB197" s="24"/>
      <c r="HC197" s="24"/>
      <c r="HD197" s="24"/>
      <c r="HE197" s="24"/>
      <c r="HF197" s="24"/>
      <c r="HG197" s="24"/>
      <c r="HH197" s="151"/>
      <c r="HI197" s="151"/>
      <c r="HJ197" s="153"/>
      <c r="HK197" s="24"/>
      <c r="HL197" s="24"/>
      <c r="HM197" s="24"/>
      <c r="HN197" s="24"/>
      <c r="HO197" s="24"/>
      <c r="HP197" s="24"/>
      <c r="HQ197" s="24"/>
      <c r="HR197" s="24"/>
      <c r="HS197" s="24"/>
      <c r="HT197" s="24"/>
      <c r="HU197" s="24"/>
      <c r="HV197" s="24"/>
      <c r="HW197" s="24"/>
      <c r="HX197" s="24"/>
      <c r="HY197" s="24"/>
      <c r="HZ197" s="24"/>
      <c r="IA197" s="24"/>
      <c r="IB197" s="24"/>
      <c r="IC197" s="24"/>
      <c r="ID197" s="24"/>
      <c r="IE197" s="24"/>
      <c r="IF197" s="24"/>
      <c r="IG197" s="24"/>
      <c r="IH197" s="24"/>
      <c r="II197" s="24"/>
      <c r="IJ197" s="24"/>
      <c r="IK197" s="24"/>
      <c r="IL197" s="24"/>
      <c r="IM197" s="24"/>
      <c r="IN197" s="24"/>
      <c r="IO197" s="24"/>
      <c r="IP197" s="151"/>
      <c r="IQ197" s="151"/>
      <c r="IR197" s="153"/>
      <c r="IS197" s="24"/>
      <c r="IT197" s="24"/>
      <c r="IU197" s="24"/>
      <c r="IV197" s="24"/>
      <c r="IW197" s="24"/>
      <c r="IX197" s="24"/>
      <c r="IY197" s="24"/>
      <c r="IZ197" s="24"/>
      <c r="JA197" s="24"/>
      <c r="JB197" s="24"/>
      <c r="JC197" s="24"/>
      <c r="JD197" s="24"/>
      <c r="JE197" s="24"/>
      <c r="JF197" s="24"/>
      <c r="JG197" s="24"/>
      <c r="JH197" s="24"/>
      <c r="JI197" s="24"/>
      <c r="JJ197" s="24"/>
      <c r="JK197" s="24"/>
      <c r="JL197" s="24"/>
      <c r="JM197" s="24"/>
      <c r="JN197" s="24"/>
      <c r="JO197" s="24"/>
      <c r="JP197" s="24"/>
      <c r="JQ197" s="24"/>
      <c r="JR197" s="24"/>
      <c r="JS197" s="24"/>
      <c r="JT197" s="24"/>
      <c r="JU197" s="25"/>
      <c r="JV197" s="24"/>
      <c r="JW197" s="151"/>
      <c r="JX197" s="151"/>
      <c r="JY197" s="153"/>
      <c r="JZ197" s="24"/>
      <c r="KA197" s="24"/>
      <c r="KB197" s="24"/>
      <c r="KC197" s="24"/>
      <c r="KD197" s="24"/>
      <c r="KE197" s="24"/>
      <c r="KF197" s="24"/>
      <c r="KG197" s="24"/>
      <c r="KH197" s="24"/>
      <c r="KI197" s="24"/>
      <c r="KJ197" s="24"/>
      <c r="KK197" s="24"/>
      <c r="KL197" s="24"/>
      <c r="KM197" s="24"/>
      <c r="KN197" s="24"/>
      <c r="KO197" s="24"/>
      <c r="KP197" s="24"/>
      <c r="KQ197" s="24"/>
      <c r="KR197" s="24"/>
      <c r="KS197" s="24"/>
      <c r="KT197" s="24"/>
      <c r="KU197" s="24"/>
      <c r="KV197" s="24"/>
      <c r="KW197" s="24"/>
      <c r="KX197" s="24"/>
      <c r="KY197" s="24"/>
      <c r="KZ197" s="24"/>
      <c r="LA197" s="24"/>
      <c r="LB197" s="24"/>
      <c r="LC197" s="24"/>
      <c r="LD197" s="24"/>
      <c r="LE197" s="151"/>
      <c r="LF197" s="151"/>
      <c r="LG197" s="153"/>
      <c r="LH197" s="24"/>
      <c r="LI197" s="24"/>
      <c r="LJ197" s="24"/>
      <c r="LK197" s="24"/>
      <c r="LL197" s="24"/>
      <c r="LM197" s="24"/>
      <c r="LN197" s="24"/>
      <c r="LO197" s="24"/>
      <c r="LP197" s="24"/>
      <c r="LQ197" s="24"/>
      <c r="LR197" s="24"/>
      <c r="LS197" s="24"/>
      <c r="LT197" s="24"/>
      <c r="LU197" s="24"/>
      <c r="LV197" s="24"/>
      <c r="LW197" s="24"/>
      <c r="LX197" s="24"/>
      <c r="LY197" s="24"/>
      <c r="LZ197" s="24"/>
      <c r="MA197" s="24"/>
      <c r="MB197" s="24"/>
      <c r="MC197" s="24"/>
      <c r="MD197" s="24"/>
      <c r="ME197" s="24"/>
      <c r="MF197" s="24"/>
      <c r="MG197" s="24"/>
      <c r="MH197" s="24"/>
      <c r="MI197" s="24"/>
      <c r="MJ197" s="24"/>
      <c r="MK197" s="24"/>
      <c r="ML197" s="24"/>
    </row>
    <row r="198" spans="1:350" ht="13.9" hidden="1" customHeight="1" outlineLevel="3" x14ac:dyDescent="0.2">
      <c r="A198" s="185" t="s">
        <v>172</v>
      </c>
      <c r="B198" s="218" t="s">
        <v>805</v>
      </c>
      <c r="C198" s="214" t="s">
        <v>38</v>
      </c>
      <c r="D198" s="216">
        <v>6.5</v>
      </c>
      <c r="E198" s="175"/>
      <c r="F198" s="175">
        <f>D198-E198</f>
        <v>6.5</v>
      </c>
      <c r="G198" s="175" t="s">
        <v>844</v>
      </c>
      <c r="H198" s="170" t="s">
        <v>907</v>
      </c>
      <c r="I198" s="170" t="s">
        <v>908</v>
      </c>
      <c r="J198" s="212">
        <f ca="1">E198+Q198+AX198+CF198+DN198+ES198+GA198+HH198+IP198+JW198+LE198</f>
        <v>6.3</v>
      </c>
      <c r="K198" s="212">
        <f>E198+R198+AY198+CG198+DO198+ET198+GB198+HI198+IQ198+JX198+LF198</f>
        <v>6</v>
      </c>
      <c r="L198" s="172">
        <f ca="1">K198/J198</f>
        <v>0.95238095238095244</v>
      </c>
      <c r="M198" s="172">
        <f>K198/D198</f>
        <v>0.92307692307692313</v>
      </c>
      <c r="N198" s="183">
        <f ca="1">SUMIF($EV$8:$FZ$9,$O$5,$EV199:$FZ199)-SUMIF($EV$8:$FZ$9,$Q$5,$EV199:$FZ199)</f>
        <v>0</v>
      </c>
      <c r="O198" s="156"/>
      <c r="P198" s="16" t="s">
        <v>25</v>
      </c>
      <c r="Q198" s="150">
        <v>0</v>
      </c>
      <c r="R198" s="150">
        <v>0</v>
      </c>
      <c r="S198" s="152" t="e">
        <v>#DIV/0!</v>
      </c>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50">
        <f t="shared" ca="1" si="411"/>
        <v>0</v>
      </c>
      <c r="AY198" s="150">
        <f>SUM(BA199:CE199)</f>
        <v>0</v>
      </c>
      <c r="AZ198" s="152" t="e">
        <f ca="1">AY198/AX198</f>
        <v>#DIV/0!</v>
      </c>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50">
        <f t="shared" ref="CF198" si="521">SUM(CI198:DM198)</f>
        <v>0</v>
      </c>
      <c r="CG198" s="150">
        <f>SUM(CI199:DM199)</f>
        <v>0</v>
      </c>
      <c r="CH198" s="152" t="e">
        <f>CG198/CF198</f>
        <v>#DIV/0!</v>
      </c>
      <c r="CI198" s="129"/>
      <c r="CJ198" s="129"/>
      <c r="CK198" s="129"/>
      <c r="CL198" s="129"/>
      <c r="CM198" s="129"/>
      <c r="CN198" s="129"/>
      <c r="CO198" s="129"/>
      <c r="CP198" s="101"/>
      <c r="CQ198" s="101"/>
      <c r="CR198" s="101"/>
      <c r="CS198" s="101"/>
      <c r="CT198" s="101"/>
      <c r="CU198" s="101"/>
      <c r="CV198" s="101"/>
      <c r="CW198" s="129"/>
      <c r="CX198" s="129"/>
      <c r="CY198" s="129"/>
      <c r="CZ198" s="129"/>
      <c r="DA198" s="129"/>
      <c r="DB198" s="129"/>
      <c r="DC198" s="129"/>
      <c r="DD198" s="129"/>
      <c r="DE198" s="129"/>
      <c r="DF198" s="129"/>
      <c r="DG198" s="129"/>
      <c r="DH198" s="129"/>
      <c r="DI198" s="129"/>
      <c r="DJ198" s="129"/>
      <c r="DK198" s="129"/>
      <c r="DL198" s="129"/>
      <c r="DM198" s="129"/>
      <c r="DN198" s="150">
        <f t="shared" ref="DN198" si="522">SUM(DQ198:ER198)</f>
        <v>6.3</v>
      </c>
      <c r="DO198" s="150">
        <f>SUM(DQ199:ER199)</f>
        <v>0</v>
      </c>
      <c r="DP198" s="152">
        <f t="shared" si="424"/>
        <v>0</v>
      </c>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v>2</v>
      </c>
      <c r="EP198" s="16">
        <v>2</v>
      </c>
      <c r="EQ198" s="16">
        <v>2.2999999999999998</v>
      </c>
      <c r="ER198" s="16"/>
      <c r="ES198" s="150">
        <f t="shared" ca="1" si="477"/>
        <v>0</v>
      </c>
      <c r="ET198" s="150">
        <f t="shared" si="460"/>
        <v>0</v>
      </c>
      <c r="EU198" s="152" t="e">
        <f t="shared" ca="1" si="461"/>
        <v>#DIV/0!</v>
      </c>
      <c r="EV198" s="16"/>
      <c r="EW198" s="67"/>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50">
        <f t="shared" ref="GA198" ca="1" si="523">SUMIF($GD$8:$HG$9,$O$5,GD198:HG198)</f>
        <v>0</v>
      </c>
      <c r="GB198" s="150">
        <f t="shared" ref="GB198" si="524">SUM(GD199:HG199)</f>
        <v>6</v>
      </c>
      <c r="GC198" s="152" t="e">
        <f t="shared" ref="GC198" ca="1" si="525">GB198/GA198</f>
        <v>#DIV/0!</v>
      </c>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50"/>
      <c r="HI198" s="150">
        <v>0</v>
      </c>
      <c r="HJ198" s="152" t="e">
        <v>#DIV/0!</v>
      </c>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50"/>
      <c r="IQ198" s="150">
        <v>0</v>
      </c>
      <c r="IR198" s="152" t="e">
        <v>#DIV/0!</v>
      </c>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c r="JP198" s="16"/>
      <c r="JQ198" s="16"/>
      <c r="JR198" s="16"/>
      <c r="JS198" s="16"/>
      <c r="JT198" s="16"/>
      <c r="JU198" s="23"/>
      <c r="JV198" s="16"/>
      <c r="JW198" s="150"/>
      <c r="JX198" s="150">
        <v>0</v>
      </c>
      <c r="JY198" s="152" t="e">
        <v>#DIV/0!</v>
      </c>
      <c r="JZ198" s="16"/>
      <c r="KA198" s="16"/>
      <c r="KB198" s="16"/>
      <c r="KC198" s="16"/>
      <c r="KD198" s="16"/>
      <c r="KE198" s="16"/>
      <c r="KF198" s="16"/>
      <c r="KG198" s="16"/>
      <c r="KH198" s="16"/>
      <c r="KI198" s="16"/>
      <c r="KJ198" s="16"/>
      <c r="KK198" s="16"/>
      <c r="KL198" s="16"/>
      <c r="KM198" s="16"/>
      <c r="KN198" s="16"/>
      <c r="KO198" s="16"/>
      <c r="KP198" s="16"/>
      <c r="KQ198" s="16"/>
      <c r="KR198" s="16"/>
      <c r="KS198" s="16"/>
      <c r="KT198" s="16"/>
      <c r="KU198" s="16"/>
      <c r="KV198" s="16"/>
      <c r="KW198" s="16"/>
      <c r="KX198" s="16"/>
      <c r="KY198" s="16"/>
      <c r="KZ198" s="16"/>
      <c r="LA198" s="16"/>
      <c r="LB198" s="16"/>
      <c r="LC198" s="16"/>
      <c r="LD198" s="16"/>
      <c r="LE198" s="150"/>
      <c r="LF198" s="150">
        <v>0</v>
      </c>
      <c r="LG198" s="152" t="e">
        <v>#DIV/0!</v>
      </c>
      <c r="LH198" s="16"/>
      <c r="LI198" s="16"/>
      <c r="LJ198" s="16"/>
      <c r="LK198" s="16"/>
      <c r="LL198" s="16"/>
      <c r="LM198" s="16"/>
      <c r="LN198" s="16"/>
      <c r="LO198" s="16"/>
      <c r="LP198" s="16"/>
      <c r="LQ198" s="16"/>
      <c r="LR198" s="16"/>
      <c r="LS198" s="16"/>
      <c r="LT198" s="16"/>
      <c r="LU198" s="16"/>
      <c r="LV198" s="16"/>
      <c r="LW198" s="16"/>
      <c r="LX198" s="16"/>
      <c r="LY198" s="16"/>
      <c r="LZ198" s="16"/>
      <c r="MA198" s="16"/>
      <c r="MB198" s="16"/>
      <c r="MC198" s="16"/>
      <c r="MD198" s="16"/>
      <c r="ME198" s="16"/>
      <c r="MF198" s="16"/>
      <c r="MG198" s="16"/>
      <c r="MH198" s="16"/>
      <c r="MI198" s="16"/>
      <c r="MJ198" s="16"/>
      <c r="MK198" s="16"/>
      <c r="ML198" s="16"/>
    </row>
    <row r="199" spans="1:350" ht="13.9" hidden="1" customHeight="1" outlineLevel="3" x14ac:dyDescent="0.2">
      <c r="A199" s="186"/>
      <c r="B199" s="219"/>
      <c r="C199" s="215"/>
      <c r="D199" s="217"/>
      <c r="E199" s="176"/>
      <c r="F199" s="176"/>
      <c r="G199" s="176"/>
      <c r="H199" s="171"/>
      <c r="I199" s="171"/>
      <c r="J199" s="213"/>
      <c r="K199" s="213"/>
      <c r="L199" s="173"/>
      <c r="M199" s="173"/>
      <c r="N199" s="184"/>
      <c r="O199" s="157"/>
      <c r="P199" s="17" t="s">
        <v>26</v>
      </c>
      <c r="Q199" s="151"/>
      <c r="R199" s="151"/>
      <c r="S199" s="153"/>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151"/>
      <c r="AY199" s="151"/>
      <c r="AZ199" s="153"/>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151"/>
      <c r="CG199" s="151"/>
      <c r="CH199" s="153"/>
      <c r="CI199" s="141"/>
      <c r="CJ199" s="141"/>
      <c r="CK199" s="141"/>
      <c r="CL199" s="141"/>
      <c r="CM199" s="141"/>
      <c r="CN199" s="141"/>
      <c r="CO199" s="141"/>
      <c r="CP199" s="95"/>
      <c r="CQ199" s="95"/>
      <c r="CR199" s="95"/>
      <c r="CS199" s="95"/>
      <c r="CT199" s="95"/>
      <c r="CU199" s="95"/>
      <c r="CV199" s="95"/>
      <c r="CW199" s="141"/>
      <c r="CX199" s="141"/>
      <c r="CY199" s="141"/>
      <c r="CZ199" s="141"/>
      <c r="DA199" s="141"/>
      <c r="DB199" s="141"/>
      <c r="DC199" s="141"/>
      <c r="DD199" s="141"/>
      <c r="DE199" s="141"/>
      <c r="DF199" s="141"/>
      <c r="DG199" s="141"/>
      <c r="DH199" s="141"/>
      <c r="DI199" s="141"/>
      <c r="DJ199" s="141"/>
      <c r="DK199" s="141"/>
      <c r="DL199" s="141"/>
      <c r="DM199" s="141"/>
      <c r="DN199" s="151"/>
      <c r="DO199" s="151"/>
      <c r="DP199" s="153"/>
      <c r="DQ199" s="24"/>
      <c r="DR199" s="24"/>
      <c r="DS199" s="24"/>
      <c r="DT199" s="24"/>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151"/>
      <c r="ET199" s="151"/>
      <c r="EU199" s="153"/>
      <c r="EV199" s="24"/>
      <c r="EW199" s="125"/>
      <c r="EX199" s="24"/>
      <c r="EY199" s="24"/>
      <c r="EZ199" s="24"/>
      <c r="FA199" s="24"/>
      <c r="FB199" s="24"/>
      <c r="FC199" s="24"/>
      <c r="FD199" s="24"/>
      <c r="FE199" s="24"/>
      <c r="FF199" s="24"/>
      <c r="FG199" s="24"/>
      <c r="FH199" s="24"/>
      <c r="FI199" s="24"/>
      <c r="FJ199" s="24"/>
      <c r="FK199" s="24"/>
      <c r="FL199" s="24"/>
      <c r="FM199" s="24"/>
      <c r="FN199" s="24"/>
      <c r="FO199" s="24"/>
      <c r="FP199" s="24"/>
      <c r="FQ199" s="24"/>
      <c r="FR199" s="24"/>
      <c r="FS199" s="24"/>
      <c r="FT199" s="24"/>
      <c r="FU199" s="24"/>
      <c r="FV199" s="24"/>
      <c r="FW199" s="24"/>
      <c r="FX199" s="24"/>
      <c r="FY199" s="24"/>
      <c r="FZ199" s="24"/>
      <c r="GA199" s="151"/>
      <c r="GB199" s="151"/>
      <c r="GC199" s="153"/>
      <c r="GD199" s="24">
        <v>6</v>
      </c>
      <c r="GE199" s="24"/>
      <c r="GF199" s="24"/>
      <c r="GG199" s="24"/>
      <c r="GH199" s="24"/>
      <c r="GI199" s="24"/>
      <c r="GJ199" s="24"/>
      <c r="GK199" s="24"/>
      <c r="GL199" s="24"/>
      <c r="GM199" s="24"/>
      <c r="GN199" s="24"/>
      <c r="GO199" s="24"/>
      <c r="GP199" s="24"/>
      <c r="GQ199" s="24"/>
      <c r="GR199" s="24"/>
      <c r="GS199" s="24"/>
      <c r="GT199" s="24"/>
      <c r="GU199" s="24"/>
      <c r="GV199" s="24"/>
      <c r="GW199" s="24"/>
      <c r="GX199" s="24"/>
      <c r="GY199" s="24"/>
      <c r="GZ199" s="24"/>
      <c r="HA199" s="24"/>
      <c r="HB199" s="24"/>
      <c r="HC199" s="24"/>
      <c r="HD199" s="24"/>
      <c r="HE199" s="24"/>
      <c r="HF199" s="24"/>
      <c r="HG199" s="24"/>
      <c r="HH199" s="151"/>
      <c r="HI199" s="151"/>
      <c r="HJ199" s="153"/>
      <c r="HK199" s="24"/>
      <c r="HL199" s="24"/>
      <c r="HM199" s="24"/>
      <c r="HN199" s="24"/>
      <c r="HO199" s="24"/>
      <c r="HP199" s="24"/>
      <c r="HQ199" s="24"/>
      <c r="HR199" s="24"/>
      <c r="HS199" s="24"/>
      <c r="HT199" s="24"/>
      <c r="HU199" s="24"/>
      <c r="HV199" s="24"/>
      <c r="HW199" s="24"/>
      <c r="HX199" s="24"/>
      <c r="HY199" s="24"/>
      <c r="HZ199" s="24"/>
      <c r="IA199" s="24"/>
      <c r="IB199" s="24"/>
      <c r="IC199" s="24"/>
      <c r="ID199" s="24"/>
      <c r="IE199" s="24"/>
      <c r="IF199" s="24"/>
      <c r="IG199" s="24"/>
      <c r="IH199" s="24"/>
      <c r="II199" s="24"/>
      <c r="IJ199" s="24"/>
      <c r="IK199" s="24"/>
      <c r="IL199" s="24"/>
      <c r="IM199" s="24"/>
      <c r="IN199" s="24"/>
      <c r="IO199" s="24"/>
      <c r="IP199" s="151"/>
      <c r="IQ199" s="151"/>
      <c r="IR199" s="153"/>
      <c r="IS199" s="24"/>
      <c r="IT199" s="24"/>
      <c r="IU199" s="24"/>
      <c r="IV199" s="24"/>
      <c r="IW199" s="24"/>
      <c r="IX199" s="24"/>
      <c r="IY199" s="24"/>
      <c r="IZ199" s="24"/>
      <c r="JA199" s="24"/>
      <c r="JB199" s="24"/>
      <c r="JC199" s="24"/>
      <c r="JD199" s="24"/>
      <c r="JE199" s="24"/>
      <c r="JF199" s="24"/>
      <c r="JG199" s="24"/>
      <c r="JH199" s="24"/>
      <c r="JI199" s="24"/>
      <c r="JJ199" s="24"/>
      <c r="JK199" s="24"/>
      <c r="JL199" s="24"/>
      <c r="JM199" s="24"/>
      <c r="JN199" s="24"/>
      <c r="JO199" s="24"/>
      <c r="JP199" s="24"/>
      <c r="JQ199" s="24"/>
      <c r="JR199" s="24"/>
      <c r="JS199" s="24"/>
      <c r="JT199" s="24"/>
      <c r="JU199" s="25"/>
      <c r="JV199" s="24"/>
      <c r="JW199" s="151"/>
      <c r="JX199" s="151"/>
      <c r="JY199" s="153"/>
      <c r="JZ199" s="24"/>
      <c r="KA199" s="24"/>
      <c r="KB199" s="24"/>
      <c r="KC199" s="24"/>
      <c r="KD199" s="24"/>
      <c r="KE199" s="24"/>
      <c r="KF199" s="24"/>
      <c r="KG199" s="24"/>
      <c r="KH199" s="24"/>
      <c r="KI199" s="24"/>
      <c r="KJ199" s="24"/>
      <c r="KK199" s="24"/>
      <c r="KL199" s="24"/>
      <c r="KM199" s="24"/>
      <c r="KN199" s="24"/>
      <c r="KO199" s="24"/>
      <c r="KP199" s="24"/>
      <c r="KQ199" s="24"/>
      <c r="KR199" s="24"/>
      <c r="KS199" s="24"/>
      <c r="KT199" s="24"/>
      <c r="KU199" s="24"/>
      <c r="KV199" s="24"/>
      <c r="KW199" s="24"/>
      <c r="KX199" s="24"/>
      <c r="KY199" s="24"/>
      <c r="KZ199" s="24"/>
      <c r="LA199" s="24"/>
      <c r="LB199" s="24"/>
      <c r="LC199" s="24"/>
      <c r="LD199" s="24"/>
      <c r="LE199" s="151"/>
      <c r="LF199" s="151"/>
      <c r="LG199" s="153"/>
      <c r="LH199" s="24"/>
      <c r="LI199" s="24"/>
      <c r="LJ199" s="24"/>
      <c r="LK199" s="24"/>
      <c r="LL199" s="24"/>
      <c r="LM199" s="24"/>
      <c r="LN199" s="24"/>
      <c r="LO199" s="24"/>
      <c r="LP199" s="24"/>
      <c r="LQ199" s="24"/>
      <c r="LR199" s="24"/>
      <c r="LS199" s="24"/>
      <c r="LT199" s="24"/>
      <c r="LU199" s="24"/>
      <c r="LV199" s="24"/>
      <c r="LW199" s="24"/>
      <c r="LX199" s="24"/>
      <c r="LY199" s="24"/>
      <c r="LZ199" s="24"/>
      <c r="MA199" s="24"/>
      <c r="MB199" s="24"/>
      <c r="MC199" s="24"/>
      <c r="MD199" s="24"/>
      <c r="ME199" s="24"/>
      <c r="MF199" s="24"/>
      <c r="MG199" s="24"/>
      <c r="MH199" s="24"/>
      <c r="MI199" s="24"/>
      <c r="MJ199" s="24"/>
      <c r="MK199" s="24"/>
      <c r="ML199" s="24"/>
    </row>
    <row r="200" spans="1:350" ht="13.9" hidden="1" customHeight="1" outlineLevel="3" x14ac:dyDescent="0.2">
      <c r="A200" s="185" t="s">
        <v>173</v>
      </c>
      <c r="B200" s="218" t="s">
        <v>116</v>
      </c>
      <c r="C200" s="214" t="s">
        <v>37</v>
      </c>
      <c r="D200" s="216">
        <v>101.23379999999999</v>
      </c>
      <c r="E200" s="175"/>
      <c r="F200" s="175">
        <f>D200-E200</f>
        <v>101.23379999999999</v>
      </c>
      <c r="G200" s="175" t="s">
        <v>888</v>
      </c>
      <c r="H200" s="170" t="s">
        <v>908</v>
      </c>
      <c r="I200" s="170" t="s">
        <v>901</v>
      </c>
      <c r="J200" s="212">
        <f ca="1">E200+Q200+AX200+CF200+DN200+ES200+GA200+HH200+IP200+JW200+LE200</f>
        <v>101.23</v>
      </c>
      <c r="K200" s="212">
        <f>E200+R200+AY200+CG200+DO200+ET200+GB200+HI200+IQ200+JX200+LF200</f>
        <v>0</v>
      </c>
      <c r="L200" s="172">
        <f ca="1">K200/J200</f>
        <v>0</v>
      </c>
      <c r="M200" s="172">
        <f>K200/D200</f>
        <v>0</v>
      </c>
      <c r="N200" s="183">
        <f ca="1">SUMIF($EV$8:$FZ$9,$O$5,$EV201:$FZ201)-SUMIF($EV$8:$FZ$9,$Q$5,$EV201:$FZ201)</f>
        <v>0</v>
      </c>
      <c r="O200" s="156"/>
      <c r="P200" s="16" t="s">
        <v>25</v>
      </c>
      <c r="Q200" s="150">
        <v>0</v>
      </c>
      <c r="R200" s="150">
        <v>0</v>
      </c>
      <c r="S200" s="152" t="e">
        <v>#DIV/0!</v>
      </c>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50">
        <f t="shared" ref="AX200:AX238" ca="1" si="526">SUMIF($BA$8:$CE$9,$O$5,$BA200:$CE200)</f>
        <v>0</v>
      </c>
      <c r="AY200" s="150">
        <f>SUM(BA201:CE201)</f>
        <v>0</v>
      </c>
      <c r="AZ200" s="152" t="e">
        <f ca="1">AY200/AX200</f>
        <v>#DIV/0!</v>
      </c>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50">
        <f t="shared" ref="CF200" si="527">SUM(CI200:DM200)</f>
        <v>0</v>
      </c>
      <c r="CG200" s="150">
        <f>SUM(CI201:DM201)</f>
        <v>0</v>
      </c>
      <c r="CH200" s="152" t="e">
        <f>CG200/CF200</f>
        <v>#DIV/0!</v>
      </c>
      <c r="CI200" s="129"/>
      <c r="CJ200" s="129"/>
      <c r="CK200" s="129"/>
      <c r="CL200" s="129"/>
      <c r="CM200" s="129"/>
      <c r="CN200" s="129"/>
      <c r="CO200" s="129"/>
      <c r="CP200" s="101"/>
      <c r="CQ200" s="101"/>
      <c r="CR200" s="101"/>
      <c r="CS200" s="101"/>
      <c r="CT200" s="101"/>
      <c r="CU200" s="101"/>
      <c r="CV200" s="101"/>
      <c r="CW200" s="129"/>
      <c r="CX200" s="129"/>
      <c r="CY200" s="129"/>
      <c r="CZ200" s="129"/>
      <c r="DA200" s="129"/>
      <c r="DB200" s="129"/>
      <c r="DC200" s="129"/>
      <c r="DD200" s="129"/>
      <c r="DE200" s="129"/>
      <c r="DF200" s="129"/>
      <c r="DG200" s="129"/>
      <c r="DH200" s="129"/>
      <c r="DI200" s="129"/>
      <c r="DJ200" s="129"/>
      <c r="DK200" s="129"/>
      <c r="DL200" s="129"/>
      <c r="DM200" s="129"/>
      <c r="DN200" s="150">
        <f t="shared" ref="DN200" si="528">SUM(DQ200:ER200)</f>
        <v>20</v>
      </c>
      <c r="DO200" s="150">
        <f>SUM(DQ201:ER201)</f>
        <v>0</v>
      </c>
      <c r="DP200" s="152">
        <f t="shared" si="424"/>
        <v>0</v>
      </c>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v>20</v>
      </c>
      <c r="ES200" s="150">
        <f t="shared" ca="1" si="477"/>
        <v>81.23</v>
      </c>
      <c r="ET200" s="150">
        <f t="shared" si="460"/>
        <v>0</v>
      </c>
      <c r="EU200" s="152">
        <f t="shared" ca="1" si="461"/>
        <v>0</v>
      </c>
      <c r="EV200" s="16">
        <v>20</v>
      </c>
      <c r="EW200" s="67">
        <v>20</v>
      </c>
      <c r="EX200" s="16">
        <v>20</v>
      </c>
      <c r="EY200" s="16">
        <v>21.23</v>
      </c>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50">
        <f t="shared" ref="GA200" ca="1" si="529">SUMIF($GD$8:$HG$9,$O$5,GD200:HG200)</f>
        <v>0</v>
      </c>
      <c r="GB200" s="150">
        <f t="shared" ref="GB200" si="530">SUM(GD201:HG201)</f>
        <v>0</v>
      </c>
      <c r="GC200" s="152" t="e">
        <f t="shared" ref="GC200" ca="1" si="531">GB200/GA200</f>
        <v>#DIV/0!</v>
      </c>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50"/>
      <c r="HI200" s="150">
        <v>0</v>
      </c>
      <c r="HJ200" s="152" t="e">
        <v>#DIV/0!</v>
      </c>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50"/>
      <c r="IQ200" s="150">
        <v>0</v>
      </c>
      <c r="IR200" s="152" t="e">
        <v>#DIV/0!</v>
      </c>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23"/>
      <c r="JV200" s="16"/>
      <c r="JW200" s="150"/>
      <c r="JX200" s="150">
        <v>0</v>
      </c>
      <c r="JY200" s="152" t="e">
        <v>#DIV/0!</v>
      </c>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50"/>
      <c r="LF200" s="150">
        <v>0</v>
      </c>
      <c r="LG200" s="152" t="e">
        <v>#DIV/0!</v>
      </c>
      <c r="LH200" s="16"/>
      <c r="LI200" s="16"/>
      <c r="LJ200" s="16"/>
      <c r="LK200" s="16"/>
      <c r="LL200" s="16"/>
      <c r="LM200" s="16"/>
      <c r="LN200" s="16"/>
      <c r="LO200" s="16"/>
      <c r="LP200" s="16"/>
      <c r="LQ200" s="16"/>
      <c r="LR200" s="16"/>
      <c r="LS200" s="16"/>
      <c r="LT200" s="16"/>
      <c r="LU200" s="16"/>
      <c r="LV200" s="16"/>
      <c r="LW200" s="16"/>
      <c r="LX200" s="16"/>
      <c r="LY200" s="16"/>
      <c r="LZ200" s="16"/>
      <c r="MA200" s="16"/>
      <c r="MB200" s="16"/>
      <c r="MC200" s="16"/>
      <c r="MD200" s="16"/>
      <c r="ME200" s="16"/>
      <c r="MF200" s="16"/>
      <c r="MG200" s="16"/>
      <c r="MH200" s="16"/>
      <c r="MI200" s="16"/>
      <c r="MJ200" s="16"/>
      <c r="MK200" s="16"/>
      <c r="ML200" s="16"/>
    </row>
    <row r="201" spans="1:350" ht="13.9" hidden="1" customHeight="1" outlineLevel="3" x14ac:dyDescent="0.2">
      <c r="A201" s="186"/>
      <c r="B201" s="219"/>
      <c r="C201" s="215"/>
      <c r="D201" s="217"/>
      <c r="E201" s="176"/>
      <c r="F201" s="176"/>
      <c r="G201" s="176"/>
      <c r="H201" s="171"/>
      <c r="I201" s="171"/>
      <c r="J201" s="213"/>
      <c r="K201" s="213"/>
      <c r="L201" s="173"/>
      <c r="M201" s="173"/>
      <c r="N201" s="184"/>
      <c r="O201" s="157"/>
      <c r="P201" s="17" t="s">
        <v>26</v>
      </c>
      <c r="Q201" s="151"/>
      <c r="R201" s="151"/>
      <c r="S201" s="153"/>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151"/>
      <c r="AY201" s="151"/>
      <c r="AZ201" s="153"/>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151"/>
      <c r="CG201" s="151"/>
      <c r="CH201" s="153"/>
      <c r="CI201" s="141"/>
      <c r="CJ201" s="141"/>
      <c r="CK201" s="141"/>
      <c r="CL201" s="141"/>
      <c r="CM201" s="141"/>
      <c r="CN201" s="141"/>
      <c r="CO201" s="141"/>
      <c r="CP201" s="95"/>
      <c r="CQ201" s="95"/>
      <c r="CR201" s="95"/>
      <c r="CS201" s="95"/>
      <c r="CT201" s="95"/>
      <c r="CU201" s="95"/>
      <c r="CV201" s="95"/>
      <c r="CW201" s="141"/>
      <c r="CX201" s="141"/>
      <c r="CY201" s="141"/>
      <c r="CZ201" s="141"/>
      <c r="DA201" s="141"/>
      <c r="DB201" s="141"/>
      <c r="DC201" s="141"/>
      <c r="DD201" s="141"/>
      <c r="DE201" s="141"/>
      <c r="DF201" s="141"/>
      <c r="DG201" s="141"/>
      <c r="DH201" s="141"/>
      <c r="DI201" s="141"/>
      <c r="DJ201" s="141"/>
      <c r="DK201" s="141"/>
      <c r="DL201" s="141"/>
      <c r="DM201" s="141"/>
      <c r="DN201" s="151"/>
      <c r="DO201" s="151"/>
      <c r="DP201" s="153"/>
      <c r="DQ201" s="24"/>
      <c r="DR201" s="24"/>
      <c r="DS201" s="24"/>
      <c r="DT201" s="24"/>
      <c r="DU201" s="24"/>
      <c r="DV201" s="24"/>
      <c r="DW201" s="24"/>
      <c r="DX201" s="24"/>
      <c r="DY201" s="24"/>
      <c r="DZ201" s="24"/>
      <c r="EA201" s="24"/>
      <c r="EB201" s="24"/>
      <c r="EC201" s="24"/>
      <c r="ED201" s="24"/>
      <c r="EE201" s="24"/>
      <c r="EF201" s="24"/>
      <c r="EG201" s="24"/>
      <c r="EH201" s="24"/>
      <c r="EI201" s="24"/>
      <c r="EJ201" s="24"/>
      <c r="EK201" s="24"/>
      <c r="EL201" s="24"/>
      <c r="EM201" s="24"/>
      <c r="EN201" s="24"/>
      <c r="EO201" s="24"/>
      <c r="EP201" s="24"/>
      <c r="EQ201" s="24"/>
      <c r="ER201" s="24"/>
      <c r="ES201" s="151"/>
      <c r="ET201" s="151"/>
      <c r="EU201" s="153"/>
      <c r="EV201" s="24"/>
      <c r="EW201" s="125"/>
      <c r="EX201" s="24"/>
      <c r="EY201" s="24"/>
      <c r="EZ201" s="24"/>
      <c r="FA201" s="24"/>
      <c r="FB201" s="24"/>
      <c r="FC201" s="24"/>
      <c r="FD201" s="24"/>
      <c r="FE201" s="24"/>
      <c r="FF201" s="24"/>
      <c r="FG201" s="24"/>
      <c r="FH201" s="24"/>
      <c r="FI201" s="24"/>
      <c r="FJ201" s="24"/>
      <c r="FK201" s="24"/>
      <c r="FL201" s="24"/>
      <c r="FM201" s="24"/>
      <c r="FN201" s="24"/>
      <c r="FO201" s="24"/>
      <c r="FP201" s="24"/>
      <c r="FQ201" s="24"/>
      <c r="FR201" s="24"/>
      <c r="FS201" s="24"/>
      <c r="FT201" s="24"/>
      <c r="FU201" s="24"/>
      <c r="FV201" s="24"/>
      <c r="FW201" s="24"/>
      <c r="FX201" s="24"/>
      <c r="FY201" s="24"/>
      <c r="FZ201" s="24"/>
      <c r="GA201" s="151"/>
      <c r="GB201" s="151"/>
      <c r="GC201" s="153"/>
      <c r="GD201" s="24"/>
      <c r="GE201" s="24"/>
      <c r="GF201" s="24"/>
      <c r="GG201" s="24"/>
      <c r="GH201" s="24"/>
      <c r="GI201" s="24"/>
      <c r="GJ201" s="24"/>
      <c r="GK201" s="24"/>
      <c r="GL201" s="24"/>
      <c r="GM201" s="24"/>
      <c r="GN201" s="24"/>
      <c r="GO201" s="24"/>
      <c r="GP201" s="24"/>
      <c r="GQ201" s="24"/>
      <c r="GR201" s="24"/>
      <c r="GS201" s="24"/>
      <c r="GT201" s="24"/>
      <c r="GU201" s="24"/>
      <c r="GV201" s="24"/>
      <c r="GW201" s="24"/>
      <c r="GX201" s="24"/>
      <c r="GY201" s="24"/>
      <c r="GZ201" s="24"/>
      <c r="HA201" s="24"/>
      <c r="HB201" s="24"/>
      <c r="HC201" s="24"/>
      <c r="HD201" s="24"/>
      <c r="HE201" s="24"/>
      <c r="HF201" s="24"/>
      <c r="HG201" s="24"/>
      <c r="HH201" s="151"/>
      <c r="HI201" s="151"/>
      <c r="HJ201" s="153"/>
      <c r="HK201" s="24"/>
      <c r="HL201" s="24"/>
      <c r="HM201" s="24"/>
      <c r="HN201" s="24"/>
      <c r="HO201" s="24"/>
      <c r="HP201" s="24"/>
      <c r="HQ201" s="24"/>
      <c r="HR201" s="24"/>
      <c r="HS201" s="24"/>
      <c r="HT201" s="24"/>
      <c r="HU201" s="24"/>
      <c r="HV201" s="24"/>
      <c r="HW201" s="24"/>
      <c r="HX201" s="24"/>
      <c r="HY201" s="24"/>
      <c r="HZ201" s="24"/>
      <c r="IA201" s="24"/>
      <c r="IB201" s="24"/>
      <c r="IC201" s="24"/>
      <c r="ID201" s="24"/>
      <c r="IE201" s="24"/>
      <c r="IF201" s="24"/>
      <c r="IG201" s="24"/>
      <c r="IH201" s="24"/>
      <c r="II201" s="24"/>
      <c r="IJ201" s="24"/>
      <c r="IK201" s="24"/>
      <c r="IL201" s="24"/>
      <c r="IM201" s="24"/>
      <c r="IN201" s="24"/>
      <c r="IO201" s="24"/>
      <c r="IP201" s="151"/>
      <c r="IQ201" s="151"/>
      <c r="IR201" s="153"/>
      <c r="IS201" s="24"/>
      <c r="IT201" s="24"/>
      <c r="IU201" s="24"/>
      <c r="IV201" s="24"/>
      <c r="IW201" s="24"/>
      <c r="IX201" s="24"/>
      <c r="IY201" s="24"/>
      <c r="IZ201" s="24"/>
      <c r="JA201" s="24"/>
      <c r="JB201" s="24"/>
      <c r="JC201" s="24"/>
      <c r="JD201" s="24"/>
      <c r="JE201" s="24"/>
      <c r="JF201" s="24"/>
      <c r="JG201" s="24"/>
      <c r="JH201" s="24"/>
      <c r="JI201" s="24"/>
      <c r="JJ201" s="24"/>
      <c r="JK201" s="24"/>
      <c r="JL201" s="24"/>
      <c r="JM201" s="24"/>
      <c r="JN201" s="24"/>
      <c r="JO201" s="24"/>
      <c r="JP201" s="24"/>
      <c r="JQ201" s="24"/>
      <c r="JR201" s="24"/>
      <c r="JS201" s="24"/>
      <c r="JT201" s="24"/>
      <c r="JU201" s="25"/>
      <c r="JV201" s="24"/>
      <c r="JW201" s="151"/>
      <c r="JX201" s="151"/>
      <c r="JY201" s="153"/>
      <c r="JZ201" s="24"/>
      <c r="KA201" s="24"/>
      <c r="KB201" s="24"/>
      <c r="KC201" s="24"/>
      <c r="KD201" s="24"/>
      <c r="KE201" s="24"/>
      <c r="KF201" s="24"/>
      <c r="KG201" s="24"/>
      <c r="KH201" s="24"/>
      <c r="KI201" s="24"/>
      <c r="KJ201" s="24"/>
      <c r="KK201" s="24"/>
      <c r="KL201" s="24"/>
      <c r="KM201" s="24"/>
      <c r="KN201" s="24"/>
      <c r="KO201" s="24"/>
      <c r="KP201" s="24"/>
      <c r="KQ201" s="24"/>
      <c r="KR201" s="24"/>
      <c r="KS201" s="24"/>
      <c r="KT201" s="24"/>
      <c r="KU201" s="24"/>
      <c r="KV201" s="24"/>
      <c r="KW201" s="24"/>
      <c r="KX201" s="24"/>
      <c r="KY201" s="24"/>
      <c r="KZ201" s="24"/>
      <c r="LA201" s="24"/>
      <c r="LB201" s="24"/>
      <c r="LC201" s="24"/>
      <c r="LD201" s="24"/>
      <c r="LE201" s="151"/>
      <c r="LF201" s="151"/>
      <c r="LG201" s="153"/>
      <c r="LH201" s="24"/>
      <c r="LI201" s="24"/>
      <c r="LJ201" s="24"/>
      <c r="LK201" s="24"/>
      <c r="LL201" s="24"/>
      <c r="LM201" s="24"/>
      <c r="LN201" s="24"/>
      <c r="LO201" s="24"/>
      <c r="LP201" s="24"/>
      <c r="LQ201" s="24"/>
      <c r="LR201" s="24"/>
      <c r="LS201" s="24"/>
      <c r="LT201" s="24"/>
      <c r="LU201" s="24"/>
      <c r="LV201" s="24"/>
      <c r="LW201" s="24"/>
      <c r="LX201" s="24"/>
      <c r="LY201" s="24"/>
      <c r="LZ201" s="24"/>
      <c r="MA201" s="24"/>
      <c r="MB201" s="24"/>
      <c r="MC201" s="24"/>
      <c r="MD201" s="24"/>
      <c r="ME201" s="24"/>
      <c r="MF201" s="24"/>
      <c r="MG201" s="24"/>
      <c r="MH201" s="24"/>
      <c r="MI201" s="24"/>
      <c r="MJ201" s="24"/>
      <c r="MK201" s="24"/>
      <c r="ML201" s="24"/>
    </row>
    <row r="202" spans="1:350" s="41" customFormat="1" ht="14.25" hidden="1" customHeight="1" outlineLevel="3" x14ac:dyDescent="0.25">
      <c r="A202" s="220" t="s">
        <v>174</v>
      </c>
      <c r="B202" s="175" t="s">
        <v>456</v>
      </c>
      <c r="C202" s="285" t="s">
        <v>59</v>
      </c>
      <c r="D202" s="278">
        <v>1</v>
      </c>
      <c r="E202" s="175">
        <v>0</v>
      </c>
      <c r="F202" s="175">
        <f>D202-E202</f>
        <v>1</v>
      </c>
      <c r="G202" s="175" t="s">
        <v>1024</v>
      </c>
      <c r="H202" s="170" t="s">
        <v>918</v>
      </c>
      <c r="I202" s="170" t="s">
        <v>873</v>
      </c>
      <c r="J202" s="212">
        <f ca="1">E202+Q202+AX202+CF202+DN202+ES202+GA202+HH202+IP202+JW202+LE202</f>
        <v>1</v>
      </c>
      <c r="K202" s="212">
        <f>E202+R202+AY202+CG202+DO202+ET202+GB202+HI202+IQ202+JX202+LF202</f>
        <v>1</v>
      </c>
      <c r="L202" s="172">
        <f ca="1">K202/J202</f>
        <v>1</v>
      </c>
      <c r="M202" s="172">
        <f>K202/D202</f>
        <v>1</v>
      </c>
      <c r="N202" s="183">
        <f ca="1">SUMIF($EV$8:$FZ$9,$O$5,$EV203:$FZ203)-SUMIF($EV$8:$FZ$9,$Q$5,$EV203:$FZ203)</f>
        <v>0</v>
      </c>
      <c r="O202" s="154"/>
      <c r="P202" s="154"/>
      <c r="Q202" s="150">
        <v>0</v>
      </c>
      <c r="R202" s="150">
        <v>0</v>
      </c>
      <c r="S202" s="152" t="e">
        <v>#DIV/0!</v>
      </c>
      <c r="T202" s="154"/>
      <c r="U202" s="154"/>
      <c r="V202" s="154"/>
      <c r="W202" s="154"/>
      <c r="X202" s="154"/>
      <c r="Y202" s="154"/>
      <c r="Z202" s="154"/>
      <c r="AA202" s="154"/>
      <c r="AB202" s="154"/>
      <c r="AC202" s="154"/>
      <c r="AD202" s="154"/>
      <c r="AE202" s="154"/>
      <c r="AF202" s="154"/>
      <c r="AG202" s="154"/>
      <c r="AH202" s="154"/>
      <c r="AI202" s="154"/>
      <c r="AJ202" s="154"/>
      <c r="AK202" s="154"/>
      <c r="AL202" s="154"/>
      <c r="AM202" s="154"/>
      <c r="AN202" s="154"/>
      <c r="AO202" s="154"/>
      <c r="AP202" s="154"/>
      <c r="AQ202" s="154"/>
      <c r="AR202" s="154"/>
      <c r="AS202" s="154"/>
      <c r="AT202" s="154"/>
      <c r="AU202" s="154"/>
      <c r="AV202" s="154"/>
      <c r="AW202" s="154"/>
      <c r="AX202" s="150">
        <f t="shared" ca="1" si="526"/>
        <v>0</v>
      </c>
      <c r="AY202" s="150">
        <f>SUM(BA203:CE203)</f>
        <v>0</v>
      </c>
      <c r="AZ202" s="152" t="e">
        <f ca="1">AY202/AX202</f>
        <v>#DIV/0!</v>
      </c>
      <c r="BA202" s="154"/>
      <c r="BB202" s="154"/>
      <c r="BC202" s="154"/>
      <c r="BD202" s="154"/>
      <c r="BE202" s="154"/>
      <c r="BF202" s="154"/>
      <c r="BG202" s="154"/>
      <c r="BH202" s="154"/>
      <c r="BI202" s="154"/>
      <c r="BJ202" s="154"/>
      <c r="BK202" s="154"/>
      <c r="BL202" s="154"/>
      <c r="BM202" s="154"/>
      <c r="BN202" s="154"/>
      <c r="BO202" s="154"/>
      <c r="BP202" s="154"/>
      <c r="BQ202" s="154"/>
      <c r="BR202" s="154"/>
      <c r="BS202" s="154"/>
      <c r="BT202" s="154"/>
      <c r="BU202" s="154"/>
      <c r="BV202" s="154"/>
      <c r="BW202" s="154"/>
      <c r="BX202" s="154"/>
      <c r="BY202" s="154"/>
      <c r="BZ202" s="154"/>
      <c r="CA202" s="154"/>
      <c r="CB202" s="154"/>
      <c r="CC202" s="154"/>
      <c r="CD202" s="154"/>
      <c r="CE202" s="154"/>
      <c r="CF202" s="150">
        <f t="shared" ref="CF202" si="532">SUM(CI202:DM202)</f>
        <v>0</v>
      </c>
      <c r="CG202" s="150">
        <f>SUM(CI203:DM203)</f>
        <v>0</v>
      </c>
      <c r="CH202" s="152" t="e">
        <f>CG202/CF202</f>
        <v>#DIV/0!</v>
      </c>
      <c r="CI202" s="154"/>
      <c r="CJ202" s="154"/>
      <c r="CK202" s="154"/>
      <c r="CL202" s="154"/>
      <c r="CM202" s="154"/>
      <c r="CN202" s="154"/>
      <c r="CO202" s="154"/>
      <c r="CP202" s="158"/>
      <c r="CQ202" s="158"/>
      <c r="CR202" s="158"/>
      <c r="CS202" s="158"/>
      <c r="CT202" s="158"/>
      <c r="CU202" s="158"/>
      <c r="CV202" s="158"/>
      <c r="CW202" s="154"/>
      <c r="CX202" s="154"/>
      <c r="CY202" s="154"/>
      <c r="CZ202" s="154"/>
      <c r="DA202" s="154"/>
      <c r="DB202" s="154"/>
      <c r="DC202" s="154"/>
      <c r="DD202" s="154"/>
      <c r="DE202" s="154"/>
      <c r="DF202" s="154"/>
      <c r="DG202" s="154"/>
      <c r="DH202" s="154"/>
      <c r="DI202" s="154"/>
      <c r="DJ202" s="154"/>
      <c r="DK202" s="154"/>
      <c r="DL202" s="154"/>
      <c r="DM202" s="154"/>
      <c r="DN202" s="150">
        <f t="shared" ref="DN202" si="533">SUM(DQ202:ER202)</f>
        <v>0</v>
      </c>
      <c r="DO202" s="150">
        <f>SUM(DQ203:ER203)</f>
        <v>0</v>
      </c>
      <c r="DP202" s="152" t="e">
        <f t="shared" si="424"/>
        <v>#DIV/0!</v>
      </c>
      <c r="DQ202" s="154"/>
      <c r="DR202" s="154"/>
      <c r="DS202" s="154"/>
      <c r="DT202" s="154"/>
      <c r="DU202" s="154"/>
      <c r="DV202" s="154"/>
      <c r="DW202" s="154"/>
      <c r="DX202" s="154"/>
      <c r="DY202" s="154"/>
      <c r="DZ202" s="154"/>
      <c r="EA202" s="154"/>
      <c r="EB202" s="154"/>
      <c r="EC202" s="154"/>
      <c r="ED202" s="154"/>
      <c r="EE202" s="154"/>
      <c r="EF202" s="154"/>
      <c r="EG202" s="154"/>
      <c r="EH202" s="154"/>
      <c r="EI202" s="154"/>
      <c r="EJ202" s="154"/>
      <c r="EK202" s="154"/>
      <c r="EL202" s="154"/>
      <c r="EM202" s="154"/>
      <c r="EN202" s="154"/>
      <c r="EO202" s="154"/>
      <c r="EP202" s="154"/>
      <c r="EQ202" s="154"/>
      <c r="ER202" s="154"/>
      <c r="ES202" s="150">
        <f t="shared" ca="1" si="477"/>
        <v>0</v>
      </c>
      <c r="ET202" s="150">
        <f t="shared" si="460"/>
        <v>0</v>
      </c>
      <c r="EU202" s="152" t="e">
        <f t="shared" ca="1" si="461"/>
        <v>#DIV/0!</v>
      </c>
      <c r="EV202" s="154"/>
      <c r="EW202" s="160"/>
      <c r="EX202" s="154"/>
      <c r="EY202" s="154"/>
      <c r="EZ202" s="154"/>
      <c r="FA202" s="154"/>
      <c r="FB202" s="154"/>
      <c r="FC202" s="154"/>
      <c r="FD202" s="154"/>
      <c r="FE202" s="154"/>
      <c r="FF202" s="154"/>
      <c r="FG202" s="154"/>
      <c r="FH202" s="154"/>
      <c r="FI202" s="154"/>
      <c r="FJ202" s="154"/>
      <c r="FK202" s="154"/>
      <c r="FL202" s="154"/>
      <c r="FM202" s="154"/>
      <c r="FN202" s="154"/>
      <c r="FO202" s="154"/>
      <c r="FP202" s="154"/>
      <c r="FQ202" s="154"/>
      <c r="FR202" s="154"/>
      <c r="FS202" s="154"/>
      <c r="FT202" s="154"/>
      <c r="FU202" s="154"/>
      <c r="FV202" s="154"/>
      <c r="FW202" s="154"/>
      <c r="FX202" s="154"/>
      <c r="FY202" s="154"/>
      <c r="FZ202" s="154"/>
      <c r="GA202" s="150">
        <f t="shared" ref="GA202" ca="1" si="534">SUMIF($GD$8:$HG$9,$O$5,GD202:HG202)</f>
        <v>1</v>
      </c>
      <c r="GB202" s="150">
        <f t="shared" ref="GB202" si="535">SUM(GD203:HG203)</f>
        <v>1</v>
      </c>
      <c r="GC202" s="152">
        <f t="shared" ref="GC202" ca="1" si="536">GB202/GA202</f>
        <v>1</v>
      </c>
      <c r="GD202" s="154"/>
      <c r="GE202" s="154"/>
      <c r="GF202" s="154"/>
      <c r="GG202" s="154"/>
      <c r="GH202" s="154"/>
      <c r="GI202" s="154"/>
      <c r="GJ202" s="42">
        <v>1</v>
      </c>
      <c r="GK202" s="154"/>
      <c r="GL202" s="154"/>
      <c r="GM202" s="154"/>
      <c r="GN202" s="154"/>
      <c r="GO202" s="154"/>
      <c r="GP202" s="154"/>
      <c r="GQ202" s="154"/>
      <c r="GR202" s="154"/>
      <c r="GS202" s="154"/>
      <c r="GT202" s="154"/>
      <c r="GU202" s="154"/>
      <c r="GV202" s="154"/>
      <c r="GW202" s="154"/>
      <c r="GX202" s="154"/>
      <c r="GY202" s="154"/>
      <c r="GZ202" s="154"/>
      <c r="HA202" s="154"/>
      <c r="HB202" s="154"/>
      <c r="HC202" s="154"/>
      <c r="HD202" s="154"/>
      <c r="HE202" s="154"/>
      <c r="HF202" s="154"/>
      <c r="HG202" s="154"/>
      <c r="HH202" s="150"/>
      <c r="HI202" s="150">
        <v>0</v>
      </c>
      <c r="HJ202" s="154"/>
      <c r="HK202" s="154"/>
      <c r="HL202" s="154"/>
      <c r="HM202" s="154"/>
      <c r="HN202" s="154"/>
      <c r="HO202" s="154"/>
      <c r="HP202" s="154"/>
      <c r="HQ202" s="154"/>
      <c r="HR202" s="154"/>
      <c r="HS202" s="154"/>
      <c r="HT202" s="154"/>
      <c r="HU202" s="154"/>
      <c r="HV202" s="154"/>
      <c r="HW202" s="154"/>
      <c r="HX202" s="154"/>
      <c r="HY202" s="154"/>
      <c r="HZ202" s="154"/>
      <c r="IA202" s="154"/>
      <c r="IB202" s="154"/>
      <c r="IC202" s="154"/>
      <c r="ID202" s="154"/>
      <c r="IE202" s="154"/>
      <c r="IF202" s="154"/>
      <c r="IG202" s="154"/>
      <c r="IH202" s="154"/>
      <c r="II202" s="154"/>
      <c r="IJ202" s="154"/>
      <c r="IK202" s="154"/>
      <c r="IL202" s="154"/>
      <c r="IM202" s="154"/>
      <c r="IN202" s="154"/>
      <c r="IO202" s="154"/>
      <c r="IP202" s="150"/>
      <c r="IQ202" s="150">
        <v>0</v>
      </c>
      <c r="IR202" s="154"/>
      <c r="IS202" s="154"/>
      <c r="IT202" s="154"/>
      <c r="IU202" s="154"/>
      <c r="IV202" s="154"/>
      <c r="IW202" s="154"/>
      <c r="IX202" s="154"/>
      <c r="IY202" s="154"/>
      <c r="IZ202" s="154"/>
      <c r="JA202" s="154"/>
      <c r="JB202" s="154"/>
      <c r="JC202" s="154"/>
      <c r="JD202" s="154"/>
      <c r="JE202" s="154"/>
      <c r="JF202" s="154"/>
      <c r="JG202" s="154"/>
      <c r="JH202" s="154"/>
      <c r="JI202" s="154"/>
      <c r="JJ202" s="154"/>
      <c r="JK202" s="154"/>
      <c r="JL202" s="154"/>
      <c r="JM202" s="154"/>
      <c r="JN202" s="154"/>
      <c r="JO202" s="154"/>
      <c r="JP202" s="154"/>
      <c r="JQ202" s="154"/>
      <c r="JR202" s="154"/>
      <c r="JS202" s="154"/>
      <c r="JT202" s="154"/>
      <c r="JU202" s="154"/>
      <c r="JV202" s="154"/>
      <c r="JW202" s="150"/>
      <c r="JX202" s="150">
        <v>0</v>
      </c>
      <c r="JY202" s="154"/>
      <c r="JZ202" s="154"/>
      <c r="KA202" s="154"/>
      <c r="KB202" s="154"/>
      <c r="KC202" s="154"/>
      <c r="KD202" s="154"/>
      <c r="KE202" s="154"/>
      <c r="KF202" s="154"/>
      <c r="KG202" s="154"/>
      <c r="KH202" s="154"/>
      <c r="KI202" s="154"/>
      <c r="KJ202" s="154"/>
      <c r="KK202" s="154"/>
      <c r="KL202" s="154"/>
      <c r="KM202" s="154"/>
      <c r="KN202" s="154"/>
      <c r="KO202" s="154"/>
      <c r="KP202" s="154"/>
      <c r="KQ202" s="154"/>
      <c r="KR202" s="154"/>
      <c r="KS202" s="154"/>
      <c r="KT202" s="154"/>
      <c r="KU202" s="154"/>
      <c r="KV202" s="154"/>
      <c r="KW202" s="154"/>
      <c r="KX202" s="154"/>
      <c r="KY202" s="154"/>
      <c r="KZ202" s="154"/>
      <c r="LA202" s="154"/>
      <c r="LB202" s="154"/>
      <c r="LC202" s="154"/>
      <c r="LD202" s="154"/>
      <c r="LE202" s="150"/>
      <c r="LF202" s="150">
        <v>0</v>
      </c>
      <c r="LG202" s="154"/>
      <c r="LH202" s="154"/>
      <c r="LI202" s="154"/>
      <c r="LJ202" s="154"/>
      <c r="LK202" s="154"/>
      <c r="LL202" s="154"/>
      <c r="LM202" s="154"/>
      <c r="LN202" s="154"/>
      <c r="LO202" s="154"/>
      <c r="LP202" s="154"/>
      <c r="LQ202" s="154"/>
      <c r="LR202" s="154"/>
      <c r="LS202" s="154"/>
      <c r="LT202" s="154"/>
      <c r="LU202" s="154"/>
      <c r="LV202" s="154"/>
      <c r="LW202" s="154"/>
      <c r="LX202" s="154"/>
      <c r="LY202" s="154"/>
      <c r="LZ202" s="154"/>
      <c r="MA202" s="154"/>
      <c r="MB202" s="154"/>
      <c r="MC202" s="154"/>
      <c r="MD202" s="154"/>
      <c r="ME202" s="154"/>
      <c r="MF202" s="154"/>
      <c r="MG202" s="154"/>
      <c r="MH202" s="154"/>
      <c r="MI202" s="154"/>
      <c r="MJ202" s="154"/>
      <c r="MK202" s="154"/>
      <c r="ML202" s="154"/>
    </row>
    <row r="203" spans="1:350" s="41" customFormat="1" ht="14.25" hidden="1" customHeight="1" outlineLevel="3" x14ac:dyDescent="0.25">
      <c r="A203" s="221"/>
      <c r="B203" s="176"/>
      <c r="C203" s="286"/>
      <c r="D203" s="176"/>
      <c r="E203" s="176"/>
      <c r="F203" s="176"/>
      <c r="G203" s="176"/>
      <c r="H203" s="171"/>
      <c r="I203" s="171"/>
      <c r="J203" s="213"/>
      <c r="K203" s="213"/>
      <c r="L203" s="173"/>
      <c r="M203" s="173"/>
      <c r="N203" s="184"/>
      <c r="O203" s="155"/>
      <c r="P203" s="155"/>
      <c r="Q203" s="151"/>
      <c r="R203" s="151"/>
      <c r="S203" s="153"/>
      <c r="T203" s="155"/>
      <c r="U203" s="155"/>
      <c r="V203" s="155"/>
      <c r="W203" s="155"/>
      <c r="X203" s="155"/>
      <c r="Y203" s="155"/>
      <c r="Z203" s="155"/>
      <c r="AA203" s="155"/>
      <c r="AB203" s="155"/>
      <c r="AC203" s="155"/>
      <c r="AD203" s="155"/>
      <c r="AE203" s="155"/>
      <c r="AF203" s="155"/>
      <c r="AG203" s="155"/>
      <c r="AH203" s="155"/>
      <c r="AI203" s="155"/>
      <c r="AJ203" s="155"/>
      <c r="AK203" s="155"/>
      <c r="AL203" s="155"/>
      <c r="AM203" s="155"/>
      <c r="AN203" s="155"/>
      <c r="AO203" s="155"/>
      <c r="AP203" s="155"/>
      <c r="AQ203" s="155"/>
      <c r="AR203" s="155"/>
      <c r="AS203" s="155"/>
      <c r="AT203" s="155"/>
      <c r="AU203" s="155"/>
      <c r="AV203" s="155"/>
      <c r="AW203" s="155"/>
      <c r="AX203" s="151"/>
      <c r="AY203" s="151"/>
      <c r="AZ203" s="153"/>
      <c r="BA203" s="155"/>
      <c r="BB203" s="155"/>
      <c r="BC203" s="155"/>
      <c r="BD203" s="155"/>
      <c r="BE203" s="155"/>
      <c r="BF203" s="155"/>
      <c r="BG203" s="155"/>
      <c r="BH203" s="155"/>
      <c r="BI203" s="155"/>
      <c r="BJ203" s="155"/>
      <c r="BK203" s="155"/>
      <c r="BL203" s="155"/>
      <c r="BM203" s="155"/>
      <c r="BN203" s="155"/>
      <c r="BO203" s="155"/>
      <c r="BP203" s="155"/>
      <c r="BQ203" s="155"/>
      <c r="BR203" s="155"/>
      <c r="BS203" s="155"/>
      <c r="BT203" s="155"/>
      <c r="BU203" s="155"/>
      <c r="BV203" s="155"/>
      <c r="BW203" s="155"/>
      <c r="BX203" s="155"/>
      <c r="BY203" s="155"/>
      <c r="BZ203" s="155"/>
      <c r="CA203" s="155"/>
      <c r="CB203" s="155"/>
      <c r="CC203" s="155"/>
      <c r="CD203" s="155"/>
      <c r="CE203" s="155"/>
      <c r="CF203" s="151"/>
      <c r="CG203" s="151"/>
      <c r="CH203" s="153"/>
      <c r="CI203" s="155"/>
      <c r="CJ203" s="155"/>
      <c r="CK203" s="155"/>
      <c r="CL203" s="155"/>
      <c r="CM203" s="155"/>
      <c r="CN203" s="155"/>
      <c r="CO203" s="155"/>
      <c r="CP203" s="159"/>
      <c r="CQ203" s="159"/>
      <c r="CR203" s="159"/>
      <c r="CS203" s="159"/>
      <c r="CT203" s="159"/>
      <c r="CU203" s="159"/>
      <c r="CV203" s="159"/>
      <c r="CW203" s="155"/>
      <c r="CX203" s="155"/>
      <c r="CY203" s="155"/>
      <c r="CZ203" s="155"/>
      <c r="DA203" s="155"/>
      <c r="DB203" s="155"/>
      <c r="DC203" s="155"/>
      <c r="DD203" s="155"/>
      <c r="DE203" s="155"/>
      <c r="DF203" s="155"/>
      <c r="DG203" s="155"/>
      <c r="DH203" s="155"/>
      <c r="DI203" s="155"/>
      <c r="DJ203" s="155"/>
      <c r="DK203" s="155"/>
      <c r="DL203" s="155"/>
      <c r="DM203" s="155"/>
      <c r="DN203" s="151"/>
      <c r="DO203" s="151"/>
      <c r="DP203" s="153"/>
      <c r="DQ203" s="155"/>
      <c r="DR203" s="155"/>
      <c r="DS203" s="155"/>
      <c r="DT203" s="155"/>
      <c r="DU203" s="155"/>
      <c r="DV203" s="155"/>
      <c r="DW203" s="155"/>
      <c r="DX203" s="155"/>
      <c r="DY203" s="155"/>
      <c r="DZ203" s="155"/>
      <c r="EA203" s="155"/>
      <c r="EB203" s="155"/>
      <c r="EC203" s="155"/>
      <c r="ED203" s="155"/>
      <c r="EE203" s="155"/>
      <c r="EF203" s="155"/>
      <c r="EG203" s="155"/>
      <c r="EH203" s="155"/>
      <c r="EI203" s="155"/>
      <c r="EJ203" s="155"/>
      <c r="EK203" s="155"/>
      <c r="EL203" s="155"/>
      <c r="EM203" s="155"/>
      <c r="EN203" s="155"/>
      <c r="EO203" s="155"/>
      <c r="EP203" s="155"/>
      <c r="EQ203" s="155"/>
      <c r="ER203" s="155"/>
      <c r="ES203" s="151"/>
      <c r="ET203" s="151"/>
      <c r="EU203" s="153"/>
      <c r="EV203" s="155"/>
      <c r="EW203" s="161"/>
      <c r="EX203" s="155"/>
      <c r="EY203" s="155"/>
      <c r="EZ203" s="155"/>
      <c r="FA203" s="155"/>
      <c r="FB203" s="155"/>
      <c r="FC203" s="155"/>
      <c r="FD203" s="155"/>
      <c r="FE203" s="155"/>
      <c r="FF203" s="155"/>
      <c r="FG203" s="155"/>
      <c r="FH203" s="155"/>
      <c r="FI203" s="155"/>
      <c r="FJ203" s="155"/>
      <c r="FK203" s="155"/>
      <c r="FL203" s="155"/>
      <c r="FM203" s="155"/>
      <c r="FN203" s="155"/>
      <c r="FO203" s="155"/>
      <c r="FP203" s="155"/>
      <c r="FQ203" s="155"/>
      <c r="FR203" s="155"/>
      <c r="FS203" s="155"/>
      <c r="FT203" s="155"/>
      <c r="FU203" s="155"/>
      <c r="FV203" s="155"/>
      <c r="FW203" s="155"/>
      <c r="FX203" s="155"/>
      <c r="FY203" s="155"/>
      <c r="FZ203" s="155"/>
      <c r="GA203" s="151"/>
      <c r="GB203" s="151"/>
      <c r="GC203" s="153"/>
      <c r="GD203" s="155"/>
      <c r="GE203" s="155"/>
      <c r="GF203" s="155"/>
      <c r="GG203" s="155"/>
      <c r="GH203" s="155"/>
      <c r="GI203" s="155"/>
      <c r="GJ203" s="43">
        <v>1</v>
      </c>
      <c r="GK203" s="155"/>
      <c r="GL203" s="155"/>
      <c r="GM203" s="155"/>
      <c r="GN203" s="155"/>
      <c r="GO203" s="155"/>
      <c r="GP203" s="155"/>
      <c r="GQ203" s="155"/>
      <c r="GR203" s="155"/>
      <c r="GS203" s="155"/>
      <c r="GT203" s="155"/>
      <c r="GU203" s="155"/>
      <c r="GV203" s="155"/>
      <c r="GW203" s="155"/>
      <c r="GX203" s="155"/>
      <c r="GY203" s="155"/>
      <c r="GZ203" s="155"/>
      <c r="HA203" s="155"/>
      <c r="HB203" s="155"/>
      <c r="HC203" s="155"/>
      <c r="HD203" s="155"/>
      <c r="HE203" s="155"/>
      <c r="HF203" s="155"/>
      <c r="HG203" s="155"/>
      <c r="HH203" s="151"/>
      <c r="HI203" s="151"/>
      <c r="HJ203" s="155"/>
      <c r="HK203" s="155"/>
      <c r="HL203" s="155"/>
      <c r="HM203" s="155"/>
      <c r="HN203" s="155"/>
      <c r="HO203" s="155"/>
      <c r="HP203" s="155"/>
      <c r="HQ203" s="155"/>
      <c r="HR203" s="155"/>
      <c r="HS203" s="155"/>
      <c r="HT203" s="155"/>
      <c r="HU203" s="155"/>
      <c r="HV203" s="155"/>
      <c r="HW203" s="155"/>
      <c r="HX203" s="155"/>
      <c r="HY203" s="155"/>
      <c r="HZ203" s="155"/>
      <c r="IA203" s="155"/>
      <c r="IB203" s="155"/>
      <c r="IC203" s="155"/>
      <c r="ID203" s="155"/>
      <c r="IE203" s="155"/>
      <c r="IF203" s="155"/>
      <c r="IG203" s="155"/>
      <c r="IH203" s="155"/>
      <c r="II203" s="155"/>
      <c r="IJ203" s="155"/>
      <c r="IK203" s="155"/>
      <c r="IL203" s="155"/>
      <c r="IM203" s="155"/>
      <c r="IN203" s="155"/>
      <c r="IO203" s="155"/>
      <c r="IP203" s="151"/>
      <c r="IQ203" s="151"/>
      <c r="IR203" s="155"/>
      <c r="IS203" s="155"/>
      <c r="IT203" s="155"/>
      <c r="IU203" s="155"/>
      <c r="IV203" s="155"/>
      <c r="IW203" s="155"/>
      <c r="IX203" s="155"/>
      <c r="IY203" s="155"/>
      <c r="IZ203" s="155"/>
      <c r="JA203" s="155"/>
      <c r="JB203" s="155"/>
      <c r="JC203" s="155"/>
      <c r="JD203" s="155"/>
      <c r="JE203" s="155"/>
      <c r="JF203" s="155"/>
      <c r="JG203" s="155"/>
      <c r="JH203" s="155"/>
      <c r="JI203" s="155"/>
      <c r="JJ203" s="155"/>
      <c r="JK203" s="155"/>
      <c r="JL203" s="155"/>
      <c r="JM203" s="155"/>
      <c r="JN203" s="155"/>
      <c r="JO203" s="155"/>
      <c r="JP203" s="155"/>
      <c r="JQ203" s="155"/>
      <c r="JR203" s="155"/>
      <c r="JS203" s="155"/>
      <c r="JT203" s="155"/>
      <c r="JU203" s="155"/>
      <c r="JV203" s="155"/>
      <c r="JW203" s="151"/>
      <c r="JX203" s="151"/>
      <c r="JY203" s="155"/>
      <c r="JZ203" s="155"/>
      <c r="KA203" s="155"/>
      <c r="KB203" s="155"/>
      <c r="KC203" s="155"/>
      <c r="KD203" s="155"/>
      <c r="KE203" s="155"/>
      <c r="KF203" s="155"/>
      <c r="KG203" s="155"/>
      <c r="KH203" s="155"/>
      <c r="KI203" s="155"/>
      <c r="KJ203" s="155"/>
      <c r="KK203" s="155"/>
      <c r="KL203" s="155"/>
      <c r="KM203" s="155"/>
      <c r="KN203" s="155"/>
      <c r="KO203" s="155"/>
      <c r="KP203" s="155"/>
      <c r="KQ203" s="155"/>
      <c r="KR203" s="155"/>
      <c r="KS203" s="155"/>
      <c r="KT203" s="155"/>
      <c r="KU203" s="155"/>
      <c r="KV203" s="155"/>
      <c r="KW203" s="155"/>
      <c r="KX203" s="155"/>
      <c r="KY203" s="155"/>
      <c r="KZ203" s="155"/>
      <c r="LA203" s="155"/>
      <c r="LB203" s="155"/>
      <c r="LC203" s="155"/>
      <c r="LD203" s="155"/>
      <c r="LE203" s="151"/>
      <c r="LF203" s="151"/>
      <c r="LG203" s="155"/>
      <c r="LH203" s="155"/>
      <c r="LI203" s="155"/>
      <c r="LJ203" s="155"/>
      <c r="LK203" s="155"/>
      <c r="LL203" s="155"/>
      <c r="LM203" s="155"/>
      <c r="LN203" s="155"/>
      <c r="LO203" s="155"/>
      <c r="LP203" s="155"/>
      <c r="LQ203" s="155"/>
      <c r="LR203" s="155"/>
      <c r="LS203" s="155"/>
      <c r="LT203" s="155"/>
      <c r="LU203" s="155"/>
      <c r="LV203" s="155"/>
      <c r="LW203" s="155"/>
      <c r="LX203" s="155"/>
      <c r="LY203" s="155"/>
      <c r="LZ203" s="155"/>
      <c r="MA203" s="155"/>
      <c r="MB203" s="155"/>
      <c r="MC203" s="155"/>
      <c r="MD203" s="155"/>
      <c r="ME203" s="155"/>
      <c r="MF203" s="155"/>
      <c r="MG203" s="155"/>
      <c r="MH203" s="155"/>
      <c r="MI203" s="155"/>
      <c r="MJ203" s="155"/>
      <c r="MK203" s="155"/>
      <c r="ML203" s="155"/>
    </row>
    <row r="204" spans="1:350" ht="13.9" hidden="1" customHeight="1" outlineLevel="3" x14ac:dyDescent="0.2">
      <c r="A204" s="185" t="s">
        <v>175</v>
      </c>
      <c r="B204" s="218" t="s">
        <v>804</v>
      </c>
      <c r="C204" s="214" t="s">
        <v>99</v>
      </c>
      <c r="D204" s="216">
        <v>4</v>
      </c>
      <c r="E204" s="175"/>
      <c r="F204" s="175">
        <f>D204-E204</f>
        <v>4</v>
      </c>
      <c r="G204" s="175" t="s">
        <v>847</v>
      </c>
      <c r="H204" s="170" t="s">
        <v>918</v>
      </c>
      <c r="I204" s="170" t="s">
        <v>915</v>
      </c>
      <c r="J204" s="212">
        <f ca="1">E204+Q204+AX204+CF204+DN204+ES204+GA204+HH204+IP204+JW204+LE204</f>
        <v>4</v>
      </c>
      <c r="K204" s="212">
        <f>E204+R204+AY204+CG204+DO204+ET204+GB204+HI204+IQ204+JX204+LF204</f>
        <v>4</v>
      </c>
      <c r="L204" s="172">
        <f ca="1">K204/J204</f>
        <v>1</v>
      </c>
      <c r="M204" s="172">
        <f>K204/D204</f>
        <v>1</v>
      </c>
      <c r="N204" s="183">
        <f ca="1">SUMIF($EV$8:$FZ$9,$O$5,$EV205:$FZ205)-SUMIF($EV$8:$FZ$9,$Q$5,$EV205:$FZ205)</f>
        <v>0</v>
      </c>
      <c r="O204" s="156"/>
      <c r="P204" s="16" t="s">
        <v>25</v>
      </c>
      <c r="Q204" s="150">
        <v>0</v>
      </c>
      <c r="R204" s="150">
        <v>0</v>
      </c>
      <c r="S204" s="152" t="e">
        <v>#DIV/0!</v>
      </c>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50">
        <f t="shared" ca="1" si="526"/>
        <v>0</v>
      </c>
      <c r="AY204" s="150">
        <f>SUM(BA205:CE205)</f>
        <v>0</v>
      </c>
      <c r="AZ204" s="152" t="e">
        <f ca="1">AY204/AX204</f>
        <v>#DIV/0!</v>
      </c>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50">
        <f t="shared" ref="CF204" si="537">SUM(CI204:DM204)</f>
        <v>4</v>
      </c>
      <c r="CG204" s="150">
        <f>SUM(CI205:DM205)</f>
        <v>0</v>
      </c>
      <c r="CH204" s="152">
        <f>CG204/CF204</f>
        <v>0</v>
      </c>
      <c r="CI204" s="129"/>
      <c r="CJ204" s="129"/>
      <c r="CK204" s="129"/>
      <c r="CL204" s="129"/>
      <c r="CM204" s="129"/>
      <c r="CN204" s="129"/>
      <c r="CO204" s="129"/>
      <c r="CP204" s="101"/>
      <c r="CQ204" s="101"/>
      <c r="CR204" s="101"/>
      <c r="CS204" s="101"/>
      <c r="CT204" s="101"/>
      <c r="CU204" s="101"/>
      <c r="CV204" s="101"/>
      <c r="CW204" s="129"/>
      <c r="CX204" s="129"/>
      <c r="CY204" s="129"/>
      <c r="CZ204" s="129"/>
      <c r="DA204" s="129"/>
      <c r="DB204" s="129"/>
      <c r="DC204" s="129"/>
      <c r="DD204" s="129"/>
      <c r="DE204" s="129"/>
      <c r="DF204" s="129"/>
      <c r="DG204" s="129"/>
      <c r="DH204" s="129"/>
      <c r="DI204" s="129">
        <v>2</v>
      </c>
      <c r="DJ204" s="129">
        <v>2</v>
      </c>
      <c r="DK204" s="129"/>
      <c r="DL204" s="129"/>
      <c r="DM204" s="129"/>
      <c r="DN204" s="150">
        <f t="shared" ref="DN204" si="538">SUM(DQ204:ER204)</f>
        <v>0</v>
      </c>
      <c r="DO204" s="150">
        <f>SUM(DQ205:ER205)</f>
        <v>0</v>
      </c>
      <c r="DP204" s="152" t="e">
        <f t="shared" si="424"/>
        <v>#DIV/0!</v>
      </c>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50">
        <f t="shared" ca="1" si="477"/>
        <v>0</v>
      </c>
      <c r="ET204" s="150">
        <f t="shared" si="460"/>
        <v>4</v>
      </c>
      <c r="EU204" s="152" t="e">
        <f t="shared" ca="1" si="461"/>
        <v>#DIV/0!</v>
      </c>
      <c r="EV204" s="16"/>
      <c r="EW204" s="67"/>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50">
        <f t="shared" ref="GA204" ca="1" si="539">SUMIF($GD$8:$HG$9,$O$5,GD204:HG204)</f>
        <v>0</v>
      </c>
      <c r="GB204" s="150">
        <f t="shared" ref="GB204" si="540">SUM(GD205:HG205)</f>
        <v>0</v>
      </c>
      <c r="GC204" s="152" t="e">
        <f t="shared" ref="GC204" ca="1" si="541">GB204/GA204</f>
        <v>#DIV/0!</v>
      </c>
      <c r="GD204" s="16"/>
      <c r="GE204" s="16"/>
      <c r="GF204" s="16"/>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c r="HF204" s="16"/>
      <c r="HG204" s="16"/>
      <c r="HH204" s="150"/>
      <c r="HI204" s="150">
        <v>0</v>
      </c>
      <c r="HJ204" s="152" t="e">
        <v>#DIV/0!</v>
      </c>
      <c r="HK204" s="16"/>
      <c r="HL204" s="16"/>
      <c r="HM204" s="16"/>
      <c r="HN204" s="16"/>
      <c r="HO204" s="16"/>
      <c r="HP204" s="16"/>
      <c r="HQ204" s="16"/>
      <c r="HR204" s="16"/>
      <c r="HS204" s="16"/>
      <c r="HT204" s="16"/>
      <c r="HU204" s="16"/>
      <c r="HV204" s="16"/>
      <c r="HW204" s="16"/>
      <c r="HX204" s="16"/>
      <c r="HY204" s="16"/>
      <c r="HZ204" s="16"/>
      <c r="IA204" s="16"/>
      <c r="IB204" s="16"/>
      <c r="IC204" s="16"/>
      <c r="ID204" s="16"/>
      <c r="IE204" s="16"/>
      <c r="IF204" s="16"/>
      <c r="IG204" s="16"/>
      <c r="IH204" s="16"/>
      <c r="II204" s="16"/>
      <c r="IJ204" s="16"/>
      <c r="IK204" s="16"/>
      <c r="IL204" s="16"/>
      <c r="IM204" s="16"/>
      <c r="IN204" s="16"/>
      <c r="IO204" s="16"/>
      <c r="IP204" s="150"/>
      <c r="IQ204" s="150">
        <v>0</v>
      </c>
      <c r="IR204" s="152" t="e">
        <v>#DIV/0!</v>
      </c>
      <c r="IS204" s="16"/>
      <c r="IT204" s="16"/>
      <c r="IU204" s="16"/>
      <c r="IV204" s="16"/>
      <c r="IW204" s="16"/>
      <c r="IX204" s="16"/>
      <c r="IY204" s="16"/>
      <c r="IZ204" s="16"/>
      <c r="JA204" s="16"/>
      <c r="JB204" s="16"/>
      <c r="JC204" s="16"/>
      <c r="JD204" s="16"/>
      <c r="JE204" s="16"/>
      <c r="JF204" s="16"/>
      <c r="JG204" s="16"/>
      <c r="JH204" s="16"/>
      <c r="JI204" s="16"/>
      <c r="JJ204" s="16"/>
      <c r="JK204" s="16"/>
      <c r="JL204" s="16"/>
      <c r="JM204" s="16"/>
      <c r="JN204" s="16"/>
      <c r="JO204" s="16"/>
      <c r="JP204" s="16"/>
      <c r="JQ204" s="16"/>
      <c r="JR204" s="16"/>
      <c r="JS204" s="16"/>
      <c r="JT204" s="16"/>
      <c r="JU204" s="23"/>
      <c r="JV204" s="16"/>
      <c r="JW204" s="150"/>
      <c r="JX204" s="150">
        <v>0</v>
      </c>
      <c r="JY204" s="152" t="e">
        <v>#DIV/0!</v>
      </c>
      <c r="JZ204" s="16"/>
      <c r="KA204" s="16"/>
      <c r="KB204" s="16"/>
      <c r="KC204" s="16"/>
      <c r="KD204" s="16"/>
      <c r="KE204" s="16"/>
      <c r="KF204" s="16"/>
      <c r="KG204" s="16"/>
      <c r="KH204" s="16"/>
      <c r="KI204" s="16"/>
      <c r="KJ204" s="16"/>
      <c r="KK204" s="16"/>
      <c r="KL204" s="16"/>
      <c r="KM204" s="16"/>
      <c r="KN204" s="16"/>
      <c r="KO204" s="16"/>
      <c r="KP204" s="16"/>
      <c r="KQ204" s="16"/>
      <c r="KR204" s="16"/>
      <c r="KS204" s="16"/>
      <c r="KT204" s="16"/>
      <c r="KU204" s="16"/>
      <c r="KV204" s="16"/>
      <c r="KW204" s="16"/>
      <c r="KX204" s="16"/>
      <c r="KY204" s="16"/>
      <c r="KZ204" s="16"/>
      <c r="LA204" s="16"/>
      <c r="LB204" s="16"/>
      <c r="LC204" s="16"/>
      <c r="LD204" s="16"/>
      <c r="LE204" s="150"/>
      <c r="LF204" s="150">
        <v>0</v>
      </c>
      <c r="LG204" s="152" t="e">
        <v>#DIV/0!</v>
      </c>
      <c r="LH204" s="16"/>
      <c r="LI204" s="16"/>
      <c r="LJ204" s="16"/>
      <c r="LK204" s="16"/>
      <c r="LL204" s="16"/>
      <c r="LM204" s="16"/>
      <c r="LN204" s="16"/>
      <c r="LO204" s="16"/>
      <c r="LP204" s="16"/>
      <c r="LQ204" s="16"/>
      <c r="LR204" s="16"/>
      <c r="LS204" s="16"/>
      <c r="LT204" s="16"/>
      <c r="LU204" s="16"/>
      <c r="LV204" s="16"/>
      <c r="LW204" s="16"/>
      <c r="LX204" s="16"/>
      <c r="LY204" s="16"/>
      <c r="LZ204" s="16"/>
      <c r="MA204" s="16"/>
      <c r="MB204" s="16"/>
      <c r="MC204" s="16"/>
      <c r="MD204" s="16"/>
      <c r="ME204" s="16"/>
      <c r="MF204" s="16"/>
      <c r="MG204" s="16"/>
      <c r="MH204" s="16"/>
      <c r="MI204" s="16"/>
      <c r="MJ204" s="16"/>
      <c r="MK204" s="16"/>
      <c r="ML204" s="16"/>
    </row>
    <row r="205" spans="1:350" ht="13.9" hidden="1" customHeight="1" outlineLevel="3" x14ac:dyDescent="0.2">
      <c r="A205" s="186"/>
      <c r="B205" s="219"/>
      <c r="C205" s="215"/>
      <c r="D205" s="217"/>
      <c r="E205" s="176"/>
      <c r="F205" s="176"/>
      <c r="G205" s="176"/>
      <c r="H205" s="171"/>
      <c r="I205" s="171"/>
      <c r="J205" s="213"/>
      <c r="K205" s="213"/>
      <c r="L205" s="173"/>
      <c r="M205" s="173"/>
      <c r="N205" s="184"/>
      <c r="O205" s="157"/>
      <c r="P205" s="17" t="s">
        <v>26</v>
      </c>
      <c r="Q205" s="151"/>
      <c r="R205" s="151"/>
      <c r="S205" s="153"/>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151"/>
      <c r="AY205" s="151"/>
      <c r="AZ205" s="153"/>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151"/>
      <c r="CG205" s="151"/>
      <c r="CH205" s="153"/>
      <c r="CI205" s="141"/>
      <c r="CJ205" s="141"/>
      <c r="CK205" s="141"/>
      <c r="CL205" s="141"/>
      <c r="CM205" s="141"/>
      <c r="CN205" s="141"/>
      <c r="CO205" s="141"/>
      <c r="CP205" s="95"/>
      <c r="CQ205" s="95"/>
      <c r="CR205" s="95"/>
      <c r="CS205" s="95"/>
      <c r="CT205" s="95"/>
      <c r="CU205" s="95"/>
      <c r="CV205" s="95"/>
      <c r="CW205" s="141"/>
      <c r="CX205" s="141"/>
      <c r="CY205" s="141"/>
      <c r="CZ205" s="141"/>
      <c r="DA205" s="141"/>
      <c r="DB205" s="141"/>
      <c r="DC205" s="141"/>
      <c r="DD205" s="141"/>
      <c r="DE205" s="141"/>
      <c r="DF205" s="141"/>
      <c r="DG205" s="141"/>
      <c r="DH205" s="141"/>
      <c r="DI205" s="141"/>
      <c r="DJ205" s="141"/>
      <c r="DK205" s="141"/>
      <c r="DL205" s="141"/>
      <c r="DM205" s="141"/>
      <c r="DN205" s="151"/>
      <c r="DO205" s="151"/>
      <c r="DP205" s="153"/>
      <c r="DQ205" s="24"/>
      <c r="DR205" s="24"/>
      <c r="DS205" s="24"/>
      <c r="DT205" s="24"/>
      <c r="DU205" s="24"/>
      <c r="DV205" s="24"/>
      <c r="DW205" s="24"/>
      <c r="DX205" s="24"/>
      <c r="DY205" s="24"/>
      <c r="DZ205" s="24"/>
      <c r="EA205" s="24"/>
      <c r="EB205" s="24"/>
      <c r="EC205" s="24"/>
      <c r="ED205" s="24"/>
      <c r="EE205" s="24"/>
      <c r="EF205" s="24"/>
      <c r="EG205" s="24"/>
      <c r="EH205" s="24"/>
      <c r="EI205" s="24"/>
      <c r="EJ205" s="24"/>
      <c r="EK205" s="24"/>
      <c r="EL205" s="24"/>
      <c r="EM205" s="24"/>
      <c r="EN205" s="24"/>
      <c r="EO205" s="24"/>
      <c r="EP205" s="24"/>
      <c r="EQ205" s="24"/>
      <c r="ER205" s="24"/>
      <c r="ES205" s="151"/>
      <c r="ET205" s="151"/>
      <c r="EU205" s="153"/>
      <c r="EV205" s="24"/>
      <c r="EW205" s="125"/>
      <c r="EX205" s="24"/>
      <c r="EY205" s="24"/>
      <c r="EZ205" s="24"/>
      <c r="FA205" s="24"/>
      <c r="FB205" s="24"/>
      <c r="FC205" s="24"/>
      <c r="FD205" s="24"/>
      <c r="FE205" s="24"/>
      <c r="FF205" s="24"/>
      <c r="FG205" s="24"/>
      <c r="FH205" s="24"/>
      <c r="FI205" s="24"/>
      <c r="FJ205" s="24"/>
      <c r="FK205" s="24"/>
      <c r="FL205" s="24"/>
      <c r="FM205" s="24"/>
      <c r="FN205" s="24"/>
      <c r="FO205" s="24">
        <v>4</v>
      </c>
      <c r="FP205" s="24"/>
      <c r="FQ205" s="24"/>
      <c r="FR205" s="24"/>
      <c r="FS205" s="24"/>
      <c r="FT205" s="24"/>
      <c r="FU205" s="24"/>
      <c r="FV205" s="24"/>
      <c r="FW205" s="24"/>
      <c r="FX205" s="24"/>
      <c r="FY205" s="24"/>
      <c r="FZ205" s="24"/>
      <c r="GA205" s="151"/>
      <c r="GB205" s="151"/>
      <c r="GC205" s="153"/>
      <c r="GD205" s="24"/>
      <c r="GE205" s="24"/>
      <c r="GF205" s="24"/>
      <c r="GG205" s="24"/>
      <c r="GH205" s="24"/>
      <c r="GI205" s="24"/>
      <c r="GJ205" s="24"/>
      <c r="GK205" s="24"/>
      <c r="GL205" s="24"/>
      <c r="GM205" s="24"/>
      <c r="GN205" s="24"/>
      <c r="GO205" s="24"/>
      <c r="GP205" s="24"/>
      <c r="GQ205" s="24"/>
      <c r="GR205" s="24"/>
      <c r="GS205" s="24"/>
      <c r="GT205" s="24"/>
      <c r="GU205" s="24"/>
      <c r="GV205" s="24"/>
      <c r="GW205" s="24"/>
      <c r="GX205" s="24"/>
      <c r="GY205" s="24"/>
      <c r="GZ205" s="24"/>
      <c r="HA205" s="24"/>
      <c r="HB205" s="24"/>
      <c r="HC205" s="24"/>
      <c r="HD205" s="24"/>
      <c r="HE205" s="24"/>
      <c r="HF205" s="24"/>
      <c r="HG205" s="24"/>
      <c r="HH205" s="151"/>
      <c r="HI205" s="151"/>
      <c r="HJ205" s="153"/>
      <c r="HK205" s="24"/>
      <c r="HL205" s="24"/>
      <c r="HM205" s="24"/>
      <c r="HN205" s="24"/>
      <c r="HO205" s="24"/>
      <c r="HP205" s="24"/>
      <c r="HQ205" s="24"/>
      <c r="HR205" s="24"/>
      <c r="HS205" s="24"/>
      <c r="HT205" s="24"/>
      <c r="HU205" s="24"/>
      <c r="HV205" s="24"/>
      <c r="HW205" s="24"/>
      <c r="HX205" s="24"/>
      <c r="HY205" s="24"/>
      <c r="HZ205" s="24"/>
      <c r="IA205" s="24"/>
      <c r="IB205" s="24"/>
      <c r="IC205" s="24"/>
      <c r="ID205" s="24"/>
      <c r="IE205" s="24"/>
      <c r="IF205" s="24"/>
      <c r="IG205" s="24"/>
      <c r="IH205" s="24"/>
      <c r="II205" s="24"/>
      <c r="IJ205" s="24"/>
      <c r="IK205" s="24"/>
      <c r="IL205" s="24"/>
      <c r="IM205" s="24"/>
      <c r="IN205" s="24"/>
      <c r="IO205" s="24"/>
      <c r="IP205" s="151"/>
      <c r="IQ205" s="151"/>
      <c r="IR205" s="153"/>
      <c r="IS205" s="24"/>
      <c r="IT205" s="24"/>
      <c r="IU205" s="24"/>
      <c r="IV205" s="24"/>
      <c r="IW205" s="24"/>
      <c r="IX205" s="24"/>
      <c r="IY205" s="24"/>
      <c r="IZ205" s="24"/>
      <c r="JA205" s="24"/>
      <c r="JB205" s="24"/>
      <c r="JC205" s="24"/>
      <c r="JD205" s="24"/>
      <c r="JE205" s="24"/>
      <c r="JF205" s="24"/>
      <c r="JG205" s="24"/>
      <c r="JH205" s="24"/>
      <c r="JI205" s="24"/>
      <c r="JJ205" s="24"/>
      <c r="JK205" s="24"/>
      <c r="JL205" s="24"/>
      <c r="JM205" s="24"/>
      <c r="JN205" s="24"/>
      <c r="JO205" s="24"/>
      <c r="JP205" s="24"/>
      <c r="JQ205" s="24"/>
      <c r="JR205" s="24"/>
      <c r="JS205" s="24"/>
      <c r="JT205" s="24"/>
      <c r="JU205" s="25"/>
      <c r="JV205" s="24"/>
      <c r="JW205" s="151"/>
      <c r="JX205" s="151"/>
      <c r="JY205" s="153"/>
      <c r="JZ205" s="24"/>
      <c r="KA205" s="24"/>
      <c r="KB205" s="24"/>
      <c r="KC205" s="24"/>
      <c r="KD205" s="24"/>
      <c r="KE205" s="24"/>
      <c r="KF205" s="24"/>
      <c r="KG205" s="24"/>
      <c r="KH205" s="24"/>
      <c r="KI205" s="24"/>
      <c r="KJ205" s="24"/>
      <c r="KK205" s="24"/>
      <c r="KL205" s="24"/>
      <c r="KM205" s="24"/>
      <c r="KN205" s="24"/>
      <c r="KO205" s="24"/>
      <c r="KP205" s="24"/>
      <c r="KQ205" s="24"/>
      <c r="KR205" s="24"/>
      <c r="KS205" s="24"/>
      <c r="KT205" s="24"/>
      <c r="KU205" s="24"/>
      <c r="KV205" s="24"/>
      <c r="KW205" s="24"/>
      <c r="KX205" s="24"/>
      <c r="KY205" s="24"/>
      <c r="KZ205" s="24"/>
      <c r="LA205" s="24"/>
      <c r="LB205" s="24"/>
      <c r="LC205" s="24"/>
      <c r="LD205" s="24"/>
      <c r="LE205" s="151"/>
      <c r="LF205" s="151"/>
      <c r="LG205" s="153"/>
      <c r="LH205" s="24"/>
      <c r="LI205" s="24"/>
      <c r="LJ205" s="24"/>
      <c r="LK205" s="24"/>
      <c r="LL205" s="24"/>
      <c r="LM205" s="24"/>
      <c r="LN205" s="24"/>
      <c r="LO205" s="24"/>
      <c r="LP205" s="24"/>
      <c r="LQ205" s="24"/>
      <c r="LR205" s="24"/>
      <c r="LS205" s="24"/>
      <c r="LT205" s="24"/>
      <c r="LU205" s="24"/>
      <c r="LV205" s="24"/>
      <c r="LW205" s="24"/>
      <c r="LX205" s="24"/>
      <c r="LY205" s="24"/>
      <c r="LZ205" s="24"/>
      <c r="MA205" s="24"/>
      <c r="MB205" s="24"/>
      <c r="MC205" s="24"/>
      <c r="MD205" s="24"/>
      <c r="ME205" s="24"/>
      <c r="MF205" s="24"/>
      <c r="MG205" s="24"/>
      <c r="MH205" s="24"/>
      <c r="MI205" s="24"/>
      <c r="MJ205" s="24"/>
      <c r="MK205" s="24"/>
      <c r="ML205" s="24"/>
    </row>
    <row r="206" spans="1:350" ht="13.9" hidden="1" customHeight="1" outlineLevel="3" x14ac:dyDescent="0.2">
      <c r="A206" s="185" t="s">
        <v>176</v>
      </c>
      <c r="B206" s="218" t="s">
        <v>1079</v>
      </c>
      <c r="C206" s="214" t="s">
        <v>99</v>
      </c>
      <c r="D206" s="216">
        <v>5</v>
      </c>
      <c r="E206" s="175"/>
      <c r="F206" s="175">
        <f>D206-E206</f>
        <v>5</v>
      </c>
      <c r="G206" s="175" t="s">
        <v>844</v>
      </c>
      <c r="H206" s="170" t="s">
        <v>976</v>
      </c>
      <c r="I206" s="170" t="s">
        <v>869</v>
      </c>
      <c r="J206" s="212">
        <f ca="1">E206+Q206+AX206+CF206+DN206+ES206+GA206+HH206+IP206+JW206+LE206</f>
        <v>5</v>
      </c>
      <c r="K206" s="212">
        <f>E206+R206+AY206+CG206+DO206+ET206+GB206+HI206+IQ206+JX206+LF206</f>
        <v>5</v>
      </c>
      <c r="L206" s="172">
        <f ca="1">K206/J206</f>
        <v>1</v>
      </c>
      <c r="M206" s="172">
        <f>K206/D206</f>
        <v>1</v>
      </c>
      <c r="N206" s="183">
        <f ca="1">SUMIF($EV$8:$FZ$9,$O$5,$EV207:$FZ207)-SUMIF($EV$8:$FZ$9,$Q$5,$EV207:$FZ207)</f>
        <v>0</v>
      </c>
      <c r="O206" s="156"/>
      <c r="P206" s="16" t="s">
        <v>25</v>
      </c>
      <c r="Q206" s="150">
        <v>0</v>
      </c>
      <c r="R206" s="150">
        <v>0</v>
      </c>
      <c r="S206" s="152" t="e">
        <v>#DIV/0!</v>
      </c>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50">
        <f t="shared" ca="1" si="526"/>
        <v>0</v>
      </c>
      <c r="AY206" s="150">
        <f>SUM(BA207:CE207)</f>
        <v>0</v>
      </c>
      <c r="AZ206" s="152" t="e">
        <f ca="1">AY206/AX206</f>
        <v>#DIV/0!</v>
      </c>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50">
        <f t="shared" ref="CF206" si="542">SUM(CI206:DM206)</f>
        <v>0</v>
      </c>
      <c r="CG206" s="150">
        <f>SUM(CI207:DM207)</f>
        <v>0</v>
      </c>
      <c r="CH206" s="152" t="e">
        <f>CG206/CF206</f>
        <v>#DIV/0!</v>
      </c>
      <c r="CI206" s="129"/>
      <c r="CJ206" s="129"/>
      <c r="CK206" s="129"/>
      <c r="CL206" s="129"/>
      <c r="CM206" s="129"/>
      <c r="CN206" s="129"/>
      <c r="CO206" s="129"/>
      <c r="CP206" s="101"/>
      <c r="CQ206" s="101"/>
      <c r="CR206" s="101"/>
      <c r="CS206" s="101"/>
      <c r="CT206" s="101"/>
      <c r="CU206" s="101"/>
      <c r="CV206" s="101"/>
      <c r="CW206" s="129"/>
      <c r="CX206" s="129"/>
      <c r="CY206" s="129"/>
      <c r="CZ206" s="129"/>
      <c r="DA206" s="129"/>
      <c r="DB206" s="129"/>
      <c r="DC206" s="129"/>
      <c r="DD206" s="129"/>
      <c r="DE206" s="129"/>
      <c r="DF206" s="129"/>
      <c r="DG206" s="129"/>
      <c r="DH206" s="129"/>
      <c r="DI206" s="129"/>
      <c r="DJ206" s="129"/>
      <c r="DK206" s="129"/>
      <c r="DL206" s="129"/>
      <c r="DM206" s="129"/>
      <c r="DN206" s="150">
        <f t="shared" ref="DN206" si="543">SUM(DQ206:ER206)</f>
        <v>5</v>
      </c>
      <c r="DO206" s="150">
        <f>SUM(DQ207:ER207)</f>
        <v>0</v>
      </c>
      <c r="DP206" s="152">
        <f t="shared" si="424"/>
        <v>0</v>
      </c>
      <c r="DQ206" s="16"/>
      <c r="DR206" s="16"/>
      <c r="DS206" s="16"/>
      <c r="DT206" s="16"/>
      <c r="DU206" s="16"/>
      <c r="DV206" s="16"/>
      <c r="DW206" s="16"/>
      <c r="DX206" s="16"/>
      <c r="DY206" s="16"/>
      <c r="DZ206" s="16"/>
      <c r="EA206" s="16"/>
      <c r="EB206" s="16"/>
      <c r="EC206" s="16"/>
      <c r="ED206" s="16"/>
      <c r="EE206" s="16"/>
      <c r="EF206" s="16"/>
      <c r="EG206" s="16">
        <v>2</v>
      </c>
      <c r="EH206" s="16">
        <v>2</v>
      </c>
      <c r="EI206" s="16">
        <v>1</v>
      </c>
      <c r="EJ206" s="16"/>
      <c r="EK206" s="16"/>
      <c r="EL206" s="16"/>
      <c r="EM206" s="16"/>
      <c r="EN206" s="16"/>
      <c r="EO206" s="16"/>
      <c r="EP206" s="16"/>
      <c r="EQ206" s="16"/>
      <c r="ER206" s="16"/>
      <c r="ES206" s="150">
        <f t="shared" ca="1" si="477"/>
        <v>0</v>
      </c>
      <c r="ET206" s="150">
        <f t="shared" si="460"/>
        <v>5</v>
      </c>
      <c r="EU206" s="152" t="e">
        <f t="shared" ca="1" si="461"/>
        <v>#DIV/0!</v>
      </c>
      <c r="EV206" s="16"/>
      <c r="EW206" s="67"/>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50">
        <f t="shared" ref="GA206" ca="1" si="544">SUMIF($GD$8:$HG$9,$O$5,GD206:HG206)</f>
        <v>0</v>
      </c>
      <c r="GB206" s="150">
        <f t="shared" ref="GB206" si="545">SUM(GD207:HG207)</f>
        <v>0</v>
      </c>
      <c r="GC206" s="152" t="e">
        <f t="shared" ref="GC206" ca="1" si="546">GB206/GA206</f>
        <v>#DIV/0!</v>
      </c>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50"/>
      <c r="HI206" s="150">
        <v>0</v>
      </c>
      <c r="HJ206" s="152" t="e">
        <v>#DIV/0!</v>
      </c>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50"/>
      <c r="IQ206" s="150">
        <v>0</v>
      </c>
      <c r="IR206" s="152" t="e">
        <v>#DIV/0!</v>
      </c>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23"/>
      <c r="JV206" s="16"/>
      <c r="JW206" s="150"/>
      <c r="JX206" s="150">
        <v>0</v>
      </c>
      <c r="JY206" s="152" t="e">
        <v>#DIV/0!</v>
      </c>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50"/>
      <c r="LF206" s="150">
        <v>0</v>
      </c>
      <c r="LG206" s="152" t="e">
        <v>#DIV/0!</v>
      </c>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row>
    <row r="207" spans="1:350" ht="13.9" hidden="1" customHeight="1" outlineLevel="3" x14ac:dyDescent="0.2">
      <c r="A207" s="186"/>
      <c r="B207" s="219"/>
      <c r="C207" s="215"/>
      <c r="D207" s="217"/>
      <c r="E207" s="176"/>
      <c r="F207" s="176"/>
      <c r="G207" s="176"/>
      <c r="H207" s="171"/>
      <c r="I207" s="171"/>
      <c r="J207" s="213"/>
      <c r="K207" s="213"/>
      <c r="L207" s="173"/>
      <c r="M207" s="173"/>
      <c r="N207" s="184"/>
      <c r="O207" s="157"/>
      <c r="P207" s="17" t="s">
        <v>26</v>
      </c>
      <c r="Q207" s="151"/>
      <c r="R207" s="151"/>
      <c r="S207" s="153"/>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151"/>
      <c r="AY207" s="151"/>
      <c r="AZ207" s="153"/>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151"/>
      <c r="CG207" s="151"/>
      <c r="CH207" s="153"/>
      <c r="CI207" s="141"/>
      <c r="CJ207" s="141"/>
      <c r="CK207" s="141"/>
      <c r="CL207" s="141"/>
      <c r="CM207" s="141"/>
      <c r="CN207" s="141"/>
      <c r="CO207" s="141"/>
      <c r="CP207" s="95"/>
      <c r="CQ207" s="95"/>
      <c r="CR207" s="95"/>
      <c r="CS207" s="95"/>
      <c r="CT207" s="95"/>
      <c r="CU207" s="95"/>
      <c r="CV207" s="95"/>
      <c r="CW207" s="141"/>
      <c r="CX207" s="141"/>
      <c r="CY207" s="141"/>
      <c r="CZ207" s="141"/>
      <c r="DA207" s="141"/>
      <c r="DB207" s="141"/>
      <c r="DC207" s="141"/>
      <c r="DD207" s="141"/>
      <c r="DE207" s="141"/>
      <c r="DF207" s="141"/>
      <c r="DG207" s="141"/>
      <c r="DH207" s="141"/>
      <c r="DI207" s="141"/>
      <c r="DJ207" s="141"/>
      <c r="DK207" s="141"/>
      <c r="DL207" s="141"/>
      <c r="DM207" s="141"/>
      <c r="DN207" s="151"/>
      <c r="DO207" s="151"/>
      <c r="DP207" s="153"/>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151"/>
      <c r="ET207" s="151"/>
      <c r="EU207" s="153"/>
      <c r="EV207" s="24"/>
      <c r="EW207" s="125"/>
      <c r="EX207" s="24"/>
      <c r="EY207" s="24"/>
      <c r="EZ207" s="24"/>
      <c r="FA207" s="24"/>
      <c r="FB207" s="24"/>
      <c r="FC207" s="24"/>
      <c r="FD207" s="24"/>
      <c r="FE207" s="24"/>
      <c r="FF207" s="24"/>
      <c r="FG207" s="24"/>
      <c r="FH207" s="24"/>
      <c r="FI207" s="24"/>
      <c r="FJ207" s="24"/>
      <c r="FK207" s="24"/>
      <c r="FL207" s="24"/>
      <c r="FM207" s="24"/>
      <c r="FN207" s="24"/>
      <c r="FO207" s="24"/>
      <c r="FP207" s="24"/>
      <c r="FQ207" s="24"/>
      <c r="FR207" s="24"/>
      <c r="FS207" s="24"/>
      <c r="FT207" s="24"/>
      <c r="FU207" s="24"/>
      <c r="FV207" s="24"/>
      <c r="FW207" s="24"/>
      <c r="FX207" s="24"/>
      <c r="FY207" s="24"/>
      <c r="FZ207" s="24">
        <v>5</v>
      </c>
      <c r="GA207" s="151"/>
      <c r="GB207" s="151"/>
      <c r="GC207" s="153"/>
      <c r="GD207" s="24"/>
      <c r="GE207" s="24"/>
      <c r="GF207" s="24"/>
      <c r="GG207" s="24"/>
      <c r="GH207" s="24"/>
      <c r="GI207" s="24"/>
      <c r="GJ207" s="24"/>
      <c r="GK207" s="24"/>
      <c r="GL207" s="24"/>
      <c r="GM207" s="24"/>
      <c r="GN207" s="24"/>
      <c r="GO207" s="24"/>
      <c r="GP207" s="24"/>
      <c r="GQ207" s="24"/>
      <c r="GR207" s="24"/>
      <c r="GS207" s="24"/>
      <c r="GT207" s="24"/>
      <c r="GU207" s="24"/>
      <c r="GV207" s="24"/>
      <c r="GW207" s="24"/>
      <c r="GX207" s="24"/>
      <c r="GY207" s="24"/>
      <c r="GZ207" s="24"/>
      <c r="HA207" s="24"/>
      <c r="HB207" s="24"/>
      <c r="HC207" s="24"/>
      <c r="HD207" s="24"/>
      <c r="HE207" s="24"/>
      <c r="HF207" s="24"/>
      <c r="HG207" s="24"/>
      <c r="HH207" s="151"/>
      <c r="HI207" s="151"/>
      <c r="HJ207" s="153"/>
      <c r="HK207" s="24"/>
      <c r="HL207" s="24"/>
      <c r="HM207" s="24"/>
      <c r="HN207" s="24"/>
      <c r="HO207" s="24"/>
      <c r="HP207" s="24"/>
      <c r="HQ207" s="24"/>
      <c r="HR207" s="24"/>
      <c r="HS207" s="24"/>
      <c r="HT207" s="24"/>
      <c r="HU207" s="24"/>
      <c r="HV207" s="24"/>
      <c r="HW207" s="24"/>
      <c r="HX207" s="24"/>
      <c r="HY207" s="24"/>
      <c r="HZ207" s="24"/>
      <c r="IA207" s="24"/>
      <c r="IB207" s="24"/>
      <c r="IC207" s="24"/>
      <c r="ID207" s="24"/>
      <c r="IE207" s="24"/>
      <c r="IF207" s="24"/>
      <c r="IG207" s="24"/>
      <c r="IH207" s="24"/>
      <c r="II207" s="24"/>
      <c r="IJ207" s="24"/>
      <c r="IK207" s="24"/>
      <c r="IL207" s="24"/>
      <c r="IM207" s="24"/>
      <c r="IN207" s="24"/>
      <c r="IO207" s="24"/>
      <c r="IP207" s="151"/>
      <c r="IQ207" s="151"/>
      <c r="IR207" s="153"/>
      <c r="IS207" s="24"/>
      <c r="IT207" s="24"/>
      <c r="IU207" s="24"/>
      <c r="IV207" s="24"/>
      <c r="IW207" s="24"/>
      <c r="IX207" s="24"/>
      <c r="IY207" s="24"/>
      <c r="IZ207" s="24"/>
      <c r="JA207" s="24"/>
      <c r="JB207" s="24"/>
      <c r="JC207" s="24"/>
      <c r="JD207" s="24"/>
      <c r="JE207" s="24"/>
      <c r="JF207" s="24"/>
      <c r="JG207" s="24"/>
      <c r="JH207" s="24"/>
      <c r="JI207" s="24"/>
      <c r="JJ207" s="24"/>
      <c r="JK207" s="24"/>
      <c r="JL207" s="24"/>
      <c r="JM207" s="24"/>
      <c r="JN207" s="24"/>
      <c r="JO207" s="24"/>
      <c r="JP207" s="24"/>
      <c r="JQ207" s="24"/>
      <c r="JR207" s="24"/>
      <c r="JS207" s="24"/>
      <c r="JT207" s="24"/>
      <c r="JU207" s="25"/>
      <c r="JV207" s="24"/>
      <c r="JW207" s="151"/>
      <c r="JX207" s="151"/>
      <c r="JY207" s="153"/>
      <c r="JZ207" s="24"/>
      <c r="KA207" s="24"/>
      <c r="KB207" s="24"/>
      <c r="KC207" s="24"/>
      <c r="KD207" s="24"/>
      <c r="KE207" s="24"/>
      <c r="KF207" s="24"/>
      <c r="KG207" s="24"/>
      <c r="KH207" s="24"/>
      <c r="KI207" s="24"/>
      <c r="KJ207" s="24"/>
      <c r="KK207" s="24"/>
      <c r="KL207" s="24"/>
      <c r="KM207" s="24"/>
      <c r="KN207" s="24"/>
      <c r="KO207" s="24"/>
      <c r="KP207" s="24"/>
      <c r="KQ207" s="24"/>
      <c r="KR207" s="24"/>
      <c r="KS207" s="24"/>
      <c r="KT207" s="24"/>
      <c r="KU207" s="24"/>
      <c r="KV207" s="24"/>
      <c r="KW207" s="24"/>
      <c r="KX207" s="24"/>
      <c r="KY207" s="24"/>
      <c r="KZ207" s="24"/>
      <c r="LA207" s="24"/>
      <c r="LB207" s="24"/>
      <c r="LC207" s="24"/>
      <c r="LD207" s="24"/>
      <c r="LE207" s="151"/>
      <c r="LF207" s="151"/>
      <c r="LG207" s="153"/>
      <c r="LH207" s="24"/>
      <c r="LI207" s="24"/>
      <c r="LJ207" s="24"/>
      <c r="LK207" s="24"/>
      <c r="LL207" s="24"/>
      <c r="LM207" s="24"/>
      <c r="LN207" s="24"/>
      <c r="LO207" s="24"/>
      <c r="LP207" s="24"/>
      <c r="LQ207" s="24"/>
      <c r="LR207" s="24"/>
      <c r="LS207" s="24"/>
      <c r="LT207" s="24"/>
      <c r="LU207" s="24"/>
      <c r="LV207" s="24"/>
      <c r="LW207" s="24"/>
      <c r="LX207" s="24"/>
      <c r="LY207" s="24"/>
      <c r="LZ207" s="24"/>
      <c r="MA207" s="24"/>
      <c r="MB207" s="24"/>
      <c r="MC207" s="24"/>
      <c r="MD207" s="24"/>
      <c r="ME207" s="24"/>
      <c r="MF207" s="24"/>
      <c r="MG207" s="24"/>
      <c r="MH207" s="24"/>
      <c r="MI207" s="24"/>
      <c r="MJ207" s="24"/>
      <c r="MK207" s="24"/>
      <c r="ML207" s="24"/>
    </row>
    <row r="208" spans="1:350" ht="13.9" hidden="1" customHeight="1" outlineLevel="3" x14ac:dyDescent="0.2">
      <c r="A208" s="185" t="s">
        <v>177</v>
      </c>
      <c r="B208" s="218" t="s">
        <v>805</v>
      </c>
      <c r="C208" s="214" t="s">
        <v>38</v>
      </c>
      <c r="D208" s="216">
        <v>4.7</v>
      </c>
      <c r="E208" s="175"/>
      <c r="F208" s="175">
        <f>D208-E208</f>
        <v>4.7</v>
      </c>
      <c r="G208" s="175" t="s">
        <v>844</v>
      </c>
      <c r="H208" s="170" t="s">
        <v>869</v>
      </c>
      <c r="I208" s="170" t="s">
        <v>1112</v>
      </c>
      <c r="J208" s="212">
        <f ca="1">E208+Q208+AX208+CF208+DN208+ES208+GA208+HH208+IP208+JW208+LE208</f>
        <v>5.7</v>
      </c>
      <c r="K208" s="212">
        <f>E208+R208+AY208+CG208+DO208+ET208+GB208+HI208+IQ208+JX208+LF208</f>
        <v>4.2</v>
      </c>
      <c r="L208" s="172">
        <f ca="1">K208/J208</f>
        <v>0.73684210526315785</v>
      </c>
      <c r="M208" s="172">
        <f>K208/D208</f>
        <v>0.8936170212765957</v>
      </c>
      <c r="N208" s="183">
        <f ca="1">SUMIF($EV$8:$FZ$9,$O$5,$EV209:$FZ209)-SUMIF($EV$8:$FZ$9,$Q$5,$EV209:$FZ209)</f>
        <v>0</v>
      </c>
      <c r="O208" s="156"/>
      <c r="P208" s="16" t="s">
        <v>25</v>
      </c>
      <c r="Q208" s="150">
        <v>0</v>
      </c>
      <c r="R208" s="150">
        <v>0</v>
      </c>
      <c r="S208" s="152" t="e">
        <v>#DIV/0!</v>
      </c>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50">
        <f t="shared" ca="1" si="526"/>
        <v>0</v>
      </c>
      <c r="AY208" s="150">
        <f>SUM(BA209:CE209)</f>
        <v>0</v>
      </c>
      <c r="AZ208" s="152" t="e">
        <f ca="1">AY208/AX208</f>
        <v>#DIV/0!</v>
      </c>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50">
        <f t="shared" ref="CF208" si="547">SUM(CI208:DM208)</f>
        <v>0</v>
      </c>
      <c r="CG208" s="150">
        <f>SUM(CI209:DM209)</f>
        <v>0</v>
      </c>
      <c r="CH208" s="152" t="e">
        <f>CG208/CF208</f>
        <v>#DIV/0!</v>
      </c>
      <c r="CI208" s="129"/>
      <c r="CJ208" s="129"/>
      <c r="CK208" s="129"/>
      <c r="CL208" s="129"/>
      <c r="CM208" s="129"/>
      <c r="CN208" s="129"/>
      <c r="CO208" s="129"/>
      <c r="CP208" s="101"/>
      <c r="CQ208" s="101"/>
      <c r="CR208" s="101"/>
      <c r="CS208" s="101"/>
      <c r="CT208" s="101"/>
      <c r="CU208" s="101"/>
      <c r="CV208" s="101"/>
      <c r="CW208" s="129"/>
      <c r="CX208" s="129"/>
      <c r="CY208" s="129"/>
      <c r="CZ208" s="129"/>
      <c r="DA208" s="129"/>
      <c r="DB208" s="129"/>
      <c r="DC208" s="129"/>
      <c r="DD208" s="129"/>
      <c r="DE208" s="129"/>
      <c r="DF208" s="129"/>
      <c r="DG208" s="129"/>
      <c r="DH208" s="129"/>
      <c r="DI208" s="129"/>
      <c r="DJ208" s="129"/>
      <c r="DK208" s="129"/>
      <c r="DL208" s="129"/>
      <c r="DM208" s="129"/>
      <c r="DN208" s="150">
        <f t="shared" ref="DN208" si="548">SUM(DQ208:ER208)</f>
        <v>5.7</v>
      </c>
      <c r="DO208" s="150">
        <f>SUM(DQ209:ER209)</f>
        <v>0</v>
      </c>
      <c r="DP208" s="152">
        <f t="shared" si="424"/>
        <v>0</v>
      </c>
      <c r="DQ208" s="16"/>
      <c r="DR208" s="16"/>
      <c r="DS208" s="16"/>
      <c r="DT208" s="16"/>
      <c r="DU208" s="16"/>
      <c r="DV208" s="16"/>
      <c r="DW208" s="16"/>
      <c r="DX208" s="16"/>
      <c r="DY208" s="16"/>
      <c r="DZ208" s="16"/>
      <c r="EA208" s="16"/>
      <c r="EB208" s="16"/>
      <c r="EC208" s="16"/>
      <c r="ED208" s="16"/>
      <c r="EE208" s="16"/>
      <c r="EF208" s="16"/>
      <c r="EG208" s="16"/>
      <c r="EH208" s="16"/>
      <c r="EI208" s="16"/>
      <c r="EJ208" s="16">
        <v>2</v>
      </c>
      <c r="EK208" s="16">
        <v>2</v>
      </c>
      <c r="EL208" s="16">
        <v>1.7</v>
      </c>
      <c r="EM208" s="16"/>
      <c r="EN208" s="16"/>
      <c r="EO208" s="16"/>
      <c r="EP208" s="16"/>
      <c r="EQ208" s="16"/>
      <c r="ER208" s="16"/>
      <c r="ES208" s="150">
        <f t="shared" ca="1" si="477"/>
        <v>0</v>
      </c>
      <c r="ET208" s="150">
        <f t="shared" si="460"/>
        <v>0</v>
      </c>
      <c r="EU208" s="152" t="e">
        <f t="shared" ca="1" si="461"/>
        <v>#DIV/0!</v>
      </c>
      <c r="EV208" s="16"/>
      <c r="EW208" s="67"/>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50">
        <f t="shared" ref="GA208" ca="1" si="549">SUMIF($GD$8:$HG$9,$O$5,GD208:HG208)</f>
        <v>0</v>
      </c>
      <c r="GB208" s="150">
        <f t="shared" ref="GB208" si="550">SUM(GD209:HG209)</f>
        <v>4.2</v>
      </c>
      <c r="GC208" s="152" t="e">
        <f t="shared" ref="GC208" ca="1" si="551">GB208/GA208</f>
        <v>#DIV/0!</v>
      </c>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50"/>
      <c r="HI208" s="150">
        <v>0</v>
      </c>
      <c r="HJ208" s="152" t="e">
        <v>#DIV/0!</v>
      </c>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50"/>
      <c r="IQ208" s="150">
        <v>0</v>
      </c>
      <c r="IR208" s="152" t="e">
        <v>#DIV/0!</v>
      </c>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23"/>
      <c r="JV208" s="16"/>
      <c r="JW208" s="150"/>
      <c r="JX208" s="150">
        <v>0</v>
      </c>
      <c r="JY208" s="152" t="e">
        <v>#DIV/0!</v>
      </c>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50"/>
      <c r="LF208" s="150">
        <v>0</v>
      </c>
      <c r="LG208" s="152" t="e">
        <v>#DIV/0!</v>
      </c>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6"/>
      <c r="MI208" s="16"/>
      <c r="MJ208" s="16"/>
      <c r="MK208" s="16"/>
      <c r="ML208" s="16"/>
    </row>
    <row r="209" spans="1:350" ht="13.9" hidden="1" customHeight="1" outlineLevel="3" x14ac:dyDescent="0.2">
      <c r="A209" s="186"/>
      <c r="B209" s="219"/>
      <c r="C209" s="215"/>
      <c r="D209" s="217"/>
      <c r="E209" s="176"/>
      <c r="F209" s="176"/>
      <c r="G209" s="176"/>
      <c r="H209" s="171"/>
      <c r="I209" s="171"/>
      <c r="J209" s="213"/>
      <c r="K209" s="213"/>
      <c r="L209" s="173"/>
      <c r="M209" s="173"/>
      <c r="N209" s="184"/>
      <c r="O209" s="157"/>
      <c r="P209" s="17" t="s">
        <v>26</v>
      </c>
      <c r="Q209" s="151"/>
      <c r="R209" s="151"/>
      <c r="S209" s="153"/>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151"/>
      <c r="AY209" s="151"/>
      <c r="AZ209" s="153"/>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151"/>
      <c r="CG209" s="151"/>
      <c r="CH209" s="153"/>
      <c r="CI209" s="141"/>
      <c r="CJ209" s="141"/>
      <c r="CK209" s="141"/>
      <c r="CL209" s="141"/>
      <c r="CM209" s="141"/>
      <c r="CN209" s="141"/>
      <c r="CO209" s="141"/>
      <c r="CP209" s="95"/>
      <c r="CQ209" s="95"/>
      <c r="CR209" s="95"/>
      <c r="CS209" s="95"/>
      <c r="CT209" s="95"/>
      <c r="CU209" s="95"/>
      <c r="CV209" s="95"/>
      <c r="CW209" s="141"/>
      <c r="CX209" s="141"/>
      <c r="CY209" s="141"/>
      <c r="CZ209" s="141"/>
      <c r="DA209" s="141"/>
      <c r="DB209" s="141"/>
      <c r="DC209" s="141"/>
      <c r="DD209" s="141"/>
      <c r="DE209" s="141"/>
      <c r="DF209" s="141"/>
      <c r="DG209" s="141"/>
      <c r="DH209" s="141"/>
      <c r="DI209" s="141"/>
      <c r="DJ209" s="141"/>
      <c r="DK209" s="141"/>
      <c r="DL209" s="141"/>
      <c r="DM209" s="141"/>
      <c r="DN209" s="151"/>
      <c r="DO209" s="151"/>
      <c r="DP209" s="153"/>
      <c r="DQ209" s="24"/>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24"/>
      <c r="ER209" s="24"/>
      <c r="ES209" s="151"/>
      <c r="ET209" s="151"/>
      <c r="EU209" s="153"/>
      <c r="EV209" s="24"/>
      <c r="EW209" s="125"/>
      <c r="EX209" s="24"/>
      <c r="EY209" s="24"/>
      <c r="EZ209" s="24"/>
      <c r="FA209" s="24"/>
      <c r="FB209" s="24"/>
      <c r="FC209" s="24"/>
      <c r="FD209" s="24"/>
      <c r="FE209" s="24"/>
      <c r="FF209" s="24"/>
      <c r="FG209" s="24"/>
      <c r="FH209" s="24"/>
      <c r="FI209" s="24"/>
      <c r="FJ209" s="24"/>
      <c r="FK209" s="24"/>
      <c r="FL209" s="24"/>
      <c r="FM209" s="24"/>
      <c r="FN209" s="24"/>
      <c r="FO209" s="24"/>
      <c r="FP209" s="24"/>
      <c r="FQ209" s="24"/>
      <c r="FR209" s="24"/>
      <c r="FS209" s="24"/>
      <c r="FT209" s="24"/>
      <c r="FU209" s="24"/>
      <c r="FV209" s="24"/>
      <c r="FW209" s="76"/>
      <c r="FX209" s="24"/>
      <c r="FY209" s="24"/>
      <c r="FZ209" s="24"/>
      <c r="GA209" s="151"/>
      <c r="GB209" s="151"/>
      <c r="GC209" s="153"/>
      <c r="GD209" s="24"/>
      <c r="GE209" s="24"/>
      <c r="GF209" s="24"/>
      <c r="GG209" s="24"/>
      <c r="GH209" s="24"/>
      <c r="GI209" s="24"/>
      <c r="GJ209" s="24">
        <v>4.2</v>
      </c>
      <c r="GK209" s="24"/>
      <c r="GL209" s="24"/>
      <c r="GM209" s="24"/>
      <c r="GN209" s="24"/>
      <c r="GO209" s="24"/>
      <c r="GP209" s="24"/>
      <c r="GQ209" s="24"/>
      <c r="GR209" s="24"/>
      <c r="GS209" s="24"/>
      <c r="GT209" s="24"/>
      <c r="GU209" s="24"/>
      <c r="GV209" s="24"/>
      <c r="GW209" s="24"/>
      <c r="GX209" s="24"/>
      <c r="GY209" s="24"/>
      <c r="GZ209" s="24"/>
      <c r="HA209" s="24"/>
      <c r="HB209" s="24"/>
      <c r="HC209" s="24"/>
      <c r="HD209" s="24"/>
      <c r="HE209" s="24"/>
      <c r="HF209" s="24"/>
      <c r="HG209" s="24"/>
      <c r="HH209" s="151"/>
      <c r="HI209" s="151"/>
      <c r="HJ209" s="153"/>
      <c r="HK209" s="24"/>
      <c r="HL209" s="24"/>
      <c r="HM209" s="24"/>
      <c r="HN209" s="24"/>
      <c r="HO209" s="24"/>
      <c r="HP209" s="24"/>
      <c r="HQ209" s="24"/>
      <c r="HR209" s="24"/>
      <c r="HS209" s="24"/>
      <c r="HT209" s="24"/>
      <c r="HU209" s="24"/>
      <c r="HV209" s="24"/>
      <c r="HW209" s="24"/>
      <c r="HX209" s="24"/>
      <c r="HY209" s="24"/>
      <c r="HZ209" s="24"/>
      <c r="IA209" s="24"/>
      <c r="IB209" s="24"/>
      <c r="IC209" s="24"/>
      <c r="ID209" s="24"/>
      <c r="IE209" s="24"/>
      <c r="IF209" s="24"/>
      <c r="IG209" s="24"/>
      <c r="IH209" s="24"/>
      <c r="II209" s="24"/>
      <c r="IJ209" s="24"/>
      <c r="IK209" s="24"/>
      <c r="IL209" s="24"/>
      <c r="IM209" s="24"/>
      <c r="IN209" s="24"/>
      <c r="IO209" s="24"/>
      <c r="IP209" s="151"/>
      <c r="IQ209" s="151"/>
      <c r="IR209" s="153"/>
      <c r="IS209" s="24"/>
      <c r="IT209" s="24"/>
      <c r="IU209" s="24"/>
      <c r="IV209" s="24"/>
      <c r="IW209" s="24"/>
      <c r="IX209" s="24"/>
      <c r="IY209" s="24"/>
      <c r="IZ209" s="24"/>
      <c r="JA209" s="24"/>
      <c r="JB209" s="24"/>
      <c r="JC209" s="24"/>
      <c r="JD209" s="24"/>
      <c r="JE209" s="24"/>
      <c r="JF209" s="24"/>
      <c r="JG209" s="24"/>
      <c r="JH209" s="24"/>
      <c r="JI209" s="24"/>
      <c r="JJ209" s="24"/>
      <c r="JK209" s="24"/>
      <c r="JL209" s="24"/>
      <c r="JM209" s="24"/>
      <c r="JN209" s="24"/>
      <c r="JO209" s="24"/>
      <c r="JP209" s="24"/>
      <c r="JQ209" s="24"/>
      <c r="JR209" s="24"/>
      <c r="JS209" s="24"/>
      <c r="JT209" s="24"/>
      <c r="JU209" s="25"/>
      <c r="JV209" s="24"/>
      <c r="JW209" s="151"/>
      <c r="JX209" s="151"/>
      <c r="JY209" s="153"/>
      <c r="JZ209" s="24"/>
      <c r="KA209" s="24"/>
      <c r="KB209" s="24"/>
      <c r="KC209" s="24"/>
      <c r="KD209" s="24"/>
      <c r="KE209" s="24"/>
      <c r="KF209" s="24"/>
      <c r="KG209" s="24"/>
      <c r="KH209" s="24"/>
      <c r="KI209" s="24"/>
      <c r="KJ209" s="24"/>
      <c r="KK209" s="24"/>
      <c r="KL209" s="24"/>
      <c r="KM209" s="24"/>
      <c r="KN209" s="24"/>
      <c r="KO209" s="24"/>
      <c r="KP209" s="24"/>
      <c r="KQ209" s="24"/>
      <c r="KR209" s="24"/>
      <c r="KS209" s="24"/>
      <c r="KT209" s="24"/>
      <c r="KU209" s="24"/>
      <c r="KV209" s="24"/>
      <c r="KW209" s="24"/>
      <c r="KX209" s="24"/>
      <c r="KY209" s="24"/>
      <c r="KZ209" s="24"/>
      <c r="LA209" s="24"/>
      <c r="LB209" s="24"/>
      <c r="LC209" s="24"/>
      <c r="LD209" s="24"/>
      <c r="LE209" s="151"/>
      <c r="LF209" s="151"/>
      <c r="LG209" s="153"/>
      <c r="LH209" s="24"/>
      <c r="LI209" s="24"/>
      <c r="LJ209" s="24"/>
      <c r="LK209" s="24"/>
      <c r="LL209" s="24"/>
      <c r="LM209" s="24"/>
      <c r="LN209" s="24"/>
      <c r="LO209" s="24"/>
      <c r="LP209" s="24"/>
      <c r="LQ209" s="24"/>
      <c r="LR209" s="24"/>
      <c r="LS209" s="24"/>
      <c r="LT209" s="24"/>
      <c r="LU209" s="24"/>
      <c r="LV209" s="24"/>
      <c r="LW209" s="24"/>
      <c r="LX209" s="24"/>
      <c r="LY209" s="24"/>
      <c r="LZ209" s="24"/>
      <c r="MA209" s="24"/>
      <c r="MB209" s="24"/>
      <c r="MC209" s="24"/>
      <c r="MD209" s="24"/>
      <c r="ME209" s="24"/>
      <c r="MF209" s="24"/>
      <c r="MG209" s="24"/>
      <c r="MH209" s="24"/>
      <c r="MI209" s="24"/>
      <c r="MJ209" s="24"/>
      <c r="MK209" s="24"/>
      <c r="ML209" s="24"/>
    </row>
    <row r="210" spans="1:350" ht="13.9" hidden="1" customHeight="1" outlineLevel="3" x14ac:dyDescent="0.2">
      <c r="A210" s="185" t="s">
        <v>178</v>
      </c>
      <c r="B210" s="218" t="s">
        <v>116</v>
      </c>
      <c r="C210" s="214" t="s">
        <v>37</v>
      </c>
      <c r="D210" s="216">
        <v>72.997200000000007</v>
      </c>
      <c r="E210" s="175"/>
      <c r="F210" s="175">
        <f>D210-E210</f>
        <v>72.997200000000007</v>
      </c>
      <c r="G210" s="175" t="s">
        <v>898</v>
      </c>
      <c r="H210" s="170" t="s">
        <v>1112</v>
      </c>
      <c r="I210" s="170" t="s">
        <v>873</v>
      </c>
      <c r="J210" s="212">
        <f ca="1">E210+Q210+AX210+CF210+DN210+ES210+GA210+HH210+IP210+JW210+LE210</f>
        <v>72.989999999999995</v>
      </c>
      <c r="K210" s="212">
        <f>E210+R210+AY210+CG210+DO210+ET210+GB210+HI210+IQ210+JX210+LF210</f>
        <v>0</v>
      </c>
      <c r="L210" s="172">
        <f ca="1">K210/J210</f>
        <v>0</v>
      </c>
      <c r="M210" s="172">
        <f>K210/D210</f>
        <v>0</v>
      </c>
      <c r="N210" s="183">
        <f ca="1">SUMIF($EV$8:$FZ$9,$O$5,$EV211:$FZ211)-SUMIF($EV$8:$FZ$9,$Q$5,$EV211:$FZ211)</f>
        <v>0</v>
      </c>
      <c r="O210" s="156"/>
      <c r="P210" s="16" t="s">
        <v>25</v>
      </c>
      <c r="Q210" s="150">
        <v>0</v>
      </c>
      <c r="R210" s="150">
        <v>0</v>
      </c>
      <c r="S210" s="152" t="e">
        <v>#DIV/0!</v>
      </c>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50">
        <f t="shared" ca="1" si="526"/>
        <v>0</v>
      </c>
      <c r="AY210" s="150">
        <f>SUM(BA211:CE211)</f>
        <v>0</v>
      </c>
      <c r="AZ210" s="152" t="e">
        <f ca="1">AY210/AX210</f>
        <v>#DIV/0!</v>
      </c>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50">
        <f t="shared" ref="CF210" si="552">SUM(CI210:DM210)</f>
        <v>0</v>
      </c>
      <c r="CG210" s="150">
        <f>SUM(CI211:DM211)</f>
        <v>0</v>
      </c>
      <c r="CH210" s="152" t="e">
        <f>CG210/CF210</f>
        <v>#DIV/0!</v>
      </c>
      <c r="CI210" s="129"/>
      <c r="CJ210" s="129"/>
      <c r="CK210" s="129"/>
      <c r="CL210" s="129"/>
      <c r="CM210" s="129"/>
      <c r="CN210" s="129"/>
      <c r="CO210" s="129"/>
      <c r="CP210" s="101"/>
      <c r="CQ210" s="101"/>
      <c r="CR210" s="101"/>
      <c r="CS210" s="101"/>
      <c r="CT210" s="101"/>
      <c r="CU210" s="101"/>
      <c r="CV210" s="101"/>
      <c r="CW210" s="129"/>
      <c r="CX210" s="129"/>
      <c r="CY210" s="129"/>
      <c r="CZ210" s="129"/>
      <c r="DA210" s="129"/>
      <c r="DB210" s="129"/>
      <c r="DC210" s="129"/>
      <c r="DD210" s="129"/>
      <c r="DE210" s="129"/>
      <c r="DF210" s="129"/>
      <c r="DG210" s="129"/>
      <c r="DH210" s="129"/>
      <c r="DI210" s="129"/>
      <c r="DJ210" s="129"/>
      <c r="DK210" s="129"/>
      <c r="DL210" s="129"/>
      <c r="DM210" s="129"/>
      <c r="DN210" s="150">
        <f t="shared" ref="DN210" si="553">SUM(DQ210:ER210)</f>
        <v>72.989999999999995</v>
      </c>
      <c r="DO210" s="150">
        <f>SUM(DQ211:ER211)</f>
        <v>0</v>
      </c>
      <c r="DP210" s="152">
        <f t="shared" si="424"/>
        <v>0</v>
      </c>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v>20</v>
      </c>
      <c r="EN210" s="16">
        <v>20</v>
      </c>
      <c r="EO210" s="16">
        <v>20</v>
      </c>
      <c r="EP210" s="16">
        <v>12.99</v>
      </c>
      <c r="EQ210" s="16"/>
      <c r="ER210" s="16"/>
      <c r="ES210" s="150">
        <f t="shared" ca="1" si="477"/>
        <v>0</v>
      </c>
      <c r="ET210" s="150">
        <f t="shared" si="460"/>
        <v>0</v>
      </c>
      <c r="EU210" s="152" t="e">
        <f t="shared" ca="1" si="461"/>
        <v>#DIV/0!</v>
      </c>
      <c r="EV210" s="16"/>
      <c r="EW210" s="67"/>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50">
        <f t="shared" ref="GA210" ca="1" si="554">SUMIF($GD$8:$HG$9,$O$5,GD210:HG210)</f>
        <v>0</v>
      </c>
      <c r="GB210" s="150">
        <f t="shared" ref="GB210" si="555">SUM(GD211:HG211)</f>
        <v>0</v>
      </c>
      <c r="GC210" s="152" t="e">
        <f t="shared" ref="GC210" ca="1" si="556">GB210/GA210</f>
        <v>#DIV/0!</v>
      </c>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50"/>
      <c r="HI210" s="150">
        <v>0</v>
      </c>
      <c r="HJ210" s="152" t="e">
        <v>#DIV/0!</v>
      </c>
      <c r="HK210" s="16"/>
      <c r="HL210" s="16"/>
      <c r="HM210" s="16"/>
      <c r="HN210" s="16"/>
      <c r="HO210" s="16"/>
      <c r="HP210" s="16"/>
      <c r="HQ210" s="16"/>
      <c r="HR210" s="16"/>
      <c r="HS210" s="16"/>
      <c r="HT210" s="16"/>
      <c r="HU210" s="16"/>
      <c r="HV210" s="16"/>
      <c r="HW210" s="16"/>
      <c r="HX210" s="16"/>
      <c r="HY210" s="16"/>
      <c r="HZ210" s="16"/>
      <c r="IA210" s="16"/>
      <c r="IB210" s="16"/>
      <c r="IC210" s="16"/>
      <c r="ID210" s="16"/>
      <c r="IE210" s="16"/>
      <c r="IF210" s="16"/>
      <c r="IG210" s="16"/>
      <c r="IH210" s="16"/>
      <c r="II210" s="16"/>
      <c r="IJ210" s="16"/>
      <c r="IK210" s="16"/>
      <c r="IL210" s="16"/>
      <c r="IM210" s="16"/>
      <c r="IN210" s="16"/>
      <c r="IO210" s="16"/>
      <c r="IP210" s="150"/>
      <c r="IQ210" s="150">
        <v>0</v>
      </c>
      <c r="IR210" s="152" t="e">
        <v>#DIV/0!</v>
      </c>
      <c r="IS210" s="16"/>
      <c r="IT210" s="16"/>
      <c r="IU210" s="16"/>
      <c r="IV210" s="16"/>
      <c r="IW210" s="16"/>
      <c r="IX210" s="16"/>
      <c r="IY210" s="16"/>
      <c r="IZ210" s="16"/>
      <c r="JA210" s="16"/>
      <c r="JB210" s="16"/>
      <c r="JC210" s="16"/>
      <c r="JD210" s="16"/>
      <c r="JE210" s="16"/>
      <c r="JF210" s="16"/>
      <c r="JG210" s="16"/>
      <c r="JH210" s="16"/>
      <c r="JI210" s="16"/>
      <c r="JJ210" s="16"/>
      <c r="JK210" s="16"/>
      <c r="JL210" s="16"/>
      <c r="JM210" s="16"/>
      <c r="JN210" s="16"/>
      <c r="JO210" s="16"/>
      <c r="JP210" s="16"/>
      <c r="JQ210" s="16"/>
      <c r="JR210" s="16"/>
      <c r="JS210" s="16"/>
      <c r="JT210" s="16"/>
      <c r="JU210" s="23"/>
      <c r="JV210" s="16"/>
      <c r="JW210" s="150"/>
      <c r="JX210" s="150">
        <v>0</v>
      </c>
      <c r="JY210" s="152" t="e">
        <v>#DIV/0!</v>
      </c>
      <c r="JZ210" s="16"/>
      <c r="KA210" s="16"/>
      <c r="KB210" s="16"/>
      <c r="KC210" s="16"/>
      <c r="KD210" s="16"/>
      <c r="KE210" s="16"/>
      <c r="KF210" s="16"/>
      <c r="KG210" s="16"/>
      <c r="KH210" s="16"/>
      <c r="KI210" s="16"/>
      <c r="KJ210" s="16"/>
      <c r="KK210" s="16"/>
      <c r="KL210" s="16"/>
      <c r="KM210" s="16"/>
      <c r="KN210" s="16"/>
      <c r="KO210" s="16"/>
      <c r="KP210" s="16"/>
      <c r="KQ210" s="16"/>
      <c r="KR210" s="16"/>
      <c r="KS210" s="16"/>
      <c r="KT210" s="16"/>
      <c r="KU210" s="16"/>
      <c r="KV210" s="16"/>
      <c r="KW210" s="16"/>
      <c r="KX210" s="16"/>
      <c r="KY210" s="16"/>
      <c r="KZ210" s="16"/>
      <c r="LA210" s="16"/>
      <c r="LB210" s="16"/>
      <c r="LC210" s="16"/>
      <c r="LD210" s="16"/>
      <c r="LE210" s="150"/>
      <c r="LF210" s="150">
        <v>0</v>
      </c>
      <c r="LG210" s="152" t="e">
        <v>#DIV/0!</v>
      </c>
      <c r="LH210" s="16"/>
      <c r="LI210" s="16"/>
      <c r="LJ210" s="16"/>
      <c r="LK210" s="16"/>
      <c r="LL210" s="16"/>
      <c r="LM210" s="16"/>
      <c r="LN210" s="16"/>
      <c r="LO210" s="16"/>
      <c r="LP210" s="16"/>
      <c r="LQ210" s="16"/>
      <c r="LR210" s="16"/>
      <c r="LS210" s="16"/>
      <c r="LT210" s="16"/>
      <c r="LU210" s="16"/>
      <c r="LV210" s="16"/>
      <c r="LW210" s="16"/>
      <c r="LX210" s="16"/>
      <c r="LY210" s="16"/>
      <c r="LZ210" s="16"/>
      <c r="MA210" s="16"/>
      <c r="MB210" s="16"/>
      <c r="MC210" s="16"/>
      <c r="MD210" s="16"/>
      <c r="ME210" s="16"/>
      <c r="MF210" s="16"/>
      <c r="MG210" s="16"/>
      <c r="MH210" s="16"/>
      <c r="MI210" s="16"/>
      <c r="MJ210" s="16"/>
      <c r="MK210" s="16"/>
      <c r="ML210" s="16"/>
    </row>
    <row r="211" spans="1:350" ht="13.9" hidden="1" customHeight="1" outlineLevel="3" x14ac:dyDescent="0.2">
      <c r="A211" s="186"/>
      <c r="B211" s="219"/>
      <c r="C211" s="215"/>
      <c r="D211" s="217"/>
      <c r="E211" s="176"/>
      <c r="F211" s="176"/>
      <c r="G211" s="176"/>
      <c r="H211" s="171"/>
      <c r="I211" s="171"/>
      <c r="J211" s="213"/>
      <c r="K211" s="213"/>
      <c r="L211" s="173"/>
      <c r="M211" s="173"/>
      <c r="N211" s="184"/>
      <c r="O211" s="157"/>
      <c r="P211" s="17" t="s">
        <v>26</v>
      </c>
      <c r="Q211" s="151"/>
      <c r="R211" s="151"/>
      <c r="S211" s="153"/>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151"/>
      <c r="AY211" s="151"/>
      <c r="AZ211" s="153"/>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151"/>
      <c r="CG211" s="151"/>
      <c r="CH211" s="153"/>
      <c r="CI211" s="141"/>
      <c r="CJ211" s="141"/>
      <c r="CK211" s="141"/>
      <c r="CL211" s="141"/>
      <c r="CM211" s="141"/>
      <c r="CN211" s="141"/>
      <c r="CO211" s="141"/>
      <c r="CP211" s="95"/>
      <c r="CQ211" s="95"/>
      <c r="CR211" s="95"/>
      <c r="CS211" s="95"/>
      <c r="CT211" s="95"/>
      <c r="CU211" s="95"/>
      <c r="CV211" s="95"/>
      <c r="CW211" s="141"/>
      <c r="CX211" s="141"/>
      <c r="CY211" s="141"/>
      <c r="CZ211" s="141"/>
      <c r="DA211" s="141"/>
      <c r="DB211" s="141"/>
      <c r="DC211" s="141"/>
      <c r="DD211" s="141"/>
      <c r="DE211" s="141"/>
      <c r="DF211" s="141"/>
      <c r="DG211" s="141"/>
      <c r="DH211" s="141"/>
      <c r="DI211" s="141"/>
      <c r="DJ211" s="141"/>
      <c r="DK211" s="141"/>
      <c r="DL211" s="141"/>
      <c r="DM211" s="141"/>
      <c r="DN211" s="151"/>
      <c r="DO211" s="151"/>
      <c r="DP211" s="153"/>
      <c r="DQ211" s="24"/>
      <c r="DR211" s="24"/>
      <c r="DS211" s="24"/>
      <c r="DT211" s="24"/>
      <c r="DU211" s="24"/>
      <c r="DV211" s="24"/>
      <c r="DW211" s="24"/>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151"/>
      <c r="ET211" s="151"/>
      <c r="EU211" s="153"/>
      <c r="EV211" s="24"/>
      <c r="EW211" s="125"/>
      <c r="EX211" s="24"/>
      <c r="EY211" s="24"/>
      <c r="EZ211" s="24"/>
      <c r="FA211" s="24"/>
      <c r="FB211" s="24"/>
      <c r="FC211" s="24"/>
      <c r="FD211" s="24"/>
      <c r="FE211" s="24"/>
      <c r="FF211" s="24"/>
      <c r="FG211" s="24"/>
      <c r="FH211" s="24"/>
      <c r="FI211" s="24"/>
      <c r="FJ211" s="24"/>
      <c r="FK211" s="24"/>
      <c r="FL211" s="24"/>
      <c r="FM211" s="24"/>
      <c r="FN211" s="24"/>
      <c r="FO211" s="24"/>
      <c r="FP211" s="24"/>
      <c r="FQ211" s="24"/>
      <c r="FR211" s="24"/>
      <c r="FS211" s="24"/>
      <c r="FT211" s="24"/>
      <c r="FU211" s="24"/>
      <c r="FV211" s="24"/>
      <c r="FW211" s="24"/>
      <c r="FX211" s="24"/>
      <c r="FY211" s="24"/>
      <c r="FZ211" s="24"/>
      <c r="GA211" s="151"/>
      <c r="GB211" s="151"/>
      <c r="GC211" s="153"/>
      <c r="GD211" s="24"/>
      <c r="GE211" s="24"/>
      <c r="GF211" s="24"/>
      <c r="GG211" s="24"/>
      <c r="GH211" s="24"/>
      <c r="GI211" s="24"/>
      <c r="GJ211" s="24"/>
      <c r="GK211" s="24"/>
      <c r="GL211" s="24"/>
      <c r="GM211" s="24"/>
      <c r="GN211" s="24"/>
      <c r="GO211" s="24"/>
      <c r="GP211" s="24"/>
      <c r="GQ211" s="24"/>
      <c r="GR211" s="24"/>
      <c r="GS211" s="24"/>
      <c r="GT211" s="24"/>
      <c r="GU211" s="24"/>
      <c r="GV211" s="24"/>
      <c r="GW211" s="24"/>
      <c r="GX211" s="24"/>
      <c r="GY211" s="24"/>
      <c r="GZ211" s="24"/>
      <c r="HA211" s="24"/>
      <c r="HB211" s="24"/>
      <c r="HC211" s="24"/>
      <c r="HD211" s="24"/>
      <c r="HE211" s="24"/>
      <c r="HF211" s="24"/>
      <c r="HG211" s="24"/>
      <c r="HH211" s="151"/>
      <c r="HI211" s="151"/>
      <c r="HJ211" s="153"/>
      <c r="HK211" s="24"/>
      <c r="HL211" s="24"/>
      <c r="HM211" s="24"/>
      <c r="HN211" s="24"/>
      <c r="HO211" s="24"/>
      <c r="HP211" s="24"/>
      <c r="HQ211" s="24"/>
      <c r="HR211" s="24"/>
      <c r="HS211" s="24"/>
      <c r="HT211" s="24"/>
      <c r="HU211" s="24"/>
      <c r="HV211" s="24"/>
      <c r="HW211" s="24"/>
      <c r="HX211" s="24"/>
      <c r="HY211" s="24"/>
      <c r="HZ211" s="24"/>
      <c r="IA211" s="24"/>
      <c r="IB211" s="24"/>
      <c r="IC211" s="24"/>
      <c r="ID211" s="24"/>
      <c r="IE211" s="24"/>
      <c r="IF211" s="24"/>
      <c r="IG211" s="24"/>
      <c r="IH211" s="24"/>
      <c r="II211" s="24"/>
      <c r="IJ211" s="24"/>
      <c r="IK211" s="24"/>
      <c r="IL211" s="24"/>
      <c r="IM211" s="24"/>
      <c r="IN211" s="24"/>
      <c r="IO211" s="24"/>
      <c r="IP211" s="151"/>
      <c r="IQ211" s="151"/>
      <c r="IR211" s="153"/>
      <c r="IS211" s="24"/>
      <c r="IT211" s="24"/>
      <c r="IU211" s="24"/>
      <c r="IV211" s="24"/>
      <c r="IW211" s="24"/>
      <c r="IX211" s="24"/>
      <c r="IY211" s="24"/>
      <c r="IZ211" s="24"/>
      <c r="JA211" s="24"/>
      <c r="JB211" s="24"/>
      <c r="JC211" s="24"/>
      <c r="JD211" s="24"/>
      <c r="JE211" s="24"/>
      <c r="JF211" s="24"/>
      <c r="JG211" s="24"/>
      <c r="JH211" s="24"/>
      <c r="JI211" s="24"/>
      <c r="JJ211" s="24"/>
      <c r="JK211" s="24"/>
      <c r="JL211" s="24"/>
      <c r="JM211" s="24"/>
      <c r="JN211" s="24"/>
      <c r="JO211" s="24"/>
      <c r="JP211" s="24"/>
      <c r="JQ211" s="24"/>
      <c r="JR211" s="24"/>
      <c r="JS211" s="24"/>
      <c r="JT211" s="24"/>
      <c r="JU211" s="25"/>
      <c r="JV211" s="24"/>
      <c r="JW211" s="151"/>
      <c r="JX211" s="151"/>
      <c r="JY211" s="153"/>
      <c r="JZ211" s="24"/>
      <c r="KA211" s="24"/>
      <c r="KB211" s="24"/>
      <c r="KC211" s="24"/>
      <c r="KD211" s="24"/>
      <c r="KE211" s="24"/>
      <c r="KF211" s="24"/>
      <c r="KG211" s="24"/>
      <c r="KH211" s="24"/>
      <c r="KI211" s="24"/>
      <c r="KJ211" s="24"/>
      <c r="KK211" s="24"/>
      <c r="KL211" s="24"/>
      <c r="KM211" s="24"/>
      <c r="KN211" s="24"/>
      <c r="KO211" s="24"/>
      <c r="KP211" s="24"/>
      <c r="KQ211" s="24"/>
      <c r="KR211" s="24"/>
      <c r="KS211" s="24"/>
      <c r="KT211" s="24"/>
      <c r="KU211" s="24"/>
      <c r="KV211" s="24"/>
      <c r="KW211" s="24"/>
      <c r="KX211" s="24"/>
      <c r="KY211" s="24"/>
      <c r="KZ211" s="24"/>
      <c r="LA211" s="24"/>
      <c r="LB211" s="24"/>
      <c r="LC211" s="24"/>
      <c r="LD211" s="24"/>
      <c r="LE211" s="151"/>
      <c r="LF211" s="151"/>
      <c r="LG211" s="153"/>
      <c r="LH211" s="24"/>
      <c r="LI211" s="24"/>
      <c r="LJ211" s="24"/>
      <c r="LK211" s="24"/>
      <c r="LL211" s="24"/>
      <c r="LM211" s="24"/>
      <c r="LN211" s="24"/>
      <c r="LO211" s="24"/>
      <c r="LP211" s="24"/>
      <c r="LQ211" s="24"/>
      <c r="LR211" s="24"/>
      <c r="LS211" s="24"/>
      <c r="LT211" s="24"/>
      <c r="LU211" s="24"/>
      <c r="LV211" s="24"/>
      <c r="LW211" s="24"/>
      <c r="LX211" s="24"/>
      <c r="LY211" s="24"/>
      <c r="LZ211" s="24"/>
      <c r="MA211" s="24"/>
      <c r="MB211" s="24"/>
      <c r="MC211" s="24"/>
      <c r="MD211" s="24"/>
      <c r="ME211" s="24"/>
      <c r="MF211" s="24"/>
      <c r="MG211" s="24"/>
      <c r="MH211" s="24"/>
      <c r="MI211" s="24"/>
      <c r="MJ211" s="24"/>
      <c r="MK211" s="24"/>
      <c r="ML211" s="24"/>
    </row>
    <row r="212" spans="1:350" s="41" customFormat="1" ht="14.25" hidden="1" customHeight="1" outlineLevel="3" x14ac:dyDescent="0.25">
      <c r="A212" s="220" t="s">
        <v>179</v>
      </c>
      <c r="B212" s="175" t="s">
        <v>457</v>
      </c>
      <c r="C212" s="285" t="s">
        <v>59</v>
      </c>
      <c r="D212" s="278">
        <v>1</v>
      </c>
      <c r="E212" s="175">
        <v>0</v>
      </c>
      <c r="F212" s="175">
        <f>D212-E212</f>
        <v>1</v>
      </c>
      <c r="G212" s="175" t="s">
        <v>1113</v>
      </c>
      <c r="H212" s="170" t="s">
        <v>862</v>
      </c>
      <c r="I212" s="170" t="s">
        <v>912</v>
      </c>
      <c r="J212" s="212">
        <f ca="1">E212+Q212+AX212+CF212+DN212+ES212+GA212+HH212+IP212+JW212+LE212</f>
        <v>1</v>
      </c>
      <c r="K212" s="212">
        <f>E212+R212+AY212+CG212+DO212+ET212+GB212+HI212+IQ212+JX212+LF212</f>
        <v>1</v>
      </c>
      <c r="L212" s="172">
        <f ca="1">K212/J212</f>
        <v>1</v>
      </c>
      <c r="M212" s="172">
        <f>K212/D212</f>
        <v>1</v>
      </c>
      <c r="N212" s="183">
        <f ca="1">SUMIF($EV$8:$FZ$9,$O$5,$EV213:$FZ213)-SUMIF($EV$8:$FZ$9,$Q$5,$EV213:$FZ213)</f>
        <v>0</v>
      </c>
      <c r="O212" s="154"/>
      <c r="P212" s="154"/>
      <c r="Q212" s="150">
        <v>0</v>
      </c>
      <c r="R212" s="150">
        <v>0</v>
      </c>
      <c r="S212" s="152" t="e">
        <v>#DIV/0!</v>
      </c>
      <c r="T212" s="42"/>
      <c r="U212" s="154"/>
      <c r="V212" s="154"/>
      <c r="W212" s="154"/>
      <c r="X212" s="154"/>
      <c r="Y212" s="154"/>
      <c r="Z212" s="154"/>
      <c r="AA212" s="154"/>
      <c r="AB212" s="154"/>
      <c r="AC212" s="154"/>
      <c r="AD212" s="154"/>
      <c r="AE212" s="154"/>
      <c r="AF212" s="154"/>
      <c r="AG212" s="154"/>
      <c r="AH212" s="154"/>
      <c r="AI212" s="154"/>
      <c r="AJ212" s="154"/>
      <c r="AK212" s="154"/>
      <c r="AL212" s="154"/>
      <c r="AM212" s="154"/>
      <c r="AN212" s="154"/>
      <c r="AO212" s="154"/>
      <c r="AP212" s="154"/>
      <c r="AQ212" s="154"/>
      <c r="AR212" s="154"/>
      <c r="AS212" s="154"/>
      <c r="AT212" s="154"/>
      <c r="AU212" s="154"/>
      <c r="AV212" s="154"/>
      <c r="AW212" s="154"/>
      <c r="AX212" s="150">
        <f t="shared" ca="1" si="526"/>
        <v>0</v>
      </c>
      <c r="AY212" s="150">
        <f>SUM(BA213:CE213)</f>
        <v>0</v>
      </c>
      <c r="AZ212" s="152" t="e">
        <f ca="1">AY212/AX212</f>
        <v>#DIV/0!</v>
      </c>
      <c r="BA212" s="154"/>
      <c r="BB212" s="154"/>
      <c r="BC212" s="154"/>
      <c r="BD212" s="154"/>
      <c r="BE212" s="154"/>
      <c r="BF212" s="154"/>
      <c r="BG212" s="154"/>
      <c r="BH212" s="154"/>
      <c r="BI212" s="154"/>
      <c r="BJ212" s="154"/>
      <c r="BK212" s="154"/>
      <c r="BL212" s="154"/>
      <c r="BM212" s="154"/>
      <c r="BN212" s="154"/>
      <c r="BO212" s="154"/>
      <c r="BP212" s="154"/>
      <c r="BQ212" s="154"/>
      <c r="BR212" s="154"/>
      <c r="BS212" s="154"/>
      <c r="BT212" s="154"/>
      <c r="BU212" s="154"/>
      <c r="BV212" s="154"/>
      <c r="BW212" s="154"/>
      <c r="BX212" s="154"/>
      <c r="BY212" s="154"/>
      <c r="BZ212" s="154"/>
      <c r="CA212" s="154"/>
      <c r="CB212" s="154"/>
      <c r="CC212" s="154"/>
      <c r="CD212" s="154"/>
      <c r="CE212" s="154"/>
      <c r="CF212" s="150">
        <f t="shared" ref="CF212" si="557">SUM(CI212:DM212)</f>
        <v>0</v>
      </c>
      <c r="CG212" s="150">
        <f>SUM(CI213:DM213)</f>
        <v>0</v>
      </c>
      <c r="CH212" s="152" t="e">
        <f>CG212/CF212</f>
        <v>#DIV/0!</v>
      </c>
      <c r="CI212" s="154"/>
      <c r="CJ212" s="154"/>
      <c r="CK212" s="154"/>
      <c r="CL212" s="154"/>
      <c r="CM212" s="154"/>
      <c r="CN212" s="154"/>
      <c r="CO212" s="154"/>
      <c r="CP212" s="158"/>
      <c r="CQ212" s="158"/>
      <c r="CR212" s="158"/>
      <c r="CS212" s="158"/>
      <c r="CT212" s="158"/>
      <c r="CU212" s="158"/>
      <c r="CV212" s="158"/>
      <c r="CW212" s="154"/>
      <c r="CX212" s="154"/>
      <c r="CY212" s="154"/>
      <c r="CZ212" s="154"/>
      <c r="DA212" s="154"/>
      <c r="DB212" s="154"/>
      <c r="DC212" s="154"/>
      <c r="DD212" s="154"/>
      <c r="DE212" s="154"/>
      <c r="DF212" s="154"/>
      <c r="DG212" s="154"/>
      <c r="DH212" s="154"/>
      <c r="DI212" s="154"/>
      <c r="DJ212" s="154"/>
      <c r="DK212" s="154"/>
      <c r="DL212" s="154"/>
      <c r="DM212" s="154"/>
      <c r="DN212" s="150">
        <f t="shared" ref="DN212" si="558">SUM(DQ212:ER212)</f>
        <v>0</v>
      </c>
      <c r="DO212" s="150">
        <f>SUM(DQ213:ER213)</f>
        <v>0</v>
      </c>
      <c r="DP212" s="152" t="e">
        <f t="shared" si="424"/>
        <v>#DIV/0!</v>
      </c>
      <c r="DQ212" s="154"/>
      <c r="DR212" s="154"/>
      <c r="DS212" s="154"/>
      <c r="DT212" s="154"/>
      <c r="DU212" s="154"/>
      <c r="DV212" s="154"/>
      <c r="DW212" s="154"/>
      <c r="DX212" s="154"/>
      <c r="DY212" s="154"/>
      <c r="DZ212" s="154"/>
      <c r="EA212" s="154"/>
      <c r="EB212" s="154"/>
      <c r="EC212" s="154"/>
      <c r="ED212" s="154"/>
      <c r="EE212" s="154"/>
      <c r="EF212" s="154"/>
      <c r="EG212" s="154"/>
      <c r="EH212" s="154"/>
      <c r="EI212" s="154"/>
      <c r="EJ212" s="154"/>
      <c r="EK212" s="154"/>
      <c r="EL212" s="154"/>
      <c r="EM212" s="154"/>
      <c r="EN212" s="154"/>
      <c r="EO212" s="154"/>
      <c r="EP212" s="154"/>
      <c r="EQ212" s="154"/>
      <c r="ER212" s="154"/>
      <c r="ES212" s="150">
        <f t="shared" ca="1" si="477"/>
        <v>1</v>
      </c>
      <c r="ET212" s="150">
        <f t="shared" si="460"/>
        <v>1</v>
      </c>
      <c r="EU212" s="152">
        <f t="shared" ca="1" si="461"/>
        <v>1</v>
      </c>
      <c r="EV212" s="154"/>
      <c r="EW212" s="160"/>
      <c r="EX212" s="154"/>
      <c r="EY212" s="154"/>
      <c r="EZ212" s="154"/>
      <c r="FA212" s="154"/>
      <c r="FB212" s="154"/>
      <c r="FC212" s="154"/>
      <c r="FD212" s="154"/>
      <c r="FE212" s="154"/>
      <c r="FF212" s="154"/>
      <c r="FG212" s="154"/>
      <c r="FH212" s="42">
        <v>1</v>
      </c>
      <c r="FI212" s="154"/>
      <c r="FJ212" s="154"/>
      <c r="FK212" s="154"/>
      <c r="FL212" s="154"/>
      <c r="FM212" s="154"/>
      <c r="FN212" s="154"/>
      <c r="FO212" s="154"/>
      <c r="FP212" s="154"/>
      <c r="FQ212" s="154"/>
      <c r="FR212" s="154"/>
      <c r="FS212" s="154"/>
      <c r="FT212" s="154"/>
      <c r="FU212" s="154"/>
      <c r="FV212" s="154"/>
      <c r="FW212" s="154"/>
      <c r="FX212" s="154"/>
      <c r="FY212" s="154"/>
      <c r="FZ212" s="154"/>
      <c r="GA212" s="150">
        <f t="shared" ref="GA212" ca="1" si="559">SUMIF($GD$8:$HG$9,$O$5,GD212:HG212)</f>
        <v>0</v>
      </c>
      <c r="GB212" s="150">
        <f t="shared" ref="GB212" si="560">SUM(GD213:HG213)</f>
        <v>0</v>
      </c>
      <c r="GC212" s="152" t="e">
        <f t="shared" ref="GC212" ca="1" si="561">GB212/GA212</f>
        <v>#DIV/0!</v>
      </c>
      <c r="GD212" s="154"/>
      <c r="GE212" s="154"/>
      <c r="GF212" s="154"/>
      <c r="GG212" s="154"/>
      <c r="GH212" s="154"/>
      <c r="GI212" s="154"/>
      <c r="GJ212" s="154"/>
      <c r="GK212" s="154"/>
      <c r="GL212" s="154"/>
      <c r="GM212" s="154"/>
      <c r="GN212" s="154"/>
      <c r="GO212" s="154"/>
      <c r="GP212" s="154"/>
      <c r="GQ212" s="154"/>
      <c r="GR212" s="154"/>
      <c r="GS212" s="154"/>
      <c r="GT212" s="154"/>
      <c r="GU212" s="154"/>
      <c r="GV212" s="154"/>
      <c r="GW212" s="154"/>
      <c r="GX212" s="154"/>
      <c r="GY212" s="154"/>
      <c r="GZ212" s="154"/>
      <c r="HA212" s="154"/>
      <c r="HB212" s="154"/>
      <c r="HC212" s="154"/>
      <c r="HD212" s="154"/>
      <c r="HE212" s="154"/>
      <c r="HF212" s="154"/>
      <c r="HG212" s="154"/>
      <c r="HH212" s="150"/>
      <c r="HI212" s="150">
        <v>0</v>
      </c>
      <c r="HJ212" s="154"/>
      <c r="HK212" s="154"/>
      <c r="HL212" s="154"/>
      <c r="HM212" s="154"/>
      <c r="HN212" s="154"/>
      <c r="HO212" s="154"/>
      <c r="HP212" s="154"/>
      <c r="HQ212" s="154"/>
      <c r="HR212" s="154"/>
      <c r="HS212" s="154"/>
      <c r="HT212" s="154"/>
      <c r="HU212" s="154"/>
      <c r="HV212" s="154"/>
      <c r="HW212" s="154"/>
      <c r="HX212" s="154"/>
      <c r="HY212" s="154"/>
      <c r="HZ212" s="154"/>
      <c r="IA212" s="154"/>
      <c r="IB212" s="154"/>
      <c r="IC212" s="154"/>
      <c r="ID212" s="154"/>
      <c r="IE212" s="154"/>
      <c r="IF212" s="154"/>
      <c r="IG212" s="154"/>
      <c r="IH212" s="154"/>
      <c r="II212" s="154"/>
      <c r="IJ212" s="154"/>
      <c r="IK212" s="154"/>
      <c r="IL212" s="154"/>
      <c r="IM212" s="154"/>
      <c r="IN212" s="154"/>
      <c r="IO212" s="154"/>
      <c r="IP212" s="150"/>
      <c r="IQ212" s="150">
        <v>0</v>
      </c>
      <c r="IR212" s="154"/>
      <c r="IS212" s="154"/>
      <c r="IT212" s="154"/>
      <c r="IU212" s="154"/>
      <c r="IV212" s="154"/>
      <c r="IW212" s="154"/>
      <c r="IX212" s="154"/>
      <c r="IY212" s="154"/>
      <c r="IZ212" s="154"/>
      <c r="JA212" s="154"/>
      <c r="JB212" s="154"/>
      <c r="JC212" s="154"/>
      <c r="JD212" s="154"/>
      <c r="JE212" s="154"/>
      <c r="JF212" s="154"/>
      <c r="JG212" s="154"/>
      <c r="JH212" s="154"/>
      <c r="JI212" s="154"/>
      <c r="JJ212" s="154"/>
      <c r="JK212" s="154"/>
      <c r="JL212" s="154"/>
      <c r="JM212" s="154"/>
      <c r="JN212" s="154"/>
      <c r="JO212" s="154"/>
      <c r="JP212" s="154"/>
      <c r="JQ212" s="154"/>
      <c r="JR212" s="154"/>
      <c r="JS212" s="154"/>
      <c r="JT212" s="154"/>
      <c r="JU212" s="154"/>
      <c r="JV212" s="154"/>
      <c r="JW212" s="150"/>
      <c r="JX212" s="150">
        <v>0</v>
      </c>
      <c r="JY212" s="154"/>
      <c r="JZ212" s="154"/>
      <c r="KA212" s="154"/>
      <c r="KB212" s="154"/>
      <c r="KC212" s="154"/>
      <c r="KD212" s="154"/>
      <c r="KE212" s="154"/>
      <c r="KF212" s="154"/>
      <c r="KG212" s="154"/>
      <c r="KH212" s="154"/>
      <c r="KI212" s="154"/>
      <c r="KJ212" s="154"/>
      <c r="KK212" s="154"/>
      <c r="KL212" s="154"/>
      <c r="KM212" s="154"/>
      <c r="KN212" s="154"/>
      <c r="KO212" s="154"/>
      <c r="KP212" s="154"/>
      <c r="KQ212" s="154"/>
      <c r="KR212" s="154"/>
      <c r="KS212" s="154"/>
      <c r="KT212" s="154"/>
      <c r="KU212" s="154"/>
      <c r="KV212" s="154"/>
      <c r="KW212" s="154"/>
      <c r="KX212" s="154"/>
      <c r="KY212" s="154"/>
      <c r="KZ212" s="154"/>
      <c r="LA212" s="154"/>
      <c r="LB212" s="154"/>
      <c r="LC212" s="154"/>
      <c r="LD212" s="154"/>
      <c r="LE212" s="150"/>
      <c r="LF212" s="150">
        <v>0</v>
      </c>
      <c r="LG212" s="154"/>
      <c r="LH212" s="154"/>
      <c r="LI212" s="154"/>
      <c r="LJ212" s="154"/>
      <c r="LK212" s="154"/>
      <c r="LL212" s="154"/>
      <c r="LM212" s="154"/>
      <c r="LN212" s="154"/>
      <c r="LO212" s="154"/>
      <c r="LP212" s="154"/>
      <c r="LQ212" s="154"/>
      <c r="LR212" s="154"/>
      <c r="LS212" s="154"/>
      <c r="LT212" s="154"/>
      <c r="LU212" s="154"/>
      <c r="LV212" s="154"/>
      <c r="LW212" s="154"/>
      <c r="LX212" s="154"/>
      <c r="LY212" s="154"/>
      <c r="LZ212" s="154"/>
      <c r="MA212" s="154"/>
      <c r="MB212" s="154"/>
      <c r="MC212" s="154"/>
      <c r="MD212" s="154"/>
      <c r="ME212" s="154"/>
      <c r="MF212" s="154"/>
      <c r="MG212" s="154"/>
      <c r="MH212" s="154"/>
      <c r="MI212" s="154"/>
      <c r="MJ212" s="154"/>
      <c r="MK212" s="154"/>
      <c r="ML212" s="154"/>
    </row>
    <row r="213" spans="1:350" s="41" customFormat="1" ht="14.25" hidden="1" customHeight="1" outlineLevel="3" x14ac:dyDescent="0.25">
      <c r="A213" s="221"/>
      <c r="B213" s="176"/>
      <c r="C213" s="286"/>
      <c r="D213" s="176"/>
      <c r="E213" s="176"/>
      <c r="F213" s="176"/>
      <c r="G213" s="176"/>
      <c r="H213" s="171"/>
      <c r="I213" s="171"/>
      <c r="J213" s="213"/>
      <c r="K213" s="213"/>
      <c r="L213" s="173"/>
      <c r="M213" s="173"/>
      <c r="N213" s="184"/>
      <c r="O213" s="155"/>
      <c r="P213" s="155"/>
      <c r="Q213" s="151"/>
      <c r="R213" s="151"/>
      <c r="S213" s="153"/>
      <c r="T213" s="43"/>
      <c r="U213" s="155"/>
      <c r="V213" s="155"/>
      <c r="W213" s="155"/>
      <c r="X213" s="155"/>
      <c r="Y213" s="155"/>
      <c r="Z213" s="155"/>
      <c r="AA213" s="155"/>
      <c r="AB213" s="155"/>
      <c r="AC213" s="155"/>
      <c r="AD213" s="155"/>
      <c r="AE213" s="155"/>
      <c r="AF213" s="155"/>
      <c r="AG213" s="155"/>
      <c r="AH213" s="155"/>
      <c r="AI213" s="155"/>
      <c r="AJ213" s="155"/>
      <c r="AK213" s="155"/>
      <c r="AL213" s="155"/>
      <c r="AM213" s="155"/>
      <c r="AN213" s="155"/>
      <c r="AO213" s="155"/>
      <c r="AP213" s="155"/>
      <c r="AQ213" s="155"/>
      <c r="AR213" s="155"/>
      <c r="AS213" s="155"/>
      <c r="AT213" s="155"/>
      <c r="AU213" s="155"/>
      <c r="AV213" s="155"/>
      <c r="AW213" s="155"/>
      <c r="AX213" s="151"/>
      <c r="AY213" s="151"/>
      <c r="AZ213" s="153"/>
      <c r="BA213" s="155"/>
      <c r="BB213" s="155"/>
      <c r="BC213" s="155"/>
      <c r="BD213" s="155"/>
      <c r="BE213" s="155"/>
      <c r="BF213" s="155"/>
      <c r="BG213" s="155"/>
      <c r="BH213" s="155"/>
      <c r="BI213" s="155"/>
      <c r="BJ213" s="155"/>
      <c r="BK213" s="155"/>
      <c r="BL213" s="155"/>
      <c r="BM213" s="155"/>
      <c r="BN213" s="155"/>
      <c r="BO213" s="155"/>
      <c r="BP213" s="155"/>
      <c r="BQ213" s="155"/>
      <c r="BR213" s="155"/>
      <c r="BS213" s="155"/>
      <c r="BT213" s="155"/>
      <c r="BU213" s="155"/>
      <c r="BV213" s="155"/>
      <c r="BW213" s="155"/>
      <c r="BX213" s="155"/>
      <c r="BY213" s="155"/>
      <c r="BZ213" s="155"/>
      <c r="CA213" s="155"/>
      <c r="CB213" s="155"/>
      <c r="CC213" s="155"/>
      <c r="CD213" s="155"/>
      <c r="CE213" s="155"/>
      <c r="CF213" s="151"/>
      <c r="CG213" s="151"/>
      <c r="CH213" s="153"/>
      <c r="CI213" s="155"/>
      <c r="CJ213" s="155"/>
      <c r="CK213" s="155"/>
      <c r="CL213" s="155"/>
      <c r="CM213" s="155"/>
      <c r="CN213" s="155"/>
      <c r="CO213" s="155"/>
      <c r="CP213" s="159"/>
      <c r="CQ213" s="159"/>
      <c r="CR213" s="159"/>
      <c r="CS213" s="159"/>
      <c r="CT213" s="159"/>
      <c r="CU213" s="159"/>
      <c r="CV213" s="159"/>
      <c r="CW213" s="155"/>
      <c r="CX213" s="155"/>
      <c r="CY213" s="155"/>
      <c r="CZ213" s="155"/>
      <c r="DA213" s="155"/>
      <c r="DB213" s="155"/>
      <c r="DC213" s="155"/>
      <c r="DD213" s="155"/>
      <c r="DE213" s="155"/>
      <c r="DF213" s="155"/>
      <c r="DG213" s="155"/>
      <c r="DH213" s="155"/>
      <c r="DI213" s="155"/>
      <c r="DJ213" s="155"/>
      <c r="DK213" s="155"/>
      <c r="DL213" s="155"/>
      <c r="DM213" s="155"/>
      <c r="DN213" s="151"/>
      <c r="DO213" s="151"/>
      <c r="DP213" s="153"/>
      <c r="DQ213" s="155"/>
      <c r="DR213" s="155"/>
      <c r="DS213" s="155"/>
      <c r="DT213" s="155"/>
      <c r="DU213" s="155"/>
      <c r="DV213" s="155"/>
      <c r="DW213" s="155"/>
      <c r="DX213" s="155"/>
      <c r="DY213" s="155"/>
      <c r="DZ213" s="155"/>
      <c r="EA213" s="155"/>
      <c r="EB213" s="155"/>
      <c r="EC213" s="155"/>
      <c r="ED213" s="155"/>
      <c r="EE213" s="155"/>
      <c r="EF213" s="155"/>
      <c r="EG213" s="155"/>
      <c r="EH213" s="155"/>
      <c r="EI213" s="155"/>
      <c r="EJ213" s="155"/>
      <c r="EK213" s="155"/>
      <c r="EL213" s="155"/>
      <c r="EM213" s="155"/>
      <c r="EN213" s="155"/>
      <c r="EO213" s="155"/>
      <c r="EP213" s="155"/>
      <c r="EQ213" s="155"/>
      <c r="ER213" s="155"/>
      <c r="ES213" s="151"/>
      <c r="ET213" s="151"/>
      <c r="EU213" s="153"/>
      <c r="EV213" s="155"/>
      <c r="EW213" s="161"/>
      <c r="EX213" s="155"/>
      <c r="EY213" s="155"/>
      <c r="EZ213" s="155"/>
      <c r="FA213" s="155"/>
      <c r="FB213" s="155"/>
      <c r="FC213" s="155"/>
      <c r="FD213" s="155"/>
      <c r="FE213" s="155"/>
      <c r="FF213" s="155"/>
      <c r="FG213" s="155"/>
      <c r="FH213" s="43">
        <v>1</v>
      </c>
      <c r="FI213" s="155"/>
      <c r="FJ213" s="155"/>
      <c r="FK213" s="155"/>
      <c r="FL213" s="155"/>
      <c r="FM213" s="155"/>
      <c r="FN213" s="155"/>
      <c r="FO213" s="155"/>
      <c r="FP213" s="155"/>
      <c r="FQ213" s="155"/>
      <c r="FR213" s="155"/>
      <c r="FS213" s="155"/>
      <c r="FT213" s="155"/>
      <c r="FU213" s="155"/>
      <c r="FV213" s="155"/>
      <c r="FW213" s="155"/>
      <c r="FX213" s="155"/>
      <c r="FY213" s="155"/>
      <c r="FZ213" s="155"/>
      <c r="GA213" s="151"/>
      <c r="GB213" s="151"/>
      <c r="GC213" s="153"/>
      <c r="GD213" s="155"/>
      <c r="GE213" s="155"/>
      <c r="GF213" s="155"/>
      <c r="GG213" s="155"/>
      <c r="GH213" s="155"/>
      <c r="GI213" s="155"/>
      <c r="GJ213" s="155"/>
      <c r="GK213" s="155"/>
      <c r="GL213" s="155"/>
      <c r="GM213" s="155"/>
      <c r="GN213" s="155"/>
      <c r="GO213" s="155"/>
      <c r="GP213" s="155"/>
      <c r="GQ213" s="155"/>
      <c r="GR213" s="155"/>
      <c r="GS213" s="155"/>
      <c r="GT213" s="155"/>
      <c r="GU213" s="155"/>
      <c r="GV213" s="155"/>
      <c r="GW213" s="155"/>
      <c r="GX213" s="155"/>
      <c r="GY213" s="155"/>
      <c r="GZ213" s="155"/>
      <c r="HA213" s="155"/>
      <c r="HB213" s="155"/>
      <c r="HC213" s="155"/>
      <c r="HD213" s="155"/>
      <c r="HE213" s="155"/>
      <c r="HF213" s="155"/>
      <c r="HG213" s="155"/>
      <c r="HH213" s="151"/>
      <c r="HI213" s="151"/>
      <c r="HJ213" s="155"/>
      <c r="HK213" s="155"/>
      <c r="HL213" s="155"/>
      <c r="HM213" s="155"/>
      <c r="HN213" s="155"/>
      <c r="HO213" s="155"/>
      <c r="HP213" s="155"/>
      <c r="HQ213" s="155"/>
      <c r="HR213" s="155"/>
      <c r="HS213" s="155"/>
      <c r="HT213" s="155"/>
      <c r="HU213" s="155"/>
      <c r="HV213" s="155"/>
      <c r="HW213" s="155"/>
      <c r="HX213" s="155"/>
      <c r="HY213" s="155"/>
      <c r="HZ213" s="155"/>
      <c r="IA213" s="155"/>
      <c r="IB213" s="155"/>
      <c r="IC213" s="155"/>
      <c r="ID213" s="155"/>
      <c r="IE213" s="155"/>
      <c r="IF213" s="155"/>
      <c r="IG213" s="155"/>
      <c r="IH213" s="155"/>
      <c r="II213" s="155"/>
      <c r="IJ213" s="155"/>
      <c r="IK213" s="155"/>
      <c r="IL213" s="155"/>
      <c r="IM213" s="155"/>
      <c r="IN213" s="155"/>
      <c r="IO213" s="155"/>
      <c r="IP213" s="151"/>
      <c r="IQ213" s="151"/>
      <c r="IR213" s="155"/>
      <c r="IS213" s="155"/>
      <c r="IT213" s="155"/>
      <c r="IU213" s="155"/>
      <c r="IV213" s="155"/>
      <c r="IW213" s="155"/>
      <c r="IX213" s="155"/>
      <c r="IY213" s="155"/>
      <c r="IZ213" s="155"/>
      <c r="JA213" s="155"/>
      <c r="JB213" s="155"/>
      <c r="JC213" s="155"/>
      <c r="JD213" s="155"/>
      <c r="JE213" s="155"/>
      <c r="JF213" s="155"/>
      <c r="JG213" s="155"/>
      <c r="JH213" s="155"/>
      <c r="JI213" s="155"/>
      <c r="JJ213" s="155"/>
      <c r="JK213" s="155"/>
      <c r="JL213" s="155"/>
      <c r="JM213" s="155"/>
      <c r="JN213" s="155"/>
      <c r="JO213" s="155"/>
      <c r="JP213" s="155"/>
      <c r="JQ213" s="155"/>
      <c r="JR213" s="155"/>
      <c r="JS213" s="155"/>
      <c r="JT213" s="155"/>
      <c r="JU213" s="155"/>
      <c r="JV213" s="155"/>
      <c r="JW213" s="151"/>
      <c r="JX213" s="151"/>
      <c r="JY213" s="155"/>
      <c r="JZ213" s="155"/>
      <c r="KA213" s="155"/>
      <c r="KB213" s="155"/>
      <c r="KC213" s="155"/>
      <c r="KD213" s="155"/>
      <c r="KE213" s="155"/>
      <c r="KF213" s="155"/>
      <c r="KG213" s="155"/>
      <c r="KH213" s="155"/>
      <c r="KI213" s="155"/>
      <c r="KJ213" s="155"/>
      <c r="KK213" s="155"/>
      <c r="KL213" s="155"/>
      <c r="KM213" s="155"/>
      <c r="KN213" s="155"/>
      <c r="KO213" s="155"/>
      <c r="KP213" s="155"/>
      <c r="KQ213" s="155"/>
      <c r="KR213" s="155"/>
      <c r="KS213" s="155"/>
      <c r="KT213" s="155"/>
      <c r="KU213" s="155"/>
      <c r="KV213" s="155"/>
      <c r="KW213" s="155"/>
      <c r="KX213" s="155"/>
      <c r="KY213" s="155"/>
      <c r="KZ213" s="155"/>
      <c r="LA213" s="155"/>
      <c r="LB213" s="155"/>
      <c r="LC213" s="155"/>
      <c r="LD213" s="155"/>
      <c r="LE213" s="151"/>
      <c r="LF213" s="151"/>
      <c r="LG213" s="155"/>
      <c r="LH213" s="155"/>
      <c r="LI213" s="155"/>
      <c r="LJ213" s="155"/>
      <c r="LK213" s="155"/>
      <c r="LL213" s="155"/>
      <c r="LM213" s="155"/>
      <c r="LN213" s="155"/>
      <c r="LO213" s="155"/>
      <c r="LP213" s="155"/>
      <c r="LQ213" s="155"/>
      <c r="LR213" s="155"/>
      <c r="LS213" s="155"/>
      <c r="LT213" s="155"/>
      <c r="LU213" s="155"/>
      <c r="LV213" s="155"/>
      <c r="LW213" s="155"/>
      <c r="LX213" s="155"/>
      <c r="LY213" s="155"/>
      <c r="LZ213" s="155"/>
      <c r="MA213" s="155"/>
      <c r="MB213" s="155"/>
      <c r="MC213" s="155"/>
      <c r="MD213" s="155"/>
      <c r="ME213" s="155"/>
      <c r="MF213" s="155"/>
      <c r="MG213" s="155"/>
      <c r="MH213" s="155"/>
      <c r="MI213" s="155"/>
      <c r="MJ213" s="155"/>
      <c r="MK213" s="155"/>
      <c r="ML213" s="155"/>
    </row>
    <row r="214" spans="1:350" ht="13.9" hidden="1" customHeight="1" outlineLevel="3" x14ac:dyDescent="0.2">
      <c r="A214" s="185" t="s">
        <v>180</v>
      </c>
      <c r="B214" s="218" t="s">
        <v>804</v>
      </c>
      <c r="C214" s="214" t="s">
        <v>99</v>
      </c>
      <c r="D214" s="216">
        <v>4</v>
      </c>
      <c r="E214" s="175"/>
      <c r="F214" s="175">
        <f>D214-E214</f>
        <v>4</v>
      </c>
      <c r="G214" s="175" t="s">
        <v>847</v>
      </c>
      <c r="H214" s="170" t="s">
        <v>862</v>
      </c>
      <c r="I214" s="170" t="s">
        <v>918</v>
      </c>
      <c r="J214" s="212">
        <f ca="1">E214+Q214+AX214+CF214+DN214+ES214+GA214+HH214+IP214+JW214+LE214</f>
        <v>4</v>
      </c>
      <c r="K214" s="212">
        <f>E214+R214+AY214+CG214+DO214+ET214+GB214+HI214+IQ214+JX214+LF214</f>
        <v>4</v>
      </c>
      <c r="L214" s="172">
        <f ca="1">K214/J214</f>
        <v>1</v>
      </c>
      <c r="M214" s="172">
        <f>K214/D214</f>
        <v>1</v>
      </c>
      <c r="N214" s="183">
        <f ca="1">SUMIF($EV$8:$FZ$9,$O$5,$EV215:$FZ215)-SUMIF($EV$8:$FZ$9,$Q$5,$EV215:$FZ215)</f>
        <v>0</v>
      </c>
      <c r="O214" s="156"/>
      <c r="P214" s="16" t="s">
        <v>25</v>
      </c>
      <c r="Q214" s="150">
        <v>0</v>
      </c>
      <c r="R214" s="150">
        <v>0</v>
      </c>
      <c r="S214" s="152" t="e">
        <v>#DIV/0!</v>
      </c>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50">
        <f t="shared" ca="1" si="526"/>
        <v>0</v>
      </c>
      <c r="AY214" s="150">
        <f>SUM(BA215:CE215)</f>
        <v>0</v>
      </c>
      <c r="AZ214" s="152" t="e">
        <f ca="1">AY214/AX214</f>
        <v>#DIV/0!</v>
      </c>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50">
        <f t="shared" ref="CF214" si="562">SUM(CI214:DM214)</f>
        <v>4</v>
      </c>
      <c r="CG214" s="150">
        <f>SUM(CI215:DM215)</f>
        <v>0</v>
      </c>
      <c r="CH214" s="152">
        <f>CG214/CF214</f>
        <v>0</v>
      </c>
      <c r="CI214" s="129"/>
      <c r="CJ214" s="129"/>
      <c r="CK214" s="129"/>
      <c r="CL214" s="129"/>
      <c r="CM214" s="129"/>
      <c r="CN214" s="129"/>
      <c r="CO214" s="129"/>
      <c r="CP214" s="101"/>
      <c r="CQ214" s="101"/>
      <c r="CR214" s="101"/>
      <c r="CS214" s="101"/>
      <c r="CT214" s="101"/>
      <c r="CU214" s="101"/>
      <c r="CV214" s="101"/>
      <c r="CW214" s="129"/>
      <c r="CX214" s="129"/>
      <c r="CY214" s="129"/>
      <c r="CZ214" s="129"/>
      <c r="DA214" s="129"/>
      <c r="DB214" s="129"/>
      <c r="DC214" s="129"/>
      <c r="DD214" s="129"/>
      <c r="DE214" s="129"/>
      <c r="DF214" s="129"/>
      <c r="DG214" s="129">
        <v>2</v>
      </c>
      <c r="DH214" s="129">
        <v>2</v>
      </c>
      <c r="DI214" s="129"/>
      <c r="DJ214" s="129"/>
      <c r="DK214" s="129"/>
      <c r="DL214" s="129"/>
      <c r="DM214" s="129"/>
      <c r="DN214" s="150">
        <f t="shared" ref="DN214" si="563">SUM(DQ214:ER214)</f>
        <v>0</v>
      </c>
      <c r="DO214" s="150">
        <f>SUM(DQ215:ER215)</f>
        <v>0</v>
      </c>
      <c r="DP214" s="152" t="e">
        <f t="shared" si="424"/>
        <v>#DIV/0!</v>
      </c>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50">
        <f t="shared" ca="1" si="477"/>
        <v>0</v>
      </c>
      <c r="ET214" s="150">
        <f t="shared" si="460"/>
        <v>4</v>
      </c>
      <c r="EU214" s="152" t="e">
        <f t="shared" ca="1" si="461"/>
        <v>#DIV/0!</v>
      </c>
      <c r="EV214" s="16"/>
      <c r="EW214" s="67"/>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50">
        <f t="shared" ref="GA214" ca="1" si="564">SUMIF($GD$8:$HG$9,$O$5,GD214:HG214)</f>
        <v>0</v>
      </c>
      <c r="GB214" s="150">
        <f t="shared" ref="GB214" si="565">SUM(GD215:HG215)</f>
        <v>0</v>
      </c>
      <c r="GC214" s="152" t="e">
        <f t="shared" ref="GC214" ca="1" si="566">GB214/GA214</f>
        <v>#DIV/0!</v>
      </c>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50"/>
      <c r="HI214" s="150">
        <v>0</v>
      </c>
      <c r="HJ214" s="152" t="e">
        <v>#DIV/0!</v>
      </c>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50"/>
      <c r="IQ214" s="150">
        <v>0</v>
      </c>
      <c r="IR214" s="152" t="e">
        <v>#DIV/0!</v>
      </c>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23"/>
      <c r="JV214" s="16"/>
      <c r="JW214" s="150"/>
      <c r="JX214" s="150">
        <v>0</v>
      </c>
      <c r="JY214" s="152" t="e">
        <v>#DIV/0!</v>
      </c>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50"/>
      <c r="LF214" s="150">
        <v>0</v>
      </c>
      <c r="LG214" s="152" t="e">
        <v>#DIV/0!</v>
      </c>
      <c r="LH214" s="16"/>
      <c r="LI214" s="16"/>
      <c r="LJ214" s="16"/>
      <c r="LK214" s="16"/>
      <c r="LL214" s="16"/>
      <c r="LM214" s="16"/>
      <c r="LN214" s="16"/>
      <c r="LO214" s="16"/>
      <c r="LP214" s="16"/>
      <c r="LQ214" s="16"/>
      <c r="LR214" s="16"/>
      <c r="LS214" s="16"/>
      <c r="LT214" s="16"/>
      <c r="LU214" s="16"/>
      <c r="LV214" s="16"/>
      <c r="LW214" s="16"/>
      <c r="LX214" s="16"/>
      <c r="LY214" s="16"/>
      <c r="LZ214" s="16"/>
      <c r="MA214" s="16"/>
      <c r="MB214" s="16"/>
      <c r="MC214" s="16"/>
      <c r="MD214" s="16"/>
      <c r="ME214" s="16"/>
      <c r="MF214" s="16"/>
      <c r="MG214" s="16"/>
      <c r="MH214" s="16"/>
      <c r="MI214" s="16"/>
      <c r="MJ214" s="16"/>
      <c r="MK214" s="16"/>
      <c r="ML214" s="16"/>
    </row>
    <row r="215" spans="1:350" ht="13.9" hidden="1" customHeight="1" outlineLevel="3" x14ac:dyDescent="0.2">
      <c r="A215" s="186"/>
      <c r="B215" s="219"/>
      <c r="C215" s="215"/>
      <c r="D215" s="217"/>
      <c r="E215" s="176"/>
      <c r="F215" s="176"/>
      <c r="G215" s="176"/>
      <c r="H215" s="171"/>
      <c r="I215" s="171"/>
      <c r="J215" s="213"/>
      <c r="K215" s="213"/>
      <c r="L215" s="173"/>
      <c r="M215" s="173"/>
      <c r="N215" s="184"/>
      <c r="O215" s="157"/>
      <c r="P215" s="17" t="s">
        <v>26</v>
      </c>
      <c r="Q215" s="151"/>
      <c r="R215" s="151"/>
      <c r="S215" s="153"/>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151"/>
      <c r="AY215" s="151"/>
      <c r="AZ215" s="153"/>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151"/>
      <c r="CG215" s="151"/>
      <c r="CH215" s="153"/>
      <c r="CI215" s="141"/>
      <c r="CJ215" s="141"/>
      <c r="CK215" s="141"/>
      <c r="CL215" s="141"/>
      <c r="CM215" s="141"/>
      <c r="CN215" s="141"/>
      <c r="CO215" s="141"/>
      <c r="CP215" s="95"/>
      <c r="CQ215" s="95"/>
      <c r="CR215" s="95"/>
      <c r="CS215" s="95"/>
      <c r="CT215" s="95"/>
      <c r="CU215" s="95"/>
      <c r="CV215" s="95"/>
      <c r="CW215" s="141"/>
      <c r="CX215" s="141"/>
      <c r="CY215" s="141"/>
      <c r="CZ215" s="141"/>
      <c r="DA215" s="141"/>
      <c r="DB215" s="141"/>
      <c r="DC215" s="141"/>
      <c r="DD215" s="141"/>
      <c r="DE215" s="141"/>
      <c r="DF215" s="141"/>
      <c r="DG215" s="141"/>
      <c r="DH215" s="141"/>
      <c r="DI215" s="141"/>
      <c r="DJ215" s="141"/>
      <c r="DK215" s="141"/>
      <c r="DL215" s="141"/>
      <c r="DM215" s="141"/>
      <c r="DN215" s="151"/>
      <c r="DO215" s="151"/>
      <c r="DP215" s="153"/>
      <c r="DQ215" s="24"/>
      <c r="DR215" s="24"/>
      <c r="DS215" s="24"/>
      <c r="DT215" s="24"/>
      <c r="DU215" s="24"/>
      <c r="DV215" s="24"/>
      <c r="DW215" s="24"/>
      <c r="DX215" s="24"/>
      <c r="DY215" s="24"/>
      <c r="DZ215" s="24"/>
      <c r="EA215" s="24"/>
      <c r="EB215" s="24"/>
      <c r="EC215" s="24"/>
      <c r="ED215" s="24"/>
      <c r="EE215" s="24"/>
      <c r="EF215" s="24"/>
      <c r="EG215" s="24"/>
      <c r="EH215" s="24"/>
      <c r="EI215" s="24"/>
      <c r="EJ215" s="24"/>
      <c r="EK215" s="24"/>
      <c r="EL215" s="24"/>
      <c r="EM215" s="24"/>
      <c r="EN215" s="24"/>
      <c r="EO215" s="24"/>
      <c r="EP215" s="24"/>
      <c r="EQ215" s="24"/>
      <c r="ER215" s="24"/>
      <c r="ES215" s="151"/>
      <c r="ET215" s="151"/>
      <c r="EU215" s="153"/>
      <c r="EV215" s="24"/>
      <c r="EW215" s="125"/>
      <c r="EX215" s="24"/>
      <c r="EY215" s="24"/>
      <c r="EZ215" s="24"/>
      <c r="FA215" s="24"/>
      <c r="FB215" s="24"/>
      <c r="FC215" s="24"/>
      <c r="FD215" s="24"/>
      <c r="FE215" s="24"/>
      <c r="FF215" s="24"/>
      <c r="FG215" s="24"/>
      <c r="FH215" s="24"/>
      <c r="FI215" s="24"/>
      <c r="FJ215" s="24"/>
      <c r="FK215" s="24"/>
      <c r="FL215" s="24"/>
      <c r="FM215" s="24"/>
      <c r="FN215" s="24"/>
      <c r="FO215" s="24">
        <v>4</v>
      </c>
      <c r="FP215" s="24"/>
      <c r="FQ215" s="24"/>
      <c r="FR215" s="24"/>
      <c r="FS215" s="24"/>
      <c r="FT215" s="24"/>
      <c r="FU215" s="24"/>
      <c r="FV215" s="24"/>
      <c r="FW215" s="24"/>
      <c r="FX215" s="24"/>
      <c r="FY215" s="24"/>
      <c r="FZ215" s="24"/>
      <c r="GA215" s="151"/>
      <c r="GB215" s="151"/>
      <c r="GC215" s="153"/>
      <c r="GD215" s="24"/>
      <c r="GE215" s="24"/>
      <c r="GF215" s="24"/>
      <c r="GG215" s="24"/>
      <c r="GH215" s="24"/>
      <c r="GI215" s="24"/>
      <c r="GJ215" s="24"/>
      <c r="GK215" s="24"/>
      <c r="GL215" s="24"/>
      <c r="GM215" s="24"/>
      <c r="GN215" s="24"/>
      <c r="GO215" s="24"/>
      <c r="GP215" s="24"/>
      <c r="GQ215" s="24"/>
      <c r="GR215" s="24"/>
      <c r="GS215" s="24"/>
      <c r="GT215" s="24"/>
      <c r="GU215" s="24"/>
      <c r="GV215" s="24"/>
      <c r="GW215" s="24"/>
      <c r="GX215" s="24"/>
      <c r="GY215" s="24"/>
      <c r="GZ215" s="24"/>
      <c r="HA215" s="24"/>
      <c r="HB215" s="24"/>
      <c r="HC215" s="24"/>
      <c r="HD215" s="24"/>
      <c r="HE215" s="24"/>
      <c r="HF215" s="24"/>
      <c r="HG215" s="24"/>
      <c r="HH215" s="151"/>
      <c r="HI215" s="151"/>
      <c r="HJ215" s="153"/>
      <c r="HK215" s="24"/>
      <c r="HL215" s="24"/>
      <c r="HM215" s="24"/>
      <c r="HN215" s="24"/>
      <c r="HO215" s="24"/>
      <c r="HP215" s="24"/>
      <c r="HQ215" s="24"/>
      <c r="HR215" s="24"/>
      <c r="HS215" s="24"/>
      <c r="HT215" s="24"/>
      <c r="HU215" s="24"/>
      <c r="HV215" s="24"/>
      <c r="HW215" s="24"/>
      <c r="HX215" s="24"/>
      <c r="HY215" s="24"/>
      <c r="HZ215" s="24"/>
      <c r="IA215" s="24"/>
      <c r="IB215" s="24"/>
      <c r="IC215" s="24"/>
      <c r="ID215" s="24"/>
      <c r="IE215" s="24"/>
      <c r="IF215" s="24"/>
      <c r="IG215" s="24"/>
      <c r="IH215" s="24"/>
      <c r="II215" s="24"/>
      <c r="IJ215" s="24"/>
      <c r="IK215" s="24"/>
      <c r="IL215" s="24"/>
      <c r="IM215" s="24"/>
      <c r="IN215" s="24"/>
      <c r="IO215" s="24"/>
      <c r="IP215" s="151"/>
      <c r="IQ215" s="151"/>
      <c r="IR215" s="153"/>
      <c r="IS215" s="24"/>
      <c r="IT215" s="24"/>
      <c r="IU215" s="24"/>
      <c r="IV215" s="24"/>
      <c r="IW215" s="24"/>
      <c r="IX215" s="24"/>
      <c r="IY215" s="24"/>
      <c r="IZ215" s="24"/>
      <c r="JA215" s="24"/>
      <c r="JB215" s="24"/>
      <c r="JC215" s="24"/>
      <c r="JD215" s="24"/>
      <c r="JE215" s="24"/>
      <c r="JF215" s="24"/>
      <c r="JG215" s="24"/>
      <c r="JH215" s="24"/>
      <c r="JI215" s="24"/>
      <c r="JJ215" s="24"/>
      <c r="JK215" s="24"/>
      <c r="JL215" s="24"/>
      <c r="JM215" s="24"/>
      <c r="JN215" s="24"/>
      <c r="JO215" s="24"/>
      <c r="JP215" s="24"/>
      <c r="JQ215" s="24"/>
      <c r="JR215" s="24"/>
      <c r="JS215" s="24"/>
      <c r="JT215" s="24"/>
      <c r="JU215" s="25"/>
      <c r="JV215" s="24"/>
      <c r="JW215" s="151"/>
      <c r="JX215" s="151"/>
      <c r="JY215" s="153"/>
      <c r="JZ215" s="24"/>
      <c r="KA215" s="24"/>
      <c r="KB215" s="24"/>
      <c r="KC215" s="24"/>
      <c r="KD215" s="24"/>
      <c r="KE215" s="24"/>
      <c r="KF215" s="24"/>
      <c r="KG215" s="24"/>
      <c r="KH215" s="24"/>
      <c r="KI215" s="24"/>
      <c r="KJ215" s="24"/>
      <c r="KK215" s="24"/>
      <c r="KL215" s="24"/>
      <c r="KM215" s="24"/>
      <c r="KN215" s="24"/>
      <c r="KO215" s="24"/>
      <c r="KP215" s="24"/>
      <c r="KQ215" s="24"/>
      <c r="KR215" s="24"/>
      <c r="KS215" s="24"/>
      <c r="KT215" s="24"/>
      <c r="KU215" s="24"/>
      <c r="KV215" s="24"/>
      <c r="KW215" s="24"/>
      <c r="KX215" s="24"/>
      <c r="KY215" s="24"/>
      <c r="KZ215" s="24"/>
      <c r="LA215" s="24"/>
      <c r="LB215" s="24"/>
      <c r="LC215" s="24"/>
      <c r="LD215" s="24"/>
      <c r="LE215" s="151"/>
      <c r="LF215" s="151"/>
      <c r="LG215" s="153"/>
      <c r="LH215" s="24"/>
      <c r="LI215" s="24"/>
      <c r="LJ215" s="24"/>
      <c r="LK215" s="24"/>
      <c r="LL215" s="24"/>
      <c r="LM215" s="24"/>
      <c r="LN215" s="24"/>
      <c r="LO215" s="24"/>
      <c r="LP215" s="24"/>
      <c r="LQ215" s="24"/>
      <c r="LR215" s="24"/>
      <c r="LS215" s="24"/>
      <c r="LT215" s="24"/>
      <c r="LU215" s="24"/>
      <c r="LV215" s="24"/>
      <c r="LW215" s="24"/>
      <c r="LX215" s="24"/>
      <c r="LY215" s="24"/>
      <c r="LZ215" s="24"/>
      <c r="MA215" s="24"/>
      <c r="MB215" s="24"/>
      <c r="MC215" s="24"/>
      <c r="MD215" s="24"/>
      <c r="ME215" s="24"/>
      <c r="MF215" s="24"/>
      <c r="MG215" s="24"/>
      <c r="MH215" s="24"/>
      <c r="MI215" s="24"/>
      <c r="MJ215" s="24"/>
      <c r="MK215" s="24"/>
      <c r="ML215" s="24"/>
    </row>
    <row r="216" spans="1:350" ht="13.9" hidden="1" customHeight="1" outlineLevel="3" x14ac:dyDescent="0.2">
      <c r="A216" s="185" t="s">
        <v>181</v>
      </c>
      <c r="B216" s="218" t="s">
        <v>1079</v>
      </c>
      <c r="C216" s="214" t="s">
        <v>99</v>
      </c>
      <c r="D216" s="216">
        <v>5</v>
      </c>
      <c r="E216" s="175"/>
      <c r="F216" s="175">
        <f>D216-E216</f>
        <v>5</v>
      </c>
      <c r="G216" s="175" t="s">
        <v>844</v>
      </c>
      <c r="H216" s="170" t="s">
        <v>909</v>
      </c>
      <c r="I216" s="170" t="s">
        <v>896</v>
      </c>
      <c r="J216" s="212">
        <f ca="1">E216+Q216+AX216+CF216+DN216+ES216+GA216+HH216+IP216+JW216+LE216</f>
        <v>5</v>
      </c>
      <c r="K216" s="212">
        <f>E216+R216+AY216+CG216+DO216+ET216+GB216+HI216+IQ216+JX216+LF216</f>
        <v>5</v>
      </c>
      <c r="L216" s="172">
        <f ca="1">K216/J216</f>
        <v>1</v>
      </c>
      <c r="M216" s="172">
        <f>K216/D216</f>
        <v>1</v>
      </c>
      <c r="N216" s="183">
        <f ca="1">SUMIF($EV$8:$FZ$9,$O$5,$EV217:$FZ217)-SUMIF($EV$8:$FZ$9,$Q$5,$EV217:$FZ217)</f>
        <v>0</v>
      </c>
      <c r="O216" s="156"/>
      <c r="P216" s="16" t="s">
        <v>25</v>
      </c>
      <c r="Q216" s="150">
        <v>0</v>
      </c>
      <c r="R216" s="150">
        <v>0</v>
      </c>
      <c r="S216" s="152" t="e">
        <v>#DIV/0!</v>
      </c>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50">
        <f t="shared" ca="1" si="526"/>
        <v>0</v>
      </c>
      <c r="AY216" s="150">
        <f>SUM(BA217:CE217)</f>
        <v>0</v>
      </c>
      <c r="AZ216" s="152" t="e">
        <f ca="1">AY216/AX216</f>
        <v>#DIV/0!</v>
      </c>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50">
        <f t="shared" ref="CF216" si="567">SUM(CI216:DM216)</f>
        <v>0</v>
      </c>
      <c r="CG216" s="150">
        <f>SUM(CI217:DM217)</f>
        <v>0</v>
      </c>
      <c r="CH216" s="152" t="e">
        <f>CG216/CF216</f>
        <v>#DIV/0!</v>
      </c>
      <c r="CI216" s="129"/>
      <c r="CJ216" s="129"/>
      <c r="CK216" s="129"/>
      <c r="CL216" s="129"/>
      <c r="CM216" s="129"/>
      <c r="CN216" s="129"/>
      <c r="CO216" s="129"/>
      <c r="CP216" s="101"/>
      <c r="CQ216" s="101"/>
      <c r="CR216" s="101"/>
      <c r="CS216" s="101"/>
      <c r="CT216" s="101"/>
      <c r="CU216" s="101"/>
      <c r="CV216" s="101"/>
      <c r="CW216" s="129"/>
      <c r="CX216" s="129"/>
      <c r="CY216" s="129"/>
      <c r="CZ216" s="129"/>
      <c r="DA216" s="129"/>
      <c r="DB216" s="129"/>
      <c r="DC216" s="129"/>
      <c r="DD216" s="129"/>
      <c r="DE216" s="129"/>
      <c r="DF216" s="129"/>
      <c r="DG216" s="129"/>
      <c r="DH216" s="129"/>
      <c r="DI216" s="129"/>
      <c r="DJ216" s="129"/>
      <c r="DK216" s="129"/>
      <c r="DL216" s="129"/>
      <c r="DM216" s="129"/>
      <c r="DN216" s="150">
        <f t="shared" ref="DN216" si="568">SUM(DQ216:ER216)</f>
        <v>5</v>
      </c>
      <c r="DO216" s="150">
        <f>SUM(DQ217:ER217)</f>
        <v>0</v>
      </c>
      <c r="DP216" s="152">
        <f t="shared" si="424"/>
        <v>0</v>
      </c>
      <c r="DQ216" s="16"/>
      <c r="DR216" s="16"/>
      <c r="DS216" s="16"/>
      <c r="DT216" s="16"/>
      <c r="DU216" s="16"/>
      <c r="DV216" s="16"/>
      <c r="DW216" s="16"/>
      <c r="DX216" s="16"/>
      <c r="DY216" s="16"/>
      <c r="DZ216" s="16"/>
      <c r="EA216" s="16">
        <v>2</v>
      </c>
      <c r="EB216" s="16">
        <v>2</v>
      </c>
      <c r="EC216" s="16">
        <v>1</v>
      </c>
      <c r="ED216" s="16"/>
      <c r="EE216" s="16"/>
      <c r="EF216" s="16"/>
      <c r="EG216" s="16"/>
      <c r="EH216" s="16"/>
      <c r="EI216" s="16"/>
      <c r="EJ216" s="16"/>
      <c r="EK216" s="16"/>
      <c r="EL216" s="16"/>
      <c r="EM216" s="16"/>
      <c r="EN216" s="16"/>
      <c r="EO216" s="16"/>
      <c r="EP216" s="16"/>
      <c r="EQ216" s="16"/>
      <c r="ER216" s="16"/>
      <c r="ES216" s="150">
        <f t="shared" ca="1" si="477"/>
        <v>0</v>
      </c>
      <c r="ET216" s="150">
        <f t="shared" si="460"/>
        <v>5</v>
      </c>
      <c r="EU216" s="152" t="e">
        <f t="shared" ca="1" si="461"/>
        <v>#DIV/0!</v>
      </c>
      <c r="EV216" s="16"/>
      <c r="EW216" s="67"/>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50">
        <f t="shared" ref="GA216" ca="1" si="569">SUMIF($GD$8:$HG$9,$O$5,GD216:HG216)</f>
        <v>0</v>
      </c>
      <c r="GB216" s="150">
        <f t="shared" ref="GB216" si="570">SUM(GD217:HG217)</f>
        <v>0</v>
      </c>
      <c r="GC216" s="152" t="e">
        <f t="shared" ref="GC216" ca="1" si="571">GB216/GA216</f>
        <v>#DIV/0!</v>
      </c>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50"/>
      <c r="HI216" s="150">
        <v>0</v>
      </c>
      <c r="HJ216" s="152" t="e">
        <v>#DIV/0!</v>
      </c>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50"/>
      <c r="IQ216" s="150">
        <v>0</v>
      </c>
      <c r="IR216" s="152" t="e">
        <v>#DIV/0!</v>
      </c>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23"/>
      <c r="JV216" s="16"/>
      <c r="JW216" s="150"/>
      <c r="JX216" s="150">
        <v>0</v>
      </c>
      <c r="JY216" s="152" t="e">
        <v>#DIV/0!</v>
      </c>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50"/>
      <c r="LF216" s="150">
        <v>0</v>
      </c>
      <c r="LG216" s="152" t="e">
        <v>#DIV/0!</v>
      </c>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row>
    <row r="217" spans="1:350" ht="13.9" hidden="1" customHeight="1" outlineLevel="3" x14ac:dyDescent="0.2">
      <c r="A217" s="186"/>
      <c r="B217" s="219"/>
      <c r="C217" s="215"/>
      <c r="D217" s="217"/>
      <c r="E217" s="176"/>
      <c r="F217" s="176"/>
      <c r="G217" s="176"/>
      <c r="H217" s="171"/>
      <c r="I217" s="171"/>
      <c r="J217" s="213"/>
      <c r="K217" s="213"/>
      <c r="L217" s="173"/>
      <c r="M217" s="173"/>
      <c r="N217" s="184"/>
      <c r="O217" s="157"/>
      <c r="P217" s="17" t="s">
        <v>26</v>
      </c>
      <c r="Q217" s="151"/>
      <c r="R217" s="151"/>
      <c r="S217" s="153"/>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151"/>
      <c r="AY217" s="151"/>
      <c r="AZ217" s="153"/>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151"/>
      <c r="CG217" s="151"/>
      <c r="CH217" s="153"/>
      <c r="CI217" s="141"/>
      <c r="CJ217" s="141"/>
      <c r="CK217" s="141"/>
      <c r="CL217" s="141"/>
      <c r="CM217" s="141"/>
      <c r="CN217" s="141"/>
      <c r="CO217" s="141"/>
      <c r="CP217" s="95"/>
      <c r="CQ217" s="95"/>
      <c r="CR217" s="95"/>
      <c r="CS217" s="95"/>
      <c r="CT217" s="95"/>
      <c r="CU217" s="95"/>
      <c r="CV217" s="95"/>
      <c r="CW217" s="141"/>
      <c r="CX217" s="141"/>
      <c r="CY217" s="141"/>
      <c r="CZ217" s="141"/>
      <c r="DA217" s="141"/>
      <c r="DB217" s="141"/>
      <c r="DC217" s="141"/>
      <c r="DD217" s="141"/>
      <c r="DE217" s="141"/>
      <c r="DF217" s="141"/>
      <c r="DG217" s="141"/>
      <c r="DH217" s="141"/>
      <c r="DI217" s="141"/>
      <c r="DJ217" s="141"/>
      <c r="DK217" s="141"/>
      <c r="DL217" s="141"/>
      <c r="DM217" s="141"/>
      <c r="DN217" s="151"/>
      <c r="DO217" s="151"/>
      <c r="DP217" s="153"/>
      <c r="DQ217" s="24"/>
      <c r="DR217" s="24"/>
      <c r="DS217" s="24"/>
      <c r="DT217" s="24"/>
      <c r="DU217" s="24"/>
      <c r="DV217" s="24"/>
      <c r="DW217" s="24"/>
      <c r="DX217" s="24"/>
      <c r="DY217" s="24"/>
      <c r="DZ217" s="24"/>
      <c r="EA217" s="24"/>
      <c r="EB217" s="24"/>
      <c r="EC217" s="24"/>
      <c r="ED217" s="24"/>
      <c r="EE217" s="24"/>
      <c r="EF217" s="24"/>
      <c r="EG217" s="24"/>
      <c r="EH217" s="24"/>
      <c r="EI217" s="24"/>
      <c r="EJ217" s="24"/>
      <c r="EK217" s="24"/>
      <c r="EL217" s="24"/>
      <c r="EM217" s="24"/>
      <c r="EN217" s="24"/>
      <c r="EO217" s="24"/>
      <c r="EP217" s="24"/>
      <c r="EQ217" s="24"/>
      <c r="ER217" s="24"/>
      <c r="ES217" s="151"/>
      <c r="ET217" s="151"/>
      <c r="EU217" s="153"/>
      <c r="EV217" s="24"/>
      <c r="EW217" s="125"/>
      <c r="EX217" s="24"/>
      <c r="EY217" s="24"/>
      <c r="EZ217" s="24"/>
      <c r="FA217" s="24"/>
      <c r="FB217" s="24"/>
      <c r="FC217" s="24"/>
      <c r="FD217" s="24"/>
      <c r="FE217" s="24"/>
      <c r="FF217" s="24"/>
      <c r="FG217" s="24"/>
      <c r="FH217" s="24"/>
      <c r="FI217" s="24"/>
      <c r="FJ217" s="24"/>
      <c r="FK217" s="24"/>
      <c r="FL217" s="24"/>
      <c r="FM217" s="24"/>
      <c r="FN217" s="24"/>
      <c r="FO217" s="24"/>
      <c r="FP217" s="24"/>
      <c r="FQ217" s="24"/>
      <c r="FR217" s="24"/>
      <c r="FS217" s="24"/>
      <c r="FT217" s="24"/>
      <c r="FU217" s="24">
        <v>5</v>
      </c>
      <c r="FV217" s="24"/>
      <c r="FW217" s="24"/>
      <c r="FX217" s="24"/>
      <c r="FY217" s="24"/>
      <c r="FZ217" s="24"/>
      <c r="GA217" s="151"/>
      <c r="GB217" s="151"/>
      <c r="GC217" s="153"/>
      <c r="GD217" s="24"/>
      <c r="GE217" s="24"/>
      <c r="GF217" s="24"/>
      <c r="GG217" s="24"/>
      <c r="GH217" s="24"/>
      <c r="GI217" s="24"/>
      <c r="GJ217" s="24"/>
      <c r="GK217" s="24"/>
      <c r="GL217" s="24"/>
      <c r="GM217" s="24"/>
      <c r="GN217" s="24"/>
      <c r="GO217" s="24"/>
      <c r="GP217" s="24"/>
      <c r="GQ217" s="24"/>
      <c r="GR217" s="24"/>
      <c r="GS217" s="24"/>
      <c r="GT217" s="24"/>
      <c r="GU217" s="24"/>
      <c r="GV217" s="24"/>
      <c r="GW217" s="24"/>
      <c r="GX217" s="24"/>
      <c r="GY217" s="24"/>
      <c r="GZ217" s="24"/>
      <c r="HA217" s="24"/>
      <c r="HB217" s="24"/>
      <c r="HC217" s="24"/>
      <c r="HD217" s="24"/>
      <c r="HE217" s="24"/>
      <c r="HF217" s="24"/>
      <c r="HG217" s="24"/>
      <c r="HH217" s="151"/>
      <c r="HI217" s="151"/>
      <c r="HJ217" s="153"/>
      <c r="HK217" s="24"/>
      <c r="HL217" s="24"/>
      <c r="HM217" s="24"/>
      <c r="HN217" s="24"/>
      <c r="HO217" s="24"/>
      <c r="HP217" s="24"/>
      <c r="HQ217" s="24"/>
      <c r="HR217" s="24"/>
      <c r="HS217" s="24"/>
      <c r="HT217" s="24"/>
      <c r="HU217" s="24"/>
      <c r="HV217" s="24"/>
      <c r="HW217" s="24"/>
      <c r="HX217" s="24"/>
      <c r="HY217" s="24"/>
      <c r="HZ217" s="24"/>
      <c r="IA217" s="24"/>
      <c r="IB217" s="24"/>
      <c r="IC217" s="24"/>
      <c r="ID217" s="24"/>
      <c r="IE217" s="24"/>
      <c r="IF217" s="24"/>
      <c r="IG217" s="24"/>
      <c r="IH217" s="24"/>
      <c r="II217" s="24"/>
      <c r="IJ217" s="24"/>
      <c r="IK217" s="24"/>
      <c r="IL217" s="24"/>
      <c r="IM217" s="24"/>
      <c r="IN217" s="24"/>
      <c r="IO217" s="24"/>
      <c r="IP217" s="151"/>
      <c r="IQ217" s="151"/>
      <c r="IR217" s="153"/>
      <c r="IS217" s="24"/>
      <c r="IT217" s="24"/>
      <c r="IU217" s="24"/>
      <c r="IV217" s="24"/>
      <c r="IW217" s="24"/>
      <c r="IX217" s="24"/>
      <c r="IY217" s="24"/>
      <c r="IZ217" s="24"/>
      <c r="JA217" s="24"/>
      <c r="JB217" s="24"/>
      <c r="JC217" s="24"/>
      <c r="JD217" s="24"/>
      <c r="JE217" s="24"/>
      <c r="JF217" s="24"/>
      <c r="JG217" s="24"/>
      <c r="JH217" s="24"/>
      <c r="JI217" s="24"/>
      <c r="JJ217" s="24"/>
      <c r="JK217" s="24"/>
      <c r="JL217" s="24"/>
      <c r="JM217" s="24"/>
      <c r="JN217" s="24"/>
      <c r="JO217" s="24"/>
      <c r="JP217" s="24"/>
      <c r="JQ217" s="24"/>
      <c r="JR217" s="24"/>
      <c r="JS217" s="24"/>
      <c r="JT217" s="24"/>
      <c r="JU217" s="25"/>
      <c r="JV217" s="24"/>
      <c r="JW217" s="151"/>
      <c r="JX217" s="151"/>
      <c r="JY217" s="153"/>
      <c r="JZ217" s="24"/>
      <c r="KA217" s="24"/>
      <c r="KB217" s="24"/>
      <c r="KC217" s="24"/>
      <c r="KD217" s="24"/>
      <c r="KE217" s="24"/>
      <c r="KF217" s="24"/>
      <c r="KG217" s="24"/>
      <c r="KH217" s="24"/>
      <c r="KI217" s="24"/>
      <c r="KJ217" s="24"/>
      <c r="KK217" s="24"/>
      <c r="KL217" s="24"/>
      <c r="KM217" s="24"/>
      <c r="KN217" s="24"/>
      <c r="KO217" s="24"/>
      <c r="KP217" s="24"/>
      <c r="KQ217" s="24"/>
      <c r="KR217" s="24"/>
      <c r="KS217" s="24"/>
      <c r="KT217" s="24"/>
      <c r="KU217" s="24"/>
      <c r="KV217" s="24"/>
      <c r="KW217" s="24"/>
      <c r="KX217" s="24"/>
      <c r="KY217" s="24"/>
      <c r="KZ217" s="24"/>
      <c r="LA217" s="24"/>
      <c r="LB217" s="24"/>
      <c r="LC217" s="24"/>
      <c r="LD217" s="24"/>
      <c r="LE217" s="151"/>
      <c r="LF217" s="151"/>
      <c r="LG217" s="153"/>
      <c r="LH217" s="24"/>
      <c r="LI217" s="24"/>
      <c r="LJ217" s="24"/>
      <c r="LK217" s="24"/>
      <c r="LL217" s="24"/>
      <c r="LM217" s="24"/>
      <c r="LN217" s="24"/>
      <c r="LO217" s="24"/>
      <c r="LP217" s="24"/>
      <c r="LQ217" s="24"/>
      <c r="LR217" s="24"/>
      <c r="LS217" s="24"/>
      <c r="LT217" s="24"/>
      <c r="LU217" s="24"/>
      <c r="LV217" s="24"/>
      <c r="LW217" s="24"/>
      <c r="LX217" s="24"/>
      <c r="LY217" s="24"/>
      <c r="LZ217" s="24"/>
      <c r="MA217" s="24"/>
      <c r="MB217" s="24"/>
      <c r="MC217" s="24"/>
      <c r="MD217" s="24"/>
      <c r="ME217" s="24"/>
      <c r="MF217" s="24"/>
      <c r="MG217" s="24"/>
      <c r="MH217" s="24"/>
      <c r="MI217" s="24"/>
      <c r="MJ217" s="24"/>
      <c r="MK217" s="24"/>
      <c r="ML217" s="24"/>
    </row>
    <row r="218" spans="1:350" ht="13.9" hidden="1" customHeight="1" outlineLevel="3" x14ac:dyDescent="0.2">
      <c r="A218" s="185" t="s">
        <v>182</v>
      </c>
      <c r="B218" s="218" t="s">
        <v>805</v>
      </c>
      <c r="C218" s="214" t="s">
        <v>38</v>
      </c>
      <c r="D218" s="216">
        <v>6.3</v>
      </c>
      <c r="E218" s="175"/>
      <c r="F218" s="175">
        <f>D218-E218</f>
        <v>6.3</v>
      </c>
      <c r="G218" s="175" t="s">
        <v>844</v>
      </c>
      <c r="H218" s="170" t="s">
        <v>896</v>
      </c>
      <c r="I218" s="170" t="s">
        <v>976</v>
      </c>
      <c r="J218" s="212">
        <f ca="1">E218+Q218+AX218+CF218+DN218+ES218+GA218+HH218+IP218+JW218+LE218</f>
        <v>6.3</v>
      </c>
      <c r="K218" s="212">
        <f>E218+R218+AY218+CG218+DO218+ET218+GB218+HI218+IQ218+JX218+LF218</f>
        <v>6.3</v>
      </c>
      <c r="L218" s="172">
        <f ca="1">K218/J218</f>
        <v>1</v>
      </c>
      <c r="M218" s="172">
        <f>K218/D218</f>
        <v>1</v>
      </c>
      <c r="N218" s="183">
        <f ca="1">SUMIF($EV$8:$FZ$9,$O$5,$EV219:$FZ219)-SUMIF($EV$8:$FZ$9,$Q$5,$EV219:$FZ219)</f>
        <v>0</v>
      </c>
      <c r="O218" s="156"/>
      <c r="P218" s="16" t="s">
        <v>25</v>
      </c>
      <c r="Q218" s="150">
        <v>0</v>
      </c>
      <c r="R218" s="150">
        <v>0</v>
      </c>
      <c r="S218" s="152" t="e">
        <v>#DIV/0!</v>
      </c>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50">
        <f t="shared" ca="1" si="526"/>
        <v>0</v>
      </c>
      <c r="AY218" s="150">
        <f>SUM(BA219:CE219)</f>
        <v>0</v>
      </c>
      <c r="AZ218" s="152" t="e">
        <f ca="1">AY218/AX218</f>
        <v>#DIV/0!</v>
      </c>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50">
        <f t="shared" ref="CF218" si="572">SUM(CI218:DM218)</f>
        <v>0</v>
      </c>
      <c r="CG218" s="150">
        <f>SUM(CI219:DM219)</f>
        <v>0</v>
      </c>
      <c r="CH218" s="152" t="e">
        <f>CG218/CF218</f>
        <v>#DIV/0!</v>
      </c>
      <c r="CI218" s="129"/>
      <c r="CJ218" s="129"/>
      <c r="CK218" s="129"/>
      <c r="CL218" s="129"/>
      <c r="CM218" s="129"/>
      <c r="CN218" s="129"/>
      <c r="CO218" s="129"/>
      <c r="CP218" s="101"/>
      <c r="CQ218" s="101"/>
      <c r="CR218" s="101"/>
      <c r="CS218" s="101"/>
      <c r="CT218" s="101"/>
      <c r="CU218" s="101"/>
      <c r="CV218" s="101"/>
      <c r="CW218" s="129"/>
      <c r="CX218" s="129"/>
      <c r="CY218" s="129"/>
      <c r="CZ218" s="129"/>
      <c r="DA218" s="129"/>
      <c r="DB218" s="129"/>
      <c r="DC218" s="129"/>
      <c r="DD218" s="129"/>
      <c r="DE218" s="129"/>
      <c r="DF218" s="129"/>
      <c r="DG218" s="129"/>
      <c r="DH218" s="129"/>
      <c r="DI218" s="129"/>
      <c r="DJ218" s="129"/>
      <c r="DK218" s="129"/>
      <c r="DL218" s="129"/>
      <c r="DM218" s="129"/>
      <c r="DN218" s="150">
        <f t="shared" ref="DN218" si="573">SUM(DQ218:ER218)</f>
        <v>6.3</v>
      </c>
      <c r="DO218" s="150">
        <f>SUM(DQ219:ER219)</f>
        <v>0</v>
      </c>
      <c r="DP218" s="152">
        <f t="shared" si="424"/>
        <v>0</v>
      </c>
      <c r="DQ218" s="16"/>
      <c r="DR218" s="16"/>
      <c r="DS218" s="16"/>
      <c r="DT218" s="16"/>
      <c r="DU218" s="16"/>
      <c r="DV218" s="16"/>
      <c r="DW218" s="16"/>
      <c r="DX218" s="16"/>
      <c r="DY218" s="16"/>
      <c r="DZ218" s="16"/>
      <c r="EA218" s="16"/>
      <c r="EB218" s="16"/>
      <c r="EC218" s="16"/>
      <c r="ED218" s="16">
        <v>2</v>
      </c>
      <c r="EE218" s="16">
        <v>2</v>
      </c>
      <c r="EF218" s="16">
        <v>2.2999999999999998</v>
      </c>
      <c r="EG218" s="16"/>
      <c r="EH218" s="16"/>
      <c r="EI218" s="16"/>
      <c r="EJ218" s="16"/>
      <c r="EK218" s="16"/>
      <c r="EL218" s="16"/>
      <c r="EM218" s="16"/>
      <c r="EN218" s="16"/>
      <c r="EO218" s="16"/>
      <c r="EP218" s="16"/>
      <c r="EQ218" s="16"/>
      <c r="ER218" s="16"/>
      <c r="ES218" s="150">
        <f t="shared" ca="1" si="477"/>
        <v>0</v>
      </c>
      <c r="ET218" s="150">
        <f t="shared" si="460"/>
        <v>6.3</v>
      </c>
      <c r="EU218" s="152" t="e">
        <f t="shared" ca="1" si="461"/>
        <v>#DIV/0!</v>
      </c>
      <c r="EV218" s="16"/>
      <c r="EW218" s="67"/>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50">
        <f t="shared" ref="GA218" ca="1" si="574">SUMIF($GD$8:$HG$9,$O$5,GD218:HG218)</f>
        <v>0</v>
      </c>
      <c r="GB218" s="150">
        <f t="shared" ref="GB218" si="575">SUM(GD219:HG219)</f>
        <v>0</v>
      </c>
      <c r="GC218" s="152" t="e">
        <f t="shared" ref="GC218" ca="1" si="576">GB218/GA218</f>
        <v>#DIV/0!</v>
      </c>
      <c r="GD218" s="16"/>
      <c r="GE218" s="16"/>
      <c r="GF218" s="16"/>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c r="HF218" s="16"/>
      <c r="HG218" s="16"/>
      <c r="HH218" s="150"/>
      <c r="HI218" s="150">
        <v>0</v>
      </c>
      <c r="HJ218" s="152" t="e">
        <v>#DIV/0!</v>
      </c>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50"/>
      <c r="IQ218" s="150">
        <v>0</v>
      </c>
      <c r="IR218" s="152" t="e">
        <v>#DIV/0!</v>
      </c>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23"/>
      <c r="JV218" s="16"/>
      <c r="JW218" s="150"/>
      <c r="JX218" s="150">
        <v>0</v>
      </c>
      <c r="JY218" s="152" t="e">
        <v>#DIV/0!</v>
      </c>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50"/>
      <c r="LF218" s="150">
        <v>0</v>
      </c>
      <c r="LG218" s="152" t="e">
        <v>#DIV/0!</v>
      </c>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row>
    <row r="219" spans="1:350" ht="13.9" hidden="1" customHeight="1" outlineLevel="3" x14ac:dyDescent="0.2">
      <c r="A219" s="186"/>
      <c r="B219" s="219"/>
      <c r="C219" s="215"/>
      <c r="D219" s="217"/>
      <c r="E219" s="176"/>
      <c r="F219" s="176"/>
      <c r="G219" s="176"/>
      <c r="H219" s="171"/>
      <c r="I219" s="171"/>
      <c r="J219" s="213"/>
      <c r="K219" s="213"/>
      <c r="L219" s="173"/>
      <c r="M219" s="173"/>
      <c r="N219" s="184"/>
      <c r="O219" s="157"/>
      <c r="P219" s="17" t="s">
        <v>26</v>
      </c>
      <c r="Q219" s="151"/>
      <c r="R219" s="151"/>
      <c r="S219" s="153"/>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151"/>
      <c r="AY219" s="151"/>
      <c r="AZ219" s="153"/>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151"/>
      <c r="CG219" s="151"/>
      <c r="CH219" s="153"/>
      <c r="CI219" s="141"/>
      <c r="CJ219" s="141"/>
      <c r="CK219" s="141"/>
      <c r="CL219" s="141"/>
      <c r="CM219" s="141"/>
      <c r="CN219" s="141"/>
      <c r="CO219" s="141"/>
      <c r="CP219" s="95"/>
      <c r="CQ219" s="95"/>
      <c r="CR219" s="95"/>
      <c r="CS219" s="95"/>
      <c r="CT219" s="95"/>
      <c r="CU219" s="95"/>
      <c r="CV219" s="95"/>
      <c r="CW219" s="141"/>
      <c r="CX219" s="141"/>
      <c r="CY219" s="141"/>
      <c r="CZ219" s="141"/>
      <c r="DA219" s="141"/>
      <c r="DB219" s="141"/>
      <c r="DC219" s="141"/>
      <c r="DD219" s="141"/>
      <c r="DE219" s="141"/>
      <c r="DF219" s="141"/>
      <c r="DG219" s="141"/>
      <c r="DH219" s="141"/>
      <c r="DI219" s="141"/>
      <c r="DJ219" s="141"/>
      <c r="DK219" s="141"/>
      <c r="DL219" s="141"/>
      <c r="DM219" s="141"/>
      <c r="DN219" s="151"/>
      <c r="DO219" s="151"/>
      <c r="DP219" s="153"/>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151"/>
      <c r="ET219" s="151"/>
      <c r="EU219" s="153"/>
      <c r="EV219" s="24"/>
      <c r="EW219" s="125"/>
      <c r="EX219" s="24"/>
      <c r="EY219" s="24"/>
      <c r="EZ219" s="24"/>
      <c r="FA219" s="24"/>
      <c r="FB219" s="24"/>
      <c r="FC219" s="24"/>
      <c r="FD219" s="24"/>
      <c r="FE219" s="24"/>
      <c r="FF219" s="24"/>
      <c r="FG219" s="24"/>
      <c r="FH219" s="24"/>
      <c r="FI219" s="24"/>
      <c r="FJ219" s="24"/>
      <c r="FK219" s="24"/>
      <c r="FL219" s="24"/>
      <c r="FM219" s="24"/>
      <c r="FN219" s="24"/>
      <c r="FO219" s="24"/>
      <c r="FP219" s="24"/>
      <c r="FQ219" s="24"/>
      <c r="FR219" s="24"/>
      <c r="FS219" s="24"/>
      <c r="FT219" s="24"/>
      <c r="FU219" s="76">
        <v>6.3</v>
      </c>
      <c r="FV219" s="24"/>
      <c r="FW219" s="24"/>
      <c r="FX219" s="24"/>
      <c r="FY219" s="24"/>
      <c r="FZ219" s="24"/>
      <c r="GA219" s="151"/>
      <c r="GB219" s="151"/>
      <c r="GC219" s="153"/>
      <c r="GD219" s="24"/>
      <c r="GE219" s="24"/>
      <c r="GF219" s="24"/>
      <c r="GG219" s="24"/>
      <c r="GH219" s="24"/>
      <c r="GI219" s="24"/>
      <c r="GJ219" s="24"/>
      <c r="GK219" s="24"/>
      <c r="GL219" s="24"/>
      <c r="GM219" s="24"/>
      <c r="GN219" s="24"/>
      <c r="GO219" s="24"/>
      <c r="GP219" s="24"/>
      <c r="GQ219" s="24"/>
      <c r="GR219" s="24"/>
      <c r="GS219" s="24"/>
      <c r="GT219" s="24"/>
      <c r="GU219" s="24"/>
      <c r="GV219" s="24"/>
      <c r="GW219" s="24"/>
      <c r="GX219" s="24"/>
      <c r="GY219" s="24"/>
      <c r="GZ219" s="24"/>
      <c r="HA219" s="24"/>
      <c r="HB219" s="24"/>
      <c r="HC219" s="24"/>
      <c r="HD219" s="24"/>
      <c r="HE219" s="24"/>
      <c r="HF219" s="24"/>
      <c r="HG219" s="24"/>
      <c r="HH219" s="151"/>
      <c r="HI219" s="151"/>
      <c r="HJ219" s="153"/>
      <c r="HK219" s="24"/>
      <c r="HL219" s="24"/>
      <c r="HM219" s="24"/>
      <c r="HN219" s="24"/>
      <c r="HO219" s="24"/>
      <c r="HP219" s="24"/>
      <c r="HQ219" s="24"/>
      <c r="HR219" s="24"/>
      <c r="HS219" s="24"/>
      <c r="HT219" s="24"/>
      <c r="HU219" s="24"/>
      <c r="HV219" s="24"/>
      <c r="HW219" s="24"/>
      <c r="HX219" s="24"/>
      <c r="HY219" s="24"/>
      <c r="HZ219" s="24"/>
      <c r="IA219" s="24"/>
      <c r="IB219" s="24"/>
      <c r="IC219" s="24"/>
      <c r="ID219" s="24"/>
      <c r="IE219" s="24"/>
      <c r="IF219" s="24"/>
      <c r="IG219" s="24"/>
      <c r="IH219" s="24"/>
      <c r="II219" s="24"/>
      <c r="IJ219" s="24"/>
      <c r="IK219" s="24"/>
      <c r="IL219" s="24"/>
      <c r="IM219" s="24"/>
      <c r="IN219" s="24"/>
      <c r="IO219" s="24"/>
      <c r="IP219" s="151"/>
      <c r="IQ219" s="151"/>
      <c r="IR219" s="153"/>
      <c r="IS219" s="24"/>
      <c r="IT219" s="24"/>
      <c r="IU219" s="24"/>
      <c r="IV219" s="24"/>
      <c r="IW219" s="24"/>
      <c r="IX219" s="24"/>
      <c r="IY219" s="24"/>
      <c r="IZ219" s="24"/>
      <c r="JA219" s="24"/>
      <c r="JB219" s="24"/>
      <c r="JC219" s="24"/>
      <c r="JD219" s="24"/>
      <c r="JE219" s="24"/>
      <c r="JF219" s="24"/>
      <c r="JG219" s="24"/>
      <c r="JH219" s="24"/>
      <c r="JI219" s="24"/>
      <c r="JJ219" s="24"/>
      <c r="JK219" s="24"/>
      <c r="JL219" s="24"/>
      <c r="JM219" s="24"/>
      <c r="JN219" s="24"/>
      <c r="JO219" s="24"/>
      <c r="JP219" s="24"/>
      <c r="JQ219" s="24"/>
      <c r="JR219" s="24"/>
      <c r="JS219" s="24"/>
      <c r="JT219" s="24"/>
      <c r="JU219" s="25"/>
      <c r="JV219" s="24"/>
      <c r="JW219" s="151"/>
      <c r="JX219" s="151"/>
      <c r="JY219" s="153"/>
      <c r="JZ219" s="24"/>
      <c r="KA219" s="24"/>
      <c r="KB219" s="24"/>
      <c r="KC219" s="24"/>
      <c r="KD219" s="24"/>
      <c r="KE219" s="24"/>
      <c r="KF219" s="24"/>
      <c r="KG219" s="24"/>
      <c r="KH219" s="24"/>
      <c r="KI219" s="24"/>
      <c r="KJ219" s="24"/>
      <c r="KK219" s="24"/>
      <c r="KL219" s="24"/>
      <c r="KM219" s="24"/>
      <c r="KN219" s="24"/>
      <c r="KO219" s="24"/>
      <c r="KP219" s="24"/>
      <c r="KQ219" s="24"/>
      <c r="KR219" s="24"/>
      <c r="KS219" s="24"/>
      <c r="KT219" s="24"/>
      <c r="KU219" s="24"/>
      <c r="KV219" s="24"/>
      <c r="KW219" s="24"/>
      <c r="KX219" s="24"/>
      <c r="KY219" s="24"/>
      <c r="KZ219" s="24"/>
      <c r="LA219" s="24"/>
      <c r="LB219" s="24"/>
      <c r="LC219" s="24"/>
      <c r="LD219" s="24"/>
      <c r="LE219" s="151"/>
      <c r="LF219" s="151"/>
      <c r="LG219" s="153"/>
      <c r="LH219" s="24"/>
      <c r="LI219" s="24"/>
      <c r="LJ219" s="24"/>
      <c r="LK219" s="24"/>
      <c r="LL219" s="24"/>
      <c r="LM219" s="24"/>
      <c r="LN219" s="24"/>
      <c r="LO219" s="24"/>
      <c r="LP219" s="24"/>
      <c r="LQ219" s="24"/>
      <c r="LR219" s="24"/>
      <c r="LS219" s="24"/>
      <c r="LT219" s="24"/>
      <c r="LU219" s="24"/>
      <c r="LV219" s="24"/>
      <c r="LW219" s="24"/>
      <c r="LX219" s="24"/>
      <c r="LY219" s="24"/>
      <c r="LZ219" s="24"/>
      <c r="MA219" s="24"/>
      <c r="MB219" s="24"/>
      <c r="MC219" s="24"/>
      <c r="MD219" s="24"/>
      <c r="ME219" s="24"/>
      <c r="MF219" s="24"/>
      <c r="MG219" s="24"/>
      <c r="MH219" s="24"/>
      <c r="MI219" s="24"/>
      <c r="MJ219" s="24"/>
      <c r="MK219" s="24"/>
      <c r="ML219" s="24"/>
    </row>
    <row r="220" spans="1:350" ht="13.9" hidden="1" customHeight="1" outlineLevel="3" x14ac:dyDescent="0.2">
      <c r="A220" s="185" t="s">
        <v>183</v>
      </c>
      <c r="B220" s="218" t="s">
        <v>116</v>
      </c>
      <c r="C220" s="214" t="s">
        <v>37</v>
      </c>
      <c r="D220" s="216">
        <v>98.7714</v>
      </c>
      <c r="E220" s="175"/>
      <c r="F220" s="175">
        <f>D220-E220</f>
        <v>98.7714</v>
      </c>
      <c r="G220" s="175" t="s">
        <v>888</v>
      </c>
      <c r="H220" s="170" t="s">
        <v>976</v>
      </c>
      <c r="I220" s="170" t="s">
        <v>912</v>
      </c>
      <c r="J220" s="212">
        <f ca="1">E220+Q220+AX220+CF220+DN220+ES220+GA220+HH220+IP220+JW220+LE220</f>
        <v>98.77</v>
      </c>
      <c r="K220" s="212">
        <f>E220+R220+AY220+CG220+DO220+ET220+GB220+HI220+IQ220+JX220+LF220</f>
        <v>0</v>
      </c>
      <c r="L220" s="172">
        <f ca="1">K220/J220</f>
        <v>0</v>
      </c>
      <c r="M220" s="172">
        <f>K220/D220</f>
        <v>0</v>
      </c>
      <c r="N220" s="183">
        <f ca="1">SUMIF($EV$8:$FZ$9,$O$5,$EV221:$FZ221)-SUMIF($EV$8:$FZ$9,$Q$5,$EV221:$FZ221)</f>
        <v>0</v>
      </c>
      <c r="O220" s="156"/>
      <c r="P220" s="16" t="s">
        <v>25</v>
      </c>
      <c r="Q220" s="150">
        <v>0</v>
      </c>
      <c r="R220" s="150">
        <v>0</v>
      </c>
      <c r="S220" s="152" t="e">
        <v>#DIV/0!</v>
      </c>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50">
        <f t="shared" ca="1" si="526"/>
        <v>0</v>
      </c>
      <c r="AY220" s="150">
        <f>SUM(BA221:CE221)</f>
        <v>0</v>
      </c>
      <c r="AZ220" s="152" t="e">
        <f ca="1">AY220/AX220</f>
        <v>#DIV/0!</v>
      </c>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50">
        <f t="shared" ref="CF220" si="577">SUM(CI220:DM220)</f>
        <v>0</v>
      </c>
      <c r="CG220" s="150">
        <f>SUM(CI221:DM221)</f>
        <v>0</v>
      </c>
      <c r="CH220" s="152" t="e">
        <f>CG220/CF220</f>
        <v>#DIV/0!</v>
      </c>
      <c r="CI220" s="129"/>
      <c r="CJ220" s="129"/>
      <c r="CK220" s="129"/>
      <c r="CL220" s="129"/>
      <c r="CM220" s="129"/>
      <c r="CN220" s="129"/>
      <c r="CO220" s="129"/>
      <c r="CP220" s="101"/>
      <c r="CQ220" s="101"/>
      <c r="CR220" s="101"/>
      <c r="CS220" s="101"/>
      <c r="CT220" s="101"/>
      <c r="CU220" s="101"/>
      <c r="CV220" s="101"/>
      <c r="CW220" s="129"/>
      <c r="CX220" s="129"/>
      <c r="CY220" s="129"/>
      <c r="CZ220" s="129"/>
      <c r="DA220" s="129"/>
      <c r="DB220" s="129"/>
      <c r="DC220" s="129"/>
      <c r="DD220" s="129"/>
      <c r="DE220" s="129"/>
      <c r="DF220" s="129"/>
      <c r="DG220" s="129"/>
      <c r="DH220" s="129"/>
      <c r="DI220" s="129"/>
      <c r="DJ220" s="129"/>
      <c r="DK220" s="129"/>
      <c r="DL220" s="129"/>
      <c r="DM220" s="129"/>
      <c r="DN220" s="150">
        <f t="shared" ref="DN220" si="578">SUM(DQ220:ER220)</f>
        <v>98.77</v>
      </c>
      <c r="DO220" s="150">
        <f>SUM(DQ221:ER221)</f>
        <v>0</v>
      </c>
      <c r="DP220" s="152">
        <f t="shared" si="424"/>
        <v>0</v>
      </c>
      <c r="DQ220" s="16"/>
      <c r="DR220" s="16"/>
      <c r="DS220" s="16"/>
      <c r="DT220" s="16"/>
      <c r="DU220" s="16"/>
      <c r="DV220" s="16"/>
      <c r="DW220" s="16"/>
      <c r="DX220" s="16"/>
      <c r="DY220" s="16"/>
      <c r="DZ220" s="16"/>
      <c r="EA220" s="16"/>
      <c r="EB220" s="16"/>
      <c r="EC220" s="16"/>
      <c r="ED220" s="16"/>
      <c r="EE220" s="16"/>
      <c r="EF220" s="16"/>
      <c r="EG220" s="16">
        <v>20</v>
      </c>
      <c r="EH220" s="16">
        <v>20</v>
      </c>
      <c r="EI220" s="16">
        <v>20</v>
      </c>
      <c r="EJ220" s="16">
        <v>20</v>
      </c>
      <c r="EK220" s="16">
        <v>18.77</v>
      </c>
      <c r="EL220" s="16"/>
      <c r="EM220" s="16"/>
      <c r="EN220" s="16"/>
      <c r="EO220" s="16"/>
      <c r="EP220" s="16"/>
      <c r="EQ220" s="16"/>
      <c r="ER220" s="16"/>
      <c r="ES220" s="150">
        <f t="shared" ca="1" si="477"/>
        <v>0</v>
      </c>
      <c r="ET220" s="150">
        <f t="shared" si="460"/>
        <v>0</v>
      </c>
      <c r="EU220" s="152" t="e">
        <f t="shared" ca="1" si="461"/>
        <v>#DIV/0!</v>
      </c>
      <c r="EV220" s="16"/>
      <c r="EW220" s="67"/>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50">
        <f t="shared" ref="GA220" ca="1" si="579">SUMIF($GD$8:$HG$9,$O$5,GD220:HG220)</f>
        <v>0</v>
      </c>
      <c r="GB220" s="150">
        <f t="shared" ref="GB220" si="580">SUM(GD221:HG221)</f>
        <v>0</v>
      </c>
      <c r="GC220" s="152" t="e">
        <f t="shared" ref="GC220" ca="1" si="581">GB220/GA220</f>
        <v>#DIV/0!</v>
      </c>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50"/>
      <c r="HI220" s="150">
        <v>0</v>
      </c>
      <c r="HJ220" s="152" t="e">
        <v>#DIV/0!</v>
      </c>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50"/>
      <c r="IQ220" s="150">
        <v>0</v>
      </c>
      <c r="IR220" s="152" t="e">
        <v>#DIV/0!</v>
      </c>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23"/>
      <c r="JV220" s="16"/>
      <c r="JW220" s="150"/>
      <c r="JX220" s="150">
        <v>0</v>
      </c>
      <c r="JY220" s="152" t="e">
        <v>#DIV/0!</v>
      </c>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50"/>
      <c r="LF220" s="150">
        <v>0</v>
      </c>
      <c r="LG220" s="152" t="e">
        <v>#DIV/0!</v>
      </c>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row>
    <row r="221" spans="1:350" ht="13.9" hidden="1" customHeight="1" outlineLevel="3" x14ac:dyDescent="0.2">
      <c r="A221" s="186"/>
      <c r="B221" s="219"/>
      <c r="C221" s="215"/>
      <c r="D221" s="217"/>
      <c r="E221" s="176"/>
      <c r="F221" s="176"/>
      <c r="G221" s="176"/>
      <c r="H221" s="171"/>
      <c r="I221" s="171"/>
      <c r="J221" s="213"/>
      <c r="K221" s="213"/>
      <c r="L221" s="173"/>
      <c r="M221" s="173"/>
      <c r="N221" s="184"/>
      <c r="O221" s="157"/>
      <c r="P221" s="17" t="s">
        <v>26</v>
      </c>
      <c r="Q221" s="151"/>
      <c r="R221" s="151"/>
      <c r="S221" s="153"/>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151"/>
      <c r="AY221" s="151"/>
      <c r="AZ221" s="153"/>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151"/>
      <c r="CG221" s="151"/>
      <c r="CH221" s="153"/>
      <c r="CI221" s="141"/>
      <c r="CJ221" s="141"/>
      <c r="CK221" s="141"/>
      <c r="CL221" s="141"/>
      <c r="CM221" s="141"/>
      <c r="CN221" s="141"/>
      <c r="CO221" s="141"/>
      <c r="CP221" s="95"/>
      <c r="CQ221" s="95"/>
      <c r="CR221" s="95"/>
      <c r="CS221" s="95"/>
      <c r="CT221" s="95"/>
      <c r="CU221" s="95"/>
      <c r="CV221" s="95"/>
      <c r="CW221" s="141"/>
      <c r="CX221" s="141"/>
      <c r="CY221" s="141"/>
      <c r="CZ221" s="141"/>
      <c r="DA221" s="141"/>
      <c r="DB221" s="141"/>
      <c r="DC221" s="141"/>
      <c r="DD221" s="141"/>
      <c r="DE221" s="141"/>
      <c r="DF221" s="141"/>
      <c r="DG221" s="141"/>
      <c r="DH221" s="141"/>
      <c r="DI221" s="141"/>
      <c r="DJ221" s="141"/>
      <c r="DK221" s="141"/>
      <c r="DL221" s="141"/>
      <c r="DM221" s="141"/>
      <c r="DN221" s="151"/>
      <c r="DO221" s="151"/>
      <c r="DP221" s="153"/>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151"/>
      <c r="ET221" s="151"/>
      <c r="EU221" s="153"/>
      <c r="EV221" s="24"/>
      <c r="EW221" s="125"/>
      <c r="EX221" s="24"/>
      <c r="EY221" s="24"/>
      <c r="EZ221" s="24"/>
      <c r="FA221" s="24"/>
      <c r="FB221" s="24"/>
      <c r="FC221" s="24"/>
      <c r="FD221" s="24"/>
      <c r="FE221" s="24"/>
      <c r="FF221" s="24"/>
      <c r="FG221" s="24"/>
      <c r="FH221" s="24"/>
      <c r="FI221" s="24"/>
      <c r="FJ221" s="24"/>
      <c r="FK221" s="24"/>
      <c r="FL221" s="24"/>
      <c r="FM221" s="24"/>
      <c r="FN221" s="24"/>
      <c r="FO221" s="24"/>
      <c r="FP221" s="24"/>
      <c r="FQ221" s="24"/>
      <c r="FR221" s="24"/>
      <c r="FS221" s="24"/>
      <c r="FT221" s="24"/>
      <c r="FU221" s="24"/>
      <c r="FV221" s="24"/>
      <c r="FW221" s="24"/>
      <c r="FX221" s="24"/>
      <c r="FY221" s="24"/>
      <c r="FZ221" s="24"/>
      <c r="GA221" s="151"/>
      <c r="GB221" s="151"/>
      <c r="GC221" s="153"/>
      <c r="GD221" s="24"/>
      <c r="GE221" s="24"/>
      <c r="GF221" s="24"/>
      <c r="GG221" s="24"/>
      <c r="GH221" s="24"/>
      <c r="GI221" s="24"/>
      <c r="GJ221" s="24"/>
      <c r="GK221" s="24"/>
      <c r="GL221" s="24"/>
      <c r="GM221" s="24"/>
      <c r="GN221" s="24"/>
      <c r="GO221" s="24"/>
      <c r="GP221" s="24"/>
      <c r="GQ221" s="24"/>
      <c r="GR221" s="24"/>
      <c r="GS221" s="24"/>
      <c r="GT221" s="24"/>
      <c r="GU221" s="24"/>
      <c r="GV221" s="24"/>
      <c r="GW221" s="24"/>
      <c r="GX221" s="24"/>
      <c r="GY221" s="24"/>
      <c r="GZ221" s="24"/>
      <c r="HA221" s="24"/>
      <c r="HB221" s="24"/>
      <c r="HC221" s="24"/>
      <c r="HD221" s="24"/>
      <c r="HE221" s="24"/>
      <c r="HF221" s="24"/>
      <c r="HG221" s="24"/>
      <c r="HH221" s="151"/>
      <c r="HI221" s="151"/>
      <c r="HJ221" s="153"/>
      <c r="HK221" s="24"/>
      <c r="HL221" s="24"/>
      <c r="HM221" s="24"/>
      <c r="HN221" s="24"/>
      <c r="HO221" s="24"/>
      <c r="HP221" s="24"/>
      <c r="HQ221" s="24"/>
      <c r="HR221" s="24"/>
      <c r="HS221" s="24"/>
      <c r="HT221" s="24"/>
      <c r="HU221" s="24"/>
      <c r="HV221" s="24"/>
      <c r="HW221" s="24"/>
      <c r="HX221" s="24"/>
      <c r="HY221" s="24"/>
      <c r="HZ221" s="24"/>
      <c r="IA221" s="24"/>
      <c r="IB221" s="24"/>
      <c r="IC221" s="24"/>
      <c r="ID221" s="24"/>
      <c r="IE221" s="24"/>
      <c r="IF221" s="24"/>
      <c r="IG221" s="24"/>
      <c r="IH221" s="24"/>
      <c r="II221" s="24"/>
      <c r="IJ221" s="24"/>
      <c r="IK221" s="24"/>
      <c r="IL221" s="24"/>
      <c r="IM221" s="24"/>
      <c r="IN221" s="24"/>
      <c r="IO221" s="24"/>
      <c r="IP221" s="151"/>
      <c r="IQ221" s="151"/>
      <c r="IR221" s="153"/>
      <c r="IS221" s="24"/>
      <c r="IT221" s="24"/>
      <c r="IU221" s="24"/>
      <c r="IV221" s="24"/>
      <c r="IW221" s="24"/>
      <c r="IX221" s="24"/>
      <c r="IY221" s="24"/>
      <c r="IZ221" s="24"/>
      <c r="JA221" s="24"/>
      <c r="JB221" s="24"/>
      <c r="JC221" s="24"/>
      <c r="JD221" s="24"/>
      <c r="JE221" s="24"/>
      <c r="JF221" s="24"/>
      <c r="JG221" s="24"/>
      <c r="JH221" s="24"/>
      <c r="JI221" s="24"/>
      <c r="JJ221" s="24"/>
      <c r="JK221" s="24"/>
      <c r="JL221" s="24"/>
      <c r="JM221" s="24"/>
      <c r="JN221" s="24"/>
      <c r="JO221" s="24"/>
      <c r="JP221" s="24"/>
      <c r="JQ221" s="24"/>
      <c r="JR221" s="24"/>
      <c r="JS221" s="24"/>
      <c r="JT221" s="24"/>
      <c r="JU221" s="25"/>
      <c r="JV221" s="24"/>
      <c r="JW221" s="151"/>
      <c r="JX221" s="151"/>
      <c r="JY221" s="153"/>
      <c r="JZ221" s="24"/>
      <c r="KA221" s="24"/>
      <c r="KB221" s="24"/>
      <c r="KC221" s="24"/>
      <c r="KD221" s="24"/>
      <c r="KE221" s="24"/>
      <c r="KF221" s="24"/>
      <c r="KG221" s="24"/>
      <c r="KH221" s="24"/>
      <c r="KI221" s="24"/>
      <c r="KJ221" s="24"/>
      <c r="KK221" s="24"/>
      <c r="KL221" s="24"/>
      <c r="KM221" s="24"/>
      <c r="KN221" s="24"/>
      <c r="KO221" s="24"/>
      <c r="KP221" s="24"/>
      <c r="KQ221" s="24"/>
      <c r="KR221" s="24"/>
      <c r="KS221" s="24"/>
      <c r="KT221" s="24"/>
      <c r="KU221" s="24"/>
      <c r="KV221" s="24"/>
      <c r="KW221" s="24"/>
      <c r="KX221" s="24"/>
      <c r="KY221" s="24"/>
      <c r="KZ221" s="24"/>
      <c r="LA221" s="24"/>
      <c r="LB221" s="24"/>
      <c r="LC221" s="24"/>
      <c r="LD221" s="24"/>
      <c r="LE221" s="151"/>
      <c r="LF221" s="151"/>
      <c r="LG221" s="153"/>
      <c r="LH221" s="24"/>
      <c r="LI221" s="24"/>
      <c r="LJ221" s="24"/>
      <c r="LK221" s="24"/>
      <c r="LL221" s="24"/>
      <c r="LM221" s="24"/>
      <c r="LN221" s="24"/>
      <c r="LO221" s="24"/>
      <c r="LP221" s="24"/>
      <c r="LQ221" s="24"/>
      <c r="LR221" s="24"/>
      <c r="LS221" s="24"/>
      <c r="LT221" s="24"/>
      <c r="LU221" s="24"/>
      <c r="LV221" s="24"/>
      <c r="LW221" s="24"/>
      <c r="LX221" s="24"/>
      <c r="LY221" s="24"/>
      <c r="LZ221" s="24"/>
      <c r="MA221" s="24"/>
      <c r="MB221" s="24"/>
      <c r="MC221" s="24"/>
      <c r="MD221" s="24"/>
      <c r="ME221" s="24"/>
      <c r="MF221" s="24"/>
      <c r="MG221" s="24"/>
      <c r="MH221" s="24"/>
      <c r="MI221" s="24"/>
      <c r="MJ221" s="24"/>
      <c r="MK221" s="24"/>
      <c r="ML221" s="24"/>
    </row>
    <row r="222" spans="1:350" s="41" customFormat="1" ht="14.25" hidden="1" customHeight="1" outlineLevel="3" x14ac:dyDescent="0.25">
      <c r="A222" s="220" t="s">
        <v>184</v>
      </c>
      <c r="B222" s="175" t="s">
        <v>458</v>
      </c>
      <c r="C222" s="285" t="s">
        <v>59</v>
      </c>
      <c r="D222" s="278">
        <v>1</v>
      </c>
      <c r="E222" s="175">
        <v>0</v>
      </c>
      <c r="F222" s="175">
        <f>D222-E222</f>
        <v>1</v>
      </c>
      <c r="G222" s="175" t="s">
        <v>1114</v>
      </c>
      <c r="H222" s="170" t="s">
        <v>886</v>
      </c>
      <c r="I222" s="170" t="s">
        <v>868</v>
      </c>
      <c r="J222" s="212">
        <f ca="1">E222+Q222+AX222+CF222+DN222+ES222+GA222+HH222+IP222+JW222+LE222</f>
        <v>1</v>
      </c>
      <c r="K222" s="212">
        <f>E222+R222+AY222+CG222+DO222+ET222+GB222+HI222+IQ222+JX222+LF222</f>
        <v>1</v>
      </c>
      <c r="L222" s="172">
        <f ca="1">K222/J222</f>
        <v>1</v>
      </c>
      <c r="M222" s="172">
        <f>K222/D222</f>
        <v>1</v>
      </c>
      <c r="N222" s="183">
        <f ca="1">SUMIF($EV$8:$FZ$9,$O$5,$EV223:$FZ223)-SUMIF($EV$8:$FZ$9,$Q$5,$EV223:$FZ223)</f>
        <v>0</v>
      </c>
      <c r="O222" s="154"/>
      <c r="P222" s="154"/>
      <c r="Q222" s="150">
        <v>0</v>
      </c>
      <c r="R222" s="150">
        <v>0</v>
      </c>
      <c r="S222" s="152" t="e">
        <v>#DIV/0!</v>
      </c>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c r="AX222" s="150">
        <f t="shared" ca="1" si="526"/>
        <v>0</v>
      </c>
      <c r="AY222" s="150">
        <f>SUM(BA223:CE223)</f>
        <v>0</v>
      </c>
      <c r="AZ222" s="152" t="e">
        <f ca="1">AY222/AX222</f>
        <v>#DIV/0!</v>
      </c>
      <c r="BA222" s="154"/>
      <c r="BB222" s="154"/>
      <c r="BC222" s="154"/>
      <c r="BD222" s="154"/>
      <c r="BE222" s="154"/>
      <c r="BF222" s="154"/>
      <c r="BG222" s="154"/>
      <c r="BH222" s="154"/>
      <c r="BI222" s="154"/>
      <c r="BJ222" s="154"/>
      <c r="BK222" s="154"/>
      <c r="BL222" s="154"/>
      <c r="BM222" s="154"/>
      <c r="BN222" s="154"/>
      <c r="BO222" s="154"/>
      <c r="BP222" s="154"/>
      <c r="BQ222" s="154"/>
      <c r="BR222" s="154"/>
      <c r="BS222" s="154"/>
      <c r="BT222" s="154"/>
      <c r="BU222" s="154"/>
      <c r="BV222" s="154"/>
      <c r="BW222" s="154"/>
      <c r="BX222" s="154"/>
      <c r="BY222" s="154"/>
      <c r="BZ222" s="154"/>
      <c r="CA222" s="154"/>
      <c r="CB222" s="154"/>
      <c r="CC222" s="154"/>
      <c r="CD222" s="154"/>
      <c r="CE222" s="154"/>
      <c r="CF222" s="150">
        <f t="shared" ref="CF222" si="582">SUM(CI222:DM222)</f>
        <v>0</v>
      </c>
      <c r="CG222" s="150">
        <f>SUM(CI223:DM223)</f>
        <v>0</v>
      </c>
      <c r="CH222" s="152" t="e">
        <f>CG222/CF222</f>
        <v>#DIV/0!</v>
      </c>
      <c r="CI222" s="154"/>
      <c r="CJ222" s="154"/>
      <c r="CK222" s="154"/>
      <c r="CL222" s="154"/>
      <c r="CM222" s="154"/>
      <c r="CN222" s="154"/>
      <c r="CO222" s="154"/>
      <c r="CP222" s="158"/>
      <c r="CQ222" s="158"/>
      <c r="CR222" s="158"/>
      <c r="CS222" s="158"/>
      <c r="CT222" s="158"/>
      <c r="CU222" s="158"/>
      <c r="CV222" s="158"/>
      <c r="CW222" s="154"/>
      <c r="CX222" s="154"/>
      <c r="CY222" s="154"/>
      <c r="CZ222" s="154"/>
      <c r="DA222" s="154"/>
      <c r="DB222" s="154"/>
      <c r="DC222" s="154"/>
      <c r="DD222" s="154"/>
      <c r="DE222" s="154"/>
      <c r="DF222" s="154"/>
      <c r="DG222" s="154"/>
      <c r="DH222" s="154"/>
      <c r="DI222" s="154"/>
      <c r="DJ222" s="154"/>
      <c r="DK222" s="154"/>
      <c r="DL222" s="154"/>
      <c r="DM222" s="154"/>
      <c r="DN222" s="150">
        <f t="shared" ref="DN222" si="583">SUM(DQ222:ER222)</f>
        <v>0</v>
      </c>
      <c r="DO222" s="150">
        <f>SUM(DQ223:ER223)</f>
        <v>0</v>
      </c>
      <c r="DP222" s="152" t="e">
        <f t="shared" si="424"/>
        <v>#DIV/0!</v>
      </c>
      <c r="DQ222" s="154"/>
      <c r="DR222" s="154"/>
      <c r="DS222" s="154"/>
      <c r="DT222" s="154"/>
      <c r="DU222" s="154"/>
      <c r="DV222" s="154"/>
      <c r="DW222" s="154"/>
      <c r="DX222" s="154"/>
      <c r="DY222" s="154"/>
      <c r="DZ222" s="154"/>
      <c r="EA222" s="154"/>
      <c r="EB222" s="154"/>
      <c r="EC222" s="154"/>
      <c r="ED222" s="154"/>
      <c r="EE222" s="154"/>
      <c r="EF222" s="154"/>
      <c r="EG222" s="154"/>
      <c r="EH222" s="154"/>
      <c r="EI222" s="154"/>
      <c r="EJ222" s="154"/>
      <c r="EK222" s="154"/>
      <c r="EL222" s="154"/>
      <c r="EM222" s="154"/>
      <c r="EN222" s="154"/>
      <c r="EO222" s="154"/>
      <c r="EP222" s="154"/>
      <c r="EQ222" s="154"/>
      <c r="ER222" s="154"/>
      <c r="ES222" s="150">
        <f t="shared" ca="1" si="477"/>
        <v>1</v>
      </c>
      <c r="ET222" s="150">
        <f t="shared" si="460"/>
        <v>1</v>
      </c>
      <c r="EU222" s="152">
        <f t="shared" ca="1" si="461"/>
        <v>1</v>
      </c>
      <c r="EV222" s="154"/>
      <c r="EW222" s="160"/>
      <c r="EX222" s="154"/>
      <c r="EY222" s="154"/>
      <c r="EZ222" s="154"/>
      <c r="FA222" s="154"/>
      <c r="FB222" s="154"/>
      <c r="FC222" s="154"/>
      <c r="FD222" s="154"/>
      <c r="FE222" s="154"/>
      <c r="FF222" s="154"/>
      <c r="FG222" s="154"/>
      <c r="FH222" s="154"/>
      <c r="FI222" s="154"/>
      <c r="FJ222" s="154"/>
      <c r="FK222" s="154"/>
      <c r="FL222" s="154"/>
      <c r="FM222" s="42">
        <v>1</v>
      </c>
      <c r="FN222" s="154"/>
      <c r="FO222" s="154"/>
      <c r="FP222" s="154"/>
      <c r="FQ222" s="154"/>
      <c r="FR222" s="154"/>
      <c r="FS222" s="154"/>
      <c r="FT222" s="154"/>
      <c r="FU222" s="154"/>
      <c r="FV222" s="154"/>
      <c r="FW222" s="154"/>
      <c r="FX222" s="154"/>
      <c r="FY222" s="154"/>
      <c r="FZ222" s="154"/>
      <c r="GA222" s="150">
        <f t="shared" ref="GA222" ca="1" si="584">SUMIF($GD$8:$HG$9,$O$5,GD222:HG222)</f>
        <v>0</v>
      </c>
      <c r="GB222" s="150">
        <f t="shared" ref="GB222" si="585">SUM(GD223:HG223)</f>
        <v>0</v>
      </c>
      <c r="GC222" s="152" t="e">
        <f t="shared" ref="GC222" ca="1" si="586">GB222/GA222</f>
        <v>#DIV/0!</v>
      </c>
      <c r="GD222" s="154"/>
      <c r="GE222" s="154"/>
      <c r="GF222" s="154"/>
      <c r="GG222" s="154"/>
      <c r="GH222" s="154"/>
      <c r="GI222" s="154"/>
      <c r="GJ222" s="154"/>
      <c r="GK222" s="154"/>
      <c r="GL222" s="154"/>
      <c r="GM222" s="154"/>
      <c r="GN222" s="154"/>
      <c r="GO222" s="154"/>
      <c r="GP222" s="154"/>
      <c r="GQ222" s="154"/>
      <c r="GR222" s="154"/>
      <c r="GS222" s="154"/>
      <c r="GT222" s="154"/>
      <c r="GU222" s="154"/>
      <c r="GV222" s="154"/>
      <c r="GW222" s="154"/>
      <c r="GX222" s="154"/>
      <c r="GY222" s="154"/>
      <c r="GZ222" s="154"/>
      <c r="HA222" s="154"/>
      <c r="HB222" s="154"/>
      <c r="HC222" s="154"/>
      <c r="HD222" s="154"/>
      <c r="HE222" s="154"/>
      <c r="HF222" s="154"/>
      <c r="HG222" s="154"/>
      <c r="HH222" s="150"/>
      <c r="HI222" s="150">
        <v>0</v>
      </c>
      <c r="HJ222" s="154"/>
      <c r="HK222" s="154"/>
      <c r="HL222" s="154"/>
      <c r="HM222" s="154"/>
      <c r="HN222" s="154"/>
      <c r="HO222" s="154"/>
      <c r="HP222" s="154"/>
      <c r="HQ222" s="154"/>
      <c r="HR222" s="154"/>
      <c r="HS222" s="154"/>
      <c r="HT222" s="154"/>
      <c r="HU222" s="154"/>
      <c r="HV222" s="154"/>
      <c r="HW222" s="154"/>
      <c r="HX222" s="154"/>
      <c r="HY222" s="154"/>
      <c r="HZ222" s="154"/>
      <c r="IA222" s="154"/>
      <c r="IB222" s="154"/>
      <c r="IC222" s="154"/>
      <c r="ID222" s="154"/>
      <c r="IE222" s="154"/>
      <c r="IF222" s="154"/>
      <c r="IG222" s="154"/>
      <c r="IH222" s="154"/>
      <c r="II222" s="154"/>
      <c r="IJ222" s="154"/>
      <c r="IK222" s="154"/>
      <c r="IL222" s="154"/>
      <c r="IM222" s="154"/>
      <c r="IN222" s="154"/>
      <c r="IO222" s="154"/>
      <c r="IP222" s="150"/>
      <c r="IQ222" s="150">
        <v>0</v>
      </c>
      <c r="IR222" s="154"/>
      <c r="IS222" s="154"/>
      <c r="IT222" s="154"/>
      <c r="IU222" s="154"/>
      <c r="IV222" s="154"/>
      <c r="IW222" s="154"/>
      <c r="IX222" s="154"/>
      <c r="IY222" s="154"/>
      <c r="IZ222" s="154"/>
      <c r="JA222" s="154"/>
      <c r="JB222" s="154"/>
      <c r="JC222" s="154"/>
      <c r="JD222" s="154"/>
      <c r="JE222" s="154"/>
      <c r="JF222" s="154"/>
      <c r="JG222" s="154"/>
      <c r="JH222" s="154"/>
      <c r="JI222" s="154"/>
      <c r="JJ222" s="154"/>
      <c r="JK222" s="154"/>
      <c r="JL222" s="154"/>
      <c r="JM222" s="154"/>
      <c r="JN222" s="154"/>
      <c r="JO222" s="154"/>
      <c r="JP222" s="154"/>
      <c r="JQ222" s="154"/>
      <c r="JR222" s="154"/>
      <c r="JS222" s="154"/>
      <c r="JT222" s="154"/>
      <c r="JU222" s="154"/>
      <c r="JV222" s="154"/>
      <c r="JW222" s="150"/>
      <c r="JX222" s="150">
        <v>0</v>
      </c>
      <c r="JY222" s="154"/>
      <c r="JZ222" s="154"/>
      <c r="KA222" s="154"/>
      <c r="KB222" s="154"/>
      <c r="KC222" s="154"/>
      <c r="KD222" s="154"/>
      <c r="KE222" s="154"/>
      <c r="KF222" s="154"/>
      <c r="KG222" s="154"/>
      <c r="KH222" s="154"/>
      <c r="KI222" s="154"/>
      <c r="KJ222" s="154"/>
      <c r="KK222" s="154"/>
      <c r="KL222" s="154"/>
      <c r="KM222" s="154"/>
      <c r="KN222" s="154"/>
      <c r="KO222" s="154"/>
      <c r="KP222" s="154"/>
      <c r="KQ222" s="154"/>
      <c r="KR222" s="154"/>
      <c r="KS222" s="154"/>
      <c r="KT222" s="154"/>
      <c r="KU222" s="154"/>
      <c r="KV222" s="154"/>
      <c r="KW222" s="154"/>
      <c r="KX222" s="154"/>
      <c r="KY222" s="154"/>
      <c r="KZ222" s="154"/>
      <c r="LA222" s="154"/>
      <c r="LB222" s="154"/>
      <c r="LC222" s="154"/>
      <c r="LD222" s="154"/>
      <c r="LE222" s="150"/>
      <c r="LF222" s="150">
        <v>0</v>
      </c>
      <c r="LG222" s="154"/>
      <c r="LH222" s="154"/>
      <c r="LI222" s="154"/>
      <c r="LJ222" s="154"/>
      <c r="LK222" s="154"/>
      <c r="LL222" s="154"/>
      <c r="LM222" s="154"/>
      <c r="LN222" s="154"/>
      <c r="LO222" s="154"/>
      <c r="LP222" s="154"/>
      <c r="LQ222" s="154"/>
      <c r="LR222" s="154"/>
      <c r="LS222" s="154"/>
      <c r="LT222" s="154"/>
      <c r="LU222" s="154"/>
      <c r="LV222" s="154"/>
      <c r="LW222" s="154"/>
      <c r="LX222" s="154"/>
      <c r="LY222" s="154"/>
      <c r="LZ222" s="154"/>
      <c r="MA222" s="154"/>
      <c r="MB222" s="154"/>
      <c r="MC222" s="154"/>
      <c r="MD222" s="154"/>
      <c r="ME222" s="154"/>
      <c r="MF222" s="154"/>
      <c r="MG222" s="154"/>
      <c r="MH222" s="154"/>
      <c r="MI222" s="154"/>
      <c r="MJ222" s="154"/>
      <c r="MK222" s="154"/>
      <c r="ML222" s="154"/>
    </row>
    <row r="223" spans="1:350" s="41" customFormat="1" ht="14.25" hidden="1" customHeight="1" outlineLevel="3" x14ac:dyDescent="0.25">
      <c r="A223" s="221"/>
      <c r="B223" s="176"/>
      <c r="C223" s="286"/>
      <c r="D223" s="176"/>
      <c r="E223" s="176"/>
      <c r="F223" s="176"/>
      <c r="G223" s="176"/>
      <c r="H223" s="171"/>
      <c r="I223" s="171"/>
      <c r="J223" s="213"/>
      <c r="K223" s="213"/>
      <c r="L223" s="173"/>
      <c r="M223" s="173"/>
      <c r="N223" s="184"/>
      <c r="O223" s="155"/>
      <c r="P223" s="155"/>
      <c r="Q223" s="151"/>
      <c r="R223" s="151"/>
      <c r="S223" s="153"/>
      <c r="T223" s="155"/>
      <c r="U223" s="155"/>
      <c r="V223" s="155"/>
      <c r="W223" s="155"/>
      <c r="X223" s="155"/>
      <c r="Y223" s="155"/>
      <c r="Z223" s="155"/>
      <c r="AA223" s="155"/>
      <c r="AB223" s="155"/>
      <c r="AC223" s="155"/>
      <c r="AD223" s="155"/>
      <c r="AE223" s="155"/>
      <c r="AF223" s="155"/>
      <c r="AG223" s="155"/>
      <c r="AH223" s="155"/>
      <c r="AI223" s="155"/>
      <c r="AJ223" s="155"/>
      <c r="AK223" s="155"/>
      <c r="AL223" s="155"/>
      <c r="AM223" s="155"/>
      <c r="AN223" s="155"/>
      <c r="AO223" s="155"/>
      <c r="AP223" s="155"/>
      <c r="AQ223" s="155"/>
      <c r="AR223" s="155"/>
      <c r="AS223" s="155"/>
      <c r="AT223" s="155"/>
      <c r="AU223" s="155"/>
      <c r="AV223" s="155"/>
      <c r="AW223" s="155"/>
      <c r="AX223" s="151"/>
      <c r="AY223" s="151"/>
      <c r="AZ223" s="153"/>
      <c r="BA223" s="155"/>
      <c r="BB223" s="155"/>
      <c r="BC223" s="155"/>
      <c r="BD223" s="155"/>
      <c r="BE223" s="155"/>
      <c r="BF223" s="155"/>
      <c r="BG223" s="155"/>
      <c r="BH223" s="155"/>
      <c r="BI223" s="155"/>
      <c r="BJ223" s="155"/>
      <c r="BK223" s="155"/>
      <c r="BL223" s="155"/>
      <c r="BM223" s="155"/>
      <c r="BN223" s="155"/>
      <c r="BO223" s="155"/>
      <c r="BP223" s="155"/>
      <c r="BQ223" s="155"/>
      <c r="BR223" s="155"/>
      <c r="BS223" s="155"/>
      <c r="BT223" s="155"/>
      <c r="BU223" s="155"/>
      <c r="BV223" s="155"/>
      <c r="BW223" s="155"/>
      <c r="BX223" s="155"/>
      <c r="BY223" s="155"/>
      <c r="BZ223" s="155"/>
      <c r="CA223" s="155"/>
      <c r="CB223" s="155"/>
      <c r="CC223" s="155"/>
      <c r="CD223" s="155"/>
      <c r="CE223" s="155"/>
      <c r="CF223" s="151"/>
      <c r="CG223" s="151"/>
      <c r="CH223" s="153"/>
      <c r="CI223" s="155"/>
      <c r="CJ223" s="155"/>
      <c r="CK223" s="155"/>
      <c r="CL223" s="155"/>
      <c r="CM223" s="155"/>
      <c r="CN223" s="155"/>
      <c r="CO223" s="155"/>
      <c r="CP223" s="159"/>
      <c r="CQ223" s="159"/>
      <c r="CR223" s="159"/>
      <c r="CS223" s="159"/>
      <c r="CT223" s="159"/>
      <c r="CU223" s="159"/>
      <c r="CV223" s="159"/>
      <c r="CW223" s="155"/>
      <c r="CX223" s="155"/>
      <c r="CY223" s="155"/>
      <c r="CZ223" s="155"/>
      <c r="DA223" s="155"/>
      <c r="DB223" s="155"/>
      <c r="DC223" s="155"/>
      <c r="DD223" s="155"/>
      <c r="DE223" s="155"/>
      <c r="DF223" s="155"/>
      <c r="DG223" s="155"/>
      <c r="DH223" s="155"/>
      <c r="DI223" s="155"/>
      <c r="DJ223" s="155"/>
      <c r="DK223" s="155"/>
      <c r="DL223" s="155"/>
      <c r="DM223" s="155"/>
      <c r="DN223" s="151"/>
      <c r="DO223" s="151"/>
      <c r="DP223" s="153"/>
      <c r="DQ223" s="155"/>
      <c r="DR223" s="155"/>
      <c r="DS223" s="155"/>
      <c r="DT223" s="155"/>
      <c r="DU223" s="155"/>
      <c r="DV223" s="155"/>
      <c r="DW223" s="155"/>
      <c r="DX223" s="155"/>
      <c r="DY223" s="155"/>
      <c r="DZ223" s="155"/>
      <c r="EA223" s="155"/>
      <c r="EB223" s="155"/>
      <c r="EC223" s="155"/>
      <c r="ED223" s="155"/>
      <c r="EE223" s="155"/>
      <c r="EF223" s="155"/>
      <c r="EG223" s="155"/>
      <c r="EH223" s="155"/>
      <c r="EI223" s="155"/>
      <c r="EJ223" s="155"/>
      <c r="EK223" s="155"/>
      <c r="EL223" s="155"/>
      <c r="EM223" s="155"/>
      <c r="EN223" s="155"/>
      <c r="EO223" s="155"/>
      <c r="EP223" s="155"/>
      <c r="EQ223" s="155"/>
      <c r="ER223" s="155"/>
      <c r="ES223" s="151"/>
      <c r="ET223" s="151"/>
      <c r="EU223" s="153"/>
      <c r="EV223" s="155"/>
      <c r="EW223" s="161"/>
      <c r="EX223" s="155"/>
      <c r="EY223" s="155"/>
      <c r="EZ223" s="155"/>
      <c r="FA223" s="155"/>
      <c r="FB223" s="155"/>
      <c r="FC223" s="155"/>
      <c r="FD223" s="155"/>
      <c r="FE223" s="155"/>
      <c r="FF223" s="155"/>
      <c r="FG223" s="155"/>
      <c r="FH223" s="155"/>
      <c r="FI223" s="155"/>
      <c r="FJ223" s="155"/>
      <c r="FK223" s="155"/>
      <c r="FL223" s="155"/>
      <c r="FM223" s="149">
        <v>1</v>
      </c>
      <c r="FN223" s="155"/>
      <c r="FO223" s="155"/>
      <c r="FP223" s="155"/>
      <c r="FQ223" s="155"/>
      <c r="FR223" s="155"/>
      <c r="FS223" s="155"/>
      <c r="FT223" s="155"/>
      <c r="FU223" s="155"/>
      <c r="FV223" s="155"/>
      <c r="FW223" s="155"/>
      <c r="FX223" s="155"/>
      <c r="FY223" s="155"/>
      <c r="FZ223" s="155"/>
      <c r="GA223" s="151"/>
      <c r="GB223" s="151"/>
      <c r="GC223" s="153"/>
      <c r="GD223" s="155"/>
      <c r="GE223" s="155"/>
      <c r="GF223" s="155"/>
      <c r="GG223" s="155"/>
      <c r="GH223" s="155"/>
      <c r="GI223" s="155"/>
      <c r="GJ223" s="155"/>
      <c r="GK223" s="155"/>
      <c r="GL223" s="155"/>
      <c r="GM223" s="155"/>
      <c r="GN223" s="155"/>
      <c r="GO223" s="155"/>
      <c r="GP223" s="155"/>
      <c r="GQ223" s="155"/>
      <c r="GR223" s="155"/>
      <c r="GS223" s="155"/>
      <c r="GT223" s="155"/>
      <c r="GU223" s="155"/>
      <c r="GV223" s="155"/>
      <c r="GW223" s="155"/>
      <c r="GX223" s="155"/>
      <c r="GY223" s="155"/>
      <c r="GZ223" s="155"/>
      <c r="HA223" s="155"/>
      <c r="HB223" s="155"/>
      <c r="HC223" s="155"/>
      <c r="HD223" s="155"/>
      <c r="HE223" s="155"/>
      <c r="HF223" s="155"/>
      <c r="HG223" s="155"/>
      <c r="HH223" s="151"/>
      <c r="HI223" s="151"/>
      <c r="HJ223" s="155"/>
      <c r="HK223" s="155"/>
      <c r="HL223" s="155"/>
      <c r="HM223" s="155"/>
      <c r="HN223" s="155"/>
      <c r="HO223" s="155"/>
      <c r="HP223" s="155"/>
      <c r="HQ223" s="155"/>
      <c r="HR223" s="155"/>
      <c r="HS223" s="155"/>
      <c r="HT223" s="155"/>
      <c r="HU223" s="155"/>
      <c r="HV223" s="155"/>
      <c r="HW223" s="155"/>
      <c r="HX223" s="155"/>
      <c r="HY223" s="155"/>
      <c r="HZ223" s="155"/>
      <c r="IA223" s="155"/>
      <c r="IB223" s="155"/>
      <c r="IC223" s="155"/>
      <c r="ID223" s="155"/>
      <c r="IE223" s="155"/>
      <c r="IF223" s="155"/>
      <c r="IG223" s="155"/>
      <c r="IH223" s="155"/>
      <c r="II223" s="155"/>
      <c r="IJ223" s="155"/>
      <c r="IK223" s="155"/>
      <c r="IL223" s="155"/>
      <c r="IM223" s="155"/>
      <c r="IN223" s="155"/>
      <c r="IO223" s="155"/>
      <c r="IP223" s="151"/>
      <c r="IQ223" s="151"/>
      <c r="IR223" s="155"/>
      <c r="IS223" s="155"/>
      <c r="IT223" s="155"/>
      <c r="IU223" s="155"/>
      <c r="IV223" s="155"/>
      <c r="IW223" s="155"/>
      <c r="IX223" s="155"/>
      <c r="IY223" s="155"/>
      <c r="IZ223" s="155"/>
      <c r="JA223" s="155"/>
      <c r="JB223" s="155"/>
      <c r="JC223" s="155"/>
      <c r="JD223" s="155"/>
      <c r="JE223" s="155"/>
      <c r="JF223" s="155"/>
      <c r="JG223" s="155"/>
      <c r="JH223" s="155"/>
      <c r="JI223" s="155"/>
      <c r="JJ223" s="155"/>
      <c r="JK223" s="155"/>
      <c r="JL223" s="155"/>
      <c r="JM223" s="155"/>
      <c r="JN223" s="155"/>
      <c r="JO223" s="155"/>
      <c r="JP223" s="155"/>
      <c r="JQ223" s="155"/>
      <c r="JR223" s="155"/>
      <c r="JS223" s="155"/>
      <c r="JT223" s="155"/>
      <c r="JU223" s="155"/>
      <c r="JV223" s="155"/>
      <c r="JW223" s="151"/>
      <c r="JX223" s="151"/>
      <c r="JY223" s="155"/>
      <c r="JZ223" s="155"/>
      <c r="KA223" s="155"/>
      <c r="KB223" s="155"/>
      <c r="KC223" s="155"/>
      <c r="KD223" s="155"/>
      <c r="KE223" s="155"/>
      <c r="KF223" s="155"/>
      <c r="KG223" s="155"/>
      <c r="KH223" s="155"/>
      <c r="KI223" s="155"/>
      <c r="KJ223" s="155"/>
      <c r="KK223" s="155"/>
      <c r="KL223" s="155"/>
      <c r="KM223" s="155"/>
      <c r="KN223" s="155"/>
      <c r="KO223" s="155"/>
      <c r="KP223" s="155"/>
      <c r="KQ223" s="155"/>
      <c r="KR223" s="155"/>
      <c r="KS223" s="155"/>
      <c r="KT223" s="155"/>
      <c r="KU223" s="155"/>
      <c r="KV223" s="155"/>
      <c r="KW223" s="155"/>
      <c r="KX223" s="155"/>
      <c r="KY223" s="155"/>
      <c r="KZ223" s="155"/>
      <c r="LA223" s="155"/>
      <c r="LB223" s="155"/>
      <c r="LC223" s="155"/>
      <c r="LD223" s="155"/>
      <c r="LE223" s="151"/>
      <c r="LF223" s="151"/>
      <c r="LG223" s="155"/>
      <c r="LH223" s="155"/>
      <c r="LI223" s="155"/>
      <c r="LJ223" s="155"/>
      <c r="LK223" s="155"/>
      <c r="LL223" s="155"/>
      <c r="LM223" s="155"/>
      <c r="LN223" s="155"/>
      <c r="LO223" s="155"/>
      <c r="LP223" s="155"/>
      <c r="LQ223" s="155"/>
      <c r="LR223" s="155"/>
      <c r="LS223" s="155"/>
      <c r="LT223" s="155"/>
      <c r="LU223" s="155"/>
      <c r="LV223" s="155"/>
      <c r="LW223" s="155"/>
      <c r="LX223" s="155"/>
      <c r="LY223" s="155"/>
      <c r="LZ223" s="155"/>
      <c r="MA223" s="155"/>
      <c r="MB223" s="155"/>
      <c r="MC223" s="155"/>
      <c r="MD223" s="155"/>
      <c r="ME223" s="155"/>
      <c r="MF223" s="155"/>
      <c r="MG223" s="155"/>
      <c r="MH223" s="155"/>
      <c r="MI223" s="155"/>
      <c r="MJ223" s="155"/>
      <c r="MK223" s="155"/>
      <c r="ML223" s="155"/>
    </row>
    <row r="224" spans="1:350" ht="13.9" hidden="1" customHeight="1" outlineLevel="3" x14ac:dyDescent="0.2">
      <c r="A224" s="185" t="s">
        <v>185</v>
      </c>
      <c r="B224" s="218" t="s">
        <v>804</v>
      </c>
      <c r="C224" s="214" t="s">
        <v>99</v>
      </c>
      <c r="D224" s="216">
        <v>4</v>
      </c>
      <c r="E224" s="175"/>
      <c r="F224" s="175">
        <f>D224-E224</f>
        <v>4</v>
      </c>
      <c r="G224" s="175" t="s">
        <v>847</v>
      </c>
      <c r="H224" s="170" t="s">
        <v>886</v>
      </c>
      <c r="I224" s="170" t="s">
        <v>862</v>
      </c>
      <c r="J224" s="212">
        <f ca="1">E224+Q224+AX224+CF224+DN224+ES224+GA224+HH224+IP224+JW224+LE224</f>
        <v>4</v>
      </c>
      <c r="K224" s="212">
        <f>E224+R224+AY224+CG224+DO224+ET224+GB224+HI224+IQ224+JX224+LF224</f>
        <v>4</v>
      </c>
      <c r="L224" s="172">
        <f ca="1">K224/J224</f>
        <v>1</v>
      </c>
      <c r="M224" s="172">
        <f>K224/D224</f>
        <v>1</v>
      </c>
      <c r="N224" s="183">
        <f ca="1">SUMIF($EV$8:$FZ$9,$O$5,$EV225:$FZ225)-SUMIF($EV$8:$FZ$9,$Q$5,$EV225:$FZ225)</f>
        <v>0</v>
      </c>
      <c r="O224" s="156"/>
      <c r="P224" s="16" t="s">
        <v>25</v>
      </c>
      <c r="Q224" s="150">
        <v>0</v>
      </c>
      <c r="R224" s="150">
        <v>0</v>
      </c>
      <c r="S224" s="152" t="e">
        <v>#DIV/0!</v>
      </c>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50">
        <f t="shared" ca="1" si="526"/>
        <v>0</v>
      </c>
      <c r="AY224" s="150">
        <f>SUM(BA225:CE225)</f>
        <v>0</v>
      </c>
      <c r="AZ224" s="152" t="e">
        <f ca="1">AY224/AX224</f>
        <v>#DIV/0!</v>
      </c>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50">
        <f t="shared" ref="CF224" si="587">SUM(CI224:DM224)</f>
        <v>4</v>
      </c>
      <c r="CG224" s="150">
        <f>SUM(CI225:DM225)</f>
        <v>0</v>
      </c>
      <c r="CH224" s="152">
        <f>CG224/CF224</f>
        <v>0</v>
      </c>
      <c r="CI224" s="129"/>
      <c r="CJ224" s="129"/>
      <c r="CK224" s="129"/>
      <c r="CL224" s="129"/>
      <c r="CM224" s="129"/>
      <c r="CN224" s="129"/>
      <c r="CO224" s="129"/>
      <c r="CP224" s="101"/>
      <c r="CQ224" s="101"/>
      <c r="CR224" s="101"/>
      <c r="CS224" s="101"/>
      <c r="CT224" s="101"/>
      <c r="CU224" s="101"/>
      <c r="CV224" s="101"/>
      <c r="CW224" s="129"/>
      <c r="CX224" s="129"/>
      <c r="CY224" s="129"/>
      <c r="CZ224" s="129"/>
      <c r="DA224" s="129"/>
      <c r="DB224" s="129"/>
      <c r="DC224" s="129"/>
      <c r="DD224" s="129"/>
      <c r="DE224" s="129">
        <v>2</v>
      </c>
      <c r="DF224" s="129">
        <v>2</v>
      </c>
      <c r="DG224" s="129"/>
      <c r="DH224" s="129"/>
      <c r="DI224" s="129"/>
      <c r="DJ224" s="129"/>
      <c r="DK224" s="129"/>
      <c r="DL224" s="129"/>
      <c r="DM224" s="129"/>
      <c r="DN224" s="150">
        <f t="shared" ref="DN224" si="588">SUM(DQ224:ER224)</f>
        <v>0</v>
      </c>
      <c r="DO224" s="150">
        <f>SUM(DQ225:ER225)</f>
        <v>0</v>
      </c>
      <c r="DP224" s="152" t="e">
        <f t="shared" ref="DP224:DP286" si="589">DO224/DN224</f>
        <v>#DIV/0!</v>
      </c>
      <c r="DQ224" s="16"/>
      <c r="DR224" s="16"/>
      <c r="DS224" s="16"/>
      <c r="DT224" s="16"/>
      <c r="DU224" s="16"/>
      <c r="DV224" s="16"/>
      <c r="DW224" s="16"/>
      <c r="DX224" s="16"/>
      <c r="DY224" s="16"/>
      <c r="DZ224" s="16"/>
      <c r="EA224" s="16"/>
      <c r="EB224" s="16"/>
      <c r="EC224" s="16"/>
      <c r="ED224" s="16"/>
      <c r="EE224" s="16"/>
      <c r="EF224" s="16"/>
      <c r="EG224" s="16"/>
      <c r="EH224" s="16"/>
      <c r="EI224" s="16"/>
      <c r="EJ224" s="16"/>
      <c r="EK224" s="16"/>
      <c r="EL224" s="16"/>
      <c r="EM224" s="16"/>
      <c r="EN224" s="16"/>
      <c r="EO224" s="16"/>
      <c r="EP224" s="16"/>
      <c r="EQ224" s="16"/>
      <c r="ER224" s="16"/>
      <c r="ES224" s="150">
        <f t="shared" ca="1" si="477"/>
        <v>0</v>
      </c>
      <c r="ET224" s="150">
        <f t="shared" si="460"/>
        <v>4</v>
      </c>
      <c r="EU224" s="152" t="e">
        <f t="shared" ca="1" si="461"/>
        <v>#DIV/0!</v>
      </c>
      <c r="EV224" s="16"/>
      <c r="EW224" s="67"/>
      <c r="EX224" s="16"/>
      <c r="EY224" s="16"/>
      <c r="EZ224" s="16"/>
      <c r="FA224" s="16"/>
      <c r="FB224" s="16"/>
      <c r="FC224" s="16"/>
      <c r="FD224" s="16"/>
      <c r="FE224" s="16"/>
      <c r="FF224" s="16"/>
      <c r="FG224" s="16"/>
      <c r="FH224" s="16"/>
      <c r="FI224" s="16"/>
      <c r="FJ224" s="16"/>
      <c r="FK224" s="16"/>
      <c r="FL224" s="16"/>
      <c r="FM224" s="16"/>
      <c r="FN224" s="16"/>
      <c r="FO224" s="16"/>
      <c r="FP224" s="16"/>
      <c r="FQ224" s="16"/>
      <c r="FR224" s="16"/>
      <c r="FS224" s="16"/>
      <c r="FT224" s="16"/>
      <c r="FU224" s="16"/>
      <c r="FV224" s="16"/>
      <c r="FW224" s="16"/>
      <c r="FX224" s="16"/>
      <c r="FY224" s="16"/>
      <c r="FZ224" s="16"/>
      <c r="GA224" s="150">
        <f t="shared" ref="GA224" ca="1" si="590">SUMIF($GD$8:$HG$9,$O$5,GD224:HG224)</f>
        <v>0</v>
      </c>
      <c r="GB224" s="150">
        <f t="shared" ref="GB224" si="591">SUM(GD225:HG225)</f>
        <v>0</v>
      </c>
      <c r="GC224" s="152" t="e">
        <f t="shared" ref="GC224" ca="1" si="592">GB224/GA224</f>
        <v>#DIV/0!</v>
      </c>
      <c r="GD224" s="16"/>
      <c r="GE224" s="16"/>
      <c r="GF224" s="16"/>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c r="HF224" s="16"/>
      <c r="HG224" s="16"/>
      <c r="HH224" s="150"/>
      <c r="HI224" s="150">
        <v>0</v>
      </c>
      <c r="HJ224" s="152" t="e">
        <v>#DIV/0!</v>
      </c>
      <c r="HK224" s="16"/>
      <c r="HL224" s="16"/>
      <c r="HM224" s="16"/>
      <c r="HN224" s="16"/>
      <c r="HO224" s="16"/>
      <c r="HP224" s="16"/>
      <c r="HQ224" s="16"/>
      <c r="HR224" s="16"/>
      <c r="HS224" s="16"/>
      <c r="HT224" s="16"/>
      <c r="HU224" s="16"/>
      <c r="HV224" s="16"/>
      <c r="HW224" s="16"/>
      <c r="HX224" s="16"/>
      <c r="HY224" s="16"/>
      <c r="HZ224" s="16"/>
      <c r="IA224" s="16"/>
      <c r="IB224" s="16"/>
      <c r="IC224" s="16"/>
      <c r="ID224" s="16"/>
      <c r="IE224" s="16"/>
      <c r="IF224" s="16"/>
      <c r="IG224" s="16"/>
      <c r="IH224" s="16"/>
      <c r="II224" s="16"/>
      <c r="IJ224" s="16"/>
      <c r="IK224" s="16"/>
      <c r="IL224" s="16"/>
      <c r="IM224" s="16"/>
      <c r="IN224" s="16"/>
      <c r="IO224" s="16"/>
      <c r="IP224" s="150"/>
      <c r="IQ224" s="150">
        <v>0</v>
      </c>
      <c r="IR224" s="152" t="e">
        <v>#DIV/0!</v>
      </c>
      <c r="IS224" s="16"/>
      <c r="IT224" s="16"/>
      <c r="IU224" s="16"/>
      <c r="IV224" s="16"/>
      <c r="IW224" s="16"/>
      <c r="IX224" s="16"/>
      <c r="IY224" s="16"/>
      <c r="IZ224" s="16"/>
      <c r="JA224" s="16"/>
      <c r="JB224" s="16"/>
      <c r="JC224" s="16"/>
      <c r="JD224" s="16"/>
      <c r="JE224" s="16"/>
      <c r="JF224" s="16"/>
      <c r="JG224" s="16"/>
      <c r="JH224" s="16"/>
      <c r="JI224" s="16"/>
      <c r="JJ224" s="16"/>
      <c r="JK224" s="16"/>
      <c r="JL224" s="16"/>
      <c r="JM224" s="16"/>
      <c r="JN224" s="16"/>
      <c r="JO224" s="16"/>
      <c r="JP224" s="16"/>
      <c r="JQ224" s="16"/>
      <c r="JR224" s="16"/>
      <c r="JS224" s="16"/>
      <c r="JT224" s="16"/>
      <c r="JU224" s="23"/>
      <c r="JV224" s="16"/>
      <c r="JW224" s="150"/>
      <c r="JX224" s="150">
        <v>0</v>
      </c>
      <c r="JY224" s="152" t="e">
        <v>#DIV/0!</v>
      </c>
      <c r="JZ224" s="16"/>
      <c r="KA224" s="16"/>
      <c r="KB224" s="16"/>
      <c r="KC224" s="16"/>
      <c r="KD224" s="16"/>
      <c r="KE224" s="16"/>
      <c r="KF224" s="16"/>
      <c r="KG224" s="16"/>
      <c r="KH224" s="16"/>
      <c r="KI224" s="16"/>
      <c r="KJ224" s="16"/>
      <c r="KK224" s="16"/>
      <c r="KL224" s="16"/>
      <c r="KM224" s="16"/>
      <c r="KN224" s="16"/>
      <c r="KO224" s="16"/>
      <c r="KP224" s="16"/>
      <c r="KQ224" s="16"/>
      <c r="KR224" s="16"/>
      <c r="KS224" s="16"/>
      <c r="KT224" s="16"/>
      <c r="KU224" s="16"/>
      <c r="KV224" s="16"/>
      <c r="KW224" s="16"/>
      <c r="KX224" s="16"/>
      <c r="KY224" s="16"/>
      <c r="KZ224" s="16"/>
      <c r="LA224" s="16"/>
      <c r="LB224" s="16"/>
      <c r="LC224" s="16"/>
      <c r="LD224" s="16"/>
      <c r="LE224" s="150"/>
      <c r="LF224" s="150">
        <v>0</v>
      </c>
      <c r="LG224" s="152" t="e">
        <v>#DIV/0!</v>
      </c>
      <c r="LH224" s="16"/>
      <c r="LI224" s="16"/>
      <c r="LJ224" s="16"/>
      <c r="LK224" s="16"/>
      <c r="LL224" s="16"/>
      <c r="LM224" s="16"/>
      <c r="LN224" s="16"/>
      <c r="LO224" s="16"/>
      <c r="LP224" s="16"/>
      <c r="LQ224" s="16"/>
      <c r="LR224" s="16"/>
      <c r="LS224" s="16"/>
      <c r="LT224" s="16"/>
      <c r="LU224" s="16"/>
      <c r="LV224" s="16"/>
      <c r="LW224" s="16"/>
      <c r="LX224" s="16"/>
      <c r="LY224" s="16"/>
      <c r="LZ224" s="16"/>
      <c r="MA224" s="16"/>
      <c r="MB224" s="16"/>
      <c r="MC224" s="16"/>
      <c r="MD224" s="16"/>
      <c r="ME224" s="16"/>
      <c r="MF224" s="16"/>
      <c r="MG224" s="16"/>
      <c r="MH224" s="16"/>
      <c r="MI224" s="16"/>
      <c r="MJ224" s="16"/>
      <c r="MK224" s="16"/>
      <c r="ML224" s="16"/>
    </row>
    <row r="225" spans="1:350" ht="13.9" hidden="1" customHeight="1" outlineLevel="3" x14ac:dyDescent="0.2">
      <c r="A225" s="186"/>
      <c r="B225" s="219"/>
      <c r="C225" s="215"/>
      <c r="D225" s="217"/>
      <c r="E225" s="176"/>
      <c r="F225" s="176"/>
      <c r="G225" s="176"/>
      <c r="H225" s="171"/>
      <c r="I225" s="171"/>
      <c r="J225" s="213"/>
      <c r="K225" s="213"/>
      <c r="L225" s="173"/>
      <c r="M225" s="173"/>
      <c r="N225" s="184"/>
      <c r="O225" s="157"/>
      <c r="P225" s="17" t="s">
        <v>26</v>
      </c>
      <c r="Q225" s="151"/>
      <c r="R225" s="151"/>
      <c r="S225" s="153"/>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151"/>
      <c r="AY225" s="151"/>
      <c r="AZ225" s="153"/>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151"/>
      <c r="CG225" s="151"/>
      <c r="CH225" s="153"/>
      <c r="CI225" s="141"/>
      <c r="CJ225" s="141"/>
      <c r="CK225" s="141"/>
      <c r="CL225" s="141"/>
      <c r="CM225" s="141"/>
      <c r="CN225" s="141"/>
      <c r="CO225" s="141"/>
      <c r="CP225" s="95"/>
      <c r="CQ225" s="95"/>
      <c r="CR225" s="95"/>
      <c r="CS225" s="95"/>
      <c r="CT225" s="95"/>
      <c r="CU225" s="95"/>
      <c r="CV225" s="95"/>
      <c r="CW225" s="141"/>
      <c r="CX225" s="141"/>
      <c r="CY225" s="141"/>
      <c r="CZ225" s="141"/>
      <c r="DA225" s="141"/>
      <c r="DB225" s="141"/>
      <c r="DC225" s="141"/>
      <c r="DD225" s="141"/>
      <c r="DE225" s="141"/>
      <c r="DF225" s="141"/>
      <c r="DG225" s="141"/>
      <c r="DH225" s="141"/>
      <c r="DI225" s="141"/>
      <c r="DJ225" s="141"/>
      <c r="DK225" s="141"/>
      <c r="DL225" s="141"/>
      <c r="DM225" s="141"/>
      <c r="DN225" s="151"/>
      <c r="DO225" s="151"/>
      <c r="DP225" s="153"/>
      <c r="DQ225" s="24"/>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151"/>
      <c r="ET225" s="151"/>
      <c r="EU225" s="153"/>
      <c r="EV225" s="24"/>
      <c r="EW225" s="125"/>
      <c r="EX225" s="24"/>
      <c r="EY225" s="24"/>
      <c r="EZ225" s="24"/>
      <c r="FA225" s="24"/>
      <c r="FB225" s="24"/>
      <c r="FC225" s="24"/>
      <c r="FD225" s="24"/>
      <c r="FE225" s="24"/>
      <c r="FF225" s="24"/>
      <c r="FG225" s="24"/>
      <c r="FH225" s="24"/>
      <c r="FI225" s="24"/>
      <c r="FJ225" s="24"/>
      <c r="FK225" s="24"/>
      <c r="FL225" s="24">
        <v>4</v>
      </c>
      <c r="FM225" s="24"/>
      <c r="FN225" s="24"/>
      <c r="FO225" s="24"/>
      <c r="FP225" s="24"/>
      <c r="FQ225" s="24"/>
      <c r="FR225" s="24"/>
      <c r="FS225" s="24"/>
      <c r="FT225" s="24"/>
      <c r="FU225" s="24"/>
      <c r="FV225" s="24"/>
      <c r="FW225" s="24"/>
      <c r="FX225" s="24"/>
      <c r="FY225" s="24"/>
      <c r="FZ225" s="24"/>
      <c r="GA225" s="151"/>
      <c r="GB225" s="151"/>
      <c r="GC225" s="153"/>
      <c r="GD225" s="24"/>
      <c r="GE225" s="24"/>
      <c r="GF225" s="24"/>
      <c r="GG225" s="24"/>
      <c r="GH225" s="24"/>
      <c r="GI225" s="24"/>
      <c r="GJ225" s="24"/>
      <c r="GK225" s="24"/>
      <c r="GL225" s="24"/>
      <c r="GM225" s="24"/>
      <c r="GN225" s="24"/>
      <c r="GO225" s="24"/>
      <c r="GP225" s="24"/>
      <c r="GQ225" s="24"/>
      <c r="GR225" s="24"/>
      <c r="GS225" s="24"/>
      <c r="GT225" s="24"/>
      <c r="GU225" s="24"/>
      <c r="GV225" s="24"/>
      <c r="GW225" s="24"/>
      <c r="GX225" s="24"/>
      <c r="GY225" s="24"/>
      <c r="GZ225" s="24"/>
      <c r="HA225" s="24"/>
      <c r="HB225" s="24"/>
      <c r="HC225" s="24"/>
      <c r="HD225" s="24"/>
      <c r="HE225" s="24"/>
      <c r="HF225" s="24"/>
      <c r="HG225" s="24"/>
      <c r="HH225" s="151"/>
      <c r="HI225" s="151"/>
      <c r="HJ225" s="153"/>
      <c r="HK225" s="24"/>
      <c r="HL225" s="24"/>
      <c r="HM225" s="24"/>
      <c r="HN225" s="24"/>
      <c r="HO225" s="24"/>
      <c r="HP225" s="24"/>
      <c r="HQ225" s="24"/>
      <c r="HR225" s="24"/>
      <c r="HS225" s="24"/>
      <c r="HT225" s="24"/>
      <c r="HU225" s="24"/>
      <c r="HV225" s="24"/>
      <c r="HW225" s="24"/>
      <c r="HX225" s="24"/>
      <c r="HY225" s="24"/>
      <c r="HZ225" s="24"/>
      <c r="IA225" s="24"/>
      <c r="IB225" s="24"/>
      <c r="IC225" s="24"/>
      <c r="ID225" s="24"/>
      <c r="IE225" s="24"/>
      <c r="IF225" s="24"/>
      <c r="IG225" s="24"/>
      <c r="IH225" s="24"/>
      <c r="II225" s="24"/>
      <c r="IJ225" s="24"/>
      <c r="IK225" s="24"/>
      <c r="IL225" s="24"/>
      <c r="IM225" s="24"/>
      <c r="IN225" s="24"/>
      <c r="IO225" s="24"/>
      <c r="IP225" s="151"/>
      <c r="IQ225" s="151"/>
      <c r="IR225" s="153"/>
      <c r="IS225" s="24"/>
      <c r="IT225" s="24"/>
      <c r="IU225" s="24"/>
      <c r="IV225" s="24"/>
      <c r="IW225" s="24"/>
      <c r="IX225" s="24"/>
      <c r="IY225" s="24"/>
      <c r="IZ225" s="24"/>
      <c r="JA225" s="24"/>
      <c r="JB225" s="24"/>
      <c r="JC225" s="24"/>
      <c r="JD225" s="24"/>
      <c r="JE225" s="24"/>
      <c r="JF225" s="24"/>
      <c r="JG225" s="24"/>
      <c r="JH225" s="24"/>
      <c r="JI225" s="24"/>
      <c r="JJ225" s="24"/>
      <c r="JK225" s="24"/>
      <c r="JL225" s="24"/>
      <c r="JM225" s="24"/>
      <c r="JN225" s="24"/>
      <c r="JO225" s="24"/>
      <c r="JP225" s="24"/>
      <c r="JQ225" s="24"/>
      <c r="JR225" s="24"/>
      <c r="JS225" s="24"/>
      <c r="JT225" s="24"/>
      <c r="JU225" s="25"/>
      <c r="JV225" s="24"/>
      <c r="JW225" s="151"/>
      <c r="JX225" s="151"/>
      <c r="JY225" s="153"/>
      <c r="JZ225" s="24"/>
      <c r="KA225" s="24"/>
      <c r="KB225" s="24"/>
      <c r="KC225" s="24"/>
      <c r="KD225" s="24"/>
      <c r="KE225" s="24"/>
      <c r="KF225" s="24"/>
      <c r="KG225" s="24"/>
      <c r="KH225" s="24"/>
      <c r="KI225" s="24"/>
      <c r="KJ225" s="24"/>
      <c r="KK225" s="24"/>
      <c r="KL225" s="24"/>
      <c r="KM225" s="24"/>
      <c r="KN225" s="24"/>
      <c r="KO225" s="24"/>
      <c r="KP225" s="24"/>
      <c r="KQ225" s="24"/>
      <c r="KR225" s="24"/>
      <c r="KS225" s="24"/>
      <c r="KT225" s="24"/>
      <c r="KU225" s="24"/>
      <c r="KV225" s="24"/>
      <c r="KW225" s="24"/>
      <c r="KX225" s="24"/>
      <c r="KY225" s="24"/>
      <c r="KZ225" s="24"/>
      <c r="LA225" s="24"/>
      <c r="LB225" s="24"/>
      <c r="LC225" s="24"/>
      <c r="LD225" s="24"/>
      <c r="LE225" s="151"/>
      <c r="LF225" s="151"/>
      <c r="LG225" s="153"/>
      <c r="LH225" s="24"/>
      <c r="LI225" s="24"/>
      <c r="LJ225" s="24"/>
      <c r="LK225" s="24"/>
      <c r="LL225" s="24"/>
      <c r="LM225" s="24"/>
      <c r="LN225" s="24"/>
      <c r="LO225" s="24"/>
      <c r="LP225" s="24"/>
      <c r="LQ225" s="24"/>
      <c r="LR225" s="24"/>
      <c r="LS225" s="24"/>
      <c r="LT225" s="24"/>
      <c r="LU225" s="24"/>
      <c r="LV225" s="24"/>
      <c r="LW225" s="24"/>
      <c r="LX225" s="24"/>
      <c r="LY225" s="24"/>
      <c r="LZ225" s="24"/>
      <c r="MA225" s="24"/>
      <c r="MB225" s="24"/>
      <c r="MC225" s="24"/>
      <c r="MD225" s="24"/>
      <c r="ME225" s="24"/>
      <c r="MF225" s="24"/>
      <c r="MG225" s="24"/>
      <c r="MH225" s="24"/>
      <c r="MI225" s="24"/>
      <c r="MJ225" s="24"/>
      <c r="MK225" s="24"/>
      <c r="ML225" s="24"/>
    </row>
    <row r="226" spans="1:350" ht="13.9" hidden="1" customHeight="1" outlineLevel="3" x14ac:dyDescent="0.2">
      <c r="A226" s="185" t="s">
        <v>186</v>
      </c>
      <c r="B226" s="218" t="s">
        <v>1079</v>
      </c>
      <c r="C226" s="214" t="s">
        <v>99</v>
      </c>
      <c r="D226" s="216">
        <v>6</v>
      </c>
      <c r="E226" s="175"/>
      <c r="F226" s="175">
        <f>D226-E226</f>
        <v>6</v>
      </c>
      <c r="G226" s="175" t="s">
        <v>847</v>
      </c>
      <c r="H226" s="170" t="s">
        <v>892</v>
      </c>
      <c r="I226" s="170" t="s">
        <v>954</v>
      </c>
      <c r="J226" s="212">
        <f ca="1">E226+Q226+AX226+CF226+DN226+ES226+GA226+HH226+IP226+JW226+LE226</f>
        <v>6</v>
      </c>
      <c r="K226" s="212">
        <f>E226+R226+AY226+CG226+DO226+ET226+GB226+HI226+IQ226+JX226+LF226</f>
        <v>6</v>
      </c>
      <c r="L226" s="172">
        <f ca="1">K226/J226</f>
        <v>1</v>
      </c>
      <c r="M226" s="172">
        <f>K226/D226</f>
        <v>1</v>
      </c>
      <c r="N226" s="183">
        <f ca="1">SUMIF($EV$8:$FZ$9,$O$5,$EV227:$FZ227)-SUMIF($EV$8:$FZ$9,$Q$5,$EV227:$FZ227)</f>
        <v>0</v>
      </c>
      <c r="O226" s="156"/>
      <c r="P226" s="16" t="s">
        <v>25</v>
      </c>
      <c r="Q226" s="150">
        <v>0</v>
      </c>
      <c r="R226" s="150">
        <v>0</v>
      </c>
      <c r="S226" s="152" t="e">
        <v>#DIV/0!</v>
      </c>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50">
        <f t="shared" ca="1" si="526"/>
        <v>0</v>
      </c>
      <c r="AY226" s="150">
        <f>SUM(BA227:CE227)</f>
        <v>0</v>
      </c>
      <c r="AZ226" s="152" t="e">
        <f ca="1">AY226/AX226</f>
        <v>#DIV/0!</v>
      </c>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50">
        <f t="shared" ref="CF226" si="593">SUM(CI226:DM226)</f>
        <v>0</v>
      </c>
      <c r="CG226" s="150">
        <f>SUM(CI227:DM227)</f>
        <v>0</v>
      </c>
      <c r="CH226" s="152" t="e">
        <f>CG226/CF226</f>
        <v>#DIV/0!</v>
      </c>
      <c r="CI226" s="129"/>
      <c r="CJ226" s="129"/>
      <c r="CK226" s="129"/>
      <c r="CL226" s="129"/>
      <c r="CM226" s="129"/>
      <c r="CN226" s="129"/>
      <c r="CO226" s="129"/>
      <c r="CP226" s="101"/>
      <c r="CQ226" s="101"/>
      <c r="CR226" s="101"/>
      <c r="CS226" s="101"/>
      <c r="CT226" s="101"/>
      <c r="CU226" s="101"/>
      <c r="CV226" s="101"/>
      <c r="CW226" s="129"/>
      <c r="CX226" s="129"/>
      <c r="CY226" s="129"/>
      <c r="CZ226" s="129"/>
      <c r="DA226" s="129"/>
      <c r="DB226" s="129"/>
      <c r="DC226" s="129"/>
      <c r="DD226" s="129"/>
      <c r="DE226" s="129"/>
      <c r="DF226" s="129"/>
      <c r="DG226" s="129"/>
      <c r="DH226" s="129"/>
      <c r="DI226" s="129"/>
      <c r="DJ226" s="129"/>
      <c r="DK226" s="129"/>
      <c r="DL226" s="129"/>
      <c r="DM226" s="129"/>
      <c r="DN226" s="150">
        <f t="shared" ref="DN226" si="594">SUM(DQ226:ER226)</f>
        <v>6</v>
      </c>
      <c r="DO226" s="150">
        <f>SUM(DQ227:ER227)</f>
        <v>0</v>
      </c>
      <c r="DP226" s="152">
        <f t="shared" si="589"/>
        <v>0</v>
      </c>
      <c r="DQ226" s="16"/>
      <c r="DR226" s="16"/>
      <c r="DS226" s="16"/>
      <c r="DT226" s="16"/>
      <c r="DU226" s="16"/>
      <c r="DV226" s="16">
        <v>2</v>
      </c>
      <c r="DW226" s="16">
        <v>2</v>
      </c>
      <c r="DX226" s="16">
        <v>2</v>
      </c>
      <c r="DY226" s="16"/>
      <c r="DZ226" s="16"/>
      <c r="EA226" s="16"/>
      <c r="EB226" s="16"/>
      <c r="EC226" s="16"/>
      <c r="ED226" s="16"/>
      <c r="EE226" s="16"/>
      <c r="EF226" s="16"/>
      <c r="EG226" s="16"/>
      <c r="EH226" s="16"/>
      <c r="EI226" s="16"/>
      <c r="EJ226" s="16"/>
      <c r="EK226" s="16"/>
      <c r="EL226" s="16"/>
      <c r="EM226" s="16"/>
      <c r="EN226" s="16"/>
      <c r="EO226" s="16"/>
      <c r="EP226" s="16"/>
      <c r="EQ226" s="16"/>
      <c r="ER226" s="16"/>
      <c r="ES226" s="150">
        <f t="shared" ca="1" si="477"/>
        <v>0</v>
      </c>
      <c r="ET226" s="150">
        <f t="shared" si="460"/>
        <v>6</v>
      </c>
      <c r="EU226" s="152" t="e">
        <f t="shared" ca="1" si="461"/>
        <v>#DIV/0!</v>
      </c>
      <c r="EV226" s="16"/>
      <c r="EW226" s="67"/>
      <c r="EX226" s="16"/>
      <c r="EY226" s="16"/>
      <c r="EZ226" s="16"/>
      <c r="FA226" s="16"/>
      <c r="FB226" s="16"/>
      <c r="FC226" s="16"/>
      <c r="FD226" s="16"/>
      <c r="FE226" s="16"/>
      <c r="FF226" s="16"/>
      <c r="FG226" s="16"/>
      <c r="FH226" s="16"/>
      <c r="FI226" s="16"/>
      <c r="FJ226" s="16"/>
      <c r="FK226" s="16"/>
      <c r="FL226" s="16"/>
      <c r="FM226" s="16"/>
      <c r="FN226" s="16"/>
      <c r="FO226" s="16"/>
      <c r="FP226" s="16"/>
      <c r="FQ226" s="16"/>
      <c r="FR226" s="16"/>
      <c r="FS226" s="16"/>
      <c r="FT226" s="16"/>
      <c r="FU226" s="16"/>
      <c r="FV226" s="16"/>
      <c r="FW226" s="16"/>
      <c r="FX226" s="16"/>
      <c r="FY226" s="16"/>
      <c r="FZ226" s="16"/>
      <c r="GA226" s="150">
        <f t="shared" ref="GA226" ca="1" si="595">SUMIF($GD$8:$HG$9,$O$5,GD226:HG226)</f>
        <v>0</v>
      </c>
      <c r="GB226" s="150">
        <f t="shared" ref="GB226" si="596">SUM(GD227:HG227)</f>
        <v>0</v>
      </c>
      <c r="GC226" s="152" t="e">
        <f t="shared" ref="GC226" ca="1" si="597">GB226/GA226</f>
        <v>#DIV/0!</v>
      </c>
      <c r="GD226" s="16"/>
      <c r="GE226" s="16"/>
      <c r="GF226" s="16"/>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c r="HF226" s="16"/>
      <c r="HG226" s="16"/>
      <c r="HH226" s="150"/>
      <c r="HI226" s="150">
        <v>0</v>
      </c>
      <c r="HJ226" s="152" t="e">
        <v>#DIV/0!</v>
      </c>
      <c r="HK226" s="16"/>
      <c r="HL226" s="16"/>
      <c r="HM226" s="16"/>
      <c r="HN226" s="16"/>
      <c r="HO226" s="16"/>
      <c r="HP226" s="16"/>
      <c r="HQ226" s="16"/>
      <c r="HR226" s="16"/>
      <c r="HS226" s="16"/>
      <c r="HT226" s="16"/>
      <c r="HU226" s="16"/>
      <c r="HV226" s="16"/>
      <c r="HW226" s="16"/>
      <c r="HX226" s="16"/>
      <c r="HY226" s="16"/>
      <c r="HZ226" s="16"/>
      <c r="IA226" s="16"/>
      <c r="IB226" s="16"/>
      <c r="IC226" s="16"/>
      <c r="ID226" s="16"/>
      <c r="IE226" s="16"/>
      <c r="IF226" s="16"/>
      <c r="IG226" s="16"/>
      <c r="IH226" s="16"/>
      <c r="II226" s="16"/>
      <c r="IJ226" s="16"/>
      <c r="IK226" s="16"/>
      <c r="IL226" s="16"/>
      <c r="IM226" s="16"/>
      <c r="IN226" s="16"/>
      <c r="IO226" s="16"/>
      <c r="IP226" s="150"/>
      <c r="IQ226" s="150">
        <v>0</v>
      </c>
      <c r="IR226" s="152" t="e">
        <v>#DIV/0!</v>
      </c>
      <c r="IS226" s="16"/>
      <c r="IT226" s="16"/>
      <c r="IU226" s="16"/>
      <c r="IV226" s="16"/>
      <c r="IW226" s="16"/>
      <c r="IX226" s="16"/>
      <c r="IY226" s="16"/>
      <c r="IZ226" s="16"/>
      <c r="JA226" s="16"/>
      <c r="JB226" s="16"/>
      <c r="JC226" s="16"/>
      <c r="JD226" s="16"/>
      <c r="JE226" s="16"/>
      <c r="JF226" s="16"/>
      <c r="JG226" s="16"/>
      <c r="JH226" s="16"/>
      <c r="JI226" s="16"/>
      <c r="JJ226" s="16"/>
      <c r="JK226" s="16"/>
      <c r="JL226" s="16"/>
      <c r="JM226" s="16"/>
      <c r="JN226" s="16"/>
      <c r="JO226" s="16"/>
      <c r="JP226" s="16"/>
      <c r="JQ226" s="16"/>
      <c r="JR226" s="16"/>
      <c r="JS226" s="16"/>
      <c r="JT226" s="16"/>
      <c r="JU226" s="23"/>
      <c r="JV226" s="16"/>
      <c r="JW226" s="150"/>
      <c r="JX226" s="150">
        <v>0</v>
      </c>
      <c r="JY226" s="152" t="e">
        <v>#DIV/0!</v>
      </c>
      <c r="JZ226" s="16"/>
      <c r="KA226" s="16"/>
      <c r="KB226" s="16"/>
      <c r="KC226" s="16"/>
      <c r="KD226" s="16"/>
      <c r="KE226" s="16"/>
      <c r="KF226" s="16"/>
      <c r="KG226" s="16"/>
      <c r="KH226" s="16"/>
      <c r="KI226" s="16"/>
      <c r="KJ226" s="16"/>
      <c r="KK226" s="16"/>
      <c r="KL226" s="16"/>
      <c r="KM226" s="16"/>
      <c r="KN226" s="16"/>
      <c r="KO226" s="16"/>
      <c r="KP226" s="16"/>
      <c r="KQ226" s="16"/>
      <c r="KR226" s="16"/>
      <c r="KS226" s="16"/>
      <c r="KT226" s="16"/>
      <c r="KU226" s="16"/>
      <c r="KV226" s="16"/>
      <c r="KW226" s="16"/>
      <c r="KX226" s="16"/>
      <c r="KY226" s="16"/>
      <c r="KZ226" s="16"/>
      <c r="LA226" s="16"/>
      <c r="LB226" s="16"/>
      <c r="LC226" s="16"/>
      <c r="LD226" s="16"/>
      <c r="LE226" s="150"/>
      <c r="LF226" s="150">
        <v>0</v>
      </c>
      <c r="LG226" s="152" t="e">
        <v>#DIV/0!</v>
      </c>
      <c r="LH226" s="16"/>
      <c r="LI226" s="16"/>
      <c r="LJ226" s="16"/>
      <c r="LK226" s="16"/>
      <c r="LL226" s="16"/>
      <c r="LM226" s="16"/>
      <c r="LN226" s="16"/>
      <c r="LO226" s="16"/>
      <c r="LP226" s="16"/>
      <c r="LQ226" s="16"/>
      <c r="LR226" s="16"/>
      <c r="LS226" s="16"/>
      <c r="LT226" s="16"/>
      <c r="LU226" s="16"/>
      <c r="LV226" s="16"/>
      <c r="LW226" s="16"/>
      <c r="LX226" s="16"/>
      <c r="LY226" s="16"/>
      <c r="LZ226" s="16"/>
      <c r="MA226" s="16"/>
      <c r="MB226" s="16"/>
      <c r="MC226" s="16"/>
      <c r="MD226" s="16"/>
      <c r="ME226" s="16"/>
      <c r="MF226" s="16"/>
      <c r="MG226" s="16"/>
      <c r="MH226" s="16"/>
      <c r="MI226" s="16"/>
      <c r="MJ226" s="16"/>
      <c r="MK226" s="16"/>
      <c r="ML226" s="16"/>
    </row>
    <row r="227" spans="1:350" ht="13.9" hidden="1" customHeight="1" outlineLevel="3" x14ac:dyDescent="0.2">
      <c r="A227" s="186"/>
      <c r="B227" s="219"/>
      <c r="C227" s="215"/>
      <c r="D227" s="217"/>
      <c r="E227" s="176"/>
      <c r="F227" s="176"/>
      <c r="G227" s="176"/>
      <c r="H227" s="171"/>
      <c r="I227" s="171"/>
      <c r="J227" s="213"/>
      <c r="K227" s="213"/>
      <c r="L227" s="173"/>
      <c r="M227" s="173"/>
      <c r="N227" s="184"/>
      <c r="O227" s="157"/>
      <c r="P227" s="17" t="s">
        <v>26</v>
      </c>
      <c r="Q227" s="151"/>
      <c r="R227" s="151"/>
      <c r="S227" s="153"/>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151"/>
      <c r="AY227" s="151"/>
      <c r="AZ227" s="153"/>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151"/>
      <c r="CG227" s="151"/>
      <c r="CH227" s="153"/>
      <c r="CI227" s="141"/>
      <c r="CJ227" s="141"/>
      <c r="CK227" s="141"/>
      <c r="CL227" s="141"/>
      <c r="CM227" s="141"/>
      <c r="CN227" s="141"/>
      <c r="CO227" s="141"/>
      <c r="CP227" s="95"/>
      <c r="CQ227" s="95"/>
      <c r="CR227" s="95"/>
      <c r="CS227" s="95"/>
      <c r="CT227" s="95"/>
      <c r="CU227" s="95"/>
      <c r="CV227" s="95"/>
      <c r="CW227" s="141"/>
      <c r="CX227" s="141"/>
      <c r="CY227" s="141"/>
      <c r="CZ227" s="141"/>
      <c r="DA227" s="141"/>
      <c r="DB227" s="141"/>
      <c r="DC227" s="141"/>
      <c r="DD227" s="141"/>
      <c r="DE227" s="141"/>
      <c r="DF227" s="141"/>
      <c r="DG227" s="141"/>
      <c r="DH227" s="141"/>
      <c r="DI227" s="141"/>
      <c r="DJ227" s="141"/>
      <c r="DK227" s="141"/>
      <c r="DL227" s="141"/>
      <c r="DM227" s="141"/>
      <c r="DN227" s="151"/>
      <c r="DO227" s="151"/>
      <c r="DP227" s="153"/>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151"/>
      <c r="ET227" s="151"/>
      <c r="EU227" s="153"/>
      <c r="EV227" s="24"/>
      <c r="EW227" s="125"/>
      <c r="EX227" s="24"/>
      <c r="EY227" s="24"/>
      <c r="EZ227" s="24"/>
      <c r="FA227" s="24"/>
      <c r="FB227" s="24"/>
      <c r="FC227" s="24"/>
      <c r="FD227" s="24"/>
      <c r="FE227" s="24"/>
      <c r="FF227" s="24"/>
      <c r="FG227" s="24"/>
      <c r="FH227" s="24"/>
      <c r="FI227" s="24"/>
      <c r="FJ227" s="24"/>
      <c r="FK227" s="24"/>
      <c r="FL227" s="24"/>
      <c r="FM227" s="141">
        <v>6</v>
      </c>
      <c r="FN227" s="24"/>
      <c r="FO227" s="24"/>
      <c r="FP227" s="24"/>
      <c r="FQ227" s="24"/>
      <c r="FR227" s="24"/>
      <c r="FS227" s="24"/>
      <c r="FT227" s="24"/>
      <c r="FU227" s="24"/>
      <c r="FV227" s="24"/>
      <c r="FW227" s="24"/>
      <c r="FX227" s="24"/>
      <c r="FY227" s="24"/>
      <c r="FZ227" s="24"/>
      <c r="GA227" s="151"/>
      <c r="GB227" s="151"/>
      <c r="GC227" s="153"/>
      <c r="GD227" s="24"/>
      <c r="GE227" s="24"/>
      <c r="GF227" s="24"/>
      <c r="GG227" s="24"/>
      <c r="GH227" s="24"/>
      <c r="GI227" s="24"/>
      <c r="GJ227" s="24"/>
      <c r="GK227" s="24"/>
      <c r="GL227" s="24"/>
      <c r="GM227" s="24"/>
      <c r="GN227" s="24"/>
      <c r="GO227" s="24"/>
      <c r="GP227" s="24"/>
      <c r="GQ227" s="24"/>
      <c r="GR227" s="24"/>
      <c r="GS227" s="24"/>
      <c r="GT227" s="24"/>
      <c r="GU227" s="24"/>
      <c r="GV227" s="24"/>
      <c r="GW227" s="24"/>
      <c r="GX227" s="24"/>
      <c r="GY227" s="24"/>
      <c r="GZ227" s="24"/>
      <c r="HA227" s="24"/>
      <c r="HB227" s="24"/>
      <c r="HC227" s="24"/>
      <c r="HD227" s="24"/>
      <c r="HE227" s="24"/>
      <c r="HF227" s="24"/>
      <c r="HG227" s="24"/>
      <c r="HH227" s="151"/>
      <c r="HI227" s="151"/>
      <c r="HJ227" s="153"/>
      <c r="HK227" s="24"/>
      <c r="HL227" s="24"/>
      <c r="HM227" s="24"/>
      <c r="HN227" s="24"/>
      <c r="HO227" s="24"/>
      <c r="HP227" s="24"/>
      <c r="HQ227" s="24"/>
      <c r="HR227" s="24"/>
      <c r="HS227" s="24"/>
      <c r="HT227" s="24"/>
      <c r="HU227" s="24"/>
      <c r="HV227" s="24"/>
      <c r="HW227" s="24"/>
      <c r="HX227" s="24"/>
      <c r="HY227" s="24"/>
      <c r="HZ227" s="24"/>
      <c r="IA227" s="24"/>
      <c r="IB227" s="24"/>
      <c r="IC227" s="24"/>
      <c r="ID227" s="24"/>
      <c r="IE227" s="24"/>
      <c r="IF227" s="24"/>
      <c r="IG227" s="24"/>
      <c r="IH227" s="24"/>
      <c r="II227" s="24"/>
      <c r="IJ227" s="24"/>
      <c r="IK227" s="24"/>
      <c r="IL227" s="24"/>
      <c r="IM227" s="24"/>
      <c r="IN227" s="24"/>
      <c r="IO227" s="24"/>
      <c r="IP227" s="151"/>
      <c r="IQ227" s="151"/>
      <c r="IR227" s="153"/>
      <c r="IS227" s="24"/>
      <c r="IT227" s="24"/>
      <c r="IU227" s="24"/>
      <c r="IV227" s="24"/>
      <c r="IW227" s="24"/>
      <c r="IX227" s="24"/>
      <c r="IY227" s="24"/>
      <c r="IZ227" s="24"/>
      <c r="JA227" s="24"/>
      <c r="JB227" s="24"/>
      <c r="JC227" s="24"/>
      <c r="JD227" s="24"/>
      <c r="JE227" s="24"/>
      <c r="JF227" s="24"/>
      <c r="JG227" s="24"/>
      <c r="JH227" s="24"/>
      <c r="JI227" s="24"/>
      <c r="JJ227" s="24"/>
      <c r="JK227" s="24"/>
      <c r="JL227" s="24"/>
      <c r="JM227" s="24"/>
      <c r="JN227" s="24"/>
      <c r="JO227" s="24"/>
      <c r="JP227" s="24"/>
      <c r="JQ227" s="24"/>
      <c r="JR227" s="24"/>
      <c r="JS227" s="24"/>
      <c r="JT227" s="24"/>
      <c r="JU227" s="25"/>
      <c r="JV227" s="24"/>
      <c r="JW227" s="151"/>
      <c r="JX227" s="151"/>
      <c r="JY227" s="153"/>
      <c r="JZ227" s="24"/>
      <c r="KA227" s="24"/>
      <c r="KB227" s="24"/>
      <c r="KC227" s="24"/>
      <c r="KD227" s="24"/>
      <c r="KE227" s="24"/>
      <c r="KF227" s="24"/>
      <c r="KG227" s="24"/>
      <c r="KH227" s="24"/>
      <c r="KI227" s="24"/>
      <c r="KJ227" s="24"/>
      <c r="KK227" s="24"/>
      <c r="KL227" s="24"/>
      <c r="KM227" s="24"/>
      <c r="KN227" s="24"/>
      <c r="KO227" s="24"/>
      <c r="KP227" s="24"/>
      <c r="KQ227" s="24"/>
      <c r="KR227" s="24"/>
      <c r="KS227" s="24"/>
      <c r="KT227" s="24"/>
      <c r="KU227" s="24"/>
      <c r="KV227" s="24"/>
      <c r="KW227" s="24"/>
      <c r="KX227" s="24"/>
      <c r="KY227" s="24"/>
      <c r="KZ227" s="24"/>
      <c r="LA227" s="24"/>
      <c r="LB227" s="24"/>
      <c r="LC227" s="24"/>
      <c r="LD227" s="24"/>
      <c r="LE227" s="151"/>
      <c r="LF227" s="151"/>
      <c r="LG227" s="153"/>
      <c r="LH227" s="24"/>
      <c r="LI227" s="24"/>
      <c r="LJ227" s="24"/>
      <c r="LK227" s="24"/>
      <c r="LL227" s="24"/>
      <c r="LM227" s="24"/>
      <c r="LN227" s="24"/>
      <c r="LO227" s="24"/>
      <c r="LP227" s="24"/>
      <c r="LQ227" s="24"/>
      <c r="LR227" s="24"/>
      <c r="LS227" s="24"/>
      <c r="LT227" s="24"/>
      <c r="LU227" s="24"/>
      <c r="LV227" s="24"/>
      <c r="LW227" s="24"/>
      <c r="LX227" s="24"/>
      <c r="LY227" s="24"/>
      <c r="LZ227" s="24"/>
      <c r="MA227" s="24"/>
      <c r="MB227" s="24"/>
      <c r="MC227" s="24"/>
      <c r="MD227" s="24"/>
      <c r="ME227" s="24"/>
      <c r="MF227" s="24"/>
      <c r="MG227" s="24"/>
      <c r="MH227" s="24"/>
      <c r="MI227" s="24"/>
      <c r="MJ227" s="24"/>
      <c r="MK227" s="24"/>
      <c r="ML227" s="24"/>
    </row>
    <row r="228" spans="1:350" ht="13.9" hidden="1" customHeight="1" outlineLevel="3" x14ac:dyDescent="0.2">
      <c r="A228" s="185" t="s">
        <v>187</v>
      </c>
      <c r="B228" s="218" t="s">
        <v>805</v>
      </c>
      <c r="C228" s="214" t="s">
        <v>38</v>
      </c>
      <c r="D228" s="216">
        <v>6.2</v>
      </c>
      <c r="E228" s="175"/>
      <c r="F228" s="175">
        <f>D228-E228</f>
        <v>6.2</v>
      </c>
      <c r="G228" s="175" t="s">
        <v>844</v>
      </c>
      <c r="H228" s="170" t="s">
        <v>954</v>
      </c>
      <c r="I228" s="170" t="s">
        <v>909</v>
      </c>
      <c r="J228" s="212">
        <f ca="1">E228+Q228+AX228+CF228+DN228+ES228+GA228+HH228+IP228+JW228+LE228</f>
        <v>6.2</v>
      </c>
      <c r="K228" s="212">
        <f>E228+R228+AY228+CG228+DO228+ET228+GB228+HI228+IQ228+JX228+LF228</f>
        <v>6.2</v>
      </c>
      <c r="L228" s="172">
        <f ca="1">K228/J228</f>
        <v>1</v>
      </c>
      <c r="M228" s="172">
        <f>K228/D228</f>
        <v>1</v>
      </c>
      <c r="N228" s="183">
        <f ca="1">SUMIF($EV$8:$FZ$9,$O$5,$EV229:$FZ229)-SUMIF($EV$8:$FZ$9,$Q$5,$EV229:$FZ229)</f>
        <v>0</v>
      </c>
      <c r="O228" s="156"/>
      <c r="P228" s="16" t="s">
        <v>25</v>
      </c>
      <c r="Q228" s="150">
        <v>0</v>
      </c>
      <c r="R228" s="150">
        <v>0</v>
      </c>
      <c r="S228" s="152" t="e">
        <v>#DIV/0!</v>
      </c>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50">
        <f t="shared" ca="1" si="526"/>
        <v>0</v>
      </c>
      <c r="AY228" s="150">
        <f>SUM(BA229:CE229)</f>
        <v>0</v>
      </c>
      <c r="AZ228" s="152" t="e">
        <f ca="1">AY228/AX228</f>
        <v>#DIV/0!</v>
      </c>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50">
        <f t="shared" ref="CF228" si="598">SUM(CI228:DM228)</f>
        <v>0</v>
      </c>
      <c r="CG228" s="150">
        <f>SUM(CI229:DM229)</f>
        <v>0</v>
      </c>
      <c r="CH228" s="152" t="e">
        <f>CG228/CF228</f>
        <v>#DIV/0!</v>
      </c>
      <c r="CI228" s="129"/>
      <c r="CJ228" s="129"/>
      <c r="CK228" s="129"/>
      <c r="CL228" s="129"/>
      <c r="CM228" s="129"/>
      <c r="CN228" s="129"/>
      <c r="CO228" s="129"/>
      <c r="CP228" s="101"/>
      <c r="CQ228" s="101"/>
      <c r="CR228" s="101"/>
      <c r="CS228" s="101"/>
      <c r="CT228" s="101"/>
      <c r="CU228" s="101"/>
      <c r="CV228" s="101"/>
      <c r="CW228" s="129"/>
      <c r="CX228" s="129"/>
      <c r="CY228" s="129"/>
      <c r="CZ228" s="129"/>
      <c r="DA228" s="129"/>
      <c r="DB228" s="129"/>
      <c r="DC228" s="129"/>
      <c r="DD228" s="129"/>
      <c r="DE228" s="129"/>
      <c r="DF228" s="129"/>
      <c r="DG228" s="129"/>
      <c r="DH228" s="129"/>
      <c r="DI228" s="129"/>
      <c r="DJ228" s="129"/>
      <c r="DK228" s="129"/>
      <c r="DL228" s="129"/>
      <c r="DM228" s="129"/>
      <c r="DN228" s="150">
        <f t="shared" ref="DN228" si="599">SUM(DQ228:ER228)</f>
        <v>6.2</v>
      </c>
      <c r="DO228" s="150">
        <f>SUM(DQ229:ER229)</f>
        <v>0</v>
      </c>
      <c r="DP228" s="152">
        <f t="shared" si="589"/>
        <v>0</v>
      </c>
      <c r="DQ228" s="16"/>
      <c r="DR228" s="16"/>
      <c r="DS228" s="16"/>
      <c r="DT228" s="16"/>
      <c r="DU228" s="16"/>
      <c r="DV228" s="16"/>
      <c r="DW228" s="16"/>
      <c r="DX228" s="16">
        <v>2</v>
      </c>
      <c r="DY228" s="16">
        <v>2</v>
      </c>
      <c r="DZ228" s="16">
        <v>2.2000000000000002</v>
      </c>
      <c r="EA228" s="16"/>
      <c r="EB228" s="16"/>
      <c r="EC228" s="16"/>
      <c r="ED228" s="16"/>
      <c r="EE228" s="16"/>
      <c r="EF228" s="16"/>
      <c r="EG228" s="16"/>
      <c r="EH228" s="16"/>
      <c r="EI228" s="16"/>
      <c r="EJ228" s="16"/>
      <c r="EK228" s="16"/>
      <c r="EL228" s="16"/>
      <c r="EM228" s="16"/>
      <c r="EN228" s="16"/>
      <c r="EO228" s="16"/>
      <c r="EP228" s="16"/>
      <c r="EQ228" s="16"/>
      <c r="ER228" s="16"/>
      <c r="ES228" s="150">
        <f t="shared" ca="1" si="477"/>
        <v>0</v>
      </c>
      <c r="ET228" s="150">
        <f t="shared" si="460"/>
        <v>6.2</v>
      </c>
      <c r="EU228" s="152" t="e">
        <f t="shared" ca="1" si="461"/>
        <v>#DIV/0!</v>
      </c>
      <c r="EV228" s="16"/>
      <c r="EW228" s="67"/>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50">
        <f t="shared" ref="GA228" ca="1" si="600">SUMIF($GD$8:$HG$9,$O$5,GD228:HG228)</f>
        <v>0</v>
      </c>
      <c r="GB228" s="150">
        <f t="shared" ref="GB228" si="601">SUM(GD229:HG229)</f>
        <v>0</v>
      </c>
      <c r="GC228" s="152" t="e">
        <f t="shared" ref="GC228" ca="1" si="602">GB228/GA228</f>
        <v>#DIV/0!</v>
      </c>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50"/>
      <c r="HI228" s="150">
        <v>0</v>
      </c>
      <c r="HJ228" s="152" t="e">
        <v>#DIV/0!</v>
      </c>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50"/>
      <c r="IQ228" s="150">
        <v>0</v>
      </c>
      <c r="IR228" s="152" t="e">
        <v>#DIV/0!</v>
      </c>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23"/>
      <c r="JV228" s="16"/>
      <c r="JW228" s="150"/>
      <c r="JX228" s="150">
        <v>0</v>
      </c>
      <c r="JY228" s="152" t="e">
        <v>#DIV/0!</v>
      </c>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50"/>
      <c r="LF228" s="150">
        <v>0</v>
      </c>
      <c r="LG228" s="152" t="e">
        <v>#DIV/0!</v>
      </c>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6"/>
      <c r="MI228" s="16"/>
      <c r="MJ228" s="16"/>
      <c r="MK228" s="16"/>
      <c r="ML228" s="16"/>
    </row>
    <row r="229" spans="1:350" ht="13.9" hidden="1" customHeight="1" outlineLevel="3" x14ac:dyDescent="0.2">
      <c r="A229" s="186"/>
      <c r="B229" s="219"/>
      <c r="C229" s="215"/>
      <c r="D229" s="217"/>
      <c r="E229" s="176"/>
      <c r="F229" s="176"/>
      <c r="G229" s="176"/>
      <c r="H229" s="171"/>
      <c r="I229" s="171"/>
      <c r="J229" s="213"/>
      <c r="K229" s="213"/>
      <c r="L229" s="173"/>
      <c r="M229" s="173"/>
      <c r="N229" s="184"/>
      <c r="O229" s="157"/>
      <c r="P229" s="17" t="s">
        <v>26</v>
      </c>
      <c r="Q229" s="151"/>
      <c r="R229" s="151"/>
      <c r="S229" s="153"/>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151"/>
      <c r="AY229" s="151"/>
      <c r="AZ229" s="153"/>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151"/>
      <c r="CG229" s="151"/>
      <c r="CH229" s="153"/>
      <c r="CI229" s="141"/>
      <c r="CJ229" s="141"/>
      <c r="CK229" s="141"/>
      <c r="CL229" s="141"/>
      <c r="CM229" s="141"/>
      <c r="CN229" s="141"/>
      <c r="CO229" s="141"/>
      <c r="CP229" s="95"/>
      <c r="CQ229" s="95"/>
      <c r="CR229" s="95"/>
      <c r="CS229" s="95"/>
      <c r="CT229" s="95"/>
      <c r="CU229" s="95"/>
      <c r="CV229" s="95"/>
      <c r="CW229" s="141"/>
      <c r="CX229" s="141"/>
      <c r="CY229" s="141"/>
      <c r="CZ229" s="141"/>
      <c r="DA229" s="141"/>
      <c r="DB229" s="141"/>
      <c r="DC229" s="141"/>
      <c r="DD229" s="141"/>
      <c r="DE229" s="141"/>
      <c r="DF229" s="141"/>
      <c r="DG229" s="141"/>
      <c r="DH229" s="141"/>
      <c r="DI229" s="141"/>
      <c r="DJ229" s="141"/>
      <c r="DK229" s="141"/>
      <c r="DL229" s="141"/>
      <c r="DM229" s="141"/>
      <c r="DN229" s="151"/>
      <c r="DO229" s="151"/>
      <c r="DP229" s="153"/>
      <c r="DQ229" s="24"/>
      <c r="DR229" s="24"/>
      <c r="DS229" s="24"/>
      <c r="DT229" s="24"/>
      <c r="DU229" s="24"/>
      <c r="DV229" s="24"/>
      <c r="DW229" s="24"/>
      <c r="DX229" s="24"/>
      <c r="DY229" s="24"/>
      <c r="DZ229" s="24"/>
      <c r="EA229" s="24"/>
      <c r="EB229" s="24"/>
      <c r="EC229" s="24"/>
      <c r="ED229" s="24"/>
      <c r="EE229" s="24"/>
      <c r="EF229" s="24"/>
      <c r="EG229" s="24"/>
      <c r="EH229" s="24"/>
      <c r="EI229" s="24"/>
      <c r="EJ229" s="24"/>
      <c r="EK229" s="24"/>
      <c r="EL229" s="24"/>
      <c r="EM229" s="24"/>
      <c r="EN229" s="24"/>
      <c r="EO229" s="24"/>
      <c r="EP229" s="24"/>
      <c r="EQ229" s="24"/>
      <c r="ER229" s="24"/>
      <c r="ES229" s="151"/>
      <c r="ET229" s="151"/>
      <c r="EU229" s="153"/>
      <c r="EV229" s="24"/>
      <c r="EW229" s="125"/>
      <c r="EX229" s="24"/>
      <c r="EY229" s="24"/>
      <c r="EZ229" s="24"/>
      <c r="FA229" s="24"/>
      <c r="FB229" s="24"/>
      <c r="FC229" s="24"/>
      <c r="FD229" s="24"/>
      <c r="FE229" s="24"/>
      <c r="FF229" s="24"/>
      <c r="FG229" s="24"/>
      <c r="FH229" s="24"/>
      <c r="FI229" s="24"/>
      <c r="FJ229" s="24"/>
      <c r="FK229" s="24"/>
      <c r="FL229" s="24"/>
      <c r="FM229" s="76">
        <v>6.2</v>
      </c>
      <c r="FN229" s="24"/>
      <c r="FO229" s="24"/>
      <c r="FP229" s="24"/>
      <c r="FQ229" s="24"/>
      <c r="FR229" s="24"/>
      <c r="FS229" s="24"/>
      <c r="FT229" s="24"/>
      <c r="FU229" s="24"/>
      <c r="FV229" s="24"/>
      <c r="FW229" s="24"/>
      <c r="FX229" s="24"/>
      <c r="FY229" s="24"/>
      <c r="FZ229" s="24"/>
      <c r="GA229" s="151"/>
      <c r="GB229" s="151"/>
      <c r="GC229" s="153"/>
      <c r="GD229" s="24"/>
      <c r="GE229" s="24"/>
      <c r="GF229" s="24"/>
      <c r="GG229" s="24"/>
      <c r="GH229" s="24"/>
      <c r="GI229" s="24"/>
      <c r="GJ229" s="24"/>
      <c r="GK229" s="24"/>
      <c r="GL229" s="24"/>
      <c r="GM229" s="24"/>
      <c r="GN229" s="24"/>
      <c r="GO229" s="24"/>
      <c r="GP229" s="24"/>
      <c r="GQ229" s="24"/>
      <c r="GR229" s="24"/>
      <c r="GS229" s="24"/>
      <c r="GT229" s="24"/>
      <c r="GU229" s="24"/>
      <c r="GV229" s="24"/>
      <c r="GW229" s="24"/>
      <c r="GX229" s="24"/>
      <c r="GY229" s="24"/>
      <c r="GZ229" s="24"/>
      <c r="HA229" s="24"/>
      <c r="HB229" s="24"/>
      <c r="HC229" s="24"/>
      <c r="HD229" s="24"/>
      <c r="HE229" s="24"/>
      <c r="HF229" s="24"/>
      <c r="HG229" s="24"/>
      <c r="HH229" s="151"/>
      <c r="HI229" s="151"/>
      <c r="HJ229" s="153"/>
      <c r="HK229" s="24"/>
      <c r="HL229" s="24"/>
      <c r="HM229" s="24"/>
      <c r="HN229" s="24"/>
      <c r="HO229" s="24"/>
      <c r="HP229" s="24"/>
      <c r="HQ229" s="24"/>
      <c r="HR229" s="24"/>
      <c r="HS229" s="24"/>
      <c r="HT229" s="24"/>
      <c r="HU229" s="24"/>
      <c r="HV229" s="24"/>
      <c r="HW229" s="24"/>
      <c r="HX229" s="24"/>
      <c r="HY229" s="24"/>
      <c r="HZ229" s="24"/>
      <c r="IA229" s="24"/>
      <c r="IB229" s="24"/>
      <c r="IC229" s="24"/>
      <c r="ID229" s="24"/>
      <c r="IE229" s="24"/>
      <c r="IF229" s="24"/>
      <c r="IG229" s="24"/>
      <c r="IH229" s="24"/>
      <c r="II229" s="24"/>
      <c r="IJ229" s="24"/>
      <c r="IK229" s="24"/>
      <c r="IL229" s="24"/>
      <c r="IM229" s="24"/>
      <c r="IN229" s="24"/>
      <c r="IO229" s="24"/>
      <c r="IP229" s="151"/>
      <c r="IQ229" s="151"/>
      <c r="IR229" s="153"/>
      <c r="IS229" s="24"/>
      <c r="IT229" s="24"/>
      <c r="IU229" s="24"/>
      <c r="IV229" s="24"/>
      <c r="IW229" s="24"/>
      <c r="IX229" s="24"/>
      <c r="IY229" s="24"/>
      <c r="IZ229" s="24"/>
      <c r="JA229" s="24"/>
      <c r="JB229" s="24"/>
      <c r="JC229" s="24"/>
      <c r="JD229" s="24"/>
      <c r="JE229" s="24"/>
      <c r="JF229" s="24"/>
      <c r="JG229" s="24"/>
      <c r="JH229" s="24"/>
      <c r="JI229" s="24"/>
      <c r="JJ229" s="24"/>
      <c r="JK229" s="24"/>
      <c r="JL229" s="24"/>
      <c r="JM229" s="24"/>
      <c r="JN229" s="24"/>
      <c r="JO229" s="24"/>
      <c r="JP229" s="24"/>
      <c r="JQ229" s="24"/>
      <c r="JR229" s="24"/>
      <c r="JS229" s="24"/>
      <c r="JT229" s="24"/>
      <c r="JU229" s="25"/>
      <c r="JV229" s="24"/>
      <c r="JW229" s="151"/>
      <c r="JX229" s="151"/>
      <c r="JY229" s="153"/>
      <c r="JZ229" s="24"/>
      <c r="KA229" s="24"/>
      <c r="KB229" s="24"/>
      <c r="KC229" s="24"/>
      <c r="KD229" s="24"/>
      <c r="KE229" s="24"/>
      <c r="KF229" s="24"/>
      <c r="KG229" s="24"/>
      <c r="KH229" s="24"/>
      <c r="KI229" s="24"/>
      <c r="KJ229" s="24"/>
      <c r="KK229" s="24"/>
      <c r="KL229" s="24"/>
      <c r="KM229" s="24"/>
      <c r="KN229" s="24"/>
      <c r="KO229" s="24"/>
      <c r="KP229" s="24"/>
      <c r="KQ229" s="24"/>
      <c r="KR229" s="24"/>
      <c r="KS229" s="24"/>
      <c r="KT229" s="24"/>
      <c r="KU229" s="24"/>
      <c r="KV229" s="24"/>
      <c r="KW229" s="24"/>
      <c r="KX229" s="24"/>
      <c r="KY229" s="24"/>
      <c r="KZ229" s="24"/>
      <c r="LA229" s="24"/>
      <c r="LB229" s="24"/>
      <c r="LC229" s="24"/>
      <c r="LD229" s="24"/>
      <c r="LE229" s="151"/>
      <c r="LF229" s="151"/>
      <c r="LG229" s="153"/>
      <c r="LH229" s="24"/>
      <c r="LI229" s="24"/>
      <c r="LJ229" s="24"/>
      <c r="LK229" s="24"/>
      <c r="LL229" s="24"/>
      <c r="LM229" s="24"/>
      <c r="LN229" s="24"/>
      <c r="LO229" s="24"/>
      <c r="LP229" s="24"/>
      <c r="LQ229" s="24"/>
      <c r="LR229" s="24"/>
      <c r="LS229" s="24"/>
      <c r="LT229" s="24"/>
      <c r="LU229" s="24"/>
      <c r="LV229" s="24"/>
      <c r="LW229" s="24"/>
      <c r="LX229" s="24"/>
      <c r="LY229" s="24"/>
      <c r="LZ229" s="24"/>
      <c r="MA229" s="24"/>
      <c r="MB229" s="24"/>
      <c r="MC229" s="24"/>
      <c r="MD229" s="24"/>
      <c r="ME229" s="24"/>
      <c r="MF229" s="24"/>
      <c r="MG229" s="24"/>
      <c r="MH229" s="24"/>
      <c r="MI229" s="24"/>
      <c r="MJ229" s="24"/>
      <c r="MK229" s="24"/>
      <c r="ML229" s="24"/>
    </row>
    <row r="230" spans="1:350" ht="13.9" hidden="1" customHeight="1" outlineLevel="3" x14ac:dyDescent="0.2">
      <c r="A230" s="185" t="s">
        <v>188</v>
      </c>
      <c r="B230" s="218" t="s">
        <v>116</v>
      </c>
      <c r="C230" s="214" t="s">
        <v>37</v>
      </c>
      <c r="D230" s="216">
        <v>98.7714</v>
      </c>
      <c r="E230" s="175"/>
      <c r="F230" s="175">
        <f>D230-E230</f>
        <v>98.7714</v>
      </c>
      <c r="G230" s="175" t="s">
        <v>888</v>
      </c>
      <c r="H230" s="170" t="s">
        <v>909</v>
      </c>
      <c r="I230" s="170" t="s">
        <v>868</v>
      </c>
      <c r="J230" s="212">
        <f ca="1">E230+Q230+AX230+CF230+DN230+ES230+GA230+HH230+IP230+JW230+LE230</f>
        <v>98.77</v>
      </c>
      <c r="K230" s="212">
        <f>E230+R230+AY230+CG230+DO230+ET230+GB230+HI230+IQ230+JX230+LF230</f>
        <v>0</v>
      </c>
      <c r="L230" s="172">
        <f ca="1">K230/J230</f>
        <v>0</v>
      </c>
      <c r="M230" s="172">
        <f>K230/D230</f>
        <v>0</v>
      </c>
      <c r="N230" s="183">
        <f ca="1">SUMIF($EV$8:$FZ$9,$O$5,$EV231:$FZ231)-SUMIF($EV$8:$FZ$9,$Q$5,$EV231:$FZ231)</f>
        <v>0</v>
      </c>
      <c r="O230" s="156"/>
      <c r="P230" s="16" t="s">
        <v>25</v>
      </c>
      <c r="Q230" s="150">
        <v>0</v>
      </c>
      <c r="R230" s="150">
        <v>0</v>
      </c>
      <c r="S230" s="152" t="e">
        <v>#DIV/0!</v>
      </c>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50">
        <f t="shared" ca="1" si="526"/>
        <v>0</v>
      </c>
      <c r="AY230" s="150">
        <f>SUM(BA231:CE231)</f>
        <v>0</v>
      </c>
      <c r="AZ230" s="152" t="e">
        <f ca="1">AY230/AX230</f>
        <v>#DIV/0!</v>
      </c>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50">
        <f t="shared" ref="CF230" si="603">SUM(CI230:DM230)</f>
        <v>0</v>
      </c>
      <c r="CG230" s="150">
        <f>SUM(CI231:DM231)</f>
        <v>0</v>
      </c>
      <c r="CH230" s="152" t="e">
        <f>CG230/CF230</f>
        <v>#DIV/0!</v>
      </c>
      <c r="CI230" s="129"/>
      <c r="CJ230" s="129"/>
      <c r="CK230" s="129"/>
      <c r="CL230" s="129"/>
      <c r="CM230" s="129"/>
      <c r="CN230" s="129"/>
      <c r="CO230" s="129"/>
      <c r="CP230" s="101"/>
      <c r="CQ230" s="101"/>
      <c r="CR230" s="101"/>
      <c r="CS230" s="101"/>
      <c r="CT230" s="101"/>
      <c r="CU230" s="101"/>
      <c r="CV230" s="101"/>
      <c r="CW230" s="129"/>
      <c r="CX230" s="129"/>
      <c r="CY230" s="129"/>
      <c r="CZ230" s="129"/>
      <c r="DA230" s="129"/>
      <c r="DB230" s="129"/>
      <c r="DC230" s="129"/>
      <c r="DD230" s="129"/>
      <c r="DE230" s="129"/>
      <c r="DF230" s="129"/>
      <c r="DG230" s="129"/>
      <c r="DH230" s="129"/>
      <c r="DI230" s="129"/>
      <c r="DJ230" s="129"/>
      <c r="DK230" s="129"/>
      <c r="DL230" s="129"/>
      <c r="DM230" s="129"/>
      <c r="DN230" s="150">
        <f t="shared" ref="DN230" si="604">SUM(DQ230:ER230)</f>
        <v>98.77</v>
      </c>
      <c r="DO230" s="150">
        <f>SUM(DQ231:ER231)</f>
        <v>0</v>
      </c>
      <c r="DP230" s="152">
        <f t="shared" si="589"/>
        <v>0</v>
      </c>
      <c r="DQ230" s="16"/>
      <c r="DR230" s="16"/>
      <c r="DS230" s="16"/>
      <c r="DT230" s="16"/>
      <c r="DU230" s="16"/>
      <c r="DV230" s="16"/>
      <c r="DW230" s="16"/>
      <c r="DX230" s="16"/>
      <c r="DY230" s="16"/>
      <c r="DZ230" s="16"/>
      <c r="EA230" s="16">
        <v>20</v>
      </c>
      <c r="EB230" s="16">
        <v>20</v>
      </c>
      <c r="EC230" s="16">
        <v>20</v>
      </c>
      <c r="ED230" s="16">
        <v>20</v>
      </c>
      <c r="EE230" s="16">
        <v>18.77</v>
      </c>
      <c r="EF230" s="16"/>
      <c r="EG230" s="16"/>
      <c r="EH230" s="16"/>
      <c r="EI230" s="16"/>
      <c r="EJ230" s="16"/>
      <c r="EK230" s="16"/>
      <c r="EL230" s="16"/>
      <c r="EM230" s="16"/>
      <c r="EN230" s="16"/>
      <c r="EO230" s="16"/>
      <c r="EP230" s="16"/>
      <c r="EQ230" s="16"/>
      <c r="ER230" s="16"/>
      <c r="ES230" s="150">
        <f t="shared" ca="1" si="477"/>
        <v>0</v>
      </c>
      <c r="ET230" s="150">
        <f t="shared" si="460"/>
        <v>0</v>
      </c>
      <c r="EU230" s="152" t="e">
        <f t="shared" ca="1" si="461"/>
        <v>#DIV/0!</v>
      </c>
      <c r="EV230" s="16"/>
      <c r="EW230" s="67"/>
      <c r="EX230" s="16"/>
      <c r="EY230" s="16"/>
      <c r="EZ230" s="16"/>
      <c r="FA230" s="16"/>
      <c r="FB230" s="16"/>
      <c r="FC230" s="16"/>
      <c r="FD230" s="16"/>
      <c r="FE230" s="16"/>
      <c r="FF230" s="16"/>
      <c r="FG230" s="16"/>
      <c r="FH230" s="16"/>
      <c r="FI230" s="16"/>
      <c r="FJ230" s="16"/>
      <c r="FK230" s="16"/>
      <c r="FL230" s="16"/>
      <c r="FM230" s="16"/>
      <c r="FN230" s="16"/>
      <c r="FO230" s="16"/>
      <c r="FP230" s="16"/>
      <c r="FQ230" s="16"/>
      <c r="FR230" s="16"/>
      <c r="FS230" s="16"/>
      <c r="FT230" s="16"/>
      <c r="FU230" s="16"/>
      <c r="FV230" s="16"/>
      <c r="FW230" s="16"/>
      <c r="FX230" s="16"/>
      <c r="FY230" s="16"/>
      <c r="FZ230" s="16"/>
      <c r="GA230" s="150">
        <f t="shared" ref="GA230" ca="1" si="605">SUMIF($GD$8:$HG$9,$O$5,GD230:HG230)</f>
        <v>0</v>
      </c>
      <c r="GB230" s="150">
        <f t="shared" ref="GB230" si="606">SUM(GD231:HG231)</f>
        <v>0</v>
      </c>
      <c r="GC230" s="152" t="e">
        <f t="shared" ref="GC230" ca="1" si="607">GB230/GA230</f>
        <v>#DIV/0!</v>
      </c>
      <c r="GD230" s="16"/>
      <c r="GE230" s="16"/>
      <c r="GF230" s="16"/>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c r="HF230" s="16"/>
      <c r="HG230" s="16"/>
      <c r="HH230" s="150"/>
      <c r="HI230" s="150">
        <v>0</v>
      </c>
      <c r="HJ230" s="152" t="e">
        <v>#DIV/0!</v>
      </c>
      <c r="HK230" s="16"/>
      <c r="HL230" s="16"/>
      <c r="HM230" s="16"/>
      <c r="HN230" s="16"/>
      <c r="HO230" s="16"/>
      <c r="HP230" s="16"/>
      <c r="HQ230" s="16"/>
      <c r="HR230" s="16"/>
      <c r="HS230" s="16"/>
      <c r="HT230" s="16"/>
      <c r="HU230" s="16"/>
      <c r="HV230" s="16"/>
      <c r="HW230" s="16"/>
      <c r="HX230" s="16"/>
      <c r="HY230" s="16"/>
      <c r="HZ230" s="16"/>
      <c r="IA230" s="16"/>
      <c r="IB230" s="16"/>
      <c r="IC230" s="16"/>
      <c r="ID230" s="16"/>
      <c r="IE230" s="16"/>
      <c r="IF230" s="16"/>
      <c r="IG230" s="16"/>
      <c r="IH230" s="16"/>
      <c r="II230" s="16"/>
      <c r="IJ230" s="16"/>
      <c r="IK230" s="16"/>
      <c r="IL230" s="16"/>
      <c r="IM230" s="16"/>
      <c r="IN230" s="16"/>
      <c r="IO230" s="16"/>
      <c r="IP230" s="150"/>
      <c r="IQ230" s="150">
        <v>0</v>
      </c>
      <c r="IR230" s="152" t="e">
        <v>#DIV/0!</v>
      </c>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23"/>
      <c r="JV230" s="16"/>
      <c r="JW230" s="150"/>
      <c r="JX230" s="150">
        <v>0</v>
      </c>
      <c r="JY230" s="152" t="e">
        <v>#DIV/0!</v>
      </c>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50"/>
      <c r="LF230" s="150">
        <v>0</v>
      </c>
      <c r="LG230" s="152" t="e">
        <v>#DIV/0!</v>
      </c>
      <c r="LH230" s="16"/>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16"/>
      <c r="MG230" s="16"/>
      <c r="MH230" s="16"/>
      <c r="MI230" s="16"/>
      <c r="MJ230" s="16"/>
      <c r="MK230" s="16"/>
      <c r="ML230" s="16"/>
    </row>
    <row r="231" spans="1:350" ht="13.9" hidden="1" customHeight="1" outlineLevel="3" x14ac:dyDescent="0.2">
      <c r="A231" s="186"/>
      <c r="B231" s="219"/>
      <c r="C231" s="215"/>
      <c r="D231" s="217"/>
      <c r="E231" s="176"/>
      <c r="F231" s="176"/>
      <c r="G231" s="176"/>
      <c r="H231" s="171"/>
      <c r="I231" s="171"/>
      <c r="J231" s="213"/>
      <c r="K231" s="213"/>
      <c r="L231" s="173"/>
      <c r="M231" s="173"/>
      <c r="N231" s="184"/>
      <c r="O231" s="157"/>
      <c r="P231" s="17" t="s">
        <v>26</v>
      </c>
      <c r="Q231" s="151"/>
      <c r="R231" s="151"/>
      <c r="S231" s="153"/>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151"/>
      <c r="AY231" s="151"/>
      <c r="AZ231" s="153"/>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151"/>
      <c r="CG231" s="151"/>
      <c r="CH231" s="153"/>
      <c r="CI231" s="141"/>
      <c r="CJ231" s="141"/>
      <c r="CK231" s="141"/>
      <c r="CL231" s="141"/>
      <c r="CM231" s="141"/>
      <c r="CN231" s="141"/>
      <c r="CO231" s="141"/>
      <c r="CP231" s="95"/>
      <c r="CQ231" s="95"/>
      <c r="CR231" s="95"/>
      <c r="CS231" s="95"/>
      <c r="CT231" s="95"/>
      <c r="CU231" s="95"/>
      <c r="CV231" s="95"/>
      <c r="CW231" s="141"/>
      <c r="CX231" s="141"/>
      <c r="CY231" s="141"/>
      <c r="CZ231" s="141"/>
      <c r="DA231" s="141"/>
      <c r="DB231" s="141"/>
      <c r="DC231" s="141"/>
      <c r="DD231" s="141"/>
      <c r="DE231" s="141"/>
      <c r="DF231" s="141"/>
      <c r="DG231" s="141"/>
      <c r="DH231" s="141"/>
      <c r="DI231" s="141"/>
      <c r="DJ231" s="141"/>
      <c r="DK231" s="141"/>
      <c r="DL231" s="141"/>
      <c r="DM231" s="141"/>
      <c r="DN231" s="151"/>
      <c r="DO231" s="151"/>
      <c r="DP231" s="153"/>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151"/>
      <c r="ET231" s="151"/>
      <c r="EU231" s="153"/>
      <c r="EV231" s="24"/>
      <c r="EW231" s="125"/>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151"/>
      <c r="GB231" s="151"/>
      <c r="GC231" s="153"/>
      <c r="GD231" s="24"/>
      <c r="GE231" s="24"/>
      <c r="GF231" s="24"/>
      <c r="GG231" s="24"/>
      <c r="GH231" s="24"/>
      <c r="GI231" s="24"/>
      <c r="GJ231" s="24"/>
      <c r="GK231" s="24"/>
      <c r="GL231" s="24"/>
      <c r="GM231" s="24"/>
      <c r="GN231" s="24"/>
      <c r="GO231" s="24"/>
      <c r="GP231" s="24"/>
      <c r="GQ231" s="24"/>
      <c r="GR231" s="24"/>
      <c r="GS231" s="24"/>
      <c r="GT231" s="24"/>
      <c r="GU231" s="24"/>
      <c r="GV231" s="24"/>
      <c r="GW231" s="24"/>
      <c r="GX231" s="24"/>
      <c r="GY231" s="24"/>
      <c r="GZ231" s="24"/>
      <c r="HA231" s="24"/>
      <c r="HB231" s="24"/>
      <c r="HC231" s="24"/>
      <c r="HD231" s="24"/>
      <c r="HE231" s="24"/>
      <c r="HF231" s="24"/>
      <c r="HG231" s="24"/>
      <c r="HH231" s="151"/>
      <c r="HI231" s="151"/>
      <c r="HJ231" s="153"/>
      <c r="HK231" s="24"/>
      <c r="HL231" s="24"/>
      <c r="HM231" s="24"/>
      <c r="HN231" s="24"/>
      <c r="HO231" s="24"/>
      <c r="HP231" s="24"/>
      <c r="HQ231" s="24"/>
      <c r="HR231" s="24"/>
      <c r="HS231" s="24"/>
      <c r="HT231" s="24"/>
      <c r="HU231" s="24"/>
      <c r="HV231" s="24"/>
      <c r="HW231" s="24"/>
      <c r="HX231" s="24"/>
      <c r="HY231" s="24"/>
      <c r="HZ231" s="24"/>
      <c r="IA231" s="24"/>
      <c r="IB231" s="24"/>
      <c r="IC231" s="24"/>
      <c r="ID231" s="24"/>
      <c r="IE231" s="24"/>
      <c r="IF231" s="24"/>
      <c r="IG231" s="24"/>
      <c r="IH231" s="24"/>
      <c r="II231" s="24"/>
      <c r="IJ231" s="24"/>
      <c r="IK231" s="24"/>
      <c r="IL231" s="24"/>
      <c r="IM231" s="24"/>
      <c r="IN231" s="24"/>
      <c r="IO231" s="24"/>
      <c r="IP231" s="151"/>
      <c r="IQ231" s="151"/>
      <c r="IR231" s="153"/>
      <c r="IS231" s="24"/>
      <c r="IT231" s="24"/>
      <c r="IU231" s="24"/>
      <c r="IV231" s="24"/>
      <c r="IW231" s="24"/>
      <c r="IX231" s="24"/>
      <c r="IY231" s="24"/>
      <c r="IZ231" s="24"/>
      <c r="JA231" s="24"/>
      <c r="JB231" s="24"/>
      <c r="JC231" s="24"/>
      <c r="JD231" s="24"/>
      <c r="JE231" s="24"/>
      <c r="JF231" s="24"/>
      <c r="JG231" s="24"/>
      <c r="JH231" s="24"/>
      <c r="JI231" s="24"/>
      <c r="JJ231" s="24"/>
      <c r="JK231" s="24"/>
      <c r="JL231" s="24"/>
      <c r="JM231" s="24"/>
      <c r="JN231" s="24"/>
      <c r="JO231" s="24"/>
      <c r="JP231" s="24"/>
      <c r="JQ231" s="24"/>
      <c r="JR231" s="24"/>
      <c r="JS231" s="24"/>
      <c r="JT231" s="24"/>
      <c r="JU231" s="25"/>
      <c r="JV231" s="24"/>
      <c r="JW231" s="151"/>
      <c r="JX231" s="151"/>
      <c r="JY231" s="153"/>
      <c r="JZ231" s="24"/>
      <c r="KA231" s="24"/>
      <c r="KB231" s="24"/>
      <c r="KC231" s="24"/>
      <c r="KD231" s="24"/>
      <c r="KE231" s="24"/>
      <c r="KF231" s="24"/>
      <c r="KG231" s="24"/>
      <c r="KH231" s="24"/>
      <c r="KI231" s="24"/>
      <c r="KJ231" s="24"/>
      <c r="KK231" s="24"/>
      <c r="KL231" s="24"/>
      <c r="KM231" s="24"/>
      <c r="KN231" s="24"/>
      <c r="KO231" s="24"/>
      <c r="KP231" s="24"/>
      <c r="KQ231" s="24"/>
      <c r="KR231" s="24"/>
      <c r="KS231" s="24"/>
      <c r="KT231" s="24"/>
      <c r="KU231" s="24"/>
      <c r="KV231" s="24"/>
      <c r="KW231" s="24"/>
      <c r="KX231" s="24"/>
      <c r="KY231" s="24"/>
      <c r="KZ231" s="24"/>
      <c r="LA231" s="24"/>
      <c r="LB231" s="24"/>
      <c r="LC231" s="24"/>
      <c r="LD231" s="24"/>
      <c r="LE231" s="151"/>
      <c r="LF231" s="151"/>
      <c r="LG231" s="153"/>
      <c r="LH231" s="24"/>
      <c r="LI231" s="24"/>
      <c r="LJ231" s="24"/>
      <c r="LK231" s="24"/>
      <c r="LL231" s="24"/>
      <c r="LM231" s="24"/>
      <c r="LN231" s="24"/>
      <c r="LO231" s="24"/>
      <c r="LP231" s="24"/>
      <c r="LQ231" s="24"/>
      <c r="LR231" s="24"/>
      <c r="LS231" s="24"/>
      <c r="LT231" s="24"/>
      <c r="LU231" s="24"/>
      <c r="LV231" s="24"/>
      <c r="LW231" s="24"/>
      <c r="LX231" s="24"/>
      <c r="LY231" s="24"/>
      <c r="LZ231" s="24"/>
      <c r="MA231" s="24"/>
      <c r="MB231" s="24"/>
      <c r="MC231" s="24"/>
      <c r="MD231" s="24"/>
      <c r="ME231" s="24"/>
      <c r="MF231" s="24"/>
      <c r="MG231" s="24"/>
      <c r="MH231" s="24"/>
      <c r="MI231" s="24"/>
      <c r="MJ231" s="24"/>
      <c r="MK231" s="24"/>
      <c r="ML231" s="24"/>
    </row>
    <row r="232" spans="1:350" s="41" customFormat="1" ht="14.25" hidden="1" customHeight="1" outlineLevel="3" x14ac:dyDescent="0.25">
      <c r="A232" s="220" t="s">
        <v>189</v>
      </c>
      <c r="B232" s="175" t="s">
        <v>459</v>
      </c>
      <c r="C232" s="285" t="s">
        <v>59</v>
      </c>
      <c r="D232" s="278">
        <v>1</v>
      </c>
      <c r="E232" s="175">
        <v>0</v>
      </c>
      <c r="F232" s="175">
        <f>D232-E232</f>
        <v>1</v>
      </c>
      <c r="G232" s="175" t="s">
        <v>837</v>
      </c>
      <c r="H232" s="170" t="s">
        <v>857</v>
      </c>
      <c r="I232" s="170" t="s">
        <v>909</v>
      </c>
      <c r="J232" s="212">
        <f ca="1">E232+Q232+AX232+CF232+DN232+ES232+GA232+HH232+IP232+JW232+LE232</f>
        <v>1</v>
      </c>
      <c r="K232" s="212">
        <f>E232+R232+AY232+CG232+DO232+ET232+GB232+HI232+IQ232+JX232+LF232</f>
        <v>1</v>
      </c>
      <c r="L232" s="172">
        <f ca="1">K232/J232</f>
        <v>1</v>
      </c>
      <c r="M232" s="172">
        <f>K232/D232</f>
        <v>1</v>
      </c>
      <c r="N232" s="183">
        <f ca="1">SUMIF($EV$8:$FZ$9,$O$5,$EV233:$FZ233)-SUMIF($EV$8:$FZ$9,$Q$5,$EV233:$FZ233)</f>
        <v>0</v>
      </c>
      <c r="O232" s="154"/>
      <c r="P232" s="154"/>
      <c r="Q232" s="150">
        <v>0</v>
      </c>
      <c r="R232" s="150">
        <v>0</v>
      </c>
      <c r="S232" s="152" t="e">
        <v>#DIV/0!</v>
      </c>
      <c r="T232" s="154"/>
      <c r="U232" s="154"/>
      <c r="V232" s="154"/>
      <c r="W232" s="154"/>
      <c r="X232" s="154"/>
      <c r="Y232" s="154"/>
      <c r="Z232" s="154"/>
      <c r="AA232" s="154"/>
      <c r="AB232" s="154"/>
      <c r="AC232" s="154"/>
      <c r="AD232" s="154"/>
      <c r="AE232" s="154"/>
      <c r="AF232" s="154"/>
      <c r="AG232" s="154"/>
      <c r="AH232" s="154"/>
      <c r="AI232" s="154"/>
      <c r="AJ232" s="154"/>
      <c r="AK232" s="154"/>
      <c r="AL232" s="154"/>
      <c r="AM232" s="154"/>
      <c r="AN232" s="154"/>
      <c r="AO232" s="154"/>
      <c r="AP232" s="154"/>
      <c r="AQ232" s="154"/>
      <c r="AR232" s="154"/>
      <c r="AS232" s="154"/>
      <c r="AT232" s="154"/>
      <c r="AU232" s="154"/>
      <c r="AV232" s="154"/>
      <c r="AW232" s="154"/>
      <c r="AX232" s="150">
        <f t="shared" ca="1" si="526"/>
        <v>0</v>
      </c>
      <c r="AY232" s="150">
        <f>SUM(BA233:CE233)</f>
        <v>0</v>
      </c>
      <c r="AZ232" s="152" t="e">
        <f ca="1">AY232/AX232</f>
        <v>#DIV/0!</v>
      </c>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0">
        <f t="shared" ref="CF232" si="608">SUM(CI232:DM232)</f>
        <v>0</v>
      </c>
      <c r="CG232" s="150">
        <f>SUM(CI233:DM233)</f>
        <v>0</v>
      </c>
      <c r="CH232" s="152" t="e">
        <f>CG232/CF232</f>
        <v>#DIV/0!</v>
      </c>
      <c r="CI232" s="154"/>
      <c r="CJ232" s="154"/>
      <c r="CK232" s="154"/>
      <c r="CL232" s="154"/>
      <c r="CM232" s="154"/>
      <c r="CN232" s="154"/>
      <c r="CO232" s="154"/>
      <c r="CP232" s="158"/>
      <c r="CQ232" s="158"/>
      <c r="CR232" s="158"/>
      <c r="CS232" s="158"/>
      <c r="CT232" s="158"/>
      <c r="CU232" s="158"/>
      <c r="CV232" s="158"/>
      <c r="CW232" s="154"/>
      <c r="CX232" s="154"/>
      <c r="CY232" s="154"/>
      <c r="CZ232" s="154"/>
      <c r="DA232" s="154"/>
      <c r="DB232" s="154"/>
      <c r="DC232" s="154"/>
      <c r="DD232" s="154"/>
      <c r="DE232" s="154"/>
      <c r="DF232" s="154"/>
      <c r="DG232" s="154"/>
      <c r="DH232" s="154"/>
      <c r="DI232" s="154"/>
      <c r="DJ232" s="154"/>
      <c r="DK232" s="154"/>
      <c r="DL232" s="154"/>
      <c r="DM232" s="154"/>
      <c r="DN232" s="150">
        <f t="shared" ref="DN232" si="609">SUM(DQ232:ER232)</f>
        <v>0</v>
      </c>
      <c r="DO232" s="150">
        <f>SUM(DQ233:ER233)</f>
        <v>0</v>
      </c>
      <c r="DP232" s="152" t="e">
        <f t="shared" si="589"/>
        <v>#DIV/0!</v>
      </c>
      <c r="DQ232" s="154"/>
      <c r="DR232" s="154"/>
      <c r="DS232" s="154"/>
      <c r="DT232" s="154"/>
      <c r="DU232" s="154"/>
      <c r="DV232" s="154"/>
      <c r="DW232" s="154"/>
      <c r="DX232" s="154"/>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0">
        <f t="shared" ca="1" si="477"/>
        <v>1</v>
      </c>
      <c r="ET232" s="150">
        <f>SUM(EV233:FZ233)</f>
        <v>1</v>
      </c>
      <c r="EU232" s="152">
        <f t="shared" ca="1" si="461"/>
        <v>1</v>
      </c>
      <c r="EV232" s="154"/>
      <c r="EW232" s="160"/>
      <c r="EX232" s="154"/>
      <c r="EY232" s="154"/>
      <c r="EZ232" s="154"/>
      <c r="FA232" s="154"/>
      <c r="FB232" s="154"/>
      <c r="FC232" s="154"/>
      <c r="FD232" s="154"/>
      <c r="FE232" s="154"/>
      <c r="FF232" s="154"/>
      <c r="FG232" s="154"/>
      <c r="FH232" s="154"/>
      <c r="FI232" s="154"/>
      <c r="FJ232" s="154"/>
      <c r="FK232" s="154"/>
      <c r="FL232" s="154"/>
      <c r="FM232" s="154"/>
      <c r="FN232" s="154"/>
      <c r="FO232" s="42">
        <v>1</v>
      </c>
      <c r="FP232" s="154"/>
      <c r="FQ232" s="154"/>
      <c r="FR232" s="154"/>
      <c r="FS232" s="154"/>
      <c r="FT232" s="154"/>
      <c r="FU232" s="154"/>
      <c r="FV232" s="154"/>
      <c r="FW232" s="154"/>
      <c r="FX232" s="154"/>
      <c r="FY232" s="154"/>
      <c r="FZ232" s="154"/>
      <c r="GA232" s="150">
        <f t="shared" ref="GA232" ca="1" si="610">SUMIF($GD$8:$HG$9,$O$5,GD232:HG232)</f>
        <v>0</v>
      </c>
      <c r="GB232" s="150">
        <f t="shared" ref="GB232" si="611">SUM(GD233:HG233)</f>
        <v>0</v>
      </c>
      <c r="GC232" s="152" t="e">
        <f t="shared" ref="GC232" ca="1" si="612">GB232/GA232</f>
        <v>#DIV/0!</v>
      </c>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0"/>
      <c r="HI232" s="150">
        <v>0</v>
      </c>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0"/>
      <c r="IQ232" s="150">
        <v>0</v>
      </c>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0"/>
      <c r="JX232" s="150">
        <v>0</v>
      </c>
      <c r="JY232" s="154"/>
      <c r="JZ232" s="154"/>
      <c r="KA232" s="154"/>
      <c r="KB232" s="154"/>
      <c r="KC232" s="154"/>
      <c r="KD232" s="154"/>
      <c r="KE232" s="154"/>
      <c r="KF232" s="154"/>
      <c r="KG232" s="154"/>
      <c r="KH232" s="154"/>
      <c r="KI232" s="154"/>
      <c r="KJ232" s="154"/>
      <c r="KK232" s="154"/>
      <c r="KL232" s="154"/>
      <c r="KM232" s="154"/>
      <c r="KN232" s="154"/>
      <c r="KO232" s="154"/>
      <c r="KP232" s="154"/>
      <c r="KQ232" s="154"/>
      <c r="KR232" s="154"/>
      <c r="KS232" s="154"/>
      <c r="KT232" s="154"/>
      <c r="KU232" s="154"/>
      <c r="KV232" s="154"/>
      <c r="KW232" s="154"/>
      <c r="KX232" s="154"/>
      <c r="KY232" s="154"/>
      <c r="KZ232" s="154"/>
      <c r="LA232" s="154"/>
      <c r="LB232" s="154"/>
      <c r="LC232" s="154"/>
      <c r="LD232" s="154"/>
      <c r="LE232" s="150"/>
      <c r="LF232" s="150">
        <v>0</v>
      </c>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row>
    <row r="233" spans="1:350" s="41" customFormat="1" ht="14.25" hidden="1" customHeight="1" outlineLevel="3" x14ac:dyDescent="0.25">
      <c r="A233" s="221"/>
      <c r="B233" s="176"/>
      <c r="C233" s="286"/>
      <c r="D233" s="176"/>
      <c r="E233" s="176"/>
      <c r="F233" s="176"/>
      <c r="G233" s="176"/>
      <c r="H233" s="171"/>
      <c r="I233" s="171"/>
      <c r="J233" s="213"/>
      <c r="K233" s="213"/>
      <c r="L233" s="173"/>
      <c r="M233" s="173"/>
      <c r="N233" s="184"/>
      <c r="O233" s="155"/>
      <c r="P233" s="155"/>
      <c r="Q233" s="151"/>
      <c r="R233" s="151"/>
      <c r="S233" s="153"/>
      <c r="T233" s="155"/>
      <c r="U233" s="155"/>
      <c r="V233" s="155"/>
      <c r="W233" s="155"/>
      <c r="X233" s="155"/>
      <c r="Y233" s="155"/>
      <c r="Z233" s="155"/>
      <c r="AA233" s="155"/>
      <c r="AB233" s="155"/>
      <c r="AC233" s="155"/>
      <c r="AD233" s="155"/>
      <c r="AE233" s="155"/>
      <c r="AF233" s="155"/>
      <c r="AG233" s="155"/>
      <c r="AH233" s="155"/>
      <c r="AI233" s="155"/>
      <c r="AJ233" s="155"/>
      <c r="AK233" s="155"/>
      <c r="AL233" s="155"/>
      <c r="AM233" s="155"/>
      <c r="AN233" s="155"/>
      <c r="AO233" s="155"/>
      <c r="AP233" s="155"/>
      <c r="AQ233" s="155"/>
      <c r="AR233" s="155"/>
      <c r="AS233" s="155"/>
      <c r="AT233" s="155"/>
      <c r="AU233" s="155"/>
      <c r="AV233" s="155"/>
      <c r="AW233" s="155"/>
      <c r="AX233" s="151"/>
      <c r="AY233" s="151"/>
      <c r="AZ233" s="153"/>
      <c r="BA233" s="155"/>
      <c r="BB233" s="155"/>
      <c r="BC233" s="155"/>
      <c r="BD233" s="155"/>
      <c r="BE233" s="155"/>
      <c r="BF233" s="155"/>
      <c r="BG233" s="155"/>
      <c r="BH233" s="155"/>
      <c r="BI233" s="155"/>
      <c r="BJ233" s="155"/>
      <c r="BK233" s="155"/>
      <c r="BL233" s="155"/>
      <c r="BM233" s="155"/>
      <c r="BN233" s="155"/>
      <c r="BO233" s="155"/>
      <c r="BP233" s="155"/>
      <c r="BQ233" s="155"/>
      <c r="BR233" s="155"/>
      <c r="BS233" s="155"/>
      <c r="BT233" s="155"/>
      <c r="BU233" s="155"/>
      <c r="BV233" s="155"/>
      <c r="BW233" s="155"/>
      <c r="BX233" s="155"/>
      <c r="BY233" s="155"/>
      <c r="BZ233" s="155"/>
      <c r="CA233" s="155"/>
      <c r="CB233" s="155"/>
      <c r="CC233" s="155"/>
      <c r="CD233" s="155"/>
      <c r="CE233" s="155"/>
      <c r="CF233" s="151"/>
      <c r="CG233" s="151"/>
      <c r="CH233" s="153"/>
      <c r="CI233" s="155"/>
      <c r="CJ233" s="155"/>
      <c r="CK233" s="155"/>
      <c r="CL233" s="155"/>
      <c r="CM233" s="155"/>
      <c r="CN233" s="155"/>
      <c r="CO233" s="155"/>
      <c r="CP233" s="159"/>
      <c r="CQ233" s="159"/>
      <c r="CR233" s="159"/>
      <c r="CS233" s="159"/>
      <c r="CT233" s="159"/>
      <c r="CU233" s="159"/>
      <c r="CV233" s="159"/>
      <c r="CW233" s="155"/>
      <c r="CX233" s="155"/>
      <c r="CY233" s="155"/>
      <c r="CZ233" s="155"/>
      <c r="DA233" s="155"/>
      <c r="DB233" s="155"/>
      <c r="DC233" s="155"/>
      <c r="DD233" s="155"/>
      <c r="DE233" s="155"/>
      <c r="DF233" s="155"/>
      <c r="DG233" s="155"/>
      <c r="DH233" s="155"/>
      <c r="DI233" s="155"/>
      <c r="DJ233" s="155"/>
      <c r="DK233" s="155"/>
      <c r="DL233" s="155"/>
      <c r="DM233" s="155"/>
      <c r="DN233" s="151"/>
      <c r="DO233" s="151"/>
      <c r="DP233" s="153"/>
      <c r="DQ233" s="155"/>
      <c r="DR233" s="155"/>
      <c r="DS233" s="155"/>
      <c r="DT233" s="155"/>
      <c r="DU233" s="155"/>
      <c r="DV233" s="155"/>
      <c r="DW233" s="155"/>
      <c r="DX233" s="155"/>
      <c r="DY233" s="155"/>
      <c r="DZ233" s="155"/>
      <c r="EA233" s="155"/>
      <c r="EB233" s="155"/>
      <c r="EC233" s="155"/>
      <c r="ED233" s="155"/>
      <c r="EE233" s="155"/>
      <c r="EF233" s="155"/>
      <c r="EG233" s="155"/>
      <c r="EH233" s="155"/>
      <c r="EI233" s="155"/>
      <c r="EJ233" s="155"/>
      <c r="EK233" s="155"/>
      <c r="EL233" s="155"/>
      <c r="EM233" s="155"/>
      <c r="EN233" s="155"/>
      <c r="EO233" s="155"/>
      <c r="EP233" s="155"/>
      <c r="EQ233" s="155"/>
      <c r="ER233" s="155"/>
      <c r="ES233" s="151"/>
      <c r="ET233" s="151"/>
      <c r="EU233" s="153"/>
      <c r="EV233" s="155"/>
      <c r="EW233" s="161"/>
      <c r="EX233" s="155"/>
      <c r="EY233" s="155"/>
      <c r="EZ233" s="155"/>
      <c r="FA233" s="155"/>
      <c r="FB233" s="155"/>
      <c r="FC233" s="155"/>
      <c r="FD233" s="155"/>
      <c r="FE233" s="155"/>
      <c r="FF233" s="155"/>
      <c r="FG233" s="155"/>
      <c r="FH233" s="155"/>
      <c r="FI233" s="155"/>
      <c r="FJ233" s="155"/>
      <c r="FK233" s="155"/>
      <c r="FL233" s="155"/>
      <c r="FM233" s="155"/>
      <c r="FN233" s="155"/>
      <c r="FO233" s="149">
        <v>1</v>
      </c>
      <c r="FP233" s="155"/>
      <c r="FQ233" s="155"/>
      <c r="FR233" s="155"/>
      <c r="FS233" s="155"/>
      <c r="FT233" s="155"/>
      <c r="FU233" s="155"/>
      <c r="FV233" s="155"/>
      <c r="FW233" s="155"/>
      <c r="FX233" s="155"/>
      <c r="FY233" s="155"/>
      <c r="FZ233" s="155"/>
      <c r="GA233" s="151"/>
      <c r="GB233" s="151"/>
      <c r="GC233" s="153"/>
      <c r="GD233" s="155"/>
      <c r="GE233" s="155"/>
      <c r="GF233" s="155"/>
      <c r="GG233" s="155"/>
      <c r="GH233" s="155"/>
      <c r="GI233" s="155"/>
      <c r="GJ233" s="155"/>
      <c r="GK233" s="155"/>
      <c r="GL233" s="155"/>
      <c r="GM233" s="155"/>
      <c r="GN233" s="155"/>
      <c r="GO233" s="155"/>
      <c r="GP233" s="155"/>
      <c r="GQ233" s="155"/>
      <c r="GR233" s="155"/>
      <c r="GS233" s="155"/>
      <c r="GT233" s="155"/>
      <c r="GU233" s="155"/>
      <c r="GV233" s="155"/>
      <c r="GW233" s="155"/>
      <c r="GX233" s="155"/>
      <c r="GY233" s="155"/>
      <c r="GZ233" s="155"/>
      <c r="HA233" s="155"/>
      <c r="HB233" s="155"/>
      <c r="HC233" s="155"/>
      <c r="HD233" s="155"/>
      <c r="HE233" s="155"/>
      <c r="HF233" s="155"/>
      <c r="HG233" s="155"/>
      <c r="HH233" s="151"/>
      <c r="HI233" s="151"/>
      <c r="HJ233" s="155"/>
      <c r="HK233" s="155"/>
      <c r="HL233" s="155"/>
      <c r="HM233" s="155"/>
      <c r="HN233" s="155"/>
      <c r="HO233" s="155"/>
      <c r="HP233" s="155"/>
      <c r="HQ233" s="155"/>
      <c r="HR233" s="155"/>
      <c r="HS233" s="155"/>
      <c r="HT233" s="155"/>
      <c r="HU233" s="155"/>
      <c r="HV233" s="155"/>
      <c r="HW233" s="155"/>
      <c r="HX233" s="155"/>
      <c r="HY233" s="155"/>
      <c r="HZ233" s="155"/>
      <c r="IA233" s="155"/>
      <c r="IB233" s="155"/>
      <c r="IC233" s="155"/>
      <c r="ID233" s="155"/>
      <c r="IE233" s="155"/>
      <c r="IF233" s="155"/>
      <c r="IG233" s="155"/>
      <c r="IH233" s="155"/>
      <c r="II233" s="155"/>
      <c r="IJ233" s="155"/>
      <c r="IK233" s="155"/>
      <c r="IL233" s="155"/>
      <c r="IM233" s="155"/>
      <c r="IN233" s="155"/>
      <c r="IO233" s="155"/>
      <c r="IP233" s="151"/>
      <c r="IQ233" s="151"/>
      <c r="IR233" s="155"/>
      <c r="IS233" s="155"/>
      <c r="IT233" s="155"/>
      <c r="IU233" s="155"/>
      <c r="IV233" s="155"/>
      <c r="IW233" s="155"/>
      <c r="IX233" s="155"/>
      <c r="IY233" s="155"/>
      <c r="IZ233" s="155"/>
      <c r="JA233" s="155"/>
      <c r="JB233" s="155"/>
      <c r="JC233" s="155"/>
      <c r="JD233" s="155"/>
      <c r="JE233" s="155"/>
      <c r="JF233" s="155"/>
      <c r="JG233" s="155"/>
      <c r="JH233" s="155"/>
      <c r="JI233" s="155"/>
      <c r="JJ233" s="155"/>
      <c r="JK233" s="155"/>
      <c r="JL233" s="155"/>
      <c r="JM233" s="155"/>
      <c r="JN233" s="155"/>
      <c r="JO233" s="155"/>
      <c r="JP233" s="155"/>
      <c r="JQ233" s="155"/>
      <c r="JR233" s="155"/>
      <c r="JS233" s="155"/>
      <c r="JT233" s="155"/>
      <c r="JU233" s="155"/>
      <c r="JV233" s="155"/>
      <c r="JW233" s="151"/>
      <c r="JX233" s="151"/>
      <c r="JY233" s="155"/>
      <c r="JZ233" s="155"/>
      <c r="KA233" s="155"/>
      <c r="KB233" s="155"/>
      <c r="KC233" s="155"/>
      <c r="KD233" s="155"/>
      <c r="KE233" s="155"/>
      <c r="KF233" s="155"/>
      <c r="KG233" s="155"/>
      <c r="KH233" s="155"/>
      <c r="KI233" s="155"/>
      <c r="KJ233" s="155"/>
      <c r="KK233" s="155"/>
      <c r="KL233" s="155"/>
      <c r="KM233" s="155"/>
      <c r="KN233" s="155"/>
      <c r="KO233" s="155"/>
      <c r="KP233" s="155"/>
      <c r="KQ233" s="155"/>
      <c r="KR233" s="155"/>
      <c r="KS233" s="155"/>
      <c r="KT233" s="155"/>
      <c r="KU233" s="155"/>
      <c r="KV233" s="155"/>
      <c r="KW233" s="155"/>
      <c r="KX233" s="155"/>
      <c r="KY233" s="155"/>
      <c r="KZ233" s="155"/>
      <c r="LA233" s="155"/>
      <c r="LB233" s="155"/>
      <c r="LC233" s="155"/>
      <c r="LD233" s="155"/>
      <c r="LE233" s="151"/>
      <c r="LF233" s="151"/>
      <c r="LG233" s="155"/>
      <c r="LH233" s="155"/>
      <c r="LI233" s="155"/>
      <c r="LJ233" s="155"/>
      <c r="LK233" s="155"/>
      <c r="LL233" s="155"/>
      <c r="LM233" s="155"/>
      <c r="LN233" s="155"/>
      <c r="LO233" s="155"/>
      <c r="LP233" s="155"/>
      <c r="LQ233" s="155"/>
      <c r="LR233" s="155"/>
      <c r="LS233" s="155"/>
      <c r="LT233" s="155"/>
      <c r="LU233" s="155"/>
      <c r="LV233" s="155"/>
      <c r="LW233" s="155"/>
      <c r="LX233" s="155"/>
      <c r="LY233" s="155"/>
      <c r="LZ233" s="155"/>
      <c r="MA233" s="155"/>
      <c r="MB233" s="155"/>
      <c r="MC233" s="155"/>
      <c r="MD233" s="155"/>
      <c r="ME233" s="155"/>
      <c r="MF233" s="155"/>
      <c r="MG233" s="155"/>
      <c r="MH233" s="155"/>
      <c r="MI233" s="155"/>
      <c r="MJ233" s="155"/>
      <c r="MK233" s="155"/>
      <c r="ML233" s="155"/>
    </row>
    <row r="234" spans="1:350" ht="13.9" hidden="1" customHeight="1" outlineLevel="3" x14ac:dyDescent="0.2">
      <c r="A234" s="185" t="s">
        <v>190</v>
      </c>
      <c r="B234" s="218" t="s">
        <v>804</v>
      </c>
      <c r="C234" s="214" t="s">
        <v>99</v>
      </c>
      <c r="D234" s="216">
        <v>4</v>
      </c>
      <c r="E234" s="175"/>
      <c r="F234" s="175">
        <f>D234-E234</f>
        <v>4</v>
      </c>
      <c r="G234" s="175" t="s">
        <v>847</v>
      </c>
      <c r="H234" s="170" t="s">
        <v>857</v>
      </c>
      <c r="I234" s="170" t="s">
        <v>886</v>
      </c>
      <c r="J234" s="212">
        <f ca="1">E234+Q234+AX234+CF234+DN234+ES234+GA234+HH234+IP234+JW234+LE234</f>
        <v>4</v>
      </c>
      <c r="K234" s="212">
        <f>E234+R234+AY234+CG234+DO234+ET234+GB234+HI234+IQ234+JX234+LF234</f>
        <v>4</v>
      </c>
      <c r="L234" s="172">
        <f ca="1">K234/J234</f>
        <v>1</v>
      </c>
      <c r="M234" s="172">
        <f>K234/D234</f>
        <v>1</v>
      </c>
      <c r="N234" s="183">
        <f ca="1">SUMIF($EV$8:$FZ$9,$O$5,$EV235:$FZ235)-SUMIF($EV$8:$FZ$9,$Q$5,$EV235:$FZ235)</f>
        <v>0</v>
      </c>
      <c r="O234" s="156"/>
      <c r="P234" s="16" t="s">
        <v>25</v>
      </c>
      <c r="Q234" s="150">
        <v>0</v>
      </c>
      <c r="R234" s="150">
        <v>0</v>
      </c>
      <c r="S234" s="152" t="e">
        <v>#DIV/0!</v>
      </c>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50">
        <f t="shared" ca="1" si="526"/>
        <v>0</v>
      </c>
      <c r="AY234" s="150">
        <f>SUM(BA235:CE235)</f>
        <v>0</v>
      </c>
      <c r="AZ234" s="152" t="e">
        <f ca="1">AY234/AX234</f>
        <v>#DIV/0!</v>
      </c>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50">
        <f t="shared" ref="CF234" si="613">SUM(CI234:DM234)</f>
        <v>4</v>
      </c>
      <c r="CG234" s="150">
        <f>SUM(CI235:DM235)</f>
        <v>0</v>
      </c>
      <c r="CH234" s="152">
        <f>CG234/CF234</f>
        <v>0</v>
      </c>
      <c r="CI234" s="129"/>
      <c r="CJ234" s="129"/>
      <c r="CK234" s="129"/>
      <c r="CL234" s="129"/>
      <c r="CM234" s="129"/>
      <c r="CN234" s="129"/>
      <c r="CO234" s="101"/>
      <c r="CP234" s="101"/>
      <c r="CQ234" s="101"/>
      <c r="CR234" s="101"/>
      <c r="CS234" s="101"/>
      <c r="CT234" s="101"/>
      <c r="CU234" s="101"/>
      <c r="CV234" s="101"/>
      <c r="CW234" s="101"/>
      <c r="CX234" s="129"/>
      <c r="CY234" s="129"/>
      <c r="CZ234" s="129"/>
      <c r="DA234" s="129"/>
      <c r="DB234" s="129"/>
      <c r="DC234" s="129">
        <v>2</v>
      </c>
      <c r="DD234" s="129">
        <v>2</v>
      </c>
      <c r="DE234" s="129"/>
      <c r="DF234" s="129"/>
      <c r="DG234" s="129"/>
      <c r="DH234" s="129"/>
      <c r="DI234" s="129"/>
      <c r="DJ234" s="129"/>
      <c r="DK234" s="129"/>
      <c r="DL234" s="129"/>
      <c r="DM234" s="129"/>
      <c r="DN234" s="150">
        <f t="shared" ref="DN234" si="614">SUM(DQ234:ER234)</f>
        <v>0</v>
      </c>
      <c r="DO234" s="150">
        <f>SUM(DQ235:ER235)</f>
        <v>0</v>
      </c>
      <c r="DP234" s="152" t="e">
        <f t="shared" si="589"/>
        <v>#DIV/0!</v>
      </c>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50">
        <f t="shared" ca="1" si="477"/>
        <v>0</v>
      </c>
      <c r="ET234" s="150">
        <v>4</v>
      </c>
      <c r="EU234" s="152" t="e">
        <f t="shared" ca="1" si="461"/>
        <v>#DIV/0!</v>
      </c>
      <c r="EV234" s="16"/>
      <c r="EW234" s="67"/>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50">
        <f t="shared" ref="GA234" ca="1" si="615">SUMIF($GD$8:$HG$9,$O$5,GD234:HG234)</f>
        <v>0</v>
      </c>
      <c r="GB234" s="150">
        <f t="shared" ref="GB234" si="616">SUM(GD235:HG235)</f>
        <v>0</v>
      </c>
      <c r="GC234" s="152" t="e">
        <f t="shared" ref="GC234" ca="1" si="617">GB234/GA234</f>
        <v>#DIV/0!</v>
      </c>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50"/>
      <c r="HI234" s="150">
        <v>0</v>
      </c>
      <c r="HJ234" s="152" t="e">
        <v>#DIV/0!</v>
      </c>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50"/>
      <c r="IQ234" s="150">
        <v>0</v>
      </c>
      <c r="IR234" s="152" t="e">
        <v>#DIV/0!</v>
      </c>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23"/>
      <c r="JV234" s="16"/>
      <c r="JW234" s="150"/>
      <c r="JX234" s="150">
        <v>0</v>
      </c>
      <c r="JY234" s="152" t="e">
        <v>#DIV/0!</v>
      </c>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16"/>
      <c r="LA234" s="16"/>
      <c r="LB234" s="16"/>
      <c r="LC234" s="16"/>
      <c r="LD234" s="16"/>
      <c r="LE234" s="150"/>
      <c r="LF234" s="150">
        <v>0</v>
      </c>
      <c r="LG234" s="152" t="e">
        <v>#DIV/0!</v>
      </c>
      <c r="LH234" s="16"/>
      <c r="LI234" s="16"/>
      <c r="LJ234" s="16"/>
      <c r="LK234" s="16"/>
      <c r="LL234" s="16"/>
      <c r="LM234" s="16"/>
      <c r="LN234" s="16"/>
      <c r="LO234" s="16"/>
      <c r="LP234" s="16"/>
      <c r="LQ234" s="16"/>
      <c r="LR234" s="16"/>
      <c r="LS234" s="16"/>
      <c r="LT234" s="16"/>
      <c r="LU234" s="16"/>
      <c r="LV234" s="16"/>
      <c r="LW234" s="16"/>
      <c r="LX234" s="16"/>
      <c r="LY234" s="16"/>
      <c r="LZ234" s="16"/>
      <c r="MA234" s="16"/>
      <c r="MB234" s="16"/>
      <c r="MC234" s="16"/>
      <c r="MD234" s="16"/>
      <c r="ME234" s="16"/>
      <c r="MF234" s="16"/>
      <c r="MG234" s="16"/>
      <c r="MH234" s="16"/>
      <c r="MI234" s="16"/>
      <c r="MJ234" s="16"/>
      <c r="MK234" s="16"/>
      <c r="ML234" s="16"/>
    </row>
    <row r="235" spans="1:350" ht="13.9" hidden="1" customHeight="1" outlineLevel="3" x14ac:dyDescent="0.2">
      <c r="A235" s="186"/>
      <c r="B235" s="219"/>
      <c r="C235" s="215"/>
      <c r="D235" s="217"/>
      <c r="E235" s="176"/>
      <c r="F235" s="176"/>
      <c r="G235" s="176"/>
      <c r="H235" s="171"/>
      <c r="I235" s="171"/>
      <c r="J235" s="213"/>
      <c r="K235" s="213"/>
      <c r="L235" s="173"/>
      <c r="M235" s="173"/>
      <c r="N235" s="184"/>
      <c r="O235" s="157"/>
      <c r="P235" s="17" t="s">
        <v>26</v>
      </c>
      <c r="Q235" s="151"/>
      <c r="R235" s="151"/>
      <c r="S235" s="153"/>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151"/>
      <c r="AY235" s="151"/>
      <c r="AZ235" s="153"/>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151"/>
      <c r="CG235" s="151"/>
      <c r="CH235" s="153"/>
      <c r="CI235" s="141"/>
      <c r="CJ235" s="141"/>
      <c r="CK235" s="141"/>
      <c r="CL235" s="141"/>
      <c r="CM235" s="141"/>
      <c r="CN235" s="141"/>
      <c r="CO235" s="141"/>
      <c r="CP235" s="95"/>
      <c r="CQ235" s="95"/>
      <c r="CR235" s="95"/>
      <c r="CS235" s="95"/>
      <c r="CT235" s="95"/>
      <c r="CU235" s="95"/>
      <c r="CV235" s="95"/>
      <c r="CW235" s="141"/>
      <c r="CX235" s="141"/>
      <c r="CY235" s="141"/>
      <c r="CZ235" s="141"/>
      <c r="DA235" s="141"/>
      <c r="DB235" s="141"/>
      <c r="DC235" s="141"/>
      <c r="DD235" s="141"/>
      <c r="DE235" s="141"/>
      <c r="DF235" s="141"/>
      <c r="DG235" s="141"/>
      <c r="DH235" s="141"/>
      <c r="DI235" s="141"/>
      <c r="DJ235" s="141"/>
      <c r="DK235" s="141"/>
      <c r="DL235" s="141"/>
      <c r="DM235" s="141"/>
      <c r="DN235" s="151"/>
      <c r="DO235" s="151"/>
      <c r="DP235" s="153"/>
      <c r="DQ235" s="24"/>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24"/>
      <c r="ER235" s="24"/>
      <c r="ES235" s="151"/>
      <c r="ET235" s="151"/>
      <c r="EU235" s="153"/>
      <c r="EV235" s="24"/>
      <c r="EW235" s="125"/>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151"/>
      <c r="GB235" s="151"/>
      <c r="GC235" s="153"/>
      <c r="GD235" s="24"/>
      <c r="GE235" s="24"/>
      <c r="GF235" s="24"/>
      <c r="GG235" s="24"/>
      <c r="GH235" s="24"/>
      <c r="GI235" s="24"/>
      <c r="GJ235" s="24"/>
      <c r="GK235" s="24"/>
      <c r="GL235" s="24"/>
      <c r="GM235" s="24"/>
      <c r="GN235" s="24"/>
      <c r="GO235" s="24"/>
      <c r="GP235" s="24"/>
      <c r="GQ235" s="24"/>
      <c r="GR235" s="24"/>
      <c r="GS235" s="24"/>
      <c r="GT235" s="24"/>
      <c r="GU235" s="24"/>
      <c r="GV235" s="24"/>
      <c r="GW235" s="24"/>
      <c r="GX235" s="24"/>
      <c r="GY235" s="24"/>
      <c r="GZ235" s="24"/>
      <c r="HA235" s="24"/>
      <c r="HB235" s="24"/>
      <c r="HC235" s="24"/>
      <c r="HD235" s="24"/>
      <c r="HE235" s="24"/>
      <c r="HF235" s="24"/>
      <c r="HG235" s="24"/>
      <c r="HH235" s="151"/>
      <c r="HI235" s="151"/>
      <c r="HJ235" s="153"/>
      <c r="HK235" s="24"/>
      <c r="HL235" s="24"/>
      <c r="HM235" s="24"/>
      <c r="HN235" s="24"/>
      <c r="HO235" s="24"/>
      <c r="HP235" s="24"/>
      <c r="HQ235" s="24"/>
      <c r="HR235" s="24"/>
      <c r="HS235" s="24"/>
      <c r="HT235" s="24"/>
      <c r="HU235" s="24"/>
      <c r="HV235" s="24"/>
      <c r="HW235" s="24"/>
      <c r="HX235" s="24"/>
      <c r="HY235" s="24"/>
      <c r="HZ235" s="24"/>
      <c r="IA235" s="24"/>
      <c r="IB235" s="24"/>
      <c r="IC235" s="24"/>
      <c r="ID235" s="24"/>
      <c r="IE235" s="24"/>
      <c r="IF235" s="24"/>
      <c r="IG235" s="24"/>
      <c r="IH235" s="24"/>
      <c r="II235" s="24"/>
      <c r="IJ235" s="24"/>
      <c r="IK235" s="24"/>
      <c r="IL235" s="24"/>
      <c r="IM235" s="24"/>
      <c r="IN235" s="24"/>
      <c r="IO235" s="24"/>
      <c r="IP235" s="151"/>
      <c r="IQ235" s="151"/>
      <c r="IR235" s="153"/>
      <c r="IS235" s="24"/>
      <c r="IT235" s="24"/>
      <c r="IU235" s="24"/>
      <c r="IV235" s="24"/>
      <c r="IW235" s="24"/>
      <c r="IX235" s="24"/>
      <c r="IY235" s="24"/>
      <c r="IZ235" s="24"/>
      <c r="JA235" s="24"/>
      <c r="JB235" s="24"/>
      <c r="JC235" s="24"/>
      <c r="JD235" s="24"/>
      <c r="JE235" s="24"/>
      <c r="JF235" s="24"/>
      <c r="JG235" s="24"/>
      <c r="JH235" s="24"/>
      <c r="JI235" s="24"/>
      <c r="JJ235" s="24"/>
      <c r="JK235" s="24"/>
      <c r="JL235" s="24"/>
      <c r="JM235" s="24"/>
      <c r="JN235" s="24"/>
      <c r="JO235" s="24"/>
      <c r="JP235" s="24"/>
      <c r="JQ235" s="24"/>
      <c r="JR235" s="24"/>
      <c r="JS235" s="24"/>
      <c r="JT235" s="24"/>
      <c r="JU235" s="25"/>
      <c r="JV235" s="24"/>
      <c r="JW235" s="151"/>
      <c r="JX235" s="151"/>
      <c r="JY235" s="153"/>
      <c r="JZ235" s="24"/>
      <c r="KA235" s="24"/>
      <c r="KB235" s="24"/>
      <c r="KC235" s="24"/>
      <c r="KD235" s="24"/>
      <c r="KE235" s="24"/>
      <c r="KF235" s="24"/>
      <c r="KG235" s="24"/>
      <c r="KH235" s="24"/>
      <c r="KI235" s="24"/>
      <c r="KJ235" s="24"/>
      <c r="KK235" s="24"/>
      <c r="KL235" s="24"/>
      <c r="KM235" s="24"/>
      <c r="KN235" s="24"/>
      <c r="KO235" s="24"/>
      <c r="KP235" s="24"/>
      <c r="KQ235" s="24"/>
      <c r="KR235" s="24"/>
      <c r="KS235" s="24"/>
      <c r="KT235" s="24"/>
      <c r="KU235" s="24"/>
      <c r="KV235" s="24"/>
      <c r="KW235" s="24"/>
      <c r="KX235" s="24"/>
      <c r="KY235" s="24"/>
      <c r="KZ235" s="24"/>
      <c r="LA235" s="24"/>
      <c r="LB235" s="24"/>
      <c r="LC235" s="24"/>
      <c r="LD235" s="24"/>
      <c r="LE235" s="151"/>
      <c r="LF235" s="151"/>
      <c r="LG235" s="153"/>
      <c r="LH235" s="24"/>
      <c r="LI235" s="24"/>
      <c r="LJ235" s="24"/>
      <c r="LK235" s="24"/>
      <c r="LL235" s="24"/>
      <c r="LM235" s="24"/>
      <c r="LN235" s="24"/>
      <c r="LO235" s="24"/>
      <c r="LP235" s="24"/>
      <c r="LQ235" s="24"/>
      <c r="LR235" s="24"/>
      <c r="LS235" s="24"/>
      <c r="LT235" s="24"/>
      <c r="LU235" s="24"/>
      <c r="LV235" s="24"/>
      <c r="LW235" s="24"/>
      <c r="LX235" s="24"/>
      <c r="LY235" s="24"/>
      <c r="LZ235" s="24"/>
      <c r="MA235" s="24"/>
      <c r="MB235" s="24"/>
      <c r="MC235" s="24"/>
      <c r="MD235" s="24"/>
      <c r="ME235" s="24"/>
      <c r="MF235" s="24"/>
      <c r="MG235" s="24"/>
      <c r="MH235" s="24"/>
      <c r="MI235" s="24"/>
      <c r="MJ235" s="24"/>
      <c r="MK235" s="24"/>
      <c r="ML235" s="24"/>
    </row>
    <row r="236" spans="1:350" ht="13.9" hidden="1" customHeight="1" outlineLevel="3" x14ac:dyDescent="0.2">
      <c r="A236" s="185" t="s">
        <v>191</v>
      </c>
      <c r="B236" s="218" t="s">
        <v>1079</v>
      </c>
      <c r="C236" s="214" t="s">
        <v>59</v>
      </c>
      <c r="D236" s="216">
        <v>2</v>
      </c>
      <c r="E236" s="175"/>
      <c r="F236" s="175">
        <f>D236-E236</f>
        <v>2</v>
      </c>
      <c r="G236" s="175" t="s">
        <v>847</v>
      </c>
      <c r="H236" s="170" t="s">
        <v>864</v>
      </c>
      <c r="I236" s="170" t="s">
        <v>1023</v>
      </c>
      <c r="J236" s="212">
        <f ca="1">E236+Q236+AX236+CF236+DN236+ES236+GA236+HH236+IP236+JW236+LE236</f>
        <v>2</v>
      </c>
      <c r="K236" s="212">
        <f>E236+R236+AY236+CG236+DO236+ET236+GB236+HI236+IQ236+JX236+LF236</f>
        <v>2</v>
      </c>
      <c r="L236" s="172">
        <f ca="1">K236/J236</f>
        <v>1</v>
      </c>
      <c r="M236" s="172">
        <f>K236/D236</f>
        <v>1</v>
      </c>
      <c r="N236" s="183">
        <f ca="1">SUMIF($EV$8:$FZ$9,$O$5,$EV237:$FZ237)-SUMIF($EV$8:$FZ$9,$Q$5,$EV237:$FZ237)</f>
        <v>0</v>
      </c>
      <c r="O236" s="156"/>
      <c r="P236" s="16" t="s">
        <v>25</v>
      </c>
      <c r="Q236" s="150">
        <v>0</v>
      </c>
      <c r="R236" s="150">
        <v>0</v>
      </c>
      <c r="S236" s="152" t="e">
        <v>#DIV/0!</v>
      </c>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50">
        <f t="shared" ca="1" si="526"/>
        <v>0</v>
      </c>
      <c r="AY236" s="150">
        <f>SUM(BA237:CE237)</f>
        <v>0</v>
      </c>
      <c r="AZ236" s="152" t="e">
        <f ca="1">AY236/AX236</f>
        <v>#DIV/0!</v>
      </c>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50">
        <f t="shared" ref="CF236" si="618">SUM(CI236:DM236)</f>
        <v>0</v>
      </c>
      <c r="CG236" s="150">
        <f>SUM(CI237:DM237)</f>
        <v>0</v>
      </c>
      <c r="CH236" s="152" t="e">
        <f>CG236/CF236</f>
        <v>#DIV/0!</v>
      </c>
      <c r="CI236" s="129"/>
      <c r="CJ236" s="129"/>
      <c r="CK236" s="129"/>
      <c r="CL236" s="129"/>
      <c r="CM236" s="129"/>
      <c r="CN236" s="129"/>
      <c r="CO236" s="129"/>
      <c r="CP236" s="101"/>
      <c r="CQ236" s="101"/>
      <c r="CR236" s="101"/>
      <c r="CS236" s="101"/>
      <c r="CT236" s="101"/>
      <c r="CU236" s="101"/>
      <c r="CV236" s="101"/>
      <c r="CW236" s="129"/>
      <c r="CX236" s="129"/>
      <c r="CY236" s="129"/>
      <c r="CZ236" s="129"/>
      <c r="DA236" s="129"/>
      <c r="DB236" s="129"/>
      <c r="DC236" s="129"/>
      <c r="DD236" s="129"/>
      <c r="DE236" s="129"/>
      <c r="DF236" s="129"/>
      <c r="DG236" s="129"/>
      <c r="DH236" s="129"/>
      <c r="DI236" s="129"/>
      <c r="DJ236" s="129"/>
      <c r="DK236" s="129"/>
      <c r="DL236" s="129"/>
      <c r="DM236" s="129"/>
      <c r="DN236" s="150">
        <f t="shared" ref="DN236" si="619">SUM(DQ236:ER236)</f>
        <v>2</v>
      </c>
      <c r="DO236" s="150">
        <f>SUM(DQ237:ER237)</f>
        <v>0</v>
      </c>
      <c r="DP236" s="152">
        <f t="shared" si="589"/>
        <v>0</v>
      </c>
      <c r="DQ236" s="16">
        <v>1</v>
      </c>
      <c r="DR236" s="16">
        <v>1</v>
      </c>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50">
        <f t="shared" ca="1" si="477"/>
        <v>0</v>
      </c>
      <c r="ET236" s="150">
        <f t="shared" si="460"/>
        <v>2</v>
      </c>
      <c r="EU236" s="152" t="e">
        <f t="shared" ca="1" si="461"/>
        <v>#DIV/0!</v>
      </c>
      <c r="EV236" s="16"/>
      <c r="EW236" s="67"/>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50">
        <f t="shared" ref="GA236" ca="1" si="620">SUMIF($GD$8:$HG$9,$O$5,GD236:HG236)</f>
        <v>0</v>
      </c>
      <c r="GB236" s="150">
        <f t="shared" ref="GB236" si="621">SUM(GD237:HG237)</f>
        <v>0</v>
      </c>
      <c r="GC236" s="152" t="e">
        <f t="shared" ref="GC236" ca="1" si="622">GB236/GA236</f>
        <v>#DIV/0!</v>
      </c>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50"/>
      <c r="HI236" s="150">
        <v>0</v>
      </c>
      <c r="HJ236" s="152" t="e">
        <v>#DIV/0!</v>
      </c>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50"/>
      <c r="IQ236" s="150">
        <v>0</v>
      </c>
      <c r="IR236" s="152" t="e">
        <v>#DIV/0!</v>
      </c>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23"/>
      <c r="JV236" s="16"/>
      <c r="JW236" s="150"/>
      <c r="JX236" s="150">
        <v>0</v>
      </c>
      <c r="JY236" s="152" t="e">
        <v>#DIV/0!</v>
      </c>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16"/>
      <c r="KY236" s="16"/>
      <c r="KZ236" s="16"/>
      <c r="LA236" s="16"/>
      <c r="LB236" s="16"/>
      <c r="LC236" s="16"/>
      <c r="LD236" s="16"/>
      <c r="LE236" s="150"/>
      <c r="LF236" s="150">
        <v>0</v>
      </c>
      <c r="LG236" s="152" t="e">
        <v>#DIV/0!</v>
      </c>
      <c r="LH236" s="16"/>
      <c r="LI236" s="16"/>
      <c r="LJ236" s="16"/>
      <c r="LK236" s="16"/>
      <c r="LL236" s="16"/>
      <c r="LM236" s="16"/>
      <c r="LN236" s="16"/>
      <c r="LO236" s="16"/>
      <c r="LP236" s="16"/>
      <c r="LQ236" s="16"/>
      <c r="LR236" s="16"/>
      <c r="LS236" s="16"/>
      <c r="LT236" s="16"/>
      <c r="LU236" s="16"/>
      <c r="LV236" s="16"/>
      <c r="LW236" s="16"/>
      <c r="LX236" s="16"/>
      <c r="LY236" s="16"/>
      <c r="LZ236" s="16"/>
      <c r="MA236" s="16"/>
      <c r="MB236" s="16"/>
      <c r="MC236" s="16"/>
      <c r="MD236" s="16"/>
      <c r="ME236" s="16"/>
      <c r="MF236" s="16"/>
      <c r="MG236" s="16"/>
      <c r="MH236" s="16"/>
      <c r="MI236" s="16"/>
      <c r="MJ236" s="16"/>
      <c r="MK236" s="16"/>
      <c r="ML236" s="16"/>
    </row>
    <row r="237" spans="1:350" ht="13.9" hidden="1" customHeight="1" outlineLevel="3" x14ac:dyDescent="0.2">
      <c r="A237" s="186"/>
      <c r="B237" s="219"/>
      <c r="C237" s="215"/>
      <c r="D237" s="217"/>
      <c r="E237" s="176"/>
      <c r="F237" s="176"/>
      <c r="G237" s="176"/>
      <c r="H237" s="171"/>
      <c r="I237" s="171"/>
      <c r="J237" s="213"/>
      <c r="K237" s="213"/>
      <c r="L237" s="173"/>
      <c r="M237" s="173"/>
      <c r="N237" s="184"/>
      <c r="O237" s="157"/>
      <c r="P237" s="17" t="s">
        <v>26</v>
      </c>
      <c r="Q237" s="151"/>
      <c r="R237" s="151"/>
      <c r="S237" s="153"/>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151"/>
      <c r="AY237" s="151"/>
      <c r="AZ237" s="153"/>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151"/>
      <c r="CG237" s="151"/>
      <c r="CH237" s="153"/>
      <c r="CI237" s="141"/>
      <c r="CJ237" s="141"/>
      <c r="CK237" s="141"/>
      <c r="CL237" s="141"/>
      <c r="CM237" s="141"/>
      <c r="CN237" s="141"/>
      <c r="CO237" s="141"/>
      <c r="CP237" s="95"/>
      <c r="CQ237" s="95"/>
      <c r="CR237" s="95"/>
      <c r="CS237" s="95"/>
      <c r="CT237" s="95"/>
      <c r="CU237" s="95"/>
      <c r="CV237" s="95"/>
      <c r="CW237" s="141"/>
      <c r="CX237" s="141"/>
      <c r="CY237" s="141"/>
      <c r="CZ237" s="141"/>
      <c r="DA237" s="141"/>
      <c r="DB237" s="141"/>
      <c r="DC237" s="141"/>
      <c r="DD237" s="141"/>
      <c r="DE237" s="141"/>
      <c r="DF237" s="141"/>
      <c r="DG237" s="141"/>
      <c r="DH237" s="141"/>
      <c r="DI237" s="141"/>
      <c r="DJ237" s="141"/>
      <c r="DK237" s="141"/>
      <c r="DL237" s="141"/>
      <c r="DM237" s="141"/>
      <c r="DN237" s="151"/>
      <c r="DO237" s="151"/>
      <c r="DP237" s="153"/>
      <c r="DQ237" s="24"/>
      <c r="DR237" s="24"/>
      <c r="DS237" s="24"/>
      <c r="DT237" s="24"/>
      <c r="DU237" s="24"/>
      <c r="DV237" s="24"/>
      <c r="DW237" s="24"/>
      <c r="DX237" s="24"/>
      <c r="DY237" s="24"/>
      <c r="DZ237" s="24"/>
      <c r="EA237" s="24"/>
      <c r="EB237" s="24"/>
      <c r="EC237" s="24"/>
      <c r="ED237" s="24"/>
      <c r="EE237" s="24"/>
      <c r="EF237" s="24"/>
      <c r="EG237" s="24"/>
      <c r="EH237" s="24"/>
      <c r="EI237" s="24"/>
      <c r="EJ237" s="24"/>
      <c r="EK237" s="24"/>
      <c r="EL237" s="24"/>
      <c r="EM237" s="24"/>
      <c r="EN237" s="24"/>
      <c r="EO237" s="24"/>
      <c r="EP237" s="24"/>
      <c r="EQ237" s="24"/>
      <c r="ER237" s="24"/>
      <c r="ES237" s="151"/>
      <c r="ET237" s="151"/>
      <c r="EU237" s="153"/>
      <c r="EV237" s="24"/>
      <c r="EW237" s="125"/>
      <c r="EX237" s="24"/>
      <c r="EY237" s="24"/>
      <c r="EZ237" s="24"/>
      <c r="FA237" s="24"/>
      <c r="FB237" s="24"/>
      <c r="FC237" s="24"/>
      <c r="FD237" s="24"/>
      <c r="FE237" s="24"/>
      <c r="FF237" s="24"/>
      <c r="FG237" s="24"/>
      <c r="FH237" s="24"/>
      <c r="FI237" s="24"/>
      <c r="FJ237" s="24"/>
      <c r="FK237" s="24"/>
      <c r="FL237" s="24"/>
      <c r="FM237" s="24"/>
      <c r="FN237" s="24"/>
      <c r="FO237" s="141">
        <v>2</v>
      </c>
      <c r="FP237" s="24"/>
      <c r="FQ237" s="24"/>
      <c r="FR237" s="24"/>
      <c r="FS237" s="24"/>
      <c r="FT237" s="24"/>
      <c r="FU237" s="24"/>
      <c r="FV237" s="24"/>
      <c r="FW237" s="24"/>
      <c r="FX237" s="24"/>
      <c r="FY237" s="24"/>
      <c r="FZ237" s="24"/>
      <c r="GA237" s="151"/>
      <c r="GB237" s="151"/>
      <c r="GC237" s="153"/>
      <c r="GD237" s="24"/>
      <c r="GE237" s="24"/>
      <c r="GF237" s="24"/>
      <c r="GG237" s="24"/>
      <c r="GH237" s="24"/>
      <c r="GI237" s="24"/>
      <c r="GJ237" s="24"/>
      <c r="GK237" s="24"/>
      <c r="GL237" s="24"/>
      <c r="GM237" s="24"/>
      <c r="GN237" s="24"/>
      <c r="GO237" s="24"/>
      <c r="GP237" s="24"/>
      <c r="GQ237" s="24"/>
      <c r="GR237" s="24"/>
      <c r="GS237" s="24"/>
      <c r="GT237" s="24"/>
      <c r="GU237" s="24"/>
      <c r="GV237" s="24"/>
      <c r="GW237" s="24"/>
      <c r="GX237" s="24"/>
      <c r="GY237" s="24"/>
      <c r="GZ237" s="24"/>
      <c r="HA237" s="24"/>
      <c r="HB237" s="24"/>
      <c r="HC237" s="24"/>
      <c r="HD237" s="24"/>
      <c r="HE237" s="24"/>
      <c r="HF237" s="24"/>
      <c r="HG237" s="24"/>
      <c r="HH237" s="151"/>
      <c r="HI237" s="151"/>
      <c r="HJ237" s="153"/>
      <c r="HK237" s="24"/>
      <c r="HL237" s="24"/>
      <c r="HM237" s="24"/>
      <c r="HN237" s="24"/>
      <c r="HO237" s="24"/>
      <c r="HP237" s="24"/>
      <c r="HQ237" s="24"/>
      <c r="HR237" s="24"/>
      <c r="HS237" s="24"/>
      <c r="HT237" s="24"/>
      <c r="HU237" s="24"/>
      <c r="HV237" s="24"/>
      <c r="HW237" s="24"/>
      <c r="HX237" s="24"/>
      <c r="HY237" s="24"/>
      <c r="HZ237" s="24"/>
      <c r="IA237" s="24"/>
      <c r="IB237" s="24"/>
      <c r="IC237" s="24"/>
      <c r="ID237" s="24"/>
      <c r="IE237" s="24"/>
      <c r="IF237" s="24"/>
      <c r="IG237" s="24"/>
      <c r="IH237" s="24"/>
      <c r="II237" s="24"/>
      <c r="IJ237" s="24"/>
      <c r="IK237" s="24"/>
      <c r="IL237" s="24"/>
      <c r="IM237" s="24"/>
      <c r="IN237" s="24"/>
      <c r="IO237" s="24"/>
      <c r="IP237" s="151"/>
      <c r="IQ237" s="151"/>
      <c r="IR237" s="153"/>
      <c r="IS237" s="24"/>
      <c r="IT237" s="24"/>
      <c r="IU237" s="24"/>
      <c r="IV237" s="24"/>
      <c r="IW237" s="24"/>
      <c r="IX237" s="24"/>
      <c r="IY237" s="24"/>
      <c r="IZ237" s="24"/>
      <c r="JA237" s="24"/>
      <c r="JB237" s="24"/>
      <c r="JC237" s="24"/>
      <c r="JD237" s="24"/>
      <c r="JE237" s="24"/>
      <c r="JF237" s="24"/>
      <c r="JG237" s="24"/>
      <c r="JH237" s="24"/>
      <c r="JI237" s="24"/>
      <c r="JJ237" s="24"/>
      <c r="JK237" s="24"/>
      <c r="JL237" s="24"/>
      <c r="JM237" s="24"/>
      <c r="JN237" s="24"/>
      <c r="JO237" s="24"/>
      <c r="JP237" s="24"/>
      <c r="JQ237" s="24"/>
      <c r="JR237" s="24"/>
      <c r="JS237" s="24"/>
      <c r="JT237" s="24"/>
      <c r="JU237" s="25"/>
      <c r="JV237" s="24"/>
      <c r="JW237" s="151"/>
      <c r="JX237" s="151"/>
      <c r="JY237" s="153"/>
      <c r="JZ237" s="24"/>
      <c r="KA237" s="24"/>
      <c r="KB237" s="24"/>
      <c r="KC237" s="24"/>
      <c r="KD237" s="24"/>
      <c r="KE237" s="24"/>
      <c r="KF237" s="24"/>
      <c r="KG237" s="24"/>
      <c r="KH237" s="24"/>
      <c r="KI237" s="24"/>
      <c r="KJ237" s="24"/>
      <c r="KK237" s="24"/>
      <c r="KL237" s="24"/>
      <c r="KM237" s="24"/>
      <c r="KN237" s="24"/>
      <c r="KO237" s="24"/>
      <c r="KP237" s="24"/>
      <c r="KQ237" s="24"/>
      <c r="KR237" s="24"/>
      <c r="KS237" s="24"/>
      <c r="KT237" s="24"/>
      <c r="KU237" s="24"/>
      <c r="KV237" s="24"/>
      <c r="KW237" s="24"/>
      <c r="KX237" s="24"/>
      <c r="KY237" s="24"/>
      <c r="KZ237" s="24"/>
      <c r="LA237" s="24"/>
      <c r="LB237" s="24"/>
      <c r="LC237" s="24"/>
      <c r="LD237" s="24"/>
      <c r="LE237" s="151"/>
      <c r="LF237" s="151"/>
      <c r="LG237" s="153"/>
      <c r="LH237" s="24"/>
      <c r="LI237" s="24"/>
      <c r="LJ237" s="24"/>
      <c r="LK237" s="24"/>
      <c r="LL237" s="24"/>
      <c r="LM237" s="24"/>
      <c r="LN237" s="24"/>
      <c r="LO237" s="24"/>
      <c r="LP237" s="24"/>
      <c r="LQ237" s="24"/>
      <c r="LR237" s="24"/>
      <c r="LS237" s="24"/>
      <c r="LT237" s="24"/>
      <c r="LU237" s="24"/>
      <c r="LV237" s="24"/>
      <c r="LW237" s="24"/>
      <c r="LX237" s="24"/>
      <c r="LY237" s="24"/>
      <c r="LZ237" s="24"/>
      <c r="MA237" s="24"/>
      <c r="MB237" s="24"/>
      <c r="MC237" s="24"/>
      <c r="MD237" s="24"/>
      <c r="ME237" s="24"/>
      <c r="MF237" s="24"/>
      <c r="MG237" s="24"/>
      <c r="MH237" s="24"/>
      <c r="MI237" s="24"/>
      <c r="MJ237" s="24"/>
      <c r="MK237" s="24"/>
      <c r="ML237" s="24"/>
    </row>
    <row r="238" spans="1:350" ht="13.9" hidden="1" customHeight="1" outlineLevel="3" x14ac:dyDescent="0.2">
      <c r="A238" s="185" t="s">
        <v>192</v>
      </c>
      <c r="B238" s="218" t="s">
        <v>805</v>
      </c>
      <c r="C238" s="214" t="s">
        <v>38</v>
      </c>
      <c r="D238" s="216">
        <v>6.5</v>
      </c>
      <c r="E238" s="175"/>
      <c r="F238" s="175">
        <f>D238-E238</f>
        <v>6.5</v>
      </c>
      <c r="G238" s="175" t="s">
        <v>844</v>
      </c>
      <c r="H238" s="170" t="s">
        <v>1023</v>
      </c>
      <c r="I238" s="170" t="s">
        <v>892</v>
      </c>
      <c r="J238" s="212">
        <f ca="1">E238+Q238+AX238+CF238+DN238+ES238+GA238+HH238+IP238+JW238+LE238</f>
        <v>6.5</v>
      </c>
      <c r="K238" s="212">
        <f>E238+R238+AY238+CG238+DO238+ET238+GB238+HI238+IQ238+JX238+LF238</f>
        <v>6.5</v>
      </c>
      <c r="L238" s="172">
        <f ca="1">K238/J238</f>
        <v>1</v>
      </c>
      <c r="M238" s="172">
        <f>K238/D238</f>
        <v>1</v>
      </c>
      <c r="N238" s="183">
        <f ca="1">SUMIF($EV$8:$FZ$9,$O$5,$EV239:$FZ239)-SUMIF($EV$8:$FZ$9,$Q$5,$EV239:$FZ239)</f>
        <v>0</v>
      </c>
      <c r="O238" s="156"/>
      <c r="P238" s="16" t="s">
        <v>25</v>
      </c>
      <c r="Q238" s="150">
        <v>0</v>
      </c>
      <c r="R238" s="150">
        <v>0</v>
      </c>
      <c r="S238" s="152" t="e">
        <v>#DIV/0!</v>
      </c>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50">
        <f t="shared" ca="1" si="526"/>
        <v>0</v>
      </c>
      <c r="AY238" s="150">
        <f>SUM(BA239:CE239)</f>
        <v>0</v>
      </c>
      <c r="AZ238" s="152" t="e">
        <f ca="1">AY238/AX238</f>
        <v>#DIV/0!</v>
      </c>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50">
        <f t="shared" ref="CF238" si="623">SUM(CI238:DM238)</f>
        <v>0</v>
      </c>
      <c r="CG238" s="150">
        <f>SUM(CI239:DM239)</f>
        <v>0</v>
      </c>
      <c r="CH238" s="152" t="e">
        <f>CG238/CF238</f>
        <v>#DIV/0!</v>
      </c>
      <c r="CI238" s="129"/>
      <c r="CJ238" s="129"/>
      <c r="CK238" s="129"/>
      <c r="CL238" s="129"/>
      <c r="CM238" s="129"/>
      <c r="CN238" s="129"/>
      <c r="CO238" s="129"/>
      <c r="CP238" s="101"/>
      <c r="CQ238" s="101"/>
      <c r="CR238" s="101"/>
      <c r="CS238" s="101"/>
      <c r="CT238" s="101"/>
      <c r="CU238" s="101"/>
      <c r="CV238" s="101"/>
      <c r="CW238" s="129"/>
      <c r="CX238" s="129"/>
      <c r="CY238" s="129"/>
      <c r="CZ238" s="129"/>
      <c r="DA238" s="129"/>
      <c r="DB238" s="129"/>
      <c r="DC238" s="129"/>
      <c r="DD238" s="129"/>
      <c r="DE238" s="129"/>
      <c r="DF238" s="129"/>
      <c r="DG238" s="129"/>
      <c r="DH238" s="129"/>
      <c r="DI238" s="129"/>
      <c r="DJ238" s="129"/>
      <c r="DK238" s="129"/>
      <c r="DL238" s="129"/>
      <c r="DM238" s="129"/>
      <c r="DN238" s="150">
        <f t="shared" ref="DN238" si="624">SUM(DQ238:ER238)</f>
        <v>6.5</v>
      </c>
      <c r="DO238" s="150">
        <f>SUM(DQ239:ER239)</f>
        <v>0</v>
      </c>
      <c r="DP238" s="152">
        <f t="shared" si="589"/>
        <v>0</v>
      </c>
      <c r="DQ238" s="16"/>
      <c r="DR238" s="16"/>
      <c r="DS238" s="16">
        <v>2</v>
      </c>
      <c r="DT238" s="16">
        <v>2</v>
      </c>
      <c r="DU238" s="16">
        <v>2.5</v>
      </c>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50">
        <f t="shared" ref="ES238:ES290" ca="1" si="625">SUMIF($EV$8:$FZ$9,$O$5,EV238:FZ238)</f>
        <v>0</v>
      </c>
      <c r="ET238" s="150">
        <f t="shared" ref="ET238:ET300" si="626">SUM(EV239:FZ239)</f>
        <v>6.5</v>
      </c>
      <c r="EU238" s="152" t="e">
        <f t="shared" ref="EU238:EU300" ca="1" si="627">ET238/ES238</f>
        <v>#DIV/0!</v>
      </c>
      <c r="EV238" s="16"/>
      <c r="EW238" s="67"/>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50">
        <f t="shared" ref="GA238" ca="1" si="628">SUMIF($GD$8:$HG$9,$O$5,GD238:HG238)</f>
        <v>0</v>
      </c>
      <c r="GB238" s="150">
        <f t="shared" ref="GB238" si="629">SUM(GD239:HG239)</f>
        <v>0</v>
      </c>
      <c r="GC238" s="152" t="e">
        <f t="shared" ref="GC238" ca="1" si="630">GB238/GA238</f>
        <v>#DIV/0!</v>
      </c>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50"/>
      <c r="HI238" s="150">
        <v>0</v>
      </c>
      <c r="HJ238" s="152" t="e">
        <v>#DIV/0!</v>
      </c>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50"/>
      <c r="IQ238" s="150">
        <v>0</v>
      </c>
      <c r="IR238" s="152" t="e">
        <v>#DIV/0!</v>
      </c>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23"/>
      <c r="JV238" s="16"/>
      <c r="JW238" s="150"/>
      <c r="JX238" s="150">
        <v>0</v>
      </c>
      <c r="JY238" s="152" t="e">
        <v>#DIV/0!</v>
      </c>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16"/>
      <c r="KW238" s="16"/>
      <c r="KX238" s="16"/>
      <c r="KY238" s="16"/>
      <c r="KZ238" s="16"/>
      <c r="LA238" s="16"/>
      <c r="LB238" s="16"/>
      <c r="LC238" s="16"/>
      <c r="LD238" s="16"/>
      <c r="LE238" s="150"/>
      <c r="LF238" s="150">
        <v>0</v>
      </c>
      <c r="LG238" s="152" t="e">
        <v>#DIV/0!</v>
      </c>
      <c r="LH238" s="16"/>
      <c r="LI238" s="16"/>
      <c r="LJ238" s="16"/>
      <c r="LK238" s="16"/>
      <c r="LL238" s="16"/>
      <c r="LM238" s="16"/>
      <c r="LN238" s="16"/>
      <c r="LO238" s="16"/>
      <c r="LP238" s="16"/>
      <c r="LQ238" s="16"/>
      <c r="LR238" s="16"/>
      <c r="LS238" s="16"/>
      <c r="LT238" s="16"/>
      <c r="LU238" s="16"/>
      <c r="LV238" s="16"/>
      <c r="LW238" s="16"/>
      <c r="LX238" s="16"/>
      <c r="LY238" s="16"/>
      <c r="LZ238" s="16"/>
      <c r="MA238" s="16"/>
      <c r="MB238" s="16"/>
      <c r="MC238" s="16"/>
      <c r="MD238" s="16"/>
      <c r="ME238" s="16"/>
      <c r="MF238" s="16"/>
      <c r="MG238" s="16"/>
      <c r="MH238" s="16"/>
      <c r="MI238" s="16"/>
      <c r="MJ238" s="16"/>
      <c r="MK238" s="16"/>
      <c r="ML238" s="16"/>
    </row>
    <row r="239" spans="1:350" ht="13.9" hidden="1" customHeight="1" outlineLevel="3" x14ac:dyDescent="0.2">
      <c r="A239" s="186"/>
      <c r="B239" s="219"/>
      <c r="C239" s="215"/>
      <c r="D239" s="217"/>
      <c r="E239" s="176"/>
      <c r="F239" s="176"/>
      <c r="G239" s="176"/>
      <c r="H239" s="171"/>
      <c r="I239" s="171"/>
      <c r="J239" s="213"/>
      <c r="K239" s="213"/>
      <c r="L239" s="173"/>
      <c r="M239" s="173"/>
      <c r="N239" s="184"/>
      <c r="O239" s="157"/>
      <c r="P239" s="17" t="s">
        <v>26</v>
      </c>
      <c r="Q239" s="151"/>
      <c r="R239" s="151"/>
      <c r="S239" s="153"/>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151"/>
      <c r="AY239" s="151"/>
      <c r="AZ239" s="153"/>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151"/>
      <c r="CG239" s="151"/>
      <c r="CH239" s="153"/>
      <c r="CI239" s="141"/>
      <c r="CJ239" s="141"/>
      <c r="CK239" s="141"/>
      <c r="CL239" s="141"/>
      <c r="CM239" s="141"/>
      <c r="CN239" s="141"/>
      <c r="CO239" s="141"/>
      <c r="CP239" s="95"/>
      <c r="CQ239" s="95"/>
      <c r="CR239" s="95"/>
      <c r="CS239" s="95"/>
      <c r="CT239" s="95"/>
      <c r="CU239" s="95"/>
      <c r="CV239" s="95"/>
      <c r="CW239" s="141"/>
      <c r="CX239" s="141"/>
      <c r="CY239" s="141"/>
      <c r="CZ239" s="141"/>
      <c r="DA239" s="141"/>
      <c r="DB239" s="141"/>
      <c r="DC239" s="141"/>
      <c r="DD239" s="141"/>
      <c r="DE239" s="141"/>
      <c r="DF239" s="141"/>
      <c r="DG239" s="141"/>
      <c r="DH239" s="141"/>
      <c r="DI239" s="141"/>
      <c r="DJ239" s="141"/>
      <c r="DK239" s="141"/>
      <c r="DL239" s="141"/>
      <c r="DM239" s="141"/>
      <c r="DN239" s="151"/>
      <c r="DO239" s="151"/>
      <c r="DP239" s="153"/>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151"/>
      <c r="ET239" s="151"/>
      <c r="EU239" s="153"/>
      <c r="EV239" s="24"/>
      <c r="EW239" s="125"/>
      <c r="EX239" s="24"/>
      <c r="EY239" s="24"/>
      <c r="EZ239" s="24"/>
      <c r="FA239" s="24"/>
      <c r="FB239" s="24"/>
      <c r="FC239" s="24"/>
      <c r="FD239" s="24"/>
      <c r="FE239" s="24"/>
      <c r="FF239" s="24"/>
      <c r="FG239" s="24"/>
      <c r="FH239" s="24"/>
      <c r="FI239" s="24"/>
      <c r="FJ239" s="24"/>
      <c r="FK239" s="24"/>
      <c r="FL239" s="24"/>
      <c r="FM239" s="24"/>
      <c r="FN239" s="24"/>
      <c r="FO239" s="76">
        <v>6.5</v>
      </c>
      <c r="FP239" s="24"/>
      <c r="FQ239" s="24"/>
      <c r="FR239" s="24"/>
      <c r="FS239" s="24"/>
      <c r="FT239" s="24"/>
      <c r="FU239" s="24"/>
      <c r="FV239" s="24"/>
      <c r="FW239" s="24"/>
      <c r="FX239" s="24"/>
      <c r="FY239" s="24"/>
      <c r="FZ239" s="24"/>
      <c r="GA239" s="151"/>
      <c r="GB239" s="151"/>
      <c r="GC239" s="153"/>
      <c r="GD239" s="24"/>
      <c r="GE239" s="24"/>
      <c r="GF239" s="24"/>
      <c r="GG239" s="24"/>
      <c r="GH239" s="24"/>
      <c r="GI239" s="24"/>
      <c r="GJ239" s="24"/>
      <c r="GK239" s="24"/>
      <c r="GL239" s="24"/>
      <c r="GM239" s="24"/>
      <c r="GN239" s="24"/>
      <c r="GO239" s="24"/>
      <c r="GP239" s="24"/>
      <c r="GQ239" s="24"/>
      <c r="GR239" s="24"/>
      <c r="GS239" s="24"/>
      <c r="GT239" s="24"/>
      <c r="GU239" s="24"/>
      <c r="GV239" s="24"/>
      <c r="GW239" s="24"/>
      <c r="GX239" s="24"/>
      <c r="GY239" s="24"/>
      <c r="GZ239" s="24"/>
      <c r="HA239" s="24"/>
      <c r="HB239" s="24"/>
      <c r="HC239" s="24"/>
      <c r="HD239" s="24"/>
      <c r="HE239" s="24"/>
      <c r="HF239" s="24"/>
      <c r="HG239" s="24"/>
      <c r="HH239" s="151"/>
      <c r="HI239" s="151"/>
      <c r="HJ239" s="153"/>
      <c r="HK239" s="24"/>
      <c r="HL239" s="24"/>
      <c r="HM239" s="24"/>
      <c r="HN239" s="24"/>
      <c r="HO239" s="24"/>
      <c r="HP239" s="24"/>
      <c r="HQ239" s="24"/>
      <c r="HR239" s="24"/>
      <c r="HS239" s="24"/>
      <c r="HT239" s="24"/>
      <c r="HU239" s="24"/>
      <c r="HV239" s="24"/>
      <c r="HW239" s="24"/>
      <c r="HX239" s="24"/>
      <c r="HY239" s="24"/>
      <c r="HZ239" s="24"/>
      <c r="IA239" s="24"/>
      <c r="IB239" s="24"/>
      <c r="IC239" s="24"/>
      <c r="ID239" s="24"/>
      <c r="IE239" s="24"/>
      <c r="IF239" s="24"/>
      <c r="IG239" s="24"/>
      <c r="IH239" s="24"/>
      <c r="II239" s="24"/>
      <c r="IJ239" s="24"/>
      <c r="IK239" s="24"/>
      <c r="IL239" s="24"/>
      <c r="IM239" s="24"/>
      <c r="IN239" s="24"/>
      <c r="IO239" s="24"/>
      <c r="IP239" s="151"/>
      <c r="IQ239" s="151"/>
      <c r="IR239" s="153"/>
      <c r="IS239" s="24"/>
      <c r="IT239" s="24"/>
      <c r="IU239" s="24"/>
      <c r="IV239" s="24"/>
      <c r="IW239" s="24"/>
      <c r="IX239" s="24"/>
      <c r="IY239" s="24"/>
      <c r="IZ239" s="24"/>
      <c r="JA239" s="24"/>
      <c r="JB239" s="24"/>
      <c r="JC239" s="24"/>
      <c r="JD239" s="24"/>
      <c r="JE239" s="24"/>
      <c r="JF239" s="24"/>
      <c r="JG239" s="24"/>
      <c r="JH239" s="24"/>
      <c r="JI239" s="24"/>
      <c r="JJ239" s="24"/>
      <c r="JK239" s="24"/>
      <c r="JL239" s="24"/>
      <c r="JM239" s="24"/>
      <c r="JN239" s="24"/>
      <c r="JO239" s="24"/>
      <c r="JP239" s="24"/>
      <c r="JQ239" s="24"/>
      <c r="JR239" s="24"/>
      <c r="JS239" s="24"/>
      <c r="JT239" s="24"/>
      <c r="JU239" s="25"/>
      <c r="JV239" s="24"/>
      <c r="JW239" s="151"/>
      <c r="JX239" s="151"/>
      <c r="JY239" s="153"/>
      <c r="JZ239" s="24"/>
      <c r="KA239" s="24"/>
      <c r="KB239" s="24"/>
      <c r="KC239" s="24"/>
      <c r="KD239" s="24"/>
      <c r="KE239" s="24"/>
      <c r="KF239" s="24"/>
      <c r="KG239" s="24"/>
      <c r="KH239" s="24"/>
      <c r="KI239" s="24"/>
      <c r="KJ239" s="24"/>
      <c r="KK239" s="24"/>
      <c r="KL239" s="24"/>
      <c r="KM239" s="24"/>
      <c r="KN239" s="24"/>
      <c r="KO239" s="24"/>
      <c r="KP239" s="24"/>
      <c r="KQ239" s="24"/>
      <c r="KR239" s="24"/>
      <c r="KS239" s="24"/>
      <c r="KT239" s="24"/>
      <c r="KU239" s="24"/>
      <c r="KV239" s="24"/>
      <c r="KW239" s="24"/>
      <c r="KX239" s="24"/>
      <c r="KY239" s="24"/>
      <c r="KZ239" s="24"/>
      <c r="LA239" s="24"/>
      <c r="LB239" s="24"/>
      <c r="LC239" s="24"/>
      <c r="LD239" s="24"/>
      <c r="LE239" s="151"/>
      <c r="LF239" s="151"/>
      <c r="LG239" s="153"/>
      <c r="LH239" s="24"/>
      <c r="LI239" s="24"/>
      <c r="LJ239" s="24"/>
      <c r="LK239" s="24"/>
      <c r="LL239" s="24"/>
      <c r="LM239" s="24"/>
      <c r="LN239" s="24"/>
      <c r="LO239" s="24"/>
      <c r="LP239" s="24"/>
      <c r="LQ239" s="24"/>
      <c r="LR239" s="24"/>
      <c r="LS239" s="24"/>
      <c r="LT239" s="24"/>
      <c r="LU239" s="24"/>
      <c r="LV239" s="24"/>
      <c r="LW239" s="24"/>
      <c r="LX239" s="24"/>
      <c r="LY239" s="24"/>
      <c r="LZ239" s="24"/>
      <c r="MA239" s="24"/>
      <c r="MB239" s="24"/>
      <c r="MC239" s="24"/>
      <c r="MD239" s="24"/>
      <c r="ME239" s="24"/>
      <c r="MF239" s="24"/>
      <c r="MG239" s="24"/>
      <c r="MH239" s="24"/>
      <c r="MI239" s="24"/>
      <c r="MJ239" s="24"/>
      <c r="MK239" s="24"/>
      <c r="ML239" s="24"/>
    </row>
    <row r="240" spans="1:350" ht="13.9" hidden="1" customHeight="1" outlineLevel="3" x14ac:dyDescent="0.2">
      <c r="A240" s="185" t="s">
        <v>193</v>
      </c>
      <c r="B240" s="218" t="s">
        <v>116</v>
      </c>
      <c r="C240" s="214" t="s">
        <v>37</v>
      </c>
      <c r="D240" s="216">
        <v>101.23379999999999</v>
      </c>
      <c r="E240" s="175"/>
      <c r="F240" s="175">
        <f>D240-E240</f>
        <v>101.23379999999999</v>
      </c>
      <c r="G240" s="175" t="s">
        <v>888</v>
      </c>
      <c r="H240" s="170" t="s">
        <v>892</v>
      </c>
      <c r="I240" s="170" t="s">
        <v>909</v>
      </c>
      <c r="J240" s="212">
        <f ca="1">E240+Q240+AX240+CF240+DN240+ES240+GA240+HH240+IP240+JW240+LE240</f>
        <v>101.23</v>
      </c>
      <c r="K240" s="212">
        <f>E240+R240+AY240+CG240+DO240+ET240+GB240+HI240+IQ240+JX240+LF240</f>
        <v>0</v>
      </c>
      <c r="L240" s="172">
        <f ca="1">K240/J240</f>
        <v>0</v>
      </c>
      <c r="M240" s="172">
        <f>K240/D240</f>
        <v>0</v>
      </c>
      <c r="N240" s="183">
        <f ca="1">SUMIF($EV$8:$FZ$9,$O$5,$EV241:$FZ241)-SUMIF($EV$8:$FZ$9,$Q$5,$EV241:$FZ241)</f>
        <v>0</v>
      </c>
      <c r="O240" s="156"/>
      <c r="P240" s="16" t="s">
        <v>25</v>
      </c>
      <c r="Q240" s="150">
        <v>0</v>
      </c>
      <c r="R240" s="150">
        <v>0</v>
      </c>
      <c r="S240" s="152" t="e">
        <v>#DIV/0!</v>
      </c>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50">
        <f t="shared" ref="AX240:AX288" ca="1" si="631">SUMIF($BA$8:$CE$9,$O$5,$BA240:$CE240)</f>
        <v>0</v>
      </c>
      <c r="AY240" s="150">
        <f>SUM(BA241:CE241)</f>
        <v>0</v>
      </c>
      <c r="AZ240" s="152" t="e">
        <f ca="1">AY240/AX240</f>
        <v>#DIV/0!</v>
      </c>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50">
        <f t="shared" ref="CF240" si="632">SUM(CI240:DM240)</f>
        <v>0</v>
      </c>
      <c r="CG240" s="150">
        <f>SUM(CI241:DM241)</f>
        <v>0</v>
      </c>
      <c r="CH240" s="152" t="e">
        <f>CG240/CF240</f>
        <v>#DIV/0!</v>
      </c>
      <c r="CI240" s="129"/>
      <c r="CJ240" s="129"/>
      <c r="CK240" s="129"/>
      <c r="CL240" s="129"/>
      <c r="CM240" s="129"/>
      <c r="CN240" s="129"/>
      <c r="CO240" s="129"/>
      <c r="CP240" s="101"/>
      <c r="CQ240" s="101"/>
      <c r="CR240" s="101"/>
      <c r="CS240" s="101"/>
      <c r="CT240" s="101"/>
      <c r="CU240" s="101"/>
      <c r="CV240" s="101"/>
      <c r="CW240" s="129"/>
      <c r="CX240" s="129"/>
      <c r="CY240" s="129"/>
      <c r="CZ240" s="129"/>
      <c r="DA240" s="129"/>
      <c r="DB240" s="129"/>
      <c r="DC240" s="129"/>
      <c r="DD240" s="129"/>
      <c r="DE240" s="129"/>
      <c r="DF240" s="129"/>
      <c r="DG240" s="129"/>
      <c r="DH240" s="129"/>
      <c r="DI240" s="129"/>
      <c r="DJ240" s="129"/>
      <c r="DK240" s="129"/>
      <c r="DL240" s="129"/>
      <c r="DM240" s="129"/>
      <c r="DN240" s="150">
        <f t="shared" ref="DN240" si="633">SUM(DQ240:ER240)</f>
        <v>101.23</v>
      </c>
      <c r="DO240" s="150">
        <f>SUM(DQ241:ER241)</f>
        <v>0</v>
      </c>
      <c r="DP240" s="152">
        <f t="shared" si="589"/>
        <v>0</v>
      </c>
      <c r="DQ240" s="16"/>
      <c r="DR240" s="16"/>
      <c r="DS240" s="16"/>
      <c r="DT240" s="16"/>
      <c r="DU240" s="16"/>
      <c r="DV240" s="16">
        <v>20</v>
      </c>
      <c r="DW240" s="16">
        <v>20</v>
      </c>
      <c r="DX240" s="16">
        <v>20</v>
      </c>
      <c r="DY240" s="16">
        <v>20</v>
      </c>
      <c r="DZ240" s="16">
        <v>21.23</v>
      </c>
      <c r="EA240" s="16"/>
      <c r="EB240" s="16"/>
      <c r="EC240" s="16"/>
      <c r="ED240" s="16"/>
      <c r="EE240" s="16"/>
      <c r="EF240" s="16"/>
      <c r="EG240" s="16"/>
      <c r="EH240" s="16"/>
      <c r="EI240" s="16"/>
      <c r="EJ240" s="16"/>
      <c r="EK240" s="16"/>
      <c r="EL240" s="16"/>
      <c r="EM240" s="16"/>
      <c r="EN240" s="16"/>
      <c r="EO240" s="16"/>
      <c r="EP240" s="16"/>
      <c r="EQ240" s="16"/>
      <c r="ER240" s="16"/>
      <c r="ES240" s="150">
        <f t="shared" ca="1" si="625"/>
        <v>0</v>
      </c>
      <c r="ET240" s="150">
        <f t="shared" si="626"/>
        <v>0</v>
      </c>
      <c r="EU240" s="152" t="e">
        <f t="shared" ca="1" si="627"/>
        <v>#DIV/0!</v>
      </c>
      <c r="EV240" s="16"/>
      <c r="EW240" s="67"/>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50">
        <f t="shared" ref="GA240" ca="1" si="634">SUMIF($GD$8:$HG$9,$O$5,GD240:HG240)</f>
        <v>0</v>
      </c>
      <c r="GB240" s="150">
        <f t="shared" ref="GB240" si="635">SUM(GD241:HG241)</f>
        <v>0</v>
      </c>
      <c r="GC240" s="152" t="e">
        <f t="shared" ref="GC240" ca="1" si="636">GB240/GA240</f>
        <v>#DIV/0!</v>
      </c>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50"/>
      <c r="HI240" s="150">
        <v>0</v>
      </c>
      <c r="HJ240" s="152" t="e">
        <v>#DIV/0!</v>
      </c>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50"/>
      <c r="IQ240" s="150">
        <v>0</v>
      </c>
      <c r="IR240" s="152" t="e">
        <v>#DIV/0!</v>
      </c>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23"/>
      <c r="JV240" s="16"/>
      <c r="JW240" s="150"/>
      <c r="JX240" s="150">
        <v>0</v>
      </c>
      <c r="JY240" s="152" t="e">
        <v>#DIV/0!</v>
      </c>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6"/>
      <c r="KV240" s="16"/>
      <c r="KW240" s="16"/>
      <c r="KX240" s="16"/>
      <c r="KY240" s="16"/>
      <c r="KZ240" s="16"/>
      <c r="LA240" s="16"/>
      <c r="LB240" s="16"/>
      <c r="LC240" s="16"/>
      <c r="LD240" s="16"/>
      <c r="LE240" s="150"/>
      <c r="LF240" s="150">
        <v>0</v>
      </c>
      <c r="LG240" s="152" t="e">
        <v>#DIV/0!</v>
      </c>
      <c r="LH240" s="16"/>
      <c r="LI240" s="16"/>
      <c r="LJ240" s="16"/>
      <c r="LK240" s="16"/>
      <c r="LL240" s="16"/>
      <c r="LM240" s="16"/>
      <c r="LN240" s="16"/>
      <c r="LO240" s="16"/>
      <c r="LP240" s="16"/>
      <c r="LQ240" s="16"/>
      <c r="LR240" s="16"/>
      <c r="LS240" s="16"/>
      <c r="LT240" s="16"/>
      <c r="LU240" s="16"/>
      <c r="LV240" s="16"/>
      <c r="LW240" s="16"/>
      <c r="LX240" s="16"/>
      <c r="LY240" s="16"/>
      <c r="LZ240" s="16"/>
      <c r="MA240" s="16"/>
      <c r="MB240" s="16"/>
      <c r="MC240" s="16"/>
      <c r="MD240" s="16"/>
      <c r="ME240" s="16"/>
      <c r="MF240" s="16"/>
      <c r="MG240" s="16"/>
      <c r="MH240" s="16"/>
      <c r="MI240" s="16"/>
      <c r="MJ240" s="16"/>
      <c r="MK240" s="16"/>
      <c r="ML240" s="16"/>
    </row>
    <row r="241" spans="1:350" ht="13.9" hidden="1" customHeight="1" outlineLevel="3" x14ac:dyDescent="0.2">
      <c r="A241" s="186"/>
      <c r="B241" s="219"/>
      <c r="C241" s="215"/>
      <c r="D241" s="217"/>
      <c r="E241" s="176"/>
      <c r="F241" s="176"/>
      <c r="G241" s="176"/>
      <c r="H241" s="171"/>
      <c r="I241" s="171"/>
      <c r="J241" s="213"/>
      <c r="K241" s="213"/>
      <c r="L241" s="173"/>
      <c r="M241" s="173"/>
      <c r="N241" s="184"/>
      <c r="O241" s="157"/>
      <c r="P241" s="17" t="s">
        <v>26</v>
      </c>
      <c r="Q241" s="151"/>
      <c r="R241" s="151"/>
      <c r="S241" s="153"/>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151"/>
      <c r="AY241" s="151"/>
      <c r="AZ241" s="153"/>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151"/>
      <c r="CG241" s="151"/>
      <c r="CH241" s="153"/>
      <c r="CI241" s="141"/>
      <c r="CJ241" s="141"/>
      <c r="CK241" s="141"/>
      <c r="CL241" s="141"/>
      <c r="CM241" s="141"/>
      <c r="CN241" s="141"/>
      <c r="CO241" s="141"/>
      <c r="CP241" s="95"/>
      <c r="CQ241" s="95"/>
      <c r="CR241" s="95"/>
      <c r="CS241" s="95"/>
      <c r="CT241" s="95"/>
      <c r="CU241" s="95"/>
      <c r="CV241" s="95"/>
      <c r="CW241" s="141"/>
      <c r="CX241" s="141"/>
      <c r="CY241" s="141"/>
      <c r="CZ241" s="141"/>
      <c r="DA241" s="141"/>
      <c r="DB241" s="141"/>
      <c r="DC241" s="141"/>
      <c r="DD241" s="141"/>
      <c r="DE241" s="141"/>
      <c r="DF241" s="141"/>
      <c r="DG241" s="141"/>
      <c r="DH241" s="141"/>
      <c r="DI241" s="141"/>
      <c r="DJ241" s="141"/>
      <c r="DK241" s="141"/>
      <c r="DL241" s="141"/>
      <c r="DM241" s="141"/>
      <c r="DN241" s="151"/>
      <c r="DO241" s="151"/>
      <c r="DP241" s="153"/>
      <c r="DQ241" s="24"/>
      <c r="DR241" s="24"/>
      <c r="DS241" s="24"/>
      <c r="DT241" s="24"/>
      <c r="DU241" s="24"/>
      <c r="DV241" s="24"/>
      <c r="DW241" s="24"/>
      <c r="DX241" s="24"/>
      <c r="DY241" s="24"/>
      <c r="DZ241" s="24"/>
      <c r="EA241" s="24"/>
      <c r="EB241" s="24"/>
      <c r="EC241" s="24"/>
      <c r="ED241" s="24"/>
      <c r="EE241" s="24"/>
      <c r="EF241" s="24"/>
      <c r="EG241" s="24"/>
      <c r="EH241" s="24"/>
      <c r="EI241" s="24"/>
      <c r="EJ241" s="24"/>
      <c r="EK241" s="24"/>
      <c r="EL241" s="24"/>
      <c r="EM241" s="24"/>
      <c r="EN241" s="24"/>
      <c r="EO241" s="24"/>
      <c r="EP241" s="24"/>
      <c r="EQ241" s="24"/>
      <c r="ER241" s="24"/>
      <c r="ES241" s="151"/>
      <c r="ET241" s="151"/>
      <c r="EU241" s="153"/>
      <c r="EV241" s="24"/>
      <c r="EW241" s="125"/>
      <c r="EX241" s="24"/>
      <c r="EY241" s="24"/>
      <c r="EZ241" s="24"/>
      <c r="FA241" s="24"/>
      <c r="FB241" s="24"/>
      <c r="FC241" s="24"/>
      <c r="FD241" s="24"/>
      <c r="FE241" s="24"/>
      <c r="FF241" s="24"/>
      <c r="FG241" s="24"/>
      <c r="FH241" s="24"/>
      <c r="FI241" s="24"/>
      <c r="FJ241" s="24"/>
      <c r="FK241" s="24"/>
      <c r="FL241" s="24"/>
      <c r="FM241" s="24"/>
      <c r="FN241" s="24"/>
      <c r="FO241" s="24"/>
      <c r="FP241" s="24"/>
      <c r="FQ241" s="24"/>
      <c r="FR241" s="24"/>
      <c r="FS241" s="24"/>
      <c r="FT241" s="24"/>
      <c r="FU241" s="24"/>
      <c r="FV241" s="24"/>
      <c r="FW241" s="24"/>
      <c r="FX241" s="24"/>
      <c r="FY241" s="24"/>
      <c r="FZ241" s="24"/>
      <c r="GA241" s="151"/>
      <c r="GB241" s="151"/>
      <c r="GC241" s="153"/>
      <c r="GD241" s="24"/>
      <c r="GE241" s="24"/>
      <c r="GF241" s="24"/>
      <c r="GG241" s="24"/>
      <c r="GH241" s="24"/>
      <c r="GI241" s="24"/>
      <c r="GJ241" s="24"/>
      <c r="GK241" s="24"/>
      <c r="GL241" s="24"/>
      <c r="GM241" s="24"/>
      <c r="GN241" s="24"/>
      <c r="GO241" s="24"/>
      <c r="GP241" s="24"/>
      <c r="GQ241" s="24"/>
      <c r="GR241" s="24"/>
      <c r="GS241" s="24"/>
      <c r="GT241" s="24"/>
      <c r="GU241" s="24"/>
      <c r="GV241" s="24"/>
      <c r="GW241" s="24"/>
      <c r="GX241" s="24"/>
      <c r="GY241" s="24"/>
      <c r="GZ241" s="24"/>
      <c r="HA241" s="24"/>
      <c r="HB241" s="24"/>
      <c r="HC241" s="24"/>
      <c r="HD241" s="24"/>
      <c r="HE241" s="24"/>
      <c r="HF241" s="24"/>
      <c r="HG241" s="24"/>
      <c r="HH241" s="151"/>
      <c r="HI241" s="151"/>
      <c r="HJ241" s="153"/>
      <c r="HK241" s="24"/>
      <c r="HL241" s="24"/>
      <c r="HM241" s="24"/>
      <c r="HN241" s="24"/>
      <c r="HO241" s="24"/>
      <c r="HP241" s="24"/>
      <c r="HQ241" s="24"/>
      <c r="HR241" s="24"/>
      <c r="HS241" s="24"/>
      <c r="HT241" s="24"/>
      <c r="HU241" s="24"/>
      <c r="HV241" s="24"/>
      <c r="HW241" s="24"/>
      <c r="HX241" s="24"/>
      <c r="HY241" s="24"/>
      <c r="HZ241" s="24"/>
      <c r="IA241" s="24"/>
      <c r="IB241" s="24"/>
      <c r="IC241" s="24"/>
      <c r="ID241" s="24"/>
      <c r="IE241" s="24"/>
      <c r="IF241" s="24"/>
      <c r="IG241" s="24"/>
      <c r="IH241" s="24"/>
      <c r="II241" s="24"/>
      <c r="IJ241" s="24"/>
      <c r="IK241" s="24"/>
      <c r="IL241" s="24"/>
      <c r="IM241" s="24"/>
      <c r="IN241" s="24"/>
      <c r="IO241" s="24"/>
      <c r="IP241" s="151"/>
      <c r="IQ241" s="151"/>
      <c r="IR241" s="153"/>
      <c r="IS241" s="24"/>
      <c r="IT241" s="24"/>
      <c r="IU241" s="24"/>
      <c r="IV241" s="24"/>
      <c r="IW241" s="24"/>
      <c r="IX241" s="24"/>
      <c r="IY241" s="24"/>
      <c r="IZ241" s="24"/>
      <c r="JA241" s="24"/>
      <c r="JB241" s="24"/>
      <c r="JC241" s="24"/>
      <c r="JD241" s="24"/>
      <c r="JE241" s="24"/>
      <c r="JF241" s="24"/>
      <c r="JG241" s="24"/>
      <c r="JH241" s="24"/>
      <c r="JI241" s="24"/>
      <c r="JJ241" s="24"/>
      <c r="JK241" s="24"/>
      <c r="JL241" s="24"/>
      <c r="JM241" s="24"/>
      <c r="JN241" s="24"/>
      <c r="JO241" s="24"/>
      <c r="JP241" s="24"/>
      <c r="JQ241" s="24"/>
      <c r="JR241" s="24"/>
      <c r="JS241" s="24"/>
      <c r="JT241" s="24"/>
      <c r="JU241" s="25"/>
      <c r="JV241" s="24"/>
      <c r="JW241" s="151"/>
      <c r="JX241" s="151"/>
      <c r="JY241" s="153"/>
      <c r="JZ241" s="24"/>
      <c r="KA241" s="24"/>
      <c r="KB241" s="24"/>
      <c r="KC241" s="24"/>
      <c r="KD241" s="24"/>
      <c r="KE241" s="24"/>
      <c r="KF241" s="24"/>
      <c r="KG241" s="24"/>
      <c r="KH241" s="24"/>
      <c r="KI241" s="24"/>
      <c r="KJ241" s="24"/>
      <c r="KK241" s="24"/>
      <c r="KL241" s="24"/>
      <c r="KM241" s="24"/>
      <c r="KN241" s="24"/>
      <c r="KO241" s="24"/>
      <c r="KP241" s="24"/>
      <c r="KQ241" s="24"/>
      <c r="KR241" s="24"/>
      <c r="KS241" s="24"/>
      <c r="KT241" s="24"/>
      <c r="KU241" s="24"/>
      <c r="KV241" s="24"/>
      <c r="KW241" s="24"/>
      <c r="KX241" s="24"/>
      <c r="KY241" s="24"/>
      <c r="KZ241" s="24"/>
      <c r="LA241" s="24"/>
      <c r="LB241" s="24"/>
      <c r="LC241" s="24"/>
      <c r="LD241" s="24"/>
      <c r="LE241" s="151"/>
      <c r="LF241" s="151"/>
      <c r="LG241" s="153"/>
      <c r="LH241" s="24"/>
      <c r="LI241" s="24"/>
      <c r="LJ241" s="24"/>
      <c r="LK241" s="24"/>
      <c r="LL241" s="24"/>
      <c r="LM241" s="24"/>
      <c r="LN241" s="24"/>
      <c r="LO241" s="24"/>
      <c r="LP241" s="24"/>
      <c r="LQ241" s="24"/>
      <c r="LR241" s="24"/>
      <c r="LS241" s="24"/>
      <c r="LT241" s="24"/>
      <c r="LU241" s="24"/>
      <c r="LV241" s="24"/>
      <c r="LW241" s="24"/>
      <c r="LX241" s="24"/>
      <c r="LY241" s="24"/>
      <c r="LZ241" s="24"/>
      <c r="MA241" s="24"/>
      <c r="MB241" s="24"/>
      <c r="MC241" s="24"/>
      <c r="MD241" s="24"/>
      <c r="ME241" s="24"/>
      <c r="MF241" s="24"/>
      <c r="MG241" s="24"/>
      <c r="MH241" s="24"/>
      <c r="MI241" s="24"/>
      <c r="MJ241" s="24"/>
      <c r="MK241" s="24"/>
      <c r="ML241" s="24"/>
    </row>
    <row r="242" spans="1:350" s="41" customFormat="1" ht="14.25" hidden="1" customHeight="1" outlineLevel="3" x14ac:dyDescent="0.25">
      <c r="A242" s="220" t="s">
        <v>194</v>
      </c>
      <c r="B242" s="175" t="s">
        <v>460</v>
      </c>
      <c r="C242" s="285" t="s">
        <v>59</v>
      </c>
      <c r="D242" s="278">
        <v>1</v>
      </c>
      <c r="E242" s="175">
        <v>0</v>
      </c>
      <c r="F242" s="175">
        <f>D242-E242</f>
        <v>1</v>
      </c>
      <c r="G242" s="175" t="s">
        <v>1105</v>
      </c>
      <c r="H242" s="170" t="s">
        <v>859</v>
      </c>
      <c r="I242" s="170" t="s">
        <v>892</v>
      </c>
      <c r="J242" s="212">
        <f ca="1">E242+Q242+AX242+CF242+DN242+ES242+GA242+HH242+IP242+JW242+LE242</f>
        <v>1</v>
      </c>
      <c r="K242" s="212">
        <f>E242+R242+AY242+CG242+DO242+ET242+GB242+HI242+IQ242+JX242+LF242</f>
        <v>1</v>
      </c>
      <c r="L242" s="172">
        <f ca="1">K242/J242</f>
        <v>1</v>
      </c>
      <c r="M242" s="172">
        <f>K242/D242</f>
        <v>1</v>
      </c>
      <c r="N242" s="183">
        <f ca="1">SUMIF($EV$8:$FZ$9,$O$5,$EV243:$FZ243)-SUMIF($EV$8:$FZ$9,$Q$5,$EV243:$FZ243)</f>
        <v>0</v>
      </c>
      <c r="O242" s="154"/>
      <c r="P242" s="154"/>
      <c r="Q242" s="150">
        <v>0</v>
      </c>
      <c r="R242" s="150">
        <v>0</v>
      </c>
      <c r="S242" s="152" t="e">
        <v>#DIV/0!</v>
      </c>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c r="AX242" s="150">
        <f t="shared" ca="1" si="631"/>
        <v>0</v>
      </c>
      <c r="AY242" s="150">
        <f>SUM(BA243:CE243)</f>
        <v>0</v>
      </c>
      <c r="AZ242" s="152" t="e">
        <f ca="1">AY242/AX242</f>
        <v>#DIV/0!</v>
      </c>
      <c r="BA242" s="154"/>
      <c r="BB242" s="154"/>
      <c r="BC242" s="154"/>
      <c r="BD242" s="154"/>
      <c r="BE242" s="154"/>
      <c r="BF242" s="154"/>
      <c r="BG242" s="154"/>
      <c r="BH242" s="154"/>
      <c r="BI242" s="154"/>
      <c r="BJ242" s="154"/>
      <c r="BK242" s="154"/>
      <c r="BL242" s="154"/>
      <c r="BM242" s="154"/>
      <c r="BN242" s="154"/>
      <c r="BO242" s="154"/>
      <c r="BP242" s="154"/>
      <c r="BQ242" s="154"/>
      <c r="BR242" s="154"/>
      <c r="BS242" s="154"/>
      <c r="BT242" s="154"/>
      <c r="BU242" s="154"/>
      <c r="BV242" s="154"/>
      <c r="BW242" s="154"/>
      <c r="BX242" s="154"/>
      <c r="BY242" s="154"/>
      <c r="BZ242" s="154"/>
      <c r="CA242" s="154"/>
      <c r="CB242" s="154"/>
      <c r="CC242" s="154"/>
      <c r="CD242" s="154"/>
      <c r="CE242" s="154"/>
      <c r="CF242" s="150">
        <f t="shared" ref="CF242" si="637">SUM(CI242:DM242)</f>
        <v>0</v>
      </c>
      <c r="CG242" s="150">
        <f>SUM(CI243:DM243)</f>
        <v>0</v>
      </c>
      <c r="CH242" s="152" t="e">
        <f>CG242/CF242</f>
        <v>#DIV/0!</v>
      </c>
      <c r="CI242" s="154"/>
      <c r="CJ242" s="154"/>
      <c r="CK242" s="154"/>
      <c r="CL242" s="154"/>
      <c r="CM242" s="154"/>
      <c r="CN242" s="154"/>
      <c r="CO242" s="154"/>
      <c r="CP242" s="158"/>
      <c r="CQ242" s="158"/>
      <c r="CR242" s="158"/>
      <c r="CS242" s="158"/>
      <c r="CT242" s="158"/>
      <c r="CU242" s="158"/>
      <c r="CV242" s="158"/>
      <c r="CW242" s="154"/>
      <c r="CX242" s="154"/>
      <c r="CY242" s="154"/>
      <c r="CZ242" s="154"/>
      <c r="DA242" s="154"/>
      <c r="DB242" s="154"/>
      <c r="DC242" s="154"/>
      <c r="DD242" s="154"/>
      <c r="DE242" s="154"/>
      <c r="DF242" s="154"/>
      <c r="DG242" s="154"/>
      <c r="DH242" s="154"/>
      <c r="DI242" s="154"/>
      <c r="DJ242" s="154"/>
      <c r="DK242" s="154"/>
      <c r="DL242" s="154"/>
      <c r="DM242" s="154"/>
      <c r="DN242" s="150">
        <f t="shared" ref="DN242" si="638">SUM(DQ242:ER242)</f>
        <v>0</v>
      </c>
      <c r="DO242" s="150">
        <f>SUM(DQ243:ER243)</f>
        <v>0</v>
      </c>
      <c r="DP242" s="152" t="e">
        <f t="shared" si="589"/>
        <v>#DIV/0!</v>
      </c>
      <c r="DQ242" s="154"/>
      <c r="DR242" s="154"/>
      <c r="DS242" s="154"/>
      <c r="DT242" s="154"/>
      <c r="DU242" s="154"/>
      <c r="DV242" s="154"/>
      <c r="DW242" s="154"/>
      <c r="DX242" s="154"/>
      <c r="DY242" s="154"/>
      <c r="DZ242" s="154"/>
      <c r="EA242" s="154"/>
      <c r="EB242" s="154"/>
      <c r="EC242" s="154"/>
      <c r="ED242" s="154"/>
      <c r="EE242" s="154"/>
      <c r="EF242" s="154"/>
      <c r="EG242" s="154"/>
      <c r="EH242" s="154"/>
      <c r="EI242" s="154"/>
      <c r="EJ242" s="154"/>
      <c r="EK242" s="154"/>
      <c r="EL242" s="154"/>
      <c r="EM242" s="154"/>
      <c r="EN242" s="154"/>
      <c r="EO242" s="154"/>
      <c r="EP242" s="154"/>
      <c r="EQ242" s="154"/>
      <c r="ER242" s="154"/>
      <c r="ES242" s="150">
        <f t="shared" ca="1" si="625"/>
        <v>1</v>
      </c>
      <c r="ET242" s="150">
        <v>1</v>
      </c>
      <c r="EU242" s="152">
        <f t="shared" ca="1" si="627"/>
        <v>1</v>
      </c>
      <c r="EV242" s="154"/>
      <c r="EW242" s="160"/>
      <c r="EX242" s="154"/>
      <c r="EY242" s="154"/>
      <c r="EZ242" s="154"/>
      <c r="FA242" s="154"/>
      <c r="FB242" s="154"/>
      <c r="FC242" s="154"/>
      <c r="FD242" s="154"/>
      <c r="FE242" s="154"/>
      <c r="FF242" s="154"/>
      <c r="FG242" s="154"/>
      <c r="FH242" s="154"/>
      <c r="FI242" s="154"/>
      <c r="FJ242" s="154"/>
      <c r="FK242" s="154"/>
      <c r="FL242" s="154"/>
      <c r="FM242" s="154"/>
      <c r="FN242" s="154"/>
      <c r="FO242" s="154"/>
      <c r="FP242" s="154"/>
      <c r="FQ242" s="154"/>
      <c r="FR242" s="42">
        <v>1</v>
      </c>
      <c r="FS242" s="154"/>
      <c r="FT242" s="154"/>
      <c r="FU242" s="154"/>
      <c r="FV242" s="154"/>
      <c r="FW242" s="154"/>
      <c r="FX242" s="154"/>
      <c r="FY242" s="154"/>
      <c r="FZ242" s="154"/>
      <c r="GA242" s="150">
        <f t="shared" ref="GA242" ca="1" si="639">SUMIF($GD$8:$HG$9,$O$5,GD242:HG242)</f>
        <v>0</v>
      </c>
      <c r="GB242" s="150">
        <f t="shared" ref="GB242" si="640">SUM(GD243:HG243)</f>
        <v>0</v>
      </c>
      <c r="GC242" s="152" t="e">
        <f t="shared" ref="GC242" ca="1" si="641">GB242/GA242</f>
        <v>#DIV/0!</v>
      </c>
      <c r="GD242" s="154"/>
      <c r="GE242" s="154"/>
      <c r="GF242" s="154"/>
      <c r="GG242" s="154"/>
      <c r="GH242" s="154"/>
      <c r="GI242" s="154"/>
      <c r="GJ242" s="154"/>
      <c r="GK242" s="154"/>
      <c r="GL242" s="154"/>
      <c r="GM242" s="154"/>
      <c r="GN242" s="154"/>
      <c r="GO242" s="154"/>
      <c r="GP242" s="154"/>
      <c r="GQ242" s="154"/>
      <c r="GR242" s="154"/>
      <c r="GS242" s="154"/>
      <c r="GT242" s="154"/>
      <c r="GU242" s="154"/>
      <c r="GV242" s="154"/>
      <c r="GW242" s="154"/>
      <c r="GX242" s="154"/>
      <c r="GY242" s="154"/>
      <c r="GZ242" s="154"/>
      <c r="HA242" s="154"/>
      <c r="HB242" s="154"/>
      <c r="HC242" s="154"/>
      <c r="HD242" s="154"/>
      <c r="HE242" s="154"/>
      <c r="HF242" s="154"/>
      <c r="HG242" s="154"/>
      <c r="HH242" s="150"/>
      <c r="HI242" s="150">
        <v>0</v>
      </c>
      <c r="HJ242" s="154"/>
      <c r="HK242" s="154"/>
      <c r="HL242" s="154"/>
      <c r="HM242" s="154"/>
      <c r="HN242" s="154"/>
      <c r="HO242" s="154"/>
      <c r="HP242" s="154"/>
      <c r="HQ242" s="154"/>
      <c r="HR242" s="154"/>
      <c r="HS242" s="154"/>
      <c r="HT242" s="154"/>
      <c r="HU242" s="154"/>
      <c r="HV242" s="154"/>
      <c r="HW242" s="154"/>
      <c r="HX242" s="154"/>
      <c r="HY242" s="154"/>
      <c r="HZ242" s="154"/>
      <c r="IA242" s="154"/>
      <c r="IB242" s="154"/>
      <c r="IC242" s="154"/>
      <c r="ID242" s="154"/>
      <c r="IE242" s="154"/>
      <c r="IF242" s="154"/>
      <c r="IG242" s="154"/>
      <c r="IH242" s="154"/>
      <c r="II242" s="154"/>
      <c r="IJ242" s="154"/>
      <c r="IK242" s="154"/>
      <c r="IL242" s="154"/>
      <c r="IM242" s="154"/>
      <c r="IN242" s="154"/>
      <c r="IO242" s="154"/>
      <c r="IP242" s="150"/>
      <c r="IQ242" s="150">
        <v>0</v>
      </c>
      <c r="IR242" s="154"/>
      <c r="IS242" s="154"/>
      <c r="IT242" s="154"/>
      <c r="IU242" s="154"/>
      <c r="IV242" s="154"/>
      <c r="IW242" s="154"/>
      <c r="IX242" s="154"/>
      <c r="IY242" s="154"/>
      <c r="IZ242" s="154"/>
      <c r="JA242" s="154"/>
      <c r="JB242" s="154"/>
      <c r="JC242" s="154"/>
      <c r="JD242" s="154"/>
      <c r="JE242" s="154"/>
      <c r="JF242" s="154"/>
      <c r="JG242" s="154"/>
      <c r="JH242" s="154"/>
      <c r="JI242" s="154"/>
      <c r="JJ242" s="154"/>
      <c r="JK242" s="154"/>
      <c r="JL242" s="154"/>
      <c r="JM242" s="154"/>
      <c r="JN242" s="154"/>
      <c r="JO242" s="154"/>
      <c r="JP242" s="154"/>
      <c r="JQ242" s="154"/>
      <c r="JR242" s="154"/>
      <c r="JS242" s="154"/>
      <c r="JT242" s="154"/>
      <c r="JU242" s="154"/>
      <c r="JV242" s="154"/>
      <c r="JW242" s="150"/>
      <c r="JX242" s="150">
        <v>0</v>
      </c>
      <c r="JY242" s="154"/>
      <c r="JZ242" s="154"/>
      <c r="KA242" s="154"/>
      <c r="KB242" s="154"/>
      <c r="KC242" s="154"/>
      <c r="KD242" s="154"/>
      <c r="KE242" s="154"/>
      <c r="KF242" s="154"/>
      <c r="KG242" s="154"/>
      <c r="KH242" s="154"/>
      <c r="KI242" s="154"/>
      <c r="KJ242" s="154"/>
      <c r="KK242" s="154"/>
      <c r="KL242" s="154"/>
      <c r="KM242" s="154"/>
      <c r="KN242" s="154"/>
      <c r="KO242" s="154"/>
      <c r="KP242" s="154"/>
      <c r="KQ242" s="154"/>
      <c r="KR242" s="154"/>
      <c r="KS242" s="154"/>
      <c r="KT242" s="154"/>
      <c r="KU242" s="154"/>
      <c r="KV242" s="154"/>
      <c r="KW242" s="154"/>
      <c r="KX242" s="154"/>
      <c r="KY242" s="154"/>
      <c r="KZ242" s="154"/>
      <c r="LA242" s="154"/>
      <c r="LB242" s="154"/>
      <c r="LC242" s="154"/>
      <c r="LD242" s="154"/>
      <c r="LE242" s="150"/>
      <c r="LF242" s="150">
        <v>0</v>
      </c>
      <c r="LG242" s="154"/>
      <c r="LH242" s="154"/>
      <c r="LI242" s="154"/>
      <c r="LJ242" s="154"/>
      <c r="LK242" s="154"/>
      <c r="LL242" s="154"/>
      <c r="LM242" s="154"/>
      <c r="LN242" s="154"/>
      <c r="LO242" s="154"/>
      <c r="LP242" s="154"/>
      <c r="LQ242" s="154"/>
      <c r="LR242" s="154"/>
      <c r="LS242" s="154"/>
      <c r="LT242" s="154"/>
      <c r="LU242" s="154"/>
      <c r="LV242" s="154"/>
      <c r="LW242" s="154"/>
      <c r="LX242" s="154"/>
      <c r="LY242" s="154"/>
      <c r="LZ242" s="154"/>
      <c r="MA242" s="154"/>
      <c r="MB242" s="154"/>
      <c r="MC242" s="154"/>
      <c r="MD242" s="154"/>
      <c r="ME242" s="154"/>
      <c r="MF242" s="154"/>
      <c r="MG242" s="154"/>
      <c r="MH242" s="154"/>
      <c r="MI242" s="154"/>
      <c r="MJ242" s="154"/>
      <c r="MK242" s="154"/>
      <c r="ML242" s="154"/>
    </row>
    <row r="243" spans="1:350" s="41" customFormat="1" ht="14.25" hidden="1" customHeight="1" outlineLevel="3" x14ac:dyDescent="0.25">
      <c r="A243" s="221"/>
      <c r="B243" s="176"/>
      <c r="C243" s="286"/>
      <c r="D243" s="176"/>
      <c r="E243" s="176"/>
      <c r="F243" s="176"/>
      <c r="G243" s="176"/>
      <c r="H243" s="171"/>
      <c r="I243" s="171"/>
      <c r="J243" s="213"/>
      <c r="K243" s="213"/>
      <c r="L243" s="173"/>
      <c r="M243" s="173"/>
      <c r="N243" s="184"/>
      <c r="O243" s="155"/>
      <c r="P243" s="155"/>
      <c r="Q243" s="151"/>
      <c r="R243" s="151"/>
      <c r="S243" s="153"/>
      <c r="T243" s="155"/>
      <c r="U243" s="155"/>
      <c r="V243" s="155"/>
      <c r="W243" s="155"/>
      <c r="X243" s="155"/>
      <c r="Y243" s="155"/>
      <c r="Z243" s="155"/>
      <c r="AA243" s="155"/>
      <c r="AB243" s="155"/>
      <c r="AC243" s="155"/>
      <c r="AD243" s="155"/>
      <c r="AE243" s="155"/>
      <c r="AF243" s="155"/>
      <c r="AG243" s="155"/>
      <c r="AH243" s="155"/>
      <c r="AI243" s="155"/>
      <c r="AJ243" s="155"/>
      <c r="AK243" s="155"/>
      <c r="AL243" s="155"/>
      <c r="AM243" s="155"/>
      <c r="AN243" s="155"/>
      <c r="AO243" s="155"/>
      <c r="AP243" s="155"/>
      <c r="AQ243" s="155"/>
      <c r="AR243" s="155"/>
      <c r="AS243" s="155"/>
      <c r="AT243" s="155"/>
      <c r="AU243" s="155"/>
      <c r="AV243" s="155"/>
      <c r="AW243" s="155"/>
      <c r="AX243" s="151"/>
      <c r="AY243" s="151"/>
      <c r="AZ243" s="153"/>
      <c r="BA243" s="155"/>
      <c r="BB243" s="155"/>
      <c r="BC243" s="155"/>
      <c r="BD243" s="155"/>
      <c r="BE243" s="155"/>
      <c r="BF243" s="155"/>
      <c r="BG243" s="155"/>
      <c r="BH243" s="155"/>
      <c r="BI243" s="155"/>
      <c r="BJ243" s="155"/>
      <c r="BK243" s="155"/>
      <c r="BL243" s="155"/>
      <c r="BM243" s="155"/>
      <c r="BN243" s="155"/>
      <c r="BO243" s="155"/>
      <c r="BP243" s="155"/>
      <c r="BQ243" s="155"/>
      <c r="BR243" s="155"/>
      <c r="BS243" s="155"/>
      <c r="BT243" s="155"/>
      <c r="BU243" s="155"/>
      <c r="BV243" s="155"/>
      <c r="BW243" s="155"/>
      <c r="BX243" s="155"/>
      <c r="BY243" s="155"/>
      <c r="BZ243" s="155"/>
      <c r="CA243" s="155"/>
      <c r="CB243" s="155"/>
      <c r="CC243" s="155"/>
      <c r="CD243" s="155"/>
      <c r="CE243" s="155"/>
      <c r="CF243" s="151"/>
      <c r="CG243" s="151"/>
      <c r="CH243" s="153"/>
      <c r="CI243" s="155"/>
      <c r="CJ243" s="155"/>
      <c r="CK243" s="155"/>
      <c r="CL243" s="155"/>
      <c r="CM243" s="155"/>
      <c r="CN243" s="155"/>
      <c r="CO243" s="155"/>
      <c r="CP243" s="159"/>
      <c r="CQ243" s="159"/>
      <c r="CR243" s="159"/>
      <c r="CS243" s="159"/>
      <c r="CT243" s="159"/>
      <c r="CU243" s="159"/>
      <c r="CV243" s="159"/>
      <c r="CW243" s="155"/>
      <c r="CX243" s="155"/>
      <c r="CY243" s="155"/>
      <c r="CZ243" s="155"/>
      <c r="DA243" s="155"/>
      <c r="DB243" s="155"/>
      <c r="DC243" s="155"/>
      <c r="DD243" s="155"/>
      <c r="DE243" s="155"/>
      <c r="DF243" s="155"/>
      <c r="DG243" s="155"/>
      <c r="DH243" s="155"/>
      <c r="DI243" s="155"/>
      <c r="DJ243" s="155"/>
      <c r="DK243" s="155"/>
      <c r="DL243" s="155"/>
      <c r="DM243" s="155"/>
      <c r="DN243" s="151"/>
      <c r="DO243" s="151"/>
      <c r="DP243" s="153"/>
      <c r="DQ243" s="155"/>
      <c r="DR243" s="155"/>
      <c r="DS243" s="155"/>
      <c r="DT243" s="155"/>
      <c r="DU243" s="155"/>
      <c r="DV243" s="155"/>
      <c r="DW243" s="155"/>
      <c r="DX243" s="155"/>
      <c r="DY243" s="155"/>
      <c r="DZ243" s="155"/>
      <c r="EA243" s="155"/>
      <c r="EB243" s="155"/>
      <c r="EC243" s="155"/>
      <c r="ED243" s="155"/>
      <c r="EE243" s="155"/>
      <c r="EF243" s="155"/>
      <c r="EG243" s="155"/>
      <c r="EH243" s="155"/>
      <c r="EI243" s="155"/>
      <c r="EJ243" s="155"/>
      <c r="EK243" s="155"/>
      <c r="EL243" s="155"/>
      <c r="EM243" s="155"/>
      <c r="EN243" s="155"/>
      <c r="EO243" s="155"/>
      <c r="EP243" s="155"/>
      <c r="EQ243" s="155"/>
      <c r="ER243" s="155"/>
      <c r="ES243" s="151"/>
      <c r="ET243" s="151"/>
      <c r="EU243" s="153"/>
      <c r="EV243" s="155"/>
      <c r="EW243" s="161"/>
      <c r="EX243" s="155"/>
      <c r="EY243" s="155"/>
      <c r="EZ243" s="155"/>
      <c r="FA243" s="155"/>
      <c r="FB243" s="155"/>
      <c r="FC243" s="155"/>
      <c r="FD243" s="155"/>
      <c r="FE243" s="155"/>
      <c r="FF243" s="155"/>
      <c r="FG243" s="155"/>
      <c r="FH243" s="155"/>
      <c r="FI243" s="155"/>
      <c r="FJ243" s="155"/>
      <c r="FK243" s="155"/>
      <c r="FL243" s="155"/>
      <c r="FM243" s="155"/>
      <c r="FN243" s="155"/>
      <c r="FO243" s="155"/>
      <c r="FP243" s="155"/>
      <c r="FQ243" s="155"/>
      <c r="FR243" s="43"/>
      <c r="FS243" s="155"/>
      <c r="FT243" s="155"/>
      <c r="FU243" s="155"/>
      <c r="FV243" s="155"/>
      <c r="FW243" s="155"/>
      <c r="FX243" s="155"/>
      <c r="FY243" s="155"/>
      <c r="FZ243" s="155"/>
      <c r="GA243" s="151"/>
      <c r="GB243" s="151"/>
      <c r="GC243" s="153"/>
      <c r="GD243" s="155"/>
      <c r="GE243" s="155"/>
      <c r="GF243" s="155"/>
      <c r="GG243" s="155"/>
      <c r="GH243" s="155"/>
      <c r="GI243" s="155"/>
      <c r="GJ243" s="155"/>
      <c r="GK243" s="155"/>
      <c r="GL243" s="155"/>
      <c r="GM243" s="155"/>
      <c r="GN243" s="155"/>
      <c r="GO243" s="155"/>
      <c r="GP243" s="155"/>
      <c r="GQ243" s="155"/>
      <c r="GR243" s="155"/>
      <c r="GS243" s="155"/>
      <c r="GT243" s="155"/>
      <c r="GU243" s="155"/>
      <c r="GV243" s="155"/>
      <c r="GW243" s="155"/>
      <c r="GX243" s="155"/>
      <c r="GY243" s="155"/>
      <c r="GZ243" s="155"/>
      <c r="HA243" s="155"/>
      <c r="HB243" s="155"/>
      <c r="HC243" s="155"/>
      <c r="HD243" s="155"/>
      <c r="HE243" s="155"/>
      <c r="HF243" s="155"/>
      <c r="HG243" s="155"/>
      <c r="HH243" s="151"/>
      <c r="HI243" s="151"/>
      <c r="HJ243" s="155"/>
      <c r="HK243" s="155"/>
      <c r="HL243" s="155"/>
      <c r="HM243" s="155"/>
      <c r="HN243" s="155"/>
      <c r="HO243" s="155"/>
      <c r="HP243" s="155"/>
      <c r="HQ243" s="155"/>
      <c r="HR243" s="155"/>
      <c r="HS243" s="155"/>
      <c r="HT243" s="155"/>
      <c r="HU243" s="155"/>
      <c r="HV243" s="155"/>
      <c r="HW243" s="155"/>
      <c r="HX243" s="155"/>
      <c r="HY243" s="155"/>
      <c r="HZ243" s="155"/>
      <c r="IA243" s="155"/>
      <c r="IB243" s="155"/>
      <c r="IC243" s="155"/>
      <c r="ID243" s="155"/>
      <c r="IE243" s="155"/>
      <c r="IF243" s="155"/>
      <c r="IG243" s="155"/>
      <c r="IH243" s="155"/>
      <c r="II243" s="155"/>
      <c r="IJ243" s="155"/>
      <c r="IK243" s="155"/>
      <c r="IL243" s="155"/>
      <c r="IM243" s="155"/>
      <c r="IN243" s="155"/>
      <c r="IO243" s="155"/>
      <c r="IP243" s="151"/>
      <c r="IQ243" s="151"/>
      <c r="IR243" s="155"/>
      <c r="IS243" s="155"/>
      <c r="IT243" s="155"/>
      <c r="IU243" s="155"/>
      <c r="IV243" s="155"/>
      <c r="IW243" s="155"/>
      <c r="IX243" s="155"/>
      <c r="IY243" s="155"/>
      <c r="IZ243" s="155"/>
      <c r="JA243" s="155"/>
      <c r="JB243" s="155"/>
      <c r="JC243" s="155"/>
      <c r="JD243" s="155"/>
      <c r="JE243" s="155"/>
      <c r="JF243" s="155"/>
      <c r="JG243" s="155"/>
      <c r="JH243" s="155"/>
      <c r="JI243" s="155"/>
      <c r="JJ243" s="155"/>
      <c r="JK243" s="155"/>
      <c r="JL243" s="155"/>
      <c r="JM243" s="155"/>
      <c r="JN243" s="155"/>
      <c r="JO243" s="155"/>
      <c r="JP243" s="155"/>
      <c r="JQ243" s="155"/>
      <c r="JR243" s="155"/>
      <c r="JS243" s="155"/>
      <c r="JT243" s="155"/>
      <c r="JU243" s="155"/>
      <c r="JV243" s="155"/>
      <c r="JW243" s="151"/>
      <c r="JX243" s="151"/>
      <c r="JY243" s="155"/>
      <c r="JZ243" s="155"/>
      <c r="KA243" s="155"/>
      <c r="KB243" s="155"/>
      <c r="KC243" s="155"/>
      <c r="KD243" s="155"/>
      <c r="KE243" s="155"/>
      <c r="KF243" s="155"/>
      <c r="KG243" s="155"/>
      <c r="KH243" s="155"/>
      <c r="KI243" s="155"/>
      <c r="KJ243" s="155"/>
      <c r="KK243" s="155"/>
      <c r="KL243" s="155"/>
      <c r="KM243" s="155"/>
      <c r="KN243" s="155"/>
      <c r="KO243" s="155"/>
      <c r="KP243" s="155"/>
      <c r="KQ243" s="155"/>
      <c r="KR243" s="155"/>
      <c r="KS243" s="155"/>
      <c r="KT243" s="155"/>
      <c r="KU243" s="155"/>
      <c r="KV243" s="155"/>
      <c r="KW243" s="155"/>
      <c r="KX243" s="155"/>
      <c r="KY243" s="155"/>
      <c r="KZ243" s="155"/>
      <c r="LA243" s="155"/>
      <c r="LB243" s="155"/>
      <c r="LC243" s="155"/>
      <c r="LD243" s="155"/>
      <c r="LE243" s="151"/>
      <c r="LF243" s="151"/>
      <c r="LG243" s="155"/>
      <c r="LH243" s="155"/>
      <c r="LI243" s="155"/>
      <c r="LJ243" s="155"/>
      <c r="LK243" s="155"/>
      <c r="LL243" s="155"/>
      <c r="LM243" s="155"/>
      <c r="LN243" s="155"/>
      <c r="LO243" s="155"/>
      <c r="LP243" s="155"/>
      <c r="LQ243" s="155"/>
      <c r="LR243" s="155"/>
      <c r="LS243" s="155"/>
      <c r="LT243" s="155"/>
      <c r="LU243" s="155"/>
      <c r="LV243" s="155"/>
      <c r="LW243" s="155"/>
      <c r="LX243" s="155"/>
      <c r="LY243" s="155"/>
      <c r="LZ243" s="155"/>
      <c r="MA243" s="155"/>
      <c r="MB243" s="155"/>
      <c r="MC243" s="155"/>
      <c r="MD243" s="155"/>
      <c r="ME243" s="155"/>
      <c r="MF243" s="155"/>
      <c r="MG243" s="155"/>
      <c r="MH243" s="155"/>
      <c r="MI243" s="155"/>
      <c r="MJ243" s="155"/>
      <c r="MK243" s="155"/>
      <c r="ML243" s="155"/>
    </row>
    <row r="244" spans="1:350" ht="13.9" hidden="1" customHeight="1" outlineLevel="3" x14ac:dyDescent="0.2">
      <c r="A244" s="185" t="s">
        <v>195</v>
      </c>
      <c r="B244" s="218" t="s">
        <v>804</v>
      </c>
      <c r="C244" s="214" t="s">
        <v>99</v>
      </c>
      <c r="D244" s="216">
        <v>4</v>
      </c>
      <c r="E244" s="175"/>
      <c r="F244" s="175">
        <f>D244-E244</f>
        <v>4</v>
      </c>
      <c r="G244" s="175" t="s">
        <v>847</v>
      </c>
      <c r="H244" s="170" t="s">
        <v>859</v>
      </c>
      <c r="I244" s="170" t="s">
        <v>857</v>
      </c>
      <c r="J244" s="212">
        <f ca="1">E244+Q244+AX244+CF244+DN244+ES244+GA244+HH244+IP244+JW244+LE244</f>
        <v>4</v>
      </c>
      <c r="K244" s="212">
        <f>E244+R244+AY244+CG244+DO244+ET244+GB244+HI244+IQ244+JX244+LF244</f>
        <v>4</v>
      </c>
      <c r="L244" s="172">
        <f ca="1">K244/J244</f>
        <v>1</v>
      </c>
      <c r="M244" s="172">
        <f>K244/D244</f>
        <v>1</v>
      </c>
      <c r="N244" s="183">
        <f ca="1">SUMIF($EV$8:$FZ$9,$O$5,$EV245:$FZ245)-SUMIF($EV$8:$FZ$9,$Q$5,$EV245:$FZ245)</f>
        <v>0</v>
      </c>
      <c r="O244" s="156"/>
      <c r="P244" s="16" t="s">
        <v>25</v>
      </c>
      <c r="Q244" s="150">
        <v>0</v>
      </c>
      <c r="R244" s="150">
        <v>0</v>
      </c>
      <c r="S244" s="152" t="e">
        <v>#DIV/0!</v>
      </c>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50">
        <f t="shared" ca="1" si="631"/>
        <v>0</v>
      </c>
      <c r="AY244" s="150">
        <f>SUM(BA245:CE245)</f>
        <v>0</v>
      </c>
      <c r="AZ244" s="152" t="e">
        <f ca="1">AY244/AX244</f>
        <v>#DIV/0!</v>
      </c>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50">
        <f t="shared" ref="CF244" si="642">SUM(CI244:DM244)</f>
        <v>4</v>
      </c>
      <c r="CG244" s="150">
        <v>4</v>
      </c>
      <c r="CH244" s="152">
        <f>CG244/CF244</f>
        <v>1</v>
      </c>
      <c r="CI244" s="129"/>
      <c r="CJ244" s="129"/>
      <c r="CK244" s="129"/>
      <c r="CL244" s="129"/>
      <c r="CM244" s="129"/>
      <c r="CN244" s="129"/>
      <c r="CO244" s="129"/>
      <c r="CP244" s="101"/>
      <c r="CQ244" s="101"/>
      <c r="CR244" s="101"/>
      <c r="CS244" s="101"/>
      <c r="CT244" s="101"/>
      <c r="CU244" s="101"/>
      <c r="CV244" s="101"/>
      <c r="CW244" s="129"/>
      <c r="CX244" s="129"/>
      <c r="CY244" s="129"/>
      <c r="CZ244" s="129"/>
      <c r="DA244" s="129">
        <v>2</v>
      </c>
      <c r="DB244" s="129">
        <v>2</v>
      </c>
      <c r="DC244" s="129"/>
      <c r="DD244" s="129"/>
      <c r="DE244" s="129"/>
      <c r="DF244" s="129"/>
      <c r="DG244" s="129"/>
      <c r="DH244" s="129"/>
      <c r="DI244" s="129"/>
      <c r="DJ244" s="129"/>
      <c r="DK244" s="129"/>
      <c r="DL244" s="129"/>
      <c r="DM244" s="129"/>
      <c r="DN244" s="150">
        <f t="shared" ref="DN244" si="643">SUM(DQ244:ER244)</f>
        <v>0</v>
      </c>
      <c r="DO244" s="150">
        <f>SUM(DQ245:ER245)</f>
        <v>0</v>
      </c>
      <c r="DP244" s="152" t="e">
        <f t="shared" si="589"/>
        <v>#DIV/0!</v>
      </c>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c r="EP244" s="16"/>
      <c r="EQ244" s="16"/>
      <c r="ER244" s="16"/>
      <c r="ES244" s="150">
        <f t="shared" ca="1" si="625"/>
        <v>0</v>
      </c>
      <c r="ET244" s="150">
        <f t="shared" si="626"/>
        <v>0</v>
      </c>
      <c r="EU244" s="152" t="e">
        <f t="shared" ca="1" si="627"/>
        <v>#DIV/0!</v>
      </c>
      <c r="EV244" s="16"/>
      <c r="EW244" s="67"/>
      <c r="EX244" s="16"/>
      <c r="EY244" s="16"/>
      <c r="EZ244" s="16"/>
      <c r="FA244" s="16"/>
      <c r="FB244" s="16"/>
      <c r="FC244" s="16"/>
      <c r="FD244" s="16"/>
      <c r="FE244" s="16"/>
      <c r="FF244" s="16"/>
      <c r="FG244" s="16"/>
      <c r="FH244" s="16"/>
      <c r="FI244" s="16"/>
      <c r="FJ244" s="16"/>
      <c r="FK244" s="16"/>
      <c r="FL244" s="16"/>
      <c r="FM244" s="16"/>
      <c r="FN244" s="16"/>
      <c r="FO244" s="16"/>
      <c r="FP244" s="16"/>
      <c r="FQ244" s="16"/>
      <c r="FR244" s="16"/>
      <c r="FS244" s="16"/>
      <c r="FT244" s="16"/>
      <c r="FU244" s="16"/>
      <c r="FV244" s="16"/>
      <c r="FW244" s="16"/>
      <c r="FX244" s="16"/>
      <c r="FY244" s="16"/>
      <c r="FZ244" s="16"/>
      <c r="GA244" s="150">
        <f t="shared" ref="GA244" ca="1" si="644">SUMIF($GD$8:$HG$9,$O$5,GD244:HG244)</f>
        <v>0</v>
      </c>
      <c r="GB244" s="150">
        <f t="shared" ref="GB244" si="645">SUM(GD245:HG245)</f>
        <v>0</v>
      </c>
      <c r="GC244" s="152" t="e">
        <f t="shared" ref="GC244" ca="1" si="646">GB244/GA244</f>
        <v>#DIV/0!</v>
      </c>
      <c r="GD244" s="16"/>
      <c r="GE244" s="16"/>
      <c r="GF244" s="16"/>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50"/>
      <c r="HI244" s="150">
        <v>0</v>
      </c>
      <c r="HJ244" s="152" t="e">
        <v>#DIV/0!</v>
      </c>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50"/>
      <c r="IQ244" s="150">
        <v>0</v>
      </c>
      <c r="IR244" s="152" t="e">
        <v>#DIV/0!</v>
      </c>
      <c r="IS244" s="16"/>
      <c r="IT244" s="16"/>
      <c r="IU244" s="16"/>
      <c r="IV244" s="16"/>
      <c r="IW244" s="16"/>
      <c r="IX244" s="16"/>
      <c r="IY244" s="16"/>
      <c r="IZ244" s="16"/>
      <c r="JA244" s="16"/>
      <c r="JB244" s="16"/>
      <c r="JC244" s="16"/>
      <c r="JD244" s="16"/>
      <c r="JE244" s="16"/>
      <c r="JF244" s="16"/>
      <c r="JG244" s="16"/>
      <c r="JH244" s="16"/>
      <c r="JI244" s="16"/>
      <c r="JJ244" s="16"/>
      <c r="JK244" s="16"/>
      <c r="JL244" s="16"/>
      <c r="JM244" s="16"/>
      <c r="JN244" s="16"/>
      <c r="JO244" s="16"/>
      <c r="JP244" s="16"/>
      <c r="JQ244" s="16"/>
      <c r="JR244" s="16"/>
      <c r="JS244" s="16"/>
      <c r="JT244" s="16"/>
      <c r="JU244" s="23"/>
      <c r="JV244" s="16"/>
      <c r="JW244" s="150"/>
      <c r="JX244" s="150">
        <v>0</v>
      </c>
      <c r="JY244" s="152" t="e">
        <v>#DIV/0!</v>
      </c>
      <c r="JZ244" s="16"/>
      <c r="KA244" s="16"/>
      <c r="KB244" s="16"/>
      <c r="KC244" s="16"/>
      <c r="KD244" s="16"/>
      <c r="KE244" s="16"/>
      <c r="KF244" s="16"/>
      <c r="KG244" s="16"/>
      <c r="KH244" s="16"/>
      <c r="KI244" s="16"/>
      <c r="KJ244" s="16"/>
      <c r="KK244" s="16"/>
      <c r="KL244" s="16"/>
      <c r="KM244" s="16"/>
      <c r="KN244" s="16"/>
      <c r="KO244" s="16"/>
      <c r="KP244" s="16"/>
      <c r="KQ244" s="16"/>
      <c r="KR244" s="16"/>
      <c r="KS244" s="16"/>
      <c r="KT244" s="16"/>
      <c r="KU244" s="16"/>
      <c r="KV244" s="16"/>
      <c r="KW244" s="16"/>
      <c r="KX244" s="16"/>
      <c r="KY244" s="16"/>
      <c r="KZ244" s="16"/>
      <c r="LA244" s="16"/>
      <c r="LB244" s="16"/>
      <c r="LC244" s="16"/>
      <c r="LD244" s="16"/>
      <c r="LE244" s="150"/>
      <c r="LF244" s="150">
        <v>0</v>
      </c>
      <c r="LG244" s="152" t="e">
        <v>#DIV/0!</v>
      </c>
      <c r="LH244" s="16"/>
      <c r="LI244" s="16"/>
      <c r="LJ244" s="16"/>
      <c r="LK244" s="16"/>
      <c r="LL244" s="16"/>
      <c r="LM244" s="16"/>
      <c r="LN244" s="16"/>
      <c r="LO244" s="16"/>
      <c r="LP244" s="16"/>
      <c r="LQ244" s="16"/>
      <c r="LR244" s="16"/>
      <c r="LS244" s="16"/>
      <c r="LT244" s="16"/>
      <c r="LU244" s="16"/>
      <c r="LV244" s="16"/>
      <c r="LW244" s="16"/>
      <c r="LX244" s="16"/>
      <c r="LY244" s="16"/>
      <c r="LZ244" s="16"/>
      <c r="MA244" s="16"/>
      <c r="MB244" s="16"/>
      <c r="MC244" s="16"/>
      <c r="MD244" s="16"/>
      <c r="ME244" s="16"/>
      <c r="MF244" s="16"/>
      <c r="MG244" s="16"/>
      <c r="MH244" s="16"/>
      <c r="MI244" s="16"/>
      <c r="MJ244" s="16"/>
      <c r="MK244" s="16"/>
      <c r="ML244" s="16"/>
    </row>
    <row r="245" spans="1:350" ht="13.9" hidden="1" customHeight="1" outlineLevel="3" x14ac:dyDescent="0.2">
      <c r="A245" s="186"/>
      <c r="B245" s="219"/>
      <c r="C245" s="215"/>
      <c r="D245" s="217"/>
      <c r="E245" s="176"/>
      <c r="F245" s="176"/>
      <c r="G245" s="176"/>
      <c r="H245" s="171"/>
      <c r="I245" s="171"/>
      <c r="J245" s="213"/>
      <c r="K245" s="213"/>
      <c r="L245" s="173"/>
      <c r="M245" s="173"/>
      <c r="N245" s="184"/>
      <c r="O245" s="157"/>
      <c r="P245" s="17" t="s">
        <v>26</v>
      </c>
      <c r="Q245" s="151"/>
      <c r="R245" s="151"/>
      <c r="S245" s="153"/>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151"/>
      <c r="AY245" s="151"/>
      <c r="AZ245" s="153"/>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151"/>
      <c r="CG245" s="151"/>
      <c r="CH245" s="153"/>
      <c r="CI245" s="141"/>
      <c r="CJ245" s="141"/>
      <c r="CK245" s="141"/>
      <c r="CL245" s="141"/>
      <c r="CM245" s="141"/>
      <c r="CN245" s="141"/>
      <c r="CO245" s="141"/>
      <c r="CP245" s="95"/>
      <c r="CQ245" s="95"/>
      <c r="CR245" s="95"/>
      <c r="CS245" s="95"/>
      <c r="CT245" s="95"/>
      <c r="CU245" s="95"/>
      <c r="CV245" s="95"/>
      <c r="CW245" s="141"/>
      <c r="CX245" s="141"/>
      <c r="CY245" s="141"/>
      <c r="CZ245" s="141"/>
      <c r="DA245" s="141"/>
      <c r="DB245" s="141"/>
      <c r="DC245" s="141"/>
      <c r="DD245" s="141"/>
      <c r="DE245" s="141"/>
      <c r="DF245" s="141"/>
      <c r="DG245" s="141"/>
      <c r="DH245" s="141"/>
      <c r="DI245" s="141"/>
      <c r="DJ245" s="141"/>
      <c r="DK245" s="141"/>
      <c r="DL245" s="141"/>
      <c r="DM245" s="141"/>
      <c r="DN245" s="151"/>
      <c r="DO245" s="151"/>
      <c r="DP245" s="153"/>
      <c r="DQ245" s="24"/>
      <c r="DR245" s="24"/>
      <c r="DS245" s="24"/>
      <c r="DT245" s="24"/>
      <c r="DU245" s="24"/>
      <c r="DV245" s="24"/>
      <c r="DW245" s="24"/>
      <c r="DX245" s="24"/>
      <c r="DY245" s="24"/>
      <c r="DZ245" s="24"/>
      <c r="EA245" s="24"/>
      <c r="EB245" s="24"/>
      <c r="EC245" s="24"/>
      <c r="ED245" s="24"/>
      <c r="EE245" s="24"/>
      <c r="EF245" s="24"/>
      <c r="EG245" s="24"/>
      <c r="EH245" s="24"/>
      <c r="EI245" s="24"/>
      <c r="EJ245" s="24"/>
      <c r="EK245" s="24"/>
      <c r="EL245" s="24"/>
      <c r="EM245" s="24"/>
      <c r="EN245" s="24"/>
      <c r="EO245" s="24"/>
      <c r="EP245" s="24"/>
      <c r="EQ245" s="24"/>
      <c r="ER245" s="24"/>
      <c r="ES245" s="151"/>
      <c r="ET245" s="151"/>
      <c r="EU245" s="153"/>
      <c r="EV245" s="24"/>
      <c r="EW245" s="125"/>
      <c r="EX245" s="24"/>
      <c r="EY245" s="24"/>
      <c r="EZ245" s="24"/>
      <c r="FA245" s="24"/>
      <c r="FB245" s="24"/>
      <c r="FC245" s="24"/>
      <c r="FD245" s="24"/>
      <c r="FE245" s="24"/>
      <c r="FF245" s="24"/>
      <c r="FG245" s="24"/>
      <c r="FH245" s="24"/>
      <c r="FI245" s="24"/>
      <c r="FJ245" s="24"/>
      <c r="FK245" s="24"/>
      <c r="FL245" s="24"/>
      <c r="FM245" s="24"/>
      <c r="FN245" s="24"/>
      <c r="FO245" s="24"/>
      <c r="FP245" s="24"/>
      <c r="FQ245" s="24"/>
      <c r="FR245" s="24"/>
      <c r="FS245" s="24"/>
      <c r="FT245" s="24"/>
      <c r="FU245" s="24"/>
      <c r="FV245" s="24"/>
      <c r="FW245" s="24"/>
      <c r="FX245" s="24"/>
      <c r="FY245" s="24"/>
      <c r="FZ245" s="24"/>
      <c r="GA245" s="151"/>
      <c r="GB245" s="151"/>
      <c r="GC245" s="153"/>
      <c r="GD245" s="24"/>
      <c r="GE245" s="24"/>
      <c r="GF245" s="24"/>
      <c r="GG245" s="24"/>
      <c r="GH245" s="24"/>
      <c r="GI245" s="24"/>
      <c r="GJ245" s="24"/>
      <c r="GK245" s="24"/>
      <c r="GL245" s="24"/>
      <c r="GM245" s="24"/>
      <c r="GN245" s="24"/>
      <c r="GO245" s="24"/>
      <c r="GP245" s="24"/>
      <c r="GQ245" s="24"/>
      <c r="GR245" s="24"/>
      <c r="GS245" s="24"/>
      <c r="GT245" s="24"/>
      <c r="GU245" s="24"/>
      <c r="GV245" s="24"/>
      <c r="GW245" s="24"/>
      <c r="GX245" s="24"/>
      <c r="GY245" s="24"/>
      <c r="GZ245" s="24"/>
      <c r="HA245" s="24"/>
      <c r="HB245" s="24"/>
      <c r="HC245" s="24"/>
      <c r="HD245" s="24"/>
      <c r="HE245" s="24"/>
      <c r="HF245" s="24"/>
      <c r="HG245" s="24"/>
      <c r="HH245" s="151"/>
      <c r="HI245" s="151"/>
      <c r="HJ245" s="153"/>
      <c r="HK245" s="24"/>
      <c r="HL245" s="24"/>
      <c r="HM245" s="24"/>
      <c r="HN245" s="24"/>
      <c r="HO245" s="24"/>
      <c r="HP245" s="24"/>
      <c r="HQ245" s="24"/>
      <c r="HR245" s="24"/>
      <c r="HS245" s="24"/>
      <c r="HT245" s="24"/>
      <c r="HU245" s="24"/>
      <c r="HV245" s="24"/>
      <c r="HW245" s="24"/>
      <c r="HX245" s="24"/>
      <c r="HY245" s="24"/>
      <c r="HZ245" s="24"/>
      <c r="IA245" s="24"/>
      <c r="IB245" s="24"/>
      <c r="IC245" s="24"/>
      <c r="ID245" s="24"/>
      <c r="IE245" s="24"/>
      <c r="IF245" s="24"/>
      <c r="IG245" s="24"/>
      <c r="IH245" s="24"/>
      <c r="II245" s="24"/>
      <c r="IJ245" s="24"/>
      <c r="IK245" s="24"/>
      <c r="IL245" s="24"/>
      <c r="IM245" s="24"/>
      <c r="IN245" s="24"/>
      <c r="IO245" s="24"/>
      <c r="IP245" s="151"/>
      <c r="IQ245" s="151"/>
      <c r="IR245" s="153"/>
      <c r="IS245" s="24"/>
      <c r="IT245" s="24"/>
      <c r="IU245" s="24"/>
      <c r="IV245" s="24"/>
      <c r="IW245" s="24"/>
      <c r="IX245" s="24"/>
      <c r="IY245" s="24"/>
      <c r="IZ245" s="24"/>
      <c r="JA245" s="24"/>
      <c r="JB245" s="24"/>
      <c r="JC245" s="24"/>
      <c r="JD245" s="24"/>
      <c r="JE245" s="24"/>
      <c r="JF245" s="24"/>
      <c r="JG245" s="24"/>
      <c r="JH245" s="24"/>
      <c r="JI245" s="24"/>
      <c r="JJ245" s="24"/>
      <c r="JK245" s="24"/>
      <c r="JL245" s="24"/>
      <c r="JM245" s="24"/>
      <c r="JN245" s="24"/>
      <c r="JO245" s="24"/>
      <c r="JP245" s="24"/>
      <c r="JQ245" s="24"/>
      <c r="JR245" s="24"/>
      <c r="JS245" s="24"/>
      <c r="JT245" s="24"/>
      <c r="JU245" s="25"/>
      <c r="JV245" s="24"/>
      <c r="JW245" s="151"/>
      <c r="JX245" s="151"/>
      <c r="JY245" s="153"/>
      <c r="JZ245" s="24"/>
      <c r="KA245" s="24"/>
      <c r="KB245" s="24"/>
      <c r="KC245" s="24"/>
      <c r="KD245" s="24"/>
      <c r="KE245" s="24"/>
      <c r="KF245" s="24"/>
      <c r="KG245" s="24"/>
      <c r="KH245" s="24"/>
      <c r="KI245" s="24"/>
      <c r="KJ245" s="24"/>
      <c r="KK245" s="24"/>
      <c r="KL245" s="24"/>
      <c r="KM245" s="24"/>
      <c r="KN245" s="24"/>
      <c r="KO245" s="24"/>
      <c r="KP245" s="24"/>
      <c r="KQ245" s="24"/>
      <c r="KR245" s="24"/>
      <c r="KS245" s="24"/>
      <c r="KT245" s="24"/>
      <c r="KU245" s="24"/>
      <c r="KV245" s="24"/>
      <c r="KW245" s="24"/>
      <c r="KX245" s="24"/>
      <c r="KY245" s="24"/>
      <c r="KZ245" s="24"/>
      <c r="LA245" s="24"/>
      <c r="LB245" s="24"/>
      <c r="LC245" s="24"/>
      <c r="LD245" s="24"/>
      <c r="LE245" s="151"/>
      <c r="LF245" s="151"/>
      <c r="LG245" s="153"/>
      <c r="LH245" s="24"/>
      <c r="LI245" s="24"/>
      <c r="LJ245" s="24"/>
      <c r="LK245" s="24"/>
      <c r="LL245" s="24"/>
      <c r="LM245" s="24"/>
      <c r="LN245" s="24"/>
      <c r="LO245" s="24"/>
      <c r="LP245" s="24"/>
      <c r="LQ245" s="24"/>
      <c r="LR245" s="24"/>
      <c r="LS245" s="24"/>
      <c r="LT245" s="24"/>
      <c r="LU245" s="24"/>
      <c r="LV245" s="24"/>
      <c r="LW245" s="24"/>
      <c r="LX245" s="24"/>
      <c r="LY245" s="24"/>
      <c r="LZ245" s="24"/>
      <c r="MA245" s="24"/>
      <c r="MB245" s="24"/>
      <c r="MC245" s="24"/>
      <c r="MD245" s="24"/>
      <c r="ME245" s="24"/>
      <c r="MF245" s="24"/>
      <c r="MG245" s="24"/>
      <c r="MH245" s="24"/>
      <c r="MI245" s="24"/>
      <c r="MJ245" s="24"/>
      <c r="MK245" s="24"/>
      <c r="ML245" s="24"/>
    </row>
    <row r="246" spans="1:350" ht="13.9" hidden="1" customHeight="1" outlineLevel="3" x14ac:dyDescent="0.2">
      <c r="A246" s="185" t="s">
        <v>196</v>
      </c>
      <c r="B246" s="218" t="s">
        <v>1079</v>
      </c>
      <c r="C246" s="214" t="s">
        <v>99</v>
      </c>
      <c r="D246" s="216">
        <v>5</v>
      </c>
      <c r="E246" s="175"/>
      <c r="F246" s="175">
        <f>D246-E246</f>
        <v>5</v>
      </c>
      <c r="G246" s="175" t="s">
        <v>847</v>
      </c>
      <c r="H246" s="170" t="s">
        <v>918</v>
      </c>
      <c r="I246" s="170" t="s">
        <v>915</v>
      </c>
      <c r="J246" s="212">
        <f ca="1">E246+Q246+AX246+CF246+DN246+ES246+GA246+HH246+IP246+JW246+LE246</f>
        <v>5</v>
      </c>
      <c r="K246" s="212">
        <v>5</v>
      </c>
      <c r="L246" s="172">
        <f ca="1">K246/J246</f>
        <v>1</v>
      </c>
      <c r="M246" s="172">
        <f>K246/D246</f>
        <v>1</v>
      </c>
      <c r="N246" s="183">
        <f ca="1">SUMIF($EV$8:$FZ$9,$O$5,$EV247:$FZ247)-SUMIF($EV$8:$FZ$9,$Q$5,$EV247:$FZ247)</f>
        <v>0</v>
      </c>
      <c r="O246" s="156"/>
      <c r="P246" s="16" t="s">
        <v>25</v>
      </c>
      <c r="Q246" s="150">
        <v>0</v>
      </c>
      <c r="R246" s="150">
        <v>0</v>
      </c>
      <c r="S246" s="152" t="e">
        <v>#DIV/0!</v>
      </c>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50">
        <f t="shared" ca="1" si="631"/>
        <v>0</v>
      </c>
      <c r="AY246" s="150">
        <f>SUM(BA247:CE247)</f>
        <v>0</v>
      </c>
      <c r="AZ246" s="152" t="e">
        <f ca="1">AY246/AX246</f>
        <v>#DIV/0!</v>
      </c>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50">
        <f t="shared" ref="CF246" si="647">SUM(CI246:DM246)</f>
        <v>5</v>
      </c>
      <c r="CG246" s="150">
        <f>SUM(CI247:DM247)</f>
        <v>0</v>
      </c>
      <c r="CH246" s="152">
        <f>CG246/CF246</f>
        <v>0</v>
      </c>
      <c r="CI246" s="129"/>
      <c r="CJ246" s="129"/>
      <c r="CK246" s="129"/>
      <c r="CL246" s="129"/>
      <c r="CM246" s="129"/>
      <c r="CN246" s="129"/>
      <c r="CO246" s="129"/>
      <c r="CP246" s="101"/>
      <c r="CQ246" s="101"/>
      <c r="CR246" s="101"/>
      <c r="CS246" s="101"/>
      <c r="CT246" s="101"/>
      <c r="CU246" s="101"/>
      <c r="CV246" s="101"/>
      <c r="CW246" s="129"/>
      <c r="CX246" s="129"/>
      <c r="CY246" s="129"/>
      <c r="CZ246" s="129"/>
      <c r="DA246" s="129"/>
      <c r="DB246" s="129"/>
      <c r="DC246" s="129"/>
      <c r="DD246" s="129"/>
      <c r="DE246" s="129"/>
      <c r="DF246" s="129"/>
      <c r="DG246" s="129"/>
      <c r="DH246" s="129"/>
      <c r="DI246" s="129">
        <v>2</v>
      </c>
      <c r="DJ246" s="129">
        <v>3</v>
      </c>
      <c r="DK246" s="129"/>
      <c r="DL246" s="129"/>
      <c r="DM246" s="129"/>
      <c r="DN246" s="150">
        <f t="shared" ref="DN246" si="648">SUM(DQ246:ER246)</f>
        <v>0</v>
      </c>
      <c r="DO246" s="150">
        <f>SUM(DQ247:ER247)</f>
        <v>0</v>
      </c>
      <c r="DP246" s="152" t="e">
        <f t="shared" si="589"/>
        <v>#DIV/0!</v>
      </c>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50">
        <f t="shared" ca="1" si="625"/>
        <v>0</v>
      </c>
      <c r="ET246" s="150">
        <f t="shared" si="626"/>
        <v>5</v>
      </c>
      <c r="EU246" s="152" t="e">
        <f t="shared" ca="1" si="627"/>
        <v>#DIV/0!</v>
      </c>
      <c r="EV246" s="16"/>
      <c r="EW246" s="67"/>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50">
        <f t="shared" ref="GA246" ca="1" si="649">SUMIF($GD$8:$HG$9,$O$5,GD246:HG246)</f>
        <v>0</v>
      </c>
      <c r="GB246" s="150">
        <f t="shared" ref="GB246" si="650">SUM(GD247:HG247)</f>
        <v>0</v>
      </c>
      <c r="GC246" s="152" t="e">
        <f t="shared" ref="GC246" ca="1" si="651">GB246/GA246</f>
        <v>#DIV/0!</v>
      </c>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50"/>
      <c r="HI246" s="150">
        <v>0</v>
      </c>
      <c r="HJ246" s="152" t="e">
        <v>#DIV/0!</v>
      </c>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50"/>
      <c r="IQ246" s="150">
        <v>0</v>
      </c>
      <c r="IR246" s="152" t="e">
        <v>#DIV/0!</v>
      </c>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c r="JP246" s="16"/>
      <c r="JQ246" s="16"/>
      <c r="JR246" s="16"/>
      <c r="JS246" s="16"/>
      <c r="JT246" s="16"/>
      <c r="JU246" s="23"/>
      <c r="JV246" s="16"/>
      <c r="JW246" s="150"/>
      <c r="JX246" s="150">
        <v>0</v>
      </c>
      <c r="JY246" s="152" t="e">
        <v>#DIV/0!</v>
      </c>
      <c r="JZ246" s="16"/>
      <c r="KA246" s="16"/>
      <c r="KB246" s="16"/>
      <c r="KC246" s="16"/>
      <c r="KD246" s="16"/>
      <c r="KE246" s="16"/>
      <c r="KF246" s="16"/>
      <c r="KG246" s="16"/>
      <c r="KH246" s="16"/>
      <c r="KI246" s="16"/>
      <c r="KJ246" s="16"/>
      <c r="KK246" s="16"/>
      <c r="KL246" s="16"/>
      <c r="KM246" s="16"/>
      <c r="KN246" s="16"/>
      <c r="KO246" s="16"/>
      <c r="KP246" s="16"/>
      <c r="KQ246" s="16"/>
      <c r="KR246" s="16"/>
      <c r="KS246" s="16"/>
      <c r="KT246" s="16"/>
      <c r="KU246" s="16"/>
      <c r="KV246" s="16"/>
      <c r="KW246" s="16"/>
      <c r="KX246" s="16"/>
      <c r="KY246" s="16"/>
      <c r="KZ246" s="16"/>
      <c r="LA246" s="16"/>
      <c r="LB246" s="16"/>
      <c r="LC246" s="16"/>
      <c r="LD246" s="16"/>
      <c r="LE246" s="150"/>
      <c r="LF246" s="150">
        <v>0</v>
      </c>
      <c r="LG246" s="152" t="e">
        <v>#DIV/0!</v>
      </c>
      <c r="LH246" s="16"/>
      <c r="LI246" s="16"/>
      <c r="LJ246" s="16"/>
      <c r="LK246" s="16"/>
      <c r="LL246" s="16"/>
      <c r="LM246" s="16"/>
      <c r="LN246" s="16"/>
      <c r="LO246" s="16"/>
      <c r="LP246" s="16"/>
      <c r="LQ246" s="16"/>
      <c r="LR246" s="16"/>
      <c r="LS246" s="16"/>
      <c r="LT246" s="16"/>
      <c r="LU246" s="16"/>
      <c r="LV246" s="16"/>
      <c r="LW246" s="16"/>
      <c r="LX246" s="16"/>
      <c r="LY246" s="16"/>
      <c r="LZ246" s="16"/>
      <c r="MA246" s="16"/>
      <c r="MB246" s="16"/>
      <c r="MC246" s="16"/>
      <c r="MD246" s="16"/>
      <c r="ME246" s="16"/>
      <c r="MF246" s="16"/>
      <c r="MG246" s="16"/>
      <c r="MH246" s="16"/>
      <c r="MI246" s="16"/>
      <c r="MJ246" s="16"/>
      <c r="MK246" s="16"/>
      <c r="ML246" s="16"/>
    </row>
    <row r="247" spans="1:350" ht="13.9" hidden="1" customHeight="1" outlineLevel="3" x14ac:dyDescent="0.2">
      <c r="A247" s="186"/>
      <c r="B247" s="219"/>
      <c r="C247" s="215"/>
      <c r="D247" s="217"/>
      <c r="E247" s="176"/>
      <c r="F247" s="176"/>
      <c r="G247" s="176"/>
      <c r="H247" s="171"/>
      <c r="I247" s="171"/>
      <c r="J247" s="213"/>
      <c r="K247" s="213"/>
      <c r="L247" s="173"/>
      <c r="M247" s="173"/>
      <c r="N247" s="184"/>
      <c r="O247" s="157"/>
      <c r="P247" s="17" t="s">
        <v>26</v>
      </c>
      <c r="Q247" s="151"/>
      <c r="R247" s="151"/>
      <c r="S247" s="153"/>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151"/>
      <c r="AY247" s="151"/>
      <c r="AZ247" s="153"/>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151"/>
      <c r="CG247" s="151"/>
      <c r="CH247" s="153"/>
      <c r="CI247" s="141"/>
      <c r="CJ247" s="141"/>
      <c r="CK247" s="141"/>
      <c r="CL247" s="141"/>
      <c r="CM247" s="141"/>
      <c r="CN247" s="141"/>
      <c r="CO247" s="141"/>
      <c r="CP247" s="95"/>
      <c r="CQ247" s="95"/>
      <c r="CR247" s="95"/>
      <c r="CS247" s="95"/>
      <c r="CT247" s="95"/>
      <c r="CU247" s="95"/>
      <c r="CV247" s="95"/>
      <c r="CW247" s="141"/>
      <c r="CX247" s="141"/>
      <c r="CY247" s="141"/>
      <c r="CZ247" s="141"/>
      <c r="DA247" s="141"/>
      <c r="DB247" s="141"/>
      <c r="DC247" s="141"/>
      <c r="DD247" s="141"/>
      <c r="DE247" s="141"/>
      <c r="DF247" s="141"/>
      <c r="DG247" s="141"/>
      <c r="DH247" s="141"/>
      <c r="DI247" s="141"/>
      <c r="DJ247" s="141"/>
      <c r="DK247" s="141"/>
      <c r="DL247" s="141"/>
      <c r="DM247" s="141"/>
      <c r="DN247" s="151"/>
      <c r="DO247" s="151"/>
      <c r="DP247" s="153"/>
      <c r="DQ247" s="24"/>
      <c r="DR247" s="24"/>
      <c r="DS247" s="24"/>
      <c r="DT247" s="24"/>
      <c r="DU247" s="24"/>
      <c r="DV247" s="24"/>
      <c r="DW247" s="24"/>
      <c r="DX247" s="24"/>
      <c r="DY247" s="24"/>
      <c r="DZ247" s="24"/>
      <c r="EA247" s="24"/>
      <c r="EB247" s="24"/>
      <c r="EC247" s="24"/>
      <c r="ED247" s="24"/>
      <c r="EE247" s="24"/>
      <c r="EF247" s="24"/>
      <c r="EG247" s="24"/>
      <c r="EH247" s="24"/>
      <c r="EI247" s="24"/>
      <c r="EJ247" s="24"/>
      <c r="EK247" s="24"/>
      <c r="EL247" s="24"/>
      <c r="EM247" s="24"/>
      <c r="EN247" s="24"/>
      <c r="EO247" s="24"/>
      <c r="EP247" s="24"/>
      <c r="EQ247" s="24"/>
      <c r="ER247" s="24"/>
      <c r="ES247" s="151"/>
      <c r="ET247" s="151"/>
      <c r="EU247" s="153"/>
      <c r="EV247" s="24"/>
      <c r="EW247" s="125"/>
      <c r="EX247" s="24"/>
      <c r="EY247" s="24"/>
      <c r="EZ247" s="24"/>
      <c r="FA247" s="24"/>
      <c r="FB247" s="24"/>
      <c r="FC247" s="24"/>
      <c r="FD247" s="24"/>
      <c r="FE247" s="24"/>
      <c r="FF247" s="24"/>
      <c r="FG247" s="24"/>
      <c r="FH247" s="24"/>
      <c r="FI247" s="24"/>
      <c r="FJ247" s="24"/>
      <c r="FK247" s="24"/>
      <c r="FL247" s="24"/>
      <c r="FM247" s="24"/>
      <c r="FN247" s="24"/>
      <c r="FO247" s="24"/>
      <c r="FP247" s="24"/>
      <c r="FQ247" s="24"/>
      <c r="FR247" s="24">
        <v>5</v>
      </c>
      <c r="FS247" s="24"/>
      <c r="FT247" s="24"/>
      <c r="FU247" s="24"/>
      <c r="FV247" s="24"/>
      <c r="FW247" s="24"/>
      <c r="FX247" s="24"/>
      <c r="FY247" s="24"/>
      <c r="FZ247" s="24"/>
      <c r="GA247" s="151"/>
      <c r="GB247" s="151"/>
      <c r="GC247" s="153"/>
      <c r="GD247" s="24"/>
      <c r="GE247" s="24"/>
      <c r="GF247" s="24"/>
      <c r="GG247" s="24"/>
      <c r="GH247" s="24"/>
      <c r="GI247" s="24"/>
      <c r="GJ247" s="24"/>
      <c r="GK247" s="24"/>
      <c r="GL247" s="24"/>
      <c r="GM247" s="24"/>
      <c r="GN247" s="24"/>
      <c r="GO247" s="24"/>
      <c r="GP247" s="24"/>
      <c r="GQ247" s="24"/>
      <c r="GR247" s="24"/>
      <c r="GS247" s="24"/>
      <c r="GT247" s="24"/>
      <c r="GU247" s="24"/>
      <c r="GV247" s="24"/>
      <c r="GW247" s="24"/>
      <c r="GX247" s="24"/>
      <c r="GY247" s="24"/>
      <c r="GZ247" s="24"/>
      <c r="HA247" s="24"/>
      <c r="HB247" s="24"/>
      <c r="HC247" s="24"/>
      <c r="HD247" s="24"/>
      <c r="HE247" s="24"/>
      <c r="HF247" s="24"/>
      <c r="HG247" s="24"/>
      <c r="HH247" s="151"/>
      <c r="HI247" s="151"/>
      <c r="HJ247" s="153"/>
      <c r="HK247" s="24"/>
      <c r="HL247" s="24"/>
      <c r="HM247" s="24"/>
      <c r="HN247" s="24"/>
      <c r="HO247" s="24"/>
      <c r="HP247" s="24"/>
      <c r="HQ247" s="24"/>
      <c r="HR247" s="24"/>
      <c r="HS247" s="24"/>
      <c r="HT247" s="24"/>
      <c r="HU247" s="24"/>
      <c r="HV247" s="24"/>
      <c r="HW247" s="24"/>
      <c r="HX247" s="24"/>
      <c r="HY247" s="24"/>
      <c r="HZ247" s="24"/>
      <c r="IA247" s="24"/>
      <c r="IB247" s="24"/>
      <c r="IC247" s="24"/>
      <c r="ID247" s="24"/>
      <c r="IE247" s="24"/>
      <c r="IF247" s="24"/>
      <c r="IG247" s="24"/>
      <c r="IH247" s="24"/>
      <c r="II247" s="24"/>
      <c r="IJ247" s="24"/>
      <c r="IK247" s="24"/>
      <c r="IL247" s="24"/>
      <c r="IM247" s="24"/>
      <c r="IN247" s="24"/>
      <c r="IO247" s="24"/>
      <c r="IP247" s="151"/>
      <c r="IQ247" s="151"/>
      <c r="IR247" s="153"/>
      <c r="IS247" s="24"/>
      <c r="IT247" s="24"/>
      <c r="IU247" s="24"/>
      <c r="IV247" s="24"/>
      <c r="IW247" s="24"/>
      <c r="IX247" s="24"/>
      <c r="IY247" s="24"/>
      <c r="IZ247" s="24"/>
      <c r="JA247" s="24"/>
      <c r="JB247" s="24"/>
      <c r="JC247" s="24"/>
      <c r="JD247" s="24"/>
      <c r="JE247" s="24"/>
      <c r="JF247" s="24"/>
      <c r="JG247" s="24"/>
      <c r="JH247" s="24"/>
      <c r="JI247" s="24"/>
      <c r="JJ247" s="24"/>
      <c r="JK247" s="24"/>
      <c r="JL247" s="24"/>
      <c r="JM247" s="24"/>
      <c r="JN247" s="24"/>
      <c r="JO247" s="24"/>
      <c r="JP247" s="24"/>
      <c r="JQ247" s="24"/>
      <c r="JR247" s="24"/>
      <c r="JS247" s="24"/>
      <c r="JT247" s="24"/>
      <c r="JU247" s="25"/>
      <c r="JV247" s="24"/>
      <c r="JW247" s="151"/>
      <c r="JX247" s="151"/>
      <c r="JY247" s="153"/>
      <c r="JZ247" s="24"/>
      <c r="KA247" s="24"/>
      <c r="KB247" s="24"/>
      <c r="KC247" s="24"/>
      <c r="KD247" s="24"/>
      <c r="KE247" s="24"/>
      <c r="KF247" s="24"/>
      <c r="KG247" s="24"/>
      <c r="KH247" s="24"/>
      <c r="KI247" s="24"/>
      <c r="KJ247" s="24"/>
      <c r="KK247" s="24"/>
      <c r="KL247" s="24"/>
      <c r="KM247" s="24"/>
      <c r="KN247" s="24"/>
      <c r="KO247" s="24"/>
      <c r="KP247" s="24"/>
      <c r="KQ247" s="24"/>
      <c r="KR247" s="24"/>
      <c r="KS247" s="24"/>
      <c r="KT247" s="24"/>
      <c r="KU247" s="24"/>
      <c r="KV247" s="24"/>
      <c r="KW247" s="24"/>
      <c r="KX247" s="24"/>
      <c r="KY247" s="24"/>
      <c r="KZ247" s="24"/>
      <c r="LA247" s="24"/>
      <c r="LB247" s="24"/>
      <c r="LC247" s="24"/>
      <c r="LD247" s="24"/>
      <c r="LE247" s="151"/>
      <c r="LF247" s="151"/>
      <c r="LG247" s="153"/>
      <c r="LH247" s="24"/>
      <c r="LI247" s="24"/>
      <c r="LJ247" s="24"/>
      <c r="LK247" s="24"/>
      <c r="LL247" s="24"/>
      <c r="LM247" s="24"/>
      <c r="LN247" s="24"/>
      <c r="LO247" s="24"/>
      <c r="LP247" s="24"/>
      <c r="LQ247" s="24"/>
      <c r="LR247" s="24"/>
      <c r="LS247" s="24"/>
      <c r="LT247" s="24"/>
      <c r="LU247" s="24"/>
      <c r="LV247" s="24"/>
      <c r="LW247" s="24"/>
      <c r="LX247" s="24"/>
      <c r="LY247" s="24"/>
      <c r="LZ247" s="24"/>
      <c r="MA247" s="24"/>
      <c r="MB247" s="24"/>
      <c r="MC247" s="24"/>
      <c r="MD247" s="24"/>
      <c r="ME247" s="24"/>
      <c r="MF247" s="24"/>
      <c r="MG247" s="24"/>
      <c r="MH247" s="24"/>
      <c r="MI247" s="24"/>
      <c r="MJ247" s="24"/>
      <c r="MK247" s="24"/>
      <c r="ML247" s="24"/>
    </row>
    <row r="248" spans="1:350" ht="13.9" hidden="1" customHeight="1" outlineLevel="3" x14ac:dyDescent="0.2">
      <c r="A248" s="185" t="s">
        <v>197</v>
      </c>
      <c r="B248" s="218" t="s">
        <v>805</v>
      </c>
      <c r="C248" s="214" t="s">
        <v>38</v>
      </c>
      <c r="D248" s="216">
        <v>6.3</v>
      </c>
      <c r="E248" s="175"/>
      <c r="F248" s="175">
        <f>D248-E248</f>
        <v>6.3</v>
      </c>
      <c r="G248" s="175" t="s">
        <v>844</v>
      </c>
      <c r="H248" s="170" t="s">
        <v>915</v>
      </c>
      <c r="I248" s="170" t="s">
        <v>864</v>
      </c>
      <c r="J248" s="212">
        <f ca="1">E248+Q248+AX248+CF248+DN248+ES248+GA248+HH248+IP248+JW248+LE248</f>
        <v>6.3</v>
      </c>
      <c r="K248" s="212">
        <v>6.3</v>
      </c>
      <c r="L248" s="172">
        <f ca="1">K248/J248</f>
        <v>1</v>
      </c>
      <c r="M248" s="172">
        <f>K248/D248</f>
        <v>1</v>
      </c>
      <c r="N248" s="183">
        <f ca="1">SUMIF($EV$8:$FZ$9,$O$5,$EV249:$FZ249)-SUMIF($EV$8:$FZ$9,$Q$5,$EV249:$FZ249)</f>
        <v>0</v>
      </c>
      <c r="O248" s="156"/>
      <c r="P248" s="16" t="s">
        <v>25</v>
      </c>
      <c r="Q248" s="150">
        <v>0</v>
      </c>
      <c r="R248" s="150">
        <v>0</v>
      </c>
      <c r="S248" s="152" t="e">
        <v>#DIV/0!</v>
      </c>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50">
        <f t="shared" ca="1" si="631"/>
        <v>0</v>
      </c>
      <c r="AY248" s="150">
        <f>SUM(BA249:CE249)</f>
        <v>0</v>
      </c>
      <c r="AZ248" s="152" t="e">
        <f ca="1">AY248/AX248</f>
        <v>#DIV/0!</v>
      </c>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50">
        <f t="shared" ref="CF248" si="652">SUM(CI248:DM248)</f>
        <v>6.3</v>
      </c>
      <c r="CG248" s="150">
        <f>SUM(CI249:DM249)</f>
        <v>0</v>
      </c>
      <c r="CH248" s="152">
        <f>CG248/CF248</f>
        <v>0</v>
      </c>
      <c r="CI248" s="129"/>
      <c r="CJ248" s="129"/>
      <c r="CK248" s="129"/>
      <c r="CL248" s="129"/>
      <c r="CM248" s="129"/>
      <c r="CN248" s="129"/>
      <c r="CO248" s="129"/>
      <c r="CP248" s="101"/>
      <c r="CQ248" s="101"/>
      <c r="CR248" s="101"/>
      <c r="CS248" s="101"/>
      <c r="CT248" s="101"/>
      <c r="CU248" s="101"/>
      <c r="CV248" s="101"/>
      <c r="CW248" s="129"/>
      <c r="CX248" s="129"/>
      <c r="CY248" s="129"/>
      <c r="CZ248" s="129"/>
      <c r="DA248" s="129"/>
      <c r="DB248" s="129"/>
      <c r="DC248" s="129"/>
      <c r="DD248" s="129"/>
      <c r="DE248" s="129"/>
      <c r="DF248" s="129"/>
      <c r="DG248" s="129"/>
      <c r="DH248" s="129"/>
      <c r="DI248" s="129"/>
      <c r="DJ248" s="129"/>
      <c r="DK248" s="129">
        <v>2</v>
      </c>
      <c r="DL248" s="129">
        <v>2</v>
      </c>
      <c r="DM248" s="129">
        <v>2.2999999999999998</v>
      </c>
      <c r="DN248" s="150">
        <f t="shared" ref="DN248" si="653">SUM(DQ248:ER248)</f>
        <v>0</v>
      </c>
      <c r="DO248" s="150">
        <f>SUM(DQ249:ER249)</f>
        <v>0</v>
      </c>
      <c r="DP248" s="152" t="e">
        <f t="shared" si="589"/>
        <v>#DIV/0!</v>
      </c>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50">
        <f t="shared" ca="1" si="625"/>
        <v>0</v>
      </c>
      <c r="ET248" s="150">
        <f t="shared" si="626"/>
        <v>6.3</v>
      </c>
      <c r="EU248" s="152" t="e">
        <f t="shared" ca="1" si="627"/>
        <v>#DIV/0!</v>
      </c>
      <c r="EV248" s="16"/>
      <c r="EW248" s="67"/>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50">
        <f t="shared" ref="GA248" ca="1" si="654">SUMIF($GD$8:$HG$9,$O$5,GD248:HG248)</f>
        <v>0</v>
      </c>
      <c r="GB248" s="150">
        <f t="shared" ref="GB248" si="655">SUM(GD249:HG249)</f>
        <v>0</v>
      </c>
      <c r="GC248" s="152" t="e">
        <f t="shared" ref="GC248" ca="1" si="656">GB248/GA248</f>
        <v>#DIV/0!</v>
      </c>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50"/>
      <c r="HI248" s="150">
        <v>0</v>
      </c>
      <c r="HJ248" s="152" t="e">
        <v>#DIV/0!</v>
      </c>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50"/>
      <c r="IQ248" s="150">
        <v>0</v>
      </c>
      <c r="IR248" s="152" t="e">
        <v>#DIV/0!</v>
      </c>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c r="JP248" s="16"/>
      <c r="JQ248" s="16"/>
      <c r="JR248" s="16"/>
      <c r="JS248" s="16"/>
      <c r="JT248" s="16"/>
      <c r="JU248" s="23"/>
      <c r="JV248" s="16"/>
      <c r="JW248" s="150"/>
      <c r="JX248" s="150">
        <v>0</v>
      </c>
      <c r="JY248" s="152" t="e">
        <v>#DIV/0!</v>
      </c>
      <c r="JZ248" s="16"/>
      <c r="KA248" s="16"/>
      <c r="KB248" s="16"/>
      <c r="KC248" s="16"/>
      <c r="KD248" s="16"/>
      <c r="KE248" s="16"/>
      <c r="KF248" s="16"/>
      <c r="KG248" s="16"/>
      <c r="KH248" s="16"/>
      <c r="KI248" s="16"/>
      <c r="KJ248" s="16"/>
      <c r="KK248" s="16"/>
      <c r="KL248" s="16"/>
      <c r="KM248" s="16"/>
      <c r="KN248" s="16"/>
      <c r="KO248" s="16"/>
      <c r="KP248" s="16"/>
      <c r="KQ248" s="16"/>
      <c r="KR248" s="16"/>
      <c r="KS248" s="16"/>
      <c r="KT248" s="16"/>
      <c r="KU248" s="16"/>
      <c r="KV248" s="16"/>
      <c r="KW248" s="16"/>
      <c r="KX248" s="16"/>
      <c r="KY248" s="16"/>
      <c r="KZ248" s="16"/>
      <c r="LA248" s="16"/>
      <c r="LB248" s="16"/>
      <c r="LC248" s="16"/>
      <c r="LD248" s="16"/>
      <c r="LE248" s="150"/>
      <c r="LF248" s="150">
        <v>0</v>
      </c>
      <c r="LG248" s="152" t="e">
        <v>#DIV/0!</v>
      </c>
      <c r="LH248" s="16"/>
      <c r="LI248" s="16"/>
      <c r="LJ248" s="16"/>
      <c r="LK248" s="16"/>
      <c r="LL248" s="16"/>
      <c r="LM248" s="16"/>
      <c r="LN248" s="16"/>
      <c r="LO248" s="16"/>
      <c r="LP248" s="16"/>
      <c r="LQ248" s="16"/>
      <c r="LR248" s="16"/>
      <c r="LS248" s="16"/>
      <c r="LT248" s="16"/>
      <c r="LU248" s="16"/>
      <c r="LV248" s="16"/>
      <c r="LW248" s="16"/>
      <c r="LX248" s="16"/>
      <c r="LY248" s="16"/>
      <c r="LZ248" s="16"/>
      <c r="MA248" s="16"/>
      <c r="MB248" s="16"/>
      <c r="MC248" s="16"/>
      <c r="MD248" s="16"/>
      <c r="ME248" s="16"/>
      <c r="MF248" s="16"/>
      <c r="MG248" s="16"/>
      <c r="MH248" s="16"/>
      <c r="MI248" s="16"/>
      <c r="MJ248" s="16"/>
      <c r="MK248" s="16"/>
      <c r="ML248" s="16"/>
    </row>
    <row r="249" spans="1:350" ht="13.9" hidden="1" customHeight="1" outlineLevel="3" x14ac:dyDescent="0.2">
      <c r="A249" s="186"/>
      <c r="B249" s="219"/>
      <c r="C249" s="215"/>
      <c r="D249" s="217"/>
      <c r="E249" s="176"/>
      <c r="F249" s="176"/>
      <c r="G249" s="176"/>
      <c r="H249" s="171"/>
      <c r="I249" s="171"/>
      <c r="J249" s="213"/>
      <c r="K249" s="213"/>
      <c r="L249" s="173"/>
      <c r="M249" s="173"/>
      <c r="N249" s="184"/>
      <c r="O249" s="157"/>
      <c r="P249" s="17" t="s">
        <v>26</v>
      </c>
      <c r="Q249" s="151"/>
      <c r="R249" s="151"/>
      <c r="S249" s="153"/>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151"/>
      <c r="AY249" s="151"/>
      <c r="AZ249" s="153"/>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151"/>
      <c r="CG249" s="151"/>
      <c r="CH249" s="153"/>
      <c r="CI249" s="141"/>
      <c r="CJ249" s="141"/>
      <c r="CK249" s="141"/>
      <c r="CL249" s="141"/>
      <c r="CM249" s="141"/>
      <c r="CN249" s="141"/>
      <c r="CO249" s="141"/>
      <c r="CP249" s="95"/>
      <c r="CQ249" s="95"/>
      <c r="CR249" s="95"/>
      <c r="CS249" s="95"/>
      <c r="CT249" s="95"/>
      <c r="CU249" s="95"/>
      <c r="CV249" s="95"/>
      <c r="CW249" s="141"/>
      <c r="CX249" s="141"/>
      <c r="CY249" s="141"/>
      <c r="CZ249" s="141"/>
      <c r="DA249" s="141"/>
      <c r="DB249" s="141"/>
      <c r="DC249" s="141"/>
      <c r="DD249" s="141"/>
      <c r="DE249" s="141"/>
      <c r="DF249" s="141"/>
      <c r="DG249" s="141"/>
      <c r="DH249" s="141"/>
      <c r="DI249" s="141"/>
      <c r="DJ249" s="141"/>
      <c r="DK249" s="141"/>
      <c r="DL249" s="141"/>
      <c r="DM249" s="141"/>
      <c r="DN249" s="151"/>
      <c r="DO249" s="151"/>
      <c r="DP249" s="153"/>
      <c r="DQ249" s="24"/>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24"/>
      <c r="ER249" s="24"/>
      <c r="ES249" s="151"/>
      <c r="ET249" s="151"/>
      <c r="EU249" s="153"/>
      <c r="EV249" s="24"/>
      <c r="EW249" s="125"/>
      <c r="EX249" s="24"/>
      <c r="EY249" s="24"/>
      <c r="EZ249" s="24"/>
      <c r="FA249" s="24"/>
      <c r="FB249" s="24"/>
      <c r="FC249" s="24"/>
      <c r="FD249" s="24"/>
      <c r="FE249" s="24"/>
      <c r="FF249" s="24"/>
      <c r="FG249" s="24"/>
      <c r="FH249" s="24"/>
      <c r="FI249" s="24"/>
      <c r="FJ249" s="24"/>
      <c r="FK249" s="24"/>
      <c r="FL249" s="24"/>
      <c r="FM249" s="24"/>
      <c r="FN249" s="24"/>
      <c r="FO249" s="24"/>
      <c r="FP249" s="24"/>
      <c r="FQ249" s="24"/>
      <c r="FR249" s="142">
        <v>6.3</v>
      </c>
      <c r="FS249" s="24"/>
      <c r="FT249" s="24"/>
      <c r="FU249" s="24"/>
      <c r="FV249" s="24"/>
      <c r="FW249" s="24"/>
      <c r="FX249" s="24"/>
      <c r="FY249" s="24"/>
      <c r="FZ249" s="24"/>
      <c r="GA249" s="151"/>
      <c r="GB249" s="151"/>
      <c r="GC249" s="153"/>
      <c r="GD249" s="24"/>
      <c r="GE249" s="24"/>
      <c r="GF249" s="24"/>
      <c r="GG249" s="24"/>
      <c r="GH249" s="24"/>
      <c r="GI249" s="24"/>
      <c r="GJ249" s="24"/>
      <c r="GK249" s="24"/>
      <c r="GL249" s="24"/>
      <c r="GM249" s="24"/>
      <c r="GN249" s="24"/>
      <c r="GO249" s="24"/>
      <c r="GP249" s="24"/>
      <c r="GQ249" s="24"/>
      <c r="GR249" s="24"/>
      <c r="GS249" s="24"/>
      <c r="GT249" s="24"/>
      <c r="GU249" s="24"/>
      <c r="GV249" s="24"/>
      <c r="GW249" s="24"/>
      <c r="GX249" s="24"/>
      <c r="GY249" s="24"/>
      <c r="GZ249" s="24"/>
      <c r="HA249" s="24"/>
      <c r="HB249" s="24"/>
      <c r="HC249" s="24"/>
      <c r="HD249" s="24"/>
      <c r="HE249" s="24"/>
      <c r="HF249" s="24"/>
      <c r="HG249" s="24"/>
      <c r="HH249" s="151"/>
      <c r="HI249" s="151"/>
      <c r="HJ249" s="153"/>
      <c r="HK249" s="24"/>
      <c r="HL249" s="24"/>
      <c r="HM249" s="24"/>
      <c r="HN249" s="24"/>
      <c r="HO249" s="24"/>
      <c r="HP249" s="24"/>
      <c r="HQ249" s="24"/>
      <c r="HR249" s="24"/>
      <c r="HS249" s="24"/>
      <c r="HT249" s="24"/>
      <c r="HU249" s="24"/>
      <c r="HV249" s="24"/>
      <c r="HW249" s="24"/>
      <c r="HX249" s="24"/>
      <c r="HY249" s="24"/>
      <c r="HZ249" s="24"/>
      <c r="IA249" s="24"/>
      <c r="IB249" s="24"/>
      <c r="IC249" s="24"/>
      <c r="ID249" s="24"/>
      <c r="IE249" s="24"/>
      <c r="IF249" s="24"/>
      <c r="IG249" s="24"/>
      <c r="IH249" s="24"/>
      <c r="II249" s="24"/>
      <c r="IJ249" s="24"/>
      <c r="IK249" s="24"/>
      <c r="IL249" s="24"/>
      <c r="IM249" s="24"/>
      <c r="IN249" s="24"/>
      <c r="IO249" s="24"/>
      <c r="IP249" s="151"/>
      <c r="IQ249" s="151"/>
      <c r="IR249" s="153"/>
      <c r="IS249" s="24"/>
      <c r="IT249" s="24"/>
      <c r="IU249" s="24"/>
      <c r="IV249" s="24"/>
      <c r="IW249" s="24"/>
      <c r="IX249" s="24"/>
      <c r="IY249" s="24"/>
      <c r="IZ249" s="24"/>
      <c r="JA249" s="24"/>
      <c r="JB249" s="24"/>
      <c r="JC249" s="24"/>
      <c r="JD249" s="24"/>
      <c r="JE249" s="24"/>
      <c r="JF249" s="24"/>
      <c r="JG249" s="24"/>
      <c r="JH249" s="24"/>
      <c r="JI249" s="24"/>
      <c r="JJ249" s="24"/>
      <c r="JK249" s="24"/>
      <c r="JL249" s="24"/>
      <c r="JM249" s="24"/>
      <c r="JN249" s="24"/>
      <c r="JO249" s="24"/>
      <c r="JP249" s="24"/>
      <c r="JQ249" s="24"/>
      <c r="JR249" s="24"/>
      <c r="JS249" s="24"/>
      <c r="JT249" s="24"/>
      <c r="JU249" s="25"/>
      <c r="JV249" s="24"/>
      <c r="JW249" s="151"/>
      <c r="JX249" s="151"/>
      <c r="JY249" s="153"/>
      <c r="JZ249" s="24"/>
      <c r="KA249" s="24"/>
      <c r="KB249" s="24"/>
      <c r="KC249" s="24"/>
      <c r="KD249" s="24"/>
      <c r="KE249" s="24"/>
      <c r="KF249" s="24"/>
      <c r="KG249" s="24"/>
      <c r="KH249" s="24"/>
      <c r="KI249" s="24"/>
      <c r="KJ249" s="24"/>
      <c r="KK249" s="24"/>
      <c r="KL249" s="24"/>
      <c r="KM249" s="24"/>
      <c r="KN249" s="24"/>
      <c r="KO249" s="24"/>
      <c r="KP249" s="24"/>
      <c r="KQ249" s="24"/>
      <c r="KR249" s="24"/>
      <c r="KS249" s="24"/>
      <c r="KT249" s="24"/>
      <c r="KU249" s="24"/>
      <c r="KV249" s="24"/>
      <c r="KW249" s="24"/>
      <c r="KX249" s="24"/>
      <c r="KY249" s="24"/>
      <c r="KZ249" s="24"/>
      <c r="LA249" s="24"/>
      <c r="LB249" s="24"/>
      <c r="LC249" s="24"/>
      <c r="LD249" s="24"/>
      <c r="LE249" s="151"/>
      <c r="LF249" s="151"/>
      <c r="LG249" s="153"/>
      <c r="LH249" s="24"/>
      <c r="LI249" s="24"/>
      <c r="LJ249" s="24"/>
      <c r="LK249" s="24"/>
      <c r="LL249" s="24"/>
      <c r="LM249" s="24"/>
      <c r="LN249" s="24"/>
      <c r="LO249" s="24"/>
      <c r="LP249" s="24"/>
      <c r="LQ249" s="24"/>
      <c r="LR249" s="24"/>
      <c r="LS249" s="24"/>
      <c r="LT249" s="24"/>
      <c r="LU249" s="24"/>
      <c r="LV249" s="24"/>
      <c r="LW249" s="24"/>
      <c r="LX249" s="24"/>
      <c r="LY249" s="24"/>
      <c r="LZ249" s="24"/>
      <c r="MA249" s="24"/>
      <c r="MB249" s="24"/>
      <c r="MC249" s="24"/>
      <c r="MD249" s="24"/>
      <c r="ME249" s="24"/>
      <c r="MF249" s="24"/>
      <c r="MG249" s="24"/>
      <c r="MH249" s="24"/>
      <c r="MI249" s="24"/>
      <c r="MJ249" s="24"/>
      <c r="MK249" s="24"/>
      <c r="ML249" s="24"/>
    </row>
    <row r="250" spans="1:350" ht="13.9" hidden="1" customHeight="1" outlineLevel="3" x14ac:dyDescent="0.2">
      <c r="A250" s="185" t="s">
        <v>198</v>
      </c>
      <c r="B250" s="218" t="s">
        <v>116</v>
      </c>
      <c r="C250" s="214" t="s">
        <v>37</v>
      </c>
      <c r="D250" s="216">
        <v>98.7714</v>
      </c>
      <c r="E250" s="175"/>
      <c r="F250" s="175">
        <f>D250-E250</f>
        <v>98.7714</v>
      </c>
      <c r="G250" s="175" t="s">
        <v>888</v>
      </c>
      <c r="H250" s="170" t="s">
        <v>864</v>
      </c>
      <c r="I250" s="170" t="s">
        <v>892</v>
      </c>
      <c r="J250" s="212">
        <f ca="1">E250+Q250+AX250+CF250+DN250+ES250+GA250+HH250+IP250+JW250+LE250</f>
        <v>99.77</v>
      </c>
      <c r="K250" s="212">
        <f>E250+R250+AY250+CG250+DO250+ET250+GB250+HI250+IQ250+JX250+LF250</f>
        <v>0</v>
      </c>
      <c r="L250" s="172">
        <f ca="1">K250/J250</f>
        <v>0</v>
      </c>
      <c r="M250" s="172">
        <f>K250/D250</f>
        <v>0</v>
      </c>
      <c r="N250" s="183">
        <f ca="1">SUMIF($EV$8:$FZ$9,$O$5,$EV251:$FZ251)-SUMIF($EV$8:$FZ$9,$Q$5,$EV251:$FZ251)</f>
        <v>0</v>
      </c>
      <c r="O250" s="156"/>
      <c r="P250" s="16" t="s">
        <v>25</v>
      </c>
      <c r="Q250" s="150">
        <v>0</v>
      </c>
      <c r="R250" s="150">
        <v>0</v>
      </c>
      <c r="S250" s="152" t="e">
        <v>#DIV/0!</v>
      </c>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50">
        <f t="shared" ca="1" si="631"/>
        <v>0</v>
      </c>
      <c r="AY250" s="150">
        <f>SUM(BA251:CE251)</f>
        <v>0</v>
      </c>
      <c r="AZ250" s="152" t="e">
        <f ca="1">AY250/AX250</f>
        <v>#DIV/0!</v>
      </c>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50">
        <f t="shared" ref="CF250" si="657">SUM(CI250:DM250)</f>
        <v>0</v>
      </c>
      <c r="CG250" s="150">
        <f>SUM(CI251:DM251)</f>
        <v>0</v>
      </c>
      <c r="CH250" s="152" t="e">
        <f>CG250/CF250</f>
        <v>#DIV/0!</v>
      </c>
      <c r="CI250" s="129"/>
      <c r="CJ250" s="129"/>
      <c r="CK250" s="129"/>
      <c r="CL250" s="129"/>
      <c r="CM250" s="129"/>
      <c r="CN250" s="129"/>
      <c r="CO250" s="129"/>
      <c r="CP250" s="101"/>
      <c r="CQ250" s="101"/>
      <c r="CR250" s="101"/>
      <c r="CS250" s="101"/>
      <c r="CT250" s="101"/>
      <c r="CU250" s="101"/>
      <c r="CV250" s="101"/>
      <c r="CW250" s="129"/>
      <c r="CX250" s="129"/>
      <c r="CY250" s="129"/>
      <c r="CZ250" s="129"/>
      <c r="DA250" s="129"/>
      <c r="DB250" s="129"/>
      <c r="DC250" s="129"/>
      <c r="DD250" s="129"/>
      <c r="DE250" s="129"/>
      <c r="DF250" s="129"/>
      <c r="DG250" s="129"/>
      <c r="DH250" s="129"/>
      <c r="DI250" s="129"/>
      <c r="DJ250" s="129"/>
      <c r="DK250" s="129"/>
      <c r="DL250" s="129"/>
      <c r="DM250" s="129"/>
      <c r="DN250" s="150">
        <f t="shared" ref="DN250" si="658">SUM(DQ250:ER250)</f>
        <v>99.77</v>
      </c>
      <c r="DO250" s="150">
        <f>SUM(DQ251:ER251)</f>
        <v>0</v>
      </c>
      <c r="DP250" s="152">
        <f t="shared" si="589"/>
        <v>0</v>
      </c>
      <c r="DQ250" s="16">
        <v>20</v>
      </c>
      <c r="DR250" s="16">
        <v>20</v>
      </c>
      <c r="DS250" s="16">
        <v>20</v>
      </c>
      <c r="DT250" s="16">
        <v>20</v>
      </c>
      <c r="DU250" s="16">
        <v>19.77</v>
      </c>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50">
        <f t="shared" ca="1" si="625"/>
        <v>0</v>
      </c>
      <c r="ET250" s="150">
        <f t="shared" si="626"/>
        <v>0</v>
      </c>
      <c r="EU250" s="152" t="e">
        <f t="shared" ca="1" si="627"/>
        <v>#DIV/0!</v>
      </c>
      <c r="EV250" s="16"/>
      <c r="EW250" s="67"/>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50">
        <f t="shared" ref="GA250" ca="1" si="659">SUMIF($GD$8:$HG$9,$O$5,GD250:HG250)</f>
        <v>0</v>
      </c>
      <c r="GB250" s="150">
        <f t="shared" ref="GB250" si="660">SUM(GD251:HG251)</f>
        <v>0</v>
      </c>
      <c r="GC250" s="152" t="e">
        <f t="shared" ref="GC250" ca="1" si="661">GB250/GA250</f>
        <v>#DIV/0!</v>
      </c>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50"/>
      <c r="HI250" s="150">
        <v>0</v>
      </c>
      <c r="HJ250" s="152" t="e">
        <v>#DIV/0!</v>
      </c>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50"/>
      <c r="IQ250" s="150">
        <v>0</v>
      </c>
      <c r="IR250" s="152" t="e">
        <v>#DIV/0!</v>
      </c>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c r="JP250" s="16"/>
      <c r="JQ250" s="16"/>
      <c r="JR250" s="16"/>
      <c r="JS250" s="16"/>
      <c r="JT250" s="16"/>
      <c r="JU250" s="23"/>
      <c r="JV250" s="16"/>
      <c r="JW250" s="150"/>
      <c r="JX250" s="150">
        <v>0</v>
      </c>
      <c r="JY250" s="152" t="e">
        <v>#DIV/0!</v>
      </c>
      <c r="JZ250" s="16"/>
      <c r="KA250" s="16"/>
      <c r="KB250" s="16"/>
      <c r="KC250" s="16"/>
      <c r="KD250" s="16"/>
      <c r="KE250" s="16"/>
      <c r="KF250" s="16"/>
      <c r="KG250" s="16"/>
      <c r="KH250" s="16"/>
      <c r="KI250" s="16"/>
      <c r="KJ250" s="16"/>
      <c r="KK250" s="16"/>
      <c r="KL250" s="16"/>
      <c r="KM250" s="16"/>
      <c r="KN250" s="16"/>
      <c r="KO250" s="16"/>
      <c r="KP250" s="16"/>
      <c r="KQ250" s="16"/>
      <c r="KR250" s="16"/>
      <c r="KS250" s="16"/>
      <c r="KT250" s="16"/>
      <c r="KU250" s="16"/>
      <c r="KV250" s="16"/>
      <c r="KW250" s="16"/>
      <c r="KX250" s="16"/>
      <c r="KY250" s="16"/>
      <c r="KZ250" s="16"/>
      <c r="LA250" s="16"/>
      <c r="LB250" s="16"/>
      <c r="LC250" s="16"/>
      <c r="LD250" s="16"/>
      <c r="LE250" s="150"/>
      <c r="LF250" s="150">
        <v>0</v>
      </c>
      <c r="LG250" s="152" t="e">
        <v>#DIV/0!</v>
      </c>
      <c r="LH250" s="16"/>
      <c r="LI250" s="16"/>
      <c r="LJ250" s="16"/>
      <c r="LK250" s="16"/>
      <c r="LL250" s="16"/>
      <c r="LM250" s="16"/>
      <c r="LN250" s="16"/>
      <c r="LO250" s="16"/>
      <c r="LP250" s="16"/>
      <c r="LQ250" s="16"/>
      <c r="LR250" s="16"/>
      <c r="LS250" s="16"/>
      <c r="LT250" s="16"/>
      <c r="LU250" s="16"/>
      <c r="LV250" s="16"/>
      <c r="LW250" s="16"/>
      <c r="LX250" s="16"/>
      <c r="LY250" s="16"/>
      <c r="LZ250" s="16"/>
      <c r="MA250" s="16"/>
      <c r="MB250" s="16"/>
      <c r="MC250" s="16"/>
      <c r="MD250" s="16"/>
      <c r="ME250" s="16"/>
      <c r="MF250" s="16"/>
      <c r="MG250" s="16"/>
      <c r="MH250" s="16"/>
      <c r="MI250" s="16"/>
      <c r="MJ250" s="16"/>
      <c r="MK250" s="16"/>
      <c r="ML250" s="16"/>
    </row>
    <row r="251" spans="1:350" ht="13.9" hidden="1" customHeight="1" outlineLevel="3" x14ac:dyDescent="0.2">
      <c r="A251" s="186"/>
      <c r="B251" s="219"/>
      <c r="C251" s="215"/>
      <c r="D251" s="217"/>
      <c r="E251" s="176"/>
      <c r="F251" s="176"/>
      <c r="G251" s="176"/>
      <c r="H251" s="171"/>
      <c r="I251" s="171"/>
      <c r="J251" s="213"/>
      <c r="K251" s="213"/>
      <c r="L251" s="173"/>
      <c r="M251" s="173"/>
      <c r="N251" s="184"/>
      <c r="O251" s="157"/>
      <c r="P251" s="17" t="s">
        <v>26</v>
      </c>
      <c r="Q251" s="151"/>
      <c r="R251" s="151"/>
      <c r="S251" s="153"/>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151"/>
      <c r="AY251" s="151"/>
      <c r="AZ251" s="153"/>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151"/>
      <c r="CG251" s="151"/>
      <c r="CH251" s="153"/>
      <c r="CI251" s="141"/>
      <c r="CJ251" s="141"/>
      <c r="CK251" s="141"/>
      <c r="CL251" s="141"/>
      <c r="CM251" s="141"/>
      <c r="CN251" s="141"/>
      <c r="CO251" s="141"/>
      <c r="CP251" s="95"/>
      <c r="CQ251" s="95"/>
      <c r="CR251" s="95"/>
      <c r="CS251" s="95"/>
      <c r="CT251" s="95"/>
      <c r="CU251" s="95"/>
      <c r="CV251" s="95"/>
      <c r="CW251" s="141"/>
      <c r="CX251" s="141"/>
      <c r="CY251" s="141"/>
      <c r="CZ251" s="141"/>
      <c r="DA251" s="141"/>
      <c r="DB251" s="141"/>
      <c r="DC251" s="141"/>
      <c r="DD251" s="141"/>
      <c r="DE251" s="141"/>
      <c r="DF251" s="141"/>
      <c r="DG251" s="141"/>
      <c r="DH251" s="141"/>
      <c r="DI251" s="141"/>
      <c r="DJ251" s="141"/>
      <c r="DK251" s="141"/>
      <c r="DL251" s="141"/>
      <c r="DM251" s="141"/>
      <c r="DN251" s="151"/>
      <c r="DO251" s="151"/>
      <c r="DP251" s="153"/>
      <c r="DQ251" s="24"/>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24"/>
      <c r="ER251" s="24"/>
      <c r="ES251" s="151"/>
      <c r="ET251" s="151"/>
      <c r="EU251" s="153"/>
      <c r="EV251" s="24"/>
      <c r="EW251" s="125"/>
      <c r="EX251" s="24"/>
      <c r="EY251" s="24"/>
      <c r="EZ251" s="24"/>
      <c r="FA251" s="24"/>
      <c r="FB251" s="24"/>
      <c r="FC251" s="24"/>
      <c r="FD251" s="24"/>
      <c r="FE251" s="24"/>
      <c r="FF251" s="24"/>
      <c r="FG251" s="24"/>
      <c r="FH251" s="24"/>
      <c r="FI251" s="24"/>
      <c r="FJ251" s="24"/>
      <c r="FK251" s="24"/>
      <c r="FL251" s="24"/>
      <c r="FM251" s="24"/>
      <c r="FN251" s="24"/>
      <c r="FO251" s="24"/>
      <c r="FP251" s="24"/>
      <c r="FQ251" s="24"/>
      <c r="FR251" s="24"/>
      <c r="FS251" s="24"/>
      <c r="FT251" s="24"/>
      <c r="FU251" s="24"/>
      <c r="FV251" s="24"/>
      <c r="FW251" s="24"/>
      <c r="FX251" s="24"/>
      <c r="FY251" s="24"/>
      <c r="FZ251" s="24"/>
      <c r="GA251" s="151"/>
      <c r="GB251" s="151"/>
      <c r="GC251" s="153"/>
      <c r="GD251" s="24"/>
      <c r="GE251" s="24"/>
      <c r="GF251" s="24"/>
      <c r="GG251" s="24"/>
      <c r="GH251" s="24"/>
      <c r="GI251" s="24"/>
      <c r="GJ251" s="24"/>
      <c r="GK251" s="24"/>
      <c r="GL251" s="24"/>
      <c r="GM251" s="24"/>
      <c r="GN251" s="24"/>
      <c r="GO251" s="24"/>
      <c r="GP251" s="24"/>
      <c r="GQ251" s="24"/>
      <c r="GR251" s="24"/>
      <c r="GS251" s="24"/>
      <c r="GT251" s="24"/>
      <c r="GU251" s="24"/>
      <c r="GV251" s="24"/>
      <c r="GW251" s="24"/>
      <c r="GX251" s="24"/>
      <c r="GY251" s="24"/>
      <c r="GZ251" s="24"/>
      <c r="HA251" s="24"/>
      <c r="HB251" s="24"/>
      <c r="HC251" s="24"/>
      <c r="HD251" s="24"/>
      <c r="HE251" s="24"/>
      <c r="HF251" s="24"/>
      <c r="HG251" s="24"/>
      <c r="HH251" s="151"/>
      <c r="HI251" s="151"/>
      <c r="HJ251" s="153"/>
      <c r="HK251" s="24"/>
      <c r="HL251" s="24"/>
      <c r="HM251" s="24"/>
      <c r="HN251" s="24"/>
      <c r="HO251" s="24"/>
      <c r="HP251" s="24"/>
      <c r="HQ251" s="24"/>
      <c r="HR251" s="24"/>
      <c r="HS251" s="24"/>
      <c r="HT251" s="24"/>
      <c r="HU251" s="24"/>
      <c r="HV251" s="24"/>
      <c r="HW251" s="24"/>
      <c r="HX251" s="24"/>
      <c r="HY251" s="24"/>
      <c r="HZ251" s="24"/>
      <c r="IA251" s="24"/>
      <c r="IB251" s="24"/>
      <c r="IC251" s="24"/>
      <c r="ID251" s="24"/>
      <c r="IE251" s="24"/>
      <c r="IF251" s="24"/>
      <c r="IG251" s="24"/>
      <c r="IH251" s="24"/>
      <c r="II251" s="24"/>
      <c r="IJ251" s="24"/>
      <c r="IK251" s="24"/>
      <c r="IL251" s="24"/>
      <c r="IM251" s="24"/>
      <c r="IN251" s="24"/>
      <c r="IO251" s="24"/>
      <c r="IP251" s="151"/>
      <c r="IQ251" s="151"/>
      <c r="IR251" s="153"/>
      <c r="IS251" s="24"/>
      <c r="IT251" s="24"/>
      <c r="IU251" s="24"/>
      <c r="IV251" s="24"/>
      <c r="IW251" s="24"/>
      <c r="IX251" s="24"/>
      <c r="IY251" s="24"/>
      <c r="IZ251" s="24"/>
      <c r="JA251" s="24"/>
      <c r="JB251" s="24"/>
      <c r="JC251" s="24"/>
      <c r="JD251" s="24"/>
      <c r="JE251" s="24"/>
      <c r="JF251" s="24"/>
      <c r="JG251" s="24"/>
      <c r="JH251" s="24"/>
      <c r="JI251" s="24"/>
      <c r="JJ251" s="24"/>
      <c r="JK251" s="24"/>
      <c r="JL251" s="24"/>
      <c r="JM251" s="24"/>
      <c r="JN251" s="24"/>
      <c r="JO251" s="24"/>
      <c r="JP251" s="24"/>
      <c r="JQ251" s="24"/>
      <c r="JR251" s="24"/>
      <c r="JS251" s="24"/>
      <c r="JT251" s="24"/>
      <c r="JU251" s="25"/>
      <c r="JV251" s="24"/>
      <c r="JW251" s="151"/>
      <c r="JX251" s="151"/>
      <c r="JY251" s="153"/>
      <c r="JZ251" s="24"/>
      <c r="KA251" s="24"/>
      <c r="KB251" s="24"/>
      <c r="KC251" s="24"/>
      <c r="KD251" s="24"/>
      <c r="KE251" s="24"/>
      <c r="KF251" s="24"/>
      <c r="KG251" s="24"/>
      <c r="KH251" s="24"/>
      <c r="KI251" s="24"/>
      <c r="KJ251" s="24"/>
      <c r="KK251" s="24"/>
      <c r="KL251" s="24"/>
      <c r="KM251" s="24"/>
      <c r="KN251" s="24"/>
      <c r="KO251" s="24"/>
      <c r="KP251" s="24"/>
      <c r="KQ251" s="24"/>
      <c r="KR251" s="24"/>
      <c r="KS251" s="24"/>
      <c r="KT251" s="24"/>
      <c r="KU251" s="24"/>
      <c r="KV251" s="24"/>
      <c r="KW251" s="24"/>
      <c r="KX251" s="24"/>
      <c r="KY251" s="24"/>
      <c r="KZ251" s="24"/>
      <c r="LA251" s="24"/>
      <c r="LB251" s="24"/>
      <c r="LC251" s="24"/>
      <c r="LD251" s="24"/>
      <c r="LE251" s="151"/>
      <c r="LF251" s="151"/>
      <c r="LG251" s="153"/>
      <c r="LH251" s="24"/>
      <c r="LI251" s="24"/>
      <c r="LJ251" s="24"/>
      <c r="LK251" s="24"/>
      <c r="LL251" s="24"/>
      <c r="LM251" s="24"/>
      <c r="LN251" s="24"/>
      <c r="LO251" s="24"/>
      <c r="LP251" s="24"/>
      <c r="LQ251" s="24"/>
      <c r="LR251" s="24"/>
      <c r="LS251" s="24"/>
      <c r="LT251" s="24"/>
      <c r="LU251" s="24"/>
      <c r="LV251" s="24"/>
      <c r="LW251" s="24"/>
      <c r="LX251" s="24"/>
      <c r="LY251" s="24"/>
      <c r="LZ251" s="24"/>
      <c r="MA251" s="24"/>
      <c r="MB251" s="24"/>
      <c r="MC251" s="24"/>
      <c r="MD251" s="24"/>
      <c r="ME251" s="24"/>
      <c r="MF251" s="24"/>
      <c r="MG251" s="24"/>
      <c r="MH251" s="24"/>
      <c r="MI251" s="24"/>
      <c r="MJ251" s="24"/>
      <c r="MK251" s="24"/>
      <c r="ML251" s="24"/>
    </row>
    <row r="252" spans="1:350" s="41" customFormat="1" ht="14.25" hidden="1" customHeight="1" outlineLevel="3" x14ac:dyDescent="0.25">
      <c r="A252" s="220" t="s">
        <v>199</v>
      </c>
      <c r="B252" s="175" t="s">
        <v>461</v>
      </c>
      <c r="C252" s="285" t="s">
        <v>59</v>
      </c>
      <c r="D252" s="278">
        <v>1</v>
      </c>
      <c r="E252" s="175">
        <v>0</v>
      </c>
      <c r="F252" s="175">
        <f>D252-E252</f>
        <v>1</v>
      </c>
      <c r="G252" s="175" t="s">
        <v>1115</v>
      </c>
      <c r="H252" s="170" t="s">
        <v>856</v>
      </c>
      <c r="I252" s="170" t="s">
        <v>864</v>
      </c>
      <c r="J252" s="212">
        <v>1</v>
      </c>
      <c r="K252" s="212">
        <f>E252+R252+AY252+CG252+DO252+ET252+GB252+HI252+IQ252+JX252+LF252</f>
        <v>1</v>
      </c>
      <c r="L252" s="172">
        <f>K252/J252</f>
        <v>1</v>
      </c>
      <c r="M252" s="172">
        <f>K252/D252</f>
        <v>1</v>
      </c>
      <c r="N252" s="183">
        <f ca="1">SUMIF($EV$8:$FZ$9,$O$5,$EV253:$FZ253)-SUMIF($EV$8:$FZ$9,$Q$5,$EV253:$FZ253)</f>
        <v>0</v>
      </c>
      <c r="O252" s="154"/>
      <c r="P252" s="154"/>
      <c r="Q252" s="150">
        <v>0</v>
      </c>
      <c r="R252" s="150">
        <v>0</v>
      </c>
      <c r="S252" s="152" t="e">
        <v>#DIV/0!</v>
      </c>
      <c r="T252" s="154"/>
      <c r="U252" s="154"/>
      <c r="V252" s="154"/>
      <c r="W252" s="154"/>
      <c r="X252" s="154"/>
      <c r="Y252" s="154"/>
      <c r="Z252" s="154"/>
      <c r="AA252" s="154"/>
      <c r="AB252" s="154"/>
      <c r="AC252" s="154"/>
      <c r="AD252" s="154"/>
      <c r="AE252" s="154"/>
      <c r="AF252" s="154"/>
      <c r="AG252" s="154"/>
      <c r="AH252" s="154"/>
      <c r="AI252" s="154"/>
      <c r="AJ252" s="154"/>
      <c r="AK252" s="154"/>
      <c r="AL252" s="154"/>
      <c r="AM252" s="154"/>
      <c r="AN252" s="154"/>
      <c r="AO252" s="154"/>
      <c r="AP252" s="154"/>
      <c r="AQ252" s="154"/>
      <c r="AR252" s="154"/>
      <c r="AS252" s="154"/>
      <c r="AT252" s="154"/>
      <c r="AU252" s="154"/>
      <c r="AV252" s="154"/>
      <c r="AW252" s="154"/>
      <c r="AX252" s="150">
        <f t="shared" ca="1" si="631"/>
        <v>0</v>
      </c>
      <c r="AY252" s="150">
        <f>SUM(BA253:CE253)</f>
        <v>0</v>
      </c>
      <c r="AZ252" s="152" t="e">
        <f ca="1">AY252/AX252</f>
        <v>#DIV/0!</v>
      </c>
      <c r="BA252" s="154"/>
      <c r="BB252" s="154"/>
      <c r="BC252" s="154"/>
      <c r="BD252" s="154"/>
      <c r="BE252" s="154"/>
      <c r="BF252" s="154"/>
      <c r="BG252" s="154"/>
      <c r="BH252" s="154"/>
      <c r="BI252" s="154"/>
      <c r="BJ252" s="154"/>
      <c r="BK252" s="154"/>
      <c r="BL252" s="154"/>
      <c r="BM252" s="154"/>
      <c r="BN252" s="154"/>
      <c r="BO252" s="154"/>
      <c r="BP252" s="154"/>
      <c r="BQ252" s="154"/>
      <c r="BR252" s="154"/>
      <c r="BS252" s="154"/>
      <c r="BT252" s="154"/>
      <c r="BU252" s="154"/>
      <c r="BV252" s="154"/>
      <c r="BW252" s="154"/>
      <c r="BX252" s="154"/>
      <c r="BY252" s="154"/>
      <c r="BZ252" s="154"/>
      <c r="CA252" s="154"/>
      <c r="CB252" s="154"/>
      <c r="CC252" s="154"/>
      <c r="CD252" s="154"/>
      <c r="CE252" s="154"/>
      <c r="CF252" s="150">
        <f t="shared" ref="CF252" si="662">SUM(CI252:DM252)</f>
        <v>0</v>
      </c>
      <c r="CG252" s="150">
        <f>SUM(CI253:DM253)</f>
        <v>0</v>
      </c>
      <c r="CH252" s="152" t="e">
        <f>CG252/CF252</f>
        <v>#DIV/0!</v>
      </c>
      <c r="CI252" s="154"/>
      <c r="CJ252" s="154"/>
      <c r="CK252" s="154"/>
      <c r="CL252" s="154"/>
      <c r="CM252" s="154"/>
      <c r="CN252" s="154"/>
      <c r="CO252" s="154"/>
      <c r="CP252" s="158"/>
      <c r="CQ252" s="158"/>
      <c r="CR252" s="158"/>
      <c r="CS252" s="158"/>
      <c r="CT252" s="158"/>
      <c r="CU252" s="158"/>
      <c r="CV252" s="158"/>
      <c r="CW252" s="154"/>
      <c r="CX252" s="154"/>
      <c r="CY252" s="154"/>
      <c r="CZ252" s="154"/>
      <c r="DA252" s="154"/>
      <c r="DB252" s="154"/>
      <c r="DC252" s="154"/>
      <c r="DD252" s="154"/>
      <c r="DE252" s="154"/>
      <c r="DF252" s="154"/>
      <c r="DG252" s="154"/>
      <c r="DH252" s="154"/>
      <c r="DI252" s="154"/>
      <c r="DJ252" s="154"/>
      <c r="DK252" s="154"/>
      <c r="DL252" s="154"/>
      <c r="DM252" s="154"/>
      <c r="DN252" s="150">
        <f t="shared" ref="DN252" si="663">SUM(DQ252:ER252)</f>
        <v>0</v>
      </c>
      <c r="DO252" s="150">
        <v>1</v>
      </c>
      <c r="DP252" s="152" t="e">
        <f t="shared" si="589"/>
        <v>#DIV/0!</v>
      </c>
      <c r="DQ252" s="154"/>
      <c r="DR252" s="154"/>
      <c r="DS252" s="154"/>
      <c r="DT252" s="154"/>
      <c r="DU252" s="154"/>
      <c r="DV252" s="154"/>
      <c r="DW252" s="154"/>
      <c r="DX252" s="154"/>
      <c r="DY252" s="154"/>
      <c r="DZ252" s="154"/>
      <c r="EA252" s="154"/>
      <c r="EB252" s="154"/>
      <c r="EC252" s="154"/>
      <c r="ED252" s="154"/>
      <c r="EE252" s="154"/>
      <c r="EF252" s="154"/>
      <c r="EG252" s="154"/>
      <c r="EH252" s="154"/>
      <c r="EI252" s="154"/>
      <c r="EJ252" s="154"/>
      <c r="EK252" s="154"/>
      <c r="EL252" s="154"/>
      <c r="EM252" s="154"/>
      <c r="EN252" s="154"/>
      <c r="EO252" s="154"/>
      <c r="EP252" s="154"/>
      <c r="EQ252" s="154"/>
      <c r="ER252" s="154"/>
      <c r="ES252" s="150">
        <f t="shared" ca="1" si="625"/>
        <v>0</v>
      </c>
      <c r="ET252" s="150">
        <f t="shared" si="626"/>
        <v>0</v>
      </c>
      <c r="EU252" s="152" t="e">
        <f t="shared" ca="1" si="627"/>
        <v>#DIV/0!</v>
      </c>
      <c r="EV252" s="154"/>
      <c r="EW252" s="160"/>
      <c r="EX252" s="154"/>
      <c r="EY252" s="154"/>
      <c r="EZ252" s="154"/>
      <c r="FA252" s="154"/>
      <c r="FB252" s="154"/>
      <c r="FC252" s="154"/>
      <c r="FD252" s="154"/>
      <c r="FE252" s="154"/>
      <c r="FF252" s="154"/>
      <c r="FG252" s="154"/>
      <c r="FH252" s="154"/>
      <c r="FI252" s="154"/>
      <c r="FJ252" s="154"/>
      <c r="FK252" s="154"/>
      <c r="FL252" s="154"/>
      <c r="FM252" s="154"/>
      <c r="FN252" s="154"/>
      <c r="FO252" s="154"/>
      <c r="FP252" s="154"/>
      <c r="FQ252" s="154"/>
      <c r="FR252" s="154"/>
      <c r="FS252" s="154"/>
      <c r="FT252" s="154"/>
      <c r="FU252" s="154"/>
      <c r="FV252" s="154"/>
      <c r="FW252" s="154"/>
      <c r="FX252" s="154"/>
      <c r="FY252" s="154"/>
      <c r="FZ252" s="154"/>
      <c r="GA252" s="150">
        <f t="shared" ref="GA252" ca="1" si="664">SUMIF($GD$8:$HG$9,$O$5,GD252:HG252)</f>
        <v>0</v>
      </c>
      <c r="GB252" s="150">
        <f t="shared" ref="GB252" si="665">SUM(GD253:HG253)</f>
        <v>0</v>
      </c>
      <c r="GC252" s="152" t="e">
        <f t="shared" ref="GC252" ca="1" si="666">GB252/GA252</f>
        <v>#DIV/0!</v>
      </c>
      <c r="GD252" s="154"/>
      <c r="GE252" s="154"/>
      <c r="GF252" s="154"/>
      <c r="GG252" s="154"/>
      <c r="GH252" s="154"/>
      <c r="GI252" s="154"/>
      <c r="GJ252" s="154"/>
      <c r="GK252" s="154"/>
      <c r="GL252" s="154"/>
      <c r="GM252" s="154"/>
      <c r="GN252" s="154"/>
      <c r="GO252" s="154"/>
      <c r="GP252" s="154"/>
      <c r="GQ252" s="154"/>
      <c r="GR252" s="154"/>
      <c r="GS252" s="154"/>
      <c r="GT252" s="154"/>
      <c r="GU252" s="154"/>
      <c r="GV252" s="154"/>
      <c r="GW252" s="154"/>
      <c r="GX252" s="154"/>
      <c r="GY252" s="154"/>
      <c r="GZ252" s="154"/>
      <c r="HA252" s="154"/>
      <c r="HB252" s="154"/>
      <c r="HC252" s="154"/>
      <c r="HD252" s="154"/>
      <c r="HE252" s="154"/>
      <c r="HF252" s="154"/>
      <c r="HG252" s="154"/>
      <c r="HH252" s="150"/>
      <c r="HI252" s="150">
        <v>0</v>
      </c>
      <c r="HJ252" s="154"/>
      <c r="HK252" s="154"/>
      <c r="HL252" s="154"/>
      <c r="HM252" s="154"/>
      <c r="HN252" s="154"/>
      <c r="HO252" s="154"/>
      <c r="HP252" s="154"/>
      <c r="HQ252" s="154"/>
      <c r="HR252" s="154"/>
      <c r="HS252" s="154"/>
      <c r="HT252" s="154"/>
      <c r="HU252" s="154"/>
      <c r="HV252" s="154"/>
      <c r="HW252" s="154"/>
      <c r="HX252" s="154"/>
      <c r="HY252" s="154"/>
      <c r="HZ252" s="154"/>
      <c r="IA252" s="154"/>
      <c r="IB252" s="154"/>
      <c r="IC252" s="154"/>
      <c r="ID252" s="154"/>
      <c r="IE252" s="154"/>
      <c r="IF252" s="154"/>
      <c r="IG252" s="154"/>
      <c r="IH252" s="154"/>
      <c r="II252" s="154"/>
      <c r="IJ252" s="154"/>
      <c r="IK252" s="154"/>
      <c r="IL252" s="154"/>
      <c r="IM252" s="154"/>
      <c r="IN252" s="154"/>
      <c r="IO252" s="154"/>
      <c r="IP252" s="150"/>
      <c r="IQ252" s="150">
        <v>0</v>
      </c>
      <c r="IR252" s="154"/>
      <c r="IS252" s="154"/>
      <c r="IT252" s="154"/>
      <c r="IU252" s="154"/>
      <c r="IV252" s="154"/>
      <c r="IW252" s="154"/>
      <c r="IX252" s="154"/>
      <c r="IY252" s="154"/>
      <c r="IZ252" s="154"/>
      <c r="JA252" s="154"/>
      <c r="JB252" s="154"/>
      <c r="JC252" s="154"/>
      <c r="JD252" s="154"/>
      <c r="JE252" s="154"/>
      <c r="JF252" s="154"/>
      <c r="JG252" s="154"/>
      <c r="JH252" s="154"/>
      <c r="JI252" s="154"/>
      <c r="JJ252" s="154"/>
      <c r="JK252" s="154"/>
      <c r="JL252" s="154"/>
      <c r="JM252" s="154"/>
      <c r="JN252" s="154"/>
      <c r="JO252" s="154"/>
      <c r="JP252" s="154"/>
      <c r="JQ252" s="154"/>
      <c r="JR252" s="154"/>
      <c r="JS252" s="154"/>
      <c r="JT252" s="154"/>
      <c r="JU252" s="154"/>
      <c r="JV252" s="154"/>
      <c r="JW252" s="150"/>
      <c r="JX252" s="150">
        <v>0</v>
      </c>
      <c r="JY252" s="154"/>
      <c r="JZ252" s="154"/>
      <c r="KA252" s="154"/>
      <c r="KB252" s="154"/>
      <c r="KC252" s="154"/>
      <c r="KD252" s="154"/>
      <c r="KE252" s="154"/>
      <c r="KF252" s="154"/>
      <c r="KG252" s="154"/>
      <c r="KH252" s="154"/>
      <c r="KI252" s="154"/>
      <c r="KJ252" s="154"/>
      <c r="KK252" s="154"/>
      <c r="KL252" s="154"/>
      <c r="KM252" s="154"/>
      <c r="KN252" s="154"/>
      <c r="KO252" s="154"/>
      <c r="KP252" s="154"/>
      <c r="KQ252" s="154"/>
      <c r="KR252" s="154"/>
      <c r="KS252" s="154"/>
      <c r="KT252" s="154"/>
      <c r="KU252" s="154"/>
      <c r="KV252" s="154"/>
      <c r="KW252" s="154"/>
      <c r="KX252" s="154"/>
      <c r="KY252" s="154"/>
      <c r="KZ252" s="154"/>
      <c r="LA252" s="154"/>
      <c r="LB252" s="154"/>
      <c r="LC252" s="154"/>
      <c r="LD252" s="154"/>
      <c r="LE252" s="150"/>
      <c r="LF252" s="150">
        <v>0</v>
      </c>
      <c r="LG252" s="154"/>
      <c r="LH252" s="154"/>
      <c r="LI252" s="154"/>
      <c r="LJ252" s="154"/>
      <c r="LK252" s="154"/>
      <c r="LL252" s="154"/>
      <c r="LM252" s="154"/>
      <c r="LN252" s="154"/>
      <c r="LO252" s="154"/>
      <c r="LP252" s="154"/>
      <c r="LQ252" s="154"/>
      <c r="LR252" s="154"/>
      <c r="LS252" s="154"/>
      <c r="LT252" s="154"/>
      <c r="LU252" s="154"/>
      <c r="LV252" s="154"/>
      <c r="LW252" s="154"/>
      <c r="LX252" s="154"/>
      <c r="LY252" s="154"/>
      <c r="LZ252" s="154"/>
      <c r="MA252" s="154"/>
      <c r="MB252" s="154"/>
      <c r="MC252" s="154"/>
      <c r="MD252" s="154"/>
      <c r="ME252" s="154"/>
      <c r="MF252" s="154"/>
      <c r="MG252" s="154"/>
      <c r="MH252" s="154"/>
      <c r="MI252" s="154"/>
      <c r="MJ252" s="154"/>
      <c r="MK252" s="154"/>
      <c r="ML252" s="154"/>
    </row>
    <row r="253" spans="1:350" s="41" customFormat="1" ht="14.25" hidden="1" customHeight="1" outlineLevel="3" x14ac:dyDescent="0.25">
      <c r="A253" s="221"/>
      <c r="B253" s="176"/>
      <c r="C253" s="286"/>
      <c r="D253" s="176"/>
      <c r="E253" s="176"/>
      <c r="F253" s="176"/>
      <c r="G253" s="176"/>
      <c r="H253" s="171"/>
      <c r="I253" s="171"/>
      <c r="J253" s="213"/>
      <c r="K253" s="213"/>
      <c r="L253" s="173"/>
      <c r="M253" s="173"/>
      <c r="N253" s="184"/>
      <c r="O253" s="155"/>
      <c r="P253" s="155"/>
      <c r="Q253" s="151"/>
      <c r="R253" s="151"/>
      <c r="S253" s="153"/>
      <c r="T253" s="155"/>
      <c r="U253" s="155"/>
      <c r="V253" s="155"/>
      <c r="W253" s="155"/>
      <c r="X253" s="155"/>
      <c r="Y253" s="155"/>
      <c r="Z253" s="155"/>
      <c r="AA253" s="155"/>
      <c r="AB253" s="155"/>
      <c r="AC253" s="155"/>
      <c r="AD253" s="155"/>
      <c r="AE253" s="155"/>
      <c r="AF253" s="155"/>
      <c r="AG253" s="155"/>
      <c r="AH253" s="155"/>
      <c r="AI253" s="155"/>
      <c r="AJ253" s="155"/>
      <c r="AK253" s="155"/>
      <c r="AL253" s="155"/>
      <c r="AM253" s="155"/>
      <c r="AN253" s="155"/>
      <c r="AO253" s="155"/>
      <c r="AP253" s="155"/>
      <c r="AQ253" s="155"/>
      <c r="AR253" s="155"/>
      <c r="AS253" s="155"/>
      <c r="AT253" s="155"/>
      <c r="AU253" s="155"/>
      <c r="AV253" s="155"/>
      <c r="AW253" s="155"/>
      <c r="AX253" s="151"/>
      <c r="AY253" s="151"/>
      <c r="AZ253" s="153"/>
      <c r="BA253" s="155"/>
      <c r="BB253" s="155"/>
      <c r="BC253" s="155"/>
      <c r="BD253" s="155"/>
      <c r="BE253" s="155"/>
      <c r="BF253" s="155"/>
      <c r="BG253" s="155"/>
      <c r="BH253" s="155"/>
      <c r="BI253" s="155"/>
      <c r="BJ253" s="155"/>
      <c r="BK253" s="155"/>
      <c r="BL253" s="155"/>
      <c r="BM253" s="155"/>
      <c r="BN253" s="155"/>
      <c r="BO253" s="155"/>
      <c r="BP253" s="155"/>
      <c r="BQ253" s="155"/>
      <c r="BR253" s="155"/>
      <c r="BS253" s="155"/>
      <c r="BT253" s="155"/>
      <c r="BU253" s="155"/>
      <c r="BV253" s="155"/>
      <c r="BW253" s="155"/>
      <c r="BX253" s="155"/>
      <c r="BY253" s="155"/>
      <c r="BZ253" s="155"/>
      <c r="CA253" s="155"/>
      <c r="CB253" s="155"/>
      <c r="CC253" s="155"/>
      <c r="CD253" s="155"/>
      <c r="CE253" s="155"/>
      <c r="CF253" s="151"/>
      <c r="CG253" s="151"/>
      <c r="CH253" s="153"/>
      <c r="CI253" s="155"/>
      <c r="CJ253" s="155"/>
      <c r="CK253" s="155"/>
      <c r="CL253" s="155"/>
      <c r="CM253" s="155"/>
      <c r="CN253" s="155"/>
      <c r="CO253" s="155"/>
      <c r="CP253" s="159"/>
      <c r="CQ253" s="159"/>
      <c r="CR253" s="159"/>
      <c r="CS253" s="159"/>
      <c r="CT253" s="159"/>
      <c r="CU253" s="159"/>
      <c r="CV253" s="159"/>
      <c r="CW253" s="155"/>
      <c r="CX253" s="155"/>
      <c r="CY253" s="155"/>
      <c r="CZ253" s="155"/>
      <c r="DA253" s="155"/>
      <c r="DB253" s="155"/>
      <c r="DC253" s="155"/>
      <c r="DD253" s="155"/>
      <c r="DE253" s="155"/>
      <c r="DF253" s="155"/>
      <c r="DG253" s="155"/>
      <c r="DH253" s="155"/>
      <c r="DI253" s="155"/>
      <c r="DJ253" s="155"/>
      <c r="DK253" s="155"/>
      <c r="DL253" s="155"/>
      <c r="DM253" s="155"/>
      <c r="DN253" s="151"/>
      <c r="DO253" s="151"/>
      <c r="DP253" s="153"/>
      <c r="DQ253" s="155"/>
      <c r="DR253" s="155"/>
      <c r="DS253" s="155"/>
      <c r="DT253" s="155"/>
      <c r="DU253" s="155"/>
      <c r="DV253" s="155"/>
      <c r="DW253" s="155"/>
      <c r="DX253" s="155"/>
      <c r="DY253" s="155"/>
      <c r="DZ253" s="155"/>
      <c r="EA253" s="155"/>
      <c r="EB253" s="155"/>
      <c r="EC253" s="155"/>
      <c r="ED253" s="155"/>
      <c r="EE253" s="155"/>
      <c r="EF253" s="155"/>
      <c r="EG253" s="155"/>
      <c r="EH253" s="155"/>
      <c r="EI253" s="155"/>
      <c r="EJ253" s="155"/>
      <c r="EK253" s="155"/>
      <c r="EL253" s="155"/>
      <c r="EM253" s="155"/>
      <c r="EN253" s="155"/>
      <c r="EO253" s="155"/>
      <c r="EP253" s="155"/>
      <c r="EQ253" s="155"/>
      <c r="ER253" s="155"/>
      <c r="ES253" s="151"/>
      <c r="ET253" s="151"/>
      <c r="EU253" s="153"/>
      <c r="EV253" s="155"/>
      <c r="EW253" s="161"/>
      <c r="EX253" s="155"/>
      <c r="EY253" s="155"/>
      <c r="EZ253" s="155"/>
      <c r="FA253" s="155"/>
      <c r="FB253" s="155"/>
      <c r="FC253" s="155"/>
      <c r="FD253" s="155"/>
      <c r="FE253" s="155"/>
      <c r="FF253" s="155"/>
      <c r="FG253" s="155"/>
      <c r="FH253" s="155"/>
      <c r="FI253" s="155"/>
      <c r="FJ253" s="155"/>
      <c r="FK253" s="155"/>
      <c r="FL253" s="155"/>
      <c r="FM253" s="155"/>
      <c r="FN253" s="155"/>
      <c r="FO253" s="155"/>
      <c r="FP253" s="155"/>
      <c r="FQ253" s="155"/>
      <c r="FR253" s="155"/>
      <c r="FS253" s="155"/>
      <c r="FT253" s="155"/>
      <c r="FU253" s="155"/>
      <c r="FV253" s="155"/>
      <c r="FW253" s="155"/>
      <c r="FX253" s="155"/>
      <c r="FY253" s="155"/>
      <c r="FZ253" s="155"/>
      <c r="GA253" s="151"/>
      <c r="GB253" s="151"/>
      <c r="GC253" s="153"/>
      <c r="GD253" s="155"/>
      <c r="GE253" s="155"/>
      <c r="GF253" s="155"/>
      <c r="GG253" s="155"/>
      <c r="GH253" s="155"/>
      <c r="GI253" s="155"/>
      <c r="GJ253" s="155"/>
      <c r="GK253" s="155"/>
      <c r="GL253" s="155"/>
      <c r="GM253" s="155"/>
      <c r="GN253" s="155"/>
      <c r="GO253" s="155"/>
      <c r="GP253" s="155"/>
      <c r="GQ253" s="155"/>
      <c r="GR253" s="155"/>
      <c r="GS253" s="155"/>
      <c r="GT253" s="155"/>
      <c r="GU253" s="155"/>
      <c r="GV253" s="155"/>
      <c r="GW253" s="155"/>
      <c r="GX253" s="155"/>
      <c r="GY253" s="155"/>
      <c r="GZ253" s="155"/>
      <c r="HA253" s="155"/>
      <c r="HB253" s="155"/>
      <c r="HC253" s="155"/>
      <c r="HD253" s="155"/>
      <c r="HE253" s="155"/>
      <c r="HF253" s="155"/>
      <c r="HG253" s="155"/>
      <c r="HH253" s="151"/>
      <c r="HI253" s="151"/>
      <c r="HJ253" s="155"/>
      <c r="HK253" s="155"/>
      <c r="HL253" s="155"/>
      <c r="HM253" s="155"/>
      <c r="HN253" s="155"/>
      <c r="HO253" s="155"/>
      <c r="HP253" s="155"/>
      <c r="HQ253" s="155"/>
      <c r="HR253" s="155"/>
      <c r="HS253" s="155"/>
      <c r="HT253" s="155"/>
      <c r="HU253" s="155"/>
      <c r="HV253" s="155"/>
      <c r="HW253" s="155"/>
      <c r="HX253" s="155"/>
      <c r="HY253" s="155"/>
      <c r="HZ253" s="155"/>
      <c r="IA253" s="155"/>
      <c r="IB253" s="155"/>
      <c r="IC253" s="155"/>
      <c r="ID253" s="155"/>
      <c r="IE253" s="155"/>
      <c r="IF253" s="155"/>
      <c r="IG253" s="155"/>
      <c r="IH253" s="155"/>
      <c r="II253" s="155"/>
      <c r="IJ253" s="155"/>
      <c r="IK253" s="155"/>
      <c r="IL253" s="155"/>
      <c r="IM253" s="155"/>
      <c r="IN253" s="155"/>
      <c r="IO253" s="155"/>
      <c r="IP253" s="151"/>
      <c r="IQ253" s="151"/>
      <c r="IR253" s="155"/>
      <c r="IS253" s="155"/>
      <c r="IT253" s="155"/>
      <c r="IU253" s="155"/>
      <c r="IV253" s="155"/>
      <c r="IW253" s="155"/>
      <c r="IX253" s="155"/>
      <c r="IY253" s="155"/>
      <c r="IZ253" s="155"/>
      <c r="JA253" s="155"/>
      <c r="JB253" s="155"/>
      <c r="JC253" s="155"/>
      <c r="JD253" s="155"/>
      <c r="JE253" s="155"/>
      <c r="JF253" s="155"/>
      <c r="JG253" s="155"/>
      <c r="JH253" s="155"/>
      <c r="JI253" s="155"/>
      <c r="JJ253" s="155"/>
      <c r="JK253" s="155"/>
      <c r="JL253" s="155"/>
      <c r="JM253" s="155"/>
      <c r="JN253" s="155"/>
      <c r="JO253" s="155"/>
      <c r="JP253" s="155"/>
      <c r="JQ253" s="155"/>
      <c r="JR253" s="155"/>
      <c r="JS253" s="155"/>
      <c r="JT253" s="155"/>
      <c r="JU253" s="155"/>
      <c r="JV253" s="155"/>
      <c r="JW253" s="151"/>
      <c r="JX253" s="151"/>
      <c r="JY253" s="155"/>
      <c r="JZ253" s="155"/>
      <c r="KA253" s="155"/>
      <c r="KB253" s="155"/>
      <c r="KC253" s="155"/>
      <c r="KD253" s="155"/>
      <c r="KE253" s="155"/>
      <c r="KF253" s="155"/>
      <c r="KG253" s="155"/>
      <c r="KH253" s="155"/>
      <c r="KI253" s="155"/>
      <c r="KJ253" s="155"/>
      <c r="KK253" s="155"/>
      <c r="KL253" s="155"/>
      <c r="KM253" s="155"/>
      <c r="KN253" s="155"/>
      <c r="KO253" s="155"/>
      <c r="KP253" s="155"/>
      <c r="KQ253" s="155"/>
      <c r="KR253" s="155"/>
      <c r="KS253" s="155"/>
      <c r="KT253" s="155"/>
      <c r="KU253" s="155"/>
      <c r="KV253" s="155"/>
      <c r="KW253" s="155"/>
      <c r="KX253" s="155"/>
      <c r="KY253" s="155"/>
      <c r="KZ253" s="155"/>
      <c r="LA253" s="155"/>
      <c r="LB253" s="155"/>
      <c r="LC253" s="155"/>
      <c r="LD253" s="155"/>
      <c r="LE253" s="151"/>
      <c r="LF253" s="151"/>
      <c r="LG253" s="155"/>
      <c r="LH253" s="155"/>
      <c r="LI253" s="155"/>
      <c r="LJ253" s="155"/>
      <c r="LK253" s="155"/>
      <c r="LL253" s="155"/>
      <c r="LM253" s="155"/>
      <c r="LN253" s="155"/>
      <c r="LO253" s="155"/>
      <c r="LP253" s="155"/>
      <c r="LQ253" s="155"/>
      <c r="LR253" s="155"/>
      <c r="LS253" s="155"/>
      <c r="LT253" s="155"/>
      <c r="LU253" s="155"/>
      <c r="LV253" s="155"/>
      <c r="LW253" s="155"/>
      <c r="LX253" s="155"/>
      <c r="LY253" s="155"/>
      <c r="LZ253" s="155"/>
      <c r="MA253" s="155"/>
      <c r="MB253" s="155"/>
      <c r="MC253" s="155"/>
      <c r="MD253" s="155"/>
      <c r="ME253" s="155"/>
      <c r="MF253" s="155"/>
      <c r="MG253" s="155"/>
      <c r="MH253" s="155"/>
      <c r="MI253" s="155"/>
      <c r="MJ253" s="155"/>
      <c r="MK253" s="155"/>
      <c r="ML253" s="155"/>
    </row>
    <row r="254" spans="1:350" ht="13.9" hidden="1" customHeight="1" outlineLevel="3" x14ac:dyDescent="0.2">
      <c r="A254" s="185" t="s">
        <v>200</v>
      </c>
      <c r="B254" s="218" t="s">
        <v>804</v>
      </c>
      <c r="C254" s="214" t="s">
        <v>99</v>
      </c>
      <c r="D254" s="216">
        <v>4</v>
      </c>
      <c r="E254" s="175"/>
      <c r="F254" s="175">
        <f>D254-E254</f>
        <v>4</v>
      </c>
      <c r="G254" s="175" t="s">
        <v>847</v>
      </c>
      <c r="H254" s="170" t="s">
        <v>856</v>
      </c>
      <c r="I254" s="170" t="s">
        <v>859</v>
      </c>
      <c r="J254" s="212">
        <f ca="1">E254+Q254+AX254+CF254+DN254+ES254+GA254+HH254+IP254+JW254+LE254</f>
        <v>4</v>
      </c>
      <c r="K254" s="212">
        <v>4</v>
      </c>
      <c r="L254" s="172">
        <f ca="1">K254/J254</f>
        <v>1</v>
      </c>
      <c r="M254" s="172">
        <f>K254/D254</f>
        <v>1</v>
      </c>
      <c r="N254" s="183">
        <f ca="1">SUMIF($EV$8:$FZ$9,$O$5,$EV255:$FZ255)-SUMIF($EV$8:$FZ$9,$Q$5,$EV255:$FZ255)</f>
        <v>0</v>
      </c>
      <c r="O254" s="156"/>
      <c r="P254" s="16" t="s">
        <v>25</v>
      </c>
      <c r="Q254" s="150">
        <v>0</v>
      </c>
      <c r="R254" s="150">
        <v>0</v>
      </c>
      <c r="S254" s="152" t="e">
        <v>#DIV/0!</v>
      </c>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50">
        <f t="shared" ca="1" si="631"/>
        <v>0</v>
      </c>
      <c r="AY254" s="150">
        <f>SUM(BA255:CE255)</f>
        <v>0</v>
      </c>
      <c r="AZ254" s="152" t="e">
        <f ca="1">AY254/AX254</f>
        <v>#DIV/0!</v>
      </c>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50">
        <f t="shared" ref="CF254" si="667">SUM(CI254:DM254)</f>
        <v>4</v>
      </c>
      <c r="CG254" s="150">
        <f>SUM(CI255:DM255)</f>
        <v>0</v>
      </c>
      <c r="CH254" s="152">
        <f>CG254/CF254</f>
        <v>0</v>
      </c>
      <c r="CI254" s="129"/>
      <c r="CJ254" s="129"/>
      <c r="CK254" s="129"/>
      <c r="CL254" s="129"/>
      <c r="CM254" s="129"/>
      <c r="CN254" s="129"/>
      <c r="CO254" s="129"/>
      <c r="CP254" s="101"/>
      <c r="CQ254" s="101"/>
      <c r="CR254" s="101"/>
      <c r="CS254" s="101"/>
      <c r="CT254" s="101"/>
      <c r="CU254" s="101"/>
      <c r="CV254" s="101"/>
      <c r="CW254" s="101"/>
      <c r="CX254" s="129"/>
      <c r="CY254" s="129">
        <v>2</v>
      </c>
      <c r="CZ254" s="129">
        <v>2</v>
      </c>
      <c r="DA254" s="129"/>
      <c r="DB254" s="129"/>
      <c r="DC254" s="129"/>
      <c r="DD254" s="129"/>
      <c r="DE254" s="129"/>
      <c r="DF254" s="129"/>
      <c r="DG254" s="129"/>
      <c r="DH254" s="129"/>
      <c r="DI254" s="129"/>
      <c r="DJ254" s="129"/>
      <c r="DK254" s="129"/>
      <c r="DL254" s="129"/>
      <c r="DM254" s="129"/>
      <c r="DN254" s="150">
        <f t="shared" ref="DN254" si="668">SUM(DQ254:ER254)</f>
        <v>0</v>
      </c>
      <c r="DO254" s="150">
        <f>SUM(DQ255:ER255)</f>
        <v>0</v>
      </c>
      <c r="DP254" s="152" t="e">
        <f t="shared" si="589"/>
        <v>#DIV/0!</v>
      </c>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50">
        <f t="shared" ca="1" si="625"/>
        <v>0</v>
      </c>
      <c r="ET254" s="150">
        <f t="shared" si="626"/>
        <v>0</v>
      </c>
      <c r="EU254" s="152" t="e">
        <f t="shared" ca="1" si="627"/>
        <v>#DIV/0!</v>
      </c>
      <c r="EV254" s="16"/>
      <c r="EW254" s="67"/>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50">
        <f t="shared" ref="GA254" ca="1" si="669">SUMIF($GD$8:$HG$9,$O$5,GD254:HG254)</f>
        <v>0</v>
      </c>
      <c r="GB254" s="150">
        <f t="shared" ref="GB254" si="670">SUM(GD255:HG255)</f>
        <v>0</v>
      </c>
      <c r="GC254" s="152" t="e">
        <f t="shared" ref="GC254" ca="1" si="671">GB254/GA254</f>
        <v>#DIV/0!</v>
      </c>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50"/>
      <c r="HI254" s="150">
        <v>0</v>
      </c>
      <c r="HJ254" s="152" t="e">
        <v>#DIV/0!</v>
      </c>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50"/>
      <c r="IQ254" s="150">
        <v>0</v>
      </c>
      <c r="IR254" s="152" t="e">
        <v>#DIV/0!</v>
      </c>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c r="JP254" s="16"/>
      <c r="JQ254" s="16"/>
      <c r="JR254" s="16"/>
      <c r="JS254" s="16"/>
      <c r="JT254" s="16"/>
      <c r="JU254" s="23"/>
      <c r="JV254" s="16"/>
      <c r="JW254" s="150"/>
      <c r="JX254" s="150">
        <v>0</v>
      </c>
      <c r="JY254" s="152" t="e">
        <v>#DIV/0!</v>
      </c>
      <c r="JZ254" s="16"/>
      <c r="KA254" s="16"/>
      <c r="KB254" s="16"/>
      <c r="KC254" s="16"/>
      <c r="KD254" s="16"/>
      <c r="KE254" s="16"/>
      <c r="KF254" s="16"/>
      <c r="KG254" s="16"/>
      <c r="KH254" s="16"/>
      <c r="KI254" s="16"/>
      <c r="KJ254" s="16"/>
      <c r="KK254" s="16"/>
      <c r="KL254" s="16"/>
      <c r="KM254" s="16"/>
      <c r="KN254" s="16"/>
      <c r="KO254" s="16"/>
      <c r="KP254" s="16"/>
      <c r="KQ254" s="16"/>
      <c r="KR254" s="16"/>
      <c r="KS254" s="16"/>
      <c r="KT254" s="16"/>
      <c r="KU254" s="16"/>
      <c r="KV254" s="16"/>
      <c r="KW254" s="16"/>
      <c r="KX254" s="16"/>
      <c r="KY254" s="16"/>
      <c r="KZ254" s="16"/>
      <c r="LA254" s="16"/>
      <c r="LB254" s="16"/>
      <c r="LC254" s="16"/>
      <c r="LD254" s="16"/>
      <c r="LE254" s="150"/>
      <c r="LF254" s="150">
        <v>0</v>
      </c>
      <c r="LG254" s="152" t="e">
        <v>#DIV/0!</v>
      </c>
      <c r="LH254" s="16"/>
      <c r="LI254" s="16"/>
      <c r="LJ254" s="16"/>
      <c r="LK254" s="16"/>
      <c r="LL254" s="16"/>
      <c r="LM254" s="16"/>
      <c r="LN254" s="16"/>
      <c r="LO254" s="16"/>
      <c r="LP254" s="16"/>
      <c r="LQ254" s="16"/>
      <c r="LR254" s="16"/>
      <c r="LS254" s="16"/>
      <c r="LT254" s="16"/>
      <c r="LU254" s="16"/>
      <c r="LV254" s="16"/>
      <c r="LW254" s="16"/>
      <c r="LX254" s="16"/>
      <c r="LY254" s="16"/>
      <c r="LZ254" s="16"/>
      <c r="MA254" s="16"/>
      <c r="MB254" s="16"/>
      <c r="MC254" s="16"/>
      <c r="MD254" s="16"/>
      <c r="ME254" s="16"/>
      <c r="MF254" s="16"/>
      <c r="MG254" s="16"/>
      <c r="MH254" s="16"/>
      <c r="MI254" s="16"/>
      <c r="MJ254" s="16"/>
      <c r="MK254" s="16"/>
      <c r="ML254" s="16"/>
    </row>
    <row r="255" spans="1:350" ht="13.9" hidden="1" customHeight="1" outlineLevel="3" x14ac:dyDescent="0.2">
      <c r="A255" s="186"/>
      <c r="B255" s="219"/>
      <c r="C255" s="215"/>
      <c r="D255" s="217"/>
      <c r="E255" s="176"/>
      <c r="F255" s="176"/>
      <c r="G255" s="176"/>
      <c r="H255" s="171"/>
      <c r="I255" s="171"/>
      <c r="J255" s="213"/>
      <c r="K255" s="213"/>
      <c r="L255" s="173"/>
      <c r="M255" s="173"/>
      <c r="N255" s="184"/>
      <c r="O255" s="157"/>
      <c r="P255" s="17" t="s">
        <v>26</v>
      </c>
      <c r="Q255" s="151"/>
      <c r="R255" s="151"/>
      <c r="S255" s="153"/>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151"/>
      <c r="AY255" s="151"/>
      <c r="AZ255" s="153"/>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151"/>
      <c r="CG255" s="151"/>
      <c r="CH255" s="153"/>
      <c r="CI255" s="141"/>
      <c r="CJ255" s="141"/>
      <c r="CK255" s="141"/>
      <c r="CL255" s="141"/>
      <c r="CM255" s="141"/>
      <c r="CN255" s="141"/>
      <c r="CO255" s="141"/>
      <c r="CP255" s="95"/>
      <c r="CQ255" s="95"/>
      <c r="CR255" s="95"/>
      <c r="CS255" s="95"/>
      <c r="CT255" s="95"/>
      <c r="CU255" s="95"/>
      <c r="CV255" s="95"/>
      <c r="CW255" s="141"/>
      <c r="CX255" s="141"/>
      <c r="CY255" s="141"/>
      <c r="CZ255" s="141"/>
      <c r="DA255" s="141"/>
      <c r="DB255" s="141"/>
      <c r="DC255" s="141"/>
      <c r="DD255" s="141"/>
      <c r="DE255" s="141"/>
      <c r="DF255" s="141"/>
      <c r="DG255" s="141"/>
      <c r="DH255" s="141"/>
      <c r="DI255" s="141"/>
      <c r="DJ255" s="141"/>
      <c r="DK255" s="141"/>
      <c r="DL255" s="141"/>
      <c r="DM255" s="141"/>
      <c r="DN255" s="151"/>
      <c r="DO255" s="151"/>
      <c r="DP255" s="153"/>
      <c r="DQ255" s="24"/>
      <c r="DR255" s="24"/>
      <c r="DS255" s="24"/>
      <c r="DT255" s="24"/>
      <c r="DU255" s="24"/>
      <c r="DV255" s="24"/>
      <c r="DW255" s="24"/>
      <c r="DX255" s="24"/>
      <c r="DY255" s="24"/>
      <c r="DZ255" s="24"/>
      <c r="EA255" s="24"/>
      <c r="EB255" s="24"/>
      <c r="EC255" s="24"/>
      <c r="ED255" s="24"/>
      <c r="EE255" s="24"/>
      <c r="EF255" s="24"/>
      <c r="EG255" s="24"/>
      <c r="EH255" s="24"/>
      <c r="EI255" s="24"/>
      <c r="EJ255" s="24"/>
      <c r="EK255" s="24"/>
      <c r="EL255" s="24"/>
      <c r="EM255" s="24"/>
      <c r="EN255" s="24"/>
      <c r="EO255" s="24"/>
      <c r="EP255" s="24"/>
      <c r="EQ255" s="24"/>
      <c r="ER255" s="24"/>
      <c r="ES255" s="151"/>
      <c r="ET255" s="151"/>
      <c r="EU255" s="153"/>
      <c r="EV255" s="24"/>
      <c r="EW255" s="125"/>
      <c r="EX255" s="24"/>
      <c r="EY255" s="24"/>
      <c r="EZ255" s="24"/>
      <c r="FA255" s="24"/>
      <c r="FB255" s="24"/>
      <c r="FC255" s="24"/>
      <c r="FD255" s="24"/>
      <c r="FE255" s="24"/>
      <c r="FF255" s="24"/>
      <c r="FG255" s="24"/>
      <c r="FH255" s="24"/>
      <c r="FI255" s="24"/>
      <c r="FJ255" s="24"/>
      <c r="FK255" s="24"/>
      <c r="FL255" s="24"/>
      <c r="FM255" s="24"/>
      <c r="FN255" s="24"/>
      <c r="FO255" s="24"/>
      <c r="FP255" s="24"/>
      <c r="FQ255" s="24"/>
      <c r="FR255" s="24"/>
      <c r="FS255" s="24"/>
      <c r="FT255" s="24"/>
      <c r="FU255" s="24"/>
      <c r="FV255" s="24"/>
      <c r="FW255" s="24"/>
      <c r="FX255" s="24"/>
      <c r="FY255" s="24"/>
      <c r="FZ255" s="24"/>
      <c r="GA255" s="151"/>
      <c r="GB255" s="151"/>
      <c r="GC255" s="153"/>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24"/>
      <c r="HA255" s="24"/>
      <c r="HB255" s="24"/>
      <c r="HC255" s="24"/>
      <c r="HD255" s="24"/>
      <c r="HE255" s="24"/>
      <c r="HF255" s="24"/>
      <c r="HG255" s="24"/>
      <c r="HH255" s="151"/>
      <c r="HI255" s="151"/>
      <c r="HJ255" s="153"/>
      <c r="HK255" s="24"/>
      <c r="HL255" s="24"/>
      <c r="HM255" s="24"/>
      <c r="HN255" s="24"/>
      <c r="HO255" s="24"/>
      <c r="HP255" s="24"/>
      <c r="HQ255" s="24"/>
      <c r="HR255" s="24"/>
      <c r="HS255" s="24"/>
      <c r="HT255" s="24"/>
      <c r="HU255" s="24"/>
      <c r="HV255" s="24"/>
      <c r="HW255" s="24"/>
      <c r="HX255" s="24"/>
      <c r="HY255" s="24"/>
      <c r="HZ255" s="24"/>
      <c r="IA255" s="24"/>
      <c r="IB255" s="24"/>
      <c r="IC255" s="24"/>
      <c r="ID255" s="24"/>
      <c r="IE255" s="24"/>
      <c r="IF255" s="24"/>
      <c r="IG255" s="24"/>
      <c r="IH255" s="24"/>
      <c r="II255" s="24"/>
      <c r="IJ255" s="24"/>
      <c r="IK255" s="24"/>
      <c r="IL255" s="24"/>
      <c r="IM255" s="24"/>
      <c r="IN255" s="24"/>
      <c r="IO255" s="24"/>
      <c r="IP255" s="151"/>
      <c r="IQ255" s="151"/>
      <c r="IR255" s="153"/>
      <c r="IS255" s="24"/>
      <c r="IT255" s="24"/>
      <c r="IU255" s="24"/>
      <c r="IV255" s="24"/>
      <c r="IW255" s="24"/>
      <c r="IX255" s="24"/>
      <c r="IY255" s="24"/>
      <c r="IZ255" s="24"/>
      <c r="JA255" s="24"/>
      <c r="JB255" s="24"/>
      <c r="JC255" s="24"/>
      <c r="JD255" s="24"/>
      <c r="JE255" s="24"/>
      <c r="JF255" s="24"/>
      <c r="JG255" s="24"/>
      <c r="JH255" s="24"/>
      <c r="JI255" s="24"/>
      <c r="JJ255" s="24"/>
      <c r="JK255" s="24"/>
      <c r="JL255" s="24"/>
      <c r="JM255" s="24"/>
      <c r="JN255" s="24"/>
      <c r="JO255" s="24"/>
      <c r="JP255" s="24"/>
      <c r="JQ255" s="24"/>
      <c r="JR255" s="24"/>
      <c r="JS255" s="24"/>
      <c r="JT255" s="24"/>
      <c r="JU255" s="25"/>
      <c r="JV255" s="24"/>
      <c r="JW255" s="151"/>
      <c r="JX255" s="151"/>
      <c r="JY255" s="153"/>
      <c r="JZ255" s="24"/>
      <c r="KA255" s="24"/>
      <c r="KB255" s="24"/>
      <c r="KC255" s="24"/>
      <c r="KD255" s="24"/>
      <c r="KE255" s="24"/>
      <c r="KF255" s="24"/>
      <c r="KG255" s="24"/>
      <c r="KH255" s="24"/>
      <c r="KI255" s="24"/>
      <c r="KJ255" s="24"/>
      <c r="KK255" s="24"/>
      <c r="KL255" s="24"/>
      <c r="KM255" s="24"/>
      <c r="KN255" s="24"/>
      <c r="KO255" s="24"/>
      <c r="KP255" s="24"/>
      <c r="KQ255" s="24"/>
      <c r="KR255" s="24"/>
      <c r="KS255" s="24"/>
      <c r="KT255" s="24"/>
      <c r="KU255" s="24"/>
      <c r="KV255" s="24"/>
      <c r="KW255" s="24"/>
      <c r="KX255" s="24"/>
      <c r="KY255" s="24"/>
      <c r="KZ255" s="24"/>
      <c r="LA255" s="24"/>
      <c r="LB255" s="24"/>
      <c r="LC255" s="24"/>
      <c r="LD255" s="24"/>
      <c r="LE255" s="151"/>
      <c r="LF255" s="151"/>
      <c r="LG255" s="153"/>
      <c r="LH255" s="24"/>
      <c r="LI255" s="24"/>
      <c r="LJ255" s="24"/>
      <c r="LK255" s="24"/>
      <c r="LL255" s="24"/>
      <c r="LM255" s="24"/>
      <c r="LN255" s="24"/>
      <c r="LO255" s="24"/>
      <c r="LP255" s="24"/>
      <c r="LQ255" s="24"/>
      <c r="LR255" s="24"/>
      <c r="LS255" s="24"/>
      <c r="LT255" s="24"/>
      <c r="LU255" s="24"/>
      <c r="LV255" s="24"/>
      <c r="LW255" s="24"/>
      <c r="LX255" s="24"/>
      <c r="LY255" s="24"/>
      <c r="LZ255" s="24"/>
      <c r="MA255" s="24"/>
      <c r="MB255" s="24"/>
      <c r="MC255" s="24"/>
      <c r="MD255" s="24"/>
      <c r="ME255" s="24"/>
      <c r="MF255" s="24"/>
      <c r="MG255" s="24"/>
      <c r="MH255" s="24"/>
      <c r="MI255" s="24"/>
      <c r="MJ255" s="24"/>
      <c r="MK255" s="24"/>
      <c r="ML255" s="24"/>
    </row>
    <row r="256" spans="1:350" ht="13.9" hidden="1" customHeight="1" outlineLevel="3" x14ac:dyDescent="0.2">
      <c r="A256" s="185" t="s">
        <v>201</v>
      </c>
      <c r="B256" s="218" t="s">
        <v>1079</v>
      </c>
      <c r="C256" s="214" t="s">
        <v>59</v>
      </c>
      <c r="D256" s="216">
        <v>2</v>
      </c>
      <c r="E256" s="175"/>
      <c r="F256" s="175">
        <f>D256-E256</f>
        <v>2</v>
      </c>
      <c r="G256" s="175" t="s">
        <v>847</v>
      </c>
      <c r="H256" s="170" t="s">
        <v>858</v>
      </c>
      <c r="I256" s="170" t="s">
        <v>890</v>
      </c>
      <c r="J256" s="212">
        <f ca="1">E256+Q256+AX256+CF256+DN256+ES256+GA256+HH256+IP256+JW256+LE256</f>
        <v>2</v>
      </c>
      <c r="K256" s="212">
        <v>2</v>
      </c>
      <c r="L256" s="172">
        <f ca="1">K256/J256</f>
        <v>1</v>
      </c>
      <c r="M256" s="172">
        <f>K256/D256</f>
        <v>1</v>
      </c>
      <c r="N256" s="183">
        <f ca="1">SUMIF($EV$8:$FZ$9,$O$5,$EV257:$FZ257)-SUMIF($EV$8:$FZ$9,$Q$5,$EV257:$FZ257)</f>
        <v>0</v>
      </c>
      <c r="O256" s="156"/>
      <c r="P256" s="16" t="s">
        <v>25</v>
      </c>
      <c r="Q256" s="150">
        <v>0</v>
      </c>
      <c r="R256" s="150">
        <v>0</v>
      </c>
      <c r="S256" s="152" t="e">
        <v>#DIV/0!</v>
      </c>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50">
        <f t="shared" ca="1" si="631"/>
        <v>0</v>
      </c>
      <c r="AY256" s="150">
        <f>SUM(BA257:CE257)</f>
        <v>0</v>
      </c>
      <c r="AZ256" s="152" t="e">
        <f ca="1">AY256/AX256</f>
        <v>#DIV/0!</v>
      </c>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50">
        <f t="shared" ref="CF256" si="672">SUM(CI256:DM256)</f>
        <v>2</v>
      </c>
      <c r="CG256" s="150">
        <f>SUM(CI257:DM257)</f>
        <v>0</v>
      </c>
      <c r="CH256" s="152">
        <f>CG256/CF256</f>
        <v>0</v>
      </c>
      <c r="CI256" s="129"/>
      <c r="CJ256" s="129"/>
      <c r="CK256" s="129"/>
      <c r="CL256" s="129"/>
      <c r="CM256" s="129"/>
      <c r="CN256" s="129"/>
      <c r="CO256" s="129"/>
      <c r="CP256" s="101"/>
      <c r="CQ256" s="101"/>
      <c r="CR256" s="101"/>
      <c r="CS256" s="101"/>
      <c r="CT256" s="101"/>
      <c r="CU256" s="101"/>
      <c r="CV256" s="101"/>
      <c r="CW256" s="129"/>
      <c r="CX256" s="129"/>
      <c r="CY256" s="129"/>
      <c r="CZ256" s="129"/>
      <c r="DA256" s="129"/>
      <c r="DB256" s="129"/>
      <c r="DC256" s="129"/>
      <c r="DD256" s="129">
        <v>1</v>
      </c>
      <c r="DE256" s="129">
        <v>1</v>
      </c>
      <c r="DF256" s="129"/>
      <c r="DG256" s="129"/>
      <c r="DH256" s="129"/>
      <c r="DI256" s="129"/>
      <c r="DJ256" s="129"/>
      <c r="DK256" s="129"/>
      <c r="DL256" s="129"/>
      <c r="DM256" s="129"/>
      <c r="DN256" s="150">
        <f t="shared" ref="DN256" si="673">SUM(DQ256:ER256)</f>
        <v>0</v>
      </c>
      <c r="DO256" s="150">
        <f>SUM(DQ257:ER257)</f>
        <v>0</v>
      </c>
      <c r="DP256" s="152" t="e">
        <f t="shared" si="589"/>
        <v>#DIV/0!</v>
      </c>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c r="EP256" s="16"/>
      <c r="EQ256" s="16"/>
      <c r="ER256" s="16"/>
      <c r="ES256" s="150">
        <f t="shared" ca="1" si="625"/>
        <v>0</v>
      </c>
      <c r="ET256" s="150">
        <f t="shared" si="626"/>
        <v>0</v>
      </c>
      <c r="EU256" s="152" t="e">
        <f t="shared" ca="1" si="627"/>
        <v>#DIV/0!</v>
      </c>
      <c r="EV256" s="16"/>
      <c r="EW256" s="67"/>
      <c r="EX256" s="16"/>
      <c r="EY256" s="16"/>
      <c r="EZ256" s="16"/>
      <c r="FA256" s="16"/>
      <c r="FB256" s="16"/>
      <c r="FC256" s="16"/>
      <c r="FD256" s="16"/>
      <c r="FE256" s="16"/>
      <c r="FF256" s="16"/>
      <c r="FG256" s="16"/>
      <c r="FH256" s="16"/>
      <c r="FI256" s="16"/>
      <c r="FJ256" s="16"/>
      <c r="FK256" s="16"/>
      <c r="FL256" s="16"/>
      <c r="FM256" s="16"/>
      <c r="FN256" s="16"/>
      <c r="FO256" s="16"/>
      <c r="FP256" s="16"/>
      <c r="FQ256" s="16"/>
      <c r="FR256" s="16"/>
      <c r="FS256" s="16"/>
      <c r="FT256" s="16"/>
      <c r="FU256" s="16"/>
      <c r="FV256" s="16"/>
      <c r="FW256" s="16"/>
      <c r="FX256" s="16"/>
      <c r="FY256" s="16"/>
      <c r="FZ256" s="16"/>
      <c r="GA256" s="150">
        <f t="shared" ref="GA256" ca="1" si="674">SUMIF($GD$8:$HG$9,$O$5,GD256:HG256)</f>
        <v>0</v>
      </c>
      <c r="GB256" s="150">
        <f t="shared" ref="GB256" si="675">SUM(GD257:HG257)</f>
        <v>0</v>
      </c>
      <c r="GC256" s="152" t="e">
        <f t="shared" ref="GC256" ca="1" si="676">GB256/GA256</f>
        <v>#DIV/0!</v>
      </c>
      <c r="GD256" s="16"/>
      <c r="GE256" s="16"/>
      <c r="GF256" s="16"/>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c r="HF256" s="16"/>
      <c r="HG256" s="16"/>
      <c r="HH256" s="150"/>
      <c r="HI256" s="150">
        <v>0</v>
      </c>
      <c r="HJ256" s="152" t="e">
        <v>#DIV/0!</v>
      </c>
      <c r="HK256" s="16"/>
      <c r="HL256" s="16"/>
      <c r="HM256" s="16"/>
      <c r="HN256" s="16"/>
      <c r="HO256" s="16"/>
      <c r="HP256" s="16"/>
      <c r="HQ256" s="16"/>
      <c r="HR256" s="16"/>
      <c r="HS256" s="16"/>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50"/>
      <c r="IQ256" s="150">
        <v>0</v>
      </c>
      <c r="IR256" s="152" t="e">
        <v>#DIV/0!</v>
      </c>
      <c r="IS256" s="16"/>
      <c r="IT256" s="16"/>
      <c r="IU256" s="16"/>
      <c r="IV256" s="16"/>
      <c r="IW256" s="16"/>
      <c r="IX256" s="16"/>
      <c r="IY256" s="16"/>
      <c r="IZ256" s="16"/>
      <c r="JA256" s="16"/>
      <c r="JB256" s="16"/>
      <c r="JC256" s="16"/>
      <c r="JD256" s="16"/>
      <c r="JE256" s="16"/>
      <c r="JF256" s="16"/>
      <c r="JG256" s="16"/>
      <c r="JH256" s="16"/>
      <c r="JI256" s="16"/>
      <c r="JJ256" s="16"/>
      <c r="JK256" s="16"/>
      <c r="JL256" s="16"/>
      <c r="JM256" s="16"/>
      <c r="JN256" s="16"/>
      <c r="JO256" s="16"/>
      <c r="JP256" s="16"/>
      <c r="JQ256" s="16"/>
      <c r="JR256" s="16"/>
      <c r="JS256" s="16"/>
      <c r="JT256" s="16"/>
      <c r="JU256" s="23"/>
      <c r="JV256" s="16"/>
      <c r="JW256" s="150"/>
      <c r="JX256" s="150">
        <v>0</v>
      </c>
      <c r="JY256" s="152" t="e">
        <v>#DIV/0!</v>
      </c>
      <c r="JZ256" s="16"/>
      <c r="KA256" s="16"/>
      <c r="KB256" s="16"/>
      <c r="KC256" s="16"/>
      <c r="KD256" s="16"/>
      <c r="KE256" s="16"/>
      <c r="KF256" s="16"/>
      <c r="KG256" s="16"/>
      <c r="KH256" s="16"/>
      <c r="KI256" s="16"/>
      <c r="KJ256" s="16"/>
      <c r="KK256" s="16"/>
      <c r="KL256" s="16"/>
      <c r="KM256" s="16"/>
      <c r="KN256" s="16"/>
      <c r="KO256" s="16"/>
      <c r="KP256" s="16"/>
      <c r="KQ256" s="16"/>
      <c r="KR256" s="16"/>
      <c r="KS256" s="16"/>
      <c r="KT256" s="16"/>
      <c r="KU256" s="16"/>
      <c r="KV256" s="16"/>
      <c r="KW256" s="16"/>
      <c r="KX256" s="16"/>
      <c r="KY256" s="16"/>
      <c r="KZ256" s="16"/>
      <c r="LA256" s="16"/>
      <c r="LB256" s="16"/>
      <c r="LC256" s="16"/>
      <c r="LD256" s="16"/>
      <c r="LE256" s="150"/>
      <c r="LF256" s="150">
        <v>0</v>
      </c>
      <c r="LG256" s="152" t="e">
        <v>#DIV/0!</v>
      </c>
      <c r="LH256" s="16"/>
      <c r="LI256" s="16"/>
      <c r="LJ256" s="16"/>
      <c r="LK256" s="16"/>
      <c r="LL256" s="16"/>
      <c r="LM256" s="16"/>
      <c r="LN256" s="16"/>
      <c r="LO256" s="16"/>
      <c r="LP256" s="16"/>
      <c r="LQ256" s="16"/>
      <c r="LR256" s="16"/>
      <c r="LS256" s="16"/>
      <c r="LT256" s="16"/>
      <c r="LU256" s="16"/>
      <c r="LV256" s="16"/>
      <c r="LW256" s="16"/>
      <c r="LX256" s="16"/>
      <c r="LY256" s="16"/>
      <c r="LZ256" s="16"/>
      <c r="MA256" s="16"/>
      <c r="MB256" s="16"/>
      <c r="MC256" s="16"/>
      <c r="MD256" s="16"/>
      <c r="ME256" s="16"/>
      <c r="MF256" s="16"/>
      <c r="MG256" s="16"/>
      <c r="MH256" s="16"/>
      <c r="MI256" s="16"/>
      <c r="MJ256" s="16"/>
      <c r="MK256" s="16"/>
      <c r="ML256" s="16"/>
    </row>
    <row r="257" spans="1:350" ht="13.9" hidden="1" customHeight="1" outlineLevel="3" x14ac:dyDescent="0.2">
      <c r="A257" s="186"/>
      <c r="B257" s="219"/>
      <c r="C257" s="215"/>
      <c r="D257" s="217"/>
      <c r="E257" s="176"/>
      <c r="F257" s="176"/>
      <c r="G257" s="176"/>
      <c r="H257" s="171"/>
      <c r="I257" s="171"/>
      <c r="J257" s="213"/>
      <c r="K257" s="213"/>
      <c r="L257" s="173"/>
      <c r="M257" s="173"/>
      <c r="N257" s="184"/>
      <c r="O257" s="157"/>
      <c r="P257" s="17" t="s">
        <v>26</v>
      </c>
      <c r="Q257" s="151"/>
      <c r="R257" s="151"/>
      <c r="S257" s="153"/>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151"/>
      <c r="AY257" s="151"/>
      <c r="AZ257" s="153"/>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151"/>
      <c r="CG257" s="151"/>
      <c r="CH257" s="153"/>
      <c r="CI257" s="141"/>
      <c r="CJ257" s="141"/>
      <c r="CK257" s="141"/>
      <c r="CL257" s="141"/>
      <c r="CM257" s="141"/>
      <c r="CN257" s="141"/>
      <c r="CO257" s="141"/>
      <c r="CP257" s="95"/>
      <c r="CQ257" s="95"/>
      <c r="CR257" s="95"/>
      <c r="CS257" s="95"/>
      <c r="CT257" s="95"/>
      <c r="CU257" s="95"/>
      <c r="CV257" s="95"/>
      <c r="CW257" s="141"/>
      <c r="CX257" s="141"/>
      <c r="CY257" s="141"/>
      <c r="CZ257" s="141"/>
      <c r="DA257" s="141"/>
      <c r="DB257" s="141"/>
      <c r="DC257" s="141"/>
      <c r="DD257" s="141"/>
      <c r="DE257" s="141"/>
      <c r="DF257" s="141"/>
      <c r="DG257" s="141"/>
      <c r="DH257" s="141"/>
      <c r="DI257" s="141"/>
      <c r="DJ257" s="141"/>
      <c r="DK257" s="141"/>
      <c r="DL257" s="141"/>
      <c r="DM257" s="141"/>
      <c r="DN257" s="151"/>
      <c r="DO257" s="151"/>
      <c r="DP257" s="153"/>
      <c r="DQ257" s="24"/>
      <c r="DR257" s="24"/>
      <c r="DS257" s="24"/>
      <c r="DT257" s="24"/>
      <c r="DU257" s="24"/>
      <c r="DV257" s="24"/>
      <c r="DW257" s="24"/>
      <c r="DX257" s="24"/>
      <c r="DY257" s="24"/>
      <c r="DZ257" s="24"/>
      <c r="EA257" s="24"/>
      <c r="EB257" s="24"/>
      <c r="EC257" s="24"/>
      <c r="ED257" s="24"/>
      <c r="EE257" s="24"/>
      <c r="EF257" s="24"/>
      <c r="EG257" s="24"/>
      <c r="EH257" s="24"/>
      <c r="EI257" s="24"/>
      <c r="EJ257" s="24"/>
      <c r="EK257" s="24"/>
      <c r="EL257" s="24"/>
      <c r="EM257" s="24"/>
      <c r="EN257" s="24"/>
      <c r="EO257" s="24"/>
      <c r="EP257" s="24"/>
      <c r="EQ257" s="24"/>
      <c r="ER257" s="24"/>
      <c r="ES257" s="151"/>
      <c r="ET257" s="151"/>
      <c r="EU257" s="153"/>
      <c r="EV257" s="24"/>
      <c r="EW257" s="125"/>
      <c r="EX257" s="24"/>
      <c r="EY257" s="24"/>
      <c r="EZ257" s="24"/>
      <c r="FA257" s="24"/>
      <c r="FB257" s="24"/>
      <c r="FC257" s="24"/>
      <c r="FD257" s="24"/>
      <c r="FE257" s="24"/>
      <c r="FF257" s="24"/>
      <c r="FG257" s="24"/>
      <c r="FH257" s="24"/>
      <c r="FI257" s="24"/>
      <c r="FJ257" s="24"/>
      <c r="FK257" s="24"/>
      <c r="FL257" s="24"/>
      <c r="FM257" s="24"/>
      <c r="FN257" s="24"/>
      <c r="FO257" s="24"/>
      <c r="FP257" s="24"/>
      <c r="FQ257" s="24"/>
      <c r="FR257" s="24"/>
      <c r="FS257" s="24"/>
      <c r="FT257" s="24"/>
      <c r="FU257" s="24"/>
      <c r="FV257" s="24"/>
      <c r="FW257" s="24"/>
      <c r="FX257" s="24"/>
      <c r="FY257" s="24"/>
      <c r="FZ257" s="24"/>
      <c r="GA257" s="151"/>
      <c r="GB257" s="151"/>
      <c r="GC257" s="153"/>
      <c r="GD257" s="24"/>
      <c r="GE257" s="24"/>
      <c r="GF257" s="24"/>
      <c r="GG257" s="24"/>
      <c r="GH257" s="24"/>
      <c r="GI257" s="24"/>
      <c r="GJ257" s="24"/>
      <c r="GK257" s="24"/>
      <c r="GL257" s="24"/>
      <c r="GM257" s="24"/>
      <c r="GN257" s="24"/>
      <c r="GO257" s="24"/>
      <c r="GP257" s="24"/>
      <c r="GQ257" s="24"/>
      <c r="GR257" s="24"/>
      <c r="GS257" s="24"/>
      <c r="GT257" s="24"/>
      <c r="GU257" s="24"/>
      <c r="GV257" s="24"/>
      <c r="GW257" s="24"/>
      <c r="GX257" s="24"/>
      <c r="GY257" s="24"/>
      <c r="GZ257" s="24"/>
      <c r="HA257" s="24"/>
      <c r="HB257" s="24"/>
      <c r="HC257" s="24"/>
      <c r="HD257" s="24"/>
      <c r="HE257" s="24"/>
      <c r="HF257" s="24"/>
      <c r="HG257" s="24"/>
      <c r="HH257" s="151"/>
      <c r="HI257" s="151"/>
      <c r="HJ257" s="153"/>
      <c r="HK257" s="24"/>
      <c r="HL257" s="24"/>
      <c r="HM257" s="24"/>
      <c r="HN257" s="24"/>
      <c r="HO257" s="24"/>
      <c r="HP257" s="24"/>
      <c r="HQ257" s="24"/>
      <c r="HR257" s="24"/>
      <c r="HS257" s="24"/>
      <c r="HT257" s="24"/>
      <c r="HU257" s="24"/>
      <c r="HV257" s="24"/>
      <c r="HW257" s="24"/>
      <c r="HX257" s="24"/>
      <c r="HY257" s="24"/>
      <c r="HZ257" s="24"/>
      <c r="IA257" s="24"/>
      <c r="IB257" s="24"/>
      <c r="IC257" s="24"/>
      <c r="ID257" s="24"/>
      <c r="IE257" s="24"/>
      <c r="IF257" s="24"/>
      <c r="IG257" s="24"/>
      <c r="IH257" s="24"/>
      <c r="II257" s="24"/>
      <c r="IJ257" s="24"/>
      <c r="IK257" s="24"/>
      <c r="IL257" s="24"/>
      <c r="IM257" s="24"/>
      <c r="IN257" s="24"/>
      <c r="IO257" s="24"/>
      <c r="IP257" s="151"/>
      <c r="IQ257" s="151"/>
      <c r="IR257" s="153"/>
      <c r="IS257" s="24"/>
      <c r="IT257" s="24"/>
      <c r="IU257" s="24"/>
      <c r="IV257" s="24"/>
      <c r="IW257" s="24"/>
      <c r="IX257" s="24"/>
      <c r="IY257" s="24"/>
      <c r="IZ257" s="24"/>
      <c r="JA257" s="24"/>
      <c r="JB257" s="24"/>
      <c r="JC257" s="24"/>
      <c r="JD257" s="24"/>
      <c r="JE257" s="24"/>
      <c r="JF257" s="24"/>
      <c r="JG257" s="24"/>
      <c r="JH257" s="24"/>
      <c r="JI257" s="24"/>
      <c r="JJ257" s="24"/>
      <c r="JK257" s="24"/>
      <c r="JL257" s="24"/>
      <c r="JM257" s="24"/>
      <c r="JN257" s="24"/>
      <c r="JO257" s="24"/>
      <c r="JP257" s="24"/>
      <c r="JQ257" s="24"/>
      <c r="JR257" s="24"/>
      <c r="JS257" s="24"/>
      <c r="JT257" s="24"/>
      <c r="JU257" s="25"/>
      <c r="JV257" s="24"/>
      <c r="JW257" s="151"/>
      <c r="JX257" s="151"/>
      <c r="JY257" s="153"/>
      <c r="JZ257" s="24"/>
      <c r="KA257" s="24"/>
      <c r="KB257" s="24"/>
      <c r="KC257" s="24"/>
      <c r="KD257" s="24"/>
      <c r="KE257" s="24"/>
      <c r="KF257" s="24"/>
      <c r="KG257" s="24"/>
      <c r="KH257" s="24"/>
      <c r="KI257" s="24"/>
      <c r="KJ257" s="24"/>
      <c r="KK257" s="24"/>
      <c r="KL257" s="24"/>
      <c r="KM257" s="24"/>
      <c r="KN257" s="24"/>
      <c r="KO257" s="24"/>
      <c r="KP257" s="24"/>
      <c r="KQ257" s="24"/>
      <c r="KR257" s="24"/>
      <c r="KS257" s="24"/>
      <c r="KT257" s="24"/>
      <c r="KU257" s="24"/>
      <c r="KV257" s="24"/>
      <c r="KW257" s="24"/>
      <c r="KX257" s="24"/>
      <c r="KY257" s="24"/>
      <c r="KZ257" s="24"/>
      <c r="LA257" s="24"/>
      <c r="LB257" s="24"/>
      <c r="LC257" s="24"/>
      <c r="LD257" s="24"/>
      <c r="LE257" s="151"/>
      <c r="LF257" s="151"/>
      <c r="LG257" s="153"/>
      <c r="LH257" s="24"/>
      <c r="LI257" s="24"/>
      <c r="LJ257" s="24"/>
      <c r="LK257" s="24"/>
      <c r="LL257" s="24"/>
      <c r="LM257" s="24"/>
      <c r="LN257" s="24"/>
      <c r="LO257" s="24"/>
      <c r="LP257" s="24"/>
      <c r="LQ257" s="24"/>
      <c r="LR257" s="24"/>
      <c r="LS257" s="24"/>
      <c r="LT257" s="24"/>
      <c r="LU257" s="24"/>
      <c r="LV257" s="24"/>
      <c r="LW257" s="24"/>
      <c r="LX257" s="24"/>
      <c r="LY257" s="24"/>
      <c r="LZ257" s="24"/>
      <c r="MA257" s="24"/>
      <c r="MB257" s="24"/>
      <c r="MC257" s="24"/>
      <c r="MD257" s="24"/>
      <c r="ME257" s="24"/>
      <c r="MF257" s="24"/>
      <c r="MG257" s="24"/>
      <c r="MH257" s="24"/>
      <c r="MI257" s="24"/>
      <c r="MJ257" s="24"/>
      <c r="MK257" s="24"/>
      <c r="ML257" s="24"/>
    </row>
    <row r="258" spans="1:350" ht="13.9" hidden="1" customHeight="1" outlineLevel="3" x14ac:dyDescent="0.2">
      <c r="A258" s="185" t="s">
        <v>202</v>
      </c>
      <c r="B258" s="218" t="s">
        <v>805</v>
      </c>
      <c r="C258" s="214" t="s">
        <v>38</v>
      </c>
      <c r="D258" s="216">
        <v>6.5</v>
      </c>
      <c r="E258" s="175"/>
      <c r="F258" s="175">
        <f>D258-E258</f>
        <v>6.5</v>
      </c>
      <c r="G258" s="175" t="s">
        <v>844</v>
      </c>
      <c r="H258" s="170" t="s">
        <v>890</v>
      </c>
      <c r="I258" s="170" t="s">
        <v>918</v>
      </c>
      <c r="J258" s="212">
        <f ca="1">E258+Q258+AX258+CF258+DN258+ES258+GA258+HH258+IP258+JW258+LE258</f>
        <v>6.5</v>
      </c>
      <c r="K258" s="212">
        <v>6.5</v>
      </c>
      <c r="L258" s="172">
        <f ca="1">K258/J258</f>
        <v>1</v>
      </c>
      <c r="M258" s="172">
        <f>K258/D258</f>
        <v>1</v>
      </c>
      <c r="N258" s="183">
        <f ca="1">SUMIF($EV$8:$FZ$9,$O$5,$EV259:$FZ259)-SUMIF($EV$8:$FZ$9,$Q$5,$EV259:$FZ259)</f>
        <v>0</v>
      </c>
      <c r="O258" s="156"/>
      <c r="P258" s="16" t="s">
        <v>25</v>
      </c>
      <c r="Q258" s="150">
        <v>0</v>
      </c>
      <c r="R258" s="150">
        <v>0</v>
      </c>
      <c r="S258" s="152" t="e">
        <v>#DIV/0!</v>
      </c>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50">
        <f t="shared" ca="1" si="631"/>
        <v>0</v>
      </c>
      <c r="AY258" s="150">
        <f>SUM(BA259:CE259)</f>
        <v>0</v>
      </c>
      <c r="AZ258" s="152" t="e">
        <f ca="1">AY258/AX258</f>
        <v>#DIV/0!</v>
      </c>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50">
        <f t="shared" ref="CF258" si="677">SUM(CI258:DM258)</f>
        <v>6.5</v>
      </c>
      <c r="CG258" s="150">
        <f>SUM(CI259:DM259)</f>
        <v>0</v>
      </c>
      <c r="CH258" s="152">
        <f>CG258/CF258</f>
        <v>0</v>
      </c>
      <c r="CI258" s="129"/>
      <c r="CJ258" s="129"/>
      <c r="CK258" s="129"/>
      <c r="CL258" s="129"/>
      <c r="CM258" s="129"/>
      <c r="CN258" s="129"/>
      <c r="CO258" s="129"/>
      <c r="CP258" s="101"/>
      <c r="CQ258" s="101"/>
      <c r="CR258" s="101"/>
      <c r="CS258" s="101"/>
      <c r="CT258" s="101"/>
      <c r="CU258" s="101"/>
      <c r="CV258" s="101"/>
      <c r="CW258" s="129"/>
      <c r="CX258" s="129"/>
      <c r="CY258" s="129"/>
      <c r="CZ258" s="129"/>
      <c r="DA258" s="129"/>
      <c r="DB258" s="129"/>
      <c r="DC258" s="129"/>
      <c r="DD258" s="129"/>
      <c r="DE258" s="129"/>
      <c r="DF258" s="129">
        <v>2</v>
      </c>
      <c r="DG258" s="129">
        <v>2</v>
      </c>
      <c r="DH258" s="129">
        <v>2.5</v>
      </c>
      <c r="DI258" s="129"/>
      <c r="DJ258" s="129"/>
      <c r="DK258" s="129"/>
      <c r="DL258" s="129"/>
      <c r="DM258" s="129"/>
      <c r="DN258" s="150">
        <f t="shared" ref="DN258" si="678">SUM(DQ258:ER258)</f>
        <v>0</v>
      </c>
      <c r="DO258" s="150">
        <f>SUM(DQ259:ER259)</f>
        <v>0</v>
      </c>
      <c r="DP258" s="152" t="e">
        <f t="shared" si="589"/>
        <v>#DIV/0!</v>
      </c>
      <c r="DQ258" s="16"/>
      <c r="DR258" s="16"/>
      <c r="DS258" s="16"/>
      <c r="DT258" s="16"/>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50">
        <f t="shared" ca="1" si="625"/>
        <v>0</v>
      </c>
      <c r="ET258" s="150">
        <f t="shared" si="626"/>
        <v>0</v>
      </c>
      <c r="EU258" s="152" t="e">
        <f t="shared" ca="1" si="627"/>
        <v>#DIV/0!</v>
      </c>
      <c r="EV258" s="16"/>
      <c r="EW258" s="67"/>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50">
        <f t="shared" ref="GA258" ca="1" si="679">SUMIF($GD$8:$HG$9,$O$5,GD258:HG258)</f>
        <v>0</v>
      </c>
      <c r="GB258" s="150">
        <f t="shared" ref="GB258" si="680">SUM(GD259:HG259)</f>
        <v>0</v>
      </c>
      <c r="GC258" s="152" t="e">
        <f t="shared" ref="GC258" ca="1" si="681">GB258/GA258</f>
        <v>#DIV/0!</v>
      </c>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50"/>
      <c r="HI258" s="150">
        <v>0</v>
      </c>
      <c r="HJ258" s="152" t="e">
        <v>#DIV/0!</v>
      </c>
      <c r="HK258" s="16"/>
      <c r="HL258" s="16"/>
      <c r="HM258" s="16"/>
      <c r="HN258" s="16"/>
      <c r="HO258" s="16"/>
      <c r="HP258" s="16"/>
      <c r="HQ258" s="16"/>
      <c r="HR258" s="16"/>
      <c r="HS258" s="16"/>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50"/>
      <c r="IQ258" s="150">
        <v>0</v>
      </c>
      <c r="IR258" s="152" t="e">
        <v>#DIV/0!</v>
      </c>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c r="JO258" s="16"/>
      <c r="JP258" s="16"/>
      <c r="JQ258" s="16"/>
      <c r="JR258" s="16"/>
      <c r="JS258" s="16"/>
      <c r="JT258" s="16"/>
      <c r="JU258" s="23"/>
      <c r="JV258" s="16"/>
      <c r="JW258" s="150"/>
      <c r="JX258" s="150">
        <v>0</v>
      </c>
      <c r="JY258" s="152" t="e">
        <v>#DIV/0!</v>
      </c>
      <c r="JZ258" s="16"/>
      <c r="KA258" s="16"/>
      <c r="KB258" s="16"/>
      <c r="KC258" s="16"/>
      <c r="KD258" s="16"/>
      <c r="KE258" s="16"/>
      <c r="KF258" s="16"/>
      <c r="KG258" s="16"/>
      <c r="KH258" s="16"/>
      <c r="KI258" s="16"/>
      <c r="KJ258" s="16"/>
      <c r="KK258" s="16"/>
      <c r="KL258" s="16"/>
      <c r="KM258" s="16"/>
      <c r="KN258" s="16"/>
      <c r="KO258" s="16"/>
      <c r="KP258" s="16"/>
      <c r="KQ258" s="16"/>
      <c r="KR258" s="16"/>
      <c r="KS258" s="16"/>
      <c r="KT258" s="16"/>
      <c r="KU258" s="16"/>
      <c r="KV258" s="16"/>
      <c r="KW258" s="16"/>
      <c r="KX258" s="16"/>
      <c r="KY258" s="16"/>
      <c r="KZ258" s="16"/>
      <c r="LA258" s="16"/>
      <c r="LB258" s="16"/>
      <c r="LC258" s="16"/>
      <c r="LD258" s="16"/>
      <c r="LE258" s="150"/>
      <c r="LF258" s="150">
        <v>0</v>
      </c>
      <c r="LG258" s="152" t="e">
        <v>#DIV/0!</v>
      </c>
      <c r="LH258" s="16"/>
      <c r="LI258" s="16"/>
      <c r="LJ258" s="16"/>
      <c r="LK258" s="16"/>
      <c r="LL258" s="16"/>
      <c r="LM258" s="16"/>
      <c r="LN258" s="16"/>
      <c r="LO258" s="16"/>
      <c r="LP258" s="16"/>
      <c r="LQ258" s="16"/>
      <c r="LR258" s="16"/>
      <c r="LS258" s="16"/>
      <c r="LT258" s="16"/>
      <c r="LU258" s="16"/>
      <c r="LV258" s="16"/>
      <c r="LW258" s="16"/>
      <c r="LX258" s="16"/>
      <c r="LY258" s="16"/>
      <c r="LZ258" s="16"/>
      <c r="MA258" s="16"/>
      <c r="MB258" s="16"/>
      <c r="MC258" s="16"/>
      <c r="MD258" s="16"/>
      <c r="ME258" s="16"/>
      <c r="MF258" s="16"/>
      <c r="MG258" s="16"/>
      <c r="MH258" s="16"/>
      <c r="MI258" s="16"/>
      <c r="MJ258" s="16"/>
      <c r="MK258" s="16"/>
      <c r="ML258" s="16"/>
    </row>
    <row r="259" spans="1:350" ht="13.9" hidden="1" customHeight="1" outlineLevel="3" x14ac:dyDescent="0.2">
      <c r="A259" s="186"/>
      <c r="B259" s="219"/>
      <c r="C259" s="215"/>
      <c r="D259" s="217"/>
      <c r="E259" s="176"/>
      <c r="F259" s="176"/>
      <c r="G259" s="176"/>
      <c r="H259" s="171"/>
      <c r="I259" s="171"/>
      <c r="J259" s="213"/>
      <c r="K259" s="213"/>
      <c r="L259" s="173"/>
      <c r="M259" s="173"/>
      <c r="N259" s="184"/>
      <c r="O259" s="157"/>
      <c r="P259" s="17" t="s">
        <v>26</v>
      </c>
      <c r="Q259" s="151"/>
      <c r="R259" s="151"/>
      <c r="S259" s="153"/>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151"/>
      <c r="AY259" s="151"/>
      <c r="AZ259" s="153"/>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151"/>
      <c r="CG259" s="151"/>
      <c r="CH259" s="153"/>
      <c r="CI259" s="141"/>
      <c r="CJ259" s="141"/>
      <c r="CK259" s="141"/>
      <c r="CL259" s="141"/>
      <c r="CM259" s="141"/>
      <c r="CN259" s="141"/>
      <c r="CO259" s="141"/>
      <c r="CP259" s="95"/>
      <c r="CQ259" s="95"/>
      <c r="CR259" s="95"/>
      <c r="CS259" s="95"/>
      <c r="CT259" s="95"/>
      <c r="CU259" s="95"/>
      <c r="CV259" s="95"/>
      <c r="CW259" s="141"/>
      <c r="CX259" s="141"/>
      <c r="CY259" s="141"/>
      <c r="CZ259" s="141"/>
      <c r="DA259" s="141"/>
      <c r="DB259" s="141"/>
      <c r="DC259" s="141"/>
      <c r="DD259" s="141"/>
      <c r="DE259" s="141"/>
      <c r="DF259" s="141"/>
      <c r="DG259" s="141"/>
      <c r="DH259" s="141"/>
      <c r="DI259" s="141"/>
      <c r="DJ259" s="141"/>
      <c r="DK259" s="141"/>
      <c r="DL259" s="141"/>
      <c r="DM259" s="141"/>
      <c r="DN259" s="151"/>
      <c r="DO259" s="151"/>
      <c r="DP259" s="153"/>
      <c r="DQ259" s="24"/>
      <c r="DR259" s="24"/>
      <c r="DS259" s="24"/>
      <c r="DT259" s="24"/>
      <c r="DU259" s="24"/>
      <c r="DV259" s="24"/>
      <c r="DW259" s="24"/>
      <c r="DX259" s="24"/>
      <c r="DY259" s="24"/>
      <c r="DZ259" s="24"/>
      <c r="EA259" s="24"/>
      <c r="EB259" s="24"/>
      <c r="EC259" s="24"/>
      <c r="ED259" s="24"/>
      <c r="EE259" s="24"/>
      <c r="EF259" s="24"/>
      <c r="EG259" s="24"/>
      <c r="EH259" s="24"/>
      <c r="EI259" s="24"/>
      <c r="EJ259" s="24"/>
      <c r="EK259" s="24"/>
      <c r="EL259" s="24"/>
      <c r="EM259" s="24"/>
      <c r="EN259" s="24"/>
      <c r="EO259" s="24"/>
      <c r="EP259" s="24"/>
      <c r="EQ259" s="24"/>
      <c r="ER259" s="24"/>
      <c r="ES259" s="151"/>
      <c r="ET259" s="151"/>
      <c r="EU259" s="153"/>
      <c r="EV259" s="24"/>
      <c r="EW259" s="125"/>
      <c r="EX259" s="24"/>
      <c r="EY259" s="24"/>
      <c r="EZ259" s="24"/>
      <c r="FA259" s="24"/>
      <c r="FB259" s="24"/>
      <c r="FC259" s="24"/>
      <c r="FD259" s="24"/>
      <c r="FE259" s="24"/>
      <c r="FF259" s="24"/>
      <c r="FG259" s="24"/>
      <c r="FH259" s="24"/>
      <c r="FI259" s="24"/>
      <c r="FJ259" s="24"/>
      <c r="FK259" s="24"/>
      <c r="FL259" s="24"/>
      <c r="FM259" s="24"/>
      <c r="FN259" s="24"/>
      <c r="FO259" s="24"/>
      <c r="FP259" s="24"/>
      <c r="FQ259" s="24"/>
      <c r="FR259" s="24"/>
      <c r="FS259" s="24"/>
      <c r="FT259" s="24"/>
      <c r="FU259" s="24"/>
      <c r="FV259" s="24"/>
      <c r="FW259" s="24"/>
      <c r="FX259" s="24"/>
      <c r="FY259" s="24"/>
      <c r="FZ259" s="24"/>
      <c r="GA259" s="151"/>
      <c r="GB259" s="151"/>
      <c r="GC259" s="153"/>
      <c r="GD259" s="24"/>
      <c r="GE259" s="24"/>
      <c r="GF259" s="24"/>
      <c r="GG259" s="24"/>
      <c r="GH259" s="24"/>
      <c r="GI259" s="24"/>
      <c r="GJ259" s="24"/>
      <c r="GK259" s="24"/>
      <c r="GL259" s="24"/>
      <c r="GM259" s="24"/>
      <c r="GN259" s="24"/>
      <c r="GO259" s="24"/>
      <c r="GP259" s="24"/>
      <c r="GQ259" s="24"/>
      <c r="GR259" s="24"/>
      <c r="GS259" s="24"/>
      <c r="GT259" s="24"/>
      <c r="GU259" s="24"/>
      <c r="GV259" s="24"/>
      <c r="GW259" s="24"/>
      <c r="GX259" s="24"/>
      <c r="GY259" s="24"/>
      <c r="GZ259" s="24"/>
      <c r="HA259" s="24"/>
      <c r="HB259" s="24"/>
      <c r="HC259" s="24"/>
      <c r="HD259" s="24"/>
      <c r="HE259" s="24"/>
      <c r="HF259" s="24"/>
      <c r="HG259" s="24"/>
      <c r="HH259" s="151"/>
      <c r="HI259" s="151"/>
      <c r="HJ259" s="153"/>
      <c r="HK259" s="24"/>
      <c r="HL259" s="24"/>
      <c r="HM259" s="24"/>
      <c r="HN259" s="24"/>
      <c r="HO259" s="24"/>
      <c r="HP259" s="24"/>
      <c r="HQ259" s="24"/>
      <c r="HR259" s="24"/>
      <c r="HS259" s="24"/>
      <c r="HT259" s="24"/>
      <c r="HU259" s="24"/>
      <c r="HV259" s="24"/>
      <c r="HW259" s="24"/>
      <c r="HX259" s="24"/>
      <c r="HY259" s="24"/>
      <c r="HZ259" s="24"/>
      <c r="IA259" s="24"/>
      <c r="IB259" s="24"/>
      <c r="IC259" s="24"/>
      <c r="ID259" s="24"/>
      <c r="IE259" s="24"/>
      <c r="IF259" s="24"/>
      <c r="IG259" s="24"/>
      <c r="IH259" s="24"/>
      <c r="II259" s="24"/>
      <c r="IJ259" s="24"/>
      <c r="IK259" s="24"/>
      <c r="IL259" s="24"/>
      <c r="IM259" s="24"/>
      <c r="IN259" s="24"/>
      <c r="IO259" s="24"/>
      <c r="IP259" s="151"/>
      <c r="IQ259" s="151"/>
      <c r="IR259" s="153"/>
      <c r="IS259" s="24"/>
      <c r="IT259" s="24"/>
      <c r="IU259" s="24"/>
      <c r="IV259" s="24"/>
      <c r="IW259" s="24"/>
      <c r="IX259" s="24"/>
      <c r="IY259" s="24"/>
      <c r="IZ259" s="24"/>
      <c r="JA259" s="24"/>
      <c r="JB259" s="24"/>
      <c r="JC259" s="24"/>
      <c r="JD259" s="24"/>
      <c r="JE259" s="24"/>
      <c r="JF259" s="24"/>
      <c r="JG259" s="24"/>
      <c r="JH259" s="24"/>
      <c r="JI259" s="24"/>
      <c r="JJ259" s="24"/>
      <c r="JK259" s="24"/>
      <c r="JL259" s="24"/>
      <c r="JM259" s="24"/>
      <c r="JN259" s="24"/>
      <c r="JO259" s="24"/>
      <c r="JP259" s="24"/>
      <c r="JQ259" s="24"/>
      <c r="JR259" s="24"/>
      <c r="JS259" s="24"/>
      <c r="JT259" s="24"/>
      <c r="JU259" s="25"/>
      <c r="JV259" s="24"/>
      <c r="JW259" s="151"/>
      <c r="JX259" s="151"/>
      <c r="JY259" s="153"/>
      <c r="JZ259" s="24"/>
      <c r="KA259" s="24"/>
      <c r="KB259" s="24"/>
      <c r="KC259" s="24"/>
      <c r="KD259" s="24"/>
      <c r="KE259" s="24"/>
      <c r="KF259" s="24"/>
      <c r="KG259" s="24"/>
      <c r="KH259" s="24"/>
      <c r="KI259" s="24"/>
      <c r="KJ259" s="24"/>
      <c r="KK259" s="24"/>
      <c r="KL259" s="24"/>
      <c r="KM259" s="24"/>
      <c r="KN259" s="24"/>
      <c r="KO259" s="24"/>
      <c r="KP259" s="24"/>
      <c r="KQ259" s="24"/>
      <c r="KR259" s="24"/>
      <c r="KS259" s="24"/>
      <c r="KT259" s="24"/>
      <c r="KU259" s="24"/>
      <c r="KV259" s="24"/>
      <c r="KW259" s="24"/>
      <c r="KX259" s="24"/>
      <c r="KY259" s="24"/>
      <c r="KZ259" s="24"/>
      <c r="LA259" s="24"/>
      <c r="LB259" s="24"/>
      <c r="LC259" s="24"/>
      <c r="LD259" s="24"/>
      <c r="LE259" s="151"/>
      <c r="LF259" s="151"/>
      <c r="LG259" s="153"/>
      <c r="LH259" s="24"/>
      <c r="LI259" s="24"/>
      <c r="LJ259" s="24"/>
      <c r="LK259" s="24"/>
      <c r="LL259" s="24"/>
      <c r="LM259" s="24"/>
      <c r="LN259" s="24"/>
      <c r="LO259" s="24"/>
      <c r="LP259" s="24"/>
      <c r="LQ259" s="24"/>
      <c r="LR259" s="24"/>
      <c r="LS259" s="24"/>
      <c r="LT259" s="24"/>
      <c r="LU259" s="24"/>
      <c r="LV259" s="24"/>
      <c r="LW259" s="24"/>
      <c r="LX259" s="24"/>
      <c r="LY259" s="24"/>
      <c r="LZ259" s="24"/>
      <c r="MA259" s="24"/>
      <c r="MB259" s="24"/>
      <c r="MC259" s="24"/>
      <c r="MD259" s="24"/>
      <c r="ME259" s="24"/>
      <c r="MF259" s="24"/>
      <c r="MG259" s="24"/>
      <c r="MH259" s="24"/>
      <c r="MI259" s="24"/>
      <c r="MJ259" s="24"/>
      <c r="MK259" s="24"/>
      <c r="ML259" s="24"/>
    </row>
    <row r="260" spans="1:350" ht="13.9" hidden="1" customHeight="1" outlineLevel="3" x14ac:dyDescent="0.2">
      <c r="A260" s="185" t="s">
        <v>203</v>
      </c>
      <c r="B260" s="218" t="s">
        <v>116</v>
      </c>
      <c r="C260" s="214" t="s">
        <v>37</v>
      </c>
      <c r="D260" s="216">
        <v>101.23379999999999</v>
      </c>
      <c r="E260" s="175"/>
      <c r="F260" s="175">
        <f>D260-E260</f>
        <v>101.23379999999999</v>
      </c>
      <c r="G260" s="175" t="s">
        <v>888</v>
      </c>
      <c r="H260" s="170" t="s">
        <v>918</v>
      </c>
      <c r="I260" s="170" t="s">
        <v>864</v>
      </c>
      <c r="J260" s="212">
        <f ca="1">E260+Q260+AX260+CF260+DN260+ES260+GA260+HH260+IP260+JW260+LE260</f>
        <v>101.23</v>
      </c>
      <c r="K260" s="212">
        <f>E260+R260+AY260+CG260+DO260+ET260+GB260+HI260+IQ260+JX260+LF260</f>
        <v>0</v>
      </c>
      <c r="L260" s="172">
        <f ca="1">K260/J260</f>
        <v>0</v>
      </c>
      <c r="M260" s="172">
        <f>K260/D260</f>
        <v>0</v>
      </c>
      <c r="N260" s="183">
        <f ca="1">SUMIF($EV$8:$FZ$9,$O$5,$EV261:$FZ261)-SUMIF($EV$8:$FZ$9,$Q$5,$EV261:$FZ261)</f>
        <v>0</v>
      </c>
      <c r="O260" s="156"/>
      <c r="P260" s="16" t="s">
        <v>25</v>
      </c>
      <c r="Q260" s="150">
        <v>0</v>
      </c>
      <c r="R260" s="150">
        <v>0</v>
      </c>
      <c r="S260" s="152" t="e">
        <v>#DIV/0!</v>
      </c>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50">
        <f t="shared" ca="1" si="631"/>
        <v>0</v>
      </c>
      <c r="AY260" s="150">
        <f>SUM(BA261:CE261)</f>
        <v>0</v>
      </c>
      <c r="AZ260" s="152" t="e">
        <f ca="1">AY260/AX260</f>
        <v>#DIV/0!</v>
      </c>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50">
        <f t="shared" ref="CF260" si="682">SUM(CI260:DM260)</f>
        <v>101.23</v>
      </c>
      <c r="CG260" s="150">
        <f>SUM(CI261:DM261)</f>
        <v>0</v>
      </c>
      <c r="CH260" s="152">
        <f>CG260/CF260</f>
        <v>0</v>
      </c>
      <c r="CI260" s="129"/>
      <c r="CJ260" s="129"/>
      <c r="CK260" s="129"/>
      <c r="CL260" s="129"/>
      <c r="CM260" s="129"/>
      <c r="CN260" s="129"/>
      <c r="CO260" s="129"/>
      <c r="CP260" s="101"/>
      <c r="CQ260" s="101"/>
      <c r="CR260" s="101"/>
      <c r="CS260" s="101"/>
      <c r="CT260" s="101"/>
      <c r="CU260" s="101"/>
      <c r="CV260" s="101"/>
      <c r="CW260" s="129"/>
      <c r="CX260" s="129"/>
      <c r="CY260" s="129"/>
      <c r="CZ260" s="129"/>
      <c r="DA260" s="129"/>
      <c r="DB260" s="129"/>
      <c r="DC260" s="129"/>
      <c r="DD260" s="129"/>
      <c r="DE260" s="129"/>
      <c r="DF260" s="129"/>
      <c r="DG260" s="129"/>
      <c r="DH260" s="129"/>
      <c r="DI260" s="129">
        <v>20</v>
      </c>
      <c r="DJ260" s="129">
        <v>20</v>
      </c>
      <c r="DK260" s="129">
        <v>20</v>
      </c>
      <c r="DL260" s="129">
        <v>20</v>
      </c>
      <c r="DM260" s="129">
        <v>21.23</v>
      </c>
      <c r="DN260" s="150">
        <f t="shared" ref="DN260" si="683">SUM(DQ260:ER260)</f>
        <v>0</v>
      </c>
      <c r="DO260" s="150">
        <f>SUM(DQ261:ER261)</f>
        <v>0</v>
      </c>
      <c r="DP260" s="152" t="e">
        <f t="shared" si="589"/>
        <v>#DIV/0!</v>
      </c>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50">
        <f t="shared" ca="1" si="625"/>
        <v>0</v>
      </c>
      <c r="ET260" s="150">
        <f t="shared" si="626"/>
        <v>0</v>
      </c>
      <c r="EU260" s="152" t="e">
        <f t="shared" ca="1" si="627"/>
        <v>#DIV/0!</v>
      </c>
      <c r="EV260" s="16"/>
      <c r="EW260" s="67"/>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50">
        <f t="shared" ref="GA260" ca="1" si="684">SUMIF($GD$8:$HG$9,$O$5,GD260:HG260)</f>
        <v>0</v>
      </c>
      <c r="GB260" s="150">
        <f t="shared" ref="GB260" si="685">SUM(GD261:HG261)</f>
        <v>0</v>
      </c>
      <c r="GC260" s="152" t="e">
        <f t="shared" ref="GC260" ca="1" si="686">GB260/GA260</f>
        <v>#DIV/0!</v>
      </c>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50"/>
      <c r="HI260" s="150">
        <v>0</v>
      </c>
      <c r="HJ260" s="152" t="e">
        <v>#DIV/0!</v>
      </c>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50"/>
      <c r="IQ260" s="150">
        <v>0</v>
      </c>
      <c r="IR260" s="152" t="e">
        <v>#DIV/0!</v>
      </c>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c r="JP260" s="16"/>
      <c r="JQ260" s="16"/>
      <c r="JR260" s="16"/>
      <c r="JS260" s="16"/>
      <c r="JT260" s="16"/>
      <c r="JU260" s="23"/>
      <c r="JV260" s="16"/>
      <c r="JW260" s="150"/>
      <c r="JX260" s="150">
        <v>0</v>
      </c>
      <c r="JY260" s="152" t="e">
        <v>#DIV/0!</v>
      </c>
      <c r="JZ260" s="16"/>
      <c r="KA260" s="16"/>
      <c r="KB260" s="16"/>
      <c r="KC260" s="16"/>
      <c r="KD260" s="16"/>
      <c r="KE260" s="16"/>
      <c r="KF260" s="16"/>
      <c r="KG260" s="16"/>
      <c r="KH260" s="16"/>
      <c r="KI260" s="16"/>
      <c r="KJ260" s="16"/>
      <c r="KK260" s="16"/>
      <c r="KL260" s="16"/>
      <c r="KM260" s="16"/>
      <c r="KN260" s="16"/>
      <c r="KO260" s="16"/>
      <c r="KP260" s="16"/>
      <c r="KQ260" s="16"/>
      <c r="KR260" s="16"/>
      <c r="KS260" s="16"/>
      <c r="KT260" s="16"/>
      <c r="KU260" s="16"/>
      <c r="KV260" s="16"/>
      <c r="KW260" s="16"/>
      <c r="KX260" s="16"/>
      <c r="KY260" s="16"/>
      <c r="KZ260" s="16"/>
      <c r="LA260" s="16"/>
      <c r="LB260" s="16"/>
      <c r="LC260" s="16"/>
      <c r="LD260" s="16"/>
      <c r="LE260" s="150"/>
      <c r="LF260" s="150">
        <v>0</v>
      </c>
      <c r="LG260" s="152" t="e">
        <v>#DIV/0!</v>
      </c>
      <c r="LH260" s="16"/>
      <c r="LI260" s="16"/>
      <c r="LJ260" s="16"/>
      <c r="LK260" s="16"/>
      <c r="LL260" s="16"/>
      <c r="LM260" s="16"/>
      <c r="LN260" s="16"/>
      <c r="LO260" s="16"/>
      <c r="LP260" s="16"/>
      <c r="LQ260" s="16"/>
      <c r="LR260" s="16"/>
      <c r="LS260" s="16"/>
      <c r="LT260" s="16"/>
      <c r="LU260" s="16"/>
      <c r="LV260" s="16"/>
      <c r="LW260" s="16"/>
      <c r="LX260" s="16"/>
      <c r="LY260" s="16"/>
      <c r="LZ260" s="16"/>
      <c r="MA260" s="16"/>
      <c r="MB260" s="16"/>
      <c r="MC260" s="16"/>
      <c r="MD260" s="16"/>
      <c r="ME260" s="16"/>
      <c r="MF260" s="16"/>
      <c r="MG260" s="16"/>
      <c r="MH260" s="16"/>
      <c r="MI260" s="16"/>
      <c r="MJ260" s="16"/>
      <c r="MK260" s="16"/>
      <c r="ML260" s="16"/>
    </row>
    <row r="261" spans="1:350" ht="13.9" hidden="1" customHeight="1" outlineLevel="3" x14ac:dyDescent="0.2">
      <c r="A261" s="186"/>
      <c r="B261" s="219"/>
      <c r="C261" s="215"/>
      <c r="D261" s="217"/>
      <c r="E261" s="176"/>
      <c r="F261" s="176"/>
      <c r="G261" s="176"/>
      <c r="H261" s="171"/>
      <c r="I261" s="171"/>
      <c r="J261" s="213"/>
      <c r="K261" s="213"/>
      <c r="L261" s="173"/>
      <c r="M261" s="173"/>
      <c r="N261" s="184"/>
      <c r="O261" s="157"/>
      <c r="P261" s="17" t="s">
        <v>26</v>
      </c>
      <c r="Q261" s="151"/>
      <c r="R261" s="151"/>
      <c r="S261" s="153"/>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151"/>
      <c r="AY261" s="151"/>
      <c r="AZ261" s="153"/>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151"/>
      <c r="CG261" s="151"/>
      <c r="CH261" s="153"/>
      <c r="CI261" s="141"/>
      <c r="CJ261" s="141"/>
      <c r="CK261" s="141"/>
      <c r="CL261" s="141"/>
      <c r="CM261" s="141"/>
      <c r="CN261" s="141"/>
      <c r="CO261" s="141"/>
      <c r="CP261" s="95"/>
      <c r="CQ261" s="95"/>
      <c r="CR261" s="95"/>
      <c r="CS261" s="95"/>
      <c r="CT261" s="95"/>
      <c r="CU261" s="95"/>
      <c r="CV261" s="95"/>
      <c r="CW261" s="141"/>
      <c r="CX261" s="141"/>
      <c r="CY261" s="141"/>
      <c r="CZ261" s="141"/>
      <c r="DA261" s="141"/>
      <c r="DB261" s="141"/>
      <c r="DC261" s="141"/>
      <c r="DD261" s="141"/>
      <c r="DE261" s="141"/>
      <c r="DF261" s="141"/>
      <c r="DG261" s="141"/>
      <c r="DH261" s="141"/>
      <c r="DI261" s="141"/>
      <c r="DJ261" s="141"/>
      <c r="DK261" s="141"/>
      <c r="DL261" s="141"/>
      <c r="DM261" s="141"/>
      <c r="DN261" s="151"/>
      <c r="DO261" s="151"/>
      <c r="DP261" s="153"/>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151"/>
      <c r="ET261" s="151"/>
      <c r="EU261" s="153"/>
      <c r="EV261" s="24"/>
      <c r="EW261" s="125"/>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151"/>
      <c r="GB261" s="151"/>
      <c r="GC261" s="153"/>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151"/>
      <c r="HI261" s="151"/>
      <c r="HJ261" s="153"/>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24"/>
      <c r="II261" s="24"/>
      <c r="IJ261" s="24"/>
      <c r="IK261" s="24"/>
      <c r="IL261" s="24"/>
      <c r="IM261" s="24"/>
      <c r="IN261" s="24"/>
      <c r="IO261" s="24"/>
      <c r="IP261" s="151"/>
      <c r="IQ261" s="151"/>
      <c r="IR261" s="153"/>
      <c r="IS261" s="24"/>
      <c r="IT261" s="24"/>
      <c r="IU261" s="24"/>
      <c r="IV261" s="24"/>
      <c r="IW261" s="24"/>
      <c r="IX261" s="24"/>
      <c r="IY261" s="24"/>
      <c r="IZ261" s="24"/>
      <c r="JA261" s="24"/>
      <c r="JB261" s="24"/>
      <c r="JC261" s="24"/>
      <c r="JD261" s="24"/>
      <c r="JE261" s="24"/>
      <c r="JF261" s="24"/>
      <c r="JG261" s="24"/>
      <c r="JH261" s="24"/>
      <c r="JI261" s="24"/>
      <c r="JJ261" s="24"/>
      <c r="JK261" s="24"/>
      <c r="JL261" s="24"/>
      <c r="JM261" s="24"/>
      <c r="JN261" s="24"/>
      <c r="JO261" s="24"/>
      <c r="JP261" s="24"/>
      <c r="JQ261" s="24"/>
      <c r="JR261" s="24"/>
      <c r="JS261" s="24"/>
      <c r="JT261" s="24"/>
      <c r="JU261" s="25"/>
      <c r="JV261" s="24"/>
      <c r="JW261" s="151"/>
      <c r="JX261" s="151"/>
      <c r="JY261" s="153"/>
      <c r="JZ261" s="24"/>
      <c r="KA261" s="24"/>
      <c r="KB261" s="24"/>
      <c r="KC261" s="24"/>
      <c r="KD261" s="24"/>
      <c r="KE261" s="24"/>
      <c r="KF261" s="24"/>
      <c r="KG261" s="24"/>
      <c r="KH261" s="24"/>
      <c r="KI261" s="24"/>
      <c r="KJ261" s="24"/>
      <c r="KK261" s="24"/>
      <c r="KL261" s="24"/>
      <c r="KM261" s="24"/>
      <c r="KN261" s="24"/>
      <c r="KO261" s="24"/>
      <c r="KP261" s="24"/>
      <c r="KQ261" s="24"/>
      <c r="KR261" s="24"/>
      <c r="KS261" s="24"/>
      <c r="KT261" s="24"/>
      <c r="KU261" s="24"/>
      <c r="KV261" s="24"/>
      <c r="KW261" s="24"/>
      <c r="KX261" s="24"/>
      <c r="KY261" s="24"/>
      <c r="KZ261" s="24"/>
      <c r="LA261" s="24"/>
      <c r="LB261" s="24"/>
      <c r="LC261" s="24"/>
      <c r="LD261" s="24"/>
      <c r="LE261" s="151"/>
      <c r="LF261" s="151"/>
      <c r="LG261" s="153"/>
      <c r="LH261" s="24"/>
      <c r="LI261" s="24"/>
      <c r="LJ261" s="24"/>
      <c r="LK261" s="24"/>
      <c r="LL261" s="24"/>
      <c r="LM261" s="24"/>
      <c r="LN261" s="24"/>
      <c r="LO261" s="24"/>
      <c r="LP261" s="24"/>
      <c r="LQ261" s="24"/>
      <c r="LR261" s="24"/>
      <c r="LS261" s="24"/>
      <c r="LT261" s="24"/>
      <c r="LU261" s="24"/>
      <c r="LV261" s="24"/>
      <c r="LW261" s="24"/>
      <c r="LX261" s="24"/>
      <c r="LY261" s="24"/>
      <c r="LZ261" s="24"/>
      <c r="MA261" s="24"/>
      <c r="MB261" s="24"/>
      <c r="MC261" s="24"/>
      <c r="MD261" s="24"/>
      <c r="ME261" s="24"/>
      <c r="MF261" s="24"/>
      <c r="MG261" s="24"/>
      <c r="MH261" s="24"/>
      <c r="MI261" s="24"/>
      <c r="MJ261" s="24"/>
      <c r="MK261" s="24"/>
      <c r="ML261" s="24"/>
    </row>
    <row r="262" spans="1:350" s="41" customFormat="1" ht="14.25" hidden="1" customHeight="1" outlineLevel="3" x14ac:dyDescent="0.25">
      <c r="A262" s="220" t="s">
        <v>204</v>
      </c>
      <c r="B262" s="175" t="s">
        <v>462</v>
      </c>
      <c r="C262" s="285" t="s">
        <v>59</v>
      </c>
      <c r="D262" s="278">
        <v>1</v>
      </c>
      <c r="E262" s="175">
        <v>0</v>
      </c>
      <c r="F262" s="175">
        <f>D262-E262</f>
        <v>1</v>
      </c>
      <c r="G262" s="175" t="s">
        <v>1109</v>
      </c>
      <c r="H262" s="170" t="s">
        <v>855</v>
      </c>
      <c r="I262" s="170" t="s">
        <v>918</v>
      </c>
      <c r="J262" s="212">
        <f ca="1">E262+Q262+AX262+CF262+DN262+ES262+GA262+HH262+IP262+JW262+LE262</f>
        <v>1</v>
      </c>
      <c r="K262" s="212">
        <f>E262+R262+AY262+CG262+DO262+ET262+GB262+HI262+IQ262+JX262+LF262</f>
        <v>1</v>
      </c>
      <c r="L262" s="172">
        <f ca="1">K262/J262</f>
        <v>1</v>
      </c>
      <c r="M262" s="172">
        <f>K262/D262</f>
        <v>1</v>
      </c>
      <c r="N262" s="183">
        <f ca="1">SUMIF($EV$8:$FZ$9,$O$5,$EV263:$FZ263)-SUMIF($EV$8:$FZ$9,$Q$5,$EV263:$FZ263)</f>
        <v>0</v>
      </c>
      <c r="O262" s="154"/>
      <c r="P262" s="154"/>
      <c r="Q262" s="150">
        <v>0</v>
      </c>
      <c r="R262" s="150">
        <v>0</v>
      </c>
      <c r="S262" s="152" t="e">
        <v>#DIV/0!</v>
      </c>
      <c r="T262" s="154"/>
      <c r="U262" s="154"/>
      <c r="V262" s="154"/>
      <c r="W262" s="154"/>
      <c r="X262" s="154"/>
      <c r="Y262" s="154"/>
      <c r="Z262" s="154"/>
      <c r="AA262" s="154"/>
      <c r="AB262" s="154"/>
      <c r="AC262" s="154"/>
      <c r="AD262" s="154"/>
      <c r="AE262" s="154"/>
      <c r="AF262" s="154"/>
      <c r="AG262" s="154"/>
      <c r="AH262" s="154"/>
      <c r="AI262" s="154"/>
      <c r="AJ262" s="154"/>
      <c r="AK262" s="154"/>
      <c r="AL262" s="154"/>
      <c r="AM262" s="154"/>
      <c r="AN262" s="154"/>
      <c r="AO262" s="154"/>
      <c r="AP262" s="154"/>
      <c r="AQ262" s="154"/>
      <c r="AR262" s="154"/>
      <c r="AS262" s="154"/>
      <c r="AT262" s="154"/>
      <c r="AU262" s="154"/>
      <c r="AV262" s="154"/>
      <c r="AW262" s="154"/>
      <c r="AX262" s="150">
        <f t="shared" ca="1" si="631"/>
        <v>0</v>
      </c>
      <c r="AY262" s="150">
        <f>SUM(BA263:CE263)</f>
        <v>0</v>
      </c>
      <c r="AZ262" s="152" t="e">
        <f ca="1">AY262/AX262</f>
        <v>#DIV/0!</v>
      </c>
      <c r="BA262" s="154"/>
      <c r="BB262" s="154"/>
      <c r="BC262" s="154"/>
      <c r="BD262" s="154"/>
      <c r="BE262" s="154"/>
      <c r="BF262" s="154"/>
      <c r="BG262" s="154"/>
      <c r="BH262" s="154"/>
      <c r="BI262" s="154"/>
      <c r="BJ262" s="154"/>
      <c r="BK262" s="154"/>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0">
        <f t="shared" ref="CF262" si="687">SUM(CI262:DM262)</f>
        <v>0</v>
      </c>
      <c r="CG262" s="150">
        <v>1</v>
      </c>
      <c r="CH262" s="152" t="e">
        <f>CG262/CF262</f>
        <v>#DIV/0!</v>
      </c>
      <c r="CI262" s="154"/>
      <c r="CJ262" s="154"/>
      <c r="CK262" s="154"/>
      <c r="CL262" s="154"/>
      <c r="CM262" s="154"/>
      <c r="CN262" s="154"/>
      <c r="CO262" s="154"/>
      <c r="CP262" s="158"/>
      <c r="CQ262" s="158"/>
      <c r="CR262" s="158"/>
      <c r="CS262" s="158"/>
      <c r="CT262" s="158"/>
      <c r="CU262" s="158"/>
      <c r="CV262" s="158"/>
      <c r="CW262" s="154"/>
      <c r="CX262" s="154"/>
      <c r="CY262" s="154"/>
      <c r="CZ262" s="154"/>
      <c r="DA262" s="154"/>
      <c r="DB262" s="154"/>
      <c r="DC262" s="154"/>
      <c r="DD262" s="154"/>
      <c r="DE262" s="154"/>
      <c r="DF262" s="154"/>
      <c r="DG262" s="154"/>
      <c r="DH262" s="154"/>
      <c r="DI262" s="154"/>
      <c r="DJ262" s="154"/>
      <c r="DK262" s="154"/>
      <c r="DL262" s="154"/>
      <c r="DM262" s="154"/>
      <c r="DN262" s="150">
        <f t="shared" ref="DN262" si="688">SUM(DQ262:ER262)</f>
        <v>1</v>
      </c>
      <c r="DO262" s="150">
        <f>SUM(DQ263:ER263)</f>
        <v>0</v>
      </c>
      <c r="DP262" s="152">
        <f t="shared" si="589"/>
        <v>0</v>
      </c>
      <c r="DQ262" s="154"/>
      <c r="DR262" s="154"/>
      <c r="DS262" s="154"/>
      <c r="DT262" s="154"/>
      <c r="DU262" s="42">
        <v>1</v>
      </c>
      <c r="DV262" s="154"/>
      <c r="DW262" s="154"/>
      <c r="DX262" s="154"/>
      <c r="DY262" s="154"/>
      <c r="DZ262" s="154"/>
      <c r="EA262" s="154"/>
      <c r="EB262" s="154"/>
      <c r="EC262" s="154"/>
      <c r="ED262" s="154"/>
      <c r="EE262" s="154"/>
      <c r="EF262" s="154"/>
      <c r="EG262" s="154"/>
      <c r="EH262" s="154"/>
      <c r="EI262" s="154"/>
      <c r="EJ262" s="154"/>
      <c r="EK262" s="154"/>
      <c r="EL262" s="154"/>
      <c r="EM262" s="154"/>
      <c r="EN262" s="154"/>
      <c r="EO262" s="154"/>
      <c r="EP262" s="154"/>
      <c r="EQ262" s="154"/>
      <c r="ER262" s="154"/>
      <c r="ES262" s="150">
        <f t="shared" ca="1" si="625"/>
        <v>0</v>
      </c>
      <c r="ET262" s="150">
        <f t="shared" si="626"/>
        <v>0</v>
      </c>
      <c r="EU262" s="152" t="e">
        <f t="shared" ca="1" si="627"/>
        <v>#DIV/0!</v>
      </c>
      <c r="EV262" s="154"/>
      <c r="EW262" s="160"/>
      <c r="EX262" s="154"/>
      <c r="EY262" s="154"/>
      <c r="EZ262" s="154"/>
      <c r="FA262" s="154"/>
      <c r="FB262" s="154"/>
      <c r="FC262" s="154"/>
      <c r="FD262" s="154"/>
      <c r="FE262" s="154"/>
      <c r="FF262" s="154"/>
      <c r="FG262" s="154"/>
      <c r="FH262" s="154"/>
      <c r="FI262" s="154"/>
      <c r="FJ262" s="154"/>
      <c r="FK262" s="154"/>
      <c r="FL262" s="154"/>
      <c r="FM262" s="154"/>
      <c r="FN262" s="154"/>
      <c r="FO262" s="154"/>
      <c r="FP262" s="154"/>
      <c r="FQ262" s="154"/>
      <c r="FR262" s="154"/>
      <c r="FS262" s="154"/>
      <c r="FT262" s="154"/>
      <c r="FU262" s="154"/>
      <c r="FV262" s="154"/>
      <c r="FW262" s="154"/>
      <c r="FX262" s="154"/>
      <c r="FY262" s="154"/>
      <c r="FZ262" s="154"/>
      <c r="GA262" s="150">
        <f t="shared" ref="GA262" ca="1" si="689">SUMIF($GD$8:$HG$9,$O$5,GD262:HG262)</f>
        <v>0</v>
      </c>
      <c r="GB262" s="150">
        <f t="shared" ref="GB262" si="690">SUM(GD263:HG263)</f>
        <v>0</v>
      </c>
      <c r="GC262" s="152" t="e">
        <f t="shared" ref="GC262" ca="1" si="691">GB262/GA262</f>
        <v>#DIV/0!</v>
      </c>
      <c r="GD262" s="154"/>
      <c r="GE262" s="154"/>
      <c r="GF262" s="154"/>
      <c r="GG262" s="154"/>
      <c r="GH262" s="154"/>
      <c r="GI262" s="154"/>
      <c r="GJ262" s="154"/>
      <c r="GK262" s="154"/>
      <c r="GL262" s="154"/>
      <c r="GM262" s="154"/>
      <c r="GN262" s="154"/>
      <c r="GO262" s="154"/>
      <c r="GP262" s="154"/>
      <c r="GQ262" s="154"/>
      <c r="GR262" s="154"/>
      <c r="GS262" s="154"/>
      <c r="GT262" s="154"/>
      <c r="GU262" s="154"/>
      <c r="GV262" s="154"/>
      <c r="GW262" s="154"/>
      <c r="GX262" s="154"/>
      <c r="GY262" s="154"/>
      <c r="GZ262" s="154"/>
      <c r="HA262" s="154"/>
      <c r="HB262" s="154"/>
      <c r="HC262" s="154"/>
      <c r="HD262" s="154"/>
      <c r="HE262" s="154"/>
      <c r="HF262" s="154"/>
      <c r="HG262" s="154"/>
      <c r="HH262" s="150"/>
      <c r="HI262" s="150">
        <v>0</v>
      </c>
      <c r="HJ262" s="154"/>
      <c r="HK262" s="154"/>
      <c r="HL262" s="154"/>
      <c r="HM262" s="154"/>
      <c r="HN262" s="154"/>
      <c r="HO262" s="154"/>
      <c r="HP262" s="154"/>
      <c r="HQ262" s="154"/>
      <c r="HR262" s="154"/>
      <c r="HS262" s="154"/>
      <c r="HT262" s="154"/>
      <c r="HU262" s="154"/>
      <c r="HV262" s="154"/>
      <c r="HW262" s="154"/>
      <c r="HX262" s="154"/>
      <c r="HY262" s="154"/>
      <c r="HZ262" s="154"/>
      <c r="IA262" s="154"/>
      <c r="IB262" s="154"/>
      <c r="IC262" s="154"/>
      <c r="ID262" s="154"/>
      <c r="IE262" s="154"/>
      <c r="IF262" s="154"/>
      <c r="IG262" s="154"/>
      <c r="IH262" s="154"/>
      <c r="II262" s="154"/>
      <c r="IJ262" s="154"/>
      <c r="IK262" s="154"/>
      <c r="IL262" s="154"/>
      <c r="IM262" s="154"/>
      <c r="IN262" s="154"/>
      <c r="IO262" s="154"/>
      <c r="IP262" s="150"/>
      <c r="IQ262" s="150">
        <v>0</v>
      </c>
      <c r="IR262" s="154"/>
      <c r="IS262" s="154"/>
      <c r="IT262" s="154"/>
      <c r="IU262" s="154"/>
      <c r="IV262" s="154"/>
      <c r="IW262" s="154"/>
      <c r="IX262" s="154"/>
      <c r="IY262" s="154"/>
      <c r="IZ262" s="154"/>
      <c r="JA262" s="154"/>
      <c r="JB262" s="154"/>
      <c r="JC262" s="154"/>
      <c r="JD262" s="154"/>
      <c r="JE262" s="154"/>
      <c r="JF262" s="154"/>
      <c r="JG262" s="154"/>
      <c r="JH262" s="154"/>
      <c r="JI262" s="154"/>
      <c r="JJ262" s="154"/>
      <c r="JK262" s="154"/>
      <c r="JL262" s="154"/>
      <c r="JM262" s="154"/>
      <c r="JN262" s="154"/>
      <c r="JO262" s="154"/>
      <c r="JP262" s="154"/>
      <c r="JQ262" s="154"/>
      <c r="JR262" s="154"/>
      <c r="JS262" s="154"/>
      <c r="JT262" s="154"/>
      <c r="JU262" s="154"/>
      <c r="JV262" s="154"/>
      <c r="JW262" s="150"/>
      <c r="JX262" s="150">
        <v>0</v>
      </c>
      <c r="JY262" s="154"/>
      <c r="JZ262" s="154"/>
      <c r="KA262" s="154"/>
      <c r="KB262" s="154"/>
      <c r="KC262" s="154"/>
      <c r="KD262" s="154"/>
      <c r="KE262" s="154"/>
      <c r="KF262" s="154"/>
      <c r="KG262" s="154"/>
      <c r="KH262" s="154"/>
      <c r="KI262" s="154"/>
      <c r="KJ262" s="154"/>
      <c r="KK262" s="154"/>
      <c r="KL262" s="154"/>
      <c r="KM262" s="154"/>
      <c r="KN262" s="154"/>
      <c r="KO262" s="154"/>
      <c r="KP262" s="154"/>
      <c r="KQ262" s="154"/>
      <c r="KR262" s="154"/>
      <c r="KS262" s="154"/>
      <c r="KT262" s="154"/>
      <c r="KU262" s="154"/>
      <c r="KV262" s="154"/>
      <c r="KW262" s="154"/>
      <c r="KX262" s="154"/>
      <c r="KY262" s="154"/>
      <c r="KZ262" s="154"/>
      <c r="LA262" s="154"/>
      <c r="LB262" s="154"/>
      <c r="LC262" s="154"/>
      <c r="LD262" s="154"/>
      <c r="LE262" s="150"/>
      <c r="LF262" s="150">
        <v>0</v>
      </c>
      <c r="LG262" s="154"/>
      <c r="LH262" s="154"/>
      <c r="LI262" s="154"/>
      <c r="LJ262" s="154"/>
      <c r="LK262" s="154"/>
      <c r="LL262" s="154"/>
      <c r="LM262" s="154"/>
      <c r="LN262" s="154"/>
      <c r="LO262" s="154"/>
      <c r="LP262" s="154"/>
      <c r="LQ262" s="154"/>
      <c r="LR262" s="154"/>
      <c r="LS262" s="154"/>
      <c r="LT262" s="154"/>
      <c r="LU262" s="154"/>
      <c r="LV262" s="154"/>
      <c r="LW262" s="154"/>
      <c r="LX262" s="154"/>
      <c r="LY262" s="154"/>
      <c r="LZ262" s="154"/>
      <c r="MA262" s="154"/>
      <c r="MB262" s="154"/>
      <c r="MC262" s="154"/>
      <c r="MD262" s="154"/>
      <c r="ME262" s="154"/>
      <c r="MF262" s="154"/>
      <c r="MG262" s="154"/>
      <c r="MH262" s="154"/>
      <c r="MI262" s="154"/>
      <c r="MJ262" s="154"/>
      <c r="MK262" s="154"/>
      <c r="ML262" s="154"/>
    </row>
    <row r="263" spans="1:350" s="41" customFormat="1" ht="14.25" hidden="1" customHeight="1" outlineLevel="3" x14ac:dyDescent="0.25">
      <c r="A263" s="221"/>
      <c r="B263" s="176"/>
      <c r="C263" s="286"/>
      <c r="D263" s="176"/>
      <c r="E263" s="176"/>
      <c r="F263" s="176"/>
      <c r="G263" s="176"/>
      <c r="H263" s="171"/>
      <c r="I263" s="171"/>
      <c r="J263" s="213"/>
      <c r="K263" s="213"/>
      <c r="L263" s="173"/>
      <c r="M263" s="173"/>
      <c r="N263" s="184"/>
      <c r="O263" s="155"/>
      <c r="P263" s="155"/>
      <c r="Q263" s="151"/>
      <c r="R263" s="151"/>
      <c r="S263" s="153"/>
      <c r="T263" s="155"/>
      <c r="U263" s="155"/>
      <c r="V263" s="155"/>
      <c r="W263" s="155"/>
      <c r="X263" s="155"/>
      <c r="Y263" s="155"/>
      <c r="Z263" s="155"/>
      <c r="AA263" s="155"/>
      <c r="AB263" s="155"/>
      <c r="AC263" s="155"/>
      <c r="AD263" s="155"/>
      <c r="AE263" s="155"/>
      <c r="AF263" s="155"/>
      <c r="AG263" s="155"/>
      <c r="AH263" s="155"/>
      <c r="AI263" s="155"/>
      <c r="AJ263" s="155"/>
      <c r="AK263" s="155"/>
      <c r="AL263" s="155"/>
      <c r="AM263" s="155"/>
      <c r="AN263" s="155"/>
      <c r="AO263" s="155"/>
      <c r="AP263" s="155"/>
      <c r="AQ263" s="155"/>
      <c r="AR263" s="155"/>
      <c r="AS263" s="155"/>
      <c r="AT263" s="155"/>
      <c r="AU263" s="155"/>
      <c r="AV263" s="155"/>
      <c r="AW263" s="155"/>
      <c r="AX263" s="151"/>
      <c r="AY263" s="151"/>
      <c r="AZ263" s="153"/>
      <c r="BA263" s="155"/>
      <c r="BB263" s="155"/>
      <c r="BC263" s="155"/>
      <c r="BD263" s="155"/>
      <c r="BE263" s="155"/>
      <c r="BF263" s="155"/>
      <c r="BG263" s="155"/>
      <c r="BH263" s="155"/>
      <c r="BI263" s="155"/>
      <c r="BJ263" s="155"/>
      <c r="BK263" s="155"/>
      <c r="BL263" s="155"/>
      <c r="BM263" s="155"/>
      <c r="BN263" s="155"/>
      <c r="BO263" s="155"/>
      <c r="BP263" s="155"/>
      <c r="BQ263" s="155"/>
      <c r="BR263" s="155"/>
      <c r="BS263" s="155"/>
      <c r="BT263" s="155"/>
      <c r="BU263" s="155"/>
      <c r="BV263" s="155"/>
      <c r="BW263" s="155"/>
      <c r="BX263" s="155"/>
      <c r="BY263" s="155"/>
      <c r="BZ263" s="155"/>
      <c r="CA263" s="155"/>
      <c r="CB263" s="155"/>
      <c r="CC263" s="155"/>
      <c r="CD263" s="155"/>
      <c r="CE263" s="155"/>
      <c r="CF263" s="151"/>
      <c r="CG263" s="151"/>
      <c r="CH263" s="153"/>
      <c r="CI263" s="155"/>
      <c r="CJ263" s="155"/>
      <c r="CK263" s="155"/>
      <c r="CL263" s="155"/>
      <c r="CM263" s="155"/>
      <c r="CN263" s="155"/>
      <c r="CO263" s="155"/>
      <c r="CP263" s="159"/>
      <c r="CQ263" s="159"/>
      <c r="CR263" s="159"/>
      <c r="CS263" s="159"/>
      <c r="CT263" s="159"/>
      <c r="CU263" s="159"/>
      <c r="CV263" s="159"/>
      <c r="CW263" s="155"/>
      <c r="CX263" s="155"/>
      <c r="CY263" s="155"/>
      <c r="CZ263" s="155"/>
      <c r="DA263" s="155"/>
      <c r="DB263" s="155"/>
      <c r="DC263" s="155"/>
      <c r="DD263" s="155"/>
      <c r="DE263" s="155"/>
      <c r="DF263" s="155"/>
      <c r="DG263" s="155"/>
      <c r="DH263" s="155"/>
      <c r="DI263" s="155"/>
      <c r="DJ263" s="155"/>
      <c r="DK263" s="155"/>
      <c r="DL263" s="155"/>
      <c r="DM263" s="155"/>
      <c r="DN263" s="151"/>
      <c r="DO263" s="151"/>
      <c r="DP263" s="153"/>
      <c r="DQ263" s="155"/>
      <c r="DR263" s="155"/>
      <c r="DS263" s="155"/>
      <c r="DT263" s="155"/>
      <c r="DU263" s="43"/>
      <c r="DV263" s="155"/>
      <c r="DW263" s="155"/>
      <c r="DX263" s="155"/>
      <c r="DY263" s="155"/>
      <c r="DZ263" s="155"/>
      <c r="EA263" s="155"/>
      <c r="EB263" s="155"/>
      <c r="EC263" s="155"/>
      <c r="ED263" s="155"/>
      <c r="EE263" s="155"/>
      <c r="EF263" s="155"/>
      <c r="EG263" s="155"/>
      <c r="EH263" s="155"/>
      <c r="EI263" s="155"/>
      <c r="EJ263" s="155"/>
      <c r="EK263" s="155"/>
      <c r="EL263" s="155"/>
      <c r="EM263" s="155"/>
      <c r="EN263" s="155"/>
      <c r="EO263" s="155"/>
      <c r="EP263" s="155"/>
      <c r="EQ263" s="155"/>
      <c r="ER263" s="155"/>
      <c r="ES263" s="151"/>
      <c r="ET263" s="151"/>
      <c r="EU263" s="153"/>
      <c r="EV263" s="155"/>
      <c r="EW263" s="161"/>
      <c r="EX263" s="155"/>
      <c r="EY263" s="155"/>
      <c r="EZ263" s="155"/>
      <c r="FA263" s="155"/>
      <c r="FB263" s="155"/>
      <c r="FC263" s="155"/>
      <c r="FD263" s="155"/>
      <c r="FE263" s="155"/>
      <c r="FF263" s="155"/>
      <c r="FG263" s="155"/>
      <c r="FH263" s="155"/>
      <c r="FI263" s="155"/>
      <c r="FJ263" s="155"/>
      <c r="FK263" s="155"/>
      <c r="FL263" s="155"/>
      <c r="FM263" s="155"/>
      <c r="FN263" s="155"/>
      <c r="FO263" s="155"/>
      <c r="FP263" s="155"/>
      <c r="FQ263" s="155"/>
      <c r="FR263" s="155"/>
      <c r="FS263" s="155"/>
      <c r="FT263" s="155"/>
      <c r="FU263" s="155"/>
      <c r="FV263" s="155"/>
      <c r="FW263" s="155"/>
      <c r="FX263" s="155"/>
      <c r="FY263" s="155"/>
      <c r="FZ263" s="155"/>
      <c r="GA263" s="151"/>
      <c r="GB263" s="151"/>
      <c r="GC263" s="153"/>
      <c r="GD263" s="155"/>
      <c r="GE263" s="155"/>
      <c r="GF263" s="155"/>
      <c r="GG263" s="155"/>
      <c r="GH263" s="155"/>
      <c r="GI263" s="155"/>
      <c r="GJ263" s="155"/>
      <c r="GK263" s="155"/>
      <c r="GL263" s="155"/>
      <c r="GM263" s="155"/>
      <c r="GN263" s="155"/>
      <c r="GO263" s="155"/>
      <c r="GP263" s="155"/>
      <c r="GQ263" s="155"/>
      <c r="GR263" s="155"/>
      <c r="GS263" s="155"/>
      <c r="GT263" s="155"/>
      <c r="GU263" s="155"/>
      <c r="GV263" s="155"/>
      <c r="GW263" s="155"/>
      <c r="GX263" s="155"/>
      <c r="GY263" s="155"/>
      <c r="GZ263" s="155"/>
      <c r="HA263" s="155"/>
      <c r="HB263" s="155"/>
      <c r="HC263" s="155"/>
      <c r="HD263" s="155"/>
      <c r="HE263" s="155"/>
      <c r="HF263" s="155"/>
      <c r="HG263" s="155"/>
      <c r="HH263" s="151"/>
      <c r="HI263" s="151"/>
      <c r="HJ263" s="155"/>
      <c r="HK263" s="155"/>
      <c r="HL263" s="155"/>
      <c r="HM263" s="155"/>
      <c r="HN263" s="155"/>
      <c r="HO263" s="155"/>
      <c r="HP263" s="155"/>
      <c r="HQ263" s="155"/>
      <c r="HR263" s="155"/>
      <c r="HS263" s="155"/>
      <c r="HT263" s="155"/>
      <c r="HU263" s="155"/>
      <c r="HV263" s="155"/>
      <c r="HW263" s="155"/>
      <c r="HX263" s="155"/>
      <c r="HY263" s="155"/>
      <c r="HZ263" s="155"/>
      <c r="IA263" s="155"/>
      <c r="IB263" s="155"/>
      <c r="IC263" s="155"/>
      <c r="ID263" s="155"/>
      <c r="IE263" s="155"/>
      <c r="IF263" s="155"/>
      <c r="IG263" s="155"/>
      <c r="IH263" s="155"/>
      <c r="II263" s="155"/>
      <c r="IJ263" s="155"/>
      <c r="IK263" s="155"/>
      <c r="IL263" s="155"/>
      <c r="IM263" s="155"/>
      <c r="IN263" s="155"/>
      <c r="IO263" s="155"/>
      <c r="IP263" s="151"/>
      <c r="IQ263" s="151"/>
      <c r="IR263" s="155"/>
      <c r="IS263" s="155"/>
      <c r="IT263" s="155"/>
      <c r="IU263" s="155"/>
      <c r="IV263" s="155"/>
      <c r="IW263" s="155"/>
      <c r="IX263" s="155"/>
      <c r="IY263" s="155"/>
      <c r="IZ263" s="155"/>
      <c r="JA263" s="155"/>
      <c r="JB263" s="155"/>
      <c r="JC263" s="155"/>
      <c r="JD263" s="155"/>
      <c r="JE263" s="155"/>
      <c r="JF263" s="155"/>
      <c r="JG263" s="155"/>
      <c r="JH263" s="155"/>
      <c r="JI263" s="155"/>
      <c r="JJ263" s="155"/>
      <c r="JK263" s="155"/>
      <c r="JL263" s="155"/>
      <c r="JM263" s="155"/>
      <c r="JN263" s="155"/>
      <c r="JO263" s="155"/>
      <c r="JP263" s="155"/>
      <c r="JQ263" s="155"/>
      <c r="JR263" s="155"/>
      <c r="JS263" s="155"/>
      <c r="JT263" s="155"/>
      <c r="JU263" s="155"/>
      <c r="JV263" s="155"/>
      <c r="JW263" s="151"/>
      <c r="JX263" s="151"/>
      <c r="JY263" s="155"/>
      <c r="JZ263" s="155"/>
      <c r="KA263" s="155"/>
      <c r="KB263" s="155"/>
      <c r="KC263" s="155"/>
      <c r="KD263" s="155"/>
      <c r="KE263" s="155"/>
      <c r="KF263" s="155"/>
      <c r="KG263" s="155"/>
      <c r="KH263" s="155"/>
      <c r="KI263" s="155"/>
      <c r="KJ263" s="155"/>
      <c r="KK263" s="155"/>
      <c r="KL263" s="155"/>
      <c r="KM263" s="155"/>
      <c r="KN263" s="155"/>
      <c r="KO263" s="155"/>
      <c r="KP263" s="155"/>
      <c r="KQ263" s="155"/>
      <c r="KR263" s="155"/>
      <c r="KS263" s="155"/>
      <c r="KT263" s="155"/>
      <c r="KU263" s="155"/>
      <c r="KV263" s="155"/>
      <c r="KW263" s="155"/>
      <c r="KX263" s="155"/>
      <c r="KY263" s="155"/>
      <c r="KZ263" s="155"/>
      <c r="LA263" s="155"/>
      <c r="LB263" s="155"/>
      <c r="LC263" s="155"/>
      <c r="LD263" s="155"/>
      <c r="LE263" s="151"/>
      <c r="LF263" s="151"/>
      <c r="LG263" s="155"/>
      <c r="LH263" s="155"/>
      <c r="LI263" s="155"/>
      <c r="LJ263" s="155"/>
      <c r="LK263" s="155"/>
      <c r="LL263" s="155"/>
      <c r="LM263" s="155"/>
      <c r="LN263" s="155"/>
      <c r="LO263" s="155"/>
      <c r="LP263" s="155"/>
      <c r="LQ263" s="155"/>
      <c r="LR263" s="155"/>
      <c r="LS263" s="155"/>
      <c r="LT263" s="155"/>
      <c r="LU263" s="155"/>
      <c r="LV263" s="155"/>
      <c r="LW263" s="155"/>
      <c r="LX263" s="155"/>
      <c r="LY263" s="155"/>
      <c r="LZ263" s="155"/>
      <c r="MA263" s="155"/>
      <c r="MB263" s="155"/>
      <c r="MC263" s="155"/>
      <c r="MD263" s="155"/>
      <c r="ME263" s="155"/>
      <c r="MF263" s="155"/>
      <c r="MG263" s="155"/>
      <c r="MH263" s="155"/>
      <c r="MI263" s="155"/>
      <c r="MJ263" s="155"/>
      <c r="MK263" s="155"/>
      <c r="ML263" s="155"/>
    </row>
    <row r="264" spans="1:350" ht="13.9" hidden="1" customHeight="1" outlineLevel="3" x14ac:dyDescent="0.2">
      <c r="A264" s="185" t="s">
        <v>205</v>
      </c>
      <c r="B264" s="218" t="s">
        <v>804</v>
      </c>
      <c r="C264" s="214" t="s">
        <v>99</v>
      </c>
      <c r="D264" s="216">
        <v>4</v>
      </c>
      <c r="E264" s="175"/>
      <c r="F264" s="175">
        <f>D264-E264</f>
        <v>4</v>
      </c>
      <c r="G264" s="175" t="s">
        <v>847</v>
      </c>
      <c r="H264" s="170" t="s">
        <v>855</v>
      </c>
      <c r="I264" s="170" t="s">
        <v>856</v>
      </c>
      <c r="J264" s="212">
        <f ca="1">E264+Q264+AX264+CF264+DN264+ES264+GA264+HH264+IP264+JW264+LE264</f>
        <v>4</v>
      </c>
      <c r="K264" s="212">
        <f>E264+R264+AY264+CG264+DO264+ET264+GB264+HI264+IQ264+JX264+LF264</f>
        <v>4</v>
      </c>
      <c r="L264" s="172">
        <f ca="1">K264/J264</f>
        <v>1</v>
      </c>
      <c r="M264" s="172">
        <f>K264/D264</f>
        <v>1</v>
      </c>
      <c r="N264" s="183">
        <f ca="1">SUMIF($EV$8:$FZ$9,$O$5,$EV265:$FZ265)-SUMIF($EV$8:$FZ$9,$Q$5,$EV265:$FZ265)</f>
        <v>0</v>
      </c>
      <c r="O264" s="156"/>
      <c r="P264" s="16" t="s">
        <v>25</v>
      </c>
      <c r="Q264" s="150">
        <v>0</v>
      </c>
      <c r="R264" s="150">
        <v>0</v>
      </c>
      <c r="S264" s="152" t="e">
        <v>#DIV/0!</v>
      </c>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50">
        <f t="shared" ca="1" si="631"/>
        <v>0</v>
      </c>
      <c r="AY264" s="150">
        <f>SUM(BA265:CE265)</f>
        <v>0</v>
      </c>
      <c r="AZ264" s="152" t="e">
        <f ca="1">AY264/AX264</f>
        <v>#DIV/0!</v>
      </c>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50">
        <f t="shared" ref="CF264" si="692">SUM(CI264:DM264)</f>
        <v>4</v>
      </c>
      <c r="CG264" s="150">
        <f>SUM(CI265:DM265)</f>
        <v>4</v>
      </c>
      <c r="CH264" s="152">
        <f>CG264/CF264</f>
        <v>1</v>
      </c>
      <c r="CI264" s="129"/>
      <c r="CJ264" s="129"/>
      <c r="CK264" s="129"/>
      <c r="CL264" s="129"/>
      <c r="CM264" s="129"/>
      <c r="CN264" s="129"/>
      <c r="CO264" s="129"/>
      <c r="CP264" s="101"/>
      <c r="CQ264" s="101"/>
      <c r="CR264" s="101"/>
      <c r="CS264" s="101"/>
      <c r="CT264" s="101"/>
      <c r="CU264" s="101"/>
      <c r="CV264" s="101">
        <v>2</v>
      </c>
      <c r="CW264" s="129">
        <v>1</v>
      </c>
      <c r="CX264" s="129">
        <v>1</v>
      </c>
      <c r="CY264" s="129"/>
      <c r="CZ264" s="129"/>
      <c r="DA264" s="129"/>
      <c r="DB264" s="129"/>
      <c r="DC264" s="129"/>
      <c r="DD264" s="129"/>
      <c r="DE264" s="129"/>
      <c r="DF264" s="129"/>
      <c r="DG264" s="129"/>
      <c r="DH264" s="129"/>
      <c r="DI264" s="129"/>
      <c r="DJ264" s="129"/>
      <c r="DK264" s="129"/>
      <c r="DL264" s="129"/>
      <c r="DM264" s="129"/>
      <c r="DN264" s="150">
        <f t="shared" ref="DN264" si="693">SUM(DQ264:ER264)</f>
        <v>0</v>
      </c>
      <c r="DO264" s="150">
        <f>SUM(DQ265:ER265)</f>
        <v>0</v>
      </c>
      <c r="DP264" s="152" t="e">
        <f t="shared" si="589"/>
        <v>#DIV/0!</v>
      </c>
      <c r="DQ264" s="16"/>
      <c r="DR264" s="16"/>
      <c r="DS264" s="16"/>
      <c r="DT264" s="113"/>
      <c r="DU264" s="113"/>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50">
        <f t="shared" ca="1" si="625"/>
        <v>0</v>
      </c>
      <c r="ET264" s="150">
        <f t="shared" si="626"/>
        <v>0</v>
      </c>
      <c r="EU264" s="152" t="e">
        <f t="shared" ca="1" si="627"/>
        <v>#DIV/0!</v>
      </c>
      <c r="EV264" s="16"/>
      <c r="EW264" s="67"/>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50">
        <f t="shared" ref="GA264" ca="1" si="694">SUMIF($GD$8:$HG$9,$O$5,GD264:HG264)</f>
        <v>0</v>
      </c>
      <c r="GB264" s="150">
        <f t="shared" ref="GB264" si="695">SUM(GD265:HG265)</f>
        <v>0</v>
      </c>
      <c r="GC264" s="152" t="e">
        <f t="shared" ref="GC264" ca="1" si="696">GB264/GA264</f>
        <v>#DIV/0!</v>
      </c>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50"/>
      <c r="HI264" s="150">
        <v>0</v>
      </c>
      <c r="HJ264" s="152" t="e">
        <v>#DIV/0!</v>
      </c>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50"/>
      <c r="IQ264" s="150">
        <v>0</v>
      </c>
      <c r="IR264" s="152" t="e">
        <v>#DIV/0!</v>
      </c>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c r="JP264" s="16"/>
      <c r="JQ264" s="16"/>
      <c r="JR264" s="16"/>
      <c r="JS264" s="16"/>
      <c r="JT264" s="16"/>
      <c r="JU264" s="23"/>
      <c r="JV264" s="16"/>
      <c r="JW264" s="150"/>
      <c r="JX264" s="150">
        <v>0</v>
      </c>
      <c r="JY264" s="152" t="e">
        <v>#DIV/0!</v>
      </c>
      <c r="JZ264" s="16"/>
      <c r="KA264" s="16"/>
      <c r="KB264" s="16"/>
      <c r="KC264" s="16"/>
      <c r="KD264" s="16"/>
      <c r="KE264" s="16"/>
      <c r="KF264" s="16"/>
      <c r="KG264" s="16"/>
      <c r="KH264" s="16"/>
      <c r="KI264" s="16"/>
      <c r="KJ264" s="16"/>
      <c r="KK264" s="16"/>
      <c r="KL264" s="16"/>
      <c r="KM264" s="16"/>
      <c r="KN264" s="16"/>
      <c r="KO264" s="16"/>
      <c r="KP264" s="16"/>
      <c r="KQ264" s="16"/>
      <c r="KR264" s="16"/>
      <c r="KS264" s="16"/>
      <c r="KT264" s="16"/>
      <c r="KU264" s="16"/>
      <c r="KV264" s="16"/>
      <c r="KW264" s="16"/>
      <c r="KX264" s="16"/>
      <c r="KY264" s="16"/>
      <c r="KZ264" s="16"/>
      <c r="LA264" s="16"/>
      <c r="LB264" s="16"/>
      <c r="LC264" s="16"/>
      <c r="LD264" s="16"/>
      <c r="LE264" s="150"/>
      <c r="LF264" s="150">
        <v>0</v>
      </c>
      <c r="LG264" s="152" t="e">
        <v>#DIV/0!</v>
      </c>
      <c r="LH264" s="16"/>
      <c r="LI264" s="16"/>
      <c r="LJ264" s="16"/>
      <c r="LK264" s="113"/>
      <c r="LL264" s="113"/>
      <c r="LM264" s="16"/>
      <c r="LN264" s="16"/>
      <c r="LO264" s="16"/>
      <c r="LP264" s="16"/>
      <c r="LQ264" s="16"/>
      <c r="LR264" s="16"/>
      <c r="LS264" s="16"/>
      <c r="LT264" s="16"/>
      <c r="LU264" s="16"/>
      <c r="LV264" s="16"/>
      <c r="LW264" s="16"/>
      <c r="LX264" s="16"/>
      <c r="LY264" s="16"/>
      <c r="LZ264" s="16"/>
      <c r="MA264" s="16"/>
      <c r="MB264" s="16"/>
      <c r="MC264" s="16"/>
      <c r="MD264" s="16"/>
      <c r="ME264" s="16"/>
      <c r="MF264" s="16"/>
      <c r="MG264" s="16"/>
      <c r="MH264" s="16"/>
      <c r="MI264" s="16"/>
      <c r="MJ264" s="16"/>
      <c r="MK264" s="16"/>
      <c r="ML264" s="16"/>
    </row>
    <row r="265" spans="1:350" ht="13.9" hidden="1" customHeight="1" outlineLevel="3" x14ac:dyDescent="0.2">
      <c r="A265" s="186"/>
      <c r="B265" s="219"/>
      <c r="C265" s="215"/>
      <c r="D265" s="217"/>
      <c r="E265" s="176"/>
      <c r="F265" s="176"/>
      <c r="G265" s="176"/>
      <c r="H265" s="171"/>
      <c r="I265" s="171"/>
      <c r="J265" s="213"/>
      <c r="K265" s="213"/>
      <c r="L265" s="173"/>
      <c r="M265" s="173"/>
      <c r="N265" s="184"/>
      <c r="O265" s="157"/>
      <c r="P265" s="17" t="s">
        <v>26</v>
      </c>
      <c r="Q265" s="151"/>
      <c r="R265" s="151"/>
      <c r="S265" s="153"/>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151"/>
      <c r="AY265" s="151"/>
      <c r="AZ265" s="153"/>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151"/>
      <c r="CG265" s="151"/>
      <c r="CH265" s="153"/>
      <c r="CI265" s="141"/>
      <c r="CJ265" s="141"/>
      <c r="CK265" s="141"/>
      <c r="CL265" s="141"/>
      <c r="CM265" s="141"/>
      <c r="CN265" s="141"/>
      <c r="CO265" s="141"/>
      <c r="CP265" s="95"/>
      <c r="CQ265" s="95"/>
      <c r="CR265" s="95"/>
      <c r="CS265" s="95"/>
      <c r="CT265" s="95"/>
      <c r="CU265" s="95">
        <v>4</v>
      </c>
      <c r="CV265" s="95"/>
      <c r="CW265" s="141"/>
      <c r="CX265" s="141"/>
      <c r="CY265" s="141"/>
      <c r="CZ265" s="141"/>
      <c r="DA265" s="141"/>
      <c r="DB265" s="141"/>
      <c r="DC265" s="141"/>
      <c r="DD265" s="141"/>
      <c r="DE265" s="141"/>
      <c r="DF265" s="141"/>
      <c r="DG265" s="141"/>
      <c r="DH265" s="141"/>
      <c r="DI265" s="141"/>
      <c r="DJ265" s="141"/>
      <c r="DK265" s="141"/>
      <c r="DL265" s="141"/>
      <c r="DM265" s="141"/>
      <c r="DN265" s="151"/>
      <c r="DO265" s="151"/>
      <c r="DP265" s="153"/>
      <c r="DQ265" s="24"/>
      <c r="DR265" s="24"/>
      <c r="DS265" s="24"/>
      <c r="DT265" s="114"/>
      <c r="DU265" s="114"/>
      <c r="DV265" s="24"/>
      <c r="DW265" s="24"/>
      <c r="DX265" s="24"/>
      <c r="DY265" s="24"/>
      <c r="DZ265" s="24"/>
      <c r="EA265" s="24"/>
      <c r="EB265" s="24"/>
      <c r="EC265" s="24"/>
      <c r="ED265" s="24"/>
      <c r="EE265" s="24"/>
      <c r="EF265" s="24"/>
      <c r="EG265" s="24"/>
      <c r="EH265" s="24"/>
      <c r="EI265" s="24"/>
      <c r="EJ265" s="24"/>
      <c r="EK265" s="24"/>
      <c r="EL265" s="24"/>
      <c r="EM265" s="24"/>
      <c r="EN265" s="24"/>
      <c r="EO265" s="24"/>
      <c r="EP265" s="24"/>
      <c r="EQ265" s="24"/>
      <c r="ER265" s="24"/>
      <c r="ES265" s="151"/>
      <c r="ET265" s="151"/>
      <c r="EU265" s="153"/>
      <c r="EV265" s="24"/>
      <c r="EW265" s="125"/>
      <c r="EX265" s="24"/>
      <c r="EY265" s="24"/>
      <c r="EZ265" s="24"/>
      <c r="FA265" s="24"/>
      <c r="FB265" s="24"/>
      <c r="FC265" s="24"/>
      <c r="FD265" s="24"/>
      <c r="FE265" s="24"/>
      <c r="FF265" s="24"/>
      <c r="FG265" s="24"/>
      <c r="FH265" s="24"/>
      <c r="FI265" s="24"/>
      <c r="FJ265" s="24"/>
      <c r="FK265" s="24"/>
      <c r="FL265" s="24"/>
      <c r="FM265" s="24"/>
      <c r="FN265" s="24"/>
      <c r="FO265" s="24"/>
      <c r="FP265" s="24"/>
      <c r="FQ265" s="24"/>
      <c r="FR265" s="24"/>
      <c r="FS265" s="24"/>
      <c r="FT265" s="24"/>
      <c r="FU265" s="24"/>
      <c r="FV265" s="24"/>
      <c r="FW265" s="24"/>
      <c r="FX265" s="24"/>
      <c r="FY265" s="24"/>
      <c r="FZ265" s="24"/>
      <c r="GA265" s="151"/>
      <c r="GB265" s="151"/>
      <c r="GC265" s="153"/>
      <c r="GD265" s="24"/>
      <c r="GE265" s="24"/>
      <c r="GF265" s="24"/>
      <c r="GG265" s="24"/>
      <c r="GH265" s="24"/>
      <c r="GI265" s="24"/>
      <c r="GJ265" s="24"/>
      <c r="GK265" s="24"/>
      <c r="GL265" s="24"/>
      <c r="GM265" s="24"/>
      <c r="GN265" s="24"/>
      <c r="GO265" s="24"/>
      <c r="GP265" s="24"/>
      <c r="GQ265" s="24"/>
      <c r="GR265" s="24"/>
      <c r="GS265" s="24"/>
      <c r="GT265" s="24"/>
      <c r="GU265" s="24"/>
      <c r="GV265" s="24"/>
      <c r="GW265" s="24"/>
      <c r="GX265" s="24"/>
      <c r="GY265" s="24"/>
      <c r="GZ265" s="24"/>
      <c r="HA265" s="24"/>
      <c r="HB265" s="24"/>
      <c r="HC265" s="24"/>
      <c r="HD265" s="24"/>
      <c r="HE265" s="24"/>
      <c r="HF265" s="24"/>
      <c r="HG265" s="24"/>
      <c r="HH265" s="151"/>
      <c r="HI265" s="151"/>
      <c r="HJ265" s="153"/>
      <c r="HK265" s="24"/>
      <c r="HL265" s="24"/>
      <c r="HM265" s="24"/>
      <c r="HN265" s="24"/>
      <c r="HO265" s="24"/>
      <c r="HP265" s="24"/>
      <c r="HQ265" s="24"/>
      <c r="HR265" s="24"/>
      <c r="HS265" s="24"/>
      <c r="HT265" s="24"/>
      <c r="HU265" s="24"/>
      <c r="HV265" s="24"/>
      <c r="HW265" s="24"/>
      <c r="HX265" s="24"/>
      <c r="HY265" s="24"/>
      <c r="HZ265" s="24"/>
      <c r="IA265" s="24"/>
      <c r="IB265" s="24"/>
      <c r="IC265" s="24"/>
      <c r="ID265" s="24"/>
      <c r="IE265" s="24"/>
      <c r="IF265" s="24"/>
      <c r="IG265" s="24"/>
      <c r="IH265" s="24"/>
      <c r="II265" s="24"/>
      <c r="IJ265" s="24"/>
      <c r="IK265" s="24"/>
      <c r="IL265" s="24"/>
      <c r="IM265" s="24"/>
      <c r="IN265" s="24"/>
      <c r="IO265" s="24"/>
      <c r="IP265" s="151"/>
      <c r="IQ265" s="151"/>
      <c r="IR265" s="153"/>
      <c r="IS265" s="24"/>
      <c r="IT265" s="24"/>
      <c r="IU265" s="24"/>
      <c r="IV265" s="24"/>
      <c r="IW265" s="24"/>
      <c r="IX265" s="24"/>
      <c r="IY265" s="24"/>
      <c r="IZ265" s="24"/>
      <c r="JA265" s="24"/>
      <c r="JB265" s="24"/>
      <c r="JC265" s="24"/>
      <c r="JD265" s="24"/>
      <c r="JE265" s="24"/>
      <c r="JF265" s="24"/>
      <c r="JG265" s="24"/>
      <c r="JH265" s="24"/>
      <c r="JI265" s="24"/>
      <c r="JJ265" s="24"/>
      <c r="JK265" s="24"/>
      <c r="JL265" s="24"/>
      <c r="JM265" s="24"/>
      <c r="JN265" s="24"/>
      <c r="JO265" s="24"/>
      <c r="JP265" s="24"/>
      <c r="JQ265" s="24"/>
      <c r="JR265" s="24"/>
      <c r="JS265" s="24"/>
      <c r="JT265" s="24"/>
      <c r="JU265" s="25"/>
      <c r="JV265" s="24"/>
      <c r="JW265" s="151"/>
      <c r="JX265" s="151"/>
      <c r="JY265" s="153"/>
      <c r="JZ265" s="24"/>
      <c r="KA265" s="24"/>
      <c r="KB265" s="24"/>
      <c r="KC265" s="24"/>
      <c r="KD265" s="24"/>
      <c r="KE265" s="24"/>
      <c r="KF265" s="24"/>
      <c r="KG265" s="24"/>
      <c r="KH265" s="24"/>
      <c r="KI265" s="24"/>
      <c r="KJ265" s="24"/>
      <c r="KK265" s="24"/>
      <c r="KL265" s="24"/>
      <c r="KM265" s="24"/>
      <c r="KN265" s="24"/>
      <c r="KO265" s="24"/>
      <c r="KP265" s="24"/>
      <c r="KQ265" s="24"/>
      <c r="KR265" s="24"/>
      <c r="KS265" s="24"/>
      <c r="KT265" s="24"/>
      <c r="KU265" s="24"/>
      <c r="KV265" s="24"/>
      <c r="KW265" s="24"/>
      <c r="KX265" s="24"/>
      <c r="KY265" s="24"/>
      <c r="KZ265" s="24"/>
      <c r="LA265" s="24"/>
      <c r="LB265" s="24"/>
      <c r="LC265" s="24"/>
      <c r="LD265" s="24"/>
      <c r="LE265" s="151"/>
      <c r="LF265" s="151"/>
      <c r="LG265" s="153"/>
      <c r="LH265" s="24"/>
      <c r="LI265" s="24"/>
      <c r="LJ265" s="24"/>
      <c r="LK265" s="114">
        <v>2</v>
      </c>
      <c r="LL265" s="114"/>
      <c r="LM265" s="24"/>
      <c r="LN265" s="24"/>
      <c r="LO265" s="24"/>
      <c r="LP265" s="24"/>
      <c r="LQ265" s="24"/>
      <c r="LR265" s="24"/>
      <c r="LS265" s="24"/>
      <c r="LT265" s="24"/>
      <c r="LU265" s="24"/>
      <c r="LV265" s="24"/>
      <c r="LW265" s="24"/>
      <c r="LX265" s="24"/>
      <c r="LY265" s="24"/>
      <c r="LZ265" s="24"/>
      <c r="MA265" s="24"/>
      <c r="MB265" s="24"/>
      <c r="MC265" s="24"/>
      <c r="MD265" s="24"/>
      <c r="ME265" s="24"/>
      <c r="MF265" s="24"/>
      <c r="MG265" s="24"/>
      <c r="MH265" s="24"/>
      <c r="MI265" s="24"/>
      <c r="MJ265" s="24"/>
      <c r="MK265" s="24"/>
      <c r="ML265" s="24"/>
    </row>
    <row r="266" spans="1:350" ht="13.9" hidden="1" customHeight="1" outlineLevel="3" x14ac:dyDescent="0.2">
      <c r="A266" s="185" t="s">
        <v>206</v>
      </c>
      <c r="B266" s="218" t="s">
        <v>1079</v>
      </c>
      <c r="C266" s="214" t="s">
        <v>59</v>
      </c>
      <c r="D266" s="216">
        <v>2</v>
      </c>
      <c r="E266" s="175"/>
      <c r="F266" s="175">
        <f>D266-E266</f>
        <v>2</v>
      </c>
      <c r="G266" s="175" t="s">
        <v>847</v>
      </c>
      <c r="H266" s="170" t="s">
        <v>856</v>
      </c>
      <c r="I266" s="170" t="s">
        <v>859</v>
      </c>
      <c r="J266" s="212">
        <f ca="1">E266+Q266+AX266+CF266+DN266+ES266+GA266+HH266+IP266+JW266+LE266</f>
        <v>2</v>
      </c>
      <c r="K266" s="212">
        <f>E266+R266+AY266+CG266+DO266+ET266+GB266+HI266+IQ266+JX266+LF266</f>
        <v>2</v>
      </c>
      <c r="L266" s="172">
        <f ca="1">K266/J266</f>
        <v>1</v>
      </c>
      <c r="M266" s="172">
        <f>K266/D266</f>
        <v>1</v>
      </c>
      <c r="N266" s="183">
        <f ca="1">SUMIF($EV$8:$FZ$9,$O$5,$EV267:$FZ267)-SUMIF($EV$8:$FZ$9,$Q$5,$EV267:$FZ267)</f>
        <v>0</v>
      </c>
      <c r="O266" s="156"/>
      <c r="P266" s="16" t="s">
        <v>25</v>
      </c>
      <c r="Q266" s="150">
        <v>0</v>
      </c>
      <c r="R266" s="150">
        <v>0</v>
      </c>
      <c r="S266" s="152" t="e">
        <v>#DIV/0!</v>
      </c>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50">
        <f t="shared" ca="1" si="631"/>
        <v>0</v>
      </c>
      <c r="AY266" s="150">
        <f>SUM(BA267:CE267)</f>
        <v>0</v>
      </c>
      <c r="AZ266" s="152" t="e">
        <f ca="1">AY266/AX266</f>
        <v>#DIV/0!</v>
      </c>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50">
        <f t="shared" ref="CF266" si="697">SUM(CI266:DM266)</f>
        <v>2</v>
      </c>
      <c r="CG266" s="150">
        <f>SUM(CI267:DM267)</f>
        <v>0</v>
      </c>
      <c r="CH266" s="152">
        <f>CG266/CF266</f>
        <v>0</v>
      </c>
      <c r="CI266" s="129"/>
      <c r="CJ266" s="129"/>
      <c r="CK266" s="129"/>
      <c r="CL266" s="129"/>
      <c r="CM266" s="129"/>
      <c r="CN266" s="129"/>
      <c r="CO266" s="129"/>
      <c r="CP266" s="101"/>
      <c r="CQ266" s="101"/>
      <c r="CR266" s="101"/>
      <c r="CS266" s="101"/>
      <c r="CT266" s="101"/>
      <c r="CU266" s="101"/>
      <c r="CV266" s="101"/>
      <c r="CW266" s="129"/>
      <c r="CX266" s="129"/>
      <c r="CY266" s="129">
        <v>1</v>
      </c>
      <c r="CZ266" s="129">
        <v>1</v>
      </c>
      <c r="DA266" s="129"/>
      <c r="DB266" s="129"/>
      <c r="DC266" s="129"/>
      <c r="DD266" s="129"/>
      <c r="DE266" s="129"/>
      <c r="DF266" s="129"/>
      <c r="DG266" s="129"/>
      <c r="DH266" s="129"/>
      <c r="DI266" s="129"/>
      <c r="DJ266" s="129"/>
      <c r="DK266" s="129"/>
      <c r="DL266" s="129"/>
      <c r="DM266" s="129"/>
      <c r="DN266" s="150">
        <f t="shared" ref="DN266" si="698">SUM(DQ266:ER266)</f>
        <v>0</v>
      </c>
      <c r="DO266" s="150">
        <f>SUM(DQ267:ER267)</f>
        <v>2</v>
      </c>
      <c r="DP266" s="152" t="e">
        <f t="shared" si="589"/>
        <v>#DIV/0!</v>
      </c>
      <c r="DQ266" s="16"/>
      <c r="DR266" s="16"/>
      <c r="DS266" s="16"/>
      <c r="DT266" s="113"/>
      <c r="DU266" s="113"/>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50">
        <f t="shared" ca="1" si="625"/>
        <v>0</v>
      </c>
      <c r="ET266" s="150">
        <f t="shared" si="626"/>
        <v>0</v>
      </c>
      <c r="EU266" s="152" t="e">
        <f t="shared" ca="1" si="627"/>
        <v>#DIV/0!</v>
      </c>
      <c r="EV266" s="16"/>
      <c r="EW266" s="67"/>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50">
        <f t="shared" ref="GA266" ca="1" si="699">SUMIF($GD$8:$HG$9,$O$5,GD266:HG266)</f>
        <v>0</v>
      </c>
      <c r="GB266" s="150">
        <f t="shared" ref="GB266" si="700">SUM(GD267:HG267)</f>
        <v>0</v>
      </c>
      <c r="GC266" s="152" t="e">
        <f t="shared" ref="GC266" ca="1" si="701">GB266/GA266</f>
        <v>#DIV/0!</v>
      </c>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50"/>
      <c r="HI266" s="150">
        <v>0</v>
      </c>
      <c r="HJ266" s="152" t="e">
        <v>#DIV/0!</v>
      </c>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50"/>
      <c r="IQ266" s="150">
        <v>0</v>
      </c>
      <c r="IR266" s="152" t="e">
        <v>#DIV/0!</v>
      </c>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c r="JP266" s="16"/>
      <c r="JQ266" s="16"/>
      <c r="JR266" s="16"/>
      <c r="JS266" s="16"/>
      <c r="JT266" s="16"/>
      <c r="JU266" s="23"/>
      <c r="JV266" s="16"/>
      <c r="JW266" s="150"/>
      <c r="JX266" s="150">
        <v>0</v>
      </c>
      <c r="JY266" s="152" t="e">
        <v>#DIV/0!</v>
      </c>
      <c r="JZ266" s="16"/>
      <c r="KA266" s="16"/>
      <c r="KB266" s="16"/>
      <c r="KC266" s="16"/>
      <c r="KD266" s="16"/>
      <c r="KE266" s="16"/>
      <c r="KF266" s="16"/>
      <c r="KG266" s="16"/>
      <c r="KH266" s="16"/>
      <c r="KI266" s="16"/>
      <c r="KJ266" s="16"/>
      <c r="KK266" s="16"/>
      <c r="KL266" s="16"/>
      <c r="KM266" s="16"/>
      <c r="KN266" s="16"/>
      <c r="KO266" s="16"/>
      <c r="KP266" s="16"/>
      <c r="KQ266" s="16"/>
      <c r="KR266" s="16"/>
      <c r="KS266" s="16"/>
      <c r="KT266" s="16"/>
      <c r="KU266" s="16"/>
      <c r="KV266" s="16"/>
      <c r="KW266" s="16"/>
      <c r="KX266" s="16"/>
      <c r="KY266" s="16"/>
      <c r="KZ266" s="16"/>
      <c r="LA266" s="16"/>
      <c r="LB266" s="16"/>
      <c r="LC266" s="16"/>
      <c r="LD266" s="16"/>
      <c r="LE266" s="150"/>
      <c r="LF266" s="150">
        <v>0</v>
      </c>
      <c r="LG266" s="152" t="e">
        <v>#DIV/0!</v>
      </c>
      <c r="LH266" s="16"/>
      <c r="LI266" s="16"/>
      <c r="LJ266" s="16"/>
      <c r="LK266" s="113"/>
      <c r="LL266" s="113"/>
      <c r="LM266" s="16"/>
      <c r="LN266" s="16"/>
      <c r="LO266" s="16"/>
      <c r="LP266" s="16"/>
      <c r="LQ266" s="16"/>
      <c r="LR266" s="16"/>
      <c r="LS266" s="16"/>
      <c r="LT266" s="16"/>
      <c r="LU266" s="16"/>
      <c r="LV266" s="16"/>
      <c r="LW266" s="16"/>
      <c r="LX266" s="16"/>
      <c r="LY266" s="16"/>
      <c r="LZ266" s="16"/>
      <c r="MA266" s="16"/>
      <c r="MB266" s="16"/>
      <c r="MC266" s="16"/>
      <c r="MD266" s="16"/>
      <c r="ME266" s="16"/>
      <c r="MF266" s="16"/>
      <c r="MG266" s="16"/>
      <c r="MH266" s="16"/>
      <c r="MI266" s="16"/>
      <c r="MJ266" s="16"/>
      <c r="MK266" s="16"/>
      <c r="ML266" s="16"/>
    </row>
    <row r="267" spans="1:350" ht="13.9" hidden="1" customHeight="1" outlineLevel="3" x14ac:dyDescent="0.2">
      <c r="A267" s="186"/>
      <c r="B267" s="219"/>
      <c r="C267" s="215"/>
      <c r="D267" s="217"/>
      <c r="E267" s="176"/>
      <c r="F267" s="176"/>
      <c r="G267" s="176"/>
      <c r="H267" s="171"/>
      <c r="I267" s="171"/>
      <c r="J267" s="213"/>
      <c r="K267" s="213"/>
      <c r="L267" s="173"/>
      <c r="M267" s="173"/>
      <c r="N267" s="184"/>
      <c r="O267" s="157"/>
      <c r="P267" s="17" t="s">
        <v>26</v>
      </c>
      <c r="Q267" s="151"/>
      <c r="R267" s="151"/>
      <c r="S267" s="153"/>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151"/>
      <c r="AY267" s="151"/>
      <c r="AZ267" s="153"/>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151"/>
      <c r="CG267" s="151"/>
      <c r="CH267" s="153"/>
      <c r="CI267" s="141"/>
      <c r="CJ267" s="141"/>
      <c r="CK267" s="141"/>
      <c r="CL267" s="141"/>
      <c r="CM267" s="141"/>
      <c r="CN267" s="141"/>
      <c r="CO267" s="141"/>
      <c r="CP267" s="95"/>
      <c r="CQ267" s="95"/>
      <c r="CR267" s="95"/>
      <c r="CS267" s="95"/>
      <c r="CT267" s="95"/>
      <c r="CU267" s="95"/>
      <c r="CV267" s="95"/>
      <c r="CW267" s="141"/>
      <c r="CX267" s="141"/>
      <c r="CY267" s="141"/>
      <c r="CZ267" s="141"/>
      <c r="DA267" s="141"/>
      <c r="DB267" s="141"/>
      <c r="DC267" s="141"/>
      <c r="DD267" s="141"/>
      <c r="DE267" s="141"/>
      <c r="DF267" s="141"/>
      <c r="DG267" s="141"/>
      <c r="DH267" s="141"/>
      <c r="DI267" s="141"/>
      <c r="DJ267" s="141"/>
      <c r="DK267" s="141"/>
      <c r="DL267" s="141"/>
      <c r="DM267" s="141"/>
      <c r="DN267" s="151"/>
      <c r="DO267" s="151"/>
      <c r="DP267" s="153"/>
      <c r="DQ267" s="24"/>
      <c r="DR267" s="24"/>
      <c r="DS267" s="24"/>
      <c r="DT267" s="114">
        <v>2</v>
      </c>
      <c r="DU267" s="76"/>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24"/>
      <c r="ER267" s="24"/>
      <c r="ES267" s="151"/>
      <c r="ET267" s="151"/>
      <c r="EU267" s="153"/>
      <c r="EV267" s="24"/>
      <c r="EW267" s="125"/>
      <c r="EX267" s="24"/>
      <c r="EY267" s="24"/>
      <c r="EZ267" s="24"/>
      <c r="FA267" s="24"/>
      <c r="FB267" s="24"/>
      <c r="FC267" s="24"/>
      <c r="FD267" s="24"/>
      <c r="FE267" s="24"/>
      <c r="FF267" s="24"/>
      <c r="FG267" s="24"/>
      <c r="FH267" s="24"/>
      <c r="FI267" s="24"/>
      <c r="FJ267" s="24"/>
      <c r="FK267" s="24"/>
      <c r="FL267" s="24"/>
      <c r="FM267" s="24"/>
      <c r="FN267" s="24"/>
      <c r="FO267" s="24"/>
      <c r="FP267" s="24"/>
      <c r="FQ267" s="24"/>
      <c r="FR267" s="24"/>
      <c r="FS267" s="24"/>
      <c r="FT267" s="24"/>
      <c r="FU267" s="24"/>
      <c r="FV267" s="24"/>
      <c r="FW267" s="24"/>
      <c r="FX267" s="24"/>
      <c r="FY267" s="24"/>
      <c r="FZ267" s="24"/>
      <c r="GA267" s="151"/>
      <c r="GB267" s="151"/>
      <c r="GC267" s="153"/>
      <c r="GD267" s="24"/>
      <c r="GE267" s="24"/>
      <c r="GF267" s="24"/>
      <c r="GG267" s="24"/>
      <c r="GH267" s="24"/>
      <c r="GI267" s="24"/>
      <c r="GJ267" s="24"/>
      <c r="GK267" s="24"/>
      <c r="GL267" s="24"/>
      <c r="GM267" s="24"/>
      <c r="GN267" s="24"/>
      <c r="GO267" s="24"/>
      <c r="GP267" s="24"/>
      <c r="GQ267" s="24"/>
      <c r="GR267" s="24"/>
      <c r="GS267" s="24"/>
      <c r="GT267" s="24"/>
      <c r="GU267" s="24"/>
      <c r="GV267" s="24"/>
      <c r="GW267" s="24"/>
      <c r="GX267" s="24"/>
      <c r="GY267" s="24"/>
      <c r="GZ267" s="24"/>
      <c r="HA267" s="24"/>
      <c r="HB267" s="24"/>
      <c r="HC267" s="24"/>
      <c r="HD267" s="24"/>
      <c r="HE267" s="24"/>
      <c r="HF267" s="24"/>
      <c r="HG267" s="24"/>
      <c r="HH267" s="151"/>
      <c r="HI267" s="151"/>
      <c r="HJ267" s="153"/>
      <c r="HK267" s="24"/>
      <c r="HL267" s="24"/>
      <c r="HM267" s="24"/>
      <c r="HN267" s="24"/>
      <c r="HO267" s="24"/>
      <c r="HP267" s="24"/>
      <c r="HQ267" s="24"/>
      <c r="HR267" s="24"/>
      <c r="HS267" s="24"/>
      <c r="HT267" s="24"/>
      <c r="HU267" s="24"/>
      <c r="HV267" s="24"/>
      <c r="HW267" s="24"/>
      <c r="HX267" s="24"/>
      <c r="HY267" s="24"/>
      <c r="HZ267" s="24"/>
      <c r="IA267" s="24"/>
      <c r="IB267" s="24"/>
      <c r="IC267" s="24"/>
      <c r="ID267" s="24"/>
      <c r="IE267" s="24"/>
      <c r="IF267" s="24"/>
      <c r="IG267" s="24"/>
      <c r="IH267" s="24"/>
      <c r="II267" s="24"/>
      <c r="IJ267" s="24"/>
      <c r="IK267" s="24"/>
      <c r="IL267" s="24"/>
      <c r="IM267" s="24"/>
      <c r="IN267" s="24"/>
      <c r="IO267" s="24"/>
      <c r="IP267" s="151"/>
      <c r="IQ267" s="151"/>
      <c r="IR267" s="153"/>
      <c r="IS267" s="24"/>
      <c r="IT267" s="24"/>
      <c r="IU267" s="24"/>
      <c r="IV267" s="24"/>
      <c r="IW267" s="24"/>
      <c r="IX267" s="24"/>
      <c r="IY267" s="24"/>
      <c r="IZ267" s="24"/>
      <c r="JA267" s="24"/>
      <c r="JB267" s="24"/>
      <c r="JC267" s="24"/>
      <c r="JD267" s="24"/>
      <c r="JE267" s="24"/>
      <c r="JF267" s="24"/>
      <c r="JG267" s="24"/>
      <c r="JH267" s="24"/>
      <c r="JI267" s="24"/>
      <c r="JJ267" s="24"/>
      <c r="JK267" s="24"/>
      <c r="JL267" s="24"/>
      <c r="JM267" s="24"/>
      <c r="JN267" s="24"/>
      <c r="JO267" s="24"/>
      <c r="JP267" s="24"/>
      <c r="JQ267" s="24"/>
      <c r="JR267" s="24"/>
      <c r="JS267" s="24"/>
      <c r="JT267" s="24"/>
      <c r="JU267" s="25"/>
      <c r="JV267" s="24"/>
      <c r="JW267" s="151"/>
      <c r="JX267" s="151"/>
      <c r="JY267" s="153"/>
      <c r="JZ267" s="24"/>
      <c r="KA267" s="24"/>
      <c r="KB267" s="24"/>
      <c r="KC267" s="24"/>
      <c r="KD267" s="24"/>
      <c r="KE267" s="24"/>
      <c r="KF267" s="24"/>
      <c r="KG267" s="24"/>
      <c r="KH267" s="24"/>
      <c r="KI267" s="24"/>
      <c r="KJ267" s="24"/>
      <c r="KK267" s="24"/>
      <c r="KL267" s="24"/>
      <c r="KM267" s="24"/>
      <c r="KN267" s="24"/>
      <c r="KO267" s="24"/>
      <c r="KP267" s="24"/>
      <c r="KQ267" s="24"/>
      <c r="KR267" s="24"/>
      <c r="KS267" s="24"/>
      <c r="KT267" s="24"/>
      <c r="KU267" s="24"/>
      <c r="KV267" s="24"/>
      <c r="KW267" s="24"/>
      <c r="KX267" s="24"/>
      <c r="KY267" s="24"/>
      <c r="KZ267" s="24"/>
      <c r="LA267" s="24"/>
      <c r="LB267" s="24"/>
      <c r="LC267" s="24"/>
      <c r="LD267" s="24"/>
      <c r="LE267" s="151"/>
      <c r="LF267" s="151"/>
      <c r="LG267" s="153"/>
      <c r="LH267" s="24"/>
      <c r="LI267" s="24"/>
      <c r="LJ267" s="24"/>
      <c r="LK267" s="114"/>
      <c r="LL267" s="76">
        <v>6.5</v>
      </c>
      <c r="LM267" s="24"/>
      <c r="LN267" s="24"/>
      <c r="LO267" s="24"/>
      <c r="LP267" s="24"/>
      <c r="LQ267" s="24"/>
      <c r="LR267" s="24"/>
      <c r="LS267" s="24"/>
      <c r="LT267" s="24"/>
      <c r="LU267" s="24"/>
      <c r="LV267" s="24"/>
      <c r="LW267" s="24"/>
      <c r="LX267" s="24"/>
      <c r="LY267" s="24"/>
      <c r="LZ267" s="24"/>
      <c r="MA267" s="24"/>
      <c r="MB267" s="24"/>
      <c r="MC267" s="24"/>
      <c r="MD267" s="24"/>
      <c r="ME267" s="24"/>
      <c r="MF267" s="24"/>
      <c r="MG267" s="24"/>
      <c r="MH267" s="24"/>
      <c r="MI267" s="24"/>
      <c r="MJ267" s="24"/>
      <c r="MK267" s="24"/>
      <c r="ML267" s="24"/>
    </row>
    <row r="268" spans="1:350" ht="13.9" hidden="1" customHeight="1" outlineLevel="3" x14ac:dyDescent="0.2">
      <c r="A268" s="185" t="s">
        <v>207</v>
      </c>
      <c r="B268" s="218" t="s">
        <v>805</v>
      </c>
      <c r="C268" s="214" t="s">
        <v>37</v>
      </c>
      <c r="D268" s="216">
        <v>6.5</v>
      </c>
      <c r="E268" s="175"/>
      <c r="F268" s="175">
        <f>D268-E268</f>
        <v>6.5</v>
      </c>
      <c r="G268" s="175" t="s">
        <v>844</v>
      </c>
      <c r="H268" s="170" t="s">
        <v>859</v>
      </c>
      <c r="I268" s="170" t="s">
        <v>858</v>
      </c>
      <c r="J268" s="212">
        <f ca="1">E268+Q268+AX268+CF268+DN268+ES268+GA268+HH268+IP268+JW268+LE268</f>
        <v>6.5</v>
      </c>
      <c r="K268" s="212">
        <f>E268+R268+AY268+CG268+DO268+ET268+GB268+HI268+IQ268+JX268+LF268</f>
        <v>6.5</v>
      </c>
      <c r="L268" s="172">
        <f ca="1">K268/J268</f>
        <v>1</v>
      </c>
      <c r="M268" s="172">
        <f>K268/D268</f>
        <v>1</v>
      </c>
      <c r="N268" s="183">
        <f ca="1">SUMIF($EV$8:$FZ$9,$O$5,$EV269:$FZ269)-SUMIF($EV$8:$FZ$9,$Q$5,$EV269:$FZ269)</f>
        <v>0</v>
      </c>
      <c r="O268" s="156"/>
      <c r="P268" s="16" t="s">
        <v>25</v>
      </c>
      <c r="Q268" s="150">
        <v>0</v>
      </c>
      <c r="R268" s="150">
        <v>0</v>
      </c>
      <c r="S268" s="152" t="e">
        <v>#DIV/0!</v>
      </c>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50">
        <f t="shared" ca="1" si="631"/>
        <v>0</v>
      </c>
      <c r="AY268" s="150">
        <f>SUM(BA269:CE269)</f>
        <v>0</v>
      </c>
      <c r="AZ268" s="152" t="e">
        <f ca="1">AY268/AX268</f>
        <v>#DIV/0!</v>
      </c>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50">
        <f t="shared" ref="CF268" si="702">SUM(CI268:DM268)</f>
        <v>6.5</v>
      </c>
      <c r="CG268" s="150">
        <f>SUM(CI269:DM269)</f>
        <v>0</v>
      </c>
      <c r="CH268" s="152">
        <f>CG268/CF268</f>
        <v>0</v>
      </c>
      <c r="CI268" s="129"/>
      <c r="CJ268" s="129"/>
      <c r="CK268" s="129"/>
      <c r="CL268" s="129"/>
      <c r="CM268" s="129"/>
      <c r="CN268" s="129"/>
      <c r="CO268" s="129"/>
      <c r="CP268" s="101"/>
      <c r="CQ268" s="101"/>
      <c r="CR268" s="101"/>
      <c r="CS268" s="101"/>
      <c r="CT268" s="101"/>
      <c r="CU268" s="101"/>
      <c r="CV268" s="101"/>
      <c r="CW268" s="129"/>
      <c r="CX268" s="129"/>
      <c r="CY268" s="129"/>
      <c r="CZ268" s="129"/>
      <c r="DA268" s="129">
        <v>2</v>
      </c>
      <c r="DB268" s="129">
        <v>2</v>
      </c>
      <c r="DC268" s="129">
        <v>2.5</v>
      </c>
      <c r="DD268" s="129"/>
      <c r="DE268" s="129"/>
      <c r="DF268" s="129"/>
      <c r="DG268" s="129"/>
      <c r="DH268" s="129"/>
      <c r="DI268" s="129"/>
      <c r="DJ268" s="129"/>
      <c r="DK268" s="129"/>
      <c r="DL268" s="129"/>
      <c r="DM268" s="129"/>
      <c r="DN268" s="150">
        <f t="shared" ref="DN268" si="703">SUM(DQ268:ER268)</f>
        <v>0</v>
      </c>
      <c r="DO268" s="150">
        <f>SUM(DQ269:ER269)</f>
        <v>6.5</v>
      </c>
      <c r="DP268" s="152" t="e">
        <f t="shared" si="589"/>
        <v>#DIV/0!</v>
      </c>
      <c r="DQ268" s="16"/>
      <c r="DR268" s="16"/>
      <c r="DS268" s="16"/>
      <c r="DT268" s="113"/>
      <c r="DU268" s="113"/>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50">
        <f t="shared" ca="1" si="625"/>
        <v>0</v>
      </c>
      <c r="ET268" s="150">
        <f t="shared" si="626"/>
        <v>0</v>
      </c>
      <c r="EU268" s="152" t="e">
        <f t="shared" ca="1" si="627"/>
        <v>#DIV/0!</v>
      </c>
      <c r="EV268" s="16"/>
      <c r="EW268" s="67"/>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50">
        <f t="shared" ref="GA268" ca="1" si="704">SUMIF($GD$8:$HG$9,$O$5,GD268:HG268)</f>
        <v>0</v>
      </c>
      <c r="GB268" s="150">
        <f t="shared" ref="GB268" si="705">SUM(GD269:HG269)</f>
        <v>0</v>
      </c>
      <c r="GC268" s="152" t="e">
        <f t="shared" ref="GC268" ca="1" si="706">GB268/GA268</f>
        <v>#DIV/0!</v>
      </c>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50"/>
      <c r="HI268" s="150">
        <v>0</v>
      </c>
      <c r="HJ268" s="152" t="e">
        <v>#DIV/0!</v>
      </c>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50"/>
      <c r="IQ268" s="150">
        <v>0</v>
      </c>
      <c r="IR268" s="152" t="e">
        <v>#DIV/0!</v>
      </c>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c r="JO268" s="16"/>
      <c r="JP268" s="16"/>
      <c r="JQ268" s="16"/>
      <c r="JR268" s="16"/>
      <c r="JS268" s="16"/>
      <c r="JT268" s="16"/>
      <c r="JU268" s="23"/>
      <c r="JV268" s="16"/>
      <c r="JW268" s="150"/>
      <c r="JX268" s="150">
        <v>0</v>
      </c>
      <c r="JY268" s="152" t="e">
        <v>#DIV/0!</v>
      </c>
      <c r="JZ268" s="16"/>
      <c r="KA268" s="16"/>
      <c r="KB268" s="16"/>
      <c r="KC268" s="16"/>
      <c r="KD268" s="16"/>
      <c r="KE268" s="16"/>
      <c r="KF268" s="16"/>
      <c r="KG268" s="16"/>
      <c r="KH268" s="16"/>
      <c r="KI268" s="16"/>
      <c r="KJ268" s="16"/>
      <c r="KK268" s="16"/>
      <c r="KL268" s="16"/>
      <c r="KM268" s="16"/>
      <c r="KN268" s="16"/>
      <c r="KO268" s="16"/>
      <c r="KP268" s="16"/>
      <c r="KQ268" s="16"/>
      <c r="KR268" s="16"/>
      <c r="KS268" s="16"/>
      <c r="KT268" s="16"/>
      <c r="KU268" s="16"/>
      <c r="KV268" s="16"/>
      <c r="KW268" s="16"/>
      <c r="KX268" s="16"/>
      <c r="KY268" s="16"/>
      <c r="KZ268" s="16"/>
      <c r="LA268" s="16"/>
      <c r="LB268" s="16"/>
      <c r="LC268" s="16"/>
      <c r="LD268" s="16"/>
      <c r="LE268" s="150"/>
      <c r="LF268" s="150">
        <v>0</v>
      </c>
      <c r="LG268" s="152" t="e">
        <v>#DIV/0!</v>
      </c>
      <c r="LH268" s="16"/>
      <c r="LI268" s="16"/>
      <c r="LJ268" s="16"/>
      <c r="LK268" s="113"/>
      <c r="LL268" s="113"/>
      <c r="LM268" s="16"/>
      <c r="LN268" s="16"/>
      <c r="LO268" s="16"/>
      <c r="LP268" s="16"/>
      <c r="LQ268" s="16"/>
      <c r="LR268" s="16"/>
      <c r="LS268" s="16"/>
      <c r="LT268" s="16"/>
      <c r="LU268" s="16"/>
      <c r="LV268" s="16"/>
      <c r="LW268" s="16"/>
      <c r="LX268" s="16"/>
      <c r="LY268" s="16"/>
      <c r="LZ268" s="16"/>
      <c r="MA268" s="16"/>
      <c r="MB268" s="16"/>
      <c r="MC268" s="16"/>
      <c r="MD268" s="16"/>
      <c r="ME268" s="16"/>
      <c r="MF268" s="16"/>
      <c r="MG268" s="16"/>
      <c r="MH268" s="16"/>
      <c r="MI268" s="16"/>
      <c r="MJ268" s="16"/>
      <c r="MK268" s="16"/>
      <c r="ML268" s="16"/>
    </row>
    <row r="269" spans="1:350" ht="13.9" hidden="1" customHeight="1" outlineLevel="3" x14ac:dyDescent="0.2">
      <c r="A269" s="186"/>
      <c r="B269" s="219"/>
      <c r="C269" s="215"/>
      <c r="D269" s="217"/>
      <c r="E269" s="176"/>
      <c r="F269" s="176"/>
      <c r="G269" s="176"/>
      <c r="H269" s="171"/>
      <c r="I269" s="171"/>
      <c r="J269" s="213"/>
      <c r="K269" s="213"/>
      <c r="L269" s="173"/>
      <c r="M269" s="173"/>
      <c r="N269" s="184"/>
      <c r="O269" s="157"/>
      <c r="P269" s="17" t="s">
        <v>26</v>
      </c>
      <c r="Q269" s="151"/>
      <c r="R269" s="151"/>
      <c r="S269" s="153"/>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151"/>
      <c r="AY269" s="151"/>
      <c r="AZ269" s="153"/>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151"/>
      <c r="CG269" s="151"/>
      <c r="CH269" s="153"/>
      <c r="CI269" s="141"/>
      <c r="CJ269" s="141"/>
      <c r="CK269" s="141"/>
      <c r="CL269" s="141"/>
      <c r="CM269" s="141"/>
      <c r="CN269" s="141"/>
      <c r="CO269" s="141"/>
      <c r="CP269" s="95"/>
      <c r="CQ269" s="95"/>
      <c r="CR269" s="95"/>
      <c r="CS269" s="95"/>
      <c r="CT269" s="95"/>
      <c r="CU269" s="95"/>
      <c r="CV269" s="95"/>
      <c r="CW269" s="141"/>
      <c r="CX269" s="141"/>
      <c r="CY269" s="141"/>
      <c r="CZ269" s="141"/>
      <c r="DA269" s="141"/>
      <c r="DB269" s="141"/>
      <c r="DC269" s="141"/>
      <c r="DD269" s="141"/>
      <c r="DE269" s="141"/>
      <c r="DF269" s="141"/>
      <c r="DG269" s="141"/>
      <c r="DH269" s="141"/>
      <c r="DI269" s="141"/>
      <c r="DJ269" s="141"/>
      <c r="DK269" s="141"/>
      <c r="DL269" s="141"/>
      <c r="DM269" s="141"/>
      <c r="DN269" s="151"/>
      <c r="DO269" s="151"/>
      <c r="DP269" s="153"/>
      <c r="DQ269" s="24"/>
      <c r="DR269" s="24"/>
      <c r="DS269" s="24"/>
      <c r="DT269" s="24"/>
      <c r="DU269" s="76">
        <v>6.5</v>
      </c>
      <c r="DV269" s="24"/>
      <c r="DW269" s="24"/>
      <c r="DX269" s="24"/>
      <c r="DY269" s="24"/>
      <c r="DZ269" s="24"/>
      <c r="EA269" s="24"/>
      <c r="EB269" s="24"/>
      <c r="EC269" s="24"/>
      <c r="ED269" s="24"/>
      <c r="EE269" s="24"/>
      <c r="EF269" s="24"/>
      <c r="EG269" s="24"/>
      <c r="EH269" s="24"/>
      <c r="EI269" s="24"/>
      <c r="EJ269" s="24"/>
      <c r="EK269" s="24"/>
      <c r="EL269" s="24"/>
      <c r="EM269" s="24"/>
      <c r="EN269" s="24"/>
      <c r="EO269" s="24"/>
      <c r="EP269" s="24"/>
      <c r="EQ269" s="24"/>
      <c r="ER269" s="24"/>
      <c r="ES269" s="151"/>
      <c r="ET269" s="151"/>
      <c r="EU269" s="153"/>
      <c r="EV269" s="24"/>
      <c r="EW269" s="125"/>
      <c r="EX269" s="24"/>
      <c r="EY269" s="24"/>
      <c r="EZ269" s="24"/>
      <c r="FA269" s="24"/>
      <c r="FB269" s="24"/>
      <c r="FC269" s="24"/>
      <c r="FD269" s="24"/>
      <c r="FE269" s="24"/>
      <c r="FF269" s="24"/>
      <c r="FG269" s="24"/>
      <c r="FH269" s="24"/>
      <c r="FI269" s="24"/>
      <c r="FJ269" s="24"/>
      <c r="FK269" s="24"/>
      <c r="FL269" s="24"/>
      <c r="FM269" s="24"/>
      <c r="FN269" s="24"/>
      <c r="FO269" s="24"/>
      <c r="FP269" s="24"/>
      <c r="FQ269" s="24"/>
      <c r="FR269" s="24"/>
      <c r="FS269" s="24"/>
      <c r="FT269" s="24"/>
      <c r="FU269" s="24"/>
      <c r="FV269" s="24"/>
      <c r="FW269" s="24"/>
      <c r="FX269" s="24"/>
      <c r="FY269" s="24"/>
      <c r="FZ269" s="24"/>
      <c r="GA269" s="151"/>
      <c r="GB269" s="151"/>
      <c r="GC269" s="153"/>
      <c r="GD269" s="24"/>
      <c r="GE269" s="24"/>
      <c r="GF269" s="24"/>
      <c r="GG269" s="24"/>
      <c r="GH269" s="24"/>
      <c r="GI269" s="24"/>
      <c r="GJ269" s="24"/>
      <c r="GK269" s="24"/>
      <c r="GL269" s="24"/>
      <c r="GM269" s="24"/>
      <c r="GN269" s="24"/>
      <c r="GO269" s="24"/>
      <c r="GP269" s="24"/>
      <c r="GQ269" s="24"/>
      <c r="GR269" s="24"/>
      <c r="GS269" s="24"/>
      <c r="GT269" s="24"/>
      <c r="GU269" s="24"/>
      <c r="GV269" s="24"/>
      <c r="GW269" s="24"/>
      <c r="GX269" s="24"/>
      <c r="GY269" s="24"/>
      <c r="GZ269" s="24"/>
      <c r="HA269" s="24"/>
      <c r="HB269" s="24"/>
      <c r="HC269" s="24"/>
      <c r="HD269" s="24"/>
      <c r="HE269" s="24"/>
      <c r="HF269" s="24"/>
      <c r="HG269" s="24"/>
      <c r="HH269" s="151"/>
      <c r="HI269" s="151"/>
      <c r="HJ269" s="153"/>
      <c r="HK269" s="24"/>
      <c r="HL269" s="24"/>
      <c r="HM269" s="24"/>
      <c r="HN269" s="24"/>
      <c r="HO269" s="24"/>
      <c r="HP269" s="24"/>
      <c r="HQ269" s="24"/>
      <c r="HR269" s="24"/>
      <c r="HS269" s="24"/>
      <c r="HT269" s="24"/>
      <c r="HU269" s="24"/>
      <c r="HV269" s="24"/>
      <c r="HW269" s="24"/>
      <c r="HX269" s="24"/>
      <c r="HY269" s="24"/>
      <c r="HZ269" s="24"/>
      <c r="IA269" s="24"/>
      <c r="IB269" s="24"/>
      <c r="IC269" s="24"/>
      <c r="ID269" s="24"/>
      <c r="IE269" s="24"/>
      <c r="IF269" s="24"/>
      <c r="IG269" s="24"/>
      <c r="IH269" s="24"/>
      <c r="II269" s="24"/>
      <c r="IJ269" s="24"/>
      <c r="IK269" s="24"/>
      <c r="IL269" s="24"/>
      <c r="IM269" s="24"/>
      <c r="IN269" s="24"/>
      <c r="IO269" s="24"/>
      <c r="IP269" s="151"/>
      <c r="IQ269" s="151"/>
      <c r="IR269" s="153"/>
      <c r="IS269" s="24"/>
      <c r="IT269" s="24"/>
      <c r="IU269" s="24"/>
      <c r="IV269" s="24"/>
      <c r="IW269" s="24"/>
      <c r="IX269" s="24"/>
      <c r="IY269" s="24"/>
      <c r="IZ269" s="24"/>
      <c r="JA269" s="24"/>
      <c r="JB269" s="24"/>
      <c r="JC269" s="24"/>
      <c r="JD269" s="24"/>
      <c r="JE269" s="24"/>
      <c r="JF269" s="24"/>
      <c r="JG269" s="24"/>
      <c r="JH269" s="24"/>
      <c r="JI269" s="24"/>
      <c r="JJ269" s="24"/>
      <c r="JK269" s="24"/>
      <c r="JL269" s="24"/>
      <c r="JM269" s="24"/>
      <c r="JN269" s="24"/>
      <c r="JO269" s="24"/>
      <c r="JP269" s="24"/>
      <c r="JQ269" s="24"/>
      <c r="JR269" s="24"/>
      <c r="JS269" s="24"/>
      <c r="JT269" s="24"/>
      <c r="JU269" s="25"/>
      <c r="JV269" s="24"/>
      <c r="JW269" s="151"/>
      <c r="JX269" s="151"/>
      <c r="JY269" s="153"/>
      <c r="JZ269" s="24"/>
      <c r="KA269" s="24"/>
      <c r="KB269" s="24"/>
      <c r="KC269" s="24"/>
      <c r="KD269" s="24"/>
      <c r="KE269" s="24"/>
      <c r="KF269" s="24"/>
      <c r="KG269" s="24"/>
      <c r="KH269" s="24"/>
      <c r="KI269" s="24"/>
      <c r="KJ269" s="24"/>
      <c r="KK269" s="24"/>
      <c r="KL269" s="24"/>
      <c r="KM269" s="24"/>
      <c r="KN269" s="24"/>
      <c r="KO269" s="24"/>
      <c r="KP269" s="24"/>
      <c r="KQ269" s="24"/>
      <c r="KR269" s="24"/>
      <c r="KS269" s="24"/>
      <c r="KT269" s="24"/>
      <c r="KU269" s="24"/>
      <c r="KV269" s="24"/>
      <c r="KW269" s="24"/>
      <c r="KX269" s="24"/>
      <c r="KY269" s="24"/>
      <c r="KZ269" s="24"/>
      <c r="LA269" s="24"/>
      <c r="LB269" s="24"/>
      <c r="LC269" s="24"/>
      <c r="LD269" s="24"/>
      <c r="LE269" s="151"/>
      <c r="LF269" s="151"/>
      <c r="LG269" s="153"/>
      <c r="LH269" s="24"/>
      <c r="LI269" s="24"/>
      <c r="LJ269" s="24"/>
      <c r="LK269" s="24"/>
      <c r="LL269" s="24"/>
      <c r="LM269" s="24"/>
      <c r="LN269" s="24"/>
      <c r="LO269" s="24"/>
      <c r="LP269" s="24"/>
      <c r="LQ269" s="24"/>
      <c r="LR269" s="24"/>
      <c r="LS269" s="24"/>
      <c r="LT269" s="24"/>
      <c r="LU269" s="24"/>
      <c r="LV269" s="24"/>
      <c r="LW269" s="24"/>
      <c r="LX269" s="24"/>
      <c r="LY269" s="24"/>
      <c r="LZ269" s="24"/>
      <c r="MA269" s="24"/>
      <c r="MB269" s="24"/>
      <c r="MC269" s="24"/>
      <c r="MD269" s="24"/>
      <c r="ME269" s="24"/>
      <c r="MF269" s="24"/>
      <c r="MG269" s="24"/>
      <c r="MH269" s="24"/>
      <c r="MI269" s="24"/>
      <c r="MJ269" s="24"/>
      <c r="MK269" s="24"/>
      <c r="ML269" s="24"/>
    </row>
    <row r="270" spans="1:350" ht="13.9" customHeight="1" outlineLevel="2" collapsed="1" x14ac:dyDescent="0.2">
      <c r="A270" s="185" t="s">
        <v>208</v>
      </c>
      <c r="B270" s="218" t="s">
        <v>116</v>
      </c>
      <c r="C270" s="214" t="s">
        <v>37</v>
      </c>
      <c r="D270" s="216">
        <v>101.23379999999999</v>
      </c>
      <c r="E270" s="175"/>
      <c r="F270" s="175">
        <f>D270-E270</f>
        <v>101.23379999999999</v>
      </c>
      <c r="G270" s="175" t="s">
        <v>888</v>
      </c>
      <c r="H270" s="170" t="s">
        <v>858</v>
      </c>
      <c r="I270" s="170" t="s">
        <v>918</v>
      </c>
      <c r="J270" s="212">
        <f ca="1">E270+Q270+AX270+CF270+DN270+ES270+GA270+HH270+IP270+JW270+LE270</f>
        <v>101.23</v>
      </c>
      <c r="K270" s="212">
        <f>E270+R270+AY270+CG270+DO270+ET270+GB270+HI270+IQ270+JX270+LF270</f>
        <v>0</v>
      </c>
      <c r="L270" s="172">
        <f ca="1">K270/J270</f>
        <v>0</v>
      </c>
      <c r="M270" s="172">
        <f>K270/D270</f>
        <v>0</v>
      </c>
      <c r="N270" s="183">
        <f ca="1">SUMIF($EV$8:$FZ$9,$O$5,$EV271:$FZ271)-SUMIF($EV$8:$FZ$9,$Q$5,$EV271:$FZ271)</f>
        <v>0</v>
      </c>
      <c r="O270" s="156"/>
      <c r="P270" s="16" t="s">
        <v>25</v>
      </c>
      <c r="Q270" s="150">
        <v>0</v>
      </c>
      <c r="R270" s="150">
        <v>0</v>
      </c>
      <c r="S270" s="152" t="e">
        <v>#DIV/0!</v>
      </c>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50">
        <f t="shared" ca="1" si="631"/>
        <v>0</v>
      </c>
      <c r="AY270" s="150">
        <f>SUM(BA271:CE271)</f>
        <v>0</v>
      </c>
      <c r="AZ270" s="152" t="e">
        <f ca="1">AY270/AX270</f>
        <v>#DIV/0!</v>
      </c>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50">
        <f t="shared" ref="CF270" si="707">SUM(CI270:DM270)</f>
        <v>101.23</v>
      </c>
      <c r="CG270" s="150">
        <f>SUM(CI271:DM271)</f>
        <v>0</v>
      </c>
      <c r="CH270" s="152">
        <f>CG270/CF270</f>
        <v>0</v>
      </c>
      <c r="CI270" s="129"/>
      <c r="CJ270" s="129"/>
      <c r="CK270" s="129"/>
      <c r="CL270" s="129"/>
      <c r="CM270" s="129"/>
      <c r="CN270" s="129"/>
      <c r="CO270" s="129"/>
      <c r="CP270" s="101"/>
      <c r="CQ270" s="101"/>
      <c r="CR270" s="101"/>
      <c r="CS270" s="101"/>
      <c r="CT270" s="101"/>
      <c r="CU270" s="101"/>
      <c r="CV270" s="101"/>
      <c r="CW270" s="129"/>
      <c r="CX270" s="129"/>
      <c r="CY270" s="129"/>
      <c r="CZ270" s="129"/>
      <c r="DA270" s="129"/>
      <c r="DB270" s="129"/>
      <c r="DC270" s="129"/>
      <c r="DD270" s="129">
        <v>20</v>
      </c>
      <c r="DE270" s="129">
        <v>20</v>
      </c>
      <c r="DF270" s="129">
        <v>20</v>
      </c>
      <c r="DG270" s="129">
        <v>20</v>
      </c>
      <c r="DH270" s="129">
        <v>21.23</v>
      </c>
      <c r="DI270" s="129"/>
      <c r="DJ270" s="129"/>
      <c r="DK270" s="129"/>
      <c r="DL270" s="129"/>
      <c r="DM270" s="129"/>
      <c r="DN270" s="150">
        <f t="shared" ref="DN270" si="708">SUM(DQ270:ER270)</f>
        <v>0</v>
      </c>
      <c r="DO270" s="150">
        <f>SUM(DQ271:ER271)</f>
        <v>0</v>
      </c>
      <c r="DP270" s="152" t="e">
        <f t="shared" si="589"/>
        <v>#DIV/0!</v>
      </c>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50">
        <f t="shared" ca="1" si="625"/>
        <v>0</v>
      </c>
      <c r="ET270" s="150">
        <f t="shared" si="626"/>
        <v>0</v>
      </c>
      <c r="EU270" s="152" t="e">
        <f t="shared" ca="1" si="627"/>
        <v>#DIV/0!</v>
      </c>
      <c r="EV270" s="16"/>
      <c r="EW270" s="67"/>
      <c r="EX270" s="16"/>
      <c r="EY270" s="16"/>
      <c r="EZ270" s="16"/>
      <c r="FA270" s="16"/>
      <c r="FB270" s="16"/>
      <c r="FC270" s="16"/>
      <c r="FD270" s="16"/>
      <c r="FE270" s="16"/>
      <c r="FF270" s="16"/>
      <c r="FG270" s="16"/>
      <c r="FH270" s="16"/>
      <c r="FI270" s="16"/>
      <c r="FJ270" s="16"/>
      <c r="FK270" s="16"/>
      <c r="FL270" s="16"/>
      <c r="FM270" s="16"/>
      <c r="FN270" s="16"/>
      <c r="FO270" s="16"/>
      <c r="FP270" s="16"/>
      <c r="FQ270" s="16"/>
      <c r="FR270" s="16"/>
      <c r="FS270" s="16"/>
      <c r="FT270" s="16"/>
      <c r="FU270" s="16"/>
      <c r="FV270" s="16"/>
      <c r="FW270" s="16"/>
      <c r="FX270" s="16"/>
      <c r="FY270" s="16"/>
      <c r="FZ270" s="16"/>
      <c r="GA270" s="150">
        <f t="shared" ref="GA270" ca="1" si="709">SUMIF($GD$8:$HG$9,$O$5,GD270:HG270)</f>
        <v>0</v>
      </c>
      <c r="GB270" s="150">
        <f t="shared" ref="GB270" si="710">SUM(GD271:HG271)</f>
        <v>0</v>
      </c>
      <c r="GC270" s="152" t="e">
        <f t="shared" ref="GC270" ca="1" si="711">GB270/GA270</f>
        <v>#DIV/0!</v>
      </c>
      <c r="GD270" s="16"/>
      <c r="GE270" s="16"/>
      <c r="GF270" s="16"/>
      <c r="GG270" s="16"/>
      <c r="GH270" s="16"/>
      <c r="GI270" s="16"/>
      <c r="GJ270" s="16"/>
      <c r="GK270" s="16"/>
      <c r="GL270" s="16"/>
      <c r="GM270" s="16"/>
      <c r="GN270" s="16"/>
      <c r="GO270" s="16"/>
      <c r="GP270" s="16"/>
      <c r="GQ270" s="16"/>
      <c r="GR270" s="16"/>
      <c r="GS270" s="16"/>
      <c r="GT270" s="16"/>
      <c r="GU270" s="16"/>
      <c r="GV270" s="16"/>
      <c r="GW270" s="16"/>
      <c r="GX270" s="16"/>
      <c r="GY270" s="16"/>
      <c r="GZ270" s="16"/>
      <c r="HA270" s="16"/>
      <c r="HB270" s="16"/>
      <c r="HC270" s="16"/>
      <c r="HD270" s="16"/>
      <c r="HE270" s="16"/>
      <c r="HF270" s="16"/>
      <c r="HG270" s="16"/>
      <c r="HH270" s="150"/>
      <c r="HI270" s="150">
        <v>0</v>
      </c>
      <c r="HJ270" s="152" t="e">
        <v>#DIV/0!</v>
      </c>
      <c r="HK270" s="16"/>
      <c r="HL270" s="16"/>
      <c r="HM270" s="16"/>
      <c r="HN270" s="16"/>
      <c r="HO270" s="16"/>
      <c r="HP270" s="16"/>
      <c r="HQ270" s="16"/>
      <c r="HR270" s="16"/>
      <c r="HS270" s="16"/>
      <c r="HT270" s="16"/>
      <c r="HU270" s="16"/>
      <c r="HV270" s="16"/>
      <c r="HW270" s="16"/>
      <c r="HX270" s="16"/>
      <c r="HY270" s="16"/>
      <c r="HZ270" s="16"/>
      <c r="IA270" s="16"/>
      <c r="IB270" s="16"/>
      <c r="IC270" s="16"/>
      <c r="ID270" s="16"/>
      <c r="IE270" s="16"/>
      <c r="IF270" s="16"/>
      <c r="IG270" s="16"/>
      <c r="IH270" s="16"/>
      <c r="II270" s="16"/>
      <c r="IJ270" s="16"/>
      <c r="IK270" s="16"/>
      <c r="IL270" s="16"/>
      <c r="IM270" s="16"/>
      <c r="IN270" s="16"/>
      <c r="IO270" s="16"/>
      <c r="IP270" s="150"/>
      <c r="IQ270" s="150">
        <v>0</v>
      </c>
      <c r="IR270" s="152" t="e">
        <v>#DIV/0!</v>
      </c>
      <c r="IS270" s="16"/>
      <c r="IT270" s="16"/>
      <c r="IU270" s="16"/>
      <c r="IV270" s="16"/>
      <c r="IW270" s="16"/>
      <c r="IX270" s="16"/>
      <c r="IY270" s="16"/>
      <c r="IZ270" s="16"/>
      <c r="JA270" s="16"/>
      <c r="JB270" s="16"/>
      <c r="JC270" s="16"/>
      <c r="JD270" s="16"/>
      <c r="JE270" s="16"/>
      <c r="JF270" s="16"/>
      <c r="JG270" s="16"/>
      <c r="JH270" s="16"/>
      <c r="JI270" s="16"/>
      <c r="JJ270" s="16"/>
      <c r="JK270" s="16"/>
      <c r="JL270" s="16"/>
      <c r="JM270" s="16"/>
      <c r="JN270" s="16"/>
      <c r="JO270" s="16"/>
      <c r="JP270" s="16"/>
      <c r="JQ270" s="16"/>
      <c r="JR270" s="16"/>
      <c r="JS270" s="16"/>
      <c r="JT270" s="16"/>
      <c r="JU270" s="23"/>
      <c r="JV270" s="16"/>
      <c r="JW270" s="150"/>
      <c r="JX270" s="150">
        <v>0</v>
      </c>
      <c r="JY270" s="152" t="e">
        <v>#DIV/0!</v>
      </c>
      <c r="JZ270" s="16"/>
      <c r="KA270" s="16"/>
      <c r="KB270" s="16"/>
      <c r="KC270" s="16"/>
      <c r="KD270" s="16"/>
      <c r="KE270" s="16"/>
      <c r="KF270" s="16"/>
      <c r="KG270" s="16"/>
      <c r="KH270" s="16"/>
      <c r="KI270" s="16"/>
      <c r="KJ270" s="16"/>
      <c r="KK270" s="16"/>
      <c r="KL270" s="16"/>
      <c r="KM270" s="16"/>
      <c r="KN270" s="16"/>
      <c r="KO270" s="16"/>
      <c r="KP270" s="16"/>
      <c r="KQ270" s="16"/>
      <c r="KR270" s="16"/>
      <c r="KS270" s="16"/>
      <c r="KT270" s="16"/>
      <c r="KU270" s="16"/>
      <c r="KV270" s="16"/>
      <c r="KW270" s="16"/>
      <c r="KX270" s="16"/>
      <c r="KY270" s="16"/>
      <c r="KZ270" s="16"/>
      <c r="LA270" s="16"/>
      <c r="LB270" s="16"/>
      <c r="LC270" s="16"/>
      <c r="LD270" s="16"/>
      <c r="LE270" s="150"/>
      <c r="LF270" s="150">
        <v>0</v>
      </c>
      <c r="LG270" s="152" t="e">
        <v>#DIV/0!</v>
      </c>
      <c r="LH270" s="16"/>
      <c r="LI270" s="16"/>
      <c r="LJ270" s="16"/>
      <c r="LK270" s="16"/>
      <c r="LL270" s="16"/>
      <c r="LM270" s="16"/>
      <c r="LN270" s="16"/>
      <c r="LO270" s="16"/>
      <c r="LP270" s="16"/>
      <c r="LQ270" s="16"/>
      <c r="LR270" s="16"/>
      <c r="LS270" s="16"/>
      <c r="LT270" s="16"/>
      <c r="LU270" s="16"/>
      <c r="LV270" s="16"/>
      <c r="LW270" s="16"/>
      <c r="LX270" s="16"/>
      <c r="LY270" s="16"/>
      <c r="LZ270" s="16"/>
      <c r="MA270" s="16"/>
      <c r="MB270" s="16"/>
      <c r="MC270" s="16"/>
      <c r="MD270" s="16"/>
      <c r="ME270" s="16"/>
      <c r="MF270" s="16"/>
      <c r="MG270" s="16"/>
      <c r="MH270" s="16"/>
      <c r="MI270" s="16"/>
      <c r="MJ270" s="16"/>
      <c r="MK270" s="16"/>
      <c r="ML270" s="16"/>
    </row>
    <row r="271" spans="1:350" ht="13.9" customHeight="1" outlineLevel="2" x14ac:dyDescent="0.2">
      <c r="A271" s="186"/>
      <c r="B271" s="219"/>
      <c r="C271" s="215"/>
      <c r="D271" s="217"/>
      <c r="E271" s="176"/>
      <c r="F271" s="176"/>
      <c r="G271" s="176"/>
      <c r="H271" s="171"/>
      <c r="I271" s="171"/>
      <c r="J271" s="213"/>
      <c r="K271" s="213"/>
      <c r="L271" s="173"/>
      <c r="M271" s="173"/>
      <c r="N271" s="184"/>
      <c r="O271" s="157"/>
      <c r="P271" s="17" t="s">
        <v>26</v>
      </c>
      <c r="Q271" s="151"/>
      <c r="R271" s="151"/>
      <c r="S271" s="153"/>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151"/>
      <c r="AY271" s="151"/>
      <c r="AZ271" s="153"/>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151"/>
      <c r="CG271" s="151"/>
      <c r="CH271" s="153"/>
      <c r="CI271" s="141"/>
      <c r="CJ271" s="141"/>
      <c r="CK271" s="141"/>
      <c r="CL271" s="141"/>
      <c r="CM271" s="141"/>
      <c r="CN271" s="141"/>
      <c r="CO271" s="141"/>
      <c r="CP271" s="95"/>
      <c r="CQ271" s="95"/>
      <c r="CR271" s="95"/>
      <c r="CS271" s="95"/>
      <c r="CT271" s="95"/>
      <c r="CU271" s="95"/>
      <c r="CV271" s="95"/>
      <c r="CW271" s="141"/>
      <c r="CX271" s="141"/>
      <c r="CY271" s="141"/>
      <c r="CZ271" s="141"/>
      <c r="DA271" s="141"/>
      <c r="DB271" s="141"/>
      <c r="DC271" s="141"/>
      <c r="DD271" s="141"/>
      <c r="DE271" s="141"/>
      <c r="DF271" s="141"/>
      <c r="DG271" s="141"/>
      <c r="DH271" s="141"/>
      <c r="DI271" s="141"/>
      <c r="DJ271" s="141"/>
      <c r="DK271" s="141"/>
      <c r="DL271" s="141"/>
      <c r="DM271" s="141"/>
      <c r="DN271" s="151"/>
      <c r="DO271" s="151"/>
      <c r="DP271" s="153"/>
      <c r="DQ271" s="24"/>
      <c r="DR271" s="24"/>
      <c r="DS271" s="24"/>
      <c r="DT271" s="24"/>
      <c r="DU271" s="24"/>
      <c r="DV271" s="24"/>
      <c r="DW271" s="24"/>
      <c r="DX271" s="24"/>
      <c r="DY271" s="24"/>
      <c r="DZ271" s="24"/>
      <c r="EA271" s="24"/>
      <c r="EB271" s="24"/>
      <c r="EC271" s="24"/>
      <c r="ED271" s="24"/>
      <c r="EE271" s="24"/>
      <c r="EF271" s="24"/>
      <c r="EG271" s="24"/>
      <c r="EH271" s="24"/>
      <c r="EI271" s="24"/>
      <c r="EJ271" s="24"/>
      <c r="EK271" s="24"/>
      <c r="EL271" s="24"/>
      <c r="EM271" s="24"/>
      <c r="EN271" s="24"/>
      <c r="EO271" s="24"/>
      <c r="EP271" s="24"/>
      <c r="EQ271" s="24"/>
      <c r="ER271" s="24"/>
      <c r="ES271" s="151"/>
      <c r="ET271" s="151"/>
      <c r="EU271" s="153"/>
      <c r="EV271" s="24"/>
      <c r="EW271" s="125"/>
      <c r="EX271" s="24"/>
      <c r="EY271" s="24"/>
      <c r="EZ271" s="24"/>
      <c r="FA271" s="24"/>
      <c r="FB271" s="24"/>
      <c r="FC271" s="24"/>
      <c r="FD271" s="24"/>
      <c r="FE271" s="24"/>
      <c r="FF271" s="24"/>
      <c r="FG271" s="24"/>
      <c r="FH271" s="24"/>
      <c r="FI271" s="24"/>
      <c r="FJ271" s="24"/>
      <c r="FK271" s="24"/>
      <c r="FL271" s="24"/>
      <c r="FM271" s="24"/>
      <c r="FN271" s="24"/>
      <c r="FO271" s="24"/>
      <c r="FP271" s="24"/>
      <c r="FQ271" s="24"/>
      <c r="FR271" s="24"/>
      <c r="FS271" s="24"/>
      <c r="FT271" s="24"/>
      <c r="FU271" s="24"/>
      <c r="FV271" s="24"/>
      <c r="FW271" s="24"/>
      <c r="FX271" s="24"/>
      <c r="FY271" s="24"/>
      <c r="FZ271" s="24"/>
      <c r="GA271" s="151"/>
      <c r="GB271" s="151"/>
      <c r="GC271" s="153"/>
      <c r="GD271" s="24"/>
      <c r="GE271" s="24"/>
      <c r="GF271" s="24"/>
      <c r="GG271" s="24"/>
      <c r="GH271" s="24"/>
      <c r="GI271" s="24"/>
      <c r="GJ271" s="24"/>
      <c r="GK271" s="24"/>
      <c r="GL271" s="24"/>
      <c r="GM271" s="24"/>
      <c r="GN271" s="24"/>
      <c r="GO271" s="24"/>
      <c r="GP271" s="24"/>
      <c r="GQ271" s="24"/>
      <c r="GR271" s="24"/>
      <c r="GS271" s="24"/>
      <c r="GT271" s="24"/>
      <c r="GU271" s="24"/>
      <c r="GV271" s="24"/>
      <c r="GW271" s="24"/>
      <c r="GX271" s="24"/>
      <c r="GY271" s="24"/>
      <c r="GZ271" s="24"/>
      <c r="HA271" s="24"/>
      <c r="HB271" s="24"/>
      <c r="HC271" s="24"/>
      <c r="HD271" s="24"/>
      <c r="HE271" s="24"/>
      <c r="HF271" s="24"/>
      <c r="HG271" s="24"/>
      <c r="HH271" s="151"/>
      <c r="HI271" s="151"/>
      <c r="HJ271" s="153"/>
      <c r="HK271" s="24"/>
      <c r="HL271" s="24"/>
      <c r="HM271" s="24"/>
      <c r="HN271" s="24"/>
      <c r="HO271" s="24"/>
      <c r="HP271" s="24"/>
      <c r="HQ271" s="24"/>
      <c r="HR271" s="24"/>
      <c r="HS271" s="24"/>
      <c r="HT271" s="24"/>
      <c r="HU271" s="24"/>
      <c r="HV271" s="24"/>
      <c r="HW271" s="24"/>
      <c r="HX271" s="24"/>
      <c r="HY271" s="24"/>
      <c r="HZ271" s="24"/>
      <c r="IA271" s="24"/>
      <c r="IB271" s="24"/>
      <c r="IC271" s="24"/>
      <c r="ID271" s="24"/>
      <c r="IE271" s="24"/>
      <c r="IF271" s="24"/>
      <c r="IG271" s="24"/>
      <c r="IH271" s="24"/>
      <c r="II271" s="24"/>
      <c r="IJ271" s="24"/>
      <c r="IK271" s="24"/>
      <c r="IL271" s="24"/>
      <c r="IM271" s="24"/>
      <c r="IN271" s="24"/>
      <c r="IO271" s="24"/>
      <c r="IP271" s="151"/>
      <c r="IQ271" s="151"/>
      <c r="IR271" s="153"/>
      <c r="IS271" s="24"/>
      <c r="IT271" s="24"/>
      <c r="IU271" s="24"/>
      <c r="IV271" s="24"/>
      <c r="IW271" s="24"/>
      <c r="IX271" s="24"/>
      <c r="IY271" s="24"/>
      <c r="IZ271" s="24"/>
      <c r="JA271" s="24"/>
      <c r="JB271" s="24"/>
      <c r="JC271" s="24"/>
      <c r="JD271" s="24"/>
      <c r="JE271" s="24"/>
      <c r="JF271" s="24"/>
      <c r="JG271" s="24"/>
      <c r="JH271" s="24"/>
      <c r="JI271" s="24"/>
      <c r="JJ271" s="24"/>
      <c r="JK271" s="24"/>
      <c r="JL271" s="24"/>
      <c r="JM271" s="24"/>
      <c r="JN271" s="24"/>
      <c r="JO271" s="24"/>
      <c r="JP271" s="24"/>
      <c r="JQ271" s="24"/>
      <c r="JR271" s="24"/>
      <c r="JS271" s="24"/>
      <c r="JT271" s="24"/>
      <c r="JU271" s="25"/>
      <c r="JV271" s="24"/>
      <c r="JW271" s="151"/>
      <c r="JX271" s="151"/>
      <c r="JY271" s="153"/>
      <c r="JZ271" s="24"/>
      <c r="KA271" s="24"/>
      <c r="KB271" s="24"/>
      <c r="KC271" s="24"/>
      <c r="KD271" s="24"/>
      <c r="KE271" s="24"/>
      <c r="KF271" s="24"/>
      <c r="KG271" s="24"/>
      <c r="KH271" s="24"/>
      <c r="KI271" s="24"/>
      <c r="KJ271" s="24"/>
      <c r="KK271" s="24"/>
      <c r="KL271" s="24"/>
      <c r="KM271" s="24"/>
      <c r="KN271" s="24"/>
      <c r="KO271" s="24"/>
      <c r="KP271" s="24"/>
      <c r="KQ271" s="24"/>
      <c r="KR271" s="24"/>
      <c r="KS271" s="24"/>
      <c r="KT271" s="24"/>
      <c r="KU271" s="24"/>
      <c r="KV271" s="24"/>
      <c r="KW271" s="24"/>
      <c r="KX271" s="24"/>
      <c r="KY271" s="24"/>
      <c r="KZ271" s="24"/>
      <c r="LA271" s="24"/>
      <c r="LB271" s="24"/>
      <c r="LC271" s="24"/>
      <c r="LD271" s="24"/>
      <c r="LE271" s="151"/>
      <c r="LF271" s="151"/>
      <c r="LG271" s="153"/>
      <c r="LH271" s="24"/>
      <c r="LI271" s="24"/>
      <c r="LJ271" s="24"/>
      <c r="LK271" s="24"/>
      <c r="LL271" s="24"/>
      <c r="LM271" s="24"/>
      <c r="LN271" s="24"/>
      <c r="LO271" s="24"/>
      <c r="LP271" s="24"/>
      <c r="LQ271" s="24"/>
      <c r="LR271" s="24"/>
      <c r="LS271" s="24"/>
      <c r="LT271" s="24"/>
      <c r="LU271" s="24"/>
      <c r="LV271" s="24"/>
      <c r="LW271" s="24"/>
      <c r="LX271" s="24"/>
      <c r="LY271" s="24"/>
      <c r="LZ271" s="24"/>
      <c r="MA271" s="24"/>
      <c r="MB271" s="24"/>
      <c r="MC271" s="24"/>
      <c r="MD271" s="24"/>
      <c r="ME271" s="24"/>
      <c r="MF271" s="24"/>
      <c r="MG271" s="24"/>
      <c r="MH271" s="24"/>
      <c r="MI271" s="24"/>
      <c r="MJ271" s="24"/>
      <c r="MK271" s="24"/>
      <c r="ML271" s="24"/>
    </row>
    <row r="272" spans="1:350" s="31" customFormat="1" ht="14.25" customHeight="1" outlineLevel="1" x14ac:dyDescent="0.25">
      <c r="A272" s="236" t="s">
        <v>35</v>
      </c>
      <c r="B272" s="228" t="s">
        <v>1238</v>
      </c>
      <c r="C272" s="191" t="s">
        <v>59</v>
      </c>
      <c r="D272" s="191">
        <v>3</v>
      </c>
      <c r="E272" s="175">
        <v>2</v>
      </c>
      <c r="F272" s="175">
        <f>D272-E272</f>
        <v>1</v>
      </c>
      <c r="G272" s="175" t="s">
        <v>925</v>
      </c>
      <c r="H272" s="170" t="s">
        <v>926</v>
      </c>
      <c r="I272" s="170" t="s">
        <v>867</v>
      </c>
      <c r="J272" s="212">
        <f ca="1">E272+Q272+AX272+CF272+DN272+ES272+GA272+HH272+IP272+JW272+LE272</f>
        <v>2</v>
      </c>
      <c r="K272" s="212">
        <f>E272+R272+AY272+CG272+DO272+ET272+GB272+HI272+IQ272+JX272+LF272</f>
        <v>2</v>
      </c>
      <c r="L272" s="172">
        <f ca="1">K272/J272</f>
        <v>1</v>
      </c>
      <c r="M272" s="172">
        <f>K272/D272</f>
        <v>0.66666666666666663</v>
      </c>
      <c r="N272" s="183">
        <f ca="1">SUMIF($EV$8:$FZ$9,$O$5,$EV273:$FZ273)-SUMIF($EV$8:$FZ$9,$Q$5,$EV273:$FZ273)</f>
        <v>0</v>
      </c>
      <c r="O272" s="154"/>
      <c r="P272" s="154"/>
      <c r="Q272" s="150">
        <v>0</v>
      </c>
      <c r="R272" s="150">
        <v>0</v>
      </c>
      <c r="S272" s="152" t="e">
        <v>#DIV/0!</v>
      </c>
      <c r="T272" s="154"/>
      <c r="U272" s="154"/>
      <c r="V272" s="154"/>
      <c r="W272" s="154"/>
      <c r="X272" s="154"/>
      <c r="Y272" s="154"/>
      <c r="Z272" s="154"/>
      <c r="AA272" s="154"/>
      <c r="AB272" s="154"/>
      <c r="AC272" s="154"/>
      <c r="AD272" s="154"/>
      <c r="AE272" s="154"/>
      <c r="AF272" s="154"/>
      <c r="AG272" s="154"/>
      <c r="AH272" s="154"/>
      <c r="AI272" s="154"/>
      <c r="AJ272" s="154"/>
      <c r="AK272" s="154"/>
      <c r="AL272" s="154"/>
      <c r="AM272" s="154"/>
      <c r="AN272" s="154"/>
      <c r="AO272" s="154"/>
      <c r="AP272" s="154"/>
      <c r="AQ272" s="154"/>
      <c r="AR272" s="154"/>
      <c r="AS272" s="154"/>
      <c r="AT272" s="154"/>
      <c r="AU272" s="154"/>
      <c r="AV272" s="154"/>
      <c r="AW272" s="154"/>
      <c r="AX272" s="150">
        <f t="shared" ca="1" si="631"/>
        <v>0</v>
      </c>
      <c r="AY272" s="150">
        <f>SUM(BA273:CE273)</f>
        <v>0</v>
      </c>
      <c r="AZ272" s="152" t="e">
        <f ca="1">AY272/AX272</f>
        <v>#DIV/0!</v>
      </c>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0">
        <f t="shared" ref="CF272" si="712">SUM(CI272:DM272)</f>
        <v>0</v>
      </c>
      <c r="CG272" s="150">
        <f>SUM(CI273:DM273)</f>
        <v>0</v>
      </c>
      <c r="CH272" s="152" t="e">
        <f>CG272/CF272</f>
        <v>#DIV/0!</v>
      </c>
      <c r="CI272" s="154"/>
      <c r="CJ272" s="154"/>
      <c r="CK272" s="154"/>
      <c r="CL272" s="154"/>
      <c r="CM272" s="154"/>
      <c r="CN272" s="154"/>
      <c r="CO272" s="154"/>
      <c r="CP272" s="158"/>
      <c r="CQ272" s="158"/>
      <c r="CR272" s="158"/>
      <c r="CS272" s="158"/>
      <c r="CT272" s="158"/>
      <c r="CU272" s="158"/>
      <c r="CV272" s="158"/>
      <c r="CW272" s="154"/>
      <c r="CX272" s="154"/>
      <c r="CY272" s="154"/>
      <c r="CZ272" s="154"/>
      <c r="DA272" s="154"/>
      <c r="DB272" s="154"/>
      <c r="DC272" s="154"/>
      <c r="DD272" s="154"/>
      <c r="DE272" s="154"/>
      <c r="DF272" s="154"/>
      <c r="DG272" s="154"/>
      <c r="DH272" s="154"/>
      <c r="DI272" s="154"/>
      <c r="DJ272" s="154"/>
      <c r="DK272" s="154"/>
      <c r="DL272" s="154"/>
      <c r="DM272" s="154"/>
      <c r="DN272" s="150">
        <f t="shared" ref="DN272" si="713">SUM(DQ272:ER272)</f>
        <v>0</v>
      </c>
      <c r="DO272" s="150">
        <f>SUM(DQ273:ER273)</f>
        <v>0</v>
      </c>
      <c r="DP272" s="152" t="e">
        <f t="shared" si="589"/>
        <v>#DIV/0!</v>
      </c>
      <c r="DQ272" s="154"/>
      <c r="DR272" s="154"/>
      <c r="DS272" s="154"/>
      <c r="DT272" s="154"/>
      <c r="DU272" s="154"/>
      <c r="DV272" s="154"/>
      <c r="DW272" s="154"/>
      <c r="DX272" s="154"/>
      <c r="DY272" s="154"/>
      <c r="DZ272" s="154"/>
      <c r="EA272" s="154"/>
      <c r="EB272" s="154"/>
      <c r="EC272" s="154"/>
      <c r="ED272" s="154"/>
      <c r="EE272" s="154"/>
      <c r="EF272" s="154"/>
      <c r="EG272" s="154"/>
      <c r="EH272" s="154"/>
      <c r="EI272" s="154"/>
      <c r="EJ272" s="154"/>
      <c r="EK272" s="154"/>
      <c r="EL272" s="154"/>
      <c r="EM272" s="154"/>
      <c r="EN272" s="154"/>
      <c r="EO272" s="154"/>
      <c r="EP272" s="154"/>
      <c r="EQ272" s="154"/>
      <c r="ER272" s="154"/>
      <c r="ES272" s="150">
        <f t="shared" ca="1" si="625"/>
        <v>0</v>
      </c>
      <c r="ET272" s="150">
        <f t="shared" si="626"/>
        <v>0</v>
      </c>
      <c r="EU272" s="152" t="e">
        <f t="shared" ca="1" si="627"/>
        <v>#DIV/0!</v>
      </c>
      <c r="EV272" s="154"/>
      <c r="EW272" s="160"/>
      <c r="EX272" s="154"/>
      <c r="EY272" s="154"/>
      <c r="EZ272" s="154"/>
      <c r="FA272" s="154"/>
      <c r="FB272" s="154"/>
      <c r="FC272" s="154"/>
      <c r="FD272" s="154"/>
      <c r="FE272" s="154"/>
      <c r="FF272" s="154"/>
      <c r="FG272" s="154"/>
      <c r="FH272" s="154"/>
      <c r="FI272" s="154"/>
      <c r="FJ272" s="154"/>
      <c r="FK272" s="154"/>
      <c r="FL272" s="154"/>
      <c r="FM272" s="154"/>
      <c r="FN272" s="154"/>
      <c r="FO272" s="154"/>
      <c r="FP272" s="154"/>
      <c r="FQ272" s="154"/>
      <c r="FR272" s="154"/>
      <c r="FS272" s="154"/>
      <c r="FT272" s="154"/>
      <c r="FU272" s="154"/>
      <c r="FV272" s="154"/>
      <c r="FW272" s="154"/>
      <c r="FX272" s="154"/>
      <c r="FY272" s="154"/>
      <c r="FZ272" s="154"/>
      <c r="GA272" s="150">
        <f t="shared" ref="GA272" ca="1" si="714">SUMIF($GD$8:$HG$9,$O$5,GD272:HG272)</f>
        <v>0</v>
      </c>
      <c r="GB272" s="150">
        <f t="shared" ref="GB272" si="715">SUM(GD273:HG273)</f>
        <v>0</v>
      </c>
      <c r="GC272" s="152" t="e">
        <f t="shared" ref="GC272" ca="1" si="716">GB272/GA272</f>
        <v>#DIV/0!</v>
      </c>
      <c r="GD272" s="154"/>
      <c r="GE272" s="154"/>
      <c r="GF272" s="154"/>
      <c r="GG272" s="154"/>
      <c r="GH272" s="154"/>
      <c r="GI272" s="154"/>
      <c r="GJ272" s="154"/>
      <c r="GK272" s="154"/>
      <c r="GL272" s="154"/>
      <c r="GM272" s="154"/>
      <c r="GN272" s="154"/>
      <c r="GO272" s="154"/>
      <c r="GP272" s="154"/>
      <c r="GQ272" s="154"/>
      <c r="GR272" s="154"/>
      <c r="GS272" s="154"/>
      <c r="GT272" s="154"/>
      <c r="GU272" s="154"/>
      <c r="GV272" s="154"/>
      <c r="GW272" s="154"/>
      <c r="GX272" s="154"/>
      <c r="GY272" s="154"/>
      <c r="GZ272" s="154"/>
      <c r="HA272" s="154"/>
      <c r="HB272" s="154"/>
      <c r="HC272" s="154"/>
      <c r="HD272" s="154"/>
      <c r="HE272" s="154"/>
      <c r="HF272" s="154"/>
      <c r="HG272" s="154"/>
      <c r="HH272" s="150"/>
      <c r="HI272" s="150">
        <v>0</v>
      </c>
      <c r="HJ272" s="154"/>
      <c r="HK272" s="154"/>
      <c r="HL272" s="154"/>
      <c r="HM272" s="154"/>
      <c r="HN272" s="154"/>
      <c r="HO272" s="154"/>
      <c r="HP272" s="154"/>
      <c r="HQ272" s="154"/>
      <c r="HR272" s="154"/>
      <c r="HS272" s="154"/>
      <c r="HT272" s="154"/>
      <c r="HU272" s="154"/>
      <c r="HV272" s="154"/>
      <c r="HW272" s="154"/>
      <c r="HX272" s="154"/>
      <c r="HY272" s="154"/>
      <c r="HZ272" s="154"/>
      <c r="IA272" s="154"/>
      <c r="IB272" s="154"/>
      <c r="IC272" s="154"/>
      <c r="ID272" s="154"/>
      <c r="IE272" s="154"/>
      <c r="IF272" s="154"/>
      <c r="IG272" s="154"/>
      <c r="IH272" s="154"/>
      <c r="II272" s="154"/>
      <c r="IJ272" s="154"/>
      <c r="IK272" s="154"/>
      <c r="IL272" s="154"/>
      <c r="IM272" s="154"/>
      <c r="IN272" s="154"/>
      <c r="IO272" s="154"/>
      <c r="IP272" s="150"/>
      <c r="IQ272" s="150">
        <v>0</v>
      </c>
      <c r="IR272" s="154"/>
      <c r="IS272" s="154"/>
      <c r="IT272" s="154"/>
      <c r="IU272" s="154"/>
      <c r="IV272" s="154"/>
      <c r="IW272" s="154"/>
      <c r="IX272" s="154"/>
      <c r="IY272" s="154"/>
      <c r="IZ272" s="154"/>
      <c r="JA272" s="154"/>
      <c r="JB272" s="154"/>
      <c r="JC272" s="154"/>
      <c r="JD272" s="154"/>
      <c r="JE272" s="154"/>
      <c r="JF272" s="154"/>
      <c r="JG272" s="154"/>
      <c r="JH272" s="154"/>
      <c r="JI272" s="154"/>
      <c r="JJ272" s="154"/>
      <c r="JK272" s="154"/>
      <c r="JL272" s="154"/>
      <c r="JM272" s="154"/>
      <c r="JN272" s="154"/>
      <c r="JO272" s="154"/>
      <c r="JP272" s="154"/>
      <c r="JQ272" s="154"/>
      <c r="JR272" s="154"/>
      <c r="JS272" s="154"/>
      <c r="JT272" s="154"/>
      <c r="JU272" s="154"/>
      <c r="JV272" s="154"/>
      <c r="JW272" s="150"/>
      <c r="JX272" s="150">
        <v>0</v>
      </c>
      <c r="JY272" s="154"/>
      <c r="JZ272" s="154"/>
      <c r="KA272" s="154"/>
      <c r="KB272" s="154"/>
      <c r="KC272" s="154"/>
      <c r="KD272" s="154"/>
      <c r="KE272" s="154"/>
      <c r="KF272" s="154"/>
      <c r="KG272" s="154"/>
      <c r="KH272" s="154"/>
      <c r="KI272" s="154"/>
      <c r="KJ272" s="154"/>
      <c r="KK272" s="154"/>
      <c r="KL272" s="154"/>
      <c r="KM272" s="154"/>
      <c r="KN272" s="154"/>
      <c r="KO272" s="154"/>
      <c r="KP272" s="154"/>
      <c r="KQ272" s="154"/>
      <c r="KR272" s="154"/>
      <c r="KS272" s="154"/>
      <c r="KT272" s="154"/>
      <c r="KU272" s="154"/>
      <c r="KV272" s="154"/>
      <c r="KW272" s="154"/>
      <c r="KX272" s="154"/>
      <c r="KY272" s="154"/>
      <c r="KZ272" s="154"/>
      <c r="LA272" s="154"/>
      <c r="LB272" s="154"/>
      <c r="LC272" s="154"/>
      <c r="LD272" s="154"/>
      <c r="LE272" s="150"/>
      <c r="LF272" s="150">
        <v>0</v>
      </c>
      <c r="LG272" s="154"/>
      <c r="LH272" s="154"/>
      <c r="LI272" s="154"/>
      <c r="LJ272" s="154"/>
      <c r="LK272" s="154"/>
      <c r="LL272" s="154"/>
      <c r="LM272" s="154"/>
      <c r="LN272" s="154"/>
      <c r="LO272" s="154"/>
      <c r="LP272" s="154"/>
      <c r="LQ272" s="154"/>
      <c r="LR272" s="154"/>
      <c r="LS272" s="154"/>
      <c r="LT272" s="154"/>
      <c r="LU272" s="154"/>
      <c r="LV272" s="154"/>
      <c r="LW272" s="154"/>
      <c r="LX272" s="154"/>
      <c r="LY272" s="154"/>
      <c r="LZ272" s="154"/>
      <c r="MA272" s="154"/>
      <c r="MB272" s="154"/>
      <c r="MC272" s="154"/>
      <c r="MD272" s="154"/>
      <c r="ME272" s="154"/>
      <c r="MF272" s="154"/>
      <c r="MG272" s="154"/>
      <c r="MH272" s="154"/>
      <c r="MI272" s="154"/>
      <c r="MJ272" s="154"/>
      <c r="MK272" s="154"/>
      <c r="ML272" s="154"/>
    </row>
    <row r="273" spans="1:350" s="31" customFormat="1" ht="14.25" customHeight="1" outlineLevel="1" x14ac:dyDescent="0.25">
      <c r="A273" s="237"/>
      <c r="B273" s="229"/>
      <c r="C273" s="192"/>
      <c r="D273" s="192"/>
      <c r="E273" s="176"/>
      <c r="F273" s="176"/>
      <c r="G273" s="176"/>
      <c r="H273" s="171"/>
      <c r="I273" s="171"/>
      <c r="J273" s="213"/>
      <c r="K273" s="213"/>
      <c r="L273" s="173"/>
      <c r="M273" s="173"/>
      <c r="N273" s="184"/>
      <c r="O273" s="155"/>
      <c r="P273" s="155"/>
      <c r="Q273" s="151"/>
      <c r="R273" s="151"/>
      <c r="S273" s="153"/>
      <c r="T273" s="155"/>
      <c r="U273" s="155"/>
      <c r="V273" s="155"/>
      <c r="W273" s="155"/>
      <c r="X273" s="155"/>
      <c r="Y273" s="155"/>
      <c r="Z273" s="155"/>
      <c r="AA273" s="155"/>
      <c r="AB273" s="155"/>
      <c r="AC273" s="155"/>
      <c r="AD273" s="155"/>
      <c r="AE273" s="155"/>
      <c r="AF273" s="155"/>
      <c r="AG273" s="155"/>
      <c r="AH273" s="155"/>
      <c r="AI273" s="155"/>
      <c r="AJ273" s="155"/>
      <c r="AK273" s="155"/>
      <c r="AL273" s="155"/>
      <c r="AM273" s="155"/>
      <c r="AN273" s="155"/>
      <c r="AO273" s="155"/>
      <c r="AP273" s="155"/>
      <c r="AQ273" s="155"/>
      <c r="AR273" s="155"/>
      <c r="AS273" s="155"/>
      <c r="AT273" s="155"/>
      <c r="AU273" s="155"/>
      <c r="AV273" s="155"/>
      <c r="AW273" s="155"/>
      <c r="AX273" s="151"/>
      <c r="AY273" s="151"/>
      <c r="AZ273" s="153"/>
      <c r="BA273" s="155"/>
      <c r="BB273" s="155"/>
      <c r="BC273" s="155"/>
      <c r="BD273" s="155"/>
      <c r="BE273" s="155"/>
      <c r="BF273" s="155"/>
      <c r="BG273" s="155"/>
      <c r="BH273" s="155"/>
      <c r="BI273" s="155"/>
      <c r="BJ273" s="155"/>
      <c r="BK273" s="155"/>
      <c r="BL273" s="155"/>
      <c r="BM273" s="155"/>
      <c r="BN273" s="155"/>
      <c r="BO273" s="155"/>
      <c r="BP273" s="155"/>
      <c r="BQ273" s="155"/>
      <c r="BR273" s="155"/>
      <c r="BS273" s="155"/>
      <c r="BT273" s="155"/>
      <c r="BU273" s="155"/>
      <c r="BV273" s="155"/>
      <c r="BW273" s="155"/>
      <c r="BX273" s="155"/>
      <c r="BY273" s="155"/>
      <c r="BZ273" s="155"/>
      <c r="CA273" s="155"/>
      <c r="CB273" s="155"/>
      <c r="CC273" s="155"/>
      <c r="CD273" s="155"/>
      <c r="CE273" s="155"/>
      <c r="CF273" s="151"/>
      <c r="CG273" s="151"/>
      <c r="CH273" s="153"/>
      <c r="CI273" s="155"/>
      <c r="CJ273" s="155"/>
      <c r="CK273" s="155"/>
      <c r="CL273" s="155"/>
      <c r="CM273" s="155"/>
      <c r="CN273" s="155"/>
      <c r="CO273" s="155"/>
      <c r="CP273" s="159"/>
      <c r="CQ273" s="159"/>
      <c r="CR273" s="159"/>
      <c r="CS273" s="159"/>
      <c r="CT273" s="159"/>
      <c r="CU273" s="159"/>
      <c r="CV273" s="159"/>
      <c r="CW273" s="155"/>
      <c r="CX273" s="155"/>
      <c r="CY273" s="155"/>
      <c r="CZ273" s="155"/>
      <c r="DA273" s="155"/>
      <c r="DB273" s="155"/>
      <c r="DC273" s="155"/>
      <c r="DD273" s="155"/>
      <c r="DE273" s="155"/>
      <c r="DF273" s="155"/>
      <c r="DG273" s="155"/>
      <c r="DH273" s="155"/>
      <c r="DI273" s="155"/>
      <c r="DJ273" s="155"/>
      <c r="DK273" s="155"/>
      <c r="DL273" s="155"/>
      <c r="DM273" s="155"/>
      <c r="DN273" s="151"/>
      <c r="DO273" s="151"/>
      <c r="DP273" s="153"/>
      <c r="DQ273" s="155"/>
      <c r="DR273" s="155"/>
      <c r="DS273" s="155"/>
      <c r="DT273" s="155"/>
      <c r="DU273" s="155"/>
      <c r="DV273" s="155"/>
      <c r="DW273" s="155"/>
      <c r="DX273" s="155"/>
      <c r="DY273" s="155"/>
      <c r="DZ273" s="155"/>
      <c r="EA273" s="155"/>
      <c r="EB273" s="155"/>
      <c r="EC273" s="155"/>
      <c r="ED273" s="155"/>
      <c r="EE273" s="155"/>
      <c r="EF273" s="155"/>
      <c r="EG273" s="155"/>
      <c r="EH273" s="155"/>
      <c r="EI273" s="155"/>
      <c r="EJ273" s="155"/>
      <c r="EK273" s="155"/>
      <c r="EL273" s="155"/>
      <c r="EM273" s="155"/>
      <c r="EN273" s="155"/>
      <c r="EO273" s="155"/>
      <c r="EP273" s="155"/>
      <c r="EQ273" s="155"/>
      <c r="ER273" s="155"/>
      <c r="ES273" s="151"/>
      <c r="ET273" s="151"/>
      <c r="EU273" s="153"/>
      <c r="EV273" s="155"/>
      <c r="EW273" s="161"/>
      <c r="EX273" s="155"/>
      <c r="EY273" s="155"/>
      <c r="EZ273" s="155"/>
      <c r="FA273" s="155"/>
      <c r="FB273" s="155"/>
      <c r="FC273" s="155"/>
      <c r="FD273" s="155"/>
      <c r="FE273" s="155"/>
      <c r="FF273" s="155"/>
      <c r="FG273" s="155"/>
      <c r="FH273" s="155"/>
      <c r="FI273" s="155"/>
      <c r="FJ273" s="155"/>
      <c r="FK273" s="155"/>
      <c r="FL273" s="155"/>
      <c r="FM273" s="155"/>
      <c r="FN273" s="155"/>
      <c r="FO273" s="155"/>
      <c r="FP273" s="155"/>
      <c r="FQ273" s="155"/>
      <c r="FR273" s="155"/>
      <c r="FS273" s="155"/>
      <c r="FT273" s="155"/>
      <c r="FU273" s="155"/>
      <c r="FV273" s="155"/>
      <c r="FW273" s="155"/>
      <c r="FX273" s="155"/>
      <c r="FY273" s="155"/>
      <c r="FZ273" s="155"/>
      <c r="GA273" s="151"/>
      <c r="GB273" s="151"/>
      <c r="GC273" s="153"/>
      <c r="GD273" s="155"/>
      <c r="GE273" s="155"/>
      <c r="GF273" s="155"/>
      <c r="GG273" s="155"/>
      <c r="GH273" s="155"/>
      <c r="GI273" s="155"/>
      <c r="GJ273" s="155"/>
      <c r="GK273" s="155"/>
      <c r="GL273" s="155"/>
      <c r="GM273" s="155"/>
      <c r="GN273" s="155"/>
      <c r="GO273" s="155"/>
      <c r="GP273" s="155"/>
      <c r="GQ273" s="155"/>
      <c r="GR273" s="155"/>
      <c r="GS273" s="155"/>
      <c r="GT273" s="155"/>
      <c r="GU273" s="155"/>
      <c r="GV273" s="155"/>
      <c r="GW273" s="155"/>
      <c r="GX273" s="155"/>
      <c r="GY273" s="155"/>
      <c r="GZ273" s="155"/>
      <c r="HA273" s="155"/>
      <c r="HB273" s="155"/>
      <c r="HC273" s="155"/>
      <c r="HD273" s="155"/>
      <c r="HE273" s="155"/>
      <c r="HF273" s="155"/>
      <c r="HG273" s="155"/>
      <c r="HH273" s="151"/>
      <c r="HI273" s="151"/>
      <c r="HJ273" s="155"/>
      <c r="HK273" s="155"/>
      <c r="HL273" s="155"/>
      <c r="HM273" s="155"/>
      <c r="HN273" s="155"/>
      <c r="HO273" s="155"/>
      <c r="HP273" s="155"/>
      <c r="HQ273" s="155"/>
      <c r="HR273" s="155"/>
      <c r="HS273" s="155"/>
      <c r="HT273" s="155"/>
      <c r="HU273" s="155"/>
      <c r="HV273" s="155"/>
      <c r="HW273" s="155"/>
      <c r="HX273" s="155"/>
      <c r="HY273" s="155"/>
      <c r="HZ273" s="155"/>
      <c r="IA273" s="155"/>
      <c r="IB273" s="155"/>
      <c r="IC273" s="155"/>
      <c r="ID273" s="155"/>
      <c r="IE273" s="155"/>
      <c r="IF273" s="155"/>
      <c r="IG273" s="155"/>
      <c r="IH273" s="155"/>
      <c r="II273" s="155"/>
      <c r="IJ273" s="155"/>
      <c r="IK273" s="155"/>
      <c r="IL273" s="155"/>
      <c r="IM273" s="155"/>
      <c r="IN273" s="155"/>
      <c r="IO273" s="155"/>
      <c r="IP273" s="151"/>
      <c r="IQ273" s="151"/>
      <c r="IR273" s="155"/>
      <c r="IS273" s="155"/>
      <c r="IT273" s="155"/>
      <c r="IU273" s="155"/>
      <c r="IV273" s="155"/>
      <c r="IW273" s="155"/>
      <c r="IX273" s="155"/>
      <c r="IY273" s="155"/>
      <c r="IZ273" s="155"/>
      <c r="JA273" s="155"/>
      <c r="JB273" s="155"/>
      <c r="JC273" s="155"/>
      <c r="JD273" s="155"/>
      <c r="JE273" s="155"/>
      <c r="JF273" s="155"/>
      <c r="JG273" s="155"/>
      <c r="JH273" s="155"/>
      <c r="JI273" s="155"/>
      <c r="JJ273" s="155"/>
      <c r="JK273" s="155"/>
      <c r="JL273" s="155"/>
      <c r="JM273" s="155"/>
      <c r="JN273" s="155"/>
      <c r="JO273" s="155"/>
      <c r="JP273" s="155"/>
      <c r="JQ273" s="155"/>
      <c r="JR273" s="155"/>
      <c r="JS273" s="155"/>
      <c r="JT273" s="155"/>
      <c r="JU273" s="155"/>
      <c r="JV273" s="155"/>
      <c r="JW273" s="151"/>
      <c r="JX273" s="151"/>
      <c r="JY273" s="155"/>
      <c r="JZ273" s="155"/>
      <c r="KA273" s="155"/>
      <c r="KB273" s="155"/>
      <c r="KC273" s="155"/>
      <c r="KD273" s="155"/>
      <c r="KE273" s="155"/>
      <c r="KF273" s="155"/>
      <c r="KG273" s="155"/>
      <c r="KH273" s="155"/>
      <c r="KI273" s="155"/>
      <c r="KJ273" s="155"/>
      <c r="KK273" s="155"/>
      <c r="KL273" s="155"/>
      <c r="KM273" s="155"/>
      <c r="KN273" s="155"/>
      <c r="KO273" s="155"/>
      <c r="KP273" s="155"/>
      <c r="KQ273" s="155"/>
      <c r="KR273" s="155"/>
      <c r="KS273" s="155"/>
      <c r="KT273" s="155"/>
      <c r="KU273" s="155"/>
      <c r="KV273" s="155"/>
      <c r="KW273" s="155"/>
      <c r="KX273" s="155"/>
      <c r="KY273" s="155"/>
      <c r="KZ273" s="155"/>
      <c r="LA273" s="155"/>
      <c r="LB273" s="155"/>
      <c r="LC273" s="155"/>
      <c r="LD273" s="155"/>
      <c r="LE273" s="151"/>
      <c r="LF273" s="151"/>
      <c r="LG273" s="155"/>
      <c r="LH273" s="155"/>
      <c r="LI273" s="155"/>
      <c r="LJ273" s="155"/>
      <c r="LK273" s="155"/>
      <c r="LL273" s="155"/>
      <c r="LM273" s="155"/>
      <c r="LN273" s="155"/>
      <c r="LO273" s="155"/>
      <c r="LP273" s="155"/>
      <c r="LQ273" s="155"/>
      <c r="LR273" s="155"/>
      <c r="LS273" s="155"/>
      <c r="LT273" s="155"/>
      <c r="LU273" s="155"/>
      <c r="LV273" s="155"/>
      <c r="LW273" s="155"/>
      <c r="LX273" s="155"/>
      <c r="LY273" s="155"/>
      <c r="LZ273" s="155"/>
      <c r="MA273" s="155"/>
      <c r="MB273" s="155"/>
      <c r="MC273" s="155"/>
      <c r="MD273" s="155"/>
      <c r="ME273" s="155"/>
      <c r="MF273" s="155"/>
      <c r="MG273" s="155"/>
      <c r="MH273" s="155"/>
      <c r="MI273" s="155"/>
      <c r="MJ273" s="155"/>
      <c r="MK273" s="155"/>
      <c r="ML273" s="155"/>
    </row>
    <row r="274" spans="1:350" s="41" customFormat="1" ht="14.25" hidden="1" customHeight="1" outlineLevel="2" x14ac:dyDescent="0.25">
      <c r="A274" s="220" t="s">
        <v>36</v>
      </c>
      <c r="B274" s="175" t="s">
        <v>499</v>
      </c>
      <c r="C274" s="175" t="s">
        <v>59</v>
      </c>
      <c r="D274" s="175">
        <v>1</v>
      </c>
      <c r="E274" s="175">
        <v>1</v>
      </c>
      <c r="F274" s="175">
        <f>D274-E274</f>
        <v>0</v>
      </c>
      <c r="G274" s="175" t="s">
        <v>927</v>
      </c>
      <c r="H274" s="170" t="s">
        <v>926</v>
      </c>
      <c r="I274" s="170" t="s">
        <v>928</v>
      </c>
      <c r="J274" s="212">
        <f ca="1">E274+Q274+AX274+CF274+DN274+ES274+GA274+HH274+IP274+JW274+LE274</f>
        <v>1</v>
      </c>
      <c r="K274" s="212">
        <f>E274+R274+AY274+CG274+DO274+ET274+GB274+HI274+IQ274+JX274+LF274</f>
        <v>1</v>
      </c>
      <c r="L274" s="172">
        <f ca="1">K274/J274</f>
        <v>1</v>
      </c>
      <c r="M274" s="172">
        <f>K274/D274</f>
        <v>1</v>
      </c>
      <c r="N274" s="183">
        <f ca="1">SUMIF($EV$8:$FZ$9,$O$5,$EV275:$FZ275)-SUMIF($EV$8:$FZ$9,$Q$5,$EV275:$FZ275)</f>
        <v>0</v>
      </c>
      <c r="O274" s="154"/>
      <c r="P274" s="154"/>
      <c r="Q274" s="150">
        <v>0</v>
      </c>
      <c r="R274" s="150">
        <v>0</v>
      </c>
      <c r="S274" s="152" t="e">
        <v>#DIV/0!</v>
      </c>
      <c r="T274" s="154"/>
      <c r="U274" s="154"/>
      <c r="V274" s="154"/>
      <c r="W274" s="154"/>
      <c r="X274" s="154"/>
      <c r="Y274" s="154"/>
      <c r="Z274" s="154"/>
      <c r="AA274" s="154"/>
      <c r="AB274" s="154"/>
      <c r="AC274" s="154"/>
      <c r="AD274" s="154"/>
      <c r="AE274" s="154"/>
      <c r="AF274" s="154"/>
      <c r="AG274" s="154"/>
      <c r="AH274" s="154"/>
      <c r="AI274" s="154"/>
      <c r="AJ274" s="154"/>
      <c r="AK274" s="154"/>
      <c r="AL274" s="154"/>
      <c r="AM274" s="154"/>
      <c r="AN274" s="154"/>
      <c r="AO274" s="154"/>
      <c r="AP274" s="154"/>
      <c r="AQ274" s="154"/>
      <c r="AR274" s="154"/>
      <c r="AS274" s="154"/>
      <c r="AT274" s="154"/>
      <c r="AU274" s="154"/>
      <c r="AV274" s="154"/>
      <c r="AW274" s="154"/>
      <c r="AX274" s="150">
        <f t="shared" ca="1" si="631"/>
        <v>0</v>
      </c>
      <c r="AY274" s="150">
        <f>SUM(BA275:CE275)</f>
        <v>0</v>
      </c>
      <c r="AZ274" s="152" t="e">
        <f ca="1">AY274/AX274</f>
        <v>#DIV/0!</v>
      </c>
      <c r="BA274" s="154"/>
      <c r="BB274" s="154"/>
      <c r="BC274" s="154"/>
      <c r="BD274" s="154"/>
      <c r="BE274" s="154"/>
      <c r="BF274" s="154"/>
      <c r="BG274" s="154"/>
      <c r="BH274" s="154"/>
      <c r="BI274" s="154"/>
      <c r="BJ274" s="154"/>
      <c r="BK274" s="154"/>
      <c r="BL274" s="154"/>
      <c r="BM274" s="154"/>
      <c r="BN274" s="154"/>
      <c r="BO274" s="154"/>
      <c r="BP274" s="154"/>
      <c r="BQ274" s="154"/>
      <c r="BR274" s="154"/>
      <c r="BS274" s="154"/>
      <c r="BT274" s="154"/>
      <c r="BU274" s="154"/>
      <c r="BV274" s="154"/>
      <c r="BW274" s="154"/>
      <c r="BX274" s="154"/>
      <c r="BY274" s="154"/>
      <c r="BZ274" s="154"/>
      <c r="CA274" s="154"/>
      <c r="CB274" s="154"/>
      <c r="CC274" s="154"/>
      <c r="CD274" s="154"/>
      <c r="CE274" s="154"/>
      <c r="CF274" s="150">
        <f t="shared" ref="CF274" si="717">SUM(CI274:DM274)</f>
        <v>0</v>
      </c>
      <c r="CG274" s="150">
        <f>SUM(CI275:DM275)</f>
        <v>0</v>
      </c>
      <c r="CH274" s="152" t="e">
        <f>CG274/CF274</f>
        <v>#DIV/0!</v>
      </c>
      <c r="CI274" s="154"/>
      <c r="CJ274" s="154"/>
      <c r="CK274" s="154"/>
      <c r="CL274" s="154"/>
      <c r="CM274" s="154"/>
      <c r="CN274" s="154"/>
      <c r="CO274" s="154"/>
      <c r="CP274" s="158"/>
      <c r="CQ274" s="158"/>
      <c r="CR274" s="158"/>
      <c r="CS274" s="158"/>
      <c r="CT274" s="158"/>
      <c r="CU274" s="158"/>
      <c r="CV274" s="158"/>
      <c r="CW274" s="154"/>
      <c r="CX274" s="154"/>
      <c r="CY274" s="154"/>
      <c r="CZ274" s="154"/>
      <c r="DA274" s="154"/>
      <c r="DB274" s="154"/>
      <c r="DC274" s="154"/>
      <c r="DD274" s="154"/>
      <c r="DE274" s="154"/>
      <c r="DF274" s="154"/>
      <c r="DG274" s="154"/>
      <c r="DH274" s="154"/>
      <c r="DI274" s="154"/>
      <c r="DJ274" s="154"/>
      <c r="DK274" s="154"/>
      <c r="DL274" s="154"/>
      <c r="DM274" s="154"/>
      <c r="DN274" s="150">
        <f t="shared" ref="DN274" si="718">SUM(DQ274:ER274)</f>
        <v>0</v>
      </c>
      <c r="DO274" s="150">
        <f>SUM(DQ275:ER275)</f>
        <v>0</v>
      </c>
      <c r="DP274" s="152" t="e">
        <f t="shared" si="589"/>
        <v>#DIV/0!</v>
      </c>
      <c r="DQ274" s="154"/>
      <c r="DR274" s="154"/>
      <c r="DS274" s="154"/>
      <c r="DT274" s="154"/>
      <c r="DU274" s="154"/>
      <c r="DV274" s="154"/>
      <c r="DW274" s="154"/>
      <c r="DX274" s="154"/>
      <c r="DY274" s="154"/>
      <c r="DZ274" s="154"/>
      <c r="EA274" s="154"/>
      <c r="EB274" s="154"/>
      <c r="EC274" s="154"/>
      <c r="ED274" s="154"/>
      <c r="EE274" s="154"/>
      <c r="EF274" s="154"/>
      <c r="EG274" s="154"/>
      <c r="EH274" s="154"/>
      <c r="EI274" s="154"/>
      <c r="EJ274" s="154"/>
      <c r="EK274" s="154"/>
      <c r="EL274" s="154"/>
      <c r="EM274" s="154"/>
      <c r="EN274" s="154"/>
      <c r="EO274" s="154"/>
      <c r="EP274" s="154"/>
      <c r="EQ274" s="154"/>
      <c r="ER274" s="154"/>
      <c r="ES274" s="150">
        <f t="shared" ca="1" si="625"/>
        <v>0</v>
      </c>
      <c r="ET274" s="150">
        <f t="shared" si="626"/>
        <v>0</v>
      </c>
      <c r="EU274" s="152" t="e">
        <f t="shared" ca="1" si="627"/>
        <v>#DIV/0!</v>
      </c>
      <c r="EV274" s="154"/>
      <c r="EW274" s="160"/>
      <c r="EX274" s="154"/>
      <c r="EY274" s="154"/>
      <c r="EZ274" s="154"/>
      <c r="FA274" s="154"/>
      <c r="FB274" s="154"/>
      <c r="FC274" s="154"/>
      <c r="FD274" s="154"/>
      <c r="FE274" s="154"/>
      <c r="FF274" s="154"/>
      <c r="FG274" s="154"/>
      <c r="FH274" s="154"/>
      <c r="FI274" s="154"/>
      <c r="FJ274" s="154"/>
      <c r="FK274" s="154"/>
      <c r="FL274" s="154"/>
      <c r="FM274" s="154"/>
      <c r="FN274" s="154"/>
      <c r="FO274" s="154"/>
      <c r="FP274" s="154"/>
      <c r="FQ274" s="154"/>
      <c r="FR274" s="154"/>
      <c r="FS274" s="154"/>
      <c r="FT274" s="154"/>
      <c r="FU274" s="154"/>
      <c r="FV274" s="154"/>
      <c r="FW274" s="154"/>
      <c r="FX274" s="154"/>
      <c r="FY274" s="154"/>
      <c r="FZ274" s="154"/>
      <c r="GA274" s="150">
        <f t="shared" ref="GA274" ca="1" si="719">SUMIF($GD$8:$HG$9,$O$5,GD274:HG274)</f>
        <v>0</v>
      </c>
      <c r="GB274" s="150">
        <f t="shared" ref="GB274" si="720">SUM(GD275:HG275)</f>
        <v>0</v>
      </c>
      <c r="GC274" s="152" t="e">
        <f t="shared" ref="GC274" ca="1" si="721">GB274/GA274</f>
        <v>#DIV/0!</v>
      </c>
      <c r="GD274" s="154"/>
      <c r="GE274" s="154"/>
      <c r="GF274" s="154"/>
      <c r="GG274" s="154"/>
      <c r="GH274" s="154"/>
      <c r="GI274" s="154"/>
      <c r="GJ274" s="154"/>
      <c r="GK274" s="154"/>
      <c r="GL274" s="154"/>
      <c r="GM274" s="154"/>
      <c r="GN274" s="154"/>
      <c r="GO274" s="154"/>
      <c r="GP274" s="154"/>
      <c r="GQ274" s="154"/>
      <c r="GR274" s="154"/>
      <c r="GS274" s="154"/>
      <c r="GT274" s="154"/>
      <c r="GU274" s="154"/>
      <c r="GV274" s="154"/>
      <c r="GW274" s="154"/>
      <c r="GX274" s="154"/>
      <c r="GY274" s="154"/>
      <c r="GZ274" s="154"/>
      <c r="HA274" s="154"/>
      <c r="HB274" s="154"/>
      <c r="HC274" s="154"/>
      <c r="HD274" s="154"/>
      <c r="HE274" s="154"/>
      <c r="HF274" s="154"/>
      <c r="HG274" s="154"/>
      <c r="HH274" s="150"/>
      <c r="HI274" s="150">
        <v>0</v>
      </c>
      <c r="HJ274" s="154"/>
      <c r="HK274" s="154"/>
      <c r="HL274" s="154"/>
      <c r="HM274" s="154"/>
      <c r="HN274" s="154"/>
      <c r="HO274" s="154"/>
      <c r="HP274" s="154"/>
      <c r="HQ274" s="154"/>
      <c r="HR274" s="154"/>
      <c r="HS274" s="154"/>
      <c r="HT274" s="154"/>
      <c r="HU274" s="154"/>
      <c r="HV274" s="154"/>
      <c r="HW274" s="154"/>
      <c r="HX274" s="154"/>
      <c r="HY274" s="154"/>
      <c r="HZ274" s="154"/>
      <c r="IA274" s="154"/>
      <c r="IB274" s="154"/>
      <c r="IC274" s="154"/>
      <c r="ID274" s="154"/>
      <c r="IE274" s="154"/>
      <c r="IF274" s="154"/>
      <c r="IG274" s="154"/>
      <c r="IH274" s="154"/>
      <c r="II274" s="154"/>
      <c r="IJ274" s="154"/>
      <c r="IK274" s="154"/>
      <c r="IL274" s="154"/>
      <c r="IM274" s="154"/>
      <c r="IN274" s="154"/>
      <c r="IO274" s="154"/>
      <c r="IP274" s="150"/>
      <c r="IQ274" s="150">
        <v>0</v>
      </c>
      <c r="IR274" s="154"/>
      <c r="IS274" s="154"/>
      <c r="IT274" s="154"/>
      <c r="IU274" s="154"/>
      <c r="IV274" s="154"/>
      <c r="IW274" s="154"/>
      <c r="IX274" s="154"/>
      <c r="IY274" s="154"/>
      <c r="IZ274" s="154"/>
      <c r="JA274" s="154"/>
      <c r="JB274" s="154"/>
      <c r="JC274" s="154"/>
      <c r="JD274" s="154"/>
      <c r="JE274" s="154"/>
      <c r="JF274" s="154"/>
      <c r="JG274" s="154"/>
      <c r="JH274" s="154"/>
      <c r="JI274" s="154"/>
      <c r="JJ274" s="154"/>
      <c r="JK274" s="154"/>
      <c r="JL274" s="154"/>
      <c r="JM274" s="154"/>
      <c r="JN274" s="154"/>
      <c r="JO274" s="154"/>
      <c r="JP274" s="154"/>
      <c r="JQ274" s="154"/>
      <c r="JR274" s="154"/>
      <c r="JS274" s="154"/>
      <c r="JT274" s="154"/>
      <c r="JU274" s="154"/>
      <c r="JV274" s="154"/>
      <c r="JW274" s="150"/>
      <c r="JX274" s="150">
        <v>0</v>
      </c>
      <c r="JY274" s="154"/>
      <c r="JZ274" s="154"/>
      <c r="KA274" s="154"/>
      <c r="KB274" s="154"/>
      <c r="KC274" s="154"/>
      <c r="KD274" s="154"/>
      <c r="KE274" s="154"/>
      <c r="KF274" s="154"/>
      <c r="KG274" s="154"/>
      <c r="KH274" s="154"/>
      <c r="KI274" s="154"/>
      <c r="KJ274" s="154"/>
      <c r="KK274" s="154"/>
      <c r="KL274" s="154"/>
      <c r="KM274" s="154"/>
      <c r="KN274" s="154"/>
      <c r="KO274" s="154"/>
      <c r="KP274" s="154"/>
      <c r="KQ274" s="154"/>
      <c r="KR274" s="154"/>
      <c r="KS274" s="154"/>
      <c r="KT274" s="154"/>
      <c r="KU274" s="154"/>
      <c r="KV274" s="154"/>
      <c r="KW274" s="154"/>
      <c r="KX274" s="154"/>
      <c r="KY274" s="154"/>
      <c r="KZ274" s="154"/>
      <c r="LA274" s="154"/>
      <c r="LB274" s="154"/>
      <c r="LC274" s="154"/>
      <c r="LD274" s="154"/>
      <c r="LE274" s="150"/>
      <c r="LF274" s="150">
        <v>0</v>
      </c>
      <c r="LG274" s="154"/>
      <c r="LH274" s="154"/>
      <c r="LI274" s="154"/>
      <c r="LJ274" s="154"/>
      <c r="LK274" s="154"/>
      <c r="LL274" s="154"/>
      <c r="LM274" s="154"/>
      <c r="LN274" s="154"/>
      <c r="LO274" s="154"/>
      <c r="LP274" s="154"/>
      <c r="LQ274" s="154"/>
      <c r="LR274" s="154"/>
      <c r="LS274" s="154"/>
      <c r="LT274" s="154"/>
      <c r="LU274" s="154"/>
      <c r="LV274" s="154"/>
      <c r="LW274" s="154"/>
      <c r="LX274" s="154"/>
      <c r="LY274" s="154"/>
      <c r="LZ274" s="154"/>
      <c r="MA274" s="154"/>
      <c r="MB274" s="154"/>
      <c r="MC274" s="154"/>
      <c r="MD274" s="154"/>
      <c r="ME274" s="154"/>
      <c r="MF274" s="154"/>
      <c r="MG274" s="154"/>
      <c r="MH274" s="154"/>
      <c r="MI274" s="154"/>
      <c r="MJ274" s="154"/>
      <c r="MK274" s="154"/>
      <c r="ML274" s="154"/>
    </row>
    <row r="275" spans="1:350" s="41" customFormat="1" ht="14.25" hidden="1" customHeight="1" outlineLevel="2" x14ac:dyDescent="0.25">
      <c r="A275" s="221"/>
      <c r="B275" s="176"/>
      <c r="C275" s="176"/>
      <c r="D275" s="176"/>
      <c r="E275" s="176"/>
      <c r="F275" s="176"/>
      <c r="G275" s="176"/>
      <c r="H275" s="171"/>
      <c r="I275" s="171"/>
      <c r="J275" s="213"/>
      <c r="K275" s="213"/>
      <c r="L275" s="173"/>
      <c r="M275" s="173"/>
      <c r="N275" s="184"/>
      <c r="O275" s="155"/>
      <c r="P275" s="155"/>
      <c r="Q275" s="151"/>
      <c r="R275" s="151"/>
      <c r="S275" s="153"/>
      <c r="T275" s="155"/>
      <c r="U275" s="155"/>
      <c r="V275" s="155"/>
      <c r="W275" s="155"/>
      <c r="X275" s="155"/>
      <c r="Y275" s="155"/>
      <c r="Z275" s="155"/>
      <c r="AA275" s="155"/>
      <c r="AB275" s="155"/>
      <c r="AC275" s="155"/>
      <c r="AD275" s="155"/>
      <c r="AE275" s="155"/>
      <c r="AF275" s="155"/>
      <c r="AG275" s="155"/>
      <c r="AH275" s="155"/>
      <c r="AI275" s="155"/>
      <c r="AJ275" s="155"/>
      <c r="AK275" s="155"/>
      <c r="AL275" s="155"/>
      <c r="AM275" s="155"/>
      <c r="AN275" s="155"/>
      <c r="AO275" s="155"/>
      <c r="AP275" s="155"/>
      <c r="AQ275" s="155"/>
      <c r="AR275" s="155"/>
      <c r="AS275" s="155"/>
      <c r="AT275" s="155"/>
      <c r="AU275" s="155"/>
      <c r="AV275" s="155"/>
      <c r="AW275" s="155"/>
      <c r="AX275" s="151"/>
      <c r="AY275" s="151"/>
      <c r="AZ275" s="153"/>
      <c r="BA275" s="155"/>
      <c r="BB275" s="155"/>
      <c r="BC275" s="155"/>
      <c r="BD275" s="155"/>
      <c r="BE275" s="155"/>
      <c r="BF275" s="155"/>
      <c r="BG275" s="155"/>
      <c r="BH275" s="155"/>
      <c r="BI275" s="155"/>
      <c r="BJ275" s="155"/>
      <c r="BK275" s="155"/>
      <c r="BL275" s="155"/>
      <c r="BM275" s="155"/>
      <c r="BN275" s="155"/>
      <c r="BO275" s="155"/>
      <c r="BP275" s="155"/>
      <c r="BQ275" s="155"/>
      <c r="BR275" s="155"/>
      <c r="BS275" s="155"/>
      <c r="BT275" s="155"/>
      <c r="BU275" s="155"/>
      <c r="BV275" s="155"/>
      <c r="BW275" s="155"/>
      <c r="BX275" s="155"/>
      <c r="BY275" s="155"/>
      <c r="BZ275" s="155"/>
      <c r="CA275" s="155"/>
      <c r="CB275" s="155"/>
      <c r="CC275" s="155"/>
      <c r="CD275" s="155"/>
      <c r="CE275" s="155"/>
      <c r="CF275" s="151"/>
      <c r="CG275" s="151"/>
      <c r="CH275" s="153"/>
      <c r="CI275" s="155"/>
      <c r="CJ275" s="155"/>
      <c r="CK275" s="155"/>
      <c r="CL275" s="155"/>
      <c r="CM275" s="155"/>
      <c r="CN275" s="155"/>
      <c r="CO275" s="155"/>
      <c r="CP275" s="159"/>
      <c r="CQ275" s="159"/>
      <c r="CR275" s="159"/>
      <c r="CS275" s="159"/>
      <c r="CT275" s="159"/>
      <c r="CU275" s="159"/>
      <c r="CV275" s="159"/>
      <c r="CW275" s="155"/>
      <c r="CX275" s="155"/>
      <c r="CY275" s="155"/>
      <c r="CZ275" s="155"/>
      <c r="DA275" s="155"/>
      <c r="DB275" s="155"/>
      <c r="DC275" s="155"/>
      <c r="DD275" s="155"/>
      <c r="DE275" s="155"/>
      <c r="DF275" s="155"/>
      <c r="DG275" s="155"/>
      <c r="DH275" s="155"/>
      <c r="DI275" s="155"/>
      <c r="DJ275" s="155"/>
      <c r="DK275" s="155"/>
      <c r="DL275" s="155"/>
      <c r="DM275" s="155"/>
      <c r="DN275" s="151"/>
      <c r="DO275" s="151"/>
      <c r="DP275" s="153"/>
      <c r="DQ275" s="155"/>
      <c r="DR275" s="155"/>
      <c r="DS275" s="155"/>
      <c r="DT275" s="155"/>
      <c r="DU275" s="155"/>
      <c r="DV275" s="155"/>
      <c r="DW275" s="155"/>
      <c r="DX275" s="155"/>
      <c r="DY275" s="155"/>
      <c r="DZ275" s="155"/>
      <c r="EA275" s="155"/>
      <c r="EB275" s="155"/>
      <c r="EC275" s="155"/>
      <c r="ED275" s="155"/>
      <c r="EE275" s="155"/>
      <c r="EF275" s="155"/>
      <c r="EG275" s="155"/>
      <c r="EH275" s="155"/>
      <c r="EI275" s="155"/>
      <c r="EJ275" s="155"/>
      <c r="EK275" s="155"/>
      <c r="EL275" s="155"/>
      <c r="EM275" s="155"/>
      <c r="EN275" s="155"/>
      <c r="EO275" s="155"/>
      <c r="EP275" s="155"/>
      <c r="EQ275" s="155"/>
      <c r="ER275" s="155"/>
      <c r="ES275" s="151"/>
      <c r="ET275" s="151"/>
      <c r="EU275" s="153"/>
      <c r="EV275" s="155"/>
      <c r="EW275" s="161"/>
      <c r="EX275" s="155"/>
      <c r="EY275" s="155"/>
      <c r="EZ275" s="155"/>
      <c r="FA275" s="155"/>
      <c r="FB275" s="155"/>
      <c r="FC275" s="155"/>
      <c r="FD275" s="155"/>
      <c r="FE275" s="155"/>
      <c r="FF275" s="155"/>
      <c r="FG275" s="155"/>
      <c r="FH275" s="155"/>
      <c r="FI275" s="155"/>
      <c r="FJ275" s="155"/>
      <c r="FK275" s="155"/>
      <c r="FL275" s="155"/>
      <c r="FM275" s="155"/>
      <c r="FN275" s="155"/>
      <c r="FO275" s="155"/>
      <c r="FP275" s="155"/>
      <c r="FQ275" s="155"/>
      <c r="FR275" s="155"/>
      <c r="FS275" s="155"/>
      <c r="FT275" s="155"/>
      <c r="FU275" s="155"/>
      <c r="FV275" s="155"/>
      <c r="FW275" s="155"/>
      <c r="FX275" s="155"/>
      <c r="FY275" s="155"/>
      <c r="FZ275" s="155"/>
      <c r="GA275" s="151"/>
      <c r="GB275" s="151"/>
      <c r="GC275" s="153"/>
      <c r="GD275" s="155"/>
      <c r="GE275" s="155"/>
      <c r="GF275" s="155"/>
      <c r="GG275" s="155"/>
      <c r="GH275" s="155"/>
      <c r="GI275" s="155"/>
      <c r="GJ275" s="155"/>
      <c r="GK275" s="155"/>
      <c r="GL275" s="155"/>
      <c r="GM275" s="155"/>
      <c r="GN275" s="155"/>
      <c r="GO275" s="155"/>
      <c r="GP275" s="155"/>
      <c r="GQ275" s="155"/>
      <c r="GR275" s="155"/>
      <c r="GS275" s="155"/>
      <c r="GT275" s="155"/>
      <c r="GU275" s="155"/>
      <c r="GV275" s="155"/>
      <c r="GW275" s="155"/>
      <c r="GX275" s="155"/>
      <c r="GY275" s="155"/>
      <c r="GZ275" s="155"/>
      <c r="HA275" s="155"/>
      <c r="HB275" s="155"/>
      <c r="HC275" s="155"/>
      <c r="HD275" s="155"/>
      <c r="HE275" s="155"/>
      <c r="HF275" s="155"/>
      <c r="HG275" s="155"/>
      <c r="HH275" s="151"/>
      <c r="HI275" s="151"/>
      <c r="HJ275" s="155"/>
      <c r="HK275" s="155"/>
      <c r="HL275" s="155"/>
      <c r="HM275" s="155"/>
      <c r="HN275" s="155"/>
      <c r="HO275" s="155"/>
      <c r="HP275" s="155"/>
      <c r="HQ275" s="155"/>
      <c r="HR275" s="155"/>
      <c r="HS275" s="155"/>
      <c r="HT275" s="155"/>
      <c r="HU275" s="155"/>
      <c r="HV275" s="155"/>
      <c r="HW275" s="155"/>
      <c r="HX275" s="155"/>
      <c r="HY275" s="155"/>
      <c r="HZ275" s="155"/>
      <c r="IA275" s="155"/>
      <c r="IB275" s="155"/>
      <c r="IC275" s="155"/>
      <c r="ID275" s="155"/>
      <c r="IE275" s="155"/>
      <c r="IF275" s="155"/>
      <c r="IG275" s="155"/>
      <c r="IH275" s="155"/>
      <c r="II275" s="155"/>
      <c r="IJ275" s="155"/>
      <c r="IK275" s="155"/>
      <c r="IL275" s="155"/>
      <c r="IM275" s="155"/>
      <c r="IN275" s="155"/>
      <c r="IO275" s="155"/>
      <c r="IP275" s="151"/>
      <c r="IQ275" s="151"/>
      <c r="IR275" s="155"/>
      <c r="IS275" s="155"/>
      <c r="IT275" s="155"/>
      <c r="IU275" s="155"/>
      <c r="IV275" s="155"/>
      <c r="IW275" s="155"/>
      <c r="IX275" s="155"/>
      <c r="IY275" s="155"/>
      <c r="IZ275" s="155"/>
      <c r="JA275" s="155"/>
      <c r="JB275" s="155"/>
      <c r="JC275" s="155"/>
      <c r="JD275" s="155"/>
      <c r="JE275" s="155"/>
      <c r="JF275" s="155"/>
      <c r="JG275" s="155"/>
      <c r="JH275" s="155"/>
      <c r="JI275" s="155"/>
      <c r="JJ275" s="155"/>
      <c r="JK275" s="155"/>
      <c r="JL275" s="155"/>
      <c r="JM275" s="155"/>
      <c r="JN275" s="155"/>
      <c r="JO275" s="155"/>
      <c r="JP275" s="155"/>
      <c r="JQ275" s="155"/>
      <c r="JR275" s="155"/>
      <c r="JS275" s="155"/>
      <c r="JT275" s="155"/>
      <c r="JU275" s="155"/>
      <c r="JV275" s="155"/>
      <c r="JW275" s="151"/>
      <c r="JX275" s="151"/>
      <c r="JY275" s="155"/>
      <c r="JZ275" s="155"/>
      <c r="KA275" s="155"/>
      <c r="KB275" s="155"/>
      <c r="KC275" s="155"/>
      <c r="KD275" s="155"/>
      <c r="KE275" s="155"/>
      <c r="KF275" s="155"/>
      <c r="KG275" s="155"/>
      <c r="KH275" s="155"/>
      <c r="KI275" s="155"/>
      <c r="KJ275" s="155"/>
      <c r="KK275" s="155"/>
      <c r="KL275" s="155"/>
      <c r="KM275" s="155"/>
      <c r="KN275" s="155"/>
      <c r="KO275" s="155"/>
      <c r="KP275" s="155"/>
      <c r="KQ275" s="155"/>
      <c r="KR275" s="155"/>
      <c r="KS275" s="155"/>
      <c r="KT275" s="155"/>
      <c r="KU275" s="155"/>
      <c r="KV275" s="155"/>
      <c r="KW275" s="155"/>
      <c r="KX275" s="155"/>
      <c r="KY275" s="155"/>
      <c r="KZ275" s="155"/>
      <c r="LA275" s="155"/>
      <c r="LB275" s="155"/>
      <c r="LC275" s="155"/>
      <c r="LD275" s="155"/>
      <c r="LE275" s="151"/>
      <c r="LF275" s="151"/>
      <c r="LG275" s="155"/>
      <c r="LH275" s="155"/>
      <c r="LI275" s="155"/>
      <c r="LJ275" s="155"/>
      <c r="LK275" s="155"/>
      <c r="LL275" s="155"/>
      <c r="LM275" s="155"/>
      <c r="LN275" s="155"/>
      <c r="LO275" s="155"/>
      <c r="LP275" s="155"/>
      <c r="LQ275" s="155"/>
      <c r="LR275" s="155"/>
      <c r="LS275" s="155"/>
      <c r="LT275" s="155"/>
      <c r="LU275" s="155"/>
      <c r="LV275" s="155"/>
      <c r="LW275" s="155"/>
      <c r="LX275" s="155"/>
      <c r="LY275" s="155"/>
      <c r="LZ275" s="155"/>
      <c r="MA275" s="155"/>
      <c r="MB275" s="155"/>
      <c r="MC275" s="155"/>
      <c r="MD275" s="155"/>
      <c r="ME275" s="155"/>
      <c r="MF275" s="155"/>
      <c r="MG275" s="155"/>
      <c r="MH275" s="155"/>
      <c r="MI275" s="155"/>
      <c r="MJ275" s="155"/>
      <c r="MK275" s="155"/>
      <c r="ML275" s="155"/>
    </row>
    <row r="276" spans="1:350" ht="13.9" hidden="1" customHeight="1" outlineLevel="2" x14ac:dyDescent="0.2">
      <c r="A276" s="226" t="s">
        <v>216</v>
      </c>
      <c r="B276" s="218" t="s">
        <v>113</v>
      </c>
      <c r="C276" s="214" t="s">
        <v>99</v>
      </c>
      <c r="D276" s="216">
        <v>2</v>
      </c>
      <c r="E276" s="175">
        <v>2</v>
      </c>
      <c r="F276" s="175">
        <f>D276-E276</f>
        <v>0</v>
      </c>
      <c r="G276" s="175" t="s">
        <v>842</v>
      </c>
      <c r="H276" s="170" t="s">
        <v>926</v>
      </c>
      <c r="I276" s="170" t="s">
        <v>929</v>
      </c>
      <c r="J276" s="212">
        <f ca="1">E276+Q276+AX276+CF276+DN276+ES276+GA276+HH276+IP276+JW276+LE276</f>
        <v>2</v>
      </c>
      <c r="K276" s="212">
        <f>E276+R276+AY276+CG276+DO276+ET276+GB276+HI276+IQ276+JX276+LF276</f>
        <v>2</v>
      </c>
      <c r="L276" s="172">
        <f ca="1">K276/J276</f>
        <v>1</v>
      </c>
      <c r="M276" s="172">
        <f>K276/D276</f>
        <v>1</v>
      </c>
      <c r="N276" s="183">
        <f ca="1">SUMIF($EV$8:$FZ$9,$O$5,$EV277:$FZ277)-SUMIF($EV$8:$FZ$9,$Q$5,$EV277:$FZ277)</f>
        <v>0</v>
      </c>
      <c r="O276" s="156"/>
      <c r="P276" s="16" t="s">
        <v>25</v>
      </c>
      <c r="Q276" s="150">
        <v>0</v>
      </c>
      <c r="R276" s="150">
        <v>0</v>
      </c>
      <c r="S276" s="152" t="e">
        <v>#DIV/0!</v>
      </c>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50">
        <f t="shared" ca="1" si="631"/>
        <v>0</v>
      </c>
      <c r="AY276" s="150">
        <f>SUM(BA277:CE277)</f>
        <v>0</v>
      </c>
      <c r="AZ276" s="152" t="e">
        <f ca="1">AY276/AX276</f>
        <v>#DIV/0!</v>
      </c>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50">
        <f t="shared" ref="CF276" si="722">SUM(CI276:DM276)</f>
        <v>0</v>
      </c>
      <c r="CG276" s="150">
        <f>SUM(CI277:DM277)</f>
        <v>0</v>
      </c>
      <c r="CH276" s="152" t="e">
        <f>CG276/CF276</f>
        <v>#DIV/0!</v>
      </c>
      <c r="CI276" s="129"/>
      <c r="CJ276" s="129"/>
      <c r="CK276" s="129"/>
      <c r="CL276" s="129"/>
      <c r="CM276" s="129"/>
      <c r="CN276" s="129"/>
      <c r="CO276" s="129"/>
      <c r="CP276" s="129"/>
      <c r="CQ276" s="129"/>
      <c r="CR276" s="129"/>
      <c r="CS276" s="129"/>
      <c r="CT276" s="129"/>
      <c r="CU276" s="129"/>
      <c r="CV276" s="129"/>
      <c r="CW276" s="129"/>
      <c r="CX276" s="129"/>
      <c r="CY276" s="129"/>
      <c r="CZ276" s="129"/>
      <c r="DA276" s="129"/>
      <c r="DB276" s="129"/>
      <c r="DC276" s="129"/>
      <c r="DD276" s="129"/>
      <c r="DE276" s="129"/>
      <c r="DF276" s="129"/>
      <c r="DG276" s="129"/>
      <c r="DH276" s="129"/>
      <c r="DI276" s="129"/>
      <c r="DJ276" s="129"/>
      <c r="DK276" s="129"/>
      <c r="DL276" s="129"/>
      <c r="DM276" s="129"/>
      <c r="DN276" s="150">
        <f t="shared" ref="DN276" si="723">SUM(DQ276:ER276)</f>
        <v>0</v>
      </c>
      <c r="DO276" s="150">
        <f>SUM(DQ277:ER277)</f>
        <v>0</v>
      </c>
      <c r="DP276" s="152" t="e">
        <f t="shared" si="589"/>
        <v>#DIV/0!</v>
      </c>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50">
        <f t="shared" ca="1" si="625"/>
        <v>0</v>
      </c>
      <c r="ET276" s="150">
        <f t="shared" si="626"/>
        <v>0</v>
      </c>
      <c r="EU276" s="152" t="e">
        <f t="shared" ca="1" si="627"/>
        <v>#DIV/0!</v>
      </c>
      <c r="EV276" s="16"/>
      <c r="EW276" s="67"/>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50">
        <f t="shared" ref="GA276" ca="1" si="724">SUMIF($GD$8:$HG$9,$O$5,GD276:HG276)</f>
        <v>0</v>
      </c>
      <c r="GB276" s="150">
        <f t="shared" ref="GB276" si="725">SUM(GD277:HG277)</f>
        <v>0</v>
      </c>
      <c r="GC276" s="152" t="e">
        <f t="shared" ref="GC276" ca="1" si="726">GB276/GA276</f>
        <v>#DIV/0!</v>
      </c>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50"/>
      <c r="HI276" s="150">
        <v>0</v>
      </c>
      <c r="HJ276" s="152" t="e">
        <v>#DIV/0!</v>
      </c>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50"/>
      <c r="IQ276" s="150">
        <v>0</v>
      </c>
      <c r="IR276" s="152" t="e">
        <v>#DIV/0!</v>
      </c>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c r="JP276" s="16"/>
      <c r="JQ276" s="16"/>
      <c r="JR276" s="16"/>
      <c r="JS276" s="16"/>
      <c r="JT276" s="16"/>
      <c r="JU276" s="23"/>
      <c r="JV276" s="16"/>
      <c r="JW276" s="150"/>
      <c r="JX276" s="150">
        <v>0</v>
      </c>
      <c r="JY276" s="152" t="e">
        <v>#DIV/0!</v>
      </c>
      <c r="JZ276" s="16"/>
      <c r="KA276" s="16"/>
      <c r="KB276" s="16"/>
      <c r="KC276" s="16"/>
      <c r="KD276" s="16"/>
      <c r="KE276" s="16"/>
      <c r="KF276" s="16"/>
      <c r="KG276" s="16"/>
      <c r="KH276" s="16"/>
      <c r="KI276" s="16"/>
      <c r="KJ276" s="16"/>
      <c r="KK276" s="16"/>
      <c r="KL276" s="16"/>
      <c r="KM276" s="16"/>
      <c r="KN276" s="16"/>
      <c r="KO276" s="16"/>
      <c r="KP276" s="16"/>
      <c r="KQ276" s="16"/>
      <c r="KR276" s="16"/>
      <c r="KS276" s="16"/>
      <c r="KT276" s="16"/>
      <c r="KU276" s="16"/>
      <c r="KV276" s="16"/>
      <c r="KW276" s="16"/>
      <c r="KX276" s="16"/>
      <c r="KY276" s="16"/>
      <c r="KZ276" s="16"/>
      <c r="LA276" s="16"/>
      <c r="LB276" s="16"/>
      <c r="LC276" s="16"/>
      <c r="LD276" s="16"/>
      <c r="LE276" s="150"/>
      <c r="LF276" s="150">
        <v>0</v>
      </c>
      <c r="LG276" s="152" t="e">
        <v>#DIV/0!</v>
      </c>
      <c r="LH276" s="16"/>
      <c r="LI276" s="16"/>
      <c r="LJ276" s="16"/>
      <c r="LK276" s="16"/>
      <c r="LL276" s="16"/>
      <c r="LM276" s="16"/>
      <c r="LN276" s="16"/>
      <c r="LO276" s="16"/>
      <c r="LP276" s="16"/>
      <c r="LQ276" s="16"/>
      <c r="LR276" s="16"/>
      <c r="LS276" s="16"/>
      <c r="LT276" s="16"/>
      <c r="LU276" s="16"/>
      <c r="LV276" s="16"/>
      <c r="LW276" s="16"/>
      <c r="LX276" s="16"/>
      <c r="LY276" s="16"/>
      <c r="LZ276" s="16"/>
      <c r="MA276" s="16"/>
      <c r="MB276" s="16"/>
      <c r="MC276" s="16"/>
      <c r="MD276" s="16"/>
      <c r="ME276" s="16"/>
      <c r="MF276" s="16"/>
      <c r="MG276" s="16"/>
      <c r="MH276" s="16"/>
      <c r="MI276" s="16"/>
      <c r="MJ276" s="16"/>
      <c r="MK276" s="16"/>
      <c r="ML276" s="16"/>
    </row>
    <row r="277" spans="1:350" ht="13.9" hidden="1" customHeight="1" outlineLevel="2" x14ac:dyDescent="0.2">
      <c r="A277" s="227"/>
      <c r="B277" s="219"/>
      <c r="C277" s="215"/>
      <c r="D277" s="217"/>
      <c r="E277" s="176"/>
      <c r="F277" s="176"/>
      <c r="G277" s="176"/>
      <c r="H277" s="171"/>
      <c r="I277" s="171"/>
      <c r="J277" s="213"/>
      <c r="K277" s="213"/>
      <c r="L277" s="173"/>
      <c r="M277" s="173"/>
      <c r="N277" s="184"/>
      <c r="O277" s="157"/>
      <c r="P277" s="17" t="s">
        <v>26</v>
      </c>
      <c r="Q277" s="151"/>
      <c r="R277" s="151"/>
      <c r="S277" s="153"/>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151"/>
      <c r="AY277" s="151"/>
      <c r="AZ277" s="153"/>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151"/>
      <c r="CG277" s="151"/>
      <c r="CH277" s="153"/>
      <c r="CI277" s="141"/>
      <c r="CJ277" s="141"/>
      <c r="CK277" s="141"/>
      <c r="CL277" s="141"/>
      <c r="CM277" s="141"/>
      <c r="CN277" s="141"/>
      <c r="CO277" s="141"/>
      <c r="CP277" s="141"/>
      <c r="CQ277" s="141"/>
      <c r="CR277" s="141"/>
      <c r="CS277" s="141"/>
      <c r="CT277" s="141"/>
      <c r="CU277" s="141"/>
      <c r="CV277" s="141"/>
      <c r="CW277" s="141"/>
      <c r="CX277" s="141"/>
      <c r="CY277" s="141"/>
      <c r="CZ277" s="141"/>
      <c r="DA277" s="141"/>
      <c r="DB277" s="141"/>
      <c r="DC277" s="141"/>
      <c r="DD277" s="141"/>
      <c r="DE277" s="141"/>
      <c r="DF277" s="141"/>
      <c r="DG277" s="141"/>
      <c r="DH277" s="141"/>
      <c r="DI277" s="141"/>
      <c r="DJ277" s="141"/>
      <c r="DK277" s="141"/>
      <c r="DL277" s="141"/>
      <c r="DM277" s="141"/>
      <c r="DN277" s="151"/>
      <c r="DO277" s="151"/>
      <c r="DP277" s="153"/>
      <c r="DQ277" s="24"/>
      <c r="DR277" s="24"/>
      <c r="DS277" s="24"/>
      <c r="DT277" s="24"/>
      <c r="DU277" s="24"/>
      <c r="DV277" s="24"/>
      <c r="DW277" s="24"/>
      <c r="DX277" s="24"/>
      <c r="DY277" s="24"/>
      <c r="DZ277" s="24"/>
      <c r="EA277" s="24"/>
      <c r="EB277" s="24"/>
      <c r="EC277" s="24"/>
      <c r="ED277" s="24"/>
      <c r="EE277" s="24"/>
      <c r="EF277" s="24"/>
      <c r="EG277" s="24"/>
      <c r="EH277" s="24"/>
      <c r="EI277" s="24"/>
      <c r="EJ277" s="24"/>
      <c r="EK277" s="24"/>
      <c r="EL277" s="24"/>
      <c r="EM277" s="24"/>
      <c r="EN277" s="24"/>
      <c r="EO277" s="24"/>
      <c r="EP277" s="24"/>
      <c r="EQ277" s="24"/>
      <c r="ER277" s="24"/>
      <c r="ES277" s="151"/>
      <c r="ET277" s="151"/>
      <c r="EU277" s="153"/>
      <c r="EV277" s="24"/>
      <c r="EW277" s="125"/>
      <c r="EX277" s="24"/>
      <c r="EY277" s="24"/>
      <c r="EZ277" s="24"/>
      <c r="FA277" s="24"/>
      <c r="FB277" s="24"/>
      <c r="FC277" s="24"/>
      <c r="FD277" s="24"/>
      <c r="FE277" s="24"/>
      <c r="FF277" s="24"/>
      <c r="FG277" s="24"/>
      <c r="FH277" s="24"/>
      <c r="FI277" s="24"/>
      <c r="FJ277" s="24"/>
      <c r="FK277" s="24"/>
      <c r="FL277" s="24"/>
      <c r="FM277" s="24"/>
      <c r="FN277" s="24"/>
      <c r="FO277" s="24"/>
      <c r="FP277" s="24"/>
      <c r="FQ277" s="24"/>
      <c r="FR277" s="24"/>
      <c r="FS277" s="24"/>
      <c r="FT277" s="24"/>
      <c r="FU277" s="24"/>
      <c r="FV277" s="24"/>
      <c r="FW277" s="24"/>
      <c r="FX277" s="24"/>
      <c r="FY277" s="24"/>
      <c r="FZ277" s="24"/>
      <c r="GA277" s="151"/>
      <c r="GB277" s="151"/>
      <c r="GC277" s="153"/>
      <c r="GD277" s="24"/>
      <c r="GE277" s="24"/>
      <c r="GF277" s="24"/>
      <c r="GG277" s="24"/>
      <c r="GH277" s="24"/>
      <c r="GI277" s="24"/>
      <c r="GJ277" s="24"/>
      <c r="GK277" s="24"/>
      <c r="GL277" s="24"/>
      <c r="GM277" s="24"/>
      <c r="GN277" s="24"/>
      <c r="GO277" s="24"/>
      <c r="GP277" s="24"/>
      <c r="GQ277" s="24"/>
      <c r="GR277" s="24"/>
      <c r="GS277" s="24"/>
      <c r="GT277" s="24"/>
      <c r="GU277" s="24"/>
      <c r="GV277" s="24"/>
      <c r="GW277" s="24"/>
      <c r="GX277" s="24"/>
      <c r="GY277" s="24"/>
      <c r="GZ277" s="24"/>
      <c r="HA277" s="24"/>
      <c r="HB277" s="24"/>
      <c r="HC277" s="24"/>
      <c r="HD277" s="24"/>
      <c r="HE277" s="24"/>
      <c r="HF277" s="24"/>
      <c r="HG277" s="24"/>
      <c r="HH277" s="151"/>
      <c r="HI277" s="151"/>
      <c r="HJ277" s="153"/>
      <c r="HK277" s="24"/>
      <c r="HL277" s="24"/>
      <c r="HM277" s="24"/>
      <c r="HN277" s="24"/>
      <c r="HO277" s="24"/>
      <c r="HP277" s="24"/>
      <c r="HQ277" s="24"/>
      <c r="HR277" s="24"/>
      <c r="HS277" s="24"/>
      <c r="HT277" s="24"/>
      <c r="HU277" s="24"/>
      <c r="HV277" s="24"/>
      <c r="HW277" s="24"/>
      <c r="HX277" s="24"/>
      <c r="HY277" s="24"/>
      <c r="HZ277" s="24"/>
      <c r="IA277" s="24"/>
      <c r="IB277" s="24"/>
      <c r="IC277" s="24"/>
      <c r="ID277" s="24"/>
      <c r="IE277" s="24"/>
      <c r="IF277" s="24"/>
      <c r="IG277" s="24"/>
      <c r="IH277" s="24"/>
      <c r="II277" s="24"/>
      <c r="IJ277" s="24"/>
      <c r="IK277" s="24"/>
      <c r="IL277" s="24"/>
      <c r="IM277" s="24"/>
      <c r="IN277" s="24"/>
      <c r="IO277" s="24"/>
      <c r="IP277" s="151"/>
      <c r="IQ277" s="151"/>
      <c r="IR277" s="153"/>
      <c r="IS277" s="24"/>
      <c r="IT277" s="24"/>
      <c r="IU277" s="24"/>
      <c r="IV277" s="24"/>
      <c r="IW277" s="24"/>
      <c r="IX277" s="24"/>
      <c r="IY277" s="24"/>
      <c r="IZ277" s="24"/>
      <c r="JA277" s="24"/>
      <c r="JB277" s="24"/>
      <c r="JC277" s="24"/>
      <c r="JD277" s="24"/>
      <c r="JE277" s="24"/>
      <c r="JF277" s="24"/>
      <c r="JG277" s="24"/>
      <c r="JH277" s="24"/>
      <c r="JI277" s="24"/>
      <c r="JJ277" s="24"/>
      <c r="JK277" s="24"/>
      <c r="JL277" s="24"/>
      <c r="JM277" s="24"/>
      <c r="JN277" s="24"/>
      <c r="JO277" s="24"/>
      <c r="JP277" s="24"/>
      <c r="JQ277" s="24"/>
      <c r="JR277" s="24"/>
      <c r="JS277" s="24"/>
      <c r="JT277" s="24"/>
      <c r="JU277" s="25"/>
      <c r="JV277" s="24"/>
      <c r="JW277" s="151"/>
      <c r="JX277" s="151"/>
      <c r="JY277" s="153"/>
      <c r="JZ277" s="24"/>
      <c r="KA277" s="24"/>
      <c r="KB277" s="24"/>
      <c r="KC277" s="24"/>
      <c r="KD277" s="24"/>
      <c r="KE277" s="24"/>
      <c r="KF277" s="24"/>
      <c r="KG277" s="24"/>
      <c r="KH277" s="24"/>
      <c r="KI277" s="24"/>
      <c r="KJ277" s="24"/>
      <c r="KK277" s="24"/>
      <c r="KL277" s="24"/>
      <c r="KM277" s="24"/>
      <c r="KN277" s="24"/>
      <c r="KO277" s="24"/>
      <c r="KP277" s="24"/>
      <c r="KQ277" s="24"/>
      <c r="KR277" s="24"/>
      <c r="KS277" s="24"/>
      <c r="KT277" s="24"/>
      <c r="KU277" s="24"/>
      <c r="KV277" s="24"/>
      <c r="KW277" s="24"/>
      <c r="KX277" s="24"/>
      <c r="KY277" s="24"/>
      <c r="KZ277" s="24"/>
      <c r="LA277" s="24"/>
      <c r="LB277" s="24"/>
      <c r="LC277" s="24"/>
      <c r="LD277" s="24"/>
      <c r="LE277" s="151"/>
      <c r="LF277" s="151"/>
      <c r="LG277" s="153"/>
      <c r="LH277" s="24"/>
      <c r="LI277" s="24"/>
      <c r="LJ277" s="24"/>
      <c r="LK277" s="24"/>
      <c r="LL277" s="24"/>
      <c r="LM277" s="24"/>
      <c r="LN277" s="24"/>
      <c r="LO277" s="24"/>
      <c r="LP277" s="24"/>
      <c r="LQ277" s="24"/>
      <c r="LR277" s="24"/>
      <c r="LS277" s="24"/>
      <c r="LT277" s="24"/>
      <c r="LU277" s="24"/>
      <c r="LV277" s="24"/>
      <c r="LW277" s="24"/>
      <c r="LX277" s="24"/>
      <c r="LY277" s="24"/>
      <c r="LZ277" s="24"/>
      <c r="MA277" s="24"/>
      <c r="MB277" s="24"/>
      <c r="MC277" s="24"/>
      <c r="MD277" s="24"/>
      <c r="ME277" s="24"/>
      <c r="MF277" s="24"/>
      <c r="MG277" s="24"/>
      <c r="MH277" s="24"/>
      <c r="MI277" s="24"/>
      <c r="MJ277" s="24"/>
      <c r="MK277" s="24"/>
      <c r="ML277" s="24"/>
    </row>
    <row r="278" spans="1:350" ht="13.9" hidden="1" customHeight="1" outlineLevel="2" x14ac:dyDescent="0.2">
      <c r="A278" s="226" t="s">
        <v>217</v>
      </c>
      <c r="B278" s="218" t="s">
        <v>114</v>
      </c>
      <c r="C278" s="214" t="s">
        <v>99</v>
      </c>
      <c r="D278" s="216">
        <v>2</v>
      </c>
      <c r="E278" s="175">
        <v>2</v>
      </c>
      <c r="F278" s="175">
        <f>D278-E278</f>
        <v>0</v>
      </c>
      <c r="G278" s="175" t="s">
        <v>842</v>
      </c>
      <c r="H278" s="170" t="s">
        <v>926</v>
      </c>
      <c r="I278" s="170" t="s">
        <v>929</v>
      </c>
      <c r="J278" s="212">
        <f ca="1">E278+Q278+AX278+CF278+DN278+ES278+GA278+HH278+IP278+JW278+LE278</f>
        <v>2</v>
      </c>
      <c r="K278" s="212">
        <f>E278+R278+AY278+CG278+DO278+ET278+GB278+HI278+IQ278+JX278+LF278</f>
        <v>2</v>
      </c>
      <c r="L278" s="172">
        <f ca="1">K278/J278</f>
        <v>1</v>
      </c>
      <c r="M278" s="172">
        <f>K278/D278</f>
        <v>1</v>
      </c>
      <c r="N278" s="183">
        <f ca="1">SUMIF($EV$8:$FZ$9,$O$5,$EV279:$FZ279)-SUMIF($EV$8:$FZ$9,$Q$5,$EV279:$FZ279)</f>
        <v>0</v>
      </c>
      <c r="O278" s="156"/>
      <c r="P278" s="16" t="s">
        <v>25</v>
      </c>
      <c r="Q278" s="150">
        <v>0</v>
      </c>
      <c r="R278" s="150">
        <v>0</v>
      </c>
      <c r="S278" s="152" t="e">
        <v>#DIV/0!</v>
      </c>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50">
        <f t="shared" ca="1" si="631"/>
        <v>0</v>
      </c>
      <c r="AY278" s="150">
        <f>SUM(BA279:CE279)</f>
        <v>0</v>
      </c>
      <c r="AZ278" s="152" t="e">
        <f ca="1">AY278/AX278</f>
        <v>#DIV/0!</v>
      </c>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50">
        <f t="shared" ref="CF278" si="727">SUM(CI278:DM278)</f>
        <v>0</v>
      </c>
      <c r="CG278" s="150">
        <f>SUM(CI279:DM279)</f>
        <v>0</v>
      </c>
      <c r="CH278" s="152" t="e">
        <f>CG278/CF278</f>
        <v>#DIV/0!</v>
      </c>
      <c r="CI278" s="129"/>
      <c r="CJ278" s="129"/>
      <c r="CK278" s="129"/>
      <c r="CL278" s="129"/>
      <c r="CM278" s="129"/>
      <c r="CN278" s="129"/>
      <c r="CO278" s="129"/>
      <c r="CP278" s="129"/>
      <c r="CQ278" s="129"/>
      <c r="CR278" s="129"/>
      <c r="CS278" s="129"/>
      <c r="CT278" s="129"/>
      <c r="CU278" s="129"/>
      <c r="CV278" s="129"/>
      <c r="CW278" s="129"/>
      <c r="CX278" s="129"/>
      <c r="CY278" s="129"/>
      <c r="CZ278" s="129"/>
      <c r="DA278" s="129"/>
      <c r="DB278" s="129"/>
      <c r="DC278" s="129"/>
      <c r="DD278" s="129"/>
      <c r="DE278" s="129"/>
      <c r="DF278" s="129"/>
      <c r="DG278" s="129"/>
      <c r="DH278" s="129"/>
      <c r="DI278" s="129"/>
      <c r="DJ278" s="129"/>
      <c r="DK278" s="129"/>
      <c r="DL278" s="129"/>
      <c r="DM278" s="129"/>
      <c r="DN278" s="150">
        <f t="shared" ref="DN278" si="728">SUM(DQ278:ER278)</f>
        <v>0</v>
      </c>
      <c r="DO278" s="150">
        <f>SUM(DQ279:ER279)</f>
        <v>0</v>
      </c>
      <c r="DP278" s="152" t="e">
        <f t="shared" si="589"/>
        <v>#DIV/0!</v>
      </c>
      <c r="DQ278" s="16"/>
      <c r="DR278" s="16"/>
      <c r="DS278" s="16"/>
      <c r="DT278" s="16"/>
      <c r="DU278" s="16"/>
      <c r="DV278" s="16"/>
      <c r="DW278" s="16"/>
      <c r="DX278" s="16"/>
      <c r="DY278" s="16"/>
      <c r="DZ278" s="16"/>
      <c r="EA278" s="16"/>
      <c r="EB278" s="16"/>
      <c r="EC278" s="16"/>
      <c r="ED278" s="16"/>
      <c r="EE278" s="16"/>
      <c r="EF278" s="16"/>
      <c r="EG278" s="16"/>
      <c r="EH278" s="16"/>
      <c r="EI278" s="16"/>
      <c r="EJ278" s="16"/>
      <c r="EK278" s="16"/>
      <c r="EL278" s="16"/>
      <c r="EM278" s="16"/>
      <c r="EN278" s="16"/>
      <c r="EO278" s="16"/>
      <c r="EP278" s="16"/>
      <c r="EQ278" s="16"/>
      <c r="ER278" s="16"/>
      <c r="ES278" s="150">
        <f t="shared" ca="1" si="625"/>
        <v>0</v>
      </c>
      <c r="ET278" s="150">
        <f t="shared" si="626"/>
        <v>0</v>
      </c>
      <c r="EU278" s="152" t="e">
        <f t="shared" ca="1" si="627"/>
        <v>#DIV/0!</v>
      </c>
      <c r="EV278" s="16"/>
      <c r="EW278" s="67"/>
      <c r="EX278" s="16"/>
      <c r="EY278" s="16"/>
      <c r="EZ278" s="16"/>
      <c r="FA278" s="16"/>
      <c r="FB278" s="16"/>
      <c r="FC278" s="16"/>
      <c r="FD278" s="16"/>
      <c r="FE278" s="16"/>
      <c r="FF278" s="16"/>
      <c r="FG278" s="16"/>
      <c r="FH278" s="16"/>
      <c r="FI278" s="16"/>
      <c r="FJ278" s="16"/>
      <c r="FK278" s="16"/>
      <c r="FL278" s="16"/>
      <c r="FM278" s="16"/>
      <c r="FN278" s="16"/>
      <c r="FO278" s="16"/>
      <c r="FP278" s="16"/>
      <c r="FQ278" s="16"/>
      <c r="FR278" s="16"/>
      <c r="FS278" s="16"/>
      <c r="FT278" s="16"/>
      <c r="FU278" s="16"/>
      <c r="FV278" s="16"/>
      <c r="FW278" s="16"/>
      <c r="FX278" s="16"/>
      <c r="FY278" s="16"/>
      <c r="FZ278" s="16"/>
      <c r="GA278" s="150">
        <f t="shared" ref="GA278" ca="1" si="729">SUMIF($GD$8:$HG$9,$O$5,GD278:HG278)</f>
        <v>0</v>
      </c>
      <c r="GB278" s="150">
        <f t="shared" ref="GB278" si="730">SUM(GD279:HG279)</f>
        <v>0</v>
      </c>
      <c r="GC278" s="152" t="e">
        <f t="shared" ref="GC278" ca="1" si="731">GB278/GA278</f>
        <v>#DIV/0!</v>
      </c>
      <c r="GD278" s="16"/>
      <c r="GE278" s="16"/>
      <c r="GF278" s="16"/>
      <c r="GG278" s="16"/>
      <c r="GH278" s="16"/>
      <c r="GI278" s="16"/>
      <c r="GJ278" s="16"/>
      <c r="GK278" s="16"/>
      <c r="GL278" s="16"/>
      <c r="GM278" s="16"/>
      <c r="GN278" s="16"/>
      <c r="GO278" s="16"/>
      <c r="GP278" s="16"/>
      <c r="GQ278" s="16"/>
      <c r="GR278" s="16"/>
      <c r="GS278" s="16"/>
      <c r="GT278" s="16"/>
      <c r="GU278" s="16"/>
      <c r="GV278" s="16"/>
      <c r="GW278" s="16"/>
      <c r="GX278" s="16"/>
      <c r="GY278" s="16"/>
      <c r="GZ278" s="16"/>
      <c r="HA278" s="16"/>
      <c r="HB278" s="16"/>
      <c r="HC278" s="16"/>
      <c r="HD278" s="16"/>
      <c r="HE278" s="16"/>
      <c r="HF278" s="16"/>
      <c r="HG278" s="16"/>
      <c r="HH278" s="150"/>
      <c r="HI278" s="150">
        <v>0</v>
      </c>
      <c r="HJ278" s="152" t="e">
        <v>#DIV/0!</v>
      </c>
      <c r="HK278" s="16"/>
      <c r="HL278" s="16"/>
      <c r="HM278" s="16"/>
      <c r="HN278" s="16"/>
      <c r="HO278" s="16"/>
      <c r="HP278" s="16"/>
      <c r="HQ278" s="16"/>
      <c r="HR278" s="16"/>
      <c r="HS278" s="16"/>
      <c r="HT278" s="16"/>
      <c r="HU278" s="16"/>
      <c r="HV278" s="16"/>
      <c r="HW278" s="16"/>
      <c r="HX278" s="16"/>
      <c r="HY278" s="16"/>
      <c r="HZ278" s="16"/>
      <c r="IA278" s="16"/>
      <c r="IB278" s="16"/>
      <c r="IC278" s="16"/>
      <c r="ID278" s="16"/>
      <c r="IE278" s="16"/>
      <c r="IF278" s="16"/>
      <c r="IG278" s="16"/>
      <c r="IH278" s="16"/>
      <c r="II278" s="16"/>
      <c r="IJ278" s="16"/>
      <c r="IK278" s="16"/>
      <c r="IL278" s="16"/>
      <c r="IM278" s="16"/>
      <c r="IN278" s="16"/>
      <c r="IO278" s="16"/>
      <c r="IP278" s="150"/>
      <c r="IQ278" s="150">
        <v>0</v>
      </c>
      <c r="IR278" s="152" t="e">
        <v>#DIV/0!</v>
      </c>
      <c r="IS278" s="16"/>
      <c r="IT278" s="16"/>
      <c r="IU278" s="16"/>
      <c r="IV278" s="16"/>
      <c r="IW278" s="16"/>
      <c r="IX278" s="16"/>
      <c r="IY278" s="16"/>
      <c r="IZ278" s="16"/>
      <c r="JA278" s="16"/>
      <c r="JB278" s="16"/>
      <c r="JC278" s="16"/>
      <c r="JD278" s="16"/>
      <c r="JE278" s="16"/>
      <c r="JF278" s="16"/>
      <c r="JG278" s="16"/>
      <c r="JH278" s="16"/>
      <c r="JI278" s="16"/>
      <c r="JJ278" s="16"/>
      <c r="JK278" s="16"/>
      <c r="JL278" s="16"/>
      <c r="JM278" s="16"/>
      <c r="JN278" s="16"/>
      <c r="JO278" s="16"/>
      <c r="JP278" s="16"/>
      <c r="JQ278" s="16"/>
      <c r="JR278" s="16"/>
      <c r="JS278" s="16"/>
      <c r="JT278" s="16"/>
      <c r="JU278" s="23"/>
      <c r="JV278" s="16"/>
      <c r="JW278" s="150"/>
      <c r="JX278" s="150">
        <v>0</v>
      </c>
      <c r="JY278" s="152" t="e">
        <v>#DIV/0!</v>
      </c>
      <c r="JZ278" s="16"/>
      <c r="KA278" s="16"/>
      <c r="KB278" s="16"/>
      <c r="KC278" s="16"/>
      <c r="KD278" s="16"/>
      <c r="KE278" s="16"/>
      <c r="KF278" s="16"/>
      <c r="KG278" s="16"/>
      <c r="KH278" s="16"/>
      <c r="KI278" s="16"/>
      <c r="KJ278" s="16"/>
      <c r="KK278" s="16"/>
      <c r="KL278" s="16"/>
      <c r="KM278" s="16"/>
      <c r="KN278" s="16"/>
      <c r="KO278" s="16"/>
      <c r="KP278" s="16"/>
      <c r="KQ278" s="16"/>
      <c r="KR278" s="16"/>
      <c r="KS278" s="16"/>
      <c r="KT278" s="16"/>
      <c r="KU278" s="16"/>
      <c r="KV278" s="16"/>
      <c r="KW278" s="16"/>
      <c r="KX278" s="16"/>
      <c r="KY278" s="16"/>
      <c r="KZ278" s="16"/>
      <c r="LA278" s="16"/>
      <c r="LB278" s="16"/>
      <c r="LC278" s="16"/>
      <c r="LD278" s="16"/>
      <c r="LE278" s="150"/>
      <c r="LF278" s="150">
        <v>0</v>
      </c>
      <c r="LG278" s="152" t="e">
        <v>#DIV/0!</v>
      </c>
      <c r="LH278" s="16"/>
      <c r="LI278" s="16"/>
      <c r="LJ278" s="16"/>
      <c r="LK278" s="16"/>
      <c r="LL278" s="16"/>
      <c r="LM278" s="16"/>
      <c r="LN278" s="16"/>
      <c r="LO278" s="16"/>
      <c r="LP278" s="16"/>
      <c r="LQ278" s="16"/>
      <c r="LR278" s="16"/>
      <c r="LS278" s="16"/>
      <c r="LT278" s="16"/>
      <c r="LU278" s="16"/>
      <c r="LV278" s="16"/>
      <c r="LW278" s="16"/>
      <c r="LX278" s="16"/>
      <c r="LY278" s="16"/>
      <c r="LZ278" s="16"/>
      <c r="MA278" s="16"/>
      <c r="MB278" s="16"/>
      <c r="MC278" s="16"/>
      <c r="MD278" s="16"/>
      <c r="ME278" s="16"/>
      <c r="MF278" s="16"/>
      <c r="MG278" s="16"/>
      <c r="MH278" s="16"/>
      <c r="MI278" s="16"/>
      <c r="MJ278" s="16"/>
      <c r="MK278" s="16"/>
      <c r="ML278" s="16"/>
    </row>
    <row r="279" spans="1:350" ht="13.9" hidden="1" customHeight="1" outlineLevel="2" x14ac:dyDescent="0.2">
      <c r="A279" s="227"/>
      <c r="B279" s="219"/>
      <c r="C279" s="215"/>
      <c r="D279" s="217"/>
      <c r="E279" s="176"/>
      <c r="F279" s="176"/>
      <c r="G279" s="176"/>
      <c r="H279" s="171"/>
      <c r="I279" s="171"/>
      <c r="J279" s="213"/>
      <c r="K279" s="213"/>
      <c r="L279" s="173"/>
      <c r="M279" s="173"/>
      <c r="N279" s="184"/>
      <c r="O279" s="157"/>
      <c r="P279" s="17" t="s">
        <v>26</v>
      </c>
      <c r="Q279" s="151"/>
      <c r="R279" s="151"/>
      <c r="S279" s="153"/>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151"/>
      <c r="AY279" s="151"/>
      <c r="AZ279" s="153"/>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151"/>
      <c r="CG279" s="151"/>
      <c r="CH279" s="153"/>
      <c r="CI279" s="141"/>
      <c r="CJ279" s="141"/>
      <c r="CK279" s="141"/>
      <c r="CL279" s="141"/>
      <c r="CM279" s="141"/>
      <c r="CN279" s="141"/>
      <c r="CO279" s="141"/>
      <c r="CP279" s="141"/>
      <c r="CQ279" s="141"/>
      <c r="CR279" s="141"/>
      <c r="CS279" s="141"/>
      <c r="CT279" s="141"/>
      <c r="CU279" s="141"/>
      <c r="CV279" s="141"/>
      <c r="CW279" s="141"/>
      <c r="CX279" s="141"/>
      <c r="CY279" s="141"/>
      <c r="CZ279" s="141"/>
      <c r="DA279" s="141"/>
      <c r="DB279" s="141"/>
      <c r="DC279" s="141"/>
      <c r="DD279" s="141"/>
      <c r="DE279" s="141"/>
      <c r="DF279" s="141"/>
      <c r="DG279" s="141"/>
      <c r="DH279" s="141"/>
      <c r="DI279" s="141"/>
      <c r="DJ279" s="141"/>
      <c r="DK279" s="141"/>
      <c r="DL279" s="141"/>
      <c r="DM279" s="141"/>
      <c r="DN279" s="151"/>
      <c r="DO279" s="151"/>
      <c r="DP279" s="153"/>
      <c r="DQ279" s="24"/>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24"/>
      <c r="ER279" s="24"/>
      <c r="ES279" s="151"/>
      <c r="ET279" s="151"/>
      <c r="EU279" s="153"/>
      <c r="EV279" s="24"/>
      <c r="EW279" s="125"/>
      <c r="EX279" s="24"/>
      <c r="EY279" s="24"/>
      <c r="EZ279" s="24"/>
      <c r="FA279" s="24"/>
      <c r="FB279" s="24"/>
      <c r="FC279" s="24"/>
      <c r="FD279" s="24"/>
      <c r="FE279" s="24"/>
      <c r="FF279" s="24"/>
      <c r="FG279" s="24"/>
      <c r="FH279" s="24"/>
      <c r="FI279" s="24"/>
      <c r="FJ279" s="24"/>
      <c r="FK279" s="24"/>
      <c r="FL279" s="24"/>
      <c r="FM279" s="24"/>
      <c r="FN279" s="24"/>
      <c r="FO279" s="24"/>
      <c r="FP279" s="24"/>
      <c r="FQ279" s="24"/>
      <c r="FR279" s="24"/>
      <c r="FS279" s="24"/>
      <c r="FT279" s="24"/>
      <c r="FU279" s="24"/>
      <c r="FV279" s="24"/>
      <c r="FW279" s="24"/>
      <c r="FX279" s="24"/>
      <c r="FY279" s="24"/>
      <c r="FZ279" s="24"/>
      <c r="GA279" s="151"/>
      <c r="GB279" s="151"/>
      <c r="GC279" s="153"/>
      <c r="GD279" s="24"/>
      <c r="GE279" s="24"/>
      <c r="GF279" s="24"/>
      <c r="GG279" s="24"/>
      <c r="GH279" s="24"/>
      <c r="GI279" s="24"/>
      <c r="GJ279" s="24"/>
      <c r="GK279" s="24"/>
      <c r="GL279" s="24"/>
      <c r="GM279" s="24"/>
      <c r="GN279" s="24"/>
      <c r="GO279" s="24"/>
      <c r="GP279" s="24"/>
      <c r="GQ279" s="24"/>
      <c r="GR279" s="24"/>
      <c r="GS279" s="24"/>
      <c r="GT279" s="24"/>
      <c r="GU279" s="24"/>
      <c r="GV279" s="24"/>
      <c r="GW279" s="24"/>
      <c r="GX279" s="24"/>
      <c r="GY279" s="24"/>
      <c r="GZ279" s="24"/>
      <c r="HA279" s="24"/>
      <c r="HB279" s="24"/>
      <c r="HC279" s="24"/>
      <c r="HD279" s="24"/>
      <c r="HE279" s="24"/>
      <c r="HF279" s="24"/>
      <c r="HG279" s="24"/>
      <c r="HH279" s="151"/>
      <c r="HI279" s="151"/>
      <c r="HJ279" s="153"/>
      <c r="HK279" s="24"/>
      <c r="HL279" s="24"/>
      <c r="HM279" s="24"/>
      <c r="HN279" s="24"/>
      <c r="HO279" s="24"/>
      <c r="HP279" s="24"/>
      <c r="HQ279" s="24"/>
      <c r="HR279" s="24"/>
      <c r="HS279" s="24"/>
      <c r="HT279" s="24"/>
      <c r="HU279" s="24"/>
      <c r="HV279" s="24"/>
      <c r="HW279" s="24"/>
      <c r="HX279" s="24"/>
      <c r="HY279" s="24"/>
      <c r="HZ279" s="24"/>
      <c r="IA279" s="24"/>
      <c r="IB279" s="24"/>
      <c r="IC279" s="24"/>
      <c r="ID279" s="24"/>
      <c r="IE279" s="24"/>
      <c r="IF279" s="24"/>
      <c r="IG279" s="24"/>
      <c r="IH279" s="24"/>
      <c r="II279" s="24"/>
      <c r="IJ279" s="24"/>
      <c r="IK279" s="24"/>
      <c r="IL279" s="24"/>
      <c r="IM279" s="24"/>
      <c r="IN279" s="24"/>
      <c r="IO279" s="24"/>
      <c r="IP279" s="151"/>
      <c r="IQ279" s="151"/>
      <c r="IR279" s="153"/>
      <c r="IS279" s="24"/>
      <c r="IT279" s="24"/>
      <c r="IU279" s="24"/>
      <c r="IV279" s="24"/>
      <c r="IW279" s="24"/>
      <c r="IX279" s="24"/>
      <c r="IY279" s="24"/>
      <c r="IZ279" s="24"/>
      <c r="JA279" s="24"/>
      <c r="JB279" s="24"/>
      <c r="JC279" s="24"/>
      <c r="JD279" s="24"/>
      <c r="JE279" s="24"/>
      <c r="JF279" s="24"/>
      <c r="JG279" s="24"/>
      <c r="JH279" s="24"/>
      <c r="JI279" s="24"/>
      <c r="JJ279" s="24"/>
      <c r="JK279" s="24"/>
      <c r="JL279" s="24"/>
      <c r="JM279" s="24"/>
      <c r="JN279" s="24"/>
      <c r="JO279" s="24"/>
      <c r="JP279" s="24"/>
      <c r="JQ279" s="24"/>
      <c r="JR279" s="24"/>
      <c r="JS279" s="24"/>
      <c r="JT279" s="24"/>
      <c r="JU279" s="25"/>
      <c r="JV279" s="24"/>
      <c r="JW279" s="151"/>
      <c r="JX279" s="151"/>
      <c r="JY279" s="153"/>
      <c r="JZ279" s="24"/>
      <c r="KA279" s="24"/>
      <c r="KB279" s="24"/>
      <c r="KC279" s="24"/>
      <c r="KD279" s="24"/>
      <c r="KE279" s="24"/>
      <c r="KF279" s="24"/>
      <c r="KG279" s="24"/>
      <c r="KH279" s="24"/>
      <c r="KI279" s="24"/>
      <c r="KJ279" s="24"/>
      <c r="KK279" s="24"/>
      <c r="KL279" s="24"/>
      <c r="KM279" s="24"/>
      <c r="KN279" s="24"/>
      <c r="KO279" s="24"/>
      <c r="KP279" s="24"/>
      <c r="KQ279" s="24"/>
      <c r="KR279" s="24"/>
      <c r="KS279" s="24"/>
      <c r="KT279" s="24"/>
      <c r="KU279" s="24"/>
      <c r="KV279" s="24"/>
      <c r="KW279" s="24"/>
      <c r="KX279" s="24"/>
      <c r="KY279" s="24"/>
      <c r="KZ279" s="24"/>
      <c r="LA279" s="24"/>
      <c r="LB279" s="24"/>
      <c r="LC279" s="24"/>
      <c r="LD279" s="24"/>
      <c r="LE279" s="151"/>
      <c r="LF279" s="151"/>
      <c r="LG279" s="153"/>
      <c r="LH279" s="24"/>
      <c r="LI279" s="24"/>
      <c r="LJ279" s="24"/>
      <c r="LK279" s="24"/>
      <c r="LL279" s="24"/>
      <c r="LM279" s="24"/>
      <c r="LN279" s="24"/>
      <c r="LO279" s="24"/>
      <c r="LP279" s="24"/>
      <c r="LQ279" s="24"/>
      <c r="LR279" s="24"/>
      <c r="LS279" s="24"/>
      <c r="LT279" s="24"/>
      <c r="LU279" s="24"/>
      <c r="LV279" s="24"/>
      <c r="LW279" s="24"/>
      <c r="LX279" s="24"/>
      <c r="LY279" s="24"/>
      <c r="LZ279" s="24"/>
      <c r="MA279" s="24"/>
      <c r="MB279" s="24"/>
      <c r="MC279" s="24"/>
      <c r="MD279" s="24"/>
      <c r="ME279" s="24"/>
      <c r="MF279" s="24"/>
      <c r="MG279" s="24"/>
      <c r="MH279" s="24"/>
      <c r="MI279" s="24"/>
      <c r="MJ279" s="24"/>
      <c r="MK279" s="24"/>
      <c r="ML279" s="24"/>
    </row>
    <row r="280" spans="1:350" ht="13.9" hidden="1" customHeight="1" outlineLevel="2" x14ac:dyDescent="0.2">
      <c r="A280" s="226" t="s">
        <v>218</v>
      </c>
      <c r="B280" s="218" t="s">
        <v>213</v>
      </c>
      <c r="C280" s="214" t="s">
        <v>38</v>
      </c>
      <c r="D280" s="283">
        <v>1.2370000000000001</v>
      </c>
      <c r="E280" s="175">
        <v>1.2370000000000001</v>
      </c>
      <c r="F280" s="175">
        <f>D280-E280</f>
        <v>0</v>
      </c>
      <c r="G280" s="175" t="s">
        <v>844</v>
      </c>
      <c r="H280" s="170" t="s">
        <v>926</v>
      </c>
      <c r="I280" s="170" t="s">
        <v>930</v>
      </c>
      <c r="J280" s="212">
        <f ca="1">E280+Q280+AX280+CF280+DN280+ES280+GA280+HH280+IP280+JW280+LE280</f>
        <v>1.2370000000000001</v>
      </c>
      <c r="K280" s="212">
        <f>E280+R280+AY280+CG280+DO280+ET280+GB280+HI280+IQ280+JX280+LF280</f>
        <v>1.2370000000000001</v>
      </c>
      <c r="L280" s="172">
        <f ca="1">K280/J280</f>
        <v>1</v>
      </c>
      <c r="M280" s="172">
        <f>K280/D280</f>
        <v>1</v>
      </c>
      <c r="N280" s="183">
        <f ca="1">SUMIF($EV$8:$FZ$9,$O$5,$EV281:$FZ281)-SUMIF($EV$8:$FZ$9,$Q$5,$EV281:$FZ281)</f>
        <v>0</v>
      </c>
      <c r="O280" s="156"/>
      <c r="P280" s="16" t="s">
        <v>25</v>
      </c>
      <c r="Q280" s="150">
        <v>0</v>
      </c>
      <c r="R280" s="150">
        <v>0</v>
      </c>
      <c r="S280" s="152" t="e">
        <v>#DIV/0!</v>
      </c>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50">
        <f t="shared" ca="1" si="631"/>
        <v>0</v>
      </c>
      <c r="AY280" s="150">
        <f>SUM(BA281:CE281)</f>
        <v>0</v>
      </c>
      <c r="AZ280" s="152" t="e">
        <f ca="1">AY280/AX280</f>
        <v>#DIV/0!</v>
      </c>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50">
        <f t="shared" ref="CF280" si="732">SUM(CI280:DM280)</f>
        <v>0</v>
      </c>
      <c r="CG280" s="150">
        <f>SUM(CI281:DM281)</f>
        <v>0</v>
      </c>
      <c r="CH280" s="152" t="e">
        <f>CG280/CF280</f>
        <v>#DIV/0!</v>
      </c>
      <c r="CI280" s="129"/>
      <c r="CJ280" s="129"/>
      <c r="CK280" s="129"/>
      <c r="CL280" s="129"/>
      <c r="CM280" s="129"/>
      <c r="CN280" s="129"/>
      <c r="CO280" s="129"/>
      <c r="CP280" s="129"/>
      <c r="CQ280" s="129"/>
      <c r="CR280" s="129"/>
      <c r="CS280" s="129"/>
      <c r="CT280" s="129"/>
      <c r="CU280" s="129"/>
      <c r="CV280" s="129"/>
      <c r="CW280" s="129"/>
      <c r="CX280" s="129"/>
      <c r="CY280" s="129"/>
      <c r="CZ280" s="129"/>
      <c r="DA280" s="129"/>
      <c r="DB280" s="129"/>
      <c r="DC280" s="129"/>
      <c r="DD280" s="129"/>
      <c r="DE280" s="129"/>
      <c r="DF280" s="129"/>
      <c r="DG280" s="129"/>
      <c r="DH280" s="129"/>
      <c r="DI280" s="129"/>
      <c r="DJ280" s="129"/>
      <c r="DK280" s="129"/>
      <c r="DL280" s="129"/>
      <c r="DM280" s="129"/>
      <c r="DN280" s="150">
        <f t="shared" ref="DN280" si="733">SUM(DQ280:ER280)</f>
        <v>0</v>
      </c>
      <c r="DO280" s="150">
        <f>SUM(DQ281:ER281)</f>
        <v>0</v>
      </c>
      <c r="DP280" s="152" t="e">
        <f t="shared" si="589"/>
        <v>#DIV/0!</v>
      </c>
      <c r="DQ280" s="16"/>
      <c r="DR280" s="16"/>
      <c r="DS280" s="16"/>
      <c r="DT280" s="16"/>
      <c r="DU280" s="16"/>
      <c r="DV280" s="16"/>
      <c r="DW280" s="16"/>
      <c r="DX280" s="16"/>
      <c r="DY280" s="16"/>
      <c r="DZ280" s="16"/>
      <c r="EA280" s="16"/>
      <c r="EB280" s="16"/>
      <c r="EC280" s="16"/>
      <c r="ED280" s="16"/>
      <c r="EE280" s="16"/>
      <c r="EF280" s="16"/>
      <c r="EG280" s="16"/>
      <c r="EH280" s="16"/>
      <c r="EI280" s="16"/>
      <c r="EJ280" s="16"/>
      <c r="EK280" s="16"/>
      <c r="EL280" s="16"/>
      <c r="EM280" s="16"/>
      <c r="EN280" s="16"/>
      <c r="EO280" s="16"/>
      <c r="EP280" s="16"/>
      <c r="EQ280" s="16"/>
      <c r="ER280" s="16"/>
      <c r="ES280" s="150">
        <f t="shared" ca="1" si="625"/>
        <v>0</v>
      </c>
      <c r="ET280" s="150">
        <f t="shared" si="626"/>
        <v>0</v>
      </c>
      <c r="EU280" s="152" t="e">
        <f t="shared" ca="1" si="627"/>
        <v>#DIV/0!</v>
      </c>
      <c r="EV280" s="16"/>
      <c r="EW280" s="67"/>
      <c r="EX280" s="16"/>
      <c r="EY280" s="16"/>
      <c r="EZ280" s="16"/>
      <c r="FA280" s="16"/>
      <c r="FB280" s="16"/>
      <c r="FC280" s="16"/>
      <c r="FD280" s="16"/>
      <c r="FE280" s="16"/>
      <c r="FF280" s="16"/>
      <c r="FG280" s="16"/>
      <c r="FH280" s="16"/>
      <c r="FI280" s="16"/>
      <c r="FJ280" s="16"/>
      <c r="FK280" s="16"/>
      <c r="FL280" s="16"/>
      <c r="FM280" s="16"/>
      <c r="FN280" s="16"/>
      <c r="FO280" s="16"/>
      <c r="FP280" s="16"/>
      <c r="FQ280" s="16"/>
      <c r="FR280" s="16"/>
      <c r="FS280" s="16"/>
      <c r="FT280" s="16"/>
      <c r="FU280" s="16"/>
      <c r="FV280" s="16"/>
      <c r="FW280" s="16"/>
      <c r="FX280" s="16"/>
      <c r="FY280" s="16"/>
      <c r="FZ280" s="16"/>
      <c r="GA280" s="150">
        <f t="shared" ref="GA280" ca="1" si="734">SUMIF($GD$8:$HG$9,$O$5,GD280:HG280)</f>
        <v>0</v>
      </c>
      <c r="GB280" s="150">
        <f t="shared" ref="GB280" si="735">SUM(GD281:HG281)</f>
        <v>0</v>
      </c>
      <c r="GC280" s="152" t="e">
        <f t="shared" ref="GC280" ca="1" si="736">GB280/GA280</f>
        <v>#DIV/0!</v>
      </c>
      <c r="GD280" s="16"/>
      <c r="GE280" s="16"/>
      <c r="GF280" s="16"/>
      <c r="GG280" s="16"/>
      <c r="GH280" s="16"/>
      <c r="GI280" s="16"/>
      <c r="GJ280" s="16"/>
      <c r="GK280" s="16"/>
      <c r="GL280" s="16"/>
      <c r="GM280" s="16"/>
      <c r="GN280" s="16"/>
      <c r="GO280" s="16"/>
      <c r="GP280" s="16"/>
      <c r="GQ280" s="16"/>
      <c r="GR280" s="16"/>
      <c r="GS280" s="16"/>
      <c r="GT280" s="16"/>
      <c r="GU280" s="16"/>
      <c r="GV280" s="16"/>
      <c r="GW280" s="16"/>
      <c r="GX280" s="16"/>
      <c r="GY280" s="16"/>
      <c r="GZ280" s="16"/>
      <c r="HA280" s="16"/>
      <c r="HB280" s="16"/>
      <c r="HC280" s="16"/>
      <c r="HD280" s="16"/>
      <c r="HE280" s="16"/>
      <c r="HF280" s="16"/>
      <c r="HG280" s="16"/>
      <c r="HH280" s="150"/>
      <c r="HI280" s="150">
        <v>0</v>
      </c>
      <c r="HJ280" s="152" t="e">
        <v>#DIV/0!</v>
      </c>
      <c r="HK280" s="16"/>
      <c r="HL280" s="16"/>
      <c r="HM280" s="16"/>
      <c r="HN280" s="16"/>
      <c r="HO280" s="16"/>
      <c r="HP280" s="16"/>
      <c r="HQ280" s="16"/>
      <c r="HR280" s="16"/>
      <c r="HS280" s="16"/>
      <c r="HT280" s="16"/>
      <c r="HU280" s="16"/>
      <c r="HV280" s="16"/>
      <c r="HW280" s="16"/>
      <c r="HX280" s="16"/>
      <c r="HY280" s="16"/>
      <c r="HZ280" s="16"/>
      <c r="IA280" s="16"/>
      <c r="IB280" s="16"/>
      <c r="IC280" s="16"/>
      <c r="ID280" s="16"/>
      <c r="IE280" s="16"/>
      <c r="IF280" s="16"/>
      <c r="IG280" s="16"/>
      <c r="IH280" s="16"/>
      <c r="II280" s="16"/>
      <c r="IJ280" s="16"/>
      <c r="IK280" s="16"/>
      <c r="IL280" s="16"/>
      <c r="IM280" s="16"/>
      <c r="IN280" s="16"/>
      <c r="IO280" s="16"/>
      <c r="IP280" s="150"/>
      <c r="IQ280" s="150">
        <v>0</v>
      </c>
      <c r="IR280" s="152" t="e">
        <v>#DIV/0!</v>
      </c>
      <c r="IS280" s="16"/>
      <c r="IT280" s="16"/>
      <c r="IU280" s="16"/>
      <c r="IV280" s="16"/>
      <c r="IW280" s="16"/>
      <c r="IX280" s="16"/>
      <c r="IY280" s="16"/>
      <c r="IZ280" s="16"/>
      <c r="JA280" s="16"/>
      <c r="JB280" s="16"/>
      <c r="JC280" s="16"/>
      <c r="JD280" s="16"/>
      <c r="JE280" s="16"/>
      <c r="JF280" s="16"/>
      <c r="JG280" s="16"/>
      <c r="JH280" s="16"/>
      <c r="JI280" s="16"/>
      <c r="JJ280" s="16"/>
      <c r="JK280" s="16"/>
      <c r="JL280" s="16"/>
      <c r="JM280" s="16"/>
      <c r="JN280" s="16"/>
      <c r="JO280" s="16"/>
      <c r="JP280" s="16"/>
      <c r="JQ280" s="16"/>
      <c r="JR280" s="16"/>
      <c r="JS280" s="16"/>
      <c r="JT280" s="16"/>
      <c r="JU280" s="23"/>
      <c r="JV280" s="16"/>
      <c r="JW280" s="150"/>
      <c r="JX280" s="150">
        <v>0</v>
      </c>
      <c r="JY280" s="152" t="e">
        <v>#DIV/0!</v>
      </c>
      <c r="JZ280" s="16"/>
      <c r="KA280" s="16"/>
      <c r="KB280" s="16"/>
      <c r="KC280" s="16"/>
      <c r="KD280" s="16"/>
      <c r="KE280" s="16"/>
      <c r="KF280" s="16"/>
      <c r="KG280" s="16"/>
      <c r="KH280" s="16"/>
      <c r="KI280" s="16"/>
      <c r="KJ280" s="16"/>
      <c r="KK280" s="16"/>
      <c r="KL280" s="16"/>
      <c r="KM280" s="16"/>
      <c r="KN280" s="16"/>
      <c r="KO280" s="16"/>
      <c r="KP280" s="16"/>
      <c r="KQ280" s="16"/>
      <c r="KR280" s="16"/>
      <c r="KS280" s="16"/>
      <c r="KT280" s="16"/>
      <c r="KU280" s="16"/>
      <c r="KV280" s="16"/>
      <c r="KW280" s="16"/>
      <c r="KX280" s="16"/>
      <c r="KY280" s="16"/>
      <c r="KZ280" s="16"/>
      <c r="LA280" s="16"/>
      <c r="LB280" s="16"/>
      <c r="LC280" s="16"/>
      <c r="LD280" s="16"/>
      <c r="LE280" s="150"/>
      <c r="LF280" s="150">
        <v>0</v>
      </c>
      <c r="LG280" s="152" t="e">
        <v>#DIV/0!</v>
      </c>
      <c r="LH280" s="16"/>
      <c r="LI280" s="16"/>
      <c r="LJ280" s="16"/>
      <c r="LK280" s="16"/>
      <c r="LL280" s="16"/>
      <c r="LM280" s="16"/>
      <c r="LN280" s="16"/>
      <c r="LO280" s="16"/>
      <c r="LP280" s="16"/>
      <c r="LQ280" s="16"/>
      <c r="LR280" s="16"/>
      <c r="LS280" s="16"/>
      <c r="LT280" s="16"/>
      <c r="LU280" s="16"/>
      <c r="LV280" s="16"/>
      <c r="LW280" s="16"/>
      <c r="LX280" s="16"/>
      <c r="LY280" s="16"/>
      <c r="LZ280" s="16"/>
      <c r="MA280" s="16"/>
      <c r="MB280" s="16"/>
      <c r="MC280" s="16"/>
      <c r="MD280" s="16"/>
      <c r="ME280" s="16"/>
      <c r="MF280" s="16"/>
      <c r="MG280" s="16"/>
      <c r="MH280" s="16"/>
      <c r="MI280" s="16"/>
      <c r="MJ280" s="16"/>
      <c r="MK280" s="16"/>
      <c r="ML280" s="16"/>
    </row>
    <row r="281" spans="1:350" ht="13.9" hidden="1" customHeight="1" outlineLevel="2" x14ac:dyDescent="0.2">
      <c r="A281" s="227"/>
      <c r="B281" s="219"/>
      <c r="C281" s="215"/>
      <c r="D281" s="284"/>
      <c r="E281" s="176"/>
      <c r="F281" s="176"/>
      <c r="G281" s="176"/>
      <c r="H281" s="171"/>
      <c r="I281" s="171"/>
      <c r="J281" s="213"/>
      <c r="K281" s="213"/>
      <c r="L281" s="173"/>
      <c r="M281" s="173"/>
      <c r="N281" s="184"/>
      <c r="O281" s="157"/>
      <c r="P281" s="17" t="s">
        <v>26</v>
      </c>
      <c r="Q281" s="151"/>
      <c r="R281" s="151"/>
      <c r="S281" s="153"/>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151"/>
      <c r="AY281" s="151"/>
      <c r="AZ281" s="153"/>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151"/>
      <c r="CG281" s="151"/>
      <c r="CH281" s="153"/>
      <c r="CI281" s="141"/>
      <c r="CJ281" s="141"/>
      <c r="CK281" s="141"/>
      <c r="CL281" s="141"/>
      <c r="CM281" s="141"/>
      <c r="CN281" s="141"/>
      <c r="CO281" s="141"/>
      <c r="CP281" s="141"/>
      <c r="CQ281" s="141"/>
      <c r="CR281" s="141"/>
      <c r="CS281" s="141"/>
      <c r="CT281" s="141"/>
      <c r="CU281" s="141"/>
      <c r="CV281" s="141"/>
      <c r="CW281" s="141"/>
      <c r="CX281" s="141"/>
      <c r="CY281" s="141"/>
      <c r="CZ281" s="141"/>
      <c r="DA281" s="141"/>
      <c r="DB281" s="141"/>
      <c r="DC281" s="141"/>
      <c r="DD281" s="141"/>
      <c r="DE281" s="141"/>
      <c r="DF281" s="141"/>
      <c r="DG281" s="141"/>
      <c r="DH281" s="141"/>
      <c r="DI281" s="141"/>
      <c r="DJ281" s="141"/>
      <c r="DK281" s="141"/>
      <c r="DL281" s="141"/>
      <c r="DM281" s="141"/>
      <c r="DN281" s="151"/>
      <c r="DO281" s="151"/>
      <c r="DP281" s="153"/>
      <c r="DQ281" s="24"/>
      <c r="DR281" s="24"/>
      <c r="DS281" s="24"/>
      <c r="DT281" s="24"/>
      <c r="DU281" s="24"/>
      <c r="DV281" s="24"/>
      <c r="DW281" s="24"/>
      <c r="DX281" s="24"/>
      <c r="DY281" s="24"/>
      <c r="DZ281" s="24"/>
      <c r="EA281" s="24"/>
      <c r="EB281" s="24"/>
      <c r="EC281" s="24"/>
      <c r="ED281" s="24"/>
      <c r="EE281" s="24"/>
      <c r="EF281" s="24"/>
      <c r="EG281" s="24"/>
      <c r="EH281" s="24"/>
      <c r="EI281" s="24"/>
      <c r="EJ281" s="24"/>
      <c r="EK281" s="24"/>
      <c r="EL281" s="24"/>
      <c r="EM281" s="24"/>
      <c r="EN281" s="24"/>
      <c r="EO281" s="24"/>
      <c r="EP281" s="24"/>
      <c r="EQ281" s="24"/>
      <c r="ER281" s="24"/>
      <c r="ES281" s="151"/>
      <c r="ET281" s="151"/>
      <c r="EU281" s="153"/>
      <c r="EV281" s="24"/>
      <c r="EW281" s="125"/>
      <c r="EX281" s="24"/>
      <c r="EY281" s="24"/>
      <c r="EZ281" s="24"/>
      <c r="FA281" s="24"/>
      <c r="FB281" s="24"/>
      <c r="FC281" s="24"/>
      <c r="FD281" s="24"/>
      <c r="FE281" s="24"/>
      <c r="FF281" s="24"/>
      <c r="FG281" s="24"/>
      <c r="FH281" s="24"/>
      <c r="FI281" s="24"/>
      <c r="FJ281" s="24"/>
      <c r="FK281" s="24"/>
      <c r="FL281" s="24"/>
      <c r="FM281" s="24"/>
      <c r="FN281" s="24"/>
      <c r="FO281" s="24"/>
      <c r="FP281" s="24"/>
      <c r="FQ281" s="24"/>
      <c r="FR281" s="24"/>
      <c r="FS281" s="24"/>
      <c r="FT281" s="24"/>
      <c r="FU281" s="24"/>
      <c r="FV281" s="24"/>
      <c r="FW281" s="24"/>
      <c r="FX281" s="24"/>
      <c r="FY281" s="24"/>
      <c r="FZ281" s="24"/>
      <c r="GA281" s="151"/>
      <c r="GB281" s="151"/>
      <c r="GC281" s="153"/>
      <c r="GD281" s="24"/>
      <c r="GE281" s="24"/>
      <c r="GF281" s="24"/>
      <c r="GG281" s="24"/>
      <c r="GH281" s="24"/>
      <c r="GI281" s="24"/>
      <c r="GJ281" s="24"/>
      <c r="GK281" s="24"/>
      <c r="GL281" s="24"/>
      <c r="GM281" s="24"/>
      <c r="GN281" s="24"/>
      <c r="GO281" s="24"/>
      <c r="GP281" s="24"/>
      <c r="GQ281" s="24"/>
      <c r="GR281" s="24"/>
      <c r="GS281" s="24"/>
      <c r="GT281" s="24"/>
      <c r="GU281" s="24"/>
      <c r="GV281" s="24"/>
      <c r="GW281" s="24"/>
      <c r="GX281" s="24"/>
      <c r="GY281" s="24"/>
      <c r="GZ281" s="24"/>
      <c r="HA281" s="24"/>
      <c r="HB281" s="24"/>
      <c r="HC281" s="24"/>
      <c r="HD281" s="24"/>
      <c r="HE281" s="24"/>
      <c r="HF281" s="24"/>
      <c r="HG281" s="24"/>
      <c r="HH281" s="151"/>
      <c r="HI281" s="151"/>
      <c r="HJ281" s="153"/>
      <c r="HK281" s="24"/>
      <c r="HL281" s="24"/>
      <c r="HM281" s="24"/>
      <c r="HN281" s="24"/>
      <c r="HO281" s="24"/>
      <c r="HP281" s="24"/>
      <c r="HQ281" s="24"/>
      <c r="HR281" s="24"/>
      <c r="HS281" s="24"/>
      <c r="HT281" s="24"/>
      <c r="HU281" s="24"/>
      <c r="HV281" s="24"/>
      <c r="HW281" s="24"/>
      <c r="HX281" s="24"/>
      <c r="HY281" s="24"/>
      <c r="HZ281" s="24"/>
      <c r="IA281" s="24"/>
      <c r="IB281" s="24"/>
      <c r="IC281" s="24"/>
      <c r="ID281" s="24"/>
      <c r="IE281" s="24"/>
      <c r="IF281" s="24"/>
      <c r="IG281" s="24"/>
      <c r="IH281" s="24"/>
      <c r="II281" s="24"/>
      <c r="IJ281" s="24"/>
      <c r="IK281" s="24"/>
      <c r="IL281" s="24"/>
      <c r="IM281" s="24"/>
      <c r="IN281" s="24"/>
      <c r="IO281" s="24"/>
      <c r="IP281" s="151"/>
      <c r="IQ281" s="151"/>
      <c r="IR281" s="153"/>
      <c r="IS281" s="24"/>
      <c r="IT281" s="24"/>
      <c r="IU281" s="24"/>
      <c r="IV281" s="24"/>
      <c r="IW281" s="24"/>
      <c r="IX281" s="24"/>
      <c r="IY281" s="24"/>
      <c r="IZ281" s="24"/>
      <c r="JA281" s="24"/>
      <c r="JB281" s="24"/>
      <c r="JC281" s="24"/>
      <c r="JD281" s="24"/>
      <c r="JE281" s="24"/>
      <c r="JF281" s="24"/>
      <c r="JG281" s="24"/>
      <c r="JH281" s="24"/>
      <c r="JI281" s="24"/>
      <c r="JJ281" s="24"/>
      <c r="JK281" s="24"/>
      <c r="JL281" s="24"/>
      <c r="JM281" s="24"/>
      <c r="JN281" s="24"/>
      <c r="JO281" s="24"/>
      <c r="JP281" s="24"/>
      <c r="JQ281" s="24"/>
      <c r="JR281" s="24"/>
      <c r="JS281" s="24"/>
      <c r="JT281" s="24"/>
      <c r="JU281" s="25"/>
      <c r="JV281" s="24"/>
      <c r="JW281" s="151"/>
      <c r="JX281" s="151"/>
      <c r="JY281" s="153"/>
      <c r="JZ281" s="24"/>
      <c r="KA281" s="24"/>
      <c r="KB281" s="24"/>
      <c r="KC281" s="24"/>
      <c r="KD281" s="24"/>
      <c r="KE281" s="24"/>
      <c r="KF281" s="24"/>
      <c r="KG281" s="24"/>
      <c r="KH281" s="24"/>
      <c r="KI281" s="24"/>
      <c r="KJ281" s="24"/>
      <c r="KK281" s="24"/>
      <c r="KL281" s="24"/>
      <c r="KM281" s="24"/>
      <c r="KN281" s="24"/>
      <c r="KO281" s="24"/>
      <c r="KP281" s="24"/>
      <c r="KQ281" s="24"/>
      <c r="KR281" s="24"/>
      <c r="KS281" s="24"/>
      <c r="KT281" s="24"/>
      <c r="KU281" s="24"/>
      <c r="KV281" s="24"/>
      <c r="KW281" s="24"/>
      <c r="KX281" s="24"/>
      <c r="KY281" s="24"/>
      <c r="KZ281" s="24"/>
      <c r="LA281" s="24"/>
      <c r="LB281" s="24"/>
      <c r="LC281" s="24"/>
      <c r="LD281" s="24"/>
      <c r="LE281" s="151"/>
      <c r="LF281" s="151"/>
      <c r="LG281" s="153"/>
      <c r="LH281" s="24"/>
      <c r="LI281" s="24"/>
      <c r="LJ281" s="24"/>
      <c r="LK281" s="24"/>
      <c r="LL281" s="24"/>
      <c r="LM281" s="24"/>
      <c r="LN281" s="24"/>
      <c r="LO281" s="24"/>
      <c r="LP281" s="24"/>
      <c r="LQ281" s="24"/>
      <c r="LR281" s="24"/>
      <c r="LS281" s="24"/>
      <c r="LT281" s="24"/>
      <c r="LU281" s="24"/>
      <c r="LV281" s="24"/>
      <c r="LW281" s="24"/>
      <c r="LX281" s="24"/>
      <c r="LY281" s="24"/>
      <c r="LZ281" s="24"/>
      <c r="MA281" s="24"/>
      <c r="MB281" s="24"/>
      <c r="MC281" s="24"/>
      <c r="MD281" s="24"/>
      <c r="ME281" s="24"/>
      <c r="MF281" s="24"/>
      <c r="MG281" s="24"/>
      <c r="MH281" s="24"/>
      <c r="MI281" s="24"/>
      <c r="MJ281" s="24"/>
      <c r="MK281" s="24"/>
      <c r="ML281" s="24"/>
    </row>
    <row r="282" spans="1:350" ht="13.9" hidden="1" customHeight="1" outlineLevel="2" x14ac:dyDescent="0.2">
      <c r="A282" s="226" t="s">
        <v>219</v>
      </c>
      <c r="B282" s="218" t="s">
        <v>115</v>
      </c>
      <c r="C282" s="214" t="s">
        <v>99</v>
      </c>
      <c r="D282" s="216">
        <v>2</v>
      </c>
      <c r="E282" s="175">
        <v>2</v>
      </c>
      <c r="F282" s="175">
        <f>D282-E282</f>
        <v>0</v>
      </c>
      <c r="G282" s="175" t="s">
        <v>898</v>
      </c>
      <c r="H282" s="170" t="s">
        <v>926</v>
      </c>
      <c r="I282" s="170" t="s">
        <v>928</v>
      </c>
      <c r="J282" s="212">
        <f ca="1">E282+Q282+AX282+CF282+DN282+ES282+GA282+HH282+IP282+JW282+LE282</f>
        <v>2</v>
      </c>
      <c r="K282" s="212">
        <f>E282+R282+AY282+CG282+DO282+ET282+GB282+HI282+IQ282+JX282+LF282</f>
        <v>2</v>
      </c>
      <c r="L282" s="172">
        <f ca="1">K282/J282</f>
        <v>1</v>
      </c>
      <c r="M282" s="172">
        <f>K282/D282</f>
        <v>1</v>
      </c>
      <c r="N282" s="183">
        <f ca="1">SUMIF($EV$8:$FZ$9,$O$5,$EV283:$FZ283)-SUMIF($EV$8:$FZ$9,$Q$5,$EV283:$FZ283)</f>
        <v>0</v>
      </c>
      <c r="O282" s="156"/>
      <c r="P282" s="16" t="s">
        <v>25</v>
      </c>
      <c r="Q282" s="150">
        <v>0</v>
      </c>
      <c r="R282" s="150">
        <v>0</v>
      </c>
      <c r="S282" s="152" t="e">
        <v>#DIV/0!</v>
      </c>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50">
        <f t="shared" ca="1" si="631"/>
        <v>0</v>
      </c>
      <c r="AY282" s="150">
        <f>SUM(BA283:CE283)</f>
        <v>0</v>
      </c>
      <c r="AZ282" s="152" t="e">
        <f ca="1">AY282/AX282</f>
        <v>#DIV/0!</v>
      </c>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50">
        <f t="shared" ref="CF282" si="737">SUM(CI282:DM282)</f>
        <v>0</v>
      </c>
      <c r="CG282" s="150">
        <f>SUM(CI283:DM283)</f>
        <v>0</v>
      </c>
      <c r="CH282" s="152" t="e">
        <f>CG282/CF282</f>
        <v>#DIV/0!</v>
      </c>
      <c r="CI282" s="129"/>
      <c r="CJ282" s="129"/>
      <c r="CK282" s="129"/>
      <c r="CL282" s="129"/>
      <c r="CM282" s="129"/>
      <c r="CN282" s="129"/>
      <c r="CO282" s="129"/>
      <c r="CP282" s="129"/>
      <c r="CQ282" s="129"/>
      <c r="CR282" s="129"/>
      <c r="CS282" s="129"/>
      <c r="CT282" s="129"/>
      <c r="CU282" s="129"/>
      <c r="CV282" s="129"/>
      <c r="CW282" s="129"/>
      <c r="CX282" s="129"/>
      <c r="CY282" s="129"/>
      <c r="CZ282" s="129"/>
      <c r="DA282" s="129"/>
      <c r="DB282" s="129"/>
      <c r="DC282" s="129"/>
      <c r="DD282" s="129"/>
      <c r="DE282" s="129"/>
      <c r="DF282" s="129"/>
      <c r="DG282" s="129"/>
      <c r="DH282" s="129"/>
      <c r="DI282" s="129"/>
      <c r="DJ282" s="129"/>
      <c r="DK282" s="129"/>
      <c r="DL282" s="129"/>
      <c r="DM282" s="129"/>
      <c r="DN282" s="150">
        <f t="shared" ref="DN282" si="738">SUM(DQ282:ER282)</f>
        <v>0</v>
      </c>
      <c r="DO282" s="150">
        <f>SUM(DQ283:ER283)</f>
        <v>0</v>
      </c>
      <c r="DP282" s="152" t="e">
        <f t="shared" si="589"/>
        <v>#DIV/0!</v>
      </c>
      <c r="DQ282" s="16"/>
      <c r="DR282" s="16"/>
      <c r="DS282" s="16"/>
      <c r="DT282" s="16"/>
      <c r="DU282" s="16"/>
      <c r="DV282" s="16"/>
      <c r="DW282" s="16"/>
      <c r="DX282" s="16"/>
      <c r="DY282" s="16"/>
      <c r="DZ282" s="16"/>
      <c r="EA282" s="16"/>
      <c r="EB282" s="16"/>
      <c r="EC282" s="16"/>
      <c r="ED282" s="16"/>
      <c r="EE282" s="16"/>
      <c r="EF282" s="16"/>
      <c r="EG282" s="16"/>
      <c r="EH282" s="16"/>
      <c r="EI282" s="16"/>
      <c r="EJ282" s="16"/>
      <c r="EK282" s="16"/>
      <c r="EL282" s="16"/>
      <c r="EM282" s="16"/>
      <c r="EN282" s="16"/>
      <c r="EO282" s="16"/>
      <c r="EP282" s="16"/>
      <c r="EQ282" s="16"/>
      <c r="ER282" s="16"/>
      <c r="ES282" s="150">
        <f t="shared" ca="1" si="625"/>
        <v>0</v>
      </c>
      <c r="ET282" s="150">
        <f t="shared" si="626"/>
        <v>0</v>
      </c>
      <c r="EU282" s="152" t="e">
        <f t="shared" ca="1" si="627"/>
        <v>#DIV/0!</v>
      </c>
      <c r="EV282" s="16"/>
      <c r="EW282" s="67"/>
      <c r="EX282" s="16"/>
      <c r="EY282" s="16"/>
      <c r="EZ282" s="16"/>
      <c r="FA282" s="16"/>
      <c r="FB282" s="16"/>
      <c r="FC282" s="16"/>
      <c r="FD282" s="16"/>
      <c r="FE282" s="16"/>
      <c r="FF282" s="16"/>
      <c r="FG282" s="16"/>
      <c r="FH282" s="16"/>
      <c r="FI282" s="16"/>
      <c r="FJ282" s="16"/>
      <c r="FK282" s="16"/>
      <c r="FL282" s="16"/>
      <c r="FM282" s="16"/>
      <c r="FN282" s="16"/>
      <c r="FO282" s="16"/>
      <c r="FP282" s="16"/>
      <c r="FQ282" s="16"/>
      <c r="FR282" s="16"/>
      <c r="FS282" s="16"/>
      <c r="FT282" s="16"/>
      <c r="FU282" s="16"/>
      <c r="FV282" s="16"/>
      <c r="FW282" s="16"/>
      <c r="FX282" s="16"/>
      <c r="FY282" s="16"/>
      <c r="FZ282" s="16"/>
      <c r="GA282" s="150">
        <f t="shared" ref="GA282" ca="1" si="739">SUMIF($GD$8:$HG$9,$O$5,GD282:HG282)</f>
        <v>0</v>
      </c>
      <c r="GB282" s="150">
        <f t="shared" ref="GB282" si="740">SUM(GD283:HG283)</f>
        <v>0</v>
      </c>
      <c r="GC282" s="152" t="e">
        <f t="shared" ref="GC282" ca="1" si="741">GB282/GA282</f>
        <v>#DIV/0!</v>
      </c>
      <c r="GD282" s="16"/>
      <c r="GE282" s="16"/>
      <c r="GF282" s="16"/>
      <c r="GG282" s="16"/>
      <c r="GH282" s="16"/>
      <c r="GI282" s="16"/>
      <c r="GJ282" s="16"/>
      <c r="GK282" s="16"/>
      <c r="GL282" s="16"/>
      <c r="GM282" s="16"/>
      <c r="GN282" s="16"/>
      <c r="GO282" s="16"/>
      <c r="GP282" s="16"/>
      <c r="GQ282" s="16"/>
      <c r="GR282" s="16"/>
      <c r="GS282" s="16"/>
      <c r="GT282" s="16"/>
      <c r="GU282" s="16"/>
      <c r="GV282" s="16"/>
      <c r="GW282" s="16"/>
      <c r="GX282" s="16"/>
      <c r="GY282" s="16"/>
      <c r="GZ282" s="16"/>
      <c r="HA282" s="16"/>
      <c r="HB282" s="16"/>
      <c r="HC282" s="16"/>
      <c r="HD282" s="16"/>
      <c r="HE282" s="16"/>
      <c r="HF282" s="16"/>
      <c r="HG282" s="16"/>
      <c r="HH282" s="150"/>
      <c r="HI282" s="150">
        <v>0</v>
      </c>
      <c r="HJ282" s="152" t="e">
        <v>#DIV/0!</v>
      </c>
      <c r="HK282" s="16"/>
      <c r="HL282" s="16"/>
      <c r="HM282" s="16"/>
      <c r="HN282" s="16"/>
      <c r="HO282" s="16"/>
      <c r="HP282" s="16"/>
      <c r="HQ282" s="16"/>
      <c r="HR282" s="16"/>
      <c r="HS282" s="16"/>
      <c r="HT282" s="16"/>
      <c r="HU282" s="16"/>
      <c r="HV282" s="16"/>
      <c r="HW282" s="16"/>
      <c r="HX282" s="16"/>
      <c r="HY282" s="16"/>
      <c r="HZ282" s="16"/>
      <c r="IA282" s="16"/>
      <c r="IB282" s="16"/>
      <c r="IC282" s="16"/>
      <c r="ID282" s="16"/>
      <c r="IE282" s="16"/>
      <c r="IF282" s="16"/>
      <c r="IG282" s="16"/>
      <c r="IH282" s="16"/>
      <c r="II282" s="16"/>
      <c r="IJ282" s="16"/>
      <c r="IK282" s="16"/>
      <c r="IL282" s="16"/>
      <c r="IM282" s="16"/>
      <c r="IN282" s="16"/>
      <c r="IO282" s="16"/>
      <c r="IP282" s="150"/>
      <c r="IQ282" s="150">
        <v>0</v>
      </c>
      <c r="IR282" s="152" t="e">
        <v>#DIV/0!</v>
      </c>
      <c r="IS282" s="16"/>
      <c r="IT282" s="16"/>
      <c r="IU282" s="16"/>
      <c r="IV282" s="16"/>
      <c r="IW282" s="16"/>
      <c r="IX282" s="16"/>
      <c r="IY282" s="16"/>
      <c r="IZ282" s="16"/>
      <c r="JA282" s="16"/>
      <c r="JB282" s="16"/>
      <c r="JC282" s="16"/>
      <c r="JD282" s="16"/>
      <c r="JE282" s="16"/>
      <c r="JF282" s="16"/>
      <c r="JG282" s="16"/>
      <c r="JH282" s="16"/>
      <c r="JI282" s="16"/>
      <c r="JJ282" s="16"/>
      <c r="JK282" s="16"/>
      <c r="JL282" s="16"/>
      <c r="JM282" s="16"/>
      <c r="JN282" s="16"/>
      <c r="JO282" s="16"/>
      <c r="JP282" s="16"/>
      <c r="JQ282" s="16"/>
      <c r="JR282" s="16"/>
      <c r="JS282" s="16"/>
      <c r="JT282" s="16"/>
      <c r="JU282" s="23"/>
      <c r="JV282" s="16"/>
      <c r="JW282" s="150"/>
      <c r="JX282" s="150">
        <v>0</v>
      </c>
      <c r="JY282" s="152" t="e">
        <v>#DIV/0!</v>
      </c>
      <c r="JZ282" s="16"/>
      <c r="KA282" s="16"/>
      <c r="KB282" s="16"/>
      <c r="KC282" s="16"/>
      <c r="KD282" s="16"/>
      <c r="KE282" s="16"/>
      <c r="KF282" s="16"/>
      <c r="KG282" s="16"/>
      <c r="KH282" s="16"/>
      <c r="KI282" s="16"/>
      <c r="KJ282" s="16"/>
      <c r="KK282" s="16"/>
      <c r="KL282" s="16"/>
      <c r="KM282" s="16"/>
      <c r="KN282" s="16"/>
      <c r="KO282" s="16"/>
      <c r="KP282" s="16"/>
      <c r="KQ282" s="16"/>
      <c r="KR282" s="16"/>
      <c r="KS282" s="16"/>
      <c r="KT282" s="16"/>
      <c r="KU282" s="16"/>
      <c r="KV282" s="16"/>
      <c r="KW282" s="16"/>
      <c r="KX282" s="16"/>
      <c r="KY282" s="16"/>
      <c r="KZ282" s="16"/>
      <c r="LA282" s="16"/>
      <c r="LB282" s="16"/>
      <c r="LC282" s="16"/>
      <c r="LD282" s="16"/>
      <c r="LE282" s="150"/>
      <c r="LF282" s="150">
        <v>0</v>
      </c>
      <c r="LG282" s="152" t="e">
        <v>#DIV/0!</v>
      </c>
      <c r="LH282" s="16"/>
      <c r="LI282" s="16"/>
      <c r="LJ282" s="16"/>
      <c r="LK282" s="16"/>
      <c r="LL282" s="16"/>
      <c r="LM282" s="16"/>
      <c r="LN282" s="16"/>
      <c r="LO282" s="16"/>
      <c r="LP282" s="16"/>
      <c r="LQ282" s="16"/>
      <c r="LR282" s="16"/>
      <c r="LS282" s="16"/>
      <c r="LT282" s="16"/>
      <c r="LU282" s="16"/>
      <c r="LV282" s="16"/>
      <c r="LW282" s="16"/>
      <c r="LX282" s="16"/>
      <c r="LY282" s="16"/>
      <c r="LZ282" s="16"/>
      <c r="MA282" s="16"/>
      <c r="MB282" s="16"/>
      <c r="MC282" s="16"/>
      <c r="MD282" s="16"/>
      <c r="ME282" s="16"/>
      <c r="MF282" s="16"/>
      <c r="MG282" s="16"/>
      <c r="MH282" s="16"/>
      <c r="MI282" s="16"/>
      <c r="MJ282" s="16"/>
      <c r="MK282" s="16"/>
      <c r="ML282" s="16"/>
    </row>
    <row r="283" spans="1:350" ht="13.9" hidden="1" customHeight="1" outlineLevel="2" x14ac:dyDescent="0.2">
      <c r="A283" s="227"/>
      <c r="B283" s="219"/>
      <c r="C283" s="215"/>
      <c r="D283" s="217"/>
      <c r="E283" s="176"/>
      <c r="F283" s="176"/>
      <c r="G283" s="176"/>
      <c r="H283" s="171"/>
      <c r="I283" s="171"/>
      <c r="J283" s="213"/>
      <c r="K283" s="213"/>
      <c r="L283" s="173"/>
      <c r="M283" s="173"/>
      <c r="N283" s="184"/>
      <c r="O283" s="157"/>
      <c r="P283" s="17" t="s">
        <v>26</v>
      </c>
      <c r="Q283" s="151"/>
      <c r="R283" s="151"/>
      <c r="S283" s="153"/>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151"/>
      <c r="AY283" s="151"/>
      <c r="AZ283" s="153"/>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151"/>
      <c r="CG283" s="151"/>
      <c r="CH283" s="153"/>
      <c r="CI283" s="141"/>
      <c r="CJ283" s="141"/>
      <c r="CK283" s="141"/>
      <c r="CL283" s="141"/>
      <c r="CM283" s="141"/>
      <c r="CN283" s="141"/>
      <c r="CO283" s="141"/>
      <c r="CP283" s="141"/>
      <c r="CQ283" s="141"/>
      <c r="CR283" s="141"/>
      <c r="CS283" s="141"/>
      <c r="CT283" s="141"/>
      <c r="CU283" s="141"/>
      <c r="CV283" s="141"/>
      <c r="CW283" s="141"/>
      <c r="CX283" s="141"/>
      <c r="CY283" s="141"/>
      <c r="CZ283" s="141"/>
      <c r="DA283" s="141"/>
      <c r="DB283" s="141"/>
      <c r="DC283" s="141"/>
      <c r="DD283" s="141"/>
      <c r="DE283" s="141"/>
      <c r="DF283" s="141"/>
      <c r="DG283" s="141"/>
      <c r="DH283" s="141"/>
      <c r="DI283" s="141"/>
      <c r="DJ283" s="141"/>
      <c r="DK283" s="141"/>
      <c r="DL283" s="141"/>
      <c r="DM283" s="141"/>
      <c r="DN283" s="151"/>
      <c r="DO283" s="151"/>
      <c r="DP283" s="153"/>
      <c r="DQ283" s="24"/>
      <c r="DR283" s="24"/>
      <c r="DS283" s="24"/>
      <c r="DT283" s="24"/>
      <c r="DU283" s="24"/>
      <c r="DV283" s="24"/>
      <c r="DW283" s="24"/>
      <c r="DX283" s="24"/>
      <c r="DY283" s="24"/>
      <c r="DZ283" s="24"/>
      <c r="EA283" s="24"/>
      <c r="EB283" s="24"/>
      <c r="EC283" s="24"/>
      <c r="ED283" s="24"/>
      <c r="EE283" s="24"/>
      <c r="EF283" s="24"/>
      <c r="EG283" s="24"/>
      <c r="EH283" s="24"/>
      <c r="EI283" s="24"/>
      <c r="EJ283" s="24"/>
      <c r="EK283" s="24"/>
      <c r="EL283" s="24"/>
      <c r="EM283" s="24"/>
      <c r="EN283" s="24"/>
      <c r="EO283" s="24"/>
      <c r="EP283" s="24"/>
      <c r="EQ283" s="24"/>
      <c r="ER283" s="24"/>
      <c r="ES283" s="151"/>
      <c r="ET283" s="151"/>
      <c r="EU283" s="153"/>
      <c r="EV283" s="24"/>
      <c r="EW283" s="125"/>
      <c r="EX283" s="24"/>
      <c r="EY283" s="24"/>
      <c r="EZ283" s="24"/>
      <c r="FA283" s="24"/>
      <c r="FB283" s="24"/>
      <c r="FC283" s="24"/>
      <c r="FD283" s="24"/>
      <c r="FE283" s="24"/>
      <c r="FF283" s="24"/>
      <c r="FG283" s="24"/>
      <c r="FH283" s="24"/>
      <c r="FI283" s="24"/>
      <c r="FJ283" s="24"/>
      <c r="FK283" s="24"/>
      <c r="FL283" s="24"/>
      <c r="FM283" s="24"/>
      <c r="FN283" s="24"/>
      <c r="FO283" s="24"/>
      <c r="FP283" s="24"/>
      <c r="FQ283" s="24"/>
      <c r="FR283" s="24"/>
      <c r="FS283" s="24"/>
      <c r="FT283" s="24"/>
      <c r="FU283" s="24"/>
      <c r="FV283" s="24"/>
      <c r="FW283" s="24"/>
      <c r="FX283" s="24"/>
      <c r="FY283" s="24"/>
      <c r="FZ283" s="24"/>
      <c r="GA283" s="151"/>
      <c r="GB283" s="151"/>
      <c r="GC283" s="153"/>
      <c r="GD283" s="24"/>
      <c r="GE283" s="24"/>
      <c r="GF283" s="24"/>
      <c r="GG283" s="24"/>
      <c r="GH283" s="24"/>
      <c r="GI283" s="24"/>
      <c r="GJ283" s="24"/>
      <c r="GK283" s="24"/>
      <c r="GL283" s="24"/>
      <c r="GM283" s="24"/>
      <c r="GN283" s="24"/>
      <c r="GO283" s="24"/>
      <c r="GP283" s="24"/>
      <c r="GQ283" s="24"/>
      <c r="GR283" s="24"/>
      <c r="GS283" s="24"/>
      <c r="GT283" s="24"/>
      <c r="GU283" s="24"/>
      <c r="GV283" s="24"/>
      <c r="GW283" s="24"/>
      <c r="GX283" s="24"/>
      <c r="GY283" s="24"/>
      <c r="GZ283" s="24"/>
      <c r="HA283" s="24"/>
      <c r="HB283" s="24"/>
      <c r="HC283" s="24"/>
      <c r="HD283" s="24"/>
      <c r="HE283" s="24"/>
      <c r="HF283" s="24"/>
      <c r="HG283" s="24"/>
      <c r="HH283" s="151"/>
      <c r="HI283" s="151"/>
      <c r="HJ283" s="153"/>
      <c r="HK283" s="24"/>
      <c r="HL283" s="24"/>
      <c r="HM283" s="24"/>
      <c r="HN283" s="24"/>
      <c r="HO283" s="24"/>
      <c r="HP283" s="24"/>
      <c r="HQ283" s="24"/>
      <c r="HR283" s="24"/>
      <c r="HS283" s="24"/>
      <c r="HT283" s="24"/>
      <c r="HU283" s="24"/>
      <c r="HV283" s="24"/>
      <c r="HW283" s="24"/>
      <c r="HX283" s="24"/>
      <c r="HY283" s="24"/>
      <c r="HZ283" s="24"/>
      <c r="IA283" s="24"/>
      <c r="IB283" s="24"/>
      <c r="IC283" s="24"/>
      <c r="ID283" s="24"/>
      <c r="IE283" s="24"/>
      <c r="IF283" s="24"/>
      <c r="IG283" s="24"/>
      <c r="IH283" s="24"/>
      <c r="II283" s="24"/>
      <c r="IJ283" s="24"/>
      <c r="IK283" s="24"/>
      <c r="IL283" s="24"/>
      <c r="IM283" s="24"/>
      <c r="IN283" s="24"/>
      <c r="IO283" s="24"/>
      <c r="IP283" s="151"/>
      <c r="IQ283" s="151"/>
      <c r="IR283" s="153"/>
      <c r="IS283" s="24"/>
      <c r="IT283" s="24"/>
      <c r="IU283" s="24"/>
      <c r="IV283" s="24"/>
      <c r="IW283" s="24"/>
      <c r="IX283" s="24"/>
      <c r="IY283" s="24"/>
      <c r="IZ283" s="24"/>
      <c r="JA283" s="24"/>
      <c r="JB283" s="24"/>
      <c r="JC283" s="24"/>
      <c r="JD283" s="24"/>
      <c r="JE283" s="24"/>
      <c r="JF283" s="24"/>
      <c r="JG283" s="24"/>
      <c r="JH283" s="24"/>
      <c r="JI283" s="24"/>
      <c r="JJ283" s="24"/>
      <c r="JK283" s="24"/>
      <c r="JL283" s="24"/>
      <c r="JM283" s="24"/>
      <c r="JN283" s="24"/>
      <c r="JO283" s="24"/>
      <c r="JP283" s="24"/>
      <c r="JQ283" s="24"/>
      <c r="JR283" s="24"/>
      <c r="JS283" s="24"/>
      <c r="JT283" s="24"/>
      <c r="JU283" s="25"/>
      <c r="JV283" s="24"/>
      <c r="JW283" s="151"/>
      <c r="JX283" s="151"/>
      <c r="JY283" s="153"/>
      <c r="JZ283" s="24"/>
      <c r="KA283" s="24"/>
      <c r="KB283" s="24"/>
      <c r="KC283" s="24"/>
      <c r="KD283" s="24"/>
      <c r="KE283" s="24"/>
      <c r="KF283" s="24"/>
      <c r="KG283" s="24"/>
      <c r="KH283" s="24"/>
      <c r="KI283" s="24"/>
      <c r="KJ283" s="24"/>
      <c r="KK283" s="24"/>
      <c r="KL283" s="24"/>
      <c r="KM283" s="24"/>
      <c r="KN283" s="24"/>
      <c r="KO283" s="24"/>
      <c r="KP283" s="24"/>
      <c r="KQ283" s="24"/>
      <c r="KR283" s="24"/>
      <c r="KS283" s="24"/>
      <c r="KT283" s="24"/>
      <c r="KU283" s="24"/>
      <c r="KV283" s="24"/>
      <c r="KW283" s="24"/>
      <c r="KX283" s="24"/>
      <c r="KY283" s="24"/>
      <c r="KZ283" s="24"/>
      <c r="LA283" s="24"/>
      <c r="LB283" s="24"/>
      <c r="LC283" s="24"/>
      <c r="LD283" s="24"/>
      <c r="LE283" s="151"/>
      <c r="LF283" s="151"/>
      <c r="LG283" s="153"/>
      <c r="LH283" s="24"/>
      <c r="LI283" s="24"/>
      <c r="LJ283" s="24"/>
      <c r="LK283" s="24"/>
      <c r="LL283" s="24"/>
      <c r="LM283" s="24"/>
      <c r="LN283" s="24"/>
      <c r="LO283" s="24"/>
      <c r="LP283" s="24"/>
      <c r="LQ283" s="24"/>
      <c r="LR283" s="24"/>
      <c r="LS283" s="24"/>
      <c r="LT283" s="24"/>
      <c r="LU283" s="24"/>
      <c r="LV283" s="24"/>
      <c r="LW283" s="24"/>
      <c r="LX283" s="24"/>
      <c r="LY283" s="24"/>
      <c r="LZ283" s="24"/>
      <c r="MA283" s="24"/>
      <c r="MB283" s="24"/>
      <c r="MC283" s="24"/>
      <c r="MD283" s="24"/>
      <c r="ME283" s="24"/>
      <c r="MF283" s="24"/>
      <c r="MG283" s="24"/>
      <c r="MH283" s="24"/>
      <c r="MI283" s="24"/>
      <c r="MJ283" s="24"/>
      <c r="MK283" s="24"/>
      <c r="ML283" s="24"/>
    </row>
    <row r="284" spans="1:350" s="41" customFormat="1" ht="14.25" hidden="1" customHeight="1" outlineLevel="2" x14ac:dyDescent="0.25">
      <c r="A284" s="220" t="s">
        <v>39</v>
      </c>
      <c r="B284" s="175" t="s">
        <v>500</v>
      </c>
      <c r="C284" s="175" t="s">
        <v>59</v>
      </c>
      <c r="D284" s="175">
        <v>1</v>
      </c>
      <c r="E284" s="175">
        <v>1</v>
      </c>
      <c r="F284" s="175">
        <f>D284-E284</f>
        <v>0</v>
      </c>
      <c r="G284" s="175" t="s">
        <v>927</v>
      </c>
      <c r="H284" s="170" t="s">
        <v>926</v>
      </c>
      <c r="I284" s="170" t="s">
        <v>928</v>
      </c>
      <c r="J284" s="212">
        <f ca="1">E284+Q284+AX284+CF284+DN284+ES284+GA284+HH284+IP284+JW284+LE284</f>
        <v>1</v>
      </c>
      <c r="K284" s="212">
        <f>E284+R284+AY284+CG284+DO284+ET284+GB284+HI284+IQ284+JX284+LF284</f>
        <v>1</v>
      </c>
      <c r="L284" s="172">
        <f ca="1">K284/J284</f>
        <v>1</v>
      </c>
      <c r="M284" s="172">
        <f>K284/D284</f>
        <v>1</v>
      </c>
      <c r="N284" s="183">
        <f ca="1">SUMIF($EV$8:$FZ$9,$O$5,$EV285:$FZ285)-SUMIF($EV$8:$FZ$9,$Q$5,$EV285:$FZ285)</f>
        <v>0</v>
      </c>
      <c r="O284" s="154"/>
      <c r="P284" s="154"/>
      <c r="Q284" s="150">
        <v>0</v>
      </c>
      <c r="R284" s="150">
        <v>0</v>
      </c>
      <c r="S284" s="152" t="e">
        <v>#DIV/0!</v>
      </c>
      <c r="T284" s="154"/>
      <c r="U284" s="154"/>
      <c r="V284" s="154"/>
      <c r="W284" s="154"/>
      <c r="X284" s="154"/>
      <c r="Y284" s="154"/>
      <c r="Z284" s="154"/>
      <c r="AA284" s="154"/>
      <c r="AB284" s="154"/>
      <c r="AC284" s="154"/>
      <c r="AD284" s="154"/>
      <c r="AE284" s="154"/>
      <c r="AF284" s="154"/>
      <c r="AG284" s="154"/>
      <c r="AH284" s="154"/>
      <c r="AI284" s="154"/>
      <c r="AJ284" s="154"/>
      <c r="AK284" s="154"/>
      <c r="AL284" s="154"/>
      <c r="AM284" s="154"/>
      <c r="AN284" s="154"/>
      <c r="AO284" s="154"/>
      <c r="AP284" s="154"/>
      <c r="AQ284" s="154"/>
      <c r="AR284" s="154"/>
      <c r="AS284" s="154"/>
      <c r="AT284" s="154"/>
      <c r="AU284" s="154"/>
      <c r="AV284" s="154"/>
      <c r="AW284" s="154"/>
      <c r="AX284" s="150">
        <f t="shared" ca="1" si="631"/>
        <v>0</v>
      </c>
      <c r="AY284" s="150">
        <f>SUM(BA285:CE285)</f>
        <v>0</v>
      </c>
      <c r="AZ284" s="152" t="e">
        <f ca="1">AY284/AX284</f>
        <v>#DIV/0!</v>
      </c>
      <c r="BA284" s="154"/>
      <c r="BB284" s="154"/>
      <c r="BC284" s="154"/>
      <c r="BD284" s="154"/>
      <c r="BE284" s="154"/>
      <c r="BF284" s="154"/>
      <c r="BG284" s="154"/>
      <c r="BH284" s="154"/>
      <c r="BI284" s="154"/>
      <c r="BJ284" s="154"/>
      <c r="BK284" s="154"/>
      <c r="BL284" s="154"/>
      <c r="BM284" s="154"/>
      <c r="BN284" s="154"/>
      <c r="BO284" s="154"/>
      <c r="BP284" s="154"/>
      <c r="BQ284" s="154"/>
      <c r="BR284" s="154"/>
      <c r="BS284" s="154"/>
      <c r="BT284" s="154"/>
      <c r="BU284" s="154"/>
      <c r="BV284" s="154"/>
      <c r="BW284" s="154"/>
      <c r="BX284" s="154"/>
      <c r="BY284" s="154"/>
      <c r="BZ284" s="154"/>
      <c r="CA284" s="154"/>
      <c r="CB284" s="154"/>
      <c r="CC284" s="154"/>
      <c r="CD284" s="154"/>
      <c r="CE284" s="154"/>
      <c r="CF284" s="150">
        <f t="shared" ref="CF284" si="742">SUM(CI284:DM284)</f>
        <v>0</v>
      </c>
      <c r="CG284" s="150">
        <f>SUM(CI285:DM285)</f>
        <v>0</v>
      </c>
      <c r="CH284" s="152" t="e">
        <f>CG284/CF284</f>
        <v>#DIV/0!</v>
      </c>
      <c r="CI284" s="154"/>
      <c r="CJ284" s="154"/>
      <c r="CK284" s="154"/>
      <c r="CL284" s="154"/>
      <c r="CM284" s="154"/>
      <c r="CN284" s="154"/>
      <c r="CO284" s="154"/>
      <c r="CP284" s="154"/>
      <c r="CQ284" s="154"/>
      <c r="CR284" s="154"/>
      <c r="CS284" s="154"/>
      <c r="CT284" s="154"/>
      <c r="CU284" s="154"/>
      <c r="CV284" s="154"/>
      <c r="CW284" s="154"/>
      <c r="CX284" s="154"/>
      <c r="CY284" s="154"/>
      <c r="CZ284" s="154"/>
      <c r="DA284" s="154"/>
      <c r="DB284" s="154"/>
      <c r="DC284" s="154"/>
      <c r="DD284" s="154"/>
      <c r="DE284" s="154"/>
      <c r="DF284" s="154"/>
      <c r="DG284" s="154"/>
      <c r="DH284" s="154"/>
      <c r="DI284" s="154"/>
      <c r="DJ284" s="154"/>
      <c r="DK284" s="154"/>
      <c r="DL284" s="154"/>
      <c r="DM284" s="154"/>
      <c r="DN284" s="150">
        <f t="shared" ref="DN284" si="743">SUM(DQ284:ER284)</f>
        <v>0</v>
      </c>
      <c r="DO284" s="150">
        <f>SUM(DQ285:ER285)</f>
        <v>0</v>
      </c>
      <c r="DP284" s="152" t="e">
        <f t="shared" si="589"/>
        <v>#DIV/0!</v>
      </c>
      <c r="DQ284" s="154"/>
      <c r="DR284" s="154"/>
      <c r="DS284" s="154"/>
      <c r="DT284" s="154"/>
      <c r="DU284" s="154"/>
      <c r="DV284" s="154"/>
      <c r="DW284" s="154"/>
      <c r="DX284" s="154"/>
      <c r="DY284" s="154"/>
      <c r="DZ284" s="154"/>
      <c r="EA284" s="154"/>
      <c r="EB284" s="154"/>
      <c r="EC284" s="154"/>
      <c r="ED284" s="154"/>
      <c r="EE284" s="154"/>
      <c r="EF284" s="154"/>
      <c r="EG284" s="154"/>
      <c r="EH284" s="154"/>
      <c r="EI284" s="154"/>
      <c r="EJ284" s="154"/>
      <c r="EK284" s="154"/>
      <c r="EL284" s="154"/>
      <c r="EM284" s="154"/>
      <c r="EN284" s="154"/>
      <c r="EO284" s="154"/>
      <c r="EP284" s="154"/>
      <c r="EQ284" s="154"/>
      <c r="ER284" s="154"/>
      <c r="ES284" s="150">
        <f t="shared" ca="1" si="625"/>
        <v>0</v>
      </c>
      <c r="ET284" s="150">
        <f t="shared" si="626"/>
        <v>0</v>
      </c>
      <c r="EU284" s="152" t="e">
        <f t="shared" ca="1" si="627"/>
        <v>#DIV/0!</v>
      </c>
      <c r="EV284" s="154"/>
      <c r="EW284" s="160"/>
      <c r="EX284" s="154"/>
      <c r="EY284" s="154"/>
      <c r="EZ284" s="154"/>
      <c r="FA284" s="154"/>
      <c r="FB284" s="154"/>
      <c r="FC284" s="154"/>
      <c r="FD284" s="154"/>
      <c r="FE284" s="154"/>
      <c r="FF284" s="154"/>
      <c r="FG284" s="154"/>
      <c r="FH284" s="154"/>
      <c r="FI284" s="154"/>
      <c r="FJ284" s="154"/>
      <c r="FK284" s="154"/>
      <c r="FL284" s="154"/>
      <c r="FM284" s="154"/>
      <c r="FN284" s="154"/>
      <c r="FO284" s="154"/>
      <c r="FP284" s="154"/>
      <c r="FQ284" s="154"/>
      <c r="FR284" s="154"/>
      <c r="FS284" s="154"/>
      <c r="FT284" s="154"/>
      <c r="FU284" s="154"/>
      <c r="FV284" s="154"/>
      <c r="FW284" s="154"/>
      <c r="FX284" s="154"/>
      <c r="FY284" s="154"/>
      <c r="FZ284" s="154"/>
      <c r="GA284" s="150">
        <f t="shared" ref="GA284" ca="1" si="744">SUMIF($GD$8:$HG$9,$O$5,GD284:HG284)</f>
        <v>0</v>
      </c>
      <c r="GB284" s="150">
        <f t="shared" ref="GB284" si="745">SUM(GD285:HG285)</f>
        <v>0</v>
      </c>
      <c r="GC284" s="152" t="e">
        <f t="shared" ref="GC284" ca="1" si="746">GB284/GA284</f>
        <v>#DIV/0!</v>
      </c>
      <c r="GD284" s="154"/>
      <c r="GE284" s="154"/>
      <c r="GF284" s="154"/>
      <c r="GG284" s="154"/>
      <c r="GH284" s="154"/>
      <c r="GI284" s="154"/>
      <c r="GJ284" s="154"/>
      <c r="GK284" s="154"/>
      <c r="GL284" s="154"/>
      <c r="GM284" s="154"/>
      <c r="GN284" s="154"/>
      <c r="GO284" s="154"/>
      <c r="GP284" s="154"/>
      <c r="GQ284" s="154"/>
      <c r="GR284" s="154"/>
      <c r="GS284" s="154"/>
      <c r="GT284" s="154"/>
      <c r="GU284" s="154"/>
      <c r="GV284" s="154"/>
      <c r="GW284" s="154"/>
      <c r="GX284" s="154"/>
      <c r="GY284" s="154"/>
      <c r="GZ284" s="154"/>
      <c r="HA284" s="154"/>
      <c r="HB284" s="154"/>
      <c r="HC284" s="154"/>
      <c r="HD284" s="154"/>
      <c r="HE284" s="154"/>
      <c r="HF284" s="154"/>
      <c r="HG284" s="154"/>
      <c r="HH284" s="150"/>
      <c r="HI284" s="150">
        <v>0</v>
      </c>
      <c r="HJ284" s="154"/>
      <c r="HK284" s="154"/>
      <c r="HL284" s="154"/>
      <c r="HM284" s="154"/>
      <c r="HN284" s="154"/>
      <c r="HO284" s="154"/>
      <c r="HP284" s="154"/>
      <c r="HQ284" s="154"/>
      <c r="HR284" s="154"/>
      <c r="HS284" s="154"/>
      <c r="HT284" s="154"/>
      <c r="HU284" s="154"/>
      <c r="HV284" s="154"/>
      <c r="HW284" s="154"/>
      <c r="HX284" s="154"/>
      <c r="HY284" s="154"/>
      <c r="HZ284" s="154"/>
      <c r="IA284" s="154"/>
      <c r="IB284" s="154"/>
      <c r="IC284" s="154"/>
      <c r="ID284" s="154"/>
      <c r="IE284" s="154"/>
      <c r="IF284" s="154"/>
      <c r="IG284" s="154"/>
      <c r="IH284" s="154"/>
      <c r="II284" s="154"/>
      <c r="IJ284" s="154"/>
      <c r="IK284" s="154"/>
      <c r="IL284" s="154"/>
      <c r="IM284" s="154"/>
      <c r="IN284" s="154"/>
      <c r="IO284" s="154"/>
      <c r="IP284" s="150"/>
      <c r="IQ284" s="150">
        <v>0</v>
      </c>
      <c r="IR284" s="154"/>
      <c r="IS284" s="154"/>
      <c r="IT284" s="154"/>
      <c r="IU284" s="154"/>
      <c r="IV284" s="154"/>
      <c r="IW284" s="154"/>
      <c r="IX284" s="154"/>
      <c r="IY284" s="154"/>
      <c r="IZ284" s="154"/>
      <c r="JA284" s="154"/>
      <c r="JB284" s="154"/>
      <c r="JC284" s="154"/>
      <c r="JD284" s="154"/>
      <c r="JE284" s="154"/>
      <c r="JF284" s="154"/>
      <c r="JG284" s="154"/>
      <c r="JH284" s="154"/>
      <c r="JI284" s="154"/>
      <c r="JJ284" s="154"/>
      <c r="JK284" s="154"/>
      <c r="JL284" s="154"/>
      <c r="JM284" s="154"/>
      <c r="JN284" s="154"/>
      <c r="JO284" s="154"/>
      <c r="JP284" s="154"/>
      <c r="JQ284" s="154"/>
      <c r="JR284" s="154"/>
      <c r="JS284" s="154"/>
      <c r="JT284" s="154"/>
      <c r="JU284" s="154"/>
      <c r="JV284" s="154"/>
      <c r="JW284" s="150"/>
      <c r="JX284" s="150">
        <v>0</v>
      </c>
      <c r="JY284" s="154"/>
      <c r="JZ284" s="154"/>
      <c r="KA284" s="154"/>
      <c r="KB284" s="154"/>
      <c r="KC284" s="154"/>
      <c r="KD284" s="154"/>
      <c r="KE284" s="154"/>
      <c r="KF284" s="154"/>
      <c r="KG284" s="154"/>
      <c r="KH284" s="154"/>
      <c r="KI284" s="154"/>
      <c r="KJ284" s="154"/>
      <c r="KK284" s="154"/>
      <c r="KL284" s="154"/>
      <c r="KM284" s="154"/>
      <c r="KN284" s="154"/>
      <c r="KO284" s="154"/>
      <c r="KP284" s="154"/>
      <c r="KQ284" s="154"/>
      <c r="KR284" s="154"/>
      <c r="KS284" s="154"/>
      <c r="KT284" s="154"/>
      <c r="KU284" s="154"/>
      <c r="KV284" s="154"/>
      <c r="KW284" s="154"/>
      <c r="KX284" s="154"/>
      <c r="KY284" s="154"/>
      <c r="KZ284" s="154"/>
      <c r="LA284" s="154"/>
      <c r="LB284" s="154"/>
      <c r="LC284" s="154"/>
      <c r="LD284" s="154"/>
      <c r="LE284" s="150"/>
      <c r="LF284" s="150">
        <v>0</v>
      </c>
      <c r="LG284" s="154"/>
      <c r="LH284" s="154"/>
      <c r="LI284" s="154"/>
      <c r="LJ284" s="154"/>
      <c r="LK284" s="154"/>
      <c r="LL284" s="154"/>
      <c r="LM284" s="154"/>
      <c r="LN284" s="154"/>
      <c r="LO284" s="154"/>
      <c r="LP284" s="154"/>
      <c r="LQ284" s="154"/>
      <c r="LR284" s="154"/>
      <c r="LS284" s="154"/>
      <c r="LT284" s="154"/>
      <c r="LU284" s="154"/>
      <c r="LV284" s="154"/>
      <c r="LW284" s="154"/>
      <c r="LX284" s="154"/>
      <c r="LY284" s="154"/>
      <c r="LZ284" s="154"/>
      <c r="MA284" s="154"/>
      <c r="MB284" s="154"/>
      <c r="MC284" s="154"/>
      <c r="MD284" s="154"/>
      <c r="ME284" s="154"/>
      <c r="MF284" s="154"/>
      <c r="MG284" s="154"/>
      <c r="MH284" s="154"/>
      <c r="MI284" s="154"/>
      <c r="MJ284" s="154"/>
      <c r="MK284" s="154"/>
      <c r="ML284" s="154"/>
    </row>
    <row r="285" spans="1:350" s="41" customFormat="1" ht="14.25" hidden="1" customHeight="1" outlineLevel="2" x14ac:dyDescent="0.25">
      <c r="A285" s="221"/>
      <c r="B285" s="176"/>
      <c r="C285" s="176"/>
      <c r="D285" s="176"/>
      <c r="E285" s="176"/>
      <c r="F285" s="176"/>
      <c r="G285" s="176"/>
      <c r="H285" s="171"/>
      <c r="I285" s="171"/>
      <c r="J285" s="213"/>
      <c r="K285" s="213"/>
      <c r="L285" s="173"/>
      <c r="M285" s="173"/>
      <c r="N285" s="184"/>
      <c r="O285" s="155"/>
      <c r="P285" s="155"/>
      <c r="Q285" s="151"/>
      <c r="R285" s="151"/>
      <c r="S285" s="153"/>
      <c r="T285" s="155"/>
      <c r="U285" s="155"/>
      <c r="V285" s="155"/>
      <c r="W285" s="155"/>
      <c r="X285" s="155"/>
      <c r="Y285" s="155"/>
      <c r="Z285" s="155"/>
      <c r="AA285" s="155"/>
      <c r="AB285" s="155"/>
      <c r="AC285" s="155"/>
      <c r="AD285" s="155"/>
      <c r="AE285" s="155"/>
      <c r="AF285" s="155"/>
      <c r="AG285" s="155"/>
      <c r="AH285" s="155"/>
      <c r="AI285" s="155"/>
      <c r="AJ285" s="155"/>
      <c r="AK285" s="155"/>
      <c r="AL285" s="155"/>
      <c r="AM285" s="155"/>
      <c r="AN285" s="155"/>
      <c r="AO285" s="155"/>
      <c r="AP285" s="155"/>
      <c r="AQ285" s="155"/>
      <c r="AR285" s="155"/>
      <c r="AS285" s="155"/>
      <c r="AT285" s="155"/>
      <c r="AU285" s="155"/>
      <c r="AV285" s="155"/>
      <c r="AW285" s="155"/>
      <c r="AX285" s="151"/>
      <c r="AY285" s="151"/>
      <c r="AZ285" s="153"/>
      <c r="BA285" s="155"/>
      <c r="BB285" s="155"/>
      <c r="BC285" s="155"/>
      <c r="BD285" s="155"/>
      <c r="BE285" s="155"/>
      <c r="BF285" s="155"/>
      <c r="BG285" s="155"/>
      <c r="BH285" s="155"/>
      <c r="BI285" s="155"/>
      <c r="BJ285" s="155"/>
      <c r="BK285" s="155"/>
      <c r="BL285" s="155"/>
      <c r="BM285" s="155"/>
      <c r="BN285" s="155"/>
      <c r="BO285" s="155"/>
      <c r="BP285" s="155"/>
      <c r="BQ285" s="155"/>
      <c r="BR285" s="155"/>
      <c r="BS285" s="155"/>
      <c r="BT285" s="155"/>
      <c r="BU285" s="155"/>
      <c r="BV285" s="155"/>
      <c r="BW285" s="155"/>
      <c r="BX285" s="155"/>
      <c r="BY285" s="155"/>
      <c r="BZ285" s="155"/>
      <c r="CA285" s="155"/>
      <c r="CB285" s="155"/>
      <c r="CC285" s="155"/>
      <c r="CD285" s="155"/>
      <c r="CE285" s="155"/>
      <c r="CF285" s="151"/>
      <c r="CG285" s="151"/>
      <c r="CH285" s="153"/>
      <c r="CI285" s="155"/>
      <c r="CJ285" s="155"/>
      <c r="CK285" s="155"/>
      <c r="CL285" s="155"/>
      <c r="CM285" s="155"/>
      <c r="CN285" s="155"/>
      <c r="CO285" s="155"/>
      <c r="CP285" s="155"/>
      <c r="CQ285" s="155"/>
      <c r="CR285" s="155"/>
      <c r="CS285" s="155"/>
      <c r="CT285" s="155"/>
      <c r="CU285" s="155"/>
      <c r="CV285" s="155"/>
      <c r="CW285" s="155"/>
      <c r="CX285" s="155"/>
      <c r="CY285" s="155"/>
      <c r="CZ285" s="155"/>
      <c r="DA285" s="155"/>
      <c r="DB285" s="155"/>
      <c r="DC285" s="155"/>
      <c r="DD285" s="155"/>
      <c r="DE285" s="155"/>
      <c r="DF285" s="155"/>
      <c r="DG285" s="155"/>
      <c r="DH285" s="155"/>
      <c r="DI285" s="155"/>
      <c r="DJ285" s="155"/>
      <c r="DK285" s="155"/>
      <c r="DL285" s="155"/>
      <c r="DM285" s="155"/>
      <c r="DN285" s="151"/>
      <c r="DO285" s="151"/>
      <c r="DP285" s="153"/>
      <c r="DQ285" s="155"/>
      <c r="DR285" s="155"/>
      <c r="DS285" s="155"/>
      <c r="DT285" s="155"/>
      <c r="DU285" s="155"/>
      <c r="DV285" s="155"/>
      <c r="DW285" s="155"/>
      <c r="DX285" s="155"/>
      <c r="DY285" s="155"/>
      <c r="DZ285" s="155"/>
      <c r="EA285" s="155"/>
      <c r="EB285" s="155"/>
      <c r="EC285" s="155"/>
      <c r="ED285" s="155"/>
      <c r="EE285" s="155"/>
      <c r="EF285" s="155"/>
      <c r="EG285" s="155"/>
      <c r="EH285" s="155"/>
      <c r="EI285" s="155"/>
      <c r="EJ285" s="155"/>
      <c r="EK285" s="155"/>
      <c r="EL285" s="155"/>
      <c r="EM285" s="155"/>
      <c r="EN285" s="155"/>
      <c r="EO285" s="155"/>
      <c r="EP285" s="155"/>
      <c r="EQ285" s="155"/>
      <c r="ER285" s="155"/>
      <c r="ES285" s="151"/>
      <c r="ET285" s="151"/>
      <c r="EU285" s="153"/>
      <c r="EV285" s="155"/>
      <c r="EW285" s="161"/>
      <c r="EX285" s="155"/>
      <c r="EY285" s="155"/>
      <c r="EZ285" s="155"/>
      <c r="FA285" s="155"/>
      <c r="FB285" s="155"/>
      <c r="FC285" s="155"/>
      <c r="FD285" s="155"/>
      <c r="FE285" s="155"/>
      <c r="FF285" s="155"/>
      <c r="FG285" s="155"/>
      <c r="FH285" s="155"/>
      <c r="FI285" s="155"/>
      <c r="FJ285" s="155"/>
      <c r="FK285" s="155"/>
      <c r="FL285" s="155"/>
      <c r="FM285" s="155"/>
      <c r="FN285" s="155"/>
      <c r="FO285" s="155"/>
      <c r="FP285" s="155"/>
      <c r="FQ285" s="155"/>
      <c r="FR285" s="155"/>
      <c r="FS285" s="155"/>
      <c r="FT285" s="155"/>
      <c r="FU285" s="155"/>
      <c r="FV285" s="155"/>
      <c r="FW285" s="155"/>
      <c r="FX285" s="155"/>
      <c r="FY285" s="155"/>
      <c r="FZ285" s="155"/>
      <c r="GA285" s="151"/>
      <c r="GB285" s="151"/>
      <c r="GC285" s="153"/>
      <c r="GD285" s="155"/>
      <c r="GE285" s="155"/>
      <c r="GF285" s="155"/>
      <c r="GG285" s="155"/>
      <c r="GH285" s="155"/>
      <c r="GI285" s="155"/>
      <c r="GJ285" s="155"/>
      <c r="GK285" s="155"/>
      <c r="GL285" s="155"/>
      <c r="GM285" s="155"/>
      <c r="GN285" s="155"/>
      <c r="GO285" s="155"/>
      <c r="GP285" s="155"/>
      <c r="GQ285" s="155"/>
      <c r="GR285" s="155"/>
      <c r="GS285" s="155"/>
      <c r="GT285" s="155"/>
      <c r="GU285" s="155"/>
      <c r="GV285" s="155"/>
      <c r="GW285" s="155"/>
      <c r="GX285" s="155"/>
      <c r="GY285" s="155"/>
      <c r="GZ285" s="155"/>
      <c r="HA285" s="155"/>
      <c r="HB285" s="155"/>
      <c r="HC285" s="155"/>
      <c r="HD285" s="155"/>
      <c r="HE285" s="155"/>
      <c r="HF285" s="155"/>
      <c r="HG285" s="155"/>
      <c r="HH285" s="151"/>
      <c r="HI285" s="151"/>
      <c r="HJ285" s="155"/>
      <c r="HK285" s="155"/>
      <c r="HL285" s="155"/>
      <c r="HM285" s="155"/>
      <c r="HN285" s="155"/>
      <c r="HO285" s="155"/>
      <c r="HP285" s="155"/>
      <c r="HQ285" s="155"/>
      <c r="HR285" s="155"/>
      <c r="HS285" s="155"/>
      <c r="HT285" s="155"/>
      <c r="HU285" s="155"/>
      <c r="HV285" s="155"/>
      <c r="HW285" s="155"/>
      <c r="HX285" s="155"/>
      <c r="HY285" s="155"/>
      <c r="HZ285" s="155"/>
      <c r="IA285" s="155"/>
      <c r="IB285" s="155"/>
      <c r="IC285" s="155"/>
      <c r="ID285" s="155"/>
      <c r="IE285" s="155"/>
      <c r="IF285" s="155"/>
      <c r="IG285" s="155"/>
      <c r="IH285" s="155"/>
      <c r="II285" s="155"/>
      <c r="IJ285" s="155"/>
      <c r="IK285" s="155"/>
      <c r="IL285" s="155"/>
      <c r="IM285" s="155"/>
      <c r="IN285" s="155"/>
      <c r="IO285" s="155"/>
      <c r="IP285" s="151"/>
      <c r="IQ285" s="151"/>
      <c r="IR285" s="155"/>
      <c r="IS285" s="155"/>
      <c r="IT285" s="155"/>
      <c r="IU285" s="155"/>
      <c r="IV285" s="155"/>
      <c r="IW285" s="155"/>
      <c r="IX285" s="155"/>
      <c r="IY285" s="155"/>
      <c r="IZ285" s="155"/>
      <c r="JA285" s="155"/>
      <c r="JB285" s="155"/>
      <c r="JC285" s="155"/>
      <c r="JD285" s="155"/>
      <c r="JE285" s="155"/>
      <c r="JF285" s="155"/>
      <c r="JG285" s="155"/>
      <c r="JH285" s="155"/>
      <c r="JI285" s="155"/>
      <c r="JJ285" s="155"/>
      <c r="JK285" s="155"/>
      <c r="JL285" s="155"/>
      <c r="JM285" s="155"/>
      <c r="JN285" s="155"/>
      <c r="JO285" s="155"/>
      <c r="JP285" s="155"/>
      <c r="JQ285" s="155"/>
      <c r="JR285" s="155"/>
      <c r="JS285" s="155"/>
      <c r="JT285" s="155"/>
      <c r="JU285" s="155"/>
      <c r="JV285" s="155"/>
      <c r="JW285" s="151"/>
      <c r="JX285" s="151"/>
      <c r="JY285" s="155"/>
      <c r="JZ285" s="155"/>
      <c r="KA285" s="155"/>
      <c r="KB285" s="155"/>
      <c r="KC285" s="155"/>
      <c r="KD285" s="155"/>
      <c r="KE285" s="155"/>
      <c r="KF285" s="155"/>
      <c r="KG285" s="155"/>
      <c r="KH285" s="155"/>
      <c r="KI285" s="155"/>
      <c r="KJ285" s="155"/>
      <c r="KK285" s="155"/>
      <c r="KL285" s="155"/>
      <c r="KM285" s="155"/>
      <c r="KN285" s="155"/>
      <c r="KO285" s="155"/>
      <c r="KP285" s="155"/>
      <c r="KQ285" s="155"/>
      <c r="KR285" s="155"/>
      <c r="KS285" s="155"/>
      <c r="KT285" s="155"/>
      <c r="KU285" s="155"/>
      <c r="KV285" s="155"/>
      <c r="KW285" s="155"/>
      <c r="KX285" s="155"/>
      <c r="KY285" s="155"/>
      <c r="KZ285" s="155"/>
      <c r="LA285" s="155"/>
      <c r="LB285" s="155"/>
      <c r="LC285" s="155"/>
      <c r="LD285" s="155"/>
      <c r="LE285" s="151"/>
      <c r="LF285" s="151"/>
      <c r="LG285" s="155"/>
      <c r="LH285" s="155"/>
      <c r="LI285" s="155"/>
      <c r="LJ285" s="155"/>
      <c r="LK285" s="155"/>
      <c r="LL285" s="155"/>
      <c r="LM285" s="155"/>
      <c r="LN285" s="155"/>
      <c r="LO285" s="155"/>
      <c r="LP285" s="155"/>
      <c r="LQ285" s="155"/>
      <c r="LR285" s="155"/>
      <c r="LS285" s="155"/>
      <c r="LT285" s="155"/>
      <c r="LU285" s="155"/>
      <c r="LV285" s="155"/>
      <c r="LW285" s="155"/>
      <c r="LX285" s="155"/>
      <c r="LY285" s="155"/>
      <c r="LZ285" s="155"/>
      <c r="MA285" s="155"/>
      <c r="MB285" s="155"/>
      <c r="MC285" s="155"/>
      <c r="MD285" s="155"/>
      <c r="ME285" s="155"/>
      <c r="MF285" s="155"/>
      <c r="MG285" s="155"/>
      <c r="MH285" s="155"/>
      <c r="MI285" s="155"/>
      <c r="MJ285" s="155"/>
      <c r="MK285" s="155"/>
      <c r="ML285" s="155"/>
    </row>
    <row r="286" spans="1:350" ht="13.9" hidden="1" customHeight="1" outlineLevel="2" x14ac:dyDescent="0.2">
      <c r="A286" s="226" t="s">
        <v>220</v>
      </c>
      <c r="B286" s="218" t="s">
        <v>113</v>
      </c>
      <c r="C286" s="214" t="s">
        <v>99</v>
      </c>
      <c r="D286" s="216">
        <v>2</v>
      </c>
      <c r="E286" s="175">
        <v>2</v>
      </c>
      <c r="F286" s="175">
        <f>D286-E286</f>
        <v>0</v>
      </c>
      <c r="G286" s="175" t="s">
        <v>842</v>
      </c>
      <c r="H286" s="170" t="s">
        <v>926</v>
      </c>
      <c r="I286" s="170" t="s">
        <v>929</v>
      </c>
      <c r="J286" s="212">
        <f ca="1">E286+Q286+AX286+CF286+DN286+ES286+GA286+HH286+IP286+JW286+LE286</f>
        <v>2</v>
      </c>
      <c r="K286" s="212">
        <f>E286+R286+AY286+CG286+DO286+ET286+GB286+HI286+IQ286+JX286+LF286</f>
        <v>2</v>
      </c>
      <c r="L286" s="172">
        <f ca="1">K286/J286</f>
        <v>1</v>
      </c>
      <c r="M286" s="172">
        <f>K286/D286</f>
        <v>1</v>
      </c>
      <c r="N286" s="183">
        <f ca="1">SUMIF($EV$8:$FZ$9,$O$5,$EV287:$FZ287)-SUMIF($EV$8:$FZ$9,$Q$5,$EV287:$FZ287)</f>
        <v>0</v>
      </c>
      <c r="O286" s="156"/>
      <c r="P286" s="16" t="s">
        <v>25</v>
      </c>
      <c r="Q286" s="150">
        <v>0</v>
      </c>
      <c r="R286" s="150">
        <v>0</v>
      </c>
      <c r="S286" s="152" t="e">
        <v>#DIV/0!</v>
      </c>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50">
        <f t="shared" ca="1" si="631"/>
        <v>0</v>
      </c>
      <c r="AY286" s="150">
        <f>SUM(BA287:CE287)</f>
        <v>0</v>
      </c>
      <c r="AZ286" s="152" t="e">
        <f ca="1">AY286/AX286</f>
        <v>#DIV/0!</v>
      </c>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50">
        <f t="shared" ref="CF286" si="747">SUM(CI286:DM286)</f>
        <v>0</v>
      </c>
      <c r="CG286" s="150">
        <f>SUM(CI287:DM287)</f>
        <v>0</v>
      </c>
      <c r="CH286" s="152" t="e">
        <f>CG286/CF286</f>
        <v>#DIV/0!</v>
      </c>
      <c r="CI286" s="129"/>
      <c r="CJ286" s="129"/>
      <c r="CK286" s="129"/>
      <c r="CL286" s="129"/>
      <c r="CM286" s="129"/>
      <c r="CN286" s="129"/>
      <c r="CO286" s="129"/>
      <c r="CP286" s="129"/>
      <c r="CQ286" s="129"/>
      <c r="CR286" s="129"/>
      <c r="CS286" s="129"/>
      <c r="CT286" s="129"/>
      <c r="CU286" s="129"/>
      <c r="CV286" s="129"/>
      <c r="CW286" s="129"/>
      <c r="CX286" s="129"/>
      <c r="CY286" s="129"/>
      <c r="CZ286" s="129"/>
      <c r="DA286" s="129"/>
      <c r="DB286" s="129"/>
      <c r="DC286" s="129"/>
      <c r="DD286" s="129"/>
      <c r="DE286" s="129"/>
      <c r="DF286" s="129"/>
      <c r="DG286" s="129"/>
      <c r="DH286" s="129"/>
      <c r="DI286" s="129"/>
      <c r="DJ286" s="129"/>
      <c r="DK286" s="129"/>
      <c r="DL286" s="129"/>
      <c r="DM286" s="129"/>
      <c r="DN286" s="150">
        <f t="shared" ref="DN286" si="748">SUM(DQ286:ER286)</f>
        <v>0</v>
      </c>
      <c r="DO286" s="150">
        <f>SUM(DQ287:ER287)</f>
        <v>0</v>
      </c>
      <c r="DP286" s="152" t="e">
        <f t="shared" si="589"/>
        <v>#DIV/0!</v>
      </c>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c r="EP286" s="16"/>
      <c r="EQ286" s="16"/>
      <c r="ER286" s="16"/>
      <c r="ES286" s="150">
        <f t="shared" ca="1" si="625"/>
        <v>0</v>
      </c>
      <c r="ET286" s="150">
        <f t="shared" si="626"/>
        <v>0</v>
      </c>
      <c r="EU286" s="152" t="e">
        <f t="shared" ca="1" si="627"/>
        <v>#DIV/0!</v>
      </c>
      <c r="EV286" s="16"/>
      <c r="EW286" s="67"/>
      <c r="EX286" s="16"/>
      <c r="EY286" s="16"/>
      <c r="EZ286" s="16"/>
      <c r="FA286" s="16"/>
      <c r="FB286" s="16"/>
      <c r="FC286" s="16"/>
      <c r="FD286" s="16"/>
      <c r="FE286" s="16"/>
      <c r="FF286" s="16"/>
      <c r="FG286" s="16"/>
      <c r="FH286" s="16"/>
      <c r="FI286" s="16"/>
      <c r="FJ286" s="16"/>
      <c r="FK286" s="16"/>
      <c r="FL286" s="16"/>
      <c r="FM286" s="16"/>
      <c r="FN286" s="16"/>
      <c r="FO286" s="16"/>
      <c r="FP286" s="16"/>
      <c r="FQ286" s="16"/>
      <c r="FR286" s="16"/>
      <c r="FS286" s="16"/>
      <c r="FT286" s="16"/>
      <c r="FU286" s="16"/>
      <c r="FV286" s="16"/>
      <c r="FW286" s="16"/>
      <c r="FX286" s="16"/>
      <c r="FY286" s="16"/>
      <c r="FZ286" s="16"/>
      <c r="GA286" s="150">
        <f t="shared" ref="GA286" ca="1" si="749">SUMIF($GD$8:$HG$9,$O$5,GD286:HG286)</f>
        <v>0</v>
      </c>
      <c r="GB286" s="150">
        <f t="shared" ref="GB286" si="750">SUM(GD287:HG287)</f>
        <v>0</v>
      </c>
      <c r="GC286" s="152" t="e">
        <f t="shared" ref="GC286" ca="1" si="751">GB286/GA286</f>
        <v>#DIV/0!</v>
      </c>
      <c r="GD286" s="16"/>
      <c r="GE286" s="16"/>
      <c r="GF286" s="16"/>
      <c r="GG286" s="16"/>
      <c r="GH286" s="16"/>
      <c r="GI286" s="16"/>
      <c r="GJ286" s="16"/>
      <c r="GK286" s="16"/>
      <c r="GL286" s="16"/>
      <c r="GM286" s="16"/>
      <c r="GN286" s="16"/>
      <c r="GO286" s="16"/>
      <c r="GP286" s="16"/>
      <c r="GQ286" s="16"/>
      <c r="GR286" s="16"/>
      <c r="GS286" s="16"/>
      <c r="GT286" s="16"/>
      <c r="GU286" s="16"/>
      <c r="GV286" s="16"/>
      <c r="GW286" s="16"/>
      <c r="GX286" s="16"/>
      <c r="GY286" s="16"/>
      <c r="GZ286" s="16"/>
      <c r="HA286" s="16"/>
      <c r="HB286" s="16"/>
      <c r="HC286" s="16"/>
      <c r="HD286" s="16"/>
      <c r="HE286" s="16"/>
      <c r="HF286" s="16"/>
      <c r="HG286" s="16"/>
      <c r="HH286" s="150"/>
      <c r="HI286" s="150">
        <v>0</v>
      </c>
      <c r="HJ286" s="152" t="e">
        <v>#DIV/0!</v>
      </c>
      <c r="HK286" s="16"/>
      <c r="HL286" s="16"/>
      <c r="HM286" s="16"/>
      <c r="HN286" s="16"/>
      <c r="HO286" s="16"/>
      <c r="HP286" s="16"/>
      <c r="HQ286" s="16"/>
      <c r="HR286" s="16"/>
      <c r="HS286" s="16"/>
      <c r="HT286" s="16"/>
      <c r="HU286" s="16"/>
      <c r="HV286" s="16"/>
      <c r="HW286" s="16"/>
      <c r="HX286" s="16"/>
      <c r="HY286" s="16"/>
      <c r="HZ286" s="16"/>
      <c r="IA286" s="16"/>
      <c r="IB286" s="16"/>
      <c r="IC286" s="16"/>
      <c r="ID286" s="16"/>
      <c r="IE286" s="16"/>
      <c r="IF286" s="16"/>
      <c r="IG286" s="16"/>
      <c r="IH286" s="16"/>
      <c r="II286" s="16"/>
      <c r="IJ286" s="16"/>
      <c r="IK286" s="16"/>
      <c r="IL286" s="16"/>
      <c r="IM286" s="16"/>
      <c r="IN286" s="16"/>
      <c r="IO286" s="16"/>
      <c r="IP286" s="150"/>
      <c r="IQ286" s="150">
        <v>0</v>
      </c>
      <c r="IR286" s="152" t="e">
        <v>#DIV/0!</v>
      </c>
      <c r="IS286" s="16"/>
      <c r="IT286" s="16"/>
      <c r="IU286" s="16"/>
      <c r="IV286" s="16"/>
      <c r="IW286" s="16"/>
      <c r="IX286" s="16"/>
      <c r="IY286" s="16"/>
      <c r="IZ286" s="16"/>
      <c r="JA286" s="16"/>
      <c r="JB286" s="16"/>
      <c r="JC286" s="16"/>
      <c r="JD286" s="16"/>
      <c r="JE286" s="16"/>
      <c r="JF286" s="16"/>
      <c r="JG286" s="16"/>
      <c r="JH286" s="16"/>
      <c r="JI286" s="16"/>
      <c r="JJ286" s="16"/>
      <c r="JK286" s="16"/>
      <c r="JL286" s="16"/>
      <c r="JM286" s="16"/>
      <c r="JN286" s="16"/>
      <c r="JO286" s="16"/>
      <c r="JP286" s="16"/>
      <c r="JQ286" s="16"/>
      <c r="JR286" s="16"/>
      <c r="JS286" s="16"/>
      <c r="JT286" s="16"/>
      <c r="JU286" s="23"/>
      <c r="JV286" s="16"/>
      <c r="JW286" s="150"/>
      <c r="JX286" s="150">
        <v>0</v>
      </c>
      <c r="JY286" s="152" t="e">
        <v>#DIV/0!</v>
      </c>
      <c r="JZ286" s="16"/>
      <c r="KA286" s="16"/>
      <c r="KB286" s="16"/>
      <c r="KC286" s="16"/>
      <c r="KD286" s="16"/>
      <c r="KE286" s="16"/>
      <c r="KF286" s="16"/>
      <c r="KG286" s="16"/>
      <c r="KH286" s="16"/>
      <c r="KI286" s="16"/>
      <c r="KJ286" s="16"/>
      <c r="KK286" s="16"/>
      <c r="KL286" s="16"/>
      <c r="KM286" s="16"/>
      <c r="KN286" s="16"/>
      <c r="KO286" s="16"/>
      <c r="KP286" s="16"/>
      <c r="KQ286" s="16"/>
      <c r="KR286" s="16"/>
      <c r="KS286" s="16"/>
      <c r="KT286" s="16"/>
      <c r="KU286" s="16"/>
      <c r="KV286" s="16"/>
      <c r="KW286" s="16"/>
      <c r="KX286" s="16"/>
      <c r="KY286" s="16"/>
      <c r="KZ286" s="16"/>
      <c r="LA286" s="16"/>
      <c r="LB286" s="16"/>
      <c r="LC286" s="16"/>
      <c r="LD286" s="16"/>
      <c r="LE286" s="150"/>
      <c r="LF286" s="150">
        <v>0</v>
      </c>
      <c r="LG286" s="152" t="e">
        <v>#DIV/0!</v>
      </c>
      <c r="LH286" s="16"/>
      <c r="LI286" s="16"/>
      <c r="LJ286" s="16"/>
      <c r="LK286" s="16"/>
      <c r="LL286" s="16"/>
      <c r="LM286" s="16"/>
      <c r="LN286" s="16"/>
      <c r="LO286" s="16"/>
      <c r="LP286" s="16"/>
      <c r="LQ286" s="16"/>
      <c r="LR286" s="16"/>
      <c r="LS286" s="16"/>
      <c r="LT286" s="16"/>
      <c r="LU286" s="16"/>
      <c r="LV286" s="16"/>
      <c r="LW286" s="16"/>
      <c r="LX286" s="16"/>
      <c r="LY286" s="16"/>
      <c r="LZ286" s="16"/>
      <c r="MA286" s="16"/>
      <c r="MB286" s="16"/>
      <c r="MC286" s="16"/>
      <c r="MD286" s="16"/>
      <c r="ME286" s="16"/>
      <c r="MF286" s="16"/>
      <c r="MG286" s="16"/>
      <c r="MH286" s="16"/>
      <c r="MI286" s="16"/>
      <c r="MJ286" s="16"/>
      <c r="MK286" s="16"/>
      <c r="ML286" s="16"/>
    </row>
    <row r="287" spans="1:350" ht="13.9" hidden="1" customHeight="1" outlineLevel="2" x14ac:dyDescent="0.2">
      <c r="A287" s="227"/>
      <c r="B287" s="219"/>
      <c r="C287" s="215"/>
      <c r="D287" s="217"/>
      <c r="E287" s="176"/>
      <c r="F287" s="176"/>
      <c r="G287" s="176"/>
      <c r="H287" s="171"/>
      <c r="I287" s="171"/>
      <c r="J287" s="213"/>
      <c r="K287" s="213"/>
      <c r="L287" s="173"/>
      <c r="M287" s="173"/>
      <c r="N287" s="184"/>
      <c r="O287" s="157"/>
      <c r="P287" s="17" t="s">
        <v>26</v>
      </c>
      <c r="Q287" s="151"/>
      <c r="R287" s="151"/>
      <c r="S287" s="153"/>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151"/>
      <c r="AY287" s="151"/>
      <c r="AZ287" s="153"/>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151"/>
      <c r="CG287" s="151"/>
      <c r="CH287" s="153"/>
      <c r="CI287" s="141"/>
      <c r="CJ287" s="141"/>
      <c r="CK287" s="141"/>
      <c r="CL287" s="141"/>
      <c r="CM287" s="141"/>
      <c r="CN287" s="141"/>
      <c r="CO287" s="141"/>
      <c r="CP287" s="141"/>
      <c r="CQ287" s="141"/>
      <c r="CR287" s="141"/>
      <c r="CS287" s="141"/>
      <c r="CT287" s="141"/>
      <c r="CU287" s="141"/>
      <c r="CV287" s="141"/>
      <c r="CW287" s="141"/>
      <c r="CX287" s="141"/>
      <c r="CY287" s="141"/>
      <c r="CZ287" s="141"/>
      <c r="DA287" s="141"/>
      <c r="DB287" s="141"/>
      <c r="DC287" s="141"/>
      <c r="DD287" s="141"/>
      <c r="DE287" s="141"/>
      <c r="DF287" s="141"/>
      <c r="DG287" s="141"/>
      <c r="DH287" s="141"/>
      <c r="DI287" s="141"/>
      <c r="DJ287" s="141"/>
      <c r="DK287" s="141"/>
      <c r="DL287" s="141"/>
      <c r="DM287" s="141"/>
      <c r="DN287" s="151"/>
      <c r="DO287" s="151"/>
      <c r="DP287" s="153"/>
      <c r="DQ287" s="24"/>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24"/>
      <c r="ER287" s="24"/>
      <c r="ES287" s="151"/>
      <c r="ET287" s="151"/>
      <c r="EU287" s="153"/>
      <c r="EV287" s="24"/>
      <c r="EW287" s="125"/>
      <c r="EX287" s="24"/>
      <c r="EY287" s="24"/>
      <c r="EZ287" s="24"/>
      <c r="FA287" s="24"/>
      <c r="FB287" s="24"/>
      <c r="FC287" s="24"/>
      <c r="FD287" s="24"/>
      <c r="FE287" s="24"/>
      <c r="FF287" s="24"/>
      <c r="FG287" s="24"/>
      <c r="FH287" s="24"/>
      <c r="FI287" s="24"/>
      <c r="FJ287" s="24"/>
      <c r="FK287" s="24"/>
      <c r="FL287" s="24"/>
      <c r="FM287" s="24"/>
      <c r="FN287" s="24"/>
      <c r="FO287" s="24"/>
      <c r="FP287" s="24"/>
      <c r="FQ287" s="24"/>
      <c r="FR287" s="24"/>
      <c r="FS287" s="24"/>
      <c r="FT287" s="24"/>
      <c r="FU287" s="24"/>
      <c r="FV287" s="24"/>
      <c r="FW287" s="24"/>
      <c r="FX287" s="24"/>
      <c r="FY287" s="24"/>
      <c r="FZ287" s="24"/>
      <c r="GA287" s="151"/>
      <c r="GB287" s="151"/>
      <c r="GC287" s="153"/>
      <c r="GD287" s="24"/>
      <c r="GE287" s="24"/>
      <c r="GF287" s="24"/>
      <c r="GG287" s="24"/>
      <c r="GH287" s="24"/>
      <c r="GI287" s="24"/>
      <c r="GJ287" s="24"/>
      <c r="GK287" s="24"/>
      <c r="GL287" s="24"/>
      <c r="GM287" s="24"/>
      <c r="GN287" s="24"/>
      <c r="GO287" s="24"/>
      <c r="GP287" s="24"/>
      <c r="GQ287" s="24"/>
      <c r="GR287" s="24"/>
      <c r="GS287" s="24"/>
      <c r="GT287" s="24"/>
      <c r="GU287" s="24"/>
      <c r="GV287" s="24"/>
      <c r="GW287" s="24"/>
      <c r="GX287" s="24"/>
      <c r="GY287" s="24"/>
      <c r="GZ287" s="24"/>
      <c r="HA287" s="24"/>
      <c r="HB287" s="24"/>
      <c r="HC287" s="24"/>
      <c r="HD287" s="24"/>
      <c r="HE287" s="24"/>
      <c r="HF287" s="24"/>
      <c r="HG287" s="24"/>
      <c r="HH287" s="151"/>
      <c r="HI287" s="151"/>
      <c r="HJ287" s="153"/>
      <c r="HK287" s="24"/>
      <c r="HL287" s="24"/>
      <c r="HM287" s="24"/>
      <c r="HN287" s="24"/>
      <c r="HO287" s="24"/>
      <c r="HP287" s="24"/>
      <c r="HQ287" s="24"/>
      <c r="HR287" s="24"/>
      <c r="HS287" s="24"/>
      <c r="HT287" s="24"/>
      <c r="HU287" s="24"/>
      <c r="HV287" s="24"/>
      <c r="HW287" s="24"/>
      <c r="HX287" s="24"/>
      <c r="HY287" s="24"/>
      <c r="HZ287" s="24"/>
      <c r="IA287" s="24"/>
      <c r="IB287" s="24"/>
      <c r="IC287" s="24"/>
      <c r="ID287" s="24"/>
      <c r="IE287" s="24"/>
      <c r="IF287" s="24"/>
      <c r="IG287" s="24"/>
      <c r="IH287" s="24"/>
      <c r="II287" s="24"/>
      <c r="IJ287" s="24"/>
      <c r="IK287" s="24"/>
      <c r="IL287" s="24"/>
      <c r="IM287" s="24"/>
      <c r="IN287" s="24"/>
      <c r="IO287" s="24"/>
      <c r="IP287" s="151"/>
      <c r="IQ287" s="151"/>
      <c r="IR287" s="153"/>
      <c r="IS287" s="24"/>
      <c r="IT287" s="24"/>
      <c r="IU287" s="24"/>
      <c r="IV287" s="24"/>
      <c r="IW287" s="24"/>
      <c r="IX287" s="24"/>
      <c r="IY287" s="24"/>
      <c r="IZ287" s="24"/>
      <c r="JA287" s="24"/>
      <c r="JB287" s="24"/>
      <c r="JC287" s="24"/>
      <c r="JD287" s="24"/>
      <c r="JE287" s="24"/>
      <c r="JF287" s="24"/>
      <c r="JG287" s="24"/>
      <c r="JH287" s="24"/>
      <c r="JI287" s="24"/>
      <c r="JJ287" s="24"/>
      <c r="JK287" s="24"/>
      <c r="JL287" s="24"/>
      <c r="JM287" s="24"/>
      <c r="JN287" s="24"/>
      <c r="JO287" s="24"/>
      <c r="JP287" s="24"/>
      <c r="JQ287" s="24"/>
      <c r="JR287" s="24"/>
      <c r="JS287" s="24"/>
      <c r="JT287" s="24"/>
      <c r="JU287" s="25"/>
      <c r="JV287" s="24"/>
      <c r="JW287" s="151"/>
      <c r="JX287" s="151"/>
      <c r="JY287" s="153"/>
      <c r="JZ287" s="24"/>
      <c r="KA287" s="24"/>
      <c r="KB287" s="24"/>
      <c r="KC287" s="24"/>
      <c r="KD287" s="24"/>
      <c r="KE287" s="24"/>
      <c r="KF287" s="24"/>
      <c r="KG287" s="24"/>
      <c r="KH287" s="24"/>
      <c r="KI287" s="24"/>
      <c r="KJ287" s="24"/>
      <c r="KK287" s="24"/>
      <c r="KL287" s="24"/>
      <c r="KM287" s="24"/>
      <c r="KN287" s="24"/>
      <c r="KO287" s="24"/>
      <c r="KP287" s="24"/>
      <c r="KQ287" s="24"/>
      <c r="KR287" s="24"/>
      <c r="KS287" s="24"/>
      <c r="KT287" s="24"/>
      <c r="KU287" s="24"/>
      <c r="KV287" s="24"/>
      <c r="KW287" s="24"/>
      <c r="KX287" s="24"/>
      <c r="KY287" s="24"/>
      <c r="KZ287" s="24"/>
      <c r="LA287" s="24"/>
      <c r="LB287" s="24"/>
      <c r="LC287" s="24"/>
      <c r="LD287" s="24"/>
      <c r="LE287" s="151"/>
      <c r="LF287" s="151"/>
      <c r="LG287" s="153"/>
      <c r="LH287" s="24"/>
      <c r="LI287" s="24"/>
      <c r="LJ287" s="24"/>
      <c r="LK287" s="24"/>
      <c r="LL287" s="24"/>
      <c r="LM287" s="24"/>
      <c r="LN287" s="24"/>
      <c r="LO287" s="24"/>
      <c r="LP287" s="24"/>
      <c r="LQ287" s="24"/>
      <c r="LR287" s="24"/>
      <c r="LS287" s="24"/>
      <c r="LT287" s="24"/>
      <c r="LU287" s="24"/>
      <c r="LV287" s="24"/>
      <c r="LW287" s="24"/>
      <c r="LX287" s="24"/>
      <c r="LY287" s="24"/>
      <c r="LZ287" s="24"/>
      <c r="MA287" s="24"/>
      <c r="MB287" s="24"/>
      <c r="MC287" s="24"/>
      <c r="MD287" s="24"/>
      <c r="ME287" s="24"/>
      <c r="MF287" s="24"/>
      <c r="MG287" s="24"/>
      <c r="MH287" s="24"/>
      <c r="MI287" s="24"/>
      <c r="MJ287" s="24"/>
      <c r="MK287" s="24"/>
      <c r="ML287" s="24"/>
    </row>
    <row r="288" spans="1:350" ht="13.9" hidden="1" customHeight="1" outlineLevel="2" x14ac:dyDescent="0.2">
      <c r="A288" s="226" t="s">
        <v>221</v>
      </c>
      <c r="B288" s="218" t="s">
        <v>114</v>
      </c>
      <c r="C288" s="214" t="s">
        <v>99</v>
      </c>
      <c r="D288" s="216">
        <v>2</v>
      </c>
      <c r="E288" s="175">
        <v>2</v>
      </c>
      <c r="F288" s="175">
        <f>D288-E288</f>
        <v>0</v>
      </c>
      <c r="G288" s="175" t="s">
        <v>842</v>
      </c>
      <c r="H288" s="170" t="s">
        <v>926</v>
      </c>
      <c r="I288" s="170" t="s">
        <v>929</v>
      </c>
      <c r="J288" s="212">
        <f ca="1">E288+Q288+AX288+CF288+DN288+ES288+GA288+HH288+IP288+JW288+LE288</f>
        <v>2</v>
      </c>
      <c r="K288" s="212">
        <f>E288+R288+AY288+CG288+DO288+ET288+GB288+HI288+IQ288+JX288+LF288</f>
        <v>2</v>
      </c>
      <c r="L288" s="172">
        <f ca="1">K288/J288</f>
        <v>1</v>
      </c>
      <c r="M288" s="172">
        <f>K288/D288</f>
        <v>1</v>
      </c>
      <c r="N288" s="183">
        <f ca="1">SUMIF($EV$8:$FZ$9,$O$5,$EV289:$FZ289)-SUMIF($EV$8:$FZ$9,$Q$5,$EV289:$FZ289)</f>
        <v>0</v>
      </c>
      <c r="O288" s="156"/>
      <c r="P288" s="16" t="s">
        <v>25</v>
      </c>
      <c r="Q288" s="150">
        <v>0</v>
      </c>
      <c r="R288" s="150">
        <v>0</v>
      </c>
      <c r="S288" s="152" t="e">
        <v>#DIV/0!</v>
      </c>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50">
        <f t="shared" ca="1" si="631"/>
        <v>0</v>
      </c>
      <c r="AY288" s="150">
        <f>SUM(BA289:CE289)</f>
        <v>0</v>
      </c>
      <c r="AZ288" s="152" t="e">
        <f ca="1">AY288/AX288</f>
        <v>#DIV/0!</v>
      </c>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50">
        <f t="shared" ref="CF288" si="752">SUM(CI288:DM288)</f>
        <v>0</v>
      </c>
      <c r="CG288" s="150">
        <f>SUM(CI289:DM289)</f>
        <v>0</v>
      </c>
      <c r="CH288" s="152" t="e">
        <f>CG288/CF288</f>
        <v>#DIV/0!</v>
      </c>
      <c r="CI288" s="129"/>
      <c r="CJ288" s="129"/>
      <c r="CK288" s="129"/>
      <c r="CL288" s="129"/>
      <c r="CM288" s="129"/>
      <c r="CN288" s="129"/>
      <c r="CO288" s="129"/>
      <c r="CP288" s="129"/>
      <c r="CQ288" s="129"/>
      <c r="CR288" s="129"/>
      <c r="CS288" s="129"/>
      <c r="CT288" s="129"/>
      <c r="CU288" s="129"/>
      <c r="CV288" s="129"/>
      <c r="CW288" s="129"/>
      <c r="CX288" s="129"/>
      <c r="CY288" s="129"/>
      <c r="CZ288" s="129"/>
      <c r="DA288" s="129"/>
      <c r="DB288" s="129"/>
      <c r="DC288" s="129"/>
      <c r="DD288" s="129"/>
      <c r="DE288" s="129"/>
      <c r="DF288" s="129"/>
      <c r="DG288" s="129"/>
      <c r="DH288" s="129"/>
      <c r="DI288" s="129"/>
      <c r="DJ288" s="129"/>
      <c r="DK288" s="129"/>
      <c r="DL288" s="129"/>
      <c r="DM288" s="129"/>
      <c r="DN288" s="150">
        <f t="shared" ref="DN288" si="753">SUM(DQ288:ER288)</f>
        <v>0</v>
      </c>
      <c r="DO288" s="150">
        <f>SUM(DQ289:ER289)</f>
        <v>0</v>
      </c>
      <c r="DP288" s="152" t="e">
        <f t="shared" ref="DP288:DP350" si="754">DO288/DN288</f>
        <v>#DIV/0!</v>
      </c>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c r="EP288" s="16"/>
      <c r="EQ288" s="16"/>
      <c r="ER288" s="16"/>
      <c r="ES288" s="150">
        <f t="shared" ca="1" si="625"/>
        <v>0</v>
      </c>
      <c r="ET288" s="150">
        <f t="shared" si="626"/>
        <v>0</v>
      </c>
      <c r="EU288" s="152" t="e">
        <f t="shared" ca="1" si="627"/>
        <v>#DIV/0!</v>
      </c>
      <c r="EV288" s="16"/>
      <c r="EW288" s="67"/>
      <c r="EX288" s="16"/>
      <c r="EY288" s="16"/>
      <c r="EZ288" s="16"/>
      <c r="FA288" s="16"/>
      <c r="FB288" s="16"/>
      <c r="FC288" s="16"/>
      <c r="FD288" s="16"/>
      <c r="FE288" s="16"/>
      <c r="FF288" s="16"/>
      <c r="FG288" s="16"/>
      <c r="FH288" s="16"/>
      <c r="FI288" s="16"/>
      <c r="FJ288" s="16"/>
      <c r="FK288" s="16"/>
      <c r="FL288" s="16"/>
      <c r="FM288" s="16"/>
      <c r="FN288" s="16"/>
      <c r="FO288" s="16"/>
      <c r="FP288" s="16"/>
      <c r="FQ288" s="16"/>
      <c r="FR288" s="16"/>
      <c r="FS288" s="16"/>
      <c r="FT288" s="16"/>
      <c r="FU288" s="16"/>
      <c r="FV288" s="16"/>
      <c r="FW288" s="16"/>
      <c r="FX288" s="16"/>
      <c r="FY288" s="16"/>
      <c r="FZ288" s="16"/>
      <c r="GA288" s="150">
        <f t="shared" ref="GA288" ca="1" si="755">SUMIF($GD$8:$HG$9,$O$5,GD288:HG288)</f>
        <v>0</v>
      </c>
      <c r="GB288" s="150">
        <f t="shared" ref="GB288" si="756">SUM(GD289:HG289)</f>
        <v>0</v>
      </c>
      <c r="GC288" s="152" t="e">
        <f t="shared" ref="GC288" ca="1" si="757">GB288/GA288</f>
        <v>#DIV/0!</v>
      </c>
      <c r="GD288" s="16"/>
      <c r="GE288" s="16"/>
      <c r="GF288" s="16"/>
      <c r="GG288" s="16"/>
      <c r="GH288" s="16"/>
      <c r="GI288" s="16"/>
      <c r="GJ288" s="16"/>
      <c r="GK288" s="16"/>
      <c r="GL288" s="16"/>
      <c r="GM288" s="16"/>
      <c r="GN288" s="16"/>
      <c r="GO288" s="16"/>
      <c r="GP288" s="16"/>
      <c r="GQ288" s="16"/>
      <c r="GR288" s="16"/>
      <c r="GS288" s="16"/>
      <c r="GT288" s="16"/>
      <c r="GU288" s="16"/>
      <c r="GV288" s="16"/>
      <c r="GW288" s="16"/>
      <c r="GX288" s="16"/>
      <c r="GY288" s="16"/>
      <c r="GZ288" s="16"/>
      <c r="HA288" s="16"/>
      <c r="HB288" s="16"/>
      <c r="HC288" s="16"/>
      <c r="HD288" s="16"/>
      <c r="HE288" s="16"/>
      <c r="HF288" s="16"/>
      <c r="HG288" s="16"/>
      <c r="HH288" s="150"/>
      <c r="HI288" s="150">
        <v>0</v>
      </c>
      <c r="HJ288" s="152" t="e">
        <v>#DIV/0!</v>
      </c>
      <c r="HK288" s="16"/>
      <c r="HL288" s="16"/>
      <c r="HM288" s="16"/>
      <c r="HN288" s="16"/>
      <c r="HO288" s="16"/>
      <c r="HP288" s="16"/>
      <c r="HQ288" s="16"/>
      <c r="HR288" s="16"/>
      <c r="HS288" s="16"/>
      <c r="HT288" s="16"/>
      <c r="HU288" s="16"/>
      <c r="HV288" s="16"/>
      <c r="HW288" s="16"/>
      <c r="HX288" s="16"/>
      <c r="HY288" s="16"/>
      <c r="HZ288" s="16"/>
      <c r="IA288" s="16"/>
      <c r="IB288" s="16"/>
      <c r="IC288" s="16"/>
      <c r="ID288" s="16"/>
      <c r="IE288" s="16"/>
      <c r="IF288" s="16"/>
      <c r="IG288" s="16"/>
      <c r="IH288" s="16"/>
      <c r="II288" s="16"/>
      <c r="IJ288" s="16"/>
      <c r="IK288" s="16"/>
      <c r="IL288" s="16"/>
      <c r="IM288" s="16"/>
      <c r="IN288" s="16"/>
      <c r="IO288" s="16"/>
      <c r="IP288" s="150"/>
      <c r="IQ288" s="150">
        <v>0</v>
      </c>
      <c r="IR288" s="152" t="e">
        <v>#DIV/0!</v>
      </c>
      <c r="IS288" s="16"/>
      <c r="IT288" s="16"/>
      <c r="IU288" s="16"/>
      <c r="IV288" s="16"/>
      <c r="IW288" s="16"/>
      <c r="IX288" s="16"/>
      <c r="IY288" s="16"/>
      <c r="IZ288" s="16"/>
      <c r="JA288" s="16"/>
      <c r="JB288" s="16"/>
      <c r="JC288" s="16"/>
      <c r="JD288" s="16"/>
      <c r="JE288" s="16"/>
      <c r="JF288" s="16"/>
      <c r="JG288" s="16"/>
      <c r="JH288" s="16"/>
      <c r="JI288" s="16"/>
      <c r="JJ288" s="16"/>
      <c r="JK288" s="16"/>
      <c r="JL288" s="16"/>
      <c r="JM288" s="16"/>
      <c r="JN288" s="16"/>
      <c r="JO288" s="16"/>
      <c r="JP288" s="16"/>
      <c r="JQ288" s="16"/>
      <c r="JR288" s="16"/>
      <c r="JS288" s="16"/>
      <c r="JT288" s="16"/>
      <c r="JU288" s="23"/>
      <c r="JV288" s="16"/>
      <c r="JW288" s="150"/>
      <c r="JX288" s="150">
        <v>0</v>
      </c>
      <c r="JY288" s="152" t="e">
        <v>#DIV/0!</v>
      </c>
      <c r="JZ288" s="16"/>
      <c r="KA288" s="16"/>
      <c r="KB288" s="16"/>
      <c r="KC288" s="16"/>
      <c r="KD288" s="16"/>
      <c r="KE288" s="16"/>
      <c r="KF288" s="16"/>
      <c r="KG288" s="16"/>
      <c r="KH288" s="16"/>
      <c r="KI288" s="16"/>
      <c r="KJ288" s="16"/>
      <c r="KK288" s="16"/>
      <c r="KL288" s="16"/>
      <c r="KM288" s="16"/>
      <c r="KN288" s="16"/>
      <c r="KO288" s="16"/>
      <c r="KP288" s="16"/>
      <c r="KQ288" s="16"/>
      <c r="KR288" s="16"/>
      <c r="KS288" s="16"/>
      <c r="KT288" s="16"/>
      <c r="KU288" s="16"/>
      <c r="KV288" s="16"/>
      <c r="KW288" s="16"/>
      <c r="KX288" s="16"/>
      <c r="KY288" s="16"/>
      <c r="KZ288" s="16"/>
      <c r="LA288" s="16"/>
      <c r="LB288" s="16"/>
      <c r="LC288" s="16"/>
      <c r="LD288" s="16"/>
      <c r="LE288" s="150"/>
      <c r="LF288" s="150">
        <v>0</v>
      </c>
      <c r="LG288" s="152" t="e">
        <v>#DIV/0!</v>
      </c>
      <c r="LH288" s="16"/>
      <c r="LI288" s="16"/>
      <c r="LJ288" s="16"/>
      <c r="LK288" s="16"/>
      <c r="LL288" s="16"/>
      <c r="LM288" s="16"/>
      <c r="LN288" s="16"/>
      <c r="LO288" s="16"/>
      <c r="LP288" s="16"/>
      <c r="LQ288" s="16"/>
      <c r="LR288" s="16"/>
      <c r="LS288" s="16"/>
      <c r="LT288" s="16"/>
      <c r="LU288" s="16"/>
      <c r="LV288" s="16"/>
      <c r="LW288" s="16"/>
      <c r="LX288" s="16"/>
      <c r="LY288" s="16"/>
      <c r="LZ288" s="16"/>
      <c r="MA288" s="16"/>
      <c r="MB288" s="16"/>
      <c r="MC288" s="16"/>
      <c r="MD288" s="16"/>
      <c r="ME288" s="16"/>
      <c r="MF288" s="16"/>
      <c r="MG288" s="16"/>
      <c r="MH288" s="16"/>
      <c r="MI288" s="16"/>
      <c r="MJ288" s="16"/>
      <c r="MK288" s="16"/>
      <c r="ML288" s="16"/>
    </row>
    <row r="289" spans="1:350" ht="13.9" hidden="1" customHeight="1" outlineLevel="2" x14ac:dyDescent="0.2">
      <c r="A289" s="227"/>
      <c r="B289" s="219"/>
      <c r="C289" s="215"/>
      <c r="D289" s="217"/>
      <c r="E289" s="176"/>
      <c r="F289" s="176"/>
      <c r="G289" s="176"/>
      <c r="H289" s="171"/>
      <c r="I289" s="171"/>
      <c r="J289" s="213"/>
      <c r="K289" s="213"/>
      <c r="L289" s="173"/>
      <c r="M289" s="173"/>
      <c r="N289" s="184"/>
      <c r="O289" s="157"/>
      <c r="P289" s="17" t="s">
        <v>26</v>
      </c>
      <c r="Q289" s="151"/>
      <c r="R289" s="151"/>
      <c r="S289" s="153"/>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151"/>
      <c r="AY289" s="151"/>
      <c r="AZ289" s="153"/>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151"/>
      <c r="CG289" s="151"/>
      <c r="CH289" s="153"/>
      <c r="CI289" s="141"/>
      <c r="CJ289" s="141"/>
      <c r="CK289" s="141"/>
      <c r="CL289" s="141"/>
      <c r="CM289" s="141"/>
      <c r="CN289" s="141"/>
      <c r="CO289" s="141"/>
      <c r="CP289" s="141"/>
      <c r="CQ289" s="141"/>
      <c r="CR289" s="141"/>
      <c r="CS289" s="141"/>
      <c r="CT289" s="141"/>
      <c r="CU289" s="141"/>
      <c r="CV289" s="141"/>
      <c r="CW289" s="141"/>
      <c r="CX289" s="141"/>
      <c r="CY289" s="141"/>
      <c r="CZ289" s="141"/>
      <c r="DA289" s="141"/>
      <c r="DB289" s="141"/>
      <c r="DC289" s="141"/>
      <c r="DD289" s="141"/>
      <c r="DE289" s="141"/>
      <c r="DF289" s="141"/>
      <c r="DG289" s="141"/>
      <c r="DH289" s="141"/>
      <c r="DI289" s="141"/>
      <c r="DJ289" s="141"/>
      <c r="DK289" s="141"/>
      <c r="DL289" s="141"/>
      <c r="DM289" s="141"/>
      <c r="DN289" s="151"/>
      <c r="DO289" s="151"/>
      <c r="DP289" s="153"/>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151"/>
      <c r="ET289" s="151"/>
      <c r="EU289" s="153"/>
      <c r="EV289" s="24"/>
      <c r="EW289" s="125"/>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c r="FU289" s="24"/>
      <c r="FV289" s="24"/>
      <c r="FW289" s="24"/>
      <c r="FX289" s="24"/>
      <c r="FY289" s="24"/>
      <c r="FZ289" s="24"/>
      <c r="GA289" s="151"/>
      <c r="GB289" s="151"/>
      <c r="GC289" s="153"/>
      <c r="GD289" s="24"/>
      <c r="GE289" s="24"/>
      <c r="GF289" s="24"/>
      <c r="GG289" s="24"/>
      <c r="GH289" s="24"/>
      <c r="GI289" s="24"/>
      <c r="GJ289" s="24"/>
      <c r="GK289" s="24"/>
      <c r="GL289" s="24"/>
      <c r="GM289" s="24"/>
      <c r="GN289" s="24"/>
      <c r="GO289" s="24"/>
      <c r="GP289" s="24"/>
      <c r="GQ289" s="24"/>
      <c r="GR289" s="24"/>
      <c r="GS289" s="24"/>
      <c r="GT289" s="24"/>
      <c r="GU289" s="24"/>
      <c r="GV289" s="24"/>
      <c r="GW289" s="24"/>
      <c r="GX289" s="24"/>
      <c r="GY289" s="24"/>
      <c r="GZ289" s="24"/>
      <c r="HA289" s="24"/>
      <c r="HB289" s="24"/>
      <c r="HC289" s="24"/>
      <c r="HD289" s="24"/>
      <c r="HE289" s="24"/>
      <c r="HF289" s="24"/>
      <c r="HG289" s="24"/>
      <c r="HH289" s="151"/>
      <c r="HI289" s="151"/>
      <c r="HJ289" s="153"/>
      <c r="HK289" s="24"/>
      <c r="HL289" s="24"/>
      <c r="HM289" s="24"/>
      <c r="HN289" s="24"/>
      <c r="HO289" s="24"/>
      <c r="HP289" s="24"/>
      <c r="HQ289" s="24"/>
      <c r="HR289" s="24"/>
      <c r="HS289" s="24"/>
      <c r="HT289" s="24"/>
      <c r="HU289" s="24"/>
      <c r="HV289" s="24"/>
      <c r="HW289" s="24"/>
      <c r="HX289" s="24"/>
      <c r="HY289" s="24"/>
      <c r="HZ289" s="24"/>
      <c r="IA289" s="24"/>
      <c r="IB289" s="24"/>
      <c r="IC289" s="24"/>
      <c r="ID289" s="24"/>
      <c r="IE289" s="24"/>
      <c r="IF289" s="24"/>
      <c r="IG289" s="24"/>
      <c r="IH289" s="24"/>
      <c r="II289" s="24"/>
      <c r="IJ289" s="24"/>
      <c r="IK289" s="24"/>
      <c r="IL289" s="24"/>
      <c r="IM289" s="24"/>
      <c r="IN289" s="24"/>
      <c r="IO289" s="24"/>
      <c r="IP289" s="151"/>
      <c r="IQ289" s="151"/>
      <c r="IR289" s="153"/>
      <c r="IS289" s="24"/>
      <c r="IT289" s="24"/>
      <c r="IU289" s="24"/>
      <c r="IV289" s="24"/>
      <c r="IW289" s="24"/>
      <c r="IX289" s="24"/>
      <c r="IY289" s="24"/>
      <c r="IZ289" s="24"/>
      <c r="JA289" s="24"/>
      <c r="JB289" s="24"/>
      <c r="JC289" s="24"/>
      <c r="JD289" s="24"/>
      <c r="JE289" s="24"/>
      <c r="JF289" s="24"/>
      <c r="JG289" s="24"/>
      <c r="JH289" s="24"/>
      <c r="JI289" s="24"/>
      <c r="JJ289" s="24"/>
      <c r="JK289" s="24"/>
      <c r="JL289" s="24"/>
      <c r="JM289" s="24"/>
      <c r="JN289" s="24"/>
      <c r="JO289" s="24"/>
      <c r="JP289" s="24"/>
      <c r="JQ289" s="24"/>
      <c r="JR289" s="24"/>
      <c r="JS289" s="24"/>
      <c r="JT289" s="24"/>
      <c r="JU289" s="25"/>
      <c r="JV289" s="24"/>
      <c r="JW289" s="151"/>
      <c r="JX289" s="151"/>
      <c r="JY289" s="153"/>
      <c r="JZ289" s="24"/>
      <c r="KA289" s="24"/>
      <c r="KB289" s="24"/>
      <c r="KC289" s="24"/>
      <c r="KD289" s="24"/>
      <c r="KE289" s="24"/>
      <c r="KF289" s="24"/>
      <c r="KG289" s="24"/>
      <c r="KH289" s="24"/>
      <c r="KI289" s="24"/>
      <c r="KJ289" s="24"/>
      <c r="KK289" s="24"/>
      <c r="KL289" s="24"/>
      <c r="KM289" s="24"/>
      <c r="KN289" s="24"/>
      <c r="KO289" s="24"/>
      <c r="KP289" s="24"/>
      <c r="KQ289" s="24"/>
      <c r="KR289" s="24"/>
      <c r="KS289" s="24"/>
      <c r="KT289" s="24"/>
      <c r="KU289" s="24"/>
      <c r="KV289" s="24"/>
      <c r="KW289" s="24"/>
      <c r="KX289" s="24"/>
      <c r="KY289" s="24"/>
      <c r="KZ289" s="24"/>
      <c r="LA289" s="24"/>
      <c r="LB289" s="24"/>
      <c r="LC289" s="24"/>
      <c r="LD289" s="24"/>
      <c r="LE289" s="151"/>
      <c r="LF289" s="151"/>
      <c r="LG289" s="153"/>
      <c r="LH289" s="24"/>
      <c r="LI289" s="24"/>
      <c r="LJ289" s="24"/>
      <c r="LK289" s="24"/>
      <c r="LL289" s="24"/>
      <c r="LM289" s="24"/>
      <c r="LN289" s="24"/>
      <c r="LO289" s="24"/>
      <c r="LP289" s="24"/>
      <c r="LQ289" s="24"/>
      <c r="LR289" s="24"/>
      <c r="LS289" s="24"/>
      <c r="LT289" s="24"/>
      <c r="LU289" s="24"/>
      <c r="LV289" s="24"/>
      <c r="LW289" s="24"/>
      <c r="LX289" s="24"/>
      <c r="LY289" s="24"/>
      <c r="LZ289" s="24"/>
      <c r="MA289" s="24"/>
      <c r="MB289" s="24"/>
      <c r="MC289" s="24"/>
      <c r="MD289" s="24"/>
      <c r="ME289" s="24"/>
      <c r="MF289" s="24"/>
      <c r="MG289" s="24"/>
      <c r="MH289" s="24"/>
      <c r="MI289" s="24"/>
      <c r="MJ289" s="24"/>
      <c r="MK289" s="24"/>
      <c r="ML289" s="24"/>
    </row>
    <row r="290" spans="1:350" ht="13.9" hidden="1" customHeight="1" outlineLevel="2" x14ac:dyDescent="0.2">
      <c r="A290" s="226" t="s">
        <v>222</v>
      </c>
      <c r="B290" s="218" t="s">
        <v>213</v>
      </c>
      <c r="C290" s="214" t="s">
        <v>38</v>
      </c>
      <c r="D290" s="283">
        <v>1.2370000000000001</v>
      </c>
      <c r="E290" s="175">
        <v>1.2370000000000001</v>
      </c>
      <c r="F290" s="175">
        <f>D290-E290</f>
        <v>0</v>
      </c>
      <c r="G290" s="175" t="s">
        <v>844</v>
      </c>
      <c r="H290" s="170" t="s">
        <v>926</v>
      </c>
      <c r="I290" s="170" t="s">
        <v>930</v>
      </c>
      <c r="J290" s="212">
        <f ca="1">E290+Q290+AX290+CF290+DN290+ES290+GA290+HH290+IP290+JW290+LE290</f>
        <v>1.2370000000000001</v>
      </c>
      <c r="K290" s="212">
        <f>E290+R290+AY290+CG290+DO290+ET290+GB290+HI290+IQ290+JX290+LF290</f>
        <v>1.2370000000000001</v>
      </c>
      <c r="L290" s="172">
        <f ca="1">K290/J290</f>
        <v>1</v>
      </c>
      <c r="M290" s="172">
        <f>K290/D290</f>
        <v>1</v>
      </c>
      <c r="N290" s="183">
        <f ca="1">SUMIF($EV$8:$FZ$9,$O$5,$EV291:$FZ291)-SUMIF($EV$8:$FZ$9,$Q$5,$EV291:$FZ291)</f>
        <v>0</v>
      </c>
      <c r="O290" s="156"/>
      <c r="P290" s="16" t="s">
        <v>25</v>
      </c>
      <c r="Q290" s="150">
        <v>0</v>
      </c>
      <c r="R290" s="150">
        <v>0</v>
      </c>
      <c r="S290" s="152" t="e">
        <v>#DIV/0!</v>
      </c>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50">
        <f t="shared" ref="AX290:AX348" ca="1" si="758">SUMIF($BA$8:$CE$9,$O$5,$BA290:$CE290)</f>
        <v>0</v>
      </c>
      <c r="AY290" s="150">
        <f>SUM(BA291:CE291)</f>
        <v>0</v>
      </c>
      <c r="AZ290" s="152" t="e">
        <f ca="1">AY290/AX290</f>
        <v>#DIV/0!</v>
      </c>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50">
        <f t="shared" ref="CF290" si="759">SUM(CI290:DM290)</f>
        <v>0</v>
      </c>
      <c r="CG290" s="150">
        <f>SUM(CI291:DM291)</f>
        <v>0</v>
      </c>
      <c r="CH290" s="152" t="e">
        <f>CG290/CF290</f>
        <v>#DIV/0!</v>
      </c>
      <c r="CI290" s="129"/>
      <c r="CJ290" s="129"/>
      <c r="CK290" s="129"/>
      <c r="CL290" s="129"/>
      <c r="CM290" s="129"/>
      <c r="CN290" s="129"/>
      <c r="CO290" s="129"/>
      <c r="CP290" s="129"/>
      <c r="CQ290" s="129"/>
      <c r="CR290" s="129"/>
      <c r="CS290" s="129"/>
      <c r="CT290" s="129"/>
      <c r="CU290" s="129"/>
      <c r="CV290" s="129"/>
      <c r="CW290" s="129"/>
      <c r="CX290" s="129"/>
      <c r="CY290" s="129"/>
      <c r="CZ290" s="129"/>
      <c r="DA290" s="129"/>
      <c r="DB290" s="129"/>
      <c r="DC290" s="129"/>
      <c r="DD290" s="129"/>
      <c r="DE290" s="129"/>
      <c r="DF290" s="129"/>
      <c r="DG290" s="129"/>
      <c r="DH290" s="129"/>
      <c r="DI290" s="129"/>
      <c r="DJ290" s="129"/>
      <c r="DK290" s="129"/>
      <c r="DL290" s="129"/>
      <c r="DM290" s="129"/>
      <c r="DN290" s="150">
        <f t="shared" ref="DN290" si="760">SUM(DQ290:ER290)</f>
        <v>0</v>
      </c>
      <c r="DO290" s="150">
        <f>SUM(DQ291:ER291)</f>
        <v>0</v>
      </c>
      <c r="DP290" s="152" t="e">
        <f t="shared" si="754"/>
        <v>#DIV/0!</v>
      </c>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c r="EP290" s="16"/>
      <c r="EQ290" s="16"/>
      <c r="ER290" s="16"/>
      <c r="ES290" s="150">
        <f t="shared" ca="1" si="625"/>
        <v>0</v>
      </c>
      <c r="ET290" s="150">
        <f t="shared" si="626"/>
        <v>0</v>
      </c>
      <c r="EU290" s="152" t="e">
        <f t="shared" ca="1" si="627"/>
        <v>#DIV/0!</v>
      </c>
      <c r="EV290" s="16"/>
      <c r="EW290" s="67"/>
      <c r="EX290" s="16"/>
      <c r="EY290" s="16"/>
      <c r="EZ290" s="16"/>
      <c r="FA290" s="16"/>
      <c r="FB290" s="16"/>
      <c r="FC290" s="16"/>
      <c r="FD290" s="16"/>
      <c r="FE290" s="16"/>
      <c r="FF290" s="16"/>
      <c r="FG290" s="16"/>
      <c r="FH290" s="16"/>
      <c r="FI290" s="16"/>
      <c r="FJ290" s="16"/>
      <c r="FK290" s="16"/>
      <c r="FL290" s="16"/>
      <c r="FM290" s="16"/>
      <c r="FN290" s="16"/>
      <c r="FO290" s="16"/>
      <c r="FP290" s="16"/>
      <c r="FQ290" s="16"/>
      <c r="FR290" s="16"/>
      <c r="FS290" s="16"/>
      <c r="FT290" s="16"/>
      <c r="FU290" s="16"/>
      <c r="FV290" s="16"/>
      <c r="FW290" s="16"/>
      <c r="FX290" s="16"/>
      <c r="FY290" s="16"/>
      <c r="FZ290" s="16"/>
      <c r="GA290" s="150">
        <f t="shared" ref="GA290" ca="1" si="761">SUMIF($GD$8:$HG$9,$O$5,GD290:HG290)</f>
        <v>0</v>
      </c>
      <c r="GB290" s="150">
        <f t="shared" ref="GB290" si="762">SUM(GD291:HG291)</f>
        <v>0</v>
      </c>
      <c r="GC290" s="152" t="e">
        <f t="shared" ref="GC290" ca="1" si="763">GB290/GA290</f>
        <v>#DIV/0!</v>
      </c>
      <c r="GD290" s="16"/>
      <c r="GE290" s="16"/>
      <c r="GF290" s="16"/>
      <c r="GG290" s="16"/>
      <c r="GH290" s="16"/>
      <c r="GI290" s="16"/>
      <c r="GJ290" s="16"/>
      <c r="GK290" s="16"/>
      <c r="GL290" s="16"/>
      <c r="GM290" s="16"/>
      <c r="GN290" s="16"/>
      <c r="GO290" s="16"/>
      <c r="GP290" s="16"/>
      <c r="GQ290" s="16"/>
      <c r="GR290" s="16"/>
      <c r="GS290" s="16"/>
      <c r="GT290" s="16"/>
      <c r="GU290" s="16"/>
      <c r="GV290" s="16"/>
      <c r="GW290" s="16"/>
      <c r="GX290" s="16"/>
      <c r="GY290" s="16"/>
      <c r="GZ290" s="16"/>
      <c r="HA290" s="16"/>
      <c r="HB290" s="16"/>
      <c r="HC290" s="16"/>
      <c r="HD290" s="16"/>
      <c r="HE290" s="16"/>
      <c r="HF290" s="16"/>
      <c r="HG290" s="16"/>
      <c r="HH290" s="150"/>
      <c r="HI290" s="150">
        <v>0</v>
      </c>
      <c r="HJ290" s="152" t="e">
        <v>#DIV/0!</v>
      </c>
      <c r="HK290" s="16"/>
      <c r="HL290" s="16"/>
      <c r="HM290" s="16"/>
      <c r="HN290" s="16"/>
      <c r="HO290" s="16"/>
      <c r="HP290" s="16"/>
      <c r="HQ290" s="16"/>
      <c r="HR290" s="16"/>
      <c r="HS290" s="16"/>
      <c r="HT290" s="16"/>
      <c r="HU290" s="16"/>
      <c r="HV290" s="16"/>
      <c r="HW290" s="16"/>
      <c r="HX290" s="16"/>
      <c r="HY290" s="16"/>
      <c r="HZ290" s="16"/>
      <c r="IA290" s="16"/>
      <c r="IB290" s="16"/>
      <c r="IC290" s="16"/>
      <c r="ID290" s="16"/>
      <c r="IE290" s="16"/>
      <c r="IF290" s="16"/>
      <c r="IG290" s="16"/>
      <c r="IH290" s="16"/>
      <c r="II290" s="16"/>
      <c r="IJ290" s="16"/>
      <c r="IK290" s="16"/>
      <c r="IL290" s="16"/>
      <c r="IM290" s="16"/>
      <c r="IN290" s="16"/>
      <c r="IO290" s="16"/>
      <c r="IP290" s="150"/>
      <c r="IQ290" s="150">
        <v>0</v>
      </c>
      <c r="IR290" s="152" t="e">
        <v>#DIV/0!</v>
      </c>
      <c r="IS290" s="16"/>
      <c r="IT290" s="16"/>
      <c r="IU290" s="16"/>
      <c r="IV290" s="16"/>
      <c r="IW290" s="16"/>
      <c r="IX290" s="16"/>
      <c r="IY290" s="16"/>
      <c r="IZ290" s="16"/>
      <c r="JA290" s="16"/>
      <c r="JB290" s="16"/>
      <c r="JC290" s="16"/>
      <c r="JD290" s="16"/>
      <c r="JE290" s="16"/>
      <c r="JF290" s="16"/>
      <c r="JG290" s="16"/>
      <c r="JH290" s="16"/>
      <c r="JI290" s="16"/>
      <c r="JJ290" s="16"/>
      <c r="JK290" s="16"/>
      <c r="JL290" s="16"/>
      <c r="JM290" s="16"/>
      <c r="JN290" s="16"/>
      <c r="JO290" s="16"/>
      <c r="JP290" s="16"/>
      <c r="JQ290" s="16"/>
      <c r="JR290" s="16"/>
      <c r="JS290" s="16"/>
      <c r="JT290" s="16"/>
      <c r="JU290" s="23"/>
      <c r="JV290" s="16"/>
      <c r="JW290" s="150"/>
      <c r="JX290" s="150">
        <v>0</v>
      </c>
      <c r="JY290" s="152" t="e">
        <v>#DIV/0!</v>
      </c>
      <c r="JZ290" s="16"/>
      <c r="KA290" s="16"/>
      <c r="KB290" s="16"/>
      <c r="KC290" s="16"/>
      <c r="KD290" s="16"/>
      <c r="KE290" s="16"/>
      <c r="KF290" s="16"/>
      <c r="KG290" s="16"/>
      <c r="KH290" s="16"/>
      <c r="KI290" s="16"/>
      <c r="KJ290" s="16"/>
      <c r="KK290" s="16"/>
      <c r="KL290" s="16"/>
      <c r="KM290" s="16"/>
      <c r="KN290" s="16"/>
      <c r="KO290" s="16"/>
      <c r="KP290" s="16"/>
      <c r="KQ290" s="16"/>
      <c r="KR290" s="16"/>
      <c r="KS290" s="16"/>
      <c r="KT290" s="16"/>
      <c r="KU290" s="16"/>
      <c r="KV290" s="16"/>
      <c r="KW290" s="16"/>
      <c r="KX290" s="16"/>
      <c r="KY290" s="16"/>
      <c r="KZ290" s="16"/>
      <c r="LA290" s="16"/>
      <c r="LB290" s="16"/>
      <c r="LC290" s="16"/>
      <c r="LD290" s="16"/>
      <c r="LE290" s="150"/>
      <c r="LF290" s="150">
        <v>0</v>
      </c>
      <c r="LG290" s="152" t="e">
        <v>#DIV/0!</v>
      </c>
      <c r="LH290" s="16"/>
      <c r="LI290" s="16"/>
      <c r="LJ290" s="16"/>
      <c r="LK290" s="16"/>
      <c r="LL290" s="16"/>
      <c r="LM290" s="16"/>
      <c r="LN290" s="16"/>
      <c r="LO290" s="16"/>
      <c r="LP290" s="16"/>
      <c r="LQ290" s="16"/>
      <c r="LR290" s="16"/>
      <c r="LS290" s="16"/>
      <c r="LT290" s="16"/>
      <c r="LU290" s="16"/>
      <c r="LV290" s="16"/>
      <c r="LW290" s="16"/>
      <c r="LX290" s="16"/>
      <c r="LY290" s="16"/>
      <c r="LZ290" s="16"/>
      <c r="MA290" s="16"/>
      <c r="MB290" s="16"/>
      <c r="MC290" s="16"/>
      <c r="MD290" s="16"/>
      <c r="ME290" s="16"/>
      <c r="MF290" s="16"/>
      <c r="MG290" s="16"/>
      <c r="MH290" s="16"/>
      <c r="MI290" s="16"/>
      <c r="MJ290" s="16"/>
      <c r="MK290" s="16"/>
      <c r="ML290" s="16"/>
    </row>
    <row r="291" spans="1:350" ht="13.9" hidden="1" customHeight="1" outlineLevel="2" x14ac:dyDescent="0.2">
      <c r="A291" s="227"/>
      <c r="B291" s="219"/>
      <c r="C291" s="215"/>
      <c r="D291" s="284"/>
      <c r="E291" s="176"/>
      <c r="F291" s="176"/>
      <c r="G291" s="176"/>
      <c r="H291" s="171"/>
      <c r="I291" s="171"/>
      <c r="J291" s="213"/>
      <c r="K291" s="213"/>
      <c r="L291" s="173"/>
      <c r="M291" s="173"/>
      <c r="N291" s="184"/>
      <c r="O291" s="157"/>
      <c r="P291" s="17" t="s">
        <v>26</v>
      </c>
      <c r="Q291" s="151"/>
      <c r="R291" s="151"/>
      <c r="S291" s="153"/>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151"/>
      <c r="AY291" s="151"/>
      <c r="AZ291" s="153"/>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151"/>
      <c r="CG291" s="151"/>
      <c r="CH291" s="153"/>
      <c r="CI291" s="141"/>
      <c r="CJ291" s="141"/>
      <c r="CK291" s="141"/>
      <c r="CL291" s="141"/>
      <c r="CM291" s="141"/>
      <c r="CN291" s="141"/>
      <c r="CO291" s="141"/>
      <c r="CP291" s="141"/>
      <c r="CQ291" s="141"/>
      <c r="CR291" s="141"/>
      <c r="CS291" s="141"/>
      <c r="CT291" s="141"/>
      <c r="CU291" s="141"/>
      <c r="CV291" s="141"/>
      <c r="CW291" s="141"/>
      <c r="CX291" s="141"/>
      <c r="CY291" s="141"/>
      <c r="CZ291" s="141"/>
      <c r="DA291" s="141"/>
      <c r="DB291" s="141"/>
      <c r="DC291" s="141"/>
      <c r="DD291" s="141"/>
      <c r="DE291" s="141"/>
      <c r="DF291" s="141"/>
      <c r="DG291" s="141"/>
      <c r="DH291" s="141"/>
      <c r="DI291" s="141"/>
      <c r="DJ291" s="141"/>
      <c r="DK291" s="141"/>
      <c r="DL291" s="141"/>
      <c r="DM291" s="141"/>
      <c r="DN291" s="151"/>
      <c r="DO291" s="151"/>
      <c r="DP291" s="153"/>
      <c r="DQ291" s="24"/>
      <c r="DR291" s="24"/>
      <c r="DS291" s="24"/>
      <c r="DT291" s="24"/>
      <c r="DU291" s="24"/>
      <c r="DV291" s="24"/>
      <c r="DW291" s="24"/>
      <c r="DX291" s="24"/>
      <c r="DY291" s="24"/>
      <c r="DZ291" s="24"/>
      <c r="EA291" s="24"/>
      <c r="EB291" s="24"/>
      <c r="EC291" s="24"/>
      <c r="ED291" s="24"/>
      <c r="EE291" s="24"/>
      <c r="EF291" s="24"/>
      <c r="EG291" s="24"/>
      <c r="EH291" s="24"/>
      <c r="EI291" s="24"/>
      <c r="EJ291" s="24"/>
      <c r="EK291" s="24"/>
      <c r="EL291" s="24"/>
      <c r="EM291" s="24"/>
      <c r="EN291" s="24"/>
      <c r="EO291" s="24"/>
      <c r="EP291" s="24"/>
      <c r="EQ291" s="24"/>
      <c r="ER291" s="24"/>
      <c r="ES291" s="151"/>
      <c r="ET291" s="151"/>
      <c r="EU291" s="153"/>
      <c r="EV291" s="24"/>
      <c r="EW291" s="125"/>
      <c r="EX291" s="24"/>
      <c r="EY291" s="24"/>
      <c r="EZ291" s="24"/>
      <c r="FA291" s="24"/>
      <c r="FB291" s="24"/>
      <c r="FC291" s="24"/>
      <c r="FD291" s="24"/>
      <c r="FE291" s="24"/>
      <c r="FF291" s="24"/>
      <c r="FG291" s="24"/>
      <c r="FH291" s="24"/>
      <c r="FI291" s="24"/>
      <c r="FJ291" s="24"/>
      <c r="FK291" s="24"/>
      <c r="FL291" s="24"/>
      <c r="FM291" s="24"/>
      <c r="FN291" s="24"/>
      <c r="FO291" s="24"/>
      <c r="FP291" s="24"/>
      <c r="FQ291" s="24"/>
      <c r="FR291" s="24"/>
      <c r="FS291" s="24"/>
      <c r="FT291" s="24"/>
      <c r="FU291" s="24"/>
      <c r="FV291" s="24"/>
      <c r="FW291" s="24"/>
      <c r="FX291" s="24"/>
      <c r="FY291" s="24"/>
      <c r="FZ291" s="24"/>
      <c r="GA291" s="151"/>
      <c r="GB291" s="151"/>
      <c r="GC291" s="153"/>
      <c r="GD291" s="24"/>
      <c r="GE291" s="24"/>
      <c r="GF291" s="24"/>
      <c r="GG291" s="24"/>
      <c r="GH291" s="24"/>
      <c r="GI291" s="24"/>
      <c r="GJ291" s="24"/>
      <c r="GK291" s="24"/>
      <c r="GL291" s="24"/>
      <c r="GM291" s="24"/>
      <c r="GN291" s="24"/>
      <c r="GO291" s="24"/>
      <c r="GP291" s="24"/>
      <c r="GQ291" s="24"/>
      <c r="GR291" s="24"/>
      <c r="GS291" s="24"/>
      <c r="GT291" s="24"/>
      <c r="GU291" s="24"/>
      <c r="GV291" s="24"/>
      <c r="GW291" s="24"/>
      <c r="GX291" s="24"/>
      <c r="GY291" s="24"/>
      <c r="GZ291" s="24"/>
      <c r="HA291" s="24"/>
      <c r="HB291" s="24"/>
      <c r="HC291" s="24"/>
      <c r="HD291" s="24"/>
      <c r="HE291" s="24"/>
      <c r="HF291" s="24"/>
      <c r="HG291" s="24"/>
      <c r="HH291" s="151"/>
      <c r="HI291" s="151"/>
      <c r="HJ291" s="153"/>
      <c r="HK291" s="24"/>
      <c r="HL291" s="24"/>
      <c r="HM291" s="24"/>
      <c r="HN291" s="24"/>
      <c r="HO291" s="24"/>
      <c r="HP291" s="24"/>
      <c r="HQ291" s="24"/>
      <c r="HR291" s="24"/>
      <c r="HS291" s="24"/>
      <c r="HT291" s="24"/>
      <c r="HU291" s="24"/>
      <c r="HV291" s="24"/>
      <c r="HW291" s="24"/>
      <c r="HX291" s="24"/>
      <c r="HY291" s="24"/>
      <c r="HZ291" s="24"/>
      <c r="IA291" s="24"/>
      <c r="IB291" s="24"/>
      <c r="IC291" s="24"/>
      <c r="ID291" s="24"/>
      <c r="IE291" s="24"/>
      <c r="IF291" s="24"/>
      <c r="IG291" s="24"/>
      <c r="IH291" s="24"/>
      <c r="II291" s="24"/>
      <c r="IJ291" s="24"/>
      <c r="IK291" s="24"/>
      <c r="IL291" s="24"/>
      <c r="IM291" s="24"/>
      <c r="IN291" s="24"/>
      <c r="IO291" s="24"/>
      <c r="IP291" s="151"/>
      <c r="IQ291" s="151"/>
      <c r="IR291" s="153"/>
      <c r="IS291" s="24"/>
      <c r="IT291" s="24"/>
      <c r="IU291" s="24"/>
      <c r="IV291" s="24"/>
      <c r="IW291" s="24"/>
      <c r="IX291" s="24"/>
      <c r="IY291" s="24"/>
      <c r="IZ291" s="24"/>
      <c r="JA291" s="24"/>
      <c r="JB291" s="24"/>
      <c r="JC291" s="24"/>
      <c r="JD291" s="24"/>
      <c r="JE291" s="24"/>
      <c r="JF291" s="24"/>
      <c r="JG291" s="24"/>
      <c r="JH291" s="24"/>
      <c r="JI291" s="24"/>
      <c r="JJ291" s="24"/>
      <c r="JK291" s="24"/>
      <c r="JL291" s="24"/>
      <c r="JM291" s="24"/>
      <c r="JN291" s="24"/>
      <c r="JO291" s="24"/>
      <c r="JP291" s="24"/>
      <c r="JQ291" s="24"/>
      <c r="JR291" s="24"/>
      <c r="JS291" s="24"/>
      <c r="JT291" s="24"/>
      <c r="JU291" s="25"/>
      <c r="JV291" s="24"/>
      <c r="JW291" s="151"/>
      <c r="JX291" s="151"/>
      <c r="JY291" s="153"/>
      <c r="JZ291" s="24"/>
      <c r="KA291" s="24"/>
      <c r="KB291" s="24"/>
      <c r="KC291" s="24"/>
      <c r="KD291" s="24"/>
      <c r="KE291" s="24"/>
      <c r="KF291" s="24"/>
      <c r="KG291" s="24"/>
      <c r="KH291" s="24"/>
      <c r="KI291" s="24"/>
      <c r="KJ291" s="24"/>
      <c r="KK291" s="24"/>
      <c r="KL291" s="24"/>
      <c r="KM291" s="24"/>
      <c r="KN291" s="24"/>
      <c r="KO291" s="24"/>
      <c r="KP291" s="24"/>
      <c r="KQ291" s="24"/>
      <c r="KR291" s="24"/>
      <c r="KS291" s="24"/>
      <c r="KT291" s="24"/>
      <c r="KU291" s="24"/>
      <c r="KV291" s="24"/>
      <c r="KW291" s="24"/>
      <c r="KX291" s="24"/>
      <c r="KY291" s="24"/>
      <c r="KZ291" s="24"/>
      <c r="LA291" s="24"/>
      <c r="LB291" s="24"/>
      <c r="LC291" s="24"/>
      <c r="LD291" s="24"/>
      <c r="LE291" s="151"/>
      <c r="LF291" s="151"/>
      <c r="LG291" s="153"/>
      <c r="LH291" s="24"/>
      <c r="LI291" s="24"/>
      <c r="LJ291" s="24"/>
      <c r="LK291" s="24"/>
      <c r="LL291" s="24"/>
      <c r="LM291" s="24"/>
      <c r="LN291" s="24"/>
      <c r="LO291" s="24"/>
      <c r="LP291" s="24"/>
      <c r="LQ291" s="24"/>
      <c r="LR291" s="24"/>
      <c r="LS291" s="24"/>
      <c r="LT291" s="24"/>
      <c r="LU291" s="24"/>
      <c r="LV291" s="24"/>
      <c r="LW291" s="24"/>
      <c r="LX291" s="24"/>
      <c r="LY291" s="24"/>
      <c r="LZ291" s="24"/>
      <c r="MA291" s="24"/>
      <c r="MB291" s="24"/>
      <c r="MC291" s="24"/>
      <c r="MD291" s="24"/>
      <c r="ME291" s="24"/>
      <c r="MF291" s="24"/>
      <c r="MG291" s="24"/>
      <c r="MH291" s="24"/>
      <c r="MI291" s="24"/>
      <c r="MJ291" s="24"/>
      <c r="MK291" s="24"/>
      <c r="ML291" s="24"/>
    </row>
    <row r="292" spans="1:350" ht="13.9" hidden="1" customHeight="1" outlineLevel="2" x14ac:dyDescent="0.2">
      <c r="A292" s="226" t="s">
        <v>223</v>
      </c>
      <c r="B292" s="218" t="s">
        <v>115</v>
      </c>
      <c r="C292" s="214" t="s">
        <v>99</v>
      </c>
      <c r="D292" s="216">
        <v>2</v>
      </c>
      <c r="E292" s="175">
        <v>2</v>
      </c>
      <c r="F292" s="175">
        <f>D292-E292</f>
        <v>0</v>
      </c>
      <c r="G292" s="175" t="s">
        <v>898</v>
      </c>
      <c r="H292" s="170" t="s">
        <v>926</v>
      </c>
      <c r="I292" s="170" t="s">
        <v>928</v>
      </c>
      <c r="J292" s="212">
        <f ca="1">E292+Q292+AX292+CF292+DN292+ES292+GA292+HH292+IP292+JW292+LE292</f>
        <v>2</v>
      </c>
      <c r="K292" s="212">
        <f>E292+R292+AY292+CG292+DO292+ET292+GB292+HI292+IQ292+JX292+LF292</f>
        <v>2</v>
      </c>
      <c r="L292" s="172">
        <f ca="1">K292/J292</f>
        <v>1</v>
      </c>
      <c r="M292" s="172">
        <f>K292/D292</f>
        <v>1</v>
      </c>
      <c r="N292" s="183">
        <f ca="1">SUMIF($EV$8:$FZ$9,$O$5,$EV293:$FZ293)-SUMIF($EV$8:$FZ$9,$Q$5,$EV293:$FZ293)</f>
        <v>0</v>
      </c>
      <c r="O292" s="156"/>
      <c r="P292" s="16" t="s">
        <v>25</v>
      </c>
      <c r="Q292" s="150">
        <v>0</v>
      </c>
      <c r="R292" s="150">
        <v>0</v>
      </c>
      <c r="S292" s="152" t="e">
        <v>#DIV/0!</v>
      </c>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50">
        <f t="shared" ca="1" si="758"/>
        <v>0</v>
      </c>
      <c r="AY292" s="150">
        <f>SUM(BA293:CE293)</f>
        <v>0</v>
      </c>
      <c r="AZ292" s="152" t="e">
        <f ca="1">AY292/AX292</f>
        <v>#DIV/0!</v>
      </c>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50">
        <f t="shared" ref="CF292" si="764">SUM(CI292:DM292)</f>
        <v>0</v>
      </c>
      <c r="CG292" s="150">
        <f>SUM(CI293:DM293)</f>
        <v>0</v>
      </c>
      <c r="CH292" s="152" t="e">
        <f>CG292/CF292</f>
        <v>#DIV/0!</v>
      </c>
      <c r="CI292" s="129"/>
      <c r="CJ292" s="129"/>
      <c r="CK292" s="129"/>
      <c r="CL292" s="129"/>
      <c r="CM292" s="129"/>
      <c r="CN292" s="129"/>
      <c r="CO292" s="129"/>
      <c r="CP292" s="129"/>
      <c r="CQ292" s="129"/>
      <c r="CR292" s="129"/>
      <c r="CS292" s="129"/>
      <c r="CT292" s="129"/>
      <c r="CU292" s="129"/>
      <c r="CV292" s="129"/>
      <c r="CW292" s="129"/>
      <c r="CX292" s="129"/>
      <c r="CY292" s="129"/>
      <c r="CZ292" s="129"/>
      <c r="DA292" s="129"/>
      <c r="DB292" s="129"/>
      <c r="DC292" s="129"/>
      <c r="DD292" s="129"/>
      <c r="DE292" s="129"/>
      <c r="DF292" s="129"/>
      <c r="DG292" s="129"/>
      <c r="DH292" s="129"/>
      <c r="DI292" s="129"/>
      <c r="DJ292" s="129"/>
      <c r="DK292" s="129"/>
      <c r="DL292" s="129"/>
      <c r="DM292" s="129"/>
      <c r="DN292" s="150">
        <f t="shared" ref="DN292" si="765">SUM(DQ292:ER292)</f>
        <v>0</v>
      </c>
      <c r="DO292" s="150">
        <f>SUM(DQ293:ER293)</f>
        <v>0</v>
      </c>
      <c r="DP292" s="152" t="e">
        <f t="shared" si="754"/>
        <v>#DIV/0!</v>
      </c>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c r="EP292" s="16"/>
      <c r="EQ292" s="16"/>
      <c r="ER292" s="16"/>
      <c r="ES292" s="150">
        <f t="shared" ref="ES292:ES348" ca="1" si="766">SUMIF($EV$8:$FZ$9,$O$5,EV292:FZ292)</f>
        <v>0</v>
      </c>
      <c r="ET292" s="150">
        <f t="shared" si="626"/>
        <v>0</v>
      </c>
      <c r="EU292" s="152" t="e">
        <f t="shared" ca="1" si="627"/>
        <v>#DIV/0!</v>
      </c>
      <c r="EV292" s="16"/>
      <c r="EW292" s="67"/>
      <c r="EX292" s="16"/>
      <c r="EY292" s="16"/>
      <c r="EZ292" s="16"/>
      <c r="FA292" s="16"/>
      <c r="FB292" s="16"/>
      <c r="FC292" s="16"/>
      <c r="FD292" s="16"/>
      <c r="FE292" s="16"/>
      <c r="FF292" s="16"/>
      <c r="FG292" s="16"/>
      <c r="FH292" s="16"/>
      <c r="FI292" s="16"/>
      <c r="FJ292" s="16"/>
      <c r="FK292" s="16"/>
      <c r="FL292" s="16"/>
      <c r="FM292" s="16"/>
      <c r="FN292" s="16"/>
      <c r="FO292" s="16"/>
      <c r="FP292" s="16"/>
      <c r="FQ292" s="16"/>
      <c r="FR292" s="16"/>
      <c r="FS292" s="16"/>
      <c r="FT292" s="16"/>
      <c r="FU292" s="16"/>
      <c r="FV292" s="16"/>
      <c r="FW292" s="16"/>
      <c r="FX292" s="16"/>
      <c r="FY292" s="16"/>
      <c r="FZ292" s="16"/>
      <c r="GA292" s="150">
        <f t="shared" ref="GA292" ca="1" si="767">SUMIF($GD$8:$HG$9,$O$5,GD292:HG292)</f>
        <v>0</v>
      </c>
      <c r="GB292" s="150">
        <f t="shared" ref="GB292" si="768">SUM(GD293:HG293)</f>
        <v>0</v>
      </c>
      <c r="GC292" s="152" t="e">
        <f t="shared" ref="GC292" ca="1" si="769">GB292/GA292</f>
        <v>#DIV/0!</v>
      </c>
      <c r="GD292" s="16"/>
      <c r="GE292" s="16"/>
      <c r="GF292" s="16"/>
      <c r="GG292" s="16"/>
      <c r="GH292" s="16"/>
      <c r="GI292" s="16"/>
      <c r="GJ292" s="16"/>
      <c r="GK292" s="16"/>
      <c r="GL292" s="16"/>
      <c r="GM292" s="16"/>
      <c r="GN292" s="16"/>
      <c r="GO292" s="16"/>
      <c r="GP292" s="16"/>
      <c r="GQ292" s="16"/>
      <c r="GR292" s="16"/>
      <c r="GS292" s="16"/>
      <c r="GT292" s="16"/>
      <c r="GU292" s="16"/>
      <c r="GV292" s="16"/>
      <c r="GW292" s="16"/>
      <c r="GX292" s="16"/>
      <c r="GY292" s="16"/>
      <c r="GZ292" s="16"/>
      <c r="HA292" s="16"/>
      <c r="HB292" s="16"/>
      <c r="HC292" s="16"/>
      <c r="HD292" s="16"/>
      <c r="HE292" s="16"/>
      <c r="HF292" s="16"/>
      <c r="HG292" s="16"/>
      <c r="HH292" s="150"/>
      <c r="HI292" s="150">
        <v>0</v>
      </c>
      <c r="HJ292" s="152" t="e">
        <v>#DIV/0!</v>
      </c>
      <c r="HK292" s="16"/>
      <c r="HL292" s="16"/>
      <c r="HM292" s="16"/>
      <c r="HN292" s="16"/>
      <c r="HO292" s="16"/>
      <c r="HP292" s="16"/>
      <c r="HQ292" s="16"/>
      <c r="HR292" s="16"/>
      <c r="HS292" s="16"/>
      <c r="HT292" s="16"/>
      <c r="HU292" s="16"/>
      <c r="HV292" s="16"/>
      <c r="HW292" s="16"/>
      <c r="HX292" s="16"/>
      <c r="HY292" s="16"/>
      <c r="HZ292" s="16"/>
      <c r="IA292" s="16"/>
      <c r="IB292" s="16"/>
      <c r="IC292" s="16"/>
      <c r="ID292" s="16"/>
      <c r="IE292" s="16"/>
      <c r="IF292" s="16"/>
      <c r="IG292" s="16"/>
      <c r="IH292" s="16"/>
      <c r="II292" s="16"/>
      <c r="IJ292" s="16"/>
      <c r="IK292" s="16"/>
      <c r="IL292" s="16"/>
      <c r="IM292" s="16"/>
      <c r="IN292" s="16"/>
      <c r="IO292" s="16"/>
      <c r="IP292" s="150"/>
      <c r="IQ292" s="150">
        <v>0</v>
      </c>
      <c r="IR292" s="152" t="e">
        <v>#DIV/0!</v>
      </c>
      <c r="IS292" s="16"/>
      <c r="IT292" s="16"/>
      <c r="IU292" s="16"/>
      <c r="IV292" s="16"/>
      <c r="IW292" s="16"/>
      <c r="IX292" s="16"/>
      <c r="IY292" s="16"/>
      <c r="IZ292" s="16"/>
      <c r="JA292" s="16"/>
      <c r="JB292" s="16"/>
      <c r="JC292" s="16"/>
      <c r="JD292" s="16"/>
      <c r="JE292" s="16"/>
      <c r="JF292" s="16"/>
      <c r="JG292" s="16"/>
      <c r="JH292" s="16"/>
      <c r="JI292" s="16"/>
      <c r="JJ292" s="16"/>
      <c r="JK292" s="16"/>
      <c r="JL292" s="16"/>
      <c r="JM292" s="16"/>
      <c r="JN292" s="16"/>
      <c r="JO292" s="16"/>
      <c r="JP292" s="16"/>
      <c r="JQ292" s="16"/>
      <c r="JR292" s="16"/>
      <c r="JS292" s="16"/>
      <c r="JT292" s="16"/>
      <c r="JU292" s="23"/>
      <c r="JV292" s="16"/>
      <c r="JW292" s="150"/>
      <c r="JX292" s="150">
        <v>0</v>
      </c>
      <c r="JY292" s="152" t="e">
        <v>#DIV/0!</v>
      </c>
      <c r="JZ292" s="16"/>
      <c r="KA292" s="16"/>
      <c r="KB292" s="16"/>
      <c r="KC292" s="16"/>
      <c r="KD292" s="16"/>
      <c r="KE292" s="16"/>
      <c r="KF292" s="16"/>
      <c r="KG292" s="16"/>
      <c r="KH292" s="16"/>
      <c r="KI292" s="16"/>
      <c r="KJ292" s="16"/>
      <c r="KK292" s="16"/>
      <c r="KL292" s="16"/>
      <c r="KM292" s="16"/>
      <c r="KN292" s="16"/>
      <c r="KO292" s="16"/>
      <c r="KP292" s="16"/>
      <c r="KQ292" s="16"/>
      <c r="KR292" s="16"/>
      <c r="KS292" s="16"/>
      <c r="KT292" s="16"/>
      <c r="KU292" s="16"/>
      <c r="KV292" s="16"/>
      <c r="KW292" s="16"/>
      <c r="KX292" s="16"/>
      <c r="KY292" s="16"/>
      <c r="KZ292" s="16"/>
      <c r="LA292" s="16"/>
      <c r="LB292" s="16"/>
      <c r="LC292" s="16"/>
      <c r="LD292" s="16"/>
      <c r="LE292" s="150"/>
      <c r="LF292" s="150">
        <v>0</v>
      </c>
      <c r="LG292" s="152" t="e">
        <v>#DIV/0!</v>
      </c>
      <c r="LH292" s="16"/>
      <c r="LI292" s="16"/>
      <c r="LJ292" s="16"/>
      <c r="LK292" s="16"/>
      <c r="LL292" s="16"/>
      <c r="LM292" s="16"/>
      <c r="LN292" s="16"/>
      <c r="LO292" s="16"/>
      <c r="LP292" s="16"/>
      <c r="LQ292" s="16"/>
      <c r="LR292" s="16"/>
      <c r="LS292" s="16"/>
      <c r="LT292" s="16"/>
      <c r="LU292" s="16"/>
      <c r="LV292" s="16"/>
      <c r="LW292" s="16"/>
      <c r="LX292" s="16"/>
      <c r="LY292" s="16"/>
      <c r="LZ292" s="16"/>
      <c r="MA292" s="16"/>
      <c r="MB292" s="16"/>
      <c r="MC292" s="16"/>
      <c r="MD292" s="16"/>
      <c r="ME292" s="16"/>
      <c r="MF292" s="16"/>
      <c r="MG292" s="16"/>
      <c r="MH292" s="16"/>
      <c r="MI292" s="16"/>
      <c r="MJ292" s="16"/>
      <c r="MK292" s="16"/>
      <c r="ML292" s="16"/>
    </row>
    <row r="293" spans="1:350" ht="13.9" hidden="1" customHeight="1" outlineLevel="2" x14ac:dyDescent="0.2">
      <c r="A293" s="227"/>
      <c r="B293" s="219"/>
      <c r="C293" s="215"/>
      <c r="D293" s="217"/>
      <c r="E293" s="176"/>
      <c r="F293" s="176"/>
      <c r="G293" s="176"/>
      <c r="H293" s="171"/>
      <c r="I293" s="171"/>
      <c r="J293" s="213"/>
      <c r="K293" s="213"/>
      <c r="L293" s="173"/>
      <c r="M293" s="173"/>
      <c r="N293" s="184"/>
      <c r="O293" s="157"/>
      <c r="P293" s="17" t="s">
        <v>26</v>
      </c>
      <c r="Q293" s="151"/>
      <c r="R293" s="151"/>
      <c r="S293" s="153"/>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151"/>
      <c r="AY293" s="151"/>
      <c r="AZ293" s="153"/>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151"/>
      <c r="CG293" s="151"/>
      <c r="CH293" s="153"/>
      <c r="CI293" s="141"/>
      <c r="CJ293" s="141"/>
      <c r="CK293" s="141"/>
      <c r="CL293" s="141"/>
      <c r="CM293" s="141"/>
      <c r="CN293" s="141"/>
      <c r="CO293" s="141"/>
      <c r="CP293" s="141"/>
      <c r="CQ293" s="141"/>
      <c r="CR293" s="141"/>
      <c r="CS293" s="141"/>
      <c r="CT293" s="141"/>
      <c r="CU293" s="141"/>
      <c r="CV293" s="141"/>
      <c r="CW293" s="141"/>
      <c r="CX293" s="141"/>
      <c r="CY293" s="141"/>
      <c r="CZ293" s="141"/>
      <c r="DA293" s="141"/>
      <c r="DB293" s="141"/>
      <c r="DC293" s="141"/>
      <c r="DD293" s="141"/>
      <c r="DE293" s="141"/>
      <c r="DF293" s="141"/>
      <c r="DG293" s="141"/>
      <c r="DH293" s="141"/>
      <c r="DI293" s="141"/>
      <c r="DJ293" s="141"/>
      <c r="DK293" s="141"/>
      <c r="DL293" s="141"/>
      <c r="DM293" s="141"/>
      <c r="DN293" s="151"/>
      <c r="DO293" s="151"/>
      <c r="DP293" s="153"/>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151"/>
      <c r="ET293" s="151"/>
      <c r="EU293" s="153"/>
      <c r="EV293" s="24"/>
      <c r="EW293" s="125"/>
      <c r="EX293" s="24"/>
      <c r="EY293" s="24"/>
      <c r="EZ293" s="24"/>
      <c r="FA293" s="24"/>
      <c r="FB293" s="24"/>
      <c r="FC293" s="24"/>
      <c r="FD293" s="24"/>
      <c r="FE293" s="24"/>
      <c r="FF293" s="24"/>
      <c r="FG293" s="24"/>
      <c r="FH293" s="24"/>
      <c r="FI293" s="24"/>
      <c r="FJ293" s="24"/>
      <c r="FK293" s="24"/>
      <c r="FL293" s="24"/>
      <c r="FM293" s="24"/>
      <c r="FN293" s="24"/>
      <c r="FO293" s="24"/>
      <c r="FP293" s="24"/>
      <c r="FQ293" s="24"/>
      <c r="FR293" s="24"/>
      <c r="FS293" s="24"/>
      <c r="FT293" s="24"/>
      <c r="FU293" s="24"/>
      <c r="FV293" s="24"/>
      <c r="FW293" s="24"/>
      <c r="FX293" s="24"/>
      <c r="FY293" s="24"/>
      <c r="FZ293" s="24"/>
      <c r="GA293" s="151"/>
      <c r="GB293" s="151"/>
      <c r="GC293" s="153"/>
      <c r="GD293" s="24"/>
      <c r="GE293" s="24"/>
      <c r="GF293" s="24"/>
      <c r="GG293" s="24"/>
      <c r="GH293" s="24"/>
      <c r="GI293" s="24"/>
      <c r="GJ293" s="24"/>
      <c r="GK293" s="24"/>
      <c r="GL293" s="24"/>
      <c r="GM293" s="24"/>
      <c r="GN293" s="24"/>
      <c r="GO293" s="24"/>
      <c r="GP293" s="24"/>
      <c r="GQ293" s="24"/>
      <c r="GR293" s="24"/>
      <c r="GS293" s="24"/>
      <c r="GT293" s="24"/>
      <c r="GU293" s="24"/>
      <c r="GV293" s="24"/>
      <c r="GW293" s="24"/>
      <c r="GX293" s="24"/>
      <c r="GY293" s="24"/>
      <c r="GZ293" s="24"/>
      <c r="HA293" s="24"/>
      <c r="HB293" s="24"/>
      <c r="HC293" s="24"/>
      <c r="HD293" s="24"/>
      <c r="HE293" s="24"/>
      <c r="HF293" s="24"/>
      <c r="HG293" s="24"/>
      <c r="HH293" s="151"/>
      <c r="HI293" s="151"/>
      <c r="HJ293" s="153"/>
      <c r="HK293" s="24"/>
      <c r="HL293" s="24"/>
      <c r="HM293" s="24"/>
      <c r="HN293" s="24"/>
      <c r="HO293" s="24"/>
      <c r="HP293" s="24"/>
      <c r="HQ293" s="24"/>
      <c r="HR293" s="24"/>
      <c r="HS293" s="24"/>
      <c r="HT293" s="24"/>
      <c r="HU293" s="24"/>
      <c r="HV293" s="24"/>
      <c r="HW293" s="24"/>
      <c r="HX293" s="24"/>
      <c r="HY293" s="24"/>
      <c r="HZ293" s="24"/>
      <c r="IA293" s="24"/>
      <c r="IB293" s="24"/>
      <c r="IC293" s="24"/>
      <c r="ID293" s="24"/>
      <c r="IE293" s="24"/>
      <c r="IF293" s="24"/>
      <c r="IG293" s="24"/>
      <c r="IH293" s="24"/>
      <c r="II293" s="24"/>
      <c r="IJ293" s="24"/>
      <c r="IK293" s="24"/>
      <c r="IL293" s="24"/>
      <c r="IM293" s="24"/>
      <c r="IN293" s="24"/>
      <c r="IO293" s="24"/>
      <c r="IP293" s="151"/>
      <c r="IQ293" s="151"/>
      <c r="IR293" s="153"/>
      <c r="IS293" s="24"/>
      <c r="IT293" s="24"/>
      <c r="IU293" s="24"/>
      <c r="IV293" s="24"/>
      <c r="IW293" s="24"/>
      <c r="IX293" s="24"/>
      <c r="IY293" s="24"/>
      <c r="IZ293" s="24"/>
      <c r="JA293" s="24"/>
      <c r="JB293" s="24"/>
      <c r="JC293" s="24"/>
      <c r="JD293" s="24"/>
      <c r="JE293" s="24"/>
      <c r="JF293" s="24"/>
      <c r="JG293" s="24"/>
      <c r="JH293" s="24"/>
      <c r="JI293" s="24"/>
      <c r="JJ293" s="24"/>
      <c r="JK293" s="24"/>
      <c r="JL293" s="24"/>
      <c r="JM293" s="24"/>
      <c r="JN293" s="24"/>
      <c r="JO293" s="24"/>
      <c r="JP293" s="24"/>
      <c r="JQ293" s="24"/>
      <c r="JR293" s="24"/>
      <c r="JS293" s="24"/>
      <c r="JT293" s="24"/>
      <c r="JU293" s="25"/>
      <c r="JV293" s="24"/>
      <c r="JW293" s="151"/>
      <c r="JX293" s="151"/>
      <c r="JY293" s="153"/>
      <c r="JZ293" s="24"/>
      <c r="KA293" s="24"/>
      <c r="KB293" s="24"/>
      <c r="KC293" s="24"/>
      <c r="KD293" s="24"/>
      <c r="KE293" s="24"/>
      <c r="KF293" s="24"/>
      <c r="KG293" s="24"/>
      <c r="KH293" s="24"/>
      <c r="KI293" s="24"/>
      <c r="KJ293" s="24"/>
      <c r="KK293" s="24"/>
      <c r="KL293" s="24"/>
      <c r="KM293" s="24"/>
      <c r="KN293" s="24"/>
      <c r="KO293" s="24"/>
      <c r="KP293" s="24"/>
      <c r="KQ293" s="24"/>
      <c r="KR293" s="24"/>
      <c r="KS293" s="24"/>
      <c r="KT293" s="24"/>
      <c r="KU293" s="24"/>
      <c r="KV293" s="24"/>
      <c r="KW293" s="24"/>
      <c r="KX293" s="24"/>
      <c r="KY293" s="24"/>
      <c r="KZ293" s="24"/>
      <c r="LA293" s="24"/>
      <c r="LB293" s="24"/>
      <c r="LC293" s="24"/>
      <c r="LD293" s="24"/>
      <c r="LE293" s="151"/>
      <c r="LF293" s="151"/>
      <c r="LG293" s="153"/>
      <c r="LH293" s="24"/>
      <c r="LI293" s="24"/>
      <c r="LJ293" s="24"/>
      <c r="LK293" s="24"/>
      <c r="LL293" s="24"/>
      <c r="LM293" s="24"/>
      <c r="LN293" s="24"/>
      <c r="LO293" s="24"/>
      <c r="LP293" s="24"/>
      <c r="LQ293" s="24"/>
      <c r="LR293" s="24"/>
      <c r="LS293" s="24"/>
      <c r="LT293" s="24"/>
      <c r="LU293" s="24"/>
      <c r="LV293" s="24"/>
      <c r="LW293" s="24"/>
      <c r="LX293" s="24"/>
      <c r="LY293" s="24"/>
      <c r="LZ293" s="24"/>
      <c r="MA293" s="24"/>
      <c r="MB293" s="24"/>
      <c r="MC293" s="24"/>
      <c r="MD293" s="24"/>
      <c r="ME293" s="24"/>
      <c r="MF293" s="24"/>
      <c r="MG293" s="24"/>
      <c r="MH293" s="24"/>
      <c r="MI293" s="24"/>
      <c r="MJ293" s="24"/>
      <c r="MK293" s="24"/>
      <c r="ML293" s="24"/>
    </row>
    <row r="294" spans="1:350" s="41" customFormat="1" ht="14.25" hidden="1" customHeight="1" outlineLevel="2" x14ac:dyDescent="0.25">
      <c r="A294" s="220" t="s">
        <v>69</v>
      </c>
      <c r="B294" s="175" t="s">
        <v>691</v>
      </c>
      <c r="C294" s="175" t="s">
        <v>59</v>
      </c>
      <c r="D294" s="175">
        <v>1</v>
      </c>
      <c r="E294" s="175">
        <v>0</v>
      </c>
      <c r="F294" s="175">
        <f>D294-E294</f>
        <v>1</v>
      </c>
      <c r="G294" s="175" t="s">
        <v>931</v>
      </c>
      <c r="H294" s="170" t="s">
        <v>854</v>
      </c>
      <c r="I294" s="170" t="s">
        <v>867</v>
      </c>
      <c r="J294" s="212">
        <f ca="1">E294+Q294+AX294+CF294+DN294+ES294+GA294+HH294+IP294+JW294+LE294</f>
        <v>1</v>
      </c>
      <c r="K294" s="212">
        <f>E294+R294+AY294+CG294+DO294+ET294+GB294+HI294+IQ294+JX294+LF294</f>
        <v>0</v>
      </c>
      <c r="L294" s="172">
        <f ca="1">K294/J294</f>
        <v>0</v>
      </c>
      <c r="M294" s="172">
        <f>K294/D294</f>
        <v>0</v>
      </c>
      <c r="N294" s="183">
        <f ca="1">SUMIF($EV$8:$FZ$9,$O$5,$EV295:$FZ295)-SUMIF($EV$8:$FZ$9,$Q$5,$EV295:$FZ295)</f>
        <v>0</v>
      </c>
      <c r="O294" s="154"/>
      <c r="P294" s="154"/>
      <c r="Q294" s="150">
        <v>0</v>
      </c>
      <c r="R294" s="150">
        <v>0</v>
      </c>
      <c r="S294" s="152" t="e">
        <v>#DIV/0!</v>
      </c>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c r="AX294" s="150">
        <f t="shared" ca="1" si="758"/>
        <v>0</v>
      </c>
      <c r="AY294" s="150">
        <f>SUM(BA295:CE295)</f>
        <v>0</v>
      </c>
      <c r="AZ294" s="152" t="e">
        <f ca="1">AY294/AX294</f>
        <v>#DIV/0!</v>
      </c>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0">
        <f t="shared" ref="CF294" si="770">SUM(CI294:DM294)</f>
        <v>0</v>
      </c>
      <c r="CG294" s="150">
        <f>SUM(CI295:DM295)</f>
        <v>0</v>
      </c>
      <c r="CH294" s="152" t="e">
        <f>CG294/CF294</f>
        <v>#DIV/0!</v>
      </c>
      <c r="CI294" s="154"/>
      <c r="CJ294" s="154"/>
      <c r="CK294" s="154"/>
      <c r="CL294" s="154"/>
      <c r="CM294" s="154"/>
      <c r="CN294" s="154"/>
      <c r="CO294" s="154"/>
      <c r="CP294" s="154"/>
      <c r="CQ294" s="154"/>
      <c r="CR294" s="154"/>
      <c r="CS294" s="154"/>
      <c r="CT294" s="154"/>
      <c r="CU294" s="154"/>
      <c r="CV294" s="154"/>
      <c r="CW294" s="154"/>
      <c r="CX294" s="154"/>
      <c r="CY294" s="154"/>
      <c r="CZ294" s="154"/>
      <c r="DA294" s="154"/>
      <c r="DB294" s="154"/>
      <c r="DC294" s="154"/>
      <c r="DD294" s="154"/>
      <c r="DE294" s="154"/>
      <c r="DF294" s="154"/>
      <c r="DG294" s="154"/>
      <c r="DH294" s="154"/>
      <c r="DI294" s="154"/>
      <c r="DJ294" s="154"/>
      <c r="DK294" s="154"/>
      <c r="DL294" s="154"/>
      <c r="DM294" s="154"/>
      <c r="DN294" s="150">
        <f t="shared" ref="DN294" si="771">SUM(DQ294:ER294)</f>
        <v>0</v>
      </c>
      <c r="DO294" s="150">
        <f>SUM(DQ295:ER295)</f>
        <v>0</v>
      </c>
      <c r="DP294" s="152" t="e">
        <f t="shared" si="754"/>
        <v>#DIV/0!</v>
      </c>
      <c r="DQ294" s="154"/>
      <c r="DR294" s="154"/>
      <c r="DS294" s="154"/>
      <c r="DT294" s="154"/>
      <c r="DU294" s="154"/>
      <c r="DV294" s="154"/>
      <c r="DW294" s="154"/>
      <c r="DX294" s="154"/>
      <c r="DY294" s="154"/>
      <c r="DZ294" s="154"/>
      <c r="EA294" s="154"/>
      <c r="EB294" s="154"/>
      <c r="EC294" s="154"/>
      <c r="ED294" s="154"/>
      <c r="EE294" s="154"/>
      <c r="EF294" s="154"/>
      <c r="EG294" s="154"/>
      <c r="EH294" s="154"/>
      <c r="EI294" s="154"/>
      <c r="EJ294" s="154"/>
      <c r="EK294" s="154"/>
      <c r="EL294" s="154"/>
      <c r="EM294" s="154"/>
      <c r="EN294" s="154"/>
      <c r="EO294" s="154"/>
      <c r="EP294" s="154"/>
      <c r="EQ294" s="154"/>
      <c r="ER294" s="154"/>
      <c r="ES294" s="150">
        <f t="shared" ca="1" si="766"/>
        <v>0</v>
      </c>
      <c r="ET294" s="150">
        <f t="shared" si="626"/>
        <v>0</v>
      </c>
      <c r="EU294" s="152" t="e">
        <f t="shared" ca="1" si="627"/>
        <v>#DIV/0!</v>
      </c>
      <c r="EV294" s="154"/>
      <c r="EW294" s="160"/>
      <c r="EX294" s="154"/>
      <c r="EY294" s="154"/>
      <c r="EZ294" s="154"/>
      <c r="FA294" s="154"/>
      <c r="FB294" s="154"/>
      <c r="FC294" s="154"/>
      <c r="FD294" s="154"/>
      <c r="FE294" s="154"/>
      <c r="FF294" s="154"/>
      <c r="FG294" s="154"/>
      <c r="FH294" s="154"/>
      <c r="FI294" s="154"/>
      <c r="FJ294" s="154"/>
      <c r="FK294" s="154"/>
      <c r="FL294" s="154"/>
      <c r="FM294" s="154"/>
      <c r="FN294" s="154"/>
      <c r="FO294" s="154"/>
      <c r="FP294" s="154"/>
      <c r="FQ294" s="154"/>
      <c r="FR294" s="154"/>
      <c r="FS294" s="154"/>
      <c r="FT294" s="154"/>
      <c r="FU294" s="154"/>
      <c r="FV294" s="154"/>
      <c r="FW294" s="154"/>
      <c r="FX294" s="154"/>
      <c r="FY294" s="154"/>
      <c r="FZ294" s="154"/>
      <c r="GA294" s="150">
        <f t="shared" ref="GA294" ca="1" si="772">SUMIF($GD$8:$HG$9,$O$5,GD294:HG294)</f>
        <v>1</v>
      </c>
      <c r="GB294" s="150">
        <f t="shared" ref="GB294" si="773">SUM(GD295:HG295)</f>
        <v>0</v>
      </c>
      <c r="GC294" s="152">
        <f t="shared" ref="GC294" ca="1" si="774">GB294/GA294</f>
        <v>0</v>
      </c>
      <c r="GD294" s="154"/>
      <c r="GE294" s="154"/>
      <c r="GF294" s="154"/>
      <c r="GG294" s="154"/>
      <c r="GH294" s="154"/>
      <c r="GI294" s="154"/>
      <c r="GJ294" s="154"/>
      <c r="GK294" s="154"/>
      <c r="GL294" s="154"/>
      <c r="GM294" s="154"/>
      <c r="GN294" s="154">
        <v>1</v>
      </c>
      <c r="GO294" s="154"/>
      <c r="GP294" s="154"/>
      <c r="GQ294" s="154"/>
      <c r="GR294" s="154"/>
      <c r="GS294" s="154"/>
      <c r="GT294" s="154"/>
      <c r="GU294" s="154"/>
      <c r="GV294" s="154"/>
      <c r="GW294" s="154"/>
      <c r="GX294" s="154"/>
      <c r="GY294" s="154"/>
      <c r="GZ294" s="154"/>
      <c r="HA294" s="154"/>
      <c r="HB294" s="154"/>
      <c r="HC294" s="154"/>
      <c r="HD294" s="154"/>
      <c r="HE294" s="154"/>
      <c r="HF294" s="154"/>
      <c r="HG294" s="154"/>
      <c r="HH294" s="150"/>
      <c r="HI294" s="150">
        <v>0</v>
      </c>
      <c r="HJ294" s="154"/>
      <c r="HK294" s="154"/>
      <c r="HL294" s="154"/>
      <c r="HM294" s="154"/>
      <c r="HN294" s="154"/>
      <c r="HO294" s="154"/>
      <c r="HP294" s="154"/>
      <c r="HQ294" s="154"/>
      <c r="HR294" s="154"/>
      <c r="HS294" s="154"/>
      <c r="HT294" s="154"/>
      <c r="HU294" s="154"/>
      <c r="HV294" s="154"/>
      <c r="HW294" s="154"/>
      <c r="HX294" s="154"/>
      <c r="HY294" s="154"/>
      <c r="HZ294" s="154"/>
      <c r="IA294" s="154"/>
      <c r="IB294" s="154"/>
      <c r="IC294" s="154"/>
      <c r="ID294" s="154"/>
      <c r="IE294" s="154"/>
      <c r="IF294" s="154"/>
      <c r="IG294" s="154"/>
      <c r="IH294" s="154"/>
      <c r="II294" s="154"/>
      <c r="IJ294" s="154"/>
      <c r="IK294" s="154"/>
      <c r="IL294" s="154"/>
      <c r="IM294" s="154"/>
      <c r="IN294" s="154"/>
      <c r="IO294" s="154"/>
      <c r="IP294" s="150"/>
      <c r="IQ294" s="150">
        <v>0</v>
      </c>
      <c r="IR294" s="154"/>
      <c r="IS294" s="154"/>
      <c r="IT294" s="154"/>
      <c r="IU294" s="154"/>
      <c r="IV294" s="154"/>
      <c r="IW294" s="154"/>
      <c r="IX294" s="154"/>
      <c r="IY294" s="154"/>
      <c r="IZ294" s="154"/>
      <c r="JA294" s="154"/>
      <c r="JB294" s="154"/>
      <c r="JC294" s="154"/>
      <c r="JD294" s="154"/>
      <c r="JE294" s="154"/>
      <c r="JF294" s="154"/>
      <c r="JG294" s="154"/>
      <c r="JH294" s="154"/>
      <c r="JI294" s="154"/>
      <c r="JJ294" s="154"/>
      <c r="JK294" s="154"/>
      <c r="JL294" s="154"/>
      <c r="JM294" s="154"/>
      <c r="JN294" s="154"/>
      <c r="JO294" s="154"/>
      <c r="JP294" s="154"/>
      <c r="JQ294" s="154"/>
      <c r="JR294" s="154"/>
      <c r="JS294" s="154"/>
      <c r="JT294" s="154"/>
      <c r="JU294" s="154"/>
      <c r="JV294" s="154"/>
      <c r="JW294" s="150"/>
      <c r="JX294" s="150">
        <v>0</v>
      </c>
      <c r="JY294" s="154"/>
      <c r="JZ294" s="154"/>
      <c r="KA294" s="154"/>
      <c r="KB294" s="154"/>
      <c r="KC294" s="154"/>
      <c r="KD294" s="154"/>
      <c r="KE294" s="154"/>
      <c r="KF294" s="154"/>
      <c r="KG294" s="154"/>
      <c r="KH294" s="154"/>
      <c r="KI294" s="154"/>
      <c r="KJ294" s="154"/>
      <c r="KK294" s="154"/>
      <c r="KL294" s="154"/>
      <c r="KM294" s="154"/>
      <c r="KN294" s="154"/>
      <c r="KO294" s="154"/>
      <c r="KP294" s="154"/>
      <c r="KQ294" s="154"/>
      <c r="KR294" s="154"/>
      <c r="KS294" s="154"/>
      <c r="KT294" s="154"/>
      <c r="KU294" s="154"/>
      <c r="KV294" s="154"/>
      <c r="KW294" s="154"/>
      <c r="KX294" s="154"/>
      <c r="KY294" s="154"/>
      <c r="KZ294" s="154"/>
      <c r="LA294" s="154"/>
      <c r="LB294" s="154"/>
      <c r="LC294" s="154"/>
      <c r="LD294" s="154"/>
      <c r="LE294" s="150"/>
      <c r="LF294" s="150">
        <v>0</v>
      </c>
      <c r="LG294" s="154"/>
      <c r="LH294" s="154"/>
      <c r="LI294" s="154"/>
      <c r="LJ294" s="154"/>
      <c r="LK294" s="154"/>
      <c r="LL294" s="154"/>
      <c r="LM294" s="154"/>
      <c r="LN294" s="154"/>
      <c r="LO294" s="154"/>
      <c r="LP294" s="154"/>
      <c r="LQ294" s="154"/>
      <c r="LR294" s="154"/>
      <c r="LS294" s="154"/>
      <c r="LT294" s="154"/>
      <c r="LU294" s="154"/>
      <c r="LV294" s="154"/>
      <c r="LW294" s="154"/>
      <c r="LX294" s="154"/>
      <c r="LY294" s="154"/>
      <c r="LZ294" s="154"/>
      <c r="MA294" s="154"/>
      <c r="MB294" s="154"/>
      <c r="MC294" s="154"/>
      <c r="MD294" s="154"/>
      <c r="ME294" s="154"/>
      <c r="MF294" s="154"/>
      <c r="MG294" s="154"/>
      <c r="MH294" s="154"/>
      <c r="MI294" s="154"/>
      <c r="MJ294" s="154"/>
      <c r="MK294" s="154"/>
      <c r="ML294" s="154"/>
    </row>
    <row r="295" spans="1:350" s="41" customFormat="1" ht="14.25" hidden="1" customHeight="1" outlineLevel="2" x14ac:dyDescent="0.25">
      <c r="A295" s="221"/>
      <c r="B295" s="176"/>
      <c r="C295" s="176"/>
      <c r="D295" s="176"/>
      <c r="E295" s="176"/>
      <c r="F295" s="176"/>
      <c r="G295" s="176"/>
      <c r="H295" s="171"/>
      <c r="I295" s="171"/>
      <c r="J295" s="213"/>
      <c r="K295" s="213"/>
      <c r="L295" s="173"/>
      <c r="M295" s="173"/>
      <c r="N295" s="184"/>
      <c r="O295" s="155"/>
      <c r="P295" s="155"/>
      <c r="Q295" s="151"/>
      <c r="R295" s="151"/>
      <c r="S295" s="153"/>
      <c r="T295" s="155"/>
      <c r="U295" s="155"/>
      <c r="V295" s="155"/>
      <c r="W295" s="155"/>
      <c r="X295" s="155"/>
      <c r="Y295" s="155"/>
      <c r="Z295" s="155"/>
      <c r="AA295" s="155"/>
      <c r="AB295" s="155"/>
      <c r="AC295" s="155"/>
      <c r="AD295" s="155"/>
      <c r="AE295" s="155"/>
      <c r="AF295" s="155"/>
      <c r="AG295" s="155"/>
      <c r="AH295" s="155"/>
      <c r="AI295" s="155"/>
      <c r="AJ295" s="155"/>
      <c r="AK295" s="155"/>
      <c r="AL295" s="155"/>
      <c r="AM295" s="155"/>
      <c r="AN295" s="155"/>
      <c r="AO295" s="155"/>
      <c r="AP295" s="155"/>
      <c r="AQ295" s="155"/>
      <c r="AR295" s="155"/>
      <c r="AS295" s="155"/>
      <c r="AT295" s="155"/>
      <c r="AU295" s="155"/>
      <c r="AV295" s="155"/>
      <c r="AW295" s="155"/>
      <c r="AX295" s="151"/>
      <c r="AY295" s="151"/>
      <c r="AZ295" s="153"/>
      <c r="BA295" s="155"/>
      <c r="BB295" s="155"/>
      <c r="BC295" s="155"/>
      <c r="BD295" s="155"/>
      <c r="BE295" s="155"/>
      <c r="BF295" s="155"/>
      <c r="BG295" s="155"/>
      <c r="BH295" s="155"/>
      <c r="BI295" s="155"/>
      <c r="BJ295" s="155"/>
      <c r="BK295" s="155"/>
      <c r="BL295" s="155"/>
      <c r="BM295" s="155"/>
      <c r="BN295" s="155"/>
      <c r="BO295" s="155"/>
      <c r="BP295" s="155"/>
      <c r="BQ295" s="155"/>
      <c r="BR295" s="155"/>
      <c r="BS295" s="155"/>
      <c r="BT295" s="155"/>
      <c r="BU295" s="155"/>
      <c r="BV295" s="155"/>
      <c r="BW295" s="155"/>
      <c r="BX295" s="155"/>
      <c r="BY295" s="155"/>
      <c r="BZ295" s="155"/>
      <c r="CA295" s="155"/>
      <c r="CB295" s="155"/>
      <c r="CC295" s="155"/>
      <c r="CD295" s="155"/>
      <c r="CE295" s="155"/>
      <c r="CF295" s="151"/>
      <c r="CG295" s="151"/>
      <c r="CH295" s="153"/>
      <c r="CI295" s="155"/>
      <c r="CJ295" s="155"/>
      <c r="CK295" s="155"/>
      <c r="CL295" s="155"/>
      <c r="CM295" s="155"/>
      <c r="CN295" s="155"/>
      <c r="CO295" s="155"/>
      <c r="CP295" s="155"/>
      <c r="CQ295" s="155"/>
      <c r="CR295" s="155"/>
      <c r="CS295" s="155"/>
      <c r="CT295" s="155"/>
      <c r="CU295" s="155"/>
      <c r="CV295" s="155"/>
      <c r="CW295" s="155"/>
      <c r="CX295" s="155"/>
      <c r="CY295" s="155"/>
      <c r="CZ295" s="155"/>
      <c r="DA295" s="155"/>
      <c r="DB295" s="155"/>
      <c r="DC295" s="155"/>
      <c r="DD295" s="155"/>
      <c r="DE295" s="155"/>
      <c r="DF295" s="155"/>
      <c r="DG295" s="155"/>
      <c r="DH295" s="155"/>
      <c r="DI295" s="155"/>
      <c r="DJ295" s="155"/>
      <c r="DK295" s="155"/>
      <c r="DL295" s="155"/>
      <c r="DM295" s="155"/>
      <c r="DN295" s="151"/>
      <c r="DO295" s="151"/>
      <c r="DP295" s="153"/>
      <c r="DQ295" s="155"/>
      <c r="DR295" s="155"/>
      <c r="DS295" s="155"/>
      <c r="DT295" s="155"/>
      <c r="DU295" s="155"/>
      <c r="DV295" s="155"/>
      <c r="DW295" s="155"/>
      <c r="DX295" s="155"/>
      <c r="DY295" s="155"/>
      <c r="DZ295" s="155"/>
      <c r="EA295" s="155"/>
      <c r="EB295" s="155"/>
      <c r="EC295" s="155"/>
      <c r="ED295" s="155"/>
      <c r="EE295" s="155"/>
      <c r="EF295" s="155"/>
      <c r="EG295" s="155"/>
      <c r="EH295" s="155"/>
      <c r="EI295" s="155"/>
      <c r="EJ295" s="155"/>
      <c r="EK295" s="155"/>
      <c r="EL295" s="155"/>
      <c r="EM295" s="155"/>
      <c r="EN295" s="155"/>
      <c r="EO295" s="155"/>
      <c r="EP295" s="155"/>
      <c r="EQ295" s="155"/>
      <c r="ER295" s="155"/>
      <c r="ES295" s="151"/>
      <c r="ET295" s="151"/>
      <c r="EU295" s="153"/>
      <c r="EV295" s="155"/>
      <c r="EW295" s="161"/>
      <c r="EX295" s="155"/>
      <c r="EY295" s="155"/>
      <c r="EZ295" s="155"/>
      <c r="FA295" s="155"/>
      <c r="FB295" s="155"/>
      <c r="FC295" s="155"/>
      <c r="FD295" s="155"/>
      <c r="FE295" s="155"/>
      <c r="FF295" s="155"/>
      <c r="FG295" s="155"/>
      <c r="FH295" s="155"/>
      <c r="FI295" s="155"/>
      <c r="FJ295" s="155"/>
      <c r="FK295" s="155"/>
      <c r="FL295" s="155"/>
      <c r="FM295" s="155"/>
      <c r="FN295" s="155"/>
      <c r="FO295" s="155"/>
      <c r="FP295" s="155"/>
      <c r="FQ295" s="155"/>
      <c r="FR295" s="155"/>
      <c r="FS295" s="155"/>
      <c r="FT295" s="155"/>
      <c r="FU295" s="155"/>
      <c r="FV295" s="155"/>
      <c r="FW295" s="155"/>
      <c r="FX295" s="155"/>
      <c r="FY295" s="155"/>
      <c r="FZ295" s="155"/>
      <c r="GA295" s="151"/>
      <c r="GB295" s="151"/>
      <c r="GC295" s="153"/>
      <c r="GD295" s="155"/>
      <c r="GE295" s="155"/>
      <c r="GF295" s="155"/>
      <c r="GG295" s="155"/>
      <c r="GH295" s="155"/>
      <c r="GI295" s="155"/>
      <c r="GJ295" s="155"/>
      <c r="GK295" s="155"/>
      <c r="GL295" s="155"/>
      <c r="GM295" s="155"/>
      <c r="GN295" s="155"/>
      <c r="GO295" s="155"/>
      <c r="GP295" s="155"/>
      <c r="GQ295" s="155"/>
      <c r="GR295" s="155"/>
      <c r="GS295" s="155"/>
      <c r="GT295" s="155"/>
      <c r="GU295" s="155"/>
      <c r="GV295" s="155"/>
      <c r="GW295" s="155"/>
      <c r="GX295" s="155"/>
      <c r="GY295" s="155"/>
      <c r="GZ295" s="155"/>
      <c r="HA295" s="155"/>
      <c r="HB295" s="155"/>
      <c r="HC295" s="155"/>
      <c r="HD295" s="155"/>
      <c r="HE295" s="155"/>
      <c r="HF295" s="155"/>
      <c r="HG295" s="155"/>
      <c r="HH295" s="151"/>
      <c r="HI295" s="151"/>
      <c r="HJ295" s="155"/>
      <c r="HK295" s="155"/>
      <c r="HL295" s="155"/>
      <c r="HM295" s="155"/>
      <c r="HN295" s="155"/>
      <c r="HO295" s="155"/>
      <c r="HP295" s="155"/>
      <c r="HQ295" s="155"/>
      <c r="HR295" s="155"/>
      <c r="HS295" s="155"/>
      <c r="HT295" s="155"/>
      <c r="HU295" s="155"/>
      <c r="HV295" s="155"/>
      <c r="HW295" s="155"/>
      <c r="HX295" s="155"/>
      <c r="HY295" s="155"/>
      <c r="HZ295" s="155"/>
      <c r="IA295" s="155"/>
      <c r="IB295" s="155"/>
      <c r="IC295" s="155"/>
      <c r="ID295" s="155"/>
      <c r="IE295" s="155"/>
      <c r="IF295" s="155"/>
      <c r="IG295" s="155"/>
      <c r="IH295" s="155"/>
      <c r="II295" s="155"/>
      <c r="IJ295" s="155"/>
      <c r="IK295" s="155"/>
      <c r="IL295" s="155"/>
      <c r="IM295" s="155"/>
      <c r="IN295" s="155"/>
      <c r="IO295" s="155"/>
      <c r="IP295" s="151"/>
      <c r="IQ295" s="151"/>
      <c r="IR295" s="155"/>
      <c r="IS295" s="155"/>
      <c r="IT295" s="155"/>
      <c r="IU295" s="155"/>
      <c r="IV295" s="155"/>
      <c r="IW295" s="155"/>
      <c r="IX295" s="155"/>
      <c r="IY295" s="155"/>
      <c r="IZ295" s="155"/>
      <c r="JA295" s="155"/>
      <c r="JB295" s="155"/>
      <c r="JC295" s="155"/>
      <c r="JD295" s="155"/>
      <c r="JE295" s="155"/>
      <c r="JF295" s="155"/>
      <c r="JG295" s="155"/>
      <c r="JH295" s="155"/>
      <c r="JI295" s="155"/>
      <c r="JJ295" s="155"/>
      <c r="JK295" s="155"/>
      <c r="JL295" s="155"/>
      <c r="JM295" s="155"/>
      <c r="JN295" s="155"/>
      <c r="JO295" s="155"/>
      <c r="JP295" s="155"/>
      <c r="JQ295" s="155"/>
      <c r="JR295" s="155"/>
      <c r="JS295" s="155"/>
      <c r="JT295" s="155"/>
      <c r="JU295" s="155"/>
      <c r="JV295" s="155"/>
      <c r="JW295" s="151"/>
      <c r="JX295" s="151"/>
      <c r="JY295" s="155"/>
      <c r="JZ295" s="155"/>
      <c r="KA295" s="155"/>
      <c r="KB295" s="155"/>
      <c r="KC295" s="155"/>
      <c r="KD295" s="155"/>
      <c r="KE295" s="155"/>
      <c r="KF295" s="155"/>
      <c r="KG295" s="155"/>
      <c r="KH295" s="155"/>
      <c r="KI295" s="155"/>
      <c r="KJ295" s="155"/>
      <c r="KK295" s="155"/>
      <c r="KL295" s="155"/>
      <c r="KM295" s="155"/>
      <c r="KN295" s="155"/>
      <c r="KO295" s="155"/>
      <c r="KP295" s="155"/>
      <c r="KQ295" s="155"/>
      <c r="KR295" s="155"/>
      <c r="KS295" s="155"/>
      <c r="KT295" s="155"/>
      <c r="KU295" s="155"/>
      <c r="KV295" s="155"/>
      <c r="KW295" s="155"/>
      <c r="KX295" s="155"/>
      <c r="KY295" s="155"/>
      <c r="KZ295" s="155"/>
      <c r="LA295" s="155"/>
      <c r="LB295" s="155"/>
      <c r="LC295" s="155"/>
      <c r="LD295" s="155"/>
      <c r="LE295" s="151"/>
      <c r="LF295" s="151"/>
      <c r="LG295" s="155"/>
      <c r="LH295" s="155"/>
      <c r="LI295" s="155"/>
      <c r="LJ295" s="155"/>
      <c r="LK295" s="155"/>
      <c r="LL295" s="155"/>
      <c r="LM295" s="155"/>
      <c r="LN295" s="155"/>
      <c r="LO295" s="155"/>
      <c r="LP295" s="155"/>
      <c r="LQ295" s="155"/>
      <c r="LR295" s="155"/>
      <c r="LS295" s="155"/>
      <c r="LT295" s="155"/>
      <c r="LU295" s="155"/>
      <c r="LV295" s="155"/>
      <c r="LW295" s="155"/>
      <c r="LX295" s="155"/>
      <c r="LY295" s="155"/>
      <c r="LZ295" s="155"/>
      <c r="MA295" s="155"/>
      <c r="MB295" s="155"/>
      <c r="MC295" s="155"/>
      <c r="MD295" s="155"/>
      <c r="ME295" s="155"/>
      <c r="MF295" s="155"/>
      <c r="MG295" s="155"/>
      <c r="MH295" s="155"/>
      <c r="MI295" s="155"/>
      <c r="MJ295" s="155"/>
      <c r="MK295" s="155"/>
      <c r="ML295" s="155"/>
    </row>
    <row r="296" spans="1:350" ht="13.9" hidden="1" customHeight="1" outlineLevel="2" x14ac:dyDescent="0.2">
      <c r="A296" s="226" t="s">
        <v>224</v>
      </c>
      <c r="B296" s="218" t="s">
        <v>113</v>
      </c>
      <c r="C296" s="214" t="s">
        <v>99</v>
      </c>
      <c r="D296" s="216">
        <v>2</v>
      </c>
      <c r="E296" s="175"/>
      <c r="F296" s="175">
        <f>D296-E296</f>
        <v>2</v>
      </c>
      <c r="G296" s="175" t="s">
        <v>844</v>
      </c>
      <c r="H296" s="170" t="s">
        <v>932</v>
      </c>
      <c r="I296" s="170" t="s">
        <v>835</v>
      </c>
      <c r="J296" s="212">
        <f ca="1">E296+Q296+AX296+CF296+DN296+ES296+GA296+HH296+IP296+JW296+LE296</f>
        <v>0</v>
      </c>
      <c r="K296" s="212">
        <f>E296+R296+AY296+CG296+DO296+ET296+GB296+HI296+IQ296+JX296+LF296</f>
        <v>2</v>
      </c>
      <c r="L296" s="172" t="e">
        <f ca="1">K296/J296</f>
        <v>#DIV/0!</v>
      </c>
      <c r="M296" s="172">
        <f>K296/D296</f>
        <v>1</v>
      </c>
      <c r="N296" s="183">
        <f ca="1">SUMIF($EV$8:$FZ$9,$O$5,$EV297:$FZ297)-SUMIF($EV$8:$FZ$9,$Q$5,$EV297:$FZ297)</f>
        <v>0</v>
      </c>
      <c r="O296" s="156"/>
      <c r="P296" s="16" t="s">
        <v>25</v>
      </c>
      <c r="Q296" s="150">
        <v>0</v>
      </c>
      <c r="R296" s="150">
        <v>0</v>
      </c>
      <c r="S296" s="152" t="e">
        <v>#DIV/0!</v>
      </c>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50">
        <f t="shared" ca="1" si="758"/>
        <v>0</v>
      </c>
      <c r="AY296" s="150">
        <f>SUM(BA297:CE297)</f>
        <v>0</v>
      </c>
      <c r="AZ296" s="152" t="e">
        <f ca="1">AY296/AX296</f>
        <v>#DIV/0!</v>
      </c>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50">
        <f t="shared" ref="CF296" si="775">SUM(CI296:DM296)</f>
        <v>0</v>
      </c>
      <c r="CG296" s="150">
        <f>SUM(CI297:DM297)</f>
        <v>0</v>
      </c>
      <c r="CH296" s="152" t="e">
        <f>CG296/CF296</f>
        <v>#DIV/0!</v>
      </c>
      <c r="CI296" s="129"/>
      <c r="CJ296" s="129"/>
      <c r="CK296" s="129"/>
      <c r="CL296" s="129"/>
      <c r="CM296" s="129"/>
      <c r="CN296" s="129"/>
      <c r="CO296" s="129"/>
      <c r="CP296" s="129"/>
      <c r="CQ296" s="129"/>
      <c r="CR296" s="129"/>
      <c r="CS296" s="129"/>
      <c r="CT296" s="129"/>
      <c r="CU296" s="129"/>
      <c r="CV296" s="129"/>
      <c r="CW296" s="129"/>
      <c r="CX296" s="129"/>
      <c r="CY296" s="129"/>
      <c r="CZ296" s="129"/>
      <c r="DA296" s="129"/>
      <c r="DB296" s="129"/>
      <c r="DC296" s="129"/>
      <c r="DD296" s="129"/>
      <c r="DE296" s="129"/>
      <c r="DF296" s="129"/>
      <c r="DG296" s="129"/>
      <c r="DH296" s="129"/>
      <c r="DI296" s="129"/>
      <c r="DJ296" s="129"/>
      <c r="DK296" s="129"/>
      <c r="DL296" s="129"/>
      <c r="DM296" s="129"/>
      <c r="DN296" s="150">
        <f t="shared" ref="DN296" si="776">SUM(DQ296:ER296)</f>
        <v>0</v>
      </c>
      <c r="DO296" s="150">
        <f>SUM(DQ297:ER297)</f>
        <v>0</v>
      </c>
      <c r="DP296" s="152" t="e">
        <f t="shared" si="754"/>
        <v>#DIV/0!</v>
      </c>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c r="EP296" s="16"/>
      <c r="EQ296" s="16"/>
      <c r="ER296" s="16"/>
      <c r="ES296" s="150">
        <f t="shared" ca="1" si="766"/>
        <v>0</v>
      </c>
      <c r="ET296" s="150">
        <f t="shared" si="626"/>
        <v>0</v>
      </c>
      <c r="EU296" s="152" t="e">
        <f t="shared" ca="1" si="627"/>
        <v>#DIV/0!</v>
      </c>
      <c r="EV296" s="16"/>
      <c r="EW296" s="67"/>
      <c r="EX296" s="16"/>
      <c r="EY296" s="16"/>
      <c r="EZ296" s="16"/>
      <c r="FA296" s="16"/>
      <c r="FB296" s="16"/>
      <c r="FC296" s="16"/>
      <c r="FD296" s="16"/>
      <c r="FE296" s="16"/>
      <c r="FF296" s="16"/>
      <c r="FG296" s="16"/>
      <c r="FH296" s="16"/>
      <c r="FI296" s="16"/>
      <c r="FJ296" s="16"/>
      <c r="FK296" s="16"/>
      <c r="FL296" s="16"/>
      <c r="FM296" s="16"/>
      <c r="FN296" s="16"/>
      <c r="FO296" s="16"/>
      <c r="FP296" s="16"/>
      <c r="FQ296" s="16"/>
      <c r="FR296" s="16"/>
      <c r="FS296" s="16"/>
      <c r="FT296" s="16"/>
      <c r="FU296" s="16"/>
      <c r="FV296" s="16"/>
      <c r="FW296" s="16"/>
      <c r="FX296" s="16"/>
      <c r="FY296" s="16"/>
      <c r="FZ296" s="16"/>
      <c r="GA296" s="150">
        <f t="shared" ref="GA296" ca="1" si="777">SUMIF($GD$8:$HG$9,$O$5,GD296:HG296)</f>
        <v>0</v>
      </c>
      <c r="GB296" s="150">
        <f t="shared" ref="GB296" si="778">SUM(GD297:HG297)</f>
        <v>2</v>
      </c>
      <c r="GC296" s="152" t="e">
        <f t="shared" ref="GC296" ca="1" si="779">GB296/GA296</f>
        <v>#DIV/0!</v>
      </c>
      <c r="GD296" s="16"/>
      <c r="GE296" s="16"/>
      <c r="GF296" s="16"/>
      <c r="GG296" s="16"/>
      <c r="GH296" s="16"/>
      <c r="GI296" s="16"/>
      <c r="GJ296" s="16"/>
      <c r="GK296" s="16"/>
      <c r="GL296" s="16"/>
      <c r="GM296" s="16"/>
      <c r="GN296" s="16"/>
      <c r="GO296" s="16"/>
      <c r="GP296" s="16"/>
      <c r="GQ296" s="16"/>
      <c r="GR296" s="16"/>
      <c r="GS296" s="16"/>
      <c r="GT296" s="16"/>
      <c r="GU296" s="16"/>
      <c r="GV296" s="16"/>
      <c r="GW296" s="16"/>
      <c r="GX296" s="16"/>
      <c r="GY296" s="16"/>
      <c r="GZ296" s="16"/>
      <c r="HA296" s="16"/>
      <c r="HB296" s="16"/>
      <c r="HC296" s="16"/>
      <c r="HD296" s="16"/>
      <c r="HE296" s="16"/>
      <c r="HF296" s="16"/>
      <c r="HG296" s="16"/>
      <c r="HH296" s="150"/>
      <c r="HI296" s="150">
        <v>0</v>
      </c>
      <c r="HJ296" s="152" t="e">
        <v>#DIV/0!</v>
      </c>
      <c r="HK296" s="16"/>
      <c r="HL296" s="16"/>
      <c r="HM296" s="16"/>
      <c r="HN296" s="16"/>
      <c r="HO296" s="16"/>
      <c r="HP296" s="16"/>
      <c r="HQ296" s="16"/>
      <c r="HR296" s="16"/>
      <c r="HS296" s="16"/>
      <c r="HT296" s="16"/>
      <c r="HU296" s="16"/>
      <c r="HV296" s="16"/>
      <c r="HW296" s="16"/>
      <c r="HX296" s="16"/>
      <c r="HY296" s="16"/>
      <c r="HZ296" s="16"/>
      <c r="IA296" s="16"/>
      <c r="IB296" s="16"/>
      <c r="IC296" s="16"/>
      <c r="ID296" s="16"/>
      <c r="IE296" s="16"/>
      <c r="IF296" s="16"/>
      <c r="IG296" s="16"/>
      <c r="IH296" s="16"/>
      <c r="II296" s="16"/>
      <c r="IJ296" s="16"/>
      <c r="IK296" s="16"/>
      <c r="IL296" s="16"/>
      <c r="IM296" s="16"/>
      <c r="IN296" s="16"/>
      <c r="IO296" s="16"/>
      <c r="IP296" s="150"/>
      <c r="IQ296" s="150">
        <v>0</v>
      </c>
      <c r="IR296" s="152" t="e">
        <v>#DIV/0!</v>
      </c>
      <c r="IS296" s="16"/>
      <c r="IT296" s="16"/>
      <c r="IU296" s="16"/>
      <c r="IV296" s="16"/>
      <c r="IW296" s="16"/>
      <c r="IX296" s="16"/>
      <c r="IY296" s="16"/>
      <c r="IZ296" s="16"/>
      <c r="JA296" s="16"/>
      <c r="JB296" s="16"/>
      <c r="JC296" s="16"/>
      <c r="JD296" s="16"/>
      <c r="JE296" s="16"/>
      <c r="JF296" s="16"/>
      <c r="JG296" s="16"/>
      <c r="JH296" s="16"/>
      <c r="JI296" s="16"/>
      <c r="JJ296" s="16"/>
      <c r="JK296" s="16"/>
      <c r="JL296" s="16"/>
      <c r="JM296" s="16"/>
      <c r="JN296" s="16"/>
      <c r="JO296" s="16"/>
      <c r="JP296" s="16"/>
      <c r="JQ296" s="16"/>
      <c r="JR296" s="16"/>
      <c r="JS296" s="16"/>
      <c r="JT296" s="16"/>
      <c r="JU296" s="23"/>
      <c r="JV296" s="16"/>
      <c r="JW296" s="150"/>
      <c r="JX296" s="150">
        <v>0</v>
      </c>
      <c r="JY296" s="152" t="e">
        <v>#DIV/0!</v>
      </c>
      <c r="JZ296" s="16"/>
      <c r="KA296" s="16"/>
      <c r="KB296" s="16"/>
      <c r="KC296" s="16"/>
      <c r="KD296" s="16"/>
      <c r="KE296" s="16"/>
      <c r="KF296" s="16"/>
      <c r="KG296" s="16"/>
      <c r="KH296" s="16"/>
      <c r="KI296" s="16"/>
      <c r="KJ296" s="16"/>
      <c r="KK296" s="16"/>
      <c r="KL296" s="16"/>
      <c r="KM296" s="16"/>
      <c r="KN296" s="16"/>
      <c r="KO296" s="16"/>
      <c r="KP296" s="16"/>
      <c r="KQ296" s="16"/>
      <c r="KR296" s="16"/>
      <c r="KS296" s="16"/>
      <c r="KT296" s="16"/>
      <c r="KU296" s="16"/>
      <c r="KV296" s="16"/>
      <c r="KW296" s="16"/>
      <c r="KX296" s="16"/>
      <c r="KY296" s="16"/>
      <c r="KZ296" s="16"/>
      <c r="LA296" s="16"/>
      <c r="LB296" s="16"/>
      <c r="LC296" s="16"/>
      <c r="LD296" s="16"/>
      <c r="LE296" s="150"/>
      <c r="LF296" s="150">
        <v>0</v>
      </c>
      <c r="LG296" s="152" t="e">
        <v>#DIV/0!</v>
      </c>
      <c r="LH296" s="16"/>
      <c r="LI296" s="16"/>
      <c r="LJ296" s="16"/>
      <c r="LK296" s="16"/>
      <c r="LL296" s="16"/>
      <c r="LM296" s="16"/>
      <c r="LN296" s="16"/>
      <c r="LO296" s="16"/>
      <c r="LP296" s="16"/>
      <c r="LQ296" s="16"/>
      <c r="LR296" s="16"/>
      <c r="LS296" s="16"/>
      <c r="LT296" s="16"/>
      <c r="LU296" s="16"/>
      <c r="LV296" s="16"/>
      <c r="LW296" s="16"/>
      <c r="LX296" s="16"/>
      <c r="LY296" s="16"/>
      <c r="LZ296" s="16"/>
      <c r="MA296" s="16"/>
      <c r="MB296" s="16"/>
      <c r="MC296" s="16"/>
      <c r="MD296" s="16"/>
      <c r="ME296" s="16"/>
      <c r="MF296" s="16"/>
      <c r="MG296" s="16"/>
      <c r="MH296" s="16"/>
      <c r="MI296" s="16"/>
      <c r="MJ296" s="16"/>
      <c r="MK296" s="16"/>
      <c r="ML296" s="16"/>
    </row>
    <row r="297" spans="1:350" ht="13.9" hidden="1" customHeight="1" outlineLevel="2" x14ac:dyDescent="0.2">
      <c r="A297" s="227"/>
      <c r="B297" s="219"/>
      <c r="C297" s="215"/>
      <c r="D297" s="217"/>
      <c r="E297" s="176"/>
      <c r="F297" s="176"/>
      <c r="G297" s="176"/>
      <c r="H297" s="171"/>
      <c r="I297" s="171"/>
      <c r="J297" s="213"/>
      <c r="K297" s="213"/>
      <c r="L297" s="173"/>
      <c r="M297" s="173"/>
      <c r="N297" s="184"/>
      <c r="O297" s="157"/>
      <c r="P297" s="17" t="s">
        <v>26</v>
      </c>
      <c r="Q297" s="151"/>
      <c r="R297" s="151"/>
      <c r="S297" s="153"/>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151"/>
      <c r="AY297" s="151"/>
      <c r="AZ297" s="153"/>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151"/>
      <c r="CG297" s="151"/>
      <c r="CH297" s="153"/>
      <c r="CI297" s="141"/>
      <c r="CJ297" s="141"/>
      <c r="CK297" s="141"/>
      <c r="CL297" s="141"/>
      <c r="CM297" s="141"/>
      <c r="CN297" s="141"/>
      <c r="CO297" s="141"/>
      <c r="CP297" s="141"/>
      <c r="CQ297" s="141"/>
      <c r="CR297" s="141"/>
      <c r="CS297" s="141"/>
      <c r="CT297" s="141"/>
      <c r="CU297" s="141"/>
      <c r="CV297" s="141"/>
      <c r="CW297" s="141"/>
      <c r="CX297" s="141"/>
      <c r="CY297" s="141"/>
      <c r="CZ297" s="141"/>
      <c r="DA297" s="141"/>
      <c r="DB297" s="141"/>
      <c r="DC297" s="141"/>
      <c r="DD297" s="141"/>
      <c r="DE297" s="141"/>
      <c r="DF297" s="141"/>
      <c r="DG297" s="141"/>
      <c r="DH297" s="141"/>
      <c r="DI297" s="141"/>
      <c r="DJ297" s="141"/>
      <c r="DK297" s="141"/>
      <c r="DL297" s="141"/>
      <c r="DM297" s="141"/>
      <c r="DN297" s="151"/>
      <c r="DO297" s="151"/>
      <c r="DP297" s="153"/>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151"/>
      <c r="ET297" s="151"/>
      <c r="EU297" s="153"/>
      <c r="EV297" s="24"/>
      <c r="EW297" s="125"/>
      <c r="EX297" s="24"/>
      <c r="EY297" s="24"/>
      <c r="EZ297" s="24"/>
      <c r="FA297" s="24"/>
      <c r="FB297" s="24"/>
      <c r="FC297" s="24"/>
      <c r="FD297" s="24"/>
      <c r="FE297" s="24"/>
      <c r="FF297" s="24"/>
      <c r="FG297" s="24"/>
      <c r="FH297" s="24"/>
      <c r="FI297" s="24"/>
      <c r="FJ297" s="24"/>
      <c r="FK297" s="24"/>
      <c r="FL297" s="24"/>
      <c r="FM297" s="24"/>
      <c r="FN297" s="24"/>
      <c r="FO297" s="24"/>
      <c r="FP297" s="24"/>
      <c r="FQ297" s="24"/>
      <c r="FR297" s="24"/>
      <c r="FS297" s="24"/>
      <c r="FT297" s="24"/>
      <c r="FU297" s="24"/>
      <c r="FV297" s="24"/>
      <c r="FW297" s="24"/>
      <c r="FX297" s="24"/>
      <c r="FY297" s="24"/>
      <c r="FZ297" s="24"/>
      <c r="GA297" s="151"/>
      <c r="GB297" s="151"/>
      <c r="GC297" s="153"/>
      <c r="GD297" s="24"/>
      <c r="GE297" s="24"/>
      <c r="GF297" s="24"/>
      <c r="GG297" s="24"/>
      <c r="GH297" s="24"/>
      <c r="GI297" s="24"/>
      <c r="GJ297" s="24"/>
      <c r="GK297" s="24"/>
      <c r="GL297" s="24"/>
      <c r="GM297" s="24"/>
      <c r="GN297" s="24"/>
      <c r="GO297" s="24"/>
      <c r="GP297" s="24"/>
      <c r="GQ297" s="24"/>
      <c r="GR297" s="24"/>
      <c r="GS297" s="24"/>
      <c r="GT297" s="24"/>
      <c r="GU297" s="24"/>
      <c r="GV297" s="24"/>
      <c r="GW297" s="24"/>
      <c r="GX297" s="24"/>
      <c r="GY297" s="24"/>
      <c r="GZ297" s="24"/>
      <c r="HA297" s="24">
        <v>2</v>
      </c>
      <c r="HB297" s="24"/>
      <c r="HC297" s="24"/>
      <c r="HD297" s="24"/>
      <c r="HE297" s="24"/>
      <c r="HF297" s="24"/>
      <c r="HG297" s="24"/>
      <c r="HH297" s="151"/>
      <c r="HI297" s="151"/>
      <c r="HJ297" s="153"/>
      <c r="HK297" s="24"/>
      <c r="HL297" s="24"/>
      <c r="HM297" s="24"/>
      <c r="HN297" s="24"/>
      <c r="HO297" s="24"/>
      <c r="HP297" s="24"/>
      <c r="HQ297" s="24"/>
      <c r="HR297" s="24"/>
      <c r="HS297" s="24"/>
      <c r="HT297" s="24"/>
      <c r="HU297" s="24"/>
      <c r="HV297" s="24"/>
      <c r="HW297" s="24"/>
      <c r="HX297" s="24"/>
      <c r="HY297" s="24"/>
      <c r="HZ297" s="24"/>
      <c r="IA297" s="24"/>
      <c r="IB297" s="24"/>
      <c r="IC297" s="24"/>
      <c r="ID297" s="24"/>
      <c r="IE297" s="24"/>
      <c r="IF297" s="24"/>
      <c r="IG297" s="24"/>
      <c r="IH297" s="24"/>
      <c r="II297" s="24"/>
      <c r="IJ297" s="24"/>
      <c r="IK297" s="24"/>
      <c r="IL297" s="24"/>
      <c r="IM297" s="24"/>
      <c r="IN297" s="24"/>
      <c r="IO297" s="24"/>
      <c r="IP297" s="151"/>
      <c r="IQ297" s="151"/>
      <c r="IR297" s="153"/>
      <c r="IS297" s="24"/>
      <c r="IT297" s="24"/>
      <c r="IU297" s="24"/>
      <c r="IV297" s="24"/>
      <c r="IW297" s="24"/>
      <c r="IX297" s="24"/>
      <c r="IY297" s="24"/>
      <c r="IZ297" s="24"/>
      <c r="JA297" s="24"/>
      <c r="JB297" s="24"/>
      <c r="JC297" s="24"/>
      <c r="JD297" s="24"/>
      <c r="JE297" s="24"/>
      <c r="JF297" s="24"/>
      <c r="JG297" s="24"/>
      <c r="JH297" s="24"/>
      <c r="JI297" s="24"/>
      <c r="JJ297" s="24"/>
      <c r="JK297" s="24"/>
      <c r="JL297" s="24"/>
      <c r="JM297" s="24"/>
      <c r="JN297" s="24"/>
      <c r="JO297" s="24"/>
      <c r="JP297" s="24"/>
      <c r="JQ297" s="24"/>
      <c r="JR297" s="24"/>
      <c r="JS297" s="24"/>
      <c r="JT297" s="24"/>
      <c r="JU297" s="25"/>
      <c r="JV297" s="24"/>
      <c r="JW297" s="151"/>
      <c r="JX297" s="151"/>
      <c r="JY297" s="153"/>
      <c r="JZ297" s="24"/>
      <c r="KA297" s="24"/>
      <c r="KB297" s="24"/>
      <c r="KC297" s="24"/>
      <c r="KD297" s="24"/>
      <c r="KE297" s="24"/>
      <c r="KF297" s="24"/>
      <c r="KG297" s="24"/>
      <c r="KH297" s="24"/>
      <c r="KI297" s="24"/>
      <c r="KJ297" s="24"/>
      <c r="KK297" s="24"/>
      <c r="KL297" s="24"/>
      <c r="KM297" s="24"/>
      <c r="KN297" s="24"/>
      <c r="KO297" s="24"/>
      <c r="KP297" s="24"/>
      <c r="KQ297" s="24"/>
      <c r="KR297" s="24"/>
      <c r="KS297" s="24"/>
      <c r="KT297" s="24"/>
      <c r="KU297" s="24"/>
      <c r="KV297" s="24"/>
      <c r="KW297" s="24"/>
      <c r="KX297" s="24"/>
      <c r="KY297" s="24"/>
      <c r="KZ297" s="24"/>
      <c r="LA297" s="24"/>
      <c r="LB297" s="24"/>
      <c r="LC297" s="24"/>
      <c r="LD297" s="24"/>
      <c r="LE297" s="151"/>
      <c r="LF297" s="151"/>
      <c r="LG297" s="153"/>
      <c r="LH297" s="24"/>
      <c r="LI297" s="24"/>
      <c r="LJ297" s="24"/>
      <c r="LK297" s="24"/>
      <c r="LL297" s="24"/>
      <c r="LM297" s="24"/>
      <c r="LN297" s="24"/>
      <c r="LO297" s="24"/>
      <c r="LP297" s="24"/>
      <c r="LQ297" s="24"/>
      <c r="LR297" s="24"/>
      <c r="LS297" s="24"/>
      <c r="LT297" s="24"/>
      <c r="LU297" s="24"/>
      <c r="LV297" s="24"/>
      <c r="LW297" s="24"/>
      <c r="LX297" s="24"/>
      <c r="LY297" s="24"/>
      <c r="LZ297" s="24"/>
      <c r="MA297" s="24"/>
      <c r="MB297" s="24"/>
      <c r="MC297" s="24"/>
      <c r="MD297" s="24"/>
      <c r="ME297" s="24"/>
      <c r="MF297" s="24"/>
      <c r="MG297" s="24"/>
      <c r="MH297" s="24"/>
      <c r="MI297" s="24"/>
      <c r="MJ297" s="24"/>
      <c r="MK297" s="24"/>
      <c r="ML297" s="24"/>
    </row>
    <row r="298" spans="1:350" ht="13.9" hidden="1" customHeight="1" outlineLevel="2" x14ac:dyDescent="0.2">
      <c r="A298" s="226" t="s">
        <v>225</v>
      </c>
      <c r="B298" s="218" t="s">
        <v>114</v>
      </c>
      <c r="C298" s="214" t="s">
        <v>99</v>
      </c>
      <c r="D298" s="216">
        <v>2</v>
      </c>
      <c r="E298" s="175"/>
      <c r="F298" s="175">
        <f>D298-E298</f>
        <v>2</v>
      </c>
      <c r="G298" s="175" t="s">
        <v>842</v>
      </c>
      <c r="H298" s="170" t="s">
        <v>835</v>
      </c>
      <c r="I298" s="170" t="s">
        <v>861</v>
      </c>
      <c r="J298" s="212">
        <f ca="1">E298+Q298+AX298+CF298+DN298+ES298+GA298+HH298+IP298+JW298+LE298</f>
        <v>0</v>
      </c>
      <c r="K298" s="212">
        <f>E298+R298+AY298+CG298+DO298+ET298+GB298+HI298+IQ298+JX298+LF298</f>
        <v>2</v>
      </c>
      <c r="L298" s="172" t="e">
        <f ca="1">K298/J298</f>
        <v>#DIV/0!</v>
      </c>
      <c r="M298" s="172">
        <f>K298/D298</f>
        <v>1</v>
      </c>
      <c r="N298" s="183">
        <f ca="1">SUMIF($EV$8:$FZ$9,$O$5,$EV299:$FZ299)-SUMIF($EV$8:$FZ$9,$Q$5,$EV299:$FZ299)</f>
        <v>0</v>
      </c>
      <c r="O298" s="156"/>
      <c r="P298" s="16" t="s">
        <v>25</v>
      </c>
      <c r="Q298" s="150">
        <v>0</v>
      </c>
      <c r="R298" s="150">
        <v>0</v>
      </c>
      <c r="S298" s="152" t="e">
        <v>#DIV/0!</v>
      </c>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50">
        <f t="shared" ca="1" si="758"/>
        <v>0</v>
      </c>
      <c r="AY298" s="150">
        <f>SUM(BA299:CE299)</f>
        <v>0</v>
      </c>
      <c r="AZ298" s="152" t="e">
        <f ca="1">AY298/AX298</f>
        <v>#DIV/0!</v>
      </c>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50">
        <f t="shared" ref="CF298" si="780">SUM(CI298:DM298)</f>
        <v>0</v>
      </c>
      <c r="CG298" s="150">
        <f>SUM(CI299:DM299)</f>
        <v>0</v>
      </c>
      <c r="CH298" s="152" t="e">
        <f>CG298/CF298</f>
        <v>#DIV/0!</v>
      </c>
      <c r="CI298" s="129"/>
      <c r="CJ298" s="129"/>
      <c r="CK298" s="129"/>
      <c r="CL298" s="129"/>
      <c r="CM298" s="129"/>
      <c r="CN298" s="129"/>
      <c r="CO298" s="129"/>
      <c r="CP298" s="129"/>
      <c r="CQ298" s="129"/>
      <c r="CR298" s="129"/>
      <c r="CS298" s="129"/>
      <c r="CT298" s="129"/>
      <c r="CU298" s="129"/>
      <c r="CV298" s="129"/>
      <c r="CW298" s="129"/>
      <c r="CX298" s="129"/>
      <c r="CY298" s="129"/>
      <c r="CZ298" s="129"/>
      <c r="DA298" s="129"/>
      <c r="DB298" s="129"/>
      <c r="DC298" s="129"/>
      <c r="DD298" s="129"/>
      <c r="DE298" s="129"/>
      <c r="DF298" s="129"/>
      <c r="DG298" s="129"/>
      <c r="DH298" s="129"/>
      <c r="DI298" s="129"/>
      <c r="DJ298" s="129"/>
      <c r="DK298" s="129"/>
      <c r="DL298" s="129"/>
      <c r="DM298" s="129"/>
      <c r="DN298" s="150">
        <f t="shared" ref="DN298" si="781">SUM(DQ298:ER298)</f>
        <v>0</v>
      </c>
      <c r="DO298" s="150">
        <f>SUM(DQ299:ER299)</f>
        <v>0</v>
      </c>
      <c r="DP298" s="152" t="e">
        <f t="shared" si="754"/>
        <v>#DIV/0!</v>
      </c>
      <c r="DQ298" s="16"/>
      <c r="DR298" s="16"/>
      <c r="DS298" s="16"/>
      <c r="DT298" s="16"/>
      <c r="DU298" s="16"/>
      <c r="DV298" s="16"/>
      <c r="DW298" s="16"/>
      <c r="DX298" s="16"/>
      <c r="DY298" s="16"/>
      <c r="DZ298" s="16"/>
      <c r="EA298" s="16"/>
      <c r="EB298" s="16"/>
      <c r="EC298" s="16"/>
      <c r="ED298" s="16"/>
      <c r="EE298" s="16"/>
      <c r="EF298" s="16"/>
      <c r="EG298" s="16"/>
      <c r="EH298" s="16"/>
      <c r="EI298" s="16"/>
      <c r="EJ298" s="16"/>
      <c r="EK298" s="16"/>
      <c r="EL298" s="16"/>
      <c r="EM298" s="16"/>
      <c r="EN298" s="16"/>
      <c r="EO298" s="16"/>
      <c r="EP298" s="16"/>
      <c r="EQ298" s="16"/>
      <c r="ER298" s="16"/>
      <c r="ES298" s="150">
        <f t="shared" ca="1" si="766"/>
        <v>0</v>
      </c>
      <c r="ET298" s="150">
        <f t="shared" si="626"/>
        <v>0</v>
      </c>
      <c r="EU298" s="152" t="e">
        <f t="shared" ca="1" si="627"/>
        <v>#DIV/0!</v>
      </c>
      <c r="EV298" s="16"/>
      <c r="EW298" s="67"/>
      <c r="EX298" s="16"/>
      <c r="EY298" s="16"/>
      <c r="EZ298" s="16"/>
      <c r="FA298" s="16"/>
      <c r="FB298" s="16"/>
      <c r="FC298" s="16"/>
      <c r="FD298" s="16"/>
      <c r="FE298" s="16"/>
      <c r="FF298" s="16"/>
      <c r="FG298" s="16"/>
      <c r="FH298" s="16"/>
      <c r="FI298" s="16"/>
      <c r="FJ298" s="16"/>
      <c r="FK298" s="16"/>
      <c r="FL298" s="16"/>
      <c r="FM298" s="16"/>
      <c r="FN298" s="16"/>
      <c r="FO298" s="16"/>
      <c r="FP298" s="16"/>
      <c r="FQ298" s="16"/>
      <c r="FR298" s="16"/>
      <c r="FS298" s="16"/>
      <c r="FT298" s="16"/>
      <c r="FU298" s="16"/>
      <c r="FV298" s="16"/>
      <c r="FW298" s="16"/>
      <c r="FX298" s="16"/>
      <c r="FY298" s="16"/>
      <c r="FZ298" s="16"/>
      <c r="GA298" s="150">
        <f t="shared" ref="GA298" ca="1" si="782">SUMIF($GD$8:$HG$9,$O$5,GD298:HG298)</f>
        <v>0</v>
      </c>
      <c r="GB298" s="150">
        <f t="shared" ref="GB298" si="783">SUM(GD299:HG299)</f>
        <v>2</v>
      </c>
      <c r="GC298" s="152" t="e">
        <f t="shared" ref="GC298" ca="1" si="784">GB298/GA298</f>
        <v>#DIV/0!</v>
      </c>
      <c r="GD298" s="16"/>
      <c r="GE298" s="16"/>
      <c r="GF298" s="16"/>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c r="HF298" s="16"/>
      <c r="HG298" s="16"/>
      <c r="HH298" s="150"/>
      <c r="HI298" s="150">
        <v>0</v>
      </c>
      <c r="HJ298" s="152" t="e">
        <v>#DIV/0!</v>
      </c>
      <c r="HK298" s="16"/>
      <c r="HL298" s="16"/>
      <c r="HM298" s="16"/>
      <c r="HN298" s="16"/>
      <c r="HO298" s="16"/>
      <c r="HP298" s="16"/>
      <c r="HQ298" s="16"/>
      <c r="HR298" s="16"/>
      <c r="HS298" s="16"/>
      <c r="HT298" s="16"/>
      <c r="HU298" s="16"/>
      <c r="HV298" s="16"/>
      <c r="HW298" s="16"/>
      <c r="HX298" s="16"/>
      <c r="HY298" s="16"/>
      <c r="HZ298" s="16"/>
      <c r="IA298" s="16"/>
      <c r="IB298" s="16"/>
      <c r="IC298" s="16"/>
      <c r="ID298" s="16"/>
      <c r="IE298" s="16"/>
      <c r="IF298" s="16"/>
      <c r="IG298" s="16"/>
      <c r="IH298" s="16"/>
      <c r="II298" s="16"/>
      <c r="IJ298" s="16"/>
      <c r="IK298" s="16"/>
      <c r="IL298" s="16"/>
      <c r="IM298" s="16"/>
      <c r="IN298" s="16"/>
      <c r="IO298" s="16"/>
      <c r="IP298" s="150"/>
      <c r="IQ298" s="150">
        <v>0</v>
      </c>
      <c r="IR298" s="152" t="e">
        <v>#DIV/0!</v>
      </c>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c r="JO298" s="16"/>
      <c r="JP298" s="16"/>
      <c r="JQ298" s="16"/>
      <c r="JR298" s="16"/>
      <c r="JS298" s="16"/>
      <c r="JT298" s="16"/>
      <c r="JU298" s="23"/>
      <c r="JV298" s="16"/>
      <c r="JW298" s="150"/>
      <c r="JX298" s="150">
        <v>0</v>
      </c>
      <c r="JY298" s="152" t="e">
        <v>#DIV/0!</v>
      </c>
      <c r="JZ298" s="16"/>
      <c r="KA298" s="16"/>
      <c r="KB298" s="16"/>
      <c r="KC298" s="16"/>
      <c r="KD298" s="16"/>
      <c r="KE298" s="16"/>
      <c r="KF298" s="16"/>
      <c r="KG298" s="16"/>
      <c r="KH298" s="16"/>
      <c r="KI298" s="16"/>
      <c r="KJ298" s="16"/>
      <c r="KK298" s="16"/>
      <c r="KL298" s="16"/>
      <c r="KM298" s="16"/>
      <c r="KN298" s="16"/>
      <c r="KO298" s="16"/>
      <c r="KP298" s="16"/>
      <c r="KQ298" s="16"/>
      <c r="KR298" s="16"/>
      <c r="KS298" s="16"/>
      <c r="KT298" s="16"/>
      <c r="KU298" s="16"/>
      <c r="KV298" s="16"/>
      <c r="KW298" s="16"/>
      <c r="KX298" s="16"/>
      <c r="KY298" s="16"/>
      <c r="KZ298" s="16"/>
      <c r="LA298" s="16"/>
      <c r="LB298" s="16"/>
      <c r="LC298" s="16"/>
      <c r="LD298" s="16"/>
      <c r="LE298" s="150"/>
      <c r="LF298" s="150">
        <v>0</v>
      </c>
      <c r="LG298" s="152" t="e">
        <v>#DIV/0!</v>
      </c>
      <c r="LH298" s="16"/>
      <c r="LI298" s="16"/>
      <c r="LJ298" s="16"/>
      <c r="LK298" s="16"/>
      <c r="LL298" s="16"/>
      <c r="LM298" s="16"/>
      <c r="LN298" s="16"/>
      <c r="LO298" s="16"/>
      <c r="LP298" s="16"/>
      <c r="LQ298" s="16"/>
      <c r="LR298" s="16"/>
      <c r="LS298" s="16"/>
      <c r="LT298" s="16"/>
      <c r="LU298" s="16"/>
      <c r="LV298" s="16"/>
      <c r="LW298" s="16"/>
      <c r="LX298" s="16"/>
      <c r="LY298" s="16"/>
      <c r="LZ298" s="16"/>
      <c r="MA298" s="16"/>
      <c r="MB298" s="16"/>
      <c r="MC298" s="16"/>
      <c r="MD298" s="16"/>
      <c r="ME298" s="16"/>
      <c r="MF298" s="16"/>
      <c r="MG298" s="16"/>
      <c r="MH298" s="16"/>
      <c r="MI298" s="16"/>
      <c r="MJ298" s="16"/>
      <c r="MK298" s="16"/>
      <c r="ML298" s="16"/>
    </row>
    <row r="299" spans="1:350" ht="13.9" hidden="1" customHeight="1" outlineLevel="2" x14ac:dyDescent="0.2">
      <c r="A299" s="227"/>
      <c r="B299" s="219"/>
      <c r="C299" s="215"/>
      <c r="D299" s="217"/>
      <c r="E299" s="176"/>
      <c r="F299" s="176"/>
      <c r="G299" s="176"/>
      <c r="H299" s="171"/>
      <c r="I299" s="171"/>
      <c r="J299" s="213"/>
      <c r="K299" s="213"/>
      <c r="L299" s="173"/>
      <c r="M299" s="173"/>
      <c r="N299" s="184"/>
      <c r="O299" s="157"/>
      <c r="P299" s="17" t="s">
        <v>26</v>
      </c>
      <c r="Q299" s="151"/>
      <c r="R299" s="151"/>
      <c r="S299" s="153"/>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151"/>
      <c r="AY299" s="151"/>
      <c r="AZ299" s="153"/>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151"/>
      <c r="CG299" s="151"/>
      <c r="CH299" s="153"/>
      <c r="CI299" s="141"/>
      <c r="CJ299" s="141"/>
      <c r="CK299" s="141"/>
      <c r="CL299" s="141"/>
      <c r="CM299" s="141"/>
      <c r="CN299" s="141"/>
      <c r="CO299" s="141"/>
      <c r="CP299" s="141"/>
      <c r="CQ299" s="141"/>
      <c r="CR299" s="141"/>
      <c r="CS299" s="141"/>
      <c r="CT299" s="141"/>
      <c r="CU299" s="141"/>
      <c r="CV299" s="141"/>
      <c r="CW299" s="141"/>
      <c r="CX299" s="141"/>
      <c r="CY299" s="141"/>
      <c r="CZ299" s="141"/>
      <c r="DA299" s="141"/>
      <c r="DB299" s="141"/>
      <c r="DC299" s="141"/>
      <c r="DD299" s="141"/>
      <c r="DE299" s="141"/>
      <c r="DF299" s="141"/>
      <c r="DG299" s="141"/>
      <c r="DH299" s="141"/>
      <c r="DI299" s="141"/>
      <c r="DJ299" s="141"/>
      <c r="DK299" s="141"/>
      <c r="DL299" s="141"/>
      <c r="DM299" s="141"/>
      <c r="DN299" s="151"/>
      <c r="DO299" s="151"/>
      <c r="DP299" s="153"/>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151"/>
      <c r="ET299" s="151"/>
      <c r="EU299" s="153"/>
      <c r="EV299" s="24"/>
      <c r="EW299" s="125"/>
      <c r="EX299" s="24"/>
      <c r="EY299" s="24"/>
      <c r="EZ299" s="24"/>
      <c r="FA299" s="24"/>
      <c r="FB299" s="24"/>
      <c r="FC299" s="24"/>
      <c r="FD299" s="24"/>
      <c r="FE299" s="24"/>
      <c r="FF299" s="24"/>
      <c r="FG299" s="24"/>
      <c r="FH299" s="24"/>
      <c r="FI299" s="24"/>
      <c r="FJ299" s="24"/>
      <c r="FK299" s="24"/>
      <c r="FL299" s="24"/>
      <c r="FM299" s="24"/>
      <c r="FN299" s="24"/>
      <c r="FO299" s="24"/>
      <c r="FP299" s="24"/>
      <c r="FQ299" s="24"/>
      <c r="FR299" s="24"/>
      <c r="FS299" s="24"/>
      <c r="FT299" s="24"/>
      <c r="FU299" s="24"/>
      <c r="FV299" s="24"/>
      <c r="FW299" s="24"/>
      <c r="FX299" s="24"/>
      <c r="FY299" s="24"/>
      <c r="FZ299" s="24"/>
      <c r="GA299" s="151"/>
      <c r="GB299" s="151"/>
      <c r="GC299" s="153"/>
      <c r="GD299" s="24"/>
      <c r="GE299" s="24"/>
      <c r="GF299" s="24"/>
      <c r="GG299" s="24"/>
      <c r="GH299" s="24"/>
      <c r="GI299" s="24"/>
      <c r="GJ299" s="24"/>
      <c r="GK299" s="24"/>
      <c r="GL299" s="24"/>
      <c r="GM299" s="24"/>
      <c r="GN299" s="24"/>
      <c r="GO299" s="24"/>
      <c r="GP299" s="24"/>
      <c r="GQ299" s="24"/>
      <c r="GR299" s="24"/>
      <c r="GS299" s="24"/>
      <c r="GT299" s="24"/>
      <c r="GU299" s="24"/>
      <c r="GV299" s="24"/>
      <c r="GW299" s="24"/>
      <c r="GX299" s="24"/>
      <c r="GY299" s="24"/>
      <c r="GZ299" s="24"/>
      <c r="HA299" s="24"/>
      <c r="HB299" s="24">
        <v>2</v>
      </c>
      <c r="HC299" s="24"/>
      <c r="HD299" s="24"/>
      <c r="HE299" s="24"/>
      <c r="HF299" s="24"/>
      <c r="HG299" s="24"/>
      <c r="HH299" s="151"/>
      <c r="HI299" s="151"/>
      <c r="HJ299" s="153"/>
      <c r="HK299" s="24"/>
      <c r="HL299" s="24"/>
      <c r="HM299" s="24"/>
      <c r="HN299" s="24"/>
      <c r="HO299" s="24"/>
      <c r="HP299" s="24"/>
      <c r="HQ299" s="24"/>
      <c r="HR299" s="24"/>
      <c r="HS299" s="24"/>
      <c r="HT299" s="24"/>
      <c r="HU299" s="24"/>
      <c r="HV299" s="24"/>
      <c r="HW299" s="24"/>
      <c r="HX299" s="24"/>
      <c r="HY299" s="24"/>
      <c r="HZ299" s="24"/>
      <c r="IA299" s="24"/>
      <c r="IB299" s="24"/>
      <c r="IC299" s="24"/>
      <c r="ID299" s="24"/>
      <c r="IE299" s="24"/>
      <c r="IF299" s="24"/>
      <c r="IG299" s="24"/>
      <c r="IH299" s="24"/>
      <c r="II299" s="24"/>
      <c r="IJ299" s="24"/>
      <c r="IK299" s="24"/>
      <c r="IL299" s="24"/>
      <c r="IM299" s="24"/>
      <c r="IN299" s="24"/>
      <c r="IO299" s="24"/>
      <c r="IP299" s="151"/>
      <c r="IQ299" s="151"/>
      <c r="IR299" s="153"/>
      <c r="IS299" s="24"/>
      <c r="IT299" s="24"/>
      <c r="IU299" s="24"/>
      <c r="IV299" s="24"/>
      <c r="IW299" s="24"/>
      <c r="IX299" s="24"/>
      <c r="IY299" s="24"/>
      <c r="IZ299" s="24"/>
      <c r="JA299" s="24"/>
      <c r="JB299" s="24"/>
      <c r="JC299" s="24"/>
      <c r="JD299" s="24"/>
      <c r="JE299" s="24"/>
      <c r="JF299" s="24"/>
      <c r="JG299" s="24"/>
      <c r="JH299" s="24"/>
      <c r="JI299" s="24"/>
      <c r="JJ299" s="24"/>
      <c r="JK299" s="24"/>
      <c r="JL299" s="24"/>
      <c r="JM299" s="24"/>
      <c r="JN299" s="24"/>
      <c r="JO299" s="24"/>
      <c r="JP299" s="24"/>
      <c r="JQ299" s="24"/>
      <c r="JR299" s="24"/>
      <c r="JS299" s="24"/>
      <c r="JT299" s="24"/>
      <c r="JU299" s="25"/>
      <c r="JV299" s="24"/>
      <c r="JW299" s="151"/>
      <c r="JX299" s="151"/>
      <c r="JY299" s="153"/>
      <c r="JZ299" s="24"/>
      <c r="KA299" s="24"/>
      <c r="KB299" s="24"/>
      <c r="KC299" s="24"/>
      <c r="KD299" s="24"/>
      <c r="KE299" s="24"/>
      <c r="KF299" s="24"/>
      <c r="KG299" s="24"/>
      <c r="KH299" s="24"/>
      <c r="KI299" s="24"/>
      <c r="KJ299" s="24"/>
      <c r="KK299" s="24"/>
      <c r="KL299" s="24"/>
      <c r="KM299" s="24"/>
      <c r="KN299" s="24"/>
      <c r="KO299" s="24"/>
      <c r="KP299" s="24"/>
      <c r="KQ299" s="24"/>
      <c r="KR299" s="24"/>
      <c r="KS299" s="24"/>
      <c r="KT299" s="24"/>
      <c r="KU299" s="24"/>
      <c r="KV299" s="24"/>
      <c r="KW299" s="24"/>
      <c r="KX299" s="24"/>
      <c r="KY299" s="24"/>
      <c r="KZ299" s="24"/>
      <c r="LA299" s="24"/>
      <c r="LB299" s="24"/>
      <c r="LC299" s="24"/>
      <c r="LD299" s="24"/>
      <c r="LE299" s="151"/>
      <c r="LF299" s="151"/>
      <c r="LG299" s="153"/>
      <c r="LH299" s="24"/>
      <c r="LI299" s="24"/>
      <c r="LJ299" s="24"/>
      <c r="LK299" s="24"/>
      <c r="LL299" s="24"/>
      <c r="LM299" s="24"/>
      <c r="LN299" s="24"/>
      <c r="LO299" s="24"/>
      <c r="LP299" s="24"/>
      <c r="LQ299" s="24"/>
      <c r="LR299" s="24"/>
      <c r="LS299" s="24"/>
      <c r="LT299" s="24"/>
      <c r="LU299" s="24"/>
      <c r="LV299" s="24"/>
      <c r="LW299" s="24"/>
      <c r="LX299" s="24"/>
      <c r="LY299" s="24"/>
      <c r="LZ299" s="24"/>
      <c r="MA299" s="24"/>
      <c r="MB299" s="24"/>
      <c r="MC299" s="24"/>
      <c r="MD299" s="24"/>
      <c r="ME299" s="24"/>
      <c r="MF299" s="24"/>
      <c r="MG299" s="24"/>
      <c r="MH299" s="24"/>
      <c r="MI299" s="24"/>
      <c r="MJ299" s="24"/>
      <c r="MK299" s="24"/>
      <c r="ML299" s="24"/>
    </row>
    <row r="300" spans="1:350" ht="13.9" hidden="1" customHeight="1" outlineLevel="2" x14ac:dyDescent="0.2">
      <c r="A300" s="226" t="s">
        <v>226</v>
      </c>
      <c r="B300" s="218" t="s">
        <v>213</v>
      </c>
      <c r="C300" s="214" t="s">
        <v>38</v>
      </c>
      <c r="D300" s="283">
        <v>1.2370000000000001</v>
      </c>
      <c r="E300" s="175"/>
      <c r="F300" s="175">
        <f>D300-E300</f>
        <v>1.2370000000000001</v>
      </c>
      <c r="G300" s="175" t="s">
        <v>851</v>
      </c>
      <c r="H300" s="170" t="s">
        <v>917</v>
      </c>
      <c r="I300" s="170" t="s">
        <v>867</v>
      </c>
      <c r="J300" s="212">
        <f ca="1">E300+Q300+AX300+CF300+DN300+ES300+GA300+HH300+IP300+JW300+LE300</f>
        <v>0</v>
      </c>
      <c r="K300" s="212">
        <f>E300+R300+AY300+CG300+DO300+ET300+GB300+HI300+IQ300+JX300+LF300</f>
        <v>1.1000000000000001</v>
      </c>
      <c r="L300" s="172" t="e">
        <f ca="1">K300/J300</f>
        <v>#DIV/0!</v>
      </c>
      <c r="M300" s="172">
        <f>K300/D300</f>
        <v>0.88924818108326598</v>
      </c>
      <c r="N300" s="183">
        <f ca="1">SUMIF($EV$8:$FZ$9,$O$5,$EV301:$FZ301)-SUMIF($EV$8:$FZ$9,$Q$5,$EV301:$FZ301)</f>
        <v>0</v>
      </c>
      <c r="O300" s="156"/>
      <c r="P300" s="16" t="s">
        <v>25</v>
      </c>
      <c r="Q300" s="150">
        <v>0</v>
      </c>
      <c r="R300" s="150">
        <v>0</v>
      </c>
      <c r="S300" s="152" t="e">
        <v>#DIV/0!</v>
      </c>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50">
        <f t="shared" ca="1" si="758"/>
        <v>0</v>
      </c>
      <c r="AY300" s="150">
        <f>SUM(BA301:CE301)</f>
        <v>0</v>
      </c>
      <c r="AZ300" s="152" t="e">
        <f ca="1">AY300/AX300</f>
        <v>#DIV/0!</v>
      </c>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50">
        <f t="shared" ref="CF300" si="785">SUM(CI300:DM300)</f>
        <v>0</v>
      </c>
      <c r="CG300" s="150">
        <f>SUM(CI301:DM301)</f>
        <v>0</v>
      </c>
      <c r="CH300" s="152" t="e">
        <f>CG300/CF300</f>
        <v>#DIV/0!</v>
      </c>
      <c r="CI300" s="129"/>
      <c r="CJ300" s="129"/>
      <c r="CK300" s="129"/>
      <c r="CL300" s="129"/>
      <c r="CM300" s="129"/>
      <c r="CN300" s="129"/>
      <c r="CO300" s="129"/>
      <c r="CP300" s="129"/>
      <c r="CQ300" s="129"/>
      <c r="CR300" s="129"/>
      <c r="CS300" s="129"/>
      <c r="CT300" s="129"/>
      <c r="CU300" s="129"/>
      <c r="CV300" s="129"/>
      <c r="CW300" s="129"/>
      <c r="CX300" s="129"/>
      <c r="CY300" s="129"/>
      <c r="CZ300" s="129"/>
      <c r="DA300" s="129"/>
      <c r="DB300" s="129"/>
      <c r="DC300" s="129"/>
      <c r="DD300" s="129"/>
      <c r="DE300" s="129"/>
      <c r="DF300" s="129"/>
      <c r="DG300" s="129"/>
      <c r="DH300" s="129"/>
      <c r="DI300" s="129"/>
      <c r="DJ300" s="129"/>
      <c r="DK300" s="129"/>
      <c r="DL300" s="129"/>
      <c r="DM300" s="129"/>
      <c r="DN300" s="150">
        <f t="shared" ref="DN300" si="786">SUM(DQ300:ER300)</f>
        <v>0</v>
      </c>
      <c r="DO300" s="150">
        <f>SUM(DQ301:ER301)</f>
        <v>0</v>
      </c>
      <c r="DP300" s="152" t="e">
        <f t="shared" si="754"/>
        <v>#DIV/0!</v>
      </c>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50">
        <f t="shared" ca="1" si="766"/>
        <v>0</v>
      </c>
      <c r="ET300" s="150">
        <f t="shared" si="626"/>
        <v>0</v>
      </c>
      <c r="EU300" s="152" t="e">
        <f t="shared" ca="1" si="627"/>
        <v>#DIV/0!</v>
      </c>
      <c r="EV300" s="16"/>
      <c r="EW300" s="67"/>
      <c r="EX300" s="16"/>
      <c r="EY300" s="16"/>
      <c r="EZ300" s="16"/>
      <c r="FA300" s="16"/>
      <c r="FB300" s="16"/>
      <c r="FC300" s="16"/>
      <c r="FD300" s="16"/>
      <c r="FE300" s="16"/>
      <c r="FF300" s="16"/>
      <c r="FG300" s="16"/>
      <c r="FH300" s="16"/>
      <c r="FI300" s="16"/>
      <c r="FJ300" s="16"/>
      <c r="FK300" s="16"/>
      <c r="FL300" s="16"/>
      <c r="FM300" s="16"/>
      <c r="FN300" s="16"/>
      <c r="FO300" s="16"/>
      <c r="FP300" s="16"/>
      <c r="FQ300" s="16"/>
      <c r="FR300" s="16"/>
      <c r="FS300" s="16"/>
      <c r="FT300" s="16"/>
      <c r="FU300" s="16"/>
      <c r="FV300" s="16"/>
      <c r="FW300" s="16"/>
      <c r="FX300" s="16"/>
      <c r="FY300" s="16"/>
      <c r="FZ300" s="16"/>
      <c r="GA300" s="150">
        <f t="shared" ref="GA300" ca="1" si="787">SUMIF($GD$8:$HG$9,$O$5,GD300:HG300)</f>
        <v>0</v>
      </c>
      <c r="GB300" s="150">
        <f t="shared" ref="GB300" si="788">SUM(GD301:HG301)</f>
        <v>1.1000000000000001</v>
      </c>
      <c r="GC300" s="152" t="e">
        <f t="shared" ref="GC300" ca="1" si="789">GB300/GA300</f>
        <v>#DIV/0!</v>
      </c>
      <c r="GD300" s="16"/>
      <c r="GE300" s="16"/>
      <c r="GF300" s="16"/>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c r="HF300" s="16"/>
      <c r="HG300" s="16"/>
      <c r="HH300" s="150"/>
      <c r="HI300" s="150">
        <v>0</v>
      </c>
      <c r="HJ300" s="152" t="e">
        <v>#DIV/0!</v>
      </c>
      <c r="HK300" s="16"/>
      <c r="HL300" s="16"/>
      <c r="HM300" s="16"/>
      <c r="HN300" s="16"/>
      <c r="HO300" s="16"/>
      <c r="HP300" s="16"/>
      <c r="HQ300" s="16"/>
      <c r="HR300" s="16"/>
      <c r="HS300" s="16"/>
      <c r="HT300" s="16"/>
      <c r="HU300" s="16"/>
      <c r="HV300" s="16"/>
      <c r="HW300" s="16"/>
      <c r="HX300" s="16"/>
      <c r="HY300" s="16"/>
      <c r="HZ300" s="16"/>
      <c r="IA300" s="16"/>
      <c r="IB300" s="16"/>
      <c r="IC300" s="16"/>
      <c r="ID300" s="16"/>
      <c r="IE300" s="16"/>
      <c r="IF300" s="16"/>
      <c r="IG300" s="16"/>
      <c r="IH300" s="16"/>
      <c r="II300" s="16"/>
      <c r="IJ300" s="16"/>
      <c r="IK300" s="16"/>
      <c r="IL300" s="16"/>
      <c r="IM300" s="16"/>
      <c r="IN300" s="16"/>
      <c r="IO300" s="16"/>
      <c r="IP300" s="150"/>
      <c r="IQ300" s="150">
        <v>0</v>
      </c>
      <c r="IR300" s="152" t="e">
        <v>#DIV/0!</v>
      </c>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c r="JO300" s="16"/>
      <c r="JP300" s="16"/>
      <c r="JQ300" s="16"/>
      <c r="JR300" s="16"/>
      <c r="JS300" s="16"/>
      <c r="JT300" s="16"/>
      <c r="JU300" s="23"/>
      <c r="JV300" s="16"/>
      <c r="JW300" s="150"/>
      <c r="JX300" s="150">
        <v>0</v>
      </c>
      <c r="JY300" s="152" t="e">
        <v>#DIV/0!</v>
      </c>
      <c r="JZ300" s="16"/>
      <c r="KA300" s="16"/>
      <c r="KB300" s="16"/>
      <c r="KC300" s="16"/>
      <c r="KD300" s="16"/>
      <c r="KE300" s="16"/>
      <c r="KF300" s="16"/>
      <c r="KG300" s="16"/>
      <c r="KH300" s="16"/>
      <c r="KI300" s="16"/>
      <c r="KJ300" s="16"/>
      <c r="KK300" s="16"/>
      <c r="KL300" s="16"/>
      <c r="KM300" s="16"/>
      <c r="KN300" s="16"/>
      <c r="KO300" s="16"/>
      <c r="KP300" s="16"/>
      <c r="KQ300" s="16"/>
      <c r="KR300" s="16"/>
      <c r="KS300" s="16"/>
      <c r="KT300" s="16"/>
      <c r="KU300" s="16"/>
      <c r="KV300" s="16"/>
      <c r="KW300" s="16"/>
      <c r="KX300" s="16"/>
      <c r="KY300" s="16"/>
      <c r="KZ300" s="16"/>
      <c r="LA300" s="16"/>
      <c r="LB300" s="16"/>
      <c r="LC300" s="16"/>
      <c r="LD300" s="16"/>
      <c r="LE300" s="150"/>
      <c r="LF300" s="150">
        <v>0</v>
      </c>
      <c r="LG300" s="152" t="e">
        <v>#DIV/0!</v>
      </c>
      <c r="LH300" s="16"/>
      <c r="LI300" s="16"/>
      <c r="LJ300" s="16"/>
      <c r="LK300" s="16"/>
      <c r="LL300" s="16"/>
      <c r="LM300" s="16"/>
      <c r="LN300" s="16"/>
      <c r="LO300" s="16"/>
      <c r="LP300" s="16"/>
      <c r="LQ300" s="16"/>
      <c r="LR300" s="16"/>
      <c r="LS300" s="16"/>
      <c r="LT300" s="16"/>
      <c r="LU300" s="16"/>
      <c r="LV300" s="16"/>
      <c r="LW300" s="16"/>
      <c r="LX300" s="16"/>
      <c r="LY300" s="16"/>
      <c r="LZ300" s="16"/>
      <c r="MA300" s="16"/>
      <c r="MB300" s="16"/>
      <c r="MC300" s="16"/>
      <c r="MD300" s="16"/>
      <c r="ME300" s="16"/>
      <c r="MF300" s="16"/>
      <c r="MG300" s="16"/>
      <c r="MH300" s="16"/>
      <c r="MI300" s="16"/>
      <c r="MJ300" s="16"/>
      <c r="MK300" s="16"/>
      <c r="ML300" s="16"/>
    </row>
    <row r="301" spans="1:350" ht="13.9" hidden="1" customHeight="1" outlineLevel="2" x14ac:dyDescent="0.2">
      <c r="A301" s="227"/>
      <c r="B301" s="219"/>
      <c r="C301" s="215"/>
      <c r="D301" s="284"/>
      <c r="E301" s="176"/>
      <c r="F301" s="176"/>
      <c r="G301" s="176"/>
      <c r="H301" s="171"/>
      <c r="I301" s="171"/>
      <c r="J301" s="213"/>
      <c r="K301" s="213"/>
      <c r="L301" s="173"/>
      <c r="M301" s="173"/>
      <c r="N301" s="184"/>
      <c r="O301" s="157"/>
      <c r="P301" s="17" t="s">
        <v>26</v>
      </c>
      <c r="Q301" s="151"/>
      <c r="R301" s="151"/>
      <c r="S301" s="153"/>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151"/>
      <c r="AY301" s="151"/>
      <c r="AZ301" s="153"/>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151"/>
      <c r="CG301" s="151"/>
      <c r="CH301" s="153"/>
      <c r="CI301" s="141"/>
      <c r="CJ301" s="141"/>
      <c r="CK301" s="141"/>
      <c r="CL301" s="141"/>
      <c r="CM301" s="141"/>
      <c r="CN301" s="141"/>
      <c r="CO301" s="141"/>
      <c r="CP301" s="141"/>
      <c r="CQ301" s="141"/>
      <c r="CR301" s="141"/>
      <c r="CS301" s="141"/>
      <c r="CT301" s="141"/>
      <c r="CU301" s="141"/>
      <c r="CV301" s="141"/>
      <c r="CW301" s="141"/>
      <c r="CX301" s="141"/>
      <c r="CY301" s="141"/>
      <c r="CZ301" s="141"/>
      <c r="DA301" s="141"/>
      <c r="DB301" s="141"/>
      <c r="DC301" s="141"/>
      <c r="DD301" s="141"/>
      <c r="DE301" s="141"/>
      <c r="DF301" s="141"/>
      <c r="DG301" s="141"/>
      <c r="DH301" s="141"/>
      <c r="DI301" s="141"/>
      <c r="DJ301" s="141"/>
      <c r="DK301" s="141"/>
      <c r="DL301" s="141"/>
      <c r="DM301" s="141"/>
      <c r="DN301" s="151"/>
      <c r="DO301" s="151"/>
      <c r="DP301" s="153"/>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151"/>
      <c r="ET301" s="151"/>
      <c r="EU301" s="153"/>
      <c r="EV301" s="24"/>
      <c r="EW301" s="125"/>
      <c r="EX301" s="24"/>
      <c r="EY301" s="24"/>
      <c r="EZ301" s="24"/>
      <c r="FA301" s="24"/>
      <c r="FB301" s="24"/>
      <c r="FC301" s="24"/>
      <c r="FD301" s="24"/>
      <c r="FE301" s="24"/>
      <c r="FF301" s="24"/>
      <c r="FG301" s="24"/>
      <c r="FH301" s="24"/>
      <c r="FI301" s="24"/>
      <c r="FJ301" s="24"/>
      <c r="FK301" s="24"/>
      <c r="FL301" s="24"/>
      <c r="FM301" s="24"/>
      <c r="FN301" s="24"/>
      <c r="FO301" s="24"/>
      <c r="FP301" s="24"/>
      <c r="FQ301" s="24"/>
      <c r="FR301" s="24"/>
      <c r="FS301" s="24"/>
      <c r="FT301" s="24"/>
      <c r="FU301" s="24"/>
      <c r="FV301" s="24"/>
      <c r="FW301" s="24"/>
      <c r="FX301" s="24"/>
      <c r="FY301" s="24"/>
      <c r="FZ301" s="24"/>
      <c r="GA301" s="151"/>
      <c r="GB301" s="151"/>
      <c r="GC301" s="153"/>
      <c r="GD301" s="24"/>
      <c r="GE301" s="24"/>
      <c r="GF301" s="24"/>
      <c r="GG301" s="24"/>
      <c r="GH301" s="24"/>
      <c r="GI301" s="24"/>
      <c r="GJ301" s="24"/>
      <c r="GK301" s="24"/>
      <c r="GL301" s="24"/>
      <c r="GM301" s="24"/>
      <c r="GN301" s="24"/>
      <c r="GO301" s="24"/>
      <c r="GP301" s="24"/>
      <c r="GQ301" s="24"/>
      <c r="GR301" s="24"/>
      <c r="GS301" s="24"/>
      <c r="GT301" s="24"/>
      <c r="GU301" s="24"/>
      <c r="GV301" s="24"/>
      <c r="GW301" s="24"/>
      <c r="GX301" s="24"/>
      <c r="GY301" s="24"/>
      <c r="GZ301" s="24"/>
      <c r="HA301" s="24"/>
      <c r="HB301" s="24">
        <v>1.1000000000000001</v>
      </c>
      <c r="HC301" s="24"/>
      <c r="HD301" s="24"/>
      <c r="HE301" s="24"/>
      <c r="HF301" s="24"/>
      <c r="HG301" s="24"/>
      <c r="HH301" s="151"/>
      <c r="HI301" s="151"/>
      <c r="HJ301" s="153"/>
      <c r="HK301" s="24"/>
      <c r="HL301" s="24"/>
      <c r="HM301" s="24"/>
      <c r="HN301" s="24"/>
      <c r="HO301" s="24"/>
      <c r="HP301" s="24"/>
      <c r="HQ301" s="24"/>
      <c r="HR301" s="24"/>
      <c r="HS301" s="24"/>
      <c r="HT301" s="24"/>
      <c r="HU301" s="24"/>
      <c r="HV301" s="24"/>
      <c r="HW301" s="24"/>
      <c r="HX301" s="24"/>
      <c r="HY301" s="24"/>
      <c r="HZ301" s="24"/>
      <c r="IA301" s="24"/>
      <c r="IB301" s="24"/>
      <c r="IC301" s="24"/>
      <c r="ID301" s="24"/>
      <c r="IE301" s="24"/>
      <c r="IF301" s="24"/>
      <c r="IG301" s="24"/>
      <c r="IH301" s="24"/>
      <c r="II301" s="24"/>
      <c r="IJ301" s="24"/>
      <c r="IK301" s="24"/>
      <c r="IL301" s="24"/>
      <c r="IM301" s="24"/>
      <c r="IN301" s="24"/>
      <c r="IO301" s="24"/>
      <c r="IP301" s="151"/>
      <c r="IQ301" s="151"/>
      <c r="IR301" s="153"/>
      <c r="IS301" s="24"/>
      <c r="IT301" s="24"/>
      <c r="IU301" s="24"/>
      <c r="IV301" s="24"/>
      <c r="IW301" s="24"/>
      <c r="IX301" s="24"/>
      <c r="IY301" s="24"/>
      <c r="IZ301" s="24"/>
      <c r="JA301" s="24"/>
      <c r="JB301" s="24"/>
      <c r="JC301" s="24"/>
      <c r="JD301" s="24"/>
      <c r="JE301" s="24"/>
      <c r="JF301" s="24"/>
      <c r="JG301" s="24"/>
      <c r="JH301" s="24"/>
      <c r="JI301" s="24"/>
      <c r="JJ301" s="24"/>
      <c r="JK301" s="24"/>
      <c r="JL301" s="24"/>
      <c r="JM301" s="24"/>
      <c r="JN301" s="24"/>
      <c r="JO301" s="24"/>
      <c r="JP301" s="24"/>
      <c r="JQ301" s="24"/>
      <c r="JR301" s="24"/>
      <c r="JS301" s="24"/>
      <c r="JT301" s="24"/>
      <c r="JU301" s="25"/>
      <c r="JV301" s="24"/>
      <c r="JW301" s="151"/>
      <c r="JX301" s="151"/>
      <c r="JY301" s="153"/>
      <c r="JZ301" s="24"/>
      <c r="KA301" s="24"/>
      <c r="KB301" s="24"/>
      <c r="KC301" s="24"/>
      <c r="KD301" s="24"/>
      <c r="KE301" s="24"/>
      <c r="KF301" s="24"/>
      <c r="KG301" s="24"/>
      <c r="KH301" s="24"/>
      <c r="KI301" s="24"/>
      <c r="KJ301" s="24"/>
      <c r="KK301" s="24"/>
      <c r="KL301" s="24"/>
      <c r="KM301" s="24"/>
      <c r="KN301" s="24"/>
      <c r="KO301" s="24"/>
      <c r="KP301" s="24"/>
      <c r="KQ301" s="24"/>
      <c r="KR301" s="24"/>
      <c r="KS301" s="24"/>
      <c r="KT301" s="24"/>
      <c r="KU301" s="24"/>
      <c r="KV301" s="24"/>
      <c r="KW301" s="24"/>
      <c r="KX301" s="24"/>
      <c r="KY301" s="24"/>
      <c r="KZ301" s="24"/>
      <c r="LA301" s="24"/>
      <c r="LB301" s="24"/>
      <c r="LC301" s="24"/>
      <c r="LD301" s="24"/>
      <c r="LE301" s="151"/>
      <c r="LF301" s="151"/>
      <c r="LG301" s="153"/>
      <c r="LH301" s="24"/>
      <c r="LI301" s="24"/>
      <c r="LJ301" s="24"/>
      <c r="LK301" s="24"/>
      <c r="LL301" s="24"/>
      <c r="LM301" s="24"/>
      <c r="LN301" s="24"/>
      <c r="LO301" s="24"/>
      <c r="LP301" s="24"/>
      <c r="LQ301" s="24"/>
      <c r="LR301" s="24"/>
      <c r="LS301" s="24"/>
      <c r="LT301" s="24"/>
      <c r="LU301" s="24"/>
      <c r="LV301" s="24"/>
      <c r="LW301" s="24"/>
      <c r="LX301" s="24"/>
      <c r="LY301" s="24"/>
      <c r="LZ301" s="24"/>
      <c r="MA301" s="24"/>
      <c r="MB301" s="24"/>
      <c r="MC301" s="24"/>
      <c r="MD301" s="24"/>
      <c r="ME301" s="24"/>
      <c r="MF301" s="24"/>
      <c r="MG301" s="24"/>
      <c r="MH301" s="24"/>
      <c r="MI301" s="24"/>
      <c r="MJ301" s="24"/>
      <c r="MK301" s="24"/>
      <c r="ML301" s="24"/>
    </row>
    <row r="302" spans="1:350" ht="13.9" hidden="1" customHeight="1" outlineLevel="2" x14ac:dyDescent="0.2">
      <c r="A302" s="226" t="s">
        <v>227</v>
      </c>
      <c r="B302" s="218" t="s">
        <v>115</v>
      </c>
      <c r="C302" s="214" t="s">
        <v>99</v>
      </c>
      <c r="D302" s="216">
        <v>2</v>
      </c>
      <c r="E302" s="175"/>
      <c r="F302" s="175">
        <f>D302-E302</f>
        <v>2</v>
      </c>
      <c r="G302" s="175" t="s">
        <v>847</v>
      </c>
      <c r="H302" s="170" t="s">
        <v>861</v>
      </c>
      <c r="I302" s="170" t="s">
        <v>917</v>
      </c>
      <c r="J302" s="212">
        <f ca="1">E302+Q302+AX302+CF302+DN302+ES302+GA302+HH302+IP302+JW302+LE302</f>
        <v>0</v>
      </c>
      <c r="K302" s="212">
        <f>E302+R302+AY302+CG302+DO302+ET302+GB302+HI302+IQ302+JX302+LF302</f>
        <v>2</v>
      </c>
      <c r="L302" s="172" t="e">
        <f ca="1">K302/J302</f>
        <v>#DIV/0!</v>
      </c>
      <c r="M302" s="172">
        <f>K302/D302</f>
        <v>1</v>
      </c>
      <c r="N302" s="183">
        <f ca="1">SUMIF($EV$8:$FZ$9,$O$5,$EV303:$FZ303)-SUMIF($EV$8:$FZ$9,$Q$5,$EV303:$FZ303)</f>
        <v>0</v>
      </c>
      <c r="O302" s="156"/>
      <c r="P302" s="16" t="s">
        <v>25</v>
      </c>
      <c r="Q302" s="150">
        <v>0</v>
      </c>
      <c r="R302" s="150">
        <v>0</v>
      </c>
      <c r="S302" s="152" t="e">
        <v>#DIV/0!</v>
      </c>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50">
        <f t="shared" ca="1" si="758"/>
        <v>0</v>
      </c>
      <c r="AY302" s="150">
        <f>SUM(BA303:CE303)</f>
        <v>0</v>
      </c>
      <c r="AZ302" s="152" t="e">
        <f ca="1">AY302/AX302</f>
        <v>#DIV/0!</v>
      </c>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50">
        <f t="shared" ref="CF302" si="790">SUM(CI302:DM302)</f>
        <v>0</v>
      </c>
      <c r="CG302" s="150">
        <f>SUM(CI303:DM303)</f>
        <v>0</v>
      </c>
      <c r="CH302" s="152" t="e">
        <f>CG302/CF302</f>
        <v>#DIV/0!</v>
      </c>
      <c r="CI302" s="129"/>
      <c r="CJ302" s="129"/>
      <c r="CK302" s="129"/>
      <c r="CL302" s="129"/>
      <c r="CM302" s="129"/>
      <c r="CN302" s="129"/>
      <c r="CO302" s="129"/>
      <c r="CP302" s="129"/>
      <c r="CQ302" s="129"/>
      <c r="CR302" s="129"/>
      <c r="CS302" s="129"/>
      <c r="CT302" s="129"/>
      <c r="CU302" s="129"/>
      <c r="CV302" s="129"/>
      <c r="CW302" s="129"/>
      <c r="CX302" s="129"/>
      <c r="CY302" s="129"/>
      <c r="CZ302" s="129"/>
      <c r="DA302" s="129"/>
      <c r="DB302" s="129"/>
      <c r="DC302" s="129"/>
      <c r="DD302" s="129"/>
      <c r="DE302" s="129"/>
      <c r="DF302" s="129"/>
      <c r="DG302" s="129"/>
      <c r="DH302" s="129"/>
      <c r="DI302" s="129"/>
      <c r="DJ302" s="129"/>
      <c r="DK302" s="129"/>
      <c r="DL302" s="129"/>
      <c r="DM302" s="129"/>
      <c r="DN302" s="150">
        <f t="shared" ref="DN302" si="791">SUM(DQ302:ER302)</f>
        <v>0</v>
      </c>
      <c r="DO302" s="150">
        <f>SUM(DQ303:ER303)</f>
        <v>0</v>
      </c>
      <c r="DP302" s="152" t="e">
        <f t="shared" si="754"/>
        <v>#DIV/0!</v>
      </c>
      <c r="DQ302" s="16"/>
      <c r="DR302" s="16"/>
      <c r="DS302" s="16"/>
      <c r="DT302" s="16"/>
      <c r="DU302" s="16"/>
      <c r="DV302" s="16"/>
      <c r="DW302" s="16"/>
      <c r="DX302" s="16"/>
      <c r="DY302" s="16"/>
      <c r="DZ302" s="16"/>
      <c r="EA302" s="16"/>
      <c r="EB302" s="16"/>
      <c r="EC302" s="16"/>
      <c r="ED302" s="16"/>
      <c r="EE302" s="16"/>
      <c r="EF302" s="16"/>
      <c r="EG302" s="16"/>
      <c r="EH302" s="16"/>
      <c r="EI302" s="16"/>
      <c r="EJ302" s="16"/>
      <c r="EK302" s="16"/>
      <c r="EL302" s="16"/>
      <c r="EM302" s="16"/>
      <c r="EN302" s="16"/>
      <c r="EO302" s="16"/>
      <c r="EP302" s="16"/>
      <c r="EQ302" s="16"/>
      <c r="ER302" s="16"/>
      <c r="ES302" s="150">
        <f t="shared" ca="1" si="766"/>
        <v>0</v>
      </c>
      <c r="ET302" s="150">
        <f t="shared" ref="ET302:ET364" si="792">SUM(EV303:FZ303)</f>
        <v>0</v>
      </c>
      <c r="EU302" s="152" t="e">
        <f t="shared" ref="EU302:EU364" ca="1" si="793">ET302/ES302</f>
        <v>#DIV/0!</v>
      </c>
      <c r="EV302" s="16"/>
      <c r="EW302" s="67"/>
      <c r="EX302" s="16"/>
      <c r="EY302" s="16"/>
      <c r="EZ302" s="16"/>
      <c r="FA302" s="16"/>
      <c r="FB302" s="16"/>
      <c r="FC302" s="16"/>
      <c r="FD302" s="16"/>
      <c r="FE302" s="16"/>
      <c r="FF302" s="16"/>
      <c r="FG302" s="16"/>
      <c r="FH302" s="16"/>
      <c r="FI302" s="16"/>
      <c r="FJ302" s="16"/>
      <c r="FK302" s="16"/>
      <c r="FL302" s="16"/>
      <c r="FM302" s="16"/>
      <c r="FN302" s="16"/>
      <c r="FO302" s="16"/>
      <c r="FP302" s="16"/>
      <c r="FQ302" s="16"/>
      <c r="FR302" s="16"/>
      <c r="FS302" s="16"/>
      <c r="FT302" s="16"/>
      <c r="FU302" s="16"/>
      <c r="FV302" s="16"/>
      <c r="FW302" s="16"/>
      <c r="FX302" s="16"/>
      <c r="FY302" s="16"/>
      <c r="FZ302" s="16"/>
      <c r="GA302" s="150">
        <f t="shared" ref="GA302" ca="1" si="794">SUMIF($GD$8:$HG$9,$O$5,GD302:HG302)</f>
        <v>0</v>
      </c>
      <c r="GB302" s="150">
        <f t="shared" ref="GB302" si="795">SUM(GD303:HG303)</f>
        <v>2</v>
      </c>
      <c r="GC302" s="152" t="e">
        <f t="shared" ref="GC302" ca="1" si="796">GB302/GA302</f>
        <v>#DIV/0!</v>
      </c>
      <c r="GD302" s="16"/>
      <c r="GE302" s="16"/>
      <c r="GF302" s="16"/>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c r="HF302" s="16"/>
      <c r="HG302" s="16"/>
      <c r="HH302" s="150"/>
      <c r="HI302" s="150">
        <v>0</v>
      </c>
      <c r="HJ302" s="152" t="e">
        <v>#DIV/0!</v>
      </c>
      <c r="HK302" s="16"/>
      <c r="HL302" s="16"/>
      <c r="HM302" s="16"/>
      <c r="HN302" s="16"/>
      <c r="HO302" s="16"/>
      <c r="HP302" s="16"/>
      <c r="HQ302" s="16"/>
      <c r="HR302" s="16"/>
      <c r="HS302" s="16"/>
      <c r="HT302" s="16"/>
      <c r="HU302" s="16"/>
      <c r="HV302" s="16"/>
      <c r="HW302" s="16"/>
      <c r="HX302" s="16"/>
      <c r="HY302" s="16"/>
      <c r="HZ302" s="16"/>
      <c r="IA302" s="16"/>
      <c r="IB302" s="16"/>
      <c r="IC302" s="16"/>
      <c r="ID302" s="16"/>
      <c r="IE302" s="16"/>
      <c r="IF302" s="16"/>
      <c r="IG302" s="16"/>
      <c r="IH302" s="16"/>
      <c r="II302" s="16"/>
      <c r="IJ302" s="16"/>
      <c r="IK302" s="16"/>
      <c r="IL302" s="16"/>
      <c r="IM302" s="16"/>
      <c r="IN302" s="16"/>
      <c r="IO302" s="16"/>
      <c r="IP302" s="150"/>
      <c r="IQ302" s="150">
        <v>0</v>
      </c>
      <c r="IR302" s="152" t="e">
        <v>#DIV/0!</v>
      </c>
      <c r="IS302" s="16"/>
      <c r="IT302" s="16"/>
      <c r="IU302" s="16"/>
      <c r="IV302" s="16"/>
      <c r="IW302" s="16"/>
      <c r="IX302" s="16"/>
      <c r="IY302" s="16"/>
      <c r="IZ302" s="16"/>
      <c r="JA302" s="16"/>
      <c r="JB302" s="16"/>
      <c r="JC302" s="16"/>
      <c r="JD302" s="16"/>
      <c r="JE302" s="16"/>
      <c r="JF302" s="16"/>
      <c r="JG302" s="16"/>
      <c r="JH302" s="16"/>
      <c r="JI302" s="16"/>
      <c r="JJ302" s="16"/>
      <c r="JK302" s="16"/>
      <c r="JL302" s="16"/>
      <c r="JM302" s="16"/>
      <c r="JN302" s="16"/>
      <c r="JO302" s="16"/>
      <c r="JP302" s="16"/>
      <c r="JQ302" s="16"/>
      <c r="JR302" s="16"/>
      <c r="JS302" s="16"/>
      <c r="JT302" s="16"/>
      <c r="JU302" s="23"/>
      <c r="JV302" s="16"/>
      <c r="JW302" s="150"/>
      <c r="JX302" s="150">
        <v>0</v>
      </c>
      <c r="JY302" s="152" t="e">
        <v>#DIV/0!</v>
      </c>
      <c r="JZ302" s="16"/>
      <c r="KA302" s="16"/>
      <c r="KB302" s="16"/>
      <c r="KC302" s="16"/>
      <c r="KD302" s="16"/>
      <c r="KE302" s="16"/>
      <c r="KF302" s="16"/>
      <c r="KG302" s="16"/>
      <c r="KH302" s="16"/>
      <c r="KI302" s="16"/>
      <c r="KJ302" s="16"/>
      <c r="KK302" s="16"/>
      <c r="KL302" s="16"/>
      <c r="KM302" s="16"/>
      <c r="KN302" s="16"/>
      <c r="KO302" s="16"/>
      <c r="KP302" s="16"/>
      <c r="KQ302" s="16"/>
      <c r="KR302" s="16"/>
      <c r="KS302" s="16"/>
      <c r="KT302" s="16"/>
      <c r="KU302" s="16"/>
      <c r="KV302" s="16"/>
      <c r="KW302" s="16"/>
      <c r="KX302" s="16"/>
      <c r="KY302" s="16"/>
      <c r="KZ302" s="16"/>
      <c r="LA302" s="16"/>
      <c r="LB302" s="16"/>
      <c r="LC302" s="16"/>
      <c r="LD302" s="16"/>
      <c r="LE302" s="150"/>
      <c r="LF302" s="150">
        <v>0</v>
      </c>
      <c r="LG302" s="152" t="e">
        <v>#DIV/0!</v>
      </c>
      <c r="LH302" s="16"/>
      <c r="LI302" s="16"/>
      <c r="LJ302" s="16"/>
      <c r="LK302" s="16"/>
      <c r="LL302" s="16"/>
      <c r="LM302" s="16"/>
      <c r="LN302" s="16"/>
      <c r="LO302" s="16"/>
      <c r="LP302" s="16"/>
      <c r="LQ302" s="16"/>
      <c r="LR302" s="16"/>
      <c r="LS302" s="16"/>
      <c r="LT302" s="16"/>
      <c r="LU302" s="16"/>
      <c r="LV302" s="16"/>
      <c r="LW302" s="16"/>
      <c r="LX302" s="16"/>
      <c r="LY302" s="16"/>
      <c r="LZ302" s="16"/>
      <c r="MA302" s="16"/>
      <c r="MB302" s="16"/>
      <c r="MC302" s="16"/>
      <c r="MD302" s="16"/>
      <c r="ME302" s="16"/>
      <c r="MF302" s="16"/>
      <c r="MG302" s="16"/>
      <c r="MH302" s="16"/>
      <c r="MI302" s="16"/>
      <c r="MJ302" s="16"/>
      <c r="MK302" s="16"/>
      <c r="ML302" s="16"/>
    </row>
    <row r="303" spans="1:350" ht="13.9" hidden="1" customHeight="1" outlineLevel="2" x14ac:dyDescent="0.2">
      <c r="A303" s="227"/>
      <c r="B303" s="219"/>
      <c r="C303" s="215"/>
      <c r="D303" s="217"/>
      <c r="E303" s="176"/>
      <c r="F303" s="176"/>
      <c r="G303" s="176"/>
      <c r="H303" s="171"/>
      <c r="I303" s="171"/>
      <c r="J303" s="213"/>
      <c r="K303" s="213"/>
      <c r="L303" s="173"/>
      <c r="M303" s="173"/>
      <c r="N303" s="184"/>
      <c r="O303" s="157"/>
      <c r="P303" s="17" t="s">
        <v>26</v>
      </c>
      <c r="Q303" s="151"/>
      <c r="R303" s="151"/>
      <c r="S303" s="153"/>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151"/>
      <c r="AY303" s="151"/>
      <c r="AZ303" s="153"/>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151"/>
      <c r="CG303" s="151"/>
      <c r="CH303" s="153"/>
      <c r="CI303" s="141"/>
      <c r="CJ303" s="141"/>
      <c r="CK303" s="141"/>
      <c r="CL303" s="141"/>
      <c r="CM303" s="141"/>
      <c r="CN303" s="141"/>
      <c r="CO303" s="141"/>
      <c r="CP303" s="141"/>
      <c r="CQ303" s="141"/>
      <c r="CR303" s="141"/>
      <c r="CS303" s="141"/>
      <c r="CT303" s="141"/>
      <c r="CU303" s="141"/>
      <c r="CV303" s="141"/>
      <c r="CW303" s="141"/>
      <c r="CX303" s="141"/>
      <c r="CY303" s="141"/>
      <c r="CZ303" s="141"/>
      <c r="DA303" s="141"/>
      <c r="DB303" s="141"/>
      <c r="DC303" s="141"/>
      <c r="DD303" s="141"/>
      <c r="DE303" s="141"/>
      <c r="DF303" s="141"/>
      <c r="DG303" s="141"/>
      <c r="DH303" s="141"/>
      <c r="DI303" s="141"/>
      <c r="DJ303" s="141"/>
      <c r="DK303" s="141"/>
      <c r="DL303" s="141"/>
      <c r="DM303" s="141"/>
      <c r="DN303" s="151"/>
      <c r="DO303" s="151"/>
      <c r="DP303" s="153"/>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151"/>
      <c r="ET303" s="151"/>
      <c r="EU303" s="153"/>
      <c r="EV303" s="24"/>
      <c r="EW303" s="125"/>
      <c r="EX303" s="24"/>
      <c r="EY303" s="24"/>
      <c r="EZ303" s="24"/>
      <c r="FA303" s="24"/>
      <c r="FB303" s="24"/>
      <c r="FC303" s="24"/>
      <c r="FD303" s="24"/>
      <c r="FE303" s="24"/>
      <c r="FF303" s="24"/>
      <c r="FG303" s="24"/>
      <c r="FH303" s="24"/>
      <c r="FI303" s="24"/>
      <c r="FJ303" s="24"/>
      <c r="FK303" s="24"/>
      <c r="FL303" s="24"/>
      <c r="FM303" s="24"/>
      <c r="FN303" s="24"/>
      <c r="FO303" s="24"/>
      <c r="FP303" s="24"/>
      <c r="FQ303" s="24"/>
      <c r="FR303" s="24"/>
      <c r="FS303" s="24"/>
      <c r="FT303" s="24"/>
      <c r="FU303" s="24"/>
      <c r="FV303" s="24"/>
      <c r="FW303" s="24"/>
      <c r="FX303" s="24"/>
      <c r="FY303" s="24"/>
      <c r="FZ303" s="24"/>
      <c r="GA303" s="151"/>
      <c r="GB303" s="151"/>
      <c r="GC303" s="153"/>
      <c r="GD303" s="24"/>
      <c r="GE303" s="24"/>
      <c r="GF303" s="24"/>
      <c r="GG303" s="24"/>
      <c r="GH303" s="24"/>
      <c r="GI303" s="24"/>
      <c r="GJ303" s="24"/>
      <c r="GK303" s="24"/>
      <c r="GL303" s="24"/>
      <c r="GM303" s="24"/>
      <c r="GN303" s="24"/>
      <c r="GO303" s="24"/>
      <c r="GP303" s="24"/>
      <c r="GQ303" s="24"/>
      <c r="GR303" s="24"/>
      <c r="GS303" s="24"/>
      <c r="GT303" s="24"/>
      <c r="GU303" s="24"/>
      <c r="GV303" s="24"/>
      <c r="GW303" s="24"/>
      <c r="GX303" s="24"/>
      <c r="GY303" s="24"/>
      <c r="GZ303" s="24"/>
      <c r="HA303" s="24"/>
      <c r="HB303" s="24">
        <v>2</v>
      </c>
      <c r="HC303" s="24"/>
      <c r="HD303" s="24"/>
      <c r="HE303" s="24"/>
      <c r="HF303" s="24"/>
      <c r="HG303" s="24"/>
      <c r="HH303" s="151"/>
      <c r="HI303" s="151"/>
      <c r="HJ303" s="153"/>
      <c r="HK303" s="24"/>
      <c r="HL303" s="24"/>
      <c r="HM303" s="24"/>
      <c r="HN303" s="24"/>
      <c r="HO303" s="24"/>
      <c r="HP303" s="24"/>
      <c r="HQ303" s="24"/>
      <c r="HR303" s="24"/>
      <c r="HS303" s="24"/>
      <c r="HT303" s="24"/>
      <c r="HU303" s="24"/>
      <c r="HV303" s="24"/>
      <c r="HW303" s="24"/>
      <c r="HX303" s="24"/>
      <c r="HY303" s="24"/>
      <c r="HZ303" s="24"/>
      <c r="IA303" s="24"/>
      <c r="IB303" s="24"/>
      <c r="IC303" s="24"/>
      <c r="ID303" s="24"/>
      <c r="IE303" s="24"/>
      <c r="IF303" s="24"/>
      <c r="IG303" s="24"/>
      <c r="IH303" s="24"/>
      <c r="II303" s="24"/>
      <c r="IJ303" s="24"/>
      <c r="IK303" s="24"/>
      <c r="IL303" s="24"/>
      <c r="IM303" s="24"/>
      <c r="IN303" s="24"/>
      <c r="IO303" s="24"/>
      <c r="IP303" s="151"/>
      <c r="IQ303" s="151"/>
      <c r="IR303" s="153"/>
      <c r="IS303" s="24"/>
      <c r="IT303" s="24"/>
      <c r="IU303" s="24"/>
      <c r="IV303" s="24"/>
      <c r="IW303" s="24"/>
      <c r="IX303" s="24"/>
      <c r="IY303" s="24"/>
      <c r="IZ303" s="24"/>
      <c r="JA303" s="24"/>
      <c r="JB303" s="24"/>
      <c r="JC303" s="24"/>
      <c r="JD303" s="24"/>
      <c r="JE303" s="24"/>
      <c r="JF303" s="24"/>
      <c r="JG303" s="24"/>
      <c r="JH303" s="24"/>
      <c r="JI303" s="24"/>
      <c r="JJ303" s="24"/>
      <c r="JK303" s="24"/>
      <c r="JL303" s="24"/>
      <c r="JM303" s="24"/>
      <c r="JN303" s="24"/>
      <c r="JO303" s="24"/>
      <c r="JP303" s="24"/>
      <c r="JQ303" s="24"/>
      <c r="JR303" s="24"/>
      <c r="JS303" s="24"/>
      <c r="JT303" s="24"/>
      <c r="JU303" s="25"/>
      <c r="JV303" s="24"/>
      <c r="JW303" s="151"/>
      <c r="JX303" s="151"/>
      <c r="JY303" s="153"/>
      <c r="JZ303" s="24"/>
      <c r="KA303" s="24"/>
      <c r="KB303" s="24"/>
      <c r="KC303" s="24"/>
      <c r="KD303" s="24"/>
      <c r="KE303" s="24"/>
      <c r="KF303" s="24"/>
      <c r="KG303" s="24"/>
      <c r="KH303" s="24"/>
      <c r="KI303" s="24"/>
      <c r="KJ303" s="24"/>
      <c r="KK303" s="24"/>
      <c r="KL303" s="24"/>
      <c r="KM303" s="24"/>
      <c r="KN303" s="24"/>
      <c r="KO303" s="24"/>
      <c r="KP303" s="24"/>
      <c r="KQ303" s="24"/>
      <c r="KR303" s="24"/>
      <c r="KS303" s="24"/>
      <c r="KT303" s="24"/>
      <c r="KU303" s="24"/>
      <c r="KV303" s="24"/>
      <c r="KW303" s="24"/>
      <c r="KX303" s="24"/>
      <c r="KY303" s="24"/>
      <c r="KZ303" s="24"/>
      <c r="LA303" s="24"/>
      <c r="LB303" s="24"/>
      <c r="LC303" s="24"/>
      <c r="LD303" s="24"/>
      <c r="LE303" s="151"/>
      <c r="LF303" s="151"/>
      <c r="LG303" s="153"/>
      <c r="LH303" s="24"/>
      <c r="LI303" s="24"/>
      <c r="LJ303" s="24"/>
      <c r="LK303" s="24"/>
      <c r="LL303" s="24"/>
      <c r="LM303" s="24"/>
      <c r="LN303" s="24"/>
      <c r="LO303" s="24"/>
      <c r="LP303" s="24"/>
      <c r="LQ303" s="24"/>
      <c r="LR303" s="24"/>
      <c r="LS303" s="24"/>
      <c r="LT303" s="24"/>
      <c r="LU303" s="24"/>
      <c r="LV303" s="24"/>
      <c r="LW303" s="24"/>
      <c r="LX303" s="24"/>
      <c r="LY303" s="24"/>
      <c r="LZ303" s="24"/>
      <c r="MA303" s="24"/>
      <c r="MB303" s="24"/>
      <c r="MC303" s="24"/>
      <c r="MD303" s="24"/>
      <c r="ME303" s="24"/>
      <c r="MF303" s="24"/>
      <c r="MG303" s="24"/>
      <c r="MH303" s="24"/>
      <c r="MI303" s="24"/>
      <c r="MJ303" s="24"/>
      <c r="MK303" s="24"/>
      <c r="ML303" s="24"/>
    </row>
    <row r="304" spans="1:350" s="31" customFormat="1" ht="14.25" customHeight="1" outlineLevel="1" collapsed="1" x14ac:dyDescent="0.25">
      <c r="A304" s="236" t="s">
        <v>40</v>
      </c>
      <c r="B304" s="228" t="s">
        <v>228</v>
      </c>
      <c r="C304" s="191" t="s">
        <v>59</v>
      </c>
      <c r="D304" s="191">
        <v>27</v>
      </c>
      <c r="E304" s="175"/>
      <c r="F304" s="175">
        <f>D304-E304</f>
        <v>27</v>
      </c>
      <c r="G304" s="175" t="s">
        <v>933</v>
      </c>
      <c r="H304" s="170" t="s">
        <v>843</v>
      </c>
      <c r="I304" s="170" t="s">
        <v>934</v>
      </c>
      <c r="J304" s="212">
        <f ca="1">E304+Q304+AX304+CF304+DN304+ES304+GA304+HH304+IP304+JW304+LE304</f>
        <v>0</v>
      </c>
      <c r="K304" s="212">
        <f>K306+K488</f>
        <v>27</v>
      </c>
      <c r="L304" s="172" t="e">
        <f ca="1">K304/J304</f>
        <v>#DIV/0!</v>
      </c>
      <c r="M304" s="172">
        <f>K304/D304</f>
        <v>1</v>
      </c>
      <c r="N304" s="183">
        <f ca="1">SUMIF($EV$8:$FZ$9,$O$5,$EV305:$FZ305)-SUMIF($EV$8:$FZ$9,$Q$5,$EV305:$FZ305)</f>
        <v>0</v>
      </c>
      <c r="O304" s="154"/>
      <c r="P304" s="154"/>
      <c r="Q304" s="150">
        <v>0</v>
      </c>
      <c r="R304" s="150">
        <v>0</v>
      </c>
      <c r="S304" s="152" t="e">
        <v>#DIV/0!</v>
      </c>
      <c r="T304" s="154"/>
      <c r="U304" s="154"/>
      <c r="V304" s="154"/>
      <c r="W304" s="154"/>
      <c r="X304" s="154"/>
      <c r="Y304" s="154"/>
      <c r="Z304" s="154"/>
      <c r="AA304" s="154"/>
      <c r="AB304" s="154"/>
      <c r="AC304" s="154"/>
      <c r="AD304" s="154"/>
      <c r="AE304" s="154"/>
      <c r="AF304" s="154"/>
      <c r="AG304" s="154"/>
      <c r="AH304" s="154"/>
      <c r="AI304" s="154"/>
      <c r="AJ304" s="154"/>
      <c r="AK304" s="154"/>
      <c r="AL304" s="154"/>
      <c r="AM304" s="154"/>
      <c r="AN304" s="154"/>
      <c r="AO304" s="154"/>
      <c r="AP304" s="154"/>
      <c r="AQ304" s="154"/>
      <c r="AR304" s="154"/>
      <c r="AS304" s="154"/>
      <c r="AT304" s="154"/>
      <c r="AU304" s="154"/>
      <c r="AV304" s="154"/>
      <c r="AW304" s="154"/>
      <c r="AX304" s="150">
        <f t="shared" ca="1" si="758"/>
        <v>0</v>
      </c>
      <c r="AY304" s="150">
        <f>SUM(BA305:CE305)</f>
        <v>0</v>
      </c>
      <c r="AZ304" s="152" t="e">
        <f ca="1">AY304/AX304</f>
        <v>#DIV/0!</v>
      </c>
      <c r="BA304" s="154"/>
      <c r="BB304" s="154"/>
      <c r="BC304" s="154"/>
      <c r="BD304" s="154"/>
      <c r="BE304" s="154"/>
      <c r="BF304" s="154"/>
      <c r="BG304" s="154"/>
      <c r="BH304" s="154"/>
      <c r="BI304" s="154"/>
      <c r="BJ304" s="154"/>
      <c r="BK304" s="154"/>
      <c r="BL304" s="154"/>
      <c r="BM304" s="154"/>
      <c r="BN304" s="154"/>
      <c r="BO304" s="154"/>
      <c r="BP304" s="154"/>
      <c r="BQ304" s="154"/>
      <c r="BR304" s="154"/>
      <c r="BS304" s="154"/>
      <c r="BT304" s="154"/>
      <c r="BU304" s="154"/>
      <c r="BV304" s="154"/>
      <c r="BW304" s="154"/>
      <c r="BX304" s="154"/>
      <c r="BY304" s="154"/>
      <c r="BZ304" s="154"/>
      <c r="CA304" s="154"/>
      <c r="CB304" s="154"/>
      <c r="CC304" s="154"/>
      <c r="CD304" s="154"/>
      <c r="CE304" s="154"/>
      <c r="CF304" s="150">
        <f t="shared" ref="CF304" si="797">SUM(CI304:DM304)</f>
        <v>0</v>
      </c>
      <c r="CG304" s="150">
        <f>SUM(CI305:DM305)</f>
        <v>0</v>
      </c>
      <c r="CH304" s="152" t="e">
        <f>CG304/CF304</f>
        <v>#DIV/0!</v>
      </c>
      <c r="CI304" s="154"/>
      <c r="CJ304" s="154"/>
      <c r="CK304" s="154"/>
      <c r="CL304" s="154"/>
      <c r="CM304" s="154"/>
      <c r="CN304" s="154"/>
      <c r="CO304" s="154"/>
      <c r="CP304" s="154"/>
      <c r="CQ304" s="154"/>
      <c r="CR304" s="154"/>
      <c r="CS304" s="154"/>
      <c r="CT304" s="154"/>
      <c r="CU304" s="154"/>
      <c r="CV304" s="154"/>
      <c r="CW304" s="154"/>
      <c r="CX304" s="154"/>
      <c r="CY304" s="154"/>
      <c r="CZ304" s="154"/>
      <c r="DA304" s="154"/>
      <c r="DB304" s="154"/>
      <c r="DC304" s="154"/>
      <c r="DD304" s="154"/>
      <c r="DE304" s="154"/>
      <c r="DF304" s="154"/>
      <c r="DG304" s="154"/>
      <c r="DH304" s="154"/>
      <c r="DI304" s="154"/>
      <c r="DJ304" s="154"/>
      <c r="DK304" s="154"/>
      <c r="DL304" s="154"/>
      <c r="DM304" s="154"/>
      <c r="DN304" s="150">
        <f t="shared" ref="DN304" si="798">SUM(DQ304:ER304)</f>
        <v>0</v>
      </c>
      <c r="DO304" s="150">
        <f>SUM(DQ305:ER305)</f>
        <v>0</v>
      </c>
      <c r="DP304" s="152" t="e">
        <f t="shared" si="754"/>
        <v>#DIV/0!</v>
      </c>
      <c r="DQ304" s="154"/>
      <c r="DR304" s="154"/>
      <c r="DS304" s="154"/>
      <c r="DT304" s="154"/>
      <c r="DU304" s="154"/>
      <c r="DV304" s="154"/>
      <c r="DW304" s="154"/>
      <c r="DX304" s="154"/>
      <c r="DY304" s="154"/>
      <c r="DZ304" s="154"/>
      <c r="EA304" s="154"/>
      <c r="EB304" s="154"/>
      <c r="EC304" s="154"/>
      <c r="ED304" s="154"/>
      <c r="EE304" s="154"/>
      <c r="EF304" s="154"/>
      <c r="EG304" s="154"/>
      <c r="EH304" s="154"/>
      <c r="EI304" s="154"/>
      <c r="EJ304" s="154"/>
      <c r="EK304" s="154"/>
      <c r="EL304" s="154"/>
      <c r="EM304" s="154"/>
      <c r="EN304" s="154"/>
      <c r="EO304" s="154"/>
      <c r="EP304" s="154"/>
      <c r="EQ304" s="154"/>
      <c r="ER304" s="154"/>
      <c r="ES304" s="150">
        <f t="shared" ca="1" si="766"/>
        <v>0</v>
      </c>
      <c r="ET304" s="150">
        <f t="shared" si="792"/>
        <v>0</v>
      </c>
      <c r="EU304" s="152" t="e">
        <f t="shared" ca="1" si="793"/>
        <v>#DIV/0!</v>
      </c>
      <c r="EV304" s="154"/>
      <c r="EW304" s="160"/>
      <c r="EX304" s="154"/>
      <c r="EY304" s="154"/>
      <c r="EZ304" s="154"/>
      <c r="FA304" s="154"/>
      <c r="FB304" s="154"/>
      <c r="FC304" s="154"/>
      <c r="FD304" s="154"/>
      <c r="FE304" s="154"/>
      <c r="FF304" s="154"/>
      <c r="FG304" s="154"/>
      <c r="FH304" s="154"/>
      <c r="FI304" s="154"/>
      <c r="FJ304" s="154"/>
      <c r="FK304" s="154"/>
      <c r="FL304" s="154"/>
      <c r="FM304" s="154"/>
      <c r="FN304" s="154"/>
      <c r="FO304" s="154"/>
      <c r="FP304" s="154"/>
      <c r="FQ304" s="154"/>
      <c r="FR304" s="154"/>
      <c r="FS304" s="154"/>
      <c r="FT304" s="154"/>
      <c r="FU304" s="154"/>
      <c r="FV304" s="154"/>
      <c r="FW304" s="154"/>
      <c r="FX304" s="154"/>
      <c r="FY304" s="154"/>
      <c r="FZ304" s="154"/>
      <c r="GA304" s="150">
        <f t="shared" ref="GA304" ca="1" si="799">SUMIF($GD$8:$HG$9,$O$5,GD304:HG304)</f>
        <v>0</v>
      </c>
      <c r="GB304" s="150">
        <f t="shared" ref="GB304" si="800">SUM(GD305:HG305)</f>
        <v>0</v>
      </c>
      <c r="GC304" s="152" t="e">
        <f t="shared" ref="GC304" ca="1" si="801">GB304/GA304</f>
        <v>#DIV/0!</v>
      </c>
      <c r="GD304" s="154"/>
      <c r="GE304" s="154"/>
      <c r="GF304" s="154"/>
      <c r="GG304" s="154"/>
      <c r="GH304" s="154"/>
      <c r="GI304" s="154"/>
      <c r="GJ304" s="154"/>
      <c r="GK304" s="154"/>
      <c r="GL304" s="154"/>
      <c r="GM304" s="154"/>
      <c r="GN304" s="154"/>
      <c r="GO304" s="154"/>
      <c r="GP304" s="154"/>
      <c r="GQ304" s="154"/>
      <c r="GR304" s="154"/>
      <c r="GS304" s="154"/>
      <c r="GT304" s="154"/>
      <c r="GU304" s="154"/>
      <c r="GV304" s="154"/>
      <c r="GW304" s="154"/>
      <c r="GX304" s="154"/>
      <c r="GY304" s="154"/>
      <c r="GZ304" s="154"/>
      <c r="HA304" s="154"/>
      <c r="HB304" s="154"/>
      <c r="HC304" s="154"/>
      <c r="HD304" s="154"/>
      <c r="HE304" s="154"/>
      <c r="HF304" s="154"/>
      <c r="HG304" s="154"/>
      <c r="HH304" s="150"/>
      <c r="HI304" s="150">
        <v>0</v>
      </c>
      <c r="HJ304" s="154"/>
      <c r="HK304" s="154"/>
      <c r="HL304" s="154"/>
      <c r="HM304" s="154"/>
      <c r="HN304" s="154"/>
      <c r="HO304" s="154"/>
      <c r="HP304" s="154"/>
      <c r="HQ304" s="154"/>
      <c r="HR304" s="154"/>
      <c r="HS304" s="154"/>
      <c r="HT304" s="154"/>
      <c r="HU304" s="154"/>
      <c r="HV304" s="154"/>
      <c r="HW304" s="154"/>
      <c r="HX304" s="154"/>
      <c r="HY304" s="154"/>
      <c r="HZ304" s="154"/>
      <c r="IA304" s="154"/>
      <c r="IB304" s="154"/>
      <c r="IC304" s="154"/>
      <c r="ID304" s="154"/>
      <c r="IE304" s="154"/>
      <c r="IF304" s="154"/>
      <c r="IG304" s="154"/>
      <c r="IH304" s="154"/>
      <c r="II304" s="154"/>
      <c r="IJ304" s="154"/>
      <c r="IK304" s="154"/>
      <c r="IL304" s="154"/>
      <c r="IM304" s="154"/>
      <c r="IN304" s="154"/>
      <c r="IO304" s="154"/>
      <c r="IP304" s="150"/>
      <c r="IQ304" s="150">
        <v>0</v>
      </c>
      <c r="IR304" s="154"/>
      <c r="IS304" s="154"/>
      <c r="IT304" s="154"/>
      <c r="IU304" s="154"/>
      <c r="IV304" s="154"/>
      <c r="IW304" s="154"/>
      <c r="IX304" s="154"/>
      <c r="IY304" s="154"/>
      <c r="IZ304" s="154"/>
      <c r="JA304" s="154"/>
      <c r="JB304" s="154"/>
      <c r="JC304" s="154"/>
      <c r="JD304" s="154"/>
      <c r="JE304" s="154"/>
      <c r="JF304" s="154"/>
      <c r="JG304" s="154"/>
      <c r="JH304" s="154"/>
      <c r="JI304" s="154"/>
      <c r="JJ304" s="154"/>
      <c r="JK304" s="154"/>
      <c r="JL304" s="154"/>
      <c r="JM304" s="154"/>
      <c r="JN304" s="154"/>
      <c r="JO304" s="154"/>
      <c r="JP304" s="154"/>
      <c r="JQ304" s="154"/>
      <c r="JR304" s="154"/>
      <c r="JS304" s="154"/>
      <c r="JT304" s="154"/>
      <c r="JU304" s="154"/>
      <c r="JV304" s="154"/>
      <c r="JW304" s="150"/>
      <c r="JX304" s="150">
        <v>0</v>
      </c>
      <c r="JY304" s="154"/>
      <c r="JZ304" s="154"/>
      <c r="KA304" s="154"/>
      <c r="KB304" s="154"/>
      <c r="KC304" s="154"/>
      <c r="KD304" s="154"/>
      <c r="KE304" s="154"/>
      <c r="KF304" s="154"/>
      <c r="KG304" s="154"/>
      <c r="KH304" s="154"/>
      <c r="KI304" s="154"/>
      <c r="KJ304" s="154"/>
      <c r="KK304" s="154"/>
      <c r="KL304" s="154"/>
      <c r="KM304" s="154"/>
      <c r="KN304" s="154"/>
      <c r="KO304" s="154"/>
      <c r="KP304" s="154"/>
      <c r="KQ304" s="154"/>
      <c r="KR304" s="154"/>
      <c r="KS304" s="154"/>
      <c r="KT304" s="154"/>
      <c r="KU304" s="154"/>
      <c r="KV304" s="154"/>
      <c r="KW304" s="154"/>
      <c r="KX304" s="154"/>
      <c r="KY304" s="154"/>
      <c r="KZ304" s="154"/>
      <c r="LA304" s="154"/>
      <c r="LB304" s="154"/>
      <c r="LC304" s="154"/>
      <c r="LD304" s="154"/>
      <c r="LE304" s="150"/>
      <c r="LF304" s="150">
        <v>0</v>
      </c>
      <c r="LG304" s="154"/>
      <c r="LH304" s="154"/>
      <c r="LI304" s="154"/>
      <c r="LJ304" s="154"/>
      <c r="LK304" s="154"/>
      <c r="LL304" s="154"/>
      <c r="LM304" s="154"/>
      <c r="LN304" s="154"/>
      <c r="LO304" s="154"/>
      <c r="LP304" s="154"/>
      <c r="LQ304" s="154"/>
      <c r="LR304" s="154"/>
      <c r="LS304" s="154"/>
      <c r="LT304" s="154"/>
      <c r="LU304" s="154"/>
      <c r="LV304" s="154"/>
      <c r="LW304" s="154"/>
      <c r="LX304" s="154"/>
      <c r="LY304" s="154"/>
      <c r="LZ304" s="154"/>
      <c r="MA304" s="154"/>
      <c r="MB304" s="154"/>
      <c r="MC304" s="154"/>
      <c r="MD304" s="154"/>
      <c r="ME304" s="154"/>
      <c r="MF304" s="154"/>
      <c r="MG304" s="154"/>
      <c r="MH304" s="154"/>
      <c r="MI304" s="154"/>
      <c r="MJ304" s="154"/>
      <c r="MK304" s="154"/>
      <c r="ML304" s="154"/>
    </row>
    <row r="305" spans="1:350" s="31" customFormat="1" ht="14.25" customHeight="1" outlineLevel="1" x14ac:dyDescent="0.25">
      <c r="A305" s="237"/>
      <c r="B305" s="229"/>
      <c r="C305" s="192"/>
      <c r="D305" s="192"/>
      <c r="E305" s="176"/>
      <c r="F305" s="176"/>
      <c r="G305" s="176"/>
      <c r="H305" s="171"/>
      <c r="I305" s="171"/>
      <c r="J305" s="213"/>
      <c r="K305" s="213"/>
      <c r="L305" s="173"/>
      <c r="M305" s="173"/>
      <c r="N305" s="184"/>
      <c r="O305" s="155"/>
      <c r="P305" s="155"/>
      <c r="Q305" s="151"/>
      <c r="R305" s="151"/>
      <c r="S305" s="153"/>
      <c r="T305" s="155"/>
      <c r="U305" s="155"/>
      <c r="V305" s="155"/>
      <c r="W305" s="155"/>
      <c r="X305" s="155"/>
      <c r="Y305" s="155"/>
      <c r="Z305" s="155"/>
      <c r="AA305" s="155"/>
      <c r="AB305" s="155"/>
      <c r="AC305" s="155"/>
      <c r="AD305" s="155"/>
      <c r="AE305" s="155"/>
      <c r="AF305" s="155"/>
      <c r="AG305" s="155"/>
      <c r="AH305" s="155"/>
      <c r="AI305" s="155"/>
      <c r="AJ305" s="155"/>
      <c r="AK305" s="155"/>
      <c r="AL305" s="155"/>
      <c r="AM305" s="155"/>
      <c r="AN305" s="155"/>
      <c r="AO305" s="155"/>
      <c r="AP305" s="155"/>
      <c r="AQ305" s="155"/>
      <c r="AR305" s="155"/>
      <c r="AS305" s="155"/>
      <c r="AT305" s="155"/>
      <c r="AU305" s="155"/>
      <c r="AV305" s="155"/>
      <c r="AW305" s="155"/>
      <c r="AX305" s="151"/>
      <c r="AY305" s="151"/>
      <c r="AZ305" s="153"/>
      <c r="BA305" s="155"/>
      <c r="BB305" s="155"/>
      <c r="BC305" s="155"/>
      <c r="BD305" s="155"/>
      <c r="BE305" s="155"/>
      <c r="BF305" s="155"/>
      <c r="BG305" s="155"/>
      <c r="BH305" s="155"/>
      <c r="BI305" s="155"/>
      <c r="BJ305" s="155"/>
      <c r="BK305" s="155"/>
      <c r="BL305" s="155"/>
      <c r="BM305" s="155"/>
      <c r="BN305" s="155"/>
      <c r="BO305" s="155"/>
      <c r="BP305" s="155"/>
      <c r="BQ305" s="155"/>
      <c r="BR305" s="155"/>
      <c r="BS305" s="155"/>
      <c r="BT305" s="155"/>
      <c r="BU305" s="155"/>
      <c r="BV305" s="155"/>
      <c r="BW305" s="155"/>
      <c r="BX305" s="155"/>
      <c r="BY305" s="155"/>
      <c r="BZ305" s="155"/>
      <c r="CA305" s="155"/>
      <c r="CB305" s="155"/>
      <c r="CC305" s="155"/>
      <c r="CD305" s="155"/>
      <c r="CE305" s="155"/>
      <c r="CF305" s="151"/>
      <c r="CG305" s="151"/>
      <c r="CH305" s="153"/>
      <c r="CI305" s="155"/>
      <c r="CJ305" s="155"/>
      <c r="CK305" s="155"/>
      <c r="CL305" s="155"/>
      <c r="CM305" s="155"/>
      <c r="CN305" s="155"/>
      <c r="CO305" s="155"/>
      <c r="CP305" s="155"/>
      <c r="CQ305" s="155"/>
      <c r="CR305" s="155"/>
      <c r="CS305" s="155"/>
      <c r="CT305" s="155"/>
      <c r="CU305" s="155"/>
      <c r="CV305" s="155"/>
      <c r="CW305" s="155"/>
      <c r="CX305" s="155"/>
      <c r="CY305" s="155"/>
      <c r="CZ305" s="155"/>
      <c r="DA305" s="155"/>
      <c r="DB305" s="155"/>
      <c r="DC305" s="155"/>
      <c r="DD305" s="155"/>
      <c r="DE305" s="155"/>
      <c r="DF305" s="155"/>
      <c r="DG305" s="155"/>
      <c r="DH305" s="155"/>
      <c r="DI305" s="155"/>
      <c r="DJ305" s="155"/>
      <c r="DK305" s="155"/>
      <c r="DL305" s="155"/>
      <c r="DM305" s="155"/>
      <c r="DN305" s="151"/>
      <c r="DO305" s="151"/>
      <c r="DP305" s="153"/>
      <c r="DQ305" s="155"/>
      <c r="DR305" s="155"/>
      <c r="DS305" s="155"/>
      <c r="DT305" s="155"/>
      <c r="DU305" s="155"/>
      <c r="DV305" s="155"/>
      <c r="DW305" s="155"/>
      <c r="DX305" s="155"/>
      <c r="DY305" s="155"/>
      <c r="DZ305" s="155"/>
      <c r="EA305" s="155"/>
      <c r="EB305" s="155"/>
      <c r="EC305" s="155"/>
      <c r="ED305" s="155"/>
      <c r="EE305" s="155"/>
      <c r="EF305" s="155"/>
      <c r="EG305" s="155"/>
      <c r="EH305" s="155"/>
      <c r="EI305" s="155"/>
      <c r="EJ305" s="155"/>
      <c r="EK305" s="155"/>
      <c r="EL305" s="155"/>
      <c r="EM305" s="155"/>
      <c r="EN305" s="155"/>
      <c r="EO305" s="155"/>
      <c r="EP305" s="155"/>
      <c r="EQ305" s="155"/>
      <c r="ER305" s="155"/>
      <c r="ES305" s="151"/>
      <c r="ET305" s="151"/>
      <c r="EU305" s="153"/>
      <c r="EV305" s="155"/>
      <c r="EW305" s="161"/>
      <c r="EX305" s="155"/>
      <c r="EY305" s="155"/>
      <c r="EZ305" s="155"/>
      <c r="FA305" s="155"/>
      <c r="FB305" s="155"/>
      <c r="FC305" s="155"/>
      <c r="FD305" s="155"/>
      <c r="FE305" s="155"/>
      <c r="FF305" s="155"/>
      <c r="FG305" s="155"/>
      <c r="FH305" s="155"/>
      <c r="FI305" s="155"/>
      <c r="FJ305" s="155"/>
      <c r="FK305" s="155"/>
      <c r="FL305" s="155"/>
      <c r="FM305" s="155"/>
      <c r="FN305" s="155"/>
      <c r="FO305" s="155"/>
      <c r="FP305" s="155"/>
      <c r="FQ305" s="155"/>
      <c r="FR305" s="155"/>
      <c r="FS305" s="155"/>
      <c r="FT305" s="155"/>
      <c r="FU305" s="155"/>
      <c r="FV305" s="155"/>
      <c r="FW305" s="155"/>
      <c r="FX305" s="155"/>
      <c r="FY305" s="155"/>
      <c r="FZ305" s="155"/>
      <c r="GA305" s="151"/>
      <c r="GB305" s="151"/>
      <c r="GC305" s="153"/>
      <c r="GD305" s="155"/>
      <c r="GE305" s="155"/>
      <c r="GF305" s="155"/>
      <c r="GG305" s="155"/>
      <c r="GH305" s="155"/>
      <c r="GI305" s="155"/>
      <c r="GJ305" s="155"/>
      <c r="GK305" s="155"/>
      <c r="GL305" s="155"/>
      <c r="GM305" s="155"/>
      <c r="GN305" s="155"/>
      <c r="GO305" s="155"/>
      <c r="GP305" s="155"/>
      <c r="GQ305" s="155"/>
      <c r="GR305" s="155"/>
      <c r="GS305" s="155"/>
      <c r="GT305" s="155"/>
      <c r="GU305" s="155"/>
      <c r="GV305" s="155"/>
      <c r="GW305" s="155"/>
      <c r="GX305" s="155"/>
      <c r="GY305" s="155"/>
      <c r="GZ305" s="155"/>
      <c r="HA305" s="155"/>
      <c r="HB305" s="155"/>
      <c r="HC305" s="155"/>
      <c r="HD305" s="155"/>
      <c r="HE305" s="155"/>
      <c r="HF305" s="155"/>
      <c r="HG305" s="155"/>
      <c r="HH305" s="151"/>
      <c r="HI305" s="151"/>
      <c r="HJ305" s="155"/>
      <c r="HK305" s="155"/>
      <c r="HL305" s="155"/>
      <c r="HM305" s="155"/>
      <c r="HN305" s="155"/>
      <c r="HO305" s="155"/>
      <c r="HP305" s="155"/>
      <c r="HQ305" s="155"/>
      <c r="HR305" s="155"/>
      <c r="HS305" s="155"/>
      <c r="HT305" s="155"/>
      <c r="HU305" s="155"/>
      <c r="HV305" s="155"/>
      <c r="HW305" s="155"/>
      <c r="HX305" s="155"/>
      <c r="HY305" s="155"/>
      <c r="HZ305" s="155"/>
      <c r="IA305" s="155"/>
      <c r="IB305" s="155"/>
      <c r="IC305" s="155"/>
      <c r="ID305" s="155"/>
      <c r="IE305" s="155"/>
      <c r="IF305" s="155"/>
      <c r="IG305" s="155"/>
      <c r="IH305" s="155"/>
      <c r="II305" s="155"/>
      <c r="IJ305" s="155"/>
      <c r="IK305" s="155"/>
      <c r="IL305" s="155"/>
      <c r="IM305" s="155"/>
      <c r="IN305" s="155"/>
      <c r="IO305" s="155"/>
      <c r="IP305" s="151"/>
      <c r="IQ305" s="151"/>
      <c r="IR305" s="155"/>
      <c r="IS305" s="155"/>
      <c r="IT305" s="155"/>
      <c r="IU305" s="155"/>
      <c r="IV305" s="155"/>
      <c r="IW305" s="155"/>
      <c r="IX305" s="155"/>
      <c r="IY305" s="155"/>
      <c r="IZ305" s="155"/>
      <c r="JA305" s="155"/>
      <c r="JB305" s="155"/>
      <c r="JC305" s="155"/>
      <c r="JD305" s="155"/>
      <c r="JE305" s="155"/>
      <c r="JF305" s="155"/>
      <c r="JG305" s="155"/>
      <c r="JH305" s="155"/>
      <c r="JI305" s="155"/>
      <c r="JJ305" s="155"/>
      <c r="JK305" s="155"/>
      <c r="JL305" s="155"/>
      <c r="JM305" s="155"/>
      <c r="JN305" s="155"/>
      <c r="JO305" s="155"/>
      <c r="JP305" s="155"/>
      <c r="JQ305" s="155"/>
      <c r="JR305" s="155"/>
      <c r="JS305" s="155"/>
      <c r="JT305" s="155"/>
      <c r="JU305" s="155"/>
      <c r="JV305" s="155"/>
      <c r="JW305" s="151"/>
      <c r="JX305" s="151"/>
      <c r="JY305" s="155"/>
      <c r="JZ305" s="155"/>
      <c r="KA305" s="155"/>
      <c r="KB305" s="155"/>
      <c r="KC305" s="155"/>
      <c r="KD305" s="155"/>
      <c r="KE305" s="155"/>
      <c r="KF305" s="155"/>
      <c r="KG305" s="155"/>
      <c r="KH305" s="155"/>
      <c r="KI305" s="155"/>
      <c r="KJ305" s="155"/>
      <c r="KK305" s="155"/>
      <c r="KL305" s="155"/>
      <c r="KM305" s="155"/>
      <c r="KN305" s="155"/>
      <c r="KO305" s="155"/>
      <c r="KP305" s="155"/>
      <c r="KQ305" s="155"/>
      <c r="KR305" s="155"/>
      <c r="KS305" s="155"/>
      <c r="KT305" s="155"/>
      <c r="KU305" s="155"/>
      <c r="KV305" s="155"/>
      <c r="KW305" s="155"/>
      <c r="KX305" s="155"/>
      <c r="KY305" s="155"/>
      <c r="KZ305" s="155"/>
      <c r="LA305" s="155"/>
      <c r="LB305" s="155"/>
      <c r="LC305" s="155"/>
      <c r="LD305" s="155"/>
      <c r="LE305" s="151"/>
      <c r="LF305" s="151"/>
      <c r="LG305" s="155"/>
      <c r="LH305" s="155"/>
      <c r="LI305" s="155"/>
      <c r="LJ305" s="155"/>
      <c r="LK305" s="155"/>
      <c r="LL305" s="155"/>
      <c r="LM305" s="155"/>
      <c r="LN305" s="155"/>
      <c r="LO305" s="155"/>
      <c r="LP305" s="155"/>
      <c r="LQ305" s="155"/>
      <c r="LR305" s="155"/>
      <c r="LS305" s="155"/>
      <c r="LT305" s="155"/>
      <c r="LU305" s="155"/>
      <c r="LV305" s="155"/>
      <c r="LW305" s="155"/>
      <c r="LX305" s="155"/>
      <c r="LY305" s="155"/>
      <c r="LZ305" s="155"/>
      <c r="MA305" s="155"/>
      <c r="MB305" s="155"/>
      <c r="MC305" s="155"/>
      <c r="MD305" s="155"/>
      <c r="ME305" s="155"/>
      <c r="MF305" s="155"/>
      <c r="MG305" s="155"/>
      <c r="MH305" s="155"/>
      <c r="MI305" s="155"/>
      <c r="MJ305" s="155"/>
      <c r="MK305" s="155"/>
      <c r="ML305" s="155"/>
    </row>
    <row r="306" spans="1:350" s="31" customFormat="1" ht="14.25" hidden="1" customHeight="1" outlineLevel="2" x14ac:dyDescent="0.25">
      <c r="A306" s="236"/>
      <c r="B306" s="287" t="s">
        <v>1239</v>
      </c>
      <c r="C306" s="191" t="s">
        <v>59</v>
      </c>
      <c r="D306" s="191">
        <v>15</v>
      </c>
      <c r="E306" s="175"/>
      <c r="F306" s="175">
        <f>D306-E306</f>
        <v>15</v>
      </c>
      <c r="G306" s="175" t="s">
        <v>1022</v>
      </c>
      <c r="H306" s="170" t="s">
        <v>824</v>
      </c>
      <c r="I306" s="170" t="s">
        <v>937</v>
      </c>
      <c r="J306" s="212">
        <f ca="1">J308+J320+J332+J344+J356+J368+J380+J392+J404+J416+J428+J440+J452+J464+J476</f>
        <v>15</v>
      </c>
      <c r="K306" s="212">
        <f>K308+K320+K332+K344+K356+K368+K380+K392+K404+K416+K428+K440+K452+K464+K476</f>
        <v>15</v>
      </c>
      <c r="L306" s="172">
        <f ca="1">K306/J306</f>
        <v>1</v>
      </c>
      <c r="M306" s="172">
        <f>K306/D306</f>
        <v>1</v>
      </c>
      <c r="N306" s="183">
        <f ca="1">SUMIF($EV$8:$FZ$9,$O$5,$EV307:$FZ307)-SUMIF($EV$8:$FZ$9,$Q$5,$EV307:$FZ307)</f>
        <v>0</v>
      </c>
      <c r="O306" s="154"/>
      <c r="P306" s="154"/>
      <c r="Q306" s="150">
        <v>0</v>
      </c>
      <c r="R306" s="150">
        <v>0</v>
      </c>
      <c r="S306" s="152" t="e">
        <v>#DIV/0!</v>
      </c>
      <c r="T306" s="154"/>
      <c r="U306" s="154"/>
      <c r="V306" s="154"/>
      <c r="W306" s="154"/>
      <c r="X306" s="154"/>
      <c r="Y306" s="154"/>
      <c r="Z306" s="154"/>
      <c r="AA306" s="154"/>
      <c r="AB306" s="154"/>
      <c r="AC306" s="154"/>
      <c r="AD306" s="154"/>
      <c r="AE306" s="154"/>
      <c r="AF306" s="154"/>
      <c r="AG306" s="154"/>
      <c r="AH306" s="154"/>
      <c r="AI306" s="154"/>
      <c r="AJ306" s="154"/>
      <c r="AK306" s="154"/>
      <c r="AL306" s="154"/>
      <c r="AM306" s="154"/>
      <c r="AN306" s="154"/>
      <c r="AO306" s="154"/>
      <c r="AP306" s="154"/>
      <c r="AQ306" s="154"/>
      <c r="AR306" s="154"/>
      <c r="AS306" s="154"/>
      <c r="AT306" s="154"/>
      <c r="AU306" s="154"/>
      <c r="AV306" s="154"/>
      <c r="AW306" s="154"/>
      <c r="AX306" s="150">
        <f t="shared" ca="1" si="758"/>
        <v>0</v>
      </c>
      <c r="AY306" s="150">
        <f>SUM(BA307:CE307)</f>
        <v>0</v>
      </c>
      <c r="AZ306" s="152" t="e">
        <f ca="1">AY306/AX306</f>
        <v>#DIV/0!</v>
      </c>
      <c r="BA306" s="154"/>
      <c r="BB306" s="154"/>
      <c r="BC306" s="154"/>
      <c r="BD306" s="154"/>
      <c r="BE306" s="154"/>
      <c r="BF306" s="154"/>
      <c r="BG306" s="154"/>
      <c r="BH306" s="154"/>
      <c r="BI306" s="154"/>
      <c r="BJ306" s="154"/>
      <c r="BK306" s="154"/>
      <c r="BL306" s="154"/>
      <c r="BM306" s="154"/>
      <c r="BN306" s="154"/>
      <c r="BO306" s="154"/>
      <c r="BP306" s="154"/>
      <c r="BQ306" s="154"/>
      <c r="BR306" s="154"/>
      <c r="BS306" s="154"/>
      <c r="BT306" s="154"/>
      <c r="BU306" s="154"/>
      <c r="BV306" s="154"/>
      <c r="BW306" s="154"/>
      <c r="BX306" s="154"/>
      <c r="BY306" s="154"/>
      <c r="BZ306" s="154"/>
      <c r="CA306" s="154"/>
      <c r="CB306" s="154"/>
      <c r="CC306" s="154"/>
      <c r="CD306" s="154"/>
      <c r="CE306" s="154"/>
      <c r="CF306" s="150">
        <f t="shared" ref="CF306" si="802">SUM(CI306:DM306)</f>
        <v>0</v>
      </c>
      <c r="CG306" s="150">
        <f>SUM(CI307:DM307)</f>
        <v>0</v>
      </c>
      <c r="CH306" s="152" t="e">
        <f>CG306/CF306</f>
        <v>#DIV/0!</v>
      </c>
      <c r="CI306" s="154"/>
      <c r="CJ306" s="154"/>
      <c r="CK306" s="154"/>
      <c r="CL306" s="154"/>
      <c r="CM306" s="154"/>
      <c r="CN306" s="154"/>
      <c r="CO306" s="154"/>
      <c r="CP306" s="154"/>
      <c r="CQ306" s="154"/>
      <c r="CR306" s="154"/>
      <c r="CS306" s="154"/>
      <c r="CT306" s="154"/>
      <c r="CU306" s="154"/>
      <c r="CV306" s="154"/>
      <c r="CW306" s="154"/>
      <c r="CX306" s="154"/>
      <c r="CY306" s="154"/>
      <c r="CZ306" s="154"/>
      <c r="DA306" s="154"/>
      <c r="DB306" s="154"/>
      <c r="DC306" s="154"/>
      <c r="DD306" s="154"/>
      <c r="DE306" s="154"/>
      <c r="DF306" s="154"/>
      <c r="DG306" s="154"/>
      <c r="DH306" s="154"/>
      <c r="DI306" s="154"/>
      <c r="DJ306" s="154"/>
      <c r="DK306" s="154"/>
      <c r="DL306" s="154"/>
      <c r="DM306" s="154"/>
      <c r="DN306" s="150">
        <f t="shared" ref="DN306" si="803">SUM(DQ306:ER306)</f>
        <v>0</v>
      </c>
      <c r="DO306" s="150">
        <f>SUM(DQ307:ER307)</f>
        <v>0</v>
      </c>
      <c r="DP306" s="152" t="e">
        <f t="shared" si="754"/>
        <v>#DIV/0!</v>
      </c>
      <c r="DQ306" s="154"/>
      <c r="DR306" s="154"/>
      <c r="DS306" s="154"/>
      <c r="DT306" s="154"/>
      <c r="DU306" s="154"/>
      <c r="DV306" s="154"/>
      <c r="DW306" s="154"/>
      <c r="DX306" s="154"/>
      <c r="DY306" s="154"/>
      <c r="DZ306" s="154"/>
      <c r="EA306" s="154"/>
      <c r="EB306" s="154"/>
      <c r="EC306" s="154"/>
      <c r="ED306" s="154"/>
      <c r="EE306" s="154"/>
      <c r="EF306" s="154"/>
      <c r="EG306" s="154"/>
      <c r="EH306" s="154"/>
      <c r="EI306" s="154"/>
      <c r="EJ306" s="154"/>
      <c r="EK306" s="154"/>
      <c r="EL306" s="154"/>
      <c r="EM306" s="154"/>
      <c r="EN306" s="154"/>
      <c r="EO306" s="154"/>
      <c r="EP306" s="154"/>
      <c r="EQ306" s="154"/>
      <c r="ER306" s="154"/>
      <c r="ES306" s="150">
        <f t="shared" ca="1" si="766"/>
        <v>0</v>
      </c>
      <c r="ET306" s="150">
        <f t="shared" si="792"/>
        <v>0</v>
      </c>
      <c r="EU306" s="152" t="e">
        <f t="shared" ca="1" si="793"/>
        <v>#DIV/0!</v>
      </c>
      <c r="EV306" s="154"/>
      <c r="EW306" s="160"/>
      <c r="EX306" s="154"/>
      <c r="EY306" s="154"/>
      <c r="EZ306" s="154"/>
      <c r="FA306" s="154"/>
      <c r="FB306" s="154"/>
      <c r="FC306" s="154"/>
      <c r="FD306" s="154"/>
      <c r="FE306" s="154"/>
      <c r="FF306" s="154"/>
      <c r="FG306" s="154"/>
      <c r="FH306" s="154"/>
      <c r="FI306" s="154"/>
      <c r="FJ306" s="154"/>
      <c r="FK306" s="154"/>
      <c r="FL306" s="154"/>
      <c r="FM306" s="154"/>
      <c r="FN306" s="154"/>
      <c r="FO306" s="154"/>
      <c r="FP306" s="154"/>
      <c r="FQ306" s="154"/>
      <c r="FR306" s="154"/>
      <c r="FS306" s="154"/>
      <c r="FT306" s="154"/>
      <c r="FU306" s="154"/>
      <c r="FV306" s="154"/>
      <c r="FW306" s="154"/>
      <c r="FX306" s="154"/>
      <c r="FY306" s="154"/>
      <c r="FZ306" s="154"/>
      <c r="GA306" s="150">
        <f t="shared" ref="GA306" ca="1" si="804">SUMIF($GD$8:$HG$9,$O$5,GD306:HG306)</f>
        <v>0</v>
      </c>
      <c r="GB306" s="150">
        <f t="shared" ref="GB306" si="805">SUM(GD307:HG307)</f>
        <v>0</v>
      </c>
      <c r="GC306" s="152" t="e">
        <f t="shared" ref="GC306" ca="1" si="806">GB306/GA306</f>
        <v>#DIV/0!</v>
      </c>
      <c r="GD306" s="154"/>
      <c r="GE306" s="154"/>
      <c r="GF306" s="154"/>
      <c r="GG306" s="154"/>
      <c r="GH306" s="154"/>
      <c r="GI306" s="154"/>
      <c r="GJ306" s="154"/>
      <c r="GK306" s="154"/>
      <c r="GL306" s="154"/>
      <c r="GM306" s="154"/>
      <c r="GN306" s="154"/>
      <c r="GO306" s="154"/>
      <c r="GP306" s="154"/>
      <c r="GQ306" s="154"/>
      <c r="GR306" s="154"/>
      <c r="GS306" s="154"/>
      <c r="GT306" s="154"/>
      <c r="GU306" s="154"/>
      <c r="GV306" s="154"/>
      <c r="GW306" s="154"/>
      <c r="GX306" s="154"/>
      <c r="GY306" s="154"/>
      <c r="GZ306" s="154"/>
      <c r="HA306" s="154"/>
      <c r="HB306" s="154"/>
      <c r="HC306" s="154"/>
      <c r="HD306" s="154"/>
      <c r="HE306" s="154"/>
      <c r="HF306" s="154"/>
      <c r="HG306" s="154"/>
      <c r="HH306" s="150"/>
      <c r="HI306" s="150">
        <v>0</v>
      </c>
      <c r="HJ306" s="154"/>
      <c r="HK306" s="154"/>
      <c r="HL306" s="154"/>
      <c r="HM306" s="154"/>
      <c r="HN306" s="154"/>
      <c r="HO306" s="154"/>
      <c r="HP306" s="154"/>
      <c r="HQ306" s="154"/>
      <c r="HR306" s="154"/>
      <c r="HS306" s="154"/>
      <c r="HT306" s="154"/>
      <c r="HU306" s="154"/>
      <c r="HV306" s="154"/>
      <c r="HW306" s="154"/>
      <c r="HX306" s="154"/>
      <c r="HY306" s="154"/>
      <c r="HZ306" s="154"/>
      <c r="IA306" s="154"/>
      <c r="IB306" s="154"/>
      <c r="IC306" s="154"/>
      <c r="ID306" s="154"/>
      <c r="IE306" s="154"/>
      <c r="IF306" s="154"/>
      <c r="IG306" s="154"/>
      <c r="IH306" s="154"/>
      <c r="II306" s="154"/>
      <c r="IJ306" s="154"/>
      <c r="IK306" s="154"/>
      <c r="IL306" s="154"/>
      <c r="IM306" s="154"/>
      <c r="IN306" s="154"/>
      <c r="IO306" s="154"/>
      <c r="IP306" s="150"/>
      <c r="IQ306" s="150">
        <v>0</v>
      </c>
      <c r="IR306" s="154"/>
      <c r="IS306" s="154"/>
      <c r="IT306" s="154"/>
      <c r="IU306" s="154"/>
      <c r="IV306" s="154"/>
      <c r="IW306" s="154"/>
      <c r="IX306" s="154"/>
      <c r="IY306" s="154"/>
      <c r="IZ306" s="154"/>
      <c r="JA306" s="154"/>
      <c r="JB306" s="154"/>
      <c r="JC306" s="154"/>
      <c r="JD306" s="154"/>
      <c r="JE306" s="154"/>
      <c r="JF306" s="154"/>
      <c r="JG306" s="154"/>
      <c r="JH306" s="154"/>
      <c r="JI306" s="154"/>
      <c r="JJ306" s="154"/>
      <c r="JK306" s="154"/>
      <c r="JL306" s="154"/>
      <c r="JM306" s="154"/>
      <c r="JN306" s="154"/>
      <c r="JO306" s="154"/>
      <c r="JP306" s="154"/>
      <c r="JQ306" s="154"/>
      <c r="JR306" s="154"/>
      <c r="JS306" s="154"/>
      <c r="JT306" s="154"/>
      <c r="JU306" s="154"/>
      <c r="JV306" s="154"/>
      <c r="JW306" s="150"/>
      <c r="JX306" s="150">
        <v>0</v>
      </c>
      <c r="JY306" s="154"/>
      <c r="JZ306" s="154"/>
      <c r="KA306" s="154"/>
      <c r="KB306" s="154"/>
      <c r="KC306" s="154"/>
      <c r="KD306" s="154"/>
      <c r="KE306" s="154"/>
      <c r="KF306" s="154"/>
      <c r="KG306" s="154"/>
      <c r="KH306" s="154"/>
      <c r="KI306" s="154"/>
      <c r="KJ306" s="154"/>
      <c r="KK306" s="154"/>
      <c r="KL306" s="154"/>
      <c r="KM306" s="154"/>
      <c r="KN306" s="154"/>
      <c r="KO306" s="154"/>
      <c r="KP306" s="154"/>
      <c r="KQ306" s="154"/>
      <c r="KR306" s="154"/>
      <c r="KS306" s="154"/>
      <c r="KT306" s="154"/>
      <c r="KU306" s="154"/>
      <c r="KV306" s="154"/>
      <c r="KW306" s="154"/>
      <c r="KX306" s="154"/>
      <c r="KY306" s="154"/>
      <c r="KZ306" s="154"/>
      <c r="LA306" s="154"/>
      <c r="LB306" s="154"/>
      <c r="LC306" s="154"/>
      <c r="LD306" s="154"/>
      <c r="LE306" s="150"/>
      <c r="LF306" s="150">
        <v>0</v>
      </c>
      <c r="LG306" s="154"/>
      <c r="LH306" s="154"/>
      <c r="LI306" s="154"/>
      <c r="LJ306" s="154"/>
      <c r="LK306" s="154"/>
      <c r="LL306" s="154"/>
      <c r="LM306" s="154"/>
      <c r="LN306" s="154"/>
      <c r="LO306" s="154"/>
      <c r="LP306" s="154"/>
      <c r="LQ306" s="154"/>
      <c r="LR306" s="154"/>
      <c r="LS306" s="154"/>
      <c r="LT306" s="154"/>
      <c r="LU306" s="154"/>
      <c r="LV306" s="154"/>
      <c r="LW306" s="154"/>
      <c r="LX306" s="154"/>
      <c r="LY306" s="154"/>
      <c r="LZ306" s="154"/>
      <c r="MA306" s="154"/>
      <c r="MB306" s="154"/>
      <c r="MC306" s="154"/>
      <c r="MD306" s="154"/>
      <c r="ME306" s="154"/>
      <c r="MF306" s="154"/>
      <c r="MG306" s="154"/>
      <c r="MH306" s="154"/>
      <c r="MI306" s="154"/>
      <c r="MJ306" s="154"/>
      <c r="MK306" s="154"/>
      <c r="ML306" s="154"/>
    </row>
    <row r="307" spans="1:350" s="31" customFormat="1" ht="14.25" hidden="1" customHeight="1" outlineLevel="2" x14ac:dyDescent="0.25">
      <c r="A307" s="237"/>
      <c r="B307" s="288"/>
      <c r="C307" s="192"/>
      <c r="D307" s="192"/>
      <c r="E307" s="176"/>
      <c r="F307" s="176"/>
      <c r="G307" s="176"/>
      <c r="H307" s="171"/>
      <c r="I307" s="171"/>
      <c r="J307" s="213"/>
      <c r="K307" s="213"/>
      <c r="L307" s="173"/>
      <c r="M307" s="173"/>
      <c r="N307" s="184"/>
      <c r="O307" s="155"/>
      <c r="P307" s="155"/>
      <c r="Q307" s="151"/>
      <c r="R307" s="151"/>
      <c r="S307" s="153"/>
      <c r="T307" s="155"/>
      <c r="U307" s="155"/>
      <c r="V307" s="155"/>
      <c r="W307" s="155"/>
      <c r="X307" s="155"/>
      <c r="Y307" s="155"/>
      <c r="Z307" s="155"/>
      <c r="AA307" s="155"/>
      <c r="AB307" s="155"/>
      <c r="AC307" s="155"/>
      <c r="AD307" s="155"/>
      <c r="AE307" s="155"/>
      <c r="AF307" s="155"/>
      <c r="AG307" s="155"/>
      <c r="AH307" s="155"/>
      <c r="AI307" s="155"/>
      <c r="AJ307" s="155"/>
      <c r="AK307" s="155"/>
      <c r="AL307" s="155"/>
      <c r="AM307" s="155"/>
      <c r="AN307" s="155"/>
      <c r="AO307" s="155"/>
      <c r="AP307" s="155"/>
      <c r="AQ307" s="155"/>
      <c r="AR307" s="155"/>
      <c r="AS307" s="155"/>
      <c r="AT307" s="155"/>
      <c r="AU307" s="155"/>
      <c r="AV307" s="155"/>
      <c r="AW307" s="155"/>
      <c r="AX307" s="151"/>
      <c r="AY307" s="151"/>
      <c r="AZ307" s="153"/>
      <c r="BA307" s="155"/>
      <c r="BB307" s="155"/>
      <c r="BC307" s="155"/>
      <c r="BD307" s="155"/>
      <c r="BE307" s="155"/>
      <c r="BF307" s="155"/>
      <c r="BG307" s="155"/>
      <c r="BH307" s="155"/>
      <c r="BI307" s="155"/>
      <c r="BJ307" s="155"/>
      <c r="BK307" s="155"/>
      <c r="BL307" s="155"/>
      <c r="BM307" s="155"/>
      <c r="BN307" s="155"/>
      <c r="BO307" s="155"/>
      <c r="BP307" s="155"/>
      <c r="BQ307" s="155"/>
      <c r="BR307" s="155"/>
      <c r="BS307" s="155"/>
      <c r="BT307" s="155"/>
      <c r="BU307" s="155"/>
      <c r="BV307" s="155"/>
      <c r="BW307" s="155"/>
      <c r="BX307" s="155"/>
      <c r="BY307" s="155"/>
      <c r="BZ307" s="155"/>
      <c r="CA307" s="155"/>
      <c r="CB307" s="155"/>
      <c r="CC307" s="155"/>
      <c r="CD307" s="155"/>
      <c r="CE307" s="155"/>
      <c r="CF307" s="151"/>
      <c r="CG307" s="151"/>
      <c r="CH307" s="153"/>
      <c r="CI307" s="155"/>
      <c r="CJ307" s="155"/>
      <c r="CK307" s="155"/>
      <c r="CL307" s="155"/>
      <c r="CM307" s="155"/>
      <c r="CN307" s="155"/>
      <c r="CO307" s="155"/>
      <c r="CP307" s="155"/>
      <c r="CQ307" s="155"/>
      <c r="CR307" s="155"/>
      <c r="CS307" s="155"/>
      <c r="CT307" s="155"/>
      <c r="CU307" s="155"/>
      <c r="CV307" s="155"/>
      <c r="CW307" s="155"/>
      <c r="CX307" s="155"/>
      <c r="CY307" s="155"/>
      <c r="CZ307" s="155"/>
      <c r="DA307" s="155"/>
      <c r="DB307" s="155"/>
      <c r="DC307" s="155"/>
      <c r="DD307" s="155"/>
      <c r="DE307" s="155"/>
      <c r="DF307" s="155"/>
      <c r="DG307" s="155"/>
      <c r="DH307" s="155"/>
      <c r="DI307" s="155"/>
      <c r="DJ307" s="155"/>
      <c r="DK307" s="155"/>
      <c r="DL307" s="155"/>
      <c r="DM307" s="155"/>
      <c r="DN307" s="151"/>
      <c r="DO307" s="151"/>
      <c r="DP307" s="153"/>
      <c r="DQ307" s="155"/>
      <c r="DR307" s="155"/>
      <c r="DS307" s="155"/>
      <c r="DT307" s="155"/>
      <c r="DU307" s="155"/>
      <c r="DV307" s="155"/>
      <c r="DW307" s="155"/>
      <c r="DX307" s="155"/>
      <c r="DY307" s="155"/>
      <c r="DZ307" s="155"/>
      <c r="EA307" s="155"/>
      <c r="EB307" s="155"/>
      <c r="EC307" s="155"/>
      <c r="ED307" s="155"/>
      <c r="EE307" s="155"/>
      <c r="EF307" s="155"/>
      <c r="EG307" s="155"/>
      <c r="EH307" s="155"/>
      <c r="EI307" s="155"/>
      <c r="EJ307" s="155"/>
      <c r="EK307" s="155"/>
      <c r="EL307" s="155"/>
      <c r="EM307" s="155"/>
      <c r="EN307" s="155"/>
      <c r="EO307" s="155"/>
      <c r="EP307" s="155"/>
      <c r="EQ307" s="155"/>
      <c r="ER307" s="155"/>
      <c r="ES307" s="151"/>
      <c r="ET307" s="151"/>
      <c r="EU307" s="153"/>
      <c r="EV307" s="155"/>
      <c r="EW307" s="161"/>
      <c r="EX307" s="155"/>
      <c r="EY307" s="155"/>
      <c r="EZ307" s="155"/>
      <c r="FA307" s="155"/>
      <c r="FB307" s="155"/>
      <c r="FC307" s="155"/>
      <c r="FD307" s="155"/>
      <c r="FE307" s="155"/>
      <c r="FF307" s="155"/>
      <c r="FG307" s="155"/>
      <c r="FH307" s="155"/>
      <c r="FI307" s="155"/>
      <c r="FJ307" s="155"/>
      <c r="FK307" s="155"/>
      <c r="FL307" s="155"/>
      <c r="FM307" s="155"/>
      <c r="FN307" s="155"/>
      <c r="FO307" s="155"/>
      <c r="FP307" s="155"/>
      <c r="FQ307" s="155"/>
      <c r="FR307" s="155"/>
      <c r="FS307" s="155"/>
      <c r="FT307" s="155"/>
      <c r="FU307" s="155"/>
      <c r="FV307" s="155"/>
      <c r="FW307" s="155"/>
      <c r="FX307" s="155"/>
      <c r="FY307" s="155"/>
      <c r="FZ307" s="155"/>
      <c r="GA307" s="151"/>
      <c r="GB307" s="151"/>
      <c r="GC307" s="153"/>
      <c r="GD307" s="155"/>
      <c r="GE307" s="155"/>
      <c r="GF307" s="155"/>
      <c r="GG307" s="155"/>
      <c r="GH307" s="155"/>
      <c r="GI307" s="155"/>
      <c r="GJ307" s="155"/>
      <c r="GK307" s="155"/>
      <c r="GL307" s="155"/>
      <c r="GM307" s="155"/>
      <c r="GN307" s="155"/>
      <c r="GO307" s="155"/>
      <c r="GP307" s="155"/>
      <c r="GQ307" s="155"/>
      <c r="GR307" s="155"/>
      <c r="GS307" s="155"/>
      <c r="GT307" s="155"/>
      <c r="GU307" s="155"/>
      <c r="GV307" s="155"/>
      <c r="GW307" s="155"/>
      <c r="GX307" s="155"/>
      <c r="GY307" s="155"/>
      <c r="GZ307" s="155"/>
      <c r="HA307" s="155"/>
      <c r="HB307" s="155"/>
      <c r="HC307" s="155"/>
      <c r="HD307" s="155"/>
      <c r="HE307" s="155"/>
      <c r="HF307" s="155"/>
      <c r="HG307" s="155"/>
      <c r="HH307" s="151"/>
      <c r="HI307" s="151"/>
      <c r="HJ307" s="155"/>
      <c r="HK307" s="155"/>
      <c r="HL307" s="155"/>
      <c r="HM307" s="155"/>
      <c r="HN307" s="155"/>
      <c r="HO307" s="155"/>
      <c r="HP307" s="155"/>
      <c r="HQ307" s="155"/>
      <c r="HR307" s="155"/>
      <c r="HS307" s="155"/>
      <c r="HT307" s="155"/>
      <c r="HU307" s="155"/>
      <c r="HV307" s="155"/>
      <c r="HW307" s="155"/>
      <c r="HX307" s="155"/>
      <c r="HY307" s="155"/>
      <c r="HZ307" s="155"/>
      <c r="IA307" s="155"/>
      <c r="IB307" s="155"/>
      <c r="IC307" s="155"/>
      <c r="ID307" s="155"/>
      <c r="IE307" s="155"/>
      <c r="IF307" s="155"/>
      <c r="IG307" s="155"/>
      <c r="IH307" s="155"/>
      <c r="II307" s="155"/>
      <c r="IJ307" s="155"/>
      <c r="IK307" s="155"/>
      <c r="IL307" s="155"/>
      <c r="IM307" s="155"/>
      <c r="IN307" s="155"/>
      <c r="IO307" s="155"/>
      <c r="IP307" s="151"/>
      <c r="IQ307" s="151"/>
      <c r="IR307" s="155"/>
      <c r="IS307" s="155"/>
      <c r="IT307" s="155"/>
      <c r="IU307" s="155"/>
      <c r="IV307" s="155"/>
      <c r="IW307" s="155"/>
      <c r="IX307" s="155"/>
      <c r="IY307" s="155"/>
      <c r="IZ307" s="155"/>
      <c r="JA307" s="155"/>
      <c r="JB307" s="155"/>
      <c r="JC307" s="155"/>
      <c r="JD307" s="155"/>
      <c r="JE307" s="155"/>
      <c r="JF307" s="155"/>
      <c r="JG307" s="155"/>
      <c r="JH307" s="155"/>
      <c r="JI307" s="155"/>
      <c r="JJ307" s="155"/>
      <c r="JK307" s="155"/>
      <c r="JL307" s="155"/>
      <c r="JM307" s="155"/>
      <c r="JN307" s="155"/>
      <c r="JO307" s="155"/>
      <c r="JP307" s="155"/>
      <c r="JQ307" s="155"/>
      <c r="JR307" s="155"/>
      <c r="JS307" s="155"/>
      <c r="JT307" s="155"/>
      <c r="JU307" s="155"/>
      <c r="JV307" s="155"/>
      <c r="JW307" s="151"/>
      <c r="JX307" s="151"/>
      <c r="JY307" s="155"/>
      <c r="JZ307" s="155"/>
      <c r="KA307" s="155"/>
      <c r="KB307" s="155"/>
      <c r="KC307" s="155"/>
      <c r="KD307" s="155"/>
      <c r="KE307" s="155"/>
      <c r="KF307" s="155"/>
      <c r="KG307" s="155"/>
      <c r="KH307" s="155"/>
      <c r="KI307" s="155"/>
      <c r="KJ307" s="155"/>
      <c r="KK307" s="155"/>
      <c r="KL307" s="155"/>
      <c r="KM307" s="155"/>
      <c r="KN307" s="155"/>
      <c r="KO307" s="155"/>
      <c r="KP307" s="155"/>
      <c r="KQ307" s="155"/>
      <c r="KR307" s="155"/>
      <c r="KS307" s="155"/>
      <c r="KT307" s="155"/>
      <c r="KU307" s="155"/>
      <c r="KV307" s="155"/>
      <c r="KW307" s="155"/>
      <c r="KX307" s="155"/>
      <c r="KY307" s="155"/>
      <c r="KZ307" s="155"/>
      <c r="LA307" s="155"/>
      <c r="LB307" s="155"/>
      <c r="LC307" s="155"/>
      <c r="LD307" s="155"/>
      <c r="LE307" s="151"/>
      <c r="LF307" s="151"/>
      <c r="LG307" s="155"/>
      <c r="LH307" s="155"/>
      <c r="LI307" s="155"/>
      <c r="LJ307" s="155"/>
      <c r="LK307" s="155"/>
      <c r="LL307" s="155"/>
      <c r="LM307" s="155"/>
      <c r="LN307" s="155"/>
      <c r="LO307" s="155"/>
      <c r="LP307" s="155"/>
      <c r="LQ307" s="155"/>
      <c r="LR307" s="155"/>
      <c r="LS307" s="155"/>
      <c r="LT307" s="155"/>
      <c r="LU307" s="155"/>
      <c r="LV307" s="155"/>
      <c r="LW307" s="155"/>
      <c r="LX307" s="155"/>
      <c r="LY307" s="155"/>
      <c r="LZ307" s="155"/>
      <c r="MA307" s="155"/>
      <c r="MB307" s="155"/>
      <c r="MC307" s="155"/>
      <c r="MD307" s="155"/>
      <c r="ME307" s="155"/>
      <c r="MF307" s="155"/>
      <c r="MG307" s="155"/>
      <c r="MH307" s="155"/>
      <c r="MI307" s="155"/>
      <c r="MJ307" s="155"/>
      <c r="MK307" s="155"/>
      <c r="ML307" s="155"/>
    </row>
    <row r="308" spans="1:350" s="41" customFormat="1" ht="14.25" hidden="1" customHeight="1" outlineLevel="3" x14ac:dyDescent="0.25">
      <c r="A308" s="220" t="s">
        <v>41</v>
      </c>
      <c r="B308" s="248" t="s">
        <v>1116</v>
      </c>
      <c r="C308" s="175" t="s">
        <v>59</v>
      </c>
      <c r="D308" s="175">
        <v>1</v>
      </c>
      <c r="E308" s="175">
        <v>0</v>
      </c>
      <c r="F308" s="175">
        <f>D308-E308</f>
        <v>1</v>
      </c>
      <c r="G308" s="175" t="s">
        <v>1117</v>
      </c>
      <c r="H308" s="170" t="s">
        <v>824</v>
      </c>
      <c r="I308" s="170" t="s">
        <v>958</v>
      </c>
      <c r="J308" s="212">
        <f ca="1">E308+Q308+AX308+CF308+DN308+ES308+GA308+HH308+IP308+JW308+LE308</f>
        <v>1</v>
      </c>
      <c r="K308" s="212">
        <f>E308+R308+AY308+CG308+DO308+ET308+GB308+HI308+IQ308+JX308+LF308</f>
        <v>1</v>
      </c>
      <c r="L308" s="172">
        <f ca="1">K308/J308</f>
        <v>1</v>
      </c>
      <c r="M308" s="172">
        <f>K308/D308</f>
        <v>1</v>
      </c>
      <c r="N308" s="183">
        <f ca="1">SUMIF($EV$8:$FZ$9,$O$5,$EV309:$FZ309)-SUMIF($EV$8:$FZ$9,$Q$5,$EV309:$FZ309)</f>
        <v>0</v>
      </c>
      <c r="O308" s="154"/>
      <c r="P308" s="154"/>
      <c r="Q308" s="150">
        <v>0</v>
      </c>
      <c r="R308" s="150">
        <v>0</v>
      </c>
      <c r="S308" s="152" t="e">
        <v>#DIV/0!</v>
      </c>
      <c r="T308" s="154"/>
      <c r="U308" s="154"/>
      <c r="V308" s="154"/>
      <c r="W308" s="154"/>
      <c r="X308" s="154"/>
      <c r="Y308" s="154"/>
      <c r="Z308" s="154"/>
      <c r="AA308" s="154"/>
      <c r="AB308" s="154"/>
      <c r="AC308" s="154"/>
      <c r="AD308" s="154"/>
      <c r="AE308" s="154"/>
      <c r="AF308" s="154"/>
      <c r="AG308" s="154"/>
      <c r="AH308" s="154"/>
      <c r="AI308" s="154"/>
      <c r="AJ308" s="154"/>
      <c r="AK308" s="154"/>
      <c r="AL308" s="154"/>
      <c r="AM308" s="154"/>
      <c r="AN308" s="154"/>
      <c r="AO308" s="154"/>
      <c r="AP308" s="154"/>
      <c r="AQ308" s="154"/>
      <c r="AR308" s="154"/>
      <c r="AS308" s="154"/>
      <c r="AT308" s="154"/>
      <c r="AU308" s="154"/>
      <c r="AV308" s="154"/>
      <c r="AW308" s="154"/>
      <c r="AX308" s="150">
        <f t="shared" ca="1" si="758"/>
        <v>0</v>
      </c>
      <c r="AY308" s="150">
        <f>SUM(BA309:CE309)</f>
        <v>0</v>
      </c>
      <c r="AZ308" s="152" t="e">
        <f ca="1">AY308/AX308</f>
        <v>#DIV/0!</v>
      </c>
      <c r="BA308" s="154"/>
      <c r="BB308" s="154"/>
      <c r="BC308" s="154"/>
      <c r="BD308" s="154"/>
      <c r="BE308" s="154"/>
      <c r="BF308" s="154"/>
      <c r="BG308" s="154"/>
      <c r="BH308" s="154"/>
      <c r="BI308" s="154"/>
      <c r="BJ308" s="154"/>
      <c r="BK308" s="154"/>
      <c r="BL308" s="154"/>
      <c r="BM308" s="154"/>
      <c r="BN308" s="154"/>
      <c r="BO308" s="154"/>
      <c r="BP308" s="154"/>
      <c r="BQ308" s="154"/>
      <c r="BR308" s="154"/>
      <c r="BS308" s="154"/>
      <c r="BT308" s="154"/>
      <c r="BU308" s="154"/>
      <c r="BV308" s="154"/>
      <c r="BW308" s="154"/>
      <c r="BX308" s="154"/>
      <c r="BY308" s="154"/>
      <c r="BZ308" s="154"/>
      <c r="CA308" s="154"/>
      <c r="CB308" s="154"/>
      <c r="CC308" s="154"/>
      <c r="CD308" s="154"/>
      <c r="CE308" s="154"/>
      <c r="CF308" s="150">
        <f t="shared" ref="CF308" si="807">SUM(CI308:DM308)</f>
        <v>0</v>
      </c>
      <c r="CG308" s="150">
        <f>SUM(CI309:DM309)</f>
        <v>0</v>
      </c>
      <c r="CH308" s="152" t="e">
        <f>CG308/CF308</f>
        <v>#DIV/0!</v>
      </c>
      <c r="CI308" s="154"/>
      <c r="CJ308" s="154"/>
      <c r="CK308" s="154"/>
      <c r="CL308" s="154"/>
      <c r="CM308" s="154"/>
      <c r="CN308" s="154"/>
      <c r="CO308" s="154"/>
      <c r="CP308" s="154"/>
      <c r="CQ308" s="154"/>
      <c r="CR308" s="154"/>
      <c r="CS308" s="154"/>
      <c r="CT308" s="154"/>
      <c r="CU308" s="154"/>
      <c r="CV308" s="154"/>
      <c r="CW308" s="154"/>
      <c r="CX308" s="154"/>
      <c r="CY308" s="154"/>
      <c r="CZ308" s="154"/>
      <c r="DA308" s="154"/>
      <c r="DB308" s="154"/>
      <c r="DC308" s="154"/>
      <c r="DD308" s="154"/>
      <c r="DE308" s="154"/>
      <c r="DF308" s="154"/>
      <c r="DG308" s="154"/>
      <c r="DH308" s="154"/>
      <c r="DI308" s="154"/>
      <c r="DJ308" s="154"/>
      <c r="DK308" s="154"/>
      <c r="DL308" s="154"/>
      <c r="DM308" s="154"/>
      <c r="DN308" s="150">
        <f t="shared" ref="DN308" si="808">SUM(DQ308:ER308)</f>
        <v>0</v>
      </c>
      <c r="DO308" s="150">
        <f>SUM(DQ309:ER309)</f>
        <v>0</v>
      </c>
      <c r="DP308" s="152" t="e">
        <f t="shared" si="754"/>
        <v>#DIV/0!</v>
      </c>
      <c r="DQ308" s="154"/>
      <c r="DR308" s="154"/>
      <c r="DS308" s="154"/>
      <c r="DT308" s="154"/>
      <c r="DU308" s="154"/>
      <c r="DV308" s="154"/>
      <c r="DW308" s="154"/>
      <c r="DX308" s="154"/>
      <c r="DY308" s="154"/>
      <c r="DZ308" s="154"/>
      <c r="EA308" s="154"/>
      <c r="EB308" s="154"/>
      <c r="EC308" s="154"/>
      <c r="ED308" s="154"/>
      <c r="EE308" s="154"/>
      <c r="EF308" s="154"/>
      <c r="EG308" s="154"/>
      <c r="EH308" s="154"/>
      <c r="EI308" s="154"/>
      <c r="EJ308" s="154"/>
      <c r="EK308" s="154"/>
      <c r="EL308" s="154"/>
      <c r="EM308" s="154"/>
      <c r="EN308" s="154"/>
      <c r="EO308" s="154"/>
      <c r="EP308" s="154"/>
      <c r="EQ308" s="154"/>
      <c r="ER308" s="154"/>
      <c r="ES308" s="150">
        <f t="shared" ca="1" si="766"/>
        <v>0</v>
      </c>
      <c r="ET308" s="150">
        <f t="shared" si="792"/>
        <v>0</v>
      </c>
      <c r="EU308" s="152" t="e">
        <f t="shared" ca="1" si="793"/>
        <v>#DIV/0!</v>
      </c>
      <c r="EV308" s="154"/>
      <c r="EW308" s="160"/>
      <c r="EX308" s="154"/>
      <c r="EY308" s="154"/>
      <c r="EZ308" s="154"/>
      <c r="FA308" s="154"/>
      <c r="FB308" s="154"/>
      <c r="FC308" s="154"/>
      <c r="FD308" s="154"/>
      <c r="FE308" s="154"/>
      <c r="FF308" s="154"/>
      <c r="FG308" s="154"/>
      <c r="FH308" s="154"/>
      <c r="FI308" s="154"/>
      <c r="FJ308" s="154"/>
      <c r="FK308" s="154"/>
      <c r="FL308" s="154"/>
      <c r="FM308" s="154"/>
      <c r="FN308" s="154"/>
      <c r="FO308" s="154"/>
      <c r="FP308" s="154"/>
      <c r="FQ308" s="154"/>
      <c r="FR308" s="154"/>
      <c r="FS308" s="154"/>
      <c r="FT308" s="154"/>
      <c r="FU308" s="154"/>
      <c r="FV308" s="154"/>
      <c r="FW308" s="154"/>
      <c r="FX308" s="154"/>
      <c r="FY308" s="154"/>
      <c r="FZ308" s="154"/>
      <c r="GA308" s="150">
        <f t="shared" ref="GA308" ca="1" si="809">SUMIF($GD$8:$HG$9,$O$5,GD308:HG308)</f>
        <v>1</v>
      </c>
      <c r="GB308" s="150">
        <f t="shared" ref="GB308" si="810">SUM(GD309:HG309)</f>
        <v>1</v>
      </c>
      <c r="GC308" s="152">
        <f t="shared" ref="GC308" ca="1" si="811">GB308/GA308</f>
        <v>1</v>
      </c>
      <c r="GD308" s="154"/>
      <c r="GE308" s="154"/>
      <c r="GF308" s="154"/>
      <c r="GG308" s="154"/>
      <c r="GH308" s="154"/>
      <c r="GI308" s="154"/>
      <c r="GJ308" s="154"/>
      <c r="GK308" s="154"/>
      <c r="GL308" s="154"/>
      <c r="GM308" s="154"/>
      <c r="GN308" s="154"/>
      <c r="GO308" s="154"/>
      <c r="GP308" s="154"/>
      <c r="GQ308" s="154"/>
      <c r="GR308" s="154"/>
      <c r="GS308" s="154"/>
      <c r="GT308" s="154"/>
      <c r="GU308" s="154"/>
      <c r="GV308" s="154"/>
      <c r="GW308" s="154"/>
      <c r="GX308" s="154"/>
      <c r="GY308" s="154"/>
      <c r="GZ308" s="42">
        <v>1</v>
      </c>
      <c r="HA308" s="154"/>
      <c r="HB308" s="154"/>
      <c r="HC308" s="154"/>
      <c r="HD308" s="154"/>
      <c r="HE308" s="154"/>
      <c r="HF308" s="154"/>
      <c r="HG308" s="154"/>
      <c r="HH308" s="150"/>
      <c r="HI308" s="150">
        <v>0</v>
      </c>
      <c r="HJ308" s="154"/>
      <c r="HK308" s="154"/>
      <c r="HL308" s="154"/>
      <c r="HM308" s="154"/>
      <c r="HN308" s="154"/>
      <c r="HO308" s="154"/>
      <c r="HP308" s="154"/>
      <c r="HQ308" s="154"/>
      <c r="HR308" s="154"/>
      <c r="HS308" s="154"/>
      <c r="HT308" s="154"/>
      <c r="HU308" s="154"/>
      <c r="HV308" s="154"/>
      <c r="HW308" s="154"/>
      <c r="HX308" s="154"/>
      <c r="HY308" s="154"/>
      <c r="HZ308" s="154"/>
      <c r="IA308" s="154"/>
      <c r="IB308" s="154"/>
      <c r="IC308" s="154"/>
      <c r="ID308" s="154"/>
      <c r="IE308" s="154"/>
      <c r="IF308" s="154"/>
      <c r="IG308" s="154"/>
      <c r="IH308" s="154"/>
      <c r="II308" s="154"/>
      <c r="IJ308" s="154"/>
      <c r="IK308" s="154"/>
      <c r="IL308" s="154"/>
      <c r="IM308" s="154"/>
      <c r="IN308" s="154"/>
      <c r="IO308" s="154"/>
      <c r="IP308" s="150"/>
      <c r="IQ308" s="150">
        <v>0</v>
      </c>
      <c r="IR308" s="154"/>
      <c r="IS308" s="154"/>
      <c r="IT308" s="154"/>
      <c r="IU308" s="154"/>
      <c r="IV308" s="154"/>
      <c r="IW308" s="154"/>
      <c r="IX308" s="154"/>
      <c r="IY308" s="154"/>
      <c r="IZ308" s="154"/>
      <c r="JA308" s="154"/>
      <c r="JB308" s="154"/>
      <c r="JC308" s="154"/>
      <c r="JD308" s="154"/>
      <c r="JE308" s="154"/>
      <c r="JF308" s="154"/>
      <c r="JG308" s="154"/>
      <c r="JH308" s="154"/>
      <c r="JI308" s="154"/>
      <c r="JJ308" s="154"/>
      <c r="JK308" s="154"/>
      <c r="JL308" s="154"/>
      <c r="JM308" s="154"/>
      <c r="JN308" s="154"/>
      <c r="JO308" s="154"/>
      <c r="JP308" s="154"/>
      <c r="JQ308" s="154"/>
      <c r="JR308" s="154"/>
      <c r="JS308" s="154"/>
      <c r="JT308" s="154"/>
      <c r="JU308" s="154"/>
      <c r="JV308" s="154"/>
      <c r="JW308" s="150"/>
      <c r="JX308" s="150">
        <v>0</v>
      </c>
      <c r="JY308" s="154"/>
      <c r="JZ308" s="154"/>
      <c r="KA308" s="154"/>
      <c r="KB308" s="154"/>
      <c r="KC308" s="154"/>
      <c r="KD308" s="154"/>
      <c r="KE308" s="154"/>
      <c r="KF308" s="154"/>
      <c r="KG308" s="154"/>
      <c r="KH308" s="154"/>
      <c r="KI308" s="154"/>
      <c r="KJ308" s="154"/>
      <c r="KK308" s="154"/>
      <c r="KL308" s="154"/>
      <c r="KM308" s="154"/>
      <c r="KN308" s="154"/>
      <c r="KO308" s="154"/>
      <c r="KP308" s="154"/>
      <c r="KQ308" s="154"/>
      <c r="KR308" s="154"/>
      <c r="KS308" s="154"/>
      <c r="KT308" s="154"/>
      <c r="KU308" s="154"/>
      <c r="KV308" s="154"/>
      <c r="KW308" s="154"/>
      <c r="KX308" s="154"/>
      <c r="KY308" s="154"/>
      <c r="KZ308" s="154"/>
      <c r="LA308" s="154"/>
      <c r="LB308" s="154"/>
      <c r="LC308" s="154"/>
      <c r="LD308" s="154"/>
      <c r="LE308" s="150"/>
      <c r="LF308" s="150">
        <v>0</v>
      </c>
      <c r="LG308" s="154"/>
      <c r="LH308" s="154"/>
      <c r="LI308" s="154"/>
      <c r="LJ308" s="154"/>
      <c r="LK308" s="154"/>
      <c r="LL308" s="154"/>
      <c r="LM308" s="154"/>
      <c r="LN308" s="154"/>
      <c r="LO308" s="154"/>
      <c r="LP308" s="154"/>
      <c r="LQ308" s="154"/>
      <c r="LR308" s="154"/>
      <c r="LS308" s="154"/>
      <c r="LT308" s="154"/>
      <c r="LU308" s="154"/>
      <c r="LV308" s="154"/>
      <c r="LW308" s="154"/>
      <c r="LX308" s="154"/>
      <c r="LY308" s="154"/>
      <c r="LZ308" s="154"/>
      <c r="MA308" s="154"/>
      <c r="MB308" s="154"/>
      <c r="MC308" s="154"/>
      <c r="MD308" s="154"/>
      <c r="ME308" s="154"/>
      <c r="MF308" s="154"/>
      <c r="MG308" s="154"/>
      <c r="MH308" s="154"/>
      <c r="MI308" s="154"/>
      <c r="MJ308" s="154"/>
      <c r="MK308" s="154"/>
      <c r="ML308" s="154"/>
    </row>
    <row r="309" spans="1:350" s="41" customFormat="1" ht="14.25" hidden="1" customHeight="1" outlineLevel="3" x14ac:dyDescent="0.25">
      <c r="A309" s="221"/>
      <c r="B309" s="249"/>
      <c r="C309" s="176"/>
      <c r="D309" s="176"/>
      <c r="E309" s="176"/>
      <c r="F309" s="176"/>
      <c r="G309" s="176"/>
      <c r="H309" s="171"/>
      <c r="I309" s="171"/>
      <c r="J309" s="213"/>
      <c r="K309" s="213"/>
      <c r="L309" s="173"/>
      <c r="M309" s="173"/>
      <c r="N309" s="184"/>
      <c r="O309" s="155"/>
      <c r="P309" s="155"/>
      <c r="Q309" s="151"/>
      <c r="R309" s="151"/>
      <c r="S309" s="153"/>
      <c r="T309" s="155"/>
      <c r="U309" s="155"/>
      <c r="V309" s="155"/>
      <c r="W309" s="155"/>
      <c r="X309" s="155"/>
      <c r="Y309" s="155"/>
      <c r="Z309" s="155"/>
      <c r="AA309" s="155"/>
      <c r="AB309" s="155"/>
      <c r="AC309" s="155"/>
      <c r="AD309" s="155"/>
      <c r="AE309" s="155"/>
      <c r="AF309" s="155"/>
      <c r="AG309" s="155"/>
      <c r="AH309" s="155"/>
      <c r="AI309" s="155"/>
      <c r="AJ309" s="155"/>
      <c r="AK309" s="155"/>
      <c r="AL309" s="155"/>
      <c r="AM309" s="155"/>
      <c r="AN309" s="155"/>
      <c r="AO309" s="155"/>
      <c r="AP309" s="155"/>
      <c r="AQ309" s="155"/>
      <c r="AR309" s="155"/>
      <c r="AS309" s="155"/>
      <c r="AT309" s="155"/>
      <c r="AU309" s="155"/>
      <c r="AV309" s="155"/>
      <c r="AW309" s="155"/>
      <c r="AX309" s="151"/>
      <c r="AY309" s="151"/>
      <c r="AZ309" s="153"/>
      <c r="BA309" s="155"/>
      <c r="BB309" s="155"/>
      <c r="BC309" s="155"/>
      <c r="BD309" s="155"/>
      <c r="BE309" s="155"/>
      <c r="BF309" s="155"/>
      <c r="BG309" s="155"/>
      <c r="BH309" s="155"/>
      <c r="BI309" s="155"/>
      <c r="BJ309" s="155"/>
      <c r="BK309" s="155"/>
      <c r="BL309" s="155"/>
      <c r="BM309" s="155"/>
      <c r="BN309" s="155"/>
      <c r="BO309" s="155"/>
      <c r="BP309" s="155"/>
      <c r="BQ309" s="155"/>
      <c r="BR309" s="155"/>
      <c r="BS309" s="155"/>
      <c r="BT309" s="155"/>
      <c r="BU309" s="155"/>
      <c r="BV309" s="155"/>
      <c r="BW309" s="155"/>
      <c r="BX309" s="155"/>
      <c r="BY309" s="155"/>
      <c r="BZ309" s="155"/>
      <c r="CA309" s="155"/>
      <c r="CB309" s="155"/>
      <c r="CC309" s="155"/>
      <c r="CD309" s="155"/>
      <c r="CE309" s="155"/>
      <c r="CF309" s="151"/>
      <c r="CG309" s="151"/>
      <c r="CH309" s="153"/>
      <c r="CI309" s="155"/>
      <c r="CJ309" s="155"/>
      <c r="CK309" s="155"/>
      <c r="CL309" s="155"/>
      <c r="CM309" s="155"/>
      <c r="CN309" s="155"/>
      <c r="CO309" s="155"/>
      <c r="CP309" s="155"/>
      <c r="CQ309" s="155"/>
      <c r="CR309" s="155"/>
      <c r="CS309" s="155"/>
      <c r="CT309" s="155"/>
      <c r="CU309" s="155"/>
      <c r="CV309" s="155"/>
      <c r="CW309" s="155"/>
      <c r="CX309" s="155"/>
      <c r="CY309" s="155"/>
      <c r="CZ309" s="155"/>
      <c r="DA309" s="155"/>
      <c r="DB309" s="155"/>
      <c r="DC309" s="155"/>
      <c r="DD309" s="155"/>
      <c r="DE309" s="155"/>
      <c r="DF309" s="155"/>
      <c r="DG309" s="155"/>
      <c r="DH309" s="155"/>
      <c r="DI309" s="155"/>
      <c r="DJ309" s="155"/>
      <c r="DK309" s="155"/>
      <c r="DL309" s="155"/>
      <c r="DM309" s="155"/>
      <c r="DN309" s="151"/>
      <c r="DO309" s="151"/>
      <c r="DP309" s="153"/>
      <c r="DQ309" s="155"/>
      <c r="DR309" s="155"/>
      <c r="DS309" s="155"/>
      <c r="DT309" s="155"/>
      <c r="DU309" s="155"/>
      <c r="DV309" s="155"/>
      <c r="DW309" s="155"/>
      <c r="DX309" s="155"/>
      <c r="DY309" s="155"/>
      <c r="DZ309" s="155"/>
      <c r="EA309" s="155"/>
      <c r="EB309" s="155"/>
      <c r="EC309" s="155"/>
      <c r="ED309" s="155"/>
      <c r="EE309" s="155"/>
      <c r="EF309" s="155"/>
      <c r="EG309" s="155"/>
      <c r="EH309" s="155"/>
      <c r="EI309" s="155"/>
      <c r="EJ309" s="155"/>
      <c r="EK309" s="155"/>
      <c r="EL309" s="155"/>
      <c r="EM309" s="155"/>
      <c r="EN309" s="155"/>
      <c r="EO309" s="155"/>
      <c r="EP309" s="155"/>
      <c r="EQ309" s="155"/>
      <c r="ER309" s="155"/>
      <c r="ES309" s="151"/>
      <c r="ET309" s="151"/>
      <c r="EU309" s="153"/>
      <c r="EV309" s="155"/>
      <c r="EW309" s="161"/>
      <c r="EX309" s="155"/>
      <c r="EY309" s="155"/>
      <c r="EZ309" s="155"/>
      <c r="FA309" s="155"/>
      <c r="FB309" s="155"/>
      <c r="FC309" s="155"/>
      <c r="FD309" s="155"/>
      <c r="FE309" s="155"/>
      <c r="FF309" s="155"/>
      <c r="FG309" s="155"/>
      <c r="FH309" s="155"/>
      <c r="FI309" s="155"/>
      <c r="FJ309" s="155"/>
      <c r="FK309" s="155"/>
      <c r="FL309" s="155"/>
      <c r="FM309" s="155"/>
      <c r="FN309" s="155"/>
      <c r="FO309" s="155"/>
      <c r="FP309" s="155"/>
      <c r="FQ309" s="155"/>
      <c r="FR309" s="155"/>
      <c r="FS309" s="155"/>
      <c r="FT309" s="155"/>
      <c r="FU309" s="155"/>
      <c r="FV309" s="155"/>
      <c r="FW309" s="155"/>
      <c r="FX309" s="155"/>
      <c r="FY309" s="155"/>
      <c r="FZ309" s="155"/>
      <c r="GA309" s="151"/>
      <c r="GB309" s="151"/>
      <c r="GC309" s="153"/>
      <c r="GD309" s="155"/>
      <c r="GE309" s="155"/>
      <c r="GF309" s="155"/>
      <c r="GG309" s="155"/>
      <c r="GH309" s="155"/>
      <c r="GI309" s="155"/>
      <c r="GJ309" s="155"/>
      <c r="GK309" s="155"/>
      <c r="GL309" s="155"/>
      <c r="GM309" s="155"/>
      <c r="GN309" s="155"/>
      <c r="GO309" s="155"/>
      <c r="GP309" s="155"/>
      <c r="GQ309" s="155"/>
      <c r="GR309" s="155"/>
      <c r="GS309" s="155"/>
      <c r="GT309" s="155"/>
      <c r="GU309" s="155"/>
      <c r="GV309" s="155"/>
      <c r="GW309" s="155"/>
      <c r="GX309" s="155"/>
      <c r="GY309" s="155"/>
      <c r="GZ309" s="43">
        <v>1</v>
      </c>
      <c r="HA309" s="155"/>
      <c r="HB309" s="155"/>
      <c r="HC309" s="155"/>
      <c r="HD309" s="155"/>
      <c r="HE309" s="155"/>
      <c r="HF309" s="155"/>
      <c r="HG309" s="155"/>
      <c r="HH309" s="151"/>
      <c r="HI309" s="151"/>
      <c r="HJ309" s="155"/>
      <c r="HK309" s="155"/>
      <c r="HL309" s="155"/>
      <c r="HM309" s="155"/>
      <c r="HN309" s="155"/>
      <c r="HO309" s="155"/>
      <c r="HP309" s="155"/>
      <c r="HQ309" s="155"/>
      <c r="HR309" s="155"/>
      <c r="HS309" s="155"/>
      <c r="HT309" s="155"/>
      <c r="HU309" s="155"/>
      <c r="HV309" s="155"/>
      <c r="HW309" s="155"/>
      <c r="HX309" s="155"/>
      <c r="HY309" s="155"/>
      <c r="HZ309" s="155"/>
      <c r="IA309" s="155"/>
      <c r="IB309" s="155"/>
      <c r="IC309" s="155"/>
      <c r="ID309" s="155"/>
      <c r="IE309" s="155"/>
      <c r="IF309" s="155"/>
      <c r="IG309" s="155"/>
      <c r="IH309" s="155"/>
      <c r="II309" s="155"/>
      <c r="IJ309" s="155"/>
      <c r="IK309" s="155"/>
      <c r="IL309" s="155"/>
      <c r="IM309" s="155"/>
      <c r="IN309" s="155"/>
      <c r="IO309" s="155"/>
      <c r="IP309" s="151"/>
      <c r="IQ309" s="151"/>
      <c r="IR309" s="155"/>
      <c r="IS309" s="155"/>
      <c r="IT309" s="155"/>
      <c r="IU309" s="155"/>
      <c r="IV309" s="155"/>
      <c r="IW309" s="155"/>
      <c r="IX309" s="155"/>
      <c r="IY309" s="155"/>
      <c r="IZ309" s="155"/>
      <c r="JA309" s="155"/>
      <c r="JB309" s="155"/>
      <c r="JC309" s="155"/>
      <c r="JD309" s="155"/>
      <c r="JE309" s="155"/>
      <c r="JF309" s="155"/>
      <c r="JG309" s="155"/>
      <c r="JH309" s="155"/>
      <c r="JI309" s="155"/>
      <c r="JJ309" s="155"/>
      <c r="JK309" s="155"/>
      <c r="JL309" s="155"/>
      <c r="JM309" s="155"/>
      <c r="JN309" s="155"/>
      <c r="JO309" s="155"/>
      <c r="JP309" s="155"/>
      <c r="JQ309" s="155"/>
      <c r="JR309" s="155"/>
      <c r="JS309" s="155"/>
      <c r="JT309" s="155"/>
      <c r="JU309" s="155"/>
      <c r="JV309" s="155"/>
      <c r="JW309" s="151"/>
      <c r="JX309" s="151"/>
      <c r="JY309" s="155"/>
      <c r="JZ309" s="155"/>
      <c r="KA309" s="155"/>
      <c r="KB309" s="155"/>
      <c r="KC309" s="155"/>
      <c r="KD309" s="155"/>
      <c r="KE309" s="155"/>
      <c r="KF309" s="155"/>
      <c r="KG309" s="155"/>
      <c r="KH309" s="155"/>
      <c r="KI309" s="155"/>
      <c r="KJ309" s="155"/>
      <c r="KK309" s="155"/>
      <c r="KL309" s="155"/>
      <c r="KM309" s="155"/>
      <c r="KN309" s="155"/>
      <c r="KO309" s="155"/>
      <c r="KP309" s="155"/>
      <c r="KQ309" s="155"/>
      <c r="KR309" s="155"/>
      <c r="KS309" s="155"/>
      <c r="KT309" s="155"/>
      <c r="KU309" s="155"/>
      <c r="KV309" s="155"/>
      <c r="KW309" s="155"/>
      <c r="KX309" s="155"/>
      <c r="KY309" s="155"/>
      <c r="KZ309" s="155"/>
      <c r="LA309" s="155"/>
      <c r="LB309" s="155"/>
      <c r="LC309" s="155"/>
      <c r="LD309" s="155"/>
      <c r="LE309" s="151"/>
      <c r="LF309" s="151"/>
      <c r="LG309" s="155"/>
      <c r="LH309" s="155"/>
      <c r="LI309" s="155"/>
      <c r="LJ309" s="155"/>
      <c r="LK309" s="155"/>
      <c r="LL309" s="155"/>
      <c r="LM309" s="155"/>
      <c r="LN309" s="155"/>
      <c r="LO309" s="155"/>
      <c r="LP309" s="155"/>
      <c r="LQ309" s="155"/>
      <c r="LR309" s="155"/>
      <c r="LS309" s="155"/>
      <c r="LT309" s="155"/>
      <c r="LU309" s="155"/>
      <c r="LV309" s="155"/>
      <c r="LW309" s="155"/>
      <c r="LX309" s="155"/>
      <c r="LY309" s="155"/>
      <c r="LZ309" s="155"/>
      <c r="MA309" s="155"/>
      <c r="MB309" s="155"/>
      <c r="MC309" s="155"/>
      <c r="MD309" s="155"/>
      <c r="ME309" s="155"/>
      <c r="MF309" s="155"/>
      <c r="MG309" s="155"/>
      <c r="MH309" s="155"/>
      <c r="MI309" s="155"/>
      <c r="MJ309" s="155"/>
      <c r="MK309" s="155"/>
      <c r="ML309" s="155"/>
    </row>
    <row r="310" spans="1:350" ht="13.9" hidden="1" customHeight="1" outlineLevel="3" x14ac:dyDescent="0.2">
      <c r="A310" s="226" t="s">
        <v>209</v>
      </c>
      <c r="B310" s="246" t="s">
        <v>1118</v>
      </c>
      <c r="C310" s="214" t="s">
        <v>59</v>
      </c>
      <c r="D310" s="216">
        <v>18</v>
      </c>
      <c r="E310" s="175"/>
      <c r="F310" s="175">
        <f>D310-E310</f>
        <v>18</v>
      </c>
      <c r="G310" s="175" t="s">
        <v>847</v>
      </c>
      <c r="H310" s="170" t="s">
        <v>824</v>
      </c>
      <c r="I310" s="170" t="s">
        <v>910</v>
      </c>
      <c r="J310" s="212">
        <f ca="1">E310+Q310+AX310+CF310+DN310+ES310+GA310+HH310+IP310+JW310+LE310</f>
        <v>18</v>
      </c>
      <c r="K310" s="212">
        <f>E310+R310+AY310+CG310+DO310+ET310+GB310+HI310+IQ310+JX310+LF310</f>
        <v>18</v>
      </c>
      <c r="L310" s="172">
        <f ca="1">K310/J310</f>
        <v>1</v>
      </c>
      <c r="M310" s="172">
        <f>K310/D310</f>
        <v>1</v>
      </c>
      <c r="N310" s="183">
        <f ca="1">SUMIF($EV$8:$FZ$9,$O$5,$EV311:$FZ311)-SUMIF($EV$8:$FZ$9,$Q$5,$EV311:$FZ311)</f>
        <v>0</v>
      </c>
      <c r="O310" s="156"/>
      <c r="P310" s="16" t="s">
        <v>25</v>
      </c>
      <c r="Q310" s="150">
        <v>0</v>
      </c>
      <c r="R310" s="150">
        <v>0</v>
      </c>
      <c r="S310" s="152" t="e">
        <v>#DIV/0!</v>
      </c>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50">
        <f t="shared" ca="1" si="758"/>
        <v>0</v>
      </c>
      <c r="AY310" s="150">
        <f>SUM(BA311:CE311)</f>
        <v>0</v>
      </c>
      <c r="AZ310" s="152" t="e">
        <f ca="1">AY310/AX310</f>
        <v>#DIV/0!</v>
      </c>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50">
        <f t="shared" ref="CF310" si="812">SUM(CI310:DM310)</f>
        <v>0</v>
      </c>
      <c r="CG310" s="150">
        <f>SUM(CI311:DM311)</f>
        <v>0</v>
      </c>
      <c r="CH310" s="152" t="e">
        <f>CG310/CF310</f>
        <v>#DIV/0!</v>
      </c>
      <c r="CI310" s="129"/>
      <c r="CJ310" s="129"/>
      <c r="CK310" s="129"/>
      <c r="CL310" s="129"/>
      <c r="CM310" s="129"/>
      <c r="CN310" s="129"/>
      <c r="CO310" s="129"/>
      <c r="CP310" s="129"/>
      <c r="CQ310" s="129"/>
      <c r="CR310" s="129"/>
      <c r="CS310" s="129"/>
      <c r="CT310" s="129"/>
      <c r="CU310" s="129"/>
      <c r="CV310" s="129"/>
      <c r="CW310" s="129"/>
      <c r="CX310" s="129"/>
      <c r="CY310" s="129"/>
      <c r="CZ310" s="129"/>
      <c r="DA310" s="129"/>
      <c r="DB310" s="129"/>
      <c r="DC310" s="129"/>
      <c r="DD310" s="129"/>
      <c r="DE310" s="129"/>
      <c r="DF310" s="129"/>
      <c r="DG310" s="129"/>
      <c r="DH310" s="129"/>
      <c r="DI310" s="129"/>
      <c r="DJ310" s="129"/>
      <c r="DK310" s="129"/>
      <c r="DL310" s="129"/>
      <c r="DM310" s="129"/>
      <c r="DN310" s="150">
        <f t="shared" ref="DN310" si="813">SUM(DQ310:ER310)</f>
        <v>18</v>
      </c>
      <c r="DO310" s="150">
        <f>SUM(DQ311:ER311)</f>
        <v>0</v>
      </c>
      <c r="DP310" s="152">
        <f t="shared" si="754"/>
        <v>0</v>
      </c>
      <c r="DQ310" s="16"/>
      <c r="DR310" s="16"/>
      <c r="DS310" s="16"/>
      <c r="DT310" s="16"/>
      <c r="DU310" s="16"/>
      <c r="DV310" s="16"/>
      <c r="DW310" s="16"/>
      <c r="DX310" s="16"/>
      <c r="DY310" s="16"/>
      <c r="DZ310" s="16">
        <v>8</v>
      </c>
      <c r="EA310" s="16">
        <v>8</v>
      </c>
      <c r="EB310" s="16">
        <v>2</v>
      </c>
      <c r="EC310" s="16"/>
      <c r="ED310" s="16"/>
      <c r="EE310" s="16"/>
      <c r="EF310" s="16"/>
      <c r="EG310" s="16"/>
      <c r="EH310" s="16"/>
      <c r="EI310" s="16"/>
      <c r="EJ310" s="16"/>
      <c r="EK310" s="16"/>
      <c r="EL310" s="16"/>
      <c r="EM310" s="16"/>
      <c r="EN310" s="16"/>
      <c r="EO310" s="16"/>
      <c r="EP310" s="16"/>
      <c r="EQ310" s="16"/>
      <c r="ER310" s="16"/>
      <c r="ES310" s="150">
        <f t="shared" ca="1" si="766"/>
        <v>0</v>
      </c>
      <c r="ET310" s="150">
        <f t="shared" si="792"/>
        <v>18</v>
      </c>
      <c r="EU310" s="152" t="e">
        <f t="shared" ca="1" si="793"/>
        <v>#DIV/0!</v>
      </c>
      <c r="EV310" s="16"/>
      <c r="EW310" s="67"/>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50">
        <f t="shared" ref="GA310" ca="1" si="814">SUMIF($GD$8:$HG$9,$O$5,GD310:HG310)</f>
        <v>0</v>
      </c>
      <c r="GB310" s="150">
        <f t="shared" ref="GB310" si="815">SUM(GD311:HG311)</f>
        <v>0</v>
      </c>
      <c r="GC310" s="152" t="e">
        <f t="shared" ref="GC310" ca="1" si="816">GB310/GA310</f>
        <v>#DIV/0!</v>
      </c>
      <c r="GD310" s="16"/>
      <c r="GE310" s="16"/>
      <c r="GF310" s="16"/>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c r="HF310" s="16"/>
      <c r="HG310" s="16"/>
      <c r="HH310" s="150"/>
      <c r="HI310" s="150">
        <v>0</v>
      </c>
      <c r="HJ310" s="152" t="e">
        <v>#DIV/0!</v>
      </c>
      <c r="HK310" s="16"/>
      <c r="HL310" s="16"/>
      <c r="HM310" s="16"/>
      <c r="HN310" s="16"/>
      <c r="HO310" s="16"/>
      <c r="HP310" s="16"/>
      <c r="HQ310" s="16"/>
      <c r="HR310" s="16"/>
      <c r="HS310" s="16"/>
      <c r="HT310" s="16"/>
      <c r="HU310" s="16"/>
      <c r="HV310" s="16"/>
      <c r="HW310" s="16"/>
      <c r="HX310" s="16"/>
      <c r="HY310" s="16"/>
      <c r="HZ310" s="16"/>
      <c r="IA310" s="16"/>
      <c r="IB310" s="16"/>
      <c r="IC310" s="16"/>
      <c r="ID310" s="16"/>
      <c r="IE310" s="16"/>
      <c r="IF310" s="16"/>
      <c r="IG310" s="16"/>
      <c r="IH310" s="16"/>
      <c r="II310" s="16"/>
      <c r="IJ310" s="16"/>
      <c r="IK310" s="16"/>
      <c r="IL310" s="16"/>
      <c r="IM310" s="16"/>
      <c r="IN310" s="16"/>
      <c r="IO310" s="16"/>
      <c r="IP310" s="150"/>
      <c r="IQ310" s="150">
        <v>0</v>
      </c>
      <c r="IR310" s="152" t="e">
        <v>#DIV/0!</v>
      </c>
      <c r="IS310" s="16"/>
      <c r="IT310" s="16"/>
      <c r="IU310" s="16"/>
      <c r="IV310" s="16"/>
      <c r="IW310" s="16"/>
      <c r="IX310" s="16"/>
      <c r="IY310" s="16"/>
      <c r="IZ310" s="16"/>
      <c r="JA310" s="16"/>
      <c r="JB310" s="16"/>
      <c r="JC310" s="16"/>
      <c r="JD310" s="16"/>
      <c r="JE310" s="16"/>
      <c r="JF310" s="16"/>
      <c r="JG310" s="16"/>
      <c r="JH310" s="16"/>
      <c r="JI310" s="16"/>
      <c r="JJ310" s="16"/>
      <c r="JK310" s="16"/>
      <c r="JL310" s="16"/>
      <c r="JM310" s="16"/>
      <c r="JN310" s="16"/>
      <c r="JO310" s="16"/>
      <c r="JP310" s="16"/>
      <c r="JQ310" s="16"/>
      <c r="JR310" s="16"/>
      <c r="JS310" s="16"/>
      <c r="JT310" s="16"/>
      <c r="JU310" s="23"/>
      <c r="JV310" s="16"/>
      <c r="JW310" s="150"/>
      <c r="JX310" s="150">
        <v>0</v>
      </c>
      <c r="JY310" s="152" t="e">
        <v>#DIV/0!</v>
      </c>
      <c r="JZ310" s="16"/>
      <c r="KA310" s="16"/>
      <c r="KB310" s="16"/>
      <c r="KC310" s="16"/>
      <c r="KD310" s="16"/>
      <c r="KE310" s="16"/>
      <c r="KF310" s="16"/>
      <c r="KG310" s="16"/>
      <c r="KH310" s="16"/>
      <c r="KI310" s="16"/>
      <c r="KJ310" s="16"/>
      <c r="KK310" s="16"/>
      <c r="KL310" s="16"/>
      <c r="KM310" s="16"/>
      <c r="KN310" s="16"/>
      <c r="KO310" s="16"/>
      <c r="KP310" s="16"/>
      <c r="KQ310" s="16"/>
      <c r="KR310" s="16"/>
      <c r="KS310" s="16"/>
      <c r="KT310" s="16"/>
      <c r="KU310" s="16"/>
      <c r="KV310" s="16"/>
      <c r="KW310" s="16"/>
      <c r="KX310" s="16"/>
      <c r="KY310" s="16"/>
      <c r="KZ310" s="16"/>
      <c r="LA310" s="16"/>
      <c r="LB310" s="16"/>
      <c r="LC310" s="16"/>
      <c r="LD310" s="16"/>
      <c r="LE310" s="150"/>
      <c r="LF310" s="150">
        <v>0</v>
      </c>
      <c r="LG310" s="152" t="e">
        <v>#DIV/0!</v>
      </c>
      <c r="LH310" s="16"/>
      <c r="LI310" s="16"/>
      <c r="LJ310" s="16"/>
      <c r="LK310" s="16"/>
      <c r="LL310" s="16"/>
      <c r="LM310" s="16"/>
      <c r="LN310" s="16"/>
      <c r="LO310" s="16"/>
      <c r="LP310" s="16"/>
      <c r="LQ310" s="16"/>
      <c r="LR310" s="16"/>
      <c r="LS310" s="16"/>
      <c r="LT310" s="16"/>
      <c r="LU310" s="16"/>
      <c r="LV310" s="16"/>
      <c r="LW310" s="16"/>
      <c r="LX310" s="16"/>
      <c r="LY310" s="16"/>
      <c r="LZ310" s="16"/>
      <c r="MA310" s="16"/>
      <c r="MB310" s="16"/>
      <c r="MC310" s="16"/>
      <c r="MD310" s="16"/>
      <c r="ME310" s="16"/>
      <c r="MF310" s="16"/>
      <c r="MG310" s="16"/>
      <c r="MH310" s="16"/>
      <c r="MI310" s="16"/>
      <c r="MJ310" s="16"/>
      <c r="MK310" s="16"/>
      <c r="ML310" s="16"/>
    </row>
    <row r="311" spans="1:350" ht="13.9" hidden="1" customHeight="1" outlineLevel="3" x14ac:dyDescent="0.2">
      <c r="A311" s="227"/>
      <c r="B311" s="247"/>
      <c r="C311" s="215"/>
      <c r="D311" s="217"/>
      <c r="E311" s="176"/>
      <c r="F311" s="176"/>
      <c r="G311" s="176"/>
      <c r="H311" s="171"/>
      <c r="I311" s="171"/>
      <c r="J311" s="213"/>
      <c r="K311" s="213"/>
      <c r="L311" s="173"/>
      <c r="M311" s="173"/>
      <c r="N311" s="184"/>
      <c r="O311" s="157"/>
      <c r="P311" s="17" t="s">
        <v>26</v>
      </c>
      <c r="Q311" s="151"/>
      <c r="R311" s="151"/>
      <c r="S311" s="153"/>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151"/>
      <c r="AY311" s="151"/>
      <c r="AZ311" s="153"/>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151"/>
      <c r="CG311" s="151"/>
      <c r="CH311" s="153"/>
      <c r="CI311" s="141"/>
      <c r="CJ311" s="141"/>
      <c r="CK311" s="141"/>
      <c r="CL311" s="141"/>
      <c r="CM311" s="141"/>
      <c r="CN311" s="141"/>
      <c r="CO311" s="141"/>
      <c r="CP311" s="141"/>
      <c r="CQ311" s="141"/>
      <c r="CR311" s="141"/>
      <c r="CS311" s="141"/>
      <c r="CT311" s="141"/>
      <c r="CU311" s="141"/>
      <c r="CV311" s="141"/>
      <c r="CW311" s="141"/>
      <c r="CX311" s="141"/>
      <c r="CY311" s="141"/>
      <c r="CZ311" s="141"/>
      <c r="DA311" s="141"/>
      <c r="DB311" s="141"/>
      <c r="DC311" s="141"/>
      <c r="DD311" s="141"/>
      <c r="DE311" s="141"/>
      <c r="DF311" s="141"/>
      <c r="DG311" s="141"/>
      <c r="DH311" s="141"/>
      <c r="DI311" s="141"/>
      <c r="DJ311" s="141"/>
      <c r="DK311" s="141"/>
      <c r="DL311" s="141"/>
      <c r="DM311" s="141"/>
      <c r="DN311" s="151"/>
      <c r="DO311" s="151"/>
      <c r="DP311" s="153"/>
      <c r="DQ311" s="24"/>
      <c r="DR311" s="24"/>
      <c r="DS311" s="24"/>
      <c r="DT311" s="24"/>
      <c r="DU311" s="24"/>
      <c r="DV311" s="24"/>
      <c r="DW311" s="24"/>
      <c r="DX311" s="24"/>
      <c r="DY311" s="24"/>
      <c r="DZ311" s="24"/>
      <c r="EA311" s="24"/>
      <c r="EB311" s="24"/>
      <c r="EC311" s="24"/>
      <c r="ED311" s="24"/>
      <c r="EE311" s="24"/>
      <c r="EF311" s="24"/>
      <c r="EG311" s="24"/>
      <c r="EH311" s="24"/>
      <c r="EI311" s="24"/>
      <c r="EJ311" s="24"/>
      <c r="EK311" s="24"/>
      <c r="EL311" s="24"/>
      <c r="EM311" s="24"/>
      <c r="EN311" s="24"/>
      <c r="EO311" s="24"/>
      <c r="EP311" s="24"/>
      <c r="EQ311" s="24"/>
      <c r="ER311" s="24"/>
      <c r="ES311" s="151"/>
      <c r="ET311" s="151"/>
      <c r="EU311" s="153"/>
      <c r="EV311" s="24"/>
      <c r="EW311" s="125"/>
      <c r="EX311" s="24"/>
      <c r="EY311" s="24"/>
      <c r="EZ311" s="24"/>
      <c r="FA311" s="24"/>
      <c r="FB311" s="24"/>
      <c r="FC311" s="24"/>
      <c r="FD311" s="24"/>
      <c r="FE311" s="24"/>
      <c r="FF311" s="24"/>
      <c r="FG311" s="24"/>
      <c r="FH311" s="24"/>
      <c r="FI311" s="24"/>
      <c r="FJ311" s="24"/>
      <c r="FK311" s="24"/>
      <c r="FL311" s="24"/>
      <c r="FM311" s="24"/>
      <c r="FN311" s="24"/>
      <c r="FO311" s="24"/>
      <c r="FP311" s="24"/>
      <c r="FQ311" s="24"/>
      <c r="FR311" s="24"/>
      <c r="FS311" s="24"/>
      <c r="FT311" s="24"/>
      <c r="FU311" s="24"/>
      <c r="FV311" s="24"/>
      <c r="FW311" s="24"/>
      <c r="FX311" s="24"/>
      <c r="FY311" s="24"/>
      <c r="FZ311" s="24">
        <v>18</v>
      </c>
      <c r="GA311" s="151"/>
      <c r="GB311" s="151"/>
      <c r="GC311" s="153"/>
      <c r="GD311" s="24"/>
      <c r="GE311" s="24"/>
      <c r="GF311" s="24"/>
      <c r="GG311" s="24"/>
      <c r="GH311" s="24"/>
      <c r="GI311" s="24"/>
      <c r="GJ311" s="24"/>
      <c r="GK311" s="24"/>
      <c r="GL311" s="24"/>
      <c r="GM311" s="24"/>
      <c r="GN311" s="24"/>
      <c r="GO311" s="24"/>
      <c r="GP311" s="24"/>
      <c r="GQ311" s="24"/>
      <c r="GR311" s="24"/>
      <c r="GS311" s="24"/>
      <c r="GT311" s="24"/>
      <c r="GU311" s="24"/>
      <c r="GV311" s="24"/>
      <c r="GW311" s="24"/>
      <c r="GX311" s="24"/>
      <c r="GY311" s="24"/>
      <c r="GZ311" s="24"/>
      <c r="HA311" s="24"/>
      <c r="HB311" s="24"/>
      <c r="HC311" s="24"/>
      <c r="HD311" s="24"/>
      <c r="HE311" s="24"/>
      <c r="HF311" s="24"/>
      <c r="HG311" s="24"/>
      <c r="HH311" s="151"/>
      <c r="HI311" s="151"/>
      <c r="HJ311" s="153"/>
      <c r="HK311" s="24"/>
      <c r="HL311" s="24"/>
      <c r="HM311" s="24"/>
      <c r="HN311" s="24"/>
      <c r="HO311" s="24"/>
      <c r="HP311" s="24"/>
      <c r="HQ311" s="24"/>
      <c r="HR311" s="24"/>
      <c r="HS311" s="24"/>
      <c r="HT311" s="24"/>
      <c r="HU311" s="24"/>
      <c r="HV311" s="24"/>
      <c r="HW311" s="24"/>
      <c r="HX311" s="24"/>
      <c r="HY311" s="24"/>
      <c r="HZ311" s="24"/>
      <c r="IA311" s="24"/>
      <c r="IB311" s="24"/>
      <c r="IC311" s="24"/>
      <c r="ID311" s="24"/>
      <c r="IE311" s="24"/>
      <c r="IF311" s="24"/>
      <c r="IG311" s="24"/>
      <c r="IH311" s="24"/>
      <c r="II311" s="24"/>
      <c r="IJ311" s="24"/>
      <c r="IK311" s="24"/>
      <c r="IL311" s="24"/>
      <c r="IM311" s="24"/>
      <c r="IN311" s="24"/>
      <c r="IO311" s="24"/>
      <c r="IP311" s="151"/>
      <c r="IQ311" s="151"/>
      <c r="IR311" s="153"/>
      <c r="IS311" s="24"/>
      <c r="IT311" s="24"/>
      <c r="IU311" s="24"/>
      <c r="IV311" s="24"/>
      <c r="IW311" s="24"/>
      <c r="IX311" s="24"/>
      <c r="IY311" s="24"/>
      <c r="IZ311" s="24"/>
      <c r="JA311" s="24"/>
      <c r="JB311" s="24"/>
      <c r="JC311" s="24"/>
      <c r="JD311" s="24"/>
      <c r="JE311" s="24"/>
      <c r="JF311" s="24"/>
      <c r="JG311" s="24"/>
      <c r="JH311" s="24"/>
      <c r="JI311" s="24"/>
      <c r="JJ311" s="24"/>
      <c r="JK311" s="24"/>
      <c r="JL311" s="24"/>
      <c r="JM311" s="24"/>
      <c r="JN311" s="24"/>
      <c r="JO311" s="24"/>
      <c r="JP311" s="24"/>
      <c r="JQ311" s="24"/>
      <c r="JR311" s="24"/>
      <c r="JS311" s="24"/>
      <c r="JT311" s="24"/>
      <c r="JU311" s="25"/>
      <c r="JV311" s="24"/>
      <c r="JW311" s="151"/>
      <c r="JX311" s="151"/>
      <c r="JY311" s="153"/>
      <c r="JZ311" s="24"/>
      <c r="KA311" s="24"/>
      <c r="KB311" s="24"/>
      <c r="KC311" s="24"/>
      <c r="KD311" s="24"/>
      <c r="KE311" s="24"/>
      <c r="KF311" s="24"/>
      <c r="KG311" s="24"/>
      <c r="KH311" s="24"/>
      <c r="KI311" s="24"/>
      <c r="KJ311" s="24"/>
      <c r="KK311" s="24"/>
      <c r="KL311" s="24"/>
      <c r="KM311" s="24"/>
      <c r="KN311" s="24"/>
      <c r="KO311" s="24"/>
      <c r="KP311" s="24"/>
      <c r="KQ311" s="24"/>
      <c r="KR311" s="24"/>
      <c r="KS311" s="24"/>
      <c r="KT311" s="24"/>
      <c r="KU311" s="24"/>
      <c r="KV311" s="24"/>
      <c r="KW311" s="24"/>
      <c r="KX311" s="24"/>
      <c r="KY311" s="24"/>
      <c r="KZ311" s="24"/>
      <c r="LA311" s="24"/>
      <c r="LB311" s="24"/>
      <c r="LC311" s="24"/>
      <c r="LD311" s="24"/>
      <c r="LE311" s="151"/>
      <c r="LF311" s="151"/>
      <c r="LG311" s="153"/>
      <c r="LH311" s="24"/>
      <c r="LI311" s="24"/>
      <c r="LJ311" s="24"/>
      <c r="LK311" s="24"/>
      <c r="LL311" s="24"/>
      <c r="LM311" s="24"/>
      <c r="LN311" s="24"/>
      <c r="LO311" s="24"/>
      <c r="LP311" s="24"/>
      <c r="LQ311" s="24"/>
      <c r="LR311" s="24"/>
      <c r="LS311" s="24"/>
      <c r="LT311" s="24"/>
      <c r="LU311" s="24"/>
      <c r="LV311" s="24"/>
      <c r="LW311" s="24"/>
      <c r="LX311" s="24"/>
      <c r="LY311" s="24"/>
      <c r="LZ311" s="24"/>
      <c r="MA311" s="24"/>
      <c r="MB311" s="24"/>
      <c r="MC311" s="24"/>
      <c r="MD311" s="24"/>
      <c r="ME311" s="24"/>
      <c r="MF311" s="24"/>
      <c r="MG311" s="24"/>
      <c r="MH311" s="24"/>
      <c r="MI311" s="24"/>
      <c r="MJ311" s="24"/>
      <c r="MK311" s="24"/>
      <c r="ML311" s="24"/>
    </row>
    <row r="312" spans="1:350" ht="13.9" hidden="1" customHeight="1" outlineLevel="3" x14ac:dyDescent="0.2">
      <c r="A312" s="226" t="s">
        <v>211</v>
      </c>
      <c r="B312" s="246" t="s">
        <v>1119</v>
      </c>
      <c r="C312" s="214" t="s">
        <v>99</v>
      </c>
      <c r="D312" s="216">
        <v>18</v>
      </c>
      <c r="E312" s="175"/>
      <c r="F312" s="175">
        <f>D312-E312</f>
        <v>18</v>
      </c>
      <c r="G312" s="175" t="s">
        <v>847</v>
      </c>
      <c r="H312" s="170" t="s">
        <v>910</v>
      </c>
      <c r="I312" s="170" t="s">
        <v>896</v>
      </c>
      <c r="J312" s="212">
        <f ca="1">E312+Q312+AX312+CF312+DN312+ES312+GA312+HH312+IP312+JW312+LE312</f>
        <v>18</v>
      </c>
      <c r="K312" s="212">
        <f>E312+R312+AY312+CG312+DO312+ET312+GB312+HI312+IQ312+JX312+LF312</f>
        <v>18</v>
      </c>
      <c r="L312" s="172">
        <f ca="1">K312/J312</f>
        <v>1</v>
      </c>
      <c r="M312" s="172">
        <f>K312/D312</f>
        <v>1</v>
      </c>
      <c r="N312" s="183">
        <f ca="1">SUMIF($EV$8:$FZ$9,$O$5,$EV313:$FZ313)-SUMIF($EV$8:$FZ$9,$Q$5,$EV313:$FZ313)</f>
        <v>0</v>
      </c>
      <c r="O312" s="156"/>
      <c r="P312" s="16" t="s">
        <v>25</v>
      </c>
      <c r="Q312" s="150">
        <v>0</v>
      </c>
      <c r="R312" s="150">
        <v>0</v>
      </c>
      <c r="S312" s="152" t="e">
        <v>#DIV/0!</v>
      </c>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50">
        <f t="shared" ca="1" si="758"/>
        <v>0</v>
      </c>
      <c r="AY312" s="150">
        <f>SUM(BA313:CE313)</f>
        <v>0</v>
      </c>
      <c r="AZ312" s="152" t="e">
        <f ca="1">AY312/AX312</f>
        <v>#DIV/0!</v>
      </c>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50">
        <f t="shared" ref="CF312" si="817">SUM(CI312:DM312)</f>
        <v>0</v>
      </c>
      <c r="CG312" s="150">
        <f>SUM(CI313:DM313)</f>
        <v>0</v>
      </c>
      <c r="CH312" s="152" t="e">
        <f>CG312/CF312</f>
        <v>#DIV/0!</v>
      </c>
      <c r="CI312" s="129"/>
      <c r="CJ312" s="129"/>
      <c r="CK312" s="129"/>
      <c r="CL312" s="129"/>
      <c r="CM312" s="129"/>
      <c r="CN312" s="129"/>
      <c r="CO312" s="129"/>
      <c r="CP312" s="129"/>
      <c r="CQ312" s="129"/>
      <c r="CR312" s="129"/>
      <c r="CS312" s="129"/>
      <c r="CT312" s="129"/>
      <c r="CU312" s="129"/>
      <c r="CV312" s="129"/>
      <c r="CW312" s="129"/>
      <c r="CX312" s="129"/>
      <c r="CY312" s="129"/>
      <c r="CZ312" s="129"/>
      <c r="DA312" s="129"/>
      <c r="DB312" s="129"/>
      <c r="DC312" s="129"/>
      <c r="DD312" s="129"/>
      <c r="DE312" s="129"/>
      <c r="DF312" s="129"/>
      <c r="DG312" s="129"/>
      <c r="DH312" s="129"/>
      <c r="DI312" s="129"/>
      <c r="DJ312" s="129"/>
      <c r="DK312" s="129"/>
      <c r="DL312" s="129"/>
      <c r="DM312" s="129"/>
      <c r="DN312" s="150">
        <f t="shared" ref="DN312" si="818">SUM(DQ312:ER312)</f>
        <v>18</v>
      </c>
      <c r="DO312" s="150">
        <f>SUM(DQ313:ER313)</f>
        <v>0</v>
      </c>
      <c r="DP312" s="152">
        <f t="shared" si="754"/>
        <v>0</v>
      </c>
      <c r="DQ312" s="16"/>
      <c r="DR312" s="16"/>
      <c r="DS312" s="16"/>
      <c r="DT312" s="16"/>
      <c r="DU312" s="16"/>
      <c r="DV312" s="16"/>
      <c r="DW312" s="16"/>
      <c r="DX312" s="16"/>
      <c r="DY312" s="16"/>
      <c r="DZ312" s="16"/>
      <c r="EA312" s="16"/>
      <c r="EB312" s="16">
        <v>8</v>
      </c>
      <c r="EC312" s="16">
        <v>8</v>
      </c>
      <c r="ED312" s="16">
        <v>2</v>
      </c>
      <c r="EE312" s="16"/>
      <c r="EF312" s="16"/>
      <c r="EG312" s="16"/>
      <c r="EH312" s="16"/>
      <c r="EI312" s="16"/>
      <c r="EJ312" s="16"/>
      <c r="EK312" s="16"/>
      <c r="EL312" s="16"/>
      <c r="EM312" s="16"/>
      <c r="EN312" s="16"/>
      <c r="EO312" s="16"/>
      <c r="EP312" s="16"/>
      <c r="EQ312" s="16"/>
      <c r="ER312" s="16"/>
      <c r="ES312" s="150">
        <f t="shared" ca="1" si="766"/>
        <v>0</v>
      </c>
      <c r="ET312" s="150">
        <f t="shared" si="792"/>
        <v>0</v>
      </c>
      <c r="EU312" s="152" t="e">
        <f t="shared" ca="1" si="793"/>
        <v>#DIV/0!</v>
      </c>
      <c r="EV312" s="16"/>
      <c r="EW312" s="67"/>
      <c r="EX312" s="16"/>
      <c r="EY312" s="16"/>
      <c r="EZ312" s="16"/>
      <c r="FA312" s="16"/>
      <c r="FB312" s="16"/>
      <c r="FC312" s="16"/>
      <c r="FD312" s="16"/>
      <c r="FE312" s="16"/>
      <c r="FF312" s="16"/>
      <c r="FG312" s="16"/>
      <c r="FH312" s="16"/>
      <c r="FI312" s="16"/>
      <c r="FJ312" s="16"/>
      <c r="FK312" s="16"/>
      <c r="FL312" s="16"/>
      <c r="FM312" s="16"/>
      <c r="FN312" s="16"/>
      <c r="FO312" s="16"/>
      <c r="FP312" s="16"/>
      <c r="FQ312" s="16"/>
      <c r="FR312" s="16"/>
      <c r="FS312" s="16"/>
      <c r="FT312" s="16"/>
      <c r="FU312" s="16"/>
      <c r="FV312" s="16"/>
      <c r="FW312" s="16"/>
      <c r="FX312" s="16"/>
      <c r="FY312" s="16"/>
      <c r="FZ312" s="16"/>
      <c r="GA312" s="150">
        <f t="shared" ref="GA312" ca="1" si="819">SUMIF($GD$8:$HG$9,$O$5,GD312:HG312)</f>
        <v>0</v>
      </c>
      <c r="GB312" s="150">
        <f t="shared" ref="GB312" si="820">SUM(GD313:HG313)</f>
        <v>18</v>
      </c>
      <c r="GC312" s="152" t="e">
        <f t="shared" ref="GC312" ca="1" si="821">GB312/GA312</f>
        <v>#DIV/0!</v>
      </c>
      <c r="GD312" s="16"/>
      <c r="GE312" s="16"/>
      <c r="GF312" s="16"/>
      <c r="GG312" s="16"/>
      <c r="GH312" s="16"/>
      <c r="GI312" s="16"/>
      <c r="GJ312" s="16"/>
      <c r="GK312" s="16"/>
      <c r="GL312" s="16"/>
      <c r="GM312" s="16"/>
      <c r="GN312" s="16"/>
      <c r="GO312" s="16"/>
      <c r="GP312" s="16"/>
      <c r="GQ312" s="16"/>
      <c r="GR312" s="16"/>
      <c r="GS312" s="16"/>
      <c r="GT312" s="16"/>
      <c r="GU312" s="16"/>
      <c r="GV312" s="16"/>
      <c r="GW312" s="16"/>
      <c r="GX312" s="16"/>
      <c r="GY312" s="16"/>
      <c r="GZ312" s="16"/>
      <c r="HA312" s="16"/>
      <c r="HB312" s="16"/>
      <c r="HC312" s="16"/>
      <c r="HD312" s="16"/>
      <c r="HE312" s="16"/>
      <c r="HF312" s="16"/>
      <c r="HG312" s="16"/>
      <c r="HH312" s="150"/>
      <c r="HI312" s="150">
        <v>0</v>
      </c>
      <c r="HJ312" s="152" t="e">
        <v>#DIV/0!</v>
      </c>
      <c r="HK312" s="16"/>
      <c r="HL312" s="16"/>
      <c r="HM312" s="16"/>
      <c r="HN312" s="16"/>
      <c r="HO312" s="16"/>
      <c r="HP312" s="16"/>
      <c r="HQ312" s="16"/>
      <c r="HR312" s="16"/>
      <c r="HS312" s="16"/>
      <c r="HT312" s="16"/>
      <c r="HU312" s="16"/>
      <c r="HV312" s="16"/>
      <c r="HW312" s="16"/>
      <c r="HX312" s="16"/>
      <c r="HY312" s="16"/>
      <c r="HZ312" s="16"/>
      <c r="IA312" s="16"/>
      <c r="IB312" s="16"/>
      <c r="IC312" s="16"/>
      <c r="ID312" s="16"/>
      <c r="IE312" s="16"/>
      <c r="IF312" s="16"/>
      <c r="IG312" s="16"/>
      <c r="IH312" s="16"/>
      <c r="II312" s="16"/>
      <c r="IJ312" s="16"/>
      <c r="IK312" s="16"/>
      <c r="IL312" s="16"/>
      <c r="IM312" s="16"/>
      <c r="IN312" s="16"/>
      <c r="IO312" s="16"/>
      <c r="IP312" s="150"/>
      <c r="IQ312" s="150">
        <v>0</v>
      </c>
      <c r="IR312" s="152" t="e">
        <v>#DIV/0!</v>
      </c>
      <c r="IS312" s="16"/>
      <c r="IT312" s="16"/>
      <c r="IU312" s="16"/>
      <c r="IV312" s="16"/>
      <c r="IW312" s="16"/>
      <c r="IX312" s="16"/>
      <c r="IY312" s="16"/>
      <c r="IZ312" s="16"/>
      <c r="JA312" s="16"/>
      <c r="JB312" s="16"/>
      <c r="JC312" s="16"/>
      <c r="JD312" s="16"/>
      <c r="JE312" s="16"/>
      <c r="JF312" s="16"/>
      <c r="JG312" s="16"/>
      <c r="JH312" s="16"/>
      <c r="JI312" s="16"/>
      <c r="JJ312" s="16"/>
      <c r="JK312" s="16"/>
      <c r="JL312" s="16"/>
      <c r="JM312" s="16"/>
      <c r="JN312" s="16"/>
      <c r="JO312" s="16"/>
      <c r="JP312" s="16"/>
      <c r="JQ312" s="16"/>
      <c r="JR312" s="16"/>
      <c r="JS312" s="16"/>
      <c r="JT312" s="16"/>
      <c r="JU312" s="23"/>
      <c r="JV312" s="16"/>
      <c r="JW312" s="150"/>
      <c r="JX312" s="150">
        <v>0</v>
      </c>
      <c r="JY312" s="152" t="e">
        <v>#DIV/0!</v>
      </c>
      <c r="JZ312" s="16"/>
      <c r="KA312" s="16"/>
      <c r="KB312" s="16"/>
      <c r="KC312" s="16"/>
      <c r="KD312" s="16"/>
      <c r="KE312" s="16"/>
      <c r="KF312" s="16"/>
      <c r="KG312" s="16"/>
      <c r="KH312" s="16"/>
      <c r="KI312" s="16"/>
      <c r="KJ312" s="16"/>
      <c r="KK312" s="16"/>
      <c r="KL312" s="16"/>
      <c r="KM312" s="16"/>
      <c r="KN312" s="16"/>
      <c r="KO312" s="16"/>
      <c r="KP312" s="16"/>
      <c r="KQ312" s="16"/>
      <c r="KR312" s="16"/>
      <c r="KS312" s="16"/>
      <c r="KT312" s="16"/>
      <c r="KU312" s="16"/>
      <c r="KV312" s="16"/>
      <c r="KW312" s="16"/>
      <c r="KX312" s="16"/>
      <c r="KY312" s="16"/>
      <c r="KZ312" s="16"/>
      <c r="LA312" s="16"/>
      <c r="LB312" s="16"/>
      <c r="LC312" s="16"/>
      <c r="LD312" s="16"/>
      <c r="LE312" s="150"/>
      <c r="LF312" s="150">
        <v>0</v>
      </c>
      <c r="LG312" s="152" t="e">
        <v>#DIV/0!</v>
      </c>
      <c r="LH312" s="16"/>
      <c r="LI312" s="16"/>
      <c r="LJ312" s="16"/>
      <c r="LK312" s="16"/>
      <c r="LL312" s="16"/>
      <c r="LM312" s="16"/>
      <c r="LN312" s="16"/>
      <c r="LO312" s="16"/>
      <c r="LP312" s="16"/>
      <c r="LQ312" s="16"/>
      <c r="LR312" s="16"/>
      <c r="LS312" s="16"/>
      <c r="LT312" s="16"/>
      <c r="LU312" s="16"/>
      <c r="LV312" s="16"/>
      <c r="LW312" s="16"/>
      <c r="LX312" s="16"/>
      <c r="LY312" s="16"/>
      <c r="LZ312" s="16"/>
      <c r="MA312" s="16"/>
      <c r="MB312" s="16"/>
      <c r="MC312" s="16"/>
      <c r="MD312" s="16"/>
      <c r="ME312" s="16"/>
      <c r="MF312" s="16"/>
      <c r="MG312" s="16"/>
      <c r="MH312" s="16"/>
      <c r="MI312" s="16"/>
      <c r="MJ312" s="16"/>
      <c r="MK312" s="16"/>
      <c r="ML312" s="16"/>
    </row>
    <row r="313" spans="1:350" ht="13.9" hidden="1" customHeight="1" outlineLevel="3" x14ac:dyDescent="0.2">
      <c r="A313" s="227"/>
      <c r="B313" s="247"/>
      <c r="C313" s="215"/>
      <c r="D313" s="217"/>
      <c r="E313" s="176"/>
      <c r="F313" s="176"/>
      <c r="G313" s="176"/>
      <c r="H313" s="171"/>
      <c r="I313" s="171"/>
      <c r="J313" s="213"/>
      <c r="K313" s="213"/>
      <c r="L313" s="173"/>
      <c r="M313" s="173"/>
      <c r="N313" s="184"/>
      <c r="O313" s="157"/>
      <c r="P313" s="17" t="s">
        <v>26</v>
      </c>
      <c r="Q313" s="151"/>
      <c r="R313" s="151"/>
      <c r="S313" s="153"/>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151"/>
      <c r="AY313" s="151"/>
      <c r="AZ313" s="153"/>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151"/>
      <c r="CG313" s="151"/>
      <c r="CH313" s="153"/>
      <c r="CI313" s="141"/>
      <c r="CJ313" s="141"/>
      <c r="CK313" s="141"/>
      <c r="CL313" s="141"/>
      <c r="CM313" s="141"/>
      <c r="CN313" s="141"/>
      <c r="CO313" s="141"/>
      <c r="CP313" s="141"/>
      <c r="CQ313" s="141"/>
      <c r="CR313" s="141"/>
      <c r="CS313" s="141"/>
      <c r="CT313" s="141"/>
      <c r="CU313" s="141"/>
      <c r="CV313" s="141"/>
      <c r="CW313" s="141"/>
      <c r="CX313" s="141"/>
      <c r="CY313" s="141"/>
      <c r="CZ313" s="141"/>
      <c r="DA313" s="141"/>
      <c r="DB313" s="141"/>
      <c r="DC313" s="141"/>
      <c r="DD313" s="141"/>
      <c r="DE313" s="141"/>
      <c r="DF313" s="141"/>
      <c r="DG313" s="141"/>
      <c r="DH313" s="141"/>
      <c r="DI313" s="141"/>
      <c r="DJ313" s="141"/>
      <c r="DK313" s="141"/>
      <c r="DL313" s="141"/>
      <c r="DM313" s="141"/>
      <c r="DN313" s="151"/>
      <c r="DO313" s="151"/>
      <c r="DP313" s="153"/>
      <c r="DQ313" s="24"/>
      <c r="DR313" s="24"/>
      <c r="DS313" s="24"/>
      <c r="DT313" s="24"/>
      <c r="DU313" s="24"/>
      <c r="DV313" s="24"/>
      <c r="DW313" s="24"/>
      <c r="DX313" s="24"/>
      <c r="DY313" s="24"/>
      <c r="DZ313" s="24"/>
      <c r="EA313" s="24"/>
      <c r="EB313" s="24"/>
      <c r="EC313" s="24"/>
      <c r="ED313" s="24"/>
      <c r="EE313" s="24"/>
      <c r="EF313" s="24"/>
      <c r="EG313" s="24"/>
      <c r="EH313" s="24"/>
      <c r="EI313" s="24"/>
      <c r="EJ313" s="24"/>
      <c r="EK313" s="24"/>
      <c r="EL313" s="24"/>
      <c r="EM313" s="24"/>
      <c r="EN313" s="24"/>
      <c r="EO313" s="24"/>
      <c r="EP313" s="24"/>
      <c r="EQ313" s="24"/>
      <c r="ER313" s="24"/>
      <c r="ES313" s="151"/>
      <c r="ET313" s="151"/>
      <c r="EU313" s="153"/>
      <c r="EV313" s="24"/>
      <c r="EW313" s="125"/>
      <c r="EX313" s="24"/>
      <c r="EY313" s="24"/>
      <c r="EZ313" s="24"/>
      <c r="FA313" s="24"/>
      <c r="FB313" s="24"/>
      <c r="FC313" s="24"/>
      <c r="FD313" s="24"/>
      <c r="FE313" s="24"/>
      <c r="FF313" s="24"/>
      <c r="FG313" s="24"/>
      <c r="FH313" s="24"/>
      <c r="FI313" s="24"/>
      <c r="FJ313" s="24"/>
      <c r="FK313" s="24"/>
      <c r="FL313" s="24"/>
      <c r="FM313" s="24"/>
      <c r="FN313" s="24"/>
      <c r="FO313" s="24"/>
      <c r="FP313" s="24"/>
      <c r="FQ313" s="24"/>
      <c r="FR313" s="24"/>
      <c r="FS313" s="24"/>
      <c r="FT313" s="24"/>
      <c r="FU313" s="24"/>
      <c r="FV313" s="24"/>
      <c r="FW313" s="24"/>
      <c r="FX313" s="24"/>
      <c r="FY313" s="24"/>
      <c r="FZ313" s="24"/>
      <c r="GA313" s="151"/>
      <c r="GB313" s="151"/>
      <c r="GC313" s="153"/>
      <c r="GD313" s="24"/>
      <c r="GE313" s="24"/>
      <c r="GF313" s="24"/>
      <c r="GG313" s="24"/>
      <c r="GH313" s="24"/>
      <c r="GI313" s="24"/>
      <c r="GJ313" s="24"/>
      <c r="GK313" s="24"/>
      <c r="GL313" s="24"/>
      <c r="GM313" s="24"/>
      <c r="GN313" s="24"/>
      <c r="GO313" s="24"/>
      <c r="GP313" s="24"/>
      <c r="GQ313" s="24"/>
      <c r="GR313" s="24"/>
      <c r="GS313" s="24"/>
      <c r="GT313" s="24"/>
      <c r="GU313" s="24">
        <v>8</v>
      </c>
      <c r="GV313" s="24">
        <v>10</v>
      </c>
      <c r="GW313" s="24"/>
      <c r="GX313" s="24"/>
      <c r="GY313" s="24"/>
      <c r="GZ313" s="24"/>
      <c r="HA313" s="24"/>
      <c r="HB313" s="24"/>
      <c r="HC313" s="24"/>
      <c r="HD313" s="24"/>
      <c r="HE313" s="24"/>
      <c r="HF313" s="24"/>
      <c r="HG313" s="24"/>
      <c r="HH313" s="151"/>
      <c r="HI313" s="151"/>
      <c r="HJ313" s="153"/>
      <c r="HK313" s="24"/>
      <c r="HL313" s="24"/>
      <c r="HM313" s="24"/>
      <c r="HN313" s="24"/>
      <c r="HO313" s="24"/>
      <c r="HP313" s="24"/>
      <c r="HQ313" s="24"/>
      <c r="HR313" s="24"/>
      <c r="HS313" s="24"/>
      <c r="HT313" s="24"/>
      <c r="HU313" s="24"/>
      <c r="HV313" s="24"/>
      <c r="HW313" s="24"/>
      <c r="HX313" s="24"/>
      <c r="HY313" s="24"/>
      <c r="HZ313" s="24"/>
      <c r="IA313" s="24"/>
      <c r="IB313" s="24"/>
      <c r="IC313" s="24"/>
      <c r="ID313" s="24"/>
      <c r="IE313" s="24"/>
      <c r="IF313" s="24"/>
      <c r="IG313" s="24"/>
      <c r="IH313" s="24"/>
      <c r="II313" s="24"/>
      <c r="IJ313" s="24"/>
      <c r="IK313" s="24"/>
      <c r="IL313" s="24"/>
      <c r="IM313" s="24"/>
      <c r="IN313" s="24"/>
      <c r="IO313" s="24"/>
      <c r="IP313" s="151"/>
      <c r="IQ313" s="151"/>
      <c r="IR313" s="153"/>
      <c r="IS313" s="24"/>
      <c r="IT313" s="24"/>
      <c r="IU313" s="24"/>
      <c r="IV313" s="24"/>
      <c r="IW313" s="24"/>
      <c r="IX313" s="24"/>
      <c r="IY313" s="24"/>
      <c r="IZ313" s="24"/>
      <c r="JA313" s="24"/>
      <c r="JB313" s="24"/>
      <c r="JC313" s="24"/>
      <c r="JD313" s="24"/>
      <c r="JE313" s="24"/>
      <c r="JF313" s="24"/>
      <c r="JG313" s="24"/>
      <c r="JH313" s="24"/>
      <c r="JI313" s="24"/>
      <c r="JJ313" s="24"/>
      <c r="JK313" s="24"/>
      <c r="JL313" s="24"/>
      <c r="JM313" s="24"/>
      <c r="JN313" s="24"/>
      <c r="JO313" s="24"/>
      <c r="JP313" s="24"/>
      <c r="JQ313" s="24"/>
      <c r="JR313" s="24"/>
      <c r="JS313" s="24"/>
      <c r="JT313" s="24"/>
      <c r="JU313" s="25"/>
      <c r="JV313" s="24"/>
      <c r="JW313" s="151"/>
      <c r="JX313" s="151"/>
      <c r="JY313" s="153"/>
      <c r="JZ313" s="24"/>
      <c r="KA313" s="24"/>
      <c r="KB313" s="24"/>
      <c r="KC313" s="24"/>
      <c r="KD313" s="24"/>
      <c r="KE313" s="24"/>
      <c r="KF313" s="24"/>
      <c r="KG313" s="24"/>
      <c r="KH313" s="24"/>
      <c r="KI313" s="24"/>
      <c r="KJ313" s="24"/>
      <c r="KK313" s="24"/>
      <c r="KL313" s="24"/>
      <c r="KM313" s="24"/>
      <c r="KN313" s="24"/>
      <c r="KO313" s="24"/>
      <c r="KP313" s="24"/>
      <c r="KQ313" s="24"/>
      <c r="KR313" s="24"/>
      <c r="KS313" s="24"/>
      <c r="KT313" s="24"/>
      <c r="KU313" s="24"/>
      <c r="KV313" s="24"/>
      <c r="KW313" s="24"/>
      <c r="KX313" s="24"/>
      <c r="KY313" s="24"/>
      <c r="KZ313" s="24"/>
      <c r="LA313" s="24"/>
      <c r="LB313" s="24"/>
      <c r="LC313" s="24"/>
      <c r="LD313" s="24"/>
      <c r="LE313" s="151"/>
      <c r="LF313" s="151"/>
      <c r="LG313" s="153"/>
      <c r="LH313" s="24"/>
      <c r="LI313" s="24"/>
      <c r="LJ313" s="24"/>
      <c r="LK313" s="24"/>
      <c r="LL313" s="24"/>
      <c r="LM313" s="24"/>
      <c r="LN313" s="24"/>
      <c r="LO313" s="24"/>
      <c r="LP313" s="24"/>
      <c r="LQ313" s="24"/>
      <c r="LR313" s="24"/>
      <c r="LS313" s="24"/>
      <c r="LT313" s="24"/>
      <c r="LU313" s="24"/>
      <c r="LV313" s="24"/>
      <c r="LW313" s="24"/>
      <c r="LX313" s="24"/>
      <c r="LY313" s="24"/>
      <c r="LZ313" s="24"/>
      <c r="MA313" s="24"/>
      <c r="MB313" s="24"/>
      <c r="MC313" s="24"/>
      <c r="MD313" s="24"/>
      <c r="ME313" s="24"/>
      <c r="MF313" s="24"/>
      <c r="MG313" s="24"/>
      <c r="MH313" s="24"/>
      <c r="MI313" s="24"/>
      <c r="MJ313" s="24"/>
      <c r="MK313" s="24"/>
      <c r="ML313" s="24"/>
    </row>
    <row r="314" spans="1:350" ht="13.9" hidden="1" customHeight="1" outlineLevel="3" x14ac:dyDescent="0.2">
      <c r="A314" s="226" t="s">
        <v>214</v>
      </c>
      <c r="B314" s="246" t="s">
        <v>1120</v>
      </c>
      <c r="C314" s="214" t="s">
        <v>38</v>
      </c>
      <c r="D314" s="216">
        <v>13.2</v>
      </c>
      <c r="E314" s="175"/>
      <c r="F314" s="175">
        <f>D314-E314</f>
        <v>13.2</v>
      </c>
      <c r="G314" s="175" t="s">
        <v>888</v>
      </c>
      <c r="H314" s="170" t="s">
        <v>871</v>
      </c>
      <c r="I314" s="170" t="s">
        <v>1112</v>
      </c>
      <c r="J314" s="212">
        <f ca="1">E314+Q314+AX314+CF314+DN314+ES314+GA314+HH314+IP314+JW314+LE314</f>
        <v>13.2</v>
      </c>
      <c r="K314" s="212">
        <f>E314+R314+AY314+CG314+DO314+ET314+GB314+HI314+IQ314+JX314+LF314</f>
        <v>12.9</v>
      </c>
      <c r="L314" s="172">
        <f ca="1">K314/J314</f>
        <v>0.9772727272727274</v>
      </c>
      <c r="M314" s="172">
        <f>K314/D314</f>
        <v>0.9772727272727274</v>
      </c>
      <c r="N314" s="183">
        <f ca="1">SUMIF($EV$8:$FZ$9,$O$5,$EV315:$FZ315)-SUMIF($EV$8:$FZ$9,$Q$5,$EV315:$FZ315)</f>
        <v>0</v>
      </c>
      <c r="O314" s="156"/>
      <c r="P314" s="16" t="s">
        <v>25</v>
      </c>
      <c r="Q314" s="150">
        <v>0</v>
      </c>
      <c r="R314" s="150">
        <v>0</v>
      </c>
      <c r="S314" s="152" t="e">
        <v>#DIV/0!</v>
      </c>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50">
        <f t="shared" ca="1" si="758"/>
        <v>0</v>
      </c>
      <c r="AY314" s="150">
        <f>SUM(BA315:CE315)</f>
        <v>0</v>
      </c>
      <c r="AZ314" s="152" t="e">
        <f ca="1">AY314/AX314</f>
        <v>#DIV/0!</v>
      </c>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50">
        <f t="shared" ref="CF314" si="822">SUM(CI314:DM314)</f>
        <v>0</v>
      </c>
      <c r="CG314" s="150">
        <f>SUM(CI315:DM315)</f>
        <v>0</v>
      </c>
      <c r="CH314" s="152" t="e">
        <f>CG314/CF314</f>
        <v>#DIV/0!</v>
      </c>
      <c r="CI314" s="129"/>
      <c r="CJ314" s="129"/>
      <c r="CK314" s="129"/>
      <c r="CL314" s="129"/>
      <c r="CM314" s="129"/>
      <c r="CN314" s="129"/>
      <c r="CO314" s="129"/>
      <c r="CP314" s="129"/>
      <c r="CQ314" s="129"/>
      <c r="CR314" s="129"/>
      <c r="CS314" s="129"/>
      <c r="CT314" s="129"/>
      <c r="CU314" s="129"/>
      <c r="CV314" s="129"/>
      <c r="CW314" s="129"/>
      <c r="CX314" s="129"/>
      <c r="CY314" s="129"/>
      <c r="CZ314" s="129"/>
      <c r="DA314" s="129"/>
      <c r="DB314" s="129"/>
      <c r="DC314" s="129"/>
      <c r="DD314" s="129"/>
      <c r="DE314" s="129"/>
      <c r="DF314" s="129"/>
      <c r="DG314" s="129"/>
      <c r="DH314" s="129"/>
      <c r="DI314" s="129"/>
      <c r="DJ314" s="129"/>
      <c r="DK314" s="129"/>
      <c r="DL314" s="129"/>
      <c r="DM314" s="129"/>
      <c r="DN314" s="150">
        <f t="shared" ref="DN314" si="823">SUM(DQ314:ER314)</f>
        <v>13.2</v>
      </c>
      <c r="DO314" s="150">
        <f>SUM(DQ315:ER315)</f>
        <v>0</v>
      </c>
      <c r="DP314" s="152">
        <f t="shared" si="754"/>
        <v>0</v>
      </c>
      <c r="DQ314" s="16"/>
      <c r="DR314" s="16"/>
      <c r="DS314" s="16"/>
      <c r="DT314" s="16"/>
      <c r="DU314" s="16"/>
      <c r="DV314" s="16"/>
      <c r="DW314" s="16"/>
      <c r="DX314" s="16"/>
      <c r="DY314" s="16"/>
      <c r="DZ314" s="16"/>
      <c r="EA314" s="16"/>
      <c r="EB314" s="16"/>
      <c r="EC314" s="16"/>
      <c r="ED314" s="16"/>
      <c r="EE314" s="16"/>
      <c r="EF314" s="16"/>
      <c r="EG314" s="16"/>
      <c r="EH314" s="16">
        <v>2</v>
      </c>
      <c r="EI314" s="16">
        <v>2</v>
      </c>
      <c r="EJ314" s="16">
        <v>2</v>
      </c>
      <c r="EK314" s="16">
        <v>2</v>
      </c>
      <c r="EL314" s="16">
        <v>3.2</v>
      </c>
      <c r="EM314" s="16">
        <v>2</v>
      </c>
      <c r="EN314" s="16"/>
      <c r="EO314" s="16"/>
      <c r="EP314" s="16"/>
      <c r="EQ314" s="16"/>
      <c r="ER314" s="16"/>
      <c r="ES314" s="150">
        <f t="shared" ca="1" si="766"/>
        <v>0</v>
      </c>
      <c r="ET314" s="150">
        <f t="shared" si="792"/>
        <v>0</v>
      </c>
      <c r="EU314" s="152" t="e">
        <f t="shared" ca="1" si="793"/>
        <v>#DIV/0!</v>
      </c>
      <c r="EV314" s="16"/>
      <c r="EW314" s="67"/>
      <c r="EX314" s="16"/>
      <c r="EY314" s="16"/>
      <c r="EZ314" s="16"/>
      <c r="FA314" s="16"/>
      <c r="FB314" s="16"/>
      <c r="FC314" s="16"/>
      <c r="FD314" s="16"/>
      <c r="FE314" s="16"/>
      <c r="FF314" s="16"/>
      <c r="FG314" s="16"/>
      <c r="FH314" s="16"/>
      <c r="FI314" s="16"/>
      <c r="FJ314" s="16"/>
      <c r="FK314" s="16"/>
      <c r="FL314" s="16"/>
      <c r="FM314" s="16"/>
      <c r="FN314" s="16"/>
      <c r="FO314" s="16"/>
      <c r="FP314" s="16"/>
      <c r="FQ314" s="16"/>
      <c r="FR314" s="16"/>
      <c r="FS314" s="16"/>
      <c r="FT314" s="16"/>
      <c r="FU314" s="16"/>
      <c r="FV314" s="16"/>
      <c r="FW314" s="16"/>
      <c r="FX314" s="16"/>
      <c r="FY314" s="16"/>
      <c r="FZ314" s="16"/>
      <c r="GA314" s="150">
        <f t="shared" ref="GA314" ca="1" si="824">SUMIF($GD$8:$HG$9,$O$5,GD314:HG314)</f>
        <v>0</v>
      </c>
      <c r="GB314" s="150">
        <f t="shared" ref="GB314" si="825">SUM(GD315:HG315)</f>
        <v>12.9</v>
      </c>
      <c r="GC314" s="152" t="e">
        <f t="shared" ref="GC314" ca="1" si="826">GB314/GA314</f>
        <v>#DIV/0!</v>
      </c>
      <c r="GD314" s="16"/>
      <c r="GE314" s="16"/>
      <c r="GF314" s="16"/>
      <c r="GG314" s="16"/>
      <c r="GH314" s="16"/>
      <c r="GI314" s="16"/>
      <c r="GJ314" s="16"/>
      <c r="GK314" s="16"/>
      <c r="GL314" s="16"/>
      <c r="GM314" s="16"/>
      <c r="GN314" s="16"/>
      <c r="GO314" s="16"/>
      <c r="GP314" s="16"/>
      <c r="GQ314" s="16"/>
      <c r="GR314" s="16"/>
      <c r="GS314" s="16"/>
      <c r="GT314" s="16"/>
      <c r="GU314" s="16"/>
      <c r="GV314" s="16"/>
      <c r="GW314" s="16"/>
      <c r="GX314" s="16"/>
      <c r="GY314" s="16"/>
      <c r="GZ314" s="16"/>
      <c r="HA314" s="16"/>
      <c r="HB314" s="16"/>
      <c r="HC314" s="16"/>
      <c r="HD314" s="16"/>
      <c r="HE314" s="16"/>
      <c r="HF314" s="16"/>
      <c r="HG314" s="16"/>
      <c r="HH314" s="150"/>
      <c r="HI314" s="150">
        <v>0</v>
      </c>
      <c r="HJ314" s="152" t="e">
        <v>#DIV/0!</v>
      </c>
      <c r="HK314" s="16"/>
      <c r="HL314" s="16"/>
      <c r="HM314" s="16"/>
      <c r="HN314" s="16"/>
      <c r="HO314" s="16"/>
      <c r="HP314" s="16"/>
      <c r="HQ314" s="16"/>
      <c r="HR314" s="16"/>
      <c r="HS314" s="16"/>
      <c r="HT314" s="16"/>
      <c r="HU314" s="16"/>
      <c r="HV314" s="16"/>
      <c r="HW314" s="16"/>
      <c r="HX314" s="16"/>
      <c r="HY314" s="16"/>
      <c r="HZ314" s="16"/>
      <c r="IA314" s="16"/>
      <c r="IB314" s="16"/>
      <c r="IC314" s="16"/>
      <c r="ID314" s="16"/>
      <c r="IE314" s="16"/>
      <c r="IF314" s="16"/>
      <c r="IG314" s="16"/>
      <c r="IH314" s="16"/>
      <c r="II314" s="16"/>
      <c r="IJ314" s="16"/>
      <c r="IK314" s="16"/>
      <c r="IL314" s="16"/>
      <c r="IM314" s="16"/>
      <c r="IN314" s="16"/>
      <c r="IO314" s="16"/>
      <c r="IP314" s="150"/>
      <c r="IQ314" s="150">
        <v>0</v>
      </c>
      <c r="IR314" s="152" t="e">
        <v>#DIV/0!</v>
      </c>
      <c r="IS314" s="16"/>
      <c r="IT314" s="16"/>
      <c r="IU314" s="16"/>
      <c r="IV314" s="16"/>
      <c r="IW314" s="16"/>
      <c r="IX314" s="16"/>
      <c r="IY314" s="16"/>
      <c r="IZ314" s="16"/>
      <c r="JA314" s="16"/>
      <c r="JB314" s="16"/>
      <c r="JC314" s="16"/>
      <c r="JD314" s="16"/>
      <c r="JE314" s="16"/>
      <c r="JF314" s="16"/>
      <c r="JG314" s="16"/>
      <c r="JH314" s="16"/>
      <c r="JI314" s="16"/>
      <c r="JJ314" s="16"/>
      <c r="JK314" s="16"/>
      <c r="JL314" s="16"/>
      <c r="JM314" s="16"/>
      <c r="JN314" s="16"/>
      <c r="JO314" s="16"/>
      <c r="JP314" s="16"/>
      <c r="JQ314" s="16"/>
      <c r="JR314" s="16"/>
      <c r="JS314" s="16"/>
      <c r="JT314" s="16"/>
      <c r="JU314" s="23"/>
      <c r="JV314" s="16"/>
      <c r="JW314" s="150"/>
      <c r="JX314" s="150">
        <v>0</v>
      </c>
      <c r="JY314" s="152" t="e">
        <v>#DIV/0!</v>
      </c>
      <c r="JZ314" s="16"/>
      <c r="KA314" s="16"/>
      <c r="KB314" s="16"/>
      <c r="KC314" s="16"/>
      <c r="KD314" s="16"/>
      <c r="KE314" s="16"/>
      <c r="KF314" s="16"/>
      <c r="KG314" s="16"/>
      <c r="KH314" s="16"/>
      <c r="KI314" s="16"/>
      <c r="KJ314" s="16"/>
      <c r="KK314" s="16"/>
      <c r="KL314" s="16"/>
      <c r="KM314" s="16"/>
      <c r="KN314" s="16"/>
      <c r="KO314" s="16"/>
      <c r="KP314" s="16"/>
      <c r="KQ314" s="16"/>
      <c r="KR314" s="16"/>
      <c r="KS314" s="16"/>
      <c r="KT314" s="16"/>
      <c r="KU314" s="16"/>
      <c r="KV314" s="16"/>
      <c r="KW314" s="16"/>
      <c r="KX314" s="16"/>
      <c r="KY314" s="16"/>
      <c r="KZ314" s="16"/>
      <c r="LA314" s="16"/>
      <c r="LB314" s="16"/>
      <c r="LC314" s="16"/>
      <c r="LD314" s="16"/>
      <c r="LE314" s="150"/>
      <c r="LF314" s="150">
        <v>0</v>
      </c>
      <c r="LG314" s="152" t="e">
        <v>#DIV/0!</v>
      </c>
      <c r="LH314" s="16"/>
      <c r="LI314" s="16"/>
      <c r="LJ314" s="16"/>
      <c r="LK314" s="16"/>
      <c r="LL314" s="16"/>
      <c r="LM314" s="16"/>
      <c r="LN314" s="16"/>
      <c r="LO314" s="16"/>
      <c r="LP314" s="16"/>
      <c r="LQ314" s="16"/>
      <c r="LR314" s="16"/>
      <c r="LS314" s="16"/>
      <c r="LT314" s="16"/>
      <c r="LU314" s="16"/>
      <c r="LV314" s="16"/>
      <c r="LW314" s="16"/>
      <c r="LX314" s="16"/>
      <c r="LY314" s="16"/>
      <c r="LZ314" s="16"/>
      <c r="MA314" s="16"/>
      <c r="MB314" s="16"/>
      <c r="MC314" s="16"/>
      <c r="MD314" s="16"/>
      <c r="ME314" s="16"/>
      <c r="MF314" s="16"/>
      <c r="MG314" s="16"/>
      <c r="MH314" s="16"/>
      <c r="MI314" s="16"/>
      <c r="MJ314" s="16"/>
      <c r="MK314" s="16"/>
      <c r="ML314" s="16"/>
    </row>
    <row r="315" spans="1:350" ht="13.9" hidden="1" customHeight="1" outlineLevel="3" x14ac:dyDescent="0.2">
      <c r="A315" s="227"/>
      <c r="B315" s="247"/>
      <c r="C315" s="215"/>
      <c r="D315" s="217"/>
      <c r="E315" s="176"/>
      <c r="F315" s="176"/>
      <c r="G315" s="176"/>
      <c r="H315" s="171"/>
      <c r="I315" s="171"/>
      <c r="J315" s="213"/>
      <c r="K315" s="213"/>
      <c r="L315" s="173"/>
      <c r="M315" s="173"/>
      <c r="N315" s="184"/>
      <c r="O315" s="157"/>
      <c r="P315" s="17" t="s">
        <v>26</v>
      </c>
      <c r="Q315" s="151"/>
      <c r="R315" s="151"/>
      <c r="S315" s="153"/>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151"/>
      <c r="AY315" s="151"/>
      <c r="AZ315" s="153"/>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151"/>
      <c r="CG315" s="151"/>
      <c r="CH315" s="153"/>
      <c r="CI315" s="141"/>
      <c r="CJ315" s="141"/>
      <c r="CK315" s="141"/>
      <c r="CL315" s="141"/>
      <c r="CM315" s="141"/>
      <c r="CN315" s="141"/>
      <c r="CO315" s="141"/>
      <c r="CP315" s="141"/>
      <c r="CQ315" s="141"/>
      <c r="CR315" s="141"/>
      <c r="CS315" s="141"/>
      <c r="CT315" s="141"/>
      <c r="CU315" s="141"/>
      <c r="CV315" s="141"/>
      <c r="CW315" s="141"/>
      <c r="CX315" s="141"/>
      <c r="CY315" s="141"/>
      <c r="CZ315" s="141"/>
      <c r="DA315" s="141"/>
      <c r="DB315" s="141"/>
      <c r="DC315" s="141"/>
      <c r="DD315" s="141"/>
      <c r="DE315" s="141"/>
      <c r="DF315" s="141"/>
      <c r="DG315" s="141"/>
      <c r="DH315" s="141"/>
      <c r="DI315" s="141"/>
      <c r="DJ315" s="141"/>
      <c r="DK315" s="141"/>
      <c r="DL315" s="141"/>
      <c r="DM315" s="141"/>
      <c r="DN315" s="151"/>
      <c r="DO315" s="151"/>
      <c r="DP315" s="153"/>
      <c r="DQ315" s="24"/>
      <c r="DR315" s="24"/>
      <c r="DS315" s="24"/>
      <c r="DT315" s="24"/>
      <c r="DU315" s="24"/>
      <c r="DV315" s="24"/>
      <c r="DW315" s="24"/>
      <c r="DX315" s="24"/>
      <c r="DY315" s="24"/>
      <c r="DZ315" s="24"/>
      <c r="EA315" s="24"/>
      <c r="EB315" s="24"/>
      <c r="EC315" s="24"/>
      <c r="ED315" s="24"/>
      <c r="EE315" s="24"/>
      <c r="EF315" s="24"/>
      <c r="EG315" s="24"/>
      <c r="EH315" s="24"/>
      <c r="EI315" s="24"/>
      <c r="EJ315" s="24"/>
      <c r="EK315" s="24"/>
      <c r="EL315" s="24"/>
      <c r="EM315" s="24"/>
      <c r="EN315" s="24"/>
      <c r="EO315" s="24"/>
      <c r="EP315" s="24"/>
      <c r="EQ315" s="24"/>
      <c r="ER315" s="24"/>
      <c r="ES315" s="151"/>
      <c r="ET315" s="151"/>
      <c r="EU315" s="153"/>
      <c r="EV315" s="24"/>
      <c r="EW315" s="125"/>
      <c r="EX315" s="24"/>
      <c r="EY315" s="24"/>
      <c r="EZ315" s="24"/>
      <c r="FA315" s="24"/>
      <c r="FB315" s="24"/>
      <c r="FC315" s="24"/>
      <c r="FD315" s="24"/>
      <c r="FE315" s="24"/>
      <c r="FF315" s="24"/>
      <c r="FG315" s="24"/>
      <c r="FH315" s="24"/>
      <c r="FI315" s="24"/>
      <c r="FJ315" s="24"/>
      <c r="FK315" s="24"/>
      <c r="FL315" s="24"/>
      <c r="FM315" s="24"/>
      <c r="FN315" s="24"/>
      <c r="FO315" s="24"/>
      <c r="FP315" s="24"/>
      <c r="FQ315" s="24"/>
      <c r="FR315" s="24"/>
      <c r="FS315" s="24"/>
      <c r="FT315" s="24"/>
      <c r="FU315" s="24"/>
      <c r="FV315" s="24"/>
      <c r="FW315" s="76"/>
      <c r="FX315" s="24"/>
      <c r="FY315" s="24"/>
      <c r="FZ315" s="24"/>
      <c r="GA315" s="151"/>
      <c r="GB315" s="151"/>
      <c r="GC315" s="153"/>
      <c r="GD315" s="24"/>
      <c r="GE315" s="24"/>
      <c r="GF315" s="24"/>
      <c r="GG315" s="24"/>
      <c r="GH315" s="24"/>
      <c r="GI315" s="24"/>
      <c r="GJ315" s="24"/>
      <c r="GK315" s="24"/>
      <c r="GL315" s="24"/>
      <c r="GM315" s="24"/>
      <c r="GN315" s="24"/>
      <c r="GO315" s="24"/>
      <c r="GP315" s="24"/>
      <c r="GQ315" s="24"/>
      <c r="GR315" s="24"/>
      <c r="GS315" s="24"/>
      <c r="GT315" s="24"/>
      <c r="GU315" s="76">
        <v>0.2</v>
      </c>
      <c r="GV315" s="76">
        <v>1.5</v>
      </c>
      <c r="GW315" s="142">
        <v>3.2</v>
      </c>
      <c r="GX315" s="142">
        <v>0.8</v>
      </c>
      <c r="GY315" s="142">
        <v>3.2</v>
      </c>
      <c r="GZ315" s="24">
        <v>4</v>
      </c>
      <c r="HA315" s="24"/>
      <c r="HB315" s="24"/>
      <c r="HC315" s="24"/>
      <c r="HD315" s="24"/>
      <c r="HE315" s="24"/>
      <c r="HF315" s="24"/>
      <c r="HG315" s="24"/>
      <c r="HH315" s="151"/>
      <c r="HI315" s="151"/>
      <c r="HJ315" s="153"/>
      <c r="HK315" s="24"/>
      <c r="HL315" s="24"/>
      <c r="HM315" s="24"/>
      <c r="HN315" s="24"/>
      <c r="HO315" s="24"/>
      <c r="HP315" s="24"/>
      <c r="HQ315" s="24"/>
      <c r="HR315" s="24"/>
      <c r="HS315" s="24"/>
      <c r="HT315" s="24"/>
      <c r="HU315" s="24"/>
      <c r="HV315" s="24"/>
      <c r="HW315" s="24"/>
      <c r="HX315" s="24"/>
      <c r="HY315" s="24"/>
      <c r="HZ315" s="24"/>
      <c r="IA315" s="24"/>
      <c r="IB315" s="24"/>
      <c r="IC315" s="24"/>
      <c r="ID315" s="24"/>
      <c r="IE315" s="24"/>
      <c r="IF315" s="24"/>
      <c r="IG315" s="24"/>
      <c r="IH315" s="24"/>
      <c r="II315" s="24"/>
      <c r="IJ315" s="24"/>
      <c r="IK315" s="24"/>
      <c r="IL315" s="24"/>
      <c r="IM315" s="24"/>
      <c r="IN315" s="24"/>
      <c r="IO315" s="24"/>
      <c r="IP315" s="151"/>
      <c r="IQ315" s="151"/>
      <c r="IR315" s="153"/>
      <c r="IS315" s="24"/>
      <c r="IT315" s="24"/>
      <c r="IU315" s="24"/>
      <c r="IV315" s="24"/>
      <c r="IW315" s="24"/>
      <c r="IX315" s="24"/>
      <c r="IY315" s="24"/>
      <c r="IZ315" s="24"/>
      <c r="JA315" s="24"/>
      <c r="JB315" s="24"/>
      <c r="JC315" s="24"/>
      <c r="JD315" s="24"/>
      <c r="JE315" s="24"/>
      <c r="JF315" s="24"/>
      <c r="JG315" s="24"/>
      <c r="JH315" s="24"/>
      <c r="JI315" s="24"/>
      <c r="JJ315" s="24"/>
      <c r="JK315" s="24"/>
      <c r="JL315" s="24"/>
      <c r="JM315" s="24"/>
      <c r="JN315" s="24"/>
      <c r="JO315" s="24"/>
      <c r="JP315" s="24"/>
      <c r="JQ315" s="24"/>
      <c r="JR315" s="24"/>
      <c r="JS315" s="24"/>
      <c r="JT315" s="24"/>
      <c r="JU315" s="25"/>
      <c r="JV315" s="24"/>
      <c r="JW315" s="151"/>
      <c r="JX315" s="151"/>
      <c r="JY315" s="153"/>
      <c r="JZ315" s="24"/>
      <c r="KA315" s="24"/>
      <c r="KB315" s="24"/>
      <c r="KC315" s="24"/>
      <c r="KD315" s="24"/>
      <c r="KE315" s="24"/>
      <c r="KF315" s="24"/>
      <c r="KG315" s="24"/>
      <c r="KH315" s="24"/>
      <c r="KI315" s="24"/>
      <c r="KJ315" s="24"/>
      <c r="KK315" s="24"/>
      <c r="KL315" s="24"/>
      <c r="KM315" s="24"/>
      <c r="KN315" s="24"/>
      <c r="KO315" s="24"/>
      <c r="KP315" s="24"/>
      <c r="KQ315" s="24"/>
      <c r="KR315" s="24"/>
      <c r="KS315" s="24"/>
      <c r="KT315" s="24"/>
      <c r="KU315" s="24"/>
      <c r="KV315" s="24"/>
      <c r="KW315" s="24"/>
      <c r="KX315" s="24"/>
      <c r="KY315" s="24"/>
      <c r="KZ315" s="24"/>
      <c r="LA315" s="24"/>
      <c r="LB315" s="24"/>
      <c r="LC315" s="24"/>
      <c r="LD315" s="24"/>
      <c r="LE315" s="151"/>
      <c r="LF315" s="151"/>
      <c r="LG315" s="153"/>
      <c r="LH315" s="24"/>
      <c r="LI315" s="24"/>
      <c r="LJ315" s="24"/>
      <c r="LK315" s="24"/>
      <c r="LL315" s="24"/>
      <c r="LM315" s="24"/>
      <c r="LN315" s="24"/>
      <c r="LO315" s="24"/>
      <c r="LP315" s="24"/>
      <c r="LQ315" s="24"/>
      <c r="LR315" s="24"/>
      <c r="LS315" s="24"/>
      <c r="LT315" s="24"/>
      <c r="LU315" s="24"/>
      <c r="LV315" s="24"/>
      <c r="LW315" s="24"/>
      <c r="LX315" s="24"/>
      <c r="LY315" s="24"/>
      <c r="LZ315" s="24"/>
      <c r="MA315" s="24"/>
      <c r="MB315" s="24"/>
      <c r="MC315" s="24"/>
      <c r="MD315" s="24"/>
      <c r="ME315" s="24"/>
      <c r="MF315" s="24"/>
      <c r="MG315" s="24"/>
      <c r="MH315" s="24"/>
      <c r="MI315" s="24"/>
      <c r="MJ315" s="24"/>
      <c r="MK315" s="24"/>
      <c r="ML315" s="24"/>
    </row>
    <row r="316" spans="1:350" ht="13.9" hidden="1" customHeight="1" outlineLevel="3" x14ac:dyDescent="0.2">
      <c r="A316" s="226" t="s">
        <v>229</v>
      </c>
      <c r="B316" s="246" t="s">
        <v>1121</v>
      </c>
      <c r="C316" s="214" t="s">
        <v>59</v>
      </c>
      <c r="D316" s="216">
        <v>16</v>
      </c>
      <c r="E316" s="175"/>
      <c r="F316" s="175">
        <f>D316-E316</f>
        <v>16</v>
      </c>
      <c r="G316" s="175" t="s">
        <v>898</v>
      </c>
      <c r="H316" s="170" t="s">
        <v>896</v>
      </c>
      <c r="I316" s="170" t="s">
        <v>871</v>
      </c>
      <c r="J316" s="212">
        <f ca="1">E316+Q316+AX316+CF316+DN316+ES316+GA316+HH316+IP316+JW316+LE316</f>
        <v>16</v>
      </c>
      <c r="K316" s="212">
        <f>E316+R316+AY316+CG316+DO316+ET316+GB316+HI316+IQ316+JX316+LF316</f>
        <v>16</v>
      </c>
      <c r="L316" s="172">
        <f ca="1">K316/J316</f>
        <v>1</v>
      </c>
      <c r="M316" s="172">
        <f>K316/D316</f>
        <v>1</v>
      </c>
      <c r="N316" s="183">
        <f ca="1">SUMIF($EV$8:$FZ$9,$O$5,$EV317:$FZ317)-SUMIF($EV$8:$FZ$9,$Q$5,$EV317:$FZ317)</f>
        <v>0</v>
      </c>
      <c r="O316" s="156"/>
      <c r="P316" s="16" t="s">
        <v>25</v>
      </c>
      <c r="Q316" s="150">
        <v>0</v>
      </c>
      <c r="R316" s="150">
        <v>0</v>
      </c>
      <c r="S316" s="152" t="e">
        <v>#DIV/0!</v>
      </c>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50">
        <f t="shared" ca="1" si="758"/>
        <v>0</v>
      </c>
      <c r="AY316" s="150">
        <f>SUM(BA317:CE317)</f>
        <v>0</v>
      </c>
      <c r="AZ316" s="152" t="e">
        <f ca="1">AY316/AX316</f>
        <v>#DIV/0!</v>
      </c>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50">
        <f t="shared" ref="CF316" si="827">SUM(CI316:DM316)</f>
        <v>0</v>
      </c>
      <c r="CG316" s="150">
        <f>SUM(CI317:DM317)</f>
        <v>0</v>
      </c>
      <c r="CH316" s="152" t="e">
        <f>CG316/CF316</f>
        <v>#DIV/0!</v>
      </c>
      <c r="CI316" s="129"/>
      <c r="CJ316" s="129"/>
      <c r="CK316" s="129"/>
      <c r="CL316" s="129"/>
      <c r="CM316" s="129"/>
      <c r="CN316" s="129"/>
      <c r="CO316" s="129"/>
      <c r="CP316" s="129"/>
      <c r="CQ316" s="129"/>
      <c r="CR316" s="129"/>
      <c r="CS316" s="129"/>
      <c r="CT316" s="129"/>
      <c r="CU316" s="129"/>
      <c r="CV316" s="129"/>
      <c r="CW316" s="129"/>
      <c r="CX316" s="129"/>
      <c r="CY316" s="129"/>
      <c r="CZ316" s="129"/>
      <c r="DA316" s="129"/>
      <c r="DB316" s="129"/>
      <c r="DC316" s="129"/>
      <c r="DD316" s="129"/>
      <c r="DE316" s="129"/>
      <c r="DF316" s="129"/>
      <c r="DG316" s="129"/>
      <c r="DH316" s="129"/>
      <c r="DI316" s="129"/>
      <c r="DJ316" s="129"/>
      <c r="DK316" s="129"/>
      <c r="DL316" s="129"/>
      <c r="DM316" s="129"/>
      <c r="DN316" s="150">
        <f t="shared" ref="DN316" si="828">SUM(DQ316:ER316)</f>
        <v>16</v>
      </c>
      <c r="DO316" s="150">
        <f>SUM(DQ317:ER317)</f>
        <v>0</v>
      </c>
      <c r="DP316" s="152">
        <f t="shared" si="754"/>
        <v>0</v>
      </c>
      <c r="DQ316" s="16"/>
      <c r="DR316" s="16"/>
      <c r="DS316" s="16"/>
      <c r="DT316" s="16"/>
      <c r="DU316" s="16"/>
      <c r="DV316" s="16"/>
      <c r="DW316" s="16"/>
      <c r="DX316" s="16"/>
      <c r="DY316" s="16"/>
      <c r="DZ316" s="16"/>
      <c r="EA316" s="16"/>
      <c r="EB316" s="16"/>
      <c r="EC316" s="16"/>
      <c r="ED316" s="16">
        <v>4</v>
      </c>
      <c r="EE316" s="16">
        <v>4</v>
      </c>
      <c r="EF316" s="16">
        <v>4</v>
      </c>
      <c r="EG316" s="16">
        <v>4</v>
      </c>
      <c r="EH316" s="16"/>
      <c r="EI316" s="16"/>
      <c r="EJ316" s="16"/>
      <c r="EK316" s="16"/>
      <c r="EL316" s="16"/>
      <c r="EM316" s="16"/>
      <c r="EN316" s="16"/>
      <c r="EO316" s="16"/>
      <c r="EP316" s="16"/>
      <c r="EQ316" s="16"/>
      <c r="ER316" s="16"/>
      <c r="ES316" s="150">
        <f t="shared" ca="1" si="766"/>
        <v>0</v>
      </c>
      <c r="ET316" s="150">
        <f t="shared" si="792"/>
        <v>0</v>
      </c>
      <c r="EU316" s="152" t="e">
        <f t="shared" ca="1" si="793"/>
        <v>#DIV/0!</v>
      </c>
      <c r="EV316" s="16"/>
      <c r="EW316" s="67"/>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50">
        <f t="shared" ref="GA316" ca="1" si="829">SUMIF($GD$8:$HG$9,$O$5,GD316:HG316)</f>
        <v>0</v>
      </c>
      <c r="GB316" s="150">
        <f t="shared" ref="GB316" si="830">SUM(GD317:HG317)</f>
        <v>16</v>
      </c>
      <c r="GC316" s="152" t="e">
        <f t="shared" ref="GC316" ca="1" si="831">GB316/GA316</f>
        <v>#DIV/0!</v>
      </c>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50"/>
      <c r="HI316" s="150">
        <v>0</v>
      </c>
      <c r="HJ316" s="152" t="e">
        <v>#DIV/0!</v>
      </c>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c r="IP316" s="150"/>
      <c r="IQ316" s="150">
        <v>0</v>
      </c>
      <c r="IR316" s="152" t="e">
        <v>#DIV/0!</v>
      </c>
      <c r="IS316" s="16"/>
      <c r="IT316" s="16"/>
      <c r="IU316" s="16"/>
      <c r="IV316" s="16"/>
      <c r="IW316" s="16"/>
      <c r="IX316" s="16"/>
      <c r="IY316" s="16"/>
      <c r="IZ316" s="16"/>
      <c r="JA316" s="16"/>
      <c r="JB316" s="16"/>
      <c r="JC316" s="16"/>
      <c r="JD316" s="16"/>
      <c r="JE316" s="16"/>
      <c r="JF316" s="16"/>
      <c r="JG316" s="16"/>
      <c r="JH316" s="16"/>
      <c r="JI316" s="16"/>
      <c r="JJ316" s="16"/>
      <c r="JK316" s="16"/>
      <c r="JL316" s="16"/>
      <c r="JM316" s="16"/>
      <c r="JN316" s="16"/>
      <c r="JO316" s="16"/>
      <c r="JP316" s="16"/>
      <c r="JQ316" s="16"/>
      <c r="JR316" s="16"/>
      <c r="JS316" s="16"/>
      <c r="JT316" s="16"/>
      <c r="JU316" s="23"/>
      <c r="JV316" s="16"/>
      <c r="JW316" s="150"/>
      <c r="JX316" s="150">
        <v>0</v>
      </c>
      <c r="JY316" s="152" t="e">
        <v>#DIV/0!</v>
      </c>
      <c r="JZ316" s="16"/>
      <c r="KA316" s="16"/>
      <c r="KB316" s="16"/>
      <c r="KC316" s="16"/>
      <c r="KD316" s="16"/>
      <c r="KE316" s="16"/>
      <c r="KF316" s="16"/>
      <c r="KG316" s="16"/>
      <c r="KH316" s="16"/>
      <c r="KI316" s="16"/>
      <c r="KJ316" s="16"/>
      <c r="KK316" s="16"/>
      <c r="KL316" s="16"/>
      <c r="KM316" s="16"/>
      <c r="KN316" s="16"/>
      <c r="KO316" s="16"/>
      <c r="KP316" s="16"/>
      <c r="KQ316" s="16"/>
      <c r="KR316" s="16"/>
      <c r="KS316" s="16"/>
      <c r="KT316" s="16"/>
      <c r="KU316" s="16"/>
      <c r="KV316" s="16"/>
      <c r="KW316" s="16"/>
      <c r="KX316" s="16"/>
      <c r="KY316" s="16"/>
      <c r="KZ316" s="16"/>
      <c r="LA316" s="16"/>
      <c r="LB316" s="16"/>
      <c r="LC316" s="16"/>
      <c r="LD316" s="16"/>
      <c r="LE316" s="150"/>
      <c r="LF316" s="150">
        <v>0</v>
      </c>
      <c r="LG316" s="152" t="e">
        <v>#DIV/0!</v>
      </c>
      <c r="LH316" s="16"/>
      <c r="LI316" s="16"/>
      <c r="LJ316" s="16"/>
      <c r="LK316" s="16"/>
      <c r="LL316" s="16"/>
      <c r="LM316" s="16"/>
      <c r="LN316" s="16"/>
      <c r="LO316" s="16"/>
      <c r="LP316" s="16"/>
      <c r="LQ316" s="16"/>
      <c r="LR316" s="16"/>
      <c r="LS316" s="16"/>
      <c r="LT316" s="16"/>
      <c r="LU316" s="16"/>
      <c r="LV316" s="16"/>
      <c r="LW316" s="16"/>
      <c r="LX316" s="16"/>
      <c r="LY316" s="16"/>
      <c r="LZ316" s="16"/>
      <c r="MA316" s="16"/>
      <c r="MB316" s="16"/>
      <c r="MC316" s="16"/>
      <c r="MD316" s="16"/>
      <c r="ME316" s="16"/>
      <c r="MF316" s="16"/>
      <c r="MG316" s="16"/>
      <c r="MH316" s="16"/>
      <c r="MI316" s="16"/>
      <c r="MJ316" s="16"/>
      <c r="MK316" s="16"/>
      <c r="ML316" s="16"/>
    </row>
    <row r="317" spans="1:350" ht="13.9" hidden="1" customHeight="1" outlineLevel="3" x14ac:dyDescent="0.2">
      <c r="A317" s="227"/>
      <c r="B317" s="247"/>
      <c r="C317" s="215"/>
      <c r="D317" s="217"/>
      <c r="E317" s="176"/>
      <c r="F317" s="176"/>
      <c r="G317" s="176"/>
      <c r="H317" s="171"/>
      <c r="I317" s="171"/>
      <c r="J317" s="213"/>
      <c r="K317" s="213"/>
      <c r="L317" s="173"/>
      <c r="M317" s="173"/>
      <c r="N317" s="184"/>
      <c r="O317" s="157"/>
      <c r="P317" s="17" t="s">
        <v>26</v>
      </c>
      <c r="Q317" s="151"/>
      <c r="R317" s="151"/>
      <c r="S317" s="153"/>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151"/>
      <c r="AY317" s="151"/>
      <c r="AZ317" s="153"/>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151"/>
      <c r="CG317" s="151"/>
      <c r="CH317" s="153"/>
      <c r="CI317" s="141"/>
      <c r="CJ317" s="141"/>
      <c r="CK317" s="141"/>
      <c r="CL317" s="141"/>
      <c r="CM317" s="141"/>
      <c r="CN317" s="141"/>
      <c r="CO317" s="141"/>
      <c r="CP317" s="141"/>
      <c r="CQ317" s="141"/>
      <c r="CR317" s="141"/>
      <c r="CS317" s="141"/>
      <c r="CT317" s="141"/>
      <c r="CU317" s="141"/>
      <c r="CV317" s="141"/>
      <c r="CW317" s="141"/>
      <c r="CX317" s="141"/>
      <c r="CY317" s="141"/>
      <c r="CZ317" s="141"/>
      <c r="DA317" s="141"/>
      <c r="DB317" s="141"/>
      <c r="DC317" s="141"/>
      <c r="DD317" s="141"/>
      <c r="DE317" s="141"/>
      <c r="DF317" s="141"/>
      <c r="DG317" s="141"/>
      <c r="DH317" s="141"/>
      <c r="DI317" s="141"/>
      <c r="DJ317" s="141"/>
      <c r="DK317" s="141"/>
      <c r="DL317" s="141"/>
      <c r="DM317" s="141"/>
      <c r="DN317" s="151"/>
      <c r="DO317" s="151"/>
      <c r="DP317" s="153"/>
      <c r="DQ317" s="24"/>
      <c r="DR317" s="24"/>
      <c r="DS317" s="24"/>
      <c r="DT317" s="24"/>
      <c r="DU317" s="24"/>
      <c r="DV317" s="24"/>
      <c r="DW317" s="24"/>
      <c r="DX317" s="24"/>
      <c r="DY317" s="24"/>
      <c r="DZ317" s="24"/>
      <c r="EA317" s="24"/>
      <c r="EB317" s="24"/>
      <c r="EC317" s="24"/>
      <c r="ED317" s="24"/>
      <c r="EE317" s="24"/>
      <c r="EF317" s="24"/>
      <c r="EG317" s="24"/>
      <c r="EH317" s="24"/>
      <c r="EI317" s="24"/>
      <c r="EJ317" s="24"/>
      <c r="EK317" s="24"/>
      <c r="EL317" s="24"/>
      <c r="EM317" s="24"/>
      <c r="EN317" s="24"/>
      <c r="EO317" s="24"/>
      <c r="EP317" s="24"/>
      <c r="EQ317" s="24"/>
      <c r="ER317" s="24"/>
      <c r="ES317" s="151"/>
      <c r="ET317" s="151"/>
      <c r="EU317" s="153"/>
      <c r="EV317" s="24"/>
      <c r="EW317" s="125"/>
      <c r="EX317" s="24"/>
      <c r="EY317" s="24"/>
      <c r="EZ317" s="24"/>
      <c r="FA317" s="24"/>
      <c r="FB317" s="24"/>
      <c r="FC317" s="24"/>
      <c r="FD317" s="24"/>
      <c r="FE317" s="24"/>
      <c r="FF317" s="24"/>
      <c r="FG317" s="24"/>
      <c r="FH317" s="24"/>
      <c r="FI317" s="24"/>
      <c r="FJ317" s="24"/>
      <c r="FK317" s="24"/>
      <c r="FL317" s="24"/>
      <c r="FM317" s="24"/>
      <c r="FN317" s="24"/>
      <c r="FO317" s="24"/>
      <c r="FP317" s="24"/>
      <c r="FQ317" s="24"/>
      <c r="FR317" s="24"/>
      <c r="FS317" s="24"/>
      <c r="FT317" s="24"/>
      <c r="FU317" s="24"/>
      <c r="FV317" s="24"/>
      <c r="FW317" s="24"/>
      <c r="FX317" s="24"/>
      <c r="FY317" s="24"/>
      <c r="FZ317" s="24"/>
      <c r="GA317" s="151"/>
      <c r="GB317" s="151"/>
      <c r="GC317" s="153"/>
      <c r="GD317" s="24"/>
      <c r="GE317" s="24"/>
      <c r="GF317" s="24"/>
      <c r="GG317" s="24"/>
      <c r="GH317" s="24"/>
      <c r="GI317" s="24"/>
      <c r="GJ317" s="24"/>
      <c r="GK317" s="24"/>
      <c r="GL317" s="24"/>
      <c r="GM317" s="24"/>
      <c r="GN317" s="24"/>
      <c r="GO317" s="24"/>
      <c r="GP317" s="24"/>
      <c r="GQ317" s="24"/>
      <c r="GR317" s="24"/>
      <c r="GS317" s="24"/>
      <c r="GT317" s="24"/>
      <c r="GU317" s="24"/>
      <c r="GV317" s="24"/>
      <c r="GW317" s="24">
        <v>10</v>
      </c>
      <c r="GX317" s="24">
        <v>4</v>
      </c>
      <c r="GY317" s="24">
        <v>2</v>
      </c>
      <c r="GZ317" s="24"/>
      <c r="HA317" s="24"/>
      <c r="HB317" s="24"/>
      <c r="HC317" s="24"/>
      <c r="HD317" s="24"/>
      <c r="HE317" s="24"/>
      <c r="HF317" s="24"/>
      <c r="HG317" s="24"/>
      <c r="HH317" s="151"/>
      <c r="HI317" s="151"/>
      <c r="HJ317" s="153"/>
      <c r="HK317" s="24"/>
      <c r="HL317" s="24"/>
      <c r="HM317" s="24"/>
      <c r="HN317" s="24"/>
      <c r="HO317" s="24"/>
      <c r="HP317" s="24"/>
      <c r="HQ317" s="24"/>
      <c r="HR317" s="24"/>
      <c r="HS317" s="24"/>
      <c r="HT317" s="24"/>
      <c r="HU317" s="24"/>
      <c r="HV317" s="24"/>
      <c r="HW317" s="24"/>
      <c r="HX317" s="24"/>
      <c r="HY317" s="24"/>
      <c r="HZ317" s="24"/>
      <c r="IA317" s="24"/>
      <c r="IB317" s="24"/>
      <c r="IC317" s="24"/>
      <c r="ID317" s="24"/>
      <c r="IE317" s="24"/>
      <c r="IF317" s="24"/>
      <c r="IG317" s="24"/>
      <c r="IH317" s="24"/>
      <c r="II317" s="24"/>
      <c r="IJ317" s="24"/>
      <c r="IK317" s="24"/>
      <c r="IL317" s="24"/>
      <c r="IM317" s="24"/>
      <c r="IN317" s="24"/>
      <c r="IO317" s="24"/>
      <c r="IP317" s="151"/>
      <c r="IQ317" s="151"/>
      <c r="IR317" s="153"/>
      <c r="IS317" s="24"/>
      <c r="IT317" s="24"/>
      <c r="IU317" s="24"/>
      <c r="IV317" s="24"/>
      <c r="IW317" s="24"/>
      <c r="IX317" s="24"/>
      <c r="IY317" s="24"/>
      <c r="IZ317" s="24"/>
      <c r="JA317" s="24"/>
      <c r="JB317" s="24"/>
      <c r="JC317" s="24"/>
      <c r="JD317" s="24"/>
      <c r="JE317" s="24"/>
      <c r="JF317" s="24"/>
      <c r="JG317" s="24"/>
      <c r="JH317" s="24"/>
      <c r="JI317" s="24"/>
      <c r="JJ317" s="24"/>
      <c r="JK317" s="24"/>
      <c r="JL317" s="24"/>
      <c r="JM317" s="24"/>
      <c r="JN317" s="24"/>
      <c r="JO317" s="24"/>
      <c r="JP317" s="24"/>
      <c r="JQ317" s="24"/>
      <c r="JR317" s="24"/>
      <c r="JS317" s="24"/>
      <c r="JT317" s="24"/>
      <c r="JU317" s="25"/>
      <c r="JV317" s="24"/>
      <c r="JW317" s="151"/>
      <c r="JX317" s="151"/>
      <c r="JY317" s="153"/>
      <c r="JZ317" s="24"/>
      <c r="KA317" s="24"/>
      <c r="KB317" s="24"/>
      <c r="KC317" s="24"/>
      <c r="KD317" s="24"/>
      <c r="KE317" s="24"/>
      <c r="KF317" s="24"/>
      <c r="KG317" s="24"/>
      <c r="KH317" s="24"/>
      <c r="KI317" s="24"/>
      <c r="KJ317" s="24"/>
      <c r="KK317" s="24"/>
      <c r="KL317" s="24"/>
      <c r="KM317" s="24"/>
      <c r="KN317" s="24"/>
      <c r="KO317" s="24"/>
      <c r="KP317" s="24"/>
      <c r="KQ317" s="24"/>
      <c r="KR317" s="24"/>
      <c r="KS317" s="24"/>
      <c r="KT317" s="24"/>
      <c r="KU317" s="24"/>
      <c r="KV317" s="24"/>
      <c r="KW317" s="24"/>
      <c r="KX317" s="24"/>
      <c r="KY317" s="24"/>
      <c r="KZ317" s="24"/>
      <c r="LA317" s="24"/>
      <c r="LB317" s="24"/>
      <c r="LC317" s="24"/>
      <c r="LD317" s="24"/>
      <c r="LE317" s="151"/>
      <c r="LF317" s="151"/>
      <c r="LG317" s="153"/>
      <c r="LH317" s="24"/>
      <c r="LI317" s="24"/>
      <c r="LJ317" s="24"/>
      <c r="LK317" s="24"/>
      <c r="LL317" s="24"/>
      <c r="LM317" s="24"/>
      <c r="LN317" s="24"/>
      <c r="LO317" s="24"/>
      <c r="LP317" s="24"/>
      <c r="LQ317" s="24"/>
      <c r="LR317" s="24"/>
      <c r="LS317" s="24"/>
      <c r="LT317" s="24"/>
      <c r="LU317" s="24"/>
      <c r="LV317" s="24"/>
      <c r="LW317" s="24"/>
      <c r="LX317" s="24"/>
      <c r="LY317" s="24"/>
      <c r="LZ317" s="24"/>
      <c r="MA317" s="24"/>
      <c r="MB317" s="24"/>
      <c r="MC317" s="24"/>
      <c r="MD317" s="24"/>
      <c r="ME317" s="24"/>
      <c r="MF317" s="24"/>
      <c r="MG317" s="24"/>
      <c r="MH317" s="24"/>
      <c r="MI317" s="24"/>
      <c r="MJ317" s="24"/>
      <c r="MK317" s="24"/>
      <c r="ML317" s="24"/>
    </row>
    <row r="318" spans="1:350" ht="13.9" hidden="1" customHeight="1" outlineLevel="3" x14ac:dyDescent="0.2">
      <c r="A318" s="226" t="s">
        <v>230</v>
      </c>
      <c r="B318" s="246" t="s">
        <v>1122</v>
      </c>
      <c r="C318" s="214" t="s">
        <v>37</v>
      </c>
      <c r="D318" s="216">
        <v>143</v>
      </c>
      <c r="E318" s="175"/>
      <c r="F318" s="175">
        <f>D318-E318</f>
        <v>143</v>
      </c>
      <c r="G318" s="175" t="s">
        <v>846</v>
      </c>
      <c r="H318" s="170" t="s">
        <v>1112</v>
      </c>
      <c r="I318" s="170" t="s">
        <v>958</v>
      </c>
      <c r="J318" s="212">
        <f ca="1">E318+Q318+AX318+CF318+DN318+ES318+GA318+HH318+IP318+JW318+LE318</f>
        <v>143</v>
      </c>
      <c r="K318" s="212">
        <f>E318+R318+AY318+CG318+DO318+ET318+GB318+HI318+IQ318+JX318+LF318</f>
        <v>0</v>
      </c>
      <c r="L318" s="172">
        <f ca="1">K318/J318</f>
        <v>0</v>
      </c>
      <c r="M318" s="172">
        <f>K318/D318</f>
        <v>0</v>
      </c>
      <c r="N318" s="183">
        <f ca="1">SUMIF($EV$8:$FZ$9,$O$5,$EV319:$FZ319)-SUMIF($EV$8:$FZ$9,$Q$5,$EV319:$FZ319)</f>
        <v>0</v>
      </c>
      <c r="O318" s="156"/>
      <c r="P318" s="16" t="s">
        <v>25</v>
      </c>
      <c r="Q318" s="150">
        <v>0</v>
      </c>
      <c r="R318" s="150">
        <v>0</v>
      </c>
      <c r="S318" s="152" t="e">
        <v>#DIV/0!</v>
      </c>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50">
        <f t="shared" ca="1" si="758"/>
        <v>0</v>
      </c>
      <c r="AY318" s="150">
        <f>SUM(BA319:CE319)</f>
        <v>0</v>
      </c>
      <c r="AZ318" s="152" t="e">
        <f ca="1">AY318/AX318</f>
        <v>#DIV/0!</v>
      </c>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50">
        <f t="shared" ref="CF318" si="832">SUM(CI318:DM318)</f>
        <v>0</v>
      </c>
      <c r="CG318" s="150">
        <f>SUM(CI319:DM319)</f>
        <v>0</v>
      </c>
      <c r="CH318" s="152" t="e">
        <f>CG318/CF318</f>
        <v>#DIV/0!</v>
      </c>
      <c r="CI318" s="129"/>
      <c r="CJ318" s="129"/>
      <c r="CK318" s="129"/>
      <c r="CL318" s="129"/>
      <c r="CM318" s="129"/>
      <c r="CN318" s="129"/>
      <c r="CO318" s="129"/>
      <c r="CP318" s="129"/>
      <c r="CQ318" s="129"/>
      <c r="CR318" s="129"/>
      <c r="CS318" s="129"/>
      <c r="CT318" s="129"/>
      <c r="CU318" s="129"/>
      <c r="CV318" s="129"/>
      <c r="CW318" s="129"/>
      <c r="CX318" s="129"/>
      <c r="CY318" s="129"/>
      <c r="CZ318" s="129"/>
      <c r="DA318" s="129"/>
      <c r="DB318" s="129"/>
      <c r="DC318" s="129"/>
      <c r="DD318" s="129"/>
      <c r="DE318" s="129"/>
      <c r="DF318" s="129"/>
      <c r="DG318" s="129"/>
      <c r="DH318" s="129"/>
      <c r="DI318" s="129"/>
      <c r="DJ318" s="129"/>
      <c r="DK318" s="129"/>
      <c r="DL318" s="129"/>
      <c r="DM318" s="129"/>
      <c r="DN318" s="150">
        <f t="shared" ref="DN318" si="833">SUM(DQ318:ER318)</f>
        <v>143</v>
      </c>
      <c r="DO318" s="150">
        <f>SUM(DQ319:ER319)</f>
        <v>0</v>
      </c>
      <c r="DP318" s="152">
        <f t="shared" si="754"/>
        <v>0</v>
      </c>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v>24</v>
      </c>
      <c r="EN318" s="16">
        <v>24</v>
      </c>
      <c r="EO318" s="16">
        <v>24</v>
      </c>
      <c r="EP318" s="16">
        <v>24</v>
      </c>
      <c r="EQ318" s="16">
        <v>24</v>
      </c>
      <c r="ER318" s="16">
        <v>23</v>
      </c>
      <c r="ES318" s="150">
        <f t="shared" ca="1" si="766"/>
        <v>0</v>
      </c>
      <c r="ET318" s="150">
        <f t="shared" si="792"/>
        <v>0</v>
      </c>
      <c r="EU318" s="152" t="e">
        <f t="shared" ca="1" si="793"/>
        <v>#DIV/0!</v>
      </c>
      <c r="EV318" s="16"/>
      <c r="EW318" s="67"/>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50">
        <f t="shared" ref="GA318" ca="1" si="834">SUMIF($GD$8:$HG$9,$O$5,GD318:HG318)</f>
        <v>0</v>
      </c>
      <c r="GB318" s="150">
        <f t="shared" ref="GB318" si="835">SUM(GD319:HG319)</f>
        <v>0</v>
      </c>
      <c r="GC318" s="152" t="e">
        <f t="shared" ref="GC318" ca="1" si="836">GB318/GA318</f>
        <v>#DIV/0!</v>
      </c>
      <c r="GD318" s="16"/>
      <c r="GE318" s="16"/>
      <c r="GF318" s="16"/>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c r="HF318" s="16"/>
      <c r="HG318" s="16"/>
      <c r="HH318" s="150"/>
      <c r="HI318" s="150">
        <v>0</v>
      </c>
      <c r="HJ318" s="152" t="e">
        <v>#DIV/0!</v>
      </c>
      <c r="HK318" s="16"/>
      <c r="HL318" s="16"/>
      <c r="HM318" s="16"/>
      <c r="HN318" s="16"/>
      <c r="HO318" s="16"/>
      <c r="HP318" s="16"/>
      <c r="HQ318" s="16"/>
      <c r="HR318" s="16"/>
      <c r="HS318" s="16"/>
      <c r="HT318" s="16"/>
      <c r="HU318" s="16"/>
      <c r="HV318" s="16"/>
      <c r="HW318" s="16"/>
      <c r="HX318" s="16"/>
      <c r="HY318" s="16"/>
      <c r="HZ318" s="16"/>
      <c r="IA318" s="16"/>
      <c r="IB318" s="16"/>
      <c r="IC318" s="16"/>
      <c r="ID318" s="16"/>
      <c r="IE318" s="16"/>
      <c r="IF318" s="16"/>
      <c r="IG318" s="16"/>
      <c r="IH318" s="16"/>
      <c r="II318" s="16"/>
      <c r="IJ318" s="16"/>
      <c r="IK318" s="16"/>
      <c r="IL318" s="16"/>
      <c r="IM318" s="16"/>
      <c r="IN318" s="16"/>
      <c r="IO318" s="16"/>
      <c r="IP318" s="150"/>
      <c r="IQ318" s="150">
        <v>0</v>
      </c>
      <c r="IR318" s="152" t="e">
        <v>#DIV/0!</v>
      </c>
      <c r="IS318" s="16"/>
      <c r="IT318" s="16"/>
      <c r="IU318" s="16"/>
      <c r="IV318" s="16"/>
      <c r="IW318" s="16"/>
      <c r="IX318" s="16"/>
      <c r="IY318" s="16"/>
      <c r="IZ318" s="16"/>
      <c r="JA318" s="16"/>
      <c r="JB318" s="16"/>
      <c r="JC318" s="16"/>
      <c r="JD318" s="16"/>
      <c r="JE318" s="16"/>
      <c r="JF318" s="16"/>
      <c r="JG318" s="16"/>
      <c r="JH318" s="16"/>
      <c r="JI318" s="16"/>
      <c r="JJ318" s="16"/>
      <c r="JK318" s="16"/>
      <c r="JL318" s="16"/>
      <c r="JM318" s="16"/>
      <c r="JN318" s="16"/>
      <c r="JO318" s="16"/>
      <c r="JP318" s="16"/>
      <c r="JQ318" s="16"/>
      <c r="JR318" s="16"/>
      <c r="JS318" s="16"/>
      <c r="JT318" s="16"/>
      <c r="JU318" s="23"/>
      <c r="JV318" s="16"/>
      <c r="JW318" s="150"/>
      <c r="JX318" s="150">
        <v>0</v>
      </c>
      <c r="JY318" s="152" t="e">
        <v>#DIV/0!</v>
      </c>
      <c r="JZ318" s="16"/>
      <c r="KA318" s="16"/>
      <c r="KB318" s="16"/>
      <c r="KC318" s="16"/>
      <c r="KD318" s="16"/>
      <c r="KE318" s="16"/>
      <c r="KF318" s="16"/>
      <c r="KG318" s="16"/>
      <c r="KH318" s="16"/>
      <c r="KI318" s="16"/>
      <c r="KJ318" s="16"/>
      <c r="KK318" s="16"/>
      <c r="KL318" s="16"/>
      <c r="KM318" s="16"/>
      <c r="KN318" s="16"/>
      <c r="KO318" s="16"/>
      <c r="KP318" s="16"/>
      <c r="KQ318" s="16"/>
      <c r="KR318" s="16"/>
      <c r="KS318" s="16"/>
      <c r="KT318" s="16"/>
      <c r="KU318" s="16"/>
      <c r="KV318" s="16"/>
      <c r="KW318" s="16"/>
      <c r="KX318" s="16"/>
      <c r="KY318" s="16"/>
      <c r="KZ318" s="16"/>
      <c r="LA318" s="16"/>
      <c r="LB318" s="16"/>
      <c r="LC318" s="16"/>
      <c r="LD318" s="16"/>
      <c r="LE318" s="150"/>
      <c r="LF318" s="150">
        <v>0</v>
      </c>
      <c r="LG318" s="152" t="e">
        <v>#DIV/0!</v>
      </c>
      <c r="LH318" s="16"/>
      <c r="LI318" s="16"/>
      <c r="LJ318" s="16"/>
      <c r="LK318" s="16"/>
      <c r="LL318" s="16"/>
      <c r="LM318" s="16"/>
      <c r="LN318" s="16"/>
      <c r="LO318" s="16"/>
      <c r="LP318" s="16"/>
      <c r="LQ318" s="16"/>
      <c r="LR318" s="16"/>
      <c r="LS318" s="16"/>
      <c r="LT318" s="16"/>
      <c r="LU318" s="16"/>
      <c r="LV318" s="16"/>
      <c r="LW318" s="16"/>
      <c r="LX318" s="16"/>
      <c r="LY318" s="16"/>
      <c r="LZ318" s="16"/>
      <c r="MA318" s="16"/>
      <c r="MB318" s="16"/>
      <c r="MC318" s="16"/>
      <c r="MD318" s="16"/>
      <c r="ME318" s="16"/>
      <c r="MF318" s="16"/>
      <c r="MG318" s="16"/>
      <c r="MH318" s="16"/>
      <c r="MI318" s="16"/>
      <c r="MJ318" s="16"/>
      <c r="MK318" s="16"/>
      <c r="ML318" s="16"/>
    </row>
    <row r="319" spans="1:350" ht="13.9" hidden="1" customHeight="1" outlineLevel="3" x14ac:dyDescent="0.2">
      <c r="A319" s="227"/>
      <c r="B319" s="247"/>
      <c r="C319" s="215"/>
      <c r="D319" s="217"/>
      <c r="E319" s="176"/>
      <c r="F319" s="176"/>
      <c r="G319" s="176"/>
      <c r="H319" s="171"/>
      <c r="I319" s="171"/>
      <c r="J319" s="213"/>
      <c r="K319" s="213"/>
      <c r="L319" s="173"/>
      <c r="M319" s="173"/>
      <c r="N319" s="184"/>
      <c r="O319" s="157"/>
      <c r="P319" s="17" t="s">
        <v>26</v>
      </c>
      <c r="Q319" s="151"/>
      <c r="R319" s="151"/>
      <c r="S319" s="153"/>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151"/>
      <c r="AY319" s="151"/>
      <c r="AZ319" s="153"/>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151"/>
      <c r="CG319" s="151"/>
      <c r="CH319" s="153"/>
      <c r="CI319" s="141"/>
      <c r="CJ319" s="141"/>
      <c r="CK319" s="141"/>
      <c r="CL319" s="141"/>
      <c r="CM319" s="141"/>
      <c r="CN319" s="141"/>
      <c r="CO319" s="141"/>
      <c r="CP319" s="141"/>
      <c r="CQ319" s="141"/>
      <c r="CR319" s="141"/>
      <c r="CS319" s="141"/>
      <c r="CT319" s="141"/>
      <c r="CU319" s="141"/>
      <c r="CV319" s="141"/>
      <c r="CW319" s="141"/>
      <c r="CX319" s="141"/>
      <c r="CY319" s="141"/>
      <c r="CZ319" s="141"/>
      <c r="DA319" s="141"/>
      <c r="DB319" s="141"/>
      <c r="DC319" s="141"/>
      <c r="DD319" s="141"/>
      <c r="DE319" s="141"/>
      <c r="DF319" s="141"/>
      <c r="DG319" s="141"/>
      <c r="DH319" s="141"/>
      <c r="DI319" s="141"/>
      <c r="DJ319" s="141"/>
      <c r="DK319" s="141"/>
      <c r="DL319" s="141"/>
      <c r="DM319" s="141"/>
      <c r="DN319" s="151"/>
      <c r="DO319" s="151"/>
      <c r="DP319" s="153"/>
      <c r="DQ319" s="24"/>
      <c r="DR319" s="24"/>
      <c r="DS319" s="24"/>
      <c r="DT319" s="24"/>
      <c r="DU319" s="24"/>
      <c r="DV319" s="24"/>
      <c r="DW319" s="24"/>
      <c r="DX319" s="24"/>
      <c r="DY319" s="24"/>
      <c r="DZ319" s="24"/>
      <c r="EA319" s="24"/>
      <c r="EB319" s="24"/>
      <c r="EC319" s="24"/>
      <c r="ED319" s="24"/>
      <c r="EE319" s="24"/>
      <c r="EF319" s="24"/>
      <c r="EG319" s="24"/>
      <c r="EH319" s="24"/>
      <c r="EI319" s="24"/>
      <c r="EJ319" s="24"/>
      <c r="EK319" s="24"/>
      <c r="EL319" s="24"/>
      <c r="EM319" s="24"/>
      <c r="EN319" s="24"/>
      <c r="EO319" s="24"/>
      <c r="EP319" s="24"/>
      <c r="EQ319" s="24"/>
      <c r="ER319" s="24"/>
      <c r="ES319" s="151"/>
      <c r="ET319" s="151"/>
      <c r="EU319" s="153"/>
      <c r="EV319" s="24"/>
      <c r="EW319" s="125"/>
      <c r="EX319" s="24"/>
      <c r="EY319" s="24"/>
      <c r="EZ319" s="24"/>
      <c r="FA319" s="24"/>
      <c r="FB319" s="24"/>
      <c r="FC319" s="24"/>
      <c r="FD319" s="24"/>
      <c r="FE319" s="24"/>
      <c r="FF319" s="24"/>
      <c r="FG319" s="24"/>
      <c r="FH319" s="24"/>
      <c r="FI319" s="24"/>
      <c r="FJ319" s="24"/>
      <c r="FK319" s="24"/>
      <c r="FL319" s="24"/>
      <c r="FM319" s="24"/>
      <c r="FN319" s="24"/>
      <c r="FO319" s="24"/>
      <c r="FP319" s="24"/>
      <c r="FQ319" s="24"/>
      <c r="FR319" s="24"/>
      <c r="FS319" s="24"/>
      <c r="FT319" s="24"/>
      <c r="FU319" s="24"/>
      <c r="FV319" s="24"/>
      <c r="FW319" s="24"/>
      <c r="FX319" s="24"/>
      <c r="FY319" s="24"/>
      <c r="FZ319" s="24"/>
      <c r="GA319" s="151"/>
      <c r="GB319" s="151"/>
      <c r="GC319" s="153"/>
      <c r="GD319" s="24"/>
      <c r="GE319" s="24"/>
      <c r="GF319" s="24"/>
      <c r="GG319" s="24"/>
      <c r="GH319" s="24"/>
      <c r="GI319" s="24"/>
      <c r="GJ319" s="24"/>
      <c r="GK319" s="24"/>
      <c r="GL319" s="24"/>
      <c r="GM319" s="24"/>
      <c r="GN319" s="24"/>
      <c r="GO319" s="24"/>
      <c r="GP319" s="24"/>
      <c r="GQ319" s="24"/>
      <c r="GR319" s="24"/>
      <c r="GS319" s="24"/>
      <c r="GT319" s="24"/>
      <c r="GU319" s="24"/>
      <c r="GV319" s="24"/>
      <c r="GW319" s="24"/>
      <c r="GX319" s="24"/>
      <c r="GY319" s="24"/>
      <c r="GZ319" s="24"/>
      <c r="HA319" s="24"/>
      <c r="HB319" s="24"/>
      <c r="HC319" s="24"/>
      <c r="HD319" s="24"/>
      <c r="HE319" s="24"/>
      <c r="HF319" s="24"/>
      <c r="HG319" s="24"/>
      <c r="HH319" s="151"/>
      <c r="HI319" s="151"/>
      <c r="HJ319" s="153"/>
      <c r="HK319" s="24"/>
      <c r="HL319" s="24"/>
      <c r="HM319" s="24"/>
      <c r="HN319" s="24"/>
      <c r="HO319" s="24"/>
      <c r="HP319" s="24"/>
      <c r="HQ319" s="24"/>
      <c r="HR319" s="24"/>
      <c r="HS319" s="24"/>
      <c r="HT319" s="24"/>
      <c r="HU319" s="24"/>
      <c r="HV319" s="24"/>
      <c r="HW319" s="24"/>
      <c r="HX319" s="24"/>
      <c r="HY319" s="24"/>
      <c r="HZ319" s="24"/>
      <c r="IA319" s="24"/>
      <c r="IB319" s="24"/>
      <c r="IC319" s="24"/>
      <c r="ID319" s="24"/>
      <c r="IE319" s="24"/>
      <c r="IF319" s="24"/>
      <c r="IG319" s="24"/>
      <c r="IH319" s="24"/>
      <c r="II319" s="24"/>
      <c r="IJ319" s="24"/>
      <c r="IK319" s="24"/>
      <c r="IL319" s="24"/>
      <c r="IM319" s="24"/>
      <c r="IN319" s="24"/>
      <c r="IO319" s="24"/>
      <c r="IP319" s="151"/>
      <c r="IQ319" s="151"/>
      <c r="IR319" s="153"/>
      <c r="IS319" s="24"/>
      <c r="IT319" s="24"/>
      <c r="IU319" s="24"/>
      <c r="IV319" s="24"/>
      <c r="IW319" s="24"/>
      <c r="IX319" s="24"/>
      <c r="IY319" s="24"/>
      <c r="IZ319" s="24"/>
      <c r="JA319" s="24"/>
      <c r="JB319" s="24"/>
      <c r="JC319" s="24"/>
      <c r="JD319" s="24"/>
      <c r="JE319" s="24"/>
      <c r="JF319" s="24"/>
      <c r="JG319" s="24"/>
      <c r="JH319" s="24"/>
      <c r="JI319" s="24"/>
      <c r="JJ319" s="24"/>
      <c r="JK319" s="24"/>
      <c r="JL319" s="24"/>
      <c r="JM319" s="24"/>
      <c r="JN319" s="24"/>
      <c r="JO319" s="24"/>
      <c r="JP319" s="24"/>
      <c r="JQ319" s="24"/>
      <c r="JR319" s="24"/>
      <c r="JS319" s="24"/>
      <c r="JT319" s="24"/>
      <c r="JU319" s="25"/>
      <c r="JV319" s="24"/>
      <c r="JW319" s="151"/>
      <c r="JX319" s="151"/>
      <c r="JY319" s="153"/>
      <c r="JZ319" s="24"/>
      <c r="KA319" s="24"/>
      <c r="KB319" s="24"/>
      <c r="KC319" s="24"/>
      <c r="KD319" s="24"/>
      <c r="KE319" s="24"/>
      <c r="KF319" s="24"/>
      <c r="KG319" s="24"/>
      <c r="KH319" s="24"/>
      <c r="KI319" s="24"/>
      <c r="KJ319" s="24"/>
      <c r="KK319" s="24"/>
      <c r="KL319" s="24"/>
      <c r="KM319" s="24"/>
      <c r="KN319" s="24"/>
      <c r="KO319" s="24"/>
      <c r="KP319" s="24"/>
      <c r="KQ319" s="24"/>
      <c r="KR319" s="24"/>
      <c r="KS319" s="24"/>
      <c r="KT319" s="24"/>
      <c r="KU319" s="24"/>
      <c r="KV319" s="24"/>
      <c r="KW319" s="24"/>
      <c r="KX319" s="24"/>
      <c r="KY319" s="24"/>
      <c r="KZ319" s="24"/>
      <c r="LA319" s="24"/>
      <c r="LB319" s="24"/>
      <c r="LC319" s="24"/>
      <c r="LD319" s="24"/>
      <c r="LE319" s="151"/>
      <c r="LF319" s="151"/>
      <c r="LG319" s="153"/>
      <c r="LH319" s="24"/>
      <c r="LI319" s="24"/>
      <c r="LJ319" s="24"/>
      <c r="LK319" s="24"/>
      <c r="LL319" s="24"/>
      <c r="LM319" s="24"/>
      <c r="LN319" s="24"/>
      <c r="LO319" s="24"/>
      <c r="LP319" s="24"/>
      <c r="LQ319" s="24"/>
      <c r="LR319" s="24"/>
      <c r="LS319" s="24"/>
      <c r="LT319" s="24"/>
      <c r="LU319" s="24"/>
      <c r="LV319" s="24"/>
      <c r="LW319" s="24"/>
      <c r="LX319" s="24"/>
      <c r="LY319" s="24"/>
      <c r="LZ319" s="24"/>
      <c r="MA319" s="24"/>
      <c r="MB319" s="24"/>
      <c r="MC319" s="24"/>
      <c r="MD319" s="24"/>
      <c r="ME319" s="24"/>
      <c r="MF319" s="24"/>
      <c r="MG319" s="24"/>
      <c r="MH319" s="24"/>
      <c r="MI319" s="24"/>
      <c r="MJ319" s="24"/>
      <c r="MK319" s="24"/>
      <c r="ML319" s="24"/>
    </row>
    <row r="320" spans="1:350" s="41" customFormat="1" ht="14.25" hidden="1" customHeight="1" outlineLevel="3" x14ac:dyDescent="0.25">
      <c r="A320" s="220" t="s">
        <v>42</v>
      </c>
      <c r="B320" s="248" t="s">
        <v>1123</v>
      </c>
      <c r="C320" s="175" t="s">
        <v>59</v>
      </c>
      <c r="D320" s="175">
        <v>1</v>
      </c>
      <c r="E320" s="175">
        <v>0</v>
      </c>
      <c r="F320" s="175">
        <f>D320-E320</f>
        <v>1</v>
      </c>
      <c r="G320" s="175" t="s">
        <v>1106</v>
      </c>
      <c r="H320" s="170" t="s">
        <v>910</v>
      </c>
      <c r="I320" s="170" t="s">
        <v>850</v>
      </c>
      <c r="J320" s="212">
        <f ca="1">E320+Q320+AX320+CF320+DN320+ES320+GA320+HH320+IP320+JW320+LE320</f>
        <v>1</v>
      </c>
      <c r="K320" s="212">
        <f>E320+R320+AY320+CG320+DO320+ET320+GB320+HI320+IQ320+JX320+LF320</f>
        <v>1</v>
      </c>
      <c r="L320" s="172">
        <f ca="1">K320/J320</f>
        <v>1</v>
      </c>
      <c r="M320" s="172">
        <f>K320/D320</f>
        <v>1</v>
      </c>
      <c r="N320" s="183">
        <f ca="1">SUMIF($EV$8:$FZ$9,$O$5,$EV321:$FZ321)-SUMIF($EV$8:$FZ$9,$Q$5,$EV321:$FZ321)</f>
        <v>0</v>
      </c>
      <c r="O320" s="154"/>
      <c r="P320" s="154"/>
      <c r="Q320" s="150">
        <v>0</v>
      </c>
      <c r="R320" s="150">
        <v>0</v>
      </c>
      <c r="S320" s="152" t="e">
        <v>#DIV/0!</v>
      </c>
      <c r="T320" s="154"/>
      <c r="U320" s="154"/>
      <c r="V320" s="154"/>
      <c r="W320" s="154"/>
      <c r="X320" s="154"/>
      <c r="Y320" s="154"/>
      <c r="Z320" s="154"/>
      <c r="AA320" s="154"/>
      <c r="AB320" s="154"/>
      <c r="AC320" s="154"/>
      <c r="AD320" s="154"/>
      <c r="AE320" s="154"/>
      <c r="AF320" s="154"/>
      <c r="AG320" s="154"/>
      <c r="AH320" s="154"/>
      <c r="AI320" s="154"/>
      <c r="AJ320" s="154"/>
      <c r="AK320" s="154"/>
      <c r="AL320" s="154"/>
      <c r="AM320" s="154"/>
      <c r="AN320" s="154"/>
      <c r="AO320" s="154"/>
      <c r="AP320" s="154"/>
      <c r="AQ320" s="154"/>
      <c r="AR320" s="154"/>
      <c r="AS320" s="154"/>
      <c r="AT320" s="154"/>
      <c r="AU320" s="154"/>
      <c r="AV320" s="154"/>
      <c r="AW320" s="154"/>
      <c r="AX320" s="150">
        <f t="shared" ca="1" si="758"/>
        <v>0</v>
      </c>
      <c r="AY320" s="150">
        <f>SUM(BA321:CE321)</f>
        <v>0</v>
      </c>
      <c r="AZ320" s="152" t="e">
        <f ca="1">AY320/AX320</f>
        <v>#DIV/0!</v>
      </c>
      <c r="BA320" s="154"/>
      <c r="BB320" s="154"/>
      <c r="BC320" s="154"/>
      <c r="BD320" s="154"/>
      <c r="BE320" s="154"/>
      <c r="BF320" s="154"/>
      <c r="BG320" s="154"/>
      <c r="BH320" s="154"/>
      <c r="BI320" s="154"/>
      <c r="BJ320" s="154"/>
      <c r="BK320" s="154"/>
      <c r="BL320" s="154"/>
      <c r="BM320" s="154"/>
      <c r="BN320" s="154"/>
      <c r="BO320" s="154"/>
      <c r="BP320" s="154"/>
      <c r="BQ320" s="154"/>
      <c r="BR320" s="154"/>
      <c r="BS320" s="154"/>
      <c r="BT320" s="154"/>
      <c r="BU320" s="154"/>
      <c r="BV320" s="154"/>
      <c r="BW320" s="154"/>
      <c r="BX320" s="154"/>
      <c r="BY320" s="154"/>
      <c r="BZ320" s="154"/>
      <c r="CA320" s="154"/>
      <c r="CB320" s="154"/>
      <c r="CC320" s="154"/>
      <c r="CD320" s="154"/>
      <c r="CE320" s="154"/>
      <c r="CF320" s="150">
        <f t="shared" ref="CF320" si="837">SUM(CI320:DM320)</f>
        <v>0</v>
      </c>
      <c r="CG320" s="150">
        <f>SUM(CI321:DM321)</f>
        <v>0</v>
      </c>
      <c r="CH320" s="152" t="e">
        <f>CG320/CF320</f>
        <v>#DIV/0!</v>
      </c>
      <c r="CI320" s="154"/>
      <c r="CJ320" s="154"/>
      <c r="CK320" s="154"/>
      <c r="CL320" s="154"/>
      <c r="CM320" s="154"/>
      <c r="CN320" s="154"/>
      <c r="CO320" s="154"/>
      <c r="CP320" s="154"/>
      <c r="CQ320" s="154"/>
      <c r="CR320" s="154"/>
      <c r="CS320" s="154"/>
      <c r="CT320" s="154"/>
      <c r="CU320" s="154"/>
      <c r="CV320" s="154"/>
      <c r="CW320" s="154"/>
      <c r="CX320" s="154"/>
      <c r="CY320" s="154"/>
      <c r="CZ320" s="154"/>
      <c r="DA320" s="154"/>
      <c r="DB320" s="154"/>
      <c r="DC320" s="154"/>
      <c r="DD320" s="154"/>
      <c r="DE320" s="154"/>
      <c r="DF320" s="154"/>
      <c r="DG320" s="154"/>
      <c r="DH320" s="154"/>
      <c r="DI320" s="154"/>
      <c r="DJ320" s="154"/>
      <c r="DK320" s="154"/>
      <c r="DL320" s="154"/>
      <c r="DM320" s="154"/>
      <c r="DN320" s="150">
        <f t="shared" ref="DN320" si="838">SUM(DQ320:ER320)</f>
        <v>0</v>
      </c>
      <c r="DO320" s="150">
        <f>SUM(DQ321:ER321)</f>
        <v>0</v>
      </c>
      <c r="DP320" s="152" t="e">
        <f t="shared" si="754"/>
        <v>#DIV/0!</v>
      </c>
      <c r="DQ320" s="154"/>
      <c r="DR320" s="154"/>
      <c r="DS320" s="154"/>
      <c r="DT320" s="154"/>
      <c r="DU320" s="154"/>
      <c r="DV320" s="154"/>
      <c r="DW320" s="154"/>
      <c r="DX320" s="154"/>
      <c r="DY320" s="154"/>
      <c r="DZ320" s="154"/>
      <c r="EA320" s="154"/>
      <c r="EB320" s="154"/>
      <c r="EC320" s="154"/>
      <c r="ED320" s="154"/>
      <c r="EE320" s="154"/>
      <c r="EF320" s="154"/>
      <c r="EG320" s="154"/>
      <c r="EH320" s="154"/>
      <c r="EI320" s="154"/>
      <c r="EJ320" s="154"/>
      <c r="EK320" s="154"/>
      <c r="EL320" s="154"/>
      <c r="EM320" s="154"/>
      <c r="EN320" s="154"/>
      <c r="EO320" s="154"/>
      <c r="EP320" s="154"/>
      <c r="EQ320" s="154"/>
      <c r="ER320" s="154"/>
      <c r="ES320" s="150">
        <f t="shared" ca="1" si="766"/>
        <v>0</v>
      </c>
      <c r="ET320" s="150">
        <f t="shared" si="792"/>
        <v>0</v>
      </c>
      <c r="EU320" s="152" t="e">
        <f t="shared" ca="1" si="793"/>
        <v>#DIV/0!</v>
      </c>
      <c r="EV320" s="154"/>
      <c r="EW320" s="160"/>
      <c r="EX320" s="154"/>
      <c r="EY320" s="154"/>
      <c r="EZ320" s="154"/>
      <c r="FA320" s="154"/>
      <c r="FB320" s="154"/>
      <c r="FC320" s="154"/>
      <c r="FD320" s="154"/>
      <c r="FE320" s="154"/>
      <c r="FF320" s="154"/>
      <c r="FG320" s="154"/>
      <c r="FH320" s="154"/>
      <c r="FI320" s="154"/>
      <c r="FJ320" s="154"/>
      <c r="FK320" s="154"/>
      <c r="FL320" s="154"/>
      <c r="FM320" s="154"/>
      <c r="FN320" s="154"/>
      <c r="FO320" s="154"/>
      <c r="FP320" s="154"/>
      <c r="FQ320" s="154"/>
      <c r="FR320" s="154"/>
      <c r="FS320" s="154"/>
      <c r="FT320" s="154"/>
      <c r="FU320" s="154"/>
      <c r="FV320" s="154"/>
      <c r="FW320" s="154"/>
      <c r="FX320" s="154"/>
      <c r="FY320" s="154"/>
      <c r="FZ320" s="154"/>
      <c r="GA320" s="150">
        <f t="shared" ref="GA320" ca="1" si="839">SUMIF($GD$8:$HG$9,$O$5,GD320:HG320)</f>
        <v>1</v>
      </c>
      <c r="GB320" s="150">
        <f t="shared" ref="GB320" si="840">SUM(GD321:HG321)</f>
        <v>1</v>
      </c>
      <c r="GC320" s="152">
        <f t="shared" ref="GC320" ca="1" si="841">GB320/GA320</f>
        <v>1</v>
      </c>
      <c r="GD320" s="154"/>
      <c r="GE320" s="154"/>
      <c r="GF320" s="154"/>
      <c r="GG320" s="154"/>
      <c r="GH320" s="154"/>
      <c r="GI320" s="154"/>
      <c r="GJ320" s="154"/>
      <c r="GK320" s="154"/>
      <c r="GL320" s="154"/>
      <c r="GM320" s="154"/>
      <c r="GN320" s="154"/>
      <c r="GO320" s="154"/>
      <c r="GP320" s="154"/>
      <c r="GQ320" s="154"/>
      <c r="GR320" s="154"/>
      <c r="GS320" s="154"/>
      <c r="GT320" s="154"/>
      <c r="GU320" s="154"/>
      <c r="GV320" s="154"/>
      <c r="GW320" s="42">
        <v>1</v>
      </c>
      <c r="GX320" s="154"/>
      <c r="GY320" s="154"/>
      <c r="GZ320" s="154"/>
      <c r="HA320" s="154"/>
      <c r="HB320" s="154"/>
      <c r="HC320" s="154"/>
      <c r="HD320" s="154"/>
      <c r="HE320" s="154"/>
      <c r="HF320" s="154"/>
      <c r="HG320" s="154"/>
      <c r="HH320" s="150"/>
      <c r="HI320" s="150">
        <v>0</v>
      </c>
      <c r="HJ320" s="154"/>
      <c r="HK320" s="154"/>
      <c r="HL320" s="154"/>
      <c r="HM320" s="154"/>
      <c r="HN320" s="154"/>
      <c r="HO320" s="154"/>
      <c r="HP320" s="154"/>
      <c r="HQ320" s="154"/>
      <c r="HR320" s="154"/>
      <c r="HS320" s="154"/>
      <c r="HT320" s="154"/>
      <c r="HU320" s="154"/>
      <c r="HV320" s="154"/>
      <c r="HW320" s="154"/>
      <c r="HX320" s="154"/>
      <c r="HY320" s="154"/>
      <c r="HZ320" s="154"/>
      <c r="IA320" s="154"/>
      <c r="IB320" s="154"/>
      <c r="IC320" s="154"/>
      <c r="ID320" s="154"/>
      <c r="IE320" s="154"/>
      <c r="IF320" s="154"/>
      <c r="IG320" s="154"/>
      <c r="IH320" s="154"/>
      <c r="II320" s="154"/>
      <c r="IJ320" s="154"/>
      <c r="IK320" s="154"/>
      <c r="IL320" s="154"/>
      <c r="IM320" s="154"/>
      <c r="IN320" s="154"/>
      <c r="IO320" s="154"/>
      <c r="IP320" s="150"/>
      <c r="IQ320" s="150">
        <v>0</v>
      </c>
      <c r="IR320" s="154"/>
      <c r="IS320" s="154"/>
      <c r="IT320" s="154"/>
      <c r="IU320" s="154"/>
      <c r="IV320" s="154"/>
      <c r="IW320" s="154"/>
      <c r="IX320" s="154"/>
      <c r="IY320" s="154"/>
      <c r="IZ320" s="154"/>
      <c r="JA320" s="154"/>
      <c r="JB320" s="154"/>
      <c r="JC320" s="154"/>
      <c r="JD320" s="154"/>
      <c r="JE320" s="154"/>
      <c r="JF320" s="154"/>
      <c r="JG320" s="154"/>
      <c r="JH320" s="154"/>
      <c r="JI320" s="154"/>
      <c r="JJ320" s="154"/>
      <c r="JK320" s="154"/>
      <c r="JL320" s="154"/>
      <c r="JM320" s="154"/>
      <c r="JN320" s="154"/>
      <c r="JO320" s="154"/>
      <c r="JP320" s="154"/>
      <c r="JQ320" s="154"/>
      <c r="JR320" s="154"/>
      <c r="JS320" s="154"/>
      <c r="JT320" s="154"/>
      <c r="JU320" s="154"/>
      <c r="JV320" s="154"/>
      <c r="JW320" s="150"/>
      <c r="JX320" s="150">
        <v>0</v>
      </c>
      <c r="JY320" s="154"/>
      <c r="JZ320" s="154"/>
      <c r="KA320" s="154"/>
      <c r="KB320" s="154"/>
      <c r="KC320" s="154"/>
      <c r="KD320" s="154"/>
      <c r="KE320" s="154"/>
      <c r="KF320" s="154"/>
      <c r="KG320" s="154"/>
      <c r="KH320" s="154"/>
      <c r="KI320" s="154"/>
      <c r="KJ320" s="154"/>
      <c r="KK320" s="154"/>
      <c r="KL320" s="154"/>
      <c r="KM320" s="154"/>
      <c r="KN320" s="154"/>
      <c r="KO320" s="154"/>
      <c r="KP320" s="154"/>
      <c r="KQ320" s="154"/>
      <c r="KR320" s="154"/>
      <c r="KS320" s="154"/>
      <c r="KT320" s="154"/>
      <c r="KU320" s="154"/>
      <c r="KV320" s="154"/>
      <c r="KW320" s="154"/>
      <c r="KX320" s="154"/>
      <c r="KY320" s="154"/>
      <c r="KZ320" s="154"/>
      <c r="LA320" s="154"/>
      <c r="LB320" s="154"/>
      <c r="LC320" s="154"/>
      <c r="LD320" s="154"/>
      <c r="LE320" s="150"/>
      <c r="LF320" s="150">
        <v>0</v>
      </c>
      <c r="LG320" s="154"/>
      <c r="LH320" s="154"/>
      <c r="LI320" s="154"/>
      <c r="LJ320" s="154"/>
      <c r="LK320" s="154"/>
      <c r="LL320" s="154"/>
      <c r="LM320" s="154"/>
      <c r="LN320" s="154"/>
      <c r="LO320" s="154"/>
      <c r="LP320" s="154"/>
      <c r="LQ320" s="154"/>
      <c r="LR320" s="154"/>
      <c r="LS320" s="154"/>
      <c r="LT320" s="154"/>
      <c r="LU320" s="154"/>
      <c r="LV320" s="154"/>
      <c r="LW320" s="154"/>
      <c r="LX320" s="154"/>
      <c r="LY320" s="154"/>
      <c r="LZ320" s="154"/>
      <c r="MA320" s="154"/>
      <c r="MB320" s="154"/>
      <c r="MC320" s="154"/>
      <c r="MD320" s="154"/>
      <c r="ME320" s="154"/>
      <c r="MF320" s="154"/>
      <c r="MG320" s="154"/>
      <c r="MH320" s="154"/>
      <c r="MI320" s="154"/>
      <c r="MJ320" s="154"/>
      <c r="MK320" s="154"/>
      <c r="ML320" s="154"/>
    </row>
    <row r="321" spans="1:350" s="41" customFormat="1" ht="14.25" hidden="1" customHeight="1" outlineLevel="3" x14ac:dyDescent="0.25">
      <c r="A321" s="221"/>
      <c r="B321" s="249"/>
      <c r="C321" s="176"/>
      <c r="D321" s="176"/>
      <c r="E321" s="176"/>
      <c r="F321" s="176"/>
      <c r="G321" s="176"/>
      <c r="H321" s="171"/>
      <c r="I321" s="171"/>
      <c r="J321" s="213"/>
      <c r="K321" s="213"/>
      <c r="L321" s="173"/>
      <c r="M321" s="173"/>
      <c r="N321" s="184"/>
      <c r="O321" s="155"/>
      <c r="P321" s="155"/>
      <c r="Q321" s="151"/>
      <c r="R321" s="151"/>
      <c r="S321" s="153"/>
      <c r="T321" s="155"/>
      <c r="U321" s="155"/>
      <c r="V321" s="155"/>
      <c r="W321" s="155"/>
      <c r="X321" s="155"/>
      <c r="Y321" s="155"/>
      <c r="Z321" s="155"/>
      <c r="AA321" s="155"/>
      <c r="AB321" s="155"/>
      <c r="AC321" s="155"/>
      <c r="AD321" s="155"/>
      <c r="AE321" s="155"/>
      <c r="AF321" s="155"/>
      <c r="AG321" s="155"/>
      <c r="AH321" s="155"/>
      <c r="AI321" s="155"/>
      <c r="AJ321" s="155"/>
      <c r="AK321" s="155"/>
      <c r="AL321" s="155"/>
      <c r="AM321" s="155"/>
      <c r="AN321" s="155"/>
      <c r="AO321" s="155"/>
      <c r="AP321" s="155"/>
      <c r="AQ321" s="155"/>
      <c r="AR321" s="155"/>
      <c r="AS321" s="155"/>
      <c r="AT321" s="155"/>
      <c r="AU321" s="155"/>
      <c r="AV321" s="155"/>
      <c r="AW321" s="155"/>
      <c r="AX321" s="151"/>
      <c r="AY321" s="151"/>
      <c r="AZ321" s="153"/>
      <c r="BA321" s="155"/>
      <c r="BB321" s="155"/>
      <c r="BC321" s="155"/>
      <c r="BD321" s="155"/>
      <c r="BE321" s="155"/>
      <c r="BF321" s="155"/>
      <c r="BG321" s="155"/>
      <c r="BH321" s="155"/>
      <c r="BI321" s="155"/>
      <c r="BJ321" s="155"/>
      <c r="BK321" s="155"/>
      <c r="BL321" s="155"/>
      <c r="BM321" s="155"/>
      <c r="BN321" s="155"/>
      <c r="BO321" s="155"/>
      <c r="BP321" s="155"/>
      <c r="BQ321" s="155"/>
      <c r="BR321" s="155"/>
      <c r="BS321" s="155"/>
      <c r="BT321" s="155"/>
      <c r="BU321" s="155"/>
      <c r="BV321" s="155"/>
      <c r="BW321" s="155"/>
      <c r="BX321" s="155"/>
      <c r="BY321" s="155"/>
      <c r="BZ321" s="155"/>
      <c r="CA321" s="155"/>
      <c r="CB321" s="155"/>
      <c r="CC321" s="155"/>
      <c r="CD321" s="155"/>
      <c r="CE321" s="155"/>
      <c r="CF321" s="151"/>
      <c r="CG321" s="151"/>
      <c r="CH321" s="153"/>
      <c r="CI321" s="155"/>
      <c r="CJ321" s="155"/>
      <c r="CK321" s="155"/>
      <c r="CL321" s="155"/>
      <c r="CM321" s="155"/>
      <c r="CN321" s="155"/>
      <c r="CO321" s="155"/>
      <c r="CP321" s="155"/>
      <c r="CQ321" s="155"/>
      <c r="CR321" s="155"/>
      <c r="CS321" s="155"/>
      <c r="CT321" s="155"/>
      <c r="CU321" s="155"/>
      <c r="CV321" s="155"/>
      <c r="CW321" s="155"/>
      <c r="CX321" s="155"/>
      <c r="CY321" s="155"/>
      <c r="CZ321" s="155"/>
      <c r="DA321" s="155"/>
      <c r="DB321" s="155"/>
      <c r="DC321" s="155"/>
      <c r="DD321" s="155"/>
      <c r="DE321" s="155"/>
      <c r="DF321" s="155"/>
      <c r="DG321" s="155"/>
      <c r="DH321" s="155"/>
      <c r="DI321" s="155"/>
      <c r="DJ321" s="155"/>
      <c r="DK321" s="155"/>
      <c r="DL321" s="155"/>
      <c r="DM321" s="155"/>
      <c r="DN321" s="151"/>
      <c r="DO321" s="151"/>
      <c r="DP321" s="153"/>
      <c r="DQ321" s="155"/>
      <c r="DR321" s="155"/>
      <c r="DS321" s="155"/>
      <c r="DT321" s="155"/>
      <c r="DU321" s="155"/>
      <c r="DV321" s="155"/>
      <c r="DW321" s="155"/>
      <c r="DX321" s="155"/>
      <c r="DY321" s="155"/>
      <c r="DZ321" s="155"/>
      <c r="EA321" s="155"/>
      <c r="EB321" s="155"/>
      <c r="EC321" s="155"/>
      <c r="ED321" s="155"/>
      <c r="EE321" s="155"/>
      <c r="EF321" s="155"/>
      <c r="EG321" s="155"/>
      <c r="EH321" s="155"/>
      <c r="EI321" s="155"/>
      <c r="EJ321" s="155"/>
      <c r="EK321" s="155"/>
      <c r="EL321" s="155"/>
      <c r="EM321" s="155"/>
      <c r="EN321" s="155"/>
      <c r="EO321" s="155"/>
      <c r="EP321" s="155"/>
      <c r="EQ321" s="155"/>
      <c r="ER321" s="155"/>
      <c r="ES321" s="151"/>
      <c r="ET321" s="151"/>
      <c r="EU321" s="153"/>
      <c r="EV321" s="155"/>
      <c r="EW321" s="161"/>
      <c r="EX321" s="155"/>
      <c r="EY321" s="155"/>
      <c r="EZ321" s="155"/>
      <c r="FA321" s="155"/>
      <c r="FB321" s="155"/>
      <c r="FC321" s="155"/>
      <c r="FD321" s="155"/>
      <c r="FE321" s="155"/>
      <c r="FF321" s="155"/>
      <c r="FG321" s="155"/>
      <c r="FH321" s="155"/>
      <c r="FI321" s="155"/>
      <c r="FJ321" s="155"/>
      <c r="FK321" s="155"/>
      <c r="FL321" s="155"/>
      <c r="FM321" s="155"/>
      <c r="FN321" s="155"/>
      <c r="FO321" s="155"/>
      <c r="FP321" s="155"/>
      <c r="FQ321" s="155"/>
      <c r="FR321" s="155"/>
      <c r="FS321" s="155"/>
      <c r="FT321" s="155"/>
      <c r="FU321" s="155"/>
      <c r="FV321" s="155"/>
      <c r="FW321" s="155"/>
      <c r="FX321" s="155"/>
      <c r="FY321" s="155"/>
      <c r="FZ321" s="155"/>
      <c r="GA321" s="151"/>
      <c r="GB321" s="151"/>
      <c r="GC321" s="153"/>
      <c r="GD321" s="155"/>
      <c r="GE321" s="155"/>
      <c r="GF321" s="155"/>
      <c r="GG321" s="155"/>
      <c r="GH321" s="155"/>
      <c r="GI321" s="155"/>
      <c r="GJ321" s="155"/>
      <c r="GK321" s="155"/>
      <c r="GL321" s="155"/>
      <c r="GM321" s="155"/>
      <c r="GN321" s="155"/>
      <c r="GO321" s="155"/>
      <c r="GP321" s="155"/>
      <c r="GQ321" s="155"/>
      <c r="GR321" s="155"/>
      <c r="GS321" s="155"/>
      <c r="GT321" s="155"/>
      <c r="GU321" s="155"/>
      <c r="GV321" s="155"/>
      <c r="GW321" s="43">
        <v>1</v>
      </c>
      <c r="GX321" s="155"/>
      <c r="GY321" s="155"/>
      <c r="GZ321" s="155"/>
      <c r="HA321" s="155"/>
      <c r="HB321" s="155"/>
      <c r="HC321" s="155"/>
      <c r="HD321" s="155"/>
      <c r="HE321" s="155"/>
      <c r="HF321" s="155"/>
      <c r="HG321" s="155"/>
      <c r="HH321" s="151"/>
      <c r="HI321" s="151"/>
      <c r="HJ321" s="155"/>
      <c r="HK321" s="155"/>
      <c r="HL321" s="155"/>
      <c r="HM321" s="155"/>
      <c r="HN321" s="155"/>
      <c r="HO321" s="155"/>
      <c r="HP321" s="155"/>
      <c r="HQ321" s="155"/>
      <c r="HR321" s="155"/>
      <c r="HS321" s="155"/>
      <c r="HT321" s="155"/>
      <c r="HU321" s="155"/>
      <c r="HV321" s="155"/>
      <c r="HW321" s="155"/>
      <c r="HX321" s="155"/>
      <c r="HY321" s="155"/>
      <c r="HZ321" s="155"/>
      <c r="IA321" s="155"/>
      <c r="IB321" s="155"/>
      <c r="IC321" s="155"/>
      <c r="ID321" s="155"/>
      <c r="IE321" s="155"/>
      <c r="IF321" s="155"/>
      <c r="IG321" s="155"/>
      <c r="IH321" s="155"/>
      <c r="II321" s="155"/>
      <c r="IJ321" s="155"/>
      <c r="IK321" s="155"/>
      <c r="IL321" s="155"/>
      <c r="IM321" s="155"/>
      <c r="IN321" s="155"/>
      <c r="IO321" s="155"/>
      <c r="IP321" s="151"/>
      <c r="IQ321" s="151"/>
      <c r="IR321" s="155"/>
      <c r="IS321" s="155"/>
      <c r="IT321" s="155"/>
      <c r="IU321" s="155"/>
      <c r="IV321" s="155"/>
      <c r="IW321" s="155"/>
      <c r="IX321" s="155"/>
      <c r="IY321" s="155"/>
      <c r="IZ321" s="155"/>
      <c r="JA321" s="155"/>
      <c r="JB321" s="155"/>
      <c r="JC321" s="155"/>
      <c r="JD321" s="155"/>
      <c r="JE321" s="155"/>
      <c r="JF321" s="155"/>
      <c r="JG321" s="155"/>
      <c r="JH321" s="155"/>
      <c r="JI321" s="155"/>
      <c r="JJ321" s="155"/>
      <c r="JK321" s="155"/>
      <c r="JL321" s="155"/>
      <c r="JM321" s="155"/>
      <c r="JN321" s="155"/>
      <c r="JO321" s="155"/>
      <c r="JP321" s="155"/>
      <c r="JQ321" s="155"/>
      <c r="JR321" s="155"/>
      <c r="JS321" s="155"/>
      <c r="JT321" s="155"/>
      <c r="JU321" s="155"/>
      <c r="JV321" s="155"/>
      <c r="JW321" s="151"/>
      <c r="JX321" s="151"/>
      <c r="JY321" s="155"/>
      <c r="JZ321" s="155"/>
      <c r="KA321" s="155"/>
      <c r="KB321" s="155"/>
      <c r="KC321" s="155"/>
      <c r="KD321" s="155"/>
      <c r="KE321" s="155"/>
      <c r="KF321" s="155"/>
      <c r="KG321" s="155"/>
      <c r="KH321" s="155"/>
      <c r="KI321" s="155"/>
      <c r="KJ321" s="155"/>
      <c r="KK321" s="155"/>
      <c r="KL321" s="155"/>
      <c r="KM321" s="155"/>
      <c r="KN321" s="155"/>
      <c r="KO321" s="155"/>
      <c r="KP321" s="155"/>
      <c r="KQ321" s="155"/>
      <c r="KR321" s="155"/>
      <c r="KS321" s="155"/>
      <c r="KT321" s="155"/>
      <c r="KU321" s="155"/>
      <c r="KV321" s="155"/>
      <c r="KW321" s="155"/>
      <c r="KX321" s="155"/>
      <c r="KY321" s="155"/>
      <c r="KZ321" s="155"/>
      <c r="LA321" s="155"/>
      <c r="LB321" s="155"/>
      <c r="LC321" s="155"/>
      <c r="LD321" s="155"/>
      <c r="LE321" s="151"/>
      <c r="LF321" s="151"/>
      <c r="LG321" s="155"/>
      <c r="LH321" s="155"/>
      <c r="LI321" s="155"/>
      <c r="LJ321" s="155"/>
      <c r="LK321" s="155"/>
      <c r="LL321" s="155"/>
      <c r="LM321" s="155"/>
      <c r="LN321" s="155"/>
      <c r="LO321" s="155"/>
      <c r="LP321" s="155"/>
      <c r="LQ321" s="155"/>
      <c r="LR321" s="155"/>
      <c r="LS321" s="155"/>
      <c r="LT321" s="155"/>
      <c r="LU321" s="155"/>
      <c r="LV321" s="155"/>
      <c r="LW321" s="155"/>
      <c r="LX321" s="155"/>
      <c r="LY321" s="155"/>
      <c r="LZ321" s="155"/>
      <c r="MA321" s="155"/>
      <c r="MB321" s="155"/>
      <c r="MC321" s="155"/>
      <c r="MD321" s="155"/>
      <c r="ME321" s="155"/>
      <c r="MF321" s="155"/>
      <c r="MG321" s="155"/>
      <c r="MH321" s="155"/>
      <c r="MI321" s="155"/>
      <c r="MJ321" s="155"/>
      <c r="MK321" s="155"/>
      <c r="ML321" s="155"/>
    </row>
    <row r="322" spans="1:350" ht="13.9" hidden="1" customHeight="1" outlineLevel="3" x14ac:dyDescent="0.2">
      <c r="A322" s="226" t="s">
        <v>210</v>
      </c>
      <c r="B322" s="246" t="s">
        <v>1118</v>
      </c>
      <c r="C322" s="214" t="s">
        <v>59</v>
      </c>
      <c r="D322" s="216">
        <v>18</v>
      </c>
      <c r="E322" s="175"/>
      <c r="F322" s="175">
        <f>D322-E322</f>
        <v>18</v>
      </c>
      <c r="G322" s="175" t="s">
        <v>847</v>
      </c>
      <c r="H322" s="170" t="s">
        <v>910</v>
      </c>
      <c r="I322" s="170" t="s">
        <v>896</v>
      </c>
      <c r="J322" s="212">
        <f ca="1">E322+Q322+AX322+CF322+DN322+ES322+GA322+HH322+IP322+JW322+LE322</f>
        <v>18</v>
      </c>
      <c r="K322" s="212">
        <f>E322+R322+AY322+CG322+DO322+ET322+GB322+HI322+IQ322+JX322+LF322</f>
        <v>18</v>
      </c>
      <c r="L322" s="172">
        <f ca="1">K322/J322</f>
        <v>1</v>
      </c>
      <c r="M322" s="172">
        <f>K322/D322</f>
        <v>1</v>
      </c>
      <c r="N322" s="183">
        <f ca="1">SUMIF($EV$8:$FZ$9,$O$5,$EV323:$FZ323)-SUMIF($EV$8:$FZ$9,$Q$5,$EV323:$FZ323)</f>
        <v>0</v>
      </c>
      <c r="O322" s="156"/>
      <c r="P322" s="16" t="s">
        <v>25</v>
      </c>
      <c r="Q322" s="150">
        <v>0</v>
      </c>
      <c r="R322" s="150">
        <v>0</v>
      </c>
      <c r="S322" s="152" t="e">
        <v>#DIV/0!</v>
      </c>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50">
        <f t="shared" ca="1" si="758"/>
        <v>0</v>
      </c>
      <c r="AY322" s="150">
        <f>SUM(BA323:CE323)</f>
        <v>0</v>
      </c>
      <c r="AZ322" s="152" t="e">
        <f ca="1">AY322/AX322</f>
        <v>#DIV/0!</v>
      </c>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50">
        <f t="shared" ref="CF322" si="842">SUM(CI322:DM322)</f>
        <v>0</v>
      </c>
      <c r="CG322" s="150">
        <f>SUM(CI323:DM323)</f>
        <v>0</v>
      </c>
      <c r="CH322" s="152" t="e">
        <f>CG322/CF322</f>
        <v>#DIV/0!</v>
      </c>
      <c r="CI322" s="129"/>
      <c r="CJ322" s="129"/>
      <c r="CK322" s="129"/>
      <c r="CL322" s="129"/>
      <c r="CM322" s="129"/>
      <c r="CN322" s="129"/>
      <c r="CO322" s="129"/>
      <c r="CP322" s="129"/>
      <c r="CQ322" s="129"/>
      <c r="CR322" s="129"/>
      <c r="CS322" s="129"/>
      <c r="CT322" s="129"/>
      <c r="CU322" s="129"/>
      <c r="CV322" s="129"/>
      <c r="CW322" s="129"/>
      <c r="CX322" s="129"/>
      <c r="CY322" s="129"/>
      <c r="CZ322" s="129"/>
      <c r="DA322" s="129"/>
      <c r="DB322" s="129"/>
      <c r="DC322" s="129"/>
      <c r="DD322" s="129"/>
      <c r="DE322" s="129"/>
      <c r="DF322" s="129"/>
      <c r="DG322" s="129"/>
      <c r="DH322" s="129"/>
      <c r="DI322" s="129"/>
      <c r="DJ322" s="129"/>
      <c r="DK322" s="129"/>
      <c r="DL322" s="129"/>
      <c r="DM322" s="129"/>
      <c r="DN322" s="150">
        <f t="shared" ref="DN322" si="843">SUM(DQ322:ER322)</f>
        <v>18</v>
      </c>
      <c r="DO322" s="150">
        <f>SUM(DQ323:ER323)</f>
        <v>0</v>
      </c>
      <c r="DP322" s="152">
        <f t="shared" si="754"/>
        <v>0</v>
      </c>
      <c r="DQ322" s="16"/>
      <c r="DR322" s="16"/>
      <c r="DS322" s="16"/>
      <c r="DT322" s="16"/>
      <c r="DU322" s="16"/>
      <c r="DV322" s="16"/>
      <c r="DW322" s="16"/>
      <c r="DX322" s="16"/>
      <c r="DY322" s="16"/>
      <c r="DZ322" s="16"/>
      <c r="EA322" s="16"/>
      <c r="EB322" s="16">
        <v>8</v>
      </c>
      <c r="EC322" s="16">
        <v>8</v>
      </c>
      <c r="ED322" s="16">
        <v>2</v>
      </c>
      <c r="EE322" s="16"/>
      <c r="EF322" s="16"/>
      <c r="EG322" s="16"/>
      <c r="EH322" s="16"/>
      <c r="EI322" s="16"/>
      <c r="EJ322" s="16"/>
      <c r="EK322" s="16"/>
      <c r="EL322" s="16"/>
      <c r="EM322" s="16"/>
      <c r="EN322" s="16"/>
      <c r="EO322" s="16"/>
      <c r="EP322" s="16"/>
      <c r="EQ322" s="16"/>
      <c r="ER322" s="16"/>
      <c r="ES322" s="150">
        <f t="shared" ca="1" si="766"/>
        <v>0</v>
      </c>
      <c r="ET322" s="150">
        <f t="shared" si="792"/>
        <v>18</v>
      </c>
      <c r="EU322" s="152" t="e">
        <f t="shared" ca="1" si="793"/>
        <v>#DIV/0!</v>
      </c>
      <c r="EV322" s="16"/>
      <c r="EW322" s="67"/>
      <c r="EX322" s="16"/>
      <c r="EY322" s="16"/>
      <c r="EZ322" s="16"/>
      <c r="FA322" s="16"/>
      <c r="FB322" s="16"/>
      <c r="FC322" s="16"/>
      <c r="FD322" s="16"/>
      <c r="FE322" s="16"/>
      <c r="FF322" s="16"/>
      <c r="FG322" s="16"/>
      <c r="FH322" s="16"/>
      <c r="FI322" s="16"/>
      <c r="FJ322" s="16"/>
      <c r="FK322" s="16"/>
      <c r="FL322" s="16"/>
      <c r="FM322" s="16"/>
      <c r="FN322" s="16"/>
      <c r="FO322" s="16"/>
      <c r="FP322" s="16"/>
      <c r="FQ322" s="16"/>
      <c r="FR322" s="16"/>
      <c r="FS322" s="16"/>
      <c r="FT322" s="16"/>
      <c r="FU322" s="16"/>
      <c r="FV322" s="16"/>
      <c r="FW322" s="16"/>
      <c r="FX322" s="16"/>
      <c r="FY322" s="16"/>
      <c r="FZ322" s="16"/>
      <c r="GA322" s="150">
        <f t="shared" ref="GA322" ca="1" si="844">SUMIF($GD$8:$HG$9,$O$5,GD322:HG322)</f>
        <v>0</v>
      </c>
      <c r="GB322" s="150">
        <f t="shared" ref="GB322" si="845">SUM(GD323:HG323)</f>
        <v>0</v>
      </c>
      <c r="GC322" s="152" t="e">
        <f t="shared" ref="GC322" ca="1" si="846">GB322/GA322</f>
        <v>#DIV/0!</v>
      </c>
      <c r="GD322" s="16"/>
      <c r="GE322" s="16"/>
      <c r="GF322" s="16"/>
      <c r="GG322" s="16"/>
      <c r="GH322" s="16"/>
      <c r="GI322" s="16"/>
      <c r="GJ322" s="16"/>
      <c r="GK322" s="16"/>
      <c r="GL322" s="16"/>
      <c r="GM322" s="16"/>
      <c r="GN322" s="16"/>
      <c r="GO322" s="16"/>
      <c r="GP322" s="16"/>
      <c r="GQ322" s="16"/>
      <c r="GR322" s="16"/>
      <c r="GS322" s="16"/>
      <c r="GT322" s="16"/>
      <c r="GU322" s="16"/>
      <c r="GV322" s="16"/>
      <c r="GW322" s="16"/>
      <c r="GX322" s="16"/>
      <c r="GY322" s="16"/>
      <c r="GZ322" s="16"/>
      <c r="HA322" s="16"/>
      <c r="HB322" s="16"/>
      <c r="HC322" s="16"/>
      <c r="HD322" s="16"/>
      <c r="HE322" s="16"/>
      <c r="HF322" s="16"/>
      <c r="HG322" s="16"/>
      <c r="HH322" s="150"/>
      <c r="HI322" s="150">
        <v>0</v>
      </c>
      <c r="HJ322" s="152" t="e">
        <v>#DIV/0!</v>
      </c>
      <c r="HK322" s="16"/>
      <c r="HL322" s="16"/>
      <c r="HM322" s="16"/>
      <c r="HN322" s="16"/>
      <c r="HO322" s="16"/>
      <c r="HP322" s="16"/>
      <c r="HQ322" s="16"/>
      <c r="HR322" s="16"/>
      <c r="HS322" s="16"/>
      <c r="HT322" s="16"/>
      <c r="HU322" s="16"/>
      <c r="HV322" s="16"/>
      <c r="HW322" s="16"/>
      <c r="HX322" s="16"/>
      <c r="HY322" s="16"/>
      <c r="HZ322" s="16"/>
      <c r="IA322" s="16"/>
      <c r="IB322" s="16"/>
      <c r="IC322" s="16"/>
      <c r="ID322" s="16"/>
      <c r="IE322" s="16"/>
      <c r="IF322" s="16"/>
      <c r="IG322" s="16"/>
      <c r="IH322" s="16"/>
      <c r="II322" s="16"/>
      <c r="IJ322" s="16"/>
      <c r="IK322" s="16"/>
      <c r="IL322" s="16"/>
      <c r="IM322" s="16"/>
      <c r="IN322" s="16"/>
      <c r="IO322" s="16"/>
      <c r="IP322" s="150"/>
      <c r="IQ322" s="150">
        <v>0</v>
      </c>
      <c r="IR322" s="152" t="e">
        <v>#DIV/0!</v>
      </c>
      <c r="IS322" s="16"/>
      <c r="IT322" s="16"/>
      <c r="IU322" s="16"/>
      <c r="IV322" s="16"/>
      <c r="IW322" s="16"/>
      <c r="IX322" s="16"/>
      <c r="IY322" s="16"/>
      <c r="IZ322" s="16"/>
      <c r="JA322" s="16"/>
      <c r="JB322" s="16"/>
      <c r="JC322" s="16"/>
      <c r="JD322" s="16"/>
      <c r="JE322" s="16"/>
      <c r="JF322" s="16"/>
      <c r="JG322" s="16"/>
      <c r="JH322" s="16"/>
      <c r="JI322" s="16"/>
      <c r="JJ322" s="16"/>
      <c r="JK322" s="16"/>
      <c r="JL322" s="16"/>
      <c r="JM322" s="16"/>
      <c r="JN322" s="16"/>
      <c r="JO322" s="16"/>
      <c r="JP322" s="16"/>
      <c r="JQ322" s="16"/>
      <c r="JR322" s="16"/>
      <c r="JS322" s="16"/>
      <c r="JT322" s="16"/>
      <c r="JU322" s="23"/>
      <c r="JV322" s="16"/>
      <c r="JW322" s="150"/>
      <c r="JX322" s="150">
        <v>0</v>
      </c>
      <c r="JY322" s="152" t="e">
        <v>#DIV/0!</v>
      </c>
      <c r="JZ322" s="16"/>
      <c r="KA322" s="16"/>
      <c r="KB322" s="16"/>
      <c r="KC322" s="16"/>
      <c r="KD322" s="16"/>
      <c r="KE322" s="16"/>
      <c r="KF322" s="16"/>
      <c r="KG322" s="16"/>
      <c r="KH322" s="16"/>
      <c r="KI322" s="16"/>
      <c r="KJ322" s="16"/>
      <c r="KK322" s="16"/>
      <c r="KL322" s="16"/>
      <c r="KM322" s="16"/>
      <c r="KN322" s="16"/>
      <c r="KO322" s="16"/>
      <c r="KP322" s="16"/>
      <c r="KQ322" s="16"/>
      <c r="KR322" s="16"/>
      <c r="KS322" s="16"/>
      <c r="KT322" s="16"/>
      <c r="KU322" s="16"/>
      <c r="KV322" s="16"/>
      <c r="KW322" s="16"/>
      <c r="KX322" s="16"/>
      <c r="KY322" s="16"/>
      <c r="KZ322" s="16"/>
      <c r="LA322" s="16"/>
      <c r="LB322" s="16"/>
      <c r="LC322" s="16"/>
      <c r="LD322" s="16"/>
      <c r="LE322" s="150"/>
      <c r="LF322" s="150">
        <v>0</v>
      </c>
      <c r="LG322" s="152" t="e">
        <v>#DIV/0!</v>
      </c>
      <c r="LH322" s="16"/>
      <c r="LI322" s="16"/>
      <c r="LJ322" s="16"/>
      <c r="LK322" s="16"/>
      <c r="LL322" s="16"/>
      <c r="LM322" s="16"/>
      <c r="LN322" s="16"/>
      <c r="LO322" s="16"/>
      <c r="LP322" s="16"/>
      <c r="LQ322" s="16"/>
      <c r="LR322" s="16"/>
      <c r="LS322" s="16"/>
      <c r="LT322" s="16"/>
      <c r="LU322" s="16"/>
      <c r="LV322" s="16"/>
      <c r="LW322" s="16"/>
      <c r="LX322" s="16"/>
      <c r="LY322" s="16"/>
      <c r="LZ322" s="16"/>
      <c r="MA322" s="16"/>
      <c r="MB322" s="16"/>
      <c r="MC322" s="16"/>
      <c r="MD322" s="16"/>
      <c r="ME322" s="16"/>
      <c r="MF322" s="16"/>
      <c r="MG322" s="16"/>
      <c r="MH322" s="16"/>
      <c r="MI322" s="16"/>
      <c r="MJ322" s="16"/>
      <c r="MK322" s="16"/>
      <c r="ML322" s="16"/>
    </row>
    <row r="323" spans="1:350" ht="13.9" hidden="1" customHeight="1" outlineLevel="3" x14ac:dyDescent="0.2">
      <c r="A323" s="227"/>
      <c r="B323" s="247"/>
      <c r="C323" s="215"/>
      <c r="D323" s="217"/>
      <c r="E323" s="176"/>
      <c r="F323" s="176"/>
      <c r="G323" s="176"/>
      <c r="H323" s="171"/>
      <c r="I323" s="171"/>
      <c r="J323" s="213"/>
      <c r="K323" s="213"/>
      <c r="L323" s="173"/>
      <c r="M323" s="173"/>
      <c r="N323" s="184"/>
      <c r="O323" s="157"/>
      <c r="P323" s="17" t="s">
        <v>26</v>
      </c>
      <c r="Q323" s="151"/>
      <c r="R323" s="151"/>
      <c r="S323" s="153"/>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151"/>
      <c r="AY323" s="151"/>
      <c r="AZ323" s="153"/>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151"/>
      <c r="CG323" s="151"/>
      <c r="CH323" s="153"/>
      <c r="CI323" s="141"/>
      <c r="CJ323" s="141"/>
      <c r="CK323" s="141"/>
      <c r="CL323" s="141"/>
      <c r="CM323" s="141"/>
      <c r="CN323" s="141"/>
      <c r="CO323" s="141"/>
      <c r="CP323" s="141"/>
      <c r="CQ323" s="141"/>
      <c r="CR323" s="141"/>
      <c r="CS323" s="141"/>
      <c r="CT323" s="141"/>
      <c r="CU323" s="141"/>
      <c r="CV323" s="141"/>
      <c r="CW323" s="141"/>
      <c r="CX323" s="141"/>
      <c r="CY323" s="141"/>
      <c r="CZ323" s="141"/>
      <c r="DA323" s="141"/>
      <c r="DB323" s="141"/>
      <c r="DC323" s="141"/>
      <c r="DD323" s="141"/>
      <c r="DE323" s="141"/>
      <c r="DF323" s="141"/>
      <c r="DG323" s="141"/>
      <c r="DH323" s="141"/>
      <c r="DI323" s="141"/>
      <c r="DJ323" s="141"/>
      <c r="DK323" s="141"/>
      <c r="DL323" s="141"/>
      <c r="DM323" s="141"/>
      <c r="DN323" s="151"/>
      <c r="DO323" s="151"/>
      <c r="DP323" s="153"/>
      <c r="DQ323" s="24"/>
      <c r="DR323" s="24"/>
      <c r="DS323" s="24"/>
      <c r="DT323" s="24"/>
      <c r="DU323" s="24"/>
      <c r="DV323" s="24"/>
      <c r="DW323" s="24"/>
      <c r="DX323" s="24"/>
      <c r="DY323" s="24"/>
      <c r="DZ323" s="24"/>
      <c r="EA323" s="24"/>
      <c r="EB323" s="24"/>
      <c r="EC323" s="24"/>
      <c r="ED323" s="24"/>
      <c r="EE323" s="24"/>
      <c r="EF323" s="24"/>
      <c r="EG323" s="24"/>
      <c r="EH323" s="24"/>
      <c r="EI323" s="24"/>
      <c r="EJ323" s="24"/>
      <c r="EK323" s="24"/>
      <c r="EL323" s="24"/>
      <c r="EM323" s="24"/>
      <c r="EN323" s="24"/>
      <c r="EO323" s="24"/>
      <c r="EP323" s="24"/>
      <c r="EQ323" s="24"/>
      <c r="ER323" s="24"/>
      <c r="ES323" s="151"/>
      <c r="ET323" s="151"/>
      <c r="EU323" s="153"/>
      <c r="EV323" s="24"/>
      <c r="EW323" s="125"/>
      <c r="EX323" s="24"/>
      <c r="EY323" s="24"/>
      <c r="EZ323" s="24"/>
      <c r="FA323" s="24"/>
      <c r="FB323" s="24"/>
      <c r="FC323" s="24"/>
      <c r="FD323" s="24"/>
      <c r="FE323" s="24"/>
      <c r="FF323" s="24"/>
      <c r="FG323" s="24"/>
      <c r="FH323" s="24"/>
      <c r="FI323" s="24"/>
      <c r="FJ323" s="24"/>
      <c r="FK323" s="24"/>
      <c r="FL323" s="24"/>
      <c r="FM323" s="24"/>
      <c r="FN323" s="24"/>
      <c r="FO323" s="24"/>
      <c r="FP323" s="24"/>
      <c r="FQ323" s="24"/>
      <c r="FR323" s="24"/>
      <c r="FS323" s="24"/>
      <c r="FT323" s="24"/>
      <c r="FU323" s="24"/>
      <c r="FV323" s="24"/>
      <c r="FW323" s="24"/>
      <c r="FX323" s="24"/>
      <c r="FY323" s="24"/>
      <c r="FZ323" s="24">
        <v>18</v>
      </c>
      <c r="GA323" s="151"/>
      <c r="GB323" s="151"/>
      <c r="GC323" s="153"/>
      <c r="GD323" s="24"/>
      <c r="GE323" s="24"/>
      <c r="GF323" s="24"/>
      <c r="GG323" s="24"/>
      <c r="GH323" s="24"/>
      <c r="GI323" s="24"/>
      <c r="GJ323" s="24"/>
      <c r="GK323" s="24"/>
      <c r="GL323" s="24"/>
      <c r="GM323" s="24"/>
      <c r="GN323" s="24"/>
      <c r="GO323" s="24"/>
      <c r="GP323" s="24"/>
      <c r="GQ323" s="24"/>
      <c r="GR323" s="24"/>
      <c r="GS323" s="24"/>
      <c r="GT323" s="24"/>
      <c r="GU323" s="24"/>
      <c r="GV323" s="24"/>
      <c r="GW323" s="24"/>
      <c r="GX323" s="24"/>
      <c r="GY323" s="24"/>
      <c r="GZ323" s="24"/>
      <c r="HA323" s="24"/>
      <c r="HB323" s="24"/>
      <c r="HC323" s="24"/>
      <c r="HD323" s="24"/>
      <c r="HE323" s="24"/>
      <c r="HF323" s="24"/>
      <c r="HG323" s="24"/>
      <c r="HH323" s="151"/>
      <c r="HI323" s="151"/>
      <c r="HJ323" s="153"/>
      <c r="HK323" s="24"/>
      <c r="HL323" s="24"/>
      <c r="HM323" s="24"/>
      <c r="HN323" s="24"/>
      <c r="HO323" s="24"/>
      <c r="HP323" s="24"/>
      <c r="HQ323" s="24"/>
      <c r="HR323" s="24"/>
      <c r="HS323" s="24"/>
      <c r="HT323" s="24"/>
      <c r="HU323" s="24"/>
      <c r="HV323" s="24"/>
      <c r="HW323" s="24"/>
      <c r="HX323" s="24"/>
      <c r="HY323" s="24"/>
      <c r="HZ323" s="24"/>
      <c r="IA323" s="24"/>
      <c r="IB323" s="24"/>
      <c r="IC323" s="24"/>
      <c r="ID323" s="24"/>
      <c r="IE323" s="24"/>
      <c r="IF323" s="24"/>
      <c r="IG323" s="24"/>
      <c r="IH323" s="24"/>
      <c r="II323" s="24"/>
      <c r="IJ323" s="24"/>
      <c r="IK323" s="24"/>
      <c r="IL323" s="24"/>
      <c r="IM323" s="24"/>
      <c r="IN323" s="24"/>
      <c r="IO323" s="24"/>
      <c r="IP323" s="151"/>
      <c r="IQ323" s="151"/>
      <c r="IR323" s="153"/>
      <c r="IS323" s="24"/>
      <c r="IT323" s="24"/>
      <c r="IU323" s="24"/>
      <c r="IV323" s="24"/>
      <c r="IW323" s="24"/>
      <c r="IX323" s="24"/>
      <c r="IY323" s="24"/>
      <c r="IZ323" s="24"/>
      <c r="JA323" s="24"/>
      <c r="JB323" s="24"/>
      <c r="JC323" s="24"/>
      <c r="JD323" s="24"/>
      <c r="JE323" s="24"/>
      <c r="JF323" s="24"/>
      <c r="JG323" s="24"/>
      <c r="JH323" s="24"/>
      <c r="JI323" s="24"/>
      <c r="JJ323" s="24"/>
      <c r="JK323" s="24"/>
      <c r="JL323" s="24"/>
      <c r="JM323" s="24"/>
      <c r="JN323" s="24"/>
      <c r="JO323" s="24"/>
      <c r="JP323" s="24"/>
      <c r="JQ323" s="24"/>
      <c r="JR323" s="24"/>
      <c r="JS323" s="24"/>
      <c r="JT323" s="24"/>
      <c r="JU323" s="25"/>
      <c r="JV323" s="24"/>
      <c r="JW323" s="151"/>
      <c r="JX323" s="151"/>
      <c r="JY323" s="153"/>
      <c r="JZ323" s="24"/>
      <c r="KA323" s="24"/>
      <c r="KB323" s="24"/>
      <c r="KC323" s="24"/>
      <c r="KD323" s="24"/>
      <c r="KE323" s="24"/>
      <c r="KF323" s="24"/>
      <c r="KG323" s="24"/>
      <c r="KH323" s="24"/>
      <c r="KI323" s="24"/>
      <c r="KJ323" s="24"/>
      <c r="KK323" s="24"/>
      <c r="KL323" s="24"/>
      <c r="KM323" s="24"/>
      <c r="KN323" s="24"/>
      <c r="KO323" s="24"/>
      <c r="KP323" s="24"/>
      <c r="KQ323" s="24"/>
      <c r="KR323" s="24"/>
      <c r="KS323" s="24"/>
      <c r="KT323" s="24"/>
      <c r="KU323" s="24"/>
      <c r="KV323" s="24"/>
      <c r="KW323" s="24"/>
      <c r="KX323" s="24"/>
      <c r="KY323" s="24"/>
      <c r="KZ323" s="24"/>
      <c r="LA323" s="24"/>
      <c r="LB323" s="24"/>
      <c r="LC323" s="24"/>
      <c r="LD323" s="24"/>
      <c r="LE323" s="151"/>
      <c r="LF323" s="151"/>
      <c r="LG323" s="153"/>
      <c r="LH323" s="24"/>
      <c r="LI323" s="24"/>
      <c r="LJ323" s="24"/>
      <c r="LK323" s="24"/>
      <c r="LL323" s="24"/>
      <c r="LM323" s="24"/>
      <c r="LN323" s="24"/>
      <c r="LO323" s="24"/>
      <c r="LP323" s="24"/>
      <c r="LQ323" s="24"/>
      <c r="LR323" s="24"/>
      <c r="LS323" s="24"/>
      <c r="LT323" s="24"/>
      <c r="LU323" s="24"/>
      <c r="LV323" s="24"/>
      <c r="LW323" s="24"/>
      <c r="LX323" s="24"/>
      <c r="LY323" s="24"/>
      <c r="LZ323" s="24"/>
      <c r="MA323" s="24"/>
      <c r="MB323" s="24"/>
      <c r="MC323" s="24"/>
      <c r="MD323" s="24"/>
      <c r="ME323" s="24"/>
      <c r="MF323" s="24"/>
      <c r="MG323" s="24"/>
      <c r="MH323" s="24"/>
      <c r="MI323" s="24"/>
      <c r="MJ323" s="24"/>
      <c r="MK323" s="24"/>
      <c r="ML323" s="24"/>
    </row>
    <row r="324" spans="1:350" ht="13.9" hidden="1" customHeight="1" outlineLevel="3" x14ac:dyDescent="0.2">
      <c r="A324" s="226" t="s">
        <v>212</v>
      </c>
      <c r="B324" s="246" t="s">
        <v>1119</v>
      </c>
      <c r="C324" s="214" t="s">
        <v>99</v>
      </c>
      <c r="D324" s="216">
        <v>18</v>
      </c>
      <c r="E324" s="175"/>
      <c r="F324" s="175">
        <f>D324-E324</f>
        <v>18</v>
      </c>
      <c r="G324" s="175" t="s">
        <v>847</v>
      </c>
      <c r="H324" s="170" t="s">
        <v>1112</v>
      </c>
      <c r="I324" s="170" t="s">
        <v>907</v>
      </c>
      <c r="J324" s="212">
        <f ca="1">E324+Q324+AX324+CF324+DN324+ES324+GA324+HH324+IP324+JW324+LE324</f>
        <v>18</v>
      </c>
      <c r="K324" s="212">
        <f>E324+R324+AY324+CG324+DO324+ET324+GB324+HI324+IQ324+JX324+LF324</f>
        <v>18</v>
      </c>
      <c r="L324" s="172">
        <f ca="1">K324/J324</f>
        <v>1</v>
      </c>
      <c r="M324" s="172">
        <f>K324/D324</f>
        <v>1</v>
      </c>
      <c r="N324" s="183">
        <f ca="1">SUMIF($EV$8:$FZ$9,$O$5,$EV325:$FZ325)-SUMIF($EV$8:$FZ$9,$Q$5,$EV325:$FZ325)</f>
        <v>0</v>
      </c>
      <c r="O324" s="156"/>
      <c r="P324" s="16" t="s">
        <v>25</v>
      </c>
      <c r="Q324" s="150">
        <v>0</v>
      </c>
      <c r="R324" s="150">
        <v>0</v>
      </c>
      <c r="S324" s="152" t="e">
        <v>#DIV/0!</v>
      </c>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50">
        <f t="shared" ca="1" si="758"/>
        <v>0</v>
      </c>
      <c r="AY324" s="150">
        <f>SUM(BA325:CE325)</f>
        <v>0</v>
      </c>
      <c r="AZ324" s="152" t="e">
        <f ca="1">AY324/AX324</f>
        <v>#DIV/0!</v>
      </c>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50">
        <f t="shared" ref="CF324" si="847">SUM(CI324:DM324)</f>
        <v>0</v>
      </c>
      <c r="CG324" s="150">
        <f>SUM(CI325:DM325)</f>
        <v>0</v>
      </c>
      <c r="CH324" s="152" t="e">
        <f>CG324/CF324</f>
        <v>#DIV/0!</v>
      </c>
      <c r="CI324" s="129"/>
      <c r="CJ324" s="129"/>
      <c r="CK324" s="129"/>
      <c r="CL324" s="129"/>
      <c r="CM324" s="129"/>
      <c r="CN324" s="129"/>
      <c r="CO324" s="129"/>
      <c r="CP324" s="129"/>
      <c r="CQ324" s="129"/>
      <c r="CR324" s="129"/>
      <c r="CS324" s="129"/>
      <c r="CT324" s="129"/>
      <c r="CU324" s="129"/>
      <c r="CV324" s="129"/>
      <c r="CW324" s="129"/>
      <c r="CX324" s="129"/>
      <c r="CY324" s="129"/>
      <c r="CZ324" s="129"/>
      <c r="DA324" s="129"/>
      <c r="DB324" s="129"/>
      <c r="DC324" s="129"/>
      <c r="DD324" s="129"/>
      <c r="DE324" s="129"/>
      <c r="DF324" s="129"/>
      <c r="DG324" s="129"/>
      <c r="DH324" s="129"/>
      <c r="DI324" s="129"/>
      <c r="DJ324" s="129"/>
      <c r="DK324" s="129"/>
      <c r="DL324" s="129"/>
      <c r="DM324" s="129"/>
      <c r="DN324" s="150">
        <f t="shared" ref="DN324" si="848">SUM(DQ324:ER324)</f>
        <v>18</v>
      </c>
      <c r="DO324" s="150">
        <f>SUM(DQ325:ER325)</f>
        <v>0</v>
      </c>
      <c r="DP324" s="152">
        <f t="shared" si="754"/>
        <v>0</v>
      </c>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v>8</v>
      </c>
      <c r="EN324" s="16">
        <v>8</v>
      </c>
      <c r="EO324" s="16">
        <v>2</v>
      </c>
      <c r="EP324" s="16"/>
      <c r="EQ324" s="16"/>
      <c r="ER324" s="16"/>
      <c r="ES324" s="150">
        <f t="shared" ca="1" si="766"/>
        <v>0</v>
      </c>
      <c r="ET324" s="150">
        <f t="shared" si="792"/>
        <v>0</v>
      </c>
      <c r="EU324" s="152" t="e">
        <f t="shared" ca="1" si="793"/>
        <v>#DIV/0!</v>
      </c>
      <c r="EV324" s="16"/>
      <c r="EW324" s="67"/>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50">
        <f t="shared" ref="GA324" ca="1" si="849">SUMIF($GD$8:$HG$9,$O$5,GD324:HG324)</f>
        <v>0</v>
      </c>
      <c r="GB324" s="150">
        <f t="shared" ref="GB324" si="850">SUM(GD325:HG325)</f>
        <v>18</v>
      </c>
      <c r="GC324" s="152" t="e">
        <f t="shared" ref="GC324" ca="1" si="851">GB324/GA324</f>
        <v>#DIV/0!</v>
      </c>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50"/>
      <c r="HI324" s="150">
        <v>0</v>
      </c>
      <c r="HJ324" s="152" t="e">
        <v>#DIV/0!</v>
      </c>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50"/>
      <c r="IQ324" s="150">
        <v>0</v>
      </c>
      <c r="IR324" s="152" t="e">
        <v>#DIV/0!</v>
      </c>
      <c r="IS324" s="16"/>
      <c r="IT324" s="16"/>
      <c r="IU324" s="16"/>
      <c r="IV324" s="16"/>
      <c r="IW324" s="16"/>
      <c r="IX324" s="16"/>
      <c r="IY324" s="16"/>
      <c r="IZ324" s="16"/>
      <c r="JA324" s="16"/>
      <c r="JB324" s="16"/>
      <c r="JC324" s="16"/>
      <c r="JD324" s="16"/>
      <c r="JE324" s="16"/>
      <c r="JF324" s="16"/>
      <c r="JG324" s="16"/>
      <c r="JH324" s="16"/>
      <c r="JI324" s="16"/>
      <c r="JJ324" s="16"/>
      <c r="JK324" s="16"/>
      <c r="JL324" s="16"/>
      <c r="JM324" s="16"/>
      <c r="JN324" s="16"/>
      <c r="JO324" s="16"/>
      <c r="JP324" s="16"/>
      <c r="JQ324" s="16"/>
      <c r="JR324" s="16"/>
      <c r="JS324" s="16"/>
      <c r="JT324" s="16"/>
      <c r="JU324" s="23"/>
      <c r="JV324" s="16"/>
      <c r="JW324" s="150"/>
      <c r="JX324" s="150">
        <v>0</v>
      </c>
      <c r="JY324" s="152" t="e">
        <v>#DIV/0!</v>
      </c>
      <c r="JZ324" s="16"/>
      <c r="KA324" s="16"/>
      <c r="KB324" s="16"/>
      <c r="KC324" s="16"/>
      <c r="KD324" s="16"/>
      <c r="KE324" s="16"/>
      <c r="KF324" s="16"/>
      <c r="KG324" s="16"/>
      <c r="KH324" s="16"/>
      <c r="KI324" s="16"/>
      <c r="KJ324" s="16"/>
      <c r="KK324" s="16"/>
      <c r="KL324" s="16"/>
      <c r="KM324" s="16"/>
      <c r="KN324" s="16"/>
      <c r="KO324" s="16"/>
      <c r="KP324" s="16"/>
      <c r="KQ324" s="16"/>
      <c r="KR324" s="16"/>
      <c r="KS324" s="16"/>
      <c r="KT324" s="16"/>
      <c r="KU324" s="16"/>
      <c r="KV324" s="16"/>
      <c r="KW324" s="16"/>
      <c r="KX324" s="16"/>
      <c r="KY324" s="16"/>
      <c r="KZ324" s="16"/>
      <c r="LA324" s="16"/>
      <c r="LB324" s="16"/>
      <c r="LC324" s="16"/>
      <c r="LD324" s="16"/>
      <c r="LE324" s="150"/>
      <c r="LF324" s="150">
        <v>0</v>
      </c>
      <c r="LG324" s="152" t="e">
        <v>#DIV/0!</v>
      </c>
      <c r="LH324" s="16"/>
      <c r="LI324" s="16"/>
      <c r="LJ324" s="16"/>
      <c r="LK324" s="16"/>
      <c r="LL324" s="16"/>
      <c r="LM324" s="16"/>
      <c r="LN324" s="16"/>
      <c r="LO324" s="16"/>
      <c r="LP324" s="16"/>
      <c r="LQ324" s="16"/>
      <c r="LR324" s="16"/>
      <c r="LS324" s="16"/>
      <c r="LT324" s="16"/>
      <c r="LU324" s="16"/>
      <c r="LV324" s="16"/>
      <c r="LW324" s="16"/>
      <c r="LX324" s="16"/>
      <c r="LY324" s="16"/>
      <c r="LZ324" s="16"/>
      <c r="MA324" s="16"/>
      <c r="MB324" s="16"/>
      <c r="MC324" s="16"/>
      <c r="MD324" s="16"/>
      <c r="ME324" s="16"/>
      <c r="MF324" s="16"/>
      <c r="MG324" s="16"/>
      <c r="MH324" s="16"/>
      <c r="MI324" s="16"/>
      <c r="MJ324" s="16"/>
      <c r="MK324" s="16"/>
      <c r="ML324" s="16"/>
    </row>
    <row r="325" spans="1:350" ht="13.9" hidden="1" customHeight="1" outlineLevel="3" x14ac:dyDescent="0.2">
      <c r="A325" s="227"/>
      <c r="B325" s="247"/>
      <c r="C325" s="215"/>
      <c r="D325" s="217"/>
      <c r="E325" s="176"/>
      <c r="F325" s="176"/>
      <c r="G325" s="176"/>
      <c r="H325" s="171"/>
      <c r="I325" s="171"/>
      <c r="J325" s="213"/>
      <c r="K325" s="213"/>
      <c r="L325" s="173"/>
      <c r="M325" s="173"/>
      <c r="N325" s="184"/>
      <c r="O325" s="157"/>
      <c r="P325" s="17" t="s">
        <v>26</v>
      </c>
      <c r="Q325" s="151"/>
      <c r="R325" s="151"/>
      <c r="S325" s="153"/>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151"/>
      <c r="AY325" s="151"/>
      <c r="AZ325" s="153"/>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151"/>
      <c r="CG325" s="151"/>
      <c r="CH325" s="153"/>
      <c r="CI325" s="141"/>
      <c r="CJ325" s="141"/>
      <c r="CK325" s="141"/>
      <c r="CL325" s="141"/>
      <c r="CM325" s="141"/>
      <c r="CN325" s="141"/>
      <c r="CO325" s="141"/>
      <c r="CP325" s="141"/>
      <c r="CQ325" s="141"/>
      <c r="CR325" s="141"/>
      <c r="CS325" s="141"/>
      <c r="CT325" s="141"/>
      <c r="CU325" s="141"/>
      <c r="CV325" s="141"/>
      <c r="CW325" s="141"/>
      <c r="CX325" s="141"/>
      <c r="CY325" s="141"/>
      <c r="CZ325" s="141"/>
      <c r="DA325" s="141"/>
      <c r="DB325" s="141"/>
      <c r="DC325" s="141"/>
      <c r="DD325" s="141"/>
      <c r="DE325" s="141"/>
      <c r="DF325" s="141"/>
      <c r="DG325" s="141"/>
      <c r="DH325" s="141"/>
      <c r="DI325" s="141"/>
      <c r="DJ325" s="141"/>
      <c r="DK325" s="141"/>
      <c r="DL325" s="141"/>
      <c r="DM325" s="141"/>
      <c r="DN325" s="151"/>
      <c r="DO325" s="151"/>
      <c r="DP325" s="153"/>
      <c r="DQ325" s="24"/>
      <c r="DR325" s="24"/>
      <c r="DS325" s="24"/>
      <c r="DT325" s="24"/>
      <c r="DU325" s="24"/>
      <c r="DV325" s="24"/>
      <c r="DW325" s="24"/>
      <c r="DX325" s="24"/>
      <c r="DY325" s="24"/>
      <c r="DZ325" s="24"/>
      <c r="EA325" s="24"/>
      <c r="EB325" s="24"/>
      <c r="EC325" s="24"/>
      <c r="ED325" s="24"/>
      <c r="EE325" s="24"/>
      <c r="EF325" s="24"/>
      <c r="EG325" s="24"/>
      <c r="EH325" s="24"/>
      <c r="EI325" s="24"/>
      <c r="EJ325" s="24"/>
      <c r="EK325" s="24"/>
      <c r="EL325" s="24"/>
      <c r="EM325" s="24"/>
      <c r="EN325" s="24"/>
      <c r="EO325" s="24"/>
      <c r="EP325" s="24"/>
      <c r="EQ325" s="24"/>
      <c r="ER325" s="24"/>
      <c r="ES325" s="151"/>
      <c r="ET325" s="151"/>
      <c r="EU325" s="153"/>
      <c r="EV325" s="24"/>
      <c r="EW325" s="125"/>
      <c r="EX325" s="24"/>
      <c r="EY325" s="24"/>
      <c r="EZ325" s="24"/>
      <c r="FA325" s="24"/>
      <c r="FB325" s="24"/>
      <c r="FC325" s="24"/>
      <c r="FD325" s="24"/>
      <c r="FE325" s="24"/>
      <c r="FF325" s="24"/>
      <c r="FG325" s="24"/>
      <c r="FH325" s="24"/>
      <c r="FI325" s="24"/>
      <c r="FJ325" s="24"/>
      <c r="FK325" s="24"/>
      <c r="FL325" s="24"/>
      <c r="FM325" s="24"/>
      <c r="FN325" s="24"/>
      <c r="FO325" s="24"/>
      <c r="FP325" s="24"/>
      <c r="FQ325" s="24"/>
      <c r="FR325" s="24"/>
      <c r="FS325" s="24"/>
      <c r="FT325" s="24"/>
      <c r="FU325" s="24"/>
      <c r="FV325" s="24"/>
      <c r="FW325" s="24"/>
      <c r="FX325" s="24"/>
      <c r="FY325" s="24"/>
      <c r="FZ325" s="24"/>
      <c r="GA325" s="151"/>
      <c r="GB325" s="151"/>
      <c r="GC325" s="153"/>
      <c r="GD325" s="24"/>
      <c r="GE325" s="24"/>
      <c r="GF325" s="24"/>
      <c r="GG325" s="24"/>
      <c r="GH325" s="24"/>
      <c r="GI325" s="24"/>
      <c r="GJ325" s="24"/>
      <c r="GK325" s="24"/>
      <c r="GL325" s="24"/>
      <c r="GM325" s="24"/>
      <c r="GN325" s="24"/>
      <c r="GO325" s="24"/>
      <c r="GP325" s="24"/>
      <c r="GQ325" s="24"/>
      <c r="GR325" s="24">
        <v>4</v>
      </c>
      <c r="GS325" s="24">
        <v>10</v>
      </c>
      <c r="GT325" s="24"/>
      <c r="GU325" s="24">
        <v>2</v>
      </c>
      <c r="GV325" s="24">
        <v>2</v>
      </c>
      <c r="GW325" s="24"/>
      <c r="GX325" s="24"/>
      <c r="GY325" s="24"/>
      <c r="GZ325" s="24"/>
      <c r="HA325" s="24"/>
      <c r="HB325" s="24"/>
      <c r="HC325" s="24"/>
      <c r="HD325" s="24"/>
      <c r="HE325" s="24"/>
      <c r="HF325" s="24"/>
      <c r="HG325" s="24"/>
      <c r="HH325" s="151"/>
      <c r="HI325" s="151"/>
      <c r="HJ325" s="153"/>
      <c r="HK325" s="24"/>
      <c r="HL325" s="24"/>
      <c r="HM325" s="24"/>
      <c r="HN325" s="24"/>
      <c r="HO325" s="24"/>
      <c r="HP325" s="24"/>
      <c r="HQ325" s="24"/>
      <c r="HR325" s="24"/>
      <c r="HS325" s="24"/>
      <c r="HT325" s="24"/>
      <c r="HU325" s="24"/>
      <c r="HV325" s="24"/>
      <c r="HW325" s="24"/>
      <c r="HX325" s="24"/>
      <c r="HY325" s="24"/>
      <c r="HZ325" s="24"/>
      <c r="IA325" s="24"/>
      <c r="IB325" s="24"/>
      <c r="IC325" s="24"/>
      <c r="ID325" s="24"/>
      <c r="IE325" s="24"/>
      <c r="IF325" s="24"/>
      <c r="IG325" s="24"/>
      <c r="IH325" s="24"/>
      <c r="II325" s="24"/>
      <c r="IJ325" s="24"/>
      <c r="IK325" s="24"/>
      <c r="IL325" s="24"/>
      <c r="IM325" s="24"/>
      <c r="IN325" s="24"/>
      <c r="IO325" s="24"/>
      <c r="IP325" s="151"/>
      <c r="IQ325" s="151"/>
      <c r="IR325" s="153"/>
      <c r="IS325" s="24"/>
      <c r="IT325" s="24"/>
      <c r="IU325" s="24"/>
      <c r="IV325" s="24"/>
      <c r="IW325" s="24"/>
      <c r="IX325" s="24"/>
      <c r="IY325" s="24"/>
      <c r="IZ325" s="24"/>
      <c r="JA325" s="24"/>
      <c r="JB325" s="24"/>
      <c r="JC325" s="24"/>
      <c r="JD325" s="24"/>
      <c r="JE325" s="24"/>
      <c r="JF325" s="24"/>
      <c r="JG325" s="24"/>
      <c r="JH325" s="24"/>
      <c r="JI325" s="24"/>
      <c r="JJ325" s="24"/>
      <c r="JK325" s="24"/>
      <c r="JL325" s="24"/>
      <c r="JM325" s="24"/>
      <c r="JN325" s="24"/>
      <c r="JO325" s="24"/>
      <c r="JP325" s="24"/>
      <c r="JQ325" s="24"/>
      <c r="JR325" s="24"/>
      <c r="JS325" s="24"/>
      <c r="JT325" s="24"/>
      <c r="JU325" s="25"/>
      <c r="JV325" s="24"/>
      <c r="JW325" s="151"/>
      <c r="JX325" s="151"/>
      <c r="JY325" s="153"/>
      <c r="JZ325" s="24"/>
      <c r="KA325" s="24"/>
      <c r="KB325" s="24"/>
      <c r="KC325" s="24"/>
      <c r="KD325" s="24"/>
      <c r="KE325" s="24"/>
      <c r="KF325" s="24"/>
      <c r="KG325" s="24"/>
      <c r="KH325" s="24"/>
      <c r="KI325" s="24"/>
      <c r="KJ325" s="24"/>
      <c r="KK325" s="24"/>
      <c r="KL325" s="24"/>
      <c r="KM325" s="24"/>
      <c r="KN325" s="24"/>
      <c r="KO325" s="24"/>
      <c r="KP325" s="24"/>
      <c r="KQ325" s="24"/>
      <c r="KR325" s="24"/>
      <c r="KS325" s="24"/>
      <c r="KT325" s="24"/>
      <c r="KU325" s="24"/>
      <c r="KV325" s="24"/>
      <c r="KW325" s="24"/>
      <c r="KX325" s="24"/>
      <c r="KY325" s="24"/>
      <c r="KZ325" s="24"/>
      <c r="LA325" s="24"/>
      <c r="LB325" s="24"/>
      <c r="LC325" s="24"/>
      <c r="LD325" s="24"/>
      <c r="LE325" s="151"/>
      <c r="LF325" s="151"/>
      <c r="LG325" s="153"/>
      <c r="LH325" s="24"/>
      <c r="LI325" s="24"/>
      <c r="LJ325" s="24"/>
      <c r="LK325" s="24"/>
      <c r="LL325" s="24"/>
      <c r="LM325" s="24"/>
      <c r="LN325" s="24"/>
      <c r="LO325" s="24"/>
      <c r="LP325" s="24"/>
      <c r="LQ325" s="24"/>
      <c r="LR325" s="24"/>
      <c r="LS325" s="24"/>
      <c r="LT325" s="24"/>
      <c r="LU325" s="24"/>
      <c r="LV325" s="24"/>
      <c r="LW325" s="24"/>
      <c r="LX325" s="24"/>
      <c r="LY325" s="24"/>
      <c r="LZ325" s="24"/>
      <c r="MA325" s="24"/>
      <c r="MB325" s="24"/>
      <c r="MC325" s="24"/>
      <c r="MD325" s="24"/>
      <c r="ME325" s="24"/>
      <c r="MF325" s="24"/>
      <c r="MG325" s="24"/>
      <c r="MH325" s="24"/>
      <c r="MI325" s="24"/>
      <c r="MJ325" s="24"/>
      <c r="MK325" s="24"/>
      <c r="ML325" s="24"/>
    </row>
    <row r="326" spans="1:350" ht="13.9" hidden="1" customHeight="1" outlineLevel="3" x14ac:dyDescent="0.2">
      <c r="A326" s="226" t="s">
        <v>215</v>
      </c>
      <c r="B326" s="246" t="s">
        <v>1120</v>
      </c>
      <c r="C326" s="214" t="s">
        <v>38</v>
      </c>
      <c r="D326" s="216">
        <v>13.2</v>
      </c>
      <c r="E326" s="175"/>
      <c r="F326" s="175">
        <f>D326-E326</f>
        <v>13.2</v>
      </c>
      <c r="G326" s="175" t="s">
        <v>888</v>
      </c>
      <c r="H326" s="170" t="s">
        <v>958</v>
      </c>
      <c r="I326" s="170" t="s">
        <v>1110</v>
      </c>
      <c r="J326" s="212">
        <f ca="1">E326+Q326+AX326+CF326+DN326+ES326+GA326+HH326+IP326+JW326+LE326</f>
        <v>13.2</v>
      </c>
      <c r="K326" s="212">
        <f>E326+R326+AY326+CG326+DO326+ET326+GB326+HI326+IQ326+JX326+LF326</f>
        <v>13.1</v>
      </c>
      <c r="L326" s="172">
        <f ca="1">K326/J326</f>
        <v>0.99242424242424243</v>
      </c>
      <c r="M326" s="172">
        <f>K326/D326</f>
        <v>0.99242424242424243</v>
      </c>
      <c r="N326" s="183">
        <f ca="1">SUMIF($EV$8:$FZ$9,$O$5,$EV327:$FZ327)-SUMIF($EV$8:$FZ$9,$Q$5,$EV327:$FZ327)</f>
        <v>0</v>
      </c>
      <c r="O326" s="156"/>
      <c r="P326" s="16" t="s">
        <v>25</v>
      </c>
      <c r="Q326" s="150">
        <v>0</v>
      </c>
      <c r="R326" s="150">
        <v>0</v>
      </c>
      <c r="S326" s="152" t="e">
        <v>#DIV/0!</v>
      </c>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50">
        <f t="shared" ca="1" si="758"/>
        <v>0</v>
      </c>
      <c r="AY326" s="150">
        <f>SUM(BA327:CE327)</f>
        <v>0</v>
      </c>
      <c r="AZ326" s="152" t="e">
        <f ca="1">AY326/AX326</f>
        <v>#DIV/0!</v>
      </c>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50">
        <f t="shared" ref="CF326" si="852">SUM(CI326:DM326)</f>
        <v>0</v>
      </c>
      <c r="CG326" s="150">
        <f>SUM(CI327:DM327)</f>
        <v>0</v>
      </c>
      <c r="CH326" s="152" t="e">
        <f>CG326/CF326</f>
        <v>#DIV/0!</v>
      </c>
      <c r="CI326" s="129"/>
      <c r="CJ326" s="129"/>
      <c r="CK326" s="129"/>
      <c r="CL326" s="129"/>
      <c r="CM326" s="129"/>
      <c r="CN326" s="129"/>
      <c r="CO326" s="129"/>
      <c r="CP326" s="129"/>
      <c r="CQ326" s="129"/>
      <c r="CR326" s="129"/>
      <c r="CS326" s="129"/>
      <c r="CT326" s="129"/>
      <c r="CU326" s="129"/>
      <c r="CV326" s="129"/>
      <c r="CW326" s="129"/>
      <c r="CX326" s="129"/>
      <c r="CY326" s="129"/>
      <c r="CZ326" s="129"/>
      <c r="DA326" s="129"/>
      <c r="DB326" s="129"/>
      <c r="DC326" s="129"/>
      <c r="DD326" s="129"/>
      <c r="DE326" s="129"/>
      <c r="DF326" s="129"/>
      <c r="DG326" s="129"/>
      <c r="DH326" s="129"/>
      <c r="DI326" s="129"/>
      <c r="DJ326" s="129"/>
      <c r="DK326" s="129"/>
      <c r="DL326" s="129"/>
      <c r="DM326" s="129"/>
      <c r="DN326" s="150">
        <f t="shared" ref="DN326" si="853">SUM(DQ326:ER326)</f>
        <v>0</v>
      </c>
      <c r="DO326" s="150">
        <f>SUM(DQ327:ER327)</f>
        <v>0</v>
      </c>
      <c r="DP326" s="152" t="e">
        <f t="shared" si="754"/>
        <v>#DIV/0!</v>
      </c>
      <c r="DQ326" s="16"/>
      <c r="DR326" s="16"/>
      <c r="DS326" s="16"/>
      <c r="DT326" s="16"/>
      <c r="DU326" s="16"/>
      <c r="DV326" s="16"/>
      <c r="DW326" s="16"/>
      <c r="DX326" s="16"/>
      <c r="DY326" s="16"/>
      <c r="DZ326" s="16"/>
      <c r="EA326" s="16"/>
      <c r="EB326" s="16"/>
      <c r="EC326" s="16"/>
      <c r="ED326" s="16"/>
      <c r="EE326" s="16"/>
      <c r="EF326" s="16"/>
      <c r="EG326" s="16"/>
      <c r="EH326" s="16"/>
      <c r="EI326" s="16"/>
      <c r="EJ326" s="16"/>
      <c r="EK326" s="16"/>
      <c r="EL326" s="16"/>
      <c r="EM326" s="16"/>
      <c r="EN326" s="16"/>
      <c r="EO326" s="16"/>
      <c r="EP326" s="16"/>
      <c r="EQ326" s="16"/>
      <c r="ER326" s="16"/>
      <c r="ES326" s="150">
        <f t="shared" ca="1" si="766"/>
        <v>13.2</v>
      </c>
      <c r="ET326" s="150">
        <f t="shared" si="792"/>
        <v>0</v>
      </c>
      <c r="EU326" s="152">
        <f t="shared" ca="1" si="793"/>
        <v>0</v>
      </c>
      <c r="EV326" s="16">
        <v>2</v>
      </c>
      <c r="EW326" s="67">
        <v>2</v>
      </c>
      <c r="EX326" s="16">
        <v>2</v>
      </c>
      <c r="EY326" s="16">
        <v>2</v>
      </c>
      <c r="EZ326" s="16">
        <v>3.2</v>
      </c>
      <c r="FA326" s="16">
        <v>2</v>
      </c>
      <c r="FB326" s="16"/>
      <c r="FC326" s="16"/>
      <c r="FD326" s="16"/>
      <c r="FE326" s="16"/>
      <c r="FF326" s="16"/>
      <c r="FG326" s="16"/>
      <c r="FH326" s="16"/>
      <c r="FI326" s="16"/>
      <c r="FJ326" s="16"/>
      <c r="FK326" s="16"/>
      <c r="FL326" s="16"/>
      <c r="FM326" s="16"/>
      <c r="FN326" s="16"/>
      <c r="FO326" s="16"/>
      <c r="FP326" s="16"/>
      <c r="FQ326" s="16"/>
      <c r="FR326" s="16"/>
      <c r="FS326" s="16"/>
      <c r="FT326" s="16"/>
      <c r="FU326" s="16"/>
      <c r="FV326" s="16"/>
      <c r="FW326" s="16"/>
      <c r="FX326" s="16"/>
      <c r="FY326" s="16"/>
      <c r="FZ326" s="16"/>
      <c r="GA326" s="150">
        <f t="shared" ref="GA326" ca="1" si="854">SUMIF($GD$8:$HG$9,$O$5,GD326:HG326)</f>
        <v>0</v>
      </c>
      <c r="GB326" s="150">
        <f t="shared" ref="GB326" si="855">SUM(GD327:HG327)</f>
        <v>13.1</v>
      </c>
      <c r="GC326" s="152" t="e">
        <f t="shared" ref="GC326" ca="1" si="856">GB326/GA326</f>
        <v>#DIV/0!</v>
      </c>
      <c r="GD326" s="16"/>
      <c r="GE326" s="16"/>
      <c r="GF326" s="16"/>
      <c r="GG326" s="16"/>
      <c r="GH326" s="16"/>
      <c r="GI326" s="16"/>
      <c r="GJ326" s="16"/>
      <c r="GK326" s="16"/>
      <c r="GL326" s="16"/>
      <c r="GM326" s="16"/>
      <c r="GN326" s="16"/>
      <c r="GO326" s="16"/>
      <c r="GP326" s="16"/>
      <c r="GQ326" s="16"/>
      <c r="GR326" s="16"/>
      <c r="GS326" s="16"/>
      <c r="GT326" s="16"/>
      <c r="GU326" s="129"/>
      <c r="GV326" s="16"/>
      <c r="GW326" s="16"/>
      <c r="GX326" s="16"/>
      <c r="GY326" s="16"/>
      <c r="GZ326" s="16"/>
      <c r="HA326" s="16"/>
      <c r="HB326" s="16"/>
      <c r="HC326" s="16"/>
      <c r="HD326" s="16"/>
      <c r="HE326" s="16"/>
      <c r="HF326" s="16"/>
      <c r="HG326" s="16"/>
      <c r="HH326" s="150"/>
      <c r="HI326" s="150">
        <v>0</v>
      </c>
      <c r="HJ326" s="152" t="e">
        <v>#DIV/0!</v>
      </c>
      <c r="HK326" s="16"/>
      <c r="HL326" s="16"/>
      <c r="HM326" s="16"/>
      <c r="HN326" s="16"/>
      <c r="HO326" s="16"/>
      <c r="HP326" s="16"/>
      <c r="HQ326" s="16"/>
      <c r="HR326" s="16"/>
      <c r="HS326" s="16"/>
      <c r="HT326" s="16"/>
      <c r="HU326" s="16"/>
      <c r="HV326" s="16"/>
      <c r="HW326" s="16"/>
      <c r="HX326" s="16"/>
      <c r="HY326" s="16"/>
      <c r="HZ326" s="16"/>
      <c r="IA326" s="16"/>
      <c r="IB326" s="16"/>
      <c r="IC326" s="16"/>
      <c r="ID326" s="16"/>
      <c r="IE326" s="16"/>
      <c r="IF326" s="16"/>
      <c r="IG326" s="16"/>
      <c r="IH326" s="16"/>
      <c r="II326" s="16"/>
      <c r="IJ326" s="16"/>
      <c r="IK326" s="16"/>
      <c r="IL326" s="16"/>
      <c r="IM326" s="16"/>
      <c r="IN326" s="16"/>
      <c r="IO326" s="16"/>
      <c r="IP326" s="150"/>
      <c r="IQ326" s="150">
        <v>0</v>
      </c>
      <c r="IR326" s="152" t="e">
        <v>#DIV/0!</v>
      </c>
      <c r="IS326" s="16"/>
      <c r="IT326" s="16"/>
      <c r="IU326" s="16"/>
      <c r="IV326" s="16"/>
      <c r="IW326" s="16"/>
      <c r="IX326" s="16"/>
      <c r="IY326" s="16"/>
      <c r="IZ326" s="16"/>
      <c r="JA326" s="16"/>
      <c r="JB326" s="16"/>
      <c r="JC326" s="16"/>
      <c r="JD326" s="16"/>
      <c r="JE326" s="16"/>
      <c r="JF326" s="16"/>
      <c r="JG326" s="16"/>
      <c r="JH326" s="16"/>
      <c r="JI326" s="16"/>
      <c r="JJ326" s="16"/>
      <c r="JK326" s="16"/>
      <c r="JL326" s="16"/>
      <c r="JM326" s="16"/>
      <c r="JN326" s="16"/>
      <c r="JO326" s="16"/>
      <c r="JP326" s="16"/>
      <c r="JQ326" s="16"/>
      <c r="JR326" s="16"/>
      <c r="JS326" s="16"/>
      <c r="JT326" s="16"/>
      <c r="JU326" s="23"/>
      <c r="JV326" s="16"/>
      <c r="JW326" s="150"/>
      <c r="JX326" s="150">
        <v>0</v>
      </c>
      <c r="JY326" s="152" t="e">
        <v>#DIV/0!</v>
      </c>
      <c r="JZ326" s="16"/>
      <c r="KA326" s="16"/>
      <c r="KB326" s="16"/>
      <c r="KC326" s="16"/>
      <c r="KD326" s="16"/>
      <c r="KE326" s="16"/>
      <c r="KF326" s="16"/>
      <c r="KG326" s="16"/>
      <c r="KH326" s="16"/>
      <c r="KI326" s="16"/>
      <c r="KJ326" s="16"/>
      <c r="KK326" s="16"/>
      <c r="KL326" s="16"/>
      <c r="KM326" s="16"/>
      <c r="KN326" s="16"/>
      <c r="KO326" s="16"/>
      <c r="KP326" s="16"/>
      <c r="KQ326" s="16"/>
      <c r="KR326" s="16"/>
      <c r="KS326" s="16"/>
      <c r="KT326" s="16"/>
      <c r="KU326" s="16"/>
      <c r="KV326" s="16"/>
      <c r="KW326" s="16"/>
      <c r="KX326" s="16"/>
      <c r="KY326" s="16"/>
      <c r="KZ326" s="16"/>
      <c r="LA326" s="16"/>
      <c r="LB326" s="16"/>
      <c r="LC326" s="16"/>
      <c r="LD326" s="16"/>
      <c r="LE326" s="150"/>
      <c r="LF326" s="150">
        <v>0</v>
      </c>
      <c r="LG326" s="152" t="e">
        <v>#DIV/0!</v>
      </c>
      <c r="LH326" s="16"/>
      <c r="LI326" s="16"/>
      <c r="LJ326" s="16"/>
      <c r="LK326" s="16"/>
      <c r="LL326" s="16"/>
      <c r="LM326" s="16"/>
      <c r="LN326" s="16"/>
      <c r="LO326" s="16"/>
      <c r="LP326" s="16"/>
      <c r="LQ326" s="16"/>
      <c r="LR326" s="16"/>
      <c r="LS326" s="16"/>
      <c r="LT326" s="16"/>
      <c r="LU326" s="16"/>
      <c r="LV326" s="16"/>
      <c r="LW326" s="16"/>
      <c r="LX326" s="16"/>
      <c r="LY326" s="16"/>
      <c r="LZ326" s="16"/>
      <c r="MA326" s="16"/>
      <c r="MB326" s="16"/>
      <c r="MC326" s="16"/>
      <c r="MD326" s="16"/>
      <c r="ME326" s="16"/>
      <c r="MF326" s="16"/>
      <c r="MG326" s="16"/>
      <c r="MH326" s="16"/>
      <c r="MI326" s="16"/>
      <c r="MJ326" s="16"/>
      <c r="MK326" s="16"/>
      <c r="ML326" s="16"/>
    </row>
    <row r="327" spans="1:350" ht="13.9" hidden="1" customHeight="1" outlineLevel="3" x14ac:dyDescent="0.2">
      <c r="A327" s="227"/>
      <c r="B327" s="247"/>
      <c r="C327" s="215"/>
      <c r="D327" s="217"/>
      <c r="E327" s="176"/>
      <c r="F327" s="176"/>
      <c r="G327" s="176"/>
      <c r="H327" s="171"/>
      <c r="I327" s="171"/>
      <c r="J327" s="213"/>
      <c r="K327" s="213"/>
      <c r="L327" s="173"/>
      <c r="M327" s="173"/>
      <c r="N327" s="184"/>
      <c r="O327" s="157"/>
      <c r="P327" s="17" t="s">
        <v>26</v>
      </c>
      <c r="Q327" s="151"/>
      <c r="R327" s="151"/>
      <c r="S327" s="153"/>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151"/>
      <c r="AY327" s="151"/>
      <c r="AZ327" s="153"/>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151"/>
      <c r="CG327" s="151"/>
      <c r="CH327" s="153"/>
      <c r="CI327" s="141"/>
      <c r="CJ327" s="141"/>
      <c r="CK327" s="141"/>
      <c r="CL327" s="141"/>
      <c r="CM327" s="141"/>
      <c r="CN327" s="141"/>
      <c r="CO327" s="141"/>
      <c r="CP327" s="141"/>
      <c r="CQ327" s="141"/>
      <c r="CR327" s="141"/>
      <c r="CS327" s="141"/>
      <c r="CT327" s="141"/>
      <c r="CU327" s="141"/>
      <c r="CV327" s="141"/>
      <c r="CW327" s="141"/>
      <c r="CX327" s="141"/>
      <c r="CY327" s="141"/>
      <c r="CZ327" s="141"/>
      <c r="DA327" s="141"/>
      <c r="DB327" s="141"/>
      <c r="DC327" s="141"/>
      <c r="DD327" s="141"/>
      <c r="DE327" s="141"/>
      <c r="DF327" s="141"/>
      <c r="DG327" s="141"/>
      <c r="DH327" s="141"/>
      <c r="DI327" s="141"/>
      <c r="DJ327" s="141"/>
      <c r="DK327" s="141"/>
      <c r="DL327" s="141"/>
      <c r="DM327" s="141"/>
      <c r="DN327" s="151"/>
      <c r="DO327" s="151"/>
      <c r="DP327" s="153"/>
      <c r="DQ327" s="24"/>
      <c r="DR327" s="24"/>
      <c r="DS327" s="24"/>
      <c r="DT327" s="24"/>
      <c r="DU327" s="24"/>
      <c r="DV327" s="24"/>
      <c r="DW327" s="24"/>
      <c r="DX327" s="24"/>
      <c r="DY327" s="24"/>
      <c r="DZ327" s="24"/>
      <c r="EA327" s="24"/>
      <c r="EB327" s="24"/>
      <c r="EC327" s="24"/>
      <c r="ED327" s="24"/>
      <c r="EE327" s="24"/>
      <c r="EF327" s="24"/>
      <c r="EG327" s="24"/>
      <c r="EH327" s="24"/>
      <c r="EI327" s="24"/>
      <c r="EJ327" s="24"/>
      <c r="EK327" s="24"/>
      <c r="EL327" s="24"/>
      <c r="EM327" s="24"/>
      <c r="EN327" s="24"/>
      <c r="EO327" s="24"/>
      <c r="EP327" s="24"/>
      <c r="EQ327" s="24"/>
      <c r="ER327" s="24"/>
      <c r="ES327" s="151"/>
      <c r="ET327" s="151"/>
      <c r="EU327" s="153"/>
      <c r="EV327" s="24"/>
      <c r="EW327" s="125"/>
      <c r="EX327" s="24"/>
      <c r="EY327" s="24"/>
      <c r="EZ327" s="24"/>
      <c r="FA327" s="24"/>
      <c r="FB327" s="24"/>
      <c r="FC327" s="24"/>
      <c r="FD327" s="24"/>
      <c r="FE327" s="24"/>
      <c r="FF327" s="24"/>
      <c r="FG327" s="24"/>
      <c r="FH327" s="24"/>
      <c r="FI327" s="24"/>
      <c r="FJ327" s="24"/>
      <c r="FK327" s="24"/>
      <c r="FL327" s="24"/>
      <c r="FM327" s="24"/>
      <c r="FN327" s="24"/>
      <c r="FO327" s="24"/>
      <c r="FP327" s="24"/>
      <c r="FQ327" s="24"/>
      <c r="FR327" s="24"/>
      <c r="FS327" s="24"/>
      <c r="FT327" s="24"/>
      <c r="FU327" s="24"/>
      <c r="FV327" s="24"/>
      <c r="FW327" s="24"/>
      <c r="FX327" s="24"/>
      <c r="FY327" s="24"/>
      <c r="FZ327" s="24"/>
      <c r="GA327" s="151"/>
      <c r="GB327" s="151"/>
      <c r="GC327" s="153"/>
      <c r="GD327" s="24"/>
      <c r="GE327" s="24"/>
      <c r="GF327" s="24"/>
      <c r="GG327" s="24"/>
      <c r="GH327" s="24"/>
      <c r="GI327" s="24"/>
      <c r="GJ327" s="24"/>
      <c r="GK327" s="24"/>
      <c r="GL327" s="24"/>
      <c r="GM327" s="24"/>
      <c r="GN327" s="24"/>
      <c r="GO327" s="24"/>
      <c r="GP327" s="24"/>
      <c r="GQ327" s="24"/>
      <c r="GR327" s="76">
        <v>0.8</v>
      </c>
      <c r="GS327" s="76">
        <v>1.5</v>
      </c>
      <c r="GT327" s="24"/>
      <c r="GU327" s="76">
        <v>4.5</v>
      </c>
      <c r="GV327" s="76">
        <v>5.8</v>
      </c>
      <c r="GW327" s="76">
        <v>0.5</v>
      </c>
      <c r="GX327" s="24"/>
      <c r="GY327" s="24"/>
      <c r="GZ327" s="24"/>
      <c r="HA327" s="24"/>
      <c r="HB327" s="24"/>
      <c r="HC327" s="24"/>
      <c r="HD327" s="24"/>
      <c r="HE327" s="24"/>
      <c r="HF327" s="24"/>
      <c r="HG327" s="24"/>
      <c r="HH327" s="151"/>
      <c r="HI327" s="151"/>
      <c r="HJ327" s="153"/>
      <c r="HK327" s="24"/>
      <c r="HL327" s="24"/>
      <c r="HM327" s="24"/>
      <c r="HN327" s="24"/>
      <c r="HO327" s="24"/>
      <c r="HP327" s="24"/>
      <c r="HQ327" s="24"/>
      <c r="HR327" s="24"/>
      <c r="HS327" s="24"/>
      <c r="HT327" s="24"/>
      <c r="HU327" s="24"/>
      <c r="HV327" s="24"/>
      <c r="HW327" s="24"/>
      <c r="HX327" s="24"/>
      <c r="HY327" s="24"/>
      <c r="HZ327" s="24"/>
      <c r="IA327" s="24"/>
      <c r="IB327" s="24"/>
      <c r="IC327" s="24"/>
      <c r="ID327" s="24"/>
      <c r="IE327" s="24"/>
      <c r="IF327" s="24"/>
      <c r="IG327" s="24"/>
      <c r="IH327" s="24"/>
      <c r="II327" s="24"/>
      <c r="IJ327" s="24"/>
      <c r="IK327" s="24"/>
      <c r="IL327" s="24"/>
      <c r="IM327" s="24"/>
      <c r="IN327" s="24"/>
      <c r="IO327" s="24"/>
      <c r="IP327" s="151"/>
      <c r="IQ327" s="151"/>
      <c r="IR327" s="153"/>
      <c r="IS327" s="24"/>
      <c r="IT327" s="24"/>
      <c r="IU327" s="24"/>
      <c r="IV327" s="24"/>
      <c r="IW327" s="24"/>
      <c r="IX327" s="24"/>
      <c r="IY327" s="24"/>
      <c r="IZ327" s="24"/>
      <c r="JA327" s="24"/>
      <c r="JB327" s="24"/>
      <c r="JC327" s="24"/>
      <c r="JD327" s="24"/>
      <c r="JE327" s="24"/>
      <c r="JF327" s="24"/>
      <c r="JG327" s="24"/>
      <c r="JH327" s="24"/>
      <c r="JI327" s="24"/>
      <c r="JJ327" s="24"/>
      <c r="JK327" s="24"/>
      <c r="JL327" s="24"/>
      <c r="JM327" s="24"/>
      <c r="JN327" s="24"/>
      <c r="JO327" s="24"/>
      <c r="JP327" s="24"/>
      <c r="JQ327" s="24"/>
      <c r="JR327" s="24"/>
      <c r="JS327" s="24"/>
      <c r="JT327" s="24"/>
      <c r="JU327" s="25"/>
      <c r="JV327" s="24"/>
      <c r="JW327" s="151"/>
      <c r="JX327" s="151"/>
      <c r="JY327" s="153"/>
      <c r="JZ327" s="24"/>
      <c r="KA327" s="24"/>
      <c r="KB327" s="24"/>
      <c r="KC327" s="24"/>
      <c r="KD327" s="24"/>
      <c r="KE327" s="24"/>
      <c r="KF327" s="24"/>
      <c r="KG327" s="24"/>
      <c r="KH327" s="24"/>
      <c r="KI327" s="24"/>
      <c r="KJ327" s="24"/>
      <c r="KK327" s="24"/>
      <c r="KL327" s="24"/>
      <c r="KM327" s="24"/>
      <c r="KN327" s="24"/>
      <c r="KO327" s="24"/>
      <c r="KP327" s="24"/>
      <c r="KQ327" s="24"/>
      <c r="KR327" s="24"/>
      <c r="KS327" s="24"/>
      <c r="KT327" s="24"/>
      <c r="KU327" s="24"/>
      <c r="KV327" s="24"/>
      <c r="KW327" s="24"/>
      <c r="KX327" s="24"/>
      <c r="KY327" s="24"/>
      <c r="KZ327" s="24"/>
      <c r="LA327" s="24"/>
      <c r="LB327" s="24"/>
      <c r="LC327" s="24"/>
      <c r="LD327" s="24"/>
      <c r="LE327" s="151"/>
      <c r="LF327" s="151"/>
      <c r="LG327" s="153"/>
      <c r="LH327" s="24"/>
      <c r="LI327" s="24"/>
      <c r="LJ327" s="24"/>
      <c r="LK327" s="24"/>
      <c r="LL327" s="24"/>
      <c r="LM327" s="24"/>
      <c r="LN327" s="24"/>
      <c r="LO327" s="24"/>
      <c r="LP327" s="24"/>
      <c r="LQ327" s="24"/>
      <c r="LR327" s="24"/>
      <c r="LS327" s="24"/>
      <c r="LT327" s="24"/>
      <c r="LU327" s="24"/>
      <c r="LV327" s="24"/>
      <c r="LW327" s="24"/>
      <c r="LX327" s="24"/>
      <c r="LY327" s="24"/>
      <c r="LZ327" s="24"/>
      <c r="MA327" s="24"/>
      <c r="MB327" s="24"/>
      <c r="MC327" s="24"/>
      <c r="MD327" s="24"/>
      <c r="ME327" s="24"/>
      <c r="MF327" s="24"/>
      <c r="MG327" s="24"/>
      <c r="MH327" s="24"/>
      <c r="MI327" s="24"/>
      <c r="MJ327" s="24"/>
      <c r="MK327" s="24"/>
      <c r="ML327" s="24"/>
    </row>
    <row r="328" spans="1:350" ht="13.9" hidden="1" customHeight="1" outlineLevel="3" x14ac:dyDescent="0.2">
      <c r="A328" s="226" t="s">
        <v>231</v>
      </c>
      <c r="B328" s="246" t="s">
        <v>1121</v>
      </c>
      <c r="C328" s="214" t="s">
        <v>59</v>
      </c>
      <c r="D328" s="216">
        <v>16</v>
      </c>
      <c r="E328" s="175"/>
      <c r="F328" s="175">
        <f>D328-E328</f>
        <v>16</v>
      </c>
      <c r="G328" s="175" t="s">
        <v>898</v>
      </c>
      <c r="H328" s="170" t="s">
        <v>907</v>
      </c>
      <c r="I328" s="170" t="s">
        <v>958</v>
      </c>
      <c r="J328" s="212">
        <f ca="1">E328+Q328+AX328+CF328+DN328+ES328+GA328+HH328+IP328+JW328+LE328</f>
        <v>16</v>
      </c>
      <c r="K328" s="212">
        <f>E328+R328+AY328+CG328+DO328+ET328+GB328+HI328+IQ328+JX328+LF328</f>
        <v>16</v>
      </c>
      <c r="L328" s="172">
        <f ca="1">K328/J328</f>
        <v>1</v>
      </c>
      <c r="M328" s="172">
        <f>K328/D328</f>
        <v>1</v>
      </c>
      <c r="N328" s="183">
        <f ca="1">SUMIF($EV$8:$FZ$9,$O$5,$EV329:$FZ329)-SUMIF($EV$8:$FZ$9,$Q$5,$EV329:$FZ329)</f>
        <v>0</v>
      </c>
      <c r="O328" s="156"/>
      <c r="P328" s="16" t="s">
        <v>25</v>
      </c>
      <c r="Q328" s="150">
        <v>0</v>
      </c>
      <c r="R328" s="150">
        <v>0</v>
      </c>
      <c r="S328" s="152" t="e">
        <v>#DIV/0!</v>
      </c>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50">
        <f t="shared" ca="1" si="758"/>
        <v>0</v>
      </c>
      <c r="AY328" s="150">
        <f>SUM(BA329:CE329)</f>
        <v>0</v>
      </c>
      <c r="AZ328" s="152" t="e">
        <f ca="1">AY328/AX328</f>
        <v>#DIV/0!</v>
      </c>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50">
        <f t="shared" ref="CF328" si="857">SUM(CI328:DM328)</f>
        <v>0</v>
      </c>
      <c r="CG328" s="150">
        <f>SUM(CI329:DM329)</f>
        <v>0</v>
      </c>
      <c r="CH328" s="152" t="e">
        <f>CG328/CF328</f>
        <v>#DIV/0!</v>
      </c>
      <c r="CI328" s="129"/>
      <c r="CJ328" s="129"/>
      <c r="CK328" s="129"/>
      <c r="CL328" s="129"/>
      <c r="CM328" s="129"/>
      <c r="CN328" s="129"/>
      <c r="CO328" s="129"/>
      <c r="CP328" s="129"/>
      <c r="CQ328" s="129"/>
      <c r="CR328" s="129"/>
      <c r="CS328" s="129"/>
      <c r="CT328" s="129"/>
      <c r="CU328" s="129"/>
      <c r="CV328" s="129"/>
      <c r="CW328" s="129"/>
      <c r="CX328" s="129"/>
      <c r="CY328" s="129"/>
      <c r="CZ328" s="129"/>
      <c r="DA328" s="129"/>
      <c r="DB328" s="129"/>
      <c r="DC328" s="129"/>
      <c r="DD328" s="129"/>
      <c r="DE328" s="129"/>
      <c r="DF328" s="129"/>
      <c r="DG328" s="129"/>
      <c r="DH328" s="129"/>
      <c r="DI328" s="129"/>
      <c r="DJ328" s="129"/>
      <c r="DK328" s="129"/>
      <c r="DL328" s="129"/>
      <c r="DM328" s="129"/>
      <c r="DN328" s="150">
        <f t="shared" ref="DN328" si="858">SUM(DQ328:ER328)</f>
        <v>16</v>
      </c>
      <c r="DO328" s="150">
        <f>SUM(DQ329:ER329)</f>
        <v>0</v>
      </c>
      <c r="DP328" s="152">
        <f t="shared" si="754"/>
        <v>0</v>
      </c>
      <c r="DQ328" s="16"/>
      <c r="DR328" s="16"/>
      <c r="DS328" s="16"/>
      <c r="DT328" s="16"/>
      <c r="DU328" s="16"/>
      <c r="DV328" s="16"/>
      <c r="DW328" s="16"/>
      <c r="DX328" s="16"/>
      <c r="DY328" s="16"/>
      <c r="DZ328" s="16"/>
      <c r="EA328" s="16"/>
      <c r="EB328" s="16"/>
      <c r="EC328" s="16"/>
      <c r="ED328" s="16"/>
      <c r="EE328" s="16"/>
      <c r="EF328" s="16"/>
      <c r="EG328" s="16"/>
      <c r="EH328" s="16"/>
      <c r="EI328" s="16"/>
      <c r="EJ328" s="16"/>
      <c r="EK328" s="16"/>
      <c r="EL328" s="16"/>
      <c r="EM328" s="16"/>
      <c r="EN328" s="16"/>
      <c r="EO328" s="16">
        <v>4</v>
      </c>
      <c r="EP328" s="16">
        <v>4</v>
      </c>
      <c r="EQ328" s="16">
        <v>4</v>
      </c>
      <c r="ER328" s="16">
        <v>4</v>
      </c>
      <c r="ES328" s="150">
        <f t="shared" ca="1" si="766"/>
        <v>0</v>
      </c>
      <c r="ET328" s="150">
        <f t="shared" si="792"/>
        <v>0</v>
      </c>
      <c r="EU328" s="152" t="e">
        <f t="shared" ca="1" si="793"/>
        <v>#DIV/0!</v>
      </c>
      <c r="EV328" s="16"/>
      <c r="EW328" s="67"/>
      <c r="EX328" s="16"/>
      <c r="EY328" s="16"/>
      <c r="EZ328" s="16"/>
      <c r="FA328" s="16"/>
      <c r="FB328" s="16"/>
      <c r="FC328" s="16"/>
      <c r="FD328" s="16"/>
      <c r="FE328" s="16"/>
      <c r="FF328" s="16"/>
      <c r="FG328" s="16"/>
      <c r="FH328" s="16"/>
      <c r="FI328" s="16"/>
      <c r="FJ328" s="16"/>
      <c r="FK328" s="16"/>
      <c r="FL328" s="16"/>
      <c r="FM328" s="16"/>
      <c r="FN328" s="16"/>
      <c r="FO328" s="16"/>
      <c r="FP328" s="16"/>
      <c r="FQ328" s="16"/>
      <c r="FR328" s="16"/>
      <c r="FS328" s="16"/>
      <c r="FT328" s="16"/>
      <c r="FU328" s="16"/>
      <c r="FV328" s="16"/>
      <c r="FW328" s="16"/>
      <c r="FX328" s="16"/>
      <c r="FY328" s="16"/>
      <c r="FZ328" s="16"/>
      <c r="GA328" s="150">
        <f t="shared" ref="GA328" ca="1" si="859">SUMIF($GD$8:$HG$9,$O$5,GD328:HG328)</f>
        <v>0</v>
      </c>
      <c r="GB328" s="150">
        <f t="shared" ref="GB328" si="860">SUM(GD329:HG329)</f>
        <v>16</v>
      </c>
      <c r="GC328" s="152" t="e">
        <f t="shared" ref="GC328" ca="1" si="861">GB328/GA328</f>
        <v>#DIV/0!</v>
      </c>
      <c r="GD328" s="16"/>
      <c r="GE328" s="16"/>
      <c r="GF328" s="16"/>
      <c r="GG328" s="16"/>
      <c r="GH328" s="16"/>
      <c r="GI328" s="16"/>
      <c r="GJ328" s="16"/>
      <c r="GK328" s="16"/>
      <c r="GL328" s="16"/>
      <c r="GM328" s="16"/>
      <c r="GN328" s="16"/>
      <c r="GO328" s="16"/>
      <c r="GP328" s="16"/>
      <c r="GQ328" s="16"/>
      <c r="GR328" s="16"/>
      <c r="GS328" s="16"/>
      <c r="GT328" s="16"/>
      <c r="GU328" s="16"/>
      <c r="GV328" s="16"/>
      <c r="GW328" s="16"/>
      <c r="GX328" s="16"/>
      <c r="GY328" s="16"/>
      <c r="GZ328" s="16"/>
      <c r="HA328" s="16"/>
      <c r="HB328" s="16"/>
      <c r="HC328" s="16"/>
      <c r="HD328" s="16"/>
      <c r="HE328" s="16"/>
      <c r="HF328" s="16"/>
      <c r="HG328" s="16"/>
      <c r="HH328" s="150"/>
      <c r="HI328" s="150">
        <v>0</v>
      </c>
      <c r="HJ328" s="152" t="e">
        <v>#DIV/0!</v>
      </c>
      <c r="HK328" s="16"/>
      <c r="HL328" s="16"/>
      <c r="HM328" s="16"/>
      <c r="HN328" s="16"/>
      <c r="HO328" s="16"/>
      <c r="HP328" s="16"/>
      <c r="HQ328" s="16"/>
      <c r="HR328" s="16"/>
      <c r="HS328" s="16"/>
      <c r="HT328" s="16"/>
      <c r="HU328" s="16"/>
      <c r="HV328" s="16"/>
      <c r="HW328" s="16"/>
      <c r="HX328" s="16"/>
      <c r="HY328" s="16"/>
      <c r="HZ328" s="16"/>
      <c r="IA328" s="16"/>
      <c r="IB328" s="16"/>
      <c r="IC328" s="16"/>
      <c r="ID328" s="16"/>
      <c r="IE328" s="16"/>
      <c r="IF328" s="16"/>
      <c r="IG328" s="16"/>
      <c r="IH328" s="16"/>
      <c r="II328" s="16"/>
      <c r="IJ328" s="16"/>
      <c r="IK328" s="16"/>
      <c r="IL328" s="16"/>
      <c r="IM328" s="16"/>
      <c r="IN328" s="16"/>
      <c r="IO328" s="16"/>
      <c r="IP328" s="150"/>
      <c r="IQ328" s="150">
        <v>0</v>
      </c>
      <c r="IR328" s="152" t="e">
        <v>#DIV/0!</v>
      </c>
      <c r="IS328" s="16"/>
      <c r="IT328" s="16"/>
      <c r="IU328" s="16"/>
      <c r="IV328" s="16"/>
      <c r="IW328" s="16"/>
      <c r="IX328" s="16"/>
      <c r="IY328" s="16"/>
      <c r="IZ328" s="16"/>
      <c r="JA328" s="16"/>
      <c r="JB328" s="16"/>
      <c r="JC328" s="16"/>
      <c r="JD328" s="16"/>
      <c r="JE328" s="16"/>
      <c r="JF328" s="16"/>
      <c r="JG328" s="16"/>
      <c r="JH328" s="16"/>
      <c r="JI328" s="16"/>
      <c r="JJ328" s="16"/>
      <c r="JK328" s="16"/>
      <c r="JL328" s="16"/>
      <c r="JM328" s="16"/>
      <c r="JN328" s="16"/>
      <c r="JO328" s="16"/>
      <c r="JP328" s="16"/>
      <c r="JQ328" s="16"/>
      <c r="JR328" s="16"/>
      <c r="JS328" s="16"/>
      <c r="JT328" s="16"/>
      <c r="JU328" s="23"/>
      <c r="JV328" s="16"/>
      <c r="JW328" s="150"/>
      <c r="JX328" s="150">
        <v>0</v>
      </c>
      <c r="JY328" s="152" t="e">
        <v>#DIV/0!</v>
      </c>
      <c r="JZ328" s="16"/>
      <c r="KA328" s="16"/>
      <c r="KB328" s="16"/>
      <c r="KC328" s="16"/>
      <c r="KD328" s="16"/>
      <c r="KE328" s="16"/>
      <c r="KF328" s="16"/>
      <c r="KG328" s="16"/>
      <c r="KH328" s="16"/>
      <c r="KI328" s="16"/>
      <c r="KJ328" s="16"/>
      <c r="KK328" s="16"/>
      <c r="KL328" s="16"/>
      <c r="KM328" s="16"/>
      <c r="KN328" s="16"/>
      <c r="KO328" s="16"/>
      <c r="KP328" s="16"/>
      <c r="KQ328" s="16"/>
      <c r="KR328" s="16"/>
      <c r="KS328" s="16"/>
      <c r="KT328" s="16"/>
      <c r="KU328" s="16"/>
      <c r="KV328" s="16"/>
      <c r="KW328" s="16"/>
      <c r="KX328" s="16"/>
      <c r="KY328" s="16"/>
      <c r="KZ328" s="16"/>
      <c r="LA328" s="16"/>
      <c r="LB328" s="16"/>
      <c r="LC328" s="16"/>
      <c r="LD328" s="16"/>
      <c r="LE328" s="150"/>
      <c r="LF328" s="150">
        <v>0</v>
      </c>
      <c r="LG328" s="152" t="e">
        <v>#DIV/0!</v>
      </c>
      <c r="LH328" s="16"/>
      <c r="LI328" s="16"/>
      <c r="LJ328" s="16"/>
      <c r="LK328" s="16"/>
      <c r="LL328" s="16"/>
      <c r="LM328" s="16"/>
      <c r="LN328" s="16"/>
      <c r="LO328" s="16"/>
      <c r="LP328" s="16"/>
      <c r="LQ328" s="16"/>
      <c r="LR328" s="16"/>
      <c r="LS328" s="16"/>
      <c r="LT328" s="16"/>
      <c r="LU328" s="16"/>
      <c r="LV328" s="16"/>
      <c r="LW328" s="16"/>
      <c r="LX328" s="16"/>
      <c r="LY328" s="16"/>
      <c r="LZ328" s="16"/>
      <c r="MA328" s="16"/>
      <c r="MB328" s="16"/>
      <c r="MC328" s="16"/>
      <c r="MD328" s="16"/>
      <c r="ME328" s="16"/>
      <c r="MF328" s="16"/>
      <c r="MG328" s="16"/>
      <c r="MH328" s="16"/>
      <c r="MI328" s="16"/>
      <c r="MJ328" s="16"/>
      <c r="MK328" s="16"/>
      <c r="ML328" s="16"/>
    </row>
    <row r="329" spans="1:350" ht="13.9" hidden="1" customHeight="1" outlineLevel="3" x14ac:dyDescent="0.2">
      <c r="A329" s="227"/>
      <c r="B329" s="247"/>
      <c r="C329" s="215"/>
      <c r="D329" s="217"/>
      <c r="E329" s="176"/>
      <c r="F329" s="176"/>
      <c r="G329" s="176"/>
      <c r="H329" s="171"/>
      <c r="I329" s="171"/>
      <c r="J329" s="213"/>
      <c r="K329" s="213"/>
      <c r="L329" s="173"/>
      <c r="M329" s="173"/>
      <c r="N329" s="184"/>
      <c r="O329" s="157"/>
      <c r="P329" s="17" t="s">
        <v>26</v>
      </c>
      <c r="Q329" s="151"/>
      <c r="R329" s="151"/>
      <c r="S329" s="153"/>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151"/>
      <c r="AY329" s="151"/>
      <c r="AZ329" s="153"/>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151"/>
      <c r="CG329" s="151"/>
      <c r="CH329" s="153"/>
      <c r="CI329" s="141"/>
      <c r="CJ329" s="141"/>
      <c r="CK329" s="141"/>
      <c r="CL329" s="141"/>
      <c r="CM329" s="141"/>
      <c r="CN329" s="141"/>
      <c r="CO329" s="141"/>
      <c r="CP329" s="141"/>
      <c r="CQ329" s="141"/>
      <c r="CR329" s="141"/>
      <c r="CS329" s="141"/>
      <c r="CT329" s="141"/>
      <c r="CU329" s="141"/>
      <c r="CV329" s="141"/>
      <c r="CW329" s="141"/>
      <c r="CX329" s="141"/>
      <c r="CY329" s="141"/>
      <c r="CZ329" s="141"/>
      <c r="DA329" s="141"/>
      <c r="DB329" s="141"/>
      <c r="DC329" s="141"/>
      <c r="DD329" s="141"/>
      <c r="DE329" s="141"/>
      <c r="DF329" s="141"/>
      <c r="DG329" s="141"/>
      <c r="DH329" s="141"/>
      <c r="DI329" s="141"/>
      <c r="DJ329" s="141"/>
      <c r="DK329" s="141"/>
      <c r="DL329" s="141"/>
      <c r="DM329" s="141"/>
      <c r="DN329" s="151"/>
      <c r="DO329" s="151"/>
      <c r="DP329" s="153"/>
      <c r="DQ329" s="24"/>
      <c r="DR329" s="24"/>
      <c r="DS329" s="24"/>
      <c r="DT329" s="24"/>
      <c r="DU329" s="24"/>
      <c r="DV329" s="24"/>
      <c r="DW329" s="24"/>
      <c r="DX329" s="24"/>
      <c r="DY329" s="24"/>
      <c r="DZ329" s="24"/>
      <c r="EA329" s="24"/>
      <c r="EB329" s="24"/>
      <c r="EC329" s="24"/>
      <c r="ED329" s="24"/>
      <c r="EE329" s="24"/>
      <c r="EF329" s="24"/>
      <c r="EG329" s="24"/>
      <c r="EH329" s="24"/>
      <c r="EI329" s="24"/>
      <c r="EJ329" s="24"/>
      <c r="EK329" s="24"/>
      <c r="EL329" s="24"/>
      <c r="EM329" s="24"/>
      <c r="EN329" s="24"/>
      <c r="EO329" s="24"/>
      <c r="EP329" s="24"/>
      <c r="EQ329" s="24"/>
      <c r="ER329" s="24"/>
      <c r="ES329" s="151"/>
      <c r="ET329" s="151"/>
      <c r="EU329" s="153"/>
      <c r="EV329" s="24"/>
      <c r="EW329" s="125"/>
      <c r="EX329" s="24"/>
      <c r="EY329" s="24"/>
      <c r="EZ329" s="24"/>
      <c r="FA329" s="24"/>
      <c r="FB329" s="24"/>
      <c r="FC329" s="24"/>
      <c r="FD329" s="24"/>
      <c r="FE329" s="24"/>
      <c r="FF329" s="24"/>
      <c r="FG329" s="24"/>
      <c r="FH329" s="24"/>
      <c r="FI329" s="24"/>
      <c r="FJ329" s="24"/>
      <c r="FK329" s="24"/>
      <c r="FL329" s="24"/>
      <c r="FM329" s="24"/>
      <c r="FN329" s="24"/>
      <c r="FO329" s="24"/>
      <c r="FP329" s="24"/>
      <c r="FQ329" s="24"/>
      <c r="FR329" s="24"/>
      <c r="FS329" s="24"/>
      <c r="FT329" s="24"/>
      <c r="FU329" s="24"/>
      <c r="FV329" s="24"/>
      <c r="FW329" s="24"/>
      <c r="FX329" s="24"/>
      <c r="FY329" s="24"/>
      <c r="FZ329" s="24"/>
      <c r="GA329" s="151"/>
      <c r="GB329" s="151"/>
      <c r="GC329" s="153"/>
      <c r="GD329" s="24"/>
      <c r="GE329" s="24"/>
      <c r="GF329" s="24"/>
      <c r="GG329" s="24"/>
      <c r="GH329" s="24"/>
      <c r="GI329" s="24"/>
      <c r="GJ329" s="24"/>
      <c r="GK329" s="24"/>
      <c r="GL329" s="24"/>
      <c r="GM329" s="24"/>
      <c r="GN329" s="24"/>
      <c r="GO329" s="24"/>
      <c r="GP329" s="24"/>
      <c r="GQ329" s="24"/>
      <c r="GR329" s="24"/>
      <c r="GS329" s="24">
        <v>8</v>
      </c>
      <c r="GT329" s="24"/>
      <c r="GU329" s="24">
        <v>6</v>
      </c>
      <c r="GV329" s="24">
        <v>1</v>
      </c>
      <c r="GW329" s="24">
        <v>1</v>
      </c>
      <c r="GX329" s="24"/>
      <c r="GY329" s="24"/>
      <c r="GZ329" s="24"/>
      <c r="HA329" s="24"/>
      <c r="HB329" s="24"/>
      <c r="HC329" s="24"/>
      <c r="HD329" s="24"/>
      <c r="HE329" s="24"/>
      <c r="HF329" s="24"/>
      <c r="HG329" s="24"/>
      <c r="HH329" s="151"/>
      <c r="HI329" s="151"/>
      <c r="HJ329" s="153"/>
      <c r="HK329" s="24"/>
      <c r="HL329" s="24"/>
      <c r="HM329" s="24"/>
      <c r="HN329" s="24"/>
      <c r="HO329" s="24"/>
      <c r="HP329" s="24"/>
      <c r="HQ329" s="24"/>
      <c r="HR329" s="24"/>
      <c r="HS329" s="24"/>
      <c r="HT329" s="24"/>
      <c r="HU329" s="24"/>
      <c r="HV329" s="24"/>
      <c r="HW329" s="24"/>
      <c r="HX329" s="24"/>
      <c r="HY329" s="24"/>
      <c r="HZ329" s="24"/>
      <c r="IA329" s="24"/>
      <c r="IB329" s="24"/>
      <c r="IC329" s="24"/>
      <c r="ID329" s="24"/>
      <c r="IE329" s="24"/>
      <c r="IF329" s="24"/>
      <c r="IG329" s="24"/>
      <c r="IH329" s="24"/>
      <c r="II329" s="24"/>
      <c r="IJ329" s="24"/>
      <c r="IK329" s="24"/>
      <c r="IL329" s="24"/>
      <c r="IM329" s="24"/>
      <c r="IN329" s="24"/>
      <c r="IO329" s="24"/>
      <c r="IP329" s="151"/>
      <c r="IQ329" s="151"/>
      <c r="IR329" s="153"/>
      <c r="IS329" s="24"/>
      <c r="IT329" s="24"/>
      <c r="IU329" s="24"/>
      <c r="IV329" s="24"/>
      <c r="IW329" s="24"/>
      <c r="IX329" s="24"/>
      <c r="IY329" s="24"/>
      <c r="IZ329" s="24"/>
      <c r="JA329" s="24"/>
      <c r="JB329" s="24"/>
      <c r="JC329" s="24"/>
      <c r="JD329" s="24"/>
      <c r="JE329" s="24"/>
      <c r="JF329" s="24"/>
      <c r="JG329" s="24"/>
      <c r="JH329" s="24"/>
      <c r="JI329" s="24"/>
      <c r="JJ329" s="24"/>
      <c r="JK329" s="24"/>
      <c r="JL329" s="24"/>
      <c r="JM329" s="24"/>
      <c r="JN329" s="24"/>
      <c r="JO329" s="24"/>
      <c r="JP329" s="24"/>
      <c r="JQ329" s="24"/>
      <c r="JR329" s="24"/>
      <c r="JS329" s="24"/>
      <c r="JT329" s="24"/>
      <c r="JU329" s="25"/>
      <c r="JV329" s="24"/>
      <c r="JW329" s="151"/>
      <c r="JX329" s="151"/>
      <c r="JY329" s="153"/>
      <c r="JZ329" s="24"/>
      <c r="KA329" s="24"/>
      <c r="KB329" s="24"/>
      <c r="KC329" s="24"/>
      <c r="KD329" s="24"/>
      <c r="KE329" s="24"/>
      <c r="KF329" s="24"/>
      <c r="KG329" s="24"/>
      <c r="KH329" s="24"/>
      <c r="KI329" s="24"/>
      <c r="KJ329" s="24"/>
      <c r="KK329" s="24"/>
      <c r="KL329" s="24"/>
      <c r="KM329" s="24"/>
      <c r="KN329" s="24"/>
      <c r="KO329" s="24"/>
      <c r="KP329" s="24"/>
      <c r="KQ329" s="24"/>
      <c r="KR329" s="24"/>
      <c r="KS329" s="24"/>
      <c r="KT329" s="24"/>
      <c r="KU329" s="24"/>
      <c r="KV329" s="24"/>
      <c r="KW329" s="24"/>
      <c r="KX329" s="24"/>
      <c r="KY329" s="24"/>
      <c r="KZ329" s="24"/>
      <c r="LA329" s="24"/>
      <c r="LB329" s="24"/>
      <c r="LC329" s="24"/>
      <c r="LD329" s="24"/>
      <c r="LE329" s="151"/>
      <c r="LF329" s="151"/>
      <c r="LG329" s="153"/>
      <c r="LH329" s="24"/>
      <c r="LI329" s="24"/>
      <c r="LJ329" s="24"/>
      <c r="LK329" s="24"/>
      <c r="LL329" s="24"/>
      <c r="LM329" s="24"/>
      <c r="LN329" s="24"/>
      <c r="LO329" s="24"/>
      <c r="LP329" s="24"/>
      <c r="LQ329" s="24"/>
      <c r="LR329" s="24"/>
      <c r="LS329" s="24"/>
      <c r="LT329" s="24"/>
      <c r="LU329" s="24"/>
      <c r="LV329" s="24"/>
      <c r="LW329" s="24"/>
      <c r="LX329" s="24"/>
      <c r="LY329" s="24"/>
      <c r="LZ329" s="24"/>
      <c r="MA329" s="24"/>
      <c r="MB329" s="24"/>
      <c r="MC329" s="24"/>
      <c r="MD329" s="24"/>
      <c r="ME329" s="24"/>
      <c r="MF329" s="24"/>
      <c r="MG329" s="24"/>
      <c r="MH329" s="24"/>
      <c r="MI329" s="24"/>
      <c r="MJ329" s="24"/>
      <c r="MK329" s="24"/>
      <c r="ML329" s="24"/>
    </row>
    <row r="330" spans="1:350" ht="13.9" hidden="1" customHeight="1" outlineLevel="3" x14ac:dyDescent="0.2">
      <c r="A330" s="226" t="s">
        <v>232</v>
      </c>
      <c r="B330" s="246" t="s">
        <v>1122</v>
      </c>
      <c r="C330" s="214" t="s">
        <v>37</v>
      </c>
      <c r="D330" s="216">
        <v>143</v>
      </c>
      <c r="E330" s="175"/>
      <c r="F330" s="175">
        <f>D330-E330</f>
        <v>143</v>
      </c>
      <c r="G330" s="175" t="s">
        <v>846</v>
      </c>
      <c r="H330" s="170" t="s">
        <v>1110</v>
      </c>
      <c r="I330" s="170" t="s">
        <v>850</v>
      </c>
      <c r="J330" s="212">
        <f ca="1">E330+Q330+AX330+CF330+DN330+ES330+GA330+HH330+IP330+JW330+LE330</f>
        <v>143</v>
      </c>
      <c r="K330" s="212">
        <f>E330+R330+AY330+CG330+DO330+ET330+GB330+HI330+IQ330+JX330+LF330</f>
        <v>0</v>
      </c>
      <c r="L330" s="172">
        <f ca="1">K330/J330</f>
        <v>0</v>
      </c>
      <c r="M330" s="172">
        <f>K330/D330</f>
        <v>0</v>
      </c>
      <c r="N330" s="183">
        <f ca="1">SUMIF($EV$8:$FZ$9,$O$5,$EV331:$FZ331)-SUMIF($EV$8:$FZ$9,$Q$5,$EV331:$FZ331)</f>
        <v>0</v>
      </c>
      <c r="O330" s="156"/>
      <c r="P330" s="16" t="s">
        <v>25</v>
      </c>
      <c r="Q330" s="150">
        <v>0</v>
      </c>
      <c r="R330" s="150">
        <v>0</v>
      </c>
      <c r="S330" s="152" t="e">
        <v>#DIV/0!</v>
      </c>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50">
        <f t="shared" ca="1" si="758"/>
        <v>0</v>
      </c>
      <c r="AY330" s="150">
        <f>SUM(BA331:CE331)</f>
        <v>0</v>
      </c>
      <c r="AZ330" s="152" t="e">
        <f ca="1">AY330/AX330</f>
        <v>#DIV/0!</v>
      </c>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50">
        <f t="shared" ref="CF330" si="862">SUM(CI330:DM330)</f>
        <v>0</v>
      </c>
      <c r="CG330" s="150">
        <f>SUM(CI331:DM331)</f>
        <v>0</v>
      </c>
      <c r="CH330" s="152" t="e">
        <f>CG330/CF330</f>
        <v>#DIV/0!</v>
      </c>
      <c r="CI330" s="129"/>
      <c r="CJ330" s="129"/>
      <c r="CK330" s="129"/>
      <c r="CL330" s="129"/>
      <c r="CM330" s="129"/>
      <c r="CN330" s="129"/>
      <c r="CO330" s="129"/>
      <c r="CP330" s="129"/>
      <c r="CQ330" s="129"/>
      <c r="CR330" s="129"/>
      <c r="CS330" s="129"/>
      <c r="CT330" s="129"/>
      <c r="CU330" s="129"/>
      <c r="CV330" s="129"/>
      <c r="CW330" s="129"/>
      <c r="CX330" s="129"/>
      <c r="CY330" s="129"/>
      <c r="CZ330" s="129"/>
      <c r="DA330" s="129"/>
      <c r="DB330" s="129"/>
      <c r="DC330" s="129"/>
      <c r="DD330" s="129"/>
      <c r="DE330" s="129"/>
      <c r="DF330" s="129"/>
      <c r="DG330" s="129"/>
      <c r="DH330" s="129"/>
      <c r="DI330" s="129"/>
      <c r="DJ330" s="129"/>
      <c r="DK330" s="129"/>
      <c r="DL330" s="129"/>
      <c r="DM330" s="129"/>
      <c r="DN330" s="150">
        <f t="shared" ref="DN330" si="863">SUM(DQ330:ER330)</f>
        <v>0</v>
      </c>
      <c r="DO330" s="150">
        <f>SUM(DQ331:ER331)</f>
        <v>0</v>
      </c>
      <c r="DP330" s="152" t="e">
        <f t="shared" si="754"/>
        <v>#DIV/0!</v>
      </c>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50">
        <f t="shared" ca="1" si="766"/>
        <v>143</v>
      </c>
      <c r="ET330" s="150">
        <f t="shared" si="792"/>
        <v>0</v>
      </c>
      <c r="EU330" s="152">
        <f t="shared" ca="1" si="793"/>
        <v>0</v>
      </c>
      <c r="EV330" s="16"/>
      <c r="EW330" s="67"/>
      <c r="EX330" s="16"/>
      <c r="EY330" s="16"/>
      <c r="EZ330" s="16"/>
      <c r="FA330" s="16">
        <v>24</v>
      </c>
      <c r="FB330" s="16">
        <v>24</v>
      </c>
      <c r="FC330" s="16">
        <v>24</v>
      </c>
      <c r="FD330" s="16">
        <v>24</v>
      </c>
      <c r="FE330" s="16">
        <v>24</v>
      </c>
      <c r="FF330" s="16">
        <v>23</v>
      </c>
      <c r="FG330" s="16"/>
      <c r="FH330" s="16"/>
      <c r="FI330" s="16"/>
      <c r="FJ330" s="16"/>
      <c r="FK330" s="16"/>
      <c r="FL330" s="16"/>
      <c r="FM330" s="16"/>
      <c r="FN330" s="16"/>
      <c r="FO330" s="16"/>
      <c r="FP330" s="16"/>
      <c r="FQ330" s="16"/>
      <c r="FR330" s="16"/>
      <c r="FS330" s="16"/>
      <c r="FT330" s="16"/>
      <c r="FU330" s="16"/>
      <c r="FV330" s="16"/>
      <c r="FW330" s="16"/>
      <c r="FX330" s="16"/>
      <c r="FY330" s="16"/>
      <c r="FZ330" s="16"/>
      <c r="GA330" s="150">
        <f t="shared" ref="GA330" ca="1" si="864">SUMIF($GD$8:$HG$9,$O$5,GD330:HG330)</f>
        <v>0</v>
      </c>
      <c r="GB330" s="150">
        <f t="shared" ref="GB330" si="865">SUM(GD331:HG331)</f>
        <v>0</v>
      </c>
      <c r="GC330" s="152" t="e">
        <f t="shared" ref="GC330" ca="1" si="866">GB330/GA330</f>
        <v>#DIV/0!</v>
      </c>
      <c r="GD330" s="16"/>
      <c r="GE330" s="16"/>
      <c r="GF330" s="16"/>
      <c r="GG330" s="16"/>
      <c r="GH330" s="16"/>
      <c r="GI330" s="16"/>
      <c r="GJ330" s="16"/>
      <c r="GK330" s="16"/>
      <c r="GL330" s="16"/>
      <c r="GM330" s="16"/>
      <c r="GN330" s="16"/>
      <c r="GO330" s="16"/>
      <c r="GP330" s="16"/>
      <c r="GQ330" s="16"/>
      <c r="GR330" s="16"/>
      <c r="GS330" s="16"/>
      <c r="GT330" s="16"/>
      <c r="GU330" s="16"/>
      <c r="GV330" s="16"/>
      <c r="GW330" s="16"/>
      <c r="GX330" s="16"/>
      <c r="GY330" s="16"/>
      <c r="GZ330" s="16"/>
      <c r="HA330" s="16"/>
      <c r="HB330" s="16"/>
      <c r="HC330" s="16"/>
      <c r="HD330" s="16"/>
      <c r="HE330" s="16"/>
      <c r="HF330" s="16"/>
      <c r="HG330" s="16"/>
      <c r="HH330" s="150"/>
      <c r="HI330" s="150">
        <v>0</v>
      </c>
      <c r="HJ330" s="152" t="e">
        <v>#DIV/0!</v>
      </c>
      <c r="HK330" s="16"/>
      <c r="HL330" s="16"/>
      <c r="HM330" s="16"/>
      <c r="HN330" s="16"/>
      <c r="HO330" s="16"/>
      <c r="HP330" s="16"/>
      <c r="HQ330" s="16"/>
      <c r="HR330" s="16"/>
      <c r="HS330" s="16"/>
      <c r="HT330" s="16"/>
      <c r="HU330" s="16"/>
      <c r="HV330" s="16"/>
      <c r="HW330" s="16"/>
      <c r="HX330" s="16"/>
      <c r="HY330" s="16"/>
      <c r="HZ330" s="16"/>
      <c r="IA330" s="16"/>
      <c r="IB330" s="16"/>
      <c r="IC330" s="16"/>
      <c r="ID330" s="16"/>
      <c r="IE330" s="16"/>
      <c r="IF330" s="16"/>
      <c r="IG330" s="16"/>
      <c r="IH330" s="16"/>
      <c r="II330" s="16"/>
      <c r="IJ330" s="16"/>
      <c r="IK330" s="16"/>
      <c r="IL330" s="16"/>
      <c r="IM330" s="16"/>
      <c r="IN330" s="16"/>
      <c r="IO330" s="16"/>
      <c r="IP330" s="150"/>
      <c r="IQ330" s="150">
        <v>0</v>
      </c>
      <c r="IR330" s="152" t="e">
        <v>#DIV/0!</v>
      </c>
      <c r="IS330" s="16"/>
      <c r="IT330" s="16"/>
      <c r="IU330" s="16"/>
      <c r="IV330" s="16"/>
      <c r="IW330" s="16"/>
      <c r="IX330" s="16"/>
      <c r="IY330" s="16"/>
      <c r="IZ330" s="16"/>
      <c r="JA330" s="16"/>
      <c r="JB330" s="16"/>
      <c r="JC330" s="16"/>
      <c r="JD330" s="16"/>
      <c r="JE330" s="16"/>
      <c r="JF330" s="16"/>
      <c r="JG330" s="16"/>
      <c r="JH330" s="16"/>
      <c r="JI330" s="16"/>
      <c r="JJ330" s="16"/>
      <c r="JK330" s="16"/>
      <c r="JL330" s="16"/>
      <c r="JM330" s="16"/>
      <c r="JN330" s="16"/>
      <c r="JO330" s="16"/>
      <c r="JP330" s="16"/>
      <c r="JQ330" s="16"/>
      <c r="JR330" s="16"/>
      <c r="JS330" s="16"/>
      <c r="JT330" s="16"/>
      <c r="JU330" s="23"/>
      <c r="JV330" s="16"/>
      <c r="JW330" s="150"/>
      <c r="JX330" s="150">
        <v>0</v>
      </c>
      <c r="JY330" s="152" t="e">
        <v>#DIV/0!</v>
      </c>
      <c r="JZ330" s="16"/>
      <c r="KA330" s="16"/>
      <c r="KB330" s="16"/>
      <c r="KC330" s="16"/>
      <c r="KD330" s="16"/>
      <c r="KE330" s="16"/>
      <c r="KF330" s="16"/>
      <c r="KG330" s="16"/>
      <c r="KH330" s="16"/>
      <c r="KI330" s="16"/>
      <c r="KJ330" s="16"/>
      <c r="KK330" s="16"/>
      <c r="KL330" s="16"/>
      <c r="KM330" s="16"/>
      <c r="KN330" s="16"/>
      <c r="KO330" s="16"/>
      <c r="KP330" s="16"/>
      <c r="KQ330" s="16"/>
      <c r="KR330" s="16"/>
      <c r="KS330" s="16"/>
      <c r="KT330" s="16"/>
      <c r="KU330" s="16"/>
      <c r="KV330" s="16"/>
      <c r="KW330" s="16"/>
      <c r="KX330" s="16"/>
      <c r="KY330" s="16"/>
      <c r="KZ330" s="16"/>
      <c r="LA330" s="16"/>
      <c r="LB330" s="16"/>
      <c r="LC330" s="16"/>
      <c r="LD330" s="16"/>
      <c r="LE330" s="150"/>
      <c r="LF330" s="150">
        <v>0</v>
      </c>
      <c r="LG330" s="152" t="e">
        <v>#DIV/0!</v>
      </c>
      <c r="LH330" s="16"/>
      <c r="LI330" s="16"/>
      <c r="LJ330" s="16"/>
      <c r="LK330" s="16"/>
      <c r="LL330" s="16"/>
      <c r="LM330" s="16"/>
      <c r="LN330" s="16"/>
      <c r="LO330" s="16"/>
      <c r="LP330" s="16"/>
      <c r="LQ330" s="16"/>
      <c r="LR330" s="16"/>
      <c r="LS330" s="16"/>
      <c r="LT330" s="16"/>
      <c r="LU330" s="16"/>
      <c r="LV330" s="16"/>
      <c r="LW330" s="16"/>
      <c r="LX330" s="16"/>
      <c r="LY330" s="16"/>
      <c r="LZ330" s="16"/>
      <c r="MA330" s="16"/>
      <c r="MB330" s="16"/>
      <c r="MC330" s="16"/>
      <c r="MD330" s="16"/>
      <c r="ME330" s="16"/>
      <c r="MF330" s="16"/>
      <c r="MG330" s="16"/>
      <c r="MH330" s="16"/>
      <c r="MI330" s="16"/>
      <c r="MJ330" s="16"/>
      <c r="MK330" s="16"/>
      <c r="ML330" s="16"/>
    </row>
    <row r="331" spans="1:350" ht="13.9" hidden="1" customHeight="1" outlineLevel="3" x14ac:dyDescent="0.2">
      <c r="A331" s="227"/>
      <c r="B331" s="247"/>
      <c r="C331" s="215"/>
      <c r="D331" s="217"/>
      <c r="E331" s="176"/>
      <c r="F331" s="176"/>
      <c r="G331" s="176"/>
      <c r="H331" s="171"/>
      <c r="I331" s="171"/>
      <c r="J331" s="213"/>
      <c r="K331" s="213"/>
      <c r="L331" s="173"/>
      <c r="M331" s="173"/>
      <c r="N331" s="184"/>
      <c r="O331" s="157"/>
      <c r="P331" s="17" t="s">
        <v>26</v>
      </c>
      <c r="Q331" s="151"/>
      <c r="R331" s="151"/>
      <c r="S331" s="153"/>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151"/>
      <c r="AY331" s="151"/>
      <c r="AZ331" s="153"/>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151"/>
      <c r="CG331" s="151"/>
      <c r="CH331" s="153"/>
      <c r="CI331" s="141"/>
      <c r="CJ331" s="141"/>
      <c r="CK331" s="141"/>
      <c r="CL331" s="141"/>
      <c r="CM331" s="141"/>
      <c r="CN331" s="141"/>
      <c r="CO331" s="141"/>
      <c r="CP331" s="141"/>
      <c r="CQ331" s="141"/>
      <c r="CR331" s="141"/>
      <c r="CS331" s="141"/>
      <c r="CT331" s="141"/>
      <c r="CU331" s="141"/>
      <c r="CV331" s="141"/>
      <c r="CW331" s="141"/>
      <c r="CX331" s="141"/>
      <c r="CY331" s="141"/>
      <c r="CZ331" s="141"/>
      <c r="DA331" s="141"/>
      <c r="DB331" s="141"/>
      <c r="DC331" s="141"/>
      <c r="DD331" s="141"/>
      <c r="DE331" s="141"/>
      <c r="DF331" s="141"/>
      <c r="DG331" s="141"/>
      <c r="DH331" s="141"/>
      <c r="DI331" s="141"/>
      <c r="DJ331" s="141"/>
      <c r="DK331" s="141"/>
      <c r="DL331" s="141"/>
      <c r="DM331" s="141"/>
      <c r="DN331" s="151"/>
      <c r="DO331" s="151"/>
      <c r="DP331" s="153"/>
      <c r="DQ331" s="24"/>
      <c r="DR331" s="24"/>
      <c r="DS331" s="24"/>
      <c r="DT331" s="24"/>
      <c r="DU331" s="24"/>
      <c r="DV331" s="24"/>
      <c r="DW331" s="24"/>
      <c r="DX331" s="24"/>
      <c r="DY331" s="24"/>
      <c r="DZ331" s="24"/>
      <c r="EA331" s="24"/>
      <c r="EB331" s="24"/>
      <c r="EC331" s="24"/>
      <c r="ED331" s="24"/>
      <c r="EE331" s="24"/>
      <c r="EF331" s="24"/>
      <c r="EG331" s="24"/>
      <c r="EH331" s="24"/>
      <c r="EI331" s="24"/>
      <c r="EJ331" s="24"/>
      <c r="EK331" s="24"/>
      <c r="EL331" s="24"/>
      <c r="EM331" s="24"/>
      <c r="EN331" s="24"/>
      <c r="EO331" s="24"/>
      <c r="EP331" s="24"/>
      <c r="EQ331" s="24"/>
      <c r="ER331" s="24"/>
      <c r="ES331" s="151"/>
      <c r="ET331" s="151"/>
      <c r="EU331" s="153"/>
      <c r="EV331" s="24"/>
      <c r="EW331" s="125"/>
      <c r="EX331" s="24"/>
      <c r="EY331" s="24"/>
      <c r="EZ331" s="24"/>
      <c r="FA331" s="24"/>
      <c r="FB331" s="24"/>
      <c r="FC331" s="24"/>
      <c r="FD331" s="24"/>
      <c r="FE331" s="24"/>
      <c r="FF331" s="24"/>
      <c r="FG331" s="24"/>
      <c r="FH331" s="24"/>
      <c r="FI331" s="24"/>
      <c r="FJ331" s="24"/>
      <c r="FK331" s="24"/>
      <c r="FL331" s="24"/>
      <c r="FM331" s="24"/>
      <c r="FN331" s="24"/>
      <c r="FO331" s="24"/>
      <c r="FP331" s="24"/>
      <c r="FQ331" s="24"/>
      <c r="FR331" s="24"/>
      <c r="FS331" s="24"/>
      <c r="FT331" s="24"/>
      <c r="FU331" s="24"/>
      <c r="FV331" s="24"/>
      <c r="FW331" s="24"/>
      <c r="FX331" s="24"/>
      <c r="FY331" s="24"/>
      <c r="FZ331" s="24"/>
      <c r="GA331" s="151"/>
      <c r="GB331" s="151"/>
      <c r="GC331" s="153"/>
      <c r="GD331" s="24"/>
      <c r="GE331" s="24"/>
      <c r="GF331" s="24"/>
      <c r="GG331" s="24"/>
      <c r="GH331" s="24"/>
      <c r="GI331" s="24"/>
      <c r="GJ331" s="24"/>
      <c r="GK331" s="24"/>
      <c r="GL331" s="24"/>
      <c r="GM331" s="24"/>
      <c r="GN331" s="24"/>
      <c r="GO331" s="24"/>
      <c r="GP331" s="24"/>
      <c r="GQ331" s="24"/>
      <c r="GR331" s="24"/>
      <c r="GS331" s="24"/>
      <c r="GT331" s="24"/>
      <c r="GU331" s="24"/>
      <c r="GV331" s="24"/>
      <c r="GW331" s="24"/>
      <c r="GX331" s="24"/>
      <c r="GY331" s="24"/>
      <c r="GZ331" s="24"/>
      <c r="HA331" s="24"/>
      <c r="HB331" s="24"/>
      <c r="HC331" s="24"/>
      <c r="HD331" s="24"/>
      <c r="HE331" s="24"/>
      <c r="HF331" s="24"/>
      <c r="HG331" s="24"/>
      <c r="HH331" s="151"/>
      <c r="HI331" s="151"/>
      <c r="HJ331" s="153"/>
      <c r="HK331" s="24"/>
      <c r="HL331" s="24"/>
      <c r="HM331" s="24"/>
      <c r="HN331" s="24"/>
      <c r="HO331" s="24"/>
      <c r="HP331" s="24"/>
      <c r="HQ331" s="24"/>
      <c r="HR331" s="24"/>
      <c r="HS331" s="24"/>
      <c r="HT331" s="24"/>
      <c r="HU331" s="24"/>
      <c r="HV331" s="24"/>
      <c r="HW331" s="24"/>
      <c r="HX331" s="24"/>
      <c r="HY331" s="24"/>
      <c r="HZ331" s="24"/>
      <c r="IA331" s="24"/>
      <c r="IB331" s="24"/>
      <c r="IC331" s="24"/>
      <c r="ID331" s="24"/>
      <c r="IE331" s="24"/>
      <c r="IF331" s="24"/>
      <c r="IG331" s="24"/>
      <c r="IH331" s="24"/>
      <c r="II331" s="24"/>
      <c r="IJ331" s="24"/>
      <c r="IK331" s="24"/>
      <c r="IL331" s="24"/>
      <c r="IM331" s="24"/>
      <c r="IN331" s="24"/>
      <c r="IO331" s="24"/>
      <c r="IP331" s="151"/>
      <c r="IQ331" s="151"/>
      <c r="IR331" s="153"/>
      <c r="IS331" s="24"/>
      <c r="IT331" s="24"/>
      <c r="IU331" s="24"/>
      <c r="IV331" s="24"/>
      <c r="IW331" s="24"/>
      <c r="IX331" s="24"/>
      <c r="IY331" s="24"/>
      <c r="IZ331" s="24"/>
      <c r="JA331" s="24"/>
      <c r="JB331" s="24"/>
      <c r="JC331" s="24"/>
      <c r="JD331" s="24"/>
      <c r="JE331" s="24"/>
      <c r="JF331" s="24"/>
      <c r="JG331" s="24"/>
      <c r="JH331" s="24"/>
      <c r="JI331" s="24"/>
      <c r="JJ331" s="24"/>
      <c r="JK331" s="24"/>
      <c r="JL331" s="24"/>
      <c r="JM331" s="24"/>
      <c r="JN331" s="24"/>
      <c r="JO331" s="24"/>
      <c r="JP331" s="24"/>
      <c r="JQ331" s="24"/>
      <c r="JR331" s="24"/>
      <c r="JS331" s="24"/>
      <c r="JT331" s="24"/>
      <c r="JU331" s="25"/>
      <c r="JV331" s="24"/>
      <c r="JW331" s="151"/>
      <c r="JX331" s="151"/>
      <c r="JY331" s="153"/>
      <c r="JZ331" s="24"/>
      <c r="KA331" s="24"/>
      <c r="KB331" s="24"/>
      <c r="KC331" s="24"/>
      <c r="KD331" s="24"/>
      <c r="KE331" s="24"/>
      <c r="KF331" s="24"/>
      <c r="KG331" s="24"/>
      <c r="KH331" s="24"/>
      <c r="KI331" s="24"/>
      <c r="KJ331" s="24"/>
      <c r="KK331" s="24"/>
      <c r="KL331" s="24"/>
      <c r="KM331" s="24"/>
      <c r="KN331" s="24"/>
      <c r="KO331" s="24"/>
      <c r="KP331" s="24"/>
      <c r="KQ331" s="24"/>
      <c r="KR331" s="24"/>
      <c r="KS331" s="24"/>
      <c r="KT331" s="24"/>
      <c r="KU331" s="24"/>
      <c r="KV331" s="24"/>
      <c r="KW331" s="24"/>
      <c r="KX331" s="24"/>
      <c r="KY331" s="24"/>
      <c r="KZ331" s="24"/>
      <c r="LA331" s="24"/>
      <c r="LB331" s="24"/>
      <c r="LC331" s="24"/>
      <c r="LD331" s="24"/>
      <c r="LE331" s="151"/>
      <c r="LF331" s="151"/>
      <c r="LG331" s="153"/>
      <c r="LH331" s="24"/>
      <c r="LI331" s="24"/>
      <c r="LJ331" s="24"/>
      <c r="LK331" s="24"/>
      <c r="LL331" s="24"/>
      <c r="LM331" s="24"/>
      <c r="LN331" s="24"/>
      <c r="LO331" s="24"/>
      <c r="LP331" s="24"/>
      <c r="LQ331" s="24"/>
      <c r="LR331" s="24"/>
      <c r="LS331" s="24"/>
      <c r="LT331" s="24"/>
      <c r="LU331" s="24"/>
      <c r="LV331" s="24"/>
      <c r="LW331" s="24"/>
      <c r="LX331" s="24"/>
      <c r="LY331" s="24"/>
      <c r="LZ331" s="24"/>
      <c r="MA331" s="24"/>
      <c r="MB331" s="24"/>
      <c r="MC331" s="24"/>
      <c r="MD331" s="24"/>
      <c r="ME331" s="24"/>
      <c r="MF331" s="24"/>
      <c r="MG331" s="24"/>
      <c r="MH331" s="24"/>
      <c r="MI331" s="24"/>
      <c r="MJ331" s="24"/>
      <c r="MK331" s="24"/>
      <c r="ML331" s="24"/>
    </row>
    <row r="332" spans="1:350" s="41" customFormat="1" ht="14.25" hidden="1" customHeight="1" outlineLevel="3" x14ac:dyDescent="0.25">
      <c r="A332" s="220" t="s">
        <v>70</v>
      </c>
      <c r="B332" s="248" t="s">
        <v>1124</v>
      </c>
      <c r="C332" s="175" t="s">
        <v>59</v>
      </c>
      <c r="D332" s="175">
        <v>1</v>
      </c>
      <c r="E332" s="175">
        <v>0</v>
      </c>
      <c r="F332" s="175">
        <f>D332-E332</f>
        <v>1</v>
      </c>
      <c r="G332" s="175" t="s">
        <v>1036</v>
      </c>
      <c r="H332" s="170" t="s">
        <v>896</v>
      </c>
      <c r="I332" s="170" t="s">
        <v>963</v>
      </c>
      <c r="J332" s="212">
        <f ca="1">E332+Q332+AX332+CF332+DN332+ES332+GA332+HH332+IP332+JW332+LE332</f>
        <v>1</v>
      </c>
      <c r="K332" s="212">
        <f>E332+R332+AY332+CG332+DO332+ET332+GB332+HI332+IQ332+JX332+LF332</f>
        <v>1</v>
      </c>
      <c r="L332" s="172">
        <f ca="1">K332/J332</f>
        <v>1</v>
      </c>
      <c r="M332" s="172">
        <f>K332/D332</f>
        <v>1</v>
      </c>
      <c r="N332" s="183">
        <f ca="1">SUMIF($EV$8:$FZ$9,$O$5,$EV333:$FZ333)-SUMIF($EV$8:$FZ$9,$Q$5,$EV333:$FZ333)</f>
        <v>0</v>
      </c>
      <c r="O332" s="154"/>
      <c r="P332" s="154"/>
      <c r="Q332" s="150">
        <v>0</v>
      </c>
      <c r="R332" s="150">
        <v>0</v>
      </c>
      <c r="S332" s="152" t="e">
        <v>#DIV/0!</v>
      </c>
      <c r="T332" s="154"/>
      <c r="U332" s="154"/>
      <c r="V332" s="154"/>
      <c r="W332" s="154"/>
      <c r="X332" s="154"/>
      <c r="Y332" s="154"/>
      <c r="Z332" s="154"/>
      <c r="AA332" s="154"/>
      <c r="AB332" s="154"/>
      <c r="AC332" s="154"/>
      <c r="AD332" s="154"/>
      <c r="AE332" s="154"/>
      <c r="AF332" s="154"/>
      <c r="AG332" s="154"/>
      <c r="AH332" s="154"/>
      <c r="AI332" s="154"/>
      <c r="AJ332" s="154"/>
      <c r="AK332" s="154"/>
      <c r="AL332" s="154"/>
      <c r="AM332" s="154"/>
      <c r="AN332" s="154"/>
      <c r="AO332" s="154"/>
      <c r="AP332" s="154"/>
      <c r="AQ332" s="154"/>
      <c r="AR332" s="154"/>
      <c r="AS332" s="154"/>
      <c r="AT332" s="154"/>
      <c r="AU332" s="154"/>
      <c r="AV332" s="154"/>
      <c r="AW332" s="154"/>
      <c r="AX332" s="150">
        <f t="shared" ca="1" si="758"/>
        <v>0</v>
      </c>
      <c r="AY332" s="150">
        <f>SUM(BA333:CE333)</f>
        <v>0</v>
      </c>
      <c r="AZ332" s="152" t="e">
        <f ca="1">AY332/AX332</f>
        <v>#DIV/0!</v>
      </c>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0">
        <f t="shared" ref="CF332" si="867">SUM(CI332:DM332)</f>
        <v>0</v>
      </c>
      <c r="CG332" s="150">
        <f>SUM(CI333:DM333)</f>
        <v>0</v>
      </c>
      <c r="CH332" s="152" t="e">
        <f>CG332/CF332</f>
        <v>#DIV/0!</v>
      </c>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0">
        <f t="shared" ref="DN332" si="868">SUM(DQ332:ER332)</f>
        <v>0</v>
      </c>
      <c r="DO332" s="150">
        <f>SUM(DQ333:ER333)</f>
        <v>0</v>
      </c>
      <c r="DP332" s="152" t="e">
        <f t="shared" si="754"/>
        <v>#DIV/0!</v>
      </c>
      <c r="DQ332" s="154"/>
      <c r="DR332" s="154"/>
      <c r="DS332" s="154"/>
      <c r="DT332" s="154"/>
      <c r="DU332" s="154"/>
      <c r="DV332" s="154"/>
      <c r="DW332" s="154"/>
      <c r="DX332" s="154"/>
      <c r="DY332" s="154"/>
      <c r="DZ332" s="154"/>
      <c r="EA332" s="154"/>
      <c r="EB332" s="154"/>
      <c r="EC332" s="154"/>
      <c r="ED332" s="154"/>
      <c r="EE332" s="154"/>
      <c r="EF332" s="154"/>
      <c r="EG332" s="154"/>
      <c r="EH332" s="154"/>
      <c r="EI332" s="154"/>
      <c r="EJ332" s="154"/>
      <c r="EK332" s="154"/>
      <c r="EL332" s="154"/>
      <c r="EM332" s="154"/>
      <c r="EN332" s="154"/>
      <c r="EO332" s="154"/>
      <c r="EP332" s="154"/>
      <c r="EQ332" s="154"/>
      <c r="ER332" s="154"/>
      <c r="ES332" s="150">
        <f t="shared" ca="1" si="766"/>
        <v>0</v>
      </c>
      <c r="ET332" s="150">
        <f t="shared" si="792"/>
        <v>0</v>
      </c>
      <c r="EU332" s="152" t="e">
        <f t="shared" ca="1" si="793"/>
        <v>#DIV/0!</v>
      </c>
      <c r="EV332" s="154"/>
      <c r="EW332" s="160"/>
      <c r="EX332" s="154"/>
      <c r="EY332" s="154"/>
      <c r="EZ332" s="154"/>
      <c r="FA332" s="154"/>
      <c r="FB332" s="154"/>
      <c r="FC332" s="154"/>
      <c r="FD332" s="154"/>
      <c r="FE332" s="154"/>
      <c r="FF332" s="154"/>
      <c r="FG332" s="154"/>
      <c r="FH332" s="154"/>
      <c r="FI332" s="154"/>
      <c r="FJ332" s="154"/>
      <c r="FK332" s="154"/>
      <c r="FL332" s="154"/>
      <c r="FM332" s="154"/>
      <c r="FN332" s="154"/>
      <c r="FO332" s="154"/>
      <c r="FP332" s="154"/>
      <c r="FQ332" s="154"/>
      <c r="FR332" s="154"/>
      <c r="FS332" s="154"/>
      <c r="FT332" s="154"/>
      <c r="FU332" s="154"/>
      <c r="FV332" s="154"/>
      <c r="FW332" s="154"/>
      <c r="FX332" s="154"/>
      <c r="FY332" s="154"/>
      <c r="FZ332" s="154"/>
      <c r="GA332" s="150">
        <f t="shared" ref="GA332" ca="1" si="869">SUMIF($GD$8:$HG$9,$O$5,GD332:HG332)</f>
        <v>1</v>
      </c>
      <c r="GB332" s="150">
        <f t="shared" ref="GB332" si="870">SUM(GD333:HG333)</f>
        <v>1</v>
      </c>
      <c r="GC332" s="152">
        <f t="shared" ref="GC332" ca="1" si="871">GB332/GA332</f>
        <v>1</v>
      </c>
      <c r="GD332" s="154"/>
      <c r="GE332" s="154"/>
      <c r="GF332" s="154"/>
      <c r="GG332" s="154"/>
      <c r="GH332" s="154"/>
      <c r="GI332" s="154"/>
      <c r="GJ332" s="154"/>
      <c r="GK332" s="154"/>
      <c r="GL332" s="154"/>
      <c r="GM332" s="154"/>
      <c r="GN332" s="154"/>
      <c r="GO332" s="154"/>
      <c r="GP332" s="154"/>
      <c r="GQ332" s="154"/>
      <c r="GR332" s="154"/>
      <c r="GS332" s="154"/>
      <c r="GT332" s="154"/>
      <c r="GU332" s="154"/>
      <c r="GV332" s="42">
        <v>1</v>
      </c>
      <c r="GW332" s="154"/>
      <c r="GX332" s="154"/>
      <c r="GY332" s="154"/>
      <c r="GZ332" s="154"/>
      <c r="HA332" s="154"/>
      <c r="HB332" s="154"/>
      <c r="HC332" s="154"/>
      <c r="HD332" s="154"/>
      <c r="HE332" s="154"/>
      <c r="HF332" s="154"/>
      <c r="HG332" s="154"/>
      <c r="HH332" s="150"/>
      <c r="HI332" s="150">
        <v>0</v>
      </c>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0"/>
      <c r="IQ332" s="150">
        <v>0</v>
      </c>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0"/>
      <c r="JX332" s="150">
        <v>0</v>
      </c>
      <c r="JY332" s="154"/>
      <c r="JZ332" s="154"/>
      <c r="KA332" s="154"/>
      <c r="KB332" s="154"/>
      <c r="KC332" s="154"/>
      <c r="KD332" s="154"/>
      <c r="KE332" s="154"/>
      <c r="KF332" s="154"/>
      <c r="KG332" s="154"/>
      <c r="KH332" s="154"/>
      <c r="KI332" s="154"/>
      <c r="KJ332" s="154"/>
      <c r="KK332" s="154"/>
      <c r="KL332" s="154"/>
      <c r="KM332" s="154"/>
      <c r="KN332" s="154"/>
      <c r="KO332" s="154"/>
      <c r="KP332" s="154"/>
      <c r="KQ332" s="154"/>
      <c r="KR332" s="154"/>
      <c r="KS332" s="154"/>
      <c r="KT332" s="154"/>
      <c r="KU332" s="154"/>
      <c r="KV332" s="154"/>
      <c r="KW332" s="154"/>
      <c r="KX332" s="154"/>
      <c r="KY332" s="154"/>
      <c r="KZ332" s="154"/>
      <c r="LA332" s="154"/>
      <c r="LB332" s="154"/>
      <c r="LC332" s="154"/>
      <c r="LD332" s="154"/>
      <c r="LE332" s="150"/>
      <c r="LF332" s="150">
        <v>0</v>
      </c>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row>
    <row r="333" spans="1:350" s="41" customFormat="1" ht="14.25" hidden="1" customHeight="1" outlineLevel="3" x14ac:dyDescent="0.25">
      <c r="A333" s="221"/>
      <c r="B333" s="249"/>
      <c r="C333" s="176"/>
      <c r="D333" s="176"/>
      <c r="E333" s="176"/>
      <c r="F333" s="176"/>
      <c r="G333" s="176"/>
      <c r="H333" s="171"/>
      <c r="I333" s="171"/>
      <c r="J333" s="213"/>
      <c r="K333" s="213"/>
      <c r="L333" s="173"/>
      <c r="M333" s="173"/>
      <c r="N333" s="184"/>
      <c r="O333" s="155"/>
      <c r="P333" s="155"/>
      <c r="Q333" s="151"/>
      <c r="R333" s="151"/>
      <c r="S333" s="153"/>
      <c r="T333" s="155"/>
      <c r="U333" s="155"/>
      <c r="V333" s="155"/>
      <c r="W333" s="155"/>
      <c r="X333" s="155"/>
      <c r="Y333" s="155"/>
      <c r="Z333" s="155"/>
      <c r="AA333" s="155"/>
      <c r="AB333" s="155"/>
      <c r="AC333" s="155"/>
      <c r="AD333" s="155"/>
      <c r="AE333" s="155"/>
      <c r="AF333" s="155"/>
      <c r="AG333" s="155"/>
      <c r="AH333" s="155"/>
      <c r="AI333" s="155"/>
      <c r="AJ333" s="155"/>
      <c r="AK333" s="155"/>
      <c r="AL333" s="155"/>
      <c r="AM333" s="155"/>
      <c r="AN333" s="155"/>
      <c r="AO333" s="155"/>
      <c r="AP333" s="155"/>
      <c r="AQ333" s="155"/>
      <c r="AR333" s="155"/>
      <c r="AS333" s="155"/>
      <c r="AT333" s="155"/>
      <c r="AU333" s="155"/>
      <c r="AV333" s="155"/>
      <c r="AW333" s="155"/>
      <c r="AX333" s="151"/>
      <c r="AY333" s="151"/>
      <c r="AZ333" s="153"/>
      <c r="BA333" s="155"/>
      <c r="BB333" s="155"/>
      <c r="BC333" s="155"/>
      <c r="BD333" s="155"/>
      <c r="BE333" s="155"/>
      <c r="BF333" s="155"/>
      <c r="BG333" s="155"/>
      <c r="BH333" s="155"/>
      <c r="BI333" s="155"/>
      <c r="BJ333" s="155"/>
      <c r="BK333" s="155"/>
      <c r="BL333" s="155"/>
      <c r="BM333" s="155"/>
      <c r="BN333" s="155"/>
      <c r="BO333" s="155"/>
      <c r="BP333" s="155"/>
      <c r="BQ333" s="155"/>
      <c r="BR333" s="155"/>
      <c r="BS333" s="155"/>
      <c r="BT333" s="155"/>
      <c r="BU333" s="155"/>
      <c r="BV333" s="155"/>
      <c r="BW333" s="155"/>
      <c r="BX333" s="155"/>
      <c r="BY333" s="155"/>
      <c r="BZ333" s="155"/>
      <c r="CA333" s="155"/>
      <c r="CB333" s="155"/>
      <c r="CC333" s="155"/>
      <c r="CD333" s="155"/>
      <c r="CE333" s="155"/>
      <c r="CF333" s="151"/>
      <c r="CG333" s="151"/>
      <c r="CH333" s="153"/>
      <c r="CI333" s="155"/>
      <c r="CJ333" s="155"/>
      <c r="CK333" s="155"/>
      <c r="CL333" s="155"/>
      <c r="CM333" s="155"/>
      <c r="CN333" s="155"/>
      <c r="CO333" s="155"/>
      <c r="CP333" s="155"/>
      <c r="CQ333" s="155"/>
      <c r="CR333" s="155"/>
      <c r="CS333" s="155"/>
      <c r="CT333" s="155"/>
      <c r="CU333" s="155"/>
      <c r="CV333" s="155"/>
      <c r="CW333" s="155"/>
      <c r="CX333" s="155"/>
      <c r="CY333" s="155"/>
      <c r="CZ333" s="155"/>
      <c r="DA333" s="155"/>
      <c r="DB333" s="155"/>
      <c r="DC333" s="155"/>
      <c r="DD333" s="155"/>
      <c r="DE333" s="155"/>
      <c r="DF333" s="155"/>
      <c r="DG333" s="155"/>
      <c r="DH333" s="155"/>
      <c r="DI333" s="155"/>
      <c r="DJ333" s="155"/>
      <c r="DK333" s="155"/>
      <c r="DL333" s="155"/>
      <c r="DM333" s="155"/>
      <c r="DN333" s="151"/>
      <c r="DO333" s="151"/>
      <c r="DP333" s="153"/>
      <c r="DQ333" s="155"/>
      <c r="DR333" s="155"/>
      <c r="DS333" s="155"/>
      <c r="DT333" s="155"/>
      <c r="DU333" s="155"/>
      <c r="DV333" s="155"/>
      <c r="DW333" s="155"/>
      <c r="DX333" s="155"/>
      <c r="DY333" s="155"/>
      <c r="DZ333" s="155"/>
      <c r="EA333" s="155"/>
      <c r="EB333" s="155"/>
      <c r="EC333" s="155"/>
      <c r="ED333" s="155"/>
      <c r="EE333" s="155"/>
      <c r="EF333" s="155"/>
      <c r="EG333" s="155"/>
      <c r="EH333" s="155"/>
      <c r="EI333" s="155"/>
      <c r="EJ333" s="155"/>
      <c r="EK333" s="155"/>
      <c r="EL333" s="155"/>
      <c r="EM333" s="155"/>
      <c r="EN333" s="155"/>
      <c r="EO333" s="155"/>
      <c r="EP333" s="155"/>
      <c r="EQ333" s="155"/>
      <c r="ER333" s="155"/>
      <c r="ES333" s="151"/>
      <c r="ET333" s="151"/>
      <c r="EU333" s="153"/>
      <c r="EV333" s="155"/>
      <c r="EW333" s="161"/>
      <c r="EX333" s="155"/>
      <c r="EY333" s="155"/>
      <c r="EZ333" s="155"/>
      <c r="FA333" s="155"/>
      <c r="FB333" s="155"/>
      <c r="FC333" s="155"/>
      <c r="FD333" s="155"/>
      <c r="FE333" s="155"/>
      <c r="FF333" s="155"/>
      <c r="FG333" s="155"/>
      <c r="FH333" s="155"/>
      <c r="FI333" s="155"/>
      <c r="FJ333" s="155"/>
      <c r="FK333" s="155"/>
      <c r="FL333" s="155"/>
      <c r="FM333" s="155"/>
      <c r="FN333" s="155"/>
      <c r="FO333" s="155"/>
      <c r="FP333" s="155"/>
      <c r="FQ333" s="155"/>
      <c r="FR333" s="155"/>
      <c r="FS333" s="155"/>
      <c r="FT333" s="155"/>
      <c r="FU333" s="155"/>
      <c r="FV333" s="155"/>
      <c r="FW333" s="155"/>
      <c r="FX333" s="155"/>
      <c r="FY333" s="155"/>
      <c r="FZ333" s="155"/>
      <c r="GA333" s="151"/>
      <c r="GB333" s="151"/>
      <c r="GC333" s="153"/>
      <c r="GD333" s="155"/>
      <c r="GE333" s="155"/>
      <c r="GF333" s="155"/>
      <c r="GG333" s="155"/>
      <c r="GH333" s="155"/>
      <c r="GI333" s="155"/>
      <c r="GJ333" s="155"/>
      <c r="GK333" s="155"/>
      <c r="GL333" s="155"/>
      <c r="GM333" s="155"/>
      <c r="GN333" s="155"/>
      <c r="GO333" s="155"/>
      <c r="GP333" s="155"/>
      <c r="GQ333" s="155"/>
      <c r="GR333" s="155"/>
      <c r="GS333" s="155"/>
      <c r="GT333" s="155"/>
      <c r="GU333" s="155"/>
      <c r="GV333" s="43">
        <v>1</v>
      </c>
      <c r="GW333" s="155"/>
      <c r="GX333" s="155"/>
      <c r="GY333" s="155"/>
      <c r="GZ333" s="155"/>
      <c r="HA333" s="155"/>
      <c r="HB333" s="155"/>
      <c r="HC333" s="155"/>
      <c r="HD333" s="155"/>
      <c r="HE333" s="155"/>
      <c r="HF333" s="155"/>
      <c r="HG333" s="155"/>
      <c r="HH333" s="151"/>
      <c r="HI333" s="151"/>
      <c r="HJ333" s="155"/>
      <c r="HK333" s="155"/>
      <c r="HL333" s="155"/>
      <c r="HM333" s="155"/>
      <c r="HN333" s="155"/>
      <c r="HO333" s="155"/>
      <c r="HP333" s="155"/>
      <c r="HQ333" s="155"/>
      <c r="HR333" s="155"/>
      <c r="HS333" s="155"/>
      <c r="HT333" s="155"/>
      <c r="HU333" s="155"/>
      <c r="HV333" s="155"/>
      <c r="HW333" s="155"/>
      <c r="HX333" s="155"/>
      <c r="HY333" s="155"/>
      <c r="HZ333" s="155"/>
      <c r="IA333" s="155"/>
      <c r="IB333" s="155"/>
      <c r="IC333" s="155"/>
      <c r="ID333" s="155"/>
      <c r="IE333" s="155"/>
      <c r="IF333" s="155"/>
      <c r="IG333" s="155"/>
      <c r="IH333" s="155"/>
      <c r="II333" s="155"/>
      <c r="IJ333" s="155"/>
      <c r="IK333" s="155"/>
      <c r="IL333" s="155"/>
      <c r="IM333" s="155"/>
      <c r="IN333" s="155"/>
      <c r="IO333" s="155"/>
      <c r="IP333" s="151"/>
      <c r="IQ333" s="151"/>
      <c r="IR333" s="155"/>
      <c r="IS333" s="155"/>
      <c r="IT333" s="155"/>
      <c r="IU333" s="155"/>
      <c r="IV333" s="155"/>
      <c r="IW333" s="155"/>
      <c r="IX333" s="155"/>
      <c r="IY333" s="155"/>
      <c r="IZ333" s="155"/>
      <c r="JA333" s="155"/>
      <c r="JB333" s="155"/>
      <c r="JC333" s="155"/>
      <c r="JD333" s="155"/>
      <c r="JE333" s="155"/>
      <c r="JF333" s="155"/>
      <c r="JG333" s="155"/>
      <c r="JH333" s="155"/>
      <c r="JI333" s="155"/>
      <c r="JJ333" s="155"/>
      <c r="JK333" s="155"/>
      <c r="JL333" s="155"/>
      <c r="JM333" s="155"/>
      <c r="JN333" s="155"/>
      <c r="JO333" s="155"/>
      <c r="JP333" s="155"/>
      <c r="JQ333" s="155"/>
      <c r="JR333" s="155"/>
      <c r="JS333" s="155"/>
      <c r="JT333" s="155"/>
      <c r="JU333" s="155"/>
      <c r="JV333" s="155"/>
      <c r="JW333" s="151"/>
      <c r="JX333" s="151"/>
      <c r="JY333" s="155"/>
      <c r="JZ333" s="155"/>
      <c r="KA333" s="155"/>
      <c r="KB333" s="155"/>
      <c r="KC333" s="155"/>
      <c r="KD333" s="155"/>
      <c r="KE333" s="155"/>
      <c r="KF333" s="155"/>
      <c r="KG333" s="155"/>
      <c r="KH333" s="155"/>
      <c r="KI333" s="155"/>
      <c r="KJ333" s="155"/>
      <c r="KK333" s="155"/>
      <c r="KL333" s="155"/>
      <c r="KM333" s="155"/>
      <c r="KN333" s="155"/>
      <c r="KO333" s="155"/>
      <c r="KP333" s="155"/>
      <c r="KQ333" s="155"/>
      <c r="KR333" s="155"/>
      <c r="KS333" s="155"/>
      <c r="KT333" s="155"/>
      <c r="KU333" s="155"/>
      <c r="KV333" s="155"/>
      <c r="KW333" s="155"/>
      <c r="KX333" s="155"/>
      <c r="KY333" s="155"/>
      <c r="KZ333" s="155"/>
      <c r="LA333" s="155"/>
      <c r="LB333" s="155"/>
      <c r="LC333" s="155"/>
      <c r="LD333" s="155"/>
      <c r="LE333" s="151"/>
      <c r="LF333" s="151"/>
      <c r="LG333" s="155"/>
      <c r="LH333" s="155"/>
      <c r="LI333" s="155"/>
      <c r="LJ333" s="155"/>
      <c r="LK333" s="155"/>
      <c r="LL333" s="155"/>
      <c r="LM333" s="155"/>
      <c r="LN333" s="155"/>
      <c r="LO333" s="155"/>
      <c r="LP333" s="155"/>
      <c r="LQ333" s="155"/>
      <c r="LR333" s="155"/>
      <c r="LS333" s="155"/>
      <c r="LT333" s="155"/>
      <c r="LU333" s="155"/>
      <c r="LV333" s="155"/>
      <c r="LW333" s="155"/>
      <c r="LX333" s="155"/>
      <c r="LY333" s="155"/>
      <c r="LZ333" s="155"/>
      <c r="MA333" s="155"/>
      <c r="MB333" s="155"/>
      <c r="MC333" s="155"/>
      <c r="MD333" s="155"/>
      <c r="ME333" s="155"/>
      <c r="MF333" s="155"/>
      <c r="MG333" s="155"/>
      <c r="MH333" s="155"/>
      <c r="MI333" s="155"/>
      <c r="MJ333" s="155"/>
      <c r="MK333" s="155"/>
      <c r="ML333" s="155"/>
    </row>
    <row r="334" spans="1:350" ht="13.9" hidden="1" customHeight="1" outlineLevel="3" x14ac:dyDescent="0.2">
      <c r="A334" s="226" t="s">
        <v>233</v>
      </c>
      <c r="B334" s="246" t="s">
        <v>1118</v>
      </c>
      <c r="C334" s="214" t="s">
        <v>59</v>
      </c>
      <c r="D334" s="216">
        <v>18</v>
      </c>
      <c r="E334" s="175"/>
      <c r="F334" s="175">
        <f>D334-E334</f>
        <v>18</v>
      </c>
      <c r="G334" s="175" t="s">
        <v>847</v>
      </c>
      <c r="H334" s="170" t="s">
        <v>896</v>
      </c>
      <c r="I334" s="170" t="s">
        <v>868</v>
      </c>
      <c r="J334" s="212">
        <f ca="1">E334+Q334+AX334+CF334+DN334+ES334+GA334+HH334+IP334+JW334+LE334</f>
        <v>18</v>
      </c>
      <c r="K334" s="212">
        <f>E334+R334+AY334+CG334+DO334+ET334+GB334+HI334+IQ334+JX334+LF334</f>
        <v>18</v>
      </c>
      <c r="L334" s="172">
        <f ca="1">K334/J334</f>
        <v>1</v>
      </c>
      <c r="M334" s="172">
        <f>K334/D334</f>
        <v>1</v>
      </c>
      <c r="N334" s="183">
        <f ca="1">SUMIF($EV$8:$FZ$9,$O$5,$EV335:$FZ335)-SUMIF($EV$8:$FZ$9,$Q$5,$EV335:$FZ335)</f>
        <v>0</v>
      </c>
      <c r="O334" s="156"/>
      <c r="P334" s="16" t="s">
        <v>25</v>
      </c>
      <c r="Q334" s="150">
        <v>0</v>
      </c>
      <c r="R334" s="150">
        <v>0</v>
      </c>
      <c r="S334" s="152" t="e">
        <v>#DIV/0!</v>
      </c>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50">
        <f t="shared" ca="1" si="758"/>
        <v>0</v>
      </c>
      <c r="AY334" s="150">
        <f>SUM(BA335:CE335)</f>
        <v>0</v>
      </c>
      <c r="AZ334" s="152" t="e">
        <f ca="1">AY334/AX334</f>
        <v>#DIV/0!</v>
      </c>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50">
        <f t="shared" ref="CF334" si="872">SUM(CI334:DM334)</f>
        <v>0</v>
      </c>
      <c r="CG334" s="150">
        <f>SUM(CI335:DM335)</f>
        <v>0</v>
      </c>
      <c r="CH334" s="152" t="e">
        <f>CG334/CF334</f>
        <v>#DIV/0!</v>
      </c>
      <c r="CI334" s="129"/>
      <c r="CJ334" s="129"/>
      <c r="CK334" s="129"/>
      <c r="CL334" s="129"/>
      <c r="CM334" s="129"/>
      <c r="CN334" s="129"/>
      <c r="CO334" s="129"/>
      <c r="CP334" s="129"/>
      <c r="CQ334" s="129"/>
      <c r="CR334" s="129"/>
      <c r="CS334" s="129"/>
      <c r="CT334" s="129"/>
      <c r="CU334" s="129"/>
      <c r="CV334" s="129"/>
      <c r="CW334" s="129"/>
      <c r="CX334" s="129"/>
      <c r="CY334" s="129"/>
      <c r="CZ334" s="129"/>
      <c r="DA334" s="129"/>
      <c r="DB334" s="129"/>
      <c r="DC334" s="129"/>
      <c r="DD334" s="129"/>
      <c r="DE334" s="129"/>
      <c r="DF334" s="129"/>
      <c r="DG334" s="129"/>
      <c r="DH334" s="129"/>
      <c r="DI334" s="129"/>
      <c r="DJ334" s="129"/>
      <c r="DK334" s="129"/>
      <c r="DL334" s="129"/>
      <c r="DM334" s="129"/>
      <c r="DN334" s="150">
        <f t="shared" ref="DN334" si="873">SUM(DQ334:ER334)</f>
        <v>18</v>
      </c>
      <c r="DO334" s="150">
        <f>SUM(DQ335:ER335)</f>
        <v>0</v>
      </c>
      <c r="DP334" s="152">
        <f t="shared" si="754"/>
        <v>0</v>
      </c>
      <c r="DQ334" s="16"/>
      <c r="DR334" s="16"/>
      <c r="DS334" s="16"/>
      <c r="DT334" s="16"/>
      <c r="DU334" s="16"/>
      <c r="DV334" s="16"/>
      <c r="DW334" s="16"/>
      <c r="DX334" s="16"/>
      <c r="DY334" s="16"/>
      <c r="DZ334" s="16"/>
      <c r="EA334" s="16"/>
      <c r="EB334" s="16"/>
      <c r="EC334" s="16"/>
      <c r="ED334" s="16">
        <v>8</v>
      </c>
      <c r="EE334" s="16">
        <v>8</v>
      </c>
      <c r="EF334" s="16">
        <v>2</v>
      </c>
      <c r="EG334" s="16"/>
      <c r="EH334" s="16"/>
      <c r="EI334" s="16"/>
      <c r="EJ334" s="16"/>
      <c r="EK334" s="16"/>
      <c r="EL334" s="16"/>
      <c r="EM334" s="16"/>
      <c r="EN334" s="16"/>
      <c r="EO334" s="16"/>
      <c r="EP334" s="16"/>
      <c r="EQ334" s="16"/>
      <c r="ER334" s="16"/>
      <c r="ES334" s="150">
        <f t="shared" ca="1" si="766"/>
        <v>0</v>
      </c>
      <c r="ET334" s="150">
        <f t="shared" si="792"/>
        <v>18</v>
      </c>
      <c r="EU334" s="152" t="e">
        <f t="shared" ca="1" si="793"/>
        <v>#DIV/0!</v>
      </c>
      <c r="EV334" s="16"/>
      <c r="EW334" s="67"/>
      <c r="EX334" s="16"/>
      <c r="EY334" s="16"/>
      <c r="EZ334" s="16"/>
      <c r="FA334" s="16"/>
      <c r="FB334" s="16"/>
      <c r="FC334" s="16"/>
      <c r="FD334" s="16"/>
      <c r="FE334" s="16"/>
      <c r="FF334" s="16"/>
      <c r="FG334" s="16"/>
      <c r="FH334" s="16"/>
      <c r="FI334" s="16"/>
      <c r="FJ334" s="16"/>
      <c r="FK334" s="16"/>
      <c r="FL334" s="16"/>
      <c r="FM334" s="16"/>
      <c r="FN334" s="16"/>
      <c r="FO334" s="16"/>
      <c r="FP334" s="16"/>
      <c r="FQ334" s="16"/>
      <c r="FR334" s="16"/>
      <c r="FS334" s="16"/>
      <c r="FT334" s="16"/>
      <c r="FU334" s="16"/>
      <c r="FV334" s="16"/>
      <c r="FW334" s="16"/>
      <c r="FX334" s="16"/>
      <c r="FY334" s="16"/>
      <c r="FZ334" s="16"/>
      <c r="GA334" s="150">
        <f t="shared" ref="GA334" ca="1" si="874">SUMIF($GD$8:$HG$9,$O$5,GD334:HG334)</f>
        <v>0</v>
      </c>
      <c r="GB334" s="150">
        <f t="shared" ref="GB334" si="875">SUM(GD335:HG335)</f>
        <v>0</v>
      </c>
      <c r="GC334" s="152" t="e">
        <f t="shared" ref="GC334" ca="1" si="876">GB334/GA334</f>
        <v>#DIV/0!</v>
      </c>
      <c r="GD334" s="16"/>
      <c r="GE334" s="16"/>
      <c r="GF334" s="16"/>
      <c r="GG334" s="16"/>
      <c r="GH334" s="16"/>
      <c r="GI334" s="16"/>
      <c r="GJ334" s="16"/>
      <c r="GK334" s="16"/>
      <c r="GL334" s="16"/>
      <c r="GM334" s="16"/>
      <c r="GN334" s="16"/>
      <c r="GO334" s="16"/>
      <c r="GP334" s="16"/>
      <c r="GQ334" s="16"/>
      <c r="GR334" s="16"/>
      <c r="GS334" s="16"/>
      <c r="GT334" s="16"/>
      <c r="GU334" s="16"/>
      <c r="GV334" s="16"/>
      <c r="GW334" s="16"/>
      <c r="GX334" s="16"/>
      <c r="GY334" s="16"/>
      <c r="GZ334" s="16"/>
      <c r="HA334" s="16"/>
      <c r="HB334" s="16"/>
      <c r="HC334" s="16"/>
      <c r="HD334" s="16"/>
      <c r="HE334" s="16"/>
      <c r="HF334" s="16"/>
      <c r="HG334" s="16"/>
      <c r="HH334" s="150"/>
      <c r="HI334" s="150">
        <v>0</v>
      </c>
      <c r="HJ334" s="152" t="e">
        <v>#DIV/0!</v>
      </c>
      <c r="HK334" s="16"/>
      <c r="HL334" s="16"/>
      <c r="HM334" s="16"/>
      <c r="HN334" s="16"/>
      <c r="HO334" s="16"/>
      <c r="HP334" s="16"/>
      <c r="HQ334" s="16"/>
      <c r="HR334" s="16"/>
      <c r="HS334" s="16"/>
      <c r="HT334" s="16"/>
      <c r="HU334" s="16"/>
      <c r="HV334" s="16"/>
      <c r="HW334" s="16"/>
      <c r="HX334" s="16"/>
      <c r="HY334" s="16"/>
      <c r="HZ334" s="16"/>
      <c r="IA334" s="16"/>
      <c r="IB334" s="16"/>
      <c r="IC334" s="16"/>
      <c r="ID334" s="16"/>
      <c r="IE334" s="16"/>
      <c r="IF334" s="16"/>
      <c r="IG334" s="16"/>
      <c r="IH334" s="16"/>
      <c r="II334" s="16"/>
      <c r="IJ334" s="16"/>
      <c r="IK334" s="16"/>
      <c r="IL334" s="16"/>
      <c r="IM334" s="16"/>
      <c r="IN334" s="16"/>
      <c r="IO334" s="16"/>
      <c r="IP334" s="150"/>
      <c r="IQ334" s="150">
        <v>0</v>
      </c>
      <c r="IR334" s="152" t="e">
        <v>#DIV/0!</v>
      </c>
      <c r="IS334" s="16"/>
      <c r="IT334" s="16"/>
      <c r="IU334" s="16"/>
      <c r="IV334" s="16"/>
      <c r="IW334" s="16"/>
      <c r="IX334" s="16"/>
      <c r="IY334" s="16"/>
      <c r="IZ334" s="16"/>
      <c r="JA334" s="16"/>
      <c r="JB334" s="16"/>
      <c r="JC334" s="16"/>
      <c r="JD334" s="16"/>
      <c r="JE334" s="16"/>
      <c r="JF334" s="16"/>
      <c r="JG334" s="16"/>
      <c r="JH334" s="16"/>
      <c r="JI334" s="16"/>
      <c r="JJ334" s="16"/>
      <c r="JK334" s="16"/>
      <c r="JL334" s="16"/>
      <c r="JM334" s="16"/>
      <c r="JN334" s="16"/>
      <c r="JO334" s="16"/>
      <c r="JP334" s="16"/>
      <c r="JQ334" s="16"/>
      <c r="JR334" s="16"/>
      <c r="JS334" s="16"/>
      <c r="JT334" s="16"/>
      <c r="JU334" s="23"/>
      <c r="JV334" s="16"/>
      <c r="JW334" s="150"/>
      <c r="JX334" s="150">
        <v>0</v>
      </c>
      <c r="JY334" s="152" t="e">
        <v>#DIV/0!</v>
      </c>
      <c r="JZ334" s="16"/>
      <c r="KA334" s="16"/>
      <c r="KB334" s="16"/>
      <c r="KC334" s="16"/>
      <c r="KD334" s="16"/>
      <c r="KE334" s="16"/>
      <c r="KF334" s="16"/>
      <c r="KG334" s="16"/>
      <c r="KH334" s="16"/>
      <c r="KI334" s="16"/>
      <c r="KJ334" s="16"/>
      <c r="KK334" s="16"/>
      <c r="KL334" s="16"/>
      <c r="KM334" s="16"/>
      <c r="KN334" s="16"/>
      <c r="KO334" s="16"/>
      <c r="KP334" s="16"/>
      <c r="KQ334" s="16"/>
      <c r="KR334" s="16"/>
      <c r="KS334" s="16"/>
      <c r="KT334" s="16"/>
      <c r="KU334" s="16"/>
      <c r="KV334" s="16"/>
      <c r="KW334" s="16"/>
      <c r="KX334" s="16"/>
      <c r="KY334" s="16"/>
      <c r="KZ334" s="16"/>
      <c r="LA334" s="16"/>
      <c r="LB334" s="16"/>
      <c r="LC334" s="16"/>
      <c r="LD334" s="16"/>
      <c r="LE334" s="150"/>
      <c r="LF334" s="150">
        <v>0</v>
      </c>
      <c r="LG334" s="152" t="e">
        <v>#DIV/0!</v>
      </c>
      <c r="LH334" s="16"/>
      <c r="LI334" s="16"/>
      <c r="LJ334" s="16"/>
      <c r="LK334" s="16"/>
      <c r="LL334" s="16"/>
      <c r="LM334" s="16"/>
      <c r="LN334" s="16"/>
      <c r="LO334" s="16"/>
      <c r="LP334" s="16"/>
      <c r="LQ334" s="16"/>
      <c r="LR334" s="16"/>
      <c r="LS334" s="16"/>
      <c r="LT334" s="16"/>
      <c r="LU334" s="16"/>
      <c r="LV334" s="16"/>
      <c r="LW334" s="16"/>
      <c r="LX334" s="16"/>
      <c r="LY334" s="16"/>
      <c r="LZ334" s="16"/>
      <c r="MA334" s="16"/>
      <c r="MB334" s="16"/>
      <c r="MC334" s="16"/>
      <c r="MD334" s="16"/>
      <c r="ME334" s="16"/>
      <c r="MF334" s="16"/>
      <c r="MG334" s="16"/>
      <c r="MH334" s="16"/>
      <c r="MI334" s="16"/>
      <c r="MJ334" s="16"/>
      <c r="MK334" s="16"/>
      <c r="ML334" s="16"/>
    </row>
    <row r="335" spans="1:350" ht="13.9" hidden="1" customHeight="1" outlineLevel="3" x14ac:dyDescent="0.2">
      <c r="A335" s="227"/>
      <c r="B335" s="247"/>
      <c r="C335" s="215"/>
      <c r="D335" s="217"/>
      <c r="E335" s="176"/>
      <c r="F335" s="176"/>
      <c r="G335" s="176"/>
      <c r="H335" s="171"/>
      <c r="I335" s="171"/>
      <c r="J335" s="213"/>
      <c r="K335" s="213"/>
      <c r="L335" s="173"/>
      <c r="M335" s="173"/>
      <c r="N335" s="184"/>
      <c r="O335" s="157"/>
      <c r="P335" s="17" t="s">
        <v>26</v>
      </c>
      <c r="Q335" s="151"/>
      <c r="R335" s="151"/>
      <c r="S335" s="153"/>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151"/>
      <c r="AY335" s="151"/>
      <c r="AZ335" s="153"/>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151"/>
      <c r="CG335" s="151"/>
      <c r="CH335" s="153"/>
      <c r="CI335" s="141"/>
      <c r="CJ335" s="141"/>
      <c r="CK335" s="141"/>
      <c r="CL335" s="141"/>
      <c r="CM335" s="141"/>
      <c r="CN335" s="141"/>
      <c r="CO335" s="141"/>
      <c r="CP335" s="141"/>
      <c r="CQ335" s="141"/>
      <c r="CR335" s="141"/>
      <c r="CS335" s="141"/>
      <c r="CT335" s="141"/>
      <c r="CU335" s="141"/>
      <c r="CV335" s="141"/>
      <c r="CW335" s="141"/>
      <c r="CX335" s="141"/>
      <c r="CY335" s="141"/>
      <c r="CZ335" s="141"/>
      <c r="DA335" s="141"/>
      <c r="DB335" s="141"/>
      <c r="DC335" s="141"/>
      <c r="DD335" s="141"/>
      <c r="DE335" s="141"/>
      <c r="DF335" s="141"/>
      <c r="DG335" s="141"/>
      <c r="DH335" s="141"/>
      <c r="DI335" s="141"/>
      <c r="DJ335" s="141"/>
      <c r="DK335" s="141"/>
      <c r="DL335" s="141"/>
      <c r="DM335" s="141"/>
      <c r="DN335" s="151"/>
      <c r="DO335" s="151"/>
      <c r="DP335" s="153"/>
      <c r="DQ335" s="24"/>
      <c r="DR335" s="24"/>
      <c r="DS335" s="24"/>
      <c r="DT335" s="24"/>
      <c r="DU335" s="24"/>
      <c r="DV335" s="24"/>
      <c r="DW335" s="24"/>
      <c r="DX335" s="24"/>
      <c r="DY335" s="24"/>
      <c r="DZ335" s="24"/>
      <c r="EA335" s="24"/>
      <c r="EB335" s="24"/>
      <c r="EC335" s="24"/>
      <c r="ED335" s="24"/>
      <c r="EE335" s="24"/>
      <c r="EF335" s="24"/>
      <c r="EG335" s="24"/>
      <c r="EH335" s="24"/>
      <c r="EI335" s="24"/>
      <c r="EJ335" s="24"/>
      <c r="EK335" s="24"/>
      <c r="EL335" s="24"/>
      <c r="EM335" s="24"/>
      <c r="EN335" s="24"/>
      <c r="EO335" s="24"/>
      <c r="EP335" s="24"/>
      <c r="EQ335" s="24"/>
      <c r="ER335" s="24"/>
      <c r="ES335" s="151"/>
      <c r="ET335" s="151"/>
      <c r="EU335" s="153"/>
      <c r="EV335" s="24"/>
      <c r="EW335" s="125"/>
      <c r="EX335" s="24"/>
      <c r="EY335" s="24"/>
      <c r="EZ335" s="24"/>
      <c r="FA335" s="24"/>
      <c r="FB335" s="24"/>
      <c r="FC335" s="24"/>
      <c r="FD335" s="24"/>
      <c r="FE335" s="24"/>
      <c r="FF335" s="24"/>
      <c r="FG335" s="24"/>
      <c r="FH335" s="24"/>
      <c r="FI335" s="24"/>
      <c r="FJ335" s="24"/>
      <c r="FK335" s="24"/>
      <c r="FL335" s="24"/>
      <c r="FM335" s="24"/>
      <c r="FN335" s="24"/>
      <c r="FO335" s="24"/>
      <c r="FP335" s="24"/>
      <c r="FQ335" s="24"/>
      <c r="FR335" s="24"/>
      <c r="FS335" s="24"/>
      <c r="FT335" s="24"/>
      <c r="FU335" s="24"/>
      <c r="FV335" s="24"/>
      <c r="FW335" s="24"/>
      <c r="FX335" s="24"/>
      <c r="FY335" s="24">
        <v>18</v>
      </c>
      <c r="FZ335" s="24"/>
      <c r="GA335" s="151"/>
      <c r="GB335" s="151"/>
      <c r="GC335" s="153"/>
      <c r="GD335" s="24"/>
      <c r="GE335" s="24"/>
      <c r="GF335" s="24"/>
      <c r="GG335" s="24"/>
      <c r="GH335" s="24"/>
      <c r="GI335" s="24"/>
      <c r="GJ335" s="24"/>
      <c r="GK335" s="24"/>
      <c r="GL335" s="24"/>
      <c r="GM335" s="24"/>
      <c r="GN335" s="24"/>
      <c r="GO335" s="24"/>
      <c r="GP335" s="24"/>
      <c r="GQ335" s="24"/>
      <c r="GR335" s="24"/>
      <c r="GS335" s="24"/>
      <c r="GT335" s="24"/>
      <c r="GU335" s="24"/>
      <c r="GV335" s="24"/>
      <c r="GW335" s="24"/>
      <c r="GX335" s="24"/>
      <c r="GY335" s="24"/>
      <c r="GZ335" s="24"/>
      <c r="HA335" s="24"/>
      <c r="HB335" s="24"/>
      <c r="HC335" s="24"/>
      <c r="HD335" s="24"/>
      <c r="HE335" s="24"/>
      <c r="HF335" s="24"/>
      <c r="HG335" s="24"/>
      <c r="HH335" s="151"/>
      <c r="HI335" s="151"/>
      <c r="HJ335" s="153"/>
      <c r="HK335" s="24"/>
      <c r="HL335" s="24"/>
      <c r="HM335" s="24"/>
      <c r="HN335" s="24"/>
      <c r="HO335" s="24"/>
      <c r="HP335" s="24"/>
      <c r="HQ335" s="24"/>
      <c r="HR335" s="24"/>
      <c r="HS335" s="24"/>
      <c r="HT335" s="24"/>
      <c r="HU335" s="24"/>
      <c r="HV335" s="24"/>
      <c r="HW335" s="24"/>
      <c r="HX335" s="24"/>
      <c r="HY335" s="24"/>
      <c r="HZ335" s="24"/>
      <c r="IA335" s="24"/>
      <c r="IB335" s="24"/>
      <c r="IC335" s="24"/>
      <c r="ID335" s="24"/>
      <c r="IE335" s="24"/>
      <c r="IF335" s="24"/>
      <c r="IG335" s="24"/>
      <c r="IH335" s="24"/>
      <c r="II335" s="24"/>
      <c r="IJ335" s="24"/>
      <c r="IK335" s="24"/>
      <c r="IL335" s="24"/>
      <c r="IM335" s="24"/>
      <c r="IN335" s="24"/>
      <c r="IO335" s="24"/>
      <c r="IP335" s="151"/>
      <c r="IQ335" s="151"/>
      <c r="IR335" s="153"/>
      <c r="IS335" s="24"/>
      <c r="IT335" s="24"/>
      <c r="IU335" s="24"/>
      <c r="IV335" s="24"/>
      <c r="IW335" s="24"/>
      <c r="IX335" s="24"/>
      <c r="IY335" s="24"/>
      <c r="IZ335" s="24"/>
      <c r="JA335" s="24"/>
      <c r="JB335" s="24"/>
      <c r="JC335" s="24"/>
      <c r="JD335" s="24"/>
      <c r="JE335" s="24"/>
      <c r="JF335" s="24"/>
      <c r="JG335" s="24"/>
      <c r="JH335" s="24"/>
      <c r="JI335" s="24"/>
      <c r="JJ335" s="24"/>
      <c r="JK335" s="24"/>
      <c r="JL335" s="24"/>
      <c r="JM335" s="24"/>
      <c r="JN335" s="24"/>
      <c r="JO335" s="24"/>
      <c r="JP335" s="24"/>
      <c r="JQ335" s="24"/>
      <c r="JR335" s="24"/>
      <c r="JS335" s="24"/>
      <c r="JT335" s="24"/>
      <c r="JU335" s="25"/>
      <c r="JV335" s="24"/>
      <c r="JW335" s="151"/>
      <c r="JX335" s="151"/>
      <c r="JY335" s="153"/>
      <c r="JZ335" s="24"/>
      <c r="KA335" s="24"/>
      <c r="KB335" s="24"/>
      <c r="KC335" s="24"/>
      <c r="KD335" s="24"/>
      <c r="KE335" s="24"/>
      <c r="KF335" s="24"/>
      <c r="KG335" s="24"/>
      <c r="KH335" s="24"/>
      <c r="KI335" s="24"/>
      <c r="KJ335" s="24"/>
      <c r="KK335" s="24"/>
      <c r="KL335" s="24"/>
      <c r="KM335" s="24"/>
      <c r="KN335" s="24"/>
      <c r="KO335" s="24"/>
      <c r="KP335" s="24"/>
      <c r="KQ335" s="24"/>
      <c r="KR335" s="24"/>
      <c r="KS335" s="24"/>
      <c r="KT335" s="24"/>
      <c r="KU335" s="24"/>
      <c r="KV335" s="24"/>
      <c r="KW335" s="24"/>
      <c r="KX335" s="24"/>
      <c r="KY335" s="24"/>
      <c r="KZ335" s="24"/>
      <c r="LA335" s="24"/>
      <c r="LB335" s="24"/>
      <c r="LC335" s="24"/>
      <c r="LD335" s="24"/>
      <c r="LE335" s="151"/>
      <c r="LF335" s="151"/>
      <c r="LG335" s="153"/>
      <c r="LH335" s="24"/>
      <c r="LI335" s="24"/>
      <c r="LJ335" s="24"/>
      <c r="LK335" s="24"/>
      <c r="LL335" s="24"/>
      <c r="LM335" s="24"/>
      <c r="LN335" s="24"/>
      <c r="LO335" s="24"/>
      <c r="LP335" s="24"/>
      <c r="LQ335" s="24"/>
      <c r="LR335" s="24"/>
      <c r="LS335" s="24"/>
      <c r="LT335" s="24"/>
      <c r="LU335" s="24"/>
      <c r="LV335" s="24"/>
      <c r="LW335" s="24"/>
      <c r="LX335" s="24"/>
      <c r="LY335" s="24"/>
      <c r="LZ335" s="24"/>
      <c r="MA335" s="24"/>
      <c r="MB335" s="24"/>
      <c r="MC335" s="24"/>
      <c r="MD335" s="24"/>
      <c r="ME335" s="24"/>
      <c r="MF335" s="24"/>
      <c r="MG335" s="24"/>
      <c r="MH335" s="24"/>
      <c r="MI335" s="24"/>
      <c r="MJ335" s="24"/>
      <c r="MK335" s="24"/>
      <c r="ML335" s="24"/>
    </row>
    <row r="336" spans="1:350" ht="13.9" hidden="1" customHeight="1" outlineLevel="3" x14ac:dyDescent="0.2">
      <c r="A336" s="226" t="s">
        <v>234</v>
      </c>
      <c r="B336" s="246" t="s">
        <v>1119</v>
      </c>
      <c r="C336" s="214" t="s">
        <v>99</v>
      </c>
      <c r="D336" s="216">
        <v>16</v>
      </c>
      <c r="E336" s="175"/>
      <c r="F336" s="175">
        <f>D336-E336</f>
        <v>16</v>
      </c>
      <c r="G336" s="175" t="s">
        <v>847</v>
      </c>
      <c r="H336" s="170" t="s">
        <v>1110</v>
      </c>
      <c r="I336" s="170" t="s">
        <v>1017</v>
      </c>
      <c r="J336" s="212">
        <f ca="1">E336+Q336+AX336+CF336+DN336+ES336+GA336+HH336+IP336+JW336+LE336</f>
        <v>16</v>
      </c>
      <c r="K336" s="212">
        <f>E336+R336+AY336+CG336+DO336+ET336+GB336+HI336+IQ336+JX336+LF336</f>
        <v>16</v>
      </c>
      <c r="L336" s="172">
        <f ca="1">K336/J336</f>
        <v>1</v>
      </c>
      <c r="M336" s="172">
        <f>K336/D336</f>
        <v>1</v>
      </c>
      <c r="N336" s="183">
        <f ca="1">SUMIF($EV$8:$FZ$9,$O$5,$EV337:$FZ337)-SUMIF($EV$8:$FZ$9,$Q$5,$EV337:$FZ337)</f>
        <v>0</v>
      </c>
      <c r="O336" s="156"/>
      <c r="P336" s="16" t="s">
        <v>25</v>
      </c>
      <c r="Q336" s="150">
        <v>0</v>
      </c>
      <c r="R336" s="150">
        <v>0</v>
      </c>
      <c r="S336" s="152" t="e">
        <v>#DIV/0!</v>
      </c>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50">
        <f t="shared" ca="1" si="758"/>
        <v>0</v>
      </c>
      <c r="AY336" s="150">
        <f>SUM(BA337:CE337)</f>
        <v>0</v>
      </c>
      <c r="AZ336" s="152" t="e">
        <f ca="1">AY336/AX336</f>
        <v>#DIV/0!</v>
      </c>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50">
        <f t="shared" ref="CF336" si="877">SUM(CI336:DM336)</f>
        <v>0</v>
      </c>
      <c r="CG336" s="150">
        <f>SUM(CI337:DM337)</f>
        <v>0</v>
      </c>
      <c r="CH336" s="152" t="e">
        <f>CG336/CF336</f>
        <v>#DIV/0!</v>
      </c>
      <c r="CI336" s="129"/>
      <c r="CJ336" s="129"/>
      <c r="CK336" s="129"/>
      <c r="CL336" s="129"/>
      <c r="CM336" s="129"/>
      <c r="CN336" s="129"/>
      <c r="CO336" s="129"/>
      <c r="CP336" s="129"/>
      <c r="CQ336" s="129"/>
      <c r="CR336" s="129"/>
      <c r="CS336" s="129"/>
      <c r="CT336" s="129"/>
      <c r="CU336" s="129"/>
      <c r="CV336" s="129"/>
      <c r="CW336" s="129"/>
      <c r="CX336" s="129"/>
      <c r="CY336" s="129"/>
      <c r="CZ336" s="129"/>
      <c r="DA336" s="129"/>
      <c r="DB336" s="129"/>
      <c r="DC336" s="129"/>
      <c r="DD336" s="129"/>
      <c r="DE336" s="129"/>
      <c r="DF336" s="129"/>
      <c r="DG336" s="129"/>
      <c r="DH336" s="129"/>
      <c r="DI336" s="129"/>
      <c r="DJ336" s="129"/>
      <c r="DK336" s="129"/>
      <c r="DL336" s="129"/>
      <c r="DM336" s="129"/>
      <c r="DN336" s="150">
        <f t="shared" ref="DN336" si="878">SUM(DQ336:ER336)</f>
        <v>0</v>
      </c>
      <c r="DO336" s="150">
        <f>SUM(DQ337:ER337)</f>
        <v>0</v>
      </c>
      <c r="DP336" s="152" t="e">
        <f t="shared" si="754"/>
        <v>#DIV/0!</v>
      </c>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50">
        <f t="shared" ca="1" si="766"/>
        <v>16</v>
      </c>
      <c r="ET336" s="150">
        <f t="shared" si="792"/>
        <v>0</v>
      </c>
      <c r="EU336" s="152">
        <f t="shared" ca="1" si="793"/>
        <v>0</v>
      </c>
      <c r="EV336" s="16"/>
      <c r="EW336" s="67"/>
      <c r="EX336" s="16"/>
      <c r="EY336" s="16"/>
      <c r="EZ336" s="16"/>
      <c r="FA336" s="16">
        <v>8</v>
      </c>
      <c r="FB336" s="16">
        <v>8</v>
      </c>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50">
        <f t="shared" ref="GA336" ca="1" si="879">SUMIF($GD$8:$HG$9,$O$5,GD336:HG336)</f>
        <v>0</v>
      </c>
      <c r="GB336" s="150">
        <f t="shared" ref="GB336" si="880">SUM(GD337:HG337)</f>
        <v>16</v>
      </c>
      <c r="GC336" s="152" t="e">
        <f t="shared" ref="GC336" ca="1" si="881">GB336/GA336</f>
        <v>#DIV/0!</v>
      </c>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50"/>
      <c r="HI336" s="150">
        <v>0</v>
      </c>
      <c r="HJ336" s="152" t="e">
        <v>#DIV/0!</v>
      </c>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50"/>
      <c r="IQ336" s="150">
        <v>0</v>
      </c>
      <c r="IR336" s="152" t="e">
        <v>#DIV/0!</v>
      </c>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23"/>
      <c r="JV336" s="16"/>
      <c r="JW336" s="150"/>
      <c r="JX336" s="150">
        <v>0</v>
      </c>
      <c r="JY336" s="152" t="e">
        <v>#DIV/0!</v>
      </c>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50"/>
      <c r="LF336" s="150">
        <v>0</v>
      </c>
      <c r="LG336" s="152" t="e">
        <v>#DIV/0!</v>
      </c>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row>
    <row r="337" spans="1:350" ht="13.9" hidden="1" customHeight="1" outlineLevel="3" x14ac:dyDescent="0.2">
      <c r="A337" s="227"/>
      <c r="B337" s="247"/>
      <c r="C337" s="215"/>
      <c r="D337" s="217"/>
      <c r="E337" s="176"/>
      <c r="F337" s="176"/>
      <c r="G337" s="176"/>
      <c r="H337" s="171"/>
      <c r="I337" s="171"/>
      <c r="J337" s="213"/>
      <c r="K337" s="213"/>
      <c r="L337" s="173"/>
      <c r="M337" s="173"/>
      <c r="N337" s="184"/>
      <c r="O337" s="157"/>
      <c r="P337" s="17" t="s">
        <v>26</v>
      </c>
      <c r="Q337" s="151"/>
      <c r="R337" s="151"/>
      <c r="S337" s="153"/>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151"/>
      <c r="AY337" s="151"/>
      <c r="AZ337" s="153"/>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151"/>
      <c r="CG337" s="151"/>
      <c r="CH337" s="153"/>
      <c r="CI337" s="141"/>
      <c r="CJ337" s="141"/>
      <c r="CK337" s="141"/>
      <c r="CL337" s="141"/>
      <c r="CM337" s="141"/>
      <c r="CN337" s="141"/>
      <c r="CO337" s="141"/>
      <c r="CP337" s="141"/>
      <c r="CQ337" s="141"/>
      <c r="CR337" s="141"/>
      <c r="CS337" s="141"/>
      <c r="CT337" s="141"/>
      <c r="CU337" s="141"/>
      <c r="CV337" s="141"/>
      <c r="CW337" s="141"/>
      <c r="CX337" s="141"/>
      <c r="CY337" s="141"/>
      <c r="CZ337" s="141"/>
      <c r="DA337" s="141"/>
      <c r="DB337" s="141"/>
      <c r="DC337" s="141"/>
      <c r="DD337" s="141"/>
      <c r="DE337" s="141"/>
      <c r="DF337" s="141"/>
      <c r="DG337" s="141"/>
      <c r="DH337" s="141"/>
      <c r="DI337" s="141"/>
      <c r="DJ337" s="141"/>
      <c r="DK337" s="141"/>
      <c r="DL337" s="141"/>
      <c r="DM337" s="141"/>
      <c r="DN337" s="151"/>
      <c r="DO337" s="151"/>
      <c r="DP337" s="153"/>
      <c r="DQ337" s="24"/>
      <c r="DR337" s="24"/>
      <c r="DS337" s="24"/>
      <c r="DT337" s="24"/>
      <c r="DU337" s="24"/>
      <c r="DV337" s="24"/>
      <c r="DW337" s="24"/>
      <c r="DX337" s="24"/>
      <c r="DY337" s="24"/>
      <c r="DZ337" s="24"/>
      <c r="EA337" s="24"/>
      <c r="EB337" s="24"/>
      <c r="EC337" s="24"/>
      <c r="ED337" s="24"/>
      <c r="EE337" s="24"/>
      <c r="EF337" s="24"/>
      <c r="EG337" s="24"/>
      <c r="EH337" s="24"/>
      <c r="EI337" s="24"/>
      <c r="EJ337" s="24"/>
      <c r="EK337" s="24"/>
      <c r="EL337" s="24"/>
      <c r="EM337" s="24"/>
      <c r="EN337" s="24"/>
      <c r="EO337" s="24"/>
      <c r="EP337" s="24"/>
      <c r="EQ337" s="24"/>
      <c r="ER337" s="24"/>
      <c r="ES337" s="151"/>
      <c r="ET337" s="151"/>
      <c r="EU337" s="153"/>
      <c r="EV337" s="24"/>
      <c r="EW337" s="125"/>
      <c r="EX337" s="24"/>
      <c r="EY337" s="24"/>
      <c r="EZ337" s="24"/>
      <c r="FA337" s="24"/>
      <c r="FB337" s="24"/>
      <c r="FC337" s="24"/>
      <c r="FD337" s="24"/>
      <c r="FE337" s="24"/>
      <c r="FF337" s="24"/>
      <c r="FG337" s="24"/>
      <c r="FH337" s="24"/>
      <c r="FI337" s="24"/>
      <c r="FJ337" s="24"/>
      <c r="FK337" s="24"/>
      <c r="FL337" s="24"/>
      <c r="FM337" s="24"/>
      <c r="FN337" s="24"/>
      <c r="FO337" s="24"/>
      <c r="FP337" s="24"/>
      <c r="FQ337" s="24"/>
      <c r="FR337" s="24"/>
      <c r="FS337" s="24"/>
      <c r="FT337" s="24"/>
      <c r="FU337" s="24"/>
      <c r="FV337" s="24"/>
      <c r="FW337" s="24"/>
      <c r="FX337" s="24"/>
      <c r="FY337" s="24"/>
      <c r="FZ337" s="24"/>
      <c r="GA337" s="151"/>
      <c r="GB337" s="151"/>
      <c r="GC337" s="153"/>
      <c r="GD337" s="24"/>
      <c r="GE337" s="24"/>
      <c r="GF337" s="24"/>
      <c r="GG337" s="24"/>
      <c r="GH337" s="24"/>
      <c r="GI337" s="24"/>
      <c r="GJ337" s="24"/>
      <c r="GK337" s="24"/>
      <c r="GL337" s="24"/>
      <c r="GM337" s="24"/>
      <c r="GN337" s="24"/>
      <c r="GO337" s="24"/>
      <c r="GP337" s="24">
        <v>2</v>
      </c>
      <c r="GQ337" s="24"/>
      <c r="GR337" s="24">
        <v>2</v>
      </c>
      <c r="GS337" s="24"/>
      <c r="GT337" s="24"/>
      <c r="GU337" s="24">
        <v>10</v>
      </c>
      <c r="GV337" s="24">
        <v>2</v>
      </c>
      <c r="GW337" s="24"/>
      <c r="GX337" s="24"/>
      <c r="GY337" s="24"/>
      <c r="GZ337" s="24"/>
      <c r="HA337" s="24"/>
      <c r="HB337" s="24"/>
      <c r="HC337" s="24"/>
      <c r="HD337" s="24"/>
      <c r="HE337" s="24"/>
      <c r="HF337" s="24"/>
      <c r="HG337" s="24"/>
      <c r="HH337" s="151"/>
      <c r="HI337" s="151"/>
      <c r="HJ337" s="153"/>
      <c r="HK337" s="24"/>
      <c r="HL337" s="24"/>
      <c r="HM337" s="24"/>
      <c r="HN337" s="24"/>
      <c r="HO337" s="24"/>
      <c r="HP337" s="24"/>
      <c r="HQ337" s="24"/>
      <c r="HR337" s="24"/>
      <c r="HS337" s="24"/>
      <c r="HT337" s="24"/>
      <c r="HU337" s="24"/>
      <c r="HV337" s="24"/>
      <c r="HW337" s="24"/>
      <c r="HX337" s="24"/>
      <c r="HY337" s="24"/>
      <c r="HZ337" s="24"/>
      <c r="IA337" s="24"/>
      <c r="IB337" s="24"/>
      <c r="IC337" s="24"/>
      <c r="ID337" s="24"/>
      <c r="IE337" s="24"/>
      <c r="IF337" s="24"/>
      <c r="IG337" s="24"/>
      <c r="IH337" s="24"/>
      <c r="II337" s="24"/>
      <c r="IJ337" s="24"/>
      <c r="IK337" s="24"/>
      <c r="IL337" s="24"/>
      <c r="IM337" s="24"/>
      <c r="IN337" s="24"/>
      <c r="IO337" s="24"/>
      <c r="IP337" s="151"/>
      <c r="IQ337" s="151"/>
      <c r="IR337" s="153"/>
      <c r="IS337" s="24"/>
      <c r="IT337" s="24"/>
      <c r="IU337" s="24"/>
      <c r="IV337" s="24"/>
      <c r="IW337" s="24"/>
      <c r="IX337" s="24"/>
      <c r="IY337" s="24"/>
      <c r="IZ337" s="24"/>
      <c r="JA337" s="24"/>
      <c r="JB337" s="24"/>
      <c r="JC337" s="24"/>
      <c r="JD337" s="24"/>
      <c r="JE337" s="24"/>
      <c r="JF337" s="24"/>
      <c r="JG337" s="24"/>
      <c r="JH337" s="24"/>
      <c r="JI337" s="24"/>
      <c r="JJ337" s="24"/>
      <c r="JK337" s="24"/>
      <c r="JL337" s="24"/>
      <c r="JM337" s="24"/>
      <c r="JN337" s="24"/>
      <c r="JO337" s="24"/>
      <c r="JP337" s="24"/>
      <c r="JQ337" s="24"/>
      <c r="JR337" s="24"/>
      <c r="JS337" s="24"/>
      <c r="JT337" s="24"/>
      <c r="JU337" s="25"/>
      <c r="JV337" s="24"/>
      <c r="JW337" s="151"/>
      <c r="JX337" s="151"/>
      <c r="JY337" s="153"/>
      <c r="JZ337" s="24"/>
      <c r="KA337" s="24"/>
      <c r="KB337" s="24"/>
      <c r="KC337" s="24"/>
      <c r="KD337" s="24"/>
      <c r="KE337" s="24"/>
      <c r="KF337" s="24"/>
      <c r="KG337" s="24"/>
      <c r="KH337" s="24"/>
      <c r="KI337" s="24"/>
      <c r="KJ337" s="24"/>
      <c r="KK337" s="24"/>
      <c r="KL337" s="24"/>
      <c r="KM337" s="24"/>
      <c r="KN337" s="24"/>
      <c r="KO337" s="24"/>
      <c r="KP337" s="24"/>
      <c r="KQ337" s="24"/>
      <c r="KR337" s="24"/>
      <c r="KS337" s="24"/>
      <c r="KT337" s="24"/>
      <c r="KU337" s="24"/>
      <c r="KV337" s="24"/>
      <c r="KW337" s="24"/>
      <c r="KX337" s="24"/>
      <c r="KY337" s="24"/>
      <c r="KZ337" s="24"/>
      <c r="LA337" s="24"/>
      <c r="LB337" s="24"/>
      <c r="LC337" s="24"/>
      <c r="LD337" s="24"/>
      <c r="LE337" s="151"/>
      <c r="LF337" s="151"/>
      <c r="LG337" s="153"/>
      <c r="LH337" s="24"/>
      <c r="LI337" s="24"/>
      <c r="LJ337" s="24"/>
      <c r="LK337" s="24"/>
      <c r="LL337" s="24"/>
      <c r="LM337" s="24"/>
      <c r="LN337" s="24"/>
      <c r="LO337" s="24"/>
      <c r="LP337" s="24"/>
      <c r="LQ337" s="24"/>
      <c r="LR337" s="24"/>
      <c r="LS337" s="24"/>
      <c r="LT337" s="24"/>
      <c r="LU337" s="24"/>
      <c r="LV337" s="24"/>
      <c r="LW337" s="24"/>
      <c r="LX337" s="24"/>
      <c r="LY337" s="24"/>
      <c r="LZ337" s="24"/>
      <c r="MA337" s="24"/>
      <c r="MB337" s="24"/>
      <c r="MC337" s="24"/>
      <c r="MD337" s="24"/>
      <c r="ME337" s="24"/>
      <c r="MF337" s="24"/>
      <c r="MG337" s="24"/>
      <c r="MH337" s="24"/>
      <c r="MI337" s="24"/>
      <c r="MJ337" s="24"/>
      <c r="MK337" s="24"/>
      <c r="ML337" s="24"/>
    </row>
    <row r="338" spans="1:350" ht="13.9" hidden="1" customHeight="1" outlineLevel="3" x14ac:dyDescent="0.2">
      <c r="A338" s="226" t="s">
        <v>235</v>
      </c>
      <c r="B338" s="246" t="s">
        <v>1120</v>
      </c>
      <c r="C338" s="214" t="s">
        <v>38</v>
      </c>
      <c r="D338" s="216">
        <v>13.2</v>
      </c>
      <c r="E338" s="175"/>
      <c r="F338" s="175">
        <f>D338-E338</f>
        <v>13.2</v>
      </c>
      <c r="G338" s="175" t="s">
        <v>888</v>
      </c>
      <c r="H338" s="170" t="s">
        <v>903</v>
      </c>
      <c r="I338" s="170" t="s">
        <v>878</v>
      </c>
      <c r="J338" s="212">
        <f ca="1">E338+Q338+AX338+CF338+DN338+ES338+GA338+HH338+IP338+JW338+LE338</f>
        <v>13.2</v>
      </c>
      <c r="K338" s="212">
        <f>E338+R338+AY338+CG338+DO338+ET338+GB338+HI338+IQ338+JX338+LF338</f>
        <v>13</v>
      </c>
      <c r="L338" s="172">
        <f ca="1">K338/J338</f>
        <v>0.98484848484848486</v>
      </c>
      <c r="M338" s="172">
        <f>K338/D338</f>
        <v>0.98484848484848486</v>
      </c>
      <c r="N338" s="183">
        <f ca="1">SUMIF($EV$8:$FZ$9,$O$5,$EV339:$FZ339)-SUMIF($EV$8:$FZ$9,$Q$5,$EV339:$FZ339)</f>
        <v>0</v>
      </c>
      <c r="O338" s="156"/>
      <c r="P338" s="16" t="s">
        <v>25</v>
      </c>
      <c r="Q338" s="150">
        <v>0</v>
      </c>
      <c r="R338" s="150">
        <v>0</v>
      </c>
      <c r="S338" s="152" t="e">
        <v>#DIV/0!</v>
      </c>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50">
        <f t="shared" ca="1" si="758"/>
        <v>0</v>
      </c>
      <c r="AY338" s="150">
        <f>SUM(BA339:CE339)</f>
        <v>0</v>
      </c>
      <c r="AZ338" s="152" t="e">
        <f ca="1">AY338/AX338</f>
        <v>#DIV/0!</v>
      </c>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50">
        <f t="shared" ref="CF338" si="882">SUM(CI338:DM338)</f>
        <v>0</v>
      </c>
      <c r="CG338" s="150">
        <f>SUM(CI339:DM339)</f>
        <v>0</v>
      </c>
      <c r="CH338" s="152" t="e">
        <f>CG338/CF338</f>
        <v>#DIV/0!</v>
      </c>
      <c r="CI338" s="129"/>
      <c r="CJ338" s="129"/>
      <c r="CK338" s="129"/>
      <c r="CL338" s="129"/>
      <c r="CM338" s="129"/>
      <c r="CN338" s="129"/>
      <c r="CO338" s="129"/>
      <c r="CP338" s="129"/>
      <c r="CQ338" s="129"/>
      <c r="CR338" s="129"/>
      <c r="CS338" s="129"/>
      <c r="CT338" s="129"/>
      <c r="CU338" s="129"/>
      <c r="CV338" s="129"/>
      <c r="CW338" s="129"/>
      <c r="CX338" s="129"/>
      <c r="CY338" s="129"/>
      <c r="CZ338" s="129"/>
      <c r="DA338" s="129"/>
      <c r="DB338" s="129"/>
      <c r="DC338" s="129"/>
      <c r="DD338" s="129"/>
      <c r="DE338" s="129"/>
      <c r="DF338" s="129"/>
      <c r="DG338" s="129"/>
      <c r="DH338" s="129"/>
      <c r="DI338" s="129"/>
      <c r="DJ338" s="129"/>
      <c r="DK338" s="129"/>
      <c r="DL338" s="129"/>
      <c r="DM338" s="129"/>
      <c r="DN338" s="150">
        <f t="shared" ref="DN338" si="883">SUM(DQ338:ER338)</f>
        <v>0</v>
      </c>
      <c r="DO338" s="150">
        <f>SUM(DQ339:ER339)</f>
        <v>0</v>
      </c>
      <c r="DP338" s="152" t="e">
        <f t="shared" si="754"/>
        <v>#DIV/0!</v>
      </c>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50">
        <f t="shared" ca="1" si="766"/>
        <v>13.2</v>
      </c>
      <c r="ET338" s="150">
        <f t="shared" si="792"/>
        <v>0</v>
      </c>
      <c r="EU338" s="152">
        <f t="shared" ca="1" si="793"/>
        <v>0</v>
      </c>
      <c r="EV338" s="16"/>
      <c r="EW338" s="67"/>
      <c r="EX338" s="16"/>
      <c r="EY338" s="16"/>
      <c r="EZ338" s="16"/>
      <c r="FA338" s="16"/>
      <c r="FB338" s="16"/>
      <c r="FC338" s="16"/>
      <c r="FD338" s="16"/>
      <c r="FE338" s="16"/>
      <c r="FF338" s="16">
        <v>2</v>
      </c>
      <c r="FG338" s="16">
        <v>2</v>
      </c>
      <c r="FH338" s="16">
        <v>2</v>
      </c>
      <c r="FI338" s="16">
        <v>2</v>
      </c>
      <c r="FJ338" s="16">
        <v>2</v>
      </c>
      <c r="FK338" s="16">
        <v>3.2</v>
      </c>
      <c r="FL338" s="16"/>
      <c r="FM338" s="16"/>
      <c r="FN338" s="16"/>
      <c r="FO338" s="16"/>
      <c r="FP338" s="16"/>
      <c r="FQ338" s="16"/>
      <c r="FR338" s="16"/>
      <c r="FS338" s="16"/>
      <c r="FT338" s="16"/>
      <c r="FU338" s="16"/>
      <c r="FV338" s="16"/>
      <c r="FW338" s="16"/>
      <c r="FX338" s="16"/>
      <c r="FY338" s="16"/>
      <c r="FZ338" s="16"/>
      <c r="GA338" s="150">
        <f t="shared" ref="GA338" ca="1" si="884">SUMIF($GD$8:$HG$9,$O$5,GD338:HG338)</f>
        <v>0</v>
      </c>
      <c r="GB338" s="150">
        <f t="shared" ref="GB338" si="885">SUM(GD339:HG339)</f>
        <v>13</v>
      </c>
      <c r="GC338" s="152" t="e">
        <f t="shared" ref="GC338" ca="1" si="886">GB338/GA338</f>
        <v>#DIV/0!</v>
      </c>
      <c r="GD338" s="16"/>
      <c r="GE338" s="16"/>
      <c r="GF338" s="16"/>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c r="HF338" s="16"/>
      <c r="HG338" s="16"/>
      <c r="HH338" s="150"/>
      <c r="HI338" s="150">
        <v>0</v>
      </c>
      <c r="HJ338" s="152" t="e">
        <v>#DIV/0!</v>
      </c>
      <c r="HK338" s="16"/>
      <c r="HL338" s="16"/>
      <c r="HM338" s="16"/>
      <c r="HN338" s="16"/>
      <c r="HO338" s="16"/>
      <c r="HP338" s="16"/>
      <c r="HQ338" s="16"/>
      <c r="HR338" s="16"/>
      <c r="HS338" s="16"/>
      <c r="HT338" s="16"/>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50"/>
      <c r="IQ338" s="150">
        <v>0</v>
      </c>
      <c r="IR338" s="152" t="e">
        <v>#DIV/0!</v>
      </c>
      <c r="IS338" s="16"/>
      <c r="IT338" s="16"/>
      <c r="IU338" s="16"/>
      <c r="IV338" s="16"/>
      <c r="IW338" s="16"/>
      <c r="IX338" s="16"/>
      <c r="IY338" s="16"/>
      <c r="IZ338" s="16"/>
      <c r="JA338" s="16"/>
      <c r="JB338" s="16"/>
      <c r="JC338" s="16"/>
      <c r="JD338" s="16"/>
      <c r="JE338" s="16"/>
      <c r="JF338" s="16"/>
      <c r="JG338" s="16"/>
      <c r="JH338" s="16"/>
      <c r="JI338" s="16"/>
      <c r="JJ338" s="16"/>
      <c r="JK338" s="16"/>
      <c r="JL338" s="16"/>
      <c r="JM338" s="16"/>
      <c r="JN338" s="16"/>
      <c r="JO338" s="16"/>
      <c r="JP338" s="16"/>
      <c r="JQ338" s="16"/>
      <c r="JR338" s="16"/>
      <c r="JS338" s="16"/>
      <c r="JT338" s="16"/>
      <c r="JU338" s="23"/>
      <c r="JV338" s="16"/>
      <c r="JW338" s="150"/>
      <c r="JX338" s="150">
        <v>0</v>
      </c>
      <c r="JY338" s="152" t="e">
        <v>#DIV/0!</v>
      </c>
      <c r="JZ338" s="16"/>
      <c r="KA338" s="16"/>
      <c r="KB338" s="16"/>
      <c r="KC338" s="16"/>
      <c r="KD338" s="16"/>
      <c r="KE338" s="16"/>
      <c r="KF338" s="16"/>
      <c r="KG338" s="16"/>
      <c r="KH338" s="16"/>
      <c r="KI338" s="16"/>
      <c r="KJ338" s="16"/>
      <c r="KK338" s="16"/>
      <c r="KL338" s="16"/>
      <c r="KM338" s="16"/>
      <c r="KN338" s="16"/>
      <c r="KO338" s="16"/>
      <c r="KP338" s="16"/>
      <c r="KQ338" s="16"/>
      <c r="KR338" s="16"/>
      <c r="KS338" s="16"/>
      <c r="KT338" s="16"/>
      <c r="KU338" s="16"/>
      <c r="KV338" s="16"/>
      <c r="KW338" s="16"/>
      <c r="KX338" s="16"/>
      <c r="KY338" s="16"/>
      <c r="KZ338" s="16"/>
      <c r="LA338" s="16"/>
      <c r="LB338" s="16"/>
      <c r="LC338" s="16"/>
      <c r="LD338" s="16"/>
      <c r="LE338" s="150"/>
      <c r="LF338" s="150">
        <v>0</v>
      </c>
      <c r="LG338" s="152" t="e">
        <v>#DIV/0!</v>
      </c>
      <c r="LH338" s="16"/>
      <c r="LI338" s="16"/>
      <c r="LJ338" s="16"/>
      <c r="LK338" s="16"/>
      <c r="LL338" s="16"/>
      <c r="LM338" s="16"/>
      <c r="LN338" s="16"/>
      <c r="LO338" s="16"/>
      <c r="LP338" s="16"/>
      <c r="LQ338" s="16"/>
      <c r="LR338" s="16"/>
      <c r="LS338" s="16"/>
      <c r="LT338" s="16"/>
      <c r="LU338" s="16"/>
      <c r="LV338" s="16"/>
      <c r="LW338" s="16"/>
      <c r="LX338" s="16"/>
      <c r="LY338" s="16"/>
      <c r="LZ338" s="16"/>
      <c r="MA338" s="16"/>
      <c r="MB338" s="16"/>
      <c r="MC338" s="16"/>
      <c r="MD338" s="16"/>
      <c r="ME338" s="16"/>
      <c r="MF338" s="16"/>
      <c r="MG338" s="16"/>
      <c r="MH338" s="16"/>
      <c r="MI338" s="16"/>
      <c r="MJ338" s="16"/>
      <c r="MK338" s="16"/>
      <c r="ML338" s="16"/>
    </row>
    <row r="339" spans="1:350" ht="13.9" hidden="1" customHeight="1" outlineLevel="3" x14ac:dyDescent="0.2">
      <c r="A339" s="227"/>
      <c r="B339" s="247"/>
      <c r="C339" s="215"/>
      <c r="D339" s="217"/>
      <c r="E339" s="176"/>
      <c r="F339" s="176"/>
      <c r="G339" s="176"/>
      <c r="H339" s="171"/>
      <c r="I339" s="171"/>
      <c r="J339" s="213"/>
      <c r="K339" s="213"/>
      <c r="L339" s="173"/>
      <c r="M339" s="173"/>
      <c r="N339" s="184"/>
      <c r="O339" s="157"/>
      <c r="P339" s="17" t="s">
        <v>26</v>
      </c>
      <c r="Q339" s="151"/>
      <c r="R339" s="151"/>
      <c r="S339" s="153"/>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151"/>
      <c r="AY339" s="151"/>
      <c r="AZ339" s="153"/>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151"/>
      <c r="CG339" s="151"/>
      <c r="CH339" s="153"/>
      <c r="CI339" s="141"/>
      <c r="CJ339" s="141"/>
      <c r="CK339" s="141"/>
      <c r="CL339" s="141"/>
      <c r="CM339" s="141"/>
      <c r="CN339" s="141"/>
      <c r="CO339" s="141"/>
      <c r="CP339" s="141"/>
      <c r="CQ339" s="141"/>
      <c r="CR339" s="141"/>
      <c r="CS339" s="141"/>
      <c r="CT339" s="141"/>
      <c r="CU339" s="141"/>
      <c r="CV339" s="141"/>
      <c r="CW339" s="141"/>
      <c r="CX339" s="141"/>
      <c r="CY339" s="141"/>
      <c r="CZ339" s="141"/>
      <c r="DA339" s="141"/>
      <c r="DB339" s="141"/>
      <c r="DC339" s="141"/>
      <c r="DD339" s="141"/>
      <c r="DE339" s="141"/>
      <c r="DF339" s="141"/>
      <c r="DG339" s="141"/>
      <c r="DH339" s="141"/>
      <c r="DI339" s="141"/>
      <c r="DJ339" s="141"/>
      <c r="DK339" s="141"/>
      <c r="DL339" s="141"/>
      <c r="DM339" s="141"/>
      <c r="DN339" s="151"/>
      <c r="DO339" s="151"/>
      <c r="DP339" s="153"/>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151"/>
      <c r="ET339" s="151"/>
      <c r="EU339" s="153"/>
      <c r="EV339" s="24"/>
      <c r="EW339" s="125"/>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c r="FU339" s="24"/>
      <c r="FV339" s="24"/>
      <c r="FW339" s="24"/>
      <c r="FX339" s="24"/>
      <c r="FY339" s="24"/>
      <c r="FZ339" s="24"/>
      <c r="GA339" s="151"/>
      <c r="GB339" s="151"/>
      <c r="GC339" s="153"/>
      <c r="GD339" s="24"/>
      <c r="GE339" s="24"/>
      <c r="GF339" s="24"/>
      <c r="GG339" s="24"/>
      <c r="GH339" s="24"/>
      <c r="GI339" s="24"/>
      <c r="GJ339" s="24"/>
      <c r="GK339" s="24"/>
      <c r="GL339" s="24"/>
      <c r="GM339" s="24"/>
      <c r="GN339" s="24"/>
      <c r="GO339" s="24"/>
      <c r="GP339" s="142">
        <v>0.8</v>
      </c>
      <c r="GQ339" s="24"/>
      <c r="GR339" s="76">
        <v>0.8</v>
      </c>
      <c r="GS339" s="24"/>
      <c r="GT339" s="24"/>
      <c r="GU339" s="76">
        <v>1.8</v>
      </c>
      <c r="GV339" s="76">
        <v>9.6</v>
      </c>
      <c r="GW339" s="24"/>
      <c r="GX339" s="24"/>
      <c r="GY339" s="24"/>
      <c r="GZ339" s="24"/>
      <c r="HA339" s="24"/>
      <c r="HB339" s="24"/>
      <c r="HC339" s="24"/>
      <c r="HD339" s="24"/>
      <c r="HE339" s="24"/>
      <c r="HF339" s="24"/>
      <c r="HG339" s="24"/>
      <c r="HH339" s="151"/>
      <c r="HI339" s="151"/>
      <c r="HJ339" s="153"/>
      <c r="HK339" s="24"/>
      <c r="HL339" s="24"/>
      <c r="HM339" s="24"/>
      <c r="HN339" s="24"/>
      <c r="HO339" s="24"/>
      <c r="HP339" s="24"/>
      <c r="HQ339" s="24"/>
      <c r="HR339" s="24"/>
      <c r="HS339" s="24"/>
      <c r="HT339" s="24"/>
      <c r="HU339" s="24"/>
      <c r="HV339" s="24"/>
      <c r="HW339" s="24"/>
      <c r="HX339" s="24"/>
      <c r="HY339" s="24"/>
      <c r="HZ339" s="24"/>
      <c r="IA339" s="24"/>
      <c r="IB339" s="24"/>
      <c r="IC339" s="24"/>
      <c r="ID339" s="24"/>
      <c r="IE339" s="24"/>
      <c r="IF339" s="24"/>
      <c r="IG339" s="24"/>
      <c r="IH339" s="24"/>
      <c r="II339" s="24"/>
      <c r="IJ339" s="24"/>
      <c r="IK339" s="24"/>
      <c r="IL339" s="24"/>
      <c r="IM339" s="24"/>
      <c r="IN339" s="24"/>
      <c r="IO339" s="24"/>
      <c r="IP339" s="151"/>
      <c r="IQ339" s="151"/>
      <c r="IR339" s="153"/>
      <c r="IS339" s="24"/>
      <c r="IT339" s="24"/>
      <c r="IU339" s="24"/>
      <c r="IV339" s="24"/>
      <c r="IW339" s="24"/>
      <c r="IX339" s="24"/>
      <c r="IY339" s="24"/>
      <c r="IZ339" s="24"/>
      <c r="JA339" s="24"/>
      <c r="JB339" s="24"/>
      <c r="JC339" s="24"/>
      <c r="JD339" s="24"/>
      <c r="JE339" s="24"/>
      <c r="JF339" s="24"/>
      <c r="JG339" s="24"/>
      <c r="JH339" s="24"/>
      <c r="JI339" s="24"/>
      <c r="JJ339" s="24"/>
      <c r="JK339" s="24"/>
      <c r="JL339" s="24"/>
      <c r="JM339" s="24"/>
      <c r="JN339" s="24"/>
      <c r="JO339" s="24"/>
      <c r="JP339" s="24"/>
      <c r="JQ339" s="24"/>
      <c r="JR339" s="24"/>
      <c r="JS339" s="24"/>
      <c r="JT339" s="24"/>
      <c r="JU339" s="25"/>
      <c r="JV339" s="24"/>
      <c r="JW339" s="151"/>
      <c r="JX339" s="151"/>
      <c r="JY339" s="153"/>
      <c r="JZ339" s="24"/>
      <c r="KA339" s="24"/>
      <c r="KB339" s="24"/>
      <c r="KC339" s="24"/>
      <c r="KD339" s="24"/>
      <c r="KE339" s="24"/>
      <c r="KF339" s="24"/>
      <c r="KG339" s="24"/>
      <c r="KH339" s="24"/>
      <c r="KI339" s="24"/>
      <c r="KJ339" s="24"/>
      <c r="KK339" s="24"/>
      <c r="KL339" s="24"/>
      <c r="KM339" s="24"/>
      <c r="KN339" s="24"/>
      <c r="KO339" s="24"/>
      <c r="KP339" s="24"/>
      <c r="KQ339" s="24"/>
      <c r="KR339" s="24"/>
      <c r="KS339" s="24"/>
      <c r="KT339" s="24"/>
      <c r="KU339" s="24"/>
      <c r="KV339" s="24"/>
      <c r="KW339" s="24"/>
      <c r="KX339" s="24"/>
      <c r="KY339" s="24"/>
      <c r="KZ339" s="24"/>
      <c r="LA339" s="24"/>
      <c r="LB339" s="24"/>
      <c r="LC339" s="24"/>
      <c r="LD339" s="24"/>
      <c r="LE339" s="151"/>
      <c r="LF339" s="151"/>
      <c r="LG339" s="153"/>
      <c r="LH339" s="24"/>
      <c r="LI339" s="24"/>
      <c r="LJ339" s="24"/>
      <c r="LK339" s="24"/>
      <c r="LL339" s="24"/>
      <c r="LM339" s="24"/>
      <c r="LN339" s="24"/>
      <c r="LO339" s="24"/>
      <c r="LP339" s="24"/>
      <c r="LQ339" s="24"/>
      <c r="LR339" s="24"/>
      <c r="LS339" s="24"/>
      <c r="LT339" s="24"/>
      <c r="LU339" s="24"/>
      <c r="LV339" s="24"/>
      <c r="LW339" s="24"/>
      <c r="LX339" s="24"/>
      <c r="LY339" s="24"/>
      <c r="LZ339" s="24"/>
      <c r="MA339" s="24"/>
      <c r="MB339" s="24"/>
      <c r="MC339" s="24"/>
      <c r="MD339" s="24"/>
      <c r="ME339" s="24"/>
      <c r="MF339" s="24"/>
      <c r="MG339" s="24"/>
      <c r="MH339" s="24"/>
      <c r="MI339" s="24"/>
      <c r="MJ339" s="24"/>
      <c r="MK339" s="24"/>
      <c r="ML339" s="24"/>
    </row>
    <row r="340" spans="1:350" ht="13.9" hidden="1" customHeight="1" outlineLevel="3" x14ac:dyDescent="0.2">
      <c r="A340" s="226" t="s">
        <v>236</v>
      </c>
      <c r="B340" s="246" t="s">
        <v>1121</v>
      </c>
      <c r="C340" s="214" t="s">
        <v>59</v>
      </c>
      <c r="D340" s="216">
        <v>16</v>
      </c>
      <c r="E340" s="175"/>
      <c r="F340" s="175">
        <f>D340-E340</f>
        <v>16</v>
      </c>
      <c r="G340" s="175" t="s">
        <v>844</v>
      </c>
      <c r="H340" s="170" t="s">
        <v>1017</v>
      </c>
      <c r="I340" s="170" t="s">
        <v>903</v>
      </c>
      <c r="J340" s="212">
        <f ca="1">E340+Q340+AX340+CF340+DN340+ES340+GA340+HH340+IP340+JW340+LE340</f>
        <v>16</v>
      </c>
      <c r="K340" s="212">
        <f>E340+R340+AY340+CG340+DO340+ET340+GB340+HI340+IQ340+JX340+LF340</f>
        <v>16</v>
      </c>
      <c r="L340" s="172">
        <f ca="1">K340/J340</f>
        <v>1</v>
      </c>
      <c r="M340" s="172">
        <f>K340/D340</f>
        <v>1</v>
      </c>
      <c r="N340" s="183">
        <f ca="1">SUMIF($EV$8:$FZ$9,$O$5,$EV341:$FZ341)-SUMIF($EV$8:$FZ$9,$Q$5,$EV341:$FZ341)</f>
        <v>0</v>
      </c>
      <c r="O340" s="156"/>
      <c r="P340" s="16" t="s">
        <v>25</v>
      </c>
      <c r="Q340" s="150">
        <v>0</v>
      </c>
      <c r="R340" s="150">
        <v>0</v>
      </c>
      <c r="S340" s="152" t="e">
        <v>#DIV/0!</v>
      </c>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50">
        <f t="shared" ca="1" si="758"/>
        <v>0</v>
      </c>
      <c r="AY340" s="150">
        <f>SUM(BA341:CE341)</f>
        <v>0</v>
      </c>
      <c r="AZ340" s="152" t="e">
        <f ca="1">AY340/AX340</f>
        <v>#DIV/0!</v>
      </c>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50">
        <f t="shared" ref="CF340" si="887">SUM(CI340:DM340)</f>
        <v>0</v>
      </c>
      <c r="CG340" s="150">
        <f>SUM(CI341:DM341)</f>
        <v>0</v>
      </c>
      <c r="CH340" s="152" t="e">
        <f>CG340/CF340</f>
        <v>#DIV/0!</v>
      </c>
      <c r="CI340" s="129"/>
      <c r="CJ340" s="129"/>
      <c r="CK340" s="129"/>
      <c r="CL340" s="129"/>
      <c r="CM340" s="129"/>
      <c r="CN340" s="129"/>
      <c r="CO340" s="129"/>
      <c r="CP340" s="129"/>
      <c r="CQ340" s="129"/>
      <c r="CR340" s="129"/>
      <c r="CS340" s="129"/>
      <c r="CT340" s="129"/>
      <c r="CU340" s="129"/>
      <c r="CV340" s="129"/>
      <c r="CW340" s="129"/>
      <c r="CX340" s="129"/>
      <c r="CY340" s="129"/>
      <c r="CZ340" s="129"/>
      <c r="DA340" s="129"/>
      <c r="DB340" s="129"/>
      <c r="DC340" s="129"/>
      <c r="DD340" s="129"/>
      <c r="DE340" s="129"/>
      <c r="DF340" s="129"/>
      <c r="DG340" s="129"/>
      <c r="DH340" s="129"/>
      <c r="DI340" s="129"/>
      <c r="DJ340" s="129"/>
      <c r="DK340" s="129"/>
      <c r="DL340" s="129"/>
      <c r="DM340" s="129"/>
      <c r="DN340" s="150">
        <f t="shared" ref="DN340" si="888">SUM(DQ340:ER340)</f>
        <v>0</v>
      </c>
      <c r="DO340" s="150">
        <f>SUM(DQ341:ER341)</f>
        <v>0</v>
      </c>
      <c r="DP340" s="152" t="e">
        <f t="shared" si="754"/>
        <v>#DIV/0!</v>
      </c>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50">
        <f t="shared" ca="1" si="766"/>
        <v>16</v>
      </c>
      <c r="ET340" s="150">
        <f t="shared" si="792"/>
        <v>0</v>
      </c>
      <c r="EU340" s="152">
        <f t="shared" ca="1" si="793"/>
        <v>0</v>
      </c>
      <c r="EV340" s="16"/>
      <c r="EW340" s="67"/>
      <c r="EX340" s="16"/>
      <c r="EY340" s="16"/>
      <c r="EZ340" s="16"/>
      <c r="FA340" s="16"/>
      <c r="FB340" s="16"/>
      <c r="FC340" s="16">
        <v>5</v>
      </c>
      <c r="FD340" s="16">
        <v>5</v>
      </c>
      <c r="FE340" s="16">
        <v>6</v>
      </c>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50">
        <f t="shared" ref="GA340" ca="1" si="889">SUMIF($GD$8:$HG$9,$O$5,GD340:HG340)</f>
        <v>0</v>
      </c>
      <c r="GB340" s="150">
        <f t="shared" ref="GB340" si="890">SUM(GD341:HG341)</f>
        <v>16</v>
      </c>
      <c r="GC340" s="152" t="e">
        <f t="shared" ref="GC340" ca="1" si="891">GB340/GA340</f>
        <v>#DIV/0!</v>
      </c>
      <c r="GD340" s="16"/>
      <c r="GE340" s="16"/>
      <c r="GF340" s="16"/>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c r="HF340" s="16"/>
      <c r="HG340" s="16"/>
      <c r="HH340" s="150"/>
      <c r="HI340" s="150">
        <v>0</v>
      </c>
      <c r="HJ340" s="152" t="e">
        <v>#DIV/0!</v>
      </c>
      <c r="HK340" s="16"/>
      <c r="HL340" s="16"/>
      <c r="HM340" s="16"/>
      <c r="HN340" s="16"/>
      <c r="HO340" s="16"/>
      <c r="HP340" s="16"/>
      <c r="HQ340" s="16"/>
      <c r="HR340" s="16"/>
      <c r="HS340" s="16"/>
      <c r="HT340" s="16"/>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50"/>
      <c r="IQ340" s="150">
        <v>0</v>
      </c>
      <c r="IR340" s="152" t="e">
        <v>#DIV/0!</v>
      </c>
      <c r="IS340" s="16"/>
      <c r="IT340" s="16"/>
      <c r="IU340" s="16"/>
      <c r="IV340" s="16"/>
      <c r="IW340" s="16"/>
      <c r="IX340" s="16"/>
      <c r="IY340" s="16"/>
      <c r="IZ340" s="16"/>
      <c r="JA340" s="16"/>
      <c r="JB340" s="16"/>
      <c r="JC340" s="16"/>
      <c r="JD340" s="16"/>
      <c r="JE340" s="16"/>
      <c r="JF340" s="16"/>
      <c r="JG340" s="16"/>
      <c r="JH340" s="16"/>
      <c r="JI340" s="16"/>
      <c r="JJ340" s="16"/>
      <c r="JK340" s="16"/>
      <c r="JL340" s="16"/>
      <c r="JM340" s="16"/>
      <c r="JN340" s="16"/>
      <c r="JO340" s="16"/>
      <c r="JP340" s="16"/>
      <c r="JQ340" s="16"/>
      <c r="JR340" s="16"/>
      <c r="JS340" s="16"/>
      <c r="JT340" s="16"/>
      <c r="JU340" s="23"/>
      <c r="JV340" s="16"/>
      <c r="JW340" s="150"/>
      <c r="JX340" s="150">
        <v>0</v>
      </c>
      <c r="JY340" s="152" t="e">
        <v>#DIV/0!</v>
      </c>
      <c r="JZ340" s="16"/>
      <c r="KA340" s="16"/>
      <c r="KB340" s="16"/>
      <c r="KC340" s="16"/>
      <c r="KD340" s="16"/>
      <c r="KE340" s="16"/>
      <c r="KF340" s="16"/>
      <c r="KG340" s="16"/>
      <c r="KH340" s="16"/>
      <c r="KI340" s="16"/>
      <c r="KJ340" s="16"/>
      <c r="KK340" s="16"/>
      <c r="KL340" s="16"/>
      <c r="KM340" s="16"/>
      <c r="KN340" s="16"/>
      <c r="KO340" s="16"/>
      <c r="KP340" s="16"/>
      <c r="KQ340" s="16"/>
      <c r="KR340" s="16"/>
      <c r="KS340" s="16"/>
      <c r="KT340" s="16"/>
      <c r="KU340" s="16"/>
      <c r="KV340" s="16"/>
      <c r="KW340" s="16"/>
      <c r="KX340" s="16"/>
      <c r="KY340" s="16"/>
      <c r="KZ340" s="16"/>
      <c r="LA340" s="16"/>
      <c r="LB340" s="16"/>
      <c r="LC340" s="16"/>
      <c r="LD340" s="16"/>
      <c r="LE340" s="150"/>
      <c r="LF340" s="150">
        <v>0</v>
      </c>
      <c r="LG340" s="152" t="e">
        <v>#DIV/0!</v>
      </c>
      <c r="LH340" s="16"/>
      <c r="LI340" s="16"/>
      <c r="LJ340" s="16"/>
      <c r="LK340" s="16"/>
      <c r="LL340" s="16"/>
      <c r="LM340" s="16"/>
      <c r="LN340" s="16"/>
      <c r="LO340" s="16"/>
      <c r="LP340" s="16"/>
      <c r="LQ340" s="16"/>
      <c r="LR340" s="16"/>
      <c r="LS340" s="16"/>
      <c r="LT340" s="16"/>
      <c r="LU340" s="16"/>
      <c r="LV340" s="16"/>
      <c r="LW340" s="16"/>
      <c r="LX340" s="16"/>
      <c r="LY340" s="16"/>
      <c r="LZ340" s="16"/>
      <c r="MA340" s="16"/>
      <c r="MB340" s="16"/>
      <c r="MC340" s="16"/>
      <c r="MD340" s="16"/>
      <c r="ME340" s="16"/>
      <c r="MF340" s="16"/>
      <c r="MG340" s="16"/>
      <c r="MH340" s="16"/>
      <c r="MI340" s="16"/>
      <c r="MJ340" s="16"/>
      <c r="MK340" s="16"/>
      <c r="ML340" s="16"/>
    </row>
    <row r="341" spans="1:350" ht="13.9" hidden="1" customHeight="1" outlineLevel="3" x14ac:dyDescent="0.2">
      <c r="A341" s="227"/>
      <c r="B341" s="247"/>
      <c r="C341" s="215"/>
      <c r="D341" s="217"/>
      <c r="E341" s="176"/>
      <c r="F341" s="176"/>
      <c r="G341" s="176"/>
      <c r="H341" s="171"/>
      <c r="I341" s="171"/>
      <c r="J341" s="213"/>
      <c r="K341" s="213"/>
      <c r="L341" s="173"/>
      <c r="M341" s="173"/>
      <c r="N341" s="184"/>
      <c r="O341" s="157"/>
      <c r="P341" s="17" t="s">
        <v>26</v>
      </c>
      <c r="Q341" s="151"/>
      <c r="R341" s="151"/>
      <c r="S341" s="153"/>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151"/>
      <c r="AY341" s="151"/>
      <c r="AZ341" s="153"/>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151"/>
      <c r="CG341" s="151"/>
      <c r="CH341" s="153"/>
      <c r="CI341" s="141"/>
      <c r="CJ341" s="141"/>
      <c r="CK341" s="141"/>
      <c r="CL341" s="141"/>
      <c r="CM341" s="141"/>
      <c r="CN341" s="141"/>
      <c r="CO341" s="141"/>
      <c r="CP341" s="141"/>
      <c r="CQ341" s="141"/>
      <c r="CR341" s="141"/>
      <c r="CS341" s="141"/>
      <c r="CT341" s="141"/>
      <c r="CU341" s="141"/>
      <c r="CV341" s="141"/>
      <c r="CW341" s="141"/>
      <c r="CX341" s="141"/>
      <c r="CY341" s="141"/>
      <c r="CZ341" s="141"/>
      <c r="DA341" s="141"/>
      <c r="DB341" s="141"/>
      <c r="DC341" s="141"/>
      <c r="DD341" s="141"/>
      <c r="DE341" s="141"/>
      <c r="DF341" s="141"/>
      <c r="DG341" s="141"/>
      <c r="DH341" s="141"/>
      <c r="DI341" s="141"/>
      <c r="DJ341" s="141"/>
      <c r="DK341" s="141"/>
      <c r="DL341" s="141"/>
      <c r="DM341" s="141"/>
      <c r="DN341" s="151"/>
      <c r="DO341" s="151"/>
      <c r="DP341" s="153"/>
      <c r="DQ341" s="24"/>
      <c r="DR341" s="24"/>
      <c r="DS341" s="24"/>
      <c r="DT341" s="24"/>
      <c r="DU341" s="24"/>
      <c r="DV341" s="24"/>
      <c r="DW341" s="24"/>
      <c r="DX341" s="24"/>
      <c r="DY341" s="24"/>
      <c r="DZ341" s="24"/>
      <c r="EA341" s="24"/>
      <c r="EB341" s="24"/>
      <c r="EC341" s="24"/>
      <c r="ED341" s="24"/>
      <c r="EE341" s="24"/>
      <c r="EF341" s="24"/>
      <c r="EG341" s="24"/>
      <c r="EH341" s="24"/>
      <c r="EI341" s="24"/>
      <c r="EJ341" s="24"/>
      <c r="EK341" s="24"/>
      <c r="EL341" s="24"/>
      <c r="EM341" s="24"/>
      <c r="EN341" s="24"/>
      <c r="EO341" s="24"/>
      <c r="EP341" s="24"/>
      <c r="EQ341" s="24"/>
      <c r="ER341" s="24"/>
      <c r="ES341" s="151"/>
      <c r="ET341" s="151"/>
      <c r="EU341" s="153"/>
      <c r="EV341" s="24"/>
      <c r="EW341" s="125"/>
      <c r="EX341" s="24"/>
      <c r="EY341" s="24"/>
      <c r="EZ341" s="24"/>
      <c r="FA341" s="24"/>
      <c r="FB341" s="24"/>
      <c r="FC341" s="24"/>
      <c r="FD341" s="24"/>
      <c r="FE341" s="24"/>
      <c r="FF341" s="24"/>
      <c r="FG341" s="24"/>
      <c r="FH341" s="24"/>
      <c r="FI341" s="24"/>
      <c r="FJ341" s="24"/>
      <c r="FK341" s="24"/>
      <c r="FL341" s="24"/>
      <c r="FM341" s="24"/>
      <c r="FN341" s="24"/>
      <c r="FO341" s="24"/>
      <c r="FP341" s="24"/>
      <c r="FQ341" s="24"/>
      <c r="FR341" s="24"/>
      <c r="FS341" s="24"/>
      <c r="FT341" s="24"/>
      <c r="FU341" s="24"/>
      <c r="FV341" s="24"/>
      <c r="FW341" s="24"/>
      <c r="FX341" s="24"/>
      <c r="FY341" s="24"/>
      <c r="FZ341" s="24"/>
      <c r="GA341" s="151"/>
      <c r="GB341" s="151"/>
      <c r="GC341" s="153"/>
      <c r="GD341" s="24"/>
      <c r="GE341" s="24"/>
      <c r="GF341" s="24"/>
      <c r="GG341" s="24"/>
      <c r="GH341" s="24"/>
      <c r="GI341" s="24"/>
      <c r="GJ341" s="24"/>
      <c r="GK341" s="24"/>
      <c r="GL341" s="24"/>
      <c r="GM341" s="24"/>
      <c r="GN341" s="24"/>
      <c r="GO341" s="24"/>
      <c r="GP341" s="24"/>
      <c r="GQ341" s="24"/>
      <c r="GR341" s="24"/>
      <c r="GS341" s="24"/>
      <c r="GT341" s="24"/>
      <c r="GU341" s="24"/>
      <c r="GV341" s="24">
        <v>16</v>
      </c>
      <c r="GW341" s="24"/>
      <c r="GX341" s="24"/>
      <c r="GY341" s="24"/>
      <c r="GZ341" s="24"/>
      <c r="HA341" s="24"/>
      <c r="HB341" s="24"/>
      <c r="HC341" s="24"/>
      <c r="HD341" s="24"/>
      <c r="HE341" s="24"/>
      <c r="HF341" s="24"/>
      <c r="HG341" s="24"/>
      <c r="HH341" s="151"/>
      <c r="HI341" s="151"/>
      <c r="HJ341" s="153"/>
      <c r="HK341" s="24"/>
      <c r="HL341" s="24"/>
      <c r="HM341" s="24"/>
      <c r="HN341" s="24"/>
      <c r="HO341" s="24"/>
      <c r="HP341" s="24"/>
      <c r="HQ341" s="24"/>
      <c r="HR341" s="24"/>
      <c r="HS341" s="24"/>
      <c r="HT341" s="24"/>
      <c r="HU341" s="24"/>
      <c r="HV341" s="24"/>
      <c r="HW341" s="24"/>
      <c r="HX341" s="24"/>
      <c r="HY341" s="24"/>
      <c r="HZ341" s="24"/>
      <c r="IA341" s="24"/>
      <c r="IB341" s="24"/>
      <c r="IC341" s="24"/>
      <c r="ID341" s="24"/>
      <c r="IE341" s="24"/>
      <c r="IF341" s="24"/>
      <c r="IG341" s="24"/>
      <c r="IH341" s="24"/>
      <c r="II341" s="24"/>
      <c r="IJ341" s="24"/>
      <c r="IK341" s="24"/>
      <c r="IL341" s="24"/>
      <c r="IM341" s="24"/>
      <c r="IN341" s="24"/>
      <c r="IO341" s="24"/>
      <c r="IP341" s="151"/>
      <c r="IQ341" s="151"/>
      <c r="IR341" s="153"/>
      <c r="IS341" s="24"/>
      <c r="IT341" s="24"/>
      <c r="IU341" s="24"/>
      <c r="IV341" s="24"/>
      <c r="IW341" s="24"/>
      <c r="IX341" s="24"/>
      <c r="IY341" s="24"/>
      <c r="IZ341" s="24"/>
      <c r="JA341" s="24"/>
      <c r="JB341" s="24"/>
      <c r="JC341" s="24"/>
      <c r="JD341" s="24"/>
      <c r="JE341" s="24"/>
      <c r="JF341" s="24"/>
      <c r="JG341" s="24"/>
      <c r="JH341" s="24"/>
      <c r="JI341" s="24"/>
      <c r="JJ341" s="24"/>
      <c r="JK341" s="24"/>
      <c r="JL341" s="24"/>
      <c r="JM341" s="24"/>
      <c r="JN341" s="24"/>
      <c r="JO341" s="24"/>
      <c r="JP341" s="24"/>
      <c r="JQ341" s="24"/>
      <c r="JR341" s="24"/>
      <c r="JS341" s="24"/>
      <c r="JT341" s="24"/>
      <c r="JU341" s="25"/>
      <c r="JV341" s="24"/>
      <c r="JW341" s="151"/>
      <c r="JX341" s="151"/>
      <c r="JY341" s="153"/>
      <c r="JZ341" s="24"/>
      <c r="KA341" s="24"/>
      <c r="KB341" s="24"/>
      <c r="KC341" s="24"/>
      <c r="KD341" s="24"/>
      <c r="KE341" s="24"/>
      <c r="KF341" s="24"/>
      <c r="KG341" s="24"/>
      <c r="KH341" s="24"/>
      <c r="KI341" s="24"/>
      <c r="KJ341" s="24"/>
      <c r="KK341" s="24"/>
      <c r="KL341" s="24"/>
      <c r="KM341" s="24"/>
      <c r="KN341" s="24"/>
      <c r="KO341" s="24"/>
      <c r="KP341" s="24"/>
      <c r="KQ341" s="24"/>
      <c r="KR341" s="24"/>
      <c r="KS341" s="24"/>
      <c r="KT341" s="24"/>
      <c r="KU341" s="24"/>
      <c r="KV341" s="24"/>
      <c r="KW341" s="24"/>
      <c r="KX341" s="24"/>
      <c r="KY341" s="24"/>
      <c r="KZ341" s="24"/>
      <c r="LA341" s="24"/>
      <c r="LB341" s="24"/>
      <c r="LC341" s="24"/>
      <c r="LD341" s="24"/>
      <c r="LE341" s="151"/>
      <c r="LF341" s="151"/>
      <c r="LG341" s="153"/>
      <c r="LH341" s="24"/>
      <c r="LI341" s="24"/>
      <c r="LJ341" s="24"/>
      <c r="LK341" s="24"/>
      <c r="LL341" s="24"/>
      <c r="LM341" s="24"/>
      <c r="LN341" s="24"/>
      <c r="LO341" s="24"/>
      <c r="LP341" s="24"/>
      <c r="LQ341" s="24"/>
      <c r="LR341" s="24"/>
      <c r="LS341" s="24"/>
      <c r="LT341" s="24"/>
      <c r="LU341" s="24"/>
      <c r="LV341" s="24"/>
      <c r="LW341" s="24"/>
      <c r="LX341" s="24"/>
      <c r="LY341" s="24"/>
      <c r="LZ341" s="24"/>
      <c r="MA341" s="24"/>
      <c r="MB341" s="24"/>
      <c r="MC341" s="24"/>
      <c r="MD341" s="24"/>
      <c r="ME341" s="24"/>
      <c r="MF341" s="24"/>
      <c r="MG341" s="24"/>
      <c r="MH341" s="24"/>
      <c r="MI341" s="24"/>
      <c r="MJ341" s="24"/>
      <c r="MK341" s="24"/>
      <c r="ML341" s="24"/>
    </row>
    <row r="342" spans="1:350" ht="13.9" hidden="1" customHeight="1" outlineLevel="3" x14ac:dyDescent="0.2">
      <c r="A342" s="226" t="s">
        <v>237</v>
      </c>
      <c r="B342" s="246" t="s">
        <v>1122</v>
      </c>
      <c r="C342" s="214" t="s">
        <v>37</v>
      </c>
      <c r="D342" s="216">
        <v>143</v>
      </c>
      <c r="E342" s="175"/>
      <c r="F342" s="175">
        <f>D342-E342</f>
        <v>143</v>
      </c>
      <c r="G342" s="175" t="s">
        <v>846</v>
      </c>
      <c r="H342" s="170" t="s">
        <v>878</v>
      </c>
      <c r="I342" s="170" t="s">
        <v>963</v>
      </c>
      <c r="J342" s="212">
        <f ca="1">E342+Q342+AX342+CF342+DN342+ES342+GA342+HH342+IP342+JW342+LE342</f>
        <v>143</v>
      </c>
      <c r="K342" s="212">
        <f>E342+R342+AY342+CG342+DO342+ET342+GB342+HI342+IQ342+JX342+LF342</f>
        <v>0</v>
      </c>
      <c r="L342" s="172">
        <f ca="1">K342/J342</f>
        <v>0</v>
      </c>
      <c r="M342" s="172">
        <f>K342/D342</f>
        <v>0</v>
      </c>
      <c r="N342" s="183">
        <f ca="1">SUMIF($EV$8:$FZ$9,$O$5,$EV343:$FZ343)-SUMIF($EV$8:$FZ$9,$Q$5,$EV343:$FZ343)</f>
        <v>0</v>
      </c>
      <c r="O342" s="156"/>
      <c r="P342" s="16" t="s">
        <v>25</v>
      </c>
      <c r="Q342" s="150">
        <v>0</v>
      </c>
      <c r="R342" s="150">
        <v>0</v>
      </c>
      <c r="S342" s="152" t="e">
        <v>#DIV/0!</v>
      </c>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50">
        <f t="shared" ca="1" si="758"/>
        <v>0</v>
      </c>
      <c r="AY342" s="150">
        <f>SUM(BA343:CE343)</f>
        <v>0</v>
      </c>
      <c r="AZ342" s="152" t="e">
        <f ca="1">AY342/AX342</f>
        <v>#DIV/0!</v>
      </c>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50">
        <f t="shared" ref="CF342" si="892">SUM(CI342:DM342)</f>
        <v>0</v>
      </c>
      <c r="CG342" s="150">
        <f>SUM(CI343:DM343)</f>
        <v>0</v>
      </c>
      <c r="CH342" s="152" t="e">
        <f>CG342/CF342</f>
        <v>#DIV/0!</v>
      </c>
      <c r="CI342" s="129"/>
      <c r="CJ342" s="129"/>
      <c r="CK342" s="129"/>
      <c r="CL342" s="129"/>
      <c r="CM342" s="129"/>
      <c r="CN342" s="129"/>
      <c r="CO342" s="129"/>
      <c r="CP342" s="129"/>
      <c r="CQ342" s="129"/>
      <c r="CR342" s="129"/>
      <c r="CS342" s="129"/>
      <c r="CT342" s="129"/>
      <c r="CU342" s="129"/>
      <c r="CV342" s="129"/>
      <c r="CW342" s="129"/>
      <c r="CX342" s="129"/>
      <c r="CY342" s="129"/>
      <c r="CZ342" s="129"/>
      <c r="DA342" s="129"/>
      <c r="DB342" s="129"/>
      <c r="DC342" s="129"/>
      <c r="DD342" s="129"/>
      <c r="DE342" s="129"/>
      <c r="DF342" s="129"/>
      <c r="DG342" s="129"/>
      <c r="DH342" s="129"/>
      <c r="DI342" s="129"/>
      <c r="DJ342" s="129"/>
      <c r="DK342" s="129"/>
      <c r="DL342" s="129"/>
      <c r="DM342" s="129"/>
      <c r="DN342" s="150">
        <f t="shared" ref="DN342" si="893">SUM(DQ342:ER342)</f>
        <v>0</v>
      </c>
      <c r="DO342" s="150">
        <f>SUM(DQ343:ER343)</f>
        <v>0</v>
      </c>
      <c r="DP342" s="152" t="e">
        <f t="shared" si="754"/>
        <v>#DIV/0!</v>
      </c>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50">
        <f t="shared" ca="1" si="766"/>
        <v>143</v>
      </c>
      <c r="ET342" s="150">
        <f t="shared" si="792"/>
        <v>0</v>
      </c>
      <c r="EU342" s="152">
        <f t="shared" ca="1" si="793"/>
        <v>0</v>
      </c>
      <c r="EV342" s="16"/>
      <c r="EW342" s="67"/>
      <c r="EX342" s="16"/>
      <c r="EY342" s="16"/>
      <c r="EZ342" s="16"/>
      <c r="FA342" s="16"/>
      <c r="FB342" s="16"/>
      <c r="FC342" s="16"/>
      <c r="FD342" s="16"/>
      <c r="FE342" s="16"/>
      <c r="FF342" s="16"/>
      <c r="FG342" s="16"/>
      <c r="FH342" s="16"/>
      <c r="FI342" s="16"/>
      <c r="FJ342" s="16"/>
      <c r="FK342" s="16">
        <v>24</v>
      </c>
      <c r="FL342" s="16">
        <v>24</v>
      </c>
      <c r="FM342" s="16">
        <v>24</v>
      </c>
      <c r="FN342" s="16">
        <v>24</v>
      </c>
      <c r="FO342" s="16">
        <v>24</v>
      </c>
      <c r="FP342" s="16">
        <v>23</v>
      </c>
      <c r="FQ342" s="16"/>
      <c r="FR342" s="16"/>
      <c r="FS342" s="16"/>
      <c r="FT342" s="16"/>
      <c r="FU342" s="16"/>
      <c r="FV342" s="16"/>
      <c r="FW342" s="16"/>
      <c r="FX342" s="16"/>
      <c r="FY342" s="16"/>
      <c r="FZ342" s="16"/>
      <c r="GA342" s="150">
        <f t="shared" ref="GA342" ca="1" si="894">SUMIF($GD$8:$HG$9,$O$5,GD342:HG342)</f>
        <v>0</v>
      </c>
      <c r="GB342" s="150">
        <f t="shared" ref="GB342" si="895">SUM(GD343:HG343)</f>
        <v>0</v>
      </c>
      <c r="GC342" s="152" t="e">
        <f t="shared" ref="GC342" ca="1" si="896">GB342/GA342</f>
        <v>#DIV/0!</v>
      </c>
      <c r="GD342" s="16"/>
      <c r="GE342" s="16"/>
      <c r="GF342" s="16"/>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c r="HF342" s="16"/>
      <c r="HG342" s="16"/>
      <c r="HH342" s="150"/>
      <c r="HI342" s="150">
        <v>0</v>
      </c>
      <c r="HJ342" s="152" t="e">
        <v>#DIV/0!</v>
      </c>
      <c r="HK342" s="16"/>
      <c r="HL342" s="16"/>
      <c r="HM342" s="16"/>
      <c r="HN342" s="16"/>
      <c r="HO342" s="16"/>
      <c r="HP342" s="16"/>
      <c r="HQ342" s="16"/>
      <c r="HR342" s="16"/>
      <c r="HS342" s="16"/>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50"/>
      <c r="IQ342" s="150">
        <v>0</v>
      </c>
      <c r="IR342" s="152" t="e">
        <v>#DIV/0!</v>
      </c>
      <c r="IS342" s="16"/>
      <c r="IT342" s="16"/>
      <c r="IU342" s="16"/>
      <c r="IV342" s="16"/>
      <c r="IW342" s="16"/>
      <c r="IX342" s="16"/>
      <c r="IY342" s="16"/>
      <c r="IZ342" s="16"/>
      <c r="JA342" s="16"/>
      <c r="JB342" s="16"/>
      <c r="JC342" s="16"/>
      <c r="JD342" s="16"/>
      <c r="JE342" s="16"/>
      <c r="JF342" s="16"/>
      <c r="JG342" s="16"/>
      <c r="JH342" s="16"/>
      <c r="JI342" s="16"/>
      <c r="JJ342" s="16"/>
      <c r="JK342" s="16"/>
      <c r="JL342" s="16"/>
      <c r="JM342" s="16"/>
      <c r="JN342" s="16"/>
      <c r="JO342" s="16"/>
      <c r="JP342" s="16"/>
      <c r="JQ342" s="16"/>
      <c r="JR342" s="16"/>
      <c r="JS342" s="16"/>
      <c r="JT342" s="16"/>
      <c r="JU342" s="23"/>
      <c r="JV342" s="16"/>
      <c r="JW342" s="150"/>
      <c r="JX342" s="150">
        <v>0</v>
      </c>
      <c r="JY342" s="152" t="e">
        <v>#DIV/0!</v>
      </c>
      <c r="JZ342" s="16"/>
      <c r="KA342" s="16"/>
      <c r="KB342" s="16"/>
      <c r="KC342" s="16"/>
      <c r="KD342" s="16"/>
      <c r="KE342" s="16"/>
      <c r="KF342" s="16"/>
      <c r="KG342" s="16"/>
      <c r="KH342" s="16"/>
      <c r="KI342" s="16"/>
      <c r="KJ342" s="16"/>
      <c r="KK342" s="16"/>
      <c r="KL342" s="16"/>
      <c r="KM342" s="16"/>
      <c r="KN342" s="16"/>
      <c r="KO342" s="16"/>
      <c r="KP342" s="16"/>
      <c r="KQ342" s="16"/>
      <c r="KR342" s="16"/>
      <c r="KS342" s="16"/>
      <c r="KT342" s="16"/>
      <c r="KU342" s="16"/>
      <c r="KV342" s="16"/>
      <c r="KW342" s="16"/>
      <c r="KX342" s="16"/>
      <c r="KY342" s="16"/>
      <c r="KZ342" s="16"/>
      <c r="LA342" s="16"/>
      <c r="LB342" s="16"/>
      <c r="LC342" s="16"/>
      <c r="LD342" s="16"/>
      <c r="LE342" s="150"/>
      <c r="LF342" s="150">
        <v>0</v>
      </c>
      <c r="LG342" s="152" t="e">
        <v>#DIV/0!</v>
      </c>
      <c r="LH342" s="16"/>
      <c r="LI342" s="16"/>
      <c r="LJ342" s="16"/>
      <c r="LK342" s="16"/>
      <c r="LL342" s="16"/>
      <c r="LM342" s="16"/>
      <c r="LN342" s="16"/>
      <c r="LO342" s="16"/>
      <c r="LP342" s="16"/>
      <c r="LQ342" s="16"/>
      <c r="LR342" s="16"/>
      <c r="LS342" s="16"/>
      <c r="LT342" s="16"/>
      <c r="LU342" s="16"/>
      <c r="LV342" s="16"/>
      <c r="LW342" s="16"/>
      <c r="LX342" s="16"/>
      <c r="LY342" s="16"/>
      <c r="LZ342" s="16"/>
      <c r="MA342" s="16"/>
      <c r="MB342" s="16"/>
      <c r="MC342" s="16"/>
      <c r="MD342" s="16"/>
      <c r="ME342" s="16"/>
      <c r="MF342" s="16"/>
      <c r="MG342" s="16"/>
      <c r="MH342" s="16"/>
      <c r="MI342" s="16"/>
      <c r="MJ342" s="16"/>
      <c r="MK342" s="16"/>
      <c r="ML342" s="16"/>
    </row>
    <row r="343" spans="1:350" ht="13.9" hidden="1" customHeight="1" outlineLevel="3" x14ac:dyDescent="0.2">
      <c r="A343" s="227"/>
      <c r="B343" s="247"/>
      <c r="C343" s="215"/>
      <c r="D343" s="217"/>
      <c r="E343" s="176"/>
      <c r="F343" s="176"/>
      <c r="G343" s="176"/>
      <c r="H343" s="171"/>
      <c r="I343" s="171"/>
      <c r="J343" s="213"/>
      <c r="K343" s="213"/>
      <c r="L343" s="173"/>
      <c r="M343" s="173"/>
      <c r="N343" s="184"/>
      <c r="O343" s="157"/>
      <c r="P343" s="17" t="s">
        <v>26</v>
      </c>
      <c r="Q343" s="151"/>
      <c r="R343" s="151"/>
      <c r="S343" s="153"/>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151"/>
      <c r="AY343" s="151"/>
      <c r="AZ343" s="153"/>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151"/>
      <c r="CG343" s="151"/>
      <c r="CH343" s="153"/>
      <c r="CI343" s="141"/>
      <c r="CJ343" s="141"/>
      <c r="CK343" s="141"/>
      <c r="CL343" s="141"/>
      <c r="CM343" s="141"/>
      <c r="CN343" s="141"/>
      <c r="CO343" s="141"/>
      <c r="CP343" s="141"/>
      <c r="CQ343" s="141"/>
      <c r="CR343" s="141"/>
      <c r="CS343" s="141"/>
      <c r="CT343" s="141"/>
      <c r="CU343" s="141"/>
      <c r="CV343" s="141"/>
      <c r="CW343" s="141"/>
      <c r="CX343" s="141"/>
      <c r="CY343" s="141"/>
      <c r="CZ343" s="141"/>
      <c r="DA343" s="141"/>
      <c r="DB343" s="141"/>
      <c r="DC343" s="141"/>
      <c r="DD343" s="141"/>
      <c r="DE343" s="141"/>
      <c r="DF343" s="141"/>
      <c r="DG343" s="141"/>
      <c r="DH343" s="141"/>
      <c r="DI343" s="141"/>
      <c r="DJ343" s="141"/>
      <c r="DK343" s="141"/>
      <c r="DL343" s="141"/>
      <c r="DM343" s="141"/>
      <c r="DN343" s="151"/>
      <c r="DO343" s="151"/>
      <c r="DP343" s="153"/>
      <c r="DQ343" s="24"/>
      <c r="DR343" s="24"/>
      <c r="DS343" s="24"/>
      <c r="DT343" s="24"/>
      <c r="DU343" s="24"/>
      <c r="DV343" s="24"/>
      <c r="DW343" s="24"/>
      <c r="DX343" s="24"/>
      <c r="DY343" s="24"/>
      <c r="DZ343" s="24"/>
      <c r="EA343" s="24"/>
      <c r="EB343" s="24"/>
      <c r="EC343" s="24"/>
      <c r="ED343" s="24"/>
      <c r="EE343" s="24"/>
      <c r="EF343" s="24"/>
      <c r="EG343" s="24"/>
      <c r="EH343" s="24"/>
      <c r="EI343" s="24"/>
      <c r="EJ343" s="24"/>
      <c r="EK343" s="24"/>
      <c r="EL343" s="24"/>
      <c r="EM343" s="24"/>
      <c r="EN343" s="24"/>
      <c r="EO343" s="24"/>
      <c r="EP343" s="24"/>
      <c r="EQ343" s="24"/>
      <c r="ER343" s="24"/>
      <c r="ES343" s="151"/>
      <c r="ET343" s="151"/>
      <c r="EU343" s="153"/>
      <c r="EV343" s="24"/>
      <c r="EW343" s="125"/>
      <c r="EX343" s="24"/>
      <c r="EY343" s="24"/>
      <c r="EZ343" s="24"/>
      <c r="FA343" s="24"/>
      <c r="FB343" s="24"/>
      <c r="FC343" s="24"/>
      <c r="FD343" s="24"/>
      <c r="FE343" s="24"/>
      <c r="FF343" s="24"/>
      <c r="FG343" s="24"/>
      <c r="FH343" s="24"/>
      <c r="FI343" s="24"/>
      <c r="FJ343" s="24"/>
      <c r="FK343" s="24"/>
      <c r="FL343" s="24"/>
      <c r="FM343" s="24"/>
      <c r="FN343" s="24"/>
      <c r="FO343" s="24"/>
      <c r="FP343" s="24"/>
      <c r="FQ343" s="24"/>
      <c r="FR343" s="24"/>
      <c r="FS343" s="24"/>
      <c r="FT343" s="24"/>
      <c r="FU343" s="24"/>
      <c r="FV343" s="24"/>
      <c r="FW343" s="24"/>
      <c r="FX343" s="24"/>
      <c r="FY343" s="24"/>
      <c r="FZ343" s="24"/>
      <c r="GA343" s="151"/>
      <c r="GB343" s="151"/>
      <c r="GC343" s="153"/>
      <c r="GD343" s="24"/>
      <c r="GE343" s="24"/>
      <c r="GF343" s="24"/>
      <c r="GG343" s="24"/>
      <c r="GH343" s="24"/>
      <c r="GI343" s="24"/>
      <c r="GJ343" s="24"/>
      <c r="GK343" s="24"/>
      <c r="GL343" s="24"/>
      <c r="GM343" s="24"/>
      <c r="GN343" s="24"/>
      <c r="GO343" s="24"/>
      <c r="GP343" s="24"/>
      <c r="GQ343" s="24"/>
      <c r="GR343" s="24"/>
      <c r="GS343" s="24"/>
      <c r="GT343" s="24"/>
      <c r="GU343" s="24"/>
      <c r="GV343" s="24"/>
      <c r="GW343" s="24"/>
      <c r="GX343" s="24"/>
      <c r="GY343" s="24"/>
      <c r="GZ343" s="24"/>
      <c r="HA343" s="24"/>
      <c r="HB343" s="24"/>
      <c r="HC343" s="24"/>
      <c r="HD343" s="24"/>
      <c r="HE343" s="24"/>
      <c r="HF343" s="24"/>
      <c r="HG343" s="24"/>
      <c r="HH343" s="151"/>
      <c r="HI343" s="151"/>
      <c r="HJ343" s="153"/>
      <c r="HK343" s="24"/>
      <c r="HL343" s="24"/>
      <c r="HM343" s="24"/>
      <c r="HN343" s="24"/>
      <c r="HO343" s="24"/>
      <c r="HP343" s="24"/>
      <c r="HQ343" s="24"/>
      <c r="HR343" s="24"/>
      <c r="HS343" s="24"/>
      <c r="HT343" s="24"/>
      <c r="HU343" s="24"/>
      <c r="HV343" s="24"/>
      <c r="HW343" s="24"/>
      <c r="HX343" s="24"/>
      <c r="HY343" s="24"/>
      <c r="HZ343" s="24"/>
      <c r="IA343" s="24"/>
      <c r="IB343" s="24"/>
      <c r="IC343" s="24"/>
      <c r="ID343" s="24"/>
      <c r="IE343" s="24"/>
      <c r="IF343" s="24"/>
      <c r="IG343" s="24"/>
      <c r="IH343" s="24"/>
      <c r="II343" s="24"/>
      <c r="IJ343" s="24"/>
      <c r="IK343" s="24"/>
      <c r="IL343" s="24"/>
      <c r="IM343" s="24"/>
      <c r="IN343" s="24"/>
      <c r="IO343" s="24"/>
      <c r="IP343" s="151"/>
      <c r="IQ343" s="151"/>
      <c r="IR343" s="153"/>
      <c r="IS343" s="24"/>
      <c r="IT343" s="24"/>
      <c r="IU343" s="24"/>
      <c r="IV343" s="24"/>
      <c r="IW343" s="24"/>
      <c r="IX343" s="24"/>
      <c r="IY343" s="24"/>
      <c r="IZ343" s="24"/>
      <c r="JA343" s="24"/>
      <c r="JB343" s="24"/>
      <c r="JC343" s="24"/>
      <c r="JD343" s="24"/>
      <c r="JE343" s="24"/>
      <c r="JF343" s="24"/>
      <c r="JG343" s="24"/>
      <c r="JH343" s="24"/>
      <c r="JI343" s="24"/>
      <c r="JJ343" s="24"/>
      <c r="JK343" s="24"/>
      <c r="JL343" s="24"/>
      <c r="JM343" s="24"/>
      <c r="JN343" s="24"/>
      <c r="JO343" s="24"/>
      <c r="JP343" s="24"/>
      <c r="JQ343" s="24"/>
      <c r="JR343" s="24"/>
      <c r="JS343" s="24"/>
      <c r="JT343" s="24"/>
      <c r="JU343" s="25"/>
      <c r="JV343" s="24"/>
      <c r="JW343" s="151"/>
      <c r="JX343" s="151"/>
      <c r="JY343" s="153"/>
      <c r="JZ343" s="24"/>
      <c r="KA343" s="24"/>
      <c r="KB343" s="24"/>
      <c r="KC343" s="24"/>
      <c r="KD343" s="24"/>
      <c r="KE343" s="24"/>
      <c r="KF343" s="24"/>
      <c r="KG343" s="24"/>
      <c r="KH343" s="24"/>
      <c r="KI343" s="24"/>
      <c r="KJ343" s="24"/>
      <c r="KK343" s="24"/>
      <c r="KL343" s="24"/>
      <c r="KM343" s="24"/>
      <c r="KN343" s="24"/>
      <c r="KO343" s="24"/>
      <c r="KP343" s="24"/>
      <c r="KQ343" s="24"/>
      <c r="KR343" s="24"/>
      <c r="KS343" s="24"/>
      <c r="KT343" s="24"/>
      <c r="KU343" s="24"/>
      <c r="KV343" s="24"/>
      <c r="KW343" s="24"/>
      <c r="KX343" s="24"/>
      <c r="KY343" s="24"/>
      <c r="KZ343" s="24"/>
      <c r="LA343" s="24"/>
      <c r="LB343" s="24"/>
      <c r="LC343" s="24"/>
      <c r="LD343" s="24"/>
      <c r="LE343" s="151"/>
      <c r="LF343" s="151"/>
      <c r="LG343" s="153"/>
      <c r="LH343" s="24"/>
      <c r="LI343" s="24"/>
      <c r="LJ343" s="24"/>
      <c r="LK343" s="24"/>
      <c r="LL343" s="24"/>
      <c r="LM343" s="24"/>
      <c r="LN343" s="24"/>
      <c r="LO343" s="24"/>
      <c r="LP343" s="24"/>
      <c r="LQ343" s="24"/>
      <c r="LR343" s="24"/>
      <c r="LS343" s="24"/>
      <c r="LT343" s="24"/>
      <c r="LU343" s="24"/>
      <c r="LV343" s="24"/>
      <c r="LW343" s="24"/>
      <c r="LX343" s="24"/>
      <c r="LY343" s="24"/>
      <c r="LZ343" s="24"/>
      <c r="MA343" s="24"/>
      <c r="MB343" s="24"/>
      <c r="MC343" s="24"/>
      <c r="MD343" s="24"/>
      <c r="ME343" s="24"/>
      <c r="MF343" s="24"/>
      <c r="MG343" s="24"/>
      <c r="MH343" s="24"/>
      <c r="MI343" s="24"/>
      <c r="MJ343" s="24"/>
      <c r="MK343" s="24"/>
      <c r="ML343" s="24"/>
    </row>
    <row r="344" spans="1:350" s="41" customFormat="1" ht="14.25" hidden="1" customHeight="1" outlineLevel="3" collapsed="1" x14ac:dyDescent="0.25">
      <c r="A344" s="220" t="s">
        <v>71</v>
      </c>
      <c r="B344" s="248" t="s">
        <v>1125</v>
      </c>
      <c r="C344" s="175" t="s">
        <v>59</v>
      </c>
      <c r="D344" s="175">
        <v>1</v>
      </c>
      <c r="E344" s="175">
        <v>0</v>
      </c>
      <c r="F344" s="175">
        <f>D344-E344</f>
        <v>1</v>
      </c>
      <c r="G344" s="175" t="s">
        <v>1126</v>
      </c>
      <c r="H344" s="170" t="s">
        <v>868</v>
      </c>
      <c r="I344" s="170" t="s">
        <v>968</v>
      </c>
      <c r="J344" s="212">
        <f ca="1">E344+Q344+AX344+CF344+DN344+ES344+GA344+HH344+IP344+JW344+LE344</f>
        <v>1</v>
      </c>
      <c r="K344" s="212">
        <f>E344+R344+AY344+CG344+DO344+ET344+GB344+HI344+IQ344+JX344+LF344</f>
        <v>1</v>
      </c>
      <c r="L344" s="172">
        <f ca="1">K344/J344</f>
        <v>1</v>
      </c>
      <c r="M344" s="172">
        <f>K344/D344</f>
        <v>1</v>
      </c>
      <c r="N344" s="183">
        <f ca="1">SUMIF($EV$8:$FZ$9,$O$5,$EV345:$FZ345)-SUMIF($EV$8:$FZ$9,$Q$5,$EV345:$FZ345)</f>
        <v>0</v>
      </c>
      <c r="O344" s="154"/>
      <c r="P344" s="154"/>
      <c r="Q344" s="150">
        <v>0</v>
      </c>
      <c r="R344" s="150">
        <v>0</v>
      </c>
      <c r="S344" s="152" t="e">
        <v>#DIV/0!</v>
      </c>
      <c r="T344" s="154"/>
      <c r="U344" s="154"/>
      <c r="V344" s="154"/>
      <c r="W344" s="154"/>
      <c r="X344" s="154"/>
      <c r="Y344" s="154"/>
      <c r="Z344" s="154"/>
      <c r="AA344" s="154"/>
      <c r="AB344" s="154"/>
      <c r="AC344" s="154"/>
      <c r="AD344" s="154"/>
      <c r="AE344" s="154"/>
      <c r="AF344" s="154"/>
      <c r="AG344" s="154"/>
      <c r="AH344" s="154"/>
      <c r="AI344" s="154"/>
      <c r="AJ344" s="154"/>
      <c r="AK344" s="154"/>
      <c r="AL344" s="154"/>
      <c r="AM344" s="154"/>
      <c r="AN344" s="154"/>
      <c r="AO344" s="154"/>
      <c r="AP344" s="154"/>
      <c r="AQ344" s="154"/>
      <c r="AR344" s="154"/>
      <c r="AS344" s="154"/>
      <c r="AT344" s="154"/>
      <c r="AU344" s="154"/>
      <c r="AV344" s="154"/>
      <c r="AW344" s="154"/>
      <c r="AX344" s="150">
        <f t="shared" ca="1" si="758"/>
        <v>0</v>
      </c>
      <c r="AY344" s="150">
        <f>SUM(BA345:CE345)</f>
        <v>0</v>
      </c>
      <c r="AZ344" s="152" t="e">
        <f ca="1">AY344/AX344</f>
        <v>#DIV/0!</v>
      </c>
      <c r="BA344" s="154"/>
      <c r="BB344" s="154"/>
      <c r="BC344" s="154"/>
      <c r="BD344" s="154"/>
      <c r="BE344" s="154"/>
      <c r="BF344" s="154"/>
      <c r="BG344" s="154"/>
      <c r="BH344" s="154"/>
      <c r="BI344" s="154"/>
      <c r="BJ344" s="154"/>
      <c r="BK344" s="154"/>
      <c r="BL344" s="154"/>
      <c r="BM344" s="154"/>
      <c r="BN344" s="154"/>
      <c r="BO344" s="154"/>
      <c r="BP344" s="154"/>
      <c r="BQ344" s="154"/>
      <c r="BR344" s="154"/>
      <c r="BS344" s="154"/>
      <c r="BT344" s="154"/>
      <c r="BU344" s="154"/>
      <c r="BV344" s="154"/>
      <c r="BW344" s="154"/>
      <c r="BX344" s="154"/>
      <c r="BY344" s="154"/>
      <c r="BZ344" s="154"/>
      <c r="CA344" s="154"/>
      <c r="CB344" s="154"/>
      <c r="CC344" s="154"/>
      <c r="CD344" s="154"/>
      <c r="CE344" s="154"/>
      <c r="CF344" s="150">
        <f t="shared" ref="CF344" si="897">SUM(CI344:DM344)</f>
        <v>0</v>
      </c>
      <c r="CG344" s="150">
        <f>SUM(CI345:DM345)</f>
        <v>0</v>
      </c>
      <c r="CH344" s="152" t="e">
        <f>CG344/CF344</f>
        <v>#DIV/0!</v>
      </c>
      <c r="CI344" s="154"/>
      <c r="CJ344" s="154"/>
      <c r="CK344" s="154"/>
      <c r="CL344" s="154"/>
      <c r="CM344" s="154"/>
      <c r="CN344" s="154"/>
      <c r="CO344" s="154"/>
      <c r="CP344" s="154"/>
      <c r="CQ344" s="154"/>
      <c r="CR344" s="154"/>
      <c r="CS344" s="154"/>
      <c r="CT344" s="154"/>
      <c r="CU344" s="154"/>
      <c r="CV344" s="154"/>
      <c r="CW344" s="154"/>
      <c r="CX344" s="154"/>
      <c r="CY344" s="154"/>
      <c r="CZ344" s="154"/>
      <c r="DA344" s="154"/>
      <c r="DB344" s="154"/>
      <c r="DC344" s="154"/>
      <c r="DD344" s="154"/>
      <c r="DE344" s="154"/>
      <c r="DF344" s="154"/>
      <c r="DG344" s="154"/>
      <c r="DH344" s="154"/>
      <c r="DI344" s="154"/>
      <c r="DJ344" s="154"/>
      <c r="DK344" s="154"/>
      <c r="DL344" s="154"/>
      <c r="DM344" s="154"/>
      <c r="DN344" s="150">
        <f t="shared" ref="DN344" si="898">SUM(DQ344:ER344)</f>
        <v>0</v>
      </c>
      <c r="DO344" s="150">
        <f>SUM(DQ345:ER345)</f>
        <v>0</v>
      </c>
      <c r="DP344" s="152" t="e">
        <f t="shared" si="754"/>
        <v>#DIV/0!</v>
      </c>
      <c r="DQ344" s="154"/>
      <c r="DR344" s="154"/>
      <c r="DS344" s="154"/>
      <c r="DT344" s="154"/>
      <c r="DU344" s="154"/>
      <c r="DV344" s="154"/>
      <c r="DW344" s="154"/>
      <c r="DX344" s="154"/>
      <c r="DY344" s="154"/>
      <c r="DZ344" s="154"/>
      <c r="EA344" s="154"/>
      <c r="EB344" s="154"/>
      <c r="EC344" s="154"/>
      <c r="ED344" s="154"/>
      <c r="EE344" s="154"/>
      <c r="EF344" s="154"/>
      <c r="EG344" s="154"/>
      <c r="EH344" s="154"/>
      <c r="EI344" s="154"/>
      <c r="EJ344" s="154"/>
      <c r="EK344" s="154"/>
      <c r="EL344" s="154"/>
      <c r="EM344" s="154"/>
      <c r="EN344" s="154"/>
      <c r="EO344" s="154"/>
      <c r="EP344" s="154"/>
      <c r="EQ344" s="154"/>
      <c r="ER344" s="154"/>
      <c r="ES344" s="150">
        <f t="shared" ca="1" si="766"/>
        <v>1</v>
      </c>
      <c r="ET344" s="150">
        <f t="shared" si="792"/>
        <v>1</v>
      </c>
      <c r="EU344" s="152">
        <f t="shared" ca="1" si="793"/>
        <v>1</v>
      </c>
      <c r="EV344" s="42">
        <v>1</v>
      </c>
      <c r="EW344" s="160"/>
      <c r="EX344" s="154"/>
      <c r="EY344" s="154"/>
      <c r="EZ344" s="154"/>
      <c r="FA344" s="154"/>
      <c r="FB344" s="154"/>
      <c r="FC344" s="154"/>
      <c r="FD344" s="154"/>
      <c r="FE344" s="154"/>
      <c r="FF344" s="154"/>
      <c r="FG344" s="154"/>
      <c r="FH344" s="154"/>
      <c r="FI344" s="154"/>
      <c r="FJ344" s="154"/>
      <c r="FK344" s="154"/>
      <c r="FL344" s="154"/>
      <c r="FM344" s="154"/>
      <c r="FN344" s="154"/>
      <c r="FO344" s="154"/>
      <c r="FP344" s="154"/>
      <c r="FQ344" s="154"/>
      <c r="FR344" s="154"/>
      <c r="FS344" s="154"/>
      <c r="FT344" s="154"/>
      <c r="FU344" s="154"/>
      <c r="FV344" s="154"/>
      <c r="FW344" s="154"/>
      <c r="FX344" s="154"/>
      <c r="FY344" s="154"/>
      <c r="FZ344" s="154"/>
      <c r="GA344" s="150">
        <f t="shared" ref="GA344" ca="1" si="899">SUMIF($GD$8:$HG$9,$O$5,GD344:HG344)</f>
        <v>0</v>
      </c>
      <c r="GB344" s="150">
        <f t="shared" ref="GB344" si="900">SUM(GD345:HG345)</f>
        <v>0</v>
      </c>
      <c r="GC344" s="152" t="e">
        <f t="shared" ref="GC344" ca="1" si="901">GB344/GA344</f>
        <v>#DIV/0!</v>
      </c>
      <c r="GD344" s="154"/>
      <c r="GE344" s="154"/>
      <c r="GF344" s="154"/>
      <c r="GG344" s="154"/>
      <c r="GH344" s="154"/>
      <c r="GI344" s="154"/>
      <c r="GJ344" s="154"/>
      <c r="GK344" s="154"/>
      <c r="GL344" s="154"/>
      <c r="GM344" s="154"/>
      <c r="GN344" s="154"/>
      <c r="GO344" s="154"/>
      <c r="GP344" s="154"/>
      <c r="GQ344" s="154"/>
      <c r="GR344" s="154"/>
      <c r="GS344" s="154"/>
      <c r="GT344" s="154"/>
      <c r="GU344" s="154"/>
      <c r="GV344" s="154"/>
      <c r="GW344" s="154"/>
      <c r="GX344" s="154"/>
      <c r="GY344" s="154"/>
      <c r="GZ344" s="154"/>
      <c r="HA344" s="154"/>
      <c r="HB344" s="154"/>
      <c r="HC344" s="154"/>
      <c r="HD344" s="154"/>
      <c r="HE344" s="154"/>
      <c r="HF344" s="154"/>
      <c r="HG344" s="154"/>
      <c r="HH344" s="150"/>
      <c r="HI344" s="150">
        <v>0</v>
      </c>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0"/>
      <c r="IQ344" s="150">
        <v>0</v>
      </c>
      <c r="IR344" s="154"/>
      <c r="IS344" s="154"/>
      <c r="IT344" s="154"/>
      <c r="IU344" s="154"/>
      <c r="IV344" s="154"/>
      <c r="IW344" s="154"/>
      <c r="IX344" s="154"/>
      <c r="IY344" s="154"/>
      <c r="IZ344" s="154"/>
      <c r="JA344" s="154"/>
      <c r="JB344" s="154"/>
      <c r="JC344" s="154"/>
      <c r="JD344" s="154"/>
      <c r="JE344" s="154"/>
      <c r="JF344" s="154"/>
      <c r="JG344" s="154"/>
      <c r="JH344" s="154"/>
      <c r="JI344" s="154"/>
      <c r="JJ344" s="154"/>
      <c r="JK344" s="154"/>
      <c r="JL344" s="154"/>
      <c r="JM344" s="154"/>
      <c r="JN344" s="154"/>
      <c r="JO344" s="154"/>
      <c r="JP344" s="154"/>
      <c r="JQ344" s="154"/>
      <c r="JR344" s="154"/>
      <c r="JS344" s="154"/>
      <c r="JT344" s="154"/>
      <c r="JU344" s="154"/>
      <c r="JV344" s="154"/>
      <c r="JW344" s="150"/>
      <c r="JX344" s="150">
        <v>0</v>
      </c>
      <c r="JY344" s="154"/>
      <c r="JZ344" s="154"/>
      <c r="KA344" s="154"/>
      <c r="KB344" s="154"/>
      <c r="KC344" s="154"/>
      <c r="KD344" s="154"/>
      <c r="KE344" s="154"/>
      <c r="KF344" s="154"/>
      <c r="KG344" s="154"/>
      <c r="KH344" s="154"/>
      <c r="KI344" s="154"/>
      <c r="KJ344" s="154"/>
      <c r="KK344" s="154"/>
      <c r="KL344" s="154"/>
      <c r="KM344" s="154"/>
      <c r="KN344" s="154"/>
      <c r="KO344" s="154"/>
      <c r="KP344" s="154"/>
      <c r="KQ344" s="154"/>
      <c r="KR344" s="154"/>
      <c r="KS344" s="154"/>
      <c r="KT344" s="154"/>
      <c r="KU344" s="154"/>
      <c r="KV344" s="154"/>
      <c r="KW344" s="154"/>
      <c r="KX344" s="154"/>
      <c r="KY344" s="154"/>
      <c r="KZ344" s="154"/>
      <c r="LA344" s="154"/>
      <c r="LB344" s="154"/>
      <c r="LC344" s="154"/>
      <c r="LD344" s="154"/>
      <c r="LE344" s="150"/>
      <c r="LF344" s="150">
        <v>0</v>
      </c>
      <c r="LG344" s="154"/>
      <c r="LH344" s="154"/>
      <c r="LI344" s="154"/>
      <c r="LJ344" s="154"/>
      <c r="LK344" s="154"/>
      <c r="LL344" s="154"/>
      <c r="LM344" s="154"/>
      <c r="LN344" s="154"/>
      <c r="LO344" s="154"/>
      <c r="LP344" s="154"/>
      <c r="LQ344" s="154"/>
      <c r="LR344" s="154"/>
      <c r="LS344" s="154"/>
      <c r="LT344" s="154"/>
      <c r="LU344" s="154"/>
      <c r="LV344" s="154"/>
      <c r="LW344" s="154"/>
      <c r="LX344" s="154"/>
      <c r="LY344" s="154"/>
      <c r="LZ344" s="154"/>
      <c r="MA344" s="154"/>
      <c r="MB344" s="154"/>
      <c r="MC344" s="154"/>
      <c r="MD344" s="154"/>
      <c r="ME344" s="154"/>
      <c r="MF344" s="154"/>
      <c r="MG344" s="154"/>
      <c r="MH344" s="154"/>
      <c r="MI344" s="154"/>
      <c r="MJ344" s="154"/>
      <c r="MK344" s="154"/>
      <c r="ML344" s="154"/>
    </row>
    <row r="345" spans="1:350" s="41" customFormat="1" ht="14.25" hidden="1" customHeight="1" outlineLevel="3" x14ac:dyDescent="0.25">
      <c r="A345" s="221"/>
      <c r="B345" s="249"/>
      <c r="C345" s="176"/>
      <c r="D345" s="176"/>
      <c r="E345" s="176"/>
      <c r="F345" s="176"/>
      <c r="G345" s="176"/>
      <c r="H345" s="171"/>
      <c r="I345" s="171"/>
      <c r="J345" s="213"/>
      <c r="K345" s="213"/>
      <c r="L345" s="173"/>
      <c r="M345" s="173"/>
      <c r="N345" s="184"/>
      <c r="O345" s="155"/>
      <c r="P345" s="155"/>
      <c r="Q345" s="151"/>
      <c r="R345" s="151"/>
      <c r="S345" s="153"/>
      <c r="T345" s="155"/>
      <c r="U345" s="155"/>
      <c r="V345" s="155"/>
      <c r="W345" s="155"/>
      <c r="X345" s="155"/>
      <c r="Y345" s="155"/>
      <c r="Z345" s="155"/>
      <c r="AA345" s="155"/>
      <c r="AB345" s="155"/>
      <c r="AC345" s="155"/>
      <c r="AD345" s="155"/>
      <c r="AE345" s="155"/>
      <c r="AF345" s="155"/>
      <c r="AG345" s="155"/>
      <c r="AH345" s="155"/>
      <c r="AI345" s="155"/>
      <c r="AJ345" s="155"/>
      <c r="AK345" s="155"/>
      <c r="AL345" s="155"/>
      <c r="AM345" s="155"/>
      <c r="AN345" s="155"/>
      <c r="AO345" s="155"/>
      <c r="AP345" s="155"/>
      <c r="AQ345" s="155"/>
      <c r="AR345" s="155"/>
      <c r="AS345" s="155"/>
      <c r="AT345" s="155"/>
      <c r="AU345" s="155"/>
      <c r="AV345" s="155"/>
      <c r="AW345" s="155"/>
      <c r="AX345" s="151"/>
      <c r="AY345" s="151"/>
      <c r="AZ345" s="153"/>
      <c r="BA345" s="155"/>
      <c r="BB345" s="155"/>
      <c r="BC345" s="155"/>
      <c r="BD345" s="155"/>
      <c r="BE345" s="155"/>
      <c r="BF345" s="155"/>
      <c r="BG345" s="155"/>
      <c r="BH345" s="155"/>
      <c r="BI345" s="155"/>
      <c r="BJ345" s="155"/>
      <c r="BK345" s="155"/>
      <c r="BL345" s="155"/>
      <c r="BM345" s="155"/>
      <c r="BN345" s="155"/>
      <c r="BO345" s="155"/>
      <c r="BP345" s="155"/>
      <c r="BQ345" s="155"/>
      <c r="BR345" s="155"/>
      <c r="BS345" s="155"/>
      <c r="BT345" s="155"/>
      <c r="BU345" s="155"/>
      <c r="BV345" s="155"/>
      <c r="BW345" s="155"/>
      <c r="BX345" s="155"/>
      <c r="BY345" s="155"/>
      <c r="BZ345" s="155"/>
      <c r="CA345" s="155"/>
      <c r="CB345" s="155"/>
      <c r="CC345" s="155"/>
      <c r="CD345" s="155"/>
      <c r="CE345" s="155"/>
      <c r="CF345" s="151"/>
      <c r="CG345" s="151"/>
      <c r="CH345" s="153"/>
      <c r="CI345" s="155"/>
      <c r="CJ345" s="155"/>
      <c r="CK345" s="155"/>
      <c r="CL345" s="155"/>
      <c r="CM345" s="155"/>
      <c r="CN345" s="155"/>
      <c r="CO345" s="155"/>
      <c r="CP345" s="155"/>
      <c r="CQ345" s="155"/>
      <c r="CR345" s="155"/>
      <c r="CS345" s="155"/>
      <c r="CT345" s="155"/>
      <c r="CU345" s="155"/>
      <c r="CV345" s="155"/>
      <c r="CW345" s="155"/>
      <c r="CX345" s="155"/>
      <c r="CY345" s="155"/>
      <c r="CZ345" s="155"/>
      <c r="DA345" s="155"/>
      <c r="DB345" s="155"/>
      <c r="DC345" s="155"/>
      <c r="DD345" s="155"/>
      <c r="DE345" s="155"/>
      <c r="DF345" s="155"/>
      <c r="DG345" s="155"/>
      <c r="DH345" s="155"/>
      <c r="DI345" s="155"/>
      <c r="DJ345" s="155"/>
      <c r="DK345" s="155"/>
      <c r="DL345" s="155"/>
      <c r="DM345" s="155"/>
      <c r="DN345" s="151"/>
      <c r="DO345" s="151"/>
      <c r="DP345" s="153"/>
      <c r="DQ345" s="155"/>
      <c r="DR345" s="155"/>
      <c r="DS345" s="155"/>
      <c r="DT345" s="155"/>
      <c r="DU345" s="155"/>
      <c r="DV345" s="155"/>
      <c r="DW345" s="155"/>
      <c r="DX345" s="155"/>
      <c r="DY345" s="155"/>
      <c r="DZ345" s="155"/>
      <c r="EA345" s="155"/>
      <c r="EB345" s="155"/>
      <c r="EC345" s="155"/>
      <c r="ED345" s="155"/>
      <c r="EE345" s="155"/>
      <c r="EF345" s="155"/>
      <c r="EG345" s="155"/>
      <c r="EH345" s="155"/>
      <c r="EI345" s="155"/>
      <c r="EJ345" s="155"/>
      <c r="EK345" s="155"/>
      <c r="EL345" s="155"/>
      <c r="EM345" s="155"/>
      <c r="EN345" s="155"/>
      <c r="EO345" s="155"/>
      <c r="EP345" s="155"/>
      <c r="EQ345" s="155"/>
      <c r="ER345" s="155"/>
      <c r="ES345" s="151"/>
      <c r="ET345" s="151"/>
      <c r="EU345" s="153"/>
      <c r="EV345" s="43">
        <v>1</v>
      </c>
      <c r="EW345" s="161"/>
      <c r="EX345" s="155"/>
      <c r="EY345" s="155"/>
      <c r="EZ345" s="155"/>
      <c r="FA345" s="155"/>
      <c r="FB345" s="155"/>
      <c r="FC345" s="155"/>
      <c r="FD345" s="155"/>
      <c r="FE345" s="155"/>
      <c r="FF345" s="155"/>
      <c r="FG345" s="155"/>
      <c r="FH345" s="155"/>
      <c r="FI345" s="155"/>
      <c r="FJ345" s="155"/>
      <c r="FK345" s="155"/>
      <c r="FL345" s="155"/>
      <c r="FM345" s="155"/>
      <c r="FN345" s="155"/>
      <c r="FO345" s="155"/>
      <c r="FP345" s="155"/>
      <c r="FQ345" s="155"/>
      <c r="FR345" s="155"/>
      <c r="FS345" s="155"/>
      <c r="FT345" s="155"/>
      <c r="FU345" s="155"/>
      <c r="FV345" s="155"/>
      <c r="FW345" s="155"/>
      <c r="FX345" s="155"/>
      <c r="FY345" s="155"/>
      <c r="FZ345" s="155"/>
      <c r="GA345" s="151"/>
      <c r="GB345" s="151"/>
      <c r="GC345" s="153"/>
      <c r="GD345" s="155"/>
      <c r="GE345" s="155"/>
      <c r="GF345" s="155"/>
      <c r="GG345" s="155"/>
      <c r="GH345" s="155"/>
      <c r="GI345" s="155"/>
      <c r="GJ345" s="155"/>
      <c r="GK345" s="155"/>
      <c r="GL345" s="155"/>
      <c r="GM345" s="155"/>
      <c r="GN345" s="155"/>
      <c r="GO345" s="155"/>
      <c r="GP345" s="155"/>
      <c r="GQ345" s="155"/>
      <c r="GR345" s="155"/>
      <c r="GS345" s="155"/>
      <c r="GT345" s="155"/>
      <c r="GU345" s="155"/>
      <c r="GV345" s="155"/>
      <c r="GW345" s="155"/>
      <c r="GX345" s="155"/>
      <c r="GY345" s="155"/>
      <c r="GZ345" s="155"/>
      <c r="HA345" s="155"/>
      <c r="HB345" s="155"/>
      <c r="HC345" s="155"/>
      <c r="HD345" s="155"/>
      <c r="HE345" s="155"/>
      <c r="HF345" s="155"/>
      <c r="HG345" s="155"/>
      <c r="HH345" s="151"/>
      <c r="HI345" s="151"/>
      <c r="HJ345" s="155"/>
      <c r="HK345" s="155"/>
      <c r="HL345" s="155"/>
      <c r="HM345" s="155"/>
      <c r="HN345" s="155"/>
      <c r="HO345" s="155"/>
      <c r="HP345" s="155"/>
      <c r="HQ345" s="155"/>
      <c r="HR345" s="155"/>
      <c r="HS345" s="155"/>
      <c r="HT345" s="155"/>
      <c r="HU345" s="155"/>
      <c r="HV345" s="155"/>
      <c r="HW345" s="155"/>
      <c r="HX345" s="155"/>
      <c r="HY345" s="155"/>
      <c r="HZ345" s="155"/>
      <c r="IA345" s="155"/>
      <c r="IB345" s="155"/>
      <c r="IC345" s="155"/>
      <c r="ID345" s="155"/>
      <c r="IE345" s="155"/>
      <c r="IF345" s="155"/>
      <c r="IG345" s="155"/>
      <c r="IH345" s="155"/>
      <c r="II345" s="155"/>
      <c r="IJ345" s="155"/>
      <c r="IK345" s="155"/>
      <c r="IL345" s="155"/>
      <c r="IM345" s="155"/>
      <c r="IN345" s="155"/>
      <c r="IO345" s="155"/>
      <c r="IP345" s="151"/>
      <c r="IQ345" s="151"/>
      <c r="IR345" s="155"/>
      <c r="IS345" s="155"/>
      <c r="IT345" s="155"/>
      <c r="IU345" s="155"/>
      <c r="IV345" s="155"/>
      <c r="IW345" s="155"/>
      <c r="IX345" s="155"/>
      <c r="IY345" s="155"/>
      <c r="IZ345" s="155"/>
      <c r="JA345" s="155"/>
      <c r="JB345" s="155"/>
      <c r="JC345" s="155"/>
      <c r="JD345" s="155"/>
      <c r="JE345" s="155"/>
      <c r="JF345" s="155"/>
      <c r="JG345" s="155"/>
      <c r="JH345" s="155"/>
      <c r="JI345" s="155"/>
      <c r="JJ345" s="155"/>
      <c r="JK345" s="155"/>
      <c r="JL345" s="155"/>
      <c r="JM345" s="155"/>
      <c r="JN345" s="155"/>
      <c r="JO345" s="155"/>
      <c r="JP345" s="155"/>
      <c r="JQ345" s="155"/>
      <c r="JR345" s="155"/>
      <c r="JS345" s="155"/>
      <c r="JT345" s="155"/>
      <c r="JU345" s="155"/>
      <c r="JV345" s="155"/>
      <c r="JW345" s="151"/>
      <c r="JX345" s="151"/>
      <c r="JY345" s="155"/>
      <c r="JZ345" s="155"/>
      <c r="KA345" s="155"/>
      <c r="KB345" s="155"/>
      <c r="KC345" s="155"/>
      <c r="KD345" s="155"/>
      <c r="KE345" s="155"/>
      <c r="KF345" s="155"/>
      <c r="KG345" s="155"/>
      <c r="KH345" s="155"/>
      <c r="KI345" s="155"/>
      <c r="KJ345" s="155"/>
      <c r="KK345" s="155"/>
      <c r="KL345" s="155"/>
      <c r="KM345" s="155"/>
      <c r="KN345" s="155"/>
      <c r="KO345" s="155"/>
      <c r="KP345" s="155"/>
      <c r="KQ345" s="155"/>
      <c r="KR345" s="155"/>
      <c r="KS345" s="155"/>
      <c r="KT345" s="155"/>
      <c r="KU345" s="155"/>
      <c r="KV345" s="155"/>
      <c r="KW345" s="155"/>
      <c r="KX345" s="155"/>
      <c r="KY345" s="155"/>
      <c r="KZ345" s="155"/>
      <c r="LA345" s="155"/>
      <c r="LB345" s="155"/>
      <c r="LC345" s="155"/>
      <c r="LD345" s="155"/>
      <c r="LE345" s="151"/>
      <c r="LF345" s="151"/>
      <c r="LG345" s="155"/>
      <c r="LH345" s="155"/>
      <c r="LI345" s="155"/>
      <c r="LJ345" s="155"/>
      <c r="LK345" s="155"/>
      <c r="LL345" s="155"/>
      <c r="LM345" s="155"/>
      <c r="LN345" s="155"/>
      <c r="LO345" s="155"/>
      <c r="LP345" s="155"/>
      <c r="LQ345" s="155"/>
      <c r="LR345" s="155"/>
      <c r="LS345" s="155"/>
      <c r="LT345" s="155"/>
      <c r="LU345" s="155"/>
      <c r="LV345" s="155"/>
      <c r="LW345" s="155"/>
      <c r="LX345" s="155"/>
      <c r="LY345" s="155"/>
      <c r="LZ345" s="155"/>
      <c r="MA345" s="155"/>
      <c r="MB345" s="155"/>
      <c r="MC345" s="155"/>
      <c r="MD345" s="155"/>
      <c r="ME345" s="155"/>
      <c r="MF345" s="155"/>
      <c r="MG345" s="155"/>
      <c r="MH345" s="155"/>
      <c r="MI345" s="155"/>
      <c r="MJ345" s="155"/>
      <c r="MK345" s="155"/>
      <c r="ML345" s="155"/>
    </row>
    <row r="346" spans="1:350" ht="13.9" hidden="1" customHeight="1" outlineLevel="3" x14ac:dyDescent="0.2">
      <c r="A346" s="226" t="s">
        <v>238</v>
      </c>
      <c r="B346" s="246" t="s">
        <v>1118</v>
      </c>
      <c r="C346" s="214" t="s">
        <v>59</v>
      </c>
      <c r="D346" s="216">
        <v>18</v>
      </c>
      <c r="E346" s="175"/>
      <c r="F346" s="175">
        <f>D346-E346</f>
        <v>18</v>
      </c>
      <c r="G346" s="175" t="s">
        <v>847</v>
      </c>
      <c r="H346" s="170" t="s">
        <v>868</v>
      </c>
      <c r="I346" s="170" t="s">
        <v>871</v>
      </c>
      <c r="J346" s="212">
        <f ca="1">E346+Q346+AX346+CF346+DN346+ES346+GA346+HH346+IP346+JW346+LE346</f>
        <v>18</v>
      </c>
      <c r="K346" s="212">
        <f>E346+R346+AY346+CG346+DO346+ET346+GB346+HI346+IQ346+JX346+LF346</f>
        <v>18</v>
      </c>
      <c r="L346" s="172">
        <f ca="1">K346/J346</f>
        <v>1</v>
      </c>
      <c r="M346" s="172">
        <f>K346/D346</f>
        <v>1</v>
      </c>
      <c r="N346" s="183">
        <f ca="1">SUMIF($EV$8:$FZ$9,$O$5,$EV347:$FZ347)-SUMIF($EV$8:$FZ$9,$Q$5,$EV347:$FZ347)</f>
        <v>0</v>
      </c>
      <c r="O346" s="156"/>
      <c r="P346" s="16" t="s">
        <v>25</v>
      </c>
      <c r="Q346" s="150">
        <v>0</v>
      </c>
      <c r="R346" s="150">
        <v>0</v>
      </c>
      <c r="S346" s="152" t="e">
        <v>#DIV/0!</v>
      </c>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50">
        <f t="shared" ca="1" si="758"/>
        <v>0</v>
      </c>
      <c r="AY346" s="150">
        <f>SUM(BA347:CE347)</f>
        <v>0</v>
      </c>
      <c r="AZ346" s="152" t="e">
        <f ca="1">AY346/AX346</f>
        <v>#DIV/0!</v>
      </c>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50">
        <f t="shared" ref="CF346" si="902">SUM(CI346:DM346)</f>
        <v>0</v>
      </c>
      <c r="CG346" s="150">
        <f>SUM(CI347:DM347)</f>
        <v>0</v>
      </c>
      <c r="CH346" s="152" t="e">
        <f>CG346/CF346</f>
        <v>#DIV/0!</v>
      </c>
      <c r="CI346" s="129"/>
      <c r="CJ346" s="129"/>
      <c r="CK346" s="129"/>
      <c r="CL346" s="129"/>
      <c r="CM346" s="129"/>
      <c r="CN346" s="129"/>
      <c r="CO346" s="129"/>
      <c r="CP346" s="129"/>
      <c r="CQ346" s="129"/>
      <c r="CR346" s="129"/>
      <c r="CS346" s="129"/>
      <c r="CT346" s="129"/>
      <c r="CU346" s="129"/>
      <c r="CV346" s="129"/>
      <c r="CW346" s="129"/>
      <c r="CX346" s="129"/>
      <c r="CY346" s="129"/>
      <c r="CZ346" s="129"/>
      <c r="DA346" s="129"/>
      <c r="DB346" s="129"/>
      <c r="DC346" s="129"/>
      <c r="DD346" s="129"/>
      <c r="DE346" s="129"/>
      <c r="DF346" s="129"/>
      <c r="DG346" s="129"/>
      <c r="DH346" s="129"/>
      <c r="DI346" s="129"/>
      <c r="DJ346" s="129"/>
      <c r="DK346" s="129"/>
      <c r="DL346" s="129"/>
      <c r="DM346" s="129"/>
      <c r="DN346" s="150">
        <f t="shared" ref="DN346" si="903">SUM(DQ346:ER346)</f>
        <v>18</v>
      </c>
      <c r="DO346" s="150">
        <f>SUM(DQ347:ER347)</f>
        <v>18</v>
      </c>
      <c r="DP346" s="152">
        <f t="shared" si="754"/>
        <v>1</v>
      </c>
      <c r="DQ346" s="16"/>
      <c r="DR346" s="16"/>
      <c r="DS346" s="16"/>
      <c r="DT346" s="16"/>
      <c r="DU346" s="16"/>
      <c r="DV346" s="16"/>
      <c r="DW346" s="16"/>
      <c r="DX346" s="16"/>
      <c r="DY346" s="16"/>
      <c r="DZ346" s="16"/>
      <c r="EA346" s="16"/>
      <c r="EB346" s="16"/>
      <c r="EC346" s="16"/>
      <c r="ED346" s="16"/>
      <c r="EE346" s="16"/>
      <c r="EF346" s="16">
        <v>8</v>
      </c>
      <c r="EG346" s="16">
        <v>8</v>
      </c>
      <c r="EH346" s="16">
        <v>2</v>
      </c>
      <c r="EI346" s="16"/>
      <c r="EJ346" s="16"/>
      <c r="EK346" s="16"/>
      <c r="EL346" s="16"/>
      <c r="EM346" s="16"/>
      <c r="EN346" s="16"/>
      <c r="EO346" s="16"/>
      <c r="EP346" s="16"/>
      <c r="EQ346" s="16"/>
      <c r="ER346" s="16"/>
      <c r="ES346" s="150">
        <f t="shared" ca="1" si="766"/>
        <v>0</v>
      </c>
      <c r="ET346" s="150">
        <f t="shared" si="792"/>
        <v>0</v>
      </c>
      <c r="EU346" s="152" t="e">
        <f t="shared" ca="1" si="793"/>
        <v>#DIV/0!</v>
      </c>
      <c r="EV346" s="16"/>
      <c r="EW346" s="67"/>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50">
        <f t="shared" ref="GA346" ca="1" si="904">SUMIF($GD$8:$HG$9,$O$5,GD346:HG346)</f>
        <v>0</v>
      </c>
      <c r="GB346" s="150">
        <f t="shared" ref="GB346" si="905">SUM(GD347:HG347)</f>
        <v>0</v>
      </c>
      <c r="GC346" s="152" t="e">
        <f t="shared" ref="GC346" ca="1" si="906">GB346/GA346</f>
        <v>#DIV/0!</v>
      </c>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50"/>
      <c r="HI346" s="150">
        <v>0</v>
      </c>
      <c r="HJ346" s="152" t="e">
        <v>#DIV/0!</v>
      </c>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c r="IP346" s="150"/>
      <c r="IQ346" s="150">
        <v>0</v>
      </c>
      <c r="IR346" s="152" t="e">
        <v>#DIV/0!</v>
      </c>
      <c r="IS346" s="16"/>
      <c r="IT346" s="16"/>
      <c r="IU346" s="16"/>
      <c r="IV346" s="16"/>
      <c r="IW346" s="16"/>
      <c r="IX346" s="16"/>
      <c r="IY346" s="16"/>
      <c r="IZ346" s="16"/>
      <c r="JA346" s="16"/>
      <c r="JB346" s="16"/>
      <c r="JC346" s="16"/>
      <c r="JD346" s="16"/>
      <c r="JE346" s="16"/>
      <c r="JF346" s="16"/>
      <c r="JG346" s="16"/>
      <c r="JH346" s="16"/>
      <c r="JI346" s="16"/>
      <c r="JJ346" s="16"/>
      <c r="JK346" s="16"/>
      <c r="JL346" s="16"/>
      <c r="JM346" s="16"/>
      <c r="JN346" s="16"/>
      <c r="JO346" s="16"/>
      <c r="JP346" s="16"/>
      <c r="JQ346" s="16"/>
      <c r="JR346" s="16"/>
      <c r="JS346" s="16"/>
      <c r="JT346" s="16"/>
      <c r="JU346" s="23"/>
      <c r="JV346" s="16"/>
      <c r="JW346" s="150"/>
      <c r="JX346" s="150">
        <v>0</v>
      </c>
      <c r="JY346" s="152" t="e">
        <v>#DIV/0!</v>
      </c>
      <c r="JZ346" s="16"/>
      <c r="KA346" s="16"/>
      <c r="KB346" s="16"/>
      <c r="KC346" s="16"/>
      <c r="KD346" s="16"/>
      <c r="KE346" s="16"/>
      <c r="KF346" s="16"/>
      <c r="KG346" s="16"/>
      <c r="KH346" s="16"/>
      <c r="KI346" s="16"/>
      <c r="KJ346" s="16"/>
      <c r="KK346" s="16"/>
      <c r="KL346" s="16"/>
      <c r="KM346" s="16"/>
      <c r="KN346" s="16"/>
      <c r="KO346" s="16"/>
      <c r="KP346" s="16"/>
      <c r="KQ346" s="16"/>
      <c r="KR346" s="16"/>
      <c r="KS346" s="16"/>
      <c r="KT346" s="16"/>
      <c r="KU346" s="16"/>
      <c r="KV346" s="16"/>
      <c r="KW346" s="16"/>
      <c r="KX346" s="16"/>
      <c r="KY346" s="16"/>
      <c r="KZ346" s="16"/>
      <c r="LA346" s="16"/>
      <c r="LB346" s="16"/>
      <c r="LC346" s="16"/>
      <c r="LD346" s="16"/>
      <c r="LE346" s="150"/>
      <c r="LF346" s="150">
        <v>0</v>
      </c>
      <c r="LG346" s="152" t="e">
        <v>#DIV/0!</v>
      </c>
      <c r="LH346" s="16"/>
      <c r="LI346" s="16"/>
      <c r="LJ346" s="16"/>
      <c r="LK346" s="16"/>
      <c r="LL346" s="16"/>
      <c r="LM346" s="16"/>
      <c r="LN346" s="16"/>
      <c r="LO346" s="16"/>
      <c r="LP346" s="16"/>
      <c r="LQ346" s="16"/>
      <c r="LR346" s="16"/>
      <c r="LS346" s="16"/>
      <c r="LT346" s="16"/>
      <c r="LU346" s="16"/>
      <c r="LV346" s="16"/>
      <c r="LW346" s="16"/>
      <c r="LX346" s="16"/>
      <c r="LY346" s="16"/>
      <c r="LZ346" s="16"/>
      <c r="MA346" s="16"/>
      <c r="MB346" s="16"/>
      <c r="MC346" s="16"/>
      <c r="MD346" s="16"/>
      <c r="ME346" s="16"/>
      <c r="MF346" s="16"/>
      <c r="MG346" s="16"/>
      <c r="MH346" s="16"/>
      <c r="MI346" s="16"/>
      <c r="MJ346" s="16"/>
      <c r="MK346" s="16"/>
      <c r="ML346" s="16"/>
    </row>
    <row r="347" spans="1:350" ht="13.9" hidden="1" customHeight="1" outlineLevel="3" x14ac:dyDescent="0.2">
      <c r="A347" s="227"/>
      <c r="B347" s="247"/>
      <c r="C347" s="215"/>
      <c r="D347" s="217"/>
      <c r="E347" s="176"/>
      <c r="F347" s="176"/>
      <c r="G347" s="176"/>
      <c r="H347" s="171"/>
      <c r="I347" s="171"/>
      <c r="J347" s="213"/>
      <c r="K347" s="213"/>
      <c r="L347" s="173"/>
      <c r="M347" s="173"/>
      <c r="N347" s="184"/>
      <c r="O347" s="157"/>
      <c r="P347" s="17" t="s">
        <v>26</v>
      </c>
      <c r="Q347" s="151"/>
      <c r="R347" s="151"/>
      <c r="S347" s="153"/>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151"/>
      <c r="AY347" s="151"/>
      <c r="AZ347" s="153"/>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151"/>
      <c r="CG347" s="151"/>
      <c r="CH347" s="153"/>
      <c r="CI347" s="141"/>
      <c r="CJ347" s="141"/>
      <c r="CK347" s="141"/>
      <c r="CL347" s="141"/>
      <c r="CM347" s="141"/>
      <c r="CN347" s="141"/>
      <c r="CO347" s="141"/>
      <c r="CP347" s="141"/>
      <c r="CQ347" s="141"/>
      <c r="CR347" s="141"/>
      <c r="CS347" s="141"/>
      <c r="CT347" s="141"/>
      <c r="CU347" s="141"/>
      <c r="CV347" s="141"/>
      <c r="CW347" s="141"/>
      <c r="CX347" s="141"/>
      <c r="CY347" s="141"/>
      <c r="CZ347" s="141"/>
      <c r="DA347" s="141"/>
      <c r="DB347" s="141"/>
      <c r="DC347" s="141"/>
      <c r="DD347" s="141"/>
      <c r="DE347" s="141"/>
      <c r="DF347" s="141"/>
      <c r="DG347" s="141"/>
      <c r="DH347" s="141"/>
      <c r="DI347" s="141"/>
      <c r="DJ347" s="141"/>
      <c r="DK347" s="141"/>
      <c r="DL347" s="141"/>
      <c r="DM347" s="141"/>
      <c r="DN347" s="151"/>
      <c r="DO347" s="151"/>
      <c r="DP347" s="153"/>
      <c r="DQ347" s="24"/>
      <c r="DR347" s="24"/>
      <c r="DS347" s="24"/>
      <c r="DT347" s="24"/>
      <c r="DU347" s="24"/>
      <c r="DV347" s="24"/>
      <c r="DW347" s="24"/>
      <c r="DX347" s="24"/>
      <c r="DY347" s="24"/>
      <c r="DZ347" s="24"/>
      <c r="EA347" s="24"/>
      <c r="EB347" s="24"/>
      <c r="EC347" s="24"/>
      <c r="ED347" s="24"/>
      <c r="EE347" s="24"/>
      <c r="EF347" s="24"/>
      <c r="EG347" s="24"/>
      <c r="EH347" s="24"/>
      <c r="EI347" s="24">
        <v>18</v>
      </c>
      <c r="EJ347" s="24"/>
      <c r="EK347" s="24"/>
      <c r="EL347" s="24"/>
      <c r="EM347" s="24"/>
      <c r="EN347" s="24"/>
      <c r="EO347" s="24"/>
      <c r="EP347" s="24"/>
      <c r="EQ347" s="24"/>
      <c r="ER347" s="24"/>
      <c r="ES347" s="151"/>
      <c r="ET347" s="151"/>
      <c r="EU347" s="153"/>
      <c r="EV347" s="24"/>
      <c r="EW347" s="125"/>
      <c r="EX347" s="24"/>
      <c r="EY347" s="24"/>
      <c r="EZ347" s="24"/>
      <c r="FA347" s="24"/>
      <c r="FB347" s="24"/>
      <c r="FC347" s="24"/>
      <c r="FD347" s="24"/>
      <c r="FE347" s="24"/>
      <c r="FF347" s="24"/>
      <c r="FG347" s="24"/>
      <c r="FH347" s="24"/>
      <c r="FI347" s="24"/>
      <c r="FJ347" s="24"/>
      <c r="FK347" s="24"/>
      <c r="FL347" s="24"/>
      <c r="FM347" s="24"/>
      <c r="FN347" s="24"/>
      <c r="FO347" s="24"/>
      <c r="FP347" s="24"/>
      <c r="FQ347" s="24"/>
      <c r="FR347" s="24"/>
      <c r="FS347" s="24"/>
      <c r="FT347" s="24"/>
      <c r="FU347" s="24"/>
      <c r="FV347" s="24"/>
      <c r="FW347" s="24"/>
      <c r="FX347" s="24"/>
      <c r="FY347" s="24"/>
      <c r="FZ347" s="24"/>
      <c r="GA347" s="151"/>
      <c r="GB347" s="151"/>
      <c r="GC347" s="153"/>
      <c r="GD347" s="24"/>
      <c r="GE347" s="24"/>
      <c r="GF347" s="24"/>
      <c r="GG347" s="24"/>
      <c r="GH347" s="24"/>
      <c r="GI347" s="24"/>
      <c r="GJ347" s="24"/>
      <c r="GK347" s="24"/>
      <c r="GL347" s="24"/>
      <c r="GM347" s="24"/>
      <c r="GN347" s="24"/>
      <c r="GO347" s="24"/>
      <c r="GP347" s="24"/>
      <c r="GQ347" s="24"/>
      <c r="GR347" s="24"/>
      <c r="GS347" s="24"/>
      <c r="GT347" s="24"/>
      <c r="GU347" s="24"/>
      <c r="GV347" s="24"/>
      <c r="GW347" s="24"/>
      <c r="GX347" s="24"/>
      <c r="GY347" s="24"/>
      <c r="GZ347" s="24"/>
      <c r="HA347" s="24"/>
      <c r="HB347" s="24"/>
      <c r="HC347" s="24"/>
      <c r="HD347" s="24"/>
      <c r="HE347" s="24"/>
      <c r="HF347" s="24"/>
      <c r="HG347" s="24"/>
      <c r="HH347" s="151"/>
      <c r="HI347" s="151"/>
      <c r="HJ347" s="153"/>
      <c r="HK347" s="24"/>
      <c r="HL347" s="24"/>
      <c r="HM347" s="24"/>
      <c r="HN347" s="24"/>
      <c r="HO347" s="24"/>
      <c r="HP347" s="24"/>
      <c r="HQ347" s="24"/>
      <c r="HR347" s="24"/>
      <c r="HS347" s="24"/>
      <c r="HT347" s="24"/>
      <c r="HU347" s="24"/>
      <c r="HV347" s="24"/>
      <c r="HW347" s="24"/>
      <c r="HX347" s="24"/>
      <c r="HY347" s="24"/>
      <c r="HZ347" s="24"/>
      <c r="IA347" s="24"/>
      <c r="IB347" s="24"/>
      <c r="IC347" s="24"/>
      <c r="ID347" s="24"/>
      <c r="IE347" s="24"/>
      <c r="IF347" s="24"/>
      <c r="IG347" s="24"/>
      <c r="IH347" s="24"/>
      <c r="II347" s="24"/>
      <c r="IJ347" s="24"/>
      <c r="IK347" s="24"/>
      <c r="IL347" s="24"/>
      <c r="IM347" s="24"/>
      <c r="IN347" s="24"/>
      <c r="IO347" s="24"/>
      <c r="IP347" s="151"/>
      <c r="IQ347" s="151"/>
      <c r="IR347" s="153"/>
      <c r="IS347" s="24"/>
      <c r="IT347" s="24"/>
      <c r="IU347" s="24"/>
      <c r="IV347" s="24"/>
      <c r="IW347" s="24"/>
      <c r="IX347" s="24"/>
      <c r="IY347" s="24"/>
      <c r="IZ347" s="24"/>
      <c r="JA347" s="24"/>
      <c r="JB347" s="24"/>
      <c r="JC347" s="24"/>
      <c r="JD347" s="24"/>
      <c r="JE347" s="24"/>
      <c r="JF347" s="24"/>
      <c r="JG347" s="24"/>
      <c r="JH347" s="24"/>
      <c r="JI347" s="24"/>
      <c r="JJ347" s="24"/>
      <c r="JK347" s="24"/>
      <c r="JL347" s="24"/>
      <c r="JM347" s="24"/>
      <c r="JN347" s="24"/>
      <c r="JO347" s="24"/>
      <c r="JP347" s="24"/>
      <c r="JQ347" s="24"/>
      <c r="JR347" s="24"/>
      <c r="JS347" s="24"/>
      <c r="JT347" s="24"/>
      <c r="JU347" s="25"/>
      <c r="JV347" s="24"/>
      <c r="JW347" s="151"/>
      <c r="JX347" s="151"/>
      <c r="JY347" s="153"/>
      <c r="JZ347" s="24"/>
      <c r="KA347" s="24"/>
      <c r="KB347" s="24"/>
      <c r="KC347" s="24"/>
      <c r="KD347" s="24"/>
      <c r="KE347" s="24"/>
      <c r="KF347" s="24"/>
      <c r="KG347" s="24"/>
      <c r="KH347" s="24"/>
      <c r="KI347" s="24"/>
      <c r="KJ347" s="24"/>
      <c r="KK347" s="24"/>
      <c r="KL347" s="24"/>
      <c r="KM347" s="24"/>
      <c r="KN347" s="24"/>
      <c r="KO347" s="24"/>
      <c r="KP347" s="24"/>
      <c r="KQ347" s="24"/>
      <c r="KR347" s="24"/>
      <c r="KS347" s="24"/>
      <c r="KT347" s="24"/>
      <c r="KU347" s="24"/>
      <c r="KV347" s="24"/>
      <c r="KW347" s="24"/>
      <c r="KX347" s="24"/>
      <c r="KY347" s="24"/>
      <c r="KZ347" s="24"/>
      <c r="LA347" s="24"/>
      <c r="LB347" s="24"/>
      <c r="LC347" s="24"/>
      <c r="LD347" s="24"/>
      <c r="LE347" s="151"/>
      <c r="LF347" s="151"/>
      <c r="LG347" s="153"/>
      <c r="LH347" s="24"/>
      <c r="LI347" s="24"/>
      <c r="LJ347" s="24"/>
      <c r="LK347" s="24"/>
      <c r="LL347" s="24"/>
      <c r="LM347" s="24"/>
      <c r="LN347" s="24"/>
      <c r="LO347" s="24"/>
      <c r="LP347" s="24"/>
      <c r="LQ347" s="24"/>
      <c r="LR347" s="24"/>
      <c r="LS347" s="24"/>
      <c r="LT347" s="24"/>
      <c r="LU347" s="24"/>
      <c r="LV347" s="24"/>
      <c r="LW347" s="24"/>
      <c r="LX347" s="24"/>
      <c r="LY347" s="24"/>
      <c r="LZ347" s="24"/>
      <c r="MA347" s="24"/>
      <c r="MB347" s="24"/>
      <c r="MC347" s="24"/>
      <c r="MD347" s="24"/>
      <c r="ME347" s="24"/>
      <c r="MF347" s="24"/>
      <c r="MG347" s="24"/>
      <c r="MH347" s="24"/>
      <c r="MI347" s="24"/>
      <c r="MJ347" s="24"/>
      <c r="MK347" s="24"/>
      <c r="ML347" s="24"/>
    </row>
    <row r="348" spans="1:350" ht="13.9" hidden="1" customHeight="1" outlineLevel="3" x14ac:dyDescent="0.2">
      <c r="A348" s="226" t="s">
        <v>239</v>
      </c>
      <c r="B348" s="246" t="s">
        <v>1119</v>
      </c>
      <c r="C348" s="214" t="s">
        <v>99</v>
      </c>
      <c r="D348" s="216">
        <v>16</v>
      </c>
      <c r="E348" s="175"/>
      <c r="F348" s="175">
        <f>D348-E348</f>
        <v>16</v>
      </c>
      <c r="G348" s="175" t="s">
        <v>847</v>
      </c>
      <c r="H348" s="170" t="s">
        <v>878</v>
      </c>
      <c r="I348" s="170" t="s">
        <v>879</v>
      </c>
      <c r="J348" s="212">
        <f ca="1">E348+Q348+AX348+CF348+DN348+ES348+GA348+HH348+IP348+JW348+LE348</f>
        <v>16</v>
      </c>
      <c r="K348" s="212">
        <f>E348+R348+AY348+CG348+DO348+ET348+GB348+HI348+IQ348+JX348+LF348</f>
        <v>16</v>
      </c>
      <c r="L348" s="172">
        <f ca="1">K348/J348</f>
        <v>1</v>
      </c>
      <c r="M348" s="172">
        <f>K348/D348</f>
        <v>1</v>
      </c>
      <c r="N348" s="183">
        <f ca="1">SUMIF($EV$8:$FZ$9,$O$5,$EV349:$FZ349)-SUMIF($EV$8:$FZ$9,$Q$5,$EV349:$FZ349)</f>
        <v>0</v>
      </c>
      <c r="O348" s="156"/>
      <c r="P348" s="16" t="s">
        <v>25</v>
      </c>
      <c r="Q348" s="150">
        <v>0</v>
      </c>
      <c r="R348" s="150">
        <v>0</v>
      </c>
      <c r="S348" s="152" t="e">
        <v>#DIV/0!</v>
      </c>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50">
        <f t="shared" ca="1" si="758"/>
        <v>0</v>
      </c>
      <c r="AY348" s="150">
        <f>SUM(BA349:CE349)</f>
        <v>0</v>
      </c>
      <c r="AZ348" s="152" t="e">
        <f ca="1">AY348/AX348</f>
        <v>#DIV/0!</v>
      </c>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50">
        <f t="shared" ref="CF348" si="907">SUM(CI348:DM348)</f>
        <v>0</v>
      </c>
      <c r="CG348" s="150">
        <f>SUM(CI349:DM349)</f>
        <v>0</v>
      </c>
      <c r="CH348" s="152" t="e">
        <f>CG348/CF348</f>
        <v>#DIV/0!</v>
      </c>
      <c r="CI348" s="129"/>
      <c r="CJ348" s="129"/>
      <c r="CK348" s="129"/>
      <c r="CL348" s="129"/>
      <c r="CM348" s="129"/>
      <c r="CN348" s="129"/>
      <c r="CO348" s="129"/>
      <c r="CP348" s="129"/>
      <c r="CQ348" s="129"/>
      <c r="CR348" s="129"/>
      <c r="CS348" s="129"/>
      <c r="CT348" s="129"/>
      <c r="CU348" s="129"/>
      <c r="CV348" s="129"/>
      <c r="CW348" s="129"/>
      <c r="CX348" s="129"/>
      <c r="CY348" s="129"/>
      <c r="CZ348" s="129"/>
      <c r="DA348" s="129"/>
      <c r="DB348" s="129"/>
      <c r="DC348" s="129"/>
      <c r="DD348" s="129"/>
      <c r="DE348" s="129"/>
      <c r="DF348" s="129"/>
      <c r="DG348" s="129"/>
      <c r="DH348" s="129"/>
      <c r="DI348" s="129"/>
      <c r="DJ348" s="129"/>
      <c r="DK348" s="129"/>
      <c r="DL348" s="129"/>
      <c r="DM348" s="129"/>
      <c r="DN348" s="150">
        <f t="shared" ref="DN348" si="908">SUM(DQ348:ER348)</f>
        <v>0</v>
      </c>
      <c r="DO348" s="150">
        <f>SUM(DQ349:ER349)</f>
        <v>0</v>
      </c>
      <c r="DP348" s="152" t="e">
        <f t="shared" si="754"/>
        <v>#DIV/0!</v>
      </c>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50">
        <f t="shared" ca="1" si="766"/>
        <v>16</v>
      </c>
      <c r="ET348" s="150">
        <f t="shared" si="792"/>
        <v>16</v>
      </c>
      <c r="EU348" s="152">
        <f t="shared" ca="1" si="793"/>
        <v>1</v>
      </c>
      <c r="EV348" s="16"/>
      <c r="EW348" s="67"/>
      <c r="EX348" s="16"/>
      <c r="EY348" s="16"/>
      <c r="EZ348" s="16"/>
      <c r="FA348" s="16"/>
      <c r="FB348" s="16"/>
      <c r="FC348" s="16"/>
      <c r="FD348" s="16"/>
      <c r="FE348" s="16"/>
      <c r="FF348" s="16"/>
      <c r="FG348" s="16"/>
      <c r="FH348" s="16"/>
      <c r="FI348" s="16"/>
      <c r="FJ348" s="16"/>
      <c r="FK348" s="16">
        <v>8</v>
      </c>
      <c r="FL348" s="16">
        <v>8</v>
      </c>
      <c r="FM348" s="16"/>
      <c r="FN348" s="16"/>
      <c r="FO348" s="16"/>
      <c r="FP348" s="16"/>
      <c r="FQ348" s="16"/>
      <c r="FR348" s="16"/>
      <c r="FS348" s="16"/>
      <c r="FT348" s="16"/>
      <c r="FU348" s="16"/>
      <c r="FV348" s="16"/>
      <c r="FW348" s="16"/>
      <c r="FX348" s="16"/>
      <c r="FY348" s="16"/>
      <c r="FZ348" s="16"/>
      <c r="GA348" s="150">
        <f t="shared" ref="GA348" ca="1" si="909">SUMIF($GD$8:$HG$9,$O$5,GD348:HG348)</f>
        <v>0</v>
      </c>
      <c r="GB348" s="150">
        <f t="shared" ref="GB348" si="910">SUM(GD349:HG349)</f>
        <v>0</v>
      </c>
      <c r="GC348" s="152" t="e">
        <f t="shared" ref="GC348" ca="1" si="911">GB348/GA348</f>
        <v>#DIV/0!</v>
      </c>
      <c r="GD348" s="16"/>
      <c r="GE348" s="16"/>
      <c r="GF348" s="16"/>
      <c r="GG348" s="16"/>
      <c r="GH348" s="16"/>
      <c r="GI348" s="16"/>
      <c r="GJ348" s="16"/>
      <c r="GK348" s="16"/>
      <c r="GL348" s="16"/>
      <c r="GM348" s="16"/>
      <c r="GN348" s="16"/>
      <c r="GO348" s="16"/>
      <c r="GP348" s="16"/>
      <c r="GQ348" s="16"/>
      <c r="GR348" s="16"/>
      <c r="GS348" s="16"/>
      <c r="GT348" s="16"/>
      <c r="GU348" s="16"/>
      <c r="GV348" s="16"/>
      <c r="GW348" s="16"/>
      <c r="GX348" s="16"/>
      <c r="GY348" s="16"/>
      <c r="GZ348" s="16"/>
      <c r="HA348" s="16"/>
      <c r="HB348" s="16"/>
      <c r="HC348" s="16"/>
      <c r="HD348" s="16"/>
      <c r="HE348" s="16"/>
      <c r="HF348" s="16"/>
      <c r="HG348" s="16"/>
      <c r="HH348" s="150"/>
      <c r="HI348" s="150">
        <v>0</v>
      </c>
      <c r="HJ348" s="152" t="e">
        <v>#DIV/0!</v>
      </c>
      <c r="HK348" s="16"/>
      <c r="HL348" s="16"/>
      <c r="HM348" s="16"/>
      <c r="HN348" s="16"/>
      <c r="HO348" s="16"/>
      <c r="HP348" s="16"/>
      <c r="HQ348" s="16"/>
      <c r="HR348" s="16"/>
      <c r="HS348" s="16"/>
      <c r="HT348" s="16"/>
      <c r="HU348" s="16"/>
      <c r="HV348" s="16"/>
      <c r="HW348" s="16"/>
      <c r="HX348" s="16"/>
      <c r="HY348" s="16"/>
      <c r="HZ348" s="16"/>
      <c r="IA348" s="16"/>
      <c r="IB348" s="16"/>
      <c r="IC348" s="16"/>
      <c r="ID348" s="16"/>
      <c r="IE348" s="16"/>
      <c r="IF348" s="16"/>
      <c r="IG348" s="16"/>
      <c r="IH348" s="16"/>
      <c r="II348" s="16"/>
      <c r="IJ348" s="16"/>
      <c r="IK348" s="16"/>
      <c r="IL348" s="16"/>
      <c r="IM348" s="16"/>
      <c r="IN348" s="16"/>
      <c r="IO348" s="16"/>
      <c r="IP348" s="150"/>
      <c r="IQ348" s="150">
        <v>0</v>
      </c>
      <c r="IR348" s="152" t="e">
        <v>#DIV/0!</v>
      </c>
      <c r="IS348" s="16"/>
      <c r="IT348" s="16"/>
      <c r="IU348" s="16"/>
      <c r="IV348" s="16"/>
      <c r="IW348" s="16"/>
      <c r="IX348" s="16"/>
      <c r="IY348" s="16"/>
      <c r="IZ348" s="16"/>
      <c r="JA348" s="16"/>
      <c r="JB348" s="16"/>
      <c r="JC348" s="16"/>
      <c r="JD348" s="16"/>
      <c r="JE348" s="16"/>
      <c r="JF348" s="16"/>
      <c r="JG348" s="16"/>
      <c r="JH348" s="16"/>
      <c r="JI348" s="16"/>
      <c r="JJ348" s="16"/>
      <c r="JK348" s="16"/>
      <c r="JL348" s="16"/>
      <c r="JM348" s="16"/>
      <c r="JN348" s="16"/>
      <c r="JO348" s="16"/>
      <c r="JP348" s="16"/>
      <c r="JQ348" s="16"/>
      <c r="JR348" s="16"/>
      <c r="JS348" s="16"/>
      <c r="JT348" s="16"/>
      <c r="JU348" s="23"/>
      <c r="JV348" s="16"/>
      <c r="JW348" s="150"/>
      <c r="JX348" s="150">
        <v>0</v>
      </c>
      <c r="JY348" s="152" t="e">
        <v>#DIV/0!</v>
      </c>
      <c r="JZ348" s="16"/>
      <c r="KA348" s="16"/>
      <c r="KB348" s="16"/>
      <c r="KC348" s="16"/>
      <c r="KD348" s="16"/>
      <c r="KE348" s="16"/>
      <c r="KF348" s="16"/>
      <c r="KG348" s="16"/>
      <c r="KH348" s="16"/>
      <c r="KI348" s="16"/>
      <c r="KJ348" s="16"/>
      <c r="KK348" s="16"/>
      <c r="KL348" s="16"/>
      <c r="KM348" s="16"/>
      <c r="KN348" s="16"/>
      <c r="KO348" s="16"/>
      <c r="KP348" s="16"/>
      <c r="KQ348" s="16"/>
      <c r="KR348" s="16"/>
      <c r="KS348" s="16"/>
      <c r="KT348" s="16"/>
      <c r="KU348" s="16"/>
      <c r="KV348" s="16"/>
      <c r="KW348" s="16"/>
      <c r="KX348" s="16"/>
      <c r="KY348" s="16"/>
      <c r="KZ348" s="16"/>
      <c r="LA348" s="16"/>
      <c r="LB348" s="16"/>
      <c r="LC348" s="16"/>
      <c r="LD348" s="16"/>
      <c r="LE348" s="150"/>
      <c r="LF348" s="150">
        <v>0</v>
      </c>
      <c r="LG348" s="152" t="e">
        <v>#DIV/0!</v>
      </c>
      <c r="LH348" s="16"/>
      <c r="LI348" s="16"/>
      <c r="LJ348" s="16"/>
      <c r="LK348" s="16"/>
      <c r="LL348" s="16"/>
      <c r="LM348" s="16"/>
      <c r="LN348" s="16"/>
      <c r="LO348" s="16"/>
      <c r="LP348" s="16"/>
      <c r="LQ348" s="16"/>
      <c r="LR348" s="16"/>
      <c r="LS348" s="16"/>
      <c r="LT348" s="16"/>
      <c r="LU348" s="16"/>
      <c r="LV348" s="16"/>
      <c r="LW348" s="16"/>
      <c r="LX348" s="16"/>
      <c r="LY348" s="16"/>
      <c r="LZ348" s="16"/>
      <c r="MA348" s="16"/>
      <c r="MB348" s="16"/>
      <c r="MC348" s="16"/>
      <c r="MD348" s="16"/>
      <c r="ME348" s="16"/>
      <c r="MF348" s="16"/>
      <c r="MG348" s="16"/>
      <c r="MH348" s="16"/>
      <c r="MI348" s="16"/>
      <c r="MJ348" s="16"/>
      <c r="MK348" s="16"/>
      <c r="ML348" s="16"/>
    </row>
    <row r="349" spans="1:350" ht="13.9" hidden="1" customHeight="1" outlineLevel="3" x14ac:dyDescent="0.2">
      <c r="A349" s="227"/>
      <c r="B349" s="247"/>
      <c r="C349" s="215"/>
      <c r="D349" s="217"/>
      <c r="E349" s="176"/>
      <c r="F349" s="176"/>
      <c r="G349" s="176"/>
      <c r="H349" s="171"/>
      <c r="I349" s="171"/>
      <c r="J349" s="213"/>
      <c r="K349" s="213"/>
      <c r="L349" s="173"/>
      <c r="M349" s="173"/>
      <c r="N349" s="184"/>
      <c r="O349" s="157"/>
      <c r="P349" s="17" t="s">
        <v>26</v>
      </c>
      <c r="Q349" s="151"/>
      <c r="R349" s="151"/>
      <c r="S349" s="153"/>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151"/>
      <c r="AY349" s="151"/>
      <c r="AZ349" s="153"/>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151"/>
      <c r="CG349" s="151"/>
      <c r="CH349" s="153"/>
      <c r="CI349" s="141"/>
      <c r="CJ349" s="141"/>
      <c r="CK349" s="141"/>
      <c r="CL349" s="141"/>
      <c r="CM349" s="141"/>
      <c r="CN349" s="141"/>
      <c r="CO349" s="141"/>
      <c r="CP349" s="141"/>
      <c r="CQ349" s="141"/>
      <c r="CR349" s="141"/>
      <c r="CS349" s="141"/>
      <c r="CT349" s="141"/>
      <c r="CU349" s="141"/>
      <c r="CV349" s="141"/>
      <c r="CW349" s="141"/>
      <c r="CX349" s="141"/>
      <c r="CY349" s="141"/>
      <c r="CZ349" s="141"/>
      <c r="DA349" s="141"/>
      <c r="DB349" s="141"/>
      <c r="DC349" s="141"/>
      <c r="DD349" s="141"/>
      <c r="DE349" s="141"/>
      <c r="DF349" s="141"/>
      <c r="DG349" s="141"/>
      <c r="DH349" s="141"/>
      <c r="DI349" s="141"/>
      <c r="DJ349" s="141"/>
      <c r="DK349" s="141"/>
      <c r="DL349" s="141"/>
      <c r="DM349" s="141"/>
      <c r="DN349" s="151"/>
      <c r="DO349" s="151"/>
      <c r="DP349" s="153"/>
      <c r="DQ349" s="24"/>
      <c r="DR349" s="24"/>
      <c r="DS349" s="24"/>
      <c r="DT349" s="24"/>
      <c r="DU349" s="24"/>
      <c r="DV349" s="24"/>
      <c r="DW349" s="24"/>
      <c r="DX349" s="24"/>
      <c r="DY349" s="24"/>
      <c r="DZ349" s="24"/>
      <c r="EA349" s="24"/>
      <c r="EB349" s="24"/>
      <c r="EC349" s="24"/>
      <c r="ED349" s="24"/>
      <c r="EE349" s="24"/>
      <c r="EF349" s="24"/>
      <c r="EG349" s="24"/>
      <c r="EH349" s="24"/>
      <c r="EI349" s="24"/>
      <c r="EJ349" s="24"/>
      <c r="EK349" s="24"/>
      <c r="EL349" s="24"/>
      <c r="EM349" s="24"/>
      <c r="EN349" s="24"/>
      <c r="EO349" s="24"/>
      <c r="EP349" s="24"/>
      <c r="EQ349" s="24"/>
      <c r="ER349" s="24"/>
      <c r="ES349" s="151"/>
      <c r="ET349" s="151"/>
      <c r="EU349" s="153"/>
      <c r="EV349" s="24">
        <v>16</v>
      </c>
      <c r="EW349" s="125"/>
      <c r="EX349" s="24"/>
      <c r="EY349" s="24"/>
      <c r="EZ349" s="24"/>
      <c r="FA349" s="24"/>
      <c r="FB349" s="24"/>
      <c r="FC349" s="24"/>
      <c r="FD349" s="24"/>
      <c r="FE349" s="24"/>
      <c r="FF349" s="24"/>
      <c r="FG349" s="24"/>
      <c r="FH349" s="24"/>
      <c r="FI349" s="24"/>
      <c r="FJ349" s="24"/>
      <c r="FK349" s="24"/>
      <c r="FL349" s="24"/>
      <c r="FM349" s="24"/>
      <c r="FN349" s="24"/>
      <c r="FO349" s="24"/>
      <c r="FP349" s="24"/>
      <c r="FQ349" s="24"/>
      <c r="FR349" s="24"/>
      <c r="FS349" s="24"/>
      <c r="FT349" s="24"/>
      <c r="FU349" s="24"/>
      <c r="FV349" s="24"/>
      <c r="FW349" s="24"/>
      <c r="FX349" s="24"/>
      <c r="FY349" s="24"/>
      <c r="FZ349" s="24"/>
      <c r="GA349" s="151"/>
      <c r="GB349" s="151"/>
      <c r="GC349" s="153"/>
      <c r="GD349" s="24"/>
      <c r="GE349" s="24"/>
      <c r="GF349" s="24"/>
      <c r="GG349" s="24"/>
      <c r="GH349" s="24"/>
      <c r="GI349" s="24"/>
      <c r="GJ349" s="24"/>
      <c r="GK349" s="24"/>
      <c r="GL349" s="24"/>
      <c r="GM349" s="24"/>
      <c r="GN349" s="24"/>
      <c r="GO349" s="24"/>
      <c r="GP349" s="24"/>
      <c r="GQ349" s="24"/>
      <c r="GR349" s="24"/>
      <c r="GS349" s="24"/>
      <c r="GT349" s="24"/>
      <c r="GU349" s="24"/>
      <c r="GV349" s="24"/>
      <c r="GW349" s="24"/>
      <c r="GX349" s="24"/>
      <c r="GY349" s="24"/>
      <c r="GZ349" s="24"/>
      <c r="HA349" s="24"/>
      <c r="HB349" s="24"/>
      <c r="HC349" s="24"/>
      <c r="HD349" s="24"/>
      <c r="HE349" s="24"/>
      <c r="HF349" s="24"/>
      <c r="HG349" s="24"/>
      <c r="HH349" s="151"/>
      <c r="HI349" s="151"/>
      <c r="HJ349" s="153"/>
      <c r="HK349" s="24"/>
      <c r="HL349" s="24"/>
      <c r="HM349" s="24"/>
      <c r="HN349" s="24"/>
      <c r="HO349" s="24"/>
      <c r="HP349" s="24"/>
      <c r="HQ349" s="24"/>
      <c r="HR349" s="24"/>
      <c r="HS349" s="24"/>
      <c r="HT349" s="24"/>
      <c r="HU349" s="24"/>
      <c r="HV349" s="24"/>
      <c r="HW349" s="24"/>
      <c r="HX349" s="24"/>
      <c r="HY349" s="24"/>
      <c r="HZ349" s="24"/>
      <c r="IA349" s="24"/>
      <c r="IB349" s="24"/>
      <c r="IC349" s="24"/>
      <c r="ID349" s="24"/>
      <c r="IE349" s="24"/>
      <c r="IF349" s="24"/>
      <c r="IG349" s="24"/>
      <c r="IH349" s="24"/>
      <c r="II349" s="24"/>
      <c r="IJ349" s="24"/>
      <c r="IK349" s="24"/>
      <c r="IL349" s="24"/>
      <c r="IM349" s="24"/>
      <c r="IN349" s="24"/>
      <c r="IO349" s="24"/>
      <c r="IP349" s="151"/>
      <c r="IQ349" s="151"/>
      <c r="IR349" s="153"/>
      <c r="IS349" s="24"/>
      <c r="IT349" s="24"/>
      <c r="IU349" s="24"/>
      <c r="IV349" s="24"/>
      <c r="IW349" s="24"/>
      <c r="IX349" s="24"/>
      <c r="IY349" s="24"/>
      <c r="IZ349" s="24"/>
      <c r="JA349" s="24"/>
      <c r="JB349" s="24"/>
      <c r="JC349" s="24"/>
      <c r="JD349" s="24"/>
      <c r="JE349" s="24"/>
      <c r="JF349" s="24"/>
      <c r="JG349" s="24"/>
      <c r="JH349" s="24"/>
      <c r="JI349" s="24"/>
      <c r="JJ349" s="24"/>
      <c r="JK349" s="24"/>
      <c r="JL349" s="24"/>
      <c r="JM349" s="24"/>
      <c r="JN349" s="24"/>
      <c r="JO349" s="24"/>
      <c r="JP349" s="24"/>
      <c r="JQ349" s="24"/>
      <c r="JR349" s="24"/>
      <c r="JS349" s="24"/>
      <c r="JT349" s="24"/>
      <c r="JU349" s="25"/>
      <c r="JV349" s="24"/>
      <c r="JW349" s="151"/>
      <c r="JX349" s="151"/>
      <c r="JY349" s="153"/>
      <c r="JZ349" s="24"/>
      <c r="KA349" s="24"/>
      <c r="KB349" s="24"/>
      <c r="KC349" s="24"/>
      <c r="KD349" s="24"/>
      <c r="KE349" s="24"/>
      <c r="KF349" s="24"/>
      <c r="KG349" s="24"/>
      <c r="KH349" s="24"/>
      <c r="KI349" s="24"/>
      <c r="KJ349" s="24"/>
      <c r="KK349" s="24"/>
      <c r="KL349" s="24"/>
      <c r="KM349" s="24"/>
      <c r="KN349" s="24"/>
      <c r="KO349" s="24"/>
      <c r="KP349" s="24"/>
      <c r="KQ349" s="24"/>
      <c r="KR349" s="24"/>
      <c r="KS349" s="24"/>
      <c r="KT349" s="24"/>
      <c r="KU349" s="24"/>
      <c r="KV349" s="24"/>
      <c r="KW349" s="24"/>
      <c r="KX349" s="24"/>
      <c r="KY349" s="24"/>
      <c r="KZ349" s="24"/>
      <c r="LA349" s="24"/>
      <c r="LB349" s="24"/>
      <c r="LC349" s="24"/>
      <c r="LD349" s="24"/>
      <c r="LE349" s="151"/>
      <c r="LF349" s="151"/>
      <c r="LG349" s="153"/>
      <c r="LH349" s="24"/>
      <c r="LI349" s="24"/>
      <c r="LJ349" s="24"/>
      <c r="LK349" s="24"/>
      <c r="LL349" s="24"/>
      <c r="LM349" s="24"/>
      <c r="LN349" s="24"/>
      <c r="LO349" s="24"/>
      <c r="LP349" s="24"/>
      <c r="LQ349" s="24"/>
      <c r="LR349" s="24"/>
      <c r="LS349" s="24"/>
      <c r="LT349" s="24"/>
      <c r="LU349" s="24"/>
      <c r="LV349" s="24"/>
      <c r="LW349" s="24"/>
      <c r="LX349" s="24"/>
      <c r="LY349" s="24"/>
      <c r="LZ349" s="24"/>
      <c r="MA349" s="24"/>
      <c r="MB349" s="24"/>
      <c r="MC349" s="24"/>
      <c r="MD349" s="24"/>
      <c r="ME349" s="24"/>
      <c r="MF349" s="24"/>
      <c r="MG349" s="24"/>
      <c r="MH349" s="24"/>
      <c r="MI349" s="24"/>
      <c r="MJ349" s="24"/>
      <c r="MK349" s="24"/>
      <c r="ML349" s="24"/>
    </row>
    <row r="350" spans="1:350" ht="13.9" hidden="1" customHeight="1" outlineLevel="3" x14ac:dyDescent="0.2">
      <c r="A350" s="226" t="s">
        <v>240</v>
      </c>
      <c r="B350" s="246" t="s">
        <v>1120</v>
      </c>
      <c r="C350" s="214" t="s">
        <v>38</v>
      </c>
      <c r="D350" s="216">
        <v>13.2</v>
      </c>
      <c r="E350" s="175"/>
      <c r="F350" s="175">
        <f>D350-E350</f>
        <v>13.2</v>
      </c>
      <c r="G350" s="175" t="s">
        <v>888</v>
      </c>
      <c r="H350" s="170" t="s">
        <v>861</v>
      </c>
      <c r="I350" s="170" t="s">
        <v>1019</v>
      </c>
      <c r="J350" s="212">
        <f ca="1">E350+Q350+AX350+CF350+DN350+ES350+GA350+HH350+IP350+JW350+LE350</f>
        <v>13.2</v>
      </c>
      <c r="K350" s="212">
        <f>E350+R350+AY350+CG350+DO350+ET350+GB350+HI350+IQ350+JX350+LF350</f>
        <v>13.2</v>
      </c>
      <c r="L350" s="172">
        <f ca="1">K350/J350</f>
        <v>1</v>
      </c>
      <c r="M350" s="172">
        <f>K350/D350</f>
        <v>1</v>
      </c>
      <c r="N350" s="183">
        <f ca="1">SUMIF($EV$8:$FZ$9,$O$5,$EV351:$FZ351)-SUMIF($EV$8:$FZ$9,$Q$5,$EV351:$FZ351)</f>
        <v>0</v>
      </c>
      <c r="O350" s="156"/>
      <c r="P350" s="16" t="s">
        <v>25</v>
      </c>
      <c r="Q350" s="150">
        <v>0</v>
      </c>
      <c r="R350" s="150">
        <v>0</v>
      </c>
      <c r="S350" s="152" t="e">
        <v>#DIV/0!</v>
      </c>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50">
        <f t="shared" ref="AX350:AX402" ca="1" si="912">SUMIF($BA$8:$CE$9,$O$5,$BA350:$CE350)</f>
        <v>0</v>
      </c>
      <c r="AY350" s="150">
        <f>SUM(BA351:CE351)</f>
        <v>0</v>
      </c>
      <c r="AZ350" s="152" t="e">
        <f ca="1">AY350/AX350</f>
        <v>#DIV/0!</v>
      </c>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50">
        <f t="shared" ref="CF350" si="913">SUM(CI350:DM350)</f>
        <v>0</v>
      </c>
      <c r="CG350" s="150">
        <f>SUM(CI351:DM351)</f>
        <v>0</v>
      </c>
      <c r="CH350" s="152" t="e">
        <f>CG350/CF350</f>
        <v>#DIV/0!</v>
      </c>
      <c r="CI350" s="129"/>
      <c r="CJ350" s="129"/>
      <c r="CK350" s="129"/>
      <c r="CL350" s="129"/>
      <c r="CM350" s="129"/>
      <c r="CN350" s="129"/>
      <c r="CO350" s="129"/>
      <c r="CP350" s="129"/>
      <c r="CQ350" s="129"/>
      <c r="CR350" s="129"/>
      <c r="CS350" s="129"/>
      <c r="CT350" s="129"/>
      <c r="CU350" s="129"/>
      <c r="CV350" s="129"/>
      <c r="CW350" s="129"/>
      <c r="CX350" s="129"/>
      <c r="CY350" s="129"/>
      <c r="CZ350" s="129"/>
      <c r="DA350" s="129"/>
      <c r="DB350" s="129"/>
      <c r="DC350" s="129"/>
      <c r="DD350" s="129"/>
      <c r="DE350" s="129"/>
      <c r="DF350" s="129"/>
      <c r="DG350" s="129"/>
      <c r="DH350" s="129"/>
      <c r="DI350" s="129"/>
      <c r="DJ350" s="129"/>
      <c r="DK350" s="129"/>
      <c r="DL350" s="129"/>
      <c r="DM350" s="129"/>
      <c r="DN350" s="150">
        <f t="shared" ref="DN350" si="914">SUM(DQ350:ER350)</f>
        <v>0</v>
      </c>
      <c r="DO350" s="150">
        <f>SUM(DQ351:ER351)</f>
        <v>0</v>
      </c>
      <c r="DP350" s="152" t="e">
        <f t="shared" si="754"/>
        <v>#DIV/0!</v>
      </c>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50">
        <f t="shared" ref="ES350:ES402" ca="1" si="915">SUMIF($EV$8:$FZ$9,$O$5,EV350:FZ350)</f>
        <v>13.2</v>
      </c>
      <c r="ET350" s="150">
        <f t="shared" si="792"/>
        <v>13.2</v>
      </c>
      <c r="EU350" s="152">
        <f t="shared" ca="1" si="793"/>
        <v>1</v>
      </c>
      <c r="EV350" s="16"/>
      <c r="EW350" s="67"/>
      <c r="EX350" s="16"/>
      <c r="EY350" s="16"/>
      <c r="EZ350" s="16"/>
      <c r="FA350" s="16"/>
      <c r="FB350" s="16"/>
      <c r="FC350" s="16"/>
      <c r="FD350" s="16"/>
      <c r="FE350" s="16"/>
      <c r="FF350" s="16"/>
      <c r="FG350" s="16"/>
      <c r="FH350" s="16"/>
      <c r="FI350" s="16"/>
      <c r="FJ350" s="16"/>
      <c r="FK350" s="16"/>
      <c r="FL350" s="16"/>
      <c r="FM350" s="16"/>
      <c r="FN350" s="16"/>
      <c r="FO350" s="16"/>
      <c r="FP350" s="16">
        <v>2</v>
      </c>
      <c r="FQ350" s="16">
        <v>2</v>
      </c>
      <c r="FR350" s="16">
        <v>2</v>
      </c>
      <c r="FS350" s="16">
        <v>2</v>
      </c>
      <c r="FT350" s="16">
        <v>3.2</v>
      </c>
      <c r="FU350" s="16">
        <v>2</v>
      </c>
      <c r="FV350" s="16"/>
      <c r="FW350" s="16"/>
      <c r="FX350" s="16"/>
      <c r="FY350" s="16"/>
      <c r="FZ350" s="16"/>
      <c r="GA350" s="150">
        <f t="shared" ref="GA350" ca="1" si="916">SUMIF($GD$8:$HG$9,$O$5,GD350:HG350)</f>
        <v>0</v>
      </c>
      <c r="GB350" s="150">
        <f t="shared" ref="GB350" si="917">SUM(GD351:HG351)</f>
        <v>0</v>
      </c>
      <c r="GC350" s="152" t="e">
        <f t="shared" ref="GC350" ca="1" si="918">GB350/GA350</f>
        <v>#DIV/0!</v>
      </c>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50"/>
      <c r="HI350" s="150">
        <v>0</v>
      </c>
      <c r="HJ350" s="152" t="e">
        <v>#DIV/0!</v>
      </c>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50"/>
      <c r="IQ350" s="150">
        <v>0</v>
      </c>
      <c r="IR350" s="152" t="e">
        <v>#DIV/0!</v>
      </c>
      <c r="IS350" s="16"/>
      <c r="IT350" s="16"/>
      <c r="IU350" s="16"/>
      <c r="IV350" s="16"/>
      <c r="IW350" s="16"/>
      <c r="IX350" s="16"/>
      <c r="IY350" s="16"/>
      <c r="IZ350" s="16"/>
      <c r="JA350" s="16"/>
      <c r="JB350" s="16"/>
      <c r="JC350" s="16"/>
      <c r="JD350" s="16"/>
      <c r="JE350" s="16"/>
      <c r="JF350" s="16"/>
      <c r="JG350" s="16"/>
      <c r="JH350" s="16"/>
      <c r="JI350" s="16"/>
      <c r="JJ350" s="16"/>
      <c r="JK350" s="16"/>
      <c r="JL350" s="16"/>
      <c r="JM350" s="16"/>
      <c r="JN350" s="16"/>
      <c r="JO350" s="16"/>
      <c r="JP350" s="16"/>
      <c r="JQ350" s="16"/>
      <c r="JR350" s="16"/>
      <c r="JS350" s="16"/>
      <c r="JT350" s="16"/>
      <c r="JU350" s="23"/>
      <c r="JV350" s="16"/>
      <c r="JW350" s="150"/>
      <c r="JX350" s="150">
        <v>0</v>
      </c>
      <c r="JY350" s="152" t="e">
        <v>#DIV/0!</v>
      </c>
      <c r="JZ350" s="16"/>
      <c r="KA350" s="16"/>
      <c r="KB350" s="16"/>
      <c r="KC350" s="16"/>
      <c r="KD350" s="16"/>
      <c r="KE350" s="16"/>
      <c r="KF350" s="16"/>
      <c r="KG350" s="16"/>
      <c r="KH350" s="16"/>
      <c r="KI350" s="16"/>
      <c r="KJ350" s="16"/>
      <c r="KK350" s="16"/>
      <c r="KL350" s="16"/>
      <c r="KM350" s="16"/>
      <c r="KN350" s="16"/>
      <c r="KO350" s="16"/>
      <c r="KP350" s="16"/>
      <c r="KQ350" s="16"/>
      <c r="KR350" s="16"/>
      <c r="KS350" s="16"/>
      <c r="KT350" s="16"/>
      <c r="KU350" s="16"/>
      <c r="KV350" s="16"/>
      <c r="KW350" s="16"/>
      <c r="KX350" s="16"/>
      <c r="KY350" s="16"/>
      <c r="KZ350" s="16"/>
      <c r="LA350" s="16"/>
      <c r="LB350" s="16"/>
      <c r="LC350" s="16"/>
      <c r="LD350" s="16"/>
      <c r="LE350" s="150"/>
      <c r="LF350" s="150">
        <v>0</v>
      </c>
      <c r="LG350" s="152" t="e">
        <v>#DIV/0!</v>
      </c>
      <c r="LH350" s="16"/>
      <c r="LI350" s="16"/>
      <c r="LJ350" s="16"/>
      <c r="LK350" s="16"/>
      <c r="LL350" s="16"/>
      <c r="LM350" s="16"/>
      <c r="LN350" s="16"/>
      <c r="LO350" s="16"/>
      <c r="LP350" s="16"/>
      <c r="LQ350" s="16"/>
      <c r="LR350" s="16"/>
      <c r="LS350" s="16"/>
      <c r="LT350" s="16"/>
      <c r="LU350" s="16"/>
      <c r="LV350" s="16"/>
      <c r="LW350" s="16"/>
      <c r="LX350" s="16"/>
      <c r="LY350" s="16"/>
      <c r="LZ350" s="16"/>
      <c r="MA350" s="16"/>
      <c r="MB350" s="16"/>
      <c r="MC350" s="16"/>
      <c r="MD350" s="16"/>
      <c r="ME350" s="16"/>
      <c r="MF350" s="16"/>
      <c r="MG350" s="16"/>
      <c r="MH350" s="16"/>
      <c r="MI350" s="16"/>
      <c r="MJ350" s="16"/>
      <c r="MK350" s="16"/>
      <c r="ML350" s="16"/>
    </row>
    <row r="351" spans="1:350" ht="13.9" hidden="1" customHeight="1" outlineLevel="3" x14ac:dyDescent="0.2">
      <c r="A351" s="227"/>
      <c r="B351" s="247"/>
      <c r="C351" s="215"/>
      <c r="D351" s="217"/>
      <c r="E351" s="176"/>
      <c r="F351" s="176"/>
      <c r="G351" s="176"/>
      <c r="H351" s="171"/>
      <c r="I351" s="171"/>
      <c r="J351" s="213"/>
      <c r="K351" s="213"/>
      <c r="L351" s="173"/>
      <c r="M351" s="173"/>
      <c r="N351" s="184"/>
      <c r="O351" s="157"/>
      <c r="P351" s="17" t="s">
        <v>26</v>
      </c>
      <c r="Q351" s="151"/>
      <c r="R351" s="151"/>
      <c r="S351" s="153"/>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151"/>
      <c r="AY351" s="151"/>
      <c r="AZ351" s="153"/>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151"/>
      <c r="CG351" s="151"/>
      <c r="CH351" s="153"/>
      <c r="CI351" s="141"/>
      <c r="CJ351" s="141"/>
      <c r="CK351" s="141"/>
      <c r="CL351" s="141"/>
      <c r="CM351" s="141"/>
      <c r="CN351" s="141"/>
      <c r="CO351" s="141"/>
      <c r="CP351" s="141"/>
      <c r="CQ351" s="141"/>
      <c r="CR351" s="141"/>
      <c r="CS351" s="141"/>
      <c r="CT351" s="141"/>
      <c r="CU351" s="141"/>
      <c r="CV351" s="141"/>
      <c r="CW351" s="141"/>
      <c r="CX351" s="141"/>
      <c r="CY351" s="141"/>
      <c r="CZ351" s="141"/>
      <c r="DA351" s="141"/>
      <c r="DB351" s="141"/>
      <c r="DC351" s="141"/>
      <c r="DD351" s="141"/>
      <c r="DE351" s="141"/>
      <c r="DF351" s="141"/>
      <c r="DG351" s="141"/>
      <c r="DH351" s="141"/>
      <c r="DI351" s="141"/>
      <c r="DJ351" s="141"/>
      <c r="DK351" s="141"/>
      <c r="DL351" s="141"/>
      <c r="DM351" s="141"/>
      <c r="DN351" s="151"/>
      <c r="DO351" s="151"/>
      <c r="DP351" s="153"/>
      <c r="DQ351" s="24"/>
      <c r="DR351" s="24"/>
      <c r="DS351" s="24"/>
      <c r="DT351" s="24"/>
      <c r="DU351" s="24"/>
      <c r="DV351" s="24"/>
      <c r="DW351" s="24"/>
      <c r="DX351" s="24"/>
      <c r="DY351" s="24"/>
      <c r="DZ351" s="24"/>
      <c r="EA351" s="24"/>
      <c r="EB351" s="24"/>
      <c r="EC351" s="24"/>
      <c r="ED351" s="24"/>
      <c r="EE351" s="24"/>
      <c r="EF351" s="24"/>
      <c r="EG351" s="24"/>
      <c r="EH351" s="24"/>
      <c r="EI351" s="24"/>
      <c r="EJ351" s="24"/>
      <c r="EK351" s="24"/>
      <c r="EL351" s="24"/>
      <c r="EM351" s="24"/>
      <c r="EN351" s="24"/>
      <c r="EO351" s="24"/>
      <c r="EP351" s="24"/>
      <c r="EQ351" s="24"/>
      <c r="ER351" s="24"/>
      <c r="ES351" s="151"/>
      <c r="ET351" s="151"/>
      <c r="EU351" s="153"/>
      <c r="EV351" s="24">
        <v>13.2</v>
      </c>
      <c r="EW351" s="125"/>
      <c r="EX351" s="24"/>
      <c r="EY351" s="24"/>
      <c r="EZ351" s="24"/>
      <c r="FA351" s="24"/>
      <c r="FB351" s="24"/>
      <c r="FC351" s="24"/>
      <c r="FD351" s="24"/>
      <c r="FE351" s="24"/>
      <c r="FF351" s="24"/>
      <c r="FG351" s="24"/>
      <c r="FH351" s="24"/>
      <c r="FI351" s="24"/>
      <c r="FJ351" s="24"/>
      <c r="FK351" s="24"/>
      <c r="FL351" s="24"/>
      <c r="FM351" s="24"/>
      <c r="FN351" s="24"/>
      <c r="FO351" s="24"/>
      <c r="FP351" s="24"/>
      <c r="FQ351" s="24"/>
      <c r="FR351" s="24"/>
      <c r="FS351" s="24"/>
      <c r="FT351" s="24"/>
      <c r="FU351" s="24"/>
      <c r="FV351" s="24"/>
      <c r="FW351" s="24"/>
      <c r="FX351" s="24"/>
      <c r="FY351" s="24"/>
      <c r="FZ351" s="24"/>
      <c r="GA351" s="151"/>
      <c r="GB351" s="151"/>
      <c r="GC351" s="153"/>
      <c r="GD351" s="24"/>
      <c r="GE351" s="24"/>
      <c r="GF351" s="24"/>
      <c r="GG351" s="24"/>
      <c r="GH351" s="24"/>
      <c r="GI351" s="24"/>
      <c r="GJ351" s="24"/>
      <c r="GK351" s="24"/>
      <c r="GL351" s="24"/>
      <c r="GM351" s="24"/>
      <c r="GN351" s="24"/>
      <c r="GO351" s="24"/>
      <c r="GP351" s="24"/>
      <c r="GQ351" s="24"/>
      <c r="GR351" s="24"/>
      <c r="GS351" s="24"/>
      <c r="GT351" s="24"/>
      <c r="GU351" s="24"/>
      <c r="GV351" s="24"/>
      <c r="GW351" s="24"/>
      <c r="GX351" s="24"/>
      <c r="GY351" s="24"/>
      <c r="GZ351" s="24"/>
      <c r="HA351" s="24"/>
      <c r="HB351" s="24"/>
      <c r="HC351" s="24"/>
      <c r="HD351" s="24"/>
      <c r="HE351" s="24"/>
      <c r="HF351" s="24"/>
      <c r="HG351" s="24"/>
      <c r="HH351" s="151"/>
      <c r="HI351" s="151"/>
      <c r="HJ351" s="153"/>
      <c r="HK351" s="24"/>
      <c r="HL351" s="24"/>
      <c r="HM351" s="24"/>
      <c r="HN351" s="24"/>
      <c r="HO351" s="24"/>
      <c r="HP351" s="24"/>
      <c r="HQ351" s="24"/>
      <c r="HR351" s="24"/>
      <c r="HS351" s="24"/>
      <c r="HT351" s="24"/>
      <c r="HU351" s="24"/>
      <c r="HV351" s="24"/>
      <c r="HW351" s="24"/>
      <c r="HX351" s="24"/>
      <c r="HY351" s="24"/>
      <c r="HZ351" s="24"/>
      <c r="IA351" s="24"/>
      <c r="IB351" s="24"/>
      <c r="IC351" s="24"/>
      <c r="ID351" s="24"/>
      <c r="IE351" s="24"/>
      <c r="IF351" s="24"/>
      <c r="IG351" s="24"/>
      <c r="IH351" s="24"/>
      <c r="II351" s="24"/>
      <c r="IJ351" s="24"/>
      <c r="IK351" s="24"/>
      <c r="IL351" s="24"/>
      <c r="IM351" s="24"/>
      <c r="IN351" s="24"/>
      <c r="IO351" s="24"/>
      <c r="IP351" s="151"/>
      <c r="IQ351" s="151"/>
      <c r="IR351" s="153"/>
      <c r="IS351" s="24"/>
      <c r="IT351" s="24"/>
      <c r="IU351" s="24"/>
      <c r="IV351" s="24"/>
      <c r="IW351" s="24"/>
      <c r="IX351" s="24"/>
      <c r="IY351" s="24"/>
      <c r="IZ351" s="24"/>
      <c r="JA351" s="24"/>
      <c r="JB351" s="24"/>
      <c r="JC351" s="24"/>
      <c r="JD351" s="24"/>
      <c r="JE351" s="24"/>
      <c r="JF351" s="24"/>
      <c r="JG351" s="24"/>
      <c r="JH351" s="24"/>
      <c r="JI351" s="24"/>
      <c r="JJ351" s="24"/>
      <c r="JK351" s="24"/>
      <c r="JL351" s="24"/>
      <c r="JM351" s="24"/>
      <c r="JN351" s="24"/>
      <c r="JO351" s="24"/>
      <c r="JP351" s="24"/>
      <c r="JQ351" s="24"/>
      <c r="JR351" s="24"/>
      <c r="JS351" s="24"/>
      <c r="JT351" s="24"/>
      <c r="JU351" s="25"/>
      <c r="JV351" s="24"/>
      <c r="JW351" s="151"/>
      <c r="JX351" s="151"/>
      <c r="JY351" s="153"/>
      <c r="JZ351" s="24"/>
      <c r="KA351" s="24"/>
      <c r="KB351" s="24"/>
      <c r="KC351" s="24"/>
      <c r="KD351" s="24"/>
      <c r="KE351" s="24"/>
      <c r="KF351" s="24"/>
      <c r="KG351" s="24"/>
      <c r="KH351" s="24"/>
      <c r="KI351" s="24"/>
      <c r="KJ351" s="24"/>
      <c r="KK351" s="24"/>
      <c r="KL351" s="24"/>
      <c r="KM351" s="24"/>
      <c r="KN351" s="24"/>
      <c r="KO351" s="24"/>
      <c r="KP351" s="24"/>
      <c r="KQ351" s="24"/>
      <c r="KR351" s="24"/>
      <c r="KS351" s="24"/>
      <c r="KT351" s="24"/>
      <c r="KU351" s="24"/>
      <c r="KV351" s="24"/>
      <c r="KW351" s="24"/>
      <c r="KX351" s="24"/>
      <c r="KY351" s="24"/>
      <c r="KZ351" s="24"/>
      <c r="LA351" s="24"/>
      <c r="LB351" s="24"/>
      <c r="LC351" s="24"/>
      <c r="LD351" s="24"/>
      <c r="LE351" s="151"/>
      <c r="LF351" s="151"/>
      <c r="LG351" s="153"/>
      <c r="LH351" s="24"/>
      <c r="LI351" s="24"/>
      <c r="LJ351" s="24"/>
      <c r="LK351" s="24"/>
      <c r="LL351" s="24"/>
      <c r="LM351" s="24"/>
      <c r="LN351" s="24"/>
      <c r="LO351" s="24"/>
      <c r="LP351" s="24"/>
      <c r="LQ351" s="24"/>
      <c r="LR351" s="24"/>
      <c r="LS351" s="24"/>
      <c r="LT351" s="24"/>
      <c r="LU351" s="24"/>
      <c r="LV351" s="24"/>
      <c r="LW351" s="24"/>
      <c r="LX351" s="24"/>
      <c r="LY351" s="24"/>
      <c r="LZ351" s="24"/>
      <c r="MA351" s="24"/>
      <c r="MB351" s="24"/>
      <c r="MC351" s="24"/>
      <c r="MD351" s="24"/>
      <c r="ME351" s="24"/>
      <c r="MF351" s="24"/>
      <c r="MG351" s="24"/>
      <c r="MH351" s="24"/>
      <c r="MI351" s="24"/>
      <c r="MJ351" s="24"/>
      <c r="MK351" s="24"/>
      <c r="ML351" s="24"/>
    </row>
    <row r="352" spans="1:350" ht="13.9" hidden="1" customHeight="1" outlineLevel="3" x14ac:dyDescent="0.2">
      <c r="A352" s="226" t="s">
        <v>241</v>
      </c>
      <c r="B352" s="246" t="s">
        <v>1121</v>
      </c>
      <c r="C352" s="214" t="s">
        <v>59</v>
      </c>
      <c r="D352" s="216">
        <v>16</v>
      </c>
      <c r="E352" s="175"/>
      <c r="F352" s="175">
        <f>D352-E352</f>
        <v>16</v>
      </c>
      <c r="G352" s="175" t="s">
        <v>844</v>
      </c>
      <c r="H352" s="170" t="s">
        <v>879</v>
      </c>
      <c r="I352" s="170" t="s">
        <v>861</v>
      </c>
      <c r="J352" s="212">
        <f ca="1">E352+Q352+AX352+CF352+DN352+ES352+GA352+HH352+IP352+JW352+LE352</f>
        <v>16</v>
      </c>
      <c r="K352" s="212">
        <f>E352+R352+AY352+CG352+DO352+ET352+GB352+HI352+IQ352+JX352+LF352</f>
        <v>16</v>
      </c>
      <c r="L352" s="172">
        <f ca="1">K352/J352</f>
        <v>1</v>
      </c>
      <c r="M352" s="172">
        <f>K352/D352</f>
        <v>1</v>
      </c>
      <c r="N352" s="183">
        <f ca="1">SUMIF($EV$8:$FZ$9,$O$5,$EV353:$FZ353)-SUMIF($EV$8:$FZ$9,$Q$5,$EV353:$FZ353)</f>
        <v>0</v>
      </c>
      <c r="O352" s="156"/>
      <c r="P352" s="16" t="s">
        <v>25</v>
      </c>
      <c r="Q352" s="150">
        <v>0</v>
      </c>
      <c r="R352" s="150">
        <v>0</v>
      </c>
      <c r="S352" s="152" t="e">
        <v>#DIV/0!</v>
      </c>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50">
        <f t="shared" ca="1" si="912"/>
        <v>0</v>
      </c>
      <c r="AY352" s="150">
        <f>SUM(BA353:CE353)</f>
        <v>0</v>
      </c>
      <c r="AZ352" s="152" t="e">
        <f ca="1">AY352/AX352</f>
        <v>#DIV/0!</v>
      </c>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50">
        <f t="shared" ref="CF352" si="919">SUM(CI352:DM352)</f>
        <v>0</v>
      </c>
      <c r="CG352" s="150">
        <f>SUM(CI353:DM353)</f>
        <v>0</v>
      </c>
      <c r="CH352" s="152" t="e">
        <f>CG352/CF352</f>
        <v>#DIV/0!</v>
      </c>
      <c r="CI352" s="129"/>
      <c r="CJ352" s="129"/>
      <c r="CK352" s="129"/>
      <c r="CL352" s="129"/>
      <c r="CM352" s="129"/>
      <c r="CN352" s="129"/>
      <c r="CO352" s="129"/>
      <c r="CP352" s="129"/>
      <c r="CQ352" s="129"/>
      <c r="CR352" s="129"/>
      <c r="CS352" s="129"/>
      <c r="CT352" s="129"/>
      <c r="CU352" s="129"/>
      <c r="CV352" s="129"/>
      <c r="CW352" s="129"/>
      <c r="CX352" s="129"/>
      <c r="CY352" s="129"/>
      <c r="CZ352" s="129"/>
      <c r="DA352" s="129"/>
      <c r="DB352" s="129"/>
      <c r="DC352" s="129"/>
      <c r="DD352" s="129"/>
      <c r="DE352" s="129"/>
      <c r="DF352" s="129"/>
      <c r="DG352" s="129"/>
      <c r="DH352" s="129"/>
      <c r="DI352" s="129"/>
      <c r="DJ352" s="129"/>
      <c r="DK352" s="129"/>
      <c r="DL352" s="129"/>
      <c r="DM352" s="129"/>
      <c r="DN352" s="150">
        <f t="shared" ref="DN352" si="920">SUM(DQ352:ER352)</f>
        <v>0</v>
      </c>
      <c r="DO352" s="150">
        <f>SUM(DQ353:ER353)</f>
        <v>0</v>
      </c>
      <c r="DP352" s="152" t="e">
        <f t="shared" ref="DP352:DP414" si="921">DO352/DN352</f>
        <v>#DIV/0!</v>
      </c>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50">
        <f t="shared" ca="1" si="915"/>
        <v>16</v>
      </c>
      <c r="ET352" s="150">
        <f t="shared" si="792"/>
        <v>16</v>
      </c>
      <c r="EU352" s="152">
        <f t="shared" ca="1" si="793"/>
        <v>1</v>
      </c>
      <c r="EV352" s="16"/>
      <c r="EW352" s="67"/>
      <c r="EX352" s="16"/>
      <c r="EY352" s="16"/>
      <c r="EZ352" s="16"/>
      <c r="FA352" s="16"/>
      <c r="FB352" s="16"/>
      <c r="FC352" s="16"/>
      <c r="FD352" s="16"/>
      <c r="FE352" s="16"/>
      <c r="FF352" s="16"/>
      <c r="FG352" s="16"/>
      <c r="FH352" s="16"/>
      <c r="FI352" s="16"/>
      <c r="FJ352" s="16"/>
      <c r="FK352" s="16"/>
      <c r="FL352" s="16"/>
      <c r="FM352" s="16">
        <v>6</v>
      </c>
      <c r="FN352" s="16">
        <v>6</v>
      </c>
      <c r="FO352" s="16">
        <v>4</v>
      </c>
      <c r="FP352" s="16"/>
      <c r="FQ352" s="16"/>
      <c r="FR352" s="16"/>
      <c r="FS352" s="16"/>
      <c r="FT352" s="16"/>
      <c r="FU352" s="16"/>
      <c r="FV352" s="16"/>
      <c r="FW352" s="16"/>
      <c r="FX352" s="16"/>
      <c r="FY352" s="16"/>
      <c r="FZ352" s="16"/>
      <c r="GA352" s="150">
        <f t="shared" ref="GA352" ca="1" si="922">SUMIF($GD$8:$HG$9,$O$5,GD352:HG352)</f>
        <v>0</v>
      </c>
      <c r="GB352" s="150">
        <f t="shared" ref="GB352" si="923">SUM(GD353:HG353)</f>
        <v>0</v>
      </c>
      <c r="GC352" s="152" t="e">
        <f t="shared" ref="GC352" ca="1" si="924">GB352/GA352</f>
        <v>#DIV/0!</v>
      </c>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50"/>
      <c r="HI352" s="150">
        <v>0</v>
      </c>
      <c r="HJ352" s="152" t="e">
        <v>#DIV/0!</v>
      </c>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50"/>
      <c r="IQ352" s="150">
        <v>0</v>
      </c>
      <c r="IR352" s="152" t="e">
        <v>#DIV/0!</v>
      </c>
      <c r="IS352" s="16"/>
      <c r="IT352" s="16"/>
      <c r="IU352" s="16"/>
      <c r="IV352" s="16"/>
      <c r="IW352" s="16"/>
      <c r="IX352" s="16"/>
      <c r="IY352" s="16"/>
      <c r="IZ352" s="16"/>
      <c r="JA352" s="16"/>
      <c r="JB352" s="16"/>
      <c r="JC352" s="16"/>
      <c r="JD352" s="16"/>
      <c r="JE352" s="16"/>
      <c r="JF352" s="16"/>
      <c r="JG352" s="16"/>
      <c r="JH352" s="16"/>
      <c r="JI352" s="16"/>
      <c r="JJ352" s="16"/>
      <c r="JK352" s="16"/>
      <c r="JL352" s="16"/>
      <c r="JM352" s="16"/>
      <c r="JN352" s="16"/>
      <c r="JO352" s="16"/>
      <c r="JP352" s="16"/>
      <c r="JQ352" s="16"/>
      <c r="JR352" s="16"/>
      <c r="JS352" s="16"/>
      <c r="JT352" s="16"/>
      <c r="JU352" s="23"/>
      <c r="JV352" s="16"/>
      <c r="JW352" s="150"/>
      <c r="JX352" s="150">
        <v>0</v>
      </c>
      <c r="JY352" s="152" t="e">
        <v>#DIV/0!</v>
      </c>
      <c r="JZ352" s="16"/>
      <c r="KA352" s="16"/>
      <c r="KB352" s="16"/>
      <c r="KC352" s="16"/>
      <c r="KD352" s="16"/>
      <c r="KE352" s="16"/>
      <c r="KF352" s="16"/>
      <c r="KG352" s="16"/>
      <c r="KH352" s="16"/>
      <c r="KI352" s="16"/>
      <c r="KJ352" s="16"/>
      <c r="KK352" s="16"/>
      <c r="KL352" s="16"/>
      <c r="KM352" s="16"/>
      <c r="KN352" s="16"/>
      <c r="KO352" s="16"/>
      <c r="KP352" s="16"/>
      <c r="KQ352" s="16"/>
      <c r="KR352" s="16"/>
      <c r="KS352" s="16"/>
      <c r="KT352" s="16"/>
      <c r="KU352" s="16"/>
      <c r="KV352" s="16"/>
      <c r="KW352" s="16"/>
      <c r="KX352" s="16"/>
      <c r="KY352" s="16"/>
      <c r="KZ352" s="16"/>
      <c r="LA352" s="16"/>
      <c r="LB352" s="16"/>
      <c r="LC352" s="16"/>
      <c r="LD352" s="16"/>
      <c r="LE352" s="150"/>
      <c r="LF352" s="150">
        <v>0</v>
      </c>
      <c r="LG352" s="152" t="e">
        <v>#DIV/0!</v>
      </c>
      <c r="LH352" s="16"/>
      <c r="LI352" s="16"/>
      <c r="LJ352" s="16"/>
      <c r="LK352" s="16"/>
      <c r="LL352" s="16"/>
      <c r="LM352" s="16"/>
      <c r="LN352" s="16"/>
      <c r="LO352" s="16"/>
      <c r="LP352" s="16"/>
      <c r="LQ352" s="16"/>
      <c r="LR352" s="16"/>
      <c r="LS352" s="16"/>
      <c r="LT352" s="16"/>
      <c r="LU352" s="16"/>
      <c r="LV352" s="16"/>
      <c r="LW352" s="16"/>
      <c r="LX352" s="16"/>
      <c r="LY352" s="16"/>
      <c r="LZ352" s="16"/>
      <c r="MA352" s="16"/>
      <c r="MB352" s="16"/>
      <c r="MC352" s="16"/>
      <c r="MD352" s="16"/>
      <c r="ME352" s="16"/>
      <c r="MF352" s="16"/>
      <c r="MG352" s="16"/>
      <c r="MH352" s="16"/>
      <c r="MI352" s="16"/>
      <c r="MJ352" s="16"/>
      <c r="MK352" s="16"/>
      <c r="ML352" s="16"/>
    </row>
    <row r="353" spans="1:350" ht="13.9" hidden="1" customHeight="1" outlineLevel="3" x14ac:dyDescent="0.2">
      <c r="A353" s="227"/>
      <c r="B353" s="247"/>
      <c r="C353" s="215"/>
      <c r="D353" s="217"/>
      <c r="E353" s="176"/>
      <c r="F353" s="176"/>
      <c r="G353" s="176"/>
      <c r="H353" s="171"/>
      <c r="I353" s="171"/>
      <c r="J353" s="213"/>
      <c r="K353" s="213"/>
      <c r="L353" s="173"/>
      <c r="M353" s="173"/>
      <c r="N353" s="184"/>
      <c r="O353" s="157"/>
      <c r="P353" s="17" t="s">
        <v>26</v>
      </c>
      <c r="Q353" s="151"/>
      <c r="R353" s="151"/>
      <c r="S353" s="153"/>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151"/>
      <c r="AY353" s="151"/>
      <c r="AZ353" s="153"/>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151"/>
      <c r="CG353" s="151"/>
      <c r="CH353" s="153"/>
      <c r="CI353" s="141"/>
      <c r="CJ353" s="141"/>
      <c r="CK353" s="141"/>
      <c r="CL353" s="141"/>
      <c r="CM353" s="141"/>
      <c r="CN353" s="141"/>
      <c r="CO353" s="141"/>
      <c r="CP353" s="141"/>
      <c r="CQ353" s="141"/>
      <c r="CR353" s="141"/>
      <c r="CS353" s="141"/>
      <c r="CT353" s="141"/>
      <c r="CU353" s="141"/>
      <c r="CV353" s="141"/>
      <c r="CW353" s="141"/>
      <c r="CX353" s="141"/>
      <c r="CY353" s="141"/>
      <c r="CZ353" s="141"/>
      <c r="DA353" s="141"/>
      <c r="DB353" s="141"/>
      <c r="DC353" s="141"/>
      <c r="DD353" s="141"/>
      <c r="DE353" s="141"/>
      <c r="DF353" s="141"/>
      <c r="DG353" s="141"/>
      <c r="DH353" s="141"/>
      <c r="DI353" s="141"/>
      <c r="DJ353" s="141"/>
      <c r="DK353" s="141"/>
      <c r="DL353" s="141"/>
      <c r="DM353" s="141"/>
      <c r="DN353" s="151"/>
      <c r="DO353" s="151"/>
      <c r="DP353" s="153"/>
      <c r="DQ353" s="24"/>
      <c r="DR353" s="24"/>
      <c r="DS353" s="24"/>
      <c r="DT353" s="24"/>
      <c r="DU353" s="24"/>
      <c r="DV353" s="24"/>
      <c r="DW353" s="24"/>
      <c r="DX353" s="24"/>
      <c r="DY353" s="24"/>
      <c r="DZ353" s="24"/>
      <c r="EA353" s="24"/>
      <c r="EB353" s="24"/>
      <c r="EC353" s="24"/>
      <c r="ED353" s="24"/>
      <c r="EE353" s="24"/>
      <c r="EF353" s="24"/>
      <c r="EG353" s="24"/>
      <c r="EH353" s="24"/>
      <c r="EI353" s="24"/>
      <c r="EJ353" s="24"/>
      <c r="EK353" s="24"/>
      <c r="EL353" s="24"/>
      <c r="EM353" s="24"/>
      <c r="EN353" s="24"/>
      <c r="EO353" s="24"/>
      <c r="EP353" s="24"/>
      <c r="EQ353" s="24"/>
      <c r="ER353" s="24"/>
      <c r="ES353" s="151"/>
      <c r="ET353" s="151"/>
      <c r="EU353" s="153"/>
      <c r="EV353" s="24">
        <v>16</v>
      </c>
      <c r="EW353" s="125"/>
      <c r="EX353" s="24"/>
      <c r="EY353" s="24"/>
      <c r="EZ353" s="24"/>
      <c r="FA353" s="24"/>
      <c r="FB353" s="24"/>
      <c r="FC353" s="24"/>
      <c r="FD353" s="24"/>
      <c r="FE353" s="24"/>
      <c r="FF353" s="24"/>
      <c r="FG353" s="24"/>
      <c r="FH353" s="24"/>
      <c r="FI353" s="24"/>
      <c r="FJ353" s="24"/>
      <c r="FK353" s="24"/>
      <c r="FL353" s="24"/>
      <c r="FM353" s="24"/>
      <c r="FN353" s="24"/>
      <c r="FO353" s="24"/>
      <c r="FP353" s="24"/>
      <c r="FQ353" s="24"/>
      <c r="FR353" s="24"/>
      <c r="FS353" s="24"/>
      <c r="FT353" s="24"/>
      <c r="FU353" s="24"/>
      <c r="FV353" s="24"/>
      <c r="FW353" s="24"/>
      <c r="FX353" s="24"/>
      <c r="FY353" s="24"/>
      <c r="FZ353" s="24"/>
      <c r="GA353" s="151"/>
      <c r="GB353" s="151"/>
      <c r="GC353" s="153"/>
      <c r="GD353" s="24"/>
      <c r="GE353" s="24"/>
      <c r="GF353" s="24"/>
      <c r="GG353" s="24"/>
      <c r="GH353" s="24"/>
      <c r="GI353" s="24"/>
      <c r="GJ353" s="24"/>
      <c r="GK353" s="24"/>
      <c r="GL353" s="24"/>
      <c r="GM353" s="24"/>
      <c r="GN353" s="24"/>
      <c r="GO353" s="24"/>
      <c r="GP353" s="24"/>
      <c r="GQ353" s="24"/>
      <c r="GR353" s="24"/>
      <c r="GS353" s="24"/>
      <c r="GT353" s="24"/>
      <c r="GU353" s="24"/>
      <c r="GV353" s="24"/>
      <c r="GW353" s="24"/>
      <c r="GX353" s="24"/>
      <c r="GY353" s="24"/>
      <c r="GZ353" s="24"/>
      <c r="HA353" s="24"/>
      <c r="HB353" s="24"/>
      <c r="HC353" s="24"/>
      <c r="HD353" s="24"/>
      <c r="HE353" s="24"/>
      <c r="HF353" s="24"/>
      <c r="HG353" s="24"/>
      <c r="HH353" s="151"/>
      <c r="HI353" s="151"/>
      <c r="HJ353" s="153"/>
      <c r="HK353" s="24"/>
      <c r="HL353" s="24"/>
      <c r="HM353" s="24"/>
      <c r="HN353" s="24"/>
      <c r="HO353" s="24"/>
      <c r="HP353" s="24"/>
      <c r="HQ353" s="24"/>
      <c r="HR353" s="24"/>
      <c r="HS353" s="24"/>
      <c r="HT353" s="24"/>
      <c r="HU353" s="24"/>
      <c r="HV353" s="24"/>
      <c r="HW353" s="24"/>
      <c r="HX353" s="24"/>
      <c r="HY353" s="24"/>
      <c r="HZ353" s="24"/>
      <c r="IA353" s="24"/>
      <c r="IB353" s="24"/>
      <c r="IC353" s="24"/>
      <c r="ID353" s="24"/>
      <c r="IE353" s="24"/>
      <c r="IF353" s="24"/>
      <c r="IG353" s="24"/>
      <c r="IH353" s="24"/>
      <c r="II353" s="24"/>
      <c r="IJ353" s="24"/>
      <c r="IK353" s="24"/>
      <c r="IL353" s="24"/>
      <c r="IM353" s="24"/>
      <c r="IN353" s="24"/>
      <c r="IO353" s="24"/>
      <c r="IP353" s="151"/>
      <c r="IQ353" s="151"/>
      <c r="IR353" s="153"/>
      <c r="IS353" s="24"/>
      <c r="IT353" s="24"/>
      <c r="IU353" s="24"/>
      <c r="IV353" s="24"/>
      <c r="IW353" s="24"/>
      <c r="IX353" s="24"/>
      <c r="IY353" s="24"/>
      <c r="IZ353" s="24"/>
      <c r="JA353" s="24"/>
      <c r="JB353" s="24"/>
      <c r="JC353" s="24"/>
      <c r="JD353" s="24"/>
      <c r="JE353" s="24"/>
      <c r="JF353" s="24"/>
      <c r="JG353" s="24"/>
      <c r="JH353" s="24"/>
      <c r="JI353" s="24"/>
      <c r="JJ353" s="24"/>
      <c r="JK353" s="24"/>
      <c r="JL353" s="24"/>
      <c r="JM353" s="24"/>
      <c r="JN353" s="24"/>
      <c r="JO353" s="24"/>
      <c r="JP353" s="24"/>
      <c r="JQ353" s="24"/>
      <c r="JR353" s="24"/>
      <c r="JS353" s="24"/>
      <c r="JT353" s="24"/>
      <c r="JU353" s="25"/>
      <c r="JV353" s="24"/>
      <c r="JW353" s="151"/>
      <c r="JX353" s="151"/>
      <c r="JY353" s="153"/>
      <c r="JZ353" s="24"/>
      <c r="KA353" s="24"/>
      <c r="KB353" s="24"/>
      <c r="KC353" s="24"/>
      <c r="KD353" s="24"/>
      <c r="KE353" s="24"/>
      <c r="KF353" s="24"/>
      <c r="KG353" s="24"/>
      <c r="KH353" s="24"/>
      <c r="KI353" s="24"/>
      <c r="KJ353" s="24"/>
      <c r="KK353" s="24"/>
      <c r="KL353" s="24"/>
      <c r="KM353" s="24"/>
      <c r="KN353" s="24"/>
      <c r="KO353" s="24"/>
      <c r="KP353" s="24"/>
      <c r="KQ353" s="24"/>
      <c r="KR353" s="24"/>
      <c r="KS353" s="24"/>
      <c r="KT353" s="24"/>
      <c r="KU353" s="24"/>
      <c r="KV353" s="24"/>
      <c r="KW353" s="24"/>
      <c r="KX353" s="24"/>
      <c r="KY353" s="24"/>
      <c r="KZ353" s="24"/>
      <c r="LA353" s="24"/>
      <c r="LB353" s="24"/>
      <c r="LC353" s="24"/>
      <c r="LD353" s="24"/>
      <c r="LE353" s="151"/>
      <c r="LF353" s="151"/>
      <c r="LG353" s="153"/>
      <c r="LH353" s="24"/>
      <c r="LI353" s="24"/>
      <c r="LJ353" s="24"/>
      <c r="LK353" s="24"/>
      <c r="LL353" s="24"/>
      <c r="LM353" s="24"/>
      <c r="LN353" s="24"/>
      <c r="LO353" s="24"/>
      <c r="LP353" s="24"/>
      <c r="LQ353" s="24"/>
      <c r="LR353" s="24"/>
      <c r="LS353" s="24"/>
      <c r="LT353" s="24"/>
      <c r="LU353" s="24"/>
      <c r="LV353" s="24"/>
      <c r="LW353" s="24"/>
      <c r="LX353" s="24"/>
      <c r="LY353" s="24"/>
      <c r="LZ353" s="24"/>
      <c r="MA353" s="24"/>
      <c r="MB353" s="24"/>
      <c r="MC353" s="24"/>
      <c r="MD353" s="24"/>
      <c r="ME353" s="24"/>
      <c r="MF353" s="24"/>
      <c r="MG353" s="24"/>
      <c r="MH353" s="24"/>
      <c r="MI353" s="24"/>
      <c r="MJ353" s="24"/>
      <c r="MK353" s="24"/>
      <c r="ML353" s="24"/>
    </row>
    <row r="354" spans="1:350" ht="13.9" hidden="1" customHeight="1" outlineLevel="3" x14ac:dyDescent="0.2">
      <c r="A354" s="226" t="s">
        <v>242</v>
      </c>
      <c r="B354" s="246" t="s">
        <v>1122</v>
      </c>
      <c r="C354" s="214" t="s">
        <v>37</v>
      </c>
      <c r="D354" s="216">
        <v>72</v>
      </c>
      <c r="E354" s="175"/>
      <c r="F354" s="175">
        <f>D354-E354</f>
        <v>72</v>
      </c>
      <c r="G354" s="175" t="s">
        <v>846</v>
      </c>
      <c r="H354" s="170" t="s">
        <v>1019</v>
      </c>
      <c r="I354" s="170" t="s">
        <v>968</v>
      </c>
      <c r="J354" s="212">
        <v>72</v>
      </c>
      <c r="K354" s="212">
        <f>E354+R354+AY354+CG354+DO354+ET354+GB354+HI354+IQ354+JX354+LF354</f>
        <v>72</v>
      </c>
      <c r="L354" s="172">
        <f>K354/J354</f>
        <v>1</v>
      </c>
      <c r="M354" s="172">
        <f>K354/D354</f>
        <v>1</v>
      </c>
      <c r="N354" s="183">
        <f ca="1">SUMIF($EV$8:$FZ$9,$O$5,$EV355:$FZ355)-SUMIF($EV$8:$FZ$9,$Q$5,$EV355:$FZ355)</f>
        <v>0</v>
      </c>
      <c r="O354" s="156"/>
      <c r="P354" s="16" t="s">
        <v>25</v>
      </c>
      <c r="Q354" s="150">
        <v>0</v>
      </c>
      <c r="R354" s="150">
        <v>0</v>
      </c>
      <c r="S354" s="152" t="e">
        <v>#DIV/0!</v>
      </c>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50">
        <f t="shared" ca="1" si="912"/>
        <v>0</v>
      </c>
      <c r="AY354" s="150">
        <f>SUM(BA355:CE355)</f>
        <v>0</v>
      </c>
      <c r="AZ354" s="152" t="e">
        <f ca="1">AY354/AX354</f>
        <v>#DIV/0!</v>
      </c>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50">
        <f t="shared" ref="CF354" si="925">SUM(CI354:DM354)</f>
        <v>0</v>
      </c>
      <c r="CG354" s="150">
        <f>SUM(CI355:DM355)</f>
        <v>0</v>
      </c>
      <c r="CH354" s="152" t="e">
        <f>CG354/CF354</f>
        <v>#DIV/0!</v>
      </c>
      <c r="CI354" s="129"/>
      <c r="CJ354" s="129"/>
      <c r="CK354" s="129"/>
      <c r="CL354" s="129"/>
      <c r="CM354" s="129"/>
      <c r="CN354" s="129"/>
      <c r="CO354" s="129"/>
      <c r="CP354" s="129"/>
      <c r="CQ354" s="129"/>
      <c r="CR354" s="129"/>
      <c r="CS354" s="129"/>
      <c r="CT354" s="129"/>
      <c r="CU354" s="129"/>
      <c r="CV354" s="129"/>
      <c r="CW354" s="129"/>
      <c r="CX354" s="129"/>
      <c r="CY354" s="129"/>
      <c r="CZ354" s="129"/>
      <c r="DA354" s="129"/>
      <c r="DB354" s="129"/>
      <c r="DC354" s="129"/>
      <c r="DD354" s="129"/>
      <c r="DE354" s="129"/>
      <c r="DF354" s="129"/>
      <c r="DG354" s="129"/>
      <c r="DH354" s="129"/>
      <c r="DI354" s="129"/>
      <c r="DJ354" s="129"/>
      <c r="DK354" s="129"/>
      <c r="DL354" s="129"/>
      <c r="DM354" s="129"/>
      <c r="DN354" s="150">
        <f t="shared" ref="DN354" si="926">SUM(DQ354:ER354)</f>
        <v>0</v>
      </c>
      <c r="DO354" s="150">
        <f>SUM(DQ355:ER355)</f>
        <v>0</v>
      </c>
      <c r="DP354" s="152" t="e">
        <f t="shared" si="921"/>
        <v>#DIV/0!</v>
      </c>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50">
        <f t="shared" ca="1" si="915"/>
        <v>143</v>
      </c>
      <c r="ET354" s="150">
        <f t="shared" si="792"/>
        <v>72</v>
      </c>
      <c r="EU354" s="152">
        <f t="shared" ca="1" si="793"/>
        <v>0.50349650349650354</v>
      </c>
      <c r="EV354" s="16"/>
      <c r="EW354" s="67"/>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v>24</v>
      </c>
      <c r="FV354" s="16">
        <v>24</v>
      </c>
      <c r="FW354" s="16">
        <v>24</v>
      </c>
      <c r="FX354" s="16">
        <v>24</v>
      </c>
      <c r="FY354" s="16">
        <v>24</v>
      </c>
      <c r="FZ354" s="16">
        <v>23</v>
      </c>
      <c r="GA354" s="150">
        <f t="shared" ref="GA354" ca="1" si="927">SUMIF($GD$8:$HG$9,$O$5,GD354:HG354)</f>
        <v>0</v>
      </c>
      <c r="GB354" s="150">
        <f t="shared" ref="GB354" si="928">SUM(GD355:HG355)</f>
        <v>0</v>
      </c>
      <c r="GC354" s="152" t="e">
        <f t="shared" ref="GC354" ca="1" si="929">GB354/GA354</f>
        <v>#DIV/0!</v>
      </c>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50"/>
      <c r="HI354" s="150">
        <v>0</v>
      </c>
      <c r="HJ354" s="152" t="e">
        <v>#DIV/0!</v>
      </c>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50"/>
      <c r="IQ354" s="150">
        <v>0</v>
      </c>
      <c r="IR354" s="152" t="e">
        <v>#DIV/0!</v>
      </c>
      <c r="IS354" s="16"/>
      <c r="IT354" s="16"/>
      <c r="IU354" s="16"/>
      <c r="IV354" s="16"/>
      <c r="IW354" s="16"/>
      <c r="IX354" s="16"/>
      <c r="IY354" s="16"/>
      <c r="IZ354" s="16"/>
      <c r="JA354" s="16"/>
      <c r="JB354" s="16"/>
      <c r="JC354" s="16"/>
      <c r="JD354" s="16"/>
      <c r="JE354" s="16"/>
      <c r="JF354" s="16"/>
      <c r="JG354" s="16"/>
      <c r="JH354" s="16"/>
      <c r="JI354" s="16"/>
      <c r="JJ354" s="16"/>
      <c r="JK354" s="16"/>
      <c r="JL354" s="16"/>
      <c r="JM354" s="16"/>
      <c r="JN354" s="16"/>
      <c r="JO354" s="16"/>
      <c r="JP354" s="16"/>
      <c r="JQ354" s="16"/>
      <c r="JR354" s="16"/>
      <c r="JS354" s="16"/>
      <c r="JT354" s="16"/>
      <c r="JU354" s="23"/>
      <c r="JV354" s="16"/>
      <c r="JW354" s="150"/>
      <c r="JX354" s="150">
        <v>0</v>
      </c>
      <c r="JY354" s="152" t="e">
        <v>#DIV/0!</v>
      </c>
      <c r="JZ354" s="16"/>
      <c r="KA354" s="16"/>
      <c r="KB354" s="16"/>
      <c r="KC354" s="16"/>
      <c r="KD354" s="16"/>
      <c r="KE354" s="16"/>
      <c r="KF354" s="16"/>
      <c r="KG354" s="16"/>
      <c r="KH354" s="16"/>
      <c r="KI354" s="16"/>
      <c r="KJ354" s="16"/>
      <c r="KK354" s="16"/>
      <c r="KL354" s="16"/>
      <c r="KM354" s="16"/>
      <c r="KN354" s="16"/>
      <c r="KO354" s="16"/>
      <c r="KP354" s="16"/>
      <c r="KQ354" s="16"/>
      <c r="KR354" s="16"/>
      <c r="KS354" s="16"/>
      <c r="KT354" s="16"/>
      <c r="KU354" s="16"/>
      <c r="KV354" s="16"/>
      <c r="KW354" s="16"/>
      <c r="KX354" s="16"/>
      <c r="KY354" s="16"/>
      <c r="KZ354" s="16"/>
      <c r="LA354" s="16"/>
      <c r="LB354" s="16"/>
      <c r="LC354" s="16"/>
      <c r="LD354" s="16"/>
      <c r="LE354" s="150"/>
      <c r="LF354" s="150">
        <v>0</v>
      </c>
      <c r="LG354" s="152" t="e">
        <v>#DIV/0!</v>
      </c>
      <c r="LH354" s="16"/>
      <c r="LI354" s="16"/>
      <c r="LJ354" s="16"/>
      <c r="LK354" s="16"/>
      <c r="LL354" s="16"/>
      <c r="LM354" s="16"/>
      <c r="LN354" s="16"/>
      <c r="LO354" s="16"/>
      <c r="LP354" s="16"/>
      <c r="LQ354" s="16"/>
      <c r="LR354" s="16"/>
      <c r="LS354" s="16"/>
      <c r="LT354" s="16"/>
      <c r="LU354" s="16"/>
      <c r="LV354" s="16"/>
      <c r="LW354" s="16"/>
      <c r="LX354" s="16"/>
      <c r="LY354" s="16"/>
      <c r="LZ354" s="16"/>
      <c r="MA354" s="16"/>
      <c r="MB354" s="16"/>
      <c r="MC354" s="16"/>
      <c r="MD354" s="16"/>
      <c r="ME354" s="16"/>
      <c r="MF354" s="16"/>
      <c r="MG354" s="16"/>
      <c r="MH354" s="16"/>
      <c r="MI354" s="16"/>
      <c r="MJ354" s="16"/>
      <c r="MK354" s="16"/>
      <c r="ML354" s="16"/>
    </row>
    <row r="355" spans="1:350" ht="13.9" hidden="1" customHeight="1" outlineLevel="3" x14ac:dyDescent="0.2">
      <c r="A355" s="227"/>
      <c r="B355" s="247"/>
      <c r="C355" s="215"/>
      <c r="D355" s="217"/>
      <c r="E355" s="176"/>
      <c r="F355" s="176"/>
      <c r="G355" s="176"/>
      <c r="H355" s="171"/>
      <c r="I355" s="171"/>
      <c r="J355" s="213"/>
      <c r="K355" s="213"/>
      <c r="L355" s="173"/>
      <c r="M355" s="173"/>
      <c r="N355" s="184"/>
      <c r="O355" s="157"/>
      <c r="P355" s="17" t="s">
        <v>26</v>
      </c>
      <c r="Q355" s="151"/>
      <c r="R355" s="151"/>
      <c r="S355" s="153"/>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151"/>
      <c r="AY355" s="151"/>
      <c r="AZ355" s="153"/>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151"/>
      <c r="CG355" s="151"/>
      <c r="CH355" s="153"/>
      <c r="CI355" s="141"/>
      <c r="CJ355" s="141"/>
      <c r="CK355" s="141"/>
      <c r="CL355" s="141"/>
      <c r="CM355" s="141"/>
      <c r="CN355" s="141"/>
      <c r="CO355" s="141"/>
      <c r="CP355" s="141"/>
      <c r="CQ355" s="141"/>
      <c r="CR355" s="141"/>
      <c r="CS355" s="141"/>
      <c r="CT355" s="141"/>
      <c r="CU355" s="141"/>
      <c r="CV355" s="141"/>
      <c r="CW355" s="141"/>
      <c r="CX355" s="141"/>
      <c r="CY355" s="141"/>
      <c r="CZ355" s="141"/>
      <c r="DA355" s="141"/>
      <c r="DB355" s="141"/>
      <c r="DC355" s="141"/>
      <c r="DD355" s="141"/>
      <c r="DE355" s="141"/>
      <c r="DF355" s="141"/>
      <c r="DG355" s="141"/>
      <c r="DH355" s="141"/>
      <c r="DI355" s="141"/>
      <c r="DJ355" s="141"/>
      <c r="DK355" s="141"/>
      <c r="DL355" s="141"/>
      <c r="DM355" s="141"/>
      <c r="DN355" s="151"/>
      <c r="DO355" s="151"/>
      <c r="DP355" s="153"/>
      <c r="DQ355" s="24"/>
      <c r="DR355" s="24"/>
      <c r="DS355" s="24"/>
      <c r="DT355" s="24"/>
      <c r="DU355" s="24"/>
      <c r="DV355" s="24"/>
      <c r="DW355" s="24"/>
      <c r="DX355" s="24"/>
      <c r="DY355" s="24"/>
      <c r="DZ355" s="24"/>
      <c r="EA355" s="24"/>
      <c r="EB355" s="24"/>
      <c r="EC355" s="24"/>
      <c r="ED355" s="24"/>
      <c r="EE355" s="24"/>
      <c r="EF355" s="24"/>
      <c r="EG355" s="24"/>
      <c r="EH355" s="24"/>
      <c r="EI355" s="24"/>
      <c r="EJ355" s="24"/>
      <c r="EK355" s="24"/>
      <c r="EL355" s="24"/>
      <c r="EM355" s="24"/>
      <c r="EN355" s="24"/>
      <c r="EO355" s="24"/>
      <c r="EP355" s="24"/>
      <c r="EQ355" s="24"/>
      <c r="ER355" s="24"/>
      <c r="ES355" s="151"/>
      <c r="ET355" s="151"/>
      <c r="EU355" s="153"/>
      <c r="EV355" s="24">
        <v>72</v>
      </c>
      <c r="EW355" s="125"/>
      <c r="EX355" s="24"/>
      <c r="EY355" s="24"/>
      <c r="EZ355" s="24"/>
      <c r="FA355" s="24"/>
      <c r="FB355" s="24"/>
      <c r="FC355" s="24"/>
      <c r="FD355" s="24"/>
      <c r="FE355" s="24"/>
      <c r="FF355" s="24"/>
      <c r="FG355" s="24"/>
      <c r="FH355" s="24"/>
      <c r="FI355" s="24"/>
      <c r="FJ355" s="24"/>
      <c r="FK355" s="24"/>
      <c r="FL355" s="24"/>
      <c r="FM355" s="24"/>
      <c r="FN355" s="24"/>
      <c r="FO355" s="24"/>
      <c r="FP355" s="24"/>
      <c r="FQ355" s="24"/>
      <c r="FR355" s="24"/>
      <c r="FS355" s="24"/>
      <c r="FT355" s="24"/>
      <c r="FU355" s="24"/>
      <c r="FV355" s="24"/>
      <c r="FW355" s="24"/>
      <c r="FX355" s="24"/>
      <c r="FY355" s="24"/>
      <c r="FZ355" s="24"/>
      <c r="GA355" s="151"/>
      <c r="GB355" s="151"/>
      <c r="GC355" s="153"/>
      <c r="GD355" s="24"/>
      <c r="GE355" s="24"/>
      <c r="GF355" s="24"/>
      <c r="GG355" s="24"/>
      <c r="GH355" s="24"/>
      <c r="GI355" s="24"/>
      <c r="GJ355" s="24"/>
      <c r="GK355" s="24"/>
      <c r="GL355" s="24"/>
      <c r="GM355" s="24"/>
      <c r="GN355" s="24"/>
      <c r="GO355" s="24"/>
      <c r="GP355" s="24"/>
      <c r="GQ355" s="24"/>
      <c r="GR355" s="24"/>
      <c r="GS355" s="24"/>
      <c r="GT355" s="24"/>
      <c r="GU355" s="24"/>
      <c r="GV355" s="24"/>
      <c r="GW355" s="24"/>
      <c r="GX355" s="24"/>
      <c r="GY355" s="24"/>
      <c r="GZ355" s="24"/>
      <c r="HA355" s="24"/>
      <c r="HB355" s="24"/>
      <c r="HC355" s="24"/>
      <c r="HD355" s="24"/>
      <c r="HE355" s="24"/>
      <c r="HF355" s="24"/>
      <c r="HG355" s="24"/>
      <c r="HH355" s="151"/>
      <c r="HI355" s="151"/>
      <c r="HJ355" s="153"/>
      <c r="HK355" s="24"/>
      <c r="HL355" s="24"/>
      <c r="HM355" s="24"/>
      <c r="HN355" s="24"/>
      <c r="HO355" s="24"/>
      <c r="HP355" s="24"/>
      <c r="HQ355" s="24"/>
      <c r="HR355" s="24"/>
      <c r="HS355" s="24"/>
      <c r="HT355" s="24"/>
      <c r="HU355" s="24"/>
      <c r="HV355" s="24"/>
      <c r="HW355" s="24"/>
      <c r="HX355" s="24"/>
      <c r="HY355" s="24"/>
      <c r="HZ355" s="24"/>
      <c r="IA355" s="24"/>
      <c r="IB355" s="24"/>
      <c r="IC355" s="24"/>
      <c r="ID355" s="24"/>
      <c r="IE355" s="24"/>
      <c r="IF355" s="24"/>
      <c r="IG355" s="24"/>
      <c r="IH355" s="24"/>
      <c r="II355" s="24"/>
      <c r="IJ355" s="24"/>
      <c r="IK355" s="24"/>
      <c r="IL355" s="24"/>
      <c r="IM355" s="24"/>
      <c r="IN355" s="24"/>
      <c r="IO355" s="24"/>
      <c r="IP355" s="151"/>
      <c r="IQ355" s="151"/>
      <c r="IR355" s="153"/>
      <c r="IS355" s="24"/>
      <c r="IT355" s="24"/>
      <c r="IU355" s="24"/>
      <c r="IV355" s="24"/>
      <c r="IW355" s="24"/>
      <c r="IX355" s="24"/>
      <c r="IY355" s="24"/>
      <c r="IZ355" s="24"/>
      <c r="JA355" s="24"/>
      <c r="JB355" s="24"/>
      <c r="JC355" s="24"/>
      <c r="JD355" s="24"/>
      <c r="JE355" s="24"/>
      <c r="JF355" s="24"/>
      <c r="JG355" s="24"/>
      <c r="JH355" s="24"/>
      <c r="JI355" s="24"/>
      <c r="JJ355" s="24"/>
      <c r="JK355" s="24"/>
      <c r="JL355" s="24"/>
      <c r="JM355" s="24"/>
      <c r="JN355" s="24"/>
      <c r="JO355" s="24"/>
      <c r="JP355" s="24"/>
      <c r="JQ355" s="24"/>
      <c r="JR355" s="24"/>
      <c r="JS355" s="24"/>
      <c r="JT355" s="24"/>
      <c r="JU355" s="25"/>
      <c r="JV355" s="24"/>
      <c r="JW355" s="151"/>
      <c r="JX355" s="151"/>
      <c r="JY355" s="153"/>
      <c r="JZ355" s="24"/>
      <c r="KA355" s="24"/>
      <c r="KB355" s="24"/>
      <c r="KC355" s="24"/>
      <c r="KD355" s="24"/>
      <c r="KE355" s="24"/>
      <c r="KF355" s="24"/>
      <c r="KG355" s="24"/>
      <c r="KH355" s="24"/>
      <c r="KI355" s="24"/>
      <c r="KJ355" s="24"/>
      <c r="KK355" s="24"/>
      <c r="KL355" s="24"/>
      <c r="KM355" s="24"/>
      <c r="KN355" s="24"/>
      <c r="KO355" s="24"/>
      <c r="KP355" s="24"/>
      <c r="KQ355" s="24"/>
      <c r="KR355" s="24"/>
      <c r="KS355" s="24"/>
      <c r="KT355" s="24"/>
      <c r="KU355" s="24"/>
      <c r="KV355" s="24"/>
      <c r="KW355" s="24"/>
      <c r="KX355" s="24"/>
      <c r="KY355" s="24"/>
      <c r="KZ355" s="24"/>
      <c r="LA355" s="24"/>
      <c r="LB355" s="24"/>
      <c r="LC355" s="24"/>
      <c r="LD355" s="24"/>
      <c r="LE355" s="151"/>
      <c r="LF355" s="151"/>
      <c r="LG355" s="153"/>
      <c r="LH355" s="24"/>
      <c r="LI355" s="24"/>
      <c r="LJ355" s="24"/>
      <c r="LK355" s="24"/>
      <c r="LL355" s="24"/>
      <c r="LM355" s="24"/>
      <c r="LN355" s="24"/>
      <c r="LO355" s="24"/>
      <c r="LP355" s="24"/>
      <c r="LQ355" s="24"/>
      <c r="LR355" s="24"/>
      <c r="LS355" s="24"/>
      <c r="LT355" s="24"/>
      <c r="LU355" s="24"/>
      <c r="LV355" s="24"/>
      <c r="LW355" s="24"/>
      <c r="LX355" s="24"/>
      <c r="LY355" s="24"/>
      <c r="LZ355" s="24"/>
      <c r="MA355" s="24"/>
      <c r="MB355" s="24"/>
      <c r="MC355" s="24"/>
      <c r="MD355" s="24"/>
      <c r="ME355" s="24"/>
      <c r="MF355" s="24"/>
      <c r="MG355" s="24"/>
      <c r="MH355" s="24"/>
      <c r="MI355" s="24"/>
      <c r="MJ355" s="24"/>
      <c r="MK355" s="24"/>
      <c r="ML355" s="24"/>
    </row>
    <row r="356" spans="1:350" s="41" customFormat="1" ht="14.25" hidden="1" customHeight="1" outlineLevel="3" x14ac:dyDescent="0.25">
      <c r="A356" s="220" t="s">
        <v>72</v>
      </c>
      <c r="B356" s="248" t="s">
        <v>1127</v>
      </c>
      <c r="C356" s="175" t="s">
        <v>59</v>
      </c>
      <c r="D356" s="175">
        <v>1</v>
      </c>
      <c r="E356" s="175">
        <v>0</v>
      </c>
      <c r="F356" s="175">
        <f>D356-E356</f>
        <v>1</v>
      </c>
      <c r="G356" s="175" t="s">
        <v>1128</v>
      </c>
      <c r="H356" s="170" t="s">
        <v>871</v>
      </c>
      <c r="I356" s="170" t="s">
        <v>971</v>
      </c>
      <c r="J356" s="212">
        <f ca="1">E356+Q356+AX356+CF356+DN356+ES356+GA356+HH356+IP356+JW356+LE356</f>
        <v>1</v>
      </c>
      <c r="K356" s="212">
        <f>E356+R356+AY356+CG356+DO356+ET356+GB356+HI356+IQ356+JX356+LF356</f>
        <v>1</v>
      </c>
      <c r="L356" s="172">
        <f ca="1">K356/J356</f>
        <v>1</v>
      </c>
      <c r="M356" s="172">
        <f>K356/D356</f>
        <v>1</v>
      </c>
      <c r="N356" s="183">
        <f ca="1">SUMIF($EV$8:$FZ$9,$O$5,$EV357:$FZ357)-SUMIF($EV$8:$FZ$9,$Q$5,$EV357:$FZ357)</f>
        <v>0</v>
      </c>
      <c r="O356" s="154"/>
      <c r="P356" s="154"/>
      <c r="Q356" s="150">
        <v>0</v>
      </c>
      <c r="R356" s="150">
        <v>0</v>
      </c>
      <c r="S356" s="152" t="e">
        <v>#DIV/0!</v>
      </c>
      <c r="T356" s="154"/>
      <c r="U356" s="154"/>
      <c r="V356" s="154"/>
      <c r="W356" s="154"/>
      <c r="X356" s="154"/>
      <c r="Y356" s="154"/>
      <c r="Z356" s="154"/>
      <c r="AA356" s="154"/>
      <c r="AB356" s="154"/>
      <c r="AC356" s="154"/>
      <c r="AD356" s="154"/>
      <c r="AE356" s="154"/>
      <c r="AF356" s="154"/>
      <c r="AG356" s="154"/>
      <c r="AH356" s="154"/>
      <c r="AI356" s="154"/>
      <c r="AJ356" s="154"/>
      <c r="AK356" s="154"/>
      <c r="AL356" s="154"/>
      <c r="AM356" s="154"/>
      <c r="AN356" s="154"/>
      <c r="AO356" s="154"/>
      <c r="AP356" s="154"/>
      <c r="AQ356" s="154"/>
      <c r="AR356" s="154"/>
      <c r="AS356" s="154"/>
      <c r="AT356" s="154"/>
      <c r="AU356" s="154"/>
      <c r="AV356" s="154"/>
      <c r="AW356" s="154"/>
      <c r="AX356" s="150">
        <f t="shared" ca="1" si="912"/>
        <v>0</v>
      </c>
      <c r="AY356" s="150">
        <f>SUM(BA357:CE357)</f>
        <v>0</v>
      </c>
      <c r="AZ356" s="152" t="e">
        <f ca="1">AY356/AX356</f>
        <v>#DIV/0!</v>
      </c>
      <c r="BA356" s="154"/>
      <c r="BB356" s="154"/>
      <c r="BC356" s="154"/>
      <c r="BD356" s="154"/>
      <c r="BE356" s="154"/>
      <c r="BF356" s="154"/>
      <c r="BG356" s="154"/>
      <c r="BH356" s="154"/>
      <c r="BI356" s="154"/>
      <c r="BJ356" s="154"/>
      <c r="BK356" s="154"/>
      <c r="BL356" s="154"/>
      <c r="BM356" s="154"/>
      <c r="BN356" s="154"/>
      <c r="BO356" s="154"/>
      <c r="BP356" s="154"/>
      <c r="BQ356" s="154"/>
      <c r="BR356" s="154"/>
      <c r="BS356" s="154"/>
      <c r="BT356" s="154"/>
      <c r="BU356" s="154"/>
      <c r="BV356" s="154"/>
      <c r="BW356" s="154"/>
      <c r="BX356" s="154"/>
      <c r="BY356" s="154"/>
      <c r="BZ356" s="154"/>
      <c r="CA356" s="154"/>
      <c r="CB356" s="154"/>
      <c r="CC356" s="154"/>
      <c r="CD356" s="154"/>
      <c r="CE356" s="154"/>
      <c r="CF356" s="150">
        <f t="shared" ref="CF356" si="930">SUM(CI356:DM356)</f>
        <v>0</v>
      </c>
      <c r="CG356" s="150">
        <f>SUM(CI357:DM357)</f>
        <v>0</v>
      </c>
      <c r="CH356" s="152" t="e">
        <f>CG356/CF356</f>
        <v>#DIV/0!</v>
      </c>
      <c r="CI356" s="154"/>
      <c r="CJ356" s="154"/>
      <c r="CK356" s="154"/>
      <c r="CL356" s="154"/>
      <c r="CM356" s="154"/>
      <c r="CN356" s="154"/>
      <c r="CO356" s="154"/>
      <c r="CP356" s="154"/>
      <c r="CQ356" s="154"/>
      <c r="CR356" s="154"/>
      <c r="CS356" s="154"/>
      <c r="CT356" s="154"/>
      <c r="CU356" s="154"/>
      <c r="CV356" s="154"/>
      <c r="CW356" s="154"/>
      <c r="CX356" s="154"/>
      <c r="CY356" s="154"/>
      <c r="CZ356" s="154"/>
      <c r="DA356" s="154"/>
      <c r="DB356" s="154"/>
      <c r="DC356" s="154"/>
      <c r="DD356" s="154"/>
      <c r="DE356" s="154"/>
      <c r="DF356" s="154"/>
      <c r="DG356" s="154"/>
      <c r="DH356" s="154"/>
      <c r="DI356" s="154"/>
      <c r="DJ356" s="154"/>
      <c r="DK356" s="154"/>
      <c r="DL356" s="154"/>
      <c r="DM356" s="154"/>
      <c r="DN356" s="150">
        <f t="shared" ref="DN356" si="931">SUM(DQ356:ER356)</f>
        <v>0</v>
      </c>
      <c r="DO356" s="150">
        <f>SUM(DQ357:ER357)</f>
        <v>0</v>
      </c>
      <c r="DP356" s="152" t="e">
        <f t="shared" si="921"/>
        <v>#DIV/0!</v>
      </c>
      <c r="DQ356" s="154"/>
      <c r="DR356" s="154"/>
      <c r="DS356" s="154"/>
      <c r="DT356" s="154"/>
      <c r="DU356" s="154"/>
      <c r="DV356" s="154"/>
      <c r="DW356" s="154"/>
      <c r="DX356" s="154"/>
      <c r="DY356" s="154"/>
      <c r="DZ356" s="154"/>
      <c r="EA356" s="154"/>
      <c r="EB356" s="154"/>
      <c r="EC356" s="154"/>
      <c r="ED356" s="154"/>
      <c r="EE356" s="154"/>
      <c r="EF356" s="154"/>
      <c r="EG356" s="154"/>
      <c r="EH356" s="154"/>
      <c r="EI356" s="154"/>
      <c r="EJ356" s="154"/>
      <c r="EK356" s="154"/>
      <c r="EL356" s="154"/>
      <c r="EM356" s="154"/>
      <c r="EN356" s="154"/>
      <c r="EO356" s="154"/>
      <c r="EP356" s="154"/>
      <c r="EQ356" s="154"/>
      <c r="ER356" s="154"/>
      <c r="ES356" s="150">
        <f t="shared" ca="1" si="915"/>
        <v>0</v>
      </c>
      <c r="ET356" s="150">
        <f t="shared" si="792"/>
        <v>0</v>
      </c>
      <c r="EU356" s="152" t="e">
        <f t="shared" ca="1" si="793"/>
        <v>#DIV/0!</v>
      </c>
      <c r="EV356" s="154"/>
      <c r="EW356" s="160"/>
      <c r="EX356" s="154"/>
      <c r="EY356" s="154"/>
      <c r="EZ356" s="154"/>
      <c r="FA356" s="154"/>
      <c r="FB356" s="154"/>
      <c r="FC356" s="154"/>
      <c r="FD356" s="154"/>
      <c r="FE356" s="154"/>
      <c r="FF356" s="154"/>
      <c r="FG356" s="154"/>
      <c r="FH356" s="154"/>
      <c r="FI356" s="154"/>
      <c r="FJ356" s="154"/>
      <c r="FK356" s="154"/>
      <c r="FL356" s="154"/>
      <c r="FM356" s="154"/>
      <c r="FN356" s="154"/>
      <c r="FO356" s="154"/>
      <c r="FP356" s="154"/>
      <c r="FQ356" s="154"/>
      <c r="FR356" s="154"/>
      <c r="FS356" s="154"/>
      <c r="FT356" s="154"/>
      <c r="FU356" s="154"/>
      <c r="FV356" s="154"/>
      <c r="FW356" s="154"/>
      <c r="FX356" s="154"/>
      <c r="FY356" s="154"/>
      <c r="FZ356" s="154"/>
      <c r="GA356" s="150">
        <f t="shared" ref="GA356" ca="1" si="932">SUMIF($GD$8:$HG$9,$O$5,GD356:HG356)</f>
        <v>1</v>
      </c>
      <c r="GB356" s="150">
        <f t="shared" ref="GB356" si="933">SUM(GD357:HG357)</f>
        <v>1</v>
      </c>
      <c r="GC356" s="152">
        <f t="shared" ref="GC356" ca="1" si="934">GB356/GA356</f>
        <v>1</v>
      </c>
      <c r="GD356" s="154"/>
      <c r="GE356" s="154"/>
      <c r="GF356" s="154"/>
      <c r="GG356" s="154"/>
      <c r="GH356" s="42">
        <v>1</v>
      </c>
      <c r="GI356" s="154"/>
      <c r="GJ356" s="154"/>
      <c r="GK356" s="154"/>
      <c r="GL356" s="154"/>
      <c r="GM356" s="154"/>
      <c r="GN356" s="154"/>
      <c r="GO356" s="154"/>
      <c r="GP356" s="154"/>
      <c r="GQ356" s="154"/>
      <c r="GR356" s="154"/>
      <c r="GS356" s="154"/>
      <c r="GT356" s="154"/>
      <c r="GU356" s="154"/>
      <c r="GV356" s="154"/>
      <c r="GW356" s="154"/>
      <c r="GX356" s="154"/>
      <c r="GY356" s="154"/>
      <c r="GZ356" s="154"/>
      <c r="HA356" s="154"/>
      <c r="HB356" s="154"/>
      <c r="HC356" s="154"/>
      <c r="HD356" s="154"/>
      <c r="HE356" s="154"/>
      <c r="HF356" s="154"/>
      <c r="HG356" s="154"/>
      <c r="HH356" s="150"/>
      <c r="HI356" s="150">
        <v>0</v>
      </c>
      <c r="HJ356" s="154"/>
      <c r="HK356" s="154"/>
      <c r="HL356" s="154"/>
      <c r="HM356" s="154"/>
      <c r="HN356" s="154"/>
      <c r="HO356" s="154"/>
      <c r="HP356" s="154"/>
      <c r="HQ356" s="154"/>
      <c r="HR356" s="154"/>
      <c r="HS356" s="154"/>
      <c r="HT356" s="154"/>
      <c r="HU356" s="154"/>
      <c r="HV356" s="154"/>
      <c r="HW356" s="154"/>
      <c r="HX356" s="154"/>
      <c r="HY356" s="154"/>
      <c r="HZ356" s="154"/>
      <c r="IA356" s="154"/>
      <c r="IB356" s="154"/>
      <c r="IC356" s="154"/>
      <c r="ID356" s="154"/>
      <c r="IE356" s="154"/>
      <c r="IF356" s="154"/>
      <c r="IG356" s="154"/>
      <c r="IH356" s="154"/>
      <c r="II356" s="154"/>
      <c r="IJ356" s="154"/>
      <c r="IK356" s="154"/>
      <c r="IL356" s="154"/>
      <c r="IM356" s="154"/>
      <c r="IN356" s="154"/>
      <c r="IO356" s="154"/>
      <c r="IP356" s="150"/>
      <c r="IQ356" s="150">
        <v>0</v>
      </c>
      <c r="IR356" s="154"/>
      <c r="IS356" s="154"/>
      <c r="IT356" s="154"/>
      <c r="IU356" s="154"/>
      <c r="IV356" s="154"/>
      <c r="IW356" s="154"/>
      <c r="IX356" s="154"/>
      <c r="IY356" s="154"/>
      <c r="IZ356" s="154"/>
      <c r="JA356" s="154"/>
      <c r="JB356" s="154"/>
      <c r="JC356" s="154"/>
      <c r="JD356" s="154"/>
      <c r="JE356" s="154"/>
      <c r="JF356" s="154"/>
      <c r="JG356" s="154"/>
      <c r="JH356" s="154"/>
      <c r="JI356" s="154"/>
      <c r="JJ356" s="154"/>
      <c r="JK356" s="154"/>
      <c r="JL356" s="154"/>
      <c r="JM356" s="154"/>
      <c r="JN356" s="154"/>
      <c r="JO356" s="154"/>
      <c r="JP356" s="154"/>
      <c r="JQ356" s="154"/>
      <c r="JR356" s="154"/>
      <c r="JS356" s="154"/>
      <c r="JT356" s="154"/>
      <c r="JU356" s="154"/>
      <c r="JV356" s="154"/>
      <c r="JW356" s="150"/>
      <c r="JX356" s="150">
        <v>0</v>
      </c>
      <c r="JY356" s="154"/>
      <c r="JZ356" s="154"/>
      <c r="KA356" s="154"/>
      <c r="KB356" s="154"/>
      <c r="KC356" s="154"/>
      <c r="KD356" s="154"/>
      <c r="KE356" s="154"/>
      <c r="KF356" s="154"/>
      <c r="KG356" s="154"/>
      <c r="KH356" s="154"/>
      <c r="KI356" s="154"/>
      <c r="KJ356" s="154"/>
      <c r="KK356" s="154"/>
      <c r="KL356" s="154"/>
      <c r="KM356" s="154"/>
      <c r="KN356" s="154"/>
      <c r="KO356" s="154"/>
      <c r="KP356" s="154"/>
      <c r="KQ356" s="154"/>
      <c r="KR356" s="154"/>
      <c r="KS356" s="154"/>
      <c r="KT356" s="154"/>
      <c r="KU356" s="154"/>
      <c r="KV356" s="154"/>
      <c r="KW356" s="154"/>
      <c r="KX356" s="154"/>
      <c r="KY356" s="154"/>
      <c r="KZ356" s="154"/>
      <c r="LA356" s="154"/>
      <c r="LB356" s="154"/>
      <c r="LC356" s="154"/>
      <c r="LD356" s="154"/>
      <c r="LE356" s="150"/>
      <c r="LF356" s="150">
        <v>0</v>
      </c>
      <c r="LG356" s="154"/>
      <c r="LH356" s="154"/>
      <c r="LI356" s="154"/>
      <c r="LJ356" s="154"/>
      <c r="LK356" s="154"/>
      <c r="LL356" s="154"/>
      <c r="LM356" s="154"/>
      <c r="LN356" s="154"/>
      <c r="LO356" s="154"/>
      <c r="LP356" s="154"/>
      <c r="LQ356" s="154"/>
      <c r="LR356" s="154"/>
      <c r="LS356" s="154"/>
      <c r="LT356" s="154"/>
      <c r="LU356" s="154"/>
      <c r="LV356" s="154"/>
      <c r="LW356" s="154"/>
      <c r="LX356" s="154"/>
      <c r="LY356" s="154"/>
      <c r="LZ356" s="154"/>
      <c r="MA356" s="154"/>
      <c r="MB356" s="154"/>
      <c r="MC356" s="154"/>
      <c r="MD356" s="154"/>
      <c r="ME356" s="154"/>
      <c r="MF356" s="154"/>
      <c r="MG356" s="154"/>
      <c r="MH356" s="154"/>
      <c r="MI356" s="154"/>
      <c r="MJ356" s="154"/>
      <c r="MK356" s="154"/>
      <c r="ML356" s="154"/>
    </row>
    <row r="357" spans="1:350" s="41" customFormat="1" ht="14.25" hidden="1" customHeight="1" outlineLevel="3" x14ac:dyDescent="0.25">
      <c r="A357" s="221"/>
      <c r="B357" s="249"/>
      <c r="C357" s="176"/>
      <c r="D357" s="176"/>
      <c r="E357" s="176"/>
      <c r="F357" s="176"/>
      <c r="G357" s="176"/>
      <c r="H357" s="171"/>
      <c r="I357" s="171"/>
      <c r="J357" s="213"/>
      <c r="K357" s="213"/>
      <c r="L357" s="173"/>
      <c r="M357" s="173"/>
      <c r="N357" s="184"/>
      <c r="O357" s="155"/>
      <c r="P357" s="155"/>
      <c r="Q357" s="151"/>
      <c r="R357" s="151"/>
      <c r="S357" s="153"/>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1"/>
      <c r="AY357" s="151"/>
      <c r="AZ357" s="153"/>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1"/>
      <c r="CG357" s="151"/>
      <c r="CH357" s="153"/>
      <c r="CI357" s="155"/>
      <c r="CJ357" s="155"/>
      <c r="CK357" s="155"/>
      <c r="CL357" s="155"/>
      <c r="CM357" s="155"/>
      <c r="CN357" s="155"/>
      <c r="CO357" s="155"/>
      <c r="CP357" s="155"/>
      <c r="CQ357" s="155"/>
      <c r="CR357" s="155"/>
      <c r="CS357" s="155"/>
      <c r="CT357" s="155"/>
      <c r="CU357" s="155"/>
      <c r="CV357" s="155"/>
      <c r="CW357" s="155"/>
      <c r="CX357" s="155"/>
      <c r="CY357" s="155"/>
      <c r="CZ357" s="155"/>
      <c r="DA357" s="155"/>
      <c r="DB357" s="155"/>
      <c r="DC357" s="155"/>
      <c r="DD357" s="155"/>
      <c r="DE357" s="155"/>
      <c r="DF357" s="155"/>
      <c r="DG357" s="155"/>
      <c r="DH357" s="155"/>
      <c r="DI357" s="155"/>
      <c r="DJ357" s="155"/>
      <c r="DK357" s="155"/>
      <c r="DL357" s="155"/>
      <c r="DM357" s="155"/>
      <c r="DN357" s="151"/>
      <c r="DO357" s="151"/>
      <c r="DP357" s="153"/>
      <c r="DQ357" s="155"/>
      <c r="DR357" s="155"/>
      <c r="DS357" s="155"/>
      <c r="DT357" s="155"/>
      <c r="DU357" s="155"/>
      <c r="DV357" s="155"/>
      <c r="DW357" s="155"/>
      <c r="DX357" s="155"/>
      <c r="DY357" s="155"/>
      <c r="DZ357" s="155"/>
      <c r="EA357" s="155"/>
      <c r="EB357" s="155"/>
      <c r="EC357" s="155"/>
      <c r="ED357" s="155"/>
      <c r="EE357" s="155"/>
      <c r="EF357" s="155"/>
      <c r="EG357" s="155"/>
      <c r="EH357" s="155"/>
      <c r="EI357" s="155"/>
      <c r="EJ357" s="155"/>
      <c r="EK357" s="155"/>
      <c r="EL357" s="155"/>
      <c r="EM357" s="155"/>
      <c r="EN357" s="155"/>
      <c r="EO357" s="155"/>
      <c r="EP357" s="155"/>
      <c r="EQ357" s="155"/>
      <c r="ER357" s="155"/>
      <c r="ES357" s="151"/>
      <c r="ET357" s="151"/>
      <c r="EU357" s="153"/>
      <c r="EV357" s="155"/>
      <c r="EW357" s="161"/>
      <c r="EX357" s="155"/>
      <c r="EY357" s="155"/>
      <c r="EZ357" s="155"/>
      <c r="FA357" s="155"/>
      <c r="FB357" s="155"/>
      <c r="FC357" s="155"/>
      <c r="FD357" s="155"/>
      <c r="FE357" s="155"/>
      <c r="FF357" s="155"/>
      <c r="FG357" s="155"/>
      <c r="FH357" s="155"/>
      <c r="FI357" s="155"/>
      <c r="FJ357" s="155"/>
      <c r="FK357" s="155"/>
      <c r="FL357" s="155"/>
      <c r="FM357" s="155"/>
      <c r="FN357" s="155"/>
      <c r="FO357" s="155"/>
      <c r="FP357" s="155"/>
      <c r="FQ357" s="155"/>
      <c r="FR357" s="155"/>
      <c r="FS357" s="155"/>
      <c r="FT357" s="155"/>
      <c r="FU357" s="155"/>
      <c r="FV357" s="155"/>
      <c r="FW357" s="155"/>
      <c r="FX357" s="155"/>
      <c r="FY357" s="155"/>
      <c r="FZ357" s="155"/>
      <c r="GA357" s="151"/>
      <c r="GB357" s="151"/>
      <c r="GC357" s="153"/>
      <c r="GD357" s="155"/>
      <c r="GE357" s="155"/>
      <c r="GF357" s="155"/>
      <c r="GG357" s="155"/>
      <c r="GH357" s="43">
        <v>1</v>
      </c>
      <c r="GI357" s="155"/>
      <c r="GJ357" s="155"/>
      <c r="GK357" s="155"/>
      <c r="GL357" s="155"/>
      <c r="GM357" s="155"/>
      <c r="GN357" s="155"/>
      <c r="GO357" s="155"/>
      <c r="GP357" s="155"/>
      <c r="GQ357" s="155"/>
      <c r="GR357" s="155"/>
      <c r="GS357" s="155"/>
      <c r="GT357" s="155"/>
      <c r="GU357" s="155"/>
      <c r="GV357" s="155"/>
      <c r="GW357" s="155"/>
      <c r="GX357" s="155"/>
      <c r="GY357" s="155"/>
      <c r="GZ357" s="155"/>
      <c r="HA357" s="155"/>
      <c r="HB357" s="155"/>
      <c r="HC357" s="155"/>
      <c r="HD357" s="155"/>
      <c r="HE357" s="155"/>
      <c r="HF357" s="155"/>
      <c r="HG357" s="155"/>
      <c r="HH357" s="151"/>
      <c r="HI357" s="151"/>
      <c r="HJ357" s="155"/>
      <c r="HK357" s="155"/>
      <c r="HL357" s="155"/>
      <c r="HM357" s="155"/>
      <c r="HN357" s="155"/>
      <c r="HO357" s="155"/>
      <c r="HP357" s="155"/>
      <c r="HQ357" s="155"/>
      <c r="HR357" s="155"/>
      <c r="HS357" s="155"/>
      <c r="HT357" s="155"/>
      <c r="HU357" s="155"/>
      <c r="HV357" s="155"/>
      <c r="HW357" s="155"/>
      <c r="HX357" s="155"/>
      <c r="HY357" s="155"/>
      <c r="HZ357" s="155"/>
      <c r="IA357" s="155"/>
      <c r="IB357" s="155"/>
      <c r="IC357" s="155"/>
      <c r="ID357" s="155"/>
      <c r="IE357" s="155"/>
      <c r="IF357" s="155"/>
      <c r="IG357" s="155"/>
      <c r="IH357" s="155"/>
      <c r="II357" s="155"/>
      <c r="IJ357" s="155"/>
      <c r="IK357" s="155"/>
      <c r="IL357" s="155"/>
      <c r="IM357" s="155"/>
      <c r="IN357" s="155"/>
      <c r="IO357" s="155"/>
      <c r="IP357" s="151"/>
      <c r="IQ357" s="151"/>
      <c r="IR357" s="155"/>
      <c r="IS357" s="155"/>
      <c r="IT357" s="155"/>
      <c r="IU357" s="155"/>
      <c r="IV357" s="155"/>
      <c r="IW357" s="155"/>
      <c r="IX357" s="155"/>
      <c r="IY357" s="155"/>
      <c r="IZ357" s="155"/>
      <c r="JA357" s="155"/>
      <c r="JB357" s="155"/>
      <c r="JC357" s="155"/>
      <c r="JD357" s="155"/>
      <c r="JE357" s="155"/>
      <c r="JF357" s="155"/>
      <c r="JG357" s="155"/>
      <c r="JH357" s="155"/>
      <c r="JI357" s="155"/>
      <c r="JJ357" s="155"/>
      <c r="JK357" s="155"/>
      <c r="JL357" s="155"/>
      <c r="JM357" s="155"/>
      <c r="JN357" s="155"/>
      <c r="JO357" s="155"/>
      <c r="JP357" s="155"/>
      <c r="JQ357" s="155"/>
      <c r="JR357" s="155"/>
      <c r="JS357" s="155"/>
      <c r="JT357" s="155"/>
      <c r="JU357" s="155"/>
      <c r="JV357" s="155"/>
      <c r="JW357" s="151"/>
      <c r="JX357" s="151"/>
      <c r="JY357" s="155"/>
      <c r="JZ357" s="155"/>
      <c r="KA357" s="155"/>
      <c r="KB357" s="155"/>
      <c r="KC357" s="155"/>
      <c r="KD357" s="155"/>
      <c r="KE357" s="155"/>
      <c r="KF357" s="155"/>
      <c r="KG357" s="155"/>
      <c r="KH357" s="155"/>
      <c r="KI357" s="155"/>
      <c r="KJ357" s="155"/>
      <c r="KK357" s="155"/>
      <c r="KL357" s="155"/>
      <c r="KM357" s="155"/>
      <c r="KN357" s="155"/>
      <c r="KO357" s="155"/>
      <c r="KP357" s="155"/>
      <c r="KQ357" s="155"/>
      <c r="KR357" s="155"/>
      <c r="KS357" s="155"/>
      <c r="KT357" s="155"/>
      <c r="KU357" s="155"/>
      <c r="KV357" s="155"/>
      <c r="KW357" s="155"/>
      <c r="KX357" s="155"/>
      <c r="KY357" s="155"/>
      <c r="KZ357" s="155"/>
      <c r="LA357" s="155"/>
      <c r="LB357" s="155"/>
      <c r="LC357" s="155"/>
      <c r="LD357" s="155"/>
      <c r="LE357" s="151"/>
      <c r="LF357" s="151"/>
      <c r="LG357" s="155"/>
      <c r="LH357" s="155"/>
      <c r="LI357" s="155"/>
      <c r="LJ357" s="155"/>
      <c r="LK357" s="155"/>
      <c r="LL357" s="155"/>
      <c r="LM357" s="155"/>
      <c r="LN357" s="155"/>
      <c r="LO357" s="155"/>
      <c r="LP357" s="155"/>
      <c r="LQ357" s="155"/>
      <c r="LR357" s="155"/>
      <c r="LS357" s="155"/>
      <c r="LT357" s="155"/>
      <c r="LU357" s="155"/>
      <c r="LV357" s="155"/>
      <c r="LW357" s="155"/>
      <c r="LX357" s="155"/>
      <c r="LY357" s="155"/>
      <c r="LZ357" s="155"/>
      <c r="MA357" s="155"/>
      <c r="MB357" s="155"/>
      <c r="MC357" s="155"/>
      <c r="MD357" s="155"/>
      <c r="ME357" s="155"/>
      <c r="MF357" s="155"/>
      <c r="MG357" s="155"/>
      <c r="MH357" s="155"/>
      <c r="MI357" s="155"/>
      <c r="MJ357" s="155"/>
      <c r="MK357" s="155"/>
      <c r="ML357" s="155"/>
    </row>
    <row r="358" spans="1:350" ht="13.9" hidden="1" customHeight="1" outlineLevel="3" x14ac:dyDescent="0.2">
      <c r="A358" s="226" t="s">
        <v>243</v>
      </c>
      <c r="B358" s="246" t="s">
        <v>1118</v>
      </c>
      <c r="C358" s="214" t="s">
        <v>59</v>
      </c>
      <c r="D358" s="216">
        <v>18</v>
      </c>
      <c r="E358" s="175"/>
      <c r="F358" s="175">
        <f>D358-E358</f>
        <v>18</v>
      </c>
      <c r="G358" s="175" t="s">
        <v>847</v>
      </c>
      <c r="H358" s="170" t="s">
        <v>871</v>
      </c>
      <c r="I358" s="170" t="s">
        <v>869</v>
      </c>
      <c r="J358" s="212">
        <f ca="1">E358+Q358+AX358+CF358+DN358+ES358+GA358+HH358+IP358+JW358+LE358</f>
        <v>18</v>
      </c>
      <c r="K358" s="212">
        <f>E358+R358+AY358+CG358+DO358+ET358+GB358+HI358+IQ358+JX358+LF358</f>
        <v>18</v>
      </c>
      <c r="L358" s="172">
        <f ca="1">K358/J358</f>
        <v>1</v>
      </c>
      <c r="M358" s="172">
        <f>K358/D358</f>
        <v>1</v>
      </c>
      <c r="N358" s="183">
        <f ca="1">SUMIF($EV$8:$FZ$9,$O$5,$EV359:$FZ359)-SUMIF($EV$8:$FZ$9,$Q$5,$EV359:$FZ359)</f>
        <v>0</v>
      </c>
      <c r="O358" s="156"/>
      <c r="P358" s="16" t="s">
        <v>25</v>
      </c>
      <c r="Q358" s="150">
        <v>0</v>
      </c>
      <c r="R358" s="150">
        <v>0</v>
      </c>
      <c r="S358" s="152" t="e">
        <v>#DIV/0!</v>
      </c>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50">
        <f t="shared" ca="1" si="912"/>
        <v>0</v>
      </c>
      <c r="AY358" s="150">
        <f>SUM(BA359:CE359)</f>
        <v>0</v>
      </c>
      <c r="AZ358" s="152" t="e">
        <f ca="1">AY358/AX358</f>
        <v>#DIV/0!</v>
      </c>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50">
        <f t="shared" ref="CF358" si="935">SUM(CI358:DM358)</f>
        <v>0</v>
      </c>
      <c r="CG358" s="150">
        <f>SUM(CI359:DM359)</f>
        <v>0</v>
      </c>
      <c r="CH358" s="152" t="e">
        <f>CG358/CF358</f>
        <v>#DIV/0!</v>
      </c>
      <c r="CI358" s="129"/>
      <c r="CJ358" s="129"/>
      <c r="CK358" s="129"/>
      <c r="CL358" s="129"/>
      <c r="CM358" s="129"/>
      <c r="CN358" s="129"/>
      <c r="CO358" s="129"/>
      <c r="CP358" s="129"/>
      <c r="CQ358" s="129"/>
      <c r="CR358" s="129"/>
      <c r="CS358" s="129"/>
      <c r="CT358" s="129"/>
      <c r="CU358" s="129"/>
      <c r="CV358" s="129"/>
      <c r="CW358" s="129"/>
      <c r="CX358" s="129"/>
      <c r="CY358" s="129"/>
      <c r="CZ358" s="129"/>
      <c r="DA358" s="129"/>
      <c r="DB358" s="129"/>
      <c r="DC358" s="129"/>
      <c r="DD358" s="129"/>
      <c r="DE358" s="129"/>
      <c r="DF358" s="129"/>
      <c r="DG358" s="129"/>
      <c r="DH358" s="129"/>
      <c r="DI358" s="129"/>
      <c r="DJ358" s="129"/>
      <c r="DK358" s="129"/>
      <c r="DL358" s="129"/>
      <c r="DM358" s="129"/>
      <c r="DN358" s="150">
        <f t="shared" ref="DN358" si="936">SUM(DQ358:ER358)</f>
        <v>18</v>
      </c>
      <c r="DO358" s="150">
        <f>SUM(DQ359:ER359)</f>
        <v>0</v>
      </c>
      <c r="DP358" s="152">
        <f t="shared" si="921"/>
        <v>0</v>
      </c>
      <c r="DQ358" s="16"/>
      <c r="DR358" s="16"/>
      <c r="DS358" s="16"/>
      <c r="DT358" s="16"/>
      <c r="DU358" s="16"/>
      <c r="DV358" s="16"/>
      <c r="DW358" s="16"/>
      <c r="DX358" s="16"/>
      <c r="DY358" s="16"/>
      <c r="DZ358" s="16"/>
      <c r="EA358" s="16"/>
      <c r="EB358" s="16"/>
      <c r="EC358" s="16"/>
      <c r="ED358" s="16"/>
      <c r="EE358" s="16"/>
      <c r="EF358" s="16"/>
      <c r="EG358" s="16"/>
      <c r="EH358" s="16">
        <v>8</v>
      </c>
      <c r="EI358" s="16">
        <v>8</v>
      </c>
      <c r="EJ358" s="16">
        <v>2</v>
      </c>
      <c r="EK358" s="16"/>
      <c r="EL358" s="16"/>
      <c r="EM358" s="16"/>
      <c r="EN358" s="16"/>
      <c r="EO358" s="16"/>
      <c r="EP358" s="16"/>
      <c r="EQ358" s="16"/>
      <c r="ER358" s="16"/>
      <c r="ES358" s="150">
        <f t="shared" ca="1" si="915"/>
        <v>0</v>
      </c>
      <c r="ET358" s="150">
        <f t="shared" si="792"/>
        <v>18</v>
      </c>
      <c r="EU358" s="152" t="e">
        <f t="shared" ca="1" si="793"/>
        <v>#DIV/0!</v>
      </c>
      <c r="EV358" s="16"/>
      <c r="EW358" s="67"/>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50">
        <f t="shared" ref="GA358" ca="1" si="937">SUMIF($GD$8:$HG$9,$O$5,GD358:HG358)</f>
        <v>0</v>
      </c>
      <c r="GB358" s="150">
        <f t="shared" ref="GB358" si="938">SUM(GD359:HG359)</f>
        <v>0</v>
      </c>
      <c r="GC358" s="152" t="e">
        <f t="shared" ref="GC358" ca="1" si="939">GB358/GA358</f>
        <v>#DIV/0!</v>
      </c>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c r="HF358" s="16"/>
      <c r="HG358" s="16"/>
      <c r="HH358" s="150"/>
      <c r="HI358" s="150">
        <v>0</v>
      </c>
      <c r="HJ358" s="152" t="e">
        <v>#DIV/0!</v>
      </c>
      <c r="HK358" s="16"/>
      <c r="HL358" s="16"/>
      <c r="HM358" s="16"/>
      <c r="HN358" s="16"/>
      <c r="HO358" s="16"/>
      <c r="HP358" s="16"/>
      <c r="HQ358" s="16"/>
      <c r="HR358" s="16"/>
      <c r="HS358" s="16"/>
      <c r="HT358" s="16"/>
      <c r="HU358" s="16"/>
      <c r="HV358" s="16"/>
      <c r="HW358" s="16"/>
      <c r="HX358" s="16"/>
      <c r="HY358" s="16"/>
      <c r="HZ358" s="16"/>
      <c r="IA358" s="16"/>
      <c r="IB358" s="16"/>
      <c r="IC358" s="16"/>
      <c r="ID358" s="16"/>
      <c r="IE358" s="16"/>
      <c r="IF358" s="16"/>
      <c r="IG358" s="16"/>
      <c r="IH358" s="16"/>
      <c r="II358" s="16"/>
      <c r="IJ358" s="16"/>
      <c r="IK358" s="16"/>
      <c r="IL358" s="16"/>
      <c r="IM358" s="16"/>
      <c r="IN358" s="16"/>
      <c r="IO358" s="16"/>
      <c r="IP358" s="150"/>
      <c r="IQ358" s="150">
        <v>0</v>
      </c>
      <c r="IR358" s="152" t="e">
        <v>#DIV/0!</v>
      </c>
      <c r="IS358" s="16"/>
      <c r="IT358" s="16"/>
      <c r="IU358" s="16"/>
      <c r="IV358" s="16"/>
      <c r="IW358" s="16"/>
      <c r="IX358" s="16"/>
      <c r="IY358" s="16"/>
      <c r="IZ358" s="16"/>
      <c r="JA358" s="16"/>
      <c r="JB358" s="16"/>
      <c r="JC358" s="16"/>
      <c r="JD358" s="16"/>
      <c r="JE358" s="16"/>
      <c r="JF358" s="16"/>
      <c r="JG358" s="16"/>
      <c r="JH358" s="16"/>
      <c r="JI358" s="16"/>
      <c r="JJ358" s="16"/>
      <c r="JK358" s="16"/>
      <c r="JL358" s="16"/>
      <c r="JM358" s="16"/>
      <c r="JN358" s="16"/>
      <c r="JO358" s="16"/>
      <c r="JP358" s="16"/>
      <c r="JQ358" s="16"/>
      <c r="JR358" s="16"/>
      <c r="JS358" s="16"/>
      <c r="JT358" s="16"/>
      <c r="JU358" s="23"/>
      <c r="JV358" s="16"/>
      <c r="JW358" s="150"/>
      <c r="JX358" s="150">
        <v>0</v>
      </c>
      <c r="JY358" s="152" t="e">
        <v>#DIV/0!</v>
      </c>
      <c r="JZ358" s="16"/>
      <c r="KA358" s="16"/>
      <c r="KB358" s="16"/>
      <c r="KC358" s="16"/>
      <c r="KD358" s="16"/>
      <c r="KE358" s="16"/>
      <c r="KF358" s="16"/>
      <c r="KG358" s="16"/>
      <c r="KH358" s="16"/>
      <c r="KI358" s="16"/>
      <c r="KJ358" s="16"/>
      <c r="KK358" s="16"/>
      <c r="KL358" s="16"/>
      <c r="KM358" s="16"/>
      <c r="KN358" s="16"/>
      <c r="KO358" s="16"/>
      <c r="KP358" s="16"/>
      <c r="KQ358" s="16"/>
      <c r="KR358" s="16"/>
      <c r="KS358" s="16"/>
      <c r="KT358" s="16"/>
      <c r="KU358" s="16"/>
      <c r="KV358" s="16"/>
      <c r="KW358" s="16"/>
      <c r="KX358" s="16"/>
      <c r="KY358" s="16"/>
      <c r="KZ358" s="16"/>
      <c r="LA358" s="16"/>
      <c r="LB358" s="16"/>
      <c r="LC358" s="16"/>
      <c r="LD358" s="16"/>
      <c r="LE358" s="150"/>
      <c r="LF358" s="150">
        <v>0</v>
      </c>
      <c r="LG358" s="152" t="e">
        <v>#DIV/0!</v>
      </c>
      <c r="LH358" s="16"/>
      <c r="LI358" s="16"/>
      <c r="LJ358" s="16"/>
      <c r="LK358" s="16"/>
      <c r="LL358" s="16"/>
      <c r="LM358" s="16"/>
      <c r="LN358" s="16"/>
      <c r="LO358" s="16"/>
      <c r="LP358" s="16"/>
      <c r="LQ358" s="16"/>
      <c r="LR358" s="16"/>
      <c r="LS358" s="16"/>
      <c r="LT358" s="16"/>
      <c r="LU358" s="16"/>
      <c r="LV358" s="16"/>
      <c r="LW358" s="16"/>
      <c r="LX358" s="16"/>
      <c r="LY358" s="16"/>
      <c r="LZ358" s="16"/>
      <c r="MA358" s="16"/>
      <c r="MB358" s="16"/>
      <c r="MC358" s="16"/>
      <c r="MD358" s="16"/>
      <c r="ME358" s="16"/>
      <c r="MF358" s="16"/>
      <c r="MG358" s="16"/>
      <c r="MH358" s="16"/>
      <c r="MI358" s="16"/>
      <c r="MJ358" s="16"/>
      <c r="MK358" s="16"/>
      <c r="ML358" s="16"/>
    </row>
    <row r="359" spans="1:350" ht="13.9" hidden="1" customHeight="1" outlineLevel="3" x14ac:dyDescent="0.2">
      <c r="A359" s="227"/>
      <c r="B359" s="247"/>
      <c r="C359" s="215"/>
      <c r="D359" s="217"/>
      <c r="E359" s="176"/>
      <c r="F359" s="176"/>
      <c r="G359" s="176"/>
      <c r="H359" s="171"/>
      <c r="I359" s="171"/>
      <c r="J359" s="213"/>
      <c r="K359" s="213"/>
      <c r="L359" s="173"/>
      <c r="M359" s="173"/>
      <c r="N359" s="184"/>
      <c r="O359" s="157"/>
      <c r="P359" s="17" t="s">
        <v>26</v>
      </c>
      <c r="Q359" s="151"/>
      <c r="R359" s="151"/>
      <c r="S359" s="153"/>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151"/>
      <c r="AY359" s="151"/>
      <c r="AZ359" s="153"/>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151"/>
      <c r="CG359" s="151"/>
      <c r="CH359" s="153"/>
      <c r="CI359" s="141"/>
      <c r="CJ359" s="141"/>
      <c r="CK359" s="141"/>
      <c r="CL359" s="141"/>
      <c r="CM359" s="141"/>
      <c r="CN359" s="141"/>
      <c r="CO359" s="141"/>
      <c r="CP359" s="141"/>
      <c r="CQ359" s="141"/>
      <c r="CR359" s="141"/>
      <c r="CS359" s="141"/>
      <c r="CT359" s="141"/>
      <c r="CU359" s="141"/>
      <c r="CV359" s="141"/>
      <c r="CW359" s="141"/>
      <c r="CX359" s="141"/>
      <c r="CY359" s="141"/>
      <c r="CZ359" s="141"/>
      <c r="DA359" s="141"/>
      <c r="DB359" s="141"/>
      <c r="DC359" s="141"/>
      <c r="DD359" s="141"/>
      <c r="DE359" s="141"/>
      <c r="DF359" s="141"/>
      <c r="DG359" s="141"/>
      <c r="DH359" s="141"/>
      <c r="DI359" s="141"/>
      <c r="DJ359" s="141"/>
      <c r="DK359" s="141"/>
      <c r="DL359" s="141"/>
      <c r="DM359" s="141"/>
      <c r="DN359" s="151"/>
      <c r="DO359" s="151"/>
      <c r="DP359" s="153"/>
      <c r="DQ359" s="24"/>
      <c r="DR359" s="24"/>
      <c r="DS359" s="24"/>
      <c r="DT359" s="24"/>
      <c r="DU359" s="24"/>
      <c r="DV359" s="24"/>
      <c r="DW359" s="24"/>
      <c r="DX359" s="24"/>
      <c r="DY359" s="24"/>
      <c r="DZ359" s="24"/>
      <c r="EA359" s="24"/>
      <c r="EB359" s="24"/>
      <c r="EC359" s="24"/>
      <c r="ED359" s="24"/>
      <c r="EE359" s="24"/>
      <c r="EF359" s="24"/>
      <c r="EG359" s="24"/>
      <c r="EH359" s="24"/>
      <c r="EI359" s="24"/>
      <c r="EJ359" s="24"/>
      <c r="EK359" s="24"/>
      <c r="EL359" s="24"/>
      <c r="EM359" s="24"/>
      <c r="EN359" s="24"/>
      <c r="EO359" s="24"/>
      <c r="EP359" s="24"/>
      <c r="EQ359" s="24"/>
      <c r="ER359" s="24"/>
      <c r="ES359" s="151"/>
      <c r="ET359" s="151"/>
      <c r="EU359" s="153"/>
      <c r="EV359" s="24"/>
      <c r="EW359" s="125"/>
      <c r="EX359" s="24"/>
      <c r="EY359" s="24"/>
      <c r="EZ359" s="24"/>
      <c r="FA359" s="24"/>
      <c r="FB359" s="24"/>
      <c r="FC359" s="24"/>
      <c r="FD359" s="24"/>
      <c r="FE359" s="24"/>
      <c r="FF359" s="24"/>
      <c r="FG359" s="24"/>
      <c r="FH359" s="24"/>
      <c r="FI359" s="24"/>
      <c r="FJ359" s="24"/>
      <c r="FK359" s="24"/>
      <c r="FL359" s="24"/>
      <c r="FM359" s="24"/>
      <c r="FN359" s="24"/>
      <c r="FO359" s="24"/>
      <c r="FP359" s="24"/>
      <c r="FQ359" s="24"/>
      <c r="FR359" s="24"/>
      <c r="FS359" s="24"/>
      <c r="FT359" s="24"/>
      <c r="FU359" s="24"/>
      <c r="FV359" s="24"/>
      <c r="FW359" s="24"/>
      <c r="FX359" s="24">
        <v>18</v>
      </c>
      <c r="FY359" s="24"/>
      <c r="FZ359" s="24"/>
      <c r="GA359" s="151"/>
      <c r="GB359" s="151"/>
      <c r="GC359" s="153"/>
      <c r="GD359" s="24"/>
      <c r="GE359" s="24"/>
      <c r="GF359" s="24"/>
      <c r="GG359" s="24"/>
      <c r="GH359" s="24"/>
      <c r="GI359" s="24"/>
      <c r="GJ359" s="24"/>
      <c r="GK359" s="24"/>
      <c r="GL359" s="24"/>
      <c r="GM359" s="24"/>
      <c r="GN359" s="24"/>
      <c r="GO359" s="24"/>
      <c r="GP359" s="24"/>
      <c r="GQ359" s="24"/>
      <c r="GR359" s="24"/>
      <c r="GS359" s="24"/>
      <c r="GT359" s="24"/>
      <c r="GU359" s="24"/>
      <c r="GV359" s="24"/>
      <c r="GW359" s="24"/>
      <c r="GX359" s="24"/>
      <c r="GY359" s="24"/>
      <c r="GZ359" s="24"/>
      <c r="HA359" s="24"/>
      <c r="HB359" s="24"/>
      <c r="HC359" s="24"/>
      <c r="HD359" s="24"/>
      <c r="HE359" s="24"/>
      <c r="HF359" s="24"/>
      <c r="HG359" s="24"/>
      <c r="HH359" s="151"/>
      <c r="HI359" s="151"/>
      <c r="HJ359" s="153"/>
      <c r="HK359" s="24"/>
      <c r="HL359" s="24"/>
      <c r="HM359" s="24"/>
      <c r="HN359" s="24"/>
      <c r="HO359" s="24"/>
      <c r="HP359" s="24"/>
      <c r="HQ359" s="24"/>
      <c r="HR359" s="24"/>
      <c r="HS359" s="24"/>
      <c r="HT359" s="24"/>
      <c r="HU359" s="24"/>
      <c r="HV359" s="24"/>
      <c r="HW359" s="24"/>
      <c r="HX359" s="24"/>
      <c r="HY359" s="24"/>
      <c r="HZ359" s="24"/>
      <c r="IA359" s="24"/>
      <c r="IB359" s="24"/>
      <c r="IC359" s="24"/>
      <c r="ID359" s="24"/>
      <c r="IE359" s="24"/>
      <c r="IF359" s="24"/>
      <c r="IG359" s="24"/>
      <c r="IH359" s="24"/>
      <c r="II359" s="24"/>
      <c r="IJ359" s="24"/>
      <c r="IK359" s="24"/>
      <c r="IL359" s="24"/>
      <c r="IM359" s="24"/>
      <c r="IN359" s="24"/>
      <c r="IO359" s="24"/>
      <c r="IP359" s="151"/>
      <c r="IQ359" s="151"/>
      <c r="IR359" s="153"/>
      <c r="IS359" s="24"/>
      <c r="IT359" s="24"/>
      <c r="IU359" s="24"/>
      <c r="IV359" s="24"/>
      <c r="IW359" s="24"/>
      <c r="IX359" s="24"/>
      <c r="IY359" s="24"/>
      <c r="IZ359" s="24"/>
      <c r="JA359" s="24"/>
      <c r="JB359" s="24"/>
      <c r="JC359" s="24"/>
      <c r="JD359" s="24"/>
      <c r="JE359" s="24"/>
      <c r="JF359" s="24"/>
      <c r="JG359" s="24"/>
      <c r="JH359" s="24"/>
      <c r="JI359" s="24"/>
      <c r="JJ359" s="24"/>
      <c r="JK359" s="24"/>
      <c r="JL359" s="24"/>
      <c r="JM359" s="24"/>
      <c r="JN359" s="24"/>
      <c r="JO359" s="24"/>
      <c r="JP359" s="24"/>
      <c r="JQ359" s="24"/>
      <c r="JR359" s="24"/>
      <c r="JS359" s="24"/>
      <c r="JT359" s="24"/>
      <c r="JU359" s="25"/>
      <c r="JV359" s="24"/>
      <c r="JW359" s="151"/>
      <c r="JX359" s="151"/>
      <c r="JY359" s="153"/>
      <c r="JZ359" s="24"/>
      <c r="KA359" s="24"/>
      <c r="KB359" s="24"/>
      <c r="KC359" s="24"/>
      <c r="KD359" s="24"/>
      <c r="KE359" s="24"/>
      <c r="KF359" s="24"/>
      <c r="KG359" s="24"/>
      <c r="KH359" s="24"/>
      <c r="KI359" s="24"/>
      <c r="KJ359" s="24"/>
      <c r="KK359" s="24"/>
      <c r="KL359" s="24"/>
      <c r="KM359" s="24"/>
      <c r="KN359" s="24"/>
      <c r="KO359" s="24"/>
      <c r="KP359" s="24"/>
      <c r="KQ359" s="24"/>
      <c r="KR359" s="24"/>
      <c r="KS359" s="24"/>
      <c r="KT359" s="24"/>
      <c r="KU359" s="24"/>
      <c r="KV359" s="24"/>
      <c r="KW359" s="24"/>
      <c r="KX359" s="24"/>
      <c r="KY359" s="24"/>
      <c r="KZ359" s="24"/>
      <c r="LA359" s="24"/>
      <c r="LB359" s="24"/>
      <c r="LC359" s="24"/>
      <c r="LD359" s="24"/>
      <c r="LE359" s="151"/>
      <c r="LF359" s="151"/>
      <c r="LG359" s="153"/>
      <c r="LH359" s="24"/>
      <c r="LI359" s="24"/>
      <c r="LJ359" s="24"/>
      <c r="LK359" s="24"/>
      <c r="LL359" s="24"/>
      <c r="LM359" s="24"/>
      <c r="LN359" s="24"/>
      <c r="LO359" s="24"/>
      <c r="LP359" s="24"/>
      <c r="LQ359" s="24"/>
      <c r="LR359" s="24"/>
      <c r="LS359" s="24"/>
      <c r="LT359" s="24"/>
      <c r="LU359" s="24"/>
      <c r="LV359" s="24"/>
      <c r="LW359" s="24"/>
      <c r="LX359" s="24"/>
      <c r="LY359" s="24"/>
      <c r="LZ359" s="24"/>
      <c r="MA359" s="24"/>
      <c r="MB359" s="24"/>
      <c r="MC359" s="24"/>
      <c r="MD359" s="24"/>
      <c r="ME359" s="24"/>
      <c r="MF359" s="24"/>
      <c r="MG359" s="24"/>
      <c r="MH359" s="24"/>
      <c r="MI359" s="24"/>
      <c r="MJ359" s="24"/>
      <c r="MK359" s="24"/>
      <c r="ML359" s="24"/>
    </row>
    <row r="360" spans="1:350" ht="13.9" hidden="1" customHeight="1" outlineLevel="3" x14ac:dyDescent="0.2">
      <c r="A360" s="226" t="s">
        <v>244</v>
      </c>
      <c r="B360" s="246" t="s">
        <v>1119</v>
      </c>
      <c r="C360" s="214" t="s">
        <v>99</v>
      </c>
      <c r="D360" s="216">
        <v>16</v>
      </c>
      <c r="E360" s="175"/>
      <c r="F360" s="175">
        <f>D360-E360</f>
        <v>16</v>
      </c>
      <c r="G360" s="175" t="s">
        <v>847</v>
      </c>
      <c r="H360" s="170" t="s">
        <v>1019</v>
      </c>
      <c r="I360" s="170" t="s">
        <v>1020</v>
      </c>
      <c r="J360" s="212">
        <f ca="1">E360+Q360+AX360+CF360+DN360+ES360+GA360+HH360+IP360+JW360+LE360</f>
        <v>16</v>
      </c>
      <c r="K360" s="212">
        <f>E360+R360+AY360+CG360+DO360+ET360+GB360+HI360+IQ360+JX360+LF360</f>
        <v>16</v>
      </c>
      <c r="L360" s="172">
        <f ca="1">K360/J360</f>
        <v>1</v>
      </c>
      <c r="M360" s="172">
        <f>K360/D360</f>
        <v>1</v>
      </c>
      <c r="N360" s="183">
        <f ca="1">SUMIF($EV$8:$FZ$9,$O$5,$EV361:$FZ361)-SUMIF($EV$8:$FZ$9,$Q$5,$EV361:$FZ361)</f>
        <v>0</v>
      </c>
      <c r="O360" s="156"/>
      <c r="P360" s="16" t="s">
        <v>25</v>
      </c>
      <c r="Q360" s="150">
        <v>0</v>
      </c>
      <c r="R360" s="150">
        <v>0</v>
      </c>
      <c r="S360" s="152" t="e">
        <v>#DIV/0!</v>
      </c>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50">
        <f t="shared" ca="1" si="912"/>
        <v>0</v>
      </c>
      <c r="AY360" s="150">
        <f>SUM(BA361:CE361)</f>
        <v>0</v>
      </c>
      <c r="AZ360" s="152" t="e">
        <f ca="1">AY360/AX360</f>
        <v>#DIV/0!</v>
      </c>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50">
        <f t="shared" ref="CF360" si="940">SUM(CI360:DM360)</f>
        <v>0</v>
      </c>
      <c r="CG360" s="150">
        <f>SUM(CI361:DM361)</f>
        <v>0</v>
      </c>
      <c r="CH360" s="152" t="e">
        <f>CG360/CF360</f>
        <v>#DIV/0!</v>
      </c>
      <c r="CI360" s="129"/>
      <c r="CJ360" s="129"/>
      <c r="CK360" s="129"/>
      <c r="CL360" s="129"/>
      <c r="CM360" s="129"/>
      <c r="CN360" s="129"/>
      <c r="CO360" s="129"/>
      <c r="CP360" s="129"/>
      <c r="CQ360" s="129"/>
      <c r="CR360" s="129"/>
      <c r="CS360" s="129"/>
      <c r="CT360" s="129"/>
      <c r="CU360" s="129"/>
      <c r="CV360" s="129"/>
      <c r="CW360" s="129"/>
      <c r="CX360" s="129"/>
      <c r="CY360" s="129"/>
      <c r="CZ360" s="129"/>
      <c r="DA360" s="129"/>
      <c r="DB360" s="129"/>
      <c r="DC360" s="129"/>
      <c r="DD360" s="129"/>
      <c r="DE360" s="129"/>
      <c r="DF360" s="129"/>
      <c r="DG360" s="129"/>
      <c r="DH360" s="129"/>
      <c r="DI360" s="129"/>
      <c r="DJ360" s="129"/>
      <c r="DK360" s="129"/>
      <c r="DL360" s="129"/>
      <c r="DM360" s="129"/>
      <c r="DN360" s="150">
        <f t="shared" ref="DN360" si="941">SUM(DQ360:ER360)</f>
        <v>0</v>
      </c>
      <c r="DO360" s="150">
        <f>SUM(DQ361:ER361)</f>
        <v>0</v>
      </c>
      <c r="DP360" s="152" t="e">
        <f t="shared" si="921"/>
        <v>#DIV/0!</v>
      </c>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50">
        <f t="shared" ca="1" si="915"/>
        <v>16</v>
      </c>
      <c r="ET360" s="150">
        <f t="shared" si="792"/>
        <v>0</v>
      </c>
      <c r="EU360" s="152">
        <f t="shared" ca="1" si="793"/>
        <v>0</v>
      </c>
      <c r="EV360" s="16"/>
      <c r="EW360" s="67"/>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v>8</v>
      </c>
      <c r="FV360" s="16">
        <v>8</v>
      </c>
      <c r="FW360" s="16"/>
      <c r="FX360" s="16"/>
      <c r="FY360" s="16"/>
      <c r="FZ360" s="16"/>
      <c r="GA360" s="150">
        <f t="shared" ref="GA360" ca="1" si="942">SUMIF($GD$8:$HG$9,$O$5,GD360:HG360)</f>
        <v>0</v>
      </c>
      <c r="GB360" s="150">
        <f t="shared" ref="GB360" si="943">SUM(GD361:HG361)</f>
        <v>16</v>
      </c>
      <c r="GC360" s="152" t="e">
        <f t="shared" ref="GC360" ca="1" si="944">GB360/GA360</f>
        <v>#DIV/0!</v>
      </c>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50"/>
      <c r="HI360" s="150">
        <v>0</v>
      </c>
      <c r="HJ360" s="152" t="e">
        <v>#DIV/0!</v>
      </c>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50"/>
      <c r="IQ360" s="150">
        <v>0</v>
      </c>
      <c r="IR360" s="152" t="e">
        <v>#DIV/0!</v>
      </c>
      <c r="IS360" s="16"/>
      <c r="IT360" s="16"/>
      <c r="IU360" s="16"/>
      <c r="IV360" s="16"/>
      <c r="IW360" s="16"/>
      <c r="IX360" s="16"/>
      <c r="IY360" s="16"/>
      <c r="IZ360" s="16"/>
      <c r="JA360" s="16"/>
      <c r="JB360" s="16"/>
      <c r="JC360" s="16"/>
      <c r="JD360" s="16"/>
      <c r="JE360" s="16"/>
      <c r="JF360" s="16"/>
      <c r="JG360" s="16"/>
      <c r="JH360" s="16"/>
      <c r="JI360" s="16"/>
      <c r="JJ360" s="16"/>
      <c r="JK360" s="16"/>
      <c r="JL360" s="16"/>
      <c r="JM360" s="16"/>
      <c r="JN360" s="16"/>
      <c r="JO360" s="16"/>
      <c r="JP360" s="16"/>
      <c r="JQ360" s="16"/>
      <c r="JR360" s="16"/>
      <c r="JS360" s="16"/>
      <c r="JT360" s="16"/>
      <c r="JU360" s="23"/>
      <c r="JV360" s="16"/>
      <c r="JW360" s="150"/>
      <c r="JX360" s="150">
        <v>0</v>
      </c>
      <c r="JY360" s="152" t="e">
        <v>#DIV/0!</v>
      </c>
      <c r="JZ360" s="16"/>
      <c r="KA360" s="16"/>
      <c r="KB360" s="16"/>
      <c r="KC360" s="16"/>
      <c r="KD360" s="16"/>
      <c r="KE360" s="16"/>
      <c r="KF360" s="16"/>
      <c r="KG360" s="16"/>
      <c r="KH360" s="16"/>
      <c r="KI360" s="16"/>
      <c r="KJ360" s="16"/>
      <c r="KK360" s="16"/>
      <c r="KL360" s="16"/>
      <c r="KM360" s="16"/>
      <c r="KN360" s="16"/>
      <c r="KO360" s="16"/>
      <c r="KP360" s="16"/>
      <c r="KQ360" s="16"/>
      <c r="KR360" s="16"/>
      <c r="KS360" s="16"/>
      <c r="KT360" s="16"/>
      <c r="KU360" s="16"/>
      <c r="KV360" s="16"/>
      <c r="KW360" s="16"/>
      <c r="KX360" s="16"/>
      <c r="KY360" s="16"/>
      <c r="KZ360" s="16"/>
      <c r="LA360" s="16"/>
      <c r="LB360" s="16"/>
      <c r="LC360" s="16"/>
      <c r="LD360" s="16"/>
      <c r="LE360" s="150"/>
      <c r="LF360" s="150">
        <v>0</v>
      </c>
      <c r="LG360" s="152" t="e">
        <v>#DIV/0!</v>
      </c>
      <c r="LH360" s="16"/>
      <c r="LI360" s="16"/>
      <c r="LJ360" s="16"/>
      <c r="LK360" s="16"/>
      <c r="LL360" s="16"/>
      <c r="LM360" s="16"/>
      <c r="LN360" s="16"/>
      <c r="LO360" s="16"/>
      <c r="LP360" s="16"/>
      <c r="LQ360" s="16"/>
      <c r="LR360" s="16"/>
      <c r="LS360" s="16"/>
      <c r="LT360" s="16"/>
      <c r="LU360" s="16"/>
      <c r="LV360" s="16"/>
      <c r="LW360" s="16"/>
      <c r="LX360" s="16"/>
      <c r="LY360" s="16"/>
      <c r="LZ360" s="16"/>
      <c r="MA360" s="16"/>
      <c r="MB360" s="16"/>
      <c r="MC360" s="16"/>
      <c r="MD360" s="16"/>
      <c r="ME360" s="16"/>
      <c r="MF360" s="16"/>
      <c r="MG360" s="16"/>
      <c r="MH360" s="16"/>
      <c r="MI360" s="16"/>
      <c r="MJ360" s="16"/>
      <c r="MK360" s="16"/>
      <c r="ML360" s="16"/>
    </row>
    <row r="361" spans="1:350" ht="13.9" hidden="1" customHeight="1" outlineLevel="3" x14ac:dyDescent="0.2">
      <c r="A361" s="227"/>
      <c r="B361" s="247"/>
      <c r="C361" s="215"/>
      <c r="D361" s="217"/>
      <c r="E361" s="176"/>
      <c r="F361" s="176"/>
      <c r="G361" s="176"/>
      <c r="H361" s="171"/>
      <c r="I361" s="171"/>
      <c r="J361" s="213"/>
      <c r="K361" s="213"/>
      <c r="L361" s="173"/>
      <c r="M361" s="173"/>
      <c r="N361" s="184"/>
      <c r="O361" s="157"/>
      <c r="P361" s="17" t="s">
        <v>26</v>
      </c>
      <c r="Q361" s="151"/>
      <c r="R361" s="151"/>
      <c r="S361" s="153"/>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151"/>
      <c r="AY361" s="151"/>
      <c r="AZ361" s="153"/>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151"/>
      <c r="CG361" s="151"/>
      <c r="CH361" s="153"/>
      <c r="CI361" s="141"/>
      <c r="CJ361" s="141"/>
      <c r="CK361" s="141"/>
      <c r="CL361" s="141"/>
      <c r="CM361" s="141"/>
      <c r="CN361" s="141"/>
      <c r="CO361" s="141"/>
      <c r="CP361" s="141"/>
      <c r="CQ361" s="141"/>
      <c r="CR361" s="141"/>
      <c r="CS361" s="141"/>
      <c r="CT361" s="141"/>
      <c r="CU361" s="141"/>
      <c r="CV361" s="141"/>
      <c r="CW361" s="141"/>
      <c r="CX361" s="141"/>
      <c r="CY361" s="141"/>
      <c r="CZ361" s="141"/>
      <c r="DA361" s="141"/>
      <c r="DB361" s="141"/>
      <c r="DC361" s="141"/>
      <c r="DD361" s="141"/>
      <c r="DE361" s="141"/>
      <c r="DF361" s="141"/>
      <c r="DG361" s="141"/>
      <c r="DH361" s="141"/>
      <c r="DI361" s="141"/>
      <c r="DJ361" s="141"/>
      <c r="DK361" s="141"/>
      <c r="DL361" s="141"/>
      <c r="DM361" s="141"/>
      <c r="DN361" s="151"/>
      <c r="DO361" s="151"/>
      <c r="DP361" s="153"/>
      <c r="DQ361" s="24"/>
      <c r="DR361" s="24"/>
      <c r="DS361" s="24"/>
      <c r="DT361" s="24"/>
      <c r="DU361" s="24"/>
      <c r="DV361" s="24"/>
      <c r="DW361" s="24"/>
      <c r="DX361" s="24"/>
      <c r="DY361" s="24"/>
      <c r="DZ361" s="24"/>
      <c r="EA361" s="24"/>
      <c r="EB361" s="24"/>
      <c r="EC361" s="24"/>
      <c r="ED361" s="24"/>
      <c r="EE361" s="24"/>
      <c r="EF361" s="24"/>
      <c r="EG361" s="24"/>
      <c r="EH361" s="24"/>
      <c r="EI361" s="24"/>
      <c r="EJ361" s="24"/>
      <c r="EK361" s="24"/>
      <c r="EL361" s="24"/>
      <c r="EM361" s="24"/>
      <c r="EN361" s="24"/>
      <c r="EO361" s="24"/>
      <c r="EP361" s="24"/>
      <c r="EQ361" s="24"/>
      <c r="ER361" s="24"/>
      <c r="ES361" s="151"/>
      <c r="ET361" s="151"/>
      <c r="EU361" s="153"/>
      <c r="EV361" s="24"/>
      <c r="EW361" s="125"/>
      <c r="EX361" s="24"/>
      <c r="EY361" s="24"/>
      <c r="EZ361" s="24"/>
      <c r="FA361" s="24"/>
      <c r="FB361" s="24"/>
      <c r="FC361" s="24"/>
      <c r="FD361" s="24"/>
      <c r="FE361" s="24"/>
      <c r="FF361" s="24"/>
      <c r="FG361" s="24"/>
      <c r="FH361" s="24"/>
      <c r="FI361" s="24"/>
      <c r="FJ361" s="24"/>
      <c r="FK361" s="24"/>
      <c r="FL361" s="24"/>
      <c r="FM361" s="24"/>
      <c r="FN361" s="24"/>
      <c r="FO361" s="24"/>
      <c r="FP361" s="24"/>
      <c r="FQ361" s="24"/>
      <c r="FR361" s="24"/>
      <c r="FS361" s="24"/>
      <c r="FT361" s="24"/>
      <c r="FU361" s="24"/>
      <c r="FV361" s="24"/>
      <c r="FW361" s="24"/>
      <c r="FX361" s="24"/>
      <c r="FY361" s="24"/>
      <c r="FZ361" s="24"/>
      <c r="GA361" s="151"/>
      <c r="GB361" s="151"/>
      <c r="GC361" s="153"/>
      <c r="GD361" s="24"/>
      <c r="GE361" s="24"/>
      <c r="GF361" s="24"/>
      <c r="GG361" s="24"/>
      <c r="GH361" s="24">
        <v>16</v>
      </c>
      <c r="GI361" s="24"/>
      <c r="GJ361" s="24"/>
      <c r="GK361" s="24"/>
      <c r="GL361" s="24"/>
      <c r="GM361" s="24"/>
      <c r="GN361" s="24"/>
      <c r="GO361" s="24"/>
      <c r="GP361" s="24"/>
      <c r="GQ361" s="24"/>
      <c r="GR361" s="24"/>
      <c r="GS361" s="24"/>
      <c r="GT361" s="24"/>
      <c r="GU361" s="24"/>
      <c r="GV361" s="24"/>
      <c r="GW361" s="24"/>
      <c r="GX361" s="24"/>
      <c r="GY361" s="24"/>
      <c r="GZ361" s="24"/>
      <c r="HA361" s="24"/>
      <c r="HB361" s="24"/>
      <c r="HC361" s="24"/>
      <c r="HD361" s="24"/>
      <c r="HE361" s="24"/>
      <c r="HF361" s="24"/>
      <c r="HG361" s="24"/>
      <c r="HH361" s="151"/>
      <c r="HI361" s="151"/>
      <c r="HJ361" s="153"/>
      <c r="HK361" s="24"/>
      <c r="HL361" s="24"/>
      <c r="HM361" s="24"/>
      <c r="HN361" s="24"/>
      <c r="HO361" s="24"/>
      <c r="HP361" s="24"/>
      <c r="HQ361" s="24"/>
      <c r="HR361" s="24"/>
      <c r="HS361" s="24"/>
      <c r="HT361" s="24"/>
      <c r="HU361" s="24"/>
      <c r="HV361" s="24"/>
      <c r="HW361" s="24"/>
      <c r="HX361" s="24"/>
      <c r="HY361" s="24"/>
      <c r="HZ361" s="24"/>
      <c r="IA361" s="24"/>
      <c r="IB361" s="24"/>
      <c r="IC361" s="24"/>
      <c r="ID361" s="24"/>
      <c r="IE361" s="24"/>
      <c r="IF361" s="24"/>
      <c r="IG361" s="24"/>
      <c r="IH361" s="24"/>
      <c r="II361" s="24"/>
      <c r="IJ361" s="24"/>
      <c r="IK361" s="24"/>
      <c r="IL361" s="24"/>
      <c r="IM361" s="24"/>
      <c r="IN361" s="24"/>
      <c r="IO361" s="24"/>
      <c r="IP361" s="151"/>
      <c r="IQ361" s="151"/>
      <c r="IR361" s="153"/>
      <c r="IS361" s="24"/>
      <c r="IT361" s="24"/>
      <c r="IU361" s="24"/>
      <c r="IV361" s="24"/>
      <c r="IW361" s="24"/>
      <c r="IX361" s="24"/>
      <c r="IY361" s="24"/>
      <c r="IZ361" s="24"/>
      <c r="JA361" s="24"/>
      <c r="JB361" s="24"/>
      <c r="JC361" s="24"/>
      <c r="JD361" s="24"/>
      <c r="JE361" s="24"/>
      <c r="JF361" s="24"/>
      <c r="JG361" s="24"/>
      <c r="JH361" s="24"/>
      <c r="JI361" s="24"/>
      <c r="JJ361" s="24"/>
      <c r="JK361" s="24"/>
      <c r="JL361" s="24"/>
      <c r="JM361" s="24"/>
      <c r="JN361" s="24"/>
      <c r="JO361" s="24"/>
      <c r="JP361" s="24"/>
      <c r="JQ361" s="24"/>
      <c r="JR361" s="24"/>
      <c r="JS361" s="24"/>
      <c r="JT361" s="24"/>
      <c r="JU361" s="25"/>
      <c r="JV361" s="24"/>
      <c r="JW361" s="151"/>
      <c r="JX361" s="151"/>
      <c r="JY361" s="153"/>
      <c r="JZ361" s="24"/>
      <c r="KA361" s="24"/>
      <c r="KB361" s="24"/>
      <c r="KC361" s="24"/>
      <c r="KD361" s="24"/>
      <c r="KE361" s="24"/>
      <c r="KF361" s="24"/>
      <c r="KG361" s="24"/>
      <c r="KH361" s="24"/>
      <c r="KI361" s="24"/>
      <c r="KJ361" s="24"/>
      <c r="KK361" s="24"/>
      <c r="KL361" s="24"/>
      <c r="KM361" s="24"/>
      <c r="KN361" s="24"/>
      <c r="KO361" s="24"/>
      <c r="KP361" s="24"/>
      <c r="KQ361" s="24"/>
      <c r="KR361" s="24"/>
      <c r="KS361" s="24"/>
      <c r="KT361" s="24"/>
      <c r="KU361" s="24"/>
      <c r="KV361" s="24"/>
      <c r="KW361" s="24"/>
      <c r="KX361" s="24"/>
      <c r="KY361" s="24"/>
      <c r="KZ361" s="24"/>
      <c r="LA361" s="24"/>
      <c r="LB361" s="24"/>
      <c r="LC361" s="24"/>
      <c r="LD361" s="24"/>
      <c r="LE361" s="151"/>
      <c r="LF361" s="151"/>
      <c r="LG361" s="153"/>
      <c r="LH361" s="24"/>
      <c r="LI361" s="24"/>
      <c r="LJ361" s="24"/>
      <c r="LK361" s="24"/>
      <c r="LL361" s="24"/>
      <c r="LM361" s="24"/>
      <c r="LN361" s="24"/>
      <c r="LO361" s="24"/>
      <c r="LP361" s="24"/>
      <c r="LQ361" s="24"/>
      <c r="LR361" s="24"/>
      <c r="LS361" s="24"/>
      <c r="LT361" s="24"/>
      <c r="LU361" s="24"/>
      <c r="LV361" s="24"/>
      <c r="LW361" s="24"/>
      <c r="LX361" s="24"/>
      <c r="LY361" s="24"/>
      <c r="LZ361" s="24"/>
      <c r="MA361" s="24"/>
      <c r="MB361" s="24"/>
      <c r="MC361" s="24"/>
      <c r="MD361" s="24"/>
      <c r="ME361" s="24"/>
      <c r="MF361" s="24"/>
      <c r="MG361" s="24"/>
      <c r="MH361" s="24"/>
      <c r="MI361" s="24"/>
      <c r="MJ361" s="24"/>
      <c r="MK361" s="24"/>
      <c r="ML361" s="24"/>
    </row>
    <row r="362" spans="1:350" ht="13.9" hidden="1" customHeight="1" outlineLevel="3" x14ac:dyDescent="0.2">
      <c r="A362" s="226" t="s">
        <v>245</v>
      </c>
      <c r="B362" s="246" t="s">
        <v>1120</v>
      </c>
      <c r="C362" s="214" t="s">
        <v>38</v>
      </c>
      <c r="D362" s="216">
        <v>13.2</v>
      </c>
      <c r="E362" s="175"/>
      <c r="F362" s="175">
        <f>D362-E362</f>
        <v>13.2</v>
      </c>
      <c r="G362" s="175" t="s">
        <v>888</v>
      </c>
      <c r="H362" s="170" t="s">
        <v>838</v>
      </c>
      <c r="I362" s="170" t="s">
        <v>970</v>
      </c>
      <c r="J362" s="212">
        <f ca="1">E362+Q362+AX362+CF362+DN362+ES362+GA362+HH362+IP362+JW362+LE362</f>
        <v>13.2</v>
      </c>
      <c r="K362" s="212">
        <f>E362+R362+AY362+CG362+DO362+ET362+GB362+HI362+IQ362+JX362+LF362</f>
        <v>13</v>
      </c>
      <c r="L362" s="172">
        <f ca="1">K362/J362</f>
        <v>0.98484848484848486</v>
      </c>
      <c r="M362" s="172">
        <f>K362/D362</f>
        <v>0.98484848484848486</v>
      </c>
      <c r="N362" s="183">
        <f ca="1">SUMIF($EV$8:$FZ$9,$O$5,$EV363:$FZ363)-SUMIF($EV$8:$FZ$9,$Q$5,$EV363:$FZ363)</f>
        <v>0</v>
      </c>
      <c r="O362" s="156"/>
      <c r="P362" s="16" t="s">
        <v>25</v>
      </c>
      <c r="Q362" s="150">
        <v>0</v>
      </c>
      <c r="R362" s="150">
        <v>0</v>
      </c>
      <c r="S362" s="152" t="e">
        <v>#DIV/0!</v>
      </c>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50">
        <f t="shared" ca="1" si="912"/>
        <v>0</v>
      </c>
      <c r="AY362" s="150">
        <f>SUM(BA363:CE363)</f>
        <v>0</v>
      </c>
      <c r="AZ362" s="152" t="e">
        <f ca="1">AY362/AX362</f>
        <v>#DIV/0!</v>
      </c>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50">
        <f t="shared" ref="CF362" si="945">SUM(CI362:DM362)</f>
        <v>0</v>
      </c>
      <c r="CG362" s="150">
        <f>SUM(CI363:DM363)</f>
        <v>0</v>
      </c>
      <c r="CH362" s="152" t="e">
        <f>CG362/CF362</f>
        <v>#DIV/0!</v>
      </c>
      <c r="CI362" s="129"/>
      <c r="CJ362" s="129"/>
      <c r="CK362" s="129"/>
      <c r="CL362" s="129"/>
      <c r="CM362" s="129"/>
      <c r="CN362" s="129"/>
      <c r="CO362" s="129"/>
      <c r="CP362" s="129"/>
      <c r="CQ362" s="129"/>
      <c r="CR362" s="129"/>
      <c r="CS362" s="129"/>
      <c r="CT362" s="129"/>
      <c r="CU362" s="129"/>
      <c r="CV362" s="129"/>
      <c r="CW362" s="129"/>
      <c r="CX362" s="129"/>
      <c r="CY362" s="129"/>
      <c r="CZ362" s="129"/>
      <c r="DA362" s="129"/>
      <c r="DB362" s="129"/>
      <c r="DC362" s="129"/>
      <c r="DD362" s="129"/>
      <c r="DE362" s="129"/>
      <c r="DF362" s="129"/>
      <c r="DG362" s="129"/>
      <c r="DH362" s="129"/>
      <c r="DI362" s="129"/>
      <c r="DJ362" s="129"/>
      <c r="DK362" s="129"/>
      <c r="DL362" s="129"/>
      <c r="DM362" s="129"/>
      <c r="DN362" s="150">
        <f t="shared" ref="DN362" si="946">SUM(DQ362:ER362)</f>
        <v>0</v>
      </c>
      <c r="DO362" s="150">
        <f>SUM(DQ363:ER363)</f>
        <v>0</v>
      </c>
      <c r="DP362" s="152" t="e">
        <f t="shared" si="921"/>
        <v>#DIV/0!</v>
      </c>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50">
        <f t="shared" ca="1" si="915"/>
        <v>2</v>
      </c>
      <c r="ET362" s="150">
        <f t="shared" si="792"/>
        <v>0</v>
      </c>
      <c r="EU362" s="152">
        <f t="shared" ca="1" si="793"/>
        <v>0</v>
      </c>
      <c r="EV362" s="16"/>
      <c r="EW362" s="67"/>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v>2</v>
      </c>
      <c r="GA362" s="150">
        <f t="shared" ref="GA362" ca="1" si="947">SUMIF($GD$8:$HG$9,$O$5,GD362:HG362)</f>
        <v>11.2</v>
      </c>
      <c r="GB362" s="150">
        <f t="shared" ref="GB362" si="948">SUM(GD363:HG363)</f>
        <v>13</v>
      </c>
      <c r="GC362" s="152">
        <f t="shared" ref="GC362" ca="1" si="949">GB362/GA362</f>
        <v>1.1607142857142858</v>
      </c>
      <c r="GD362" s="16">
        <v>2</v>
      </c>
      <c r="GE362" s="16">
        <v>2</v>
      </c>
      <c r="GF362" s="16">
        <v>2</v>
      </c>
      <c r="GG362" s="16">
        <v>2</v>
      </c>
      <c r="GH362" s="16">
        <v>3.2</v>
      </c>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c r="HF362" s="16"/>
      <c r="HG362" s="16"/>
      <c r="HH362" s="150"/>
      <c r="HI362" s="150">
        <v>0</v>
      </c>
      <c r="HJ362" s="152" t="e">
        <v>#DIV/0!</v>
      </c>
      <c r="HK362" s="16"/>
      <c r="HL362" s="16"/>
      <c r="HM362" s="16"/>
      <c r="HN362" s="16"/>
      <c r="HO362" s="16"/>
      <c r="HP362" s="16"/>
      <c r="HQ362" s="16"/>
      <c r="HR362" s="16"/>
      <c r="HS362" s="16"/>
      <c r="HT362" s="16"/>
      <c r="HU362" s="16"/>
      <c r="HV362" s="16"/>
      <c r="HW362" s="16"/>
      <c r="HX362" s="16"/>
      <c r="HY362" s="16"/>
      <c r="HZ362" s="16"/>
      <c r="IA362" s="16"/>
      <c r="IB362" s="16"/>
      <c r="IC362" s="16"/>
      <c r="ID362" s="16"/>
      <c r="IE362" s="16"/>
      <c r="IF362" s="16"/>
      <c r="IG362" s="16"/>
      <c r="IH362" s="16"/>
      <c r="II362" s="16"/>
      <c r="IJ362" s="16"/>
      <c r="IK362" s="16"/>
      <c r="IL362" s="16"/>
      <c r="IM362" s="16"/>
      <c r="IN362" s="16"/>
      <c r="IO362" s="16"/>
      <c r="IP362" s="150"/>
      <c r="IQ362" s="150">
        <v>0</v>
      </c>
      <c r="IR362" s="152" t="e">
        <v>#DIV/0!</v>
      </c>
      <c r="IS362" s="16"/>
      <c r="IT362" s="16"/>
      <c r="IU362" s="16"/>
      <c r="IV362" s="16"/>
      <c r="IW362" s="16"/>
      <c r="IX362" s="16"/>
      <c r="IY362" s="16"/>
      <c r="IZ362" s="16"/>
      <c r="JA362" s="16"/>
      <c r="JB362" s="16"/>
      <c r="JC362" s="16"/>
      <c r="JD362" s="16"/>
      <c r="JE362" s="16"/>
      <c r="JF362" s="16"/>
      <c r="JG362" s="16"/>
      <c r="JH362" s="16"/>
      <c r="JI362" s="16"/>
      <c r="JJ362" s="16"/>
      <c r="JK362" s="16"/>
      <c r="JL362" s="16"/>
      <c r="JM362" s="16"/>
      <c r="JN362" s="16"/>
      <c r="JO362" s="16"/>
      <c r="JP362" s="16"/>
      <c r="JQ362" s="16"/>
      <c r="JR362" s="16"/>
      <c r="JS362" s="16"/>
      <c r="JT362" s="16"/>
      <c r="JU362" s="23"/>
      <c r="JV362" s="16"/>
      <c r="JW362" s="150"/>
      <c r="JX362" s="150">
        <v>0</v>
      </c>
      <c r="JY362" s="152" t="e">
        <v>#DIV/0!</v>
      </c>
      <c r="JZ362" s="16"/>
      <c r="KA362" s="16"/>
      <c r="KB362" s="16"/>
      <c r="KC362" s="16"/>
      <c r="KD362" s="16"/>
      <c r="KE362" s="16"/>
      <c r="KF362" s="16"/>
      <c r="KG362" s="16"/>
      <c r="KH362" s="16"/>
      <c r="KI362" s="16"/>
      <c r="KJ362" s="16"/>
      <c r="KK362" s="16"/>
      <c r="KL362" s="16"/>
      <c r="KM362" s="16"/>
      <c r="KN362" s="16"/>
      <c r="KO362" s="16"/>
      <c r="KP362" s="16"/>
      <c r="KQ362" s="16"/>
      <c r="KR362" s="16"/>
      <c r="KS362" s="16"/>
      <c r="KT362" s="16"/>
      <c r="KU362" s="16"/>
      <c r="KV362" s="16"/>
      <c r="KW362" s="16"/>
      <c r="KX362" s="16"/>
      <c r="KY362" s="16"/>
      <c r="KZ362" s="16"/>
      <c r="LA362" s="16"/>
      <c r="LB362" s="16"/>
      <c r="LC362" s="16"/>
      <c r="LD362" s="16"/>
      <c r="LE362" s="150"/>
      <c r="LF362" s="150">
        <v>0</v>
      </c>
      <c r="LG362" s="152" t="e">
        <v>#DIV/0!</v>
      </c>
      <c r="LH362" s="16"/>
      <c r="LI362" s="16"/>
      <c r="LJ362" s="16"/>
      <c r="LK362" s="16"/>
      <c r="LL362" s="16"/>
      <c r="LM362" s="16"/>
      <c r="LN362" s="16"/>
      <c r="LO362" s="16"/>
      <c r="LP362" s="16"/>
      <c r="LQ362" s="16"/>
      <c r="LR362" s="16"/>
      <c r="LS362" s="16"/>
      <c r="LT362" s="16"/>
      <c r="LU362" s="16"/>
      <c r="LV362" s="16"/>
      <c r="LW362" s="16"/>
      <c r="LX362" s="16"/>
      <c r="LY362" s="16"/>
      <c r="LZ362" s="16"/>
      <c r="MA362" s="16"/>
      <c r="MB362" s="16"/>
      <c r="MC362" s="16"/>
      <c r="MD362" s="16"/>
      <c r="ME362" s="16"/>
      <c r="MF362" s="16"/>
      <c r="MG362" s="16"/>
      <c r="MH362" s="16"/>
      <c r="MI362" s="16"/>
      <c r="MJ362" s="16"/>
      <c r="MK362" s="16"/>
      <c r="ML362" s="16"/>
    </row>
    <row r="363" spans="1:350" ht="13.9" hidden="1" customHeight="1" outlineLevel="3" x14ac:dyDescent="0.2">
      <c r="A363" s="227"/>
      <c r="B363" s="247"/>
      <c r="C363" s="215"/>
      <c r="D363" s="217"/>
      <c r="E363" s="176"/>
      <c r="F363" s="176"/>
      <c r="G363" s="176"/>
      <c r="H363" s="171"/>
      <c r="I363" s="171"/>
      <c r="J363" s="213"/>
      <c r="K363" s="213"/>
      <c r="L363" s="173"/>
      <c r="M363" s="173"/>
      <c r="N363" s="184"/>
      <c r="O363" s="157"/>
      <c r="P363" s="17" t="s">
        <v>26</v>
      </c>
      <c r="Q363" s="151"/>
      <c r="R363" s="151"/>
      <c r="S363" s="153"/>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151"/>
      <c r="AY363" s="151"/>
      <c r="AZ363" s="153"/>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151"/>
      <c r="CG363" s="151"/>
      <c r="CH363" s="153"/>
      <c r="CI363" s="141"/>
      <c r="CJ363" s="141"/>
      <c r="CK363" s="141"/>
      <c r="CL363" s="141"/>
      <c r="CM363" s="141"/>
      <c r="CN363" s="141"/>
      <c r="CO363" s="141"/>
      <c r="CP363" s="141"/>
      <c r="CQ363" s="141"/>
      <c r="CR363" s="141"/>
      <c r="CS363" s="141"/>
      <c r="CT363" s="141"/>
      <c r="CU363" s="141"/>
      <c r="CV363" s="141"/>
      <c r="CW363" s="141"/>
      <c r="CX363" s="141"/>
      <c r="CY363" s="141"/>
      <c r="CZ363" s="141"/>
      <c r="DA363" s="141"/>
      <c r="DB363" s="141"/>
      <c r="DC363" s="141"/>
      <c r="DD363" s="141"/>
      <c r="DE363" s="141"/>
      <c r="DF363" s="141"/>
      <c r="DG363" s="141"/>
      <c r="DH363" s="141"/>
      <c r="DI363" s="141"/>
      <c r="DJ363" s="141"/>
      <c r="DK363" s="141"/>
      <c r="DL363" s="141"/>
      <c r="DM363" s="141"/>
      <c r="DN363" s="151"/>
      <c r="DO363" s="151"/>
      <c r="DP363" s="153"/>
      <c r="DQ363" s="24"/>
      <c r="DR363" s="24"/>
      <c r="DS363" s="24"/>
      <c r="DT363" s="24"/>
      <c r="DU363" s="24"/>
      <c r="DV363" s="24"/>
      <c r="DW363" s="24"/>
      <c r="DX363" s="24"/>
      <c r="DY363" s="24"/>
      <c r="DZ363" s="24"/>
      <c r="EA363" s="24"/>
      <c r="EB363" s="24"/>
      <c r="EC363" s="24"/>
      <c r="ED363" s="24"/>
      <c r="EE363" s="24"/>
      <c r="EF363" s="24"/>
      <c r="EG363" s="24"/>
      <c r="EH363" s="24"/>
      <c r="EI363" s="24"/>
      <c r="EJ363" s="24"/>
      <c r="EK363" s="24"/>
      <c r="EL363" s="24"/>
      <c r="EM363" s="24"/>
      <c r="EN363" s="24"/>
      <c r="EO363" s="24"/>
      <c r="EP363" s="24"/>
      <c r="EQ363" s="24"/>
      <c r="ER363" s="24"/>
      <c r="ES363" s="151"/>
      <c r="ET363" s="151"/>
      <c r="EU363" s="153"/>
      <c r="EV363" s="24"/>
      <c r="EW363" s="125"/>
      <c r="EX363" s="24"/>
      <c r="EY363" s="24"/>
      <c r="EZ363" s="24"/>
      <c r="FA363" s="24"/>
      <c r="FB363" s="24"/>
      <c r="FC363" s="24"/>
      <c r="FD363" s="24"/>
      <c r="FE363" s="24"/>
      <c r="FF363" s="24"/>
      <c r="FG363" s="24"/>
      <c r="FH363" s="24"/>
      <c r="FI363" s="24"/>
      <c r="FJ363" s="24"/>
      <c r="FK363" s="24"/>
      <c r="FL363" s="24"/>
      <c r="FM363" s="24"/>
      <c r="FN363" s="24"/>
      <c r="FO363" s="24"/>
      <c r="FP363" s="24"/>
      <c r="FQ363" s="24"/>
      <c r="FR363" s="24"/>
      <c r="FS363" s="24"/>
      <c r="FT363" s="24"/>
      <c r="FU363" s="24"/>
      <c r="FV363" s="24"/>
      <c r="FW363" s="24"/>
      <c r="FX363" s="24"/>
      <c r="FY363" s="24"/>
      <c r="FZ363" s="24"/>
      <c r="GA363" s="151"/>
      <c r="GB363" s="151"/>
      <c r="GC363" s="153"/>
      <c r="GD363" s="24"/>
      <c r="GE363" s="24"/>
      <c r="GF363" s="24"/>
      <c r="GG363" s="24"/>
      <c r="GH363" s="24">
        <v>13</v>
      </c>
      <c r="GI363" s="24"/>
      <c r="GJ363" s="24"/>
      <c r="GK363" s="24"/>
      <c r="GL363" s="24"/>
      <c r="GM363" s="24"/>
      <c r="GN363" s="24"/>
      <c r="GO363" s="24"/>
      <c r="GP363" s="24"/>
      <c r="GQ363" s="24"/>
      <c r="GR363" s="24"/>
      <c r="GS363" s="24"/>
      <c r="GT363" s="24"/>
      <c r="GU363" s="24"/>
      <c r="GV363" s="24"/>
      <c r="GW363" s="24"/>
      <c r="GX363" s="24"/>
      <c r="GY363" s="24"/>
      <c r="GZ363" s="24"/>
      <c r="HA363" s="24"/>
      <c r="HB363" s="24"/>
      <c r="HC363" s="24"/>
      <c r="HD363" s="24"/>
      <c r="HE363" s="24"/>
      <c r="HF363" s="24"/>
      <c r="HG363" s="24"/>
      <c r="HH363" s="151"/>
      <c r="HI363" s="151"/>
      <c r="HJ363" s="153"/>
      <c r="HK363" s="24"/>
      <c r="HL363" s="24"/>
      <c r="HM363" s="24"/>
      <c r="HN363" s="24"/>
      <c r="HO363" s="24"/>
      <c r="HP363" s="24"/>
      <c r="HQ363" s="24"/>
      <c r="HR363" s="24"/>
      <c r="HS363" s="24"/>
      <c r="HT363" s="24"/>
      <c r="HU363" s="24"/>
      <c r="HV363" s="24"/>
      <c r="HW363" s="24"/>
      <c r="HX363" s="24"/>
      <c r="HY363" s="24"/>
      <c r="HZ363" s="24"/>
      <c r="IA363" s="24"/>
      <c r="IB363" s="24"/>
      <c r="IC363" s="24"/>
      <c r="ID363" s="24"/>
      <c r="IE363" s="24"/>
      <c r="IF363" s="24"/>
      <c r="IG363" s="24"/>
      <c r="IH363" s="24"/>
      <c r="II363" s="24"/>
      <c r="IJ363" s="24"/>
      <c r="IK363" s="24"/>
      <c r="IL363" s="24"/>
      <c r="IM363" s="24"/>
      <c r="IN363" s="24"/>
      <c r="IO363" s="24"/>
      <c r="IP363" s="151"/>
      <c r="IQ363" s="151"/>
      <c r="IR363" s="153"/>
      <c r="IS363" s="24"/>
      <c r="IT363" s="24"/>
      <c r="IU363" s="24"/>
      <c r="IV363" s="24"/>
      <c r="IW363" s="24"/>
      <c r="IX363" s="24"/>
      <c r="IY363" s="24"/>
      <c r="IZ363" s="24"/>
      <c r="JA363" s="24"/>
      <c r="JB363" s="24"/>
      <c r="JC363" s="24"/>
      <c r="JD363" s="24"/>
      <c r="JE363" s="24"/>
      <c r="JF363" s="24"/>
      <c r="JG363" s="24"/>
      <c r="JH363" s="24"/>
      <c r="JI363" s="24"/>
      <c r="JJ363" s="24"/>
      <c r="JK363" s="24"/>
      <c r="JL363" s="24"/>
      <c r="JM363" s="24"/>
      <c r="JN363" s="24"/>
      <c r="JO363" s="24"/>
      <c r="JP363" s="24"/>
      <c r="JQ363" s="24"/>
      <c r="JR363" s="24"/>
      <c r="JS363" s="24"/>
      <c r="JT363" s="24"/>
      <c r="JU363" s="25"/>
      <c r="JV363" s="24"/>
      <c r="JW363" s="151"/>
      <c r="JX363" s="151"/>
      <c r="JY363" s="153"/>
      <c r="JZ363" s="24"/>
      <c r="KA363" s="24"/>
      <c r="KB363" s="24"/>
      <c r="KC363" s="24"/>
      <c r="KD363" s="24"/>
      <c r="KE363" s="24"/>
      <c r="KF363" s="24"/>
      <c r="KG363" s="24"/>
      <c r="KH363" s="24"/>
      <c r="KI363" s="24"/>
      <c r="KJ363" s="24"/>
      <c r="KK363" s="24"/>
      <c r="KL363" s="24"/>
      <c r="KM363" s="24"/>
      <c r="KN363" s="24"/>
      <c r="KO363" s="24"/>
      <c r="KP363" s="24"/>
      <c r="KQ363" s="24"/>
      <c r="KR363" s="24"/>
      <c r="KS363" s="24"/>
      <c r="KT363" s="24"/>
      <c r="KU363" s="24"/>
      <c r="KV363" s="24"/>
      <c r="KW363" s="24"/>
      <c r="KX363" s="24"/>
      <c r="KY363" s="24"/>
      <c r="KZ363" s="24"/>
      <c r="LA363" s="24"/>
      <c r="LB363" s="24"/>
      <c r="LC363" s="24"/>
      <c r="LD363" s="24"/>
      <c r="LE363" s="151"/>
      <c r="LF363" s="151"/>
      <c r="LG363" s="153"/>
      <c r="LH363" s="24"/>
      <c r="LI363" s="24"/>
      <c r="LJ363" s="24"/>
      <c r="LK363" s="24"/>
      <c r="LL363" s="24"/>
      <c r="LM363" s="24"/>
      <c r="LN363" s="24"/>
      <c r="LO363" s="24"/>
      <c r="LP363" s="24"/>
      <c r="LQ363" s="24"/>
      <c r="LR363" s="24"/>
      <c r="LS363" s="24"/>
      <c r="LT363" s="24"/>
      <c r="LU363" s="24"/>
      <c r="LV363" s="24"/>
      <c r="LW363" s="24"/>
      <c r="LX363" s="24"/>
      <c r="LY363" s="24"/>
      <c r="LZ363" s="24"/>
      <c r="MA363" s="24"/>
      <c r="MB363" s="24"/>
      <c r="MC363" s="24"/>
      <c r="MD363" s="24"/>
      <c r="ME363" s="24"/>
      <c r="MF363" s="24"/>
      <c r="MG363" s="24"/>
      <c r="MH363" s="24"/>
      <c r="MI363" s="24"/>
      <c r="MJ363" s="24"/>
      <c r="MK363" s="24"/>
      <c r="ML363" s="24"/>
    </row>
    <row r="364" spans="1:350" ht="13.9" hidden="1" customHeight="1" outlineLevel="3" x14ac:dyDescent="0.2">
      <c r="A364" s="226" t="s">
        <v>246</v>
      </c>
      <c r="B364" s="246" t="s">
        <v>1121</v>
      </c>
      <c r="C364" s="214" t="s">
        <v>59</v>
      </c>
      <c r="D364" s="216">
        <v>16</v>
      </c>
      <c r="E364" s="175"/>
      <c r="F364" s="175">
        <f>D364-E364</f>
        <v>16</v>
      </c>
      <c r="G364" s="175" t="s">
        <v>844</v>
      </c>
      <c r="H364" s="170" t="s">
        <v>1020</v>
      </c>
      <c r="I364" s="170" t="s">
        <v>838</v>
      </c>
      <c r="J364" s="212">
        <f ca="1">E364+Q364+AX364+CF364+DN364+ES364+GA364+HH364+IP364+JW364+LE364</f>
        <v>16</v>
      </c>
      <c r="K364" s="212">
        <f>E364+R364+AY364+CG364+DO364+ET364+GB364+HI364+IQ364+JX364+LF364</f>
        <v>16</v>
      </c>
      <c r="L364" s="172">
        <f ca="1">K364/J364</f>
        <v>1</v>
      </c>
      <c r="M364" s="172">
        <f>K364/D364</f>
        <v>1</v>
      </c>
      <c r="N364" s="183">
        <f ca="1">SUMIF($EV$8:$FZ$9,$O$5,$EV365:$FZ365)-SUMIF($EV$8:$FZ$9,$Q$5,$EV365:$FZ365)</f>
        <v>0</v>
      </c>
      <c r="O364" s="156"/>
      <c r="P364" s="16" t="s">
        <v>25</v>
      </c>
      <c r="Q364" s="150">
        <v>0</v>
      </c>
      <c r="R364" s="150">
        <v>0</v>
      </c>
      <c r="S364" s="152" t="e">
        <v>#DIV/0!</v>
      </c>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50">
        <f t="shared" ca="1" si="912"/>
        <v>0</v>
      </c>
      <c r="AY364" s="150">
        <f>SUM(BA365:CE365)</f>
        <v>0</v>
      </c>
      <c r="AZ364" s="152" t="e">
        <f ca="1">AY364/AX364</f>
        <v>#DIV/0!</v>
      </c>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50">
        <f t="shared" ref="CF364" si="950">SUM(CI364:DM364)</f>
        <v>0</v>
      </c>
      <c r="CG364" s="150">
        <f>SUM(CI365:DM365)</f>
        <v>0</v>
      </c>
      <c r="CH364" s="152" t="e">
        <f>CG364/CF364</f>
        <v>#DIV/0!</v>
      </c>
      <c r="CI364" s="129"/>
      <c r="CJ364" s="129"/>
      <c r="CK364" s="129"/>
      <c r="CL364" s="129"/>
      <c r="CM364" s="129"/>
      <c r="CN364" s="129"/>
      <c r="CO364" s="129"/>
      <c r="CP364" s="129"/>
      <c r="CQ364" s="129"/>
      <c r="CR364" s="129"/>
      <c r="CS364" s="129"/>
      <c r="CT364" s="129"/>
      <c r="CU364" s="129"/>
      <c r="CV364" s="129"/>
      <c r="CW364" s="129"/>
      <c r="CX364" s="129"/>
      <c r="CY364" s="129"/>
      <c r="CZ364" s="129"/>
      <c r="DA364" s="129"/>
      <c r="DB364" s="129"/>
      <c r="DC364" s="129"/>
      <c r="DD364" s="129"/>
      <c r="DE364" s="129"/>
      <c r="DF364" s="129"/>
      <c r="DG364" s="129"/>
      <c r="DH364" s="129"/>
      <c r="DI364" s="129"/>
      <c r="DJ364" s="129"/>
      <c r="DK364" s="129"/>
      <c r="DL364" s="129"/>
      <c r="DM364" s="129"/>
      <c r="DN364" s="150">
        <f t="shared" ref="DN364" si="951">SUM(DQ364:ER364)</f>
        <v>0</v>
      </c>
      <c r="DO364" s="150">
        <f>SUM(DQ365:ER365)</f>
        <v>0</v>
      </c>
      <c r="DP364" s="152" t="e">
        <f t="shared" si="921"/>
        <v>#DIV/0!</v>
      </c>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50">
        <f t="shared" ca="1" si="915"/>
        <v>16</v>
      </c>
      <c r="ET364" s="150">
        <f t="shared" si="792"/>
        <v>0</v>
      </c>
      <c r="EU364" s="152">
        <f t="shared" ca="1" si="793"/>
        <v>0</v>
      </c>
      <c r="EV364" s="16"/>
      <c r="EW364" s="67"/>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v>6</v>
      </c>
      <c r="FX364" s="16">
        <v>6</v>
      </c>
      <c r="FY364" s="16">
        <v>4</v>
      </c>
      <c r="FZ364" s="16"/>
      <c r="GA364" s="150">
        <f t="shared" ref="GA364" ca="1" si="952">SUMIF($GD$8:$HG$9,$O$5,GD364:HG364)</f>
        <v>0</v>
      </c>
      <c r="GB364" s="150">
        <f t="shared" ref="GB364" si="953">SUM(GD365:HG365)</f>
        <v>16</v>
      </c>
      <c r="GC364" s="152" t="e">
        <f t="shared" ref="GC364" ca="1" si="954">GB364/GA364</f>
        <v>#DIV/0!</v>
      </c>
      <c r="GD364" s="16"/>
      <c r="GE364" s="16"/>
      <c r="GF364" s="16"/>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c r="HF364" s="16"/>
      <c r="HG364" s="16"/>
      <c r="HH364" s="150"/>
      <c r="HI364" s="150">
        <v>0</v>
      </c>
      <c r="HJ364" s="152" t="e">
        <v>#DIV/0!</v>
      </c>
      <c r="HK364" s="16"/>
      <c r="HL364" s="16"/>
      <c r="HM364" s="16"/>
      <c r="HN364" s="16"/>
      <c r="HO364" s="16"/>
      <c r="HP364" s="16"/>
      <c r="HQ364" s="16"/>
      <c r="HR364" s="16"/>
      <c r="HS364" s="16"/>
      <c r="HT364" s="16"/>
      <c r="HU364" s="16"/>
      <c r="HV364" s="16"/>
      <c r="HW364" s="16"/>
      <c r="HX364" s="16"/>
      <c r="HY364" s="16"/>
      <c r="HZ364" s="16"/>
      <c r="IA364" s="16"/>
      <c r="IB364" s="16"/>
      <c r="IC364" s="16"/>
      <c r="ID364" s="16"/>
      <c r="IE364" s="16"/>
      <c r="IF364" s="16"/>
      <c r="IG364" s="16"/>
      <c r="IH364" s="16"/>
      <c r="II364" s="16"/>
      <c r="IJ364" s="16"/>
      <c r="IK364" s="16"/>
      <c r="IL364" s="16"/>
      <c r="IM364" s="16"/>
      <c r="IN364" s="16"/>
      <c r="IO364" s="16"/>
      <c r="IP364" s="150"/>
      <c r="IQ364" s="150">
        <v>0</v>
      </c>
      <c r="IR364" s="152" t="e">
        <v>#DIV/0!</v>
      </c>
      <c r="IS364" s="16"/>
      <c r="IT364" s="16"/>
      <c r="IU364" s="16"/>
      <c r="IV364" s="16"/>
      <c r="IW364" s="16"/>
      <c r="IX364" s="16"/>
      <c r="IY364" s="16"/>
      <c r="IZ364" s="16"/>
      <c r="JA364" s="16"/>
      <c r="JB364" s="16"/>
      <c r="JC364" s="16"/>
      <c r="JD364" s="16"/>
      <c r="JE364" s="16"/>
      <c r="JF364" s="16"/>
      <c r="JG364" s="16"/>
      <c r="JH364" s="16"/>
      <c r="JI364" s="16"/>
      <c r="JJ364" s="16"/>
      <c r="JK364" s="16"/>
      <c r="JL364" s="16"/>
      <c r="JM364" s="16"/>
      <c r="JN364" s="16"/>
      <c r="JO364" s="16"/>
      <c r="JP364" s="16"/>
      <c r="JQ364" s="16"/>
      <c r="JR364" s="16"/>
      <c r="JS364" s="16"/>
      <c r="JT364" s="16"/>
      <c r="JU364" s="23"/>
      <c r="JV364" s="16"/>
      <c r="JW364" s="150"/>
      <c r="JX364" s="150">
        <v>0</v>
      </c>
      <c r="JY364" s="152" t="e">
        <v>#DIV/0!</v>
      </c>
      <c r="JZ364" s="16"/>
      <c r="KA364" s="16"/>
      <c r="KB364" s="16"/>
      <c r="KC364" s="16"/>
      <c r="KD364" s="16"/>
      <c r="KE364" s="16"/>
      <c r="KF364" s="16"/>
      <c r="KG364" s="16"/>
      <c r="KH364" s="16"/>
      <c r="KI364" s="16"/>
      <c r="KJ364" s="16"/>
      <c r="KK364" s="16"/>
      <c r="KL364" s="16"/>
      <c r="KM364" s="16"/>
      <c r="KN364" s="16"/>
      <c r="KO364" s="16"/>
      <c r="KP364" s="16"/>
      <c r="KQ364" s="16"/>
      <c r="KR364" s="16"/>
      <c r="KS364" s="16"/>
      <c r="KT364" s="16"/>
      <c r="KU364" s="16"/>
      <c r="KV364" s="16"/>
      <c r="KW364" s="16"/>
      <c r="KX364" s="16"/>
      <c r="KY364" s="16"/>
      <c r="KZ364" s="16"/>
      <c r="LA364" s="16"/>
      <c r="LB364" s="16"/>
      <c r="LC364" s="16"/>
      <c r="LD364" s="16"/>
      <c r="LE364" s="150"/>
      <c r="LF364" s="150">
        <v>0</v>
      </c>
      <c r="LG364" s="152" t="e">
        <v>#DIV/0!</v>
      </c>
      <c r="LH364" s="16"/>
      <c r="LI364" s="16"/>
      <c r="LJ364" s="16"/>
      <c r="LK364" s="16"/>
      <c r="LL364" s="16"/>
      <c r="LM364" s="16"/>
      <c r="LN364" s="16"/>
      <c r="LO364" s="16"/>
      <c r="LP364" s="16"/>
      <c r="LQ364" s="16"/>
      <c r="LR364" s="16"/>
      <c r="LS364" s="16"/>
      <c r="LT364" s="16"/>
      <c r="LU364" s="16"/>
      <c r="LV364" s="16"/>
      <c r="LW364" s="16"/>
      <c r="LX364" s="16"/>
      <c r="LY364" s="16"/>
      <c r="LZ364" s="16"/>
      <c r="MA364" s="16"/>
      <c r="MB364" s="16"/>
      <c r="MC364" s="16"/>
      <c r="MD364" s="16"/>
      <c r="ME364" s="16"/>
      <c r="MF364" s="16"/>
      <c r="MG364" s="16"/>
      <c r="MH364" s="16"/>
      <c r="MI364" s="16"/>
      <c r="MJ364" s="16"/>
      <c r="MK364" s="16"/>
      <c r="ML364" s="16"/>
    </row>
    <row r="365" spans="1:350" ht="13.9" hidden="1" customHeight="1" outlineLevel="3" x14ac:dyDescent="0.2">
      <c r="A365" s="227"/>
      <c r="B365" s="247"/>
      <c r="C365" s="215"/>
      <c r="D365" s="217"/>
      <c r="E365" s="176"/>
      <c r="F365" s="176"/>
      <c r="G365" s="176"/>
      <c r="H365" s="171"/>
      <c r="I365" s="171"/>
      <c r="J365" s="213"/>
      <c r="K365" s="213"/>
      <c r="L365" s="173"/>
      <c r="M365" s="173"/>
      <c r="N365" s="184"/>
      <c r="O365" s="157"/>
      <c r="P365" s="17" t="s">
        <v>26</v>
      </c>
      <c r="Q365" s="151"/>
      <c r="R365" s="151"/>
      <c r="S365" s="153"/>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151"/>
      <c r="AY365" s="151"/>
      <c r="AZ365" s="153"/>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c r="CF365" s="151"/>
      <c r="CG365" s="151"/>
      <c r="CH365" s="153"/>
      <c r="CI365" s="141"/>
      <c r="CJ365" s="141"/>
      <c r="CK365" s="141"/>
      <c r="CL365" s="141"/>
      <c r="CM365" s="141"/>
      <c r="CN365" s="141"/>
      <c r="CO365" s="141"/>
      <c r="CP365" s="141"/>
      <c r="CQ365" s="141"/>
      <c r="CR365" s="141"/>
      <c r="CS365" s="141"/>
      <c r="CT365" s="141"/>
      <c r="CU365" s="141"/>
      <c r="CV365" s="141"/>
      <c r="CW365" s="141"/>
      <c r="CX365" s="141"/>
      <c r="CY365" s="141"/>
      <c r="CZ365" s="141"/>
      <c r="DA365" s="141"/>
      <c r="DB365" s="141"/>
      <c r="DC365" s="141"/>
      <c r="DD365" s="141"/>
      <c r="DE365" s="141"/>
      <c r="DF365" s="141"/>
      <c r="DG365" s="141"/>
      <c r="DH365" s="141"/>
      <c r="DI365" s="141"/>
      <c r="DJ365" s="141"/>
      <c r="DK365" s="141"/>
      <c r="DL365" s="141"/>
      <c r="DM365" s="141"/>
      <c r="DN365" s="151"/>
      <c r="DO365" s="151"/>
      <c r="DP365" s="153"/>
      <c r="DQ365" s="24"/>
      <c r="DR365" s="24"/>
      <c r="DS365" s="24"/>
      <c r="DT365" s="24"/>
      <c r="DU365" s="24"/>
      <c r="DV365" s="24"/>
      <c r="DW365" s="24"/>
      <c r="DX365" s="24"/>
      <c r="DY365" s="24"/>
      <c r="DZ365" s="24"/>
      <c r="EA365" s="24"/>
      <c r="EB365" s="24"/>
      <c r="EC365" s="24"/>
      <c r="ED365" s="24"/>
      <c r="EE365" s="24"/>
      <c r="EF365" s="24"/>
      <c r="EG365" s="24"/>
      <c r="EH365" s="24"/>
      <c r="EI365" s="24"/>
      <c r="EJ365" s="24"/>
      <c r="EK365" s="24"/>
      <c r="EL365" s="24"/>
      <c r="EM365" s="24"/>
      <c r="EN365" s="24"/>
      <c r="EO365" s="24"/>
      <c r="EP365" s="24"/>
      <c r="EQ365" s="24"/>
      <c r="ER365" s="24"/>
      <c r="ES365" s="151"/>
      <c r="ET365" s="151"/>
      <c r="EU365" s="153"/>
      <c r="EV365" s="24"/>
      <c r="EW365" s="125"/>
      <c r="EX365" s="24"/>
      <c r="EY365" s="24"/>
      <c r="EZ365" s="24"/>
      <c r="FA365" s="24"/>
      <c r="FB365" s="24"/>
      <c r="FC365" s="24"/>
      <c r="FD365" s="24"/>
      <c r="FE365" s="24"/>
      <c r="FF365" s="24"/>
      <c r="FG365" s="24"/>
      <c r="FH365" s="24"/>
      <c r="FI365" s="24"/>
      <c r="FJ365" s="24"/>
      <c r="FK365" s="24"/>
      <c r="FL365" s="24"/>
      <c r="FM365" s="24"/>
      <c r="FN365" s="24"/>
      <c r="FO365" s="24"/>
      <c r="FP365" s="24"/>
      <c r="FQ365" s="24"/>
      <c r="FR365" s="24"/>
      <c r="FS365" s="24"/>
      <c r="FT365" s="24"/>
      <c r="FU365" s="24"/>
      <c r="FV365" s="24"/>
      <c r="FW365" s="24"/>
      <c r="FX365" s="24"/>
      <c r="FY365" s="24"/>
      <c r="FZ365" s="24"/>
      <c r="GA365" s="151"/>
      <c r="GB365" s="151"/>
      <c r="GC365" s="153"/>
      <c r="GD365" s="24"/>
      <c r="GE365" s="24"/>
      <c r="GF365" s="24"/>
      <c r="GG365" s="24"/>
      <c r="GH365" s="24">
        <v>16</v>
      </c>
      <c r="GI365" s="24"/>
      <c r="GJ365" s="24"/>
      <c r="GK365" s="24"/>
      <c r="GL365" s="24"/>
      <c r="GM365" s="24"/>
      <c r="GN365" s="24"/>
      <c r="GO365" s="24"/>
      <c r="GP365" s="24"/>
      <c r="GQ365" s="24"/>
      <c r="GR365" s="24"/>
      <c r="GS365" s="24"/>
      <c r="GT365" s="24"/>
      <c r="GU365" s="24"/>
      <c r="GV365" s="24"/>
      <c r="GW365" s="24"/>
      <c r="GX365" s="24"/>
      <c r="GY365" s="24"/>
      <c r="GZ365" s="24"/>
      <c r="HA365" s="24"/>
      <c r="HB365" s="24"/>
      <c r="HC365" s="24"/>
      <c r="HD365" s="24"/>
      <c r="HE365" s="24"/>
      <c r="HF365" s="24"/>
      <c r="HG365" s="24"/>
      <c r="HH365" s="151"/>
      <c r="HI365" s="151"/>
      <c r="HJ365" s="153"/>
      <c r="HK365" s="24"/>
      <c r="HL365" s="24"/>
      <c r="HM365" s="24"/>
      <c r="HN365" s="24"/>
      <c r="HO365" s="24"/>
      <c r="HP365" s="24"/>
      <c r="HQ365" s="24"/>
      <c r="HR365" s="24"/>
      <c r="HS365" s="24"/>
      <c r="HT365" s="24"/>
      <c r="HU365" s="24"/>
      <c r="HV365" s="24"/>
      <c r="HW365" s="24"/>
      <c r="HX365" s="24"/>
      <c r="HY365" s="24"/>
      <c r="HZ365" s="24"/>
      <c r="IA365" s="24"/>
      <c r="IB365" s="24"/>
      <c r="IC365" s="24"/>
      <c r="ID365" s="24"/>
      <c r="IE365" s="24"/>
      <c r="IF365" s="24"/>
      <c r="IG365" s="24"/>
      <c r="IH365" s="24"/>
      <c r="II365" s="24"/>
      <c r="IJ365" s="24"/>
      <c r="IK365" s="24"/>
      <c r="IL365" s="24"/>
      <c r="IM365" s="24"/>
      <c r="IN365" s="24"/>
      <c r="IO365" s="24"/>
      <c r="IP365" s="151"/>
      <c r="IQ365" s="151"/>
      <c r="IR365" s="153"/>
      <c r="IS365" s="24"/>
      <c r="IT365" s="24"/>
      <c r="IU365" s="24"/>
      <c r="IV365" s="24"/>
      <c r="IW365" s="24"/>
      <c r="IX365" s="24"/>
      <c r="IY365" s="24"/>
      <c r="IZ365" s="24"/>
      <c r="JA365" s="24"/>
      <c r="JB365" s="24"/>
      <c r="JC365" s="24"/>
      <c r="JD365" s="24"/>
      <c r="JE365" s="24"/>
      <c r="JF365" s="24"/>
      <c r="JG365" s="24"/>
      <c r="JH365" s="24"/>
      <c r="JI365" s="24"/>
      <c r="JJ365" s="24"/>
      <c r="JK365" s="24"/>
      <c r="JL365" s="24"/>
      <c r="JM365" s="24"/>
      <c r="JN365" s="24"/>
      <c r="JO365" s="24"/>
      <c r="JP365" s="24"/>
      <c r="JQ365" s="24"/>
      <c r="JR365" s="24"/>
      <c r="JS365" s="24"/>
      <c r="JT365" s="24"/>
      <c r="JU365" s="25"/>
      <c r="JV365" s="24"/>
      <c r="JW365" s="151"/>
      <c r="JX365" s="151"/>
      <c r="JY365" s="153"/>
      <c r="JZ365" s="24"/>
      <c r="KA365" s="24"/>
      <c r="KB365" s="24"/>
      <c r="KC365" s="24"/>
      <c r="KD365" s="24"/>
      <c r="KE365" s="24"/>
      <c r="KF365" s="24"/>
      <c r="KG365" s="24"/>
      <c r="KH365" s="24"/>
      <c r="KI365" s="24"/>
      <c r="KJ365" s="24"/>
      <c r="KK365" s="24"/>
      <c r="KL365" s="24"/>
      <c r="KM365" s="24"/>
      <c r="KN365" s="24"/>
      <c r="KO365" s="24"/>
      <c r="KP365" s="24"/>
      <c r="KQ365" s="24"/>
      <c r="KR365" s="24"/>
      <c r="KS365" s="24"/>
      <c r="KT365" s="24"/>
      <c r="KU365" s="24"/>
      <c r="KV365" s="24"/>
      <c r="KW365" s="24"/>
      <c r="KX365" s="24"/>
      <c r="KY365" s="24"/>
      <c r="KZ365" s="24"/>
      <c r="LA365" s="24"/>
      <c r="LB365" s="24"/>
      <c r="LC365" s="24"/>
      <c r="LD365" s="24"/>
      <c r="LE365" s="151"/>
      <c r="LF365" s="151"/>
      <c r="LG365" s="153"/>
      <c r="LH365" s="24"/>
      <c r="LI365" s="24"/>
      <c r="LJ365" s="24"/>
      <c r="LK365" s="24"/>
      <c r="LL365" s="24"/>
      <c r="LM365" s="24"/>
      <c r="LN365" s="24"/>
      <c r="LO365" s="24"/>
      <c r="LP365" s="24"/>
      <c r="LQ365" s="24"/>
      <c r="LR365" s="24"/>
      <c r="LS365" s="24"/>
      <c r="LT365" s="24"/>
      <c r="LU365" s="24"/>
      <c r="LV365" s="24"/>
      <c r="LW365" s="24"/>
      <c r="LX365" s="24"/>
      <c r="LY365" s="24"/>
      <c r="LZ365" s="24"/>
      <c r="MA365" s="24"/>
      <c r="MB365" s="24"/>
      <c r="MC365" s="24"/>
      <c r="MD365" s="24"/>
      <c r="ME365" s="24"/>
      <c r="MF365" s="24"/>
      <c r="MG365" s="24"/>
      <c r="MH365" s="24"/>
      <c r="MI365" s="24"/>
      <c r="MJ365" s="24"/>
      <c r="MK365" s="24"/>
      <c r="ML365" s="24"/>
    </row>
    <row r="366" spans="1:350" ht="13.9" hidden="1" customHeight="1" outlineLevel="3" x14ac:dyDescent="0.2">
      <c r="A366" s="226" t="s">
        <v>247</v>
      </c>
      <c r="B366" s="246" t="s">
        <v>1122</v>
      </c>
      <c r="C366" s="214" t="s">
        <v>37</v>
      </c>
      <c r="D366" s="216">
        <v>143</v>
      </c>
      <c r="E366" s="175"/>
      <c r="F366" s="175">
        <f>D366-E366</f>
        <v>143</v>
      </c>
      <c r="G366" s="175" t="s">
        <v>846</v>
      </c>
      <c r="H366" s="170" t="s">
        <v>970</v>
      </c>
      <c r="I366" s="170" t="s">
        <v>971</v>
      </c>
      <c r="J366" s="212">
        <f ca="1">E366+Q366+AX366+CF366+DN366+ES366+GA366+HH366+IP366+JW366+LE366</f>
        <v>143</v>
      </c>
      <c r="K366" s="212">
        <f>E366+R366+AY366+CG366+DO366+ET366+GB366+HI366+IQ366+JX366+LF366</f>
        <v>0</v>
      </c>
      <c r="L366" s="172">
        <f ca="1">K366/J366</f>
        <v>0</v>
      </c>
      <c r="M366" s="172">
        <f>K366/D366</f>
        <v>0</v>
      </c>
      <c r="N366" s="183">
        <f ca="1">SUMIF($EV$8:$FZ$9,$O$5,$EV367:$FZ367)-SUMIF($EV$8:$FZ$9,$Q$5,$EV367:$FZ367)</f>
        <v>0</v>
      </c>
      <c r="O366" s="156"/>
      <c r="P366" s="16" t="s">
        <v>25</v>
      </c>
      <c r="Q366" s="150">
        <v>0</v>
      </c>
      <c r="R366" s="150">
        <v>0</v>
      </c>
      <c r="S366" s="152" t="e">
        <v>#DIV/0!</v>
      </c>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50">
        <f t="shared" ca="1" si="912"/>
        <v>0</v>
      </c>
      <c r="AY366" s="150">
        <f>SUM(BA367:CE367)</f>
        <v>0</v>
      </c>
      <c r="AZ366" s="152" t="e">
        <f ca="1">AY366/AX366</f>
        <v>#DIV/0!</v>
      </c>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50">
        <f t="shared" ref="CF366" si="955">SUM(CI366:DM366)</f>
        <v>0</v>
      </c>
      <c r="CG366" s="150">
        <f>SUM(CI367:DM367)</f>
        <v>0</v>
      </c>
      <c r="CH366" s="152" t="e">
        <f>CG366/CF366</f>
        <v>#DIV/0!</v>
      </c>
      <c r="CI366" s="129"/>
      <c r="CJ366" s="129"/>
      <c r="CK366" s="129"/>
      <c r="CL366" s="129"/>
      <c r="CM366" s="129"/>
      <c r="CN366" s="129"/>
      <c r="CO366" s="129"/>
      <c r="CP366" s="129"/>
      <c r="CQ366" s="129"/>
      <c r="CR366" s="129"/>
      <c r="CS366" s="129"/>
      <c r="CT366" s="129"/>
      <c r="CU366" s="129"/>
      <c r="CV366" s="129"/>
      <c r="CW366" s="129"/>
      <c r="CX366" s="129"/>
      <c r="CY366" s="129"/>
      <c r="CZ366" s="129"/>
      <c r="DA366" s="129"/>
      <c r="DB366" s="129"/>
      <c r="DC366" s="129"/>
      <c r="DD366" s="129"/>
      <c r="DE366" s="129"/>
      <c r="DF366" s="129"/>
      <c r="DG366" s="129"/>
      <c r="DH366" s="129"/>
      <c r="DI366" s="129"/>
      <c r="DJ366" s="129"/>
      <c r="DK366" s="129"/>
      <c r="DL366" s="129"/>
      <c r="DM366" s="129"/>
      <c r="DN366" s="150">
        <f t="shared" ref="DN366" si="956">SUM(DQ366:ER366)</f>
        <v>0</v>
      </c>
      <c r="DO366" s="150">
        <f>SUM(DQ367:ER367)</f>
        <v>0</v>
      </c>
      <c r="DP366" s="152" t="e">
        <f t="shared" si="921"/>
        <v>#DIV/0!</v>
      </c>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50">
        <f t="shared" ca="1" si="915"/>
        <v>0</v>
      </c>
      <c r="ET366" s="150">
        <f t="shared" ref="ET366:ET426" si="957">SUM(EV367:FZ367)</f>
        <v>0</v>
      </c>
      <c r="EU366" s="152" t="e">
        <f t="shared" ref="EU366:EU428" ca="1" si="958">ET366/ES366</f>
        <v>#DIV/0!</v>
      </c>
      <c r="EV366" s="16"/>
      <c r="EW366" s="67"/>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50">
        <f t="shared" ref="GA366" ca="1" si="959">SUMIF($GD$8:$HG$9,$O$5,GD366:HG366)</f>
        <v>143</v>
      </c>
      <c r="GB366" s="150">
        <f t="shared" ref="GB366" si="960">SUM(GD367:HG367)</f>
        <v>0</v>
      </c>
      <c r="GC366" s="152">
        <f t="shared" ref="GC366" ca="1" si="961">GB366/GA366</f>
        <v>0</v>
      </c>
      <c r="GD366" s="16"/>
      <c r="GE366" s="16"/>
      <c r="GF366" s="16"/>
      <c r="GG366" s="16"/>
      <c r="GH366" s="16">
        <v>24</v>
      </c>
      <c r="GI366" s="16">
        <v>24</v>
      </c>
      <c r="GJ366" s="16">
        <v>24</v>
      </c>
      <c r="GK366" s="16">
        <v>24</v>
      </c>
      <c r="GL366" s="16">
        <v>24</v>
      </c>
      <c r="GM366" s="16">
        <v>23</v>
      </c>
      <c r="GN366" s="16"/>
      <c r="GO366" s="16"/>
      <c r="GP366" s="16"/>
      <c r="GQ366" s="16"/>
      <c r="GR366" s="16"/>
      <c r="GS366" s="16"/>
      <c r="GT366" s="16"/>
      <c r="GU366" s="16"/>
      <c r="GV366" s="16"/>
      <c r="GW366" s="16"/>
      <c r="GX366" s="16"/>
      <c r="GY366" s="16"/>
      <c r="GZ366" s="16"/>
      <c r="HA366" s="16"/>
      <c r="HB366" s="16"/>
      <c r="HC366" s="16"/>
      <c r="HD366" s="16"/>
      <c r="HE366" s="16"/>
      <c r="HF366" s="16"/>
      <c r="HG366" s="16"/>
      <c r="HH366" s="150"/>
      <c r="HI366" s="150">
        <v>0</v>
      </c>
      <c r="HJ366" s="152" t="e">
        <v>#DIV/0!</v>
      </c>
      <c r="HK366" s="16"/>
      <c r="HL366" s="16"/>
      <c r="HM366" s="16"/>
      <c r="HN366" s="16"/>
      <c r="HO366" s="16"/>
      <c r="HP366" s="16"/>
      <c r="HQ366" s="16"/>
      <c r="HR366" s="16"/>
      <c r="HS366" s="16"/>
      <c r="HT366" s="16"/>
      <c r="HU366" s="16"/>
      <c r="HV366" s="16"/>
      <c r="HW366" s="16"/>
      <c r="HX366" s="16"/>
      <c r="HY366" s="16"/>
      <c r="HZ366" s="16"/>
      <c r="IA366" s="16"/>
      <c r="IB366" s="16"/>
      <c r="IC366" s="16"/>
      <c r="ID366" s="16"/>
      <c r="IE366" s="16"/>
      <c r="IF366" s="16"/>
      <c r="IG366" s="16"/>
      <c r="IH366" s="16"/>
      <c r="II366" s="16"/>
      <c r="IJ366" s="16"/>
      <c r="IK366" s="16"/>
      <c r="IL366" s="16"/>
      <c r="IM366" s="16"/>
      <c r="IN366" s="16"/>
      <c r="IO366" s="16"/>
      <c r="IP366" s="150"/>
      <c r="IQ366" s="150">
        <v>0</v>
      </c>
      <c r="IR366" s="152" t="e">
        <v>#DIV/0!</v>
      </c>
      <c r="IS366" s="16"/>
      <c r="IT366" s="16"/>
      <c r="IU366" s="16"/>
      <c r="IV366" s="16"/>
      <c r="IW366" s="16"/>
      <c r="IX366" s="16"/>
      <c r="IY366" s="16"/>
      <c r="IZ366" s="16"/>
      <c r="JA366" s="16"/>
      <c r="JB366" s="16"/>
      <c r="JC366" s="16"/>
      <c r="JD366" s="16"/>
      <c r="JE366" s="16"/>
      <c r="JF366" s="16"/>
      <c r="JG366" s="16"/>
      <c r="JH366" s="16"/>
      <c r="JI366" s="16"/>
      <c r="JJ366" s="16"/>
      <c r="JK366" s="16"/>
      <c r="JL366" s="16"/>
      <c r="JM366" s="16"/>
      <c r="JN366" s="16"/>
      <c r="JO366" s="16"/>
      <c r="JP366" s="16"/>
      <c r="JQ366" s="16"/>
      <c r="JR366" s="16"/>
      <c r="JS366" s="16"/>
      <c r="JT366" s="16"/>
      <c r="JU366" s="23"/>
      <c r="JV366" s="16"/>
      <c r="JW366" s="150"/>
      <c r="JX366" s="150">
        <v>0</v>
      </c>
      <c r="JY366" s="152" t="e">
        <v>#DIV/0!</v>
      </c>
      <c r="JZ366" s="16"/>
      <c r="KA366" s="16"/>
      <c r="KB366" s="16"/>
      <c r="KC366" s="16"/>
      <c r="KD366" s="16"/>
      <c r="KE366" s="16"/>
      <c r="KF366" s="16"/>
      <c r="KG366" s="16"/>
      <c r="KH366" s="16"/>
      <c r="KI366" s="16"/>
      <c r="KJ366" s="16"/>
      <c r="KK366" s="16"/>
      <c r="KL366" s="16"/>
      <c r="KM366" s="16"/>
      <c r="KN366" s="16"/>
      <c r="KO366" s="16"/>
      <c r="KP366" s="16"/>
      <c r="KQ366" s="16"/>
      <c r="KR366" s="16"/>
      <c r="KS366" s="16"/>
      <c r="KT366" s="16"/>
      <c r="KU366" s="16"/>
      <c r="KV366" s="16"/>
      <c r="KW366" s="16"/>
      <c r="KX366" s="16"/>
      <c r="KY366" s="16"/>
      <c r="KZ366" s="16"/>
      <c r="LA366" s="16"/>
      <c r="LB366" s="16"/>
      <c r="LC366" s="16"/>
      <c r="LD366" s="16"/>
      <c r="LE366" s="150"/>
      <c r="LF366" s="150">
        <v>0</v>
      </c>
      <c r="LG366" s="152" t="e">
        <v>#DIV/0!</v>
      </c>
      <c r="LH366" s="16"/>
      <c r="LI366" s="16"/>
      <c r="LJ366" s="16"/>
      <c r="LK366" s="16"/>
      <c r="LL366" s="16"/>
      <c r="LM366" s="16"/>
      <c r="LN366" s="16"/>
      <c r="LO366" s="16"/>
      <c r="LP366" s="16"/>
      <c r="LQ366" s="16"/>
      <c r="LR366" s="16"/>
      <c r="LS366" s="16"/>
      <c r="LT366" s="16"/>
      <c r="LU366" s="16"/>
      <c r="LV366" s="16"/>
      <c r="LW366" s="16"/>
      <c r="LX366" s="16"/>
      <c r="LY366" s="16"/>
      <c r="LZ366" s="16"/>
      <c r="MA366" s="16"/>
      <c r="MB366" s="16"/>
      <c r="MC366" s="16"/>
      <c r="MD366" s="16"/>
      <c r="ME366" s="16"/>
      <c r="MF366" s="16"/>
      <c r="MG366" s="16"/>
      <c r="MH366" s="16"/>
      <c r="MI366" s="16"/>
      <c r="MJ366" s="16"/>
      <c r="MK366" s="16"/>
      <c r="ML366" s="16"/>
    </row>
    <row r="367" spans="1:350" ht="13.9" hidden="1" customHeight="1" outlineLevel="3" x14ac:dyDescent="0.2">
      <c r="A367" s="227"/>
      <c r="B367" s="247"/>
      <c r="C367" s="215"/>
      <c r="D367" s="217"/>
      <c r="E367" s="176"/>
      <c r="F367" s="176"/>
      <c r="G367" s="176"/>
      <c r="H367" s="171"/>
      <c r="I367" s="171"/>
      <c r="J367" s="213"/>
      <c r="K367" s="213"/>
      <c r="L367" s="173"/>
      <c r="M367" s="173"/>
      <c r="N367" s="184"/>
      <c r="O367" s="157"/>
      <c r="P367" s="17" t="s">
        <v>26</v>
      </c>
      <c r="Q367" s="151"/>
      <c r="R367" s="151"/>
      <c r="S367" s="153"/>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151"/>
      <c r="AY367" s="151"/>
      <c r="AZ367" s="153"/>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151"/>
      <c r="CG367" s="151"/>
      <c r="CH367" s="153"/>
      <c r="CI367" s="141"/>
      <c r="CJ367" s="141"/>
      <c r="CK367" s="141"/>
      <c r="CL367" s="141"/>
      <c r="CM367" s="141"/>
      <c r="CN367" s="141"/>
      <c r="CO367" s="141"/>
      <c r="CP367" s="141"/>
      <c r="CQ367" s="141"/>
      <c r="CR367" s="141"/>
      <c r="CS367" s="141"/>
      <c r="CT367" s="141"/>
      <c r="CU367" s="141"/>
      <c r="CV367" s="141"/>
      <c r="CW367" s="141"/>
      <c r="CX367" s="141"/>
      <c r="CY367" s="141"/>
      <c r="CZ367" s="141"/>
      <c r="DA367" s="141"/>
      <c r="DB367" s="141"/>
      <c r="DC367" s="141"/>
      <c r="DD367" s="141"/>
      <c r="DE367" s="141"/>
      <c r="DF367" s="141"/>
      <c r="DG367" s="141"/>
      <c r="DH367" s="141"/>
      <c r="DI367" s="141"/>
      <c r="DJ367" s="141"/>
      <c r="DK367" s="141"/>
      <c r="DL367" s="141"/>
      <c r="DM367" s="141"/>
      <c r="DN367" s="151"/>
      <c r="DO367" s="151"/>
      <c r="DP367" s="153"/>
      <c r="DQ367" s="24"/>
      <c r="DR367" s="24"/>
      <c r="DS367" s="24"/>
      <c r="DT367" s="24"/>
      <c r="DU367" s="24"/>
      <c r="DV367" s="24"/>
      <c r="DW367" s="24"/>
      <c r="DX367" s="24"/>
      <c r="DY367" s="24"/>
      <c r="DZ367" s="24"/>
      <c r="EA367" s="24"/>
      <c r="EB367" s="24"/>
      <c r="EC367" s="24"/>
      <c r="ED367" s="24"/>
      <c r="EE367" s="24"/>
      <c r="EF367" s="24"/>
      <c r="EG367" s="24"/>
      <c r="EH367" s="24"/>
      <c r="EI367" s="24"/>
      <c r="EJ367" s="24"/>
      <c r="EK367" s="24"/>
      <c r="EL367" s="24"/>
      <c r="EM367" s="24"/>
      <c r="EN367" s="24"/>
      <c r="EO367" s="24"/>
      <c r="EP367" s="24"/>
      <c r="EQ367" s="24"/>
      <c r="ER367" s="24"/>
      <c r="ES367" s="151"/>
      <c r="ET367" s="151"/>
      <c r="EU367" s="153"/>
      <c r="EV367" s="24"/>
      <c r="EW367" s="125"/>
      <c r="EX367" s="24"/>
      <c r="EY367" s="24"/>
      <c r="EZ367" s="24"/>
      <c r="FA367" s="24"/>
      <c r="FB367" s="24"/>
      <c r="FC367" s="24"/>
      <c r="FD367" s="24"/>
      <c r="FE367" s="24"/>
      <c r="FF367" s="24"/>
      <c r="FG367" s="24"/>
      <c r="FH367" s="24"/>
      <c r="FI367" s="24"/>
      <c r="FJ367" s="24"/>
      <c r="FK367" s="24"/>
      <c r="FL367" s="24"/>
      <c r="FM367" s="24"/>
      <c r="FN367" s="24"/>
      <c r="FO367" s="24"/>
      <c r="FP367" s="24"/>
      <c r="FQ367" s="24"/>
      <c r="FR367" s="24"/>
      <c r="FS367" s="24"/>
      <c r="FT367" s="24"/>
      <c r="FU367" s="24"/>
      <c r="FV367" s="24"/>
      <c r="FW367" s="24"/>
      <c r="FX367" s="24"/>
      <c r="FY367" s="24"/>
      <c r="FZ367" s="24"/>
      <c r="GA367" s="151"/>
      <c r="GB367" s="151"/>
      <c r="GC367" s="153"/>
      <c r="GD367" s="24"/>
      <c r="GE367" s="24"/>
      <c r="GF367" s="24"/>
      <c r="GG367" s="24"/>
      <c r="GH367" s="24"/>
      <c r="GI367" s="24"/>
      <c r="GJ367" s="24"/>
      <c r="GK367" s="24"/>
      <c r="GL367" s="24"/>
      <c r="GM367" s="24"/>
      <c r="GN367" s="24"/>
      <c r="GO367" s="24"/>
      <c r="GP367" s="24"/>
      <c r="GQ367" s="24"/>
      <c r="GR367" s="24"/>
      <c r="GS367" s="24"/>
      <c r="GT367" s="24"/>
      <c r="GU367" s="24"/>
      <c r="GV367" s="24"/>
      <c r="GW367" s="24"/>
      <c r="GX367" s="24"/>
      <c r="GY367" s="24"/>
      <c r="GZ367" s="24"/>
      <c r="HA367" s="24"/>
      <c r="HB367" s="24"/>
      <c r="HC367" s="24"/>
      <c r="HD367" s="24"/>
      <c r="HE367" s="24"/>
      <c r="HF367" s="24"/>
      <c r="HG367" s="24"/>
      <c r="HH367" s="151"/>
      <c r="HI367" s="151"/>
      <c r="HJ367" s="153"/>
      <c r="HK367" s="24"/>
      <c r="HL367" s="24"/>
      <c r="HM367" s="24"/>
      <c r="HN367" s="24"/>
      <c r="HO367" s="24"/>
      <c r="HP367" s="24"/>
      <c r="HQ367" s="24"/>
      <c r="HR367" s="24"/>
      <c r="HS367" s="24"/>
      <c r="HT367" s="24"/>
      <c r="HU367" s="24"/>
      <c r="HV367" s="24"/>
      <c r="HW367" s="24"/>
      <c r="HX367" s="24"/>
      <c r="HY367" s="24"/>
      <c r="HZ367" s="24"/>
      <c r="IA367" s="24"/>
      <c r="IB367" s="24"/>
      <c r="IC367" s="24"/>
      <c r="ID367" s="24"/>
      <c r="IE367" s="24"/>
      <c r="IF367" s="24"/>
      <c r="IG367" s="24"/>
      <c r="IH367" s="24"/>
      <c r="II367" s="24"/>
      <c r="IJ367" s="24"/>
      <c r="IK367" s="24"/>
      <c r="IL367" s="24"/>
      <c r="IM367" s="24"/>
      <c r="IN367" s="24"/>
      <c r="IO367" s="24"/>
      <c r="IP367" s="151"/>
      <c r="IQ367" s="151"/>
      <c r="IR367" s="153"/>
      <c r="IS367" s="24"/>
      <c r="IT367" s="24"/>
      <c r="IU367" s="24"/>
      <c r="IV367" s="24"/>
      <c r="IW367" s="24"/>
      <c r="IX367" s="24"/>
      <c r="IY367" s="24"/>
      <c r="IZ367" s="24"/>
      <c r="JA367" s="24"/>
      <c r="JB367" s="24"/>
      <c r="JC367" s="24"/>
      <c r="JD367" s="24"/>
      <c r="JE367" s="24"/>
      <c r="JF367" s="24"/>
      <c r="JG367" s="24"/>
      <c r="JH367" s="24"/>
      <c r="JI367" s="24"/>
      <c r="JJ367" s="24"/>
      <c r="JK367" s="24"/>
      <c r="JL367" s="24"/>
      <c r="JM367" s="24"/>
      <c r="JN367" s="24"/>
      <c r="JO367" s="24"/>
      <c r="JP367" s="24"/>
      <c r="JQ367" s="24"/>
      <c r="JR367" s="24"/>
      <c r="JS367" s="24"/>
      <c r="JT367" s="24"/>
      <c r="JU367" s="25"/>
      <c r="JV367" s="24"/>
      <c r="JW367" s="151"/>
      <c r="JX367" s="151"/>
      <c r="JY367" s="153"/>
      <c r="JZ367" s="24"/>
      <c r="KA367" s="24"/>
      <c r="KB367" s="24"/>
      <c r="KC367" s="24"/>
      <c r="KD367" s="24"/>
      <c r="KE367" s="24"/>
      <c r="KF367" s="24"/>
      <c r="KG367" s="24"/>
      <c r="KH367" s="24"/>
      <c r="KI367" s="24"/>
      <c r="KJ367" s="24"/>
      <c r="KK367" s="24"/>
      <c r="KL367" s="24"/>
      <c r="KM367" s="24"/>
      <c r="KN367" s="24"/>
      <c r="KO367" s="24"/>
      <c r="KP367" s="24"/>
      <c r="KQ367" s="24"/>
      <c r="KR367" s="24"/>
      <c r="KS367" s="24"/>
      <c r="KT367" s="24"/>
      <c r="KU367" s="24"/>
      <c r="KV367" s="24"/>
      <c r="KW367" s="24"/>
      <c r="KX367" s="24"/>
      <c r="KY367" s="24"/>
      <c r="KZ367" s="24"/>
      <c r="LA367" s="24"/>
      <c r="LB367" s="24"/>
      <c r="LC367" s="24"/>
      <c r="LD367" s="24"/>
      <c r="LE367" s="151"/>
      <c r="LF367" s="151"/>
      <c r="LG367" s="153"/>
      <c r="LH367" s="24"/>
      <c r="LI367" s="24"/>
      <c r="LJ367" s="24"/>
      <c r="LK367" s="24"/>
      <c r="LL367" s="24"/>
      <c r="LM367" s="24"/>
      <c r="LN367" s="24"/>
      <c r="LO367" s="24"/>
      <c r="LP367" s="24"/>
      <c r="LQ367" s="24"/>
      <c r="LR367" s="24"/>
      <c r="LS367" s="24"/>
      <c r="LT367" s="24"/>
      <c r="LU367" s="24"/>
      <c r="LV367" s="24"/>
      <c r="LW367" s="24"/>
      <c r="LX367" s="24"/>
      <c r="LY367" s="24"/>
      <c r="LZ367" s="24"/>
      <c r="MA367" s="24"/>
      <c r="MB367" s="24"/>
      <c r="MC367" s="24"/>
      <c r="MD367" s="24"/>
      <c r="ME367" s="24"/>
      <c r="MF367" s="24"/>
      <c r="MG367" s="24"/>
      <c r="MH367" s="24"/>
      <c r="MI367" s="24"/>
      <c r="MJ367" s="24"/>
      <c r="MK367" s="24"/>
      <c r="ML367" s="24"/>
    </row>
    <row r="368" spans="1:350" s="41" customFormat="1" ht="14.25" hidden="1" customHeight="1" outlineLevel="3" x14ac:dyDescent="0.25">
      <c r="A368" s="220" t="s">
        <v>85</v>
      </c>
      <c r="B368" s="248" t="s">
        <v>1129</v>
      </c>
      <c r="C368" s="175" t="s">
        <v>59</v>
      </c>
      <c r="D368" s="175">
        <v>1</v>
      </c>
      <c r="E368" s="175">
        <v>0</v>
      </c>
      <c r="F368" s="175">
        <f>D368-E368</f>
        <v>1</v>
      </c>
      <c r="G368" s="175" t="s">
        <v>1032</v>
      </c>
      <c r="H368" s="170" t="s">
        <v>869</v>
      </c>
      <c r="I368" s="170" t="s">
        <v>1005</v>
      </c>
      <c r="J368" s="212">
        <f ca="1">E368+Q368+AX368+CF368+DN368+ES368+GA368+HH368+IP368+JW368+LE368</f>
        <v>1</v>
      </c>
      <c r="K368" s="212">
        <f>E368+R368+AY368+CG368+DO368+ET368+GB368+HI368+IQ368+JX368+LF368</f>
        <v>1</v>
      </c>
      <c r="L368" s="172">
        <f ca="1">K368/J368</f>
        <v>1</v>
      </c>
      <c r="M368" s="172">
        <f>K368/D368</f>
        <v>1</v>
      </c>
      <c r="N368" s="183">
        <f ca="1">SUMIF($EV$8:$FZ$9,$O$5,$EV369:$FZ369)-SUMIF($EV$8:$FZ$9,$Q$5,$EV369:$FZ369)</f>
        <v>0</v>
      </c>
      <c r="O368" s="154"/>
      <c r="P368" s="154"/>
      <c r="Q368" s="150">
        <v>0</v>
      </c>
      <c r="R368" s="150">
        <v>0</v>
      </c>
      <c r="S368" s="152" t="e">
        <v>#DIV/0!</v>
      </c>
      <c r="T368" s="154"/>
      <c r="U368" s="154"/>
      <c r="V368" s="154"/>
      <c r="W368" s="154"/>
      <c r="X368" s="154"/>
      <c r="Y368" s="154"/>
      <c r="Z368" s="154"/>
      <c r="AA368" s="154"/>
      <c r="AB368" s="154"/>
      <c r="AC368" s="154"/>
      <c r="AD368" s="154"/>
      <c r="AE368" s="154"/>
      <c r="AF368" s="154"/>
      <c r="AG368" s="154"/>
      <c r="AH368" s="154"/>
      <c r="AI368" s="154"/>
      <c r="AJ368" s="154"/>
      <c r="AK368" s="154"/>
      <c r="AL368" s="154"/>
      <c r="AM368" s="154"/>
      <c r="AN368" s="154"/>
      <c r="AO368" s="154"/>
      <c r="AP368" s="154"/>
      <c r="AQ368" s="154"/>
      <c r="AR368" s="154"/>
      <c r="AS368" s="154"/>
      <c r="AT368" s="154"/>
      <c r="AU368" s="154"/>
      <c r="AV368" s="154"/>
      <c r="AW368" s="154"/>
      <c r="AX368" s="150">
        <f t="shared" ca="1" si="912"/>
        <v>0</v>
      </c>
      <c r="AY368" s="150">
        <f>SUM(BA369:CE369)</f>
        <v>0</v>
      </c>
      <c r="AZ368" s="152" t="e">
        <f ca="1">AY368/AX368</f>
        <v>#DIV/0!</v>
      </c>
      <c r="BA368" s="154"/>
      <c r="BB368" s="154"/>
      <c r="BC368" s="154"/>
      <c r="BD368" s="154"/>
      <c r="BE368" s="154"/>
      <c r="BF368" s="154"/>
      <c r="BG368" s="154"/>
      <c r="BH368" s="154"/>
      <c r="BI368" s="154"/>
      <c r="BJ368" s="154"/>
      <c r="BK368" s="154"/>
      <c r="BL368" s="154"/>
      <c r="BM368" s="154"/>
      <c r="BN368" s="154"/>
      <c r="BO368" s="154"/>
      <c r="BP368" s="154"/>
      <c r="BQ368" s="154"/>
      <c r="BR368" s="154"/>
      <c r="BS368" s="154"/>
      <c r="BT368" s="154"/>
      <c r="BU368" s="154"/>
      <c r="BV368" s="154"/>
      <c r="BW368" s="154"/>
      <c r="BX368" s="154"/>
      <c r="BY368" s="154"/>
      <c r="BZ368" s="154"/>
      <c r="CA368" s="154"/>
      <c r="CB368" s="154"/>
      <c r="CC368" s="154"/>
      <c r="CD368" s="154"/>
      <c r="CE368" s="154"/>
      <c r="CF368" s="150">
        <f t="shared" ref="CF368" si="962">SUM(CI368:DM368)</f>
        <v>0</v>
      </c>
      <c r="CG368" s="150">
        <f>SUM(CI369:DM369)</f>
        <v>0</v>
      </c>
      <c r="CH368" s="152" t="e">
        <f>CG368/CF368</f>
        <v>#DIV/0!</v>
      </c>
      <c r="CI368" s="154"/>
      <c r="CJ368" s="154"/>
      <c r="CK368" s="154"/>
      <c r="CL368" s="154"/>
      <c r="CM368" s="154"/>
      <c r="CN368" s="154"/>
      <c r="CO368" s="154"/>
      <c r="CP368" s="154"/>
      <c r="CQ368" s="154"/>
      <c r="CR368" s="154"/>
      <c r="CS368" s="154"/>
      <c r="CT368" s="154"/>
      <c r="CU368" s="154"/>
      <c r="CV368" s="154"/>
      <c r="CW368" s="154"/>
      <c r="CX368" s="154"/>
      <c r="CY368" s="154"/>
      <c r="CZ368" s="154"/>
      <c r="DA368" s="154"/>
      <c r="DB368" s="154"/>
      <c r="DC368" s="154"/>
      <c r="DD368" s="154"/>
      <c r="DE368" s="154"/>
      <c r="DF368" s="154"/>
      <c r="DG368" s="154"/>
      <c r="DH368" s="154"/>
      <c r="DI368" s="154"/>
      <c r="DJ368" s="154"/>
      <c r="DK368" s="154"/>
      <c r="DL368" s="154"/>
      <c r="DM368" s="154"/>
      <c r="DN368" s="150">
        <f t="shared" ref="DN368" si="963">SUM(DQ368:ER368)</f>
        <v>0</v>
      </c>
      <c r="DO368" s="150">
        <f>SUM(DQ369:ER369)</f>
        <v>0</v>
      </c>
      <c r="DP368" s="152" t="e">
        <f t="shared" si="921"/>
        <v>#DIV/0!</v>
      </c>
      <c r="DQ368" s="154"/>
      <c r="DR368" s="154"/>
      <c r="DS368" s="154"/>
      <c r="DT368" s="154"/>
      <c r="DU368" s="154"/>
      <c r="DV368" s="154"/>
      <c r="DW368" s="154"/>
      <c r="DX368" s="154"/>
      <c r="DY368" s="154"/>
      <c r="DZ368" s="154"/>
      <c r="EA368" s="154"/>
      <c r="EB368" s="154"/>
      <c r="EC368" s="154"/>
      <c r="ED368" s="154"/>
      <c r="EE368" s="154"/>
      <c r="EF368" s="154"/>
      <c r="EG368" s="154"/>
      <c r="EH368" s="154"/>
      <c r="EI368" s="154"/>
      <c r="EJ368" s="154"/>
      <c r="EK368" s="154"/>
      <c r="EL368" s="154"/>
      <c r="EM368" s="154"/>
      <c r="EN368" s="154"/>
      <c r="EO368" s="154"/>
      <c r="EP368" s="154"/>
      <c r="EQ368" s="154"/>
      <c r="ER368" s="154"/>
      <c r="ES368" s="150">
        <f t="shared" ca="1" si="915"/>
        <v>0</v>
      </c>
      <c r="ET368" s="150">
        <f t="shared" si="957"/>
        <v>0</v>
      </c>
      <c r="EU368" s="152" t="e">
        <f t="shared" ca="1" si="958"/>
        <v>#DIV/0!</v>
      </c>
      <c r="EV368" s="154"/>
      <c r="EW368" s="160"/>
      <c r="EX368" s="154"/>
      <c r="EY368" s="154"/>
      <c r="EZ368" s="154"/>
      <c r="FA368" s="154"/>
      <c r="FB368" s="154"/>
      <c r="FC368" s="154"/>
      <c r="FD368" s="154"/>
      <c r="FE368" s="154"/>
      <c r="FF368" s="154"/>
      <c r="FG368" s="154"/>
      <c r="FH368" s="154"/>
      <c r="FI368" s="154"/>
      <c r="FJ368" s="154"/>
      <c r="FK368" s="154"/>
      <c r="FL368" s="154"/>
      <c r="FM368" s="154"/>
      <c r="FN368" s="154"/>
      <c r="FO368" s="154"/>
      <c r="FP368" s="154"/>
      <c r="FQ368" s="154"/>
      <c r="FR368" s="154"/>
      <c r="FS368" s="154"/>
      <c r="FT368" s="154"/>
      <c r="FU368" s="154"/>
      <c r="FV368" s="154"/>
      <c r="FW368" s="154"/>
      <c r="FX368" s="154"/>
      <c r="FY368" s="154"/>
      <c r="FZ368" s="154"/>
      <c r="GA368" s="150">
        <f t="shared" ref="GA368" ca="1" si="964">SUMIF($GD$8:$HG$9,$O$5,GD368:HG368)</f>
        <v>1</v>
      </c>
      <c r="GB368" s="150">
        <f t="shared" ref="GB368" si="965">SUM(GD369:HG369)</f>
        <v>1</v>
      </c>
      <c r="GC368" s="152">
        <f t="shared" ref="GC368" ca="1" si="966">GB368/GA368</f>
        <v>1</v>
      </c>
      <c r="GD368" s="154"/>
      <c r="GE368" s="154"/>
      <c r="GF368" s="154"/>
      <c r="GG368" s="154"/>
      <c r="GH368" s="154"/>
      <c r="GI368" s="154"/>
      <c r="GJ368" s="154"/>
      <c r="GK368" s="154"/>
      <c r="GL368" s="154"/>
      <c r="GM368" s="154"/>
      <c r="GN368" s="154"/>
      <c r="GO368" s="154"/>
      <c r="GP368" s="154"/>
      <c r="GQ368" s="42">
        <v>1</v>
      </c>
      <c r="GR368" s="154"/>
      <c r="GS368" s="154"/>
      <c r="GT368" s="154"/>
      <c r="GU368" s="154"/>
      <c r="GV368" s="154"/>
      <c r="GW368" s="154"/>
      <c r="GX368" s="154"/>
      <c r="GY368" s="154"/>
      <c r="GZ368" s="154"/>
      <c r="HA368" s="154"/>
      <c r="HB368" s="154"/>
      <c r="HC368" s="154"/>
      <c r="HD368" s="154"/>
      <c r="HE368" s="154"/>
      <c r="HF368" s="154"/>
      <c r="HG368" s="154"/>
      <c r="HH368" s="150"/>
      <c r="HI368" s="150">
        <v>0</v>
      </c>
      <c r="HJ368" s="154"/>
      <c r="HK368" s="154"/>
      <c r="HL368" s="154"/>
      <c r="HM368" s="154"/>
      <c r="HN368" s="154"/>
      <c r="HO368" s="154"/>
      <c r="HP368" s="154"/>
      <c r="HQ368" s="154"/>
      <c r="HR368" s="154"/>
      <c r="HS368" s="154"/>
      <c r="HT368" s="154"/>
      <c r="HU368" s="154"/>
      <c r="HV368" s="154"/>
      <c r="HW368" s="154"/>
      <c r="HX368" s="154"/>
      <c r="HY368" s="154"/>
      <c r="HZ368" s="154"/>
      <c r="IA368" s="154"/>
      <c r="IB368" s="154"/>
      <c r="IC368" s="154"/>
      <c r="ID368" s="154"/>
      <c r="IE368" s="154"/>
      <c r="IF368" s="154"/>
      <c r="IG368" s="154"/>
      <c r="IH368" s="154"/>
      <c r="II368" s="154"/>
      <c r="IJ368" s="154"/>
      <c r="IK368" s="154"/>
      <c r="IL368" s="154"/>
      <c r="IM368" s="154"/>
      <c r="IN368" s="154"/>
      <c r="IO368" s="154"/>
      <c r="IP368" s="150"/>
      <c r="IQ368" s="150">
        <v>0</v>
      </c>
      <c r="IR368" s="154"/>
      <c r="IS368" s="154"/>
      <c r="IT368" s="154"/>
      <c r="IU368" s="154"/>
      <c r="IV368" s="154"/>
      <c r="IW368" s="154"/>
      <c r="IX368" s="154"/>
      <c r="IY368" s="154"/>
      <c r="IZ368" s="154"/>
      <c r="JA368" s="154"/>
      <c r="JB368" s="154"/>
      <c r="JC368" s="154"/>
      <c r="JD368" s="154"/>
      <c r="JE368" s="154"/>
      <c r="JF368" s="154"/>
      <c r="JG368" s="154"/>
      <c r="JH368" s="154"/>
      <c r="JI368" s="154"/>
      <c r="JJ368" s="154"/>
      <c r="JK368" s="154"/>
      <c r="JL368" s="154"/>
      <c r="JM368" s="154"/>
      <c r="JN368" s="154"/>
      <c r="JO368" s="154"/>
      <c r="JP368" s="154"/>
      <c r="JQ368" s="154"/>
      <c r="JR368" s="154"/>
      <c r="JS368" s="154"/>
      <c r="JT368" s="154"/>
      <c r="JU368" s="154"/>
      <c r="JV368" s="154"/>
      <c r="JW368" s="150"/>
      <c r="JX368" s="150">
        <v>0</v>
      </c>
      <c r="JY368" s="154"/>
      <c r="JZ368" s="154"/>
      <c r="KA368" s="154"/>
      <c r="KB368" s="154"/>
      <c r="KC368" s="154"/>
      <c r="KD368" s="154"/>
      <c r="KE368" s="154"/>
      <c r="KF368" s="154"/>
      <c r="KG368" s="154"/>
      <c r="KH368" s="154"/>
      <c r="KI368" s="154"/>
      <c r="KJ368" s="154"/>
      <c r="KK368" s="154"/>
      <c r="KL368" s="154"/>
      <c r="KM368" s="154"/>
      <c r="KN368" s="154"/>
      <c r="KO368" s="154"/>
      <c r="KP368" s="154"/>
      <c r="KQ368" s="154"/>
      <c r="KR368" s="154"/>
      <c r="KS368" s="154"/>
      <c r="KT368" s="154"/>
      <c r="KU368" s="154"/>
      <c r="KV368" s="154"/>
      <c r="KW368" s="154"/>
      <c r="KX368" s="154"/>
      <c r="KY368" s="154"/>
      <c r="KZ368" s="154"/>
      <c r="LA368" s="154"/>
      <c r="LB368" s="154"/>
      <c r="LC368" s="154"/>
      <c r="LD368" s="154"/>
      <c r="LE368" s="150"/>
      <c r="LF368" s="150">
        <v>0</v>
      </c>
      <c r="LG368" s="154"/>
      <c r="LH368" s="154"/>
      <c r="LI368" s="154"/>
      <c r="LJ368" s="154"/>
      <c r="LK368" s="154"/>
      <c r="LL368" s="154"/>
      <c r="LM368" s="154"/>
      <c r="LN368" s="154"/>
      <c r="LO368" s="154"/>
      <c r="LP368" s="154"/>
      <c r="LQ368" s="154"/>
      <c r="LR368" s="154"/>
      <c r="LS368" s="154"/>
      <c r="LT368" s="154"/>
      <c r="LU368" s="154"/>
      <c r="LV368" s="154"/>
      <c r="LW368" s="154"/>
      <c r="LX368" s="154"/>
      <c r="LY368" s="154"/>
      <c r="LZ368" s="154"/>
      <c r="MA368" s="154"/>
      <c r="MB368" s="154"/>
      <c r="MC368" s="154"/>
      <c r="MD368" s="154"/>
      <c r="ME368" s="154"/>
      <c r="MF368" s="154"/>
      <c r="MG368" s="154"/>
      <c r="MH368" s="154"/>
      <c r="MI368" s="154"/>
      <c r="MJ368" s="154"/>
      <c r="MK368" s="154"/>
      <c r="ML368" s="154"/>
    </row>
    <row r="369" spans="1:350" s="41" customFormat="1" ht="14.25" hidden="1" customHeight="1" outlineLevel="3" x14ac:dyDescent="0.25">
      <c r="A369" s="221"/>
      <c r="B369" s="249"/>
      <c r="C369" s="176"/>
      <c r="D369" s="176"/>
      <c r="E369" s="176"/>
      <c r="F369" s="176"/>
      <c r="G369" s="176"/>
      <c r="H369" s="171"/>
      <c r="I369" s="171"/>
      <c r="J369" s="213"/>
      <c r="K369" s="213"/>
      <c r="L369" s="173"/>
      <c r="M369" s="173"/>
      <c r="N369" s="184"/>
      <c r="O369" s="155"/>
      <c r="P369" s="155"/>
      <c r="Q369" s="151"/>
      <c r="R369" s="151"/>
      <c r="S369" s="153"/>
      <c r="T369" s="155"/>
      <c r="U369" s="155"/>
      <c r="V369" s="155"/>
      <c r="W369" s="155"/>
      <c r="X369" s="155"/>
      <c r="Y369" s="155"/>
      <c r="Z369" s="155"/>
      <c r="AA369" s="155"/>
      <c r="AB369" s="155"/>
      <c r="AC369" s="155"/>
      <c r="AD369" s="155"/>
      <c r="AE369" s="155"/>
      <c r="AF369" s="155"/>
      <c r="AG369" s="155"/>
      <c r="AH369" s="155"/>
      <c r="AI369" s="155"/>
      <c r="AJ369" s="155"/>
      <c r="AK369" s="155"/>
      <c r="AL369" s="155"/>
      <c r="AM369" s="155"/>
      <c r="AN369" s="155"/>
      <c r="AO369" s="155"/>
      <c r="AP369" s="155"/>
      <c r="AQ369" s="155"/>
      <c r="AR369" s="155"/>
      <c r="AS369" s="155"/>
      <c r="AT369" s="155"/>
      <c r="AU369" s="155"/>
      <c r="AV369" s="155"/>
      <c r="AW369" s="155"/>
      <c r="AX369" s="151"/>
      <c r="AY369" s="151"/>
      <c r="AZ369" s="153"/>
      <c r="BA369" s="155"/>
      <c r="BB369" s="155"/>
      <c r="BC369" s="155"/>
      <c r="BD369" s="155"/>
      <c r="BE369" s="155"/>
      <c r="BF369" s="155"/>
      <c r="BG369" s="155"/>
      <c r="BH369" s="155"/>
      <c r="BI369" s="155"/>
      <c r="BJ369" s="155"/>
      <c r="BK369" s="155"/>
      <c r="BL369" s="155"/>
      <c r="BM369" s="155"/>
      <c r="BN369" s="155"/>
      <c r="BO369" s="155"/>
      <c r="BP369" s="155"/>
      <c r="BQ369" s="155"/>
      <c r="BR369" s="155"/>
      <c r="BS369" s="155"/>
      <c r="BT369" s="155"/>
      <c r="BU369" s="155"/>
      <c r="BV369" s="155"/>
      <c r="BW369" s="155"/>
      <c r="BX369" s="155"/>
      <c r="BY369" s="155"/>
      <c r="BZ369" s="155"/>
      <c r="CA369" s="155"/>
      <c r="CB369" s="155"/>
      <c r="CC369" s="155"/>
      <c r="CD369" s="155"/>
      <c r="CE369" s="155"/>
      <c r="CF369" s="151"/>
      <c r="CG369" s="151"/>
      <c r="CH369" s="153"/>
      <c r="CI369" s="155"/>
      <c r="CJ369" s="155"/>
      <c r="CK369" s="155"/>
      <c r="CL369" s="155"/>
      <c r="CM369" s="155"/>
      <c r="CN369" s="155"/>
      <c r="CO369" s="155"/>
      <c r="CP369" s="155"/>
      <c r="CQ369" s="155"/>
      <c r="CR369" s="155"/>
      <c r="CS369" s="155"/>
      <c r="CT369" s="155"/>
      <c r="CU369" s="155"/>
      <c r="CV369" s="155"/>
      <c r="CW369" s="155"/>
      <c r="CX369" s="155"/>
      <c r="CY369" s="155"/>
      <c r="CZ369" s="155"/>
      <c r="DA369" s="155"/>
      <c r="DB369" s="155"/>
      <c r="DC369" s="155"/>
      <c r="DD369" s="155"/>
      <c r="DE369" s="155"/>
      <c r="DF369" s="155"/>
      <c r="DG369" s="155"/>
      <c r="DH369" s="155"/>
      <c r="DI369" s="155"/>
      <c r="DJ369" s="155"/>
      <c r="DK369" s="155"/>
      <c r="DL369" s="155"/>
      <c r="DM369" s="155"/>
      <c r="DN369" s="151"/>
      <c r="DO369" s="151"/>
      <c r="DP369" s="153"/>
      <c r="DQ369" s="155"/>
      <c r="DR369" s="155"/>
      <c r="DS369" s="155"/>
      <c r="DT369" s="155"/>
      <c r="DU369" s="155"/>
      <c r="DV369" s="155"/>
      <c r="DW369" s="155"/>
      <c r="DX369" s="155"/>
      <c r="DY369" s="155"/>
      <c r="DZ369" s="155"/>
      <c r="EA369" s="155"/>
      <c r="EB369" s="155"/>
      <c r="EC369" s="155"/>
      <c r="ED369" s="155"/>
      <c r="EE369" s="155"/>
      <c r="EF369" s="155"/>
      <c r="EG369" s="155"/>
      <c r="EH369" s="155"/>
      <c r="EI369" s="155"/>
      <c r="EJ369" s="155"/>
      <c r="EK369" s="155"/>
      <c r="EL369" s="155"/>
      <c r="EM369" s="155"/>
      <c r="EN369" s="155"/>
      <c r="EO369" s="155"/>
      <c r="EP369" s="155"/>
      <c r="EQ369" s="155"/>
      <c r="ER369" s="155"/>
      <c r="ES369" s="151"/>
      <c r="ET369" s="151"/>
      <c r="EU369" s="153"/>
      <c r="EV369" s="155"/>
      <c r="EW369" s="161"/>
      <c r="EX369" s="155"/>
      <c r="EY369" s="155"/>
      <c r="EZ369" s="155"/>
      <c r="FA369" s="155"/>
      <c r="FB369" s="155"/>
      <c r="FC369" s="155"/>
      <c r="FD369" s="155"/>
      <c r="FE369" s="155"/>
      <c r="FF369" s="155"/>
      <c r="FG369" s="155"/>
      <c r="FH369" s="155"/>
      <c r="FI369" s="155"/>
      <c r="FJ369" s="155"/>
      <c r="FK369" s="155"/>
      <c r="FL369" s="155"/>
      <c r="FM369" s="155"/>
      <c r="FN369" s="155"/>
      <c r="FO369" s="155"/>
      <c r="FP369" s="155"/>
      <c r="FQ369" s="155"/>
      <c r="FR369" s="155"/>
      <c r="FS369" s="155"/>
      <c r="FT369" s="155"/>
      <c r="FU369" s="155"/>
      <c r="FV369" s="155"/>
      <c r="FW369" s="155"/>
      <c r="FX369" s="155"/>
      <c r="FY369" s="155"/>
      <c r="FZ369" s="155"/>
      <c r="GA369" s="151"/>
      <c r="GB369" s="151"/>
      <c r="GC369" s="153"/>
      <c r="GD369" s="155"/>
      <c r="GE369" s="155"/>
      <c r="GF369" s="155"/>
      <c r="GG369" s="155"/>
      <c r="GH369" s="155"/>
      <c r="GI369" s="155"/>
      <c r="GJ369" s="155"/>
      <c r="GK369" s="155"/>
      <c r="GL369" s="155"/>
      <c r="GM369" s="155"/>
      <c r="GN369" s="155"/>
      <c r="GO369" s="155"/>
      <c r="GP369" s="155"/>
      <c r="GQ369" s="43">
        <v>1</v>
      </c>
      <c r="GR369" s="155"/>
      <c r="GS369" s="155"/>
      <c r="GT369" s="155"/>
      <c r="GU369" s="155"/>
      <c r="GV369" s="155"/>
      <c r="GW369" s="155"/>
      <c r="GX369" s="155"/>
      <c r="GY369" s="155"/>
      <c r="GZ369" s="155"/>
      <c r="HA369" s="155"/>
      <c r="HB369" s="155"/>
      <c r="HC369" s="155"/>
      <c r="HD369" s="155"/>
      <c r="HE369" s="155"/>
      <c r="HF369" s="155"/>
      <c r="HG369" s="155"/>
      <c r="HH369" s="151"/>
      <c r="HI369" s="151"/>
      <c r="HJ369" s="155"/>
      <c r="HK369" s="155"/>
      <c r="HL369" s="155"/>
      <c r="HM369" s="155"/>
      <c r="HN369" s="155"/>
      <c r="HO369" s="155"/>
      <c r="HP369" s="155"/>
      <c r="HQ369" s="155"/>
      <c r="HR369" s="155"/>
      <c r="HS369" s="155"/>
      <c r="HT369" s="155"/>
      <c r="HU369" s="155"/>
      <c r="HV369" s="155"/>
      <c r="HW369" s="155"/>
      <c r="HX369" s="155"/>
      <c r="HY369" s="155"/>
      <c r="HZ369" s="155"/>
      <c r="IA369" s="155"/>
      <c r="IB369" s="155"/>
      <c r="IC369" s="155"/>
      <c r="ID369" s="155"/>
      <c r="IE369" s="155"/>
      <c r="IF369" s="155"/>
      <c r="IG369" s="155"/>
      <c r="IH369" s="155"/>
      <c r="II369" s="155"/>
      <c r="IJ369" s="155"/>
      <c r="IK369" s="155"/>
      <c r="IL369" s="155"/>
      <c r="IM369" s="155"/>
      <c r="IN369" s="155"/>
      <c r="IO369" s="155"/>
      <c r="IP369" s="151"/>
      <c r="IQ369" s="151"/>
      <c r="IR369" s="155"/>
      <c r="IS369" s="155"/>
      <c r="IT369" s="155"/>
      <c r="IU369" s="155"/>
      <c r="IV369" s="155"/>
      <c r="IW369" s="155"/>
      <c r="IX369" s="155"/>
      <c r="IY369" s="155"/>
      <c r="IZ369" s="155"/>
      <c r="JA369" s="155"/>
      <c r="JB369" s="155"/>
      <c r="JC369" s="155"/>
      <c r="JD369" s="155"/>
      <c r="JE369" s="155"/>
      <c r="JF369" s="155"/>
      <c r="JG369" s="155"/>
      <c r="JH369" s="155"/>
      <c r="JI369" s="155"/>
      <c r="JJ369" s="155"/>
      <c r="JK369" s="155"/>
      <c r="JL369" s="155"/>
      <c r="JM369" s="155"/>
      <c r="JN369" s="155"/>
      <c r="JO369" s="155"/>
      <c r="JP369" s="155"/>
      <c r="JQ369" s="155"/>
      <c r="JR369" s="155"/>
      <c r="JS369" s="155"/>
      <c r="JT369" s="155"/>
      <c r="JU369" s="155"/>
      <c r="JV369" s="155"/>
      <c r="JW369" s="151"/>
      <c r="JX369" s="151"/>
      <c r="JY369" s="155"/>
      <c r="JZ369" s="155"/>
      <c r="KA369" s="155"/>
      <c r="KB369" s="155"/>
      <c r="KC369" s="155"/>
      <c r="KD369" s="155"/>
      <c r="KE369" s="155"/>
      <c r="KF369" s="155"/>
      <c r="KG369" s="155"/>
      <c r="KH369" s="155"/>
      <c r="KI369" s="155"/>
      <c r="KJ369" s="155"/>
      <c r="KK369" s="155"/>
      <c r="KL369" s="155"/>
      <c r="KM369" s="155"/>
      <c r="KN369" s="155"/>
      <c r="KO369" s="155"/>
      <c r="KP369" s="155"/>
      <c r="KQ369" s="155"/>
      <c r="KR369" s="155"/>
      <c r="KS369" s="155"/>
      <c r="KT369" s="155"/>
      <c r="KU369" s="155"/>
      <c r="KV369" s="155"/>
      <c r="KW369" s="155"/>
      <c r="KX369" s="155"/>
      <c r="KY369" s="155"/>
      <c r="KZ369" s="155"/>
      <c r="LA369" s="155"/>
      <c r="LB369" s="155"/>
      <c r="LC369" s="155"/>
      <c r="LD369" s="155"/>
      <c r="LE369" s="151"/>
      <c r="LF369" s="151"/>
      <c r="LG369" s="155"/>
      <c r="LH369" s="155"/>
      <c r="LI369" s="155"/>
      <c r="LJ369" s="155"/>
      <c r="LK369" s="155"/>
      <c r="LL369" s="155"/>
      <c r="LM369" s="155"/>
      <c r="LN369" s="155"/>
      <c r="LO369" s="155"/>
      <c r="LP369" s="155"/>
      <c r="LQ369" s="155"/>
      <c r="LR369" s="155"/>
      <c r="LS369" s="155"/>
      <c r="LT369" s="155"/>
      <c r="LU369" s="155"/>
      <c r="LV369" s="155"/>
      <c r="LW369" s="155"/>
      <c r="LX369" s="155"/>
      <c r="LY369" s="155"/>
      <c r="LZ369" s="155"/>
      <c r="MA369" s="155"/>
      <c r="MB369" s="155"/>
      <c r="MC369" s="155"/>
      <c r="MD369" s="155"/>
      <c r="ME369" s="155"/>
      <c r="MF369" s="155"/>
      <c r="MG369" s="155"/>
      <c r="MH369" s="155"/>
      <c r="MI369" s="155"/>
      <c r="MJ369" s="155"/>
      <c r="MK369" s="155"/>
      <c r="ML369" s="155"/>
    </row>
    <row r="370" spans="1:350" ht="13.9" hidden="1" customHeight="1" outlineLevel="3" x14ac:dyDescent="0.2">
      <c r="A370" s="226" t="s">
        <v>248</v>
      </c>
      <c r="B370" s="246" t="s">
        <v>1118</v>
      </c>
      <c r="C370" s="214" t="s">
        <v>59</v>
      </c>
      <c r="D370" s="216">
        <v>18</v>
      </c>
      <c r="E370" s="175"/>
      <c r="F370" s="175">
        <f>D370-E370</f>
        <v>18</v>
      </c>
      <c r="G370" s="175" t="s">
        <v>847</v>
      </c>
      <c r="H370" s="170" t="s">
        <v>869</v>
      </c>
      <c r="I370" s="170" t="s">
        <v>912</v>
      </c>
      <c r="J370" s="212">
        <f ca="1">E370+Q370+AX370+CF370+DN370+ES370+GA370+HH370+IP370+JW370+LE370</f>
        <v>18</v>
      </c>
      <c r="K370" s="212">
        <f>E370+R370+AY370+CG370+DO370+ET370+GB370+HI370+IQ370+JX370+LF370</f>
        <v>18</v>
      </c>
      <c r="L370" s="172">
        <f ca="1">K370/J370</f>
        <v>1</v>
      </c>
      <c r="M370" s="172">
        <f>K370/D370</f>
        <v>1</v>
      </c>
      <c r="N370" s="183">
        <f ca="1">SUMIF($EV$8:$FZ$9,$O$5,$EV371:$FZ371)-SUMIF($EV$8:$FZ$9,$Q$5,$EV371:$FZ371)</f>
        <v>0</v>
      </c>
      <c r="O370" s="156"/>
      <c r="P370" s="16" t="s">
        <v>25</v>
      </c>
      <c r="Q370" s="150">
        <v>0</v>
      </c>
      <c r="R370" s="150">
        <v>0</v>
      </c>
      <c r="S370" s="152" t="e">
        <v>#DIV/0!</v>
      </c>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50">
        <f t="shared" ca="1" si="912"/>
        <v>0</v>
      </c>
      <c r="AY370" s="150">
        <f>SUM(BA371:CE371)</f>
        <v>0</v>
      </c>
      <c r="AZ370" s="152" t="e">
        <f ca="1">AY370/AX370</f>
        <v>#DIV/0!</v>
      </c>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50">
        <f t="shared" ref="CF370" si="967">SUM(CI370:DM370)</f>
        <v>0</v>
      </c>
      <c r="CG370" s="150">
        <f>SUM(CI371:DM371)</f>
        <v>0</v>
      </c>
      <c r="CH370" s="152" t="e">
        <f>CG370/CF370</f>
        <v>#DIV/0!</v>
      </c>
      <c r="CI370" s="129"/>
      <c r="CJ370" s="129"/>
      <c r="CK370" s="129"/>
      <c r="CL370" s="129"/>
      <c r="CM370" s="129"/>
      <c r="CN370" s="129"/>
      <c r="CO370" s="129"/>
      <c r="CP370" s="129"/>
      <c r="CQ370" s="129"/>
      <c r="CR370" s="129"/>
      <c r="CS370" s="129"/>
      <c r="CT370" s="129"/>
      <c r="CU370" s="129"/>
      <c r="CV370" s="129"/>
      <c r="CW370" s="129"/>
      <c r="CX370" s="129"/>
      <c r="CY370" s="129"/>
      <c r="CZ370" s="129"/>
      <c r="DA370" s="129"/>
      <c r="DB370" s="129"/>
      <c r="DC370" s="129"/>
      <c r="DD370" s="129"/>
      <c r="DE370" s="129"/>
      <c r="DF370" s="129"/>
      <c r="DG370" s="129"/>
      <c r="DH370" s="129"/>
      <c r="DI370" s="129"/>
      <c r="DJ370" s="129"/>
      <c r="DK370" s="129"/>
      <c r="DL370" s="129"/>
      <c r="DM370" s="129"/>
      <c r="DN370" s="150">
        <f t="shared" ref="DN370" si="968">SUM(DQ370:ER370)</f>
        <v>18</v>
      </c>
      <c r="DO370" s="150">
        <f>SUM(DQ371:ER371)</f>
        <v>0</v>
      </c>
      <c r="DP370" s="152">
        <f t="shared" si="921"/>
        <v>0</v>
      </c>
      <c r="DQ370" s="16"/>
      <c r="DR370" s="16"/>
      <c r="DS370" s="16"/>
      <c r="DT370" s="16"/>
      <c r="DU370" s="16"/>
      <c r="DV370" s="16"/>
      <c r="DW370" s="16"/>
      <c r="DX370" s="16"/>
      <c r="DY370" s="16"/>
      <c r="DZ370" s="16"/>
      <c r="EA370" s="16"/>
      <c r="EB370" s="16"/>
      <c r="EC370" s="16"/>
      <c r="ED370" s="16"/>
      <c r="EE370" s="16"/>
      <c r="EF370" s="16"/>
      <c r="EG370" s="16"/>
      <c r="EH370" s="16"/>
      <c r="EI370" s="16"/>
      <c r="EJ370" s="16">
        <v>8</v>
      </c>
      <c r="EK370" s="16">
        <v>8</v>
      </c>
      <c r="EL370" s="16">
        <v>2</v>
      </c>
      <c r="EM370" s="16"/>
      <c r="EN370" s="16"/>
      <c r="EO370" s="16"/>
      <c r="EP370" s="16"/>
      <c r="EQ370" s="16"/>
      <c r="ER370" s="16"/>
      <c r="ES370" s="150">
        <f t="shared" ca="1" si="915"/>
        <v>0</v>
      </c>
      <c r="ET370" s="150">
        <f t="shared" si="957"/>
        <v>18</v>
      </c>
      <c r="EU370" s="152" t="e">
        <f t="shared" ca="1" si="958"/>
        <v>#DIV/0!</v>
      </c>
      <c r="EV370" s="16"/>
      <c r="EW370" s="67"/>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50">
        <f t="shared" ref="GA370" ca="1" si="969">SUMIF($GD$8:$HG$9,$O$5,GD370:HG370)</f>
        <v>0</v>
      </c>
      <c r="GB370" s="150">
        <f t="shared" ref="GB370" si="970">SUM(GD371:HG371)</f>
        <v>0</v>
      </c>
      <c r="GC370" s="152" t="e">
        <f t="shared" ref="GC370" ca="1" si="971">GB370/GA370</f>
        <v>#DIV/0!</v>
      </c>
      <c r="GD370" s="16"/>
      <c r="GE370" s="16"/>
      <c r="GF370" s="16"/>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c r="HF370" s="16"/>
      <c r="HG370" s="16"/>
      <c r="HH370" s="150"/>
      <c r="HI370" s="150">
        <v>0</v>
      </c>
      <c r="HJ370" s="152" t="e">
        <v>#DIV/0!</v>
      </c>
      <c r="HK370" s="16"/>
      <c r="HL370" s="16"/>
      <c r="HM370" s="16"/>
      <c r="HN370" s="16"/>
      <c r="HO370" s="16"/>
      <c r="HP370" s="16"/>
      <c r="HQ370" s="16"/>
      <c r="HR370" s="16"/>
      <c r="HS370" s="16"/>
      <c r="HT370" s="16"/>
      <c r="HU370" s="16"/>
      <c r="HV370" s="16"/>
      <c r="HW370" s="16"/>
      <c r="HX370" s="16"/>
      <c r="HY370" s="16"/>
      <c r="HZ370" s="16"/>
      <c r="IA370" s="16"/>
      <c r="IB370" s="16"/>
      <c r="IC370" s="16"/>
      <c r="ID370" s="16"/>
      <c r="IE370" s="16"/>
      <c r="IF370" s="16"/>
      <c r="IG370" s="16"/>
      <c r="IH370" s="16"/>
      <c r="II370" s="16"/>
      <c r="IJ370" s="16"/>
      <c r="IK370" s="16"/>
      <c r="IL370" s="16"/>
      <c r="IM370" s="16"/>
      <c r="IN370" s="16"/>
      <c r="IO370" s="16"/>
      <c r="IP370" s="150"/>
      <c r="IQ370" s="150">
        <v>0</v>
      </c>
      <c r="IR370" s="152" t="e">
        <v>#DIV/0!</v>
      </c>
      <c r="IS370" s="16"/>
      <c r="IT370" s="16"/>
      <c r="IU370" s="16"/>
      <c r="IV370" s="16"/>
      <c r="IW370" s="16"/>
      <c r="IX370" s="16"/>
      <c r="IY370" s="16"/>
      <c r="IZ370" s="16"/>
      <c r="JA370" s="16"/>
      <c r="JB370" s="16"/>
      <c r="JC370" s="16"/>
      <c r="JD370" s="16"/>
      <c r="JE370" s="16"/>
      <c r="JF370" s="16"/>
      <c r="JG370" s="16"/>
      <c r="JH370" s="16"/>
      <c r="JI370" s="16"/>
      <c r="JJ370" s="16"/>
      <c r="JK370" s="16"/>
      <c r="JL370" s="16"/>
      <c r="JM370" s="16"/>
      <c r="JN370" s="16"/>
      <c r="JO370" s="16"/>
      <c r="JP370" s="16"/>
      <c r="JQ370" s="16"/>
      <c r="JR370" s="16"/>
      <c r="JS370" s="16"/>
      <c r="JT370" s="16"/>
      <c r="JU370" s="23"/>
      <c r="JV370" s="16"/>
      <c r="JW370" s="150"/>
      <c r="JX370" s="150">
        <v>0</v>
      </c>
      <c r="JY370" s="152" t="e">
        <v>#DIV/0!</v>
      </c>
      <c r="JZ370" s="16"/>
      <c r="KA370" s="16"/>
      <c r="KB370" s="16"/>
      <c r="KC370" s="16"/>
      <c r="KD370" s="16"/>
      <c r="KE370" s="16"/>
      <c r="KF370" s="16"/>
      <c r="KG370" s="16"/>
      <c r="KH370" s="16"/>
      <c r="KI370" s="16"/>
      <c r="KJ370" s="16"/>
      <c r="KK370" s="16"/>
      <c r="KL370" s="16"/>
      <c r="KM370" s="16"/>
      <c r="KN370" s="16"/>
      <c r="KO370" s="16"/>
      <c r="KP370" s="16"/>
      <c r="KQ370" s="16"/>
      <c r="KR370" s="16"/>
      <c r="KS370" s="16"/>
      <c r="KT370" s="16"/>
      <c r="KU370" s="16"/>
      <c r="KV370" s="16"/>
      <c r="KW370" s="16"/>
      <c r="KX370" s="16"/>
      <c r="KY370" s="16"/>
      <c r="KZ370" s="16"/>
      <c r="LA370" s="16"/>
      <c r="LB370" s="16"/>
      <c r="LC370" s="16"/>
      <c r="LD370" s="16"/>
      <c r="LE370" s="150"/>
      <c r="LF370" s="150">
        <v>0</v>
      </c>
      <c r="LG370" s="152" t="e">
        <v>#DIV/0!</v>
      </c>
      <c r="LH370" s="16"/>
      <c r="LI370" s="16"/>
      <c r="LJ370" s="16"/>
      <c r="LK370" s="16"/>
      <c r="LL370" s="16"/>
      <c r="LM370" s="16"/>
      <c r="LN370" s="16"/>
      <c r="LO370" s="16"/>
      <c r="LP370" s="16"/>
      <c r="LQ370" s="16"/>
      <c r="LR370" s="16"/>
      <c r="LS370" s="16"/>
      <c r="LT370" s="16"/>
      <c r="LU370" s="16"/>
      <c r="LV370" s="16"/>
      <c r="LW370" s="16"/>
      <c r="LX370" s="16"/>
      <c r="LY370" s="16"/>
      <c r="LZ370" s="16"/>
      <c r="MA370" s="16"/>
      <c r="MB370" s="16"/>
      <c r="MC370" s="16"/>
      <c r="MD370" s="16"/>
      <c r="ME370" s="16"/>
      <c r="MF370" s="16"/>
      <c r="MG370" s="16"/>
      <c r="MH370" s="16"/>
      <c r="MI370" s="16"/>
      <c r="MJ370" s="16"/>
      <c r="MK370" s="16"/>
      <c r="ML370" s="16"/>
    </row>
    <row r="371" spans="1:350" ht="13.9" hidden="1" customHeight="1" outlineLevel="3" x14ac:dyDescent="0.2">
      <c r="A371" s="227"/>
      <c r="B371" s="247"/>
      <c r="C371" s="215"/>
      <c r="D371" s="217"/>
      <c r="E371" s="176"/>
      <c r="F371" s="176"/>
      <c r="G371" s="176"/>
      <c r="H371" s="171"/>
      <c r="I371" s="171"/>
      <c r="J371" s="213"/>
      <c r="K371" s="213"/>
      <c r="L371" s="173"/>
      <c r="M371" s="173"/>
      <c r="N371" s="184"/>
      <c r="O371" s="157"/>
      <c r="P371" s="17" t="s">
        <v>26</v>
      </c>
      <c r="Q371" s="151"/>
      <c r="R371" s="151"/>
      <c r="S371" s="153"/>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151"/>
      <c r="AY371" s="151"/>
      <c r="AZ371" s="153"/>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151"/>
      <c r="CG371" s="151"/>
      <c r="CH371" s="153"/>
      <c r="CI371" s="141"/>
      <c r="CJ371" s="141"/>
      <c r="CK371" s="141"/>
      <c r="CL371" s="141"/>
      <c r="CM371" s="141"/>
      <c r="CN371" s="141"/>
      <c r="CO371" s="141"/>
      <c r="CP371" s="141"/>
      <c r="CQ371" s="141"/>
      <c r="CR371" s="141"/>
      <c r="CS371" s="141"/>
      <c r="CT371" s="141"/>
      <c r="CU371" s="141"/>
      <c r="CV371" s="141"/>
      <c r="CW371" s="141"/>
      <c r="CX371" s="141"/>
      <c r="CY371" s="141"/>
      <c r="CZ371" s="141"/>
      <c r="DA371" s="141"/>
      <c r="DB371" s="141"/>
      <c r="DC371" s="141"/>
      <c r="DD371" s="141"/>
      <c r="DE371" s="141"/>
      <c r="DF371" s="141"/>
      <c r="DG371" s="141"/>
      <c r="DH371" s="141"/>
      <c r="DI371" s="141"/>
      <c r="DJ371" s="141"/>
      <c r="DK371" s="141"/>
      <c r="DL371" s="141"/>
      <c r="DM371" s="141"/>
      <c r="DN371" s="151"/>
      <c r="DO371" s="151"/>
      <c r="DP371" s="153"/>
      <c r="DQ371" s="24"/>
      <c r="DR371" s="24"/>
      <c r="DS371" s="24"/>
      <c r="DT371" s="24"/>
      <c r="DU371" s="24"/>
      <c r="DV371" s="24"/>
      <c r="DW371" s="24"/>
      <c r="DX371" s="24"/>
      <c r="DY371" s="24"/>
      <c r="DZ371" s="24"/>
      <c r="EA371" s="24"/>
      <c r="EB371" s="24"/>
      <c r="EC371" s="24"/>
      <c r="ED371" s="24"/>
      <c r="EE371" s="24"/>
      <c r="EF371" s="24"/>
      <c r="EG371" s="24"/>
      <c r="EH371" s="24"/>
      <c r="EI371" s="24"/>
      <c r="EJ371" s="24"/>
      <c r="EK371" s="24"/>
      <c r="EL371" s="24"/>
      <c r="EM371" s="24"/>
      <c r="EN371" s="24"/>
      <c r="EO371" s="24"/>
      <c r="EP371" s="24"/>
      <c r="EQ371" s="24"/>
      <c r="ER371" s="24"/>
      <c r="ES371" s="151"/>
      <c r="ET371" s="151"/>
      <c r="EU371" s="153"/>
      <c r="EV371" s="24"/>
      <c r="EW371" s="125"/>
      <c r="EX371" s="24"/>
      <c r="EY371" s="24"/>
      <c r="EZ371" s="24"/>
      <c r="FA371" s="24"/>
      <c r="FB371" s="24"/>
      <c r="FC371" s="24"/>
      <c r="FD371" s="24"/>
      <c r="FE371" s="24"/>
      <c r="FF371" s="24"/>
      <c r="FG371" s="24"/>
      <c r="FH371" s="24"/>
      <c r="FI371" s="24"/>
      <c r="FJ371" s="24"/>
      <c r="FK371" s="24"/>
      <c r="FL371" s="24"/>
      <c r="FM371" s="24"/>
      <c r="FN371" s="24"/>
      <c r="FO371" s="24"/>
      <c r="FP371" s="24"/>
      <c r="FQ371" s="24"/>
      <c r="FR371" s="24"/>
      <c r="FS371" s="24"/>
      <c r="FT371" s="24"/>
      <c r="FU371" s="24"/>
      <c r="FV371" s="24"/>
      <c r="FW371" s="24">
        <v>18</v>
      </c>
      <c r="FX371" s="24"/>
      <c r="FY371" s="24"/>
      <c r="FZ371" s="24"/>
      <c r="GA371" s="151"/>
      <c r="GB371" s="151"/>
      <c r="GC371" s="153"/>
      <c r="GD371" s="24"/>
      <c r="GE371" s="24"/>
      <c r="GF371" s="24"/>
      <c r="GG371" s="24"/>
      <c r="GH371" s="24"/>
      <c r="GI371" s="24"/>
      <c r="GJ371" s="24"/>
      <c r="GK371" s="24"/>
      <c r="GL371" s="24"/>
      <c r="GM371" s="24"/>
      <c r="GN371" s="24"/>
      <c r="GO371" s="24"/>
      <c r="GP371" s="24"/>
      <c r="GQ371" s="24"/>
      <c r="GR371" s="24"/>
      <c r="GS371" s="24"/>
      <c r="GT371" s="24"/>
      <c r="GU371" s="24"/>
      <c r="GV371" s="24"/>
      <c r="GW371" s="24"/>
      <c r="GX371" s="24"/>
      <c r="GY371" s="24"/>
      <c r="GZ371" s="24"/>
      <c r="HA371" s="24"/>
      <c r="HB371" s="24"/>
      <c r="HC371" s="24"/>
      <c r="HD371" s="24"/>
      <c r="HE371" s="24"/>
      <c r="HF371" s="24"/>
      <c r="HG371" s="24"/>
      <c r="HH371" s="151"/>
      <c r="HI371" s="151"/>
      <c r="HJ371" s="153"/>
      <c r="HK371" s="24"/>
      <c r="HL371" s="24"/>
      <c r="HM371" s="24"/>
      <c r="HN371" s="24"/>
      <c r="HO371" s="24"/>
      <c r="HP371" s="24"/>
      <c r="HQ371" s="24"/>
      <c r="HR371" s="24"/>
      <c r="HS371" s="24"/>
      <c r="HT371" s="24"/>
      <c r="HU371" s="24"/>
      <c r="HV371" s="24"/>
      <c r="HW371" s="24"/>
      <c r="HX371" s="24"/>
      <c r="HY371" s="24"/>
      <c r="HZ371" s="24"/>
      <c r="IA371" s="24"/>
      <c r="IB371" s="24"/>
      <c r="IC371" s="24"/>
      <c r="ID371" s="24"/>
      <c r="IE371" s="24"/>
      <c r="IF371" s="24"/>
      <c r="IG371" s="24"/>
      <c r="IH371" s="24"/>
      <c r="II371" s="24"/>
      <c r="IJ371" s="24"/>
      <c r="IK371" s="24"/>
      <c r="IL371" s="24"/>
      <c r="IM371" s="24"/>
      <c r="IN371" s="24"/>
      <c r="IO371" s="24"/>
      <c r="IP371" s="151"/>
      <c r="IQ371" s="151"/>
      <c r="IR371" s="153"/>
      <c r="IS371" s="24"/>
      <c r="IT371" s="24"/>
      <c r="IU371" s="24"/>
      <c r="IV371" s="24"/>
      <c r="IW371" s="24"/>
      <c r="IX371" s="24"/>
      <c r="IY371" s="24"/>
      <c r="IZ371" s="24"/>
      <c r="JA371" s="24"/>
      <c r="JB371" s="24"/>
      <c r="JC371" s="24"/>
      <c r="JD371" s="24"/>
      <c r="JE371" s="24"/>
      <c r="JF371" s="24"/>
      <c r="JG371" s="24"/>
      <c r="JH371" s="24"/>
      <c r="JI371" s="24"/>
      <c r="JJ371" s="24"/>
      <c r="JK371" s="24"/>
      <c r="JL371" s="24"/>
      <c r="JM371" s="24"/>
      <c r="JN371" s="24"/>
      <c r="JO371" s="24"/>
      <c r="JP371" s="24"/>
      <c r="JQ371" s="24"/>
      <c r="JR371" s="24"/>
      <c r="JS371" s="24"/>
      <c r="JT371" s="24"/>
      <c r="JU371" s="25"/>
      <c r="JV371" s="24"/>
      <c r="JW371" s="151"/>
      <c r="JX371" s="151"/>
      <c r="JY371" s="153"/>
      <c r="JZ371" s="24"/>
      <c r="KA371" s="24"/>
      <c r="KB371" s="24"/>
      <c r="KC371" s="24"/>
      <c r="KD371" s="24"/>
      <c r="KE371" s="24"/>
      <c r="KF371" s="24"/>
      <c r="KG371" s="24"/>
      <c r="KH371" s="24"/>
      <c r="KI371" s="24"/>
      <c r="KJ371" s="24"/>
      <c r="KK371" s="24"/>
      <c r="KL371" s="24"/>
      <c r="KM371" s="24"/>
      <c r="KN371" s="24"/>
      <c r="KO371" s="24"/>
      <c r="KP371" s="24"/>
      <c r="KQ371" s="24"/>
      <c r="KR371" s="24"/>
      <c r="KS371" s="24"/>
      <c r="KT371" s="24"/>
      <c r="KU371" s="24"/>
      <c r="KV371" s="24"/>
      <c r="KW371" s="24"/>
      <c r="KX371" s="24"/>
      <c r="KY371" s="24"/>
      <c r="KZ371" s="24"/>
      <c r="LA371" s="24"/>
      <c r="LB371" s="24"/>
      <c r="LC371" s="24"/>
      <c r="LD371" s="24"/>
      <c r="LE371" s="151"/>
      <c r="LF371" s="151"/>
      <c r="LG371" s="153"/>
      <c r="LH371" s="24"/>
      <c r="LI371" s="24"/>
      <c r="LJ371" s="24"/>
      <c r="LK371" s="24"/>
      <c r="LL371" s="24"/>
      <c r="LM371" s="24"/>
      <c r="LN371" s="24"/>
      <c r="LO371" s="24"/>
      <c r="LP371" s="24"/>
      <c r="LQ371" s="24"/>
      <c r="LR371" s="24"/>
      <c r="LS371" s="24"/>
      <c r="LT371" s="24"/>
      <c r="LU371" s="24"/>
      <c r="LV371" s="24"/>
      <c r="LW371" s="24"/>
      <c r="LX371" s="24"/>
      <c r="LY371" s="24"/>
      <c r="LZ371" s="24"/>
      <c r="MA371" s="24"/>
      <c r="MB371" s="24"/>
      <c r="MC371" s="24"/>
      <c r="MD371" s="24"/>
      <c r="ME371" s="24"/>
      <c r="MF371" s="24"/>
      <c r="MG371" s="24"/>
      <c r="MH371" s="24"/>
      <c r="MI371" s="24"/>
      <c r="MJ371" s="24"/>
      <c r="MK371" s="24"/>
      <c r="ML371" s="24"/>
    </row>
    <row r="372" spans="1:350" ht="13.9" hidden="1" customHeight="1" outlineLevel="3" x14ac:dyDescent="0.2">
      <c r="A372" s="226" t="s">
        <v>249</v>
      </c>
      <c r="B372" s="246" t="s">
        <v>1119</v>
      </c>
      <c r="C372" s="214" t="s">
        <v>99</v>
      </c>
      <c r="D372" s="216">
        <v>16</v>
      </c>
      <c r="E372" s="175"/>
      <c r="F372" s="175">
        <f>D372-E372</f>
        <v>16</v>
      </c>
      <c r="G372" s="175" t="s">
        <v>847</v>
      </c>
      <c r="H372" s="170" t="s">
        <v>912</v>
      </c>
      <c r="I372" s="170" t="s">
        <v>827</v>
      </c>
      <c r="J372" s="212">
        <f ca="1">E372+Q372+AX372+CF372+DN372+ES372+GA372+HH372+IP372+JW372+LE372</f>
        <v>16</v>
      </c>
      <c r="K372" s="212">
        <f>E372+R372+AY372+CG372+DO372+ET372+GB372+HI372+IQ372+JX372+LF372</f>
        <v>16</v>
      </c>
      <c r="L372" s="172">
        <f ca="1">K372/J372</f>
        <v>1</v>
      </c>
      <c r="M372" s="172">
        <f>K372/D372</f>
        <v>1</v>
      </c>
      <c r="N372" s="183">
        <f ca="1">SUMIF($EV$8:$FZ$9,$O$5,$EV373:$FZ373)-SUMIF($EV$8:$FZ$9,$Q$5,$EV373:$FZ373)</f>
        <v>0</v>
      </c>
      <c r="O372" s="156"/>
      <c r="P372" s="16" t="s">
        <v>25</v>
      </c>
      <c r="Q372" s="150">
        <v>0</v>
      </c>
      <c r="R372" s="150">
        <v>0</v>
      </c>
      <c r="S372" s="152" t="e">
        <v>#DIV/0!</v>
      </c>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50">
        <f t="shared" ca="1" si="912"/>
        <v>0</v>
      </c>
      <c r="AY372" s="150">
        <f>SUM(BA373:CE373)</f>
        <v>0</v>
      </c>
      <c r="AZ372" s="152" t="e">
        <f ca="1">AY372/AX372</f>
        <v>#DIV/0!</v>
      </c>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50">
        <f t="shared" ref="CF372" si="972">SUM(CI372:DM372)</f>
        <v>0</v>
      </c>
      <c r="CG372" s="150">
        <f>SUM(CI373:DM373)</f>
        <v>0</v>
      </c>
      <c r="CH372" s="152" t="e">
        <f>CG372/CF372</f>
        <v>#DIV/0!</v>
      </c>
      <c r="CI372" s="129"/>
      <c r="CJ372" s="129"/>
      <c r="CK372" s="129"/>
      <c r="CL372" s="129"/>
      <c r="CM372" s="129"/>
      <c r="CN372" s="129"/>
      <c r="CO372" s="129"/>
      <c r="CP372" s="129"/>
      <c r="CQ372" s="129"/>
      <c r="CR372" s="129"/>
      <c r="CS372" s="129"/>
      <c r="CT372" s="129"/>
      <c r="CU372" s="129"/>
      <c r="CV372" s="129"/>
      <c r="CW372" s="129"/>
      <c r="CX372" s="129"/>
      <c r="CY372" s="129"/>
      <c r="CZ372" s="129"/>
      <c r="DA372" s="129"/>
      <c r="DB372" s="129"/>
      <c r="DC372" s="129"/>
      <c r="DD372" s="129"/>
      <c r="DE372" s="129"/>
      <c r="DF372" s="129"/>
      <c r="DG372" s="129"/>
      <c r="DH372" s="129"/>
      <c r="DI372" s="129"/>
      <c r="DJ372" s="129"/>
      <c r="DK372" s="129"/>
      <c r="DL372" s="129"/>
      <c r="DM372" s="129"/>
      <c r="DN372" s="150">
        <f t="shared" ref="DN372" si="973">SUM(DQ372:ER372)</f>
        <v>16</v>
      </c>
      <c r="DO372" s="150">
        <f>SUM(DQ373:ER373)</f>
        <v>0</v>
      </c>
      <c r="DP372" s="152">
        <f t="shared" si="921"/>
        <v>0</v>
      </c>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v>8</v>
      </c>
      <c r="EM372" s="16">
        <v>8</v>
      </c>
      <c r="EN372" s="16"/>
      <c r="EO372" s="16"/>
      <c r="EP372" s="16"/>
      <c r="EQ372" s="16"/>
      <c r="ER372" s="16"/>
      <c r="ES372" s="150">
        <f t="shared" ca="1" si="915"/>
        <v>0</v>
      </c>
      <c r="ET372" s="150">
        <f t="shared" si="957"/>
        <v>0</v>
      </c>
      <c r="EU372" s="152" t="e">
        <f t="shared" ca="1" si="958"/>
        <v>#DIV/0!</v>
      </c>
      <c r="EV372" s="16"/>
      <c r="EW372" s="67"/>
      <c r="EX372" s="16"/>
      <c r="EY372" s="16"/>
      <c r="EZ372" s="16"/>
      <c r="FA372" s="16"/>
      <c r="FB372" s="16"/>
      <c r="FC372" s="16"/>
      <c r="FD372" s="16"/>
      <c r="FE372" s="16"/>
      <c r="FF372" s="16"/>
      <c r="FG372" s="16"/>
      <c r="FH372" s="16"/>
      <c r="FI372" s="16"/>
      <c r="FJ372" s="16"/>
      <c r="FK372" s="16"/>
      <c r="FL372" s="16"/>
      <c r="FM372" s="16"/>
      <c r="FN372" s="16"/>
      <c r="FO372" s="16"/>
      <c r="FP372" s="16"/>
      <c r="FQ372" s="16"/>
      <c r="FR372" s="16"/>
      <c r="FS372" s="16"/>
      <c r="FT372" s="16"/>
      <c r="FU372" s="16"/>
      <c r="FV372" s="16"/>
      <c r="FW372" s="16"/>
      <c r="FX372" s="16"/>
      <c r="FY372" s="16"/>
      <c r="FZ372" s="16"/>
      <c r="GA372" s="150">
        <f t="shared" ref="GA372" ca="1" si="974">SUMIF($GD$8:$HG$9,$O$5,GD372:HG372)</f>
        <v>0</v>
      </c>
      <c r="GB372" s="150">
        <f t="shared" ref="GB372" si="975">SUM(GD373:HG373)</f>
        <v>16</v>
      </c>
      <c r="GC372" s="152" t="e">
        <f t="shared" ref="GC372" ca="1" si="976">GB372/GA372</f>
        <v>#DIV/0!</v>
      </c>
      <c r="GD372" s="16"/>
      <c r="GE372" s="16"/>
      <c r="GF372" s="16"/>
      <c r="GG372" s="16"/>
      <c r="GH372" s="16"/>
      <c r="GI372" s="16"/>
      <c r="GJ372" s="16"/>
      <c r="GK372" s="16"/>
      <c r="GL372" s="16"/>
      <c r="GM372" s="16"/>
      <c r="GN372" s="16"/>
      <c r="GO372" s="16"/>
      <c r="GP372" s="16"/>
      <c r="GQ372" s="16"/>
      <c r="GR372" s="16"/>
      <c r="GS372" s="16"/>
      <c r="GT372" s="16"/>
      <c r="GU372" s="16"/>
      <c r="GV372" s="16"/>
      <c r="GW372" s="16"/>
      <c r="GX372" s="16"/>
      <c r="GY372" s="16"/>
      <c r="GZ372" s="16"/>
      <c r="HA372" s="16"/>
      <c r="HB372" s="16"/>
      <c r="HC372" s="16"/>
      <c r="HD372" s="16"/>
      <c r="HE372" s="16"/>
      <c r="HF372" s="16"/>
      <c r="HG372" s="16"/>
      <c r="HH372" s="150"/>
      <c r="HI372" s="150">
        <v>0</v>
      </c>
      <c r="HJ372" s="152" t="e">
        <v>#DIV/0!</v>
      </c>
      <c r="HK372" s="16"/>
      <c r="HL372" s="16"/>
      <c r="HM372" s="16"/>
      <c r="HN372" s="16"/>
      <c r="HO372" s="16"/>
      <c r="HP372" s="16"/>
      <c r="HQ372" s="16"/>
      <c r="HR372" s="16"/>
      <c r="HS372" s="16"/>
      <c r="HT372" s="16"/>
      <c r="HU372" s="16"/>
      <c r="HV372" s="16"/>
      <c r="HW372" s="16"/>
      <c r="HX372" s="16"/>
      <c r="HY372" s="16"/>
      <c r="HZ372" s="16"/>
      <c r="IA372" s="16"/>
      <c r="IB372" s="16"/>
      <c r="IC372" s="16"/>
      <c r="ID372" s="16"/>
      <c r="IE372" s="16"/>
      <c r="IF372" s="16"/>
      <c r="IG372" s="16"/>
      <c r="IH372" s="16"/>
      <c r="II372" s="16"/>
      <c r="IJ372" s="16"/>
      <c r="IK372" s="16"/>
      <c r="IL372" s="16"/>
      <c r="IM372" s="16"/>
      <c r="IN372" s="16"/>
      <c r="IO372" s="16"/>
      <c r="IP372" s="150"/>
      <c r="IQ372" s="150">
        <v>0</v>
      </c>
      <c r="IR372" s="152" t="e">
        <v>#DIV/0!</v>
      </c>
      <c r="IS372" s="16"/>
      <c r="IT372" s="16"/>
      <c r="IU372" s="16"/>
      <c r="IV372" s="16"/>
      <c r="IW372" s="16"/>
      <c r="IX372" s="16"/>
      <c r="IY372" s="16"/>
      <c r="IZ372" s="16"/>
      <c r="JA372" s="16"/>
      <c r="JB372" s="16"/>
      <c r="JC372" s="16"/>
      <c r="JD372" s="16"/>
      <c r="JE372" s="16"/>
      <c r="JF372" s="16"/>
      <c r="JG372" s="16"/>
      <c r="JH372" s="16"/>
      <c r="JI372" s="16"/>
      <c r="JJ372" s="16"/>
      <c r="JK372" s="16"/>
      <c r="JL372" s="16"/>
      <c r="JM372" s="16"/>
      <c r="JN372" s="16"/>
      <c r="JO372" s="16"/>
      <c r="JP372" s="16"/>
      <c r="JQ372" s="16"/>
      <c r="JR372" s="16"/>
      <c r="JS372" s="16"/>
      <c r="JT372" s="16"/>
      <c r="JU372" s="23"/>
      <c r="JV372" s="16"/>
      <c r="JW372" s="150"/>
      <c r="JX372" s="150">
        <v>0</v>
      </c>
      <c r="JY372" s="152" t="e">
        <v>#DIV/0!</v>
      </c>
      <c r="JZ372" s="16"/>
      <c r="KA372" s="16"/>
      <c r="KB372" s="16"/>
      <c r="KC372" s="16"/>
      <c r="KD372" s="16"/>
      <c r="KE372" s="16"/>
      <c r="KF372" s="16"/>
      <c r="KG372" s="16"/>
      <c r="KH372" s="16"/>
      <c r="KI372" s="16"/>
      <c r="KJ372" s="16"/>
      <c r="KK372" s="16"/>
      <c r="KL372" s="16"/>
      <c r="KM372" s="16"/>
      <c r="KN372" s="16"/>
      <c r="KO372" s="16"/>
      <c r="KP372" s="16"/>
      <c r="KQ372" s="16"/>
      <c r="KR372" s="16"/>
      <c r="KS372" s="16"/>
      <c r="KT372" s="16"/>
      <c r="KU372" s="16"/>
      <c r="KV372" s="16"/>
      <c r="KW372" s="16"/>
      <c r="KX372" s="16"/>
      <c r="KY372" s="16"/>
      <c r="KZ372" s="16"/>
      <c r="LA372" s="16"/>
      <c r="LB372" s="16"/>
      <c r="LC372" s="16"/>
      <c r="LD372" s="16"/>
      <c r="LE372" s="150"/>
      <c r="LF372" s="150">
        <v>0</v>
      </c>
      <c r="LG372" s="152" t="e">
        <v>#DIV/0!</v>
      </c>
      <c r="LH372" s="16"/>
      <c r="LI372" s="16"/>
      <c r="LJ372" s="16"/>
      <c r="LK372" s="16"/>
      <c r="LL372" s="16"/>
      <c r="LM372" s="16"/>
      <c r="LN372" s="16"/>
      <c r="LO372" s="16"/>
      <c r="LP372" s="16"/>
      <c r="LQ372" s="16"/>
      <c r="LR372" s="16"/>
      <c r="LS372" s="16"/>
      <c r="LT372" s="16"/>
      <c r="LU372" s="16"/>
      <c r="LV372" s="16"/>
      <c r="LW372" s="16"/>
      <c r="LX372" s="16"/>
      <c r="LY372" s="16"/>
      <c r="LZ372" s="16"/>
      <c r="MA372" s="16"/>
      <c r="MB372" s="16"/>
      <c r="MC372" s="16"/>
      <c r="MD372" s="16"/>
      <c r="ME372" s="16"/>
      <c r="MF372" s="16"/>
      <c r="MG372" s="16"/>
      <c r="MH372" s="16"/>
      <c r="MI372" s="16"/>
      <c r="MJ372" s="16"/>
      <c r="MK372" s="16"/>
      <c r="ML372" s="16"/>
    </row>
    <row r="373" spans="1:350" ht="13.9" hidden="1" customHeight="1" outlineLevel="3" x14ac:dyDescent="0.2">
      <c r="A373" s="227"/>
      <c r="B373" s="247"/>
      <c r="C373" s="215"/>
      <c r="D373" s="217"/>
      <c r="E373" s="176"/>
      <c r="F373" s="176"/>
      <c r="G373" s="176"/>
      <c r="H373" s="171"/>
      <c r="I373" s="171"/>
      <c r="J373" s="213"/>
      <c r="K373" s="213"/>
      <c r="L373" s="173"/>
      <c r="M373" s="173"/>
      <c r="N373" s="184"/>
      <c r="O373" s="157"/>
      <c r="P373" s="17" t="s">
        <v>26</v>
      </c>
      <c r="Q373" s="151"/>
      <c r="R373" s="151"/>
      <c r="S373" s="153"/>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151"/>
      <c r="AY373" s="151"/>
      <c r="AZ373" s="153"/>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c r="CF373" s="151"/>
      <c r="CG373" s="151"/>
      <c r="CH373" s="153"/>
      <c r="CI373" s="141"/>
      <c r="CJ373" s="141"/>
      <c r="CK373" s="141"/>
      <c r="CL373" s="141"/>
      <c r="CM373" s="141"/>
      <c r="CN373" s="141"/>
      <c r="CO373" s="141"/>
      <c r="CP373" s="141"/>
      <c r="CQ373" s="141"/>
      <c r="CR373" s="141"/>
      <c r="CS373" s="141"/>
      <c r="CT373" s="141"/>
      <c r="CU373" s="141"/>
      <c r="CV373" s="141"/>
      <c r="CW373" s="141"/>
      <c r="CX373" s="141"/>
      <c r="CY373" s="141"/>
      <c r="CZ373" s="141"/>
      <c r="DA373" s="141"/>
      <c r="DB373" s="141"/>
      <c r="DC373" s="141"/>
      <c r="DD373" s="141"/>
      <c r="DE373" s="141"/>
      <c r="DF373" s="141"/>
      <c r="DG373" s="141"/>
      <c r="DH373" s="141"/>
      <c r="DI373" s="141"/>
      <c r="DJ373" s="141"/>
      <c r="DK373" s="141"/>
      <c r="DL373" s="141"/>
      <c r="DM373" s="141"/>
      <c r="DN373" s="151"/>
      <c r="DO373" s="151"/>
      <c r="DP373" s="153"/>
      <c r="DQ373" s="24"/>
      <c r="DR373" s="24"/>
      <c r="DS373" s="24"/>
      <c r="DT373" s="24"/>
      <c r="DU373" s="24"/>
      <c r="DV373" s="24"/>
      <c r="DW373" s="24"/>
      <c r="DX373" s="24"/>
      <c r="DY373" s="24"/>
      <c r="DZ373" s="24"/>
      <c r="EA373" s="24"/>
      <c r="EB373" s="24"/>
      <c r="EC373" s="24"/>
      <c r="ED373" s="24"/>
      <c r="EE373" s="24"/>
      <c r="EF373" s="24"/>
      <c r="EG373" s="24"/>
      <c r="EH373" s="24"/>
      <c r="EI373" s="24"/>
      <c r="EJ373" s="24"/>
      <c r="EK373" s="24"/>
      <c r="EL373" s="24"/>
      <c r="EM373" s="24"/>
      <c r="EN373" s="24"/>
      <c r="EO373" s="24"/>
      <c r="EP373" s="24"/>
      <c r="EQ373" s="24"/>
      <c r="ER373" s="24"/>
      <c r="ES373" s="151"/>
      <c r="ET373" s="151"/>
      <c r="EU373" s="153"/>
      <c r="EV373" s="24"/>
      <c r="EW373" s="125"/>
      <c r="EX373" s="24"/>
      <c r="EY373" s="24"/>
      <c r="EZ373" s="24"/>
      <c r="FA373" s="24"/>
      <c r="FB373" s="24"/>
      <c r="FC373" s="24"/>
      <c r="FD373" s="24"/>
      <c r="FE373" s="24"/>
      <c r="FF373" s="24"/>
      <c r="FG373" s="24"/>
      <c r="FH373" s="24"/>
      <c r="FI373" s="24"/>
      <c r="FJ373" s="24"/>
      <c r="FK373" s="24"/>
      <c r="FL373" s="24"/>
      <c r="FM373" s="24"/>
      <c r="FN373" s="24"/>
      <c r="FO373" s="24"/>
      <c r="FP373" s="24"/>
      <c r="FQ373" s="24"/>
      <c r="FR373" s="24"/>
      <c r="FS373" s="24"/>
      <c r="FT373" s="24"/>
      <c r="FU373" s="24"/>
      <c r="FV373" s="24"/>
      <c r="FW373" s="24"/>
      <c r="FX373" s="24"/>
      <c r="FY373" s="24"/>
      <c r="FZ373" s="24"/>
      <c r="GA373" s="151"/>
      <c r="GB373" s="151"/>
      <c r="GC373" s="153"/>
      <c r="GD373" s="24"/>
      <c r="GE373" s="24"/>
      <c r="GF373" s="24"/>
      <c r="GG373" s="24"/>
      <c r="GH373" s="24"/>
      <c r="GI373" s="24">
        <v>16</v>
      </c>
      <c r="GJ373" s="24"/>
      <c r="GK373" s="24"/>
      <c r="GL373" s="24"/>
      <c r="GM373" s="24"/>
      <c r="GN373" s="24"/>
      <c r="GO373" s="24"/>
      <c r="GP373" s="24"/>
      <c r="GQ373" s="24"/>
      <c r="GR373" s="24"/>
      <c r="GS373" s="24"/>
      <c r="GT373" s="24"/>
      <c r="GU373" s="24"/>
      <c r="GV373" s="24"/>
      <c r="GW373" s="24"/>
      <c r="GX373" s="24"/>
      <c r="GY373" s="24"/>
      <c r="GZ373" s="24"/>
      <c r="HA373" s="24"/>
      <c r="HB373" s="24"/>
      <c r="HC373" s="24"/>
      <c r="HD373" s="24"/>
      <c r="HE373" s="24"/>
      <c r="HF373" s="24"/>
      <c r="HG373" s="24"/>
      <c r="HH373" s="151"/>
      <c r="HI373" s="151"/>
      <c r="HJ373" s="153"/>
      <c r="HK373" s="24"/>
      <c r="HL373" s="24"/>
      <c r="HM373" s="24"/>
      <c r="HN373" s="24"/>
      <c r="HO373" s="24"/>
      <c r="HP373" s="24"/>
      <c r="HQ373" s="24"/>
      <c r="HR373" s="24"/>
      <c r="HS373" s="24"/>
      <c r="HT373" s="24"/>
      <c r="HU373" s="24"/>
      <c r="HV373" s="24"/>
      <c r="HW373" s="24"/>
      <c r="HX373" s="24"/>
      <c r="HY373" s="24"/>
      <c r="HZ373" s="24"/>
      <c r="IA373" s="24"/>
      <c r="IB373" s="24"/>
      <c r="IC373" s="24"/>
      <c r="ID373" s="24"/>
      <c r="IE373" s="24"/>
      <c r="IF373" s="24"/>
      <c r="IG373" s="24"/>
      <c r="IH373" s="24"/>
      <c r="II373" s="24"/>
      <c r="IJ373" s="24"/>
      <c r="IK373" s="24"/>
      <c r="IL373" s="24"/>
      <c r="IM373" s="24"/>
      <c r="IN373" s="24"/>
      <c r="IO373" s="24"/>
      <c r="IP373" s="151"/>
      <c r="IQ373" s="151"/>
      <c r="IR373" s="153"/>
      <c r="IS373" s="24"/>
      <c r="IT373" s="24"/>
      <c r="IU373" s="24"/>
      <c r="IV373" s="24"/>
      <c r="IW373" s="24"/>
      <c r="IX373" s="24"/>
      <c r="IY373" s="24"/>
      <c r="IZ373" s="24"/>
      <c r="JA373" s="24"/>
      <c r="JB373" s="24"/>
      <c r="JC373" s="24"/>
      <c r="JD373" s="24"/>
      <c r="JE373" s="24"/>
      <c r="JF373" s="24"/>
      <c r="JG373" s="24"/>
      <c r="JH373" s="24"/>
      <c r="JI373" s="24"/>
      <c r="JJ373" s="24"/>
      <c r="JK373" s="24"/>
      <c r="JL373" s="24"/>
      <c r="JM373" s="24"/>
      <c r="JN373" s="24"/>
      <c r="JO373" s="24"/>
      <c r="JP373" s="24"/>
      <c r="JQ373" s="24"/>
      <c r="JR373" s="24"/>
      <c r="JS373" s="24"/>
      <c r="JT373" s="24"/>
      <c r="JU373" s="25"/>
      <c r="JV373" s="24"/>
      <c r="JW373" s="151"/>
      <c r="JX373" s="151"/>
      <c r="JY373" s="153"/>
      <c r="JZ373" s="24"/>
      <c r="KA373" s="24"/>
      <c r="KB373" s="24"/>
      <c r="KC373" s="24"/>
      <c r="KD373" s="24"/>
      <c r="KE373" s="24"/>
      <c r="KF373" s="24"/>
      <c r="KG373" s="24"/>
      <c r="KH373" s="24"/>
      <c r="KI373" s="24"/>
      <c r="KJ373" s="24"/>
      <c r="KK373" s="24"/>
      <c r="KL373" s="24"/>
      <c r="KM373" s="24"/>
      <c r="KN373" s="24"/>
      <c r="KO373" s="24"/>
      <c r="KP373" s="24"/>
      <c r="KQ373" s="24"/>
      <c r="KR373" s="24"/>
      <c r="KS373" s="24"/>
      <c r="KT373" s="24"/>
      <c r="KU373" s="24"/>
      <c r="KV373" s="24"/>
      <c r="KW373" s="24"/>
      <c r="KX373" s="24"/>
      <c r="KY373" s="24"/>
      <c r="KZ373" s="24"/>
      <c r="LA373" s="24"/>
      <c r="LB373" s="24"/>
      <c r="LC373" s="24"/>
      <c r="LD373" s="24"/>
      <c r="LE373" s="151"/>
      <c r="LF373" s="151"/>
      <c r="LG373" s="153"/>
      <c r="LH373" s="24"/>
      <c r="LI373" s="24"/>
      <c r="LJ373" s="24"/>
      <c r="LK373" s="24"/>
      <c r="LL373" s="24"/>
      <c r="LM373" s="24"/>
      <c r="LN373" s="24"/>
      <c r="LO373" s="24"/>
      <c r="LP373" s="24"/>
      <c r="LQ373" s="24"/>
      <c r="LR373" s="24"/>
      <c r="LS373" s="24"/>
      <c r="LT373" s="24"/>
      <c r="LU373" s="24"/>
      <c r="LV373" s="24"/>
      <c r="LW373" s="24"/>
      <c r="LX373" s="24"/>
      <c r="LY373" s="24"/>
      <c r="LZ373" s="24"/>
      <c r="MA373" s="24"/>
      <c r="MB373" s="24"/>
      <c r="MC373" s="24"/>
      <c r="MD373" s="24"/>
      <c r="ME373" s="24"/>
      <c r="MF373" s="24"/>
      <c r="MG373" s="24"/>
      <c r="MH373" s="24"/>
      <c r="MI373" s="24"/>
      <c r="MJ373" s="24"/>
      <c r="MK373" s="24"/>
      <c r="ML373" s="24"/>
    </row>
    <row r="374" spans="1:350" ht="13.9" hidden="1" customHeight="1" outlineLevel="3" x14ac:dyDescent="0.2">
      <c r="A374" s="226" t="s">
        <v>250</v>
      </c>
      <c r="B374" s="246" t="s">
        <v>1120</v>
      </c>
      <c r="C374" s="214" t="s">
        <v>38</v>
      </c>
      <c r="D374" s="216">
        <v>13.2</v>
      </c>
      <c r="E374" s="175"/>
      <c r="F374" s="175">
        <f>D374-E374</f>
        <v>13.2</v>
      </c>
      <c r="G374" s="175" t="s">
        <v>888</v>
      </c>
      <c r="H374" s="170" t="s">
        <v>873</v>
      </c>
      <c r="I374" s="170" t="s">
        <v>875</v>
      </c>
      <c r="J374" s="212">
        <f ca="1">E374+Q374+AX374+CF374+DN374+ES374+GA374+HH374+IP374+JW374+LE374</f>
        <v>13.2</v>
      </c>
      <c r="K374" s="212">
        <f>E374+R374+AY374+CG374+DO374+ET374+GB374+HI374+IQ374+JX374+LF374</f>
        <v>13.1</v>
      </c>
      <c r="L374" s="172">
        <f ca="1">K374/J374</f>
        <v>0.99242424242424243</v>
      </c>
      <c r="M374" s="172">
        <f>K374/D374</f>
        <v>0.99242424242424243</v>
      </c>
      <c r="N374" s="183">
        <f ca="1">SUMIF($EV$8:$FZ$9,$O$5,$EV375:$FZ375)-SUMIF($EV$8:$FZ$9,$Q$5,$EV375:$FZ375)</f>
        <v>0</v>
      </c>
      <c r="O374" s="156"/>
      <c r="P374" s="16" t="s">
        <v>25</v>
      </c>
      <c r="Q374" s="150">
        <v>0</v>
      </c>
      <c r="R374" s="150">
        <v>0</v>
      </c>
      <c r="S374" s="152" t="e">
        <v>#DIV/0!</v>
      </c>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50">
        <f t="shared" ca="1" si="912"/>
        <v>0</v>
      </c>
      <c r="AY374" s="150">
        <f>SUM(BA375:CE375)</f>
        <v>0</v>
      </c>
      <c r="AZ374" s="152" t="e">
        <f ca="1">AY374/AX374</f>
        <v>#DIV/0!</v>
      </c>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50">
        <f t="shared" ref="CF374" si="977">SUM(CI374:DM374)</f>
        <v>0</v>
      </c>
      <c r="CG374" s="150">
        <f>SUM(CI375:DM375)</f>
        <v>0</v>
      </c>
      <c r="CH374" s="152" t="e">
        <f>CG374/CF374</f>
        <v>#DIV/0!</v>
      </c>
      <c r="CI374" s="129"/>
      <c r="CJ374" s="129"/>
      <c r="CK374" s="129"/>
      <c r="CL374" s="129"/>
      <c r="CM374" s="129"/>
      <c r="CN374" s="129"/>
      <c r="CO374" s="129"/>
      <c r="CP374" s="129"/>
      <c r="CQ374" s="129"/>
      <c r="CR374" s="129"/>
      <c r="CS374" s="129"/>
      <c r="CT374" s="129"/>
      <c r="CU374" s="129"/>
      <c r="CV374" s="129"/>
      <c r="CW374" s="129"/>
      <c r="CX374" s="129"/>
      <c r="CY374" s="129"/>
      <c r="CZ374" s="129"/>
      <c r="DA374" s="129"/>
      <c r="DB374" s="129"/>
      <c r="DC374" s="129"/>
      <c r="DD374" s="129"/>
      <c r="DE374" s="129"/>
      <c r="DF374" s="129"/>
      <c r="DG374" s="129"/>
      <c r="DH374" s="129"/>
      <c r="DI374" s="129"/>
      <c r="DJ374" s="129"/>
      <c r="DK374" s="129"/>
      <c r="DL374" s="129"/>
      <c r="DM374" s="129"/>
      <c r="DN374" s="150">
        <f t="shared" ref="DN374" si="978">SUM(DQ374:ER374)</f>
        <v>4</v>
      </c>
      <c r="DO374" s="150">
        <f>SUM(DQ375:ER375)</f>
        <v>0</v>
      </c>
      <c r="DP374" s="152">
        <f t="shared" si="921"/>
        <v>0</v>
      </c>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v>2</v>
      </c>
      <c r="ER374" s="16">
        <v>2</v>
      </c>
      <c r="ES374" s="150">
        <f t="shared" ca="1" si="915"/>
        <v>9.1999999999999993</v>
      </c>
      <c r="ET374" s="150">
        <f t="shared" si="957"/>
        <v>0</v>
      </c>
      <c r="EU374" s="152">
        <f t="shared" ca="1" si="958"/>
        <v>0</v>
      </c>
      <c r="EV374" s="16">
        <v>2</v>
      </c>
      <c r="EW374" s="67">
        <v>2</v>
      </c>
      <c r="EX374" s="16">
        <v>2</v>
      </c>
      <c r="EY374" s="16">
        <v>3.2</v>
      </c>
      <c r="EZ374" s="16"/>
      <c r="FA374" s="16"/>
      <c r="FB374" s="16"/>
      <c r="FC374" s="16"/>
      <c r="FD374" s="16"/>
      <c r="FE374" s="16"/>
      <c r="FF374" s="16"/>
      <c r="FG374" s="16"/>
      <c r="FH374" s="16"/>
      <c r="FI374" s="16"/>
      <c r="FJ374" s="16"/>
      <c r="FK374" s="16"/>
      <c r="FL374" s="16"/>
      <c r="FM374" s="16"/>
      <c r="FN374" s="16"/>
      <c r="FO374" s="16"/>
      <c r="FP374" s="16"/>
      <c r="FQ374" s="16"/>
      <c r="FR374" s="16"/>
      <c r="FS374" s="16"/>
      <c r="FT374" s="16"/>
      <c r="FU374" s="16"/>
      <c r="FV374" s="16"/>
      <c r="FW374" s="16"/>
      <c r="FX374" s="16"/>
      <c r="FY374" s="16"/>
      <c r="FZ374" s="16"/>
      <c r="GA374" s="150">
        <f t="shared" ref="GA374" ca="1" si="979">SUMIF($GD$8:$HG$9,$O$5,GD374:HG374)</f>
        <v>0</v>
      </c>
      <c r="GB374" s="150">
        <f t="shared" ref="GB374" si="980">SUM(GD375:HG375)</f>
        <v>13.1</v>
      </c>
      <c r="GC374" s="152" t="e">
        <f t="shared" ref="GC374" ca="1" si="981">GB374/GA374</f>
        <v>#DIV/0!</v>
      </c>
      <c r="GD374" s="16"/>
      <c r="GE374" s="16"/>
      <c r="GF374" s="16"/>
      <c r="GG374" s="16"/>
      <c r="GH374" s="16"/>
      <c r="GI374" s="16"/>
      <c r="GJ374" s="16"/>
      <c r="GK374" s="16"/>
      <c r="GL374" s="16"/>
      <c r="GM374" s="16"/>
      <c r="GN374" s="16"/>
      <c r="GO374" s="16"/>
      <c r="GP374" s="16"/>
      <c r="GQ374" s="16"/>
      <c r="GR374" s="16"/>
      <c r="GS374" s="16"/>
      <c r="GT374" s="16"/>
      <c r="GU374" s="16"/>
      <c r="GV374" s="16"/>
      <c r="GW374" s="16"/>
      <c r="GX374" s="16"/>
      <c r="GY374" s="16"/>
      <c r="GZ374" s="16"/>
      <c r="HA374" s="16"/>
      <c r="HB374" s="16"/>
      <c r="HC374" s="16"/>
      <c r="HD374" s="16"/>
      <c r="HE374" s="16"/>
      <c r="HF374" s="16"/>
      <c r="HG374" s="16"/>
      <c r="HH374" s="150"/>
      <c r="HI374" s="150">
        <v>0</v>
      </c>
      <c r="HJ374" s="152" t="e">
        <v>#DIV/0!</v>
      </c>
      <c r="HK374" s="16"/>
      <c r="HL374" s="16"/>
      <c r="HM374" s="16"/>
      <c r="HN374" s="16"/>
      <c r="HO374" s="16"/>
      <c r="HP374" s="16"/>
      <c r="HQ374" s="16"/>
      <c r="HR374" s="16"/>
      <c r="HS374" s="16"/>
      <c r="HT374" s="16"/>
      <c r="HU374" s="16"/>
      <c r="HV374" s="16"/>
      <c r="HW374" s="16"/>
      <c r="HX374" s="16"/>
      <c r="HY374" s="16"/>
      <c r="HZ374" s="16"/>
      <c r="IA374" s="16"/>
      <c r="IB374" s="16"/>
      <c r="IC374" s="16"/>
      <c r="ID374" s="16"/>
      <c r="IE374" s="16"/>
      <c r="IF374" s="16"/>
      <c r="IG374" s="16"/>
      <c r="IH374" s="16"/>
      <c r="II374" s="16"/>
      <c r="IJ374" s="16"/>
      <c r="IK374" s="16"/>
      <c r="IL374" s="16"/>
      <c r="IM374" s="16"/>
      <c r="IN374" s="16"/>
      <c r="IO374" s="16"/>
      <c r="IP374" s="150"/>
      <c r="IQ374" s="150">
        <v>0</v>
      </c>
      <c r="IR374" s="152" t="e">
        <v>#DIV/0!</v>
      </c>
      <c r="IS374" s="16"/>
      <c r="IT374" s="16"/>
      <c r="IU374" s="16"/>
      <c r="IV374" s="16"/>
      <c r="IW374" s="16"/>
      <c r="IX374" s="16"/>
      <c r="IY374" s="16"/>
      <c r="IZ374" s="16"/>
      <c r="JA374" s="16"/>
      <c r="JB374" s="16"/>
      <c r="JC374" s="16"/>
      <c r="JD374" s="16"/>
      <c r="JE374" s="16"/>
      <c r="JF374" s="16"/>
      <c r="JG374" s="16"/>
      <c r="JH374" s="16"/>
      <c r="JI374" s="16"/>
      <c r="JJ374" s="16"/>
      <c r="JK374" s="16"/>
      <c r="JL374" s="16"/>
      <c r="JM374" s="16"/>
      <c r="JN374" s="16"/>
      <c r="JO374" s="16"/>
      <c r="JP374" s="16"/>
      <c r="JQ374" s="16"/>
      <c r="JR374" s="16"/>
      <c r="JS374" s="16"/>
      <c r="JT374" s="16"/>
      <c r="JU374" s="23"/>
      <c r="JV374" s="16"/>
      <c r="JW374" s="150"/>
      <c r="JX374" s="150">
        <v>0</v>
      </c>
      <c r="JY374" s="152" t="e">
        <v>#DIV/0!</v>
      </c>
      <c r="JZ374" s="16"/>
      <c r="KA374" s="16"/>
      <c r="KB374" s="16"/>
      <c r="KC374" s="16"/>
      <c r="KD374" s="16"/>
      <c r="KE374" s="16"/>
      <c r="KF374" s="16"/>
      <c r="KG374" s="16"/>
      <c r="KH374" s="16"/>
      <c r="KI374" s="16"/>
      <c r="KJ374" s="16"/>
      <c r="KK374" s="16"/>
      <c r="KL374" s="16"/>
      <c r="KM374" s="16"/>
      <c r="KN374" s="16"/>
      <c r="KO374" s="16"/>
      <c r="KP374" s="16"/>
      <c r="KQ374" s="16"/>
      <c r="KR374" s="16"/>
      <c r="KS374" s="16"/>
      <c r="KT374" s="16"/>
      <c r="KU374" s="16"/>
      <c r="KV374" s="16"/>
      <c r="KW374" s="16"/>
      <c r="KX374" s="16"/>
      <c r="KY374" s="16"/>
      <c r="KZ374" s="16"/>
      <c r="LA374" s="16"/>
      <c r="LB374" s="16"/>
      <c r="LC374" s="16"/>
      <c r="LD374" s="16"/>
      <c r="LE374" s="150"/>
      <c r="LF374" s="150">
        <v>0</v>
      </c>
      <c r="LG374" s="152" t="e">
        <v>#DIV/0!</v>
      </c>
      <c r="LH374" s="16"/>
      <c r="LI374" s="16"/>
      <c r="LJ374" s="16"/>
      <c r="LK374" s="16"/>
      <c r="LL374" s="16"/>
      <c r="LM374" s="16"/>
      <c r="LN374" s="16"/>
      <c r="LO374" s="16"/>
      <c r="LP374" s="16"/>
      <c r="LQ374" s="16"/>
      <c r="LR374" s="16"/>
      <c r="LS374" s="16"/>
      <c r="LT374" s="16"/>
      <c r="LU374" s="16"/>
      <c r="LV374" s="16"/>
      <c r="LW374" s="16"/>
      <c r="LX374" s="16"/>
      <c r="LY374" s="16"/>
      <c r="LZ374" s="16"/>
      <c r="MA374" s="16"/>
      <c r="MB374" s="16"/>
      <c r="MC374" s="16"/>
      <c r="MD374" s="16"/>
      <c r="ME374" s="16"/>
      <c r="MF374" s="16"/>
      <c r="MG374" s="16"/>
      <c r="MH374" s="16"/>
      <c r="MI374" s="16"/>
      <c r="MJ374" s="16"/>
      <c r="MK374" s="16"/>
      <c r="ML374" s="16"/>
    </row>
    <row r="375" spans="1:350" ht="13.9" hidden="1" customHeight="1" outlineLevel="3" x14ac:dyDescent="0.2">
      <c r="A375" s="227"/>
      <c r="B375" s="247"/>
      <c r="C375" s="215"/>
      <c r="D375" s="217"/>
      <c r="E375" s="176"/>
      <c r="F375" s="176"/>
      <c r="G375" s="176"/>
      <c r="H375" s="171"/>
      <c r="I375" s="171"/>
      <c r="J375" s="213"/>
      <c r="K375" s="213"/>
      <c r="L375" s="173"/>
      <c r="M375" s="173"/>
      <c r="N375" s="184"/>
      <c r="O375" s="157"/>
      <c r="P375" s="17" t="s">
        <v>26</v>
      </c>
      <c r="Q375" s="151"/>
      <c r="R375" s="151"/>
      <c r="S375" s="153"/>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151"/>
      <c r="AY375" s="151"/>
      <c r="AZ375" s="153"/>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151"/>
      <c r="CG375" s="151"/>
      <c r="CH375" s="153"/>
      <c r="CI375" s="141"/>
      <c r="CJ375" s="141"/>
      <c r="CK375" s="141"/>
      <c r="CL375" s="141"/>
      <c r="CM375" s="141"/>
      <c r="CN375" s="141"/>
      <c r="CO375" s="141"/>
      <c r="CP375" s="141"/>
      <c r="CQ375" s="141"/>
      <c r="CR375" s="141"/>
      <c r="CS375" s="141"/>
      <c r="CT375" s="141"/>
      <c r="CU375" s="141"/>
      <c r="CV375" s="141"/>
      <c r="CW375" s="141"/>
      <c r="CX375" s="141"/>
      <c r="CY375" s="141"/>
      <c r="CZ375" s="141"/>
      <c r="DA375" s="141"/>
      <c r="DB375" s="141"/>
      <c r="DC375" s="141"/>
      <c r="DD375" s="141"/>
      <c r="DE375" s="141"/>
      <c r="DF375" s="141"/>
      <c r="DG375" s="141"/>
      <c r="DH375" s="141"/>
      <c r="DI375" s="141"/>
      <c r="DJ375" s="141"/>
      <c r="DK375" s="141"/>
      <c r="DL375" s="141"/>
      <c r="DM375" s="141"/>
      <c r="DN375" s="151"/>
      <c r="DO375" s="151"/>
      <c r="DP375" s="153"/>
      <c r="DQ375" s="24"/>
      <c r="DR375" s="24"/>
      <c r="DS375" s="24"/>
      <c r="DT375" s="24"/>
      <c r="DU375" s="24"/>
      <c r="DV375" s="24"/>
      <c r="DW375" s="24"/>
      <c r="DX375" s="24"/>
      <c r="DY375" s="24"/>
      <c r="DZ375" s="24"/>
      <c r="EA375" s="24"/>
      <c r="EB375" s="24"/>
      <c r="EC375" s="24"/>
      <c r="ED375" s="24"/>
      <c r="EE375" s="24"/>
      <c r="EF375" s="24"/>
      <c r="EG375" s="24"/>
      <c r="EH375" s="24"/>
      <c r="EI375" s="24"/>
      <c r="EJ375" s="24"/>
      <c r="EK375" s="24"/>
      <c r="EL375" s="24"/>
      <c r="EM375" s="24"/>
      <c r="EN375" s="24"/>
      <c r="EO375" s="24"/>
      <c r="EP375" s="24"/>
      <c r="EQ375" s="24"/>
      <c r="ER375" s="24"/>
      <c r="ES375" s="151"/>
      <c r="ET375" s="151"/>
      <c r="EU375" s="153"/>
      <c r="EV375" s="24"/>
      <c r="EW375" s="125"/>
      <c r="EX375" s="24"/>
      <c r="EY375" s="24"/>
      <c r="EZ375" s="24"/>
      <c r="FA375" s="24"/>
      <c r="FB375" s="24"/>
      <c r="FC375" s="24"/>
      <c r="FD375" s="24"/>
      <c r="FE375" s="24"/>
      <c r="FF375" s="24"/>
      <c r="FG375" s="24"/>
      <c r="FH375" s="24"/>
      <c r="FI375" s="24"/>
      <c r="FJ375" s="24"/>
      <c r="FK375" s="24"/>
      <c r="FL375" s="24"/>
      <c r="FM375" s="24"/>
      <c r="FN375" s="24"/>
      <c r="FO375" s="24"/>
      <c r="FP375" s="24"/>
      <c r="FQ375" s="24"/>
      <c r="FR375" s="24"/>
      <c r="FS375" s="24"/>
      <c r="FT375" s="24"/>
      <c r="FU375" s="24"/>
      <c r="FV375" s="24"/>
      <c r="FW375" s="24"/>
      <c r="FX375" s="24"/>
      <c r="FY375" s="24"/>
      <c r="FZ375" s="24"/>
      <c r="GA375" s="151"/>
      <c r="GB375" s="151"/>
      <c r="GC375" s="153"/>
      <c r="GD375" s="24"/>
      <c r="GE375" s="24"/>
      <c r="GF375" s="24"/>
      <c r="GG375" s="24"/>
      <c r="GH375" s="24"/>
      <c r="GI375" s="24">
        <v>4</v>
      </c>
      <c r="GJ375" s="24"/>
      <c r="GK375" s="24"/>
      <c r="GL375" s="24"/>
      <c r="GM375" s="24"/>
      <c r="GN375" s="76">
        <v>1.5</v>
      </c>
      <c r="GO375" s="76">
        <v>1.5</v>
      </c>
      <c r="GP375" s="24">
        <v>2</v>
      </c>
      <c r="GQ375" s="76">
        <v>4.0999999999999996</v>
      </c>
      <c r="GR375" s="24"/>
      <c r="GS375" s="24"/>
      <c r="GT375" s="24"/>
      <c r="GU375" s="24"/>
      <c r="GV375" s="24"/>
      <c r="GW375" s="24"/>
      <c r="GX375" s="24"/>
      <c r="GY375" s="24"/>
      <c r="GZ375" s="24"/>
      <c r="HA375" s="24"/>
      <c r="HB375" s="24"/>
      <c r="HC375" s="24"/>
      <c r="HD375" s="24"/>
      <c r="HE375" s="24"/>
      <c r="HF375" s="24"/>
      <c r="HG375" s="24"/>
      <c r="HH375" s="151"/>
      <c r="HI375" s="151"/>
      <c r="HJ375" s="153"/>
      <c r="HK375" s="24"/>
      <c r="HL375" s="24"/>
      <c r="HM375" s="24"/>
      <c r="HN375" s="24"/>
      <c r="HO375" s="24"/>
      <c r="HP375" s="24"/>
      <c r="HQ375" s="24"/>
      <c r="HR375" s="24"/>
      <c r="HS375" s="24"/>
      <c r="HT375" s="24"/>
      <c r="HU375" s="24"/>
      <c r="HV375" s="24"/>
      <c r="HW375" s="24"/>
      <c r="HX375" s="24"/>
      <c r="HY375" s="24"/>
      <c r="HZ375" s="24"/>
      <c r="IA375" s="24"/>
      <c r="IB375" s="24"/>
      <c r="IC375" s="24"/>
      <c r="ID375" s="24"/>
      <c r="IE375" s="24"/>
      <c r="IF375" s="24"/>
      <c r="IG375" s="24"/>
      <c r="IH375" s="24"/>
      <c r="II375" s="24"/>
      <c r="IJ375" s="24"/>
      <c r="IK375" s="24"/>
      <c r="IL375" s="24"/>
      <c r="IM375" s="24"/>
      <c r="IN375" s="24"/>
      <c r="IO375" s="24"/>
      <c r="IP375" s="151"/>
      <c r="IQ375" s="151"/>
      <c r="IR375" s="153"/>
      <c r="IS375" s="24"/>
      <c r="IT375" s="24"/>
      <c r="IU375" s="24"/>
      <c r="IV375" s="24"/>
      <c r="IW375" s="24"/>
      <c r="IX375" s="24"/>
      <c r="IY375" s="24"/>
      <c r="IZ375" s="24"/>
      <c r="JA375" s="24"/>
      <c r="JB375" s="24"/>
      <c r="JC375" s="24"/>
      <c r="JD375" s="24"/>
      <c r="JE375" s="24"/>
      <c r="JF375" s="24"/>
      <c r="JG375" s="24"/>
      <c r="JH375" s="24"/>
      <c r="JI375" s="24"/>
      <c r="JJ375" s="24"/>
      <c r="JK375" s="24"/>
      <c r="JL375" s="24"/>
      <c r="JM375" s="24"/>
      <c r="JN375" s="24"/>
      <c r="JO375" s="24"/>
      <c r="JP375" s="24"/>
      <c r="JQ375" s="24"/>
      <c r="JR375" s="24"/>
      <c r="JS375" s="24"/>
      <c r="JT375" s="24"/>
      <c r="JU375" s="25"/>
      <c r="JV375" s="24"/>
      <c r="JW375" s="151"/>
      <c r="JX375" s="151"/>
      <c r="JY375" s="153"/>
      <c r="JZ375" s="24"/>
      <c r="KA375" s="24"/>
      <c r="KB375" s="24"/>
      <c r="KC375" s="24"/>
      <c r="KD375" s="24"/>
      <c r="KE375" s="24"/>
      <c r="KF375" s="24"/>
      <c r="KG375" s="24"/>
      <c r="KH375" s="24"/>
      <c r="KI375" s="24"/>
      <c r="KJ375" s="24"/>
      <c r="KK375" s="24"/>
      <c r="KL375" s="24"/>
      <c r="KM375" s="24"/>
      <c r="KN375" s="24"/>
      <c r="KO375" s="24"/>
      <c r="KP375" s="24"/>
      <c r="KQ375" s="24"/>
      <c r="KR375" s="24"/>
      <c r="KS375" s="24"/>
      <c r="KT375" s="24"/>
      <c r="KU375" s="24"/>
      <c r="KV375" s="24"/>
      <c r="KW375" s="24"/>
      <c r="KX375" s="24"/>
      <c r="KY375" s="24"/>
      <c r="KZ375" s="24"/>
      <c r="LA375" s="24"/>
      <c r="LB375" s="24"/>
      <c r="LC375" s="24"/>
      <c r="LD375" s="24"/>
      <c r="LE375" s="151"/>
      <c r="LF375" s="151"/>
      <c r="LG375" s="153"/>
      <c r="LH375" s="24"/>
      <c r="LI375" s="24"/>
      <c r="LJ375" s="24"/>
      <c r="LK375" s="24"/>
      <c r="LL375" s="24"/>
      <c r="LM375" s="24"/>
      <c r="LN375" s="24"/>
      <c r="LO375" s="24"/>
      <c r="LP375" s="24"/>
      <c r="LQ375" s="24"/>
      <c r="LR375" s="24"/>
      <c r="LS375" s="24"/>
      <c r="LT375" s="24"/>
      <c r="LU375" s="24"/>
      <c r="LV375" s="24"/>
      <c r="LW375" s="24"/>
      <c r="LX375" s="24"/>
      <c r="LY375" s="24"/>
      <c r="LZ375" s="24"/>
      <c r="MA375" s="24"/>
      <c r="MB375" s="24"/>
      <c r="MC375" s="24"/>
      <c r="MD375" s="24"/>
      <c r="ME375" s="24"/>
      <c r="MF375" s="24"/>
      <c r="MG375" s="24"/>
      <c r="MH375" s="24"/>
      <c r="MI375" s="24"/>
      <c r="MJ375" s="24"/>
      <c r="MK375" s="24"/>
      <c r="ML375" s="24"/>
    </row>
    <row r="376" spans="1:350" ht="13.9" hidden="1" customHeight="1" outlineLevel="3" x14ac:dyDescent="0.2">
      <c r="A376" s="226" t="s">
        <v>251</v>
      </c>
      <c r="B376" s="246" t="s">
        <v>1121</v>
      </c>
      <c r="C376" s="214" t="s">
        <v>59</v>
      </c>
      <c r="D376" s="216">
        <v>16</v>
      </c>
      <c r="E376" s="175"/>
      <c r="F376" s="175">
        <f>D376-E376</f>
        <v>16</v>
      </c>
      <c r="G376" s="175" t="s">
        <v>844</v>
      </c>
      <c r="H376" s="170" t="s">
        <v>827</v>
      </c>
      <c r="I376" s="170" t="s">
        <v>873</v>
      </c>
      <c r="J376" s="212">
        <f ca="1">E376+Q376+AX376+CF376+DN376+ES376+GA376+HH376+IP376+JW376+LE376</f>
        <v>16</v>
      </c>
      <c r="K376" s="212">
        <f>E376+R376+AY376+CG376+DO376+ET376+GB376+HI376+IQ376+JX376+LF376</f>
        <v>16</v>
      </c>
      <c r="L376" s="172">
        <f ca="1">K376/J376</f>
        <v>1</v>
      </c>
      <c r="M376" s="172">
        <f>K376/D376</f>
        <v>1</v>
      </c>
      <c r="N376" s="183">
        <f ca="1">SUMIF($EV$8:$FZ$9,$O$5,$EV377:$FZ377)-SUMIF($EV$8:$FZ$9,$Q$5,$EV377:$FZ377)</f>
        <v>0</v>
      </c>
      <c r="O376" s="156"/>
      <c r="P376" s="16" t="s">
        <v>25</v>
      </c>
      <c r="Q376" s="150">
        <v>0</v>
      </c>
      <c r="R376" s="150">
        <v>0</v>
      </c>
      <c r="S376" s="152" t="e">
        <v>#DIV/0!</v>
      </c>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50">
        <f t="shared" ca="1" si="912"/>
        <v>0</v>
      </c>
      <c r="AY376" s="150">
        <f>SUM(BA377:CE377)</f>
        <v>0</v>
      </c>
      <c r="AZ376" s="152" t="e">
        <f ca="1">AY376/AX376</f>
        <v>#DIV/0!</v>
      </c>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50">
        <f t="shared" ref="CF376" si="982">SUM(CI376:DM376)</f>
        <v>0</v>
      </c>
      <c r="CG376" s="150">
        <f>SUM(CI377:DM377)</f>
        <v>0</v>
      </c>
      <c r="CH376" s="152" t="e">
        <f>CG376/CF376</f>
        <v>#DIV/0!</v>
      </c>
      <c r="CI376" s="129"/>
      <c r="CJ376" s="129"/>
      <c r="CK376" s="129"/>
      <c r="CL376" s="129"/>
      <c r="CM376" s="129"/>
      <c r="CN376" s="129"/>
      <c r="CO376" s="129"/>
      <c r="CP376" s="129"/>
      <c r="CQ376" s="129"/>
      <c r="CR376" s="129"/>
      <c r="CS376" s="129"/>
      <c r="CT376" s="129"/>
      <c r="CU376" s="129"/>
      <c r="CV376" s="129"/>
      <c r="CW376" s="129"/>
      <c r="CX376" s="129"/>
      <c r="CY376" s="129"/>
      <c r="CZ376" s="129"/>
      <c r="DA376" s="129"/>
      <c r="DB376" s="129"/>
      <c r="DC376" s="129"/>
      <c r="DD376" s="129"/>
      <c r="DE376" s="129"/>
      <c r="DF376" s="129"/>
      <c r="DG376" s="129"/>
      <c r="DH376" s="129"/>
      <c r="DI376" s="129"/>
      <c r="DJ376" s="129"/>
      <c r="DK376" s="129"/>
      <c r="DL376" s="129"/>
      <c r="DM376" s="129"/>
      <c r="DN376" s="150">
        <f t="shared" ref="DN376" si="983">SUM(DQ376:ER376)</f>
        <v>16</v>
      </c>
      <c r="DO376" s="150">
        <f>SUM(DQ377:ER377)</f>
        <v>0</v>
      </c>
      <c r="DP376" s="152">
        <f t="shared" si="921"/>
        <v>0</v>
      </c>
      <c r="DQ376" s="16"/>
      <c r="DR376" s="16"/>
      <c r="DS376" s="16"/>
      <c r="DT376" s="16"/>
      <c r="DU376" s="16"/>
      <c r="DV376" s="16"/>
      <c r="DW376" s="16"/>
      <c r="DX376" s="16"/>
      <c r="DY376" s="16"/>
      <c r="DZ376" s="16"/>
      <c r="EA376" s="16"/>
      <c r="EB376" s="16"/>
      <c r="EC376" s="16"/>
      <c r="ED376" s="16"/>
      <c r="EE376" s="16"/>
      <c r="EF376" s="16"/>
      <c r="EG376" s="16"/>
      <c r="EH376" s="16"/>
      <c r="EI376" s="16"/>
      <c r="EJ376" s="16"/>
      <c r="EK376" s="16"/>
      <c r="EL376" s="16"/>
      <c r="EM376" s="16"/>
      <c r="EN376" s="16">
        <v>6</v>
      </c>
      <c r="EO376" s="16">
        <v>6</v>
      </c>
      <c r="EP376" s="16">
        <v>4</v>
      </c>
      <c r="EQ376" s="16"/>
      <c r="ER376" s="16"/>
      <c r="ES376" s="150">
        <f t="shared" ca="1" si="915"/>
        <v>0</v>
      </c>
      <c r="ET376" s="150">
        <f t="shared" si="957"/>
        <v>0</v>
      </c>
      <c r="EU376" s="152" t="e">
        <f t="shared" ca="1" si="958"/>
        <v>#DIV/0!</v>
      </c>
      <c r="EV376" s="16"/>
      <c r="EW376" s="67"/>
      <c r="EX376" s="16"/>
      <c r="EY376" s="16"/>
      <c r="EZ376" s="16"/>
      <c r="FA376" s="16"/>
      <c r="FB376" s="16"/>
      <c r="FC376" s="16"/>
      <c r="FD376" s="16"/>
      <c r="FE376" s="16"/>
      <c r="FF376" s="16"/>
      <c r="FG376" s="16"/>
      <c r="FH376" s="16"/>
      <c r="FI376" s="16"/>
      <c r="FJ376" s="16"/>
      <c r="FK376" s="16"/>
      <c r="FL376" s="16"/>
      <c r="FM376" s="16"/>
      <c r="FN376" s="16"/>
      <c r="FO376" s="16"/>
      <c r="FP376" s="16"/>
      <c r="FQ376" s="16"/>
      <c r="FR376" s="16"/>
      <c r="FS376" s="16"/>
      <c r="FT376" s="16"/>
      <c r="FU376" s="16"/>
      <c r="FV376" s="16"/>
      <c r="FW376" s="16"/>
      <c r="FX376" s="16"/>
      <c r="FY376" s="16"/>
      <c r="FZ376" s="16"/>
      <c r="GA376" s="150">
        <f t="shared" ref="GA376" ca="1" si="984">SUMIF($GD$8:$HG$9,$O$5,GD376:HG376)</f>
        <v>0</v>
      </c>
      <c r="GB376" s="150">
        <f t="shared" ref="GB376" si="985">SUM(GD377:HG377)</f>
        <v>16</v>
      </c>
      <c r="GC376" s="152" t="e">
        <f t="shared" ref="GC376" ca="1" si="986">GB376/GA376</f>
        <v>#DIV/0!</v>
      </c>
      <c r="GD376" s="16"/>
      <c r="GE376" s="16"/>
      <c r="GF376" s="16"/>
      <c r="GG376" s="16"/>
      <c r="GH376" s="16"/>
      <c r="GI376" s="16"/>
      <c r="GJ376" s="16"/>
      <c r="GK376" s="16"/>
      <c r="GL376" s="16"/>
      <c r="GM376" s="16"/>
      <c r="GN376" s="16"/>
      <c r="GO376" s="16"/>
      <c r="GP376" s="16"/>
      <c r="GQ376" s="16"/>
      <c r="GR376" s="16"/>
      <c r="GS376" s="16"/>
      <c r="GT376" s="16"/>
      <c r="GU376" s="16"/>
      <c r="GV376" s="16"/>
      <c r="GW376" s="16"/>
      <c r="GX376" s="16"/>
      <c r="GY376" s="16"/>
      <c r="GZ376" s="16"/>
      <c r="HA376" s="16"/>
      <c r="HB376" s="16"/>
      <c r="HC376" s="16"/>
      <c r="HD376" s="16"/>
      <c r="HE376" s="16"/>
      <c r="HF376" s="16"/>
      <c r="HG376" s="16"/>
      <c r="HH376" s="150"/>
      <c r="HI376" s="150">
        <v>0</v>
      </c>
      <c r="HJ376" s="152" t="e">
        <v>#DIV/0!</v>
      </c>
      <c r="HK376" s="16"/>
      <c r="HL376" s="16"/>
      <c r="HM376" s="16"/>
      <c r="HN376" s="16"/>
      <c r="HO376" s="16"/>
      <c r="HP376" s="16"/>
      <c r="HQ376" s="16"/>
      <c r="HR376" s="16"/>
      <c r="HS376" s="16"/>
      <c r="HT376" s="16"/>
      <c r="HU376" s="16"/>
      <c r="HV376" s="16"/>
      <c r="HW376" s="16"/>
      <c r="HX376" s="16"/>
      <c r="HY376" s="16"/>
      <c r="HZ376" s="16"/>
      <c r="IA376" s="16"/>
      <c r="IB376" s="16"/>
      <c r="IC376" s="16"/>
      <c r="ID376" s="16"/>
      <c r="IE376" s="16"/>
      <c r="IF376" s="16"/>
      <c r="IG376" s="16"/>
      <c r="IH376" s="16"/>
      <c r="II376" s="16"/>
      <c r="IJ376" s="16"/>
      <c r="IK376" s="16"/>
      <c r="IL376" s="16"/>
      <c r="IM376" s="16"/>
      <c r="IN376" s="16"/>
      <c r="IO376" s="16"/>
      <c r="IP376" s="150"/>
      <c r="IQ376" s="150">
        <v>0</v>
      </c>
      <c r="IR376" s="152" t="e">
        <v>#DIV/0!</v>
      </c>
      <c r="IS376" s="16"/>
      <c r="IT376" s="16"/>
      <c r="IU376" s="16"/>
      <c r="IV376" s="16"/>
      <c r="IW376" s="16"/>
      <c r="IX376" s="16"/>
      <c r="IY376" s="16"/>
      <c r="IZ376" s="16"/>
      <c r="JA376" s="16"/>
      <c r="JB376" s="16"/>
      <c r="JC376" s="16"/>
      <c r="JD376" s="16"/>
      <c r="JE376" s="16"/>
      <c r="JF376" s="16"/>
      <c r="JG376" s="16"/>
      <c r="JH376" s="16"/>
      <c r="JI376" s="16"/>
      <c r="JJ376" s="16"/>
      <c r="JK376" s="16"/>
      <c r="JL376" s="16"/>
      <c r="JM376" s="16"/>
      <c r="JN376" s="16"/>
      <c r="JO376" s="16"/>
      <c r="JP376" s="16"/>
      <c r="JQ376" s="16"/>
      <c r="JR376" s="16"/>
      <c r="JS376" s="16"/>
      <c r="JT376" s="16"/>
      <c r="JU376" s="23"/>
      <c r="JV376" s="16"/>
      <c r="JW376" s="150"/>
      <c r="JX376" s="150">
        <v>0</v>
      </c>
      <c r="JY376" s="152" t="e">
        <v>#DIV/0!</v>
      </c>
      <c r="JZ376" s="16"/>
      <c r="KA376" s="16"/>
      <c r="KB376" s="16"/>
      <c r="KC376" s="16"/>
      <c r="KD376" s="16"/>
      <c r="KE376" s="16"/>
      <c r="KF376" s="16"/>
      <c r="KG376" s="16"/>
      <c r="KH376" s="16"/>
      <c r="KI376" s="16"/>
      <c r="KJ376" s="16"/>
      <c r="KK376" s="16"/>
      <c r="KL376" s="16"/>
      <c r="KM376" s="16"/>
      <c r="KN376" s="16"/>
      <c r="KO376" s="16"/>
      <c r="KP376" s="16"/>
      <c r="KQ376" s="16"/>
      <c r="KR376" s="16"/>
      <c r="KS376" s="16"/>
      <c r="KT376" s="16"/>
      <c r="KU376" s="16"/>
      <c r="KV376" s="16"/>
      <c r="KW376" s="16"/>
      <c r="KX376" s="16"/>
      <c r="KY376" s="16"/>
      <c r="KZ376" s="16"/>
      <c r="LA376" s="16"/>
      <c r="LB376" s="16"/>
      <c r="LC376" s="16"/>
      <c r="LD376" s="16"/>
      <c r="LE376" s="150"/>
      <c r="LF376" s="150">
        <v>0</v>
      </c>
      <c r="LG376" s="152" t="e">
        <v>#DIV/0!</v>
      </c>
      <c r="LH376" s="16"/>
      <c r="LI376" s="16"/>
      <c r="LJ376" s="16"/>
      <c r="LK376" s="16"/>
      <c r="LL376" s="16"/>
      <c r="LM376" s="16"/>
      <c r="LN376" s="16"/>
      <c r="LO376" s="16"/>
      <c r="LP376" s="16"/>
      <c r="LQ376" s="16"/>
      <c r="LR376" s="16"/>
      <c r="LS376" s="16"/>
      <c r="LT376" s="16"/>
      <c r="LU376" s="16"/>
      <c r="LV376" s="16"/>
      <c r="LW376" s="16"/>
      <c r="LX376" s="16"/>
      <c r="LY376" s="16"/>
      <c r="LZ376" s="16"/>
      <c r="MA376" s="16"/>
      <c r="MB376" s="16"/>
      <c r="MC376" s="16"/>
      <c r="MD376" s="16"/>
      <c r="ME376" s="16"/>
      <c r="MF376" s="16"/>
      <c r="MG376" s="16"/>
      <c r="MH376" s="16"/>
      <c r="MI376" s="16"/>
      <c r="MJ376" s="16"/>
      <c r="MK376" s="16"/>
      <c r="ML376" s="16"/>
    </row>
    <row r="377" spans="1:350" ht="13.9" hidden="1" customHeight="1" outlineLevel="3" x14ac:dyDescent="0.2">
      <c r="A377" s="227"/>
      <c r="B377" s="247"/>
      <c r="C377" s="215"/>
      <c r="D377" s="217"/>
      <c r="E377" s="176"/>
      <c r="F377" s="176"/>
      <c r="G377" s="176"/>
      <c r="H377" s="171"/>
      <c r="I377" s="171"/>
      <c r="J377" s="213"/>
      <c r="K377" s="213"/>
      <c r="L377" s="173"/>
      <c r="M377" s="173"/>
      <c r="N377" s="184"/>
      <c r="O377" s="157"/>
      <c r="P377" s="17" t="s">
        <v>26</v>
      </c>
      <c r="Q377" s="151"/>
      <c r="R377" s="151"/>
      <c r="S377" s="153"/>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151"/>
      <c r="AY377" s="151"/>
      <c r="AZ377" s="153"/>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151"/>
      <c r="CG377" s="151"/>
      <c r="CH377" s="153"/>
      <c r="CI377" s="141"/>
      <c r="CJ377" s="141"/>
      <c r="CK377" s="141"/>
      <c r="CL377" s="141"/>
      <c r="CM377" s="141"/>
      <c r="CN377" s="141"/>
      <c r="CO377" s="141"/>
      <c r="CP377" s="141"/>
      <c r="CQ377" s="141"/>
      <c r="CR377" s="141"/>
      <c r="CS377" s="141"/>
      <c r="CT377" s="141"/>
      <c r="CU377" s="141"/>
      <c r="CV377" s="141"/>
      <c r="CW377" s="141"/>
      <c r="CX377" s="141"/>
      <c r="CY377" s="141"/>
      <c r="CZ377" s="141"/>
      <c r="DA377" s="141"/>
      <c r="DB377" s="141"/>
      <c r="DC377" s="141"/>
      <c r="DD377" s="141"/>
      <c r="DE377" s="141"/>
      <c r="DF377" s="141"/>
      <c r="DG377" s="141"/>
      <c r="DH377" s="141"/>
      <c r="DI377" s="141"/>
      <c r="DJ377" s="141"/>
      <c r="DK377" s="141"/>
      <c r="DL377" s="141"/>
      <c r="DM377" s="141"/>
      <c r="DN377" s="151"/>
      <c r="DO377" s="151"/>
      <c r="DP377" s="153"/>
      <c r="DQ377" s="24"/>
      <c r="DR377" s="24"/>
      <c r="DS377" s="24"/>
      <c r="DT377" s="24"/>
      <c r="DU377" s="24"/>
      <c r="DV377" s="24"/>
      <c r="DW377" s="24"/>
      <c r="DX377" s="24"/>
      <c r="DY377" s="24"/>
      <c r="DZ377" s="24"/>
      <c r="EA377" s="24"/>
      <c r="EB377" s="24"/>
      <c r="EC377" s="24"/>
      <c r="ED377" s="24"/>
      <c r="EE377" s="24"/>
      <c r="EF377" s="24"/>
      <c r="EG377" s="24"/>
      <c r="EH377" s="24"/>
      <c r="EI377" s="24"/>
      <c r="EJ377" s="24"/>
      <c r="EK377" s="24"/>
      <c r="EL377" s="24"/>
      <c r="EM377" s="24"/>
      <c r="EN377" s="24"/>
      <c r="EO377" s="24"/>
      <c r="EP377" s="24"/>
      <c r="EQ377" s="24"/>
      <c r="ER377" s="24"/>
      <c r="ES377" s="151"/>
      <c r="ET377" s="151"/>
      <c r="EU377" s="153"/>
      <c r="EV377" s="24"/>
      <c r="EW377" s="125"/>
      <c r="EX377" s="24"/>
      <c r="EY377" s="24"/>
      <c r="EZ377" s="24"/>
      <c r="FA377" s="24"/>
      <c r="FB377" s="24"/>
      <c r="FC377" s="24"/>
      <c r="FD377" s="24"/>
      <c r="FE377" s="24"/>
      <c r="FF377" s="24"/>
      <c r="FG377" s="24"/>
      <c r="FH377" s="24"/>
      <c r="FI377" s="24"/>
      <c r="FJ377" s="24"/>
      <c r="FK377" s="24"/>
      <c r="FL377" s="24"/>
      <c r="FM377" s="24"/>
      <c r="FN377" s="24"/>
      <c r="FO377" s="24"/>
      <c r="FP377" s="24"/>
      <c r="FQ377" s="24"/>
      <c r="FR377" s="24"/>
      <c r="FS377" s="24"/>
      <c r="FT377" s="24"/>
      <c r="FU377" s="24"/>
      <c r="FV377" s="24"/>
      <c r="FW377" s="24"/>
      <c r="FX377" s="24"/>
      <c r="FY377" s="24"/>
      <c r="FZ377" s="24"/>
      <c r="GA377" s="151"/>
      <c r="GB377" s="151"/>
      <c r="GC377" s="153"/>
      <c r="GD377" s="24"/>
      <c r="GE377" s="24"/>
      <c r="GF377" s="24"/>
      <c r="GG377" s="24"/>
      <c r="GH377" s="24"/>
      <c r="GI377" s="24">
        <v>4</v>
      </c>
      <c r="GJ377" s="24"/>
      <c r="GK377" s="24"/>
      <c r="GL377" s="24"/>
      <c r="GM377" s="24"/>
      <c r="GN377" s="24">
        <v>2</v>
      </c>
      <c r="GO377" s="24">
        <v>2</v>
      </c>
      <c r="GP377" s="24">
        <v>2</v>
      </c>
      <c r="GQ377" s="24">
        <v>6</v>
      </c>
      <c r="GR377" s="24"/>
      <c r="GS377" s="24"/>
      <c r="GT377" s="24"/>
      <c r="GU377" s="24"/>
      <c r="GV377" s="24"/>
      <c r="GW377" s="24"/>
      <c r="GX377" s="24"/>
      <c r="GY377" s="24"/>
      <c r="GZ377" s="24"/>
      <c r="HA377" s="24"/>
      <c r="HB377" s="24"/>
      <c r="HC377" s="24"/>
      <c r="HD377" s="24"/>
      <c r="HE377" s="24"/>
      <c r="HF377" s="24"/>
      <c r="HG377" s="24"/>
      <c r="HH377" s="151"/>
      <c r="HI377" s="151"/>
      <c r="HJ377" s="153"/>
      <c r="HK377" s="24"/>
      <c r="HL377" s="24"/>
      <c r="HM377" s="24"/>
      <c r="HN377" s="24"/>
      <c r="HO377" s="24"/>
      <c r="HP377" s="24"/>
      <c r="HQ377" s="24"/>
      <c r="HR377" s="24"/>
      <c r="HS377" s="24"/>
      <c r="HT377" s="24"/>
      <c r="HU377" s="24"/>
      <c r="HV377" s="24"/>
      <c r="HW377" s="24"/>
      <c r="HX377" s="24"/>
      <c r="HY377" s="24"/>
      <c r="HZ377" s="24"/>
      <c r="IA377" s="24"/>
      <c r="IB377" s="24"/>
      <c r="IC377" s="24"/>
      <c r="ID377" s="24"/>
      <c r="IE377" s="24"/>
      <c r="IF377" s="24"/>
      <c r="IG377" s="24"/>
      <c r="IH377" s="24"/>
      <c r="II377" s="24"/>
      <c r="IJ377" s="24"/>
      <c r="IK377" s="24"/>
      <c r="IL377" s="24"/>
      <c r="IM377" s="24"/>
      <c r="IN377" s="24"/>
      <c r="IO377" s="24"/>
      <c r="IP377" s="151"/>
      <c r="IQ377" s="151"/>
      <c r="IR377" s="153"/>
      <c r="IS377" s="24"/>
      <c r="IT377" s="24"/>
      <c r="IU377" s="24"/>
      <c r="IV377" s="24"/>
      <c r="IW377" s="24"/>
      <c r="IX377" s="24"/>
      <c r="IY377" s="24"/>
      <c r="IZ377" s="24"/>
      <c r="JA377" s="24"/>
      <c r="JB377" s="24"/>
      <c r="JC377" s="24"/>
      <c r="JD377" s="24"/>
      <c r="JE377" s="24"/>
      <c r="JF377" s="24"/>
      <c r="JG377" s="24"/>
      <c r="JH377" s="24"/>
      <c r="JI377" s="24"/>
      <c r="JJ377" s="24"/>
      <c r="JK377" s="24"/>
      <c r="JL377" s="24"/>
      <c r="JM377" s="24"/>
      <c r="JN377" s="24"/>
      <c r="JO377" s="24"/>
      <c r="JP377" s="24"/>
      <c r="JQ377" s="24"/>
      <c r="JR377" s="24"/>
      <c r="JS377" s="24"/>
      <c r="JT377" s="24"/>
      <c r="JU377" s="25"/>
      <c r="JV377" s="24"/>
      <c r="JW377" s="151"/>
      <c r="JX377" s="151"/>
      <c r="JY377" s="153"/>
      <c r="JZ377" s="24"/>
      <c r="KA377" s="24"/>
      <c r="KB377" s="24"/>
      <c r="KC377" s="24"/>
      <c r="KD377" s="24"/>
      <c r="KE377" s="24"/>
      <c r="KF377" s="24"/>
      <c r="KG377" s="24"/>
      <c r="KH377" s="24"/>
      <c r="KI377" s="24"/>
      <c r="KJ377" s="24"/>
      <c r="KK377" s="24"/>
      <c r="KL377" s="24"/>
      <c r="KM377" s="24"/>
      <c r="KN377" s="24"/>
      <c r="KO377" s="24"/>
      <c r="KP377" s="24"/>
      <c r="KQ377" s="24"/>
      <c r="KR377" s="24"/>
      <c r="KS377" s="24"/>
      <c r="KT377" s="24"/>
      <c r="KU377" s="24"/>
      <c r="KV377" s="24"/>
      <c r="KW377" s="24"/>
      <c r="KX377" s="24"/>
      <c r="KY377" s="24"/>
      <c r="KZ377" s="24"/>
      <c r="LA377" s="24"/>
      <c r="LB377" s="24"/>
      <c r="LC377" s="24"/>
      <c r="LD377" s="24"/>
      <c r="LE377" s="151"/>
      <c r="LF377" s="151"/>
      <c r="LG377" s="153"/>
      <c r="LH377" s="24"/>
      <c r="LI377" s="24"/>
      <c r="LJ377" s="24"/>
      <c r="LK377" s="24"/>
      <c r="LL377" s="24"/>
      <c r="LM377" s="24"/>
      <c r="LN377" s="24"/>
      <c r="LO377" s="24"/>
      <c r="LP377" s="24"/>
      <c r="LQ377" s="24"/>
      <c r="LR377" s="24"/>
      <c r="LS377" s="24"/>
      <c r="LT377" s="24"/>
      <c r="LU377" s="24"/>
      <c r="LV377" s="24"/>
      <c r="LW377" s="24"/>
      <c r="LX377" s="24"/>
      <c r="LY377" s="24"/>
      <c r="LZ377" s="24"/>
      <c r="MA377" s="24"/>
      <c r="MB377" s="24"/>
      <c r="MC377" s="24"/>
      <c r="MD377" s="24"/>
      <c r="ME377" s="24"/>
      <c r="MF377" s="24"/>
      <c r="MG377" s="24"/>
      <c r="MH377" s="24"/>
      <c r="MI377" s="24"/>
      <c r="MJ377" s="24"/>
      <c r="MK377" s="24"/>
      <c r="ML377" s="24"/>
    </row>
    <row r="378" spans="1:350" ht="13.9" hidden="1" customHeight="1" outlineLevel="3" x14ac:dyDescent="0.2">
      <c r="A378" s="226" t="s">
        <v>252</v>
      </c>
      <c r="B378" s="246" t="s">
        <v>1122</v>
      </c>
      <c r="C378" s="214" t="s">
        <v>37</v>
      </c>
      <c r="D378" s="216">
        <v>143</v>
      </c>
      <c r="E378" s="175"/>
      <c r="F378" s="175">
        <f>D378-E378</f>
        <v>143</v>
      </c>
      <c r="G378" s="175" t="s">
        <v>846</v>
      </c>
      <c r="H378" s="170" t="s">
        <v>971</v>
      </c>
      <c r="I378" s="170" t="s">
        <v>1005</v>
      </c>
      <c r="J378" s="212">
        <f ca="1">E378+Q378+AX378+CF378+DN378+ES378+GA378+HH378+IP378+JW378+LE378</f>
        <v>143</v>
      </c>
      <c r="K378" s="212">
        <f>E378+R378+AY378+CG378+DO378+ET378+GB378+HI378+IQ378+JX378+LF378</f>
        <v>0</v>
      </c>
      <c r="L378" s="172">
        <f ca="1">K378/J378</f>
        <v>0</v>
      </c>
      <c r="M378" s="172">
        <f>K378/D378</f>
        <v>0</v>
      </c>
      <c r="N378" s="183">
        <f ca="1">SUMIF($EV$8:$FZ$9,$O$5,$EV379:$FZ379)-SUMIF($EV$8:$FZ$9,$Q$5,$EV379:$FZ379)</f>
        <v>0</v>
      </c>
      <c r="O378" s="156"/>
      <c r="P378" s="16" t="s">
        <v>25</v>
      </c>
      <c r="Q378" s="150">
        <v>0</v>
      </c>
      <c r="R378" s="150">
        <v>0</v>
      </c>
      <c r="S378" s="152" t="e">
        <v>#DIV/0!</v>
      </c>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50">
        <f t="shared" ca="1" si="912"/>
        <v>0</v>
      </c>
      <c r="AY378" s="150">
        <f>SUM(BA379:CE379)</f>
        <v>0</v>
      </c>
      <c r="AZ378" s="152" t="e">
        <f ca="1">AY378/AX378</f>
        <v>#DIV/0!</v>
      </c>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50">
        <f t="shared" ref="CF378" si="987">SUM(CI378:DM378)</f>
        <v>0</v>
      </c>
      <c r="CG378" s="150">
        <f>SUM(CI379:DM379)</f>
        <v>0</v>
      </c>
      <c r="CH378" s="152" t="e">
        <f>CG378/CF378</f>
        <v>#DIV/0!</v>
      </c>
      <c r="CI378" s="129"/>
      <c r="CJ378" s="129"/>
      <c r="CK378" s="129"/>
      <c r="CL378" s="129"/>
      <c r="CM378" s="129"/>
      <c r="CN378" s="129"/>
      <c r="CO378" s="129"/>
      <c r="CP378" s="129"/>
      <c r="CQ378" s="129"/>
      <c r="CR378" s="129"/>
      <c r="CS378" s="129"/>
      <c r="CT378" s="129"/>
      <c r="CU378" s="129"/>
      <c r="CV378" s="129"/>
      <c r="CW378" s="129"/>
      <c r="CX378" s="129"/>
      <c r="CY378" s="129"/>
      <c r="CZ378" s="129"/>
      <c r="DA378" s="129"/>
      <c r="DB378" s="129"/>
      <c r="DC378" s="129"/>
      <c r="DD378" s="129"/>
      <c r="DE378" s="129"/>
      <c r="DF378" s="129"/>
      <c r="DG378" s="129"/>
      <c r="DH378" s="129"/>
      <c r="DI378" s="129"/>
      <c r="DJ378" s="129"/>
      <c r="DK378" s="129"/>
      <c r="DL378" s="129"/>
      <c r="DM378" s="129"/>
      <c r="DN378" s="150">
        <f t="shared" ref="DN378" si="988">SUM(DQ378:ER378)</f>
        <v>0</v>
      </c>
      <c r="DO378" s="150">
        <f>SUM(DQ379:ER379)</f>
        <v>0</v>
      </c>
      <c r="DP378" s="152" t="e">
        <f t="shared" si="921"/>
        <v>#DIV/0!</v>
      </c>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50">
        <f t="shared" ca="1" si="915"/>
        <v>0</v>
      </c>
      <c r="ET378" s="150">
        <f t="shared" si="957"/>
        <v>0</v>
      </c>
      <c r="EU378" s="152" t="e">
        <f t="shared" ca="1" si="958"/>
        <v>#DIV/0!</v>
      </c>
      <c r="EV378" s="16"/>
      <c r="EW378" s="67"/>
      <c r="EX378" s="16"/>
      <c r="EY378" s="16"/>
      <c r="EZ378" s="16"/>
      <c r="FA378" s="16"/>
      <c r="FB378" s="16"/>
      <c r="FC378" s="16"/>
      <c r="FD378" s="16"/>
      <c r="FE378" s="16"/>
      <c r="FF378" s="16"/>
      <c r="FG378" s="16"/>
      <c r="FH378" s="16"/>
      <c r="FI378" s="16"/>
      <c r="FJ378" s="16"/>
      <c r="FK378" s="16"/>
      <c r="FL378" s="16"/>
      <c r="FM378" s="16"/>
      <c r="FN378" s="16"/>
      <c r="FO378" s="16"/>
      <c r="FP378" s="16"/>
      <c r="FQ378" s="16"/>
      <c r="FR378" s="16"/>
      <c r="FS378" s="16"/>
      <c r="FT378" s="16"/>
      <c r="FU378" s="16"/>
      <c r="FV378" s="16"/>
      <c r="FW378" s="16"/>
      <c r="FX378" s="16"/>
      <c r="FY378" s="16"/>
      <c r="FZ378" s="16"/>
      <c r="GA378" s="150">
        <f t="shared" ref="GA378" ca="1" si="989">SUMIF($GD$8:$HG$9,$O$5,GD378:HG378)</f>
        <v>143</v>
      </c>
      <c r="GB378" s="150">
        <f t="shared" ref="GB378" si="990">SUM(GD379:HG379)</f>
        <v>0</v>
      </c>
      <c r="GC378" s="152">
        <f t="shared" ref="GC378" ca="1" si="991">GB378/GA378</f>
        <v>0</v>
      </c>
      <c r="GD378" s="16"/>
      <c r="GE378" s="16"/>
      <c r="GF378" s="16"/>
      <c r="GG378" s="16"/>
      <c r="GH378" s="16"/>
      <c r="GI378" s="16"/>
      <c r="GJ378" s="16"/>
      <c r="GK378" s="16"/>
      <c r="GL378" s="16"/>
      <c r="GM378" s="16"/>
      <c r="GN378" s="16">
        <v>24</v>
      </c>
      <c r="GO378" s="16">
        <v>24</v>
      </c>
      <c r="GP378" s="16">
        <v>24</v>
      </c>
      <c r="GQ378" s="16">
        <v>24</v>
      </c>
      <c r="GR378" s="16">
        <v>24</v>
      </c>
      <c r="GS378" s="16">
        <v>23</v>
      </c>
      <c r="GT378" s="16"/>
      <c r="GU378" s="16"/>
      <c r="GV378" s="16"/>
      <c r="GW378" s="16"/>
      <c r="GX378" s="16"/>
      <c r="GY378" s="16"/>
      <c r="GZ378" s="16"/>
      <c r="HA378" s="16"/>
      <c r="HB378" s="16"/>
      <c r="HC378" s="16"/>
      <c r="HD378" s="16"/>
      <c r="HE378" s="16"/>
      <c r="HF378" s="16"/>
      <c r="HG378" s="16"/>
      <c r="HH378" s="150"/>
      <c r="HI378" s="150">
        <v>0</v>
      </c>
      <c r="HJ378" s="152" t="e">
        <v>#DIV/0!</v>
      </c>
      <c r="HK378" s="16"/>
      <c r="HL378" s="16"/>
      <c r="HM378" s="16"/>
      <c r="HN378" s="16"/>
      <c r="HO378" s="16"/>
      <c r="HP378" s="16"/>
      <c r="HQ378" s="16"/>
      <c r="HR378" s="16"/>
      <c r="HS378" s="16"/>
      <c r="HT378" s="16"/>
      <c r="HU378" s="16"/>
      <c r="HV378" s="16"/>
      <c r="HW378" s="16"/>
      <c r="HX378" s="16"/>
      <c r="HY378" s="16"/>
      <c r="HZ378" s="16"/>
      <c r="IA378" s="16"/>
      <c r="IB378" s="16"/>
      <c r="IC378" s="16"/>
      <c r="ID378" s="16"/>
      <c r="IE378" s="16"/>
      <c r="IF378" s="16"/>
      <c r="IG378" s="16"/>
      <c r="IH378" s="16"/>
      <c r="II378" s="16"/>
      <c r="IJ378" s="16"/>
      <c r="IK378" s="16"/>
      <c r="IL378" s="16"/>
      <c r="IM378" s="16"/>
      <c r="IN378" s="16"/>
      <c r="IO378" s="16"/>
      <c r="IP378" s="150"/>
      <c r="IQ378" s="150">
        <v>0</v>
      </c>
      <c r="IR378" s="152" t="e">
        <v>#DIV/0!</v>
      </c>
      <c r="IS378" s="16"/>
      <c r="IT378" s="16"/>
      <c r="IU378" s="16"/>
      <c r="IV378" s="16"/>
      <c r="IW378" s="16"/>
      <c r="IX378" s="16"/>
      <c r="IY378" s="16"/>
      <c r="IZ378" s="16"/>
      <c r="JA378" s="16"/>
      <c r="JB378" s="16"/>
      <c r="JC378" s="16"/>
      <c r="JD378" s="16"/>
      <c r="JE378" s="16"/>
      <c r="JF378" s="16"/>
      <c r="JG378" s="16"/>
      <c r="JH378" s="16"/>
      <c r="JI378" s="16"/>
      <c r="JJ378" s="16"/>
      <c r="JK378" s="16"/>
      <c r="JL378" s="16"/>
      <c r="JM378" s="16"/>
      <c r="JN378" s="16"/>
      <c r="JO378" s="16"/>
      <c r="JP378" s="16"/>
      <c r="JQ378" s="16"/>
      <c r="JR378" s="16"/>
      <c r="JS378" s="16"/>
      <c r="JT378" s="16"/>
      <c r="JU378" s="23"/>
      <c r="JV378" s="16"/>
      <c r="JW378" s="150"/>
      <c r="JX378" s="150">
        <v>0</v>
      </c>
      <c r="JY378" s="152" t="e">
        <v>#DIV/0!</v>
      </c>
      <c r="JZ378" s="16"/>
      <c r="KA378" s="16"/>
      <c r="KB378" s="16"/>
      <c r="KC378" s="16"/>
      <c r="KD378" s="16"/>
      <c r="KE378" s="16"/>
      <c r="KF378" s="16"/>
      <c r="KG378" s="16"/>
      <c r="KH378" s="16"/>
      <c r="KI378" s="16"/>
      <c r="KJ378" s="16"/>
      <c r="KK378" s="16"/>
      <c r="KL378" s="16"/>
      <c r="KM378" s="16"/>
      <c r="KN378" s="16"/>
      <c r="KO378" s="16"/>
      <c r="KP378" s="16"/>
      <c r="KQ378" s="16"/>
      <c r="KR378" s="16"/>
      <c r="KS378" s="16"/>
      <c r="KT378" s="16"/>
      <c r="KU378" s="16"/>
      <c r="KV378" s="16"/>
      <c r="KW378" s="16"/>
      <c r="KX378" s="16"/>
      <c r="KY378" s="16"/>
      <c r="KZ378" s="16"/>
      <c r="LA378" s="16"/>
      <c r="LB378" s="16"/>
      <c r="LC378" s="16"/>
      <c r="LD378" s="16"/>
      <c r="LE378" s="150"/>
      <c r="LF378" s="150">
        <v>0</v>
      </c>
      <c r="LG378" s="152" t="e">
        <v>#DIV/0!</v>
      </c>
      <c r="LH378" s="16"/>
      <c r="LI378" s="16"/>
      <c r="LJ378" s="16"/>
      <c r="LK378" s="16"/>
      <c r="LL378" s="16"/>
      <c r="LM378" s="16"/>
      <c r="LN378" s="16"/>
      <c r="LO378" s="16"/>
      <c r="LP378" s="16"/>
      <c r="LQ378" s="16"/>
      <c r="LR378" s="16"/>
      <c r="LS378" s="16"/>
      <c r="LT378" s="16"/>
      <c r="LU378" s="16"/>
      <c r="LV378" s="16"/>
      <c r="LW378" s="16"/>
      <c r="LX378" s="16"/>
      <c r="LY378" s="16"/>
      <c r="LZ378" s="16"/>
      <c r="MA378" s="16"/>
      <c r="MB378" s="16"/>
      <c r="MC378" s="16"/>
      <c r="MD378" s="16"/>
      <c r="ME378" s="16"/>
      <c r="MF378" s="16"/>
      <c r="MG378" s="16"/>
      <c r="MH378" s="16"/>
      <c r="MI378" s="16"/>
      <c r="MJ378" s="16"/>
      <c r="MK378" s="16"/>
      <c r="ML378" s="16"/>
    </row>
    <row r="379" spans="1:350" ht="13.9" hidden="1" customHeight="1" outlineLevel="3" x14ac:dyDescent="0.2">
      <c r="A379" s="227"/>
      <c r="B379" s="247"/>
      <c r="C379" s="215"/>
      <c r="D379" s="217"/>
      <c r="E379" s="176"/>
      <c r="F379" s="176"/>
      <c r="G379" s="176"/>
      <c r="H379" s="171"/>
      <c r="I379" s="171"/>
      <c r="J379" s="213"/>
      <c r="K379" s="213"/>
      <c r="L379" s="173"/>
      <c r="M379" s="173"/>
      <c r="N379" s="184"/>
      <c r="O379" s="157"/>
      <c r="P379" s="17" t="s">
        <v>26</v>
      </c>
      <c r="Q379" s="151"/>
      <c r="R379" s="151"/>
      <c r="S379" s="153"/>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151"/>
      <c r="AY379" s="151"/>
      <c r="AZ379" s="153"/>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c r="CF379" s="151"/>
      <c r="CG379" s="151"/>
      <c r="CH379" s="153"/>
      <c r="CI379" s="141"/>
      <c r="CJ379" s="141"/>
      <c r="CK379" s="141"/>
      <c r="CL379" s="141"/>
      <c r="CM379" s="141"/>
      <c r="CN379" s="141"/>
      <c r="CO379" s="141"/>
      <c r="CP379" s="141"/>
      <c r="CQ379" s="141"/>
      <c r="CR379" s="141"/>
      <c r="CS379" s="141"/>
      <c r="CT379" s="141"/>
      <c r="CU379" s="141"/>
      <c r="CV379" s="141"/>
      <c r="CW379" s="141"/>
      <c r="CX379" s="141"/>
      <c r="CY379" s="141"/>
      <c r="CZ379" s="141"/>
      <c r="DA379" s="141"/>
      <c r="DB379" s="141"/>
      <c r="DC379" s="141"/>
      <c r="DD379" s="141"/>
      <c r="DE379" s="141"/>
      <c r="DF379" s="141"/>
      <c r="DG379" s="141"/>
      <c r="DH379" s="141"/>
      <c r="DI379" s="141"/>
      <c r="DJ379" s="141"/>
      <c r="DK379" s="141"/>
      <c r="DL379" s="141"/>
      <c r="DM379" s="141"/>
      <c r="DN379" s="151"/>
      <c r="DO379" s="151"/>
      <c r="DP379" s="153"/>
      <c r="DQ379" s="24"/>
      <c r="DR379" s="24"/>
      <c r="DS379" s="24"/>
      <c r="DT379" s="24"/>
      <c r="DU379" s="24"/>
      <c r="DV379" s="24"/>
      <c r="DW379" s="24"/>
      <c r="DX379" s="24"/>
      <c r="DY379" s="24"/>
      <c r="DZ379" s="24"/>
      <c r="EA379" s="24"/>
      <c r="EB379" s="24"/>
      <c r="EC379" s="24"/>
      <c r="ED379" s="24"/>
      <c r="EE379" s="24"/>
      <c r="EF379" s="24"/>
      <c r="EG379" s="24"/>
      <c r="EH379" s="24"/>
      <c r="EI379" s="24"/>
      <c r="EJ379" s="24"/>
      <c r="EK379" s="24"/>
      <c r="EL379" s="24"/>
      <c r="EM379" s="24"/>
      <c r="EN379" s="24"/>
      <c r="EO379" s="24"/>
      <c r="EP379" s="24"/>
      <c r="EQ379" s="24"/>
      <c r="ER379" s="24"/>
      <c r="ES379" s="151"/>
      <c r="ET379" s="151"/>
      <c r="EU379" s="153"/>
      <c r="EV379" s="24"/>
      <c r="EW379" s="125"/>
      <c r="EX379" s="24"/>
      <c r="EY379" s="24"/>
      <c r="EZ379" s="24"/>
      <c r="FA379" s="24"/>
      <c r="FB379" s="24"/>
      <c r="FC379" s="24"/>
      <c r="FD379" s="24"/>
      <c r="FE379" s="24"/>
      <c r="FF379" s="24"/>
      <c r="FG379" s="24"/>
      <c r="FH379" s="24"/>
      <c r="FI379" s="24"/>
      <c r="FJ379" s="24"/>
      <c r="FK379" s="24"/>
      <c r="FL379" s="24"/>
      <c r="FM379" s="24"/>
      <c r="FN379" s="24"/>
      <c r="FO379" s="24"/>
      <c r="FP379" s="24"/>
      <c r="FQ379" s="24"/>
      <c r="FR379" s="24"/>
      <c r="FS379" s="24"/>
      <c r="FT379" s="24"/>
      <c r="FU379" s="24"/>
      <c r="FV379" s="24"/>
      <c r="FW379" s="24"/>
      <c r="FX379" s="24"/>
      <c r="FY379" s="24"/>
      <c r="FZ379" s="24"/>
      <c r="GA379" s="151"/>
      <c r="GB379" s="151"/>
      <c r="GC379" s="153"/>
      <c r="GD379" s="24"/>
      <c r="GE379" s="24"/>
      <c r="GF379" s="24"/>
      <c r="GG379" s="24"/>
      <c r="GH379" s="24"/>
      <c r="GI379" s="24"/>
      <c r="GJ379" s="24"/>
      <c r="GK379" s="24"/>
      <c r="GL379" s="24"/>
      <c r="GM379" s="24"/>
      <c r="GN379" s="24"/>
      <c r="GO379" s="24"/>
      <c r="GP379" s="24"/>
      <c r="GQ379" s="24"/>
      <c r="GR379" s="24"/>
      <c r="GS379" s="24"/>
      <c r="GT379" s="24"/>
      <c r="GU379" s="24"/>
      <c r="GV379" s="24"/>
      <c r="GW379" s="24"/>
      <c r="GX379" s="24"/>
      <c r="GY379" s="24"/>
      <c r="GZ379" s="24"/>
      <c r="HA379" s="24"/>
      <c r="HB379" s="24"/>
      <c r="HC379" s="24"/>
      <c r="HD379" s="24"/>
      <c r="HE379" s="24"/>
      <c r="HF379" s="24"/>
      <c r="HG379" s="24"/>
      <c r="HH379" s="151"/>
      <c r="HI379" s="151"/>
      <c r="HJ379" s="153"/>
      <c r="HK379" s="24"/>
      <c r="HL379" s="24"/>
      <c r="HM379" s="24"/>
      <c r="HN379" s="24"/>
      <c r="HO379" s="24"/>
      <c r="HP379" s="24"/>
      <c r="HQ379" s="24"/>
      <c r="HR379" s="24"/>
      <c r="HS379" s="24"/>
      <c r="HT379" s="24"/>
      <c r="HU379" s="24"/>
      <c r="HV379" s="24"/>
      <c r="HW379" s="24"/>
      <c r="HX379" s="24"/>
      <c r="HY379" s="24"/>
      <c r="HZ379" s="24"/>
      <c r="IA379" s="24"/>
      <c r="IB379" s="24"/>
      <c r="IC379" s="24"/>
      <c r="ID379" s="24"/>
      <c r="IE379" s="24"/>
      <c r="IF379" s="24"/>
      <c r="IG379" s="24"/>
      <c r="IH379" s="24"/>
      <c r="II379" s="24"/>
      <c r="IJ379" s="24"/>
      <c r="IK379" s="24"/>
      <c r="IL379" s="24"/>
      <c r="IM379" s="24"/>
      <c r="IN379" s="24"/>
      <c r="IO379" s="24"/>
      <c r="IP379" s="151"/>
      <c r="IQ379" s="151"/>
      <c r="IR379" s="153"/>
      <c r="IS379" s="24"/>
      <c r="IT379" s="24"/>
      <c r="IU379" s="24"/>
      <c r="IV379" s="24"/>
      <c r="IW379" s="24"/>
      <c r="IX379" s="24"/>
      <c r="IY379" s="24"/>
      <c r="IZ379" s="24"/>
      <c r="JA379" s="24"/>
      <c r="JB379" s="24"/>
      <c r="JC379" s="24"/>
      <c r="JD379" s="24"/>
      <c r="JE379" s="24"/>
      <c r="JF379" s="24"/>
      <c r="JG379" s="24"/>
      <c r="JH379" s="24"/>
      <c r="JI379" s="24"/>
      <c r="JJ379" s="24"/>
      <c r="JK379" s="24"/>
      <c r="JL379" s="24"/>
      <c r="JM379" s="24"/>
      <c r="JN379" s="24"/>
      <c r="JO379" s="24"/>
      <c r="JP379" s="24"/>
      <c r="JQ379" s="24"/>
      <c r="JR379" s="24"/>
      <c r="JS379" s="24"/>
      <c r="JT379" s="24"/>
      <c r="JU379" s="25"/>
      <c r="JV379" s="24"/>
      <c r="JW379" s="151"/>
      <c r="JX379" s="151"/>
      <c r="JY379" s="153"/>
      <c r="JZ379" s="24"/>
      <c r="KA379" s="24"/>
      <c r="KB379" s="24"/>
      <c r="KC379" s="24"/>
      <c r="KD379" s="24"/>
      <c r="KE379" s="24"/>
      <c r="KF379" s="24"/>
      <c r="KG379" s="24"/>
      <c r="KH379" s="24"/>
      <c r="KI379" s="24"/>
      <c r="KJ379" s="24"/>
      <c r="KK379" s="24"/>
      <c r="KL379" s="24"/>
      <c r="KM379" s="24"/>
      <c r="KN379" s="24"/>
      <c r="KO379" s="24"/>
      <c r="KP379" s="24"/>
      <c r="KQ379" s="24"/>
      <c r="KR379" s="24"/>
      <c r="KS379" s="24"/>
      <c r="KT379" s="24"/>
      <c r="KU379" s="24"/>
      <c r="KV379" s="24"/>
      <c r="KW379" s="24"/>
      <c r="KX379" s="24"/>
      <c r="KY379" s="24"/>
      <c r="KZ379" s="24"/>
      <c r="LA379" s="24"/>
      <c r="LB379" s="24"/>
      <c r="LC379" s="24"/>
      <c r="LD379" s="24"/>
      <c r="LE379" s="151"/>
      <c r="LF379" s="151"/>
      <c r="LG379" s="153"/>
      <c r="LH379" s="24"/>
      <c r="LI379" s="24"/>
      <c r="LJ379" s="24"/>
      <c r="LK379" s="24"/>
      <c r="LL379" s="24"/>
      <c r="LM379" s="24"/>
      <c r="LN379" s="24"/>
      <c r="LO379" s="24"/>
      <c r="LP379" s="24"/>
      <c r="LQ379" s="24"/>
      <c r="LR379" s="24"/>
      <c r="LS379" s="24"/>
      <c r="LT379" s="24"/>
      <c r="LU379" s="24"/>
      <c r="LV379" s="24"/>
      <c r="LW379" s="24"/>
      <c r="LX379" s="24"/>
      <c r="LY379" s="24"/>
      <c r="LZ379" s="24"/>
      <c r="MA379" s="24"/>
      <c r="MB379" s="24"/>
      <c r="MC379" s="24"/>
      <c r="MD379" s="24"/>
      <c r="ME379" s="24"/>
      <c r="MF379" s="24"/>
      <c r="MG379" s="24"/>
      <c r="MH379" s="24"/>
      <c r="MI379" s="24"/>
      <c r="MJ379" s="24"/>
      <c r="MK379" s="24"/>
      <c r="ML379" s="24"/>
    </row>
    <row r="380" spans="1:350" s="41" customFormat="1" ht="14.25" hidden="1" customHeight="1" outlineLevel="3" x14ac:dyDescent="0.25">
      <c r="A380" s="220" t="s">
        <v>73</v>
      </c>
      <c r="B380" s="248" t="s">
        <v>1130</v>
      </c>
      <c r="C380" s="175" t="s">
        <v>59</v>
      </c>
      <c r="D380" s="175">
        <v>1</v>
      </c>
      <c r="E380" s="175">
        <v>0</v>
      </c>
      <c r="F380" s="175">
        <f>D380-E380</f>
        <v>1</v>
      </c>
      <c r="G380" s="175" t="s">
        <v>1100</v>
      </c>
      <c r="H380" s="170" t="s">
        <v>912</v>
      </c>
      <c r="I380" s="170" t="s">
        <v>1021</v>
      </c>
      <c r="J380" s="212">
        <f ca="1">E380+Q380+AX380+CF380+DN380+ES380+GA380+HH380+IP380+JW380+LE380</f>
        <v>1</v>
      </c>
      <c r="K380" s="212">
        <f>E380+R380+AY380+CG380+DO380+ET380+GB380+HI380+IQ380+JX380+LF380</f>
        <v>1</v>
      </c>
      <c r="L380" s="172">
        <f ca="1">K380/J380</f>
        <v>1</v>
      </c>
      <c r="M380" s="172">
        <f>K380/D380</f>
        <v>1</v>
      </c>
      <c r="N380" s="183">
        <f ca="1">SUMIF($EV$8:$FZ$9,$O$5,$EV381:$FZ381)-SUMIF($EV$8:$FZ$9,$Q$5,$EV381:$FZ381)</f>
        <v>0</v>
      </c>
      <c r="O380" s="154"/>
      <c r="P380" s="154"/>
      <c r="Q380" s="150">
        <v>0</v>
      </c>
      <c r="R380" s="150">
        <v>0</v>
      </c>
      <c r="S380" s="152" t="e">
        <v>#DIV/0!</v>
      </c>
      <c r="T380" s="154"/>
      <c r="U380" s="154"/>
      <c r="V380" s="154"/>
      <c r="W380" s="154"/>
      <c r="X380" s="154"/>
      <c r="Y380" s="154"/>
      <c r="Z380" s="154"/>
      <c r="AA380" s="154"/>
      <c r="AB380" s="154"/>
      <c r="AC380" s="154"/>
      <c r="AD380" s="154"/>
      <c r="AE380" s="154"/>
      <c r="AF380" s="154"/>
      <c r="AG380" s="154"/>
      <c r="AH380" s="154"/>
      <c r="AI380" s="154"/>
      <c r="AJ380" s="154"/>
      <c r="AK380" s="154"/>
      <c r="AL380" s="154"/>
      <c r="AM380" s="154"/>
      <c r="AN380" s="154"/>
      <c r="AO380" s="154"/>
      <c r="AP380" s="154"/>
      <c r="AQ380" s="154"/>
      <c r="AR380" s="154"/>
      <c r="AS380" s="154"/>
      <c r="AT380" s="154"/>
      <c r="AU380" s="154"/>
      <c r="AV380" s="154"/>
      <c r="AW380" s="154"/>
      <c r="AX380" s="150">
        <f t="shared" ca="1" si="912"/>
        <v>0</v>
      </c>
      <c r="AY380" s="150">
        <f>SUM(BA381:CE381)</f>
        <v>0</v>
      </c>
      <c r="AZ380" s="152" t="e">
        <f ca="1">AY380/AX380</f>
        <v>#DIV/0!</v>
      </c>
      <c r="BA380" s="154"/>
      <c r="BB380" s="154"/>
      <c r="BC380" s="154"/>
      <c r="BD380" s="154"/>
      <c r="BE380" s="154"/>
      <c r="BF380" s="154"/>
      <c r="BG380" s="154"/>
      <c r="BH380" s="154"/>
      <c r="BI380" s="154"/>
      <c r="BJ380" s="154"/>
      <c r="BK380" s="154"/>
      <c r="BL380" s="154"/>
      <c r="BM380" s="154"/>
      <c r="BN380" s="154"/>
      <c r="BO380" s="154"/>
      <c r="BP380" s="154"/>
      <c r="BQ380" s="154"/>
      <c r="BR380" s="154"/>
      <c r="BS380" s="154"/>
      <c r="BT380" s="154"/>
      <c r="BU380" s="154"/>
      <c r="BV380" s="154"/>
      <c r="BW380" s="154"/>
      <c r="BX380" s="154"/>
      <c r="BY380" s="154"/>
      <c r="BZ380" s="154"/>
      <c r="CA380" s="154"/>
      <c r="CB380" s="154"/>
      <c r="CC380" s="154"/>
      <c r="CD380" s="154"/>
      <c r="CE380" s="154"/>
      <c r="CF380" s="150">
        <f t="shared" ref="CF380" si="992">SUM(CI380:DM380)</f>
        <v>0</v>
      </c>
      <c r="CG380" s="150">
        <f>SUM(CI381:DM381)</f>
        <v>0</v>
      </c>
      <c r="CH380" s="152" t="e">
        <f>CG380/CF380</f>
        <v>#DIV/0!</v>
      </c>
      <c r="CI380" s="154"/>
      <c r="CJ380" s="154"/>
      <c r="CK380" s="154"/>
      <c r="CL380" s="154"/>
      <c r="CM380" s="154"/>
      <c r="CN380" s="154"/>
      <c r="CO380" s="154"/>
      <c r="CP380" s="154"/>
      <c r="CQ380" s="154"/>
      <c r="CR380" s="154"/>
      <c r="CS380" s="154"/>
      <c r="CT380" s="154"/>
      <c r="CU380" s="154"/>
      <c r="CV380" s="154"/>
      <c r="CW380" s="154"/>
      <c r="CX380" s="154"/>
      <c r="CY380" s="154"/>
      <c r="CZ380" s="154"/>
      <c r="DA380" s="154"/>
      <c r="DB380" s="154"/>
      <c r="DC380" s="154"/>
      <c r="DD380" s="154"/>
      <c r="DE380" s="154"/>
      <c r="DF380" s="154"/>
      <c r="DG380" s="154"/>
      <c r="DH380" s="154"/>
      <c r="DI380" s="154"/>
      <c r="DJ380" s="154"/>
      <c r="DK380" s="154"/>
      <c r="DL380" s="154"/>
      <c r="DM380" s="154"/>
      <c r="DN380" s="150">
        <f t="shared" ref="DN380" si="993">SUM(DQ380:ER380)</f>
        <v>0</v>
      </c>
      <c r="DO380" s="150">
        <f>SUM(DQ381:ER381)</f>
        <v>0</v>
      </c>
      <c r="DP380" s="152" t="e">
        <f t="shared" si="921"/>
        <v>#DIV/0!</v>
      </c>
      <c r="DQ380" s="154"/>
      <c r="DR380" s="154"/>
      <c r="DS380" s="154"/>
      <c r="DT380" s="154"/>
      <c r="DU380" s="154"/>
      <c r="DV380" s="154"/>
      <c r="DW380" s="154"/>
      <c r="DX380" s="154"/>
      <c r="DY380" s="154"/>
      <c r="DZ380" s="154"/>
      <c r="EA380" s="154"/>
      <c r="EB380" s="154"/>
      <c r="EC380" s="154"/>
      <c r="ED380" s="154"/>
      <c r="EE380" s="154"/>
      <c r="EF380" s="154"/>
      <c r="EG380" s="154"/>
      <c r="EH380" s="154"/>
      <c r="EI380" s="154"/>
      <c r="EJ380" s="154"/>
      <c r="EK380" s="154"/>
      <c r="EL380" s="154"/>
      <c r="EM380" s="154"/>
      <c r="EN380" s="154"/>
      <c r="EO380" s="154"/>
      <c r="EP380" s="154"/>
      <c r="EQ380" s="154"/>
      <c r="ER380" s="154"/>
      <c r="ES380" s="150">
        <f t="shared" ca="1" si="915"/>
        <v>0</v>
      </c>
      <c r="ET380" s="150">
        <f t="shared" si="957"/>
        <v>0</v>
      </c>
      <c r="EU380" s="152" t="e">
        <f t="shared" ca="1" si="958"/>
        <v>#DIV/0!</v>
      </c>
      <c r="EV380" s="154"/>
      <c r="EW380" s="160"/>
      <c r="EX380" s="154"/>
      <c r="EY380" s="154"/>
      <c r="EZ380" s="154"/>
      <c r="FA380" s="154"/>
      <c r="FB380" s="154"/>
      <c r="FC380" s="154"/>
      <c r="FD380" s="154"/>
      <c r="FE380" s="154"/>
      <c r="FF380" s="154"/>
      <c r="FG380" s="154"/>
      <c r="FH380" s="154"/>
      <c r="FI380" s="154"/>
      <c r="FJ380" s="154"/>
      <c r="FK380" s="154"/>
      <c r="FL380" s="154"/>
      <c r="FM380" s="154"/>
      <c r="FN380" s="154"/>
      <c r="FO380" s="154"/>
      <c r="FP380" s="154"/>
      <c r="FQ380" s="154"/>
      <c r="FR380" s="154"/>
      <c r="FS380" s="154"/>
      <c r="FT380" s="154"/>
      <c r="FU380" s="154"/>
      <c r="FV380" s="154"/>
      <c r="FW380" s="154"/>
      <c r="FX380" s="154"/>
      <c r="FY380" s="154"/>
      <c r="FZ380" s="154"/>
      <c r="GA380" s="150">
        <f t="shared" ref="GA380" ca="1" si="994">SUMIF($GD$8:$HG$9,$O$5,GD380:HG380)</f>
        <v>1</v>
      </c>
      <c r="GB380" s="150">
        <f t="shared" ref="GB380" si="995">SUM(GD381:HG381)</f>
        <v>1</v>
      </c>
      <c r="GC380" s="152">
        <f t="shared" ref="GC380" ca="1" si="996">GB380/GA380</f>
        <v>1</v>
      </c>
      <c r="GD380" s="42">
        <v>1</v>
      </c>
      <c r="GE380" s="154"/>
      <c r="GF380" s="154"/>
      <c r="GG380" s="154"/>
      <c r="GH380" s="154"/>
      <c r="GI380" s="42"/>
      <c r="GJ380" s="154"/>
      <c r="GK380" s="154"/>
      <c r="GL380" s="154"/>
      <c r="GM380" s="154"/>
      <c r="GN380" s="154"/>
      <c r="GO380" s="154"/>
      <c r="GP380" s="154"/>
      <c r="GQ380" s="154"/>
      <c r="GR380" s="154"/>
      <c r="GS380" s="154"/>
      <c r="GT380" s="154"/>
      <c r="GU380" s="154"/>
      <c r="GV380" s="154"/>
      <c r="GW380" s="154"/>
      <c r="GX380" s="154"/>
      <c r="GY380" s="154"/>
      <c r="GZ380" s="154"/>
      <c r="HA380" s="154"/>
      <c r="HB380" s="154"/>
      <c r="HC380" s="154"/>
      <c r="HD380" s="154"/>
      <c r="HE380" s="154"/>
      <c r="HF380" s="154"/>
      <c r="HG380" s="154"/>
      <c r="HH380" s="150"/>
      <c r="HI380" s="150">
        <v>0</v>
      </c>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0"/>
      <c r="IQ380" s="150">
        <v>0</v>
      </c>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0"/>
      <c r="JX380" s="150">
        <v>0</v>
      </c>
      <c r="JY380" s="154"/>
      <c r="JZ380" s="154"/>
      <c r="KA380" s="154"/>
      <c r="KB380" s="154"/>
      <c r="KC380" s="154"/>
      <c r="KD380" s="154"/>
      <c r="KE380" s="154"/>
      <c r="KF380" s="154"/>
      <c r="KG380" s="154"/>
      <c r="KH380" s="154"/>
      <c r="KI380" s="154"/>
      <c r="KJ380" s="154"/>
      <c r="KK380" s="154"/>
      <c r="KL380" s="154"/>
      <c r="KM380" s="154"/>
      <c r="KN380" s="154"/>
      <c r="KO380" s="154"/>
      <c r="KP380" s="154"/>
      <c r="KQ380" s="154"/>
      <c r="KR380" s="154"/>
      <c r="KS380" s="154"/>
      <c r="KT380" s="154"/>
      <c r="KU380" s="154"/>
      <c r="KV380" s="154"/>
      <c r="KW380" s="154"/>
      <c r="KX380" s="154"/>
      <c r="KY380" s="154"/>
      <c r="KZ380" s="154"/>
      <c r="LA380" s="154"/>
      <c r="LB380" s="154"/>
      <c r="LC380" s="154"/>
      <c r="LD380" s="154"/>
      <c r="LE380" s="150"/>
      <c r="LF380" s="150">
        <v>0</v>
      </c>
      <c r="LG380" s="154"/>
      <c r="LH380" s="154"/>
      <c r="LI380" s="154"/>
      <c r="LJ380" s="154"/>
      <c r="LK380" s="154"/>
      <c r="LL380" s="154"/>
      <c r="LM380" s="154"/>
      <c r="LN380" s="154"/>
      <c r="LO380" s="154"/>
      <c r="LP380" s="154"/>
      <c r="LQ380" s="154"/>
      <c r="LR380" s="154"/>
      <c r="LS380" s="154"/>
      <c r="LT380" s="154"/>
      <c r="LU380" s="154"/>
      <c r="LV380" s="154"/>
      <c r="LW380" s="154"/>
      <c r="LX380" s="154"/>
      <c r="LY380" s="154"/>
      <c r="LZ380" s="154"/>
      <c r="MA380" s="154"/>
      <c r="MB380" s="154"/>
      <c r="MC380" s="154"/>
      <c r="MD380" s="154"/>
      <c r="ME380" s="154"/>
      <c r="MF380" s="154"/>
      <c r="MG380" s="154"/>
      <c r="MH380" s="154"/>
      <c r="MI380" s="154"/>
      <c r="MJ380" s="154"/>
      <c r="MK380" s="154"/>
      <c r="ML380" s="154"/>
    </row>
    <row r="381" spans="1:350" s="41" customFormat="1" ht="14.25" hidden="1" customHeight="1" outlineLevel="3" x14ac:dyDescent="0.25">
      <c r="A381" s="221"/>
      <c r="B381" s="249"/>
      <c r="C381" s="176"/>
      <c r="D381" s="176"/>
      <c r="E381" s="176"/>
      <c r="F381" s="176"/>
      <c r="G381" s="176"/>
      <c r="H381" s="171"/>
      <c r="I381" s="171"/>
      <c r="J381" s="213"/>
      <c r="K381" s="213"/>
      <c r="L381" s="173"/>
      <c r="M381" s="173"/>
      <c r="N381" s="184"/>
      <c r="O381" s="155"/>
      <c r="P381" s="155"/>
      <c r="Q381" s="151"/>
      <c r="R381" s="151"/>
      <c r="S381" s="153"/>
      <c r="T381" s="155"/>
      <c r="U381" s="155"/>
      <c r="V381" s="155"/>
      <c r="W381" s="155"/>
      <c r="X381" s="155"/>
      <c r="Y381" s="155"/>
      <c r="Z381" s="155"/>
      <c r="AA381" s="155"/>
      <c r="AB381" s="155"/>
      <c r="AC381" s="155"/>
      <c r="AD381" s="155"/>
      <c r="AE381" s="155"/>
      <c r="AF381" s="155"/>
      <c r="AG381" s="155"/>
      <c r="AH381" s="155"/>
      <c r="AI381" s="155"/>
      <c r="AJ381" s="155"/>
      <c r="AK381" s="155"/>
      <c r="AL381" s="155"/>
      <c r="AM381" s="155"/>
      <c r="AN381" s="155"/>
      <c r="AO381" s="155"/>
      <c r="AP381" s="155"/>
      <c r="AQ381" s="155"/>
      <c r="AR381" s="155"/>
      <c r="AS381" s="155"/>
      <c r="AT381" s="155"/>
      <c r="AU381" s="155"/>
      <c r="AV381" s="155"/>
      <c r="AW381" s="155"/>
      <c r="AX381" s="151"/>
      <c r="AY381" s="151"/>
      <c r="AZ381" s="153"/>
      <c r="BA381" s="155"/>
      <c r="BB381" s="155"/>
      <c r="BC381" s="155"/>
      <c r="BD381" s="155"/>
      <c r="BE381" s="155"/>
      <c r="BF381" s="155"/>
      <c r="BG381" s="155"/>
      <c r="BH381" s="155"/>
      <c r="BI381" s="155"/>
      <c r="BJ381" s="155"/>
      <c r="BK381" s="155"/>
      <c r="BL381" s="155"/>
      <c r="BM381" s="155"/>
      <c r="BN381" s="155"/>
      <c r="BO381" s="155"/>
      <c r="BP381" s="155"/>
      <c r="BQ381" s="155"/>
      <c r="BR381" s="155"/>
      <c r="BS381" s="155"/>
      <c r="BT381" s="155"/>
      <c r="BU381" s="155"/>
      <c r="BV381" s="155"/>
      <c r="BW381" s="155"/>
      <c r="BX381" s="155"/>
      <c r="BY381" s="155"/>
      <c r="BZ381" s="155"/>
      <c r="CA381" s="155"/>
      <c r="CB381" s="155"/>
      <c r="CC381" s="155"/>
      <c r="CD381" s="155"/>
      <c r="CE381" s="155"/>
      <c r="CF381" s="151"/>
      <c r="CG381" s="151"/>
      <c r="CH381" s="153"/>
      <c r="CI381" s="155"/>
      <c r="CJ381" s="155"/>
      <c r="CK381" s="155"/>
      <c r="CL381" s="155"/>
      <c r="CM381" s="155"/>
      <c r="CN381" s="155"/>
      <c r="CO381" s="155"/>
      <c r="CP381" s="155"/>
      <c r="CQ381" s="155"/>
      <c r="CR381" s="155"/>
      <c r="CS381" s="155"/>
      <c r="CT381" s="155"/>
      <c r="CU381" s="155"/>
      <c r="CV381" s="155"/>
      <c r="CW381" s="155"/>
      <c r="CX381" s="155"/>
      <c r="CY381" s="155"/>
      <c r="CZ381" s="155"/>
      <c r="DA381" s="155"/>
      <c r="DB381" s="155"/>
      <c r="DC381" s="155"/>
      <c r="DD381" s="155"/>
      <c r="DE381" s="155"/>
      <c r="DF381" s="155"/>
      <c r="DG381" s="155"/>
      <c r="DH381" s="155"/>
      <c r="DI381" s="155"/>
      <c r="DJ381" s="155"/>
      <c r="DK381" s="155"/>
      <c r="DL381" s="155"/>
      <c r="DM381" s="155"/>
      <c r="DN381" s="151"/>
      <c r="DO381" s="151"/>
      <c r="DP381" s="153"/>
      <c r="DQ381" s="155"/>
      <c r="DR381" s="155"/>
      <c r="DS381" s="155"/>
      <c r="DT381" s="155"/>
      <c r="DU381" s="155"/>
      <c r="DV381" s="155"/>
      <c r="DW381" s="155"/>
      <c r="DX381" s="155"/>
      <c r="DY381" s="155"/>
      <c r="DZ381" s="155"/>
      <c r="EA381" s="155"/>
      <c r="EB381" s="155"/>
      <c r="EC381" s="155"/>
      <c r="ED381" s="155"/>
      <c r="EE381" s="155"/>
      <c r="EF381" s="155"/>
      <c r="EG381" s="155"/>
      <c r="EH381" s="155"/>
      <c r="EI381" s="155"/>
      <c r="EJ381" s="155"/>
      <c r="EK381" s="155"/>
      <c r="EL381" s="155"/>
      <c r="EM381" s="155"/>
      <c r="EN381" s="155"/>
      <c r="EO381" s="155"/>
      <c r="EP381" s="155"/>
      <c r="EQ381" s="155"/>
      <c r="ER381" s="155"/>
      <c r="ES381" s="151"/>
      <c r="ET381" s="151"/>
      <c r="EU381" s="153"/>
      <c r="EV381" s="155"/>
      <c r="EW381" s="161"/>
      <c r="EX381" s="155"/>
      <c r="EY381" s="155"/>
      <c r="EZ381" s="155"/>
      <c r="FA381" s="155"/>
      <c r="FB381" s="155"/>
      <c r="FC381" s="155"/>
      <c r="FD381" s="155"/>
      <c r="FE381" s="155"/>
      <c r="FF381" s="155"/>
      <c r="FG381" s="155"/>
      <c r="FH381" s="155"/>
      <c r="FI381" s="155"/>
      <c r="FJ381" s="155"/>
      <c r="FK381" s="155"/>
      <c r="FL381" s="155"/>
      <c r="FM381" s="155"/>
      <c r="FN381" s="155"/>
      <c r="FO381" s="155"/>
      <c r="FP381" s="155"/>
      <c r="FQ381" s="155"/>
      <c r="FR381" s="155"/>
      <c r="FS381" s="155"/>
      <c r="FT381" s="155"/>
      <c r="FU381" s="155"/>
      <c r="FV381" s="155"/>
      <c r="FW381" s="155"/>
      <c r="FX381" s="155"/>
      <c r="FY381" s="155"/>
      <c r="FZ381" s="155"/>
      <c r="GA381" s="151"/>
      <c r="GB381" s="151"/>
      <c r="GC381" s="153"/>
      <c r="GD381" s="43">
        <v>1</v>
      </c>
      <c r="GE381" s="155"/>
      <c r="GF381" s="155"/>
      <c r="GG381" s="155"/>
      <c r="GH381" s="155"/>
      <c r="GI381" s="43"/>
      <c r="GJ381" s="155"/>
      <c r="GK381" s="155"/>
      <c r="GL381" s="155"/>
      <c r="GM381" s="155"/>
      <c r="GN381" s="155"/>
      <c r="GO381" s="155"/>
      <c r="GP381" s="155"/>
      <c r="GQ381" s="155"/>
      <c r="GR381" s="155"/>
      <c r="GS381" s="155"/>
      <c r="GT381" s="155"/>
      <c r="GU381" s="155"/>
      <c r="GV381" s="155"/>
      <c r="GW381" s="155"/>
      <c r="GX381" s="155"/>
      <c r="GY381" s="155"/>
      <c r="GZ381" s="155"/>
      <c r="HA381" s="155"/>
      <c r="HB381" s="155"/>
      <c r="HC381" s="155"/>
      <c r="HD381" s="155"/>
      <c r="HE381" s="155"/>
      <c r="HF381" s="155"/>
      <c r="HG381" s="155"/>
      <c r="HH381" s="151"/>
      <c r="HI381" s="151"/>
      <c r="HJ381" s="155"/>
      <c r="HK381" s="155"/>
      <c r="HL381" s="155"/>
      <c r="HM381" s="155"/>
      <c r="HN381" s="155"/>
      <c r="HO381" s="155"/>
      <c r="HP381" s="155"/>
      <c r="HQ381" s="155"/>
      <c r="HR381" s="155"/>
      <c r="HS381" s="155"/>
      <c r="HT381" s="155"/>
      <c r="HU381" s="155"/>
      <c r="HV381" s="155"/>
      <c r="HW381" s="155"/>
      <c r="HX381" s="155"/>
      <c r="HY381" s="155"/>
      <c r="HZ381" s="155"/>
      <c r="IA381" s="155"/>
      <c r="IB381" s="155"/>
      <c r="IC381" s="155"/>
      <c r="ID381" s="155"/>
      <c r="IE381" s="155"/>
      <c r="IF381" s="155"/>
      <c r="IG381" s="155"/>
      <c r="IH381" s="155"/>
      <c r="II381" s="155"/>
      <c r="IJ381" s="155"/>
      <c r="IK381" s="155"/>
      <c r="IL381" s="155"/>
      <c r="IM381" s="155"/>
      <c r="IN381" s="155"/>
      <c r="IO381" s="155"/>
      <c r="IP381" s="151"/>
      <c r="IQ381" s="151"/>
      <c r="IR381" s="155"/>
      <c r="IS381" s="155"/>
      <c r="IT381" s="155"/>
      <c r="IU381" s="155"/>
      <c r="IV381" s="155"/>
      <c r="IW381" s="155"/>
      <c r="IX381" s="155"/>
      <c r="IY381" s="155"/>
      <c r="IZ381" s="155"/>
      <c r="JA381" s="155"/>
      <c r="JB381" s="155"/>
      <c r="JC381" s="155"/>
      <c r="JD381" s="155"/>
      <c r="JE381" s="155"/>
      <c r="JF381" s="155"/>
      <c r="JG381" s="155"/>
      <c r="JH381" s="155"/>
      <c r="JI381" s="155"/>
      <c r="JJ381" s="155"/>
      <c r="JK381" s="155"/>
      <c r="JL381" s="155"/>
      <c r="JM381" s="155"/>
      <c r="JN381" s="155"/>
      <c r="JO381" s="155"/>
      <c r="JP381" s="155"/>
      <c r="JQ381" s="155"/>
      <c r="JR381" s="155"/>
      <c r="JS381" s="155"/>
      <c r="JT381" s="155"/>
      <c r="JU381" s="155"/>
      <c r="JV381" s="155"/>
      <c r="JW381" s="151"/>
      <c r="JX381" s="151"/>
      <c r="JY381" s="155"/>
      <c r="JZ381" s="155"/>
      <c r="KA381" s="155"/>
      <c r="KB381" s="155"/>
      <c r="KC381" s="155"/>
      <c r="KD381" s="155"/>
      <c r="KE381" s="155"/>
      <c r="KF381" s="155"/>
      <c r="KG381" s="155"/>
      <c r="KH381" s="155"/>
      <c r="KI381" s="155"/>
      <c r="KJ381" s="155"/>
      <c r="KK381" s="155"/>
      <c r="KL381" s="155"/>
      <c r="KM381" s="155"/>
      <c r="KN381" s="155"/>
      <c r="KO381" s="155"/>
      <c r="KP381" s="155"/>
      <c r="KQ381" s="155"/>
      <c r="KR381" s="155"/>
      <c r="KS381" s="155"/>
      <c r="KT381" s="155"/>
      <c r="KU381" s="155"/>
      <c r="KV381" s="155"/>
      <c r="KW381" s="155"/>
      <c r="KX381" s="155"/>
      <c r="KY381" s="155"/>
      <c r="KZ381" s="155"/>
      <c r="LA381" s="155"/>
      <c r="LB381" s="155"/>
      <c r="LC381" s="155"/>
      <c r="LD381" s="155"/>
      <c r="LE381" s="151"/>
      <c r="LF381" s="151"/>
      <c r="LG381" s="155"/>
      <c r="LH381" s="155"/>
      <c r="LI381" s="155"/>
      <c r="LJ381" s="155"/>
      <c r="LK381" s="155"/>
      <c r="LL381" s="155"/>
      <c r="LM381" s="155"/>
      <c r="LN381" s="155"/>
      <c r="LO381" s="155"/>
      <c r="LP381" s="155"/>
      <c r="LQ381" s="155"/>
      <c r="LR381" s="155"/>
      <c r="LS381" s="155"/>
      <c r="LT381" s="155"/>
      <c r="LU381" s="155"/>
      <c r="LV381" s="155"/>
      <c r="LW381" s="155"/>
      <c r="LX381" s="155"/>
      <c r="LY381" s="155"/>
      <c r="LZ381" s="155"/>
      <c r="MA381" s="155"/>
      <c r="MB381" s="155"/>
      <c r="MC381" s="155"/>
      <c r="MD381" s="155"/>
      <c r="ME381" s="155"/>
      <c r="MF381" s="155"/>
      <c r="MG381" s="155"/>
      <c r="MH381" s="155"/>
      <c r="MI381" s="155"/>
      <c r="MJ381" s="155"/>
      <c r="MK381" s="155"/>
      <c r="ML381" s="155"/>
    </row>
    <row r="382" spans="1:350" ht="13.9" hidden="1" customHeight="1" outlineLevel="3" x14ac:dyDescent="0.2">
      <c r="A382" s="226" t="s">
        <v>253</v>
      </c>
      <c r="B382" s="246" t="s">
        <v>1118</v>
      </c>
      <c r="C382" s="214" t="s">
        <v>59</v>
      </c>
      <c r="D382" s="216">
        <v>18</v>
      </c>
      <c r="E382" s="175"/>
      <c r="F382" s="175">
        <f>D382-E382</f>
        <v>18</v>
      </c>
      <c r="G382" s="175" t="s">
        <v>847</v>
      </c>
      <c r="H382" s="170" t="s">
        <v>912</v>
      </c>
      <c r="I382" s="170" t="s">
        <v>827</v>
      </c>
      <c r="J382" s="212">
        <f ca="1">E382+Q382+AX382+CF382+DN382+ES382+GA382+HH382+IP382+JW382+LE382</f>
        <v>18</v>
      </c>
      <c r="K382" s="212">
        <f>E382+R382+AY382+CG382+DO382+ET382+GB382+HI382+IQ382+JX382+LF382</f>
        <v>18</v>
      </c>
      <c r="L382" s="172">
        <f ca="1">K382/J382</f>
        <v>1</v>
      </c>
      <c r="M382" s="172">
        <f>K382/D382</f>
        <v>1</v>
      </c>
      <c r="N382" s="183">
        <f ca="1">SUMIF($EV$8:$FZ$9,$O$5,$EV383:$FZ383)-SUMIF($EV$8:$FZ$9,$Q$5,$EV383:$FZ383)</f>
        <v>0</v>
      </c>
      <c r="O382" s="156"/>
      <c r="P382" s="16" t="s">
        <v>25</v>
      </c>
      <c r="Q382" s="150">
        <v>0</v>
      </c>
      <c r="R382" s="150">
        <v>0</v>
      </c>
      <c r="S382" s="152" t="e">
        <v>#DIV/0!</v>
      </c>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50">
        <f t="shared" ca="1" si="912"/>
        <v>0</v>
      </c>
      <c r="AY382" s="150">
        <f>SUM(BA383:CE383)</f>
        <v>0</v>
      </c>
      <c r="AZ382" s="152" t="e">
        <f ca="1">AY382/AX382</f>
        <v>#DIV/0!</v>
      </c>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50">
        <f t="shared" ref="CF382" si="997">SUM(CI382:DM382)</f>
        <v>0</v>
      </c>
      <c r="CG382" s="150">
        <f>SUM(CI383:DM383)</f>
        <v>0</v>
      </c>
      <c r="CH382" s="152" t="e">
        <f>CG382/CF382</f>
        <v>#DIV/0!</v>
      </c>
      <c r="CI382" s="129"/>
      <c r="CJ382" s="129"/>
      <c r="CK382" s="129"/>
      <c r="CL382" s="129"/>
      <c r="CM382" s="129"/>
      <c r="CN382" s="129"/>
      <c r="CO382" s="129"/>
      <c r="CP382" s="129"/>
      <c r="CQ382" s="129"/>
      <c r="CR382" s="129"/>
      <c r="CS382" s="129"/>
      <c r="CT382" s="129"/>
      <c r="CU382" s="129"/>
      <c r="CV382" s="129"/>
      <c r="CW382" s="129"/>
      <c r="CX382" s="129"/>
      <c r="CY382" s="129"/>
      <c r="CZ382" s="129"/>
      <c r="DA382" s="129"/>
      <c r="DB382" s="129"/>
      <c r="DC382" s="129"/>
      <c r="DD382" s="129"/>
      <c r="DE382" s="129"/>
      <c r="DF382" s="129"/>
      <c r="DG382" s="129"/>
      <c r="DH382" s="129"/>
      <c r="DI382" s="129"/>
      <c r="DJ382" s="129"/>
      <c r="DK382" s="129"/>
      <c r="DL382" s="129"/>
      <c r="DM382" s="129"/>
      <c r="DN382" s="150">
        <f t="shared" ref="DN382" si="998">SUM(DQ382:ER382)</f>
        <v>18</v>
      </c>
      <c r="DO382" s="150">
        <f>SUM(DQ383:ER383)</f>
        <v>0</v>
      </c>
      <c r="DP382" s="152">
        <f t="shared" si="921"/>
        <v>0</v>
      </c>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16">
        <v>8</v>
      </c>
      <c r="EM382" s="16">
        <v>8</v>
      </c>
      <c r="EN382" s="16">
        <v>2</v>
      </c>
      <c r="EO382" s="16"/>
      <c r="EP382" s="16"/>
      <c r="EQ382" s="16"/>
      <c r="ER382" s="16"/>
      <c r="ES382" s="150">
        <f t="shared" ca="1" si="915"/>
        <v>0</v>
      </c>
      <c r="ET382" s="150">
        <f t="shared" si="957"/>
        <v>18</v>
      </c>
      <c r="EU382" s="152" t="e">
        <f t="shared" ca="1" si="958"/>
        <v>#DIV/0!</v>
      </c>
      <c r="EV382" s="16"/>
      <c r="EW382" s="67"/>
      <c r="EX382" s="16"/>
      <c r="EY382" s="16"/>
      <c r="EZ382" s="16"/>
      <c r="FA382" s="16"/>
      <c r="FB382" s="16"/>
      <c r="FC382" s="16"/>
      <c r="FD382" s="16"/>
      <c r="FE382" s="16"/>
      <c r="FF382" s="16"/>
      <c r="FG382" s="16"/>
      <c r="FH382" s="16"/>
      <c r="FI382" s="16"/>
      <c r="FJ382" s="16"/>
      <c r="FK382" s="16"/>
      <c r="FL382" s="16"/>
      <c r="FM382" s="16"/>
      <c r="FN382" s="16"/>
      <c r="FO382" s="16"/>
      <c r="FP382" s="16"/>
      <c r="FQ382" s="16"/>
      <c r="FR382" s="16"/>
      <c r="FS382" s="16"/>
      <c r="FT382" s="16"/>
      <c r="FU382" s="16"/>
      <c r="FV382" s="16"/>
      <c r="FW382" s="16"/>
      <c r="FX382" s="16"/>
      <c r="FY382" s="16"/>
      <c r="FZ382" s="16"/>
      <c r="GA382" s="150">
        <f t="shared" ref="GA382" ca="1" si="999">SUMIF($GD$8:$HG$9,$O$5,GD382:HG382)</f>
        <v>0</v>
      </c>
      <c r="GB382" s="150">
        <f t="shared" ref="GB382" si="1000">SUM(GD383:HG383)</f>
        <v>0</v>
      </c>
      <c r="GC382" s="152" t="e">
        <f t="shared" ref="GC382" ca="1" si="1001">GB382/GA382</f>
        <v>#DIV/0!</v>
      </c>
      <c r="GD382" s="16"/>
      <c r="GE382" s="16"/>
      <c r="GF382" s="16"/>
      <c r="GG382" s="16"/>
      <c r="GH382" s="16"/>
      <c r="GI382" s="16"/>
      <c r="GJ382" s="16"/>
      <c r="GK382" s="16"/>
      <c r="GL382" s="16"/>
      <c r="GM382" s="16"/>
      <c r="GN382" s="16"/>
      <c r="GO382" s="16"/>
      <c r="GP382" s="16"/>
      <c r="GQ382" s="16"/>
      <c r="GR382" s="16"/>
      <c r="GS382" s="16"/>
      <c r="GT382" s="16"/>
      <c r="GU382" s="16"/>
      <c r="GV382" s="16"/>
      <c r="GW382" s="16"/>
      <c r="GX382" s="16"/>
      <c r="GY382" s="16"/>
      <c r="GZ382" s="16"/>
      <c r="HA382" s="16"/>
      <c r="HB382" s="16"/>
      <c r="HC382" s="16"/>
      <c r="HD382" s="16"/>
      <c r="HE382" s="16"/>
      <c r="HF382" s="16"/>
      <c r="HG382" s="16"/>
      <c r="HH382" s="150"/>
      <c r="HI382" s="150">
        <v>0</v>
      </c>
      <c r="HJ382" s="152" t="e">
        <v>#DIV/0!</v>
      </c>
      <c r="HK382" s="16"/>
      <c r="HL382" s="16"/>
      <c r="HM382" s="16"/>
      <c r="HN382" s="16"/>
      <c r="HO382" s="16"/>
      <c r="HP382" s="16"/>
      <c r="HQ382" s="16"/>
      <c r="HR382" s="16"/>
      <c r="HS382" s="16"/>
      <c r="HT382" s="16"/>
      <c r="HU382" s="16"/>
      <c r="HV382" s="16"/>
      <c r="HW382" s="16"/>
      <c r="HX382" s="16"/>
      <c r="HY382" s="16"/>
      <c r="HZ382" s="16"/>
      <c r="IA382" s="16"/>
      <c r="IB382" s="16"/>
      <c r="IC382" s="16"/>
      <c r="ID382" s="16"/>
      <c r="IE382" s="16"/>
      <c r="IF382" s="16"/>
      <c r="IG382" s="16"/>
      <c r="IH382" s="16"/>
      <c r="II382" s="16"/>
      <c r="IJ382" s="16"/>
      <c r="IK382" s="16"/>
      <c r="IL382" s="16"/>
      <c r="IM382" s="16"/>
      <c r="IN382" s="16"/>
      <c r="IO382" s="16"/>
      <c r="IP382" s="150"/>
      <c r="IQ382" s="150">
        <v>0</v>
      </c>
      <c r="IR382" s="152" t="e">
        <v>#DIV/0!</v>
      </c>
      <c r="IS382" s="16"/>
      <c r="IT382" s="16"/>
      <c r="IU382" s="16"/>
      <c r="IV382" s="16"/>
      <c r="IW382" s="16"/>
      <c r="IX382" s="16"/>
      <c r="IY382" s="16"/>
      <c r="IZ382" s="16"/>
      <c r="JA382" s="16"/>
      <c r="JB382" s="16"/>
      <c r="JC382" s="16"/>
      <c r="JD382" s="16"/>
      <c r="JE382" s="16"/>
      <c r="JF382" s="16"/>
      <c r="JG382" s="16"/>
      <c r="JH382" s="16"/>
      <c r="JI382" s="16"/>
      <c r="JJ382" s="16"/>
      <c r="JK382" s="16"/>
      <c r="JL382" s="16"/>
      <c r="JM382" s="16"/>
      <c r="JN382" s="16"/>
      <c r="JO382" s="16"/>
      <c r="JP382" s="16"/>
      <c r="JQ382" s="16"/>
      <c r="JR382" s="16"/>
      <c r="JS382" s="16"/>
      <c r="JT382" s="16"/>
      <c r="JU382" s="23"/>
      <c r="JV382" s="16"/>
      <c r="JW382" s="150"/>
      <c r="JX382" s="150">
        <v>0</v>
      </c>
      <c r="JY382" s="152" t="e">
        <v>#DIV/0!</v>
      </c>
      <c r="JZ382" s="16"/>
      <c r="KA382" s="16"/>
      <c r="KB382" s="16"/>
      <c r="KC382" s="16"/>
      <c r="KD382" s="16"/>
      <c r="KE382" s="16"/>
      <c r="KF382" s="16"/>
      <c r="KG382" s="16"/>
      <c r="KH382" s="16"/>
      <c r="KI382" s="16"/>
      <c r="KJ382" s="16"/>
      <c r="KK382" s="16"/>
      <c r="KL382" s="16"/>
      <c r="KM382" s="16"/>
      <c r="KN382" s="16"/>
      <c r="KO382" s="16"/>
      <c r="KP382" s="16"/>
      <c r="KQ382" s="16"/>
      <c r="KR382" s="16"/>
      <c r="KS382" s="16"/>
      <c r="KT382" s="16"/>
      <c r="KU382" s="16"/>
      <c r="KV382" s="16"/>
      <c r="KW382" s="16"/>
      <c r="KX382" s="16"/>
      <c r="KY382" s="16"/>
      <c r="KZ382" s="16"/>
      <c r="LA382" s="16"/>
      <c r="LB382" s="16"/>
      <c r="LC382" s="16"/>
      <c r="LD382" s="16"/>
      <c r="LE382" s="150"/>
      <c r="LF382" s="150">
        <v>0</v>
      </c>
      <c r="LG382" s="152" t="e">
        <v>#DIV/0!</v>
      </c>
      <c r="LH382" s="16"/>
      <c r="LI382" s="16"/>
      <c r="LJ382" s="16"/>
      <c r="LK382" s="16"/>
      <c r="LL382" s="16"/>
      <c r="LM382" s="16"/>
      <c r="LN382" s="16"/>
      <c r="LO382" s="16"/>
      <c r="LP382" s="16"/>
      <c r="LQ382" s="16"/>
      <c r="LR382" s="16"/>
      <c r="LS382" s="16"/>
      <c r="LT382" s="16"/>
      <c r="LU382" s="16"/>
      <c r="LV382" s="16"/>
      <c r="LW382" s="16"/>
      <c r="LX382" s="16"/>
      <c r="LY382" s="16"/>
      <c r="LZ382" s="16"/>
      <c r="MA382" s="16"/>
      <c r="MB382" s="16"/>
      <c r="MC382" s="16"/>
      <c r="MD382" s="16"/>
      <c r="ME382" s="16"/>
      <c r="MF382" s="16"/>
      <c r="MG382" s="16"/>
      <c r="MH382" s="16"/>
      <c r="MI382" s="16"/>
      <c r="MJ382" s="16"/>
      <c r="MK382" s="16"/>
      <c r="ML382" s="16"/>
    </row>
    <row r="383" spans="1:350" ht="13.9" hidden="1" customHeight="1" outlineLevel="3" x14ac:dyDescent="0.2">
      <c r="A383" s="227"/>
      <c r="B383" s="247"/>
      <c r="C383" s="215"/>
      <c r="D383" s="217"/>
      <c r="E383" s="176"/>
      <c r="F383" s="176"/>
      <c r="G383" s="176"/>
      <c r="H383" s="171"/>
      <c r="I383" s="171"/>
      <c r="J383" s="213"/>
      <c r="K383" s="213"/>
      <c r="L383" s="173"/>
      <c r="M383" s="173"/>
      <c r="N383" s="184"/>
      <c r="O383" s="157"/>
      <c r="P383" s="17" t="s">
        <v>26</v>
      </c>
      <c r="Q383" s="151"/>
      <c r="R383" s="151"/>
      <c r="S383" s="153"/>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151"/>
      <c r="AY383" s="151"/>
      <c r="AZ383" s="153"/>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151"/>
      <c r="CG383" s="151"/>
      <c r="CH383" s="153"/>
      <c r="CI383" s="141"/>
      <c r="CJ383" s="141"/>
      <c r="CK383" s="141"/>
      <c r="CL383" s="141"/>
      <c r="CM383" s="141"/>
      <c r="CN383" s="141"/>
      <c r="CO383" s="141"/>
      <c r="CP383" s="141"/>
      <c r="CQ383" s="141"/>
      <c r="CR383" s="141"/>
      <c r="CS383" s="141"/>
      <c r="CT383" s="141"/>
      <c r="CU383" s="141"/>
      <c r="CV383" s="141"/>
      <c r="CW383" s="141"/>
      <c r="CX383" s="141"/>
      <c r="CY383" s="141"/>
      <c r="CZ383" s="141"/>
      <c r="DA383" s="141"/>
      <c r="DB383" s="141"/>
      <c r="DC383" s="141"/>
      <c r="DD383" s="141"/>
      <c r="DE383" s="141"/>
      <c r="DF383" s="141"/>
      <c r="DG383" s="141"/>
      <c r="DH383" s="141"/>
      <c r="DI383" s="141"/>
      <c r="DJ383" s="141"/>
      <c r="DK383" s="141"/>
      <c r="DL383" s="141"/>
      <c r="DM383" s="141"/>
      <c r="DN383" s="151"/>
      <c r="DO383" s="151"/>
      <c r="DP383" s="153"/>
      <c r="DQ383" s="24"/>
      <c r="DR383" s="24"/>
      <c r="DS383" s="24"/>
      <c r="DT383" s="24"/>
      <c r="DU383" s="24"/>
      <c r="DV383" s="24"/>
      <c r="DW383" s="24"/>
      <c r="DX383" s="24"/>
      <c r="DY383" s="24"/>
      <c r="DZ383" s="24"/>
      <c r="EA383" s="24"/>
      <c r="EB383" s="24"/>
      <c r="EC383" s="24"/>
      <c r="ED383" s="24"/>
      <c r="EE383" s="24"/>
      <c r="EF383" s="24"/>
      <c r="EG383" s="24"/>
      <c r="EH383" s="24"/>
      <c r="EI383" s="24"/>
      <c r="EJ383" s="24"/>
      <c r="EK383" s="24"/>
      <c r="EL383" s="24"/>
      <c r="EM383" s="24"/>
      <c r="EN383" s="24"/>
      <c r="EO383" s="24"/>
      <c r="EP383" s="24"/>
      <c r="EQ383" s="24"/>
      <c r="ER383" s="24"/>
      <c r="ES383" s="151"/>
      <c r="ET383" s="151"/>
      <c r="EU383" s="153"/>
      <c r="EV383" s="24"/>
      <c r="EW383" s="125"/>
      <c r="EX383" s="24"/>
      <c r="EY383" s="24"/>
      <c r="EZ383" s="24"/>
      <c r="FA383" s="24"/>
      <c r="FB383" s="24"/>
      <c r="FC383" s="24"/>
      <c r="FD383" s="24"/>
      <c r="FE383" s="24"/>
      <c r="FF383" s="24"/>
      <c r="FG383" s="24"/>
      <c r="FH383" s="24"/>
      <c r="FI383" s="24"/>
      <c r="FJ383" s="24"/>
      <c r="FK383" s="24"/>
      <c r="FL383" s="24"/>
      <c r="FM383" s="24"/>
      <c r="FN383" s="24"/>
      <c r="FO383" s="24"/>
      <c r="FP383" s="24"/>
      <c r="FQ383" s="24"/>
      <c r="FR383" s="24"/>
      <c r="FS383" s="24"/>
      <c r="FT383" s="24"/>
      <c r="FU383" s="24"/>
      <c r="FV383" s="24"/>
      <c r="FW383" s="24">
        <v>18</v>
      </c>
      <c r="FX383" s="24"/>
      <c r="FY383" s="24"/>
      <c r="FZ383" s="24"/>
      <c r="GA383" s="151"/>
      <c r="GB383" s="151"/>
      <c r="GC383" s="153"/>
      <c r="GD383" s="24"/>
      <c r="GE383" s="24"/>
      <c r="GF383" s="24"/>
      <c r="GG383" s="24"/>
      <c r="GH383" s="24"/>
      <c r="GI383" s="24"/>
      <c r="GJ383" s="24"/>
      <c r="GK383" s="24"/>
      <c r="GL383" s="24"/>
      <c r="GM383" s="24"/>
      <c r="GN383" s="24"/>
      <c r="GO383" s="24"/>
      <c r="GP383" s="24"/>
      <c r="GQ383" s="24"/>
      <c r="GR383" s="24"/>
      <c r="GS383" s="24"/>
      <c r="GT383" s="24"/>
      <c r="GU383" s="24"/>
      <c r="GV383" s="24"/>
      <c r="GW383" s="24"/>
      <c r="GX383" s="24"/>
      <c r="GY383" s="24"/>
      <c r="GZ383" s="24"/>
      <c r="HA383" s="24"/>
      <c r="HB383" s="24"/>
      <c r="HC383" s="24"/>
      <c r="HD383" s="24"/>
      <c r="HE383" s="24"/>
      <c r="HF383" s="24"/>
      <c r="HG383" s="24"/>
      <c r="HH383" s="151"/>
      <c r="HI383" s="151"/>
      <c r="HJ383" s="153"/>
      <c r="HK383" s="24"/>
      <c r="HL383" s="24"/>
      <c r="HM383" s="24"/>
      <c r="HN383" s="24"/>
      <c r="HO383" s="24"/>
      <c r="HP383" s="24"/>
      <c r="HQ383" s="24"/>
      <c r="HR383" s="24"/>
      <c r="HS383" s="24"/>
      <c r="HT383" s="24"/>
      <c r="HU383" s="24"/>
      <c r="HV383" s="24"/>
      <c r="HW383" s="24"/>
      <c r="HX383" s="24"/>
      <c r="HY383" s="24"/>
      <c r="HZ383" s="24"/>
      <c r="IA383" s="24"/>
      <c r="IB383" s="24"/>
      <c r="IC383" s="24"/>
      <c r="ID383" s="24"/>
      <c r="IE383" s="24"/>
      <c r="IF383" s="24"/>
      <c r="IG383" s="24"/>
      <c r="IH383" s="24"/>
      <c r="II383" s="24"/>
      <c r="IJ383" s="24"/>
      <c r="IK383" s="24"/>
      <c r="IL383" s="24"/>
      <c r="IM383" s="24"/>
      <c r="IN383" s="24"/>
      <c r="IO383" s="24"/>
      <c r="IP383" s="151"/>
      <c r="IQ383" s="151"/>
      <c r="IR383" s="153"/>
      <c r="IS383" s="24"/>
      <c r="IT383" s="24"/>
      <c r="IU383" s="24"/>
      <c r="IV383" s="24"/>
      <c r="IW383" s="24"/>
      <c r="IX383" s="24"/>
      <c r="IY383" s="24"/>
      <c r="IZ383" s="24"/>
      <c r="JA383" s="24"/>
      <c r="JB383" s="24"/>
      <c r="JC383" s="24"/>
      <c r="JD383" s="24"/>
      <c r="JE383" s="24"/>
      <c r="JF383" s="24"/>
      <c r="JG383" s="24"/>
      <c r="JH383" s="24"/>
      <c r="JI383" s="24"/>
      <c r="JJ383" s="24"/>
      <c r="JK383" s="24"/>
      <c r="JL383" s="24"/>
      <c r="JM383" s="24"/>
      <c r="JN383" s="24"/>
      <c r="JO383" s="24"/>
      <c r="JP383" s="24"/>
      <c r="JQ383" s="24"/>
      <c r="JR383" s="24"/>
      <c r="JS383" s="24"/>
      <c r="JT383" s="24"/>
      <c r="JU383" s="25"/>
      <c r="JV383" s="24"/>
      <c r="JW383" s="151"/>
      <c r="JX383" s="151"/>
      <c r="JY383" s="153"/>
      <c r="JZ383" s="24"/>
      <c r="KA383" s="24"/>
      <c r="KB383" s="24"/>
      <c r="KC383" s="24"/>
      <c r="KD383" s="24"/>
      <c r="KE383" s="24"/>
      <c r="KF383" s="24"/>
      <c r="KG383" s="24"/>
      <c r="KH383" s="24"/>
      <c r="KI383" s="24"/>
      <c r="KJ383" s="24"/>
      <c r="KK383" s="24"/>
      <c r="KL383" s="24"/>
      <c r="KM383" s="24"/>
      <c r="KN383" s="24"/>
      <c r="KO383" s="24"/>
      <c r="KP383" s="24"/>
      <c r="KQ383" s="24"/>
      <c r="KR383" s="24"/>
      <c r="KS383" s="24"/>
      <c r="KT383" s="24"/>
      <c r="KU383" s="24"/>
      <c r="KV383" s="24"/>
      <c r="KW383" s="24"/>
      <c r="KX383" s="24"/>
      <c r="KY383" s="24"/>
      <c r="KZ383" s="24"/>
      <c r="LA383" s="24"/>
      <c r="LB383" s="24"/>
      <c r="LC383" s="24"/>
      <c r="LD383" s="24"/>
      <c r="LE383" s="151"/>
      <c r="LF383" s="151"/>
      <c r="LG383" s="153"/>
      <c r="LH383" s="24"/>
      <c r="LI383" s="24"/>
      <c r="LJ383" s="24"/>
      <c r="LK383" s="24"/>
      <c r="LL383" s="24"/>
      <c r="LM383" s="24"/>
      <c r="LN383" s="24"/>
      <c r="LO383" s="24"/>
      <c r="LP383" s="24"/>
      <c r="LQ383" s="24"/>
      <c r="LR383" s="24"/>
      <c r="LS383" s="24"/>
      <c r="LT383" s="24"/>
      <c r="LU383" s="24"/>
      <c r="LV383" s="24"/>
      <c r="LW383" s="24"/>
      <c r="LX383" s="24"/>
      <c r="LY383" s="24"/>
      <c r="LZ383" s="24"/>
      <c r="MA383" s="24"/>
      <c r="MB383" s="24"/>
      <c r="MC383" s="24"/>
      <c r="MD383" s="24"/>
      <c r="ME383" s="24"/>
      <c r="MF383" s="24"/>
      <c r="MG383" s="24"/>
      <c r="MH383" s="24"/>
      <c r="MI383" s="24"/>
      <c r="MJ383" s="24"/>
      <c r="MK383" s="24"/>
      <c r="ML383" s="24"/>
    </row>
    <row r="384" spans="1:350" ht="13.9" hidden="1" customHeight="1" outlineLevel="3" x14ac:dyDescent="0.2">
      <c r="A384" s="226" t="s">
        <v>254</v>
      </c>
      <c r="B384" s="246" t="s">
        <v>1119</v>
      </c>
      <c r="C384" s="214" t="s">
        <v>99</v>
      </c>
      <c r="D384" s="216">
        <v>16</v>
      </c>
      <c r="E384" s="175"/>
      <c r="F384" s="175">
        <f>D384-E384</f>
        <v>16</v>
      </c>
      <c r="G384" s="175" t="s">
        <v>847</v>
      </c>
      <c r="H384" s="170" t="s">
        <v>875</v>
      </c>
      <c r="I384" s="170" t="s">
        <v>1110</v>
      </c>
      <c r="J384" s="212">
        <f ca="1">E384+Q384+AX384+CF384+DN384+ES384+GA384+HH384+IP384+JW384+LE384</f>
        <v>16</v>
      </c>
      <c r="K384" s="212">
        <f>E384+R384+AY384+CG384+DO384+ET384+GB384+HI384+IQ384+JX384+LF384</f>
        <v>16</v>
      </c>
      <c r="L384" s="172">
        <f ca="1">K384/J384</f>
        <v>1</v>
      </c>
      <c r="M384" s="172">
        <f>K384/D384</f>
        <v>1</v>
      </c>
      <c r="N384" s="183">
        <f ca="1">SUMIF($EV$8:$FZ$9,$O$5,$EV385:$FZ385)-SUMIF($EV$8:$FZ$9,$Q$5,$EV385:$FZ385)</f>
        <v>0</v>
      </c>
      <c r="O384" s="156"/>
      <c r="P384" s="16" t="s">
        <v>25</v>
      </c>
      <c r="Q384" s="150">
        <v>0</v>
      </c>
      <c r="R384" s="150">
        <v>0</v>
      </c>
      <c r="S384" s="152" t="e">
        <v>#DIV/0!</v>
      </c>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50">
        <f t="shared" ca="1" si="912"/>
        <v>0</v>
      </c>
      <c r="AY384" s="150">
        <f>SUM(BA385:CE385)</f>
        <v>0</v>
      </c>
      <c r="AZ384" s="152" t="e">
        <f ca="1">AY384/AX384</f>
        <v>#DIV/0!</v>
      </c>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50">
        <f t="shared" ref="CF384" si="1002">SUM(CI384:DM384)</f>
        <v>0</v>
      </c>
      <c r="CG384" s="150">
        <f>SUM(CI385:DM385)</f>
        <v>0</v>
      </c>
      <c r="CH384" s="152" t="e">
        <f>CG384/CF384</f>
        <v>#DIV/0!</v>
      </c>
      <c r="CI384" s="129"/>
      <c r="CJ384" s="129"/>
      <c r="CK384" s="129"/>
      <c r="CL384" s="129"/>
      <c r="CM384" s="129"/>
      <c r="CN384" s="129"/>
      <c r="CO384" s="129"/>
      <c r="CP384" s="129"/>
      <c r="CQ384" s="129"/>
      <c r="CR384" s="129"/>
      <c r="CS384" s="129"/>
      <c r="CT384" s="129"/>
      <c r="CU384" s="129"/>
      <c r="CV384" s="129"/>
      <c r="CW384" s="129"/>
      <c r="CX384" s="129"/>
      <c r="CY384" s="129"/>
      <c r="CZ384" s="129"/>
      <c r="DA384" s="129"/>
      <c r="DB384" s="129"/>
      <c r="DC384" s="129"/>
      <c r="DD384" s="129"/>
      <c r="DE384" s="129"/>
      <c r="DF384" s="129"/>
      <c r="DG384" s="129"/>
      <c r="DH384" s="129"/>
      <c r="DI384" s="129"/>
      <c r="DJ384" s="129"/>
      <c r="DK384" s="129"/>
      <c r="DL384" s="129"/>
      <c r="DM384" s="129"/>
      <c r="DN384" s="150">
        <f t="shared" ref="DN384" si="1003">SUM(DQ384:ER384)</f>
        <v>0</v>
      </c>
      <c r="DO384" s="150">
        <f>SUM(DQ385:ER385)</f>
        <v>0</v>
      </c>
      <c r="DP384" s="152" t="e">
        <f t="shared" si="921"/>
        <v>#DIV/0!</v>
      </c>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50">
        <f t="shared" ca="1" si="915"/>
        <v>16</v>
      </c>
      <c r="ET384" s="150">
        <f t="shared" si="957"/>
        <v>0</v>
      </c>
      <c r="EU384" s="152">
        <f t="shared" ca="1" si="958"/>
        <v>0</v>
      </c>
      <c r="EV384" s="16"/>
      <c r="EW384" s="67"/>
      <c r="EX384" s="16"/>
      <c r="EY384" s="16">
        <v>8</v>
      </c>
      <c r="EZ384" s="16">
        <v>8</v>
      </c>
      <c r="FA384" s="16"/>
      <c r="FB384" s="16"/>
      <c r="FC384" s="16"/>
      <c r="FD384" s="16"/>
      <c r="FE384" s="16"/>
      <c r="FF384" s="16"/>
      <c r="FG384" s="16"/>
      <c r="FH384" s="16"/>
      <c r="FI384" s="16"/>
      <c r="FJ384" s="16"/>
      <c r="FK384" s="16"/>
      <c r="FL384" s="16"/>
      <c r="FM384" s="16"/>
      <c r="FN384" s="16"/>
      <c r="FO384" s="16"/>
      <c r="FP384" s="16"/>
      <c r="FQ384" s="16"/>
      <c r="FR384" s="16"/>
      <c r="FS384" s="16"/>
      <c r="FT384" s="16"/>
      <c r="FU384" s="16"/>
      <c r="FV384" s="16"/>
      <c r="FW384" s="16"/>
      <c r="FX384" s="16"/>
      <c r="FY384" s="16"/>
      <c r="FZ384" s="16"/>
      <c r="GA384" s="150">
        <f t="shared" ref="GA384" ca="1" si="1004">SUMIF($GD$8:$HG$9,$O$5,GD384:HG384)</f>
        <v>0</v>
      </c>
      <c r="GB384" s="150">
        <f t="shared" ref="GB384" si="1005">SUM(GD385:HG385)</f>
        <v>16</v>
      </c>
      <c r="GC384" s="152" t="e">
        <f t="shared" ref="GC384" ca="1" si="1006">GB384/GA384</f>
        <v>#DIV/0!</v>
      </c>
      <c r="GD384" s="16"/>
      <c r="GE384" s="16"/>
      <c r="GF384" s="16"/>
      <c r="GG384" s="16"/>
      <c r="GH384" s="16"/>
      <c r="GI384" s="16"/>
      <c r="GJ384" s="16"/>
      <c r="GK384" s="16"/>
      <c r="GL384" s="16"/>
      <c r="GM384" s="16"/>
      <c r="GN384" s="16"/>
      <c r="GO384" s="16"/>
      <c r="GP384" s="16"/>
      <c r="GQ384" s="16"/>
      <c r="GR384" s="16"/>
      <c r="GS384" s="16"/>
      <c r="GT384" s="16"/>
      <c r="GU384" s="16"/>
      <c r="GV384" s="16"/>
      <c r="GW384" s="16"/>
      <c r="GX384" s="16"/>
      <c r="GY384" s="16"/>
      <c r="GZ384" s="16"/>
      <c r="HA384" s="16"/>
      <c r="HB384" s="16"/>
      <c r="HC384" s="16"/>
      <c r="HD384" s="16"/>
      <c r="HE384" s="16"/>
      <c r="HF384" s="16"/>
      <c r="HG384" s="16"/>
      <c r="HH384" s="150"/>
      <c r="HI384" s="150">
        <v>0</v>
      </c>
      <c r="HJ384" s="152" t="e">
        <v>#DIV/0!</v>
      </c>
      <c r="HK384" s="16"/>
      <c r="HL384" s="16"/>
      <c r="HM384" s="16"/>
      <c r="HN384" s="16"/>
      <c r="HO384" s="16"/>
      <c r="HP384" s="16"/>
      <c r="HQ384" s="16"/>
      <c r="HR384" s="16"/>
      <c r="HS384" s="16"/>
      <c r="HT384" s="16"/>
      <c r="HU384" s="16"/>
      <c r="HV384" s="16"/>
      <c r="HW384" s="16"/>
      <c r="HX384" s="16"/>
      <c r="HY384" s="16"/>
      <c r="HZ384" s="16"/>
      <c r="IA384" s="16"/>
      <c r="IB384" s="16"/>
      <c r="IC384" s="16"/>
      <c r="ID384" s="16"/>
      <c r="IE384" s="16"/>
      <c r="IF384" s="16"/>
      <c r="IG384" s="16"/>
      <c r="IH384" s="16"/>
      <c r="II384" s="16"/>
      <c r="IJ384" s="16"/>
      <c r="IK384" s="16"/>
      <c r="IL384" s="16"/>
      <c r="IM384" s="16"/>
      <c r="IN384" s="16"/>
      <c r="IO384" s="16"/>
      <c r="IP384" s="150"/>
      <c r="IQ384" s="150">
        <v>0</v>
      </c>
      <c r="IR384" s="152" t="e">
        <v>#DIV/0!</v>
      </c>
      <c r="IS384" s="16"/>
      <c r="IT384" s="16"/>
      <c r="IU384" s="16"/>
      <c r="IV384" s="16"/>
      <c r="IW384" s="16"/>
      <c r="IX384" s="16"/>
      <c r="IY384" s="16"/>
      <c r="IZ384" s="16"/>
      <c r="JA384" s="16"/>
      <c r="JB384" s="16"/>
      <c r="JC384" s="16"/>
      <c r="JD384" s="16"/>
      <c r="JE384" s="16"/>
      <c r="JF384" s="16"/>
      <c r="JG384" s="16"/>
      <c r="JH384" s="16"/>
      <c r="JI384" s="16"/>
      <c r="JJ384" s="16"/>
      <c r="JK384" s="16"/>
      <c r="JL384" s="16"/>
      <c r="JM384" s="16"/>
      <c r="JN384" s="16"/>
      <c r="JO384" s="16"/>
      <c r="JP384" s="16"/>
      <c r="JQ384" s="16"/>
      <c r="JR384" s="16"/>
      <c r="JS384" s="16"/>
      <c r="JT384" s="16"/>
      <c r="JU384" s="23"/>
      <c r="JV384" s="16"/>
      <c r="JW384" s="150"/>
      <c r="JX384" s="150">
        <v>0</v>
      </c>
      <c r="JY384" s="152" t="e">
        <v>#DIV/0!</v>
      </c>
      <c r="JZ384" s="16"/>
      <c r="KA384" s="16"/>
      <c r="KB384" s="16"/>
      <c r="KC384" s="16"/>
      <c r="KD384" s="16"/>
      <c r="KE384" s="16"/>
      <c r="KF384" s="16"/>
      <c r="KG384" s="16"/>
      <c r="KH384" s="16"/>
      <c r="KI384" s="16"/>
      <c r="KJ384" s="16"/>
      <c r="KK384" s="16"/>
      <c r="KL384" s="16"/>
      <c r="KM384" s="16"/>
      <c r="KN384" s="16"/>
      <c r="KO384" s="16"/>
      <c r="KP384" s="16"/>
      <c r="KQ384" s="16"/>
      <c r="KR384" s="16"/>
      <c r="KS384" s="16"/>
      <c r="KT384" s="16"/>
      <c r="KU384" s="16"/>
      <c r="KV384" s="16"/>
      <c r="KW384" s="16"/>
      <c r="KX384" s="16"/>
      <c r="KY384" s="16"/>
      <c r="KZ384" s="16"/>
      <c r="LA384" s="16"/>
      <c r="LB384" s="16"/>
      <c r="LC384" s="16"/>
      <c r="LD384" s="16"/>
      <c r="LE384" s="150"/>
      <c r="LF384" s="150">
        <v>0</v>
      </c>
      <c r="LG384" s="152" t="e">
        <v>#DIV/0!</v>
      </c>
      <c r="LH384" s="16"/>
      <c r="LI384" s="16"/>
      <c r="LJ384" s="16"/>
      <c r="LK384" s="16"/>
      <c r="LL384" s="16"/>
      <c r="LM384" s="16"/>
      <c r="LN384" s="16"/>
      <c r="LO384" s="16"/>
      <c r="LP384" s="16"/>
      <c r="LQ384" s="16"/>
      <c r="LR384" s="16"/>
      <c r="LS384" s="16"/>
      <c r="LT384" s="16"/>
      <c r="LU384" s="16"/>
      <c r="LV384" s="16"/>
      <c r="LW384" s="16"/>
      <c r="LX384" s="16"/>
      <c r="LY384" s="16"/>
      <c r="LZ384" s="16"/>
      <c r="MA384" s="16"/>
      <c r="MB384" s="16"/>
      <c r="MC384" s="16"/>
      <c r="MD384" s="16"/>
      <c r="ME384" s="16"/>
      <c r="MF384" s="16"/>
      <c r="MG384" s="16"/>
      <c r="MH384" s="16"/>
      <c r="MI384" s="16"/>
      <c r="MJ384" s="16"/>
      <c r="MK384" s="16"/>
      <c r="ML384" s="16"/>
    </row>
    <row r="385" spans="1:350" ht="13.9" hidden="1" customHeight="1" outlineLevel="3" x14ac:dyDescent="0.2">
      <c r="A385" s="227"/>
      <c r="B385" s="247"/>
      <c r="C385" s="215"/>
      <c r="D385" s="217"/>
      <c r="E385" s="176"/>
      <c r="F385" s="176"/>
      <c r="G385" s="176"/>
      <c r="H385" s="171"/>
      <c r="I385" s="171"/>
      <c r="J385" s="213"/>
      <c r="K385" s="213"/>
      <c r="L385" s="173"/>
      <c r="M385" s="173"/>
      <c r="N385" s="184"/>
      <c r="O385" s="157"/>
      <c r="P385" s="17" t="s">
        <v>26</v>
      </c>
      <c r="Q385" s="151"/>
      <c r="R385" s="151"/>
      <c r="S385" s="153"/>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151"/>
      <c r="AY385" s="151"/>
      <c r="AZ385" s="153"/>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c r="CF385" s="151"/>
      <c r="CG385" s="151"/>
      <c r="CH385" s="153"/>
      <c r="CI385" s="141"/>
      <c r="CJ385" s="141"/>
      <c r="CK385" s="141"/>
      <c r="CL385" s="141"/>
      <c r="CM385" s="141"/>
      <c r="CN385" s="141"/>
      <c r="CO385" s="141"/>
      <c r="CP385" s="141"/>
      <c r="CQ385" s="141"/>
      <c r="CR385" s="141"/>
      <c r="CS385" s="141"/>
      <c r="CT385" s="141"/>
      <c r="CU385" s="141"/>
      <c r="CV385" s="141"/>
      <c r="CW385" s="141"/>
      <c r="CX385" s="141"/>
      <c r="CY385" s="141"/>
      <c r="CZ385" s="141"/>
      <c r="DA385" s="141"/>
      <c r="DB385" s="141"/>
      <c r="DC385" s="141"/>
      <c r="DD385" s="141"/>
      <c r="DE385" s="141"/>
      <c r="DF385" s="141"/>
      <c r="DG385" s="141"/>
      <c r="DH385" s="141"/>
      <c r="DI385" s="141"/>
      <c r="DJ385" s="141"/>
      <c r="DK385" s="141"/>
      <c r="DL385" s="141"/>
      <c r="DM385" s="141"/>
      <c r="DN385" s="151"/>
      <c r="DO385" s="151"/>
      <c r="DP385" s="153"/>
      <c r="DQ385" s="24"/>
      <c r="DR385" s="24"/>
      <c r="DS385" s="24"/>
      <c r="DT385" s="24"/>
      <c r="DU385" s="24"/>
      <c r="DV385" s="24"/>
      <c r="DW385" s="24"/>
      <c r="DX385" s="24"/>
      <c r="DY385" s="24"/>
      <c r="DZ385" s="24"/>
      <c r="EA385" s="24"/>
      <c r="EB385" s="24"/>
      <c r="EC385" s="24"/>
      <c r="ED385" s="24"/>
      <c r="EE385" s="24"/>
      <c r="EF385" s="24"/>
      <c r="EG385" s="24"/>
      <c r="EH385" s="24"/>
      <c r="EI385" s="24"/>
      <c r="EJ385" s="24"/>
      <c r="EK385" s="24"/>
      <c r="EL385" s="24"/>
      <c r="EM385" s="24"/>
      <c r="EN385" s="24"/>
      <c r="EO385" s="24"/>
      <c r="EP385" s="24"/>
      <c r="EQ385" s="24"/>
      <c r="ER385" s="24"/>
      <c r="ES385" s="151"/>
      <c r="ET385" s="151"/>
      <c r="EU385" s="153"/>
      <c r="EV385" s="24"/>
      <c r="EW385" s="125"/>
      <c r="EX385" s="24"/>
      <c r="EY385" s="24"/>
      <c r="EZ385" s="24"/>
      <c r="FA385" s="24"/>
      <c r="FB385" s="24"/>
      <c r="FC385" s="24"/>
      <c r="FD385" s="24"/>
      <c r="FE385" s="24"/>
      <c r="FF385" s="24"/>
      <c r="FG385" s="24"/>
      <c r="FH385" s="24"/>
      <c r="FI385" s="24"/>
      <c r="FJ385" s="24"/>
      <c r="FK385" s="24"/>
      <c r="FL385" s="24"/>
      <c r="FM385" s="24"/>
      <c r="FN385" s="24"/>
      <c r="FO385" s="24"/>
      <c r="FP385" s="24"/>
      <c r="FQ385" s="24"/>
      <c r="FR385" s="24"/>
      <c r="FS385" s="24"/>
      <c r="FT385" s="24"/>
      <c r="FU385" s="24"/>
      <c r="FV385" s="24"/>
      <c r="FW385" s="24"/>
      <c r="FX385" s="24"/>
      <c r="FY385" s="24"/>
      <c r="FZ385" s="24"/>
      <c r="GA385" s="151"/>
      <c r="GB385" s="151"/>
      <c r="GC385" s="153"/>
      <c r="GD385" s="24">
        <v>16</v>
      </c>
      <c r="GE385" s="24"/>
      <c r="GF385" s="24"/>
      <c r="GG385" s="24"/>
      <c r="GH385" s="24"/>
      <c r="GI385" s="24"/>
      <c r="GJ385" s="24"/>
      <c r="GK385" s="24"/>
      <c r="GL385" s="24"/>
      <c r="GM385" s="24"/>
      <c r="GN385" s="24"/>
      <c r="GO385" s="24"/>
      <c r="GP385" s="24"/>
      <c r="GQ385" s="24"/>
      <c r="GR385" s="24"/>
      <c r="GS385" s="24"/>
      <c r="GT385" s="24"/>
      <c r="GU385" s="24"/>
      <c r="GV385" s="24"/>
      <c r="GW385" s="24"/>
      <c r="GX385" s="24"/>
      <c r="GY385" s="24"/>
      <c r="GZ385" s="24"/>
      <c r="HA385" s="24"/>
      <c r="HB385" s="24"/>
      <c r="HC385" s="24"/>
      <c r="HD385" s="24"/>
      <c r="HE385" s="24"/>
      <c r="HF385" s="24"/>
      <c r="HG385" s="24"/>
      <c r="HH385" s="151"/>
      <c r="HI385" s="151"/>
      <c r="HJ385" s="153"/>
      <c r="HK385" s="24"/>
      <c r="HL385" s="24"/>
      <c r="HM385" s="24"/>
      <c r="HN385" s="24"/>
      <c r="HO385" s="24"/>
      <c r="HP385" s="24"/>
      <c r="HQ385" s="24"/>
      <c r="HR385" s="24"/>
      <c r="HS385" s="24"/>
      <c r="HT385" s="24"/>
      <c r="HU385" s="24"/>
      <c r="HV385" s="24"/>
      <c r="HW385" s="24"/>
      <c r="HX385" s="24"/>
      <c r="HY385" s="24"/>
      <c r="HZ385" s="24"/>
      <c r="IA385" s="24"/>
      <c r="IB385" s="24"/>
      <c r="IC385" s="24"/>
      <c r="ID385" s="24"/>
      <c r="IE385" s="24"/>
      <c r="IF385" s="24"/>
      <c r="IG385" s="24"/>
      <c r="IH385" s="24"/>
      <c r="II385" s="24"/>
      <c r="IJ385" s="24"/>
      <c r="IK385" s="24"/>
      <c r="IL385" s="24"/>
      <c r="IM385" s="24"/>
      <c r="IN385" s="24"/>
      <c r="IO385" s="24"/>
      <c r="IP385" s="151"/>
      <c r="IQ385" s="151"/>
      <c r="IR385" s="153"/>
      <c r="IS385" s="24"/>
      <c r="IT385" s="24"/>
      <c r="IU385" s="24"/>
      <c r="IV385" s="24"/>
      <c r="IW385" s="24"/>
      <c r="IX385" s="24"/>
      <c r="IY385" s="24"/>
      <c r="IZ385" s="24"/>
      <c r="JA385" s="24"/>
      <c r="JB385" s="24"/>
      <c r="JC385" s="24"/>
      <c r="JD385" s="24"/>
      <c r="JE385" s="24"/>
      <c r="JF385" s="24"/>
      <c r="JG385" s="24"/>
      <c r="JH385" s="24"/>
      <c r="JI385" s="24"/>
      <c r="JJ385" s="24"/>
      <c r="JK385" s="24"/>
      <c r="JL385" s="24"/>
      <c r="JM385" s="24"/>
      <c r="JN385" s="24"/>
      <c r="JO385" s="24"/>
      <c r="JP385" s="24"/>
      <c r="JQ385" s="24"/>
      <c r="JR385" s="24"/>
      <c r="JS385" s="24"/>
      <c r="JT385" s="24"/>
      <c r="JU385" s="25"/>
      <c r="JV385" s="24"/>
      <c r="JW385" s="151"/>
      <c r="JX385" s="151"/>
      <c r="JY385" s="153"/>
      <c r="JZ385" s="24"/>
      <c r="KA385" s="24"/>
      <c r="KB385" s="24"/>
      <c r="KC385" s="24"/>
      <c r="KD385" s="24"/>
      <c r="KE385" s="24"/>
      <c r="KF385" s="24"/>
      <c r="KG385" s="24"/>
      <c r="KH385" s="24"/>
      <c r="KI385" s="24"/>
      <c r="KJ385" s="24"/>
      <c r="KK385" s="24"/>
      <c r="KL385" s="24"/>
      <c r="KM385" s="24"/>
      <c r="KN385" s="24"/>
      <c r="KO385" s="24"/>
      <c r="KP385" s="24"/>
      <c r="KQ385" s="24"/>
      <c r="KR385" s="24"/>
      <c r="KS385" s="24"/>
      <c r="KT385" s="24"/>
      <c r="KU385" s="24"/>
      <c r="KV385" s="24"/>
      <c r="KW385" s="24"/>
      <c r="KX385" s="24"/>
      <c r="KY385" s="24"/>
      <c r="KZ385" s="24"/>
      <c r="LA385" s="24"/>
      <c r="LB385" s="24"/>
      <c r="LC385" s="24"/>
      <c r="LD385" s="24"/>
      <c r="LE385" s="151"/>
      <c r="LF385" s="151"/>
      <c r="LG385" s="153"/>
      <c r="LH385" s="24"/>
      <c r="LI385" s="24"/>
      <c r="LJ385" s="24"/>
      <c r="LK385" s="24"/>
      <c r="LL385" s="24"/>
      <c r="LM385" s="24"/>
      <c r="LN385" s="24"/>
      <c r="LO385" s="24"/>
      <c r="LP385" s="24"/>
      <c r="LQ385" s="24"/>
      <c r="LR385" s="24"/>
      <c r="LS385" s="24"/>
      <c r="LT385" s="24"/>
      <c r="LU385" s="24"/>
      <c r="LV385" s="24"/>
      <c r="LW385" s="24"/>
      <c r="LX385" s="24"/>
      <c r="LY385" s="24"/>
      <c r="LZ385" s="24"/>
      <c r="MA385" s="24"/>
      <c r="MB385" s="24"/>
      <c r="MC385" s="24"/>
      <c r="MD385" s="24"/>
      <c r="ME385" s="24"/>
      <c r="MF385" s="24"/>
      <c r="MG385" s="24"/>
      <c r="MH385" s="24"/>
      <c r="MI385" s="24"/>
      <c r="MJ385" s="24"/>
      <c r="MK385" s="24"/>
      <c r="ML385" s="24"/>
    </row>
    <row r="386" spans="1:350" ht="13.9" hidden="1" customHeight="1" outlineLevel="3" x14ac:dyDescent="0.2">
      <c r="A386" s="226" t="s">
        <v>255</v>
      </c>
      <c r="B386" s="246" t="s">
        <v>1120</v>
      </c>
      <c r="C386" s="214" t="s">
        <v>38</v>
      </c>
      <c r="D386" s="216">
        <v>13.2</v>
      </c>
      <c r="E386" s="175"/>
      <c r="F386" s="175">
        <f>D386-E386</f>
        <v>13.2</v>
      </c>
      <c r="G386" s="175" t="s">
        <v>888</v>
      </c>
      <c r="H386" s="170" t="s">
        <v>841</v>
      </c>
      <c r="I386" s="170" t="s">
        <v>1016</v>
      </c>
      <c r="J386" s="212">
        <f ca="1">E386+Q386+AX386+CF386+DN386+ES386+GA386+HH386+IP386+JW386+LE386</f>
        <v>13.2</v>
      </c>
      <c r="K386" s="212">
        <f>E386+R386+AY386+CG386+DO386+ET386+GB386+HI386+IQ386+JX386+LF386</f>
        <v>13.1</v>
      </c>
      <c r="L386" s="172">
        <f ca="1">K386/J386</f>
        <v>0.99242424242424243</v>
      </c>
      <c r="M386" s="172">
        <f>K386/D386</f>
        <v>0.99242424242424243</v>
      </c>
      <c r="N386" s="183">
        <f ca="1">SUMIF($EV$8:$FZ$9,$O$5,$EV387:$FZ387)-SUMIF($EV$8:$FZ$9,$Q$5,$EV387:$FZ387)</f>
        <v>0</v>
      </c>
      <c r="O386" s="156"/>
      <c r="P386" s="16" t="s">
        <v>25</v>
      </c>
      <c r="Q386" s="150">
        <v>0</v>
      </c>
      <c r="R386" s="150">
        <v>0</v>
      </c>
      <c r="S386" s="152" t="e">
        <v>#DIV/0!</v>
      </c>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50">
        <f t="shared" ca="1" si="912"/>
        <v>0</v>
      </c>
      <c r="AY386" s="150">
        <f>SUM(BA387:CE387)</f>
        <v>0</v>
      </c>
      <c r="AZ386" s="152" t="e">
        <f ca="1">AY386/AX386</f>
        <v>#DIV/0!</v>
      </c>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50">
        <f t="shared" ref="CF386" si="1007">SUM(CI386:DM386)</f>
        <v>0</v>
      </c>
      <c r="CG386" s="150">
        <f>SUM(CI387:DM387)</f>
        <v>0</v>
      </c>
      <c r="CH386" s="152" t="e">
        <f>CG386/CF386</f>
        <v>#DIV/0!</v>
      </c>
      <c r="CI386" s="129"/>
      <c r="CJ386" s="129"/>
      <c r="CK386" s="129"/>
      <c r="CL386" s="129"/>
      <c r="CM386" s="129"/>
      <c r="CN386" s="129"/>
      <c r="CO386" s="129"/>
      <c r="CP386" s="129"/>
      <c r="CQ386" s="129"/>
      <c r="CR386" s="129"/>
      <c r="CS386" s="129"/>
      <c r="CT386" s="129"/>
      <c r="CU386" s="129"/>
      <c r="CV386" s="129"/>
      <c r="CW386" s="129"/>
      <c r="CX386" s="129"/>
      <c r="CY386" s="129"/>
      <c r="CZ386" s="129"/>
      <c r="DA386" s="129"/>
      <c r="DB386" s="129"/>
      <c r="DC386" s="129"/>
      <c r="DD386" s="129"/>
      <c r="DE386" s="129"/>
      <c r="DF386" s="129"/>
      <c r="DG386" s="129"/>
      <c r="DH386" s="129"/>
      <c r="DI386" s="129"/>
      <c r="DJ386" s="129"/>
      <c r="DK386" s="129"/>
      <c r="DL386" s="129"/>
      <c r="DM386" s="129"/>
      <c r="DN386" s="150">
        <f t="shared" ref="DN386" si="1008">SUM(DQ386:ER386)</f>
        <v>0</v>
      </c>
      <c r="DO386" s="150">
        <f>SUM(DQ387:ER387)</f>
        <v>0</v>
      </c>
      <c r="DP386" s="152" t="e">
        <f t="shared" si="921"/>
        <v>#DIV/0!</v>
      </c>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50">
        <f t="shared" ca="1" si="915"/>
        <v>13.2</v>
      </c>
      <c r="ET386" s="150">
        <f t="shared" si="957"/>
        <v>0</v>
      </c>
      <c r="EU386" s="152">
        <f t="shared" ca="1" si="958"/>
        <v>0</v>
      </c>
      <c r="EV386" s="16"/>
      <c r="EW386" s="67"/>
      <c r="EX386" s="16"/>
      <c r="EY386" s="16"/>
      <c r="EZ386" s="16"/>
      <c r="FA386" s="16"/>
      <c r="FB386" s="16"/>
      <c r="FC386" s="16"/>
      <c r="FD386" s="16">
        <v>2</v>
      </c>
      <c r="FE386" s="16">
        <v>2</v>
      </c>
      <c r="FF386" s="16">
        <v>2</v>
      </c>
      <c r="FG386" s="16">
        <v>2</v>
      </c>
      <c r="FH386" s="16">
        <v>2</v>
      </c>
      <c r="FI386" s="16">
        <v>3.2</v>
      </c>
      <c r="FJ386" s="16"/>
      <c r="FK386" s="16"/>
      <c r="FL386" s="16"/>
      <c r="FM386" s="16"/>
      <c r="FN386" s="16"/>
      <c r="FO386" s="16"/>
      <c r="FP386" s="16"/>
      <c r="FQ386" s="16"/>
      <c r="FR386" s="16"/>
      <c r="FS386" s="16"/>
      <c r="FT386" s="16"/>
      <c r="FU386" s="16"/>
      <c r="FV386" s="16"/>
      <c r="FW386" s="16"/>
      <c r="FX386" s="16"/>
      <c r="FY386" s="16"/>
      <c r="FZ386" s="16"/>
      <c r="GA386" s="150">
        <f t="shared" ref="GA386" ca="1" si="1009">SUMIF($GD$8:$HG$9,$O$5,GD386:HG386)</f>
        <v>0</v>
      </c>
      <c r="GB386" s="150">
        <f t="shared" ref="GB386" si="1010">SUM(GD387:HG387)</f>
        <v>13.1</v>
      </c>
      <c r="GC386" s="152" t="e">
        <f t="shared" ref="GC386" ca="1" si="1011">GB386/GA386</f>
        <v>#DIV/0!</v>
      </c>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50"/>
      <c r="HI386" s="150">
        <v>0</v>
      </c>
      <c r="HJ386" s="152" t="e">
        <v>#DIV/0!</v>
      </c>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50"/>
      <c r="IQ386" s="150">
        <v>0</v>
      </c>
      <c r="IR386" s="152" t="e">
        <v>#DIV/0!</v>
      </c>
      <c r="IS386" s="16"/>
      <c r="IT386" s="16"/>
      <c r="IU386" s="16"/>
      <c r="IV386" s="16"/>
      <c r="IW386" s="16"/>
      <c r="IX386" s="16"/>
      <c r="IY386" s="16"/>
      <c r="IZ386" s="16"/>
      <c r="JA386" s="16"/>
      <c r="JB386" s="16"/>
      <c r="JC386" s="16"/>
      <c r="JD386" s="16"/>
      <c r="JE386" s="16"/>
      <c r="JF386" s="16"/>
      <c r="JG386" s="16"/>
      <c r="JH386" s="16"/>
      <c r="JI386" s="16"/>
      <c r="JJ386" s="16"/>
      <c r="JK386" s="16"/>
      <c r="JL386" s="16"/>
      <c r="JM386" s="16"/>
      <c r="JN386" s="16"/>
      <c r="JO386" s="16"/>
      <c r="JP386" s="16"/>
      <c r="JQ386" s="16"/>
      <c r="JR386" s="16"/>
      <c r="JS386" s="16"/>
      <c r="JT386" s="16"/>
      <c r="JU386" s="23"/>
      <c r="JV386" s="16"/>
      <c r="JW386" s="150"/>
      <c r="JX386" s="150">
        <v>0</v>
      </c>
      <c r="JY386" s="152" t="e">
        <v>#DIV/0!</v>
      </c>
      <c r="JZ386" s="16"/>
      <c r="KA386" s="16"/>
      <c r="KB386" s="16"/>
      <c r="KC386" s="16"/>
      <c r="KD386" s="16"/>
      <c r="KE386" s="16"/>
      <c r="KF386" s="16"/>
      <c r="KG386" s="16"/>
      <c r="KH386" s="16"/>
      <c r="KI386" s="16"/>
      <c r="KJ386" s="16"/>
      <c r="KK386" s="16"/>
      <c r="KL386" s="16"/>
      <c r="KM386" s="16"/>
      <c r="KN386" s="16"/>
      <c r="KO386" s="16"/>
      <c r="KP386" s="16"/>
      <c r="KQ386" s="16"/>
      <c r="KR386" s="16"/>
      <c r="KS386" s="16"/>
      <c r="KT386" s="16"/>
      <c r="KU386" s="16"/>
      <c r="KV386" s="16"/>
      <c r="KW386" s="16"/>
      <c r="KX386" s="16"/>
      <c r="KY386" s="16"/>
      <c r="KZ386" s="16"/>
      <c r="LA386" s="16"/>
      <c r="LB386" s="16"/>
      <c r="LC386" s="16"/>
      <c r="LD386" s="16"/>
      <c r="LE386" s="150"/>
      <c r="LF386" s="150">
        <v>0</v>
      </c>
      <c r="LG386" s="152" t="e">
        <v>#DIV/0!</v>
      </c>
      <c r="LH386" s="16"/>
      <c r="LI386" s="16"/>
      <c r="LJ386" s="16"/>
      <c r="LK386" s="16"/>
      <c r="LL386" s="16"/>
      <c r="LM386" s="16"/>
      <c r="LN386" s="16"/>
      <c r="LO386" s="16"/>
      <c r="LP386" s="16"/>
      <c r="LQ386" s="16"/>
      <c r="LR386" s="16"/>
      <c r="LS386" s="16"/>
      <c r="LT386" s="16"/>
      <c r="LU386" s="16"/>
      <c r="LV386" s="16"/>
      <c r="LW386" s="16"/>
      <c r="LX386" s="16"/>
      <c r="LY386" s="16"/>
      <c r="LZ386" s="16"/>
      <c r="MA386" s="16"/>
      <c r="MB386" s="16"/>
      <c r="MC386" s="16"/>
      <c r="MD386" s="16"/>
      <c r="ME386" s="16"/>
      <c r="MF386" s="16"/>
      <c r="MG386" s="16"/>
      <c r="MH386" s="16"/>
      <c r="MI386" s="16"/>
      <c r="MJ386" s="16"/>
      <c r="MK386" s="16"/>
      <c r="ML386" s="16"/>
    </row>
    <row r="387" spans="1:350" ht="13.9" hidden="1" customHeight="1" outlineLevel="3" x14ac:dyDescent="0.2">
      <c r="A387" s="227"/>
      <c r="B387" s="247"/>
      <c r="C387" s="215"/>
      <c r="D387" s="217"/>
      <c r="E387" s="176"/>
      <c r="F387" s="176"/>
      <c r="G387" s="176"/>
      <c r="H387" s="171"/>
      <c r="I387" s="171"/>
      <c r="J387" s="213"/>
      <c r="K387" s="213"/>
      <c r="L387" s="173"/>
      <c r="M387" s="173"/>
      <c r="N387" s="184"/>
      <c r="O387" s="157"/>
      <c r="P387" s="17" t="s">
        <v>26</v>
      </c>
      <c r="Q387" s="151"/>
      <c r="R387" s="151"/>
      <c r="S387" s="153"/>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151"/>
      <c r="AY387" s="151"/>
      <c r="AZ387" s="153"/>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c r="CF387" s="151"/>
      <c r="CG387" s="151"/>
      <c r="CH387" s="153"/>
      <c r="CI387" s="141"/>
      <c r="CJ387" s="141"/>
      <c r="CK387" s="141"/>
      <c r="CL387" s="141"/>
      <c r="CM387" s="141"/>
      <c r="CN387" s="141"/>
      <c r="CO387" s="141"/>
      <c r="CP387" s="141"/>
      <c r="CQ387" s="141"/>
      <c r="CR387" s="141"/>
      <c r="CS387" s="141"/>
      <c r="CT387" s="141"/>
      <c r="CU387" s="141"/>
      <c r="CV387" s="141"/>
      <c r="CW387" s="141"/>
      <c r="CX387" s="141"/>
      <c r="CY387" s="141"/>
      <c r="CZ387" s="141"/>
      <c r="DA387" s="141"/>
      <c r="DB387" s="141"/>
      <c r="DC387" s="141"/>
      <c r="DD387" s="141"/>
      <c r="DE387" s="141"/>
      <c r="DF387" s="141"/>
      <c r="DG387" s="141"/>
      <c r="DH387" s="141"/>
      <c r="DI387" s="141"/>
      <c r="DJ387" s="141"/>
      <c r="DK387" s="141"/>
      <c r="DL387" s="141"/>
      <c r="DM387" s="141"/>
      <c r="DN387" s="151"/>
      <c r="DO387" s="151"/>
      <c r="DP387" s="153"/>
      <c r="DQ387" s="24"/>
      <c r="DR387" s="24"/>
      <c r="DS387" s="24"/>
      <c r="DT387" s="24"/>
      <c r="DU387" s="24"/>
      <c r="DV387" s="24"/>
      <c r="DW387" s="24"/>
      <c r="DX387" s="24"/>
      <c r="DY387" s="24"/>
      <c r="DZ387" s="24"/>
      <c r="EA387" s="24"/>
      <c r="EB387" s="24"/>
      <c r="EC387" s="24"/>
      <c r="ED387" s="24"/>
      <c r="EE387" s="24"/>
      <c r="EF387" s="24"/>
      <c r="EG387" s="24"/>
      <c r="EH387" s="24"/>
      <c r="EI387" s="24"/>
      <c r="EJ387" s="24"/>
      <c r="EK387" s="24"/>
      <c r="EL387" s="24"/>
      <c r="EM387" s="24"/>
      <c r="EN387" s="24"/>
      <c r="EO387" s="24"/>
      <c r="EP387" s="24"/>
      <c r="EQ387" s="24"/>
      <c r="ER387" s="24"/>
      <c r="ES387" s="151"/>
      <c r="ET387" s="151"/>
      <c r="EU387" s="153"/>
      <c r="EV387" s="24"/>
      <c r="EW387" s="125"/>
      <c r="EX387" s="24"/>
      <c r="EY387" s="24"/>
      <c r="EZ387" s="24"/>
      <c r="FA387" s="24"/>
      <c r="FB387" s="24"/>
      <c r="FC387" s="24"/>
      <c r="FD387" s="24"/>
      <c r="FE387" s="24"/>
      <c r="FF387" s="24"/>
      <c r="FG387" s="24"/>
      <c r="FH387" s="24"/>
      <c r="FI387" s="24"/>
      <c r="FJ387" s="24"/>
      <c r="FK387" s="24"/>
      <c r="FL387" s="24"/>
      <c r="FM387" s="24"/>
      <c r="FN387" s="24"/>
      <c r="FO387" s="24"/>
      <c r="FP387" s="24"/>
      <c r="FQ387" s="24"/>
      <c r="FR387" s="24"/>
      <c r="FS387" s="24"/>
      <c r="FT387" s="24"/>
      <c r="FU387" s="24"/>
      <c r="FV387" s="24"/>
      <c r="FW387" s="24"/>
      <c r="FX387" s="24"/>
      <c r="FY387" s="24"/>
      <c r="FZ387" s="24"/>
      <c r="GA387" s="151"/>
      <c r="GB387" s="151"/>
      <c r="GC387" s="153"/>
      <c r="GD387" s="24">
        <v>4</v>
      </c>
      <c r="GE387" s="24"/>
      <c r="GF387" s="24"/>
      <c r="GG387" s="24"/>
      <c r="GH387" s="24"/>
      <c r="GI387" s="24"/>
      <c r="GJ387" s="24"/>
      <c r="GK387" s="24"/>
      <c r="GL387" s="24"/>
      <c r="GM387" s="24"/>
      <c r="GN387" s="24"/>
      <c r="GO387" s="24">
        <v>2</v>
      </c>
      <c r="GP387" s="76">
        <v>7.1</v>
      </c>
      <c r="GQ387" s="24"/>
      <c r="GR387" s="24"/>
      <c r="GS387" s="24"/>
      <c r="GT387" s="24"/>
      <c r="GU387" s="24"/>
      <c r="GV387" s="24"/>
      <c r="GW387" s="24"/>
      <c r="GX387" s="24"/>
      <c r="GY387" s="24"/>
      <c r="GZ387" s="24"/>
      <c r="HA387" s="24"/>
      <c r="HB387" s="24"/>
      <c r="HC387" s="24"/>
      <c r="HD387" s="24"/>
      <c r="HE387" s="24"/>
      <c r="HF387" s="24"/>
      <c r="HG387" s="24"/>
      <c r="HH387" s="151"/>
      <c r="HI387" s="151"/>
      <c r="HJ387" s="153"/>
      <c r="HK387" s="24"/>
      <c r="HL387" s="24"/>
      <c r="HM387" s="24"/>
      <c r="HN387" s="24"/>
      <c r="HO387" s="24"/>
      <c r="HP387" s="24"/>
      <c r="HQ387" s="24"/>
      <c r="HR387" s="24"/>
      <c r="HS387" s="24"/>
      <c r="HT387" s="24"/>
      <c r="HU387" s="24"/>
      <c r="HV387" s="24"/>
      <c r="HW387" s="24"/>
      <c r="HX387" s="24"/>
      <c r="HY387" s="24"/>
      <c r="HZ387" s="24"/>
      <c r="IA387" s="24"/>
      <c r="IB387" s="24"/>
      <c r="IC387" s="24"/>
      <c r="ID387" s="24"/>
      <c r="IE387" s="24"/>
      <c r="IF387" s="24"/>
      <c r="IG387" s="24"/>
      <c r="IH387" s="24"/>
      <c r="II387" s="24"/>
      <c r="IJ387" s="24"/>
      <c r="IK387" s="24"/>
      <c r="IL387" s="24"/>
      <c r="IM387" s="24"/>
      <c r="IN387" s="24"/>
      <c r="IO387" s="24"/>
      <c r="IP387" s="151"/>
      <c r="IQ387" s="151"/>
      <c r="IR387" s="153"/>
      <c r="IS387" s="24"/>
      <c r="IT387" s="24"/>
      <c r="IU387" s="24"/>
      <c r="IV387" s="24"/>
      <c r="IW387" s="24"/>
      <c r="IX387" s="24"/>
      <c r="IY387" s="24"/>
      <c r="IZ387" s="24"/>
      <c r="JA387" s="24"/>
      <c r="JB387" s="24"/>
      <c r="JC387" s="24"/>
      <c r="JD387" s="24"/>
      <c r="JE387" s="24"/>
      <c r="JF387" s="24"/>
      <c r="JG387" s="24"/>
      <c r="JH387" s="24"/>
      <c r="JI387" s="24"/>
      <c r="JJ387" s="24"/>
      <c r="JK387" s="24"/>
      <c r="JL387" s="24"/>
      <c r="JM387" s="24"/>
      <c r="JN387" s="24"/>
      <c r="JO387" s="24"/>
      <c r="JP387" s="24"/>
      <c r="JQ387" s="24"/>
      <c r="JR387" s="24"/>
      <c r="JS387" s="24"/>
      <c r="JT387" s="24"/>
      <c r="JU387" s="25"/>
      <c r="JV387" s="24"/>
      <c r="JW387" s="151"/>
      <c r="JX387" s="151"/>
      <c r="JY387" s="153"/>
      <c r="JZ387" s="24"/>
      <c r="KA387" s="24"/>
      <c r="KB387" s="24"/>
      <c r="KC387" s="24"/>
      <c r="KD387" s="24"/>
      <c r="KE387" s="24"/>
      <c r="KF387" s="24"/>
      <c r="KG387" s="24"/>
      <c r="KH387" s="24"/>
      <c r="KI387" s="24"/>
      <c r="KJ387" s="24"/>
      <c r="KK387" s="24"/>
      <c r="KL387" s="24"/>
      <c r="KM387" s="24"/>
      <c r="KN387" s="24"/>
      <c r="KO387" s="24"/>
      <c r="KP387" s="24"/>
      <c r="KQ387" s="24"/>
      <c r="KR387" s="24"/>
      <c r="KS387" s="24"/>
      <c r="KT387" s="24"/>
      <c r="KU387" s="24"/>
      <c r="KV387" s="24"/>
      <c r="KW387" s="24"/>
      <c r="KX387" s="24"/>
      <c r="KY387" s="24"/>
      <c r="KZ387" s="24"/>
      <c r="LA387" s="24"/>
      <c r="LB387" s="24"/>
      <c r="LC387" s="24"/>
      <c r="LD387" s="24"/>
      <c r="LE387" s="151"/>
      <c r="LF387" s="151"/>
      <c r="LG387" s="153"/>
      <c r="LH387" s="24"/>
      <c r="LI387" s="24"/>
      <c r="LJ387" s="24"/>
      <c r="LK387" s="24"/>
      <c r="LL387" s="24"/>
      <c r="LM387" s="24"/>
      <c r="LN387" s="24"/>
      <c r="LO387" s="24"/>
      <c r="LP387" s="24"/>
      <c r="LQ387" s="24"/>
      <c r="LR387" s="24"/>
      <c r="LS387" s="24"/>
      <c r="LT387" s="24"/>
      <c r="LU387" s="24"/>
      <c r="LV387" s="24"/>
      <c r="LW387" s="24"/>
      <c r="LX387" s="24"/>
      <c r="LY387" s="24"/>
      <c r="LZ387" s="24"/>
      <c r="MA387" s="24"/>
      <c r="MB387" s="24"/>
      <c r="MC387" s="24"/>
      <c r="MD387" s="24"/>
      <c r="ME387" s="24"/>
      <c r="MF387" s="24"/>
      <c r="MG387" s="24"/>
      <c r="MH387" s="24"/>
      <c r="MI387" s="24"/>
      <c r="MJ387" s="24"/>
      <c r="MK387" s="24"/>
      <c r="ML387" s="24"/>
    </row>
    <row r="388" spans="1:350" ht="13.9" hidden="1" customHeight="1" outlineLevel="3" x14ac:dyDescent="0.2">
      <c r="A388" s="226" t="s">
        <v>256</v>
      </c>
      <c r="B388" s="246" t="s">
        <v>1121</v>
      </c>
      <c r="C388" s="214" t="s">
        <v>59</v>
      </c>
      <c r="D388" s="216">
        <v>16</v>
      </c>
      <c r="E388" s="175"/>
      <c r="F388" s="175">
        <f>D388-E388</f>
        <v>16</v>
      </c>
      <c r="G388" s="175" t="s">
        <v>844</v>
      </c>
      <c r="H388" s="170" t="s">
        <v>1110</v>
      </c>
      <c r="I388" s="170" t="s">
        <v>841</v>
      </c>
      <c r="J388" s="212">
        <f ca="1">E388+Q388+AX388+CF388+DN388+ES388+GA388+HH388+IP388+JW388+LE388</f>
        <v>16</v>
      </c>
      <c r="K388" s="212">
        <f>E388+R388+AY388+CG388+DO388+ET388+GB388+HI388+IQ388+JX388+LF388</f>
        <v>16</v>
      </c>
      <c r="L388" s="172">
        <f ca="1">K388/J388</f>
        <v>1</v>
      </c>
      <c r="M388" s="172">
        <f>K388/D388</f>
        <v>1</v>
      </c>
      <c r="N388" s="183">
        <f ca="1">SUMIF($EV$8:$FZ$9,$O$5,$EV389:$FZ389)-SUMIF($EV$8:$FZ$9,$Q$5,$EV389:$FZ389)</f>
        <v>0</v>
      </c>
      <c r="O388" s="156"/>
      <c r="P388" s="16" t="s">
        <v>25</v>
      </c>
      <c r="Q388" s="150">
        <v>0</v>
      </c>
      <c r="R388" s="150">
        <v>0</v>
      </c>
      <c r="S388" s="152" t="e">
        <v>#DIV/0!</v>
      </c>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50">
        <f t="shared" ca="1" si="912"/>
        <v>0</v>
      </c>
      <c r="AY388" s="150">
        <f>SUM(BA389:CE389)</f>
        <v>0</v>
      </c>
      <c r="AZ388" s="152" t="e">
        <f ca="1">AY388/AX388</f>
        <v>#DIV/0!</v>
      </c>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50">
        <f t="shared" ref="CF388" si="1012">SUM(CI388:DM388)</f>
        <v>0</v>
      </c>
      <c r="CG388" s="150">
        <f>SUM(CI389:DM389)</f>
        <v>0</v>
      </c>
      <c r="CH388" s="152" t="e">
        <f>CG388/CF388</f>
        <v>#DIV/0!</v>
      </c>
      <c r="CI388" s="129"/>
      <c r="CJ388" s="129"/>
      <c r="CK388" s="129"/>
      <c r="CL388" s="129"/>
      <c r="CM388" s="129"/>
      <c r="CN388" s="129"/>
      <c r="CO388" s="129"/>
      <c r="CP388" s="129"/>
      <c r="CQ388" s="129"/>
      <c r="CR388" s="129"/>
      <c r="CS388" s="129"/>
      <c r="CT388" s="129"/>
      <c r="CU388" s="129"/>
      <c r="CV388" s="129"/>
      <c r="CW388" s="129"/>
      <c r="CX388" s="129"/>
      <c r="CY388" s="129"/>
      <c r="CZ388" s="129"/>
      <c r="DA388" s="129"/>
      <c r="DB388" s="129"/>
      <c r="DC388" s="129"/>
      <c r="DD388" s="129"/>
      <c r="DE388" s="129"/>
      <c r="DF388" s="129"/>
      <c r="DG388" s="129"/>
      <c r="DH388" s="129"/>
      <c r="DI388" s="129"/>
      <c r="DJ388" s="129"/>
      <c r="DK388" s="129"/>
      <c r="DL388" s="129"/>
      <c r="DM388" s="129"/>
      <c r="DN388" s="150">
        <f t="shared" ref="DN388" si="1013">SUM(DQ388:ER388)</f>
        <v>0</v>
      </c>
      <c r="DO388" s="150">
        <f>SUM(DQ389:ER389)</f>
        <v>0</v>
      </c>
      <c r="DP388" s="152" t="e">
        <f t="shared" si="921"/>
        <v>#DIV/0!</v>
      </c>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50">
        <f t="shared" ca="1" si="915"/>
        <v>16</v>
      </c>
      <c r="ET388" s="150">
        <f t="shared" si="957"/>
        <v>0</v>
      </c>
      <c r="EU388" s="152">
        <f t="shared" ca="1" si="958"/>
        <v>0</v>
      </c>
      <c r="EV388" s="16"/>
      <c r="EW388" s="67"/>
      <c r="EX388" s="16"/>
      <c r="EY388" s="16"/>
      <c r="EZ388" s="16"/>
      <c r="FA388" s="16">
        <v>6</v>
      </c>
      <c r="FB388" s="16">
        <v>6</v>
      </c>
      <c r="FC388" s="16">
        <v>4</v>
      </c>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50">
        <f t="shared" ref="GA388" ca="1" si="1014">SUMIF($GD$8:$HG$9,$O$5,GD388:HG388)</f>
        <v>0</v>
      </c>
      <c r="GB388" s="150">
        <f t="shared" ref="GB388" si="1015">SUM(GD389:HG389)</f>
        <v>16</v>
      </c>
      <c r="GC388" s="152" t="e">
        <f t="shared" ref="GC388" ca="1" si="1016">GB388/GA388</f>
        <v>#DIV/0!</v>
      </c>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50"/>
      <c r="HI388" s="150">
        <v>0</v>
      </c>
      <c r="HJ388" s="152" t="e">
        <v>#DIV/0!</v>
      </c>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50"/>
      <c r="IQ388" s="150">
        <v>0</v>
      </c>
      <c r="IR388" s="152" t="e">
        <v>#DIV/0!</v>
      </c>
      <c r="IS388" s="16"/>
      <c r="IT388" s="16"/>
      <c r="IU388" s="16"/>
      <c r="IV388" s="16"/>
      <c r="IW388" s="16"/>
      <c r="IX388" s="16"/>
      <c r="IY388" s="16"/>
      <c r="IZ388" s="16"/>
      <c r="JA388" s="16"/>
      <c r="JB388" s="16"/>
      <c r="JC388" s="16"/>
      <c r="JD388" s="16"/>
      <c r="JE388" s="16"/>
      <c r="JF388" s="16"/>
      <c r="JG388" s="16"/>
      <c r="JH388" s="16"/>
      <c r="JI388" s="16"/>
      <c r="JJ388" s="16"/>
      <c r="JK388" s="16"/>
      <c r="JL388" s="16"/>
      <c r="JM388" s="16"/>
      <c r="JN388" s="16"/>
      <c r="JO388" s="16"/>
      <c r="JP388" s="16"/>
      <c r="JQ388" s="16"/>
      <c r="JR388" s="16"/>
      <c r="JS388" s="16"/>
      <c r="JT388" s="16"/>
      <c r="JU388" s="23"/>
      <c r="JV388" s="16"/>
      <c r="JW388" s="150"/>
      <c r="JX388" s="150">
        <v>0</v>
      </c>
      <c r="JY388" s="152" t="e">
        <v>#DIV/0!</v>
      </c>
      <c r="JZ388" s="16"/>
      <c r="KA388" s="16"/>
      <c r="KB388" s="16"/>
      <c r="KC388" s="16"/>
      <c r="KD388" s="16"/>
      <c r="KE388" s="16"/>
      <c r="KF388" s="16"/>
      <c r="KG388" s="16"/>
      <c r="KH388" s="16"/>
      <c r="KI388" s="16"/>
      <c r="KJ388" s="16"/>
      <c r="KK388" s="16"/>
      <c r="KL388" s="16"/>
      <c r="KM388" s="16"/>
      <c r="KN388" s="16"/>
      <c r="KO388" s="16"/>
      <c r="KP388" s="16"/>
      <c r="KQ388" s="16"/>
      <c r="KR388" s="16"/>
      <c r="KS388" s="16"/>
      <c r="KT388" s="16"/>
      <c r="KU388" s="16"/>
      <c r="KV388" s="16"/>
      <c r="KW388" s="16"/>
      <c r="KX388" s="16"/>
      <c r="KY388" s="16"/>
      <c r="KZ388" s="16"/>
      <c r="LA388" s="16"/>
      <c r="LB388" s="16"/>
      <c r="LC388" s="16"/>
      <c r="LD388" s="16"/>
      <c r="LE388" s="150"/>
      <c r="LF388" s="150">
        <v>0</v>
      </c>
      <c r="LG388" s="152" t="e">
        <v>#DIV/0!</v>
      </c>
      <c r="LH388" s="16"/>
      <c r="LI388" s="16"/>
      <c r="LJ388" s="16"/>
      <c r="LK388" s="16"/>
      <c r="LL388" s="16"/>
      <c r="LM388" s="16"/>
      <c r="LN388" s="16"/>
      <c r="LO388" s="16"/>
      <c r="LP388" s="16"/>
      <c r="LQ388" s="16"/>
      <c r="LR388" s="16"/>
      <c r="LS388" s="16"/>
      <c r="LT388" s="16"/>
      <c r="LU388" s="16"/>
      <c r="LV388" s="16"/>
      <c r="LW388" s="16"/>
      <c r="LX388" s="16"/>
      <c r="LY388" s="16"/>
      <c r="LZ388" s="16"/>
      <c r="MA388" s="16"/>
      <c r="MB388" s="16"/>
      <c r="MC388" s="16"/>
      <c r="MD388" s="16"/>
      <c r="ME388" s="16"/>
      <c r="MF388" s="16"/>
      <c r="MG388" s="16"/>
      <c r="MH388" s="16"/>
      <c r="MI388" s="16"/>
      <c r="MJ388" s="16"/>
      <c r="MK388" s="16"/>
      <c r="ML388" s="16"/>
    </row>
    <row r="389" spans="1:350" ht="13.9" hidden="1" customHeight="1" outlineLevel="3" x14ac:dyDescent="0.2">
      <c r="A389" s="227"/>
      <c r="B389" s="247"/>
      <c r="C389" s="215"/>
      <c r="D389" s="217"/>
      <c r="E389" s="176"/>
      <c r="F389" s="176"/>
      <c r="G389" s="176"/>
      <c r="H389" s="171"/>
      <c r="I389" s="171"/>
      <c r="J389" s="213"/>
      <c r="K389" s="213"/>
      <c r="L389" s="173"/>
      <c r="M389" s="173"/>
      <c r="N389" s="184"/>
      <c r="O389" s="157"/>
      <c r="P389" s="17" t="s">
        <v>26</v>
      </c>
      <c r="Q389" s="151"/>
      <c r="R389" s="151"/>
      <c r="S389" s="153"/>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151"/>
      <c r="AY389" s="151"/>
      <c r="AZ389" s="153"/>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151"/>
      <c r="CG389" s="151"/>
      <c r="CH389" s="153"/>
      <c r="CI389" s="141"/>
      <c r="CJ389" s="141"/>
      <c r="CK389" s="141"/>
      <c r="CL389" s="141"/>
      <c r="CM389" s="141"/>
      <c r="CN389" s="141"/>
      <c r="CO389" s="141"/>
      <c r="CP389" s="141"/>
      <c r="CQ389" s="141"/>
      <c r="CR389" s="141"/>
      <c r="CS389" s="141"/>
      <c r="CT389" s="141"/>
      <c r="CU389" s="141"/>
      <c r="CV389" s="141"/>
      <c r="CW389" s="141"/>
      <c r="CX389" s="141"/>
      <c r="CY389" s="141"/>
      <c r="CZ389" s="141"/>
      <c r="DA389" s="141"/>
      <c r="DB389" s="141"/>
      <c r="DC389" s="141"/>
      <c r="DD389" s="141"/>
      <c r="DE389" s="141"/>
      <c r="DF389" s="141"/>
      <c r="DG389" s="141"/>
      <c r="DH389" s="141"/>
      <c r="DI389" s="141"/>
      <c r="DJ389" s="141"/>
      <c r="DK389" s="141"/>
      <c r="DL389" s="141"/>
      <c r="DM389" s="141"/>
      <c r="DN389" s="151"/>
      <c r="DO389" s="151"/>
      <c r="DP389" s="153"/>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151"/>
      <c r="ET389" s="151"/>
      <c r="EU389" s="153"/>
      <c r="EV389" s="24"/>
      <c r="EW389" s="125"/>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c r="FU389" s="24"/>
      <c r="FV389" s="24"/>
      <c r="FW389" s="24"/>
      <c r="FX389" s="24"/>
      <c r="FY389" s="24"/>
      <c r="FZ389" s="24"/>
      <c r="GA389" s="151"/>
      <c r="GB389" s="151"/>
      <c r="GC389" s="153"/>
      <c r="GD389" s="24"/>
      <c r="GE389" s="24"/>
      <c r="GF389" s="24"/>
      <c r="GG389" s="24"/>
      <c r="GH389" s="24"/>
      <c r="GI389" s="24"/>
      <c r="GJ389" s="24"/>
      <c r="GK389" s="24"/>
      <c r="GL389" s="24"/>
      <c r="GM389" s="24"/>
      <c r="GN389" s="24"/>
      <c r="GO389" s="24">
        <v>4</v>
      </c>
      <c r="GP389" s="24">
        <v>12</v>
      </c>
      <c r="GQ389" s="24"/>
      <c r="GR389" s="24"/>
      <c r="GS389" s="24"/>
      <c r="GT389" s="24"/>
      <c r="GU389" s="24"/>
      <c r="GV389" s="24"/>
      <c r="GW389" s="24"/>
      <c r="GX389" s="24"/>
      <c r="GY389" s="24"/>
      <c r="GZ389" s="24"/>
      <c r="HA389" s="24"/>
      <c r="HB389" s="24"/>
      <c r="HC389" s="24"/>
      <c r="HD389" s="24"/>
      <c r="HE389" s="24"/>
      <c r="HF389" s="24"/>
      <c r="HG389" s="24"/>
      <c r="HH389" s="151"/>
      <c r="HI389" s="151"/>
      <c r="HJ389" s="153"/>
      <c r="HK389" s="24"/>
      <c r="HL389" s="24"/>
      <c r="HM389" s="24"/>
      <c r="HN389" s="24"/>
      <c r="HO389" s="24"/>
      <c r="HP389" s="24"/>
      <c r="HQ389" s="24"/>
      <c r="HR389" s="24"/>
      <c r="HS389" s="24"/>
      <c r="HT389" s="24"/>
      <c r="HU389" s="24"/>
      <c r="HV389" s="24"/>
      <c r="HW389" s="24"/>
      <c r="HX389" s="24"/>
      <c r="HY389" s="24"/>
      <c r="HZ389" s="24"/>
      <c r="IA389" s="24"/>
      <c r="IB389" s="24"/>
      <c r="IC389" s="24"/>
      <c r="ID389" s="24"/>
      <c r="IE389" s="24"/>
      <c r="IF389" s="24"/>
      <c r="IG389" s="24"/>
      <c r="IH389" s="24"/>
      <c r="II389" s="24"/>
      <c r="IJ389" s="24"/>
      <c r="IK389" s="24"/>
      <c r="IL389" s="24"/>
      <c r="IM389" s="24"/>
      <c r="IN389" s="24"/>
      <c r="IO389" s="24"/>
      <c r="IP389" s="151"/>
      <c r="IQ389" s="151"/>
      <c r="IR389" s="153"/>
      <c r="IS389" s="24"/>
      <c r="IT389" s="24"/>
      <c r="IU389" s="24"/>
      <c r="IV389" s="24"/>
      <c r="IW389" s="24"/>
      <c r="IX389" s="24"/>
      <c r="IY389" s="24"/>
      <c r="IZ389" s="24"/>
      <c r="JA389" s="24"/>
      <c r="JB389" s="24"/>
      <c r="JC389" s="24"/>
      <c r="JD389" s="24"/>
      <c r="JE389" s="24"/>
      <c r="JF389" s="24"/>
      <c r="JG389" s="24"/>
      <c r="JH389" s="24"/>
      <c r="JI389" s="24"/>
      <c r="JJ389" s="24"/>
      <c r="JK389" s="24"/>
      <c r="JL389" s="24"/>
      <c r="JM389" s="24"/>
      <c r="JN389" s="24"/>
      <c r="JO389" s="24"/>
      <c r="JP389" s="24"/>
      <c r="JQ389" s="24"/>
      <c r="JR389" s="24"/>
      <c r="JS389" s="24"/>
      <c r="JT389" s="24"/>
      <c r="JU389" s="25"/>
      <c r="JV389" s="24"/>
      <c r="JW389" s="151"/>
      <c r="JX389" s="151"/>
      <c r="JY389" s="153"/>
      <c r="JZ389" s="24"/>
      <c r="KA389" s="24"/>
      <c r="KB389" s="24"/>
      <c r="KC389" s="24"/>
      <c r="KD389" s="24"/>
      <c r="KE389" s="24"/>
      <c r="KF389" s="24"/>
      <c r="KG389" s="24"/>
      <c r="KH389" s="24"/>
      <c r="KI389" s="24"/>
      <c r="KJ389" s="24"/>
      <c r="KK389" s="24"/>
      <c r="KL389" s="24"/>
      <c r="KM389" s="24"/>
      <c r="KN389" s="24"/>
      <c r="KO389" s="24"/>
      <c r="KP389" s="24"/>
      <c r="KQ389" s="24"/>
      <c r="KR389" s="24"/>
      <c r="KS389" s="24"/>
      <c r="KT389" s="24"/>
      <c r="KU389" s="24"/>
      <c r="KV389" s="24"/>
      <c r="KW389" s="24"/>
      <c r="KX389" s="24"/>
      <c r="KY389" s="24"/>
      <c r="KZ389" s="24"/>
      <c r="LA389" s="24"/>
      <c r="LB389" s="24"/>
      <c r="LC389" s="24"/>
      <c r="LD389" s="24"/>
      <c r="LE389" s="151"/>
      <c r="LF389" s="151"/>
      <c r="LG389" s="153"/>
      <c r="LH389" s="24"/>
      <c r="LI389" s="24"/>
      <c r="LJ389" s="24"/>
      <c r="LK389" s="24"/>
      <c r="LL389" s="24"/>
      <c r="LM389" s="24"/>
      <c r="LN389" s="24"/>
      <c r="LO389" s="24"/>
      <c r="LP389" s="24"/>
      <c r="LQ389" s="24"/>
      <c r="LR389" s="24"/>
      <c r="LS389" s="24"/>
      <c r="LT389" s="24"/>
      <c r="LU389" s="24"/>
      <c r="LV389" s="24"/>
      <c r="LW389" s="24"/>
      <c r="LX389" s="24"/>
      <c r="LY389" s="24"/>
      <c r="LZ389" s="24"/>
      <c r="MA389" s="24"/>
      <c r="MB389" s="24"/>
      <c r="MC389" s="24"/>
      <c r="MD389" s="24"/>
      <c r="ME389" s="24"/>
      <c r="MF389" s="24"/>
      <c r="MG389" s="24"/>
      <c r="MH389" s="24"/>
      <c r="MI389" s="24"/>
      <c r="MJ389" s="24"/>
      <c r="MK389" s="24"/>
      <c r="ML389" s="24"/>
    </row>
    <row r="390" spans="1:350" ht="13.9" hidden="1" customHeight="1" outlineLevel="3" x14ac:dyDescent="0.2">
      <c r="A390" s="226" t="s">
        <v>257</v>
      </c>
      <c r="B390" s="246" t="s">
        <v>1122</v>
      </c>
      <c r="C390" s="214" t="s">
        <v>37</v>
      </c>
      <c r="D390" s="216">
        <v>143</v>
      </c>
      <c r="E390" s="175"/>
      <c r="F390" s="175">
        <f>D390-E390</f>
        <v>143</v>
      </c>
      <c r="G390" s="175" t="s">
        <v>846</v>
      </c>
      <c r="H390" s="170" t="s">
        <v>1005</v>
      </c>
      <c r="I390" s="170" t="s">
        <v>1021</v>
      </c>
      <c r="J390" s="212">
        <f ca="1">E390+Q390+AX390+CF390+DN390+ES390+GA390+HH390+IP390+JW390+LE390</f>
        <v>143</v>
      </c>
      <c r="K390" s="212">
        <f>E390+R390+AY390+CG390+DO390+ET390+GB390+HI390+IQ390+JX390+LF390</f>
        <v>0</v>
      </c>
      <c r="L390" s="172">
        <f ca="1">K390/J390</f>
        <v>0</v>
      </c>
      <c r="M390" s="172">
        <f>K390/D390</f>
        <v>0</v>
      </c>
      <c r="N390" s="183">
        <f ca="1">SUMIF($EV$8:$FZ$9,$O$5,$EV391:$FZ391)-SUMIF($EV$8:$FZ$9,$Q$5,$EV391:$FZ391)</f>
        <v>0</v>
      </c>
      <c r="O390" s="156"/>
      <c r="P390" s="16" t="s">
        <v>25</v>
      </c>
      <c r="Q390" s="150">
        <v>0</v>
      </c>
      <c r="R390" s="150">
        <v>0</v>
      </c>
      <c r="S390" s="152" t="e">
        <v>#DIV/0!</v>
      </c>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50">
        <f t="shared" ca="1" si="912"/>
        <v>0</v>
      </c>
      <c r="AY390" s="150">
        <f>SUM(BA391:CE391)</f>
        <v>0</v>
      </c>
      <c r="AZ390" s="152" t="e">
        <f ca="1">AY390/AX390</f>
        <v>#DIV/0!</v>
      </c>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50">
        <f t="shared" ref="CF390" si="1017">SUM(CI390:DM390)</f>
        <v>0</v>
      </c>
      <c r="CG390" s="150">
        <f>SUM(CI391:DM391)</f>
        <v>0</v>
      </c>
      <c r="CH390" s="152" t="e">
        <f>CG390/CF390</f>
        <v>#DIV/0!</v>
      </c>
      <c r="CI390" s="129"/>
      <c r="CJ390" s="129"/>
      <c r="CK390" s="129"/>
      <c r="CL390" s="129"/>
      <c r="CM390" s="129"/>
      <c r="CN390" s="129"/>
      <c r="CO390" s="129"/>
      <c r="CP390" s="129"/>
      <c r="CQ390" s="129"/>
      <c r="CR390" s="129"/>
      <c r="CS390" s="129"/>
      <c r="CT390" s="129"/>
      <c r="CU390" s="129"/>
      <c r="CV390" s="129"/>
      <c r="CW390" s="129"/>
      <c r="CX390" s="129"/>
      <c r="CY390" s="129"/>
      <c r="CZ390" s="129"/>
      <c r="DA390" s="129"/>
      <c r="DB390" s="129"/>
      <c r="DC390" s="129"/>
      <c r="DD390" s="129"/>
      <c r="DE390" s="129"/>
      <c r="DF390" s="129"/>
      <c r="DG390" s="129"/>
      <c r="DH390" s="129"/>
      <c r="DI390" s="129"/>
      <c r="DJ390" s="129"/>
      <c r="DK390" s="129"/>
      <c r="DL390" s="129"/>
      <c r="DM390" s="129"/>
      <c r="DN390" s="150">
        <f t="shared" ref="DN390" si="1018">SUM(DQ390:ER390)</f>
        <v>0</v>
      </c>
      <c r="DO390" s="150">
        <f>SUM(DQ391:ER391)</f>
        <v>0</v>
      </c>
      <c r="DP390" s="152" t="e">
        <f t="shared" si="921"/>
        <v>#DIV/0!</v>
      </c>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50">
        <f t="shared" ca="1" si="915"/>
        <v>0</v>
      </c>
      <c r="ET390" s="150">
        <f t="shared" si="957"/>
        <v>0</v>
      </c>
      <c r="EU390" s="152" t="e">
        <f t="shared" ca="1" si="958"/>
        <v>#DIV/0!</v>
      </c>
      <c r="EV390" s="16"/>
      <c r="EW390" s="67"/>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50">
        <f t="shared" ref="GA390" ca="1" si="1019">SUMIF($GD$8:$HG$9,$O$5,GD390:HG390)</f>
        <v>143</v>
      </c>
      <c r="GB390" s="150">
        <f t="shared" ref="GB390" si="1020">SUM(GD391:HG391)</f>
        <v>0</v>
      </c>
      <c r="GC390" s="152">
        <f t="shared" ref="GC390" ca="1" si="1021">GB390/GA390</f>
        <v>0</v>
      </c>
      <c r="GD390" s="16"/>
      <c r="GE390" s="16"/>
      <c r="GF390" s="16"/>
      <c r="GG390" s="16"/>
      <c r="GH390" s="16"/>
      <c r="GI390" s="16"/>
      <c r="GJ390" s="16"/>
      <c r="GK390" s="16"/>
      <c r="GL390" s="16"/>
      <c r="GM390" s="16"/>
      <c r="GN390" s="16"/>
      <c r="GO390" s="16"/>
      <c r="GP390" s="16"/>
      <c r="GQ390" s="16"/>
      <c r="GR390" s="16"/>
      <c r="GS390" s="16"/>
      <c r="GT390" s="16">
        <v>24</v>
      </c>
      <c r="GU390" s="16">
        <v>24</v>
      </c>
      <c r="GV390" s="16">
        <v>24</v>
      </c>
      <c r="GW390" s="16">
        <v>24</v>
      </c>
      <c r="GX390" s="16">
        <v>24</v>
      </c>
      <c r="GY390" s="16">
        <v>23</v>
      </c>
      <c r="GZ390" s="16"/>
      <c r="HA390" s="16"/>
      <c r="HB390" s="16"/>
      <c r="HC390" s="16"/>
      <c r="HD390" s="16"/>
      <c r="HE390" s="16"/>
      <c r="HF390" s="16"/>
      <c r="HG390" s="16"/>
      <c r="HH390" s="150"/>
      <c r="HI390" s="150">
        <v>0</v>
      </c>
      <c r="HJ390" s="152" t="e">
        <v>#DIV/0!</v>
      </c>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50"/>
      <c r="IQ390" s="150">
        <v>0</v>
      </c>
      <c r="IR390" s="152" t="e">
        <v>#DIV/0!</v>
      </c>
      <c r="IS390" s="16"/>
      <c r="IT390" s="16"/>
      <c r="IU390" s="16"/>
      <c r="IV390" s="16"/>
      <c r="IW390" s="16"/>
      <c r="IX390" s="16"/>
      <c r="IY390" s="16"/>
      <c r="IZ390" s="16"/>
      <c r="JA390" s="16"/>
      <c r="JB390" s="16"/>
      <c r="JC390" s="16"/>
      <c r="JD390" s="16"/>
      <c r="JE390" s="16"/>
      <c r="JF390" s="16"/>
      <c r="JG390" s="16"/>
      <c r="JH390" s="16"/>
      <c r="JI390" s="16"/>
      <c r="JJ390" s="16"/>
      <c r="JK390" s="16"/>
      <c r="JL390" s="16"/>
      <c r="JM390" s="16"/>
      <c r="JN390" s="16"/>
      <c r="JO390" s="16"/>
      <c r="JP390" s="16"/>
      <c r="JQ390" s="16"/>
      <c r="JR390" s="16"/>
      <c r="JS390" s="16"/>
      <c r="JT390" s="16"/>
      <c r="JU390" s="23"/>
      <c r="JV390" s="16"/>
      <c r="JW390" s="150"/>
      <c r="JX390" s="150">
        <v>0</v>
      </c>
      <c r="JY390" s="152" t="e">
        <v>#DIV/0!</v>
      </c>
      <c r="JZ390" s="16"/>
      <c r="KA390" s="16"/>
      <c r="KB390" s="16"/>
      <c r="KC390" s="16"/>
      <c r="KD390" s="16"/>
      <c r="KE390" s="16"/>
      <c r="KF390" s="16"/>
      <c r="KG390" s="16"/>
      <c r="KH390" s="16"/>
      <c r="KI390" s="16"/>
      <c r="KJ390" s="16"/>
      <c r="KK390" s="16"/>
      <c r="KL390" s="16"/>
      <c r="KM390" s="16"/>
      <c r="KN390" s="16"/>
      <c r="KO390" s="16"/>
      <c r="KP390" s="16"/>
      <c r="KQ390" s="16"/>
      <c r="KR390" s="16"/>
      <c r="KS390" s="16"/>
      <c r="KT390" s="16"/>
      <c r="KU390" s="16"/>
      <c r="KV390" s="16"/>
      <c r="KW390" s="16"/>
      <c r="KX390" s="16"/>
      <c r="KY390" s="16"/>
      <c r="KZ390" s="16"/>
      <c r="LA390" s="16"/>
      <c r="LB390" s="16"/>
      <c r="LC390" s="16"/>
      <c r="LD390" s="16"/>
      <c r="LE390" s="150"/>
      <c r="LF390" s="150">
        <v>0</v>
      </c>
      <c r="LG390" s="152" t="e">
        <v>#DIV/0!</v>
      </c>
      <c r="LH390" s="16"/>
      <c r="LI390" s="16"/>
      <c r="LJ390" s="16"/>
      <c r="LK390" s="16"/>
      <c r="LL390" s="16"/>
      <c r="LM390" s="16"/>
      <c r="LN390" s="16"/>
      <c r="LO390" s="16"/>
      <c r="LP390" s="16"/>
      <c r="LQ390" s="16"/>
      <c r="LR390" s="16"/>
      <c r="LS390" s="16"/>
      <c r="LT390" s="16"/>
      <c r="LU390" s="16"/>
      <c r="LV390" s="16"/>
      <c r="LW390" s="16"/>
      <c r="LX390" s="16"/>
      <c r="LY390" s="16"/>
      <c r="LZ390" s="16"/>
      <c r="MA390" s="16"/>
      <c r="MB390" s="16"/>
      <c r="MC390" s="16"/>
      <c r="MD390" s="16"/>
      <c r="ME390" s="16"/>
      <c r="MF390" s="16"/>
      <c r="MG390" s="16"/>
      <c r="MH390" s="16"/>
      <c r="MI390" s="16"/>
      <c r="MJ390" s="16"/>
      <c r="MK390" s="16"/>
      <c r="ML390" s="16"/>
    </row>
    <row r="391" spans="1:350" ht="13.9" hidden="1" customHeight="1" outlineLevel="3" x14ac:dyDescent="0.2">
      <c r="A391" s="227"/>
      <c r="B391" s="247"/>
      <c r="C391" s="215"/>
      <c r="D391" s="217"/>
      <c r="E391" s="176"/>
      <c r="F391" s="176"/>
      <c r="G391" s="176"/>
      <c r="H391" s="171"/>
      <c r="I391" s="171"/>
      <c r="J391" s="213"/>
      <c r="K391" s="213"/>
      <c r="L391" s="173"/>
      <c r="M391" s="173"/>
      <c r="N391" s="184"/>
      <c r="O391" s="157"/>
      <c r="P391" s="17" t="s">
        <v>26</v>
      </c>
      <c r="Q391" s="151"/>
      <c r="R391" s="151"/>
      <c r="S391" s="153"/>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151"/>
      <c r="AY391" s="151"/>
      <c r="AZ391" s="153"/>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151"/>
      <c r="CG391" s="151"/>
      <c r="CH391" s="153"/>
      <c r="CI391" s="141"/>
      <c r="CJ391" s="141"/>
      <c r="CK391" s="141"/>
      <c r="CL391" s="141"/>
      <c r="CM391" s="141"/>
      <c r="CN391" s="141"/>
      <c r="CO391" s="141"/>
      <c r="CP391" s="141"/>
      <c r="CQ391" s="141"/>
      <c r="CR391" s="141"/>
      <c r="CS391" s="141"/>
      <c r="CT391" s="141"/>
      <c r="CU391" s="141"/>
      <c r="CV391" s="141"/>
      <c r="CW391" s="141"/>
      <c r="CX391" s="141"/>
      <c r="CY391" s="141"/>
      <c r="CZ391" s="141"/>
      <c r="DA391" s="141"/>
      <c r="DB391" s="141"/>
      <c r="DC391" s="141"/>
      <c r="DD391" s="141"/>
      <c r="DE391" s="141"/>
      <c r="DF391" s="141"/>
      <c r="DG391" s="141"/>
      <c r="DH391" s="141"/>
      <c r="DI391" s="141"/>
      <c r="DJ391" s="141"/>
      <c r="DK391" s="141"/>
      <c r="DL391" s="141"/>
      <c r="DM391" s="141"/>
      <c r="DN391" s="151"/>
      <c r="DO391" s="151"/>
      <c r="DP391" s="153"/>
      <c r="DQ391" s="24"/>
      <c r="DR391" s="24"/>
      <c r="DS391" s="24"/>
      <c r="DT391" s="24"/>
      <c r="DU391" s="24"/>
      <c r="DV391" s="24"/>
      <c r="DW391" s="24"/>
      <c r="DX391" s="24"/>
      <c r="DY391" s="24"/>
      <c r="DZ391" s="24"/>
      <c r="EA391" s="24"/>
      <c r="EB391" s="24"/>
      <c r="EC391" s="24"/>
      <c r="ED391" s="24"/>
      <c r="EE391" s="24"/>
      <c r="EF391" s="24"/>
      <c r="EG391" s="24"/>
      <c r="EH391" s="24"/>
      <c r="EI391" s="24"/>
      <c r="EJ391" s="24"/>
      <c r="EK391" s="24"/>
      <c r="EL391" s="24"/>
      <c r="EM391" s="24"/>
      <c r="EN391" s="24"/>
      <c r="EO391" s="24"/>
      <c r="EP391" s="24"/>
      <c r="EQ391" s="24"/>
      <c r="ER391" s="24"/>
      <c r="ES391" s="151"/>
      <c r="ET391" s="151"/>
      <c r="EU391" s="153"/>
      <c r="EV391" s="24"/>
      <c r="EW391" s="125"/>
      <c r="EX391" s="24"/>
      <c r="EY391" s="24"/>
      <c r="EZ391" s="24"/>
      <c r="FA391" s="24"/>
      <c r="FB391" s="24"/>
      <c r="FC391" s="24"/>
      <c r="FD391" s="24"/>
      <c r="FE391" s="24"/>
      <c r="FF391" s="24"/>
      <c r="FG391" s="24"/>
      <c r="FH391" s="24"/>
      <c r="FI391" s="24"/>
      <c r="FJ391" s="24"/>
      <c r="FK391" s="24"/>
      <c r="FL391" s="24"/>
      <c r="FM391" s="24"/>
      <c r="FN391" s="24"/>
      <c r="FO391" s="24"/>
      <c r="FP391" s="24"/>
      <c r="FQ391" s="24"/>
      <c r="FR391" s="24"/>
      <c r="FS391" s="24"/>
      <c r="FT391" s="24"/>
      <c r="FU391" s="24"/>
      <c r="FV391" s="24"/>
      <c r="FW391" s="24"/>
      <c r="FX391" s="24"/>
      <c r="FY391" s="24"/>
      <c r="FZ391" s="24"/>
      <c r="GA391" s="151"/>
      <c r="GB391" s="151"/>
      <c r="GC391" s="153"/>
      <c r="GD391" s="24"/>
      <c r="GE391" s="24"/>
      <c r="GF391" s="24"/>
      <c r="GG391" s="24"/>
      <c r="GH391" s="24"/>
      <c r="GI391" s="24"/>
      <c r="GJ391" s="24"/>
      <c r="GK391" s="24"/>
      <c r="GL391" s="24"/>
      <c r="GM391" s="24"/>
      <c r="GN391" s="24"/>
      <c r="GO391" s="24"/>
      <c r="GP391" s="24"/>
      <c r="GQ391" s="24"/>
      <c r="GR391" s="24"/>
      <c r="GS391" s="24"/>
      <c r="GT391" s="24"/>
      <c r="GU391" s="24"/>
      <c r="GV391" s="24"/>
      <c r="GW391" s="24"/>
      <c r="GX391" s="24"/>
      <c r="GY391" s="24"/>
      <c r="GZ391" s="24"/>
      <c r="HA391" s="24"/>
      <c r="HB391" s="24"/>
      <c r="HC391" s="24"/>
      <c r="HD391" s="24"/>
      <c r="HE391" s="24"/>
      <c r="HF391" s="24"/>
      <c r="HG391" s="24"/>
      <c r="HH391" s="151"/>
      <c r="HI391" s="151"/>
      <c r="HJ391" s="153"/>
      <c r="HK391" s="24"/>
      <c r="HL391" s="24"/>
      <c r="HM391" s="24"/>
      <c r="HN391" s="24"/>
      <c r="HO391" s="24"/>
      <c r="HP391" s="24"/>
      <c r="HQ391" s="24"/>
      <c r="HR391" s="24"/>
      <c r="HS391" s="24"/>
      <c r="HT391" s="24"/>
      <c r="HU391" s="24"/>
      <c r="HV391" s="24"/>
      <c r="HW391" s="24"/>
      <c r="HX391" s="24"/>
      <c r="HY391" s="24"/>
      <c r="HZ391" s="24"/>
      <c r="IA391" s="24"/>
      <c r="IB391" s="24"/>
      <c r="IC391" s="24"/>
      <c r="ID391" s="24"/>
      <c r="IE391" s="24"/>
      <c r="IF391" s="24"/>
      <c r="IG391" s="24"/>
      <c r="IH391" s="24"/>
      <c r="II391" s="24"/>
      <c r="IJ391" s="24"/>
      <c r="IK391" s="24"/>
      <c r="IL391" s="24"/>
      <c r="IM391" s="24"/>
      <c r="IN391" s="24"/>
      <c r="IO391" s="24"/>
      <c r="IP391" s="151"/>
      <c r="IQ391" s="151"/>
      <c r="IR391" s="153"/>
      <c r="IS391" s="24"/>
      <c r="IT391" s="24"/>
      <c r="IU391" s="24"/>
      <c r="IV391" s="24"/>
      <c r="IW391" s="24"/>
      <c r="IX391" s="24"/>
      <c r="IY391" s="24"/>
      <c r="IZ391" s="24"/>
      <c r="JA391" s="24"/>
      <c r="JB391" s="24"/>
      <c r="JC391" s="24"/>
      <c r="JD391" s="24"/>
      <c r="JE391" s="24"/>
      <c r="JF391" s="24"/>
      <c r="JG391" s="24"/>
      <c r="JH391" s="24"/>
      <c r="JI391" s="24"/>
      <c r="JJ391" s="24"/>
      <c r="JK391" s="24"/>
      <c r="JL391" s="24"/>
      <c r="JM391" s="24"/>
      <c r="JN391" s="24"/>
      <c r="JO391" s="24"/>
      <c r="JP391" s="24"/>
      <c r="JQ391" s="24"/>
      <c r="JR391" s="24"/>
      <c r="JS391" s="24"/>
      <c r="JT391" s="24"/>
      <c r="JU391" s="25"/>
      <c r="JV391" s="24"/>
      <c r="JW391" s="151"/>
      <c r="JX391" s="151"/>
      <c r="JY391" s="153"/>
      <c r="JZ391" s="24"/>
      <c r="KA391" s="24"/>
      <c r="KB391" s="24"/>
      <c r="KC391" s="24"/>
      <c r="KD391" s="24"/>
      <c r="KE391" s="24"/>
      <c r="KF391" s="24"/>
      <c r="KG391" s="24"/>
      <c r="KH391" s="24"/>
      <c r="KI391" s="24"/>
      <c r="KJ391" s="24"/>
      <c r="KK391" s="24"/>
      <c r="KL391" s="24"/>
      <c r="KM391" s="24"/>
      <c r="KN391" s="24"/>
      <c r="KO391" s="24"/>
      <c r="KP391" s="24"/>
      <c r="KQ391" s="24"/>
      <c r="KR391" s="24"/>
      <c r="KS391" s="24"/>
      <c r="KT391" s="24"/>
      <c r="KU391" s="24"/>
      <c r="KV391" s="24"/>
      <c r="KW391" s="24"/>
      <c r="KX391" s="24"/>
      <c r="KY391" s="24"/>
      <c r="KZ391" s="24"/>
      <c r="LA391" s="24"/>
      <c r="LB391" s="24"/>
      <c r="LC391" s="24"/>
      <c r="LD391" s="24"/>
      <c r="LE391" s="151"/>
      <c r="LF391" s="151"/>
      <c r="LG391" s="153"/>
      <c r="LH391" s="24"/>
      <c r="LI391" s="24"/>
      <c r="LJ391" s="24"/>
      <c r="LK391" s="24"/>
      <c r="LL391" s="24"/>
      <c r="LM391" s="24"/>
      <c r="LN391" s="24"/>
      <c r="LO391" s="24"/>
      <c r="LP391" s="24"/>
      <c r="LQ391" s="24"/>
      <c r="LR391" s="24"/>
      <c r="LS391" s="24"/>
      <c r="LT391" s="24"/>
      <c r="LU391" s="24"/>
      <c r="LV391" s="24"/>
      <c r="LW391" s="24"/>
      <c r="LX391" s="24"/>
      <c r="LY391" s="24"/>
      <c r="LZ391" s="24"/>
      <c r="MA391" s="24"/>
      <c r="MB391" s="24"/>
      <c r="MC391" s="24"/>
      <c r="MD391" s="24"/>
      <c r="ME391" s="24"/>
      <c r="MF391" s="24"/>
      <c r="MG391" s="24"/>
      <c r="MH391" s="24"/>
      <c r="MI391" s="24"/>
      <c r="MJ391" s="24"/>
      <c r="MK391" s="24"/>
      <c r="ML391" s="24"/>
    </row>
    <row r="392" spans="1:350" s="41" customFormat="1" ht="14.25" hidden="1" customHeight="1" outlineLevel="3" x14ac:dyDescent="0.25">
      <c r="A392" s="220" t="s">
        <v>86</v>
      </c>
      <c r="B392" s="248" t="s">
        <v>1131</v>
      </c>
      <c r="C392" s="175" t="s">
        <v>59</v>
      </c>
      <c r="D392" s="175">
        <v>1</v>
      </c>
      <c r="E392" s="175">
        <v>0</v>
      </c>
      <c r="F392" s="175">
        <f>D392-E392</f>
        <v>1</v>
      </c>
      <c r="G392" s="175" t="s">
        <v>1132</v>
      </c>
      <c r="H392" s="170" t="s">
        <v>827</v>
      </c>
      <c r="I392" s="170" t="s">
        <v>1010</v>
      </c>
      <c r="J392" s="212">
        <f ca="1">E392+Q392+AX392+CF392+DN392+ES392+GA392+HH392+IP392+JW392+LE392</f>
        <v>1</v>
      </c>
      <c r="K392" s="212">
        <f>E392+R392+AY392+CG392+DO392+ET392+GB392+HI392+IQ392+JX392+LF392</f>
        <v>1</v>
      </c>
      <c r="L392" s="172">
        <f ca="1">K392/J392</f>
        <v>1</v>
      </c>
      <c r="M392" s="172">
        <f>K392/D392</f>
        <v>1</v>
      </c>
      <c r="N392" s="183">
        <f ca="1">SUMIF($EV$8:$FZ$9,$O$5,$EV393:$FZ393)-SUMIF($EV$8:$FZ$9,$Q$5,$EV393:$FZ393)</f>
        <v>0</v>
      </c>
      <c r="O392" s="154"/>
      <c r="P392" s="154"/>
      <c r="Q392" s="150">
        <v>0</v>
      </c>
      <c r="R392" s="150">
        <v>0</v>
      </c>
      <c r="S392" s="152" t="e">
        <v>#DIV/0!</v>
      </c>
      <c r="T392" s="154"/>
      <c r="U392" s="154"/>
      <c r="V392" s="154"/>
      <c r="W392" s="154"/>
      <c r="X392" s="154"/>
      <c r="Y392" s="154"/>
      <c r="Z392" s="154"/>
      <c r="AA392" s="154"/>
      <c r="AB392" s="154"/>
      <c r="AC392" s="154"/>
      <c r="AD392" s="154"/>
      <c r="AE392" s="154"/>
      <c r="AF392" s="154"/>
      <c r="AG392" s="154"/>
      <c r="AH392" s="154"/>
      <c r="AI392" s="154"/>
      <c r="AJ392" s="154"/>
      <c r="AK392" s="154"/>
      <c r="AL392" s="154"/>
      <c r="AM392" s="154"/>
      <c r="AN392" s="154"/>
      <c r="AO392" s="154"/>
      <c r="AP392" s="154"/>
      <c r="AQ392" s="154"/>
      <c r="AR392" s="154"/>
      <c r="AS392" s="154"/>
      <c r="AT392" s="154"/>
      <c r="AU392" s="154"/>
      <c r="AV392" s="154"/>
      <c r="AW392" s="154"/>
      <c r="AX392" s="150">
        <f t="shared" ca="1" si="912"/>
        <v>0</v>
      </c>
      <c r="AY392" s="150">
        <f>SUM(BA393:CE393)</f>
        <v>0</v>
      </c>
      <c r="AZ392" s="152" t="e">
        <f ca="1">AY392/AX392</f>
        <v>#DIV/0!</v>
      </c>
      <c r="BA392" s="154"/>
      <c r="BB392" s="154"/>
      <c r="BC392" s="154"/>
      <c r="BD392" s="154"/>
      <c r="BE392" s="154"/>
      <c r="BF392" s="154"/>
      <c r="BG392" s="154"/>
      <c r="BH392" s="154"/>
      <c r="BI392" s="154"/>
      <c r="BJ392" s="154"/>
      <c r="BK392" s="154"/>
      <c r="BL392" s="154"/>
      <c r="BM392" s="154"/>
      <c r="BN392" s="154"/>
      <c r="BO392" s="154"/>
      <c r="BP392" s="154"/>
      <c r="BQ392" s="154"/>
      <c r="BR392" s="154"/>
      <c r="BS392" s="154"/>
      <c r="BT392" s="154"/>
      <c r="BU392" s="154"/>
      <c r="BV392" s="154"/>
      <c r="BW392" s="154"/>
      <c r="BX392" s="154"/>
      <c r="BY392" s="154"/>
      <c r="BZ392" s="154"/>
      <c r="CA392" s="154"/>
      <c r="CB392" s="154"/>
      <c r="CC392" s="154"/>
      <c r="CD392" s="154"/>
      <c r="CE392" s="154"/>
      <c r="CF392" s="150">
        <f t="shared" ref="CF392" si="1022">SUM(CI392:DM392)</f>
        <v>0</v>
      </c>
      <c r="CG392" s="150">
        <f>SUM(CI393:DM393)</f>
        <v>0</v>
      </c>
      <c r="CH392" s="152" t="e">
        <f>CG392/CF392</f>
        <v>#DIV/0!</v>
      </c>
      <c r="CI392" s="154"/>
      <c r="CJ392" s="154"/>
      <c r="CK392" s="154"/>
      <c r="CL392" s="154"/>
      <c r="CM392" s="154"/>
      <c r="CN392" s="154"/>
      <c r="CO392" s="154"/>
      <c r="CP392" s="154"/>
      <c r="CQ392" s="154"/>
      <c r="CR392" s="154"/>
      <c r="CS392" s="154"/>
      <c r="CT392" s="154"/>
      <c r="CU392" s="154"/>
      <c r="CV392" s="154"/>
      <c r="CW392" s="154"/>
      <c r="CX392" s="154"/>
      <c r="CY392" s="154"/>
      <c r="CZ392" s="154"/>
      <c r="DA392" s="154"/>
      <c r="DB392" s="154"/>
      <c r="DC392" s="154"/>
      <c r="DD392" s="154"/>
      <c r="DE392" s="154"/>
      <c r="DF392" s="154"/>
      <c r="DG392" s="154"/>
      <c r="DH392" s="154"/>
      <c r="DI392" s="154"/>
      <c r="DJ392" s="154"/>
      <c r="DK392" s="154"/>
      <c r="DL392" s="154"/>
      <c r="DM392" s="154"/>
      <c r="DN392" s="150">
        <f t="shared" ref="DN392" si="1023">SUM(DQ392:ER392)</f>
        <v>0</v>
      </c>
      <c r="DO392" s="150">
        <f>SUM(DQ393:ER393)</f>
        <v>0</v>
      </c>
      <c r="DP392" s="152" t="e">
        <f t="shared" si="921"/>
        <v>#DIV/0!</v>
      </c>
      <c r="DQ392" s="154"/>
      <c r="DR392" s="154"/>
      <c r="DS392" s="154"/>
      <c r="DT392" s="154"/>
      <c r="DU392" s="154"/>
      <c r="DV392" s="154"/>
      <c r="DW392" s="154"/>
      <c r="DX392" s="154"/>
      <c r="DY392" s="154"/>
      <c r="DZ392" s="154"/>
      <c r="EA392" s="154"/>
      <c r="EB392" s="154"/>
      <c r="EC392" s="154"/>
      <c r="ED392" s="154"/>
      <c r="EE392" s="154"/>
      <c r="EF392" s="154"/>
      <c r="EG392" s="154"/>
      <c r="EH392" s="154"/>
      <c r="EI392" s="154"/>
      <c r="EJ392" s="154"/>
      <c r="EK392" s="154"/>
      <c r="EL392" s="154"/>
      <c r="EM392" s="154"/>
      <c r="EN392" s="154"/>
      <c r="EO392" s="154"/>
      <c r="EP392" s="154"/>
      <c r="EQ392" s="154"/>
      <c r="ER392" s="154"/>
      <c r="ES392" s="150">
        <f t="shared" ca="1" si="915"/>
        <v>0</v>
      </c>
      <c r="ET392" s="150">
        <f t="shared" si="957"/>
        <v>0</v>
      </c>
      <c r="EU392" s="152" t="e">
        <f t="shared" ca="1" si="958"/>
        <v>#DIV/0!</v>
      </c>
      <c r="EV392" s="154"/>
      <c r="EW392" s="160"/>
      <c r="EX392" s="154"/>
      <c r="EY392" s="154"/>
      <c r="EZ392" s="154"/>
      <c r="FA392" s="154"/>
      <c r="FB392" s="154"/>
      <c r="FC392" s="154"/>
      <c r="FD392" s="154"/>
      <c r="FE392" s="154"/>
      <c r="FF392" s="154"/>
      <c r="FG392" s="154"/>
      <c r="FH392" s="154"/>
      <c r="FI392" s="154"/>
      <c r="FJ392" s="154"/>
      <c r="FK392" s="154"/>
      <c r="FL392" s="154"/>
      <c r="FM392" s="154"/>
      <c r="FN392" s="154"/>
      <c r="FO392" s="154"/>
      <c r="FP392" s="154"/>
      <c r="FQ392" s="154"/>
      <c r="FR392" s="154"/>
      <c r="FS392" s="154"/>
      <c r="FT392" s="154"/>
      <c r="FU392" s="154"/>
      <c r="FV392" s="154"/>
      <c r="FW392" s="154"/>
      <c r="FX392" s="154"/>
      <c r="FY392" s="154"/>
      <c r="FZ392" s="154"/>
      <c r="GA392" s="150">
        <f t="shared" ref="GA392" ca="1" si="1024">SUMIF($GD$8:$HG$9,$O$5,GD392:HG392)</f>
        <v>1</v>
      </c>
      <c r="GB392" s="150">
        <f t="shared" ref="GB392" si="1025">SUM(GD393:HG393)</f>
        <v>1</v>
      </c>
      <c r="GC392" s="152">
        <f t="shared" ref="GC392" ca="1" si="1026">GB392/GA392</f>
        <v>1</v>
      </c>
      <c r="GD392" s="154"/>
      <c r="GE392" s="154"/>
      <c r="GF392" s="154"/>
      <c r="GG392" s="154"/>
      <c r="GH392" s="154"/>
      <c r="GI392" s="154"/>
      <c r="GJ392" s="154"/>
      <c r="GK392" s="154"/>
      <c r="GL392" s="154"/>
      <c r="GM392" s="154"/>
      <c r="GN392" s="154"/>
      <c r="GO392" s="154"/>
      <c r="GP392" s="154"/>
      <c r="GQ392" s="154"/>
      <c r="GR392" s="154"/>
      <c r="GS392" s="154"/>
      <c r="GT392" s="42">
        <v>1</v>
      </c>
      <c r="GU392" s="154"/>
      <c r="GV392" s="154"/>
      <c r="GW392" s="154"/>
      <c r="GX392" s="154"/>
      <c r="GY392" s="154"/>
      <c r="GZ392" s="154"/>
      <c r="HA392" s="154"/>
      <c r="HB392" s="154"/>
      <c r="HC392" s="154"/>
      <c r="HD392" s="154"/>
      <c r="HE392" s="154"/>
      <c r="HF392" s="154"/>
      <c r="HG392" s="154"/>
      <c r="HH392" s="150"/>
      <c r="HI392" s="150">
        <v>0</v>
      </c>
      <c r="HJ392" s="154"/>
      <c r="HK392" s="154"/>
      <c r="HL392" s="154"/>
      <c r="HM392" s="154"/>
      <c r="HN392" s="154"/>
      <c r="HO392" s="154"/>
      <c r="HP392" s="154"/>
      <c r="HQ392" s="154"/>
      <c r="HR392" s="154"/>
      <c r="HS392" s="154"/>
      <c r="HT392" s="154"/>
      <c r="HU392" s="154"/>
      <c r="HV392" s="154"/>
      <c r="HW392" s="154"/>
      <c r="HX392" s="154"/>
      <c r="HY392" s="154"/>
      <c r="HZ392" s="154"/>
      <c r="IA392" s="154"/>
      <c r="IB392" s="154"/>
      <c r="IC392" s="154"/>
      <c r="ID392" s="154"/>
      <c r="IE392" s="154"/>
      <c r="IF392" s="154"/>
      <c r="IG392" s="154"/>
      <c r="IH392" s="154"/>
      <c r="II392" s="154"/>
      <c r="IJ392" s="154"/>
      <c r="IK392" s="154"/>
      <c r="IL392" s="154"/>
      <c r="IM392" s="154"/>
      <c r="IN392" s="154"/>
      <c r="IO392" s="154"/>
      <c r="IP392" s="150"/>
      <c r="IQ392" s="150">
        <v>0</v>
      </c>
      <c r="IR392" s="154"/>
      <c r="IS392" s="154"/>
      <c r="IT392" s="154"/>
      <c r="IU392" s="154"/>
      <c r="IV392" s="154"/>
      <c r="IW392" s="154"/>
      <c r="IX392" s="154"/>
      <c r="IY392" s="154"/>
      <c r="IZ392" s="154"/>
      <c r="JA392" s="154"/>
      <c r="JB392" s="154"/>
      <c r="JC392" s="154"/>
      <c r="JD392" s="154"/>
      <c r="JE392" s="154"/>
      <c r="JF392" s="154"/>
      <c r="JG392" s="154"/>
      <c r="JH392" s="154"/>
      <c r="JI392" s="154"/>
      <c r="JJ392" s="154"/>
      <c r="JK392" s="154"/>
      <c r="JL392" s="154"/>
      <c r="JM392" s="154"/>
      <c r="JN392" s="154"/>
      <c r="JO392" s="154"/>
      <c r="JP392" s="154"/>
      <c r="JQ392" s="154"/>
      <c r="JR392" s="154"/>
      <c r="JS392" s="154"/>
      <c r="JT392" s="154"/>
      <c r="JU392" s="154"/>
      <c r="JV392" s="154"/>
      <c r="JW392" s="150"/>
      <c r="JX392" s="150">
        <v>0</v>
      </c>
      <c r="JY392" s="154"/>
      <c r="JZ392" s="154"/>
      <c r="KA392" s="154"/>
      <c r="KB392" s="154"/>
      <c r="KC392" s="154"/>
      <c r="KD392" s="154"/>
      <c r="KE392" s="154"/>
      <c r="KF392" s="154"/>
      <c r="KG392" s="154"/>
      <c r="KH392" s="154"/>
      <c r="KI392" s="154"/>
      <c r="KJ392" s="154"/>
      <c r="KK392" s="154"/>
      <c r="KL392" s="154"/>
      <c r="KM392" s="154"/>
      <c r="KN392" s="154"/>
      <c r="KO392" s="154"/>
      <c r="KP392" s="154"/>
      <c r="KQ392" s="154"/>
      <c r="KR392" s="154"/>
      <c r="KS392" s="154"/>
      <c r="KT392" s="154"/>
      <c r="KU392" s="154"/>
      <c r="KV392" s="154"/>
      <c r="KW392" s="154"/>
      <c r="KX392" s="154"/>
      <c r="KY392" s="154"/>
      <c r="KZ392" s="154"/>
      <c r="LA392" s="154"/>
      <c r="LB392" s="154"/>
      <c r="LC392" s="154"/>
      <c r="LD392" s="154"/>
      <c r="LE392" s="150"/>
      <c r="LF392" s="150">
        <v>0</v>
      </c>
      <c r="LG392" s="154"/>
      <c r="LH392" s="154"/>
      <c r="LI392" s="154"/>
      <c r="LJ392" s="154"/>
      <c r="LK392" s="154"/>
      <c r="LL392" s="154"/>
      <c r="LM392" s="154"/>
      <c r="LN392" s="154"/>
      <c r="LO392" s="154"/>
      <c r="LP392" s="154"/>
      <c r="LQ392" s="154"/>
      <c r="LR392" s="154"/>
      <c r="LS392" s="154"/>
      <c r="LT392" s="154"/>
      <c r="LU392" s="154"/>
      <c r="LV392" s="154"/>
      <c r="LW392" s="154"/>
      <c r="LX392" s="154"/>
      <c r="LY392" s="154"/>
      <c r="LZ392" s="154"/>
      <c r="MA392" s="154"/>
      <c r="MB392" s="154"/>
      <c r="MC392" s="154"/>
      <c r="MD392" s="154"/>
      <c r="ME392" s="154"/>
      <c r="MF392" s="154"/>
      <c r="MG392" s="154"/>
      <c r="MH392" s="154"/>
      <c r="MI392" s="154"/>
      <c r="MJ392" s="154"/>
      <c r="MK392" s="154"/>
      <c r="ML392" s="154"/>
    </row>
    <row r="393" spans="1:350" s="41" customFormat="1" ht="14.25" hidden="1" customHeight="1" outlineLevel="3" x14ac:dyDescent="0.25">
      <c r="A393" s="221"/>
      <c r="B393" s="249"/>
      <c r="C393" s="176"/>
      <c r="D393" s="176"/>
      <c r="E393" s="176"/>
      <c r="F393" s="176"/>
      <c r="G393" s="176"/>
      <c r="H393" s="171"/>
      <c r="I393" s="171"/>
      <c r="J393" s="213"/>
      <c r="K393" s="213"/>
      <c r="L393" s="173"/>
      <c r="M393" s="173"/>
      <c r="N393" s="184"/>
      <c r="O393" s="155"/>
      <c r="P393" s="155"/>
      <c r="Q393" s="151"/>
      <c r="R393" s="151"/>
      <c r="S393" s="153"/>
      <c r="T393" s="155"/>
      <c r="U393" s="155"/>
      <c r="V393" s="155"/>
      <c r="W393" s="155"/>
      <c r="X393" s="155"/>
      <c r="Y393" s="155"/>
      <c r="Z393" s="155"/>
      <c r="AA393" s="155"/>
      <c r="AB393" s="155"/>
      <c r="AC393" s="155"/>
      <c r="AD393" s="155"/>
      <c r="AE393" s="155"/>
      <c r="AF393" s="155"/>
      <c r="AG393" s="155"/>
      <c r="AH393" s="155"/>
      <c r="AI393" s="155"/>
      <c r="AJ393" s="155"/>
      <c r="AK393" s="155"/>
      <c r="AL393" s="155"/>
      <c r="AM393" s="155"/>
      <c r="AN393" s="155"/>
      <c r="AO393" s="155"/>
      <c r="AP393" s="155"/>
      <c r="AQ393" s="155"/>
      <c r="AR393" s="155"/>
      <c r="AS393" s="155"/>
      <c r="AT393" s="155"/>
      <c r="AU393" s="155"/>
      <c r="AV393" s="155"/>
      <c r="AW393" s="155"/>
      <c r="AX393" s="151"/>
      <c r="AY393" s="151"/>
      <c r="AZ393" s="153"/>
      <c r="BA393" s="155"/>
      <c r="BB393" s="155"/>
      <c r="BC393" s="155"/>
      <c r="BD393" s="155"/>
      <c r="BE393" s="155"/>
      <c r="BF393" s="155"/>
      <c r="BG393" s="155"/>
      <c r="BH393" s="155"/>
      <c r="BI393" s="155"/>
      <c r="BJ393" s="155"/>
      <c r="BK393" s="155"/>
      <c r="BL393" s="155"/>
      <c r="BM393" s="155"/>
      <c r="BN393" s="155"/>
      <c r="BO393" s="155"/>
      <c r="BP393" s="155"/>
      <c r="BQ393" s="155"/>
      <c r="BR393" s="155"/>
      <c r="BS393" s="155"/>
      <c r="BT393" s="155"/>
      <c r="BU393" s="155"/>
      <c r="BV393" s="155"/>
      <c r="BW393" s="155"/>
      <c r="BX393" s="155"/>
      <c r="BY393" s="155"/>
      <c r="BZ393" s="155"/>
      <c r="CA393" s="155"/>
      <c r="CB393" s="155"/>
      <c r="CC393" s="155"/>
      <c r="CD393" s="155"/>
      <c r="CE393" s="155"/>
      <c r="CF393" s="151"/>
      <c r="CG393" s="151"/>
      <c r="CH393" s="153"/>
      <c r="CI393" s="155"/>
      <c r="CJ393" s="155"/>
      <c r="CK393" s="155"/>
      <c r="CL393" s="155"/>
      <c r="CM393" s="155"/>
      <c r="CN393" s="155"/>
      <c r="CO393" s="155"/>
      <c r="CP393" s="155"/>
      <c r="CQ393" s="155"/>
      <c r="CR393" s="155"/>
      <c r="CS393" s="155"/>
      <c r="CT393" s="155"/>
      <c r="CU393" s="155"/>
      <c r="CV393" s="155"/>
      <c r="CW393" s="155"/>
      <c r="CX393" s="155"/>
      <c r="CY393" s="155"/>
      <c r="CZ393" s="155"/>
      <c r="DA393" s="155"/>
      <c r="DB393" s="155"/>
      <c r="DC393" s="155"/>
      <c r="DD393" s="155"/>
      <c r="DE393" s="155"/>
      <c r="DF393" s="155"/>
      <c r="DG393" s="155"/>
      <c r="DH393" s="155"/>
      <c r="DI393" s="155"/>
      <c r="DJ393" s="155"/>
      <c r="DK393" s="155"/>
      <c r="DL393" s="155"/>
      <c r="DM393" s="155"/>
      <c r="DN393" s="151"/>
      <c r="DO393" s="151"/>
      <c r="DP393" s="153"/>
      <c r="DQ393" s="155"/>
      <c r="DR393" s="155"/>
      <c r="DS393" s="155"/>
      <c r="DT393" s="155"/>
      <c r="DU393" s="155"/>
      <c r="DV393" s="155"/>
      <c r="DW393" s="155"/>
      <c r="DX393" s="155"/>
      <c r="DY393" s="155"/>
      <c r="DZ393" s="155"/>
      <c r="EA393" s="155"/>
      <c r="EB393" s="155"/>
      <c r="EC393" s="155"/>
      <c r="ED393" s="155"/>
      <c r="EE393" s="155"/>
      <c r="EF393" s="155"/>
      <c r="EG393" s="155"/>
      <c r="EH393" s="155"/>
      <c r="EI393" s="155"/>
      <c r="EJ393" s="155"/>
      <c r="EK393" s="155"/>
      <c r="EL393" s="155"/>
      <c r="EM393" s="155"/>
      <c r="EN393" s="155"/>
      <c r="EO393" s="155"/>
      <c r="EP393" s="155"/>
      <c r="EQ393" s="155"/>
      <c r="ER393" s="155"/>
      <c r="ES393" s="151"/>
      <c r="ET393" s="151"/>
      <c r="EU393" s="153"/>
      <c r="EV393" s="155"/>
      <c r="EW393" s="161"/>
      <c r="EX393" s="155"/>
      <c r="EY393" s="155"/>
      <c r="EZ393" s="155"/>
      <c r="FA393" s="155"/>
      <c r="FB393" s="155"/>
      <c r="FC393" s="155"/>
      <c r="FD393" s="155"/>
      <c r="FE393" s="155"/>
      <c r="FF393" s="155"/>
      <c r="FG393" s="155"/>
      <c r="FH393" s="155"/>
      <c r="FI393" s="155"/>
      <c r="FJ393" s="155"/>
      <c r="FK393" s="155"/>
      <c r="FL393" s="155"/>
      <c r="FM393" s="155"/>
      <c r="FN393" s="155"/>
      <c r="FO393" s="155"/>
      <c r="FP393" s="155"/>
      <c r="FQ393" s="155"/>
      <c r="FR393" s="155"/>
      <c r="FS393" s="155"/>
      <c r="FT393" s="155"/>
      <c r="FU393" s="155"/>
      <c r="FV393" s="155"/>
      <c r="FW393" s="155"/>
      <c r="FX393" s="155"/>
      <c r="FY393" s="155"/>
      <c r="FZ393" s="155"/>
      <c r="GA393" s="151"/>
      <c r="GB393" s="151"/>
      <c r="GC393" s="153"/>
      <c r="GD393" s="155"/>
      <c r="GE393" s="155"/>
      <c r="GF393" s="155"/>
      <c r="GG393" s="155"/>
      <c r="GH393" s="155"/>
      <c r="GI393" s="155"/>
      <c r="GJ393" s="155"/>
      <c r="GK393" s="155"/>
      <c r="GL393" s="155"/>
      <c r="GM393" s="155"/>
      <c r="GN393" s="155"/>
      <c r="GO393" s="155"/>
      <c r="GP393" s="155"/>
      <c r="GQ393" s="155"/>
      <c r="GR393" s="155"/>
      <c r="GS393" s="155"/>
      <c r="GT393" s="43">
        <v>1</v>
      </c>
      <c r="GU393" s="155"/>
      <c r="GV393" s="155"/>
      <c r="GW393" s="155"/>
      <c r="GX393" s="155"/>
      <c r="GY393" s="155"/>
      <c r="GZ393" s="155"/>
      <c r="HA393" s="155"/>
      <c r="HB393" s="155"/>
      <c r="HC393" s="155"/>
      <c r="HD393" s="155"/>
      <c r="HE393" s="155"/>
      <c r="HF393" s="155"/>
      <c r="HG393" s="155"/>
      <c r="HH393" s="151"/>
      <c r="HI393" s="151"/>
      <c r="HJ393" s="155"/>
      <c r="HK393" s="155"/>
      <c r="HL393" s="155"/>
      <c r="HM393" s="155"/>
      <c r="HN393" s="155"/>
      <c r="HO393" s="155"/>
      <c r="HP393" s="155"/>
      <c r="HQ393" s="155"/>
      <c r="HR393" s="155"/>
      <c r="HS393" s="155"/>
      <c r="HT393" s="155"/>
      <c r="HU393" s="155"/>
      <c r="HV393" s="155"/>
      <c r="HW393" s="155"/>
      <c r="HX393" s="155"/>
      <c r="HY393" s="155"/>
      <c r="HZ393" s="155"/>
      <c r="IA393" s="155"/>
      <c r="IB393" s="155"/>
      <c r="IC393" s="155"/>
      <c r="ID393" s="155"/>
      <c r="IE393" s="155"/>
      <c r="IF393" s="155"/>
      <c r="IG393" s="155"/>
      <c r="IH393" s="155"/>
      <c r="II393" s="155"/>
      <c r="IJ393" s="155"/>
      <c r="IK393" s="155"/>
      <c r="IL393" s="155"/>
      <c r="IM393" s="155"/>
      <c r="IN393" s="155"/>
      <c r="IO393" s="155"/>
      <c r="IP393" s="151"/>
      <c r="IQ393" s="151"/>
      <c r="IR393" s="155"/>
      <c r="IS393" s="155"/>
      <c r="IT393" s="155"/>
      <c r="IU393" s="155"/>
      <c r="IV393" s="155"/>
      <c r="IW393" s="155"/>
      <c r="IX393" s="155"/>
      <c r="IY393" s="155"/>
      <c r="IZ393" s="155"/>
      <c r="JA393" s="155"/>
      <c r="JB393" s="155"/>
      <c r="JC393" s="155"/>
      <c r="JD393" s="155"/>
      <c r="JE393" s="155"/>
      <c r="JF393" s="155"/>
      <c r="JG393" s="155"/>
      <c r="JH393" s="155"/>
      <c r="JI393" s="155"/>
      <c r="JJ393" s="155"/>
      <c r="JK393" s="155"/>
      <c r="JL393" s="155"/>
      <c r="JM393" s="155"/>
      <c r="JN393" s="155"/>
      <c r="JO393" s="155"/>
      <c r="JP393" s="155"/>
      <c r="JQ393" s="155"/>
      <c r="JR393" s="155"/>
      <c r="JS393" s="155"/>
      <c r="JT393" s="155"/>
      <c r="JU393" s="155"/>
      <c r="JV393" s="155"/>
      <c r="JW393" s="151"/>
      <c r="JX393" s="151"/>
      <c r="JY393" s="155"/>
      <c r="JZ393" s="155"/>
      <c r="KA393" s="155"/>
      <c r="KB393" s="155"/>
      <c r="KC393" s="155"/>
      <c r="KD393" s="155"/>
      <c r="KE393" s="155"/>
      <c r="KF393" s="155"/>
      <c r="KG393" s="155"/>
      <c r="KH393" s="155"/>
      <c r="KI393" s="155"/>
      <c r="KJ393" s="155"/>
      <c r="KK393" s="155"/>
      <c r="KL393" s="155"/>
      <c r="KM393" s="155"/>
      <c r="KN393" s="155"/>
      <c r="KO393" s="155"/>
      <c r="KP393" s="155"/>
      <c r="KQ393" s="155"/>
      <c r="KR393" s="155"/>
      <c r="KS393" s="155"/>
      <c r="KT393" s="155"/>
      <c r="KU393" s="155"/>
      <c r="KV393" s="155"/>
      <c r="KW393" s="155"/>
      <c r="KX393" s="155"/>
      <c r="KY393" s="155"/>
      <c r="KZ393" s="155"/>
      <c r="LA393" s="155"/>
      <c r="LB393" s="155"/>
      <c r="LC393" s="155"/>
      <c r="LD393" s="155"/>
      <c r="LE393" s="151"/>
      <c r="LF393" s="151"/>
      <c r="LG393" s="155"/>
      <c r="LH393" s="155"/>
      <c r="LI393" s="155"/>
      <c r="LJ393" s="155"/>
      <c r="LK393" s="155"/>
      <c r="LL393" s="155"/>
      <c r="LM393" s="155"/>
      <c r="LN393" s="155"/>
      <c r="LO393" s="155"/>
      <c r="LP393" s="155"/>
      <c r="LQ393" s="155"/>
      <c r="LR393" s="155"/>
      <c r="LS393" s="155"/>
      <c r="LT393" s="155"/>
      <c r="LU393" s="155"/>
      <c r="LV393" s="155"/>
      <c r="LW393" s="155"/>
      <c r="LX393" s="155"/>
      <c r="LY393" s="155"/>
      <c r="LZ393" s="155"/>
      <c r="MA393" s="155"/>
      <c r="MB393" s="155"/>
      <c r="MC393" s="155"/>
      <c r="MD393" s="155"/>
      <c r="ME393" s="155"/>
      <c r="MF393" s="155"/>
      <c r="MG393" s="155"/>
      <c r="MH393" s="155"/>
      <c r="MI393" s="155"/>
      <c r="MJ393" s="155"/>
      <c r="MK393" s="155"/>
      <c r="ML393" s="155"/>
    </row>
    <row r="394" spans="1:350" ht="13.9" hidden="1" customHeight="1" outlineLevel="3" x14ac:dyDescent="0.2">
      <c r="A394" s="226" t="s">
        <v>258</v>
      </c>
      <c r="B394" s="246" t="s">
        <v>1118</v>
      </c>
      <c r="C394" s="214" t="s">
        <v>59</v>
      </c>
      <c r="D394" s="216">
        <v>18</v>
      </c>
      <c r="E394" s="175"/>
      <c r="F394" s="175">
        <f>D394-E394</f>
        <v>18</v>
      </c>
      <c r="G394" s="175" t="s">
        <v>847</v>
      </c>
      <c r="H394" s="170" t="s">
        <v>827</v>
      </c>
      <c r="I394" s="170" t="s">
        <v>900</v>
      </c>
      <c r="J394" s="212">
        <f ca="1">E394+Q394+AX394+CF394+DN394+ES394+GA394+HH394+IP394+JW394+LE394</f>
        <v>18</v>
      </c>
      <c r="K394" s="212">
        <f>E394+R394+AY394+CG394+DO394+ET394+GB394+HI394+IQ394+JX394+LF394</f>
        <v>18</v>
      </c>
      <c r="L394" s="172">
        <f ca="1">K394/J394</f>
        <v>1</v>
      </c>
      <c r="M394" s="172">
        <f>K394/D394</f>
        <v>1</v>
      </c>
      <c r="N394" s="183">
        <f ca="1">SUMIF($EV$8:$FZ$9,$O$5,$EV395:$FZ395)-SUMIF($EV$8:$FZ$9,$Q$5,$EV395:$FZ395)</f>
        <v>0</v>
      </c>
      <c r="O394" s="156"/>
      <c r="P394" s="16" t="s">
        <v>25</v>
      </c>
      <c r="Q394" s="150">
        <v>0</v>
      </c>
      <c r="R394" s="150">
        <v>0</v>
      </c>
      <c r="S394" s="152" t="e">
        <v>#DIV/0!</v>
      </c>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50">
        <f t="shared" ca="1" si="912"/>
        <v>0</v>
      </c>
      <c r="AY394" s="150">
        <f>SUM(BA395:CE395)</f>
        <v>0</v>
      </c>
      <c r="AZ394" s="152" t="e">
        <f ca="1">AY394/AX394</f>
        <v>#DIV/0!</v>
      </c>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50">
        <f t="shared" ref="CF394" si="1027">SUM(CI394:DM394)</f>
        <v>0</v>
      </c>
      <c r="CG394" s="150">
        <f>SUM(CI395:DM395)</f>
        <v>0</v>
      </c>
      <c r="CH394" s="152" t="e">
        <f>CG394/CF394</f>
        <v>#DIV/0!</v>
      </c>
      <c r="CI394" s="129"/>
      <c r="CJ394" s="129"/>
      <c r="CK394" s="129"/>
      <c r="CL394" s="129"/>
      <c r="CM394" s="129"/>
      <c r="CN394" s="129"/>
      <c r="CO394" s="129"/>
      <c r="CP394" s="129"/>
      <c r="CQ394" s="129"/>
      <c r="CR394" s="129"/>
      <c r="CS394" s="129"/>
      <c r="CT394" s="129"/>
      <c r="CU394" s="129"/>
      <c r="CV394" s="129"/>
      <c r="CW394" s="129"/>
      <c r="CX394" s="129"/>
      <c r="CY394" s="129"/>
      <c r="CZ394" s="129"/>
      <c r="DA394" s="129"/>
      <c r="DB394" s="129"/>
      <c r="DC394" s="129"/>
      <c r="DD394" s="129"/>
      <c r="DE394" s="129"/>
      <c r="DF394" s="129"/>
      <c r="DG394" s="129"/>
      <c r="DH394" s="129"/>
      <c r="DI394" s="129"/>
      <c r="DJ394" s="129"/>
      <c r="DK394" s="129"/>
      <c r="DL394" s="129"/>
      <c r="DM394" s="129"/>
      <c r="DN394" s="150">
        <f t="shared" ref="DN394" si="1028">SUM(DQ394:ER394)</f>
        <v>18</v>
      </c>
      <c r="DO394" s="150">
        <f>SUM(DQ395:ER395)</f>
        <v>0</v>
      </c>
      <c r="DP394" s="152">
        <f t="shared" si="921"/>
        <v>0</v>
      </c>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v>8</v>
      </c>
      <c r="EO394" s="16">
        <v>8</v>
      </c>
      <c r="EP394" s="16">
        <v>2</v>
      </c>
      <c r="EQ394" s="16"/>
      <c r="ER394" s="16"/>
      <c r="ES394" s="150">
        <f t="shared" ca="1" si="915"/>
        <v>0</v>
      </c>
      <c r="ET394" s="150">
        <f t="shared" si="957"/>
        <v>18</v>
      </c>
      <c r="EU394" s="152" t="e">
        <f t="shared" ca="1" si="958"/>
        <v>#DIV/0!</v>
      </c>
      <c r="EV394" s="16"/>
      <c r="EW394" s="67"/>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50">
        <f t="shared" ref="GA394" ca="1" si="1029">SUMIF($GD$8:$HG$9,$O$5,GD394:HG394)</f>
        <v>0</v>
      </c>
      <c r="GB394" s="150">
        <f t="shared" ref="GB394" si="1030">SUM(GD395:HG395)</f>
        <v>0</v>
      </c>
      <c r="GC394" s="152" t="e">
        <f t="shared" ref="GC394" ca="1" si="1031">GB394/GA394</f>
        <v>#DIV/0!</v>
      </c>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50"/>
      <c r="HI394" s="150">
        <v>0</v>
      </c>
      <c r="HJ394" s="152" t="e">
        <v>#DIV/0!</v>
      </c>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50"/>
      <c r="IQ394" s="150">
        <v>0</v>
      </c>
      <c r="IR394" s="152" t="e">
        <v>#DIV/0!</v>
      </c>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c r="JO394" s="16"/>
      <c r="JP394" s="16"/>
      <c r="JQ394" s="16"/>
      <c r="JR394" s="16"/>
      <c r="JS394" s="16"/>
      <c r="JT394" s="16"/>
      <c r="JU394" s="23"/>
      <c r="JV394" s="16"/>
      <c r="JW394" s="150"/>
      <c r="JX394" s="150">
        <v>0</v>
      </c>
      <c r="JY394" s="152" t="e">
        <v>#DIV/0!</v>
      </c>
      <c r="JZ394" s="16"/>
      <c r="KA394" s="16"/>
      <c r="KB394" s="16"/>
      <c r="KC394" s="16"/>
      <c r="KD394" s="16"/>
      <c r="KE394" s="16"/>
      <c r="KF394" s="16"/>
      <c r="KG394" s="16"/>
      <c r="KH394" s="16"/>
      <c r="KI394" s="16"/>
      <c r="KJ394" s="16"/>
      <c r="KK394" s="16"/>
      <c r="KL394" s="16"/>
      <c r="KM394" s="16"/>
      <c r="KN394" s="16"/>
      <c r="KO394" s="16"/>
      <c r="KP394" s="16"/>
      <c r="KQ394" s="16"/>
      <c r="KR394" s="16"/>
      <c r="KS394" s="16"/>
      <c r="KT394" s="16"/>
      <c r="KU394" s="16"/>
      <c r="KV394" s="16"/>
      <c r="KW394" s="16"/>
      <c r="KX394" s="16"/>
      <c r="KY394" s="16"/>
      <c r="KZ394" s="16"/>
      <c r="LA394" s="16"/>
      <c r="LB394" s="16"/>
      <c r="LC394" s="16"/>
      <c r="LD394" s="16"/>
      <c r="LE394" s="150"/>
      <c r="LF394" s="150">
        <v>0</v>
      </c>
      <c r="LG394" s="152" t="e">
        <v>#DIV/0!</v>
      </c>
      <c r="LH394" s="16"/>
      <c r="LI394" s="16"/>
      <c r="LJ394" s="16"/>
      <c r="LK394" s="16"/>
      <c r="LL394" s="16"/>
      <c r="LM394" s="16"/>
      <c r="LN394" s="16"/>
      <c r="LO394" s="16"/>
      <c r="LP394" s="16"/>
      <c r="LQ394" s="16"/>
      <c r="LR394" s="16"/>
      <c r="LS394" s="16"/>
      <c r="LT394" s="16"/>
      <c r="LU394" s="16"/>
      <c r="LV394" s="16"/>
      <c r="LW394" s="16"/>
      <c r="LX394" s="16"/>
      <c r="LY394" s="16"/>
      <c r="LZ394" s="16"/>
      <c r="MA394" s="16"/>
      <c r="MB394" s="16"/>
      <c r="MC394" s="16"/>
      <c r="MD394" s="16"/>
      <c r="ME394" s="16"/>
      <c r="MF394" s="16"/>
      <c r="MG394" s="16"/>
      <c r="MH394" s="16"/>
      <c r="MI394" s="16"/>
      <c r="MJ394" s="16"/>
      <c r="MK394" s="16"/>
      <c r="ML394" s="16"/>
    </row>
    <row r="395" spans="1:350" ht="13.9" hidden="1" customHeight="1" outlineLevel="3" x14ac:dyDescent="0.2">
      <c r="A395" s="227"/>
      <c r="B395" s="247"/>
      <c r="C395" s="215"/>
      <c r="D395" s="217"/>
      <c r="E395" s="176"/>
      <c r="F395" s="176"/>
      <c r="G395" s="176"/>
      <c r="H395" s="171"/>
      <c r="I395" s="171"/>
      <c r="J395" s="213"/>
      <c r="K395" s="213"/>
      <c r="L395" s="173"/>
      <c r="M395" s="173"/>
      <c r="N395" s="184"/>
      <c r="O395" s="157"/>
      <c r="P395" s="17" t="s">
        <v>26</v>
      </c>
      <c r="Q395" s="151"/>
      <c r="R395" s="151"/>
      <c r="S395" s="153"/>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151"/>
      <c r="AY395" s="151"/>
      <c r="AZ395" s="153"/>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c r="CF395" s="151"/>
      <c r="CG395" s="151"/>
      <c r="CH395" s="153"/>
      <c r="CI395" s="141"/>
      <c r="CJ395" s="141"/>
      <c r="CK395" s="141"/>
      <c r="CL395" s="141"/>
      <c r="CM395" s="141"/>
      <c r="CN395" s="141"/>
      <c r="CO395" s="141"/>
      <c r="CP395" s="141"/>
      <c r="CQ395" s="141"/>
      <c r="CR395" s="141"/>
      <c r="CS395" s="141"/>
      <c r="CT395" s="141"/>
      <c r="CU395" s="141"/>
      <c r="CV395" s="141"/>
      <c r="CW395" s="141"/>
      <c r="CX395" s="141"/>
      <c r="CY395" s="141"/>
      <c r="CZ395" s="141"/>
      <c r="DA395" s="141"/>
      <c r="DB395" s="141"/>
      <c r="DC395" s="141"/>
      <c r="DD395" s="141"/>
      <c r="DE395" s="141"/>
      <c r="DF395" s="141"/>
      <c r="DG395" s="141"/>
      <c r="DH395" s="141"/>
      <c r="DI395" s="141"/>
      <c r="DJ395" s="141"/>
      <c r="DK395" s="141"/>
      <c r="DL395" s="141"/>
      <c r="DM395" s="141"/>
      <c r="DN395" s="151"/>
      <c r="DO395" s="151"/>
      <c r="DP395" s="153"/>
      <c r="DQ395" s="24"/>
      <c r="DR395" s="24"/>
      <c r="DS395" s="24"/>
      <c r="DT395" s="24"/>
      <c r="DU395" s="24"/>
      <c r="DV395" s="24"/>
      <c r="DW395" s="24"/>
      <c r="DX395" s="24"/>
      <c r="DY395" s="24"/>
      <c r="DZ395" s="24"/>
      <c r="EA395" s="24"/>
      <c r="EB395" s="24"/>
      <c r="EC395" s="24"/>
      <c r="ED395" s="24"/>
      <c r="EE395" s="24"/>
      <c r="EF395" s="24"/>
      <c r="EG395" s="24"/>
      <c r="EH395" s="24"/>
      <c r="EI395" s="24"/>
      <c r="EJ395" s="24"/>
      <c r="EK395" s="24"/>
      <c r="EL395" s="24"/>
      <c r="EM395" s="24"/>
      <c r="EN395" s="24"/>
      <c r="EO395" s="24"/>
      <c r="EP395" s="24"/>
      <c r="EQ395" s="24"/>
      <c r="ER395" s="24"/>
      <c r="ES395" s="151"/>
      <c r="ET395" s="151"/>
      <c r="EU395" s="153"/>
      <c r="EV395" s="24"/>
      <c r="EW395" s="125"/>
      <c r="EX395" s="24"/>
      <c r="EY395" s="24"/>
      <c r="EZ395" s="24"/>
      <c r="FA395" s="24"/>
      <c r="FB395" s="24"/>
      <c r="FC395" s="24"/>
      <c r="FD395" s="24"/>
      <c r="FE395" s="24"/>
      <c r="FF395" s="24"/>
      <c r="FG395" s="24"/>
      <c r="FH395" s="24"/>
      <c r="FI395" s="24"/>
      <c r="FJ395" s="24"/>
      <c r="FK395" s="24"/>
      <c r="FL395" s="24"/>
      <c r="FM395" s="24"/>
      <c r="FN395" s="24"/>
      <c r="FO395" s="24"/>
      <c r="FP395" s="24"/>
      <c r="FQ395" s="24"/>
      <c r="FR395" s="24"/>
      <c r="FS395" s="24"/>
      <c r="FT395" s="24"/>
      <c r="FU395" s="24"/>
      <c r="FV395" s="24">
        <v>18</v>
      </c>
      <c r="FW395" s="24"/>
      <c r="FX395" s="24"/>
      <c r="FY395" s="24"/>
      <c r="FZ395" s="24"/>
      <c r="GA395" s="151"/>
      <c r="GB395" s="151"/>
      <c r="GC395" s="153"/>
      <c r="GD395" s="24"/>
      <c r="GE395" s="24"/>
      <c r="GF395" s="24"/>
      <c r="GG395" s="24"/>
      <c r="GH395" s="24"/>
      <c r="GI395" s="24"/>
      <c r="GJ395" s="24"/>
      <c r="GK395" s="24"/>
      <c r="GL395" s="24"/>
      <c r="GM395" s="24"/>
      <c r="GN395" s="24"/>
      <c r="GO395" s="24"/>
      <c r="GP395" s="24"/>
      <c r="GQ395" s="24"/>
      <c r="GR395" s="24"/>
      <c r="GS395" s="24"/>
      <c r="GT395" s="24"/>
      <c r="GU395" s="24"/>
      <c r="GV395" s="24"/>
      <c r="GW395" s="24"/>
      <c r="GX395" s="24"/>
      <c r="GY395" s="24"/>
      <c r="GZ395" s="24"/>
      <c r="HA395" s="24"/>
      <c r="HB395" s="24"/>
      <c r="HC395" s="24"/>
      <c r="HD395" s="24"/>
      <c r="HE395" s="24"/>
      <c r="HF395" s="24"/>
      <c r="HG395" s="24"/>
      <c r="HH395" s="151"/>
      <c r="HI395" s="151"/>
      <c r="HJ395" s="153"/>
      <c r="HK395" s="24"/>
      <c r="HL395" s="24"/>
      <c r="HM395" s="24"/>
      <c r="HN395" s="24"/>
      <c r="HO395" s="24"/>
      <c r="HP395" s="24"/>
      <c r="HQ395" s="24"/>
      <c r="HR395" s="24"/>
      <c r="HS395" s="24"/>
      <c r="HT395" s="24"/>
      <c r="HU395" s="24"/>
      <c r="HV395" s="24"/>
      <c r="HW395" s="24"/>
      <c r="HX395" s="24"/>
      <c r="HY395" s="24"/>
      <c r="HZ395" s="24"/>
      <c r="IA395" s="24"/>
      <c r="IB395" s="24"/>
      <c r="IC395" s="24"/>
      <c r="ID395" s="24"/>
      <c r="IE395" s="24"/>
      <c r="IF395" s="24"/>
      <c r="IG395" s="24"/>
      <c r="IH395" s="24"/>
      <c r="II395" s="24"/>
      <c r="IJ395" s="24"/>
      <c r="IK395" s="24"/>
      <c r="IL395" s="24"/>
      <c r="IM395" s="24"/>
      <c r="IN395" s="24"/>
      <c r="IO395" s="24"/>
      <c r="IP395" s="151"/>
      <c r="IQ395" s="151"/>
      <c r="IR395" s="153"/>
      <c r="IS395" s="24"/>
      <c r="IT395" s="24"/>
      <c r="IU395" s="24"/>
      <c r="IV395" s="24"/>
      <c r="IW395" s="24"/>
      <c r="IX395" s="24"/>
      <c r="IY395" s="24"/>
      <c r="IZ395" s="24"/>
      <c r="JA395" s="24"/>
      <c r="JB395" s="24"/>
      <c r="JC395" s="24"/>
      <c r="JD395" s="24"/>
      <c r="JE395" s="24"/>
      <c r="JF395" s="24"/>
      <c r="JG395" s="24"/>
      <c r="JH395" s="24"/>
      <c r="JI395" s="24"/>
      <c r="JJ395" s="24"/>
      <c r="JK395" s="24"/>
      <c r="JL395" s="24"/>
      <c r="JM395" s="24"/>
      <c r="JN395" s="24"/>
      <c r="JO395" s="24"/>
      <c r="JP395" s="24"/>
      <c r="JQ395" s="24"/>
      <c r="JR395" s="24"/>
      <c r="JS395" s="24"/>
      <c r="JT395" s="24"/>
      <c r="JU395" s="25"/>
      <c r="JV395" s="24"/>
      <c r="JW395" s="151"/>
      <c r="JX395" s="151"/>
      <c r="JY395" s="153"/>
      <c r="JZ395" s="24"/>
      <c r="KA395" s="24"/>
      <c r="KB395" s="24"/>
      <c r="KC395" s="24"/>
      <c r="KD395" s="24"/>
      <c r="KE395" s="24"/>
      <c r="KF395" s="24"/>
      <c r="KG395" s="24"/>
      <c r="KH395" s="24"/>
      <c r="KI395" s="24"/>
      <c r="KJ395" s="24"/>
      <c r="KK395" s="24"/>
      <c r="KL395" s="24"/>
      <c r="KM395" s="24"/>
      <c r="KN395" s="24"/>
      <c r="KO395" s="24"/>
      <c r="KP395" s="24"/>
      <c r="KQ395" s="24"/>
      <c r="KR395" s="24"/>
      <c r="KS395" s="24"/>
      <c r="KT395" s="24"/>
      <c r="KU395" s="24"/>
      <c r="KV395" s="24"/>
      <c r="KW395" s="24"/>
      <c r="KX395" s="24"/>
      <c r="KY395" s="24"/>
      <c r="KZ395" s="24"/>
      <c r="LA395" s="24"/>
      <c r="LB395" s="24"/>
      <c r="LC395" s="24"/>
      <c r="LD395" s="24"/>
      <c r="LE395" s="151"/>
      <c r="LF395" s="151"/>
      <c r="LG395" s="153"/>
      <c r="LH395" s="24"/>
      <c r="LI395" s="24"/>
      <c r="LJ395" s="24"/>
      <c r="LK395" s="24"/>
      <c r="LL395" s="24"/>
      <c r="LM395" s="24"/>
      <c r="LN395" s="24"/>
      <c r="LO395" s="24"/>
      <c r="LP395" s="24"/>
      <c r="LQ395" s="24"/>
      <c r="LR395" s="24"/>
      <c r="LS395" s="24"/>
      <c r="LT395" s="24"/>
      <c r="LU395" s="24"/>
      <c r="LV395" s="24"/>
      <c r="LW395" s="24"/>
      <c r="LX395" s="24"/>
      <c r="LY395" s="24"/>
      <c r="LZ395" s="24"/>
      <c r="MA395" s="24"/>
      <c r="MB395" s="24"/>
      <c r="MC395" s="24"/>
      <c r="MD395" s="24"/>
      <c r="ME395" s="24"/>
      <c r="MF395" s="24"/>
      <c r="MG395" s="24"/>
      <c r="MH395" s="24"/>
      <c r="MI395" s="24"/>
      <c r="MJ395" s="24"/>
      <c r="MK395" s="24"/>
      <c r="ML395" s="24"/>
    </row>
    <row r="396" spans="1:350" ht="13.9" hidden="1" customHeight="1" outlineLevel="3" x14ac:dyDescent="0.2">
      <c r="A396" s="226" t="s">
        <v>259</v>
      </c>
      <c r="B396" s="246" t="s">
        <v>1119</v>
      </c>
      <c r="C396" s="214" t="s">
        <v>99</v>
      </c>
      <c r="D396" s="216">
        <v>18</v>
      </c>
      <c r="E396" s="175"/>
      <c r="F396" s="175">
        <f>D396-E396</f>
        <v>18</v>
      </c>
      <c r="G396" s="175" t="s">
        <v>847</v>
      </c>
      <c r="H396" s="170" t="s">
        <v>1016</v>
      </c>
      <c r="I396" s="170" t="s">
        <v>878</v>
      </c>
      <c r="J396" s="212">
        <f ca="1">E396+Q396+AX396+CF396+DN396+ES396+GA396+HH396+IP396+JW396+LE396</f>
        <v>18</v>
      </c>
      <c r="K396" s="212">
        <f>E396+R396+AY396+CG396+DO396+ET396+GB396+HI396+IQ396+JX396+LF396</f>
        <v>18</v>
      </c>
      <c r="L396" s="172">
        <f ca="1">K396/J396</f>
        <v>1</v>
      </c>
      <c r="M396" s="172">
        <f>K396/D396</f>
        <v>1</v>
      </c>
      <c r="N396" s="183">
        <f ca="1">SUMIF($EV$8:$FZ$9,$O$5,$EV397:$FZ397)-SUMIF($EV$8:$FZ$9,$Q$5,$EV397:$FZ397)</f>
        <v>0</v>
      </c>
      <c r="O396" s="156"/>
      <c r="P396" s="16" t="s">
        <v>25</v>
      </c>
      <c r="Q396" s="150">
        <v>0</v>
      </c>
      <c r="R396" s="150">
        <v>0</v>
      </c>
      <c r="S396" s="152" t="e">
        <v>#DIV/0!</v>
      </c>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50">
        <f t="shared" ca="1" si="912"/>
        <v>0</v>
      </c>
      <c r="AY396" s="150">
        <f>SUM(BA397:CE397)</f>
        <v>0</v>
      </c>
      <c r="AZ396" s="152" t="e">
        <f ca="1">AY396/AX396</f>
        <v>#DIV/0!</v>
      </c>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50">
        <f t="shared" ref="CF396" si="1032">SUM(CI396:DM396)</f>
        <v>0</v>
      </c>
      <c r="CG396" s="150">
        <f>SUM(CI397:DM397)</f>
        <v>0</v>
      </c>
      <c r="CH396" s="152" t="e">
        <f>CG396/CF396</f>
        <v>#DIV/0!</v>
      </c>
      <c r="CI396" s="129"/>
      <c r="CJ396" s="129"/>
      <c r="CK396" s="129"/>
      <c r="CL396" s="129"/>
      <c r="CM396" s="129"/>
      <c r="CN396" s="129"/>
      <c r="CO396" s="129"/>
      <c r="CP396" s="129"/>
      <c r="CQ396" s="129"/>
      <c r="CR396" s="129"/>
      <c r="CS396" s="129"/>
      <c r="CT396" s="129"/>
      <c r="CU396" s="129"/>
      <c r="CV396" s="129"/>
      <c r="CW396" s="129"/>
      <c r="CX396" s="129"/>
      <c r="CY396" s="129"/>
      <c r="CZ396" s="129"/>
      <c r="DA396" s="129"/>
      <c r="DB396" s="129"/>
      <c r="DC396" s="129"/>
      <c r="DD396" s="129"/>
      <c r="DE396" s="129"/>
      <c r="DF396" s="129"/>
      <c r="DG396" s="129"/>
      <c r="DH396" s="129"/>
      <c r="DI396" s="129"/>
      <c r="DJ396" s="129"/>
      <c r="DK396" s="129"/>
      <c r="DL396" s="129"/>
      <c r="DM396" s="129"/>
      <c r="DN396" s="150">
        <f t="shared" ref="DN396" si="1033">SUM(DQ396:ER396)</f>
        <v>0</v>
      </c>
      <c r="DO396" s="150">
        <f>SUM(DQ397:ER397)</f>
        <v>0</v>
      </c>
      <c r="DP396" s="152" t="e">
        <f t="shared" si="921"/>
        <v>#DIV/0!</v>
      </c>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50">
        <f t="shared" ca="1" si="915"/>
        <v>18</v>
      </c>
      <c r="ET396" s="150">
        <f t="shared" si="957"/>
        <v>18</v>
      </c>
      <c r="EU396" s="152">
        <f t="shared" ca="1" si="958"/>
        <v>1</v>
      </c>
      <c r="EV396" s="16"/>
      <c r="EW396" s="67"/>
      <c r="EX396" s="16"/>
      <c r="EY396" s="16"/>
      <c r="EZ396" s="16"/>
      <c r="FA396" s="16"/>
      <c r="FB396" s="16"/>
      <c r="FC396" s="16"/>
      <c r="FD396" s="16"/>
      <c r="FE396" s="16"/>
      <c r="FF396" s="16"/>
      <c r="FG396" s="16"/>
      <c r="FH396" s="16"/>
      <c r="FI396" s="16">
        <v>8</v>
      </c>
      <c r="FJ396" s="16">
        <v>8</v>
      </c>
      <c r="FK396" s="16">
        <v>2</v>
      </c>
      <c r="FL396" s="16"/>
      <c r="FM396" s="16"/>
      <c r="FN396" s="16"/>
      <c r="FO396" s="16"/>
      <c r="FP396" s="16"/>
      <c r="FQ396" s="16"/>
      <c r="FR396" s="16"/>
      <c r="FS396" s="16"/>
      <c r="FT396" s="16"/>
      <c r="FU396" s="16"/>
      <c r="FV396" s="16"/>
      <c r="FW396" s="16"/>
      <c r="FX396" s="16"/>
      <c r="FY396" s="16"/>
      <c r="FZ396" s="16"/>
      <c r="GA396" s="150">
        <f t="shared" ref="GA396" ca="1" si="1034">SUMIF($GD$8:$HG$9,$O$5,GD396:HG396)</f>
        <v>0</v>
      </c>
      <c r="GB396" s="150">
        <f t="shared" ref="GB396" si="1035">SUM(GD397:HG397)</f>
        <v>0</v>
      </c>
      <c r="GC396" s="152" t="e">
        <f t="shared" ref="GC396" ca="1" si="1036">GB396/GA396</f>
        <v>#DIV/0!</v>
      </c>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50"/>
      <c r="HI396" s="150">
        <v>0</v>
      </c>
      <c r="HJ396" s="152" t="e">
        <v>#DIV/0!</v>
      </c>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50"/>
      <c r="IQ396" s="150">
        <v>0</v>
      </c>
      <c r="IR396" s="152" t="e">
        <v>#DIV/0!</v>
      </c>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23"/>
      <c r="JV396" s="16"/>
      <c r="JW396" s="150"/>
      <c r="JX396" s="150">
        <v>0</v>
      </c>
      <c r="JY396" s="152" t="e">
        <v>#DIV/0!</v>
      </c>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50"/>
      <c r="LF396" s="150">
        <v>0</v>
      </c>
      <c r="LG396" s="152" t="e">
        <v>#DIV/0!</v>
      </c>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row>
    <row r="397" spans="1:350" ht="13.9" hidden="1" customHeight="1" outlineLevel="3" x14ac:dyDescent="0.2">
      <c r="A397" s="227"/>
      <c r="B397" s="247"/>
      <c r="C397" s="215"/>
      <c r="D397" s="217"/>
      <c r="E397" s="176"/>
      <c r="F397" s="176"/>
      <c r="G397" s="176"/>
      <c r="H397" s="171"/>
      <c r="I397" s="171"/>
      <c r="J397" s="213"/>
      <c r="K397" s="213"/>
      <c r="L397" s="173"/>
      <c r="M397" s="173"/>
      <c r="N397" s="184"/>
      <c r="O397" s="157"/>
      <c r="P397" s="17" t="s">
        <v>26</v>
      </c>
      <c r="Q397" s="151"/>
      <c r="R397" s="151"/>
      <c r="S397" s="153"/>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151"/>
      <c r="AY397" s="151"/>
      <c r="AZ397" s="153"/>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c r="CF397" s="151"/>
      <c r="CG397" s="151"/>
      <c r="CH397" s="153"/>
      <c r="CI397" s="141"/>
      <c r="CJ397" s="141"/>
      <c r="CK397" s="141"/>
      <c r="CL397" s="141"/>
      <c r="CM397" s="141"/>
      <c r="CN397" s="141"/>
      <c r="CO397" s="141"/>
      <c r="CP397" s="141"/>
      <c r="CQ397" s="141"/>
      <c r="CR397" s="141"/>
      <c r="CS397" s="141"/>
      <c r="CT397" s="141"/>
      <c r="CU397" s="141"/>
      <c r="CV397" s="141"/>
      <c r="CW397" s="141"/>
      <c r="CX397" s="141"/>
      <c r="CY397" s="141"/>
      <c r="CZ397" s="141"/>
      <c r="DA397" s="141"/>
      <c r="DB397" s="141"/>
      <c r="DC397" s="141"/>
      <c r="DD397" s="141"/>
      <c r="DE397" s="141"/>
      <c r="DF397" s="141"/>
      <c r="DG397" s="141"/>
      <c r="DH397" s="141"/>
      <c r="DI397" s="141"/>
      <c r="DJ397" s="141"/>
      <c r="DK397" s="141"/>
      <c r="DL397" s="141"/>
      <c r="DM397" s="141"/>
      <c r="DN397" s="151"/>
      <c r="DO397" s="151"/>
      <c r="DP397" s="153"/>
      <c r="DQ397" s="24"/>
      <c r="DR397" s="24"/>
      <c r="DS397" s="24"/>
      <c r="DT397" s="24"/>
      <c r="DU397" s="24"/>
      <c r="DV397" s="24"/>
      <c r="DW397" s="24"/>
      <c r="DX397" s="24"/>
      <c r="DY397" s="24"/>
      <c r="DZ397" s="24"/>
      <c r="EA397" s="24"/>
      <c r="EB397" s="24"/>
      <c r="EC397" s="24"/>
      <c r="ED397" s="24"/>
      <c r="EE397" s="24"/>
      <c r="EF397" s="24"/>
      <c r="EG397" s="24"/>
      <c r="EH397" s="24"/>
      <c r="EI397" s="24"/>
      <c r="EJ397" s="24"/>
      <c r="EK397" s="24"/>
      <c r="EL397" s="24"/>
      <c r="EM397" s="24"/>
      <c r="EN397" s="24"/>
      <c r="EO397" s="24"/>
      <c r="EP397" s="24"/>
      <c r="EQ397" s="24"/>
      <c r="ER397" s="24"/>
      <c r="ES397" s="151"/>
      <c r="ET397" s="151"/>
      <c r="EU397" s="153"/>
      <c r="EV397" s="24"/>
      <c r="EW397" s="125"/>
      <c r="EX397" s="24"/>
      <c r="EY397" s="24"/>
      <c r="EZ397" s="24"/>
      <c r="FA397" s="24"/>
      <c r="FB397" s="24"/>
      <c r="FC397" s="24"/>
      <c r="FD397" s="24"/>
      <c r="FE397" s="24"/>
      <c r="FF397" s="24"/>
      <c r="FG397" s="24"/>
      <c r="FH397" s="24"/>
      <c r="FI397" s="24"/>
      <c r="FJ397" s="24"/>
      <c r="FK397" s="24"/>
      <c r="FL397" s="24"/>
      <c r="FM397" s="24"/>
      <c r="FN397" s="24"/>
      <c r="FO397" s="24"/>
      <c r="FP397" s="24"/>
      <c r="FQ397" s="24"/>
      <c r="FR397" s="24"/>
      <c r="FS397" s="24"/>
      <c r="FT397" s="24"/>
      <c r="FU397" s="24"/>
      <c r="FV397" s="24"/>
      <c r="FW397" s="24">
        <v>18</v>
      </c>
      <c r="FX397" s="24"/>
      <c r="FY397" s="24"/>
      <c r="FZ397" s="24"/>
      <c r="GA397" s="151"/>
      <c r="GB397" s="151"/>
      <c r="GC397" s="153"/>
      <c r="GD397" s="24"/>
      <c r="GE397" s="24"/>
      <c r="GF397" s="24"/>
      <c r="GG397" s="24"/>
      <c r="GH397" s="24"/>
      <c r="GI397" s="24"/>
      <c r="GJ397" s="24"/>
      <c r="GK397" s="24"/>
      <c r="GL397" s="24"/>
      <c r="GM397" s="24"/>
      <c r="GN397" s="24"/>
      <c r="GO397" s="24"/>
      <c r="GP397" s="24"/>
      <c r="GQ397" s="24"/>
      <c r="GR397" s="24"/>
      <c r="GS397" s="24"/>
      <c r="GT397" s="24"/>
      <c r="GU397" s="24"/>
      <c r="GV397" s="24"/>
      <c r="GW397" s="24"/>
      <c r="GX397" s="24"/>
      <c r="GY397" s="24"/>
      <c r="GZ397" s="24"/>
      <c r="HA397" s="24"/>
      <c r="HB397" s="24"/>
      <c r="HC397" s="24"/>
      <c r="HD397" s="24"/>
      <c r="HE397" s="24"/>
      <c r="HF397" s="24"/>
      <c r="HG397" s="24"/>
      <c r="HH397" s="151"/>
      <c r="HI397" s="151"/>
      <c r="HJ397" s="153"/>
      <c r="HK397" s="24"/>
      <c r="HL397" s="24"/>
      <c r="HM397" s="24"/>
      <c r="HN397" s="24"/>
      <c r="HO397" s="24"/>
      <c r="HP397" s="24"/>
      <c r="HQ397" s="24"/>
      <c r="HR397" s="24"/>
      <c r="HS397" s="24"/>
      <c r="HT397" s="24"/>
      <c r="HU397" s="24"/>
      <c r="HV397" s="24"/>
      <c r="HW397" s="24"/>
      <c r="HX397" s="24"/>
      <c r="HY397" s="24"/>
      <c r="HZ397" s="24"/>
      <c r="IA397" s="24"/>
      <c r="IB397" s="24"/>
      <c r="IC397" s="24"/>
      <c r="ID397" s="24"/>
      <c r="IE397" s="24"/>
      <c r="IF397" s="24"/>
      <c r="IG397" s="24"/>
      <c r="IH397" s="24"/>
      <c r="II397" s="24"/>
      <c r="IJ397" s="24"/>
      <c r="IK397" s="24"/>
      <c r="IL397" s="24"/>
      <c r="IM397" s="24"/>
      <c r="IN397" s="24"/>
      <c r="IO397" s="24"/>
      <c r="IP397" s="151"/>
      <c r="IQ397" s="151"/>
      <c r="IR397" s="153"/>
      <c r="IS397" s="24"/>
      <c r="IT397" s="24"/>
      <c r="IU397" s="24"/>
      <c r="IV397" s="24"/>
      <c r="IW397" s="24"/>
      <c r="IX397" s="24"/>
      <c r="IY397" s="24"/>
      <c r="IZ397" s="24"/>
      <c r="JA397" s="24"/>
      <c r="JB397" s="24"/>
      <c r="JC397" s="24"/>
      <c r="JD397" s="24"/>
      <c r="JE397" s="24"/>
      <c r="JF397" s="24"/>
      <c r="JG397" s="24"/>
      <c r="JH397" s="24"/>
      <c r="JI397" s="24"/>
      <c r="JJ397" s="24"/>
      <c r="JK397" s="24"/>
      <c r="JL397" s="24"/>
      <c r="JM397" s="24"/>
      <c r="JN397" s="24"/>
      <c r="JO397" s="24"/>
      <c r="JP397" s="24"/>
      <c r="JQ397" s="24"/>
      <c r="JR397" s="24"/>
      <c r="JS397" s="24"/>
      <c r="JT397" s="24"/>
      <c r="JU397" s="25"/>
      <c r="JV397" s="24"/>
      <c r="JW397" s="151"/>
      <c r="JX397" s="151"/>
      <c r="JY397" s="153"/>
      <c r="JZ397" s="24"/>
      <c r="KA397" s="24"/>
      <c r="KB397" s="24"/>
      <c r="KC397" s="24"/>
      <c r="KD397" s="24"/>
      <c r="KE397" s="24"/>
      <c r="KF397" s="24"/>
      <c r="KG397" s="24"/>
      <c r="KH397" s="24"/>
      <c r="KI397" s="24"/>
      <c r="KJ397" s="24"/>
      <c r="KK397" s="24"/>
      <c r="KL397" s="24"/>
      <c r="KM397" s="24"/>
      <c r="KN397" s="24"/>
      <c r="KO397" s="24"/>
      <c r="KP397" s="24"/>
      <c r="KQ397" s="24"/>
      <c r="KR397" s="24"/>
      <c r="KS397" s="24"/>
      <c r="KT397" s="24"/>
      <c r="KU397" s="24"/>
      <c r="KV397" s="24"/>
      <c r="KW397" s="24"/>
      <c r="KX397" s="24"/>
      <c r="KY397" s="24"/>
      <c r="KZ397" s="24"/>
      <c r="LA397" s="24"/>
      <c r="LB397" s="24"/>
      <c r="LC397" s="24"/>
      <c r="LD397" s="24"/>
      <c r="LE397" s="151"/>
      <c r="LF397" s="151"/>
      <c r="LG397" s="153"/>
      <c r="LH397" s="24"/>
      <c r="LI397" s="24"/>
      <c r="LJ397" s="24"/>
      <c r="LK397" s="24"/>
      <c r="LL397" s="24"/>
      <c r="LM397" s="24"/>
      <c r="LN397" s="24"/>
      <c r="LO397" s="24"/>
      <c r="LP397" s="24"/>
      <c r="LQ397" s="24"/>
      <c r="LR397" s="24"/>
      <c r="LS397" s="24"/>
      <c r="LT397" s="24"/>
      <c r="LU397" s="24"/>
      <c r="LV397" s="24"/>
      <c r="LW397" s="24"/>
      <c r="LX397" s="24"/>
      <c r="LY397" s="24"/>
      <c r="LZ397" s="24"/>
      <c r="MA397" s="24"/>
      <c r="MB397" s="24"/>
      <c r="MC397" s="24"/>
      <c r="MD397" s="24"/>
      <c r="ME397" s="24"/>
      <c r="MF397" s="24"/>
      <c r="MG397" s="24"/>
      <c r="MH397" s="24"/>
      <c r="MI397" s="24"/>
      <c r="MJ397" s="24"/>
      <c r="MK397" s="24"/>
      <c r="ML397" s="24"/>
    </row>
    <row r="398" spans="1:350" ht="13.9" hidden="1" customHeight="1" outlineLevel="3" x14ac:dyDescent="0.2">
      <c r="A398" s="226" t="s">
        <v>260</v>
      </c>
      <c r="B398" s="246" t="s">
        <v>1120</v>
      </c>
      <c r="C398" s="214" t="s">
        <v>38</v>
      </c>
      <c r="D398" s="216">
        <v>13.2</v>
      </c>
      <c r="E398" s="175"/>
      <c r="F398" s="175">
        <f>D398-E398</f>
        <v>13.2</v>
      </c>
      <c r="G398" s="175" t="s">
        <v>888</v>
      </c>
      <c r="H398" s="170" t="s">
        <v>904</v>
      </c>
      <c r="I398" s="170" t="s">
        <v>867</v>
      </c>
      <c r="J398" s="212">
        <f ca="1">E398+Q398+AX398+CF398+DN398+ES398+GA398+HH398+IP398+JW398+LE398</f>
        <v>13.2</v>
      </c>
      <c r="K398" s="212">
        <f>E398+R398+AY398+CG398+DO398+ET398+GB398+HI398+IQ398+JX398+LF398</f>
        <v>12.899999999999999</v>
      </c>
      <c r="L398" s="172">
        <f ca="1">K398/J398</f>
        <v>0.97727272727272718</v>
      </c>
      <c r="M398" s="172">
        <f>K398/D398</f>
        <v>0.97727272727272718</v>
      </c>
      <c r="N398" s="183">
        <f ca="1">SUMIF($EV$8:$FZ$9,$O$5,$EV399:$FZ399)-SUMIF($EV$8:$FZ$9,$Q$5,$EV399:$FZ399)</f>
        <v>0</v>
      </c>
      <c r="O398" s="156"/>
      <c r="P398" s="16" t="s">
        <v>25</v>
      </c>
      <c r="Q398" s="150">
        <v>0</v>
      </c>
      <c r="R398" s="150">
        <v>0</v>
      </c>
      <c r="S398" s="152" t="e">
        <v>#DIV/0!</v>
      </c>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50">
        <f t="shared" ca="1" si="912"/>
        <v>0</v>
      </c>
      <c r="AY398" s="150">
        <f>SUM(BA399:CE399)</f>
        <v>0</v>
      </c>
      <c r="AZ398" s="152" t="e">
        <f ca="1">AY398/AX398</f>
        <v>#DIV/0!</v>
      </c>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50">
        <f t="shared" ref="CF398" si="1037">SUM(CI398:DM398)</f>
        <v>0</v>
      </c>
      <c r="CG398" s="150">
        <f>SUM(CI399:DM399)</f>
        <v>0</v>
      </c>
      <c r="CH398" s="152" t="e">
        <f>CG398/CF398</f>
        <v>#DIV/0!</v>
      </c>
      <c r="CI398" s="129"/>
      <c r="CJ398" s="129"/>
      <c r="CK398" s="129"/>
      <c r="CL398" s="129"/>
      <c r="CM398" s="129"/>
      <c r="CN398" s="129"/>
      <c r="CO398" s="129"/>
      <c r="CP398" s="129"/>
      <c r="CQ398" s="129"/>
      <c r="CR398" s="129"/>
      <c r="CS398" s="129"/>
      <c r="CT398" s="129"/>
      <c r="CU398" s="129"/>
      <c r="CV398" s="129"/>
      <c r="CW398" s="129"/>
      <c r="CX398" s="129"/>
      <c r="CY398" s="129"/>
      <c r="CZ398" s="129"/>
      <c r="DA398" s="129"/>
      <c r="DB398" s="129"/>
      <c r="DC398" s="129"/>
      <c r="DD398" s="129"/>
      <c r="DE398" s="129"/>
      <c r="DF398" s="129"/>
      <c r="DG398" s="129"/>
      <c r="DH398" s="129"/>
      <c r="DI398" s="129"/>
      <c r="DJ398" s="129"/>
      <c r="DK398" s="129"/>
      <c r="DL398" s="129"/>
      <c r="DM398" s="129"/>
      <c r="DN398" s="150">
        <f t="shared" ref="DN398" si="1038">SUM(DQ398:ER398)</f>
        <v>0</v>
      </c>
      <c r="DO398" s="150">
        <f>SUM(DQ399:ER399)</f>
        <v>0</v>
      </c>
      <c r="DP398" s="152" t="e">
        <f t="shared" si="921"/>
        <v>#DIV/0!</v>
      </c>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50">
        <f t="shared" ca="1" si="915"/>
        <v>13.2</v>
      </c>
      <c r="ET398" s="150">
        <f t="shared" si="957"/>
        <v>0</v>
      </c>
      <c r="EU398" s="152">
        <f t="shared" ca="1" si="958"/>
        <v>0</v>
      </c>
      <c r="EV398" s="16"/>
      <c r="EW398" s="67"/>
      <c r="EX398" s="16"/>
      <c r="EY398" s="16"/>
      <c r="EZ398" s="16"/>
      <c r="FA398" s="16"/>
      <c r="FB398" s="16"/>
      <c r="FC398" s="16"/>
      <c r="FD398" s="16"/>
      <c r="FE398" s="16"/>
      <c r="FF398" s="16"/>
      <c r="FG398" s="16"/>
      <c r="FH398" s="16"/>
      <c r="FI398" s="16"/>
      <c r="FJ398" s="16"/>
      <c r="FK398" s="16"/>
      <c r="FL398" s="16"/>
      <c r="FM398" s="16"/>
      <c r="FN398" s="16">
        <v>2</v>
      </c>
      <c r="FO398" s="16">
        <v>2</v>
      </c>
      <c r="FP398" s="16">
        <v>2</v>
      </c>
      <c r="FQ398" s="16">
        <v>2</v>
      </c>
      <c r="FR398" s="16">
        <v>2</v>
      </c>
      <c r="FS398" s="16">
        <v>3.2</v>
      </c>
      <c r="FT398" s="16"/>
      <c r="FU398" s="16"/>
      <c r="FV398" s="16"/>
      <c r="FW398" s="16"/>
      <c r="FX398" s="16"/>
      <c r="FY398" s="16"/>
      <c r="FZ398" s="16"/>
      <c r="GA398" s="150">
        <f t="shared" ref="GA398" ca="1" si="1039">SUMIF($GD$8:$HG$9,$O$5,GD398:HG398)</f>
        <v>0</v>
      </c>
      <c r="GB398" s="150">
        <f t="shared" ref="GB398" si="1040">SUM(GD399:HG399)</f>
        <v>12.899999999999999</v>
      </c>
      <c r="GC398" s="152" t="e">
        <f t="shared" ref="GC398" ca="1" si="1041">GB398/GA398</f>
        <v>#DIV/0!</v>
      </c>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50"/>
      <c r="HI398" s="150">
        <v>0</v>
      </c>
      <c r="HJ398" s="152" t="e">
        <v>#DIV/0!</v>
      </c>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50"/>
      <c r="IQ398" s="150">
        <v>0</v>
      </c>
      <c r="IR398" s="152" t="e">
        <v>#DIV/0!</v>
      </c>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c r="JO398" s="16"/>
      <c r="JP398" s="16"/>
      <c r="JQ398" s="16"/>
      <c r="JR398" s="16"/>
      <c r="JS398" s="16"/>
      <c r="JT398" s="16"/>
      <c r="JU398" s="23"/>
      <c r="JV398" s="16"/>
      <c r="JW398" s="150"/>
      <c r="JX398" s="150">
        <v>0</v>
      </c>
      <c r="JY398" s="152" t="e">
        <v>#DIV/0!</v>
      </c>
      <c r="JZ398" s="16"/>
      <c r="KA398" s="16"/>
      <c r="KB398" s="16"/>
      <c r="KC398" s="16"/>
      <c r="KD398" s="16"/>
      <c r="KE398" s="16"/>
      <c r="KF398" s="16"/>
      <c r="KG398" s="16"/>
      <c r="KH398" s="16"/>
      <c r="KI398" s="16"/>
      <c r="KJ398" s="16"/>
      <c r="KK398" s="16"/>
      <c r="KL398" s="16"/>
      <c r="KM398" s="16"/>
      <c r="KN398" s="16"/>
      <c r="KO398" s="16"/>
      <c r="KP398" s="16"/>
      <c r="KQ398" s="16"/>
      <c r="KR398" s="16"/>
      <c r="KS398" s="16"/>
      <c r="KT398" s="16"/>
      <c r="KU398" s="16"/>
      <c r="KV398" s="16"/>
      <c r="KW398" s="16"/>
      <c r="KX398" s="16"/>
      <c r="KY398" s="16"/>
      <c r="KZ398" s="16"/>
      <c r="LA398" s="16"/>
      <c r="LB398" s="16"/>
      <c r="LC398" s="16"/>
      <c r="LD398" s="16"/>
      <c r="LE398" s="150"/>
      <c r="LF398" s="150">
        <v>0</v>
      </c>
      <c r="LG398" s="152" t="e">
        <v>#DIV/0!</v>
      </c>
      <c r="LH398" s="16"/>
      <c r="LI398" s="16"/>
      <c r="LJ398" s="16"/>
      <c r="LK398" s="16"/>
      <c r="LL398" s="16"/>
      <c r="LM398" s="16"/>
      <c r="LN398" s="16"/>
      <c r="LO398" s="16"/>
      <c r="LP398" s="16"/>
      <c r="LQ398" s="16"/>
      <c r="LR398" s="16"/>
      <c r="LS398" s="16"/>
      <c r="LT398" s="16"/>
      <c r="LU398" s="16"/>
      <c r="LV398" s="16"/>
      <c r="LW398" s="16"/>
      <c r="LX398" s="16"/>
      <c r="LY398" s="16"/>
      <c r="LZ398" s="16"/>
      <c r="MA398" s="16"/>
      <c r="MB398" s="16"/>
      <c r="MC398" s="16"/>
      <c r="MD398" s="16"/>
      <c r="ME398" s="16"/>
      <c r="MF398" s="16"/>
      <c r="MG398" s="16"/>
      <c r="MH398" s="16"/>
      <c r="MI398" s="16"/>
      <c r="MJ398" s="16"/>
      <c r="MK398" s="16"/>
      <c r="ML398" s="16"/>
    </row>
    <row r="399" spans="1:350" ht="13.9" hidden="1" customHeight="1" outlineLevel="3" x14ac:dyDescent="0.2">
      <c r="A399" s="227"/>
      <c r="B399" s="247"/>
      <c r="C399" s="215"/>
      <c r="D399" s="217"/>
      <c r="E399" s="176"/>
      <c r="F399" s="176"/>
      <c r="G399" s="176"/>
      <c r="H399" s="171"/>
      <c r="I399" s="171"/>
      <c r="J399" s="213"/>
      <c r="K399" s="213"/>
      <c r="L399" s="173"/>
      <c r="M399" s="173"/>
      <c r="N399" s="184"/>
      <c r="O399" s="157"/>
      <c r="P399" s="17" t="s">
        <v>26</v>
      </c>
      <c r="Q399" s="151"/>
      <c r="R399" s="151"/>
      <c r="S399" s="153"/>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151"/>
      <c r="AY399" s="151"/>
      <c r="AZ399" s="153"/>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c r="CF399" s="151"/>
      <c r="CG399" s="151"/>
      <c r="CH399" s="153"/>
      <c r="CI399" s="141"/>
      <c r="CJ399" s="141"/>
      <c r="CK399" s="141"/>
      <c r="CL399" s="141"/>
      <c r="CM399" s="141"/>
      <c r="CN399" s="141"/>
      <c r="CO399" s="141"/>
      <c r="CP399" s="141"/>
      <c r="CQ399" s="141"/>
      <c r="CR399" s="141"/>
      <c r="CS399" s="141"/>
      <c r="CT399" s="141"/>
      <c r="CU399" s="141"/>
      <c r="CV399" s="141"/>
      <c r="CW399" s="141"/>
      <c r="CX399" s="141"/>
      <c r="CY399" s="141"/>
      <c r="CZ399" s="141"/>
      <c r="DA399" s="141"/>
      <c r="DB399" s="141"/>
      <c r="DC399" s="141"/>
      <c r="DD399" s="141"/>
      <c r="DE399" s="141"/>
      <c r="DF399" s="141"/>
      <c r="DG399" s="141"/>
      <c r="DH399" s="141"/>
      <c r="DI399" s="141"/>
      <c r="DJ399" s="141"/>
      <c r="DK399" s="141"/>
      <c r="DL399" s="141"/>
      <c r="DM399" s="141"/>
      <c r="DN399" s="151"/>
      <c r="DO399" s="151"/>
      <c r="DP399" s="153"/>
      <c r="DQ399" s="24"/>
      <c r="DR399" s="24"/>
      <c r="DS399" s="24"/>
      <c r="DT399" s="24"/>
      <c r="DU399" s="24"/>
      <c r="DV399" s="24"/>
      <c r="DW399" s="24"/>
      <c r="DX399" s="24"/>
      <c r="DY399" s="24"/>
      <c r="DZ399" s="24"/>
      <c r="EA399" s="24"/>
      <c r="EB399" s="24"/>
      <c r="EC399" s="24"/>
      <c r="ED399" s="24"/>
      <c r="EE399" s="24"/>
      <c r="EF399" s="24"/>
      <c r="EG399" s="24"/>
      <c r="EH399" s="24"/>
      <c r="EI399" s="24"/>
      <c r="EJ399" s="24"/>
      <c r="EK399" s="24"/>
      <c r="EL399" s="24"/>
      <c r="EM399" s="24"/>
      <c r="EN399" s="24"/>
      <c r="EO399" s="24"/>
      <c r="EP399" s="24"/>
      <c r="EQ399" s="24"/>
      <c r="ER399" s="24"/>
      <c r="ES399" s="151"/>
      <c r="ET399" s="151"/>
      <c r="EU399" s="153"/>
      <c r="EV399" s="24"/>
      <c r="EW399" s="125"/>
      <c r="EX399" s="24"/>
      <c r="EY399" s="24"/>
      <c r="EZ399" s="24"/>
      <c r="FA399" s="24"/>
      <c r="FB399" s="24"/>
      <c r="FC399" s="24"/>
      <c r="FD399" s="24"/>
      <c r="FE399" s="24"/>
      <c r="FF399" s="24"/>
      <c r="FG399" s="24"/>
      <c r="FH399" s="24"/>
      <c r="FI399" s="24"/>
      <c r="FJ399" s="24"/>
      <c r="FK399" s="24"/>
      <c r="FL399" s="24"/>
      <c r="FM399" s="24"/>
      <c r="FN399" s="24"/>
      <c r="FO399" s="24"/>
      <c r="FP399" s="24"/>
      <c r="FQ399" s="24"/>
      <c r="FR399" s="24"/>
      <c r="FS399" s="24"/>
      <c r="FT399" s="24"/>
      <c r="FU399" s="24"/>
      <c r="FV399" s="24"/>
      <c r="FW399" s="24"/>
      <c r="FX399" s="24"/>
      <c r="FY399" s="24"/>
      <c r="FZ399" s="24"/>
      <c r="GA399" s="151"/>
      <c r="GB399" s="151"/>
      <c r="GC399" s="153"/>
      <c r="GD399" s="24"/>
      <c r="GE399" s="24"/>
      <c r="GF399" s="24"/>
      <c r="GG399" s="24"/>
      <c r="GH399" s="24"/>
      <c r="GI399" s="24"/>
      <c r="GJ399" s="24"/>
      <c r="GK399" s="24"/>
      <c r="GL399" s="24"/>
      <c r="GM399" s="24"/>
      <c r="GN399" s="24">
        <v>4</v>
      </c>
      <c r="GO399" s="24"/>
      <c r="GP399" s="24">
        <v>2</v>
      </c>
      <c r="GQ399" s="24"/>
      <c r="GR399" s="142">
        <v>1.2</v>
      </c>
      <c r="GS399" s="76">
        <v>1.5</v>
      </c>
      <c r="GT399" s="76">
        <v>4.2</v>
      </c>
      <c r="GU399" s="24"/>
      <c r="GV399" s="24"/>
      <c r="GW399" s="24"/>
      <c r="GX399" s="24"/>
      <c r="GY399" s="24"/>
      <c r="GZ399" s="24"/>
      <c r="HA399" s="24"/>
      <c r="HB399" s="24"/>
      <c r="HC399" s="24"/>
      <c r="HD399" s="24"/>
      <c r="HE399" s="24"/>
      <c r="HF399" s="24"/>
      <c r="HG399" s="24"/>
      <c r="HH399" s="151"/>
      <c r="HI399" s="151"/>
      <c r="HJ399" s="153"/>
      <c r="HK399" s="24"/>
      <c r="HL399" s="24"/>
      <c r="HM399" s="24"/>
      <c r="HN399" s="24"/>
      <c r="HO399" s="24"/>
      <c r="HP399" s="24"/>
      <c r="HQ399" s="24"/>
      <c r="HR399" s="24"/>
      <c r="HS399" s="24"/>
      <c r="HT399" s="24"/>
      <c r="HU399" s="24"/>
      <c r="HV399" s="24"/>
      <c r="HW399" s="24"/>
      <c r="HX399" s="24"/>
      <c r="HY399" s="24"/>
      <c r="HZ399" s="24"/>
      <c r="IA399" s="24"/>
      <c r="IB399" s="24"/>
      <c r="IC399" s="24"/>
      <c r="ID399" s="24"/>
      <c r="IE399" s="24"/>
      <c r="IF399" s="24"/>
      <c r="IG399" s="24"/>
      <c r="IH399" s="24"/>
      <c r="II399" s="24"/>
      <c r="IJ399" s="24"/>
      <c r="IK399" s="24"/>
      <c r="IL399" s="24"/>
      <c r="IM399" s="24"/>
      <c r="IN399" s="24"/>
      <c r="IO399" s="24"/>
      <c r="IP399" s="151"/>
      <c r="IQ399" s="151"/>
      <c r="IR399" s="153"/>
      <c r="IS399" s="24"/>
      <c r="IT399" s="24"/>
      <c r="IU399" s="24"/>
      <c r="IV399" s="24"/>
      <c r="IW399" s="24"/>
      <c r="IX399" s="24"/>
      <c r="IY399" s="24"/>
      <c r="IZ399" s="24"/>
      <c r="JA399" s="24"/>
      <c r="JB399" s="24"/>
      <c r="JC399" s="24"/>
      <c r="JD399" s="24"/>
      <c r="JE399" s="24"/>
      <c r="JF399" s="24"/>
      <c r="JG399" s="24"/>
      <c r="JH399" s="24"/>
      <c r="JI399" s="24"/>
      <c r="JJ399" s="24"/>
      <c r="JK399" s="24"/>
      <c r="JL399" s="24"/>
      <c r="JM399" s="24"/>
      <c r="JN399" s="24"/>
      <c r="JO399" s="24"/>
      <c r="JP399" s="24"/>
      <c r="JQ399" s="24"/>
      <c r="JR399" s="24"/>
      <c r="JS399" s="24"/>
      <c r="JT399" s="24"/>
      <c r="JU399" s="25"/>
      <c r="JV399" s="24"/>
      <c r="JW399" s="151"/>
      <c r="JX399" s="151"/>
      <c r="JY399" s="153"/>
      <c r="JZ399" s="24"/>
      <c r="KA399" s="24"/>
      <c r="KB399" s="24"/>
      <c r="KC399" s="24"/>
      <c r="KD399" s="24"/>
      <c r="KE399" s="24"/>
      <c r="KF399" s="24"/>
      <c r="KG399" s="24"/>
      <c r="KH399" s="24"/>
      <c r="KI399" s="24"/>
      <c r="KJ399" s="24"/>
      <c r="KK399" s="24"/>
      <c r="KL399" s="24"/>
      <c r="KM399" s="24"/>
      <c r="KN399" s="24"/>
      <c r="KO399" s="24"/>
      <c r="KP399" s="24"/>
      <c r="KQ399" s="24"/>
      <c r="KR399" s="24"/>
      <c r="KS399" s="24"/>
      <c r="KT399" s="24"/>
      <c r="KU399" s="24"/>
      <c r="KV399" s="24"/>
      <c r="KW399" s="24"/>
      <c r="KX399" s="24"/>
      <c r="KY399" s="24"/>
      <c r="KZ399" s="24"/>
      <c r="LA399" s="24"/>
      <c r="LB399" s="24"/>
      <c r="LC399" s="24"/>
      <c r="LD399" s="24"/>
      <c r="LE399" s="151"/>
      <c r="LF399" s="151"/>
      <c r="LG399" s="153"/>
      <c r="LH399" s="24"/>
      <c r="LI399" s="24"/>
      <c r="LJ399" s="24"/>
      <c r="LK399" s="24"/>
      <c r="LL399" s="24"/>
      <c r="LM399" s="24"/>
      <c r="LN399" s="24"/>
      <c r="LO399" s="24"/>
      <c r="LP399" s="24"/>
      <c r="LQ399" s="24"/>
      <c r="LR399" s="24"/>
      <c r="LS399" s="24"/>
      <c r="LT399" s="24"/>
      <c r="LU399" s="24"/>
      <c r="LV399" s="24"/>
      <c r="LW399" s="24"/>
      <c r="LX399" s="24"/>
      <c r="LY399" s="24"/>
      <c r="LZ399" s="24"/>
      <c r="MA399" s="24"/>
      <c r="MB399" s="24"/>
      <c r="MC399" s="24"/>
      <c r="MD399" s="24"/>
      <c r="ME399" s="24"/>
      <c r="MF399" s="24"/>
      <c r="MG399" s="24"/>
      <c r="MH399" s="24"/>
      <c r="MI399" s="24"/>
      <c r="MJ399" s="24"/>
      <c r="MK399" s="24"/>
      <c r="ML399" s="24"/>
    </row>
    <row r="400" spans="1:350" ht="13.9" hidden="1" customHeight="1" outlineLevel="3" x14ac:dyDescent="0.2">
      <c r="A400" s="226" t="s">
        <v>261</v>
      </c>
      <c r="B400" s="246" t="s">
        <v>1121</v>
      </c>
      <c r="C400" s="214" t="s">
        <v>59</v>
      </c>
      <c r="D400" s="216">
        <v>16</v>
      </c>
      <c r="E400" s="175"/>
      <c r="F400" s="175">
        <f>D400-E400</f>
        <v>16</v>
      </c>
      <c r="G400" s="175" t="s">
        <v>844</v>
      </c>
      <c r="H400" s="170" t="s">
        <v>878</v>
      </c>
      <c r="I400" s="170" t="s">
        <v>904</v>
      </c>
      <c r="J400" s="212">
        <f ca="1">E400+Q400+AX400+CF400+DN400+ES400+GA400+HH400+IP400+JW400+LE400</f>
        <v>16</v>
      </c>
      <c r="K400" s="212">
        <f>E400+R400+AY400+CG400+DO400+ET400+GB400+HI400+IQ400+JX400+LF400</f>
        <v>16</v>
      </c>
      <c r="L400" s="172">
        <f ca="1">K400/J400</f>
        <v>1</v>
      </c>
      <c r="M400" s="172">
        <f>K400/D400</f>
        <v>1</v>
      </c>
      <c r="N400" s="183">
        <f ca="1">SUMIF($EV$8:$FZ$9,$O$5,$EV401:$FZ401)-SUMIF($EV$8:$FZ$9,$Q$5,$EV401:$FZ401)</f>
        <v>0</v>
      </c>
      <c r="O400" s="156"/>
      <c r="P400" s="16" t="s">
        <v>25</v>
      </c>
      <c r="Q400" s="150">
        <v>0</v>
      </c>
      <c r="R400" s="150">
        <v>0</v>
      </c>
      <c r="S400" s="152" t="e">
        <v>#DIV/0!</v>
      </c>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50">
        <f t="shared" ca="1" si="912"/>
        <v>0</v>
      </c>
      <c r="AY400" s="150">
        <f>SUM(BA401:CE401)</f>
        <v>0</v>
      </c>
      <c r="AZ400" s="152" t="e">
        <f ca="1">AY400/AX400</f>
        <v>#DIV/0!</v>
      </c>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50">
        <f t="shared" ref="CF400" si="1042">SUM(CI400:DM400)</f>
        <v>0</v>
      </c>
      <c r="CG400" s="150">
        <f>SUM(CI401:DM401)</f>
        <v>0</v>
      </c>
      <c r="CH400" s="152" t="e">
        <f>CG400/CF400</f>
        <v>#DIV/0!</v>
      </c>
      <c r="CI400" s="129"/>
      <c r="CJ400" s="129"/>
      <c r="CK400" s="129"/>
      <c r="CL400" s="129"/>
      <c r="CM400" s="129"/>
      <c r="CN400" s="129"/>
      <c r="CO400" s="129"/>
      <c r="CP400" s="129"/>
      <c r="CQ400" s="129"/>
      <c r="CR400" s="129"/>
      <c r="CS400" s="129"/>
      <c r="CT400" s="129"/>
      <c r="CU400" s="129"/>
      <c r="CV400" s="129"/>
      <c r="CW400" s="129"/>
      <c r="CX400" s="129"/>
      <c r="CY400" s="129"/>
      <c r="CZ400" s="129"/>
      <c r="DA400" s="129"/>
      <c r="DB400" s="129"/>
      <c r="DC400" s="129"/>
      <c r="DD400" s="129"/>
      <c r="DE400" s="129"/>
      <c r="DF400" s="129"/>
      <c r="DG400" s="129"/>
      <c r="DH400" s="129"/>
      <c r="DI400" s="129"/>
      <c r="DJ400" s="129"/>
      <c r="DK400" s="129"/>
      <c r="DL400" s="129"/>
      <c r="DM400" s="129"/>
      <c r="DN400" s="150">
        <f t="shared" ref="DN400" si="1043">SUM(DQ400:ER400)</f>
        <v>0</v>
      </c>
      <c r="DO400" s="150">
        <f>SUM(DQ401:ER401)</f>
        <v>0</v>
      </c>
      <c r="DP400" s="152" t="e">
        <f t="shared" si="921"/>
        <v>#DIV/0!</v>
      </c>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50">
        <f t="shared" ca="1" si="915"/>
        <v>16</v>
      </c>
      <c r="ET400" s="150">
        <f t="shared" si="957"/>
        <v>0</v>
      </c>
      <c r="EU400" s="152">
        <f t="shared" ca="1" si="958"/>
        <v>0</v>
      </c>
      <c r="EV400" s="16"/>
      <c r="EW400" s="67"/>
      <c r="EX400" s="16"/>
      <c r="EY400" s="16"/>
      <c r="EZ400" s="16"/>
      <c r="FA400" s="16"/>
      <c r="FB400" s="16"/>
      <c r="FC400" s="16"/>
      <c r="FD400" s="16"/>
      <c r="FE400" s="16"/>
      <c r="FF400" s="16"/>
      <c r="FG400" s="16"/>
      <c r="FH400" s="16"/>
      <c r="FI400" s="16"/>
      <c r="FJ400" s="16"/>
      <c r="FK400" s="16">
        <v>6</v>
      </c>
      <c r="FL400" s="16">
        <v>6</v>
      </c>
      <c r="FM400" s="16">
        <v>4</v>
      </c>
      <c r="FN400" s="16"/>
      <c r="FO400" s="16"/>
      <c r="FP400" s="16"/>
      <c r="FQ400" s="16"/>
      <c r="FR400" s="16"/>
      <c r="FS400" s="16"/>
      <c r="FT400" s="16"/>
      <c r="FU400" s="16"/>
      <c r="FV400" s="16"/>
      <c r="FW400" s="16"/>
      <c r="FX400" s="16"/>
      <c r="FY400" s="16"/>
      <c r="FZ400" s="16"/>
      <c r="GA400" s="150">
        <f t="shared" ref="GA400" ca="1" si="1044">SUMIF($GD$8:$HG$9,$O$5,GD400:HG400)</f>
        <v>0</v>
      </c>
      <c r="GB400" s="150">
        <f t="shared" ref="GB400" si="1045">SUM(GD401:HG401)</f>
        <v>16</v>
      </c>
      <c r="GC400" s="152" t="e">
        <f t="shared" ref="GC400" ca="1" si="1046">GB400/GA400</f>
        <v>#DIV/0!</v>
      </c>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50"/>
      <c r="HI400" s="150">
        <v>0</v>
      </c>
      <c r="HJ400" s="152" t="e">
        <v>#DIV/0!</v>
      </c>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50"/>
      <c r="IQ400" s="150">
        <v>0</v>
      </c>
      <c r="IR400" s="152" t="e">
        <v>#DIV/0!</v>
      </c>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c r="JO400" s="16"/>
      <c r="JP400" s="16"/>
      <c r="JQ400" s="16"/>
      <c r="JR400" s="16"/>
      <c r="JS400" s="16"/>
      <c r="JT400" s="16"/>
      <c r="JU400" s="23"/>
      <c r="JV400" s="16"/>
      <c r="JW400" s="150"/>
      <c r="JX400" s="150">
        <v>0</v>
      </c>
      <c r="JY400" s="152" t="e">
        <v>#DIV/0!</v>
      </c>
      <c r="JZ400" s="16"/>
      <c r="KA400" s="16"/>
      <c r="KB400" s="16"/>
      <c r="KC400" s="16"/>
      <c r="KD400" s="16"/>
      <c r="KE400" s="16"/>
      <c r="KF400" s="16"/>
      <c r="KG400" s="16"/>
      <c r="KH400" s="16"/>
      <c r="KI400" s="16"/>
      <c r="KJ400" s="16"/>
      <c r="KK400" s="16"/>
      <c r="KL400" s="16"/>
      <c r="KM400" s="16"/>
      <c r="KN400" s="16"/>
      <c r="KO400" s="16"/>
      <c r="KP400" s="16"/>
      <c r="KQ400" s="16"/>
      <c r="KR400" s="16"/>
      <c r="KS400" s="16"/>
      <c r="KT400" s="16"/>
      <c r="KU400" s="16"/>
      <c r="KV400" s="16"/>
      <c r="KW400" s="16"/>
      <c r="KX400" s="16"/>
      <c r="KY400" s="16"/>
      <c r="KZ400" s="16"/>
      <c r="LA400" s="16"/>
      <c r="LB400" s="16"/>
      <c r="LC400" s="16"/>
      <c r="LD400" s="16"/>
      <c r="LE400" s="150"/>
      <c r="LF400" s="150">
        <v>0</v>
      </c>
      <c r="LG400" s="152" t="e">
        <v>#DIV/0!</v>
      </c>
      <c r="LH400" s="16"/>
      <c r="LI400" s="16"/>
      <c r="LJ400" s="16"/>
      <c r="LK400" s="16"/>
      <c r="LL400" s="16"/>
      <c r="LM400" s="16"/>
      <c r="LN400" s="16"/>
      <c r="LO400" s="16"/>
      <c r="LP400" s="16"/>
      <c r="LQ400" s="16"/>
      <c r="LR400" s="16"/>
      <c r="LS400" s="16"/>
      <c r="LT400" s="16"/>
      <c r="LU400" s="16"/>
      <c r="LV400" s="16"/>
      <c r="LW400" s="16"/>
      <c r="LX400" s="16"/>
      <c r="LY400" s="16"/>
      <c r="LZ400" s="16"/>
      <c r="MA400" s="16"/>
      <c r="MB400" s="16"/>
      <c r="MC400" s="16"/>
      <c r="MD400" s="16"/>
      <c r="ME400" s="16"/>
      <c r="MF400" s="16"/>
      <c r="MG400" s="16"/>
      <c r="MH400" s="16"/>
      <c r="MI400" s="16"/>
      <c r="MJ400" s="16"/>
      <c r="MK400" s="16"/>
      <c r="ML400" s="16"/>
    </row>
    <row r="401" spans="1:350" ht="13.9" hidden="1" customHeight="1" outlineLevel="3" x14ac:dyDescent="0.2">
      <c r="A401" s="227"/>
      <c r="B401" s="247"/>
      <c r="C401" s="215"/>
      <c r="D401" s="217"/>
      <c r="E401" s="176"/>
      <c r="F401" s="176"/>
      <c r="G401" s="176"/>
      <c r="H401" s="171"/>
      <c r="I401" s="171"/>
      <c r="J401" s="213"/>
      <c r="K401" s="213"/>
      <c r="L401" s="173"/>
      <c r="M401" s="173"/>
      <c r="N401" s="184"/>
      <c r="O401" s="157"/>
      <c r="P401" s="17" t="s">
        <v>26</v>
      </c>
      <c r="Q401" s="151"/>
      <c r="R401" s="151"/>
      <c r="S401" s="153"/>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151"/>
      <c r="AY401" s="151"/>
      <c r="AZ401" s="153"/>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c r="CF401" s="151"/>
      <c r="CG401" s="151"/>
      <c r="CH401" s="153"/>
      <c r="CI401" s="141"/>
      <c r="CJ401" s="141"/>
      <c r="CK401" s="141"/>
      <c r="CL401" s="141"/>
      <c r="CM401" s="141"/>
      <c r="CN401" s="141"/>
      <c r="CO401" s="141"/>
      <c r="CP401" s="141"/>
      <c r="CQ401" s="141"/>
      <c r="CR401" s="141"/>
      <c r="CS401" s="141"/>
      <c r="CT401" s="141"/>
      <c r="CU401" s="141"/>
      <c r="CV401" s="141"/>
      <c r="CW401" s="141"/>
      <c r="CX401" s="141"/>
      <c r="CY401" s="141"/>
      <c r="CZ401" s="141"/>
      <c r="DA401" s="141"/>
      <c r="DB401" s="141"/>
      <c r="DC401" s="141"/>
      <c r="DD401" s="141"/>
      <c r="DE401" s="141"/>
      <c r="DF401" s="141"/>
      <c r="DG401" s="141"/>
      <c r="DH401" s="141"/>
      <c r="DI401" s="141"/>
      <c r="DJ401" s="141"/>
      <c r="DK401" s="141"/>
      <c r="DL401" s="141"/>
      <c r="DM401" s="141"/>
      <c r="DN401" s="151"/>
      <c r="DO401" s="151"/>
      <c r="DP401" s="153"/>
      <c r="DQ401" s="24"/>
      <c r="DR401" s="24"/>
      <c r="DS401" s="24"/>
      <c r="DT401" s="24"/>
      <c r="DU401" s="24"/>
      <c r="DV401" s="24"/>
      <c r="DW401" s="24"/>
      <c r="DX401" s="24"/>
      <c r="DY401" s="24"/>
      <c r="DZ401" s="24"/>
      <c r="EA401" s="24"/>
      <c r="EB401" s="24"/>
      <c r="EC401" s="24"/>
      <c r="ED401" s="24"/>
      <c r="EE401" s="24"/>
      <c r="EF401" s="24"/>
      <c r="EG401" s="24"/>
      <c r="EH401" s="24"/>
      <c r="EI401" s="24"/>
      <c r="EJ401" s="24"/>
      <c r="EK401" s="24"/>
      <c r="EL401" s="24"/>
      <c r="EM401" s="24"/>
      <c r="EN401" s="24"/>
      <c r="EO401" s="24"/>
      <c r="EP401" s="24"/>
      <c r="EQ401" s="24"/>
      <c r="ER401" s="24"/>
      <c r="ES401" s="151"/>
      <c r="ET401" s="151"/>
      <c r="EU401" s="153"/>
      <c r="EV401" s="24"/>
      <c r="EW401" s="125"/>
      <c r="EX401" s="24"/>
      <c r="EY401" s="24"/>
      <c r="EZ401" s="24"/>
      <c r="FA401" s="24"/>
      <c r="FB401" s="24"/>
      <c r="FC401" s="24"/>
      <c r="FD401" s="24"/>
      <c r="FE401" s="24"/>
      <c r="FF401" s="24"/>
      <c r="FG401" s="24"/>
      <c r="FH401" s="24"/>
      <c r="FI401" s="24"/>
      <c r="FJ401" s="24"/>
      <c r="FK401" s="24"/>
      <c r="FL401" s="24"/>
      <c r="FM401" s="24"/>
      <c r="FN401" s="24"/>
      <c r="FO401" s="24"/>
      <c r="FP401" s="24"/>
      <c r="FQ401" s="24"/>
      <c r="FR401" s="24"/>
      <c r="FS401" s="24"/>
      <c r="FT401" s="24"/>
      <c r="FU401" s="24"/>
      <c r="FV401" s="24"/>
      <c r="FW401" s="24"/>
      <c r="FX401" s="24"/>
      <c r="FY401" s="24"/>
      <c r="FZ401" s="24"/>
      <c r="GA401" s="151"/>
      <c r="GB401" s="151"/>
      <c r="GC401" s="153"/>
      <c r="GD401" s="24"/>
      <c r="GE401" s="24"/>
      <c r="GF401" s="24"/>
      <c r="GG401" s="24"/>
      <c r="GH401" s="24"/>
      <c r="GI401" s="24"/>
      <c r="GJ401" s="24"/>
      <c r="GK401" s="24"/>
      <c r="GL401" s="24"/>
      <c r="GM401" s="24"/>
      <c r="GN401" s="24">
        <v>8</v>
      </c>
      <c r="GO401" s="24"/>
      <c r="GP401" s="24">
        <v>2</v>
      </c>
      <c r="GQ401" s="24"/>
      <c r="GR401" s="24">
        <v>2</v>
      </c>
      <c r="GS401" s="24">
        <v>2</v>
      </c>
      <c r="GT401" s="24">
        <v>2</v>
      </c>
      <c r="GU401" s="24"/>
      <c r="GV401" s="24"/>
      <c r="GW401" s="24"/>
      <c r="GX401" s="24"/>
      <c r="GY401" s="24"/>
      <c r="GZ401" s="24"/>
      <c r="HA401" s="24"/>
      <c r="HB401" s="24"/>
      <c r="HC401" s="24"/>
      <c r="HD401" s="24"/>
      <c r="HE401" s="24"/>
      <c r="HF401" s="24"/>
      <c r="HG401" s="24"/>
      <c r="HH401" s="151"/>
      <c r="HI401" s="151"/>
      <c r="HJ401" s="153"/>
      <c r="HK401" s="24"/>
      <c r="HL401" s="24"/>
      <c r="HM401" s="24"/>
      <c r="HN401" s="24"/>
      <c r="HO401" s="24"/>
      <c r="HP401" s="24"/>
      <c r="HQ401" s="24"/>
      <c r="HR401" s="24"/>
      <c r="HS401" s="24"/>
      <c r="HT401" s="24"/>
      <c r="HU401" s="24"/>
      <c r="HV401" s="24"/>
      <c r="HW401" s="24"/>
      <c r="HX401" s="24"/>
      <c r="HY401" s="24"/>
      <c r="HZ401" s="24"/>
      <c r="IA401" s="24"/>
      <c r="IB401" s="24"/>
      <c r="IC401" s="24"/>
      <c r="ID401" s="24"/>
      <c r="IE401" s="24"/>
      <c r="IF401" s="24"/>
      <c r="IG401" s="24"/>
      <c r="IH401" s="24"/>
      <c r="II401" s="24"/>
      <c r="IJ401" s="24"/>
      <c r="IK401" s="24"/>
      <c r="IL401" s="24"/>
      <c r="IM401" s="24"/>
      <c r="IN401" s="24"/>
      <c r="IO401" s="24"/>
      <c r="IP401" s="151"/>
      <c r="IQ401" s="151"/>
      <c r="IR401" s="153"/>
      <c r="IS401" s="24"/>
      <c r="IT401" s="24"/>
      <c r="IU401" s="24"/>
      <c r="IV401" s="24"/>
      <c r="IW401" s="24"/>
      <c r="IX401" s="24"/>
      <c r="IY401" s="24"/>
      <c r="IZ401" s="24"/>
      <c r="JA401" s="24"/>
      <c r="JB401" s="24"/>
      <c r="JC401" s="24"/>
      <c r="JD401" s="24"/>
      <c r="JE401" s="24"/>
      <c r="JF401" s="24"/>
      <c r="JG401" s="24"/>
      <c r="JH401" s="24"/>
      <c r="JI401" s="24"/>
      <c r="JJ401" s="24"/>
      <c r="JK401" s="24"/>
      <c r="JL401" s="24"/>
      <c r="JM401" s="24"/>
      <c r="JN401" s="24"/>
      <c r="JO401" s="24"/>
      <c r="JP401" s="24"/>
      <c r="JQ401" s="24"/>
      <c r="JR401" s="24"/>
      <c r="JS401" s="24"/>
      <c r="JT401" s="24"/>
      <c r="JU401" s="25"/>
      <c r="JV401" s="24"/>
      <c r="JW401" s="151"/>
      <c r="JX401" s="151"/>
      <c r="JY401" s="153"/>
      <c r="JZ401" s="24"/>
      <c r="KA401" s="24"/>
      <c r="KB401" s="24"/>
      <c r="KC401" s="24"/>
      <c r="KD401" s="24"/>
      <c r="KE401" s="24"/>
      <c r="KF401" s="24"/>
      <c r="KG401" s="24"/>
      <c r="KH401" s="24"/>
      <c r="KI401" s="24"/>
      <c r="KJ401" s="24"/>
      <c r="KK401" s="24"/>
      <c r="KL401" s="24"/>
      <c r="KM401" s="24"/>
      <c r="KN401" s="24"/>
      <c r="KO401" s="24"/>
      <c r="KP401" s="24"/>
      <c r="KQ401" s="24"/>
      <c r="KR401" s="24"/>
      <c r="KS401" s="24"/>
      <c r="KT401" s="24"/>
      <c r="KU401" s="24"/>
      <c r="KV401" s="24"/>
      <c r="KW401" s="24"/>
      <c r="KX401" s="24"/>
      <c r="KY401" s="24"/>
      <c r="KZ401" s="24"/>
      <c r="LA401" s="24"/>
      <c r="LB401" s="24"/>
      <c r="LC401" s="24"/>
      <c r="LD401" s="24"/>
      <c r="LE401" s="151"/>
      <c r="LF401" s="151"/>
      <c r="LG401" s="153"/>
      <c r="LH401" s="24"/>
      <c r="LI401" s="24"/>
      <c r="LJ401" s="24"/>
      <c r="LK401" s="24"/>
      <c r="LL401" s="24"/>
      <c r="LM401" s="24"/>
      <c r="LN401" s="24"/>
      <c r="LO401" s="24"/>
      <c r="LP401" s="24"/>
      <c r="LQ401" s="24"/>
      <c r="LR401" s="24"/>
      <c r="LS401" s="24"/>
      <c r="LT401" s="24"/>
      <c r="LU401" s="24"/>
      <c r="LV401" s="24"/>
      <c r="LW401" s="24"/>
      <c r="LX401" s="24"/>
      <c r="LY401" s="24"/>
      <c r="LZ401" s="24"/>
      <c r="MA401" s="24"/>
      <c r="MB401" s="24"/>
      <c r="MC401" s="24"/>
      <c r="MD401" s="24"/>
      <c r="ME401" s="24"/>
      <c r="MF401" s="24"/>
      <c r="MG401" s="24"/>
      <c r="MH401" s="24"/>
      <c r="MI401" s="24"/>
      <c r="MJ401" s="24"/>
      <c r="MK401" s="24"/>
      <c r="ML401" s="24"/>
    </row>
    <row r="402" spans="1:350" ht="13.9" hidden="1" customHeight="1" outlineLevel="3" x14ac:dyDescent="0.2">
      <c r="A402" s="226" t="s">
        <v>262</v>
      </c>
      <c r="B402" s="246" t="s">
        <v>1122</v>
      </c>
      <c r="C402" s="214" t="s">
        <v>37</v>
      </c>
      <c r="D402" s="216">
        <v>143</v>
      </c>
      <c r="E402" s="175"/>
      <c r="F402" s="175">
        <f>D402-E402</f>
        <v>143</v>
      </c>
      <c r="G402" s="175" t="s">
        <v>846</v>
      </c>
      <c r="H402" s="170" t="s">
        <v>1021</v>
      </c>
      <c r="I402" s="170" t="s">
        <v>1010</v>
      </c>
      <c r="J402" s="212">
        <f ca="1">E402+Q402+AX402+CF402+DN402+ES402+GA402+HH402+IP402+JW402+LE402</f>
        <v>143</v>
      </c>
      <c r="K402" s="212">
        <f>E402+R402+AY402+CG402+DO402+ET402+GB402+HI402+IQ402+JX402+LF402</f>
        <v>0</v>
      </c>
      <c r="L402" s="172">
        <f ca="1">K402/J402</f>
        <v>0</v>
      </c>
      <c r="M402" s="172">
        <f>K402/D402</f>
        <v>0</v>
      </c>
      <c r="N402" s="183">
        <f ca="1">SUMIF($EV$8:$FZ$9,$O$5,$EV403:$FZ403)-SUMIF($EV$8:$FZ$9,$Q$5,$EV403:$FZ403)</f>
        <v>0</v>
      </c>
      <c r="O402" s="156"/>
      <c r="P402" s="16" t="s">
        <v>25</v>
      </c>
      <c r="Q402" s="150">
        <v>0</v>
      </c>
      <c r="R402" s="150">
        <v>0</v>
      </c>
      <c r="S402" s="152" t="e">
        <v>#DIV/0!</v>
      </c>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50">
        <f t="shared" ca="1" si="912"/>
        <v>0</v>
      </c>
      <c r="AY402" s="150">
        <f>SUM(BA403:CE403)</f>
        <v>0</v>
      </c>
      <c r="AZ402" s="152" t="e">
        <f ca="1">AY402/AX402</f>
        <v>#DIV/0!</v>
      </c>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50">
        <f t="shared" ref="CF402" si="1047">SUM(CI402:DM402)</f>
        <v>0</v>
      </c>
      <c r="CG402" s="150">
        <f>SUM(CI403:DM403)</f>
        <v>0</v>
      </c>
      <c r="CH402" s="152" t="e">
        <f>CG402/CF402</f>
        <v>#DIV/0!</v>
      </c>
      <c r="CI402" s="129"/>
      <c r="CJ402" s="129"/>
      <c r="CK402" s="129"/>
      <c r="CL402" s="129"/>
      <c r="CM402" s="129"/>
      <c r="CN402" s="129"/>
      <c r="CO402" s="129"/>
      <c r="CP402" s="129"/>
      <c r="CQ402" s="129"/>
      <c r="CR402" s="129"/>
      <c r="CS402" s="129"/>
      <c r="CT402" s="129"/>
      <c r="CU402" s="129"/>
      <c r="CV402" s="129"/>
      <c r="CW402" s="129"/>
      <c r="CX402" s="129"/>
      <c r="CY402" s="129"/>
      <c r="CZ402" s="129"/>
      <c r="DA402" s="129"/>
      <c r="DB402" s="129"/>
      <c r="DC402" s="129"/>
      <c r="DD402" s="129"/>
      <c r="DE402" s="129"/>
      <c r="DF402" s="129"/>
      <c r="DG402" s="129"/>
      <c r="DH402" s="129"/>
      <c r="DI402" s="129"/>
      <c r="DJ402" s="129"/>
      <c r="DK402" s="129"/>
      <c r="DL402" s="129"/>
      <c r="DM402" s="129"/>
      <c r="DN402" s="150">
        <f t="shared" ref="DN402" si="1048">SUM(DQ402:ER402)</f>
        <v>0</v>
      </c>
      <c r="DO402" s="150">
        <f>SUM(DQ403:ER403)</f>
        <v>0</v>
      </c>
      <c r="DP402" s="152" t="e">
        <f t="shared" si="921"/>
        <v>#DIV/0!</v>
      </c>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50">
        <f t="shared" ca="1" si="915"/>
        <v>0</v>
      </c>
      <c r="ET402" s="150">
        <f t="shared" si="957"/>
        <v>0</v>
      </c>
      <c r="EU402" s="152" t="e">
        <f t="shared" ca="1" si="958"/>
        <v>#DIV/0!</v>
      </c>
      <c r="EV402" s="16"/>
      <c r="EW402" s="67"/>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50">
        <f t="shared" ref="GA402" ca="1" si="1049">SUMIF($GD$8:$HG$9,$O$5,GD402:HG402)</f>
        <v>143</v>
      </c>
      <c r="GB402" s="150">
        <f t="shared" ref="GB402" si="1050">SUM(GD403:HG403)</f>
        <v>0</v>
      </c>
      <c r="GC402" s="152">
        <f t="shared" ref="GC402" ca="1" si="1051">GB402/GA402</f>
        <v>0</v>
      </c>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v>24</v>
      </c>
      <c r="HA402" s="16">
        <v>24</v>
      </c>
      <c r="HB402" s="16">
        <v>24</v>
      </c>
      <c r="HC402" s="16">
        <v>24</v>
      </c>
      <c r="HD402" s="16">
        <v>24</v>
      </c>
      <c r="HE402" s="16">
        <v>23</v>
      </c>
      <c r="HF402" s="16"/>
      <c r="HG402" s="16"/>
      <c r="HH402" s="150"/>
      <c r="HI402" s="150">
        <v>0</v>
      </c>
      <c r="HJ402" s="152" t="e">
        <v>#DIV/0!</v>
      </c>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50"/>
      <c r="IQ402" s="150">
        <v>0</v>
      </c>
      <c r="IR402" s="152" t="e">
        <v>#DIV/0!</v>
      </c>
      <c r="IS402" s="16"/>
      <c r="IT402" s="16"/>
      <c r="IU402" s="16"/>
      <c r="IV402" s="16"/>
      <c r="IW402" s="16"/>
      <c r="IX402" s="16"/>
      <c r="IY402" s="16"/>
      <c r="IZ402" s="16"/>
      <c r="JA402" s="16"/>
      <c r="JB402" s="16"/>
      <c r="JC402" s="16"/>
      <c r="JD402" s="16"/>
      <c r="JE402" s="16"/>
      <c r="JF402" s="16"/>
      <c r="JG402" s="16"/>
      <c r="JH402" s="16"/>
      <c r="JI402" s="16"/>
      <c r="JJ402" s="16"/>
      <c r="JK402" s="16"/>
      <c r="JL402" s="16"/>
      <c r="JM402" s="16"/>
      <c r="JN402" s="16"/>
      <c r="JO402" s="16"/>
      <c r="JP402" s="16"/>
      <c r="JQ402" s="16"/>
      <c r="JR402" s="16"/>
      <c r="JS402" s="16"/>
      <c r="JT402" s="16"/>
      <c r="JU402" s="23"/>
      <c r="JV402" s="16"/>
      <c r="JW402" s="150"/>
      <c r="JX402" s="150">
        <v>0</v>
      </c>
      <c r="JY402" s="152" t="e">
        <v>#DIV/0!</v>
      </c>
      <c r="JZ402" s="16"/>
      <c r="KA402" s="16"/>
      <c r="KB402" s="16"/>
      <c r="KC402" s="16"/>
      <c r="KD402" s="16"/>
      <c r="KE402" s="16"/>
      <c r="KF402" s="16"/>
      <c r="KG402" s="16"/>
      <c r="KH402" s="16"/>
      <c r="KI402" s="16"/>
      <c r="KJ402" s="16"/>
      <c r="KK402" s="16"/>
      <c r="KL402" s="16"/>
      <c r="KM402" s="16"/>
      <c r="KN402" s="16"/>
      <c r="KO402" s="16"/>
      <c r="KP402" s="16"/>
      <c r="KQ402" s="16"/>
      <c r="KR402" s="16"/>
      <c r="KS402" s="16"/>
      <c r="KT402" s="16"/>
      <c r="KU402" s="16"/>
      <c r="KV402" s="16"/>
      <c r="KW402" s="16"/>
      <c r="KX402" s="16"/>
      <c r="KY402" s="16"/>
      <c r="KZ402" s="16"/>
      <c r="LA402" s="16"/>
      <c r="LB402" s="16"/>
      <c r="LC402" s="16"/>
      <c r="LD402" s="16"/>
      <c r="LE402" s="150"/>
      <c r="LF402" s="150">
        <v>0</v>
      </c>
      <c r="LG402" s="152" t="e">
        <v>#DIV/0!</v>
      </c>
      <c r="LH402" s="16"/>
      <c r="LI402" s="16"/>
      <c r="LJ402" s="16"/>
      <c r="LK402" s="16"/>
      <c r="LL402" s="16"/>
      <c r="LM402" s="16"/>
      <c r="LN402" s="16"/>
      <c r="LO402" s="16"/>
      <c r="LP402" s="16"/>
      <c r="LQ402" s="16"/>
      <c r="LR402" s="16"/>
      <c r="LS402" s="16"/>
      <c r="LT402" s="16"/>
      <c r="LU402" s="16"/>
      <c r="LV402" s="16"/>
      <c r="LW402" s="16"/>
      <c r="LX402" s="16"/>
      <c r="LY402" s="16"/>
      <c r="LZ402" s="16"/>
      <c r="MA402" s="16"/>
      <c r="MB402" s="16"/>
      <c r="MC402" s="16"/>
      <c r="MD402" s="16"/>
      <c r="ME402" s="16"/>
      <c r="MF402" s="16"/>
      <c r="MG402" s="16"/>
      <c r="MH402" s="16"/>
      <c r="MI402" s="16"/>
      <c r="MJ402" s="16"/>
      <c r="MK402" s="16"/>
      <c r="ML402" s="16"/>
    </row>
    <row r="403" spans="1:350" ht="13.9" hidden="1" customHeight="1" outlineLevel="3" x14ac:dyDescent="0.2">
      <c r="A403" s="227"/>
      <c r="B403" s="247"/>
      <c r="C403" s="215"/>
      <c r="D403" s="217"/>
      <c r="E403" s="176"/>
      <c r="F403" s="176"/>
      <c r="G403" s="176"/>
      <c r="H403" s="171"/>
      <c r="I403" s="171"/>
      <c r="J403" s="213"/>
      <c r="K403" s="213"/>
      <c r="L403" s="173"/>
      <c r="M403" s="173"/>
      <c r="N403" s="184"/>
      <c r="O403" s="157"/>
      <c r="P403" s="17" t="s">
        <v>26</v>
      </c>
      <c r="Q403" s="151"/>
      <c r="R403" s="151"/>
      <c r="S403" s="153"/>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151"/>
      <c r="AY403" s="151"/>
      <c r="AZ403" s="153"/>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151"/>
      <c r="CG403" s="151"/>
      <c r="CH403" s="153"/>
      <c r="CI403" s="141"/>
      <c r="CJ403" s="141"/>
      <c r="CK403" s="141"/>
      <c r="CL403" s="141"/>
      <c r="CM403" s="141"/>
      <c r="CN403" s="141"/>
      <c r="CO403" s="141"/>
      <c r="CP403" s="141"/>
      <c r="CQ403" s="141"/>
      <c r="CR403" s="141"/>
      <c r="CS403" s="141"/>
      <c r="CT403" s="141"/>
      <c r="CU403" s="141"/>
      <c r="CV403" s="141"/>
      <c r="CW403" s="141"/>
      <c r="CX403" s="141"/>
      <c r="CY403" s="141"/>
      <c r="CZ403" s="141"/>
      <c r="DA403" s="141"/>
      <c r="DB403" s="141"/>
      <c r="DC403" s="141"/>
      <c r="DD403" s="141"/>
      <c r="DE403" s="141"/>
      <c r="DF403" s="141"/>
      <c r="DG403" s="141"/>
      <c r="DH403" s="141"/>
      <c r="DI403" s="141"/>
      <c r="DJ403" s="141"/>
      <c r="DK403" s="141"/>
      <c r="DL403" s="141"/>
      <c r="DM403" s="141"/>
      <c r="DN403" s="151"/>
      <c r="DO403" s="151"/>
      <c r="DP403" s="153"/>
      <c r="DQ403" s="24"/>
      <c r="DR403" s="24"/>
      <c r="DS403" s="24"/>
      <c r="DT403" s="24"/>
      <c r="DU403" s="24"/>
      <c r="DV403" s="24"/>
      <c r="DW403" s="24"/>
      <c r="DX403" s="24"/>
      <c r="DY403" s="24"/>
      <c r="DZ403" s="24"/>
      <c r="EA403" s="24"/>
      <c r="EB403" s="24"/>
      <c r="EC403" s="24"/>
      <c r="ED403" s="24"/>
      <c r="EE403" s="24"/>
      <c r="EF403" s="24"/>
      <c r="EG403" s="24"/>
      <c r="EH403" s="24"/>
      <c r="EI403" s="24"/>
      <c r="EJ403" s="24"/>
      <c r="EK403" s="24"/>
      <c r="EL403" s="24"/>
      <c r="EM403" s="24"/>
      <c r="EN403" s="24"/>
      <c r="EO403" s="24"/>
      <c r="EP403" s="24"/>
      <c r="EQ403" s="24"/>
      <c r="ER403" s="24"/>
      <c r="ES403" s="151"/>
      <c r="ET403" s="151"/>
      <c r="EU403" s="153"/>
      <c r="EV403" s="24"/>
      <c r="EW403" s="125"/>
      <c r="EX403" s="24"/>
      <c r="EY403" s="24"/>
      <c r="EZ403" s="24"/>
      <c r="FA403" s="24"/>
      <c r="FB403" s="24"/>
      <c r="FC403" s="24"/>
      <c r="FD403" s="24"/>
      <c r="FE403" s="24"/>
      <c r="FF403" s="24"/>
      <c r="FG403" s="24"/>
      <c r="FH403" s="24"/>
      <c r="FI403" s="24"/>
      <c r="FJ403" s="24"/>
      <c r="FK403" s="24"/>
      <c r="FL403" s="24"/>
      <c r="FM403" s="24"/>
      <c r="FN403" s="24"/>
      <c r="FO403" s="24"/>
      <c r="FP403" s="24"/>
      <c r="FQ403" s="24"/>
      <c r="FR403" s="24"/>
      <c r="FS403" s="24"/>
      <c r="FT403" s="24"/>
      <c r="FU403" s="24"/>
      <c r="FV403" s="24"/>
      <c r="FW403" s="24"/>
      <c r="FX403" s="24"/>
      <c r="FY403" s="24"/>
      <c r="FZ403" s="24"/>
      <c r="GA403" s="151"/>
      <c r="GB403" s="151"/>
      <c r="GC403" s="153"/>
      <c r="GD403" s="24"/>
      <c r="GE403" s="24"/>
      <c r="GF403" s="24"/>
      <c r="GG403" s="24"/>
      <c r="GH403" s="24"/>
      <c r="GI403" s="24"/>
      <c r="GJ403" s="24"/>
      <c r="GK403" s="24"/>
      <c r="GL403" s="24"/>
      <c r="GM403" s="24"/>
      <c r="GN403" s="24"/>
      <c r="GO403" s="24"/>
      <c r="GP403" s="24"/>
      <c r="GQ403" s="24"/>
      <c r="GR403" s="24"/>
      <c r="GS403" s="24"/>
      <c r="GT403" s="24"/>
      <c r="GU403" s="24"/>
      <c r="GV403" s="24"/>
      <c r="GW403" s="24"/>
      <c r="GX403" s="24"/>
      <c r="GY403" s="24"/>
      <c r="GZ403" s="24"/>
      <c r="HA403" s="24"/>
      <c r="HB403" s="24"/>
      <c r="HC403" s="24"/>
      <c r="HD403" s="24"/>
      <c r="HE403" s="24"/>
      <c r="HF403" s="24"/>
      <c r="HG403" s="24"/>
      <c r="HH403" s="151"/>
      <c r="HI403" s="151"/>
      <c r="HJ403" s="153"/>
      <c r="HK403" s="24"/>
      <c r="HL403" s="24"/>
      <c r="HM403" s="24"/>
      <c r="HN403" s="24"/>
      <c r="HO403" s="24"/>
      <c r="HP403" s="24"/>
      <c r="HQ403" s="24"/>
      <c r="HR403" s="24"/>
      <c r="HS403" s="24"/>
      <c r="HT403" s="24"/>
      <c r="HU403" s="24"/>
      <c r="HV403" s="24"/>
      <c r="HW403" s="24"/>
      <c r="HX403" s="24"/>
      <c r="HY403" s="24"/>
      <c r="HZ403" s="24"/>
      <c r="IA403" s="24"/>
      <c r="IB403" s="24"/>
      <c r="IC403" s="24"/>
      <c r="ID403" s="24"/>
      <c r="IE403" s="24"/>
      <c r="IF403" s="24"/>
      <c r="IG403" s="24"/>
      <c r="IH403" s="24"/>
      <c r="II403" s="24"/>
      <c r="IJ403" s="24"/>
      <c r="IK403" s="24"/>
      <c r="IL403" s="24"/>
      <c r="IM403" s="24"/>
      <c r="IN403" s="24"/>
      <c r="IO403" s="24"/>
      <c r="IP403" s="151"/>
      <c r="IQ403" s="151"/>
      <c r="IR403" s="153"/>
      <c r="IS403" s="24"/>
      <c r="IT403" s="24"/>
      <c r="IU403" s="24"/>
      <c r="IV403" s="24"/>
      <c r="IW403" s="24"/>
      <c r="IX403" s="24"/>
      <c r="IY403" s="24"/>
      <c r="IZ403" s="24"/>
      <c r="JA403" s="24"/>
      <c r="JB403" s="24"/>
      <c r="JC403" s="24"/>
      <c r="JD403" s="24"/>
      <c r="JE403" s="24"/>
      <c r="JF403" s="24"/>
      <c r="JG403" s="24"/>
      <c r="JH403" s="24"/>
      <c r="JI403" s="24"/>
      <c r="JJ403" s="24"/>
      <c r="JK403" s="24"/>
      <c r="JL403" s="24"/>
      <c r="JM403" s="24"/>
      <c r="JN403" s="24"/>
      <c r="JO403" s="24"/>
      <c r="JP403" s="24"/>
      <c r="JQ403" s="24"/>
      <c r="JR403" s="24"/>
      <c r="JS403" s="24"/>
      <c r="JT403" s="24"/>
      <c r="JU403" s="25"/>
      <c r="JV403" s="24"/>
      <c r="JW403" s="151"/>
      <c r="JX403" s="151"/>
      <c r="JY403" s="153"/>
      <c r="JZ403" s="24"/>
      <c r="KA403" s="24"/>
      <c r="KB403" s="24"/>
      <c r="KC403" s="24"/>
      <c r="KD403" s="24"/>
      <c r="KE403" s="24"/>
      <c r="KF403" s="24"/>
      <c r="KG403" s="24"/>
      <c r="KH403" s="24"/>
      <c r="KI403" s="24"/>
      <c r="KJ403" s="24"/>
      <c r="KK403" s="24"/>
      <c r="KL403" s="24"/>
      <c r="KM403" s="24"/>
      <c r="KN403" s="24"/>
      <c r="KO403" s="24"/>
      <c r="KP403" s="24"/>
      <c r="KQ403" s="24"/>
      <c r="KR403" s="24"/>
      <c r="KS403" s="24"/>
      <c r="KT403" s="24"/>
      <c r="KU403" s="24"/>
      <c r="KV403" s="24"/>
      <c r="KW403" s="24"/>
      <c r="KX403" s="24"/>
      <c r="KY403" s="24"/>
      <c r="KZ403" s="24"/>
      <c r="LA403" s="24"/>
      <c r="LB403" s="24"/>
      <c r="LC403" s="24"/>
      <c r="LD403" s="24"/>
      <c r="LE403" s="151"/>
      <c r="LF403" s="151"/>
      <c r="LG403" s="153"/>
      <c r="LH403" s="24"/>
      <c r="LI403" s="24"/>
      <c r="LJ403" s="24"/>
      <c r="LK403" s="24"/>
      <c r="LL403" s="24"/>
      <c r="LM403" s="24"/>
      <c r="LN403" s="24"/>
      <c r="LO403" s="24"/>
      <c r="LP403" s="24"/>
      <c r="LQ403" s="24"/>
      <c r="LR403" s="24"/>
      <c r="LS403" s="24"/>
      <c r="LT403" s="24"/>
      <c r="LU403" s="24"/>
      <c r="LV403" s="24"/>
      <c r="LW403" s="24"/>
      <c r="LX403" s="24"/>
      <c r="LY403" s="24"/>
      <c r="LZ403" s="24"/>
      <c r="MA403" s="24"/>
      <c r="MB403" s="24"/>
      <c r="MC403" s="24"/>
      <c r="MD403" s="24"/>
      <c r="ME403" s="24"/>
      <c r="MF403" s="24"/>
      <c r="MG403" s="24"/>
      <c r="MH403" s="24"/>
      <c r="MI403" s="24"/>
      <c r="MJ403" s="24"/>
      <c r="MK403" s="24"/>
      <c r="ML403" s="24"/>
    </row>
    <row r="404" spans="1:350" s="41" customFormat="1" ht="14.25" hidden="1" customHeight="1" outlineLevel="3" x14ac:dyDescent="0.25">
      <c r="A404" s="220" t="s">
        <v>89</v>
      </c>
      <c r="B404" s="248" t="s">
        <v>1133</v>
      </c>
      <c r="C404" s="175" t="s">
        <v>59</v>
      </c>
      <c r="D404" s="175">
        <v>1</v>
      </c>
      <c r="E404" s="175">
        <v>0</v>
      </c>
      <c r="F404" s="175">
        <f>D404-E404</f>
        <v>1</v>
      </c>
      <c r="G404" s="175" t="s">
        <v>1134</v>
      </c>
      <c r="H404" s="170" t="s">
        <v>900</v>
      </c>
      <c r="I404" s="170" t="s">
        <v>975</v>
      </c>
      <c r="J404" s="212">
        <f ca="1">E404+Q404+AX404+CF404+DN404+ES404+GA404+HH404+IP404+JW404+LE404</f>
        <v>1</v>
      </c>
      <c r="K404" s="212">
        <f>E404+R404+AY404+CG404+DO404+ET404+GB404+HI404+IQ404+JX404+LF404</f>
        <v>1</v>
      </c>
      <c r="L404" s="172">
        <f ca="1">K404/J404</f>
        <v>1</v>
      </c>
      <c r="M404" s="172">
        <f>K404/D404</f>
        <v>1</v>
      </c>
      <c r="N404" s="183">
        <f ca="1">SUMIF($EV$8:$FZ$9,$O$5,$EV405:$FZ405)-SUMIF($EV$8:$FZ$9,$Q$5,$EV405:$FZ405)</f>
        <v>0</v>
      </c>
      <c r="O404" s="154"/>
      <c r="P404" s="154"/>
      <c r="Q404" s="150">
        <v>0</v>
      </c>
      <c r="R404" s="150">
        <v>0</v>
      </c>
      <c r="S404" s="152" t="e">
        <v>#DIV/0!</v>
      </c>
      <c r="T404" s="154"/>
      <c r="U404" s="154"/>
      <c r="V404" s="154"/>
      <c r="W404" s="154"/>
      <c r="X404" s="154"/>
      <c r="Y404" s="154"/>
      <c r="Z404" s="154"/>
      <c r="AA404" s="154"/>
      <c r="AB404" s="154"/>
      <c r="AC404" s="154"/>
      <c r="AD404" s="154"/>
      <c r="AE404" s="154"/>
      <c r="AF404" s="154"/>
      <c r="AG404" s="154"/>
      <c r="AH404" s="154"/>
      <c r="AI404" s="154"/>
      <c r="AJ404" s="154"/>
      <c r="AK404" s="154"/>
      <c r="AL404" s="154"/>
      <c r="AM404" s="154"/>
      <c r="AN404" s="154"/>
      <c r="AO404" s="154"/>
      <c r="AP404" s="154"/>
      <c r="AQ404" s="154"/>
      <c r="AR404" s="154"/>
      <c r="AS404" s="154"/>
      <c r="AT404" s="154"/>
      <c r="AU404" s="154"/>
      <c r="AV404" s="154"/>
      <c r="AW404" s="154"/>
      <c r="AX404" s="150">
        <f t="shared" ref="AX404:AX458" ca="1" si="1052">SUMIF($BA$8:$CE$9,$O$5,$BA404:$CE404)</f>
        <v>0</v>
      </c>
      <c r="AY404" s="150">
        <f>SUM(BA405:CE405)</f>
        <v>0</v>
      </c>
      <c r="AZ404" s="152" t="e">
        <f ca="1">AY404/AX404</f>
        <v>#DIV/0!</v>
      </c>
      <c r="BA404" s="154"/>
      <c r="BB404" s="154"/>
      <c r="BC404" s="154"/>
      <c r="BD404" s="154"/>
      <c r="BE404" s="154"/>
      <c r="BF404" s="154"/>
      <c r="BG404" s="154"/>
      <c r="BH404" s="154"/>
      <c r="BI404" s="154"/>
      <c r="BJ404" s="154"/>
      <c r="BK404" s="154"/>
      <c r="BL404" s="154"/>
      <c r="BM404" s="154"/>
      <c r="BN404" s="154"/>
      <c r="BO404" s="154"/>
      <c r="BP404" s="154"/>
      <c r="BQ404" s="154"/>
      <c r="BR404" s="154"/>
      <c r="BS404" s="154"/>
      <c r="BT404" s="154"/>
      <c r="BU404" s="154"/>
      <c r="BV404" s="154"/>
      <c r="BW404" s="154"/>
      <c r="BX404" s="154"/>
      <c r="BY404" s="154"/>
      <c r="BZ404" s="154"/>
      <c r="CA404" s="154"/>
      <c r="CB404" s="154"/>
      <c r="CC404" s="154"/>
      <c r="CD404" s="154"/>
      <c r="CE404" s="154"/>
      <c r="CF404" s="150">
        <f t="shared" ref="CF404" si="1053">SUM(CI404:DM404)</f>
        <v>0</v>
      </c>
      <c r="CG404" s="150">
        <f>SUM(CI405:DM405)</f>
        <v>0</v>
      </c>
      <c r="CH404" s="152" t="e">
        <f>CG404/CF404</f>
        <v>#DIV/0!</v>
      </c>
      <c r="CI404" s="154"/>
      <c r="CJ404" s="154"/>
      <c r="CK404" s="154"/>
      <c r="CL404" s="154"/>
      <c r="CM404" s="154"/>
      <c r="CN404" s="154"/>
      <c r="CO404" s="154"/>
      <c r="CP404" s="154"/>
      <c r="CQ404" s="154"/>
      <c r="CR404" s="154"/>
      <c r="CS404" s="154"/>
      <c r="CT404" s="154"/>
      <c r="CU404" s="154"/>
      <c r="CV404" s="154"/>
      <c r="CW404" s="154"/>
      <c r="CX404" s="154"/>
      <c r="CY404" s="154"/>
      <c r="CZ404" s="154"/>
      <c r="DA404" s="154"/>
      <c r="DB404" s="154"/>
      <c r="DC404" s="154"/>
      <c r="DD404" s="154"/>
      <c r="DE404" s="154"/>
      <c r="DF404" s="154"/>
      <c r="DG404" s="154"/>
      <c r="DH404" s="154"/>
      <c r="DI404" s="154"/>
      <c r="DJ404" s="154"/>
      <c r="DK404" s="154"/>
      <c r="DL404" s="154"/>
      <c r="DM404" s="154"/>
      <c r="DN404" s="150">
        <f t="shared" ref="DN404" si="1054">SUM(DQ404:ER404)</f>
        <v>0</v>
      </c>
      <c r="DO404" s="150">
        <f>SUM(DQ405:ER405)</f>
        <v>0</v>
      </c>
      <c r="DP404" s="152" t="e">
        <f t="shared" si="921"/>
        <v>#DIV/0!</v>
      </c>
      <c r="DQ404" s="154"/>
      <c r="DR404" s="154"/>
      <c r="DS404" s="154"/>
      <c r="DT404" s="154"/>
      <c r="DU404" s="154"/>
      <c r="DV404" s="154"/>
      <c r="DW404" s="154"/>
      <c r="DX404" s="154"/>
      <c r="DY404" s="154"/>
      <c r="DZ404" s="154"/>
      <c r="EA404" s="154"/>
      <c r="EB404" s="154"/>
      <c r="EC404" s="154"/>
      <c r="ED404" s="154"/>
      <c r="EE404" s="154"/>
      <c r="EF404" s="154"/>
      <c r="EG404" s="154"/>
      <c r="EH404" s="154"/>
      <c r="EI404" s="154"/>
      <c r="EJ404" s="154"/>
      <c r="EK404" s="154"/>
      <c r="EL404" s="154"/>
      <c r="EM404" s="154"/>
      <c r="EN404" s="154"/>
      <c r="EO404" s="154"/>
      <c r="EP404" s="154"/>
      <c r="EQ404" s="154"/>
      <c r="ER404" s="154"/>
      <c r="ES404" s="150">
        <f t="shared" ref="ES404:ES460" ca="1" si="1055">SUMIF($EV$8:$FZ$9,$O$5,EV404:FZ404)</f>
        <v>0</v>
      </c>
      <c r="ET404" s="150">
        <f t="shared" si="957"/>
        <v>0</v>
      </c>
      <c r="EU404" s="152" t="e">
        <f t="shared" ca="1" si="958"/>
        <v>#DIV/0!</v>
      </c>
      <c r="EV404" s="154"/>
      <c r="EW404" s="160"/>
      <c r="EX404" s="154"/>
      <c r="EY404" s="154"/>
      <c r="EZ404" s="154"/>
      <c r="FA404" s="154"/>
      <c r="FB404" s="154"/>
      <c r="FC404" s="154"/>
      <c r="FD404" s="154"/>
      <c r="FE404" s="154"/>
      <c r="FF404" s="154"/>
      <c r="FG404" s="154"/>
      <c r="FH404" s="154"/>
      <c r="FI404" s="154"/>
      <c r="FJ404" s="154"/>
      <c r="FK404" s="154"/>
      <c r="FL404" s="154"/>
      <c r="FM404" s="154"/>
      <c r="FN404" s="154"/>
      <c r="FO404" s="154"/>
      <c r="FP404" s="154"/>
      <c r="FQ404" s="154"/>
      <c r="FR404" s="154"/>
      <c r="FS404" s="154"/>
      <c r="FT404" s="154"/>
      <c r="FU404" s="154"/>
      <c r="FV404" s="154"/>
      <c r="FW404" s="154"/>
      <c r="FX404" s="154"/>
      <c r="FY404" s="154"/>
      <c r="FZ404" s="154"/>
      <c r="GA404" s="150">
        <f t="shared" ref="GA404" ca="1" si="1056">SUMIF($GD$8:$HG$9,$O$5,GD404:HG404)</f>
        <v>1</v>
      </c>
      <c r="GB404" s="150">
        <f t="shared" ref="GB404" si="1057">SUM(GD405:HG405)</f>
        <v>1</v>
      </c>
      <c r="GC404" s="152">
        <f t="shared" ref="GC404" ca="1" si="1058">GB404/GA404</f>
        <v>1</v>
      </c>
      <c r="GD404" s="154"/>
      <c r="GE404" s="154"/>
      <c r="GF404" s="154"/>
      <c r="GG404" s="154"/>
      <c r="GH404" s="154"/>
      <c r="GI404" s="154"/>
      <c r="GJ404" s="154"/>
      <c r="GK404" s="154"/>
      <c r="GL404" s="154"/>
      <c r="GM404" s="154"/>
      <c r="GN404" s="154"/>
      <c r="GO404" s="42">
        <v>1</v>
      </c>
      <c r="GP404" s="154"/>
      <c r="GQ404" s="154"/>
      <c r="GR404" s="154"/>
      <c r="GS404" s="154"/>
      <c r="GT404" s="154"/>
      <c r="GU404" s="154"/>
      <c r="GV404" s="154"/>
      <c r="GW404" s="154"/>
      <c r="GX404" s="154"/>
      <c r="GY404" s="154"/>
      <c r="GZ404" s="154"/>
      <c r="HA404" s="154"/>
      <c r="HB404" s="154"/>
      <c r="HC404" s="154"/>
      <c r="HD404" s="154"/>
      <c r="HE404" s="154"/>
      <c r="HF404" s="154"/>
      <c r="HG404" s="154"/>
      <c r="HH404" s="150"/>
      <c r="HI404" s="150">
        <v>0</v>
      </c>
      <c r="HJ404" s="154"/>
      <c r="HK404" s="154"/>
      <c r="HL404" s="154"/>
      <c r="HM404" s="154"/>
      <c r="HN404" s="154"/>
      <c r="HO404" s="154"/>
      <c r="HP404" s="154"/>
      <c r="HQ404" s="154"/>
      <c r="HR404" s="154"/>
      <c r="HS404" s="154"/>
      <c r="HT404" s="154"/>
      <c r="HU404" s="154"/>
      <c r="HV404" s="154"/>
      <c r="HW404" s="154"/>
      <c r="HX404" s="154"/>
      <c r="HY404" s="154"/>
      <c r="HZ404" s="154"/>
      <c r="IA404" s="154"/>
      <c r="IB404" s="154"/>
      <c r="IC404" s="154"/>
      <c r="ID404" s="154"/>
      <c r="IE404" s="154"/>
      <c r="IF404" s="154"/>
      <c r="IG404" s="154"/>
      <c r="IH404" s="154"/>
      <c r="II404" s="154"/>
      <c r="IJ404" s="154"/>
      <c r="IK404" s="154"/>
      <c r="IL404" s="154"/>
      <c r="IM404" s="154"/>
      <c r="IN404" s="154"/>
      <c r="IO404" s="154"/>
      <c r="IP404" s="150"/>
      <c r="IQ404" s="150">
        <v>0</v>
      </c>
      <c r="IR404" s="154"/>
      <c r="IS404" s="154"/>
      <c r="IT404" s="154"/>
      <c r="IU404" s="154"/>
      <c r="IV404" s="154"/>
      <c r="IW404" s="154"/>
      <c r="IX404" s="154"/>
      <c r="IY404" s="154"/>
      <c r="IZ404" s="154"/>
      <c r="JA404" s="154"/>
      <c r="JB404" s="154"/>
      <c r="JC404" s="154"/>
      <c r="JD404" s="154"/>
      <c r="JE404" s="154"/>
      <c r="JF404" s="154"/>
      <c r="JG404" s="154"/>
      <c r="JH404" s="154"/>
      <c r="JI404" s="154"/>
      <c r="JJ404" s="154"/>
      <c r="JK404" s="154"/>
      <c r="JL404" s="154"/>
      <c r="JM404" s="154"/>
      <c r="JN404" s="154"/>
      <c r="JO404" s="154"/>
      <c r="JP404" s="154"/>
      <c r="JQ404" s="154"/>
      <c r="JR404" s="154"/>
      <c r="JS404" s="154"/>
      <c r="JT404" s="154"/>
      <c r="JU404" s="154"/>
      <c r="JV404" s="154"/>
      <c r="JW404" s="150"/>
      <c r="JX404" s="150">
        <v>0</v>
      </c>
      <c r="JY404" s="154"/>
      <c r="JZ404" s="154"/>
      <c r="KA404" s="154"/>
      <c r="KB404" s="154"/>
      <c r="KC404" s="154"/>
      <c r="KD404" s="154"/>
      <c r="KE404" s="154"/>
      <c r="KF404" s="154"/>
      <c r="KG404" s="154"/>
      <c r="KH404" s="154"/>
      <c r="KI404" s="154"/>
      <c r="KJ404" s="154"/>
      <c r="KK404" s="154"/>
      <c r="KL404" s="154"/>
      <c r="KM404" s="154"/>
      <c r="KN404" s="154"/>
      <c r="KO404" s="154"/>
      <c r="KP404" s="154"/>
      <c r="KQ404" s="154"/>
      <c r="KR404" s="154"/>
      <c r="KS404" s="154"/>
      <c r="KT404" s="154"/>
      <c r="KU404" s="154"/>
      <c r="KV404" s="154"/>
      <c r="KW404" s="154"/>
      <c r="KX404" s="154"/>
      <c r="KY404" s="154"/>
      <c r="KZ404" s="154"/>
      <c r="LA404" s="154"/>
      <c r="LB404" s="154"/>
      <c r="LC404" s="154"/>
      <c r="LD404" s="154"/>
      <c r="LE404" s="150"/>
      <c r="LF404" s="150">
        <v>0</v>
      </c>
      <c r="LG404" s="154"/>
      <c r="LH404" s="154"/>
      <c r="LI404" s="154"/>
      <c r="LJ404" s="154"/>
      <c r="LK404" s="154"/>
      <c r="LL404" s="154"/>
      <c r="LM404" s="154"/>
      <c r="LN404" s="154"/>
      <c r="LO404" s="154"/>
      <c r="LP404" s="154"/>
      <c r="LQ404" s="154"/>
      <c r="LR404" s="154"/>
      <c r="LS404" s="154"/>
      <c r="LT404" s="154"/>
      <c r="LU404" s="154"/>
      <c r="LV404" s="154"/>
      <c r="LW404" s="154"/>
      <c r="LX404" s="154"/>
      <c r="LY404" s="154"/>
      <c r="LZ404" s="154"/>
      <c r="MA404" s="154"/>
      <c r="MB404" s="154"/>
      <c r="MC404" s="154"/>
      <c r="MD404" s="154"/>
      <c r="ME404" s="154"/>
      <c r="MF404" s="154"/>
      <c r="MG404" s="154"/>
      <c r="MH404" s="154"/>
      <c r="MI404" s="154"/>
      <c r="MJ404" s="154"/>
      <c r="MK404" s="154"/>
      <c r="ML404" s="154"/>
    </row>
    <row r="405" spans="1:350" s="41" customFormat="1" ht="14.25" hidden="1" customHeight="1" outlineLevel="3" x14ac:dyDescent="0.25">
      <c r="A405" s="221"/>
      <c r="B405" s="249"/>
      <c r="C405" s="176"/>
      <c r="D405" s="176"/>
      <c r="E405" s="176"/>
      <c r="F405" s="176"/>
      <c r="G405" s="176"/>
      <c r="H405" s="171"/>
      <c r="I405" s="171"/>
      <c r="J405" s="213"/>
      <c r="K405" s="213"/>
      <c r="L405" s="173"/>
      <c r="M405" s="173"/>
      <c r="N405" s="184"/>
      <c r="O405" s="155"/>
      <c r="P405" s="155"/>
      <c r="Q405" s="151"/>
      <c r="R405" s="151"/>
      <c r="S405" s="153"/>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1"/>
      <c r="AY405" s="151"/>
      <c r="AZ405" s="153"/>
      <c r="BA405" s="155"/>
      <c r="BB405" s="155"/>
      <c r="BC405" s="155"/>
      <c r="BD405" s="155"/>
      <c r="BE405" s="155"/>
      <c r="BF405" s="155"/>
      <c r="BG405" s="155"/>
      <c r="BH405" s="155"/>
      <c r="BI405" s="155"/>
      <c r="BJ405" s="155"/>
      <c r="BK405" s="155"/>
      <c r="BL405" s="155"/>
      <c r="BM405" s="155"/>
      <c r="BN405" s="155"/>
      <c r="BO405" s="155"/>
      <c r="BP405" s="155"/>
      <c r="BQ405" s="155"/>
      <c r="BR405" s="155"/>
      <c r="BS405" s="155"/>
      <c r="BT405" s="155"/>
      <c r="BU405" s="155"/>
      <c r="BV405" s="155"/>
      <c r="BW405" s="155"/>
      <c r="BX405" s="155"/>
      <c r="BY405" s="155"/>
      <c r="BZ405" s="155"/>
      <c r="CA405" s="155"/>
      <c r="CB405" s="155"/>
      <c r="CC405" s="155"/>
      <c r="CD405" s="155"/>
      <c r="CE405" s="155"/>
      <c r="CF405" s="151"/>
      <c r="CG405" s="151"/>
      <c r="CH405" s="153"/>
      <c r="CI405" s="155"/>
      <c r="CJ405" s="155"/>
      <c r="CK405" s="155"/>
      <c r="CL405" s="155"/>
      <c r="CM405" s="155"/>
      <c r="CN405" s="155"/>
      <c r="CO405" s="155"/>
      <c r="CP405" s="155"/>
      <c r="CQ405" s="155"/>
      <c r="CR405" s="155"/>
      <c r="CS405" s="155"/>
      <c r="CT405" s="155"/>
      <c r="CU405" s="155"/>
      <c r="CV405" s="155"/>
      <c r="CW405" s="155"/>
      <c r="CX405" s="155"/>
      <c r="CY405" s="155"/>
      <c r="CZ405" s="155"/>
      <c r="DA405" s="155"/>
      <c r="DB405" s="155"/>
      <c r="DC405" s="155"/>
      <c r="DD405" s="155"/>
      <c r="DE405" s="155"/>
      <c r="DF405" s="155"/>
      <c r="DG405" s="155"/>
      <c r="DH405" s="155"/>
      <c r="DI405" s="155"/>
      <c r="DJ405" s="155"/>
      <c r="DK405" s="155"/>
      <c r="DL405" s="155"/>
      <c r="DM405" s="155"/>
      <c r="DN405" s="151"/>
      <c r="DO405" s="151"/>
      <c r="DP405" s="153"/>
      <c r="DQ405" s="155"/>
      <c r="DR405" s="155"/>
      <c r="DS405" s="155"/>
      <c r="DT405" s="155"/>
      <c r="DU405" s="155"/>
      <c r="DV405" s="155"/>
      <c r="DW405" s="155"/>
      <c r="DX405" s="155"/>
      <c r="DY405" s="155"/>
      <c r="DZ405" s="155"/>
      <c r="EA405" s="155"/>
      <c r="EB405" s="155"/>
      <c r="EC405" s="155"/>
      <c r="ED405" s="155"/>
      <c r="EE405" s="155"/>
      <c r="EF405" s="155"/>
      <c r="EG405" s="155"/>
      <c r="EH405" s="155"/>
      <c r="EI405" s="155"/>
      <c r="EJ405" s="155"/>
      <c r="EK405" s="155"/>
      <c r="EL405" s="155"/>
      <c r="EM405" s="155"/>
      <c r="EN405" s="155"/>
      <c r="EO405" s="155"/>
      <c r="EP405" s="155"/>
      <c r="EQ405" s="155"/>
      <c r="ER405" s="155"/>
      <c r="ES405" s="151"/>
      <c r="ET405" s="151"/>
      <c r="EU405" s="153"/>
      <c r="EV405" s="155"/>
      <c r="EW405" s="161"/>
      <c r="EX405" s="155"/>
      <c r="EY405" s="155"/>
      <c r="EZ405" s="155"/>
      <c r="FA405" s="155"/>
      <c r="FB405" s="155"/>
      <c r="FC405" s="155"/>
      <c r="FD405" s="155"/>
      <c r="FE405" s="155"/>
      <c r="FF405" s="155"/>
      <c r="FG405" s="155"/>
      <c r="FH405" s="155"/>
      <c r="FI405" s="155"/>
      <c r="FJ405" s="155"/>
      <c r="FK405" s="155"/>
      <c r="FL405" s="155"/>
      <c r="FM405" s="155"/>
      <c r="FN405" s="155"/>
      <c r="FO405" s="155"/>
      <c r="FP405" s="155"/>
      <c r="FQ405" s="155"/>
      <c r="FR405" s="155"/>
      <c r="FS405" s="155"/>
      <c r="FT405" s="155"/>
      <c r="FU405" s="155"/>
      <c r="FV405" s="155"/>
      <c r="FW405" s="155"/>
      <c r="FX405" s="155"/>
      <c r="FY405" s="155"/>
      <c r="FZ405" s="155"/>
      <c r="GA405" s="151"/>
      <c r="GB405" s="151"/>
      <c r="GC405" s="153"/>
      <c r="GD405" s="155"/>
      <c r="GE405" s="155"/>
      <c r="GF405" s="155"/>
      <c r="GG405" s="155"/>
      <c r="GH405" s="155"/>
      <c r="GI405" s="155"/>
      <c r="GJ405" s="155"/>
      <c r="GK405" s="155"/>
      <c r="GL405" s="155"/>
      <c r="GM405" s="155"/>
      <c r="GN405" s="155"/>
      <c r="GO405" s="43">
        <v>1</v>
      </c>
      <c r="GP405" s="155"/>
      <c r="GQ405" s="155"/>
      <c r="GR405" s="155"/>
      <c r="GS405" s="155"/>
      <c r="GT405" s="155"/>
      <c r="GU405" s="155"/>
      <c r="GV405" s="155"/>
      <c r="GW405" s="155"/>
      <c r="GX405" s="155"/>
      <c r="GY405" s="155"/>
      <c r="GZ405" s="155"/>
      <c r="HA405" s="155"/>
      <c r="HB405" s="155"/>
      <c r="HC405" s="155"/>
      <c r="HD405" s="155"/>
      <c r="HE405" s="155"/>
      <c r="HF405" s="155"/>
      <c r="HG405" s="155"/>
      <c r="HH405" s="151"/>
      <c r="HI405" s="151"/>
      <c r="HJ405" s="155"/>
      <c r="HK405" s="155"/>
      <c r="HL405" s="155"/>
      <c r="HM405" s="155"/>
      <c r="HN405" s="155"/>
      <c r="HO405" s="155"/>
      <c r="HP405" s="155"/>
      <c r="HQ405" s="155"/>
      <c r="HR405" s="155"/>
      <c r="HS405" s="155"/>
      <c r="HT405" s="155"/>
      <c r="HU405" s="155"/>
      <c r="HV405" s="155"/>
      <c r="HW405" s="155"/>
      <c r="HX405" s="155"/>
      <c r="HY405" s="155"/>
      <c r="HZ405" s="155"/>
      <c r="IA405" s="155"/>
      <c r="IB405" s="155"/>
      <c r="IC405" s="155"/>
      <c r="ID405" s="155"/>
      <c r="IE405" s="155"/>
      <c r="IF405" s="155"/>
      <c r="IG405" s="155"/>
      <c r="IH405" s="155"/>
      <c r="II405" s="155"/>
      <c r="IJ405" s="155"/>
      <c r="IK405" s="155"/>
      <c r="IL405" s="155"/>
      <c r="IM405" s="155"/>
      <c r="IN405" s="155"/>
      <c r="IO405" s="155"/>
      <c r="IP405" s="151"/>
      <c r="IQ405" s="151"/>
      <c r="IR405" s="155"/>
      <c r="IS405" s="155"/>
      <c r="IT405" s="155"/>
      <c r="IU405" s="155"/>
      <c r="IV405" s="155"/>
      <c r="IW405" s="155"/>
      <c r="IX405" s="155"/>
      <c r="IY405" s="155"/>
      <c r="IZ405" s="155"/>
      <c r="JA405" s="155"/>
      <c r="JB405" s="155"/>
      <c r="JC405" s="155"/>
      <c r="JD405" s="155"/>
      <c r="JE405" s="155"/>
      <c r="JF405" s="155"/>
      <c r="JG405" s="155"/>
      <c r="JH405" s="155"/>
      <c r="JI405" s="155"/>
      <c r="JJ405" s="155"/>
      <c r="JK405" s="155"/>
      <c r="JL405" s="155"/>
      <c r="JM405" s="155"/>
      <c r="JN405" s="155"/>
      <c r="JO405" s="155"/>
      <c r="JP405" s="155"/>
      <c r="JQ405" s="155"/>
      <c r="JR405" s="155"/>
      <c r="JS405" s="155"/>
      <c r="JT405" s="155"/>
      <c r="JU405" s="155"/>
      <c r="JV405" s="155"/>
      <c r="JW405" s="151"/>
      <c r="JX405" s="151"/>
      <c r="JY405" s="155"/>
      <c r="JZ405" s="155"/>
      <c r="KA405" s="155"/>
      <c r="KB405" s="155"/>
      <c r="KC405" s="155"/>
      <c r="KD405" s="155"/>
      <c r="KE405" s="155"/>
      <c r="KF405" s="155"/>
      <c r="KG405" s="155"/>
      <c r="KH405" s="155"/>
      <c r="KI405" s="155"/>
      <c r="KJ405" s="155"/>
      <c r="KK405" s="155"/>
      <c r="KL405" s="155"/>
      <c r="KM405" s="155"/>
      <c r="KN405" s="155"/>
      <c r="KO405" s="155"/>
      <c r="KP405" s="155"/>
      <c r="KQ405" s="155"/>
      <c r="KR405" s="155"/>
      <c r="KS405" s="155"/>
      <c r="KT405" s="155"/>
      <c r="KU405" s="155"/>
      <c r="KV405" s="155"/>
      <c r="KW405" s="155"/>
      <c r="KX405" s="155"/>
      <c r="KY405" s="155"/>
      <c r="KZ405" s="155"/>
      <c r="LA405" s="155"/>
      <c r="LB405" s="155"/>
      <c r="LC405" s="155"/>
      <c r="LD405" s="155"/>
      <c r="LE405" s="151"/>
      <c r="LF405" s="151"/>
      <c r="LG405" s="155"/>
      <c r="LH405" s="155"/>
      <c r="LI405" s="155"/>
      <c r="LJ405" s="155"/>
      <c r="LK405" s="155"/>
      <c r="LL405" s="155"/>
      <c r="LM405" s="155"/>
      <c r="LN405" s="155"/>
      <c r="LO405" s="155"/>
      <c r="LP405" s="155"/>
      <c r="LQ405" s="155"/>
      <c r="LR405" s="155"/>
      <c r="LS405" s="155"/>
      <c r="LT405" s="155"/>
      <c r="LU405" s="155"/>
      <c r="LV405" s="155"/>
      <c r="LW405" s="155"/>
      <c r="LX405" s="155"/>
      <c r="LY405" s="155"/>
      <c r="LZ405" s="155"/>
      <c r="MA405" s="155"/>
      <c r="MB405" s="155"/>
      <c r="MC405" s="155"/>
      <c r="MD405" s="155"/>
      <c r="ME405" s="155"/>
      <c r="MF405" s="155"/>
      <c r="MG405" s="155"/>
      <c r="MH405" s="155"/>
      <c r="MI405" s="155"/>
      <c r="MJ405" s="155"/>
      <c r="MK405" s="155"/>
      <c r="ML405" s="155"/>
    </row>
    <row r="406" spans="1:350" ht="13.9" hidden="1" customHeight="1" outlineLevel="3" x14ac:dyDescent="0.2">
      <c r="A406" s="226" t="s">
        <v>263</v>
      </c>
      <c r="B406" s="246" t="s">
        <v>1118</v>
      </c>
      <c r="C406" s="214" t="s">
        <v>59</v>
      </c>
      <c r="D406" s="216">
        <v>18</v>
      </c>
      <c r="E406" s="175"/>
      <c r="F406" s="175">
        <f>D406-E406</f>
        <v>18</v>
      </c>
      <c r="G406" s="175" t="s">
        <v>847</v>
      </c>
      <c r="H406" s="170" t="s">
        <v>900</v>
      </c>
      <c r="I406" s="170" t="s">
        <v>908</v>
      </c>
      <c r="J406" s="212">
        <f ca="1">E406+Q406+AX406+CF406+DN406+ES406+GA406+HH406+IP406+JW406+LE406</f>
        <v>18</v>
      </c>
      <c r="K406" s="212">
        <f>E406+R406+AY406+CG406+DO406+ET406+GB406+HI406+IQ406+JX406+LF406</f>
        <v>18</v>
      </c>
      <c r="L406" s="172">
        <f ca="1">K406/J406</f>
        <v>1</v>
      </c>
      <c r="M406" s="172">
        <f>K406/D406</f>
        <v>1</v>
      </c>
      <c r="N406" s="183">
        <f ca="1">SUMIF($EV$8:$FZ$9,$O$5,$EV407:$FZ407)-SUMIF($EV$8:$FZ$9,$Q$5,$EV407:$FZ407)</f>
        <v>0</v>
      </c>
      <c r="O406" s="156"/>
      <c r="P406" s="16" t="s">
        <v>25</v>
      </c>
      <c r="Q406" s="150">
        <v>0</v>
      </c>
      <c r="R406" s="150">
        <v>0</v>
      </c>
      <c r="S406" s="152" t="e">
        <v>#DIV/0!</v>
      </c>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50">
        <f t="shared" ca="1" si="1052"/>
        <v>0</v>
      </c>
      <c r="AY406" s="150">
        <f>SUM(BA407:CE407)</f>
        <v>0</v>
      </c>
      <c r="AZ406" s="152" t="e">
        <f ca="1">AY406/AX406</f>
        <v>#DIV/0!</v>
      </c>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50">
        <f t="shared" ref="CF406" si="1059">SUM(CI406:DM406)</f>
        <v>0</v>
      </c>
      <c r="CG406" s="150">
        <f>SUM(CI407:DM407)</f>
        <v>0</v>
      </c>
      <c r="CH406" s="152" t="e">
        <f>CG406/CF406</f>
        <v>#DIV/0!</v>
      </c>
      <c r="CI406" s="129"/>
      <c r="CJ406" s="129"/>
      <c r="CK406" s="129"/>
      <c r="CL406" s="129"/>
      <c r="CM406" s="129"/>
      <c r="CN406" s="129"/>
      <c r="CO406" s="129"/>
      <c r="CP406" s="129"/>
      <c r="CQ406" s="129"/>
      <c r="CR406" s="129"/>
      <c r="CS406" s="129"/>
      <c r="CT406" s="129"/>
      <c r="CU406" s="129"/>
      <c r="CV406" s="129"/>
      <c r="CW406" s="129"/>
      <c r="CX406" s="129"/>
      <c r="CY406" s="129"/>
      <c r="CZ406" s="129"/>
      <c r="DA406" s="129"/>
      <c r="DB406" s="129"/>
      <c r="DC406" s="129"/>
      <c r="DD406" s="129"/>
      <c r="DE406" s="129"/>
      <c r="DF406" s="129"/>
      <c r="DG406" s="129"/>
      <c r="DH406" s="129"/>
      <c r="DI406" s="129"/>
      <c r="DJ406" s="129"/>
      <c r="DK406" s="129"/>
      <c r="DL406" s="129"/>
      <c r="DM406" s="129"/>
      <c r="DN406" s="150">
        <f t="shared" ref="DN406" si="1060">SUM(DQ406:ER406)</f>
        <v>18</v>
      </c>
      <c r="DO406" s="150">
        <f>SUM(DQ407:ER407)</f>
        <v>0</v>
      </c>
      <c r="DP406" s="152">
        <f t="shared" si="921"/>
        <v>0</v>
      </c>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v>8</v>
      </c>
      <c r="EQ406" s="16">
        <v>8</v>
      </c>
      <c r="ER406" s="16">
        <v>2</v>
      </c>
      <c r="ES406" s="150">
        <f t="shared" ca="1" si="1055"/>
        <v>0</v>
      </c>
      <c r="ET406" s="150">
        <f t="shared" si="957"/>
        <v>18</v>
      </c>
      <c r="EU406" s="152" t="e">
        <f t="shared" ca="1" si="958"/>
        <v>#DIV/0!</v>
      </c>
      <c r="EV406" s="16"/>
      <c r="EW406" s="67"/>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50">
        <f t="shared" ref="GA406" ca="1" si="1061">SUMIF($GD$8:$HG$9,$O$5,GD406:HG406)</f>
        <v>0</v>
      </c>
      <c r="GB406" s="150">
        <f t="shared" ref="GB406" si="1062">SUM(GD407:HG407)</f>
        <v>0</v>
      </c>
      <c r="GC406" s="152" t="e">
        <f t="shared" ref="GC406" ca="1" si="1063">GB406/GA406</f>
        <v>#DIV/0!</v>
      </c>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50"/>
      <c r="HI406" s="150">
        <v>0</v>
      </c>
      <c r="HJ406" s="152" t="e">
        <v>#DIV/0!</v>
      </c>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50"/>
      <c r="IQ406" s="150">
        <v>0</v>
      </c>
      <c r="IR406" s="152" t="e">
        <v>#DIV/0!</v>
      </c>
      <c r="IS406" s="16"/>
      <c r="IT406" s="16"/>
      <c r="IU406" s="16"/>
      <c r="IV406" s="16"/>
      <c r="IW406" s="16"/>
      <c r="IX406" s="16"/>
      <c r="IY406" s="16"/>
      <c r="IZ406" s="16"/>
      <c r="JA406" s="16"/>
      <c r="JB406" s="16"/>
      <c r="JC406" s="16"/>
      <c r="JD406" s="16"/>
      <c r="JE406" s="16"/>
      <c r="JF406" s="16"/>
      <c r="JG406" s="16"/>
      <c r="JH406" s="16"/>
      <c r="JI406" s="16"/>
      <c r="JJ406" s="16"/>
      <c r="JK406" s="16"/>
      <c r="JL406" s="16"/>
      <c r="JM406" s="16"/>
      <c r="JN406" s="16"/>
      <c r="JO406" s="16"/>
      <c r="JP406" s="16"/>
      <c r="JQ406" s="16"/>
      <c r="JR406" s="16"/>
      <c r="JS406" s="16"/>
      <c r="JT406" s="16"/>
      <c r="JU406" s="23"/>
      <c r="JV406" s="16"/>
      <c r="JW406" s="150"/>
      <c r="JX406" s="150">
        <v>0</v>
      </c>
      <c r="JY406" s="152" t="e">
        <v>#DIV/0!</v>
      </c>
      <c r="JZ406" s="16"/>
      <c r="KA406" s="16"/>
      <c r="KB406" s="16"/>
      <c r="KC406" s="16"/>
      <c r="KD406" s="16"/>
      <c r="KE406" s="16"/>
      <c r="KF406" s="16"/>
      <c r="KG406" s="16"/>
      <c r="KH406" s="16"/>
      <c r="KI406" s="16"/>
      <c r="KJ406" s="16"/>
      <c r="KK406" s="16"/>
      <c r="KL406" s="16"/>
      <c r="KM406" s="16"/>
      <c r="KN406" s="16"/>
      <c r="KO406" s="16"/>
      <c r="KP406" s="16"/>
      <c r="KQ406" s="16"/>
      <c r="KR406" s="16"/>
      <c r="KS406" s="16"/>
      <c r="KT406" s="16"/>
      <c r="KU406" s="16"/>
      <c r="KV406" s="16"/>
      <c r="KW406" s="16"/>
      <c r="KX406" s="16"/>
      <c r="KY406" s="16"/>
      <c r="KZ406" s="16"/>
      <c r="LA406" s="16"/>
      <c r="LB406" s="16"/>
      <c r="LC406" s="16"/>
      <c r="LD406" s="16"/>
      <c r="LE406" s="150"/>
      <c r="LF406" s="150">
        <v>0</v>
      </c>
      <c r="LG406" s="152" t="e">
        <v>#DIV/0!</v>
      </c>
      <c r="LH406" s="16"/>
      <c r="LI406" s="16"/>
      <c r="LJ406" s="16"/>
      <c r="LK406" s="16"/>
      <c r="LL406" s="16"/>
      <c r="LM406" s="16"/>
      <c r="LN406" s="16"/>
      <c r="LO406" s="16"/>
      <c r="LP406" s="16"/>
      <c r="LQ406" s="16"/>
      <c r="LR406" s="16"/>
      <c r="LS406" s="16"/>
      <c r="LT406" s="16"/>
      <c r="LU406" s="16"/>
      <c r="LV406" s="16"/>
      <c r="LW406" s="16"/>
      <c r="LX406" s="16"/>
      <c r="LY406" s="16"/>
      <c r="LZ406" s="16"/>
      <c r="MA406" s="16"/>
      <c r="MB406" s="16"/>
      <c r="MC406" s="16"/>
      <c r="MD406" s="16"/>
      <c r="ME406" s="16"/>
      <c r="MF406" s="16"/>
      <c r="MG406" s="16"/>
      <c r="MH406" s="16"/>
      <c r="MI406" s="16"/>
      <c r="MJ406" s="16"/>
      <c r="MK406" s="16"/>
      <c r="ML406" s="16"/>
    </row>
    <row r="407" spans="1:350" ht="13.9" hidden="1" customHeight="1" outlineLevel="3" x14ac:dyDescent="0.2">
      <c r="A407" s="227"/>
      <c r="B407" s="247"/>
      <c r="C407" s="215"/>
      <c r="D407" s="217"/>
      <c r="E407" s="176"/>
      <c r="F407" s="176"/>
      <c r="G407" s="176"/>
      <c r="H407" s="171"/>
      <c r="I407" s="171"/>
      <c r="J407" s="213"/>
      <c r="K407" s="213"/>
      <c r="L407" s="173"/>
      <c r="M407" s="173"/>
      <c r="N407" s="184"/>
      <c r="O407" s="157"/>
      <c r="P407" s="17" t="s">
        <v>26</v>
      </c>
      <c r="Q407" s="151"/>
      <c r="R407" s="151"/>
      <c r="S407" s="153"/>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151"/>
      <c r="AY407" s="151"/>
      <c r="AZ407" s="153"/>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c r="CF407" s="151"/>
      <c r="CG407" s="151"/>
      <c r="CH407" s="153"/>
      <c r="CI407" s="141"/>
      <c r="CJ407" s="141"/>
      <c r="CK407" s="141"/>
      <c r="CL407" s="141"/>
      <c r="CM407" s="141"/>
      <c r="CN407" s="141"/>
      <c r="CO407" s="141"/>
      <c r="CP407" s="141"/>
      <c r="CQ407" s="141"/>
      <c r="CR407" s="141"/>
      <c r="CS407" s="141"/>
      <c r="CT407" s="141"/>
      <c r="CU407" s="141"/>
      <c r="CV407" s="141"/>
      <c r="CW407" s="141"/>
      <c r="CX407" s="141"/>
      <c r="CY407" s="141"/>
      <c r="CZ407" s="141"/>
      <c r="DA407" s="141"/>
      <c r="DB407" s="141"/>
      <c r="DC407" s="141"/>
      <c r="DD407" s="141"/>
      <c r="DE407" s="141"/>
      <c r="DF407" s="141"/>
      <c r="DG407" s="141"/>
      <c r="DH407" s="141"/>
      <c r="DI407" s="141"/>
      <c r="DJ407" s="141"/>
      <c r="DK407" s="141"/>
      <c r="DL407" s="141"/>
      <c r="DM407" s="141"/>
      <c r="DN407" s="151"/>
      <c r="DO407" s="151"/>
      <c r="DP407" s="153"/>
      <c r="DQ407" s="24"/>
      <c r="DR407" s="24"/>
      <c r="DS407" s="24"/>
      <c r="DT407" s="24"/>
      <c r="DU407" s="24"/>
      <c r="DV407" s="24"/>
      <c r="DW407" s="24"/>
      <c r="DX407" s="24"/>
      <c r="DY407" s="24"/>
      <c r="DZ407" s="24"/>
      <c r="EA407" s="24"/>
      <c r="EB407" s="24"/>
      <c r="EC407" s="24"/>
      <c r="ED407" s="24"/>
      <c r="EE407" s="24"/>
      <c r="EF407" s="24"/>
      <c r="EG407" s="24"/>
      <c r="EH407" s="24"/>
      <c r="EI407" s="24"/>
      <c r="EJ407" s="24"/>
      <c r="EK407" s="24"/>
      <c r="EL407" s="24"/>
      <c r="EM407" s="24"/>
      <c r="EN407" s="24"/>
      <c r="EO407" s="24"/>
      <c r="EP407" s="24"/>
      <c r="EQ407" s="24"/>
      <c r="ER407" s="24"/>
      <c r="ES407" s="151"/>
      <c r="ET407" s="151"/>
      <c r="EU407" s="153"/>
      <c r="EV407" s="24"/>
      <c r="EW407" s="125"/>
      <c r="EX407" s="24"/>
      <c r="EY407" s="24"/>
      <c r="EZ407" s="24"/>
      <c r="FA407" s="24"/>
      <c r="FB407" s="24"/>
      <c r="FC407" s="24"/>
      <c r="FD407" s="24"/>
      <c r="FE407" s="24"/>
      <c r="FF407" s="24"/>
      <c r="FG407" s="24"/>
      <c r="FH407" s="24"/>
      <c r="FI407" s="24"/>
      <c r="FJ407" s="24"/>
      <c r="FK407" s="24"/>
      <c r="FL407" s="24"/>
      <c r="FM407" s="24"/>
      <c r="FN407" s="24"/>
      <c r="FO407" s="24"/>
      <c r="FP407" s="24"/>
      <c r="FQ407" s="24"/>
      <c r="FR407" s="24"/>
      <c r="FS407" s="24"/>
      <c r="FT407" s="24">
        <v>18</v>
      </c>
      <c r="FU407" s="24"/>
      <c r="FV407" s="24"/>
      <c r="FW407" s="24"/>
      <c r="FX407" s="24"/>
      <c r="FY407" s="24"/>
      <c r="FZ407" s="24"/>
      <c r="GA407" s="151"/>
      <c r="GB407" s="151"/>
      <c r="GC407" s="153"/>
      <c r="GD407" s="24"/>
      <c r="GE407" s="24"/>
      <c r="GF407" s="24"/>
      <c r="GG407" s="24"/>
      <c r="GH407" s="24"/>
      <c r="GI407" s="24"/>
      <c r="GJ407" s="24"/>
      <c r="GK407" s="24"/>
      <c r="GL407" s="24"/>
      <c r="GM407" s="24"/>
      <c r="GN407" s="24"/>
      <c r="GO407" s="24"/>
      <c r="GP407" s="24"/>
      <c r="GQ407" s="24"/>
      <c r="GR407" s="24"/>
      <c r="GS407" s="24"/>
      <c r="GT407" s="24"/>
      <c r="GU407" s="24"/>
      <c r="GV407" s="24"/>
      <c r="GW407" s="24"/>
      <c r="GX407" s="24"/>
      <c r="GY407" s="24"/>
      <c r="GZ407" s="24"/>
      <c r="HA407" s="24"/>
      <c r="HB407" s="24"/>
      <c r="HC407" s="24"/>
      <c r="HD407" s="24"/>
      <c r="HE407" s="24"/>
      <c r="HF407" s="24"/>
      <c r="HG407" s="24"/>
      <c r="HH407" s="151"/>
      <c r="HI407" s="151"/>
      <c r="HJ407" s="153"/>
      <c r="HK407" s="24"/>
      <c r="HL407" s="24"/>
      <c r="HM407" s="24"/>
      <c r="HN407" s="24"/>
      <c r="HO407" s="24"/>
      <c r="HP407" s="24"/>
      <c r="HQ407" s="24"/>
      <c r="HR407" s="24"/>
      <c r="HS407" s="24"/>
      <c r="HT407" s="24"/>
      <c r="HU407" s="24"/>
      <c r="HV407" s="24"/>
      <c r="HW407" s="24"/>
      <c r="HX407" s="24"/>
      <c r="HY407" s="24"/>
      <c r="HZ407" s="24"/>
      <c r="IA407" s="24"/>
      <c r="IB407" s="24"/>
      <c r="IC407" s="24"/>
      <c r="ID407" s="24"/>
      <c r="IE407" s="24"/>
      <c r="IF407" s="24"/>
      <c r="IG407" s="24"/>
      <c r="IH407" s="24"/>
      <c r="II407" s="24"/>
      <c r="IJ407" s="24"/>
      <c r="IK407" s="24"/>
      <c r="IL407" s="24"/>
      <c r="IM407" s="24"/>
      <c r="IN407" s="24"/>
      <c r="IO407" s="24"/>
      <c r="IP407" s="151"/>
      <c r="IQ407" s="151"/>
      <c r="IR407" s="153"/>
      <c r="IS407" s="24"/>
      <c r="IT407" s="24"/>
      <c r="IU407" s="24"/>
      <c r="IV407" s="24"/>
      <c r="IW407" s="24"/>
      <c r="IX407" s="24"/>
      <c r="IY407" s="24"/>
      <c r="IZ407" s="24"/>
      <c r="JA407" s="24"/>
      <c r="JB407" s="24"/>
      <c r="JC407" s="24"/>
      <c r="JD407" s="24"/>
      <c r="JE407" s="24"/>
      <c r="JF407" s="24"/>
      <c r="JG407" s="24"/>
      <c r="JH407" s="24"/>
      <c r="JI407" s="24"/>
      <c r="JJ407" s="24"/>
      <c r="JK407" s="24"/>
      <c r="JL407" s="24"/>
      <c r="JM407" s="24"/>
      <c r="JN407" s="24"/>
      <c r="JO407" s="24"/>
      <c r="JP407" s="24"/>
      <c r="JQ407" s="24"/>
      <c r="JR407" s="24"/>
      <c r="JS407" s="24"/>
      <c r="JT407" s="24"/>
      <c r="JU407" s="25"/>
      <c r="JV407" s="24"/>
      <c r="JW407" s="151"/>
      <c r="JX407" s="151"/>
      <c r="JY407" s="153"/>
      <c r="JZ407" s="24"/>
      <c r="KA407" s="24"/>
      <c r="KB407" s="24"/>
      <c r="KC407" s="24"/>
      <c r="KD407" s="24"/>
      <c r="KE407" s="24"/>
      <c r="KF407" s="24"/>
      <c r="KG407" s="24"/>
      <c r="KH407" s="24"/>
      <c r="KI407" s="24"/>
      <c r="KJ407" s="24"/>
      <c r="KK407" s="24"/>
      <c r="KL407" s="24"/>
      <c r="KM407" s="24"/>
      <c r="KN407" s="24"/>
      <c r="KO407" s="24"/>
      <c r="KP407" s="24"/>
      <c r="KQ407" s="24"/>
      <c r="KR407" s="24"/>
      <c r="KS407" s="24"/>
      <c r="KT407" s="24"/>
      <c r="KU407" s="24"/>
      <c r="KV407" s="24"/>
      <c r="KW407" s="24"/>
      <c r="KX407" s="24"/>
      <c r="KY407" s="24"/>
      <c r="KZ407" s="24"/>
      <c r="LA407" s="24"/>
      <c r="LB407" s="24"/>
      <c r="LC407" s="24"/>
      <c r="LD407" s="24"/>
      <c r="LE407" s="151"/>
      <c r="LF407" s="151"/>
      <c r="LG407" s="153"/>
      <c r="LH407" s="24"/>
      <c r="LI407" s="24"/>
      <c r="LJ407" s="24"/>
      <c r="LK407" s="24"/>
      <c r="LL407" s="24"/>
      <c r="LM407" s="24"/>
      <c r="LN407" s="24"/>
      <c r="LO407" s="24"/>
      <c r="LP407" s="24"/>
      <c r="LQ407" s="24"/>
      <c r="LR407" s="24"/>
      <c r="LS407" s="24"/>
      <c r="LT407" s="24"/>
      <c r="LU407" s="24"/>
      <c r="LV407" s="24"/>
      <c r="LW407" s="24"/>
      <c r="LX407" s="24"/>
      <c r="LY407" s="24"/>
      <c r="LZ407" s="24"/>
      <c r="MA407" s="24"/>
      <c r="MB407" s="24"/>
      <c r="MC407" s="24"/>
      <c r="MD407" s="24"/>
      <c r="ME407" s="24"/>
      <c r="MF407" s="24"/>
      <c r="MG407" s="24"/>
      <c r="MH407" s="24"/>
      <c r="MI407" s="24"/>
      <c r="MJ407" s="24"/>
      <c r="MK407" s="24"/>
      <c r="ML407" s="24"/>
    </row>
    <row r="408" spans="1:350" ht="13.9" hidden="1" customHeight="1" outlineLevel="3" x14ac:dyDescent="0.2">
      <c r="A408" s="226" t="s">
        <v>264</v>
      </c>
      <c r="B408" s="246" t="s">
        <v>1119</v>
      </c>
      <c r="C408" s="214" t="s">
        <v>99</v>
      </c>
      <c r="D408" s="216">
        <v>16</v>
      </c>
      <c r="E408" s="175"/>
      <c r="F408" s="175">
        <f>D408-E408</f>
        <v>16</v>
      </c>
      <c r="G408" s="175" t="s">
        <v>847</v>
      </c>
      <c r="H408" s="170" t="s">
        <v>867</v>
      </c>
      <c r="I408" s="170" t="s">
        <v>1019</v>
      </c>
      <c r="J408" s="212">
        <f ca="1">E408+Q408+AX408+CF408+DN408+ES408+GA408+HH408+IP408+JW408+LE408</f>
        <v>16</v>
      </c>
      <c r="K408" s="212">
        <f>E408+R408+AY408+CG408+DO408+ET408+GB408+HI408+IQ408+JX408+LF408</f>
        <v>16</v>
      </c>
      <c r="L408" s="172">
        <f ca="1">K408/J408</f>
        <v>1</v>
      </c>
      <c r="M408" s="172">
        <f>K408/D408</f>
        <v>1</v>
      </c>
      <c r="N408" s="183">
        <f ca="1">SUMIF($EV$8:$FZ$9,$O$5,$EV409:$FZ409)-SUMIF($EV$8:$FZ$9,$Q$5,$EV409:$FZ409)</f>
        <v>0</v>
      </c>
      <c r="O408" s="156"/>
      <c r="P408" s="16" t="s">
        <v>25</v>
      </c>
      <c r="Q408" s="150">
        <v>0</v>
      </c>
      <c r="R408" s="150">
        <v>0</v>
      </c>
      <c r="S408" s="152" t="e">
        <v>#DIV/0!</v>
      </c>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50">
        <f t="shared" ca="1" si="1052"/>
        <v>0</v>
      </c>
      <c r="AY408" s="150">
        <f>SUM(BA409:CE409)</f>
        <v>0</v>
      </c>
      <c r="AZ408" s="152" t="e">
        <f ca="1">AY408/AX408</f>
        <v>#DIV/0!</v>
      </c>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50">
        <f t="shared" ref="CF408" si="1064">SUM(CI408:DM408)</f>
        <v>0</v>
      </c>
      <c r="CG408" s="150">
        <f>SUM(CI409:DM409)</f>
        <v>0</v>
      </c>
      <c r="CH408" s="152" t="e">
        <f>CG408/CF408</f>
        <v>#DIV/0!</v>
      </c>
      <c r="CI408" s="129"/>
      <c r="CJ408" s="129"/>
      <c r="CK408" s="129"/>
      <c r="CL408" s="129"/>
      <c r="CM408" s="129"/>
      <c r="CN408" s="129"/>
      <c r="CO408" s="129"/>
      <c r="CP408" s="129"/>
      <c r="CQ408" s="129"/>
      <c r="CR408" s="129"/>
      <c r="CS408" s="129"/>
      <c r="CT408" s="129"/>
      <c r="CU408" s="129"/>
      <c r="CV408" s="129"/>
      <c r="CW408" s="129"/>
      <c r="CX408" s="129"/>
      <c r="CY408" s="129"/>
      <c r="CZ408" s="129"/>
      <c r="DA408" s="129"/>
      <c r="DB408" s="129"/>
      <c r="DC408" s="129"/>
      <c r="DD408" s="129"/>
      <c r="DE408" s="129"/>
      <c r="DF408" s="129"/>
      <c r="DG408" s="129"/>
      <c r="DH408" s="129"/>
      <c r="DI408" s="129"/>
      <c r="DJ408" s="129"/>
      <c r="DK408" s="129"/>
      <c r="DL408" s="129"/>
      <c r="DM408" s="129"/>
      <c r="DN408" s="150">
        <f t="shared" ref="DN408" si="1065">SUM(DQ408:ER408)</f>
        <v>0</v>
      </c>
      <c r="DO408" s="150">
        <f>SUM(DQ409:ER409)</f>
        <v>0</v>
      </c>
      <c r="DP408" s="152" t="e">
        <f t="shared" si="921"/>
        <v>#DIV/0!</v>
      </c>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50">
        <f t="shared" ca="1" si="1055"/>
        <v>16</v>
      </c>
      <c r="ET408" s="150">
        <f t="shared" si="957"/>
        <v>0</v>
      </c>
      <c r="EU408" s="152">
        <f t="shared" ca="1" si="958"/>
        <v>0</v>
      </c>
      <c r="EV408" s="16"/>
      <c r="EW408" s="67"/>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v>8</v>
      </c>
      <c r="FT408" s="16">
        <v>8</v>
      </c>
      <c r="FU408" s="16"/>
      <c r="FV408" s="16"/>
      <c r="FW408" s="16"/>
      <c r="FX408" s="16"/>
      <c r="FY408" s="16"/>
      <c r="FZ408" s="16"/>
      <c r="GA408" s="150">
        <f t="shared" ref="GA408" ca="1" si="1066">SUMIF($GD$8:$HG$9,$O$5,GD408:HG408)</f>
        <v>0</v>
      </c>
      <c r="GB408" s="150">
        <f t="shared" ref="GB408" si="1067">SUM(GD409:HG409)</f>
        <v>16</v>
      </c>
      <c r="GC408" s="152" t="e">
        <f t="shared" ref="GC408" ca="1" si="1068">GB408/GA408</f>
        <v>#DIV/0!</v>
      </c>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50"/>
      <c r="HI408" s="150">
        <v>0</v>
      </c>
      <c r="HJ408" s="152" t="e">
        <v>#DIV/0!</v>
      </c>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50"/>
      <c r="IQ408" s="150">
        <v>0</v>
      </c>
      <c r="IR408" s="152" t="e">
        <v>#DIV/0!</v>
      </c>
      <c r="IS408" s="16"/>
      <c r="IT408" s="16"/>
      <c r="IU408" s="16"/>
      <c r="IV408" s="16"/>
      <c r="IW408" s="16"/>
      <c r="IX408" s="16"/>
      <c r="IY408" s="16"/>
      <c r="IZ408" s="16"/>
      <c r="JA408" s="16"/>
      <c r="JB408" s="16"/>
      <c r="JC408" s="16"/>
      <c r="JD408" s="16"/>
      <c r="JE408" s="16"/>
      <c r="JF408" s="16"/>
      <c r="JG408" s="16"/>
      <c r="JH408" s="16"/>
      <c r="JI408" s="16"/>
      <c r="JJ408" s="16"/>
      <c r="JK408" s="16"/>
      <c r="JL408" s="16"/>
      <c r="JM408" s="16"/>
      <c r="JN408" s="16"/>
      <c r="JO408" s="16"/>
      <c r="JP408" s="16"/>
      <c r="JQ408" s="16"/>
      <c r="JR408" s="16"/>
      <c r="JS408" s="16"/>
      <c r="JT408" s="16"/>
      <c r="JU408" s="23"/>
      <c r="JV408" s="16"/>
      <c r="JW408" s="150"/>
      <c r="JX408" s="150">
        <v>0</v>
      </c>
      <c r="JY408" s="152" t="e">
        <v>#DIV/0!</v>
      </c>
      <c r="JZ408" s="16"/>
      <c r="KA408" s="16"/>
      <c r="KB408" s="16"/>
      <c r="KC408" s="16"/>
      <c r="KD408" s="16"/>
      <c r="KE408" s="16"/>
      <c r="KF408" s="16"/>
      <c r="KG408" s="16"/>
      <c r="KH408" s="16"/>
      <c r="KI408" s="16"/>
      <c r="KJ408" s="16"/>
      <c r="KK408" s="16"/>
      <c r="KL408" s="16"/>
      <c r="KM408" s="16"/>
      <c r="KN408" s="16"/>
      <c r="KO408" s="16"/>
      <c r="KP408" s="16"/>
      <c r="KQ408" s="16"/>
      <c r="KR408" s="16"/>
      <c r="KS408" s="16"/>
      <c r="KT408" s="16"/>
      <c r="KU408" s="16"/>
      <c r="KV408" s="16"/>
      <c r="KW408" s="16"/>
      <c r="KX408" s="16"/>
      <c r="KY408" s="16"/>
      <c r="KZ408" s="16"/>
      <c r="LA408" s="16"/>
      <c r="LB408" s="16"/>
      <c r="LC408" s="16"/>
      <c r="LD408" s="16"/>
      <c r="LE408" s="150"/>
      <c r="LF408" s="150">
        <v>0</v>
      </c>
      <c r="LG408" s="152" t="e">
        <v>#DIV/0!</v>
      </c>
      <c r="LH408" s="16"/>
      <c r="LI408" s="16"/>
      <c r="LJ408" s="16"/>
      <c r="LK408" s="16"/>
      <c r="LL408" s="16"/>
      <c r="LM408" s="16"/>
      <c r="LN408" s="16"/>
      <c r="LO408" s="16"/>
      <c r="LP408" s="16"/>
      <c r="LQ408" s="16"/>
      <c r="LR408" s="16"/>
      <c r="LS408" s="16"/>
      <c r="LT408" s="16"/>
      <c r="LU408" s="16"/>
      <c r="LV408" s="16"/>
      <c r="LW408" s="16"/>
      <c r="LX408" s="16"/>
      <c r="LY408" s="16"/>
      <c r="LZ408" s="16"/>
      <c r="MA408" s="16"/>
      <c r="MB408" s="16"/>
      <c r="MC408" s="16"/>
      <c r="MD408" s="16"/>
      <c r="ME408" s="16"/>
      <c r="MF408" s="16"/>
      <c r="MG408" s="16"/>
      <c r="MH408" s="16"/>
      <c r="MI408" s="16"/>
      <c r="MJ408" s="16"/>
      <c r="MK408" s="16"/>
      <c r="ML408" s="16"/>
    </row>
    <row r="409" spans="1:350" ht="13.9" hidden="1" customHeight="1" outlineLevel="3" x14ac:dyDescent="0.2">
      <c r="A409" s="227"/>
      <c r="B409" s="247"/>
      <c r="C409" s="215"/>
      <c r="D409" s="217"/>
      <c r="E409" s="176"/>
      <c r="F409" s="176"/>
      <c r="G409" s="176"/>
      <c r="H409" s="171"/>
      <c r="I409" s="171"/>
      <c r="J409" s="213"/>
      <c r="K409" s="213"/>
      <c r="L409" s="173"/>
      <c r="M409" s="173"/>
      <c r="N409" s="184"/>
      <c r="O409" s="157"/>
      <c r="P409" s="17" t="s">
        <v>26</v>
      </c>
      <c r="Q409" s="151"/>
      <c r="R409" s="151"/>
      <c r="S409" s="153"/>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151"/>
      <c r="AY409" s="151"/>
      <c r="AZ409" s="153"/>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c r="CF409" s="151"/>
      <c r="CG409" s="151"/>
      <c r="CH409" s="153"/>
      <c r="CI409" s="141"/>
      <c r="CJ409" s="141"/>
      <c r="CK409" s="141"/>
      <c r="CL409" s="141"/>
      <c r="CM409" s="141"/>
      <c r="CN409" s="141"/>
      <c r="CO409" s="141"/>
      <c r="CP409" s="141"/>
      <c r="CQ409" s="141"/>
      <c r="CR409" s="141"/>
      <c r="CS409" s="141"/>
      <c r="CT409" s="141"/>
      <c r="CU409" s="141"/>
      <c r="CV409" s="141"/>
      <c r="CW409" s="141"/>
      <c r="CX409" s="141"/>
      <c r="CY409" s="141"/>
      <c r="CZ409" s="141"/>
      <c r="DA409" s="141"/>
      <c r="DB409" s="141"/>
      <c r="DC409" s="141"/>
      <c r="DD409" s="141"/>
      <c r="DE409" s="141"/>
      <c r="DF409" s="141"/>
      <c r="DG409" s="141"/>
      <c r="DH409" s="141"/>
      <c r="DI409" s="141"/>
      <c r="DJ409" s="141"/>
      <c r="DK409" s="141"/>
      <c r="DL409" s="141"/>
      <c r="DM409" s="141"/>
      <c r="DN409" s="151"/>
      <c r="DO409" s="151"/>
      <c r="DP409" s="153"/>
      <c r="DQ409" s="24"/>
      <c r="DR409" s="24"/>
      <c r="DS409" s="24"/>
      <c r="DT409" s="24"/>
      <c r="DU409" s="24"/>
      <c r="DV409" s="24"/>
      <c r="DW409" s="24"/>
      <c r="DX409" s="24"/>
      <c r="DY409" s="24"/>
      <c r="DZ409" s="24"/>
      <c r="EA409" s="24"/>
      <c r="EB409" s="24"/>
      <c r="EC409" s="24"/>
      <c r="ED409" s="24"/>
      <c r="EE409" s="24"/>
      <c r="EF409" s="24"/>
      <c r="EG409" s="24"/>
      <c r="EH409" s="24"/>
      <c r="EI409" s="24"/>
      <c r="EJ409" s="24"/>
      <c r="EK409" s="24"/>
      <c r="EL409" s="24"/>
      <c r="EM409" s="24"/>
      <c r="EN409" s="24"/>
      <c r="EO409" s="24"/>
      <c r="EP409" s="24"/>
      <c r="EQ409" s="24"/>
      <c r="ER409" s="24"/>
      <c r="ES409" s="151"/>
      <c r="ET409" s="151"/>
      <c r="EU409" s="153"/>
      <c r="EV409" s="24"/>
      <c r="EW409" s="125"/>
      <c r="EX409" s="24"/>
      <c r="EY409" s="24"/>
      <c r="EZ409" s="24"/>
      <c r="FA409" s="24"/>
      <c r="FB409" s="24"/>
      <c r="FC409" s="24"/>
      <c r="FD409" s="24"/>
      <c r="FE409" s="24"/>
      <c r="FF409" s="24"/>
      <c r="FG409" s="24"/>
      <c r="FH409" s="24"/>
      <c r="FI409" s="24"/>
      <c r="FJ409" s="24"/>
      <c r="FK409" s="24"/>
      <c r="FL409" s="24"/>
      <c r="FM409" s="24"/>
      <c r="FN409" s="24"/>
      <c r="FO409" s="24"/>
      <c r="FP409" s="24"/>
      <c r="FQ409" s="24"/>
      <c r="FR409" s="24"/>
      <c r="FS409" s="24"/>
      <c r="FT409" s="24"/>
      <c r="FU409" s="24"/>
      <c r="FV409" s="24"/>
      <c r="FW409" s="24"/>
      <c r="FX409" s="24"/>
      <c r="FY409" s="24"/>
      <c r="FZ409" s="24"/>
      <c r="GA409" s="151"/>
      <c r="GB409" s="151"/>
      <c r="GC409" s="153"/>
      <c r="GD409" s="24"/>
      <c r="GE409" s="24">
        <v>16</v>
      </c>
      <c r="GF409" s="24"/>
      <c r="GG409" s="24"/>
      <c r="GH409" s="24"/>
      <c r="GI409" s="24"/>
      <c r="GJ409" s="24"/>
      <c r="GK409" s="24"/>
      <c r="GL409" s="24"/>
      <c r="GM409" s="24"/>
      <c r="GN409" s="24"/>
      <c r="GO409" s="24"/>
      <c r="GP409" s="24"/>
      <c r="GQ409" s="24"/>
      <c r="GR409" s="24"/>
      <c r="GS409" s="24"/>
      <c r="GT409" s="24"/>
      <c r="GU409" s="24"/>
      <c r="GV409" s="24"/>
      <c r="GW409" s="24"/>
      <c r="GX409" s="24"/>
      <c r="GY409" s="24"/>
      <c r="GZ409" s="24"/>
      <c r="HA409" s="24"/>
      <c r="HB409" s="24"/>
      <c r="HC409" s="24"/>
      <c r="HD409" s="24"/>
      <c r="HE409" s="24"/>
      <c r="HF409" s="24"/>
      <c r="HG409" s="24"/>
      <c r="HH409" s="151"/>
      <c r="HI409" s="151"/>
      <c r="HJ409" s="153"/>
      <c r="HK409" s="24"/>
      <c r="HL409" s="24"/>
      <c r="HM409" s="24"/>
      <c r="HN409" s="24"/>
      <c r="HO409" s="24"/>
      <c r="HP409" s="24"/>
      <c r="HQ409" s="24"/>
      <c r="HR409" s="24"/>
      <c r="HS409" s="24"/>
      <c r="HT409" s="24"/>
      <c r="HU409" s="24"/>
      <c r="HV409" s="24"/>
      <c r="HW409" s="24"/>
      <c r="HX409" s="24"/>
      <c r="HY409" s="24"/>
      <c r="HZ409" s="24"/>
      <c r="IA409" s="24"/>
      <c r="IB409" s="24"/>
      <c r="IC409" s="24"/>
      <c r="ID409" s="24"/>
      <c r="IE409" s="24"/>
      <c r="IF409" s="24"/>
      <c r="IG409" s="24"/>
      <c r="IH409" s="24"/>
      <c r="II409" s="24"/>
      <c r="IJ409" s="24"/>
      <c r="IK409" s="24"/>
      <c r="IL409" s="24"/>
      <c r="IM409" s="24"/>
      <c r="IN409" s="24"/>
      <c r="IO409" s="24"/>
      <c r="IP409" s="151"/>
      <c r="IQ409" s="151"/>
      <c r="IR409" s="153"/>
      <c r="IS409" s="24"/>
      <c r="IT409" s="24"/>
      <c r="IU409" s="24"/>
      <c r="IV409" s="24"/>
      <c r="IW409" s="24"/>
      <c r="IX409" s="24"/>
      <c r="IY409" s="24"/>
      <c r="IZ409" s="24"/>
      <c r="JA409" s="24"/>
      <c r="JB409" s="24"/>
      <c r="JC409" s="24"/>
      <c r="JD409" s="24"/>
      <c r="JE409" s="24"/>
      <c r="JF409" s="24"/>
      <c r="JG409" s="24"/>
      <c r="JH409" s="24"/>
      <c r="JI409" s="24"/>
      <c r="JJ409" s="24"/>
      <c r="JK409" s="24"/>
      <c r="JL409" s="24"/>
      <c r="JM409" s="24"/>
      <c r="JN409" s="24"/>
      <c r="JO409" s="24"/>
      <c r="JP409" s="24"/>
      <c r="JQ409" s="24"/>
      <c r="JR409" s="24"/>
      <c r="JS409" s="24"/>
      <c r="JT409" s="24"/>
      <c r="JU409" s="25"/>
      <c r="JV409" s="24"/>
      <c r="JW409" s="151"/>
      <c r="JX409" s="151"/>
      <c r="JY409" s="153"/>
      <c r="JZ409" s="24"/>
      <c r="KA409" s="24"/>
      <c r="KB409" s="24"/>
      <c r="KC409" s="24"/>
      <c r="KD409" s="24"/>
      <c r="KE409" s="24"/>
      <c r="KF409" s="24"/>
      <c r="KG409" s="24"/>
      <c r="KH409" s="24"/>
      <c r="KI409" s="24"/>
      <c r="KJ409" s="24"/>
      <c r="KK409" s="24"/>
      <c r="KL409" s="24"/>
      <c r="KM409" s="24"/>
      <c r="KN409" s="24"/>
      <c r="KO409" s="24"/>
      <c r="KP409" s="24"/>
      <c r="KQ409" s="24"/>
      <c r="KR409" s="24"/>
      <c r="KS409" s="24"/>
      <c r="KT409" s="24"/>
      <c r="KU409" s="24"/>
      <c r="KV409" s="24"/>
      <c r="KW409" s="24"/>
      <c r="KX409" s="24"/>
      <c r="KY409" s="24"/>
      <c r="KZ409" s="24"/>
      <c r="LA409" s="24"/>
      <c r="LB409" s="24"/>
      <c r="LC409" s="24"/>
      <c r="LD409" s="24"/>
      <c r="LE409" s="151"/>
      <c r="LF409" s="151"/>
      <c r="LG409" s="153"/>
      <c r="LH409" s="24"/>
      <c r="LI409" s="24"/>
      <c r="LJ409" s="24"/>
      <c r="LK409" s="24"/>
      <c r="LL409" s="24"/>
      <c r="LM409" s="24"/>
      <c r="LN409" s="24"/>
      <c r="LO409" s="24"/>
      <c r="LP409" s="24"/>
      <c r="LQ409" s="24"/>
      <c r="LR409" s="24"/>
      <c r="LS409" s="24"/>
      <c r="LT409" s="24"/>
      <c r="LU409" s="24"/>
      <c r="LV409" s="24"/>
      <c r="LW409" s="24"/>
      <c r="LX409" s="24"/>
      <c r="LY409" s="24"/>
      <c r="LZ409" s="24"/>
      <c r="MA409" s="24"/>
      <c r="MB409" s="24"/>
      <c r="MC409" s="24"/>
      <c r="MD409" s="24"/>
      <c r="ME409" s="24"/>
      <c r="MF409" s="24"/>
      <c r="MG409" s="24"/>
      <c r="MH409" s="24"/>
      <c r="MI409" s="24"/>
      <c r="MJ409" s="24"/>
      <c r="MK409" s="24"/>
      <c r="ML409" s="24"/>
    </row>
    <row r="410" spans="1:350" ht="13.9" hidden="1" customHeight="1" outlineLevel="3" x14ac:dyDescent="0.2">
      <c r="A410" s="226" t="s">
        <v>265</v>
      </c>
      <c r="B410" s="246" t="s">
        <v>1120</v>
      </c>
      <c r="C410" s="214" t="s">
        <v>38</v>
      </c>
      <c r="D410" s="216">
        <v>13.2</v>
      </c>
      <c r="E410" s="175"/>
      <c r="F410" s="175">
        <f>D410-E410</f>
        <v>13.2</v>
      </c>
      <c r="G410" s="175" t="s">
        <v>888</v>
      </c>
      <c r="H410" s="170" t="s">
        <v>960</v>
      </c>
      <c r="I410" s="170" t="s">
        <v>905</v>
      </c>
      <c r="J410" s="212">
        <f ca="1">E410+Q410+AX410+CF410+DN410+ES410+GA410+HH410+IP410+JW410+LE410</f>
        <v>13.2</v>
      </c>
      <c r="K410" s="212">
        <f>E410+R410+AY410+CG410+DO410+ET410+GB410+HI410+IQ410+JX410+LF410</f>
        <v>13</v>
      </c>
      <c r="L410" s="172">
        <f ca="1">K410/J410</f>
        <v>0.98484848484848486</v>
      </c>
      <c r="M410" s="172">
        <f>K410/D410</f>
        <v>0.98484848484848486</v>
      </c>
      <c r="N410" s="183">
        <f ca="1">SUMIF($EV$8:$FZ$9,$O$5,$EV411:$FZ411)-SUMIF($EV$8:$FZ$9,$Q$5,$EV411:$FZ411)</f>
        <v>0</v>
      </c>
      <c r="O410" s="156"/>
      <c r="P410" s="16" t="s">
        <v>25</v>
      </c>
      <c r="Q410" s="150">
        <v>0</v>
      </c>
      <c r="R410" s="150">
        <v>0</v>
      </c>
      <c r="S410" s="152" t="e">
        <v>#DIV/0!</v>
      </c>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50">
        <f t="shared" ca="1" si="1052"/>
        <v>0</v>
      </c>
      <c r="AY410" s="150">
        <f>SUM(BA411:CE411)</f>
        <v>0</v>
      </c>
      <c r="AZ410" s="152" t="e">
        <f ca="1">AY410/AX410</f>
        <v>#DIV/0!</v>
      </c>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50">
        <f t="shared" ref="CF410" si="1069">SUM(CI410:DM410)</f>
        <v>0</v>
      </c>
      <c r="CG410" s="150">
        <f>SUM(CI411:DM411)</f>
        <v>0</v>
      </c>
      <c r="CH410" s="152" t="e">
        <f>CG410/CF410</f>
        <v>#DIV/0!</v>
      </c>
      <c r="CI410" s="129"/>
      <c r="CJ410" s="129"/>
      <c r="CK410" s="129"/>
      <c r="CL410" s="129"/>
      <c r="CM410" s="129"/>
      <c r="CN410" s="129"/>
      <c r="CO410" s="129"/>
      <c r="CP410" s="129"/>
      <c r="CQ410" s="129"/>
      <c r="CR410" s="129"/>
      <c r="CS410" s="129"/>
      <c r="CT410" s="129"/>
      <c r="CU410" s="129"/>
      <c r="CV410" s="129"/>
      <c r="CW410" s="129"/>
      <c r="CX410" s="129"/>
      <c r="CY410" s="129"/>
      <c r="CZ410" s="129"/>
      <c r="DA410" s="129"/>
      <c r="DB410" s="129"/>
      <c r="DC410" s="129"/>
      <c r="DD410" s="129"/>
      <c r="DE410" s="129"/>
      <c r="DF410" s="129"/>
      <c r="DG410" s="129"/>
      <c r="DH410" s="129"/>
      <c r="DI410" s="129"/>
      <c r="DJ410" s="129"/>
      <c r="DK410" s="129"/>
      <c r="DL410" s="129"/>
      <c r="DM410" s="129"/>
      <c r="DN410" s="150">
        <f t="shared" ref="DN410" si="1070">SUM(DQ410:ER410)</f>
        <v>0</v>
      </c>
      <c r="DO410" s="150">
        <f>SUM(DQ411:ER411)</f>
        <v>0</v>
      </c>
      <c r="DP410" s="152" t="e">
        <f t="shared" si="921"/>
        <v>#DIV/0!</v>
      </c>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50">
        <f t="shared" ca="1" si="1055"/>
        <v>6</v>
      </c>
      <c r="ET410" s="150">
        <f t="shared" si="957"/>
        <v>0</v>
      </c>
      <c r="EU410" s="152">
        <f t="shared" ca="1" si="958"/>
        <v>0</v>
      </c>
      <c r="EV410" s="16"/>
      <c r="EW410" s="67"/>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v>2</v>
      </c>
      <c r="FY410" s="16">
        <v>2</v>
      </c>
      <c r="FZ410" s="16">
        <v>2</v>
      </c>
      <c r="GA410" s="150">
        <f t="shared" ref="GA410" ca="1" si="1071">SUMIF($GD$8:$HG$9,$O$5,GD410:HG410)</f>
        <v>7.2</v>
      </c>
      <c r="GB410" s="150">
        <f t="shared" ref="GB410" si="1072">SUM(GD411:HG411)</f>
        <v>13</v>
      </c>
      <c r="GC410" s="152">
        <f t="shared" ref="GC410" ca="1" si="1073">GB410/GA410</f>
        <v>1.8055555555555556</v>
      </c>
      <c r="GD410" s="16">
        <v>2</v>
      </c>
      <c r="GE410" s="16">
        <v>2</v>
      </c>
      <c r="GF410" s="16">
        <v>3.2</v>
      </c>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50"/>
      <c r="HI410" s="150">
        <v>0</v>
      </c>
      <c r="HJ410" s="152" t="e">
        <v>#DIV/0!</v>
      </c>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50"/>
      <c r="IQ410" s="150">
        <v>0</v>
      </c>
      <c r="IR410" s="152" t="e">
        <v>#DIV/0!</v>
      </c>
      <c r="IS410" s="16"/>
      <c r="IT410" s="16"/>
      <c r="IU410" s="16"/>
      <c r="IV410" s="16"/>
      <c r="IW410" s="16"/>
      <c r="IX410" s="16"/>
      <c r="IY410" s="16"/>
      <c r="IZ410" s="16"/>
      <c r="JA410" s="16"/>
      <c r="JB410" s="16"/>
      <c r="JC410" s="16"/>
      <c r="JD410" s="16"/>
      <c r="JE410" s="16"/>
      <c r="JF410" s="16"/>
      <c r="JG410" s="16"/>
      <c r="JH410" s="16"/>
      <c r="JI410" s="16"/>
      <c r="JJ410" s="16"/>
      <c r="JK410" s="16"/>
      <c r="JL410" s="16"/>
      <c r="JM410" s="16"/>
      <c r="JN410" s="16"/>
      <c r="JO410" s="16"/>
      <c r="JP410" s="16"/>
      <c r="JQ410" s="16"/>
      <c r="JR410" s="16"/>
      <c r="JS410" s="16"/>
      <c r="JT410" s="16"/>
      <c r="JU410" s="23"/>
      <c r="JV410" s="16"/>
      <c r="JW410" s="150"/>
      <c r="JX410" s="150">
        <v>0</v>
      </c>
      <c r="JY410" s="152" t="e">
        <v>#DIV/0!</v>
      </c>
      <c r="JZ410" s="16"/>
      <c r="KA410" s="16"/>
      <c r="KB410" s="16"/>
      <c r="KC410" s="16"/>
      <c r="KD410" s="16"/>
      <c r="KE410" s="16"/>
      <c r="KF410" s="16"/>
      <c r="KG410" s="16"/>
      <c r="KH410" s="16"/>
      <c r="KI410" s="16"/>
      <c r="KJ410" s="16"/>
      <c r="KK410" s="16"/>
      <c r="KL410" s="16"/>
      <c r="KM410" s="16"/>
      <c r="KN410" s="16"/>
      <c r="KO410" s="16"/>
      <c r="KP410" s="16"/>
      <c r="KQ410" s="16"/>
      <c r="KR410" s="16"/>
      <c r="KS410" s="16"/>
      <c r="KT410" s="16"/>
      <c r="KU410" s="16"/>
      <c r="KV410" s="16"/>
      <c r="KW410" s="16"/>
      <c r="KX410" s="16"/>
      <c r="KY410" s="16"/>
      <c r="KZ410" s="16"/>
      <c r="LA410" s="16"/>
      <c r="LB410" s="16"/>
      <c r="LC410" s="16"/>
      <c r="LD410" s="16"/>
      <c r="LE410" s="150"/>
      <c r="LF410" s="150">
        <v>0</v>
      </c>
      <c r="LG410" s="152" t="e">
        <v>#DIV/0!</v>
      </c>
      <c r="LH410" s="16"/>
      <c r="LI410" s="16"/>
      <c r="LJ410" s="16"/>
      <c r="LK410" s="16"/>
      <c r="LL410" s="16"/>
      <c r="LM410" s="16"/>
      <c r="LN410" s="16"/>
      <c r="LO410" s="16"/>
      <c r="LP410" s="16"/>
      <c r="LQ410" s="16"/>
      <c r="LR410" s="16"/>
      <c r="LS410" s="16"/>
      <c r="LT410" s="16"/>
      <c r="LU410" s="16"/>
      <c r="LV410" s="16"/>
      <c r="LW410" s="16"/>
      <c r="LX410" s="16"/>
      <c r="LY410" s="16"/>
      <c r="LZ410" s="16"/>
      <c r="MA410" s="16"/>
      <c r="MB410" s="16"/>
      <c r="MC410" s="16"/>
      <c r="MD410" s="16"/>
      <c r="ME410" s="16"/>
      <c r="MF410" s="16"/>
      <c r="MG410" s="16"/>
      <c r="MH410" s="16"/>
      <c r="MI410" s="16"/>
      <c r="MJ410" s="16"/>
      <c r="MK410" s="16"/>
      <c r="ML410" s="16"/>
    </row>
    <row r="411" spans="1:350" ht="13.9" hidden="1" customHeight="1" outlineLevel="3" x14ac:dyDescent="0.2">
      <c r="A411" s="227"/>
      <c r="B411" s="247"/>
      <c r="C411" s="215"/>
      <c r="D411" s="217"/>
      <c r="E411" s="176"/>
      <c r="F411" s="176"/>
      <c r="G411" s="176"/>
      <c r="H411" s="171"/>
      <c r="I411" s="171"/>
      <c r="J411" s="213"/>
      <c r="K411" s="213"/>
      <c r="L411" s="173"/>
      <c r="M411" s="173"/>
      <c r="N411" s="184"/>
      <c r="O411" s="157"/>
      <c r="P411" s="17" t="s">
        <v>26</v>
      </c>
      <c r="Q411" s="151"/>
      <c r="R411" s="151"/>
      <c r="S411" s="153"/>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151"/>
      <c r="AY411" s="151"/>
      <c r="AZ411" s="153"/>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c r="CF411" s="151"/>
      <c r="CG411" s="151"/>
      <c r="CH411" s="153"/>
      <c r="CI411" s="141"/>
      <c r="CJ411" s="141"/>
      <c r="CK411" s="141"/>
      <c r="CL411" s="141"/>
      <c r="CM411" s="141"/>
      <c r="CN411" s="141"/>
      <c r="CO411" s="141"/>
      <c r="CP411" s="141"/>
      <c r="CQ411" s="141"/>
      <c r="CR411" s="141"/>
      <c r="CS411" s="141"/>
      <c r="CT411" s="141"/>
      <c r="CU411" s="141"/>
      <c r="CV411" s="141"/>
      <c r="CW411" s="141"/>
      <c r="CX411" s="141"/>
      <c r="CY411" s="141"/>
      <c r="CZ411" s="141"/>
      <c r="DA411" s="141"/>
      <c r="DB411" s="141"/>
      <c r="DC411" s="141"/>
      <c r="DD411" s="141"/>
      <c r="DE411" s="141"/>
      <c r="DF411" s="141"/>
      <c r="DG411" s="141"/>
      <c r="DH411" s="141"/>
      <c r="DI411" s="141"/>
      <c r="DJ411" s="141"/>
      <c r="DK411" s="141"/>
      <c r="DL411" s="141"/>
      <c r="DM411" s="141"/>
      <c r="DN411" s="151"/>
      <c r="DO411" s="151"/>
      <c r="DP411" s="153"/>
      <c r="DQ411" s="24"/>
      <c r="DR411" s="24"/>
      <c r="DS411" s="24"/>
      <c r="DT411" s="24"/>
      <c r="DU411" s="24"/>
      <c r="DV411" s="24"/>
      <c r="DW411" s="24"/>
      <c r="DX411" s="24"/>
      <c r="DY411" s="24"/>
      <c r="DZ411" s="24"/>
      <c r="EA411" s="24"/>
      <c r="EB411" s="24"/>
      <c r="EC411" s="24"/>
      <c r="ED411" s="24"/>
      <c r="EE411" s="24"/>
      <c r="EF411" s="24"/>
      <c r="EG411" s="24"/>
      <c r="EH411" s="24"/>
      <c r="EI411" s="24"/>
      <c r="EJ411" s="24"/>
      <c r="EK411" s="24"/>
      <c r="EL411" s="24"/>
      <c r="EM411" s="24"/>
      <c r="EN411" s="24"/>
      <c r="EO411" s="24"/>
      <c r="EP411" s="24"/>
      <c r="EQ411" s="24"/>
      <c r="ER411" s="24"/>
      <c r="ES411" s="151"/>
      <c r="ET411" s="151"/>
      <c r="EU411" s="153"/>
      <c r="EV411" s="24"/>
      <c r="EW411" s="125"/>
      <c r="EX411" s="24"/>
      <c r="EY411" s="24"/>
      <c r="EZ411" s="24"/>
      <c r="FA411" s="24"/>
      <c r="FB411" s="24"/>
      <c r="FC411" s="24"/>
      <c r="FD411" s="24"/>
      <c r="FE411" s="24"/>
      <c r="FF411" s="24"/>
      <c r="FG411" s="24"/>
      <c r="FH411" s="24"/>
      <c r="FI411" s="24"/>
      <c r="FJ411" s="24"/>
      <c r="FK411" s="24"/>
      <c r="FL411" s="24"/>
      <c r="FM411" s="24"/>
      <c r="FN411" s="24"/>
      <c r="FO411" s="24"/>
      <c r="FP411" s="24"/>
      <c r="FQ411" s="24"/>
      <c r="FR411" s="24"/>
      <c r="FS411" s="24"/>
      <c r="FT411" s="24"/>
      <c r="FU411" s="24"/>
      <c r="FV411" s="24"/>
      <c r="FW411" s="24"/>
      <c r="FX411" s="24"/>
      <c r="FY411" s="24"/>
      <c r="FZ411" s="24"/>
      <c r="GA411" s="151"/>
      <c r="GB411" s="151"/>
      <c r="GC411" s="153"/>
      <c r="GD411" s="24"/>
      <c r="GE411" s="24">
        <v>13</v>
      </c>
      <c r="GF411" s="24"/>
      <c r="GG411" s="24"/>
      <c r="GH411" s="24"/>
      <c r="GI411" s="24"/>
      <c r="GJ411" s="24"/>
      <c r="GK411" s="24"/>
      <c r="GL411" s="24"/>
      <c r="GM411" s="24"/>
      <c r="GN411" s="24"/>
      <c r="GO411" s="24"/>
      <c r="GP411" s="24"/>
      <c r="GQ411" s="24"/>
      <c r="GR411" s="24"/>
      <c r="GS411" s="24"/>
      <c r="GT411" s="24"/>
      <c r="GU411" s="24"/>
      <c r="GV411" s="24"/>
      <c r="GW411" s="24"/>
      <c r="GX411" s="24"/>
      <c r="GY411" s="24"/>
      <c r="GZ411" s="24"/>
      <c r="HA411" s="24"/>
      <c r="HB411" s="24"/>
      <c r="HC411" s="24"/>
      <c r="HD411" s="24"/>
      <c r="HE411" s="24"/>
      <c r="HF411" s="24"/>
      <c r="HG411" s="24"/>
      <c r="HH411" s="151"/>
      <c r="HI411" s="151"/>
      <c r="HJ411" s="153"/>
      <c r="HK411" s="24"/>
      <c r="HL411" s="24"/>
      <c r="HM411" s="24"/>
      <c r="HN411" s="24"/>
      <c r="HO411" s="24"/>
      <c r="HP411" s="24"/>
      <c r="HQ411" s="24"/>
      <c r="HR411" s="24"/>
      <c r="HS411" s="24"/>
      <c r="HT411" s="24"/>
      <c r="HU411" s="24"/>
      <c r="HV411" s="24"/>
      <c r="HW411" s="24"/>
      <c r="HX411" s="24"/>
      <c r="HY411" s="24"/>
      <c r="HZ411" s="24"/>
      <c r="IA411" s="24"/>
      <c r="IB411" s="24"/>
      <c r="IC411" s="24"/>
      <c r="ID411" s="24"/>
      <c r="IE411" s="24"/>
      <c r="IF411" s="24"/>
      <c r="IG411" s="24"/>
      <c r="IH411" s="24"/>
      <c r="II411" s="24"/>
      <c r="IJ411" s="24"/>
      <c r="IK411" s="24"/>
      <c r="IL411" s="24"/>
      <c r="IM411" s="24"/>
      <c r="IN411" s="24"/>
      <c r="IO411" s="24"/>
      <c r="IP411" s="151"/>
      <c r="IQ411" s="151"/>
      <c r="IR411" s="153"/>
      <c r="IS411" s="24"/>
      <c r="IT411" s="24"/>
      <c r="IU411" s="24"/>
      <c r="IV411" s="24"/>
      <c r="IW411" s="24"/>
      <c r="IX411" s="24"/>
      <c r="IY411" s="24"/>
      <c r="IZ411" s="24"/>
      <c r="JA411" s="24"/>
      <c r="JB411" s="24"/>
      <c r="JC411" s="24"/>
      <c r="JD411" s="24"/>
      <c r="JE411" s="24"/>
      <c r="JF411" s="24"/>
      <c r="JG411" s="24"/>
      <c r="JH411" s="24"/>
      <c r="JI411" s="24"/>
      <c r="JJ411" s="24"/>
      <c r="JK411" s="24"/>
      <c r="JL411" s="24"/>
      <c r="JM411" s="24"/>
      <c r="JN411" s="24"/>
      <c r="JO411" s="24"/>
      <c r="JP411" s="24"/>
      <c r="JQ411" s="24"/>
      <c r="JR411" s="24"/>
      <c r="JS411" s="24"/>
      <c r="JT411" s="24"/>
      <c r="JU411" s="25"/>
      <c r="JV411" s="24"/>
      <c r="JW411" s="151"/>
      <c r="JX411" s="151"/>
      <c r="JY411" s="153"/>
      <c r="JZ411" s="24"/>
      <c r="KA411" s="24"/>
      <c r="KB411" s="24"/>
      <c r="KC411" s="24"/>
      <c r="KD411" s="24"/>
      <c r="KE411" s="24"/>
      <c r="KF411" s="24"/>
      <c r="KG411" s="24"/>
      <c r="KH411" s="24"/>
      <c r="KI411" s="24"/>
      <c r="KJ411" s="24"/>
      <c r="KK411" s="24"/>
      <c r="KL411" s="24"/>
      <c r="KM411" s="24"/>
      <c r="KN411" s="24"/>
      <c r="KO411" s="24"/>
      <c r="KP411" s="24"/>
      <c r="KQ411" s="24"/>
      <c r="KR411" s="24"/>
      <c r="KS411" s="24"/>
      <c r="KT411" s="24"/>
      <c r="KU411" s="24"/>
      <c r="KV411" s="24"/>
      <c r="KW411" s="24"/>
      <c r="KX411" s="24"/>
      <c r="KY411" s="24"/>
      <c r="KZ411" s="24"/>
      <c r="LA411" s="24"/>
      <c r="LB411" s="24"/>
      <c r="LC411" s="24"/>
      <c r="LD411" s="24"/>
      <c r="LE411" s="151"/>
      <c r="LF411" s="151"/>
      <c r="LG411" s="153"/>
      <c r="LH411" s="24"/>
      <c r="LI411" s="24"/>
      <c r="LJ411" s="24"/>
      <c r="LK411" s="24"/>
      <c r="LL411" s="24"/>
      <c r="LM411" s="24"/>
      <c r="LN411" s="24"/>
      <c r="LO411" s="24"/>
      <c r="LP411" s="24"/>
      <c r="LQ411" s="24"/>
      <c r="LR411" s="24"/>
      <c r="LS411" s="24"/>
      <c r="LT411" s="24"/>
      <c r="LU411" s="24"/>
      <c r="LV411" s="24"/>
      <c r="LW411" s="24"/>
      <c r="LX411" s="24"/>
      <c r="LY411" s="24"/>
      <c r="LZ411" s="24"/>
      <c r="MA411" s="24"/>
      <c r="MB411" s="24"/>
      <c r="MC411" s="24"/>
      <c r="MD411" s="24"/>
      <c r="ME411" s="24"/>
      <c r="MF411" s="24"/>
      <c r="MG411" s="24"/>
      <c r="MH411" s="24"/>
      <c r="MI411" s="24"/>
      <c r="MJ411" s="24"/>
      <c r="MK411" s="24"/>
      <c r="ML411" s="24"/>
    </row>
    <row r="412" spans="1:350" ht="13.9" hidden="1" customHeight="1" outlineLevel="3" x14ac:dyDescent="0.2">
      <c r="A412" s="226" t="s">
        <v>266</v>
      </c>
      <c r="B412" s="246" t="s">
        <v>1121</v>
      </c>
      <c r="C412" s="214" t="s">
        <v>59</v>
      </c>
      <c r="D412" s="216">
        <v>16</v>
      </c>
      <c r="E412" s="175"/>
      <c r="F412" s="175">
        <f>D412-E412</f>
        <v>16</v>
      </c>
      <c r="G412" s="175" t="s">
        <v>844</v>
      </c>
      <c r="H412" s="170" t="s">
        <v>1019</v>
      </c>
      <c r="I412" s="170" t="s">
        <v>960</v>
      </c>
      <c r="J412" s="212">
        <f ca="1">E412+Q412+AX412+CF412+DN412+ES412+GA412+HH412+IP412+JW412+LE412</f>
        <v>16</v>
      </c>
      <c r="K412" s="212">
        <f>E412+R412+AY412+CG412+DO412+ET412+GB412+HI412+IQ412+JX412+LF412</f>
        <v>16</v>
      </c>
      <c r="L412" s="172">
        <f ca="1">K412/J412</f>
        <v>1</v>
      </c>
      <c r="M412" s="172">
        <f>K412/D412</f>
        <v>1</v>
      </c>
      <c r="N412" s="183">
        <f ca="1">SUMIF($EV$8:$FZ$9,$O$5,$EV413:$FZ413)-SUMIF($EV$8:$FZ$9,$Q$5,$EV413:$FZ413)</f>
        <v>0</v>
      </c>
      <c r="O412" s="156"/>
      <c r="P412" s="16" t="s">
        <v>25</v>
      </c>
      <c r="Q412" s="150">
        <v>0</v>
      </c>
      <c r="R412" s="150">
        <v>0</v>
      </c>
      <c r="S412" s="152" t="e">
        <v>#DIV/0!</v>
      </c>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50">
        <f t="shared" ca="1" si="1052"/>
        <v>0</v>
      </c>
      <c r="AY412" s="150">
        <f>SUM(BA413:CE413)</f>
        <v>0</v>
      </c>
      <c r="AZ412" s="152" t="e">
        <f ca="1">AY412/AX412</f>
        <v>#DIV/0!</v>
      </c>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50">
        <f t="shared" ref="CF412" si="1074">SUM(CI412:DM412)</f>
        <v>0</v>
      </c>
      <c r="CG412" s="150">
        <f>SUM(CI413:DM413)</f>
        <v>0</v>
      </c>
      <c r="CH412" s="152" t="e">
        <f>CG412/CF412</f>
        <v>#DIV/0!</v>
      </c>
      <c r="CI412" s="129"/>
      <c r="CJ412" s="129"/>
      <c r="CK412" s="129"/>
      <c r="CL412" s="129"/>
      <c r="CM412" s="129"/>
      <c r="CN412" s="129"/>
      <c r="CO412" s="129"/>
      <c r="CP412" s="129"/>
      <c r="CQ412" s="129"/>
      <c r="CR412" s="129"/>
      <c r="CS412" s="129"/>
      <c r="CT412" s="129"/>
      <c r="CU412" s="129"/>
      <c r="CV412" s="129"/>
      <c r="CW412" s="129"/>
      <c r="CX412" s="129"/>
      <c r="CY412" s="129"/>
      <c r="CZ412" s="129"/>
      <c r="DA412" s="129"/>
      <c r="DB412" s="129"/>
      <c r="DC412" s="129"/>
      <c r="DD412" s="129"/>
      <c r="DE412" s="129"/>
      <c r="DF412" s="129"/>
      <c r="DG412" s="129"/>
      <c r="DH412" s="129"/>
      <c r="DI412" s="129"/>
      <c r="DJ412" s="129"/>
      <c r="DK412" s="129"/>
      <c r="DL412" s="129"/>
      <c r="DM412" s="129"/>
      <c r="DN412" s="150">
        <f t="shared" ref="DN412" si="1075">SUM(DQ412:ER412)</f>
        <v>0</v>
      </c>
      <c r="DO412" s="150">
        <f>SUM(DQ413:ER413)</f>
        <v>0</v>
      </c>
      <c r="DP412" s="152" t="e">
        <f t="shared" si="921"/>
        <v>#DIV/0!</v>
      </c>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50">
        <f t="shared" ca="1" si="1055"/>
        <v>16</v>
      </c>
      <c r="ET412" s="150">
        <f t="shared" si="957"/>
        <v>0</v>
      </c>
      <c r="EU412" s="152">
        <f t="shared" ca="1" si="958"/>
        <v>0</v>
      </c>
      <c r="EV412" s="16"/>
      <c r="EW412" s="67"/>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v>6</v>
      </c>
      <c r="FV412" s="16">
        <v>6</v>
      </c>
      <c r="FW412" s="16">
        <v>4</v>
      </c>
      <c r="FX412" s="16"/>
      <c r="FY412" s="16"/>
      <c r="FZ412" s="16"/>
      <c r="GA412" s="150">
        <f t="shared" ref="GA412" ca="1" si="1076">SUMIF($GD$8:$HG$9,$O$5,GD412:HG412)</f>
        <v>0</v>
      </c>
      <c r="GB412" s="150">
        <f t="shared" ref="GB412" si="1077">SUM(GD413:HG413)</f>
        <v>16</v>
      </c>
      <c r="GC412" s="152" t="e">
        <f t="shared" ref="GC412" ca="1" si="1078">GB412/GA412</f>
        <v>#DIV/0!</v>
      </c>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50"/>
      <c r="HI412" s="150">
        <v>0</v>
      </c>
      <c r="HJ412" s="152" t="e">
        <v>#DIV/0!</v>
      </c>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50"/>
      <c r="IQ412" s="150">
        <v>0</v>
      </c>
      <c r="IR412" s="152" t="e">
        <v>#DIV/0!</v>
      </c>
      <c r="IS412" s="16"/>
      <c r="IT412" s="16"/>
      <c r="IU412" s="16"/>
      <c r="IV412" s="16"/>
      <c r="IW412" s="16"/>
      <c r="IX412" s="16"/>
      <c r="IY412" s="16"/>
      <c r="IZ412" s="16"/>
      <c r="JA412" s="16"/>
      <c r="JB412" s="16"/>
      <c r="JC412" s="16"/>
      <c r="JD412" s="16"/>
      <c r="JE412" s="16"/>
      <c r="JF412" s="16"/>
      <c r="JG412" s="16"/>
      <c r="JH412" s="16"/>
      <c r="JI412" s="16"/>
      <c r="JJ412" s="16"/>
      <c r="JK412" s="16"/>
      <c r="JL412" s="16"/>
      <c r="JM412" s="16"/>
      <c r="JN412" s="16"/>
      <c r="JO412" s="16"/>
      <c r="JP412" s="16"/>
      <c r="JQ412" s="16"/>
      <c r="JR412" s="16"/>
      <c r="JS412" s="16"/>
      <c r="JT412" s="16"/>
      <c r="JU412" s="23"/>
      <c r="JV412" s="16"/>
      <c r="JW412" s="150"/>
      <c r="JX412" s="150">
        <v>0</v>
      </c>
      <c r="JY412" s="152" t="e">
        <v>#DIV/0!</v>
      </c>
      <c r="JZ412" s="16"/>
      <c r="KA412" s="16"/>
      <c r="KB412" s="16"/>
      <c r="KC412" s="16"/>
      <c r="KD412" s="16"/>
      <c r="KE412" s="16"/>
      <c r="KF412" s="16"/>
      <c r="KG412" s="16"/>
      <c r="KH412" s="16"/>
      <c r="KI412" s="16"/>
      <c r="KJ412" s="16"/>
      <c r="KK412" s="16"/>
      <c r="KL412" s="16"/>
      <c r="KM412" s="16"/>
      <c r="KN412" s="16"/>
      <c r="KO412" s="16"/>
      <c r="KP412" s="16"/>
      <c r="KQ412" s="16"/>
      <c r="KR412" s="16"/>
      <c r="KS412" s="16"/>
      <c r="KT412" s="16"/>
      <c r="KU412" s="16"/>
      <c r="KV412" s="16"/>
      <c r="KW412" s="16"/>
      <c r="KX412" s="16"/>
      <c r="KY412" s="16"/>
      <c r="KZ412" s="16"/>
      <c r="LA412" s="16"/>
      <c r="LB412" s="16"/>
      <c r="LC412" s="16"/>
      <c r="LD412" s="16"/>
      <c r="LE412" s="150"/>
      <c r="LF412" s="150">
        <v>0</v>
      </c>
      <c r="LG412" s="152" t="e">
        <v>#DIV/0!</v>
      </c>
      <c r="LH412" s="16"/>
      <c r="LI412" s="16"/>
      <c r="LJ412" s="16"/>
      <c r="LK412" s="16"/>
      <c r="LL412" s="16"/>
      <c r="LM412" s="16"/>
      <c r="LN412" s="16"/>
      <c r="LO412" s="16"/>
      <c r="LP412" s="16"/>
      <c r="LQ412" s="16"/>
      <c r="LR412" s="16"/>
      <c r="LS412" s="16"/>
      <c r="LT412" s="16"/>
      <c r="LU412" s="16"/>
      <c r="LV412" s="16"/>
      <c r="LW412" s="16"/>
      <c r="LX412" s="16"/>
      <c r="LY412" s="16"/>
      <c r="LZ412" s="16"/>
      <c r="MA412" s="16"/>
      <c r="MB412" s="16"/>
      <c r="MC412" s="16"/>
      <c r="MD412" s="16"/>
      <c r="ME412" s="16"/>
      <c r="MF412" s="16"/>
      <c r="MG412" s="16"/>
      <c r="MH412" s="16"/>
      <c r="MI412" s="16"/>
      <c r="MJ412" s="16"/>
      <c r="MK412" s="16"/>
      <c r="ML412" s="16"/>
    </row>
    <row r="413" spans="1:350" ht="13.9" hidden="1" customHeight="1" outlineLevel="3" x14ac:dyDescent="0.2">
      <c r="A413" s="227"/>
      <c r="B413" s="247"/>
      <c r="C413" s="215"/>
      <c r="D413" s="217"/>
      <c r="E413" s="176"/>
      <c r="F413" s="176"/>
      <c r="G413" s="176"/>
      <c r="H413" s="171"/>
      <c r="I413" s="171"/>
      <c r="J413" s="213"/>
      <c r="K413" s="213"/>
      <c r="L413" s="173"/>
      <c r="M413" s="173"/>
      <c r="N413" s="184"/>
      <c r="O413" s="157"/>
      <c r="P413" s="17" t="s">
        <v>26</v>
      </c>
      <c r="Q413" s="151"/>
      <c r="R413" s="151"/>
      <c r="S413" s="153"/>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151"/>
      <c r="AY413" s="151"/>
      <c r="AZ413" s="153"/>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c r="CF413" s="151"/>
      <c r="CG413" s="151"/>
      <c r="CH413" s="153"/>
      <c r="CI413" s="141"/>
      <c r="CJ413" s="141"/>
      <c r="CK413" s="141"/>
      <c r="CL413" s="141"/>
      <c r="CM413" s="141"/>
      <c r="CN413" s="141"/>
      <c r="CO413" s="141"/>
      <c r="CP413" s="141"/>
      <c r="CQ413" s="141"/>
      <c r="CR413" s="141"/>
      <c r="CS413" s="141"/>
      <c r="CT413" s="141"/>
      <c r="CU413" s="141"/>
      <c r="CV413" s="141"/>
      <c r="CW413" s="141"/>
      <c r="CX413" s="141"/>
      <c r="CY413" s="141"/>
      <c r="CZ413" s="141"/>
      <c r="DA413" s="141"/>
      <c r="DB413" s="141"/>
      <c r="DC413" s="141"/>
      <c r="DD413" s="141"/>
      <c r="DE413" s="141"/>
      <c r="DF413" s="141"/>
      <c r="DG413" s="141"/>
      <c r="DH413" s="141"/>
      <c r="DI413" s="141"/>
      <c r="DJ413" s="141"/>
      <c r="DK413" s="141"/>
      <c r="DL413" s="141"/>
      <c r="DM413" s="141"/>
      <c r="DN413" s="151"/>
      <c r="DO413" s="151"/>
      <c r="DP413" s="153"/>
      <c r="DQ413" s="24"/>
      <c r="DR413" s="24"/>
      <c r="DS413" s="24"/>
      <c r="DT413" s="24"/>
      <c r="DU413" s="24"/>
      <c r="DV413" s="24"/>
      <c r="DW413" s="24"/>
      <c r="DX413" s="24"/>
      <c r="DY413" s="24"/>
      <c r="DZ413" s="24"/>
      <c r="EA413" s="24"/>
      <c r="EB413" s="24"/>
      <c r="EC413" s="24"/>
      <c r="ED413" s="24"/>
      <c r="EE413" s="24"/>
      <c r="EF413" s="24"/>
      <c r="EG413" s="24"/>
      <c r="EH413" s="24"/>
      <c r="EI413" s="24"/>
      <c r="EJ413" s="24"/>
      <c r="EK413" s="24"/>
      <c r="EL413" s="24"/>
      <c r="EM413" s="24"/>
      <c r="EN413" s="24"/>
      <c r="EO413" s="24"/>
      <c r="EP413" s="24"/>
      <c r="EQ413" s="24"/>
      <c r="ER413" s="24"/>
      <c r="ES413" s="151"/>
      <c r="ET413" s="151"/>
      <c r="EU413" s="153"/>
      <c r="EV413" s="24"/>
      <c r="EW413" s="125"/>
      <c r="EX413" s="24"/>
      <c r="EY413" s="24"/>
      <c r="EZ413" s="24"/>
      <c r="FA413" s="24"/>
      <c r="FB413" s="24"/>
      <c r="FC413" s="24"/>
      <c r="FD413" s="24"/>
      <c r="FE413" s="24"/>
      <c r="FF413" s="24"/>
      <c r="FG413" s="24"/>
      <c r="FH413" s="24"/>
      <c r="FI413" s="24"/>
      <c r="FJ413" s="24"/>
      <c r="FK413" s="24"/>
      <c r="FL413" s="24"/>
      <c r="FM413" s="24"/>
      <c r="FN413" s="24"/>
      <c r="FO413" s="24"/>
      <c r="FP413" s="24"/>
      <c r="FQ413" s="24"/>
      <c r="FR413" s="24"/>
      <c r="FS413" s="24"/>
      <c r="FT413" s="24"/>
      <c r="FU413" s="24"/>
      <c r="FV413" s="24"/>
      <c r="FW413" s="24"/>
      <c r="FX413" s="24"/>
      <c r="FY413" s="24"/>
      <c r="FZ413" s="24"/>
      <c r="GA413" s="151"/>
      <c r="GB413" s="151"/>
      <c r="GC413" s="153"/>
      <c r="GD413" s="24"/>
      <c r="GE413" s="24">
        <v>16</v>
      </c>
      <c r="GF413" s="24"/>
      <c r="GG413" s="24"/>
      <c r="GH413" s="24"/>
      <c r="GI413" s="24"/>
      <c r="GJ413" s="24"/>
      <c r="GK413" s="24"/>
      <c r="GL413" s="24"/>
      <c r="GM413" s="24"/>
      <c r="GN413" s="24"/>
      <c r="GO413" s="24"/>
      <c r="GP413" s="24"/>
      <c r="GQ413" s="24"/>
      <c r="GR413" s="24"/>
      <c r="GS413" s="24"/>
      <c r="GT413" s="24"/>
      <c r="GU413" s="24"/>
      <c r="GV413" s="24"/>
      <c r="GW413" s="24"/>
      <c r="GX413" s="24"/>
      <c r="GY413" s="24"/>
      <c r="GZ413" s="24"/>
      <c r="HA413" s="24"/>
      <c r="HB413" s="24"/>
      <c r="HC413" s="24"/>
      <c r="HD413" s="24"/>
      <c r="HE413" s="24"/>
      <c r="HF413" s="24"/>
      <c r="HG413" s="24"/>
      <c r="HH413" s="151"/>
      <c r="HI413" s="151"/>
      <c r="HJ413" s="153"/>
      <c r="HK413" s="24"/>
      <c r="HL413" s="24"/>
      <c r="HM413" s="24"/>
      <c r="HN413" s="24"/>
      <c r="HO413" s="24"/>
      <c r="HP413" s="24"/>
      <c r="HQ413" s="24"/>
      <c r="HR413" s="24"/>
      <c r="HS413" s="24"/>
      <c r="HT413" s="24"/>
      <c r="HU413" s="24"/>
      <c r="HV413" s="24"/>
      <c r="HW413" s="24"/>
      <c r="HX413" s="24"/>
      <c r="HY413" s="24"/>
      <c r="HZ413" s="24"/>
      <c r="IA413" s="24"/>
      <c r="IB413" s="24"/>
      <c r="IC413" s="24"/>
      <c r="ID413" s="24"/>
      <c r="IE413" s="24"/>
      <c r="IF413" s="24"/>
      <c r="IG413" s="24"/>
      <c r="IH413" s="24"/>
      <c r="II413" s="24"/>
      <c r="IJ413" s="24"/>
      <c r="IK413" s="24"/>
      <c r="IL413" s="24"/>
      <c r="IM413" s="24"/>
      <c r="IN413" s="24"/>
      <c r="IO413" s="24"/>
      <c r="IP413" s="151"/>
      <c r="IQ413" s="151"/>
      <c r="IR413" s="153"/>
      <c r="IS413" s="24"/>
      <c r="IT413" s="24"/>
      <c r="IU413" s="24"/>
      <c r="IV413" s="24"/>
      <c r="IW413" s="24"/>
      <c r="IX413" s="24"/>
      <c r="IY413" s="24"/>
      <c r="IZ413" s="24"/>
      <c r="JA413" s="24"/>
      <c r="JB413" s="24"/>
      <c r="JC413" s="24"/>
      <c r="JD413" s="24"/>
      <c r="JE413" s="24"/>
      <c r="JF413" s="24"/>
      <c r="JG413" s="24"/>
      <c r="JH413" s="24"/>
      <c r="JI413" s="24"/>
      <c r="JJ413" s="24"/>
      <c r="JK413" s="24"/>
      <c r="JL413" s="24"/>
      <c r="JM413" s="24"/>
      <c r="JN413" s="24"/>
      <c r="JO413" s="24"/>
      <c r="JP413" s="24"/>
      <c r="JQ413" s="24"/>
      <c r="JR413" s="24"/>
      <c r="JS413" s="24"/>
      <c r="JT413" s="24"/>
      <c r="JU413" s="25"/>
      <c r="JV413" s="24"/>
      <c r="JW413" s="151"/>
      <c r="JX413" s="151"/>
      <c r="JY413" s="153"/>
      <c r="JZ413" s="24"/>
      <c r="KA413" s="24"/>
      <c r="KB413" s="24"/>
      <c r="KC413" s="24"/>
      <c r="KD413" s="24"/>
      <c r="KE413" s="24"/>
      <c r="KF413" s="24"/>
      <c r="KG413" s="24"/>
      <c r="KH413" s="24"/>
      <c r="KI413" s="24"/>
      <c r="KJ413" s="24"/>
      <c r="KK413" s="24"/>
      <c r="KL413" s="24"/>
      <c r="KM413" s="24"/>
      <c r="KN413" s="24"/>
      <c r="KO413" s="24"/>
      <c r="KP413" s="24"/>
      <c r="KQ413" s="24"/>
      <c r="KR413" s="24"/>
      <c r="KS413" s="24"/>
      <c r="KT413" s="24"/>
      <c r="KU413" s="24"/>
      <c r="KV413" s="24"/>
      <c r="KW413" s="24"/>
      <c r="KX413" s="24"/>
      <c r="KY413" s="24"/>
      <c r="KZ413" s="24"/>
      <c r="LA413" s="24"/>
      <c r="LB413" s="24"/>
      <c r="LC413" s="24"/>
      <c r="LD413" s="24"/>
      <c r="LE413" s="151"/>
      <c r="LF413" s="151"/>
      <c r="LG413" s="153"/>
      <c r="LH413" s="24"/>
      <c r="LI413" s="24"/>
      <c r="LJ413" s="24"/>
      <c r="LK413" s="24"/>
      <c r="LL413" s="24"/>
      <c r="LM413" s="24"/>
      <c r="LN413" s="24"/>
      <c r="LO413" s="24"/>
      <c r="LP413" s="24"/>
      <c r="LQ413" s="24"/>
      <c r="LR413" s="24"/>
      <c r="LS413" s="24"/>
      <c r="LT413" s="24"/>
      <c r="LU413" s="24"/>
      <c r="LV413" s="24"/>
      <c r="LW413" s="24"/>
      <c r="LX413" s="24"/>
      <c r="LY413" s="24"/>
      <c r="LZ413" s="24"/>
      <c r="MA413" s="24"/>
      <c r="MB413" s="24"/>
      <c r="MC413" s="24"/>
      <c r="MD413" s="24"/>
      <c r="ME413" s="24"/>
      <c r="MF413" s="24"/>
      <c r="MG413" s="24"/>
      <c r="MH413" s="24"/>
      <c r="MI413" s="24"/>
      <c r="MJ413" s="24"/>
      <c r="MK413" s="24"/>
      <c r="ML413" s="24"/>
    </row>
    <row r="414" spans="1:350" ht="13.9" hidden="1" customHeight="1" outlineLevel="3" x14ac:dyDescent="0.2">
      <c r="A414" s="226" t="s">
        <v>267</v>
      </c>
      <c r="B414" s="246" t="s">
        <v>1122</v>
      </c>
      <c r="C414" s="214" t="s">
        <v>37</v>
      </c>
      <c r="D414" s="216">
        <v>143</v>
      </c>
      <c r="E414" s="175"/>
      <c r="F414" s="175">
        <f>D414-E414</f>
        <v>143</v>
      </c>
      <c r="G414" s="175" t="s">
        <v>846</v>
      </c>
      <c r="H414" s="170" t="s">
        <v>1010</v>
      </c>
      <c r="I414" s="170" t="s">
        <v>975</v>
      </c>
      <c r="J414" s="212">
        <f ca="1">E414+Q414+AX414+CF414+DN414+ES414+GA414+HH414+IP414+JW414+LE414</f>
        <v>48</v>
      </c>
      <c r="K414" s="212">
        <f>E414+R414+AY414+CG414+DO414+ET414+GB414+HI414+IQ414+JX414+LF414</f>
        <v>0</v>
      </c>
      <c r="L414" s="172">
        <f ca="1">K414/J414</f>
        <v>0</v>
      </c>
      <c r="M414" s="172">
        <f>K414/D414</f>
        <v>0</v>
      </c>
      <c r="N414" s="183">
        <f ca="1">SUMIF($EV$8:$FZ$9,$O$5,$EV415:$FZ415)-SUMIF($EV$8:$FZ$9,$Q$5,$EV415:$FZ415)</f>
        <v>0</v>
      </c>
      <c r="O414" s="156"/>
      <c r="P414" s="16" t="s">
        <v>25</v>
      </c>
      <c r="Q414" s="150">
        <v>0</v>
      </c>
      <c r="R414" s="150">
        <v>0</v>
      </c>
      <c r="S414" s="152" t="e">
        <v>#DIV/0!</v>
      </c>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50">
        <f t="shared" ca="1" si="1052"/>
        <v>0</v>
      </c>
      <c r="AY414" s="150">
        <f>SUM(BA415:CE415)</f>
        <v>0</v>
      </c>
      <c r="AZ414" s="152" t="e">
        <f ca="1">AY414/AX414</f>
        <v>#DIV/0!</v>
      </c>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50">
        <f t="shared" ref="CF414" si="1079">SUM(CI414:DM414)</f>
        <v>0</v>
      </c>
      <c r="CG414" s="150">
        <f>SUM(CI415:DM415)</f>
        <v>0</v>
      </c>
      <c r="CH414" s="152" t="e">
        <f>CG414/CF414</f>
        <v>#DIV/0!</v>
      </c>
      <c r="CI414" s="129"/>
      <c r="CJ414" s="129"/>
      <c r="CK414" s="129"/>
      <c r="CL414" s="129"/>
      <c r="CM414" s="129"/>
      <c r="CN414" s="129"/>
      <c r="CO414" s="129"/>
      <c r="CP414" s="129"/>
      <c r="CQ414" s="129"/>
      <c r="CR414" s="129"/>
      <c r="CS414" s="129"/>
      <c r="CT414" s="129"/>
      <c r="CU414" s="129"/>
      <c r="CV414" s="129"/>
      <c r="CW414" s="129"/>
      <c r="CX414" s="129"/>
      <c r="CY414" s="129"/>
      <c r="CZ414" s="129"/>
      <c r="DA414" s="129"/>
      <c r="DB414" s="129"/>
      <c r="DC414" s="129"/>
      <c r="DD414" s="129"/>
      <c r="DE414" s="129"/>
      <c r="DF414" s="129"/>
      <c r="DG414" s="129"/>
      <c r="DH414" s="129"/>
      <c r="DI414" s="129"/>
      <c r="DJ414" s="129"/>
      <c r="DK414" s="129"/>
      <c r="DL414" s="129"/>
      <c r="DM414" s="129"/>
      <c r="DN414" s="150">
        <f t="shared" ref="DN414" si="1080">SUM(DQ414:ER414)</f>
        <v>0</v>
      </c>
      <c r="DO414" s="150">
        <f>SUM(DQ415:ER415)</f>
        <v>0</v>
      </c>
      <c r="DP414" s="152" t="e">
        <f t="shared" si="921"/>
        <v>#DIV/0!</v>
      </c>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50">
        <f t="shared" ca="1" si="1055"/>
        <v>0</v>
      </c>
      <c r="ET414" s="150">
        <f t="shared" si="957"/>
        <v>0</v>
      </c>
      <c r="EU414" s="152" t="e">
        <f t="shared" ca="1" si="958"/>
        <v>#DIV/0!</v>
      </c>
      <c r="EV414" s="16"/>
      <c r="EW414" s="67"/>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50">
        <f t="shared" ref="GA414" ca="1" si="1081">SUMIF($GD$8:$HG$9,$O$5,GD414:HG414)</f>
        <v>48</v>
      </c>
      <c r="GB414" s="150">
        <f t="shared" ref="GB414" si="1082">SUM(GD415:HG415)</f>
        <v>0</v>
      </c>
      <c r="GC414" s="152">
        <f t="shared" ref="GC414" ca="1" si="1083">GB414/GA414</f>
        <v>0</v>
      </c>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v>24</v>
      </c>
      <c r="HG414" s="16">
        <v>24</v>
      </c>
      <c r="HH414" s="150"/>
      <c r="HI414" s="150">
        <v>0</v>
      </c>
      <c r="HJ414" s="152" t="e">
        <v>#DIV/0!</v>
      </c>
      <c r="HK414" s="16">
        <v>24</v>
      </c>
      <c r="HL414" s="16">
        <v>24</v>
      </c>
      <c r="HM414" s="16">
        <v>24</v>
      </c>
      <c r="HN414" s="16">
        <v>23</v>
      </c>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50"/>
      <c r="IQ414" s="150">
        <v>0</v>
      </c>
      <c r="IR414" s="152" t="e">
        <v>#DIV/0!</v>
      </c>
      <c r="IS414" s="16"/>
      <c r="IT414" s="16"/>
      <c r="IU414" s="16"/>
      <c r="IV414" s="16"/>
      <c r="IW414" s="16"/>
      <c r="IX414" s="16"/>
      <c r="IY414" s="16"/>
      <c r="IZ414" s="16"/>
      <c r="JA414" s="16"/>
      <c r="JB414" s="16"/>
      <c r="JC414" s="16"/>
      <c r="JD414" s="16"/>
      <c r="JE414" s="16"/>
      <c r="JF414" s="16"/>
      <c r="JG414" s="16"/>
      <c r="JH414" s="16"/>
      <c r="JI414" s="16"/>
      <c r="JJ414" s="16"/>
      <c r="JK414" s="16"/>
      <c r="JL414" s="16"/>
      <c r="JM414" s="16"/>
      <c r="JN414" s="16"/>
      <c r="JO414" s="16"/>
      <c r="JP414" s="16"/>
      <c r="JQ414" s="16"/>
      <c r="JR414" s="16"/>
      <c r="JS414" s="16"/>
      <c r="JT414" s="16"/>
      <c r="JU414" s="23"/>
      <c r="JV414" s="16"/>
      <c r="JW414" s="150"/>
      <c r="JX414" s="150">
        <v>0</v>
      </c>
      <c r="JY414" s="152" t="e">
        <v>#DIV/0!</v>
      </c>
      <c r="JZ414" s="16"/>
      <c r="KA414" s="16"/>
      <c r="KB414" s="16"/>
      <c r="KC414" s="16"/>
      <c r="KD414" s="16"/>
      <c r="KE414" s="16"/>
      <c r="KF414" s="16"/>
      <c r="KG414" s="16"/>
      <c r="KH414" s="16"/>
      <c r="KI414" s="16"/>
      <c r="KJ414" s="16"/>
      <c r="KK414" s="16"/>
      <c r="KL414" s="16"/>
      <c r="KM414" s="16"/>
      <c r="KN414" s="16"/>
      <c r="KO414" s="16"/>
      <c r="KP414" s="16"/>
      <c r="KQ414" s="16"/>
      <c r="KR414" s="16"/>
      <c r="KS414" s="16"/>
      <c r="KT414" s="16"/>
      <c r="KU414" s="16"/>
      <c r="KV414" s="16"/>
      <c r="KW414" s="16"/>
      <c r="KX414" s="16"/>
      <c r="KY414" s="16"/>
      <c r="KZ414" s="16"/>
      <c r="LA414" s="16"/>
      <c r="LB414" s="16"/>
      <c r="LC414" s="16"/>
      <c r="LD414" s="16"/>
      <c r="LE414" s="150"/>
      <c r="LF414" s="150">
        <v>0</v>
      </c>
      <c r="LG414" s="152" t="e">
        <v>#DIV/0!</v>
      </c>
      <c r="LH414" s="16"/>
      <c r="LI414" s="16"/>
      <c r="LJ414" s="16"/>
      <c r="LK414" s="16"/>
      <c r="LL414" s="16"/>
      <c r="LM414" s="16"/>
      <c r="LN414" s="16"/>
      <c r="LO414" s="16"/>
      <c r="LP414" s="16"/>
      <c r="LQ414" s="16"/>
      <c r="LR414" s="16"/>
      <c r="LS414" s="16"/>
      <c r="LT414" s="16"/>
      <c r="LU414" s="16"/>
      <c r="LV414" s="16"/>
      <c r="LW414" s="16"/>
      <c r="LX414" s="16"/>
      <c r="LY414" s="16"/>
      <c r="LZ414" s="16"/>
      <c r="MA414" s="16"/>
      <c r="MB414" s="16"/>
      <c r="MC414" s="16"/>
      <c r="MD414" s="16"/>
      <c r="ME414" s="16"/>
      <c r="MF414" s="16"/>
      <c r="MG414" s="16"/>
      <c r="MH414" s="16"/>
      <c r="MI414" s="16"/>
      <c r="MJ414" s="16"/>
      <c r="MK414" s="16"/>
      <c r="ML414" s="16"/>
    </row>
    <row r="415" spans="1:350" ht="13.9" hidden="1" customHeight="1" outlineLevel="3" x14ac:dyDescent="0.2">
      <c r="A415" s="227"/>
      <c r="B415" s="247"/>
      <c r="C415" s="215"/>
      <c r="D415" s="217"/>
      <c r="E415" s="176"/>
      <c r="F415" s="176"/>
      <c r="G415" s="176"/>
      <c r="H415" s="171"/>
      <c r="I415" s="171"/>
      <c r="J415" s="213"/>
      <c r="K415" s="213"/>
      <c r="L415" s="173"/>
      <c r="M415" s="173"/>
      <c r="N415" s="184"/>
      <c r="O415" s="157"/>
      <c r="P415" s="17" t="s">
        <v>26</v>
      </c>
      <c r="Q415" s="151"/>
      <c r="R415" s="151"/>
      <c r="S415" s="153"/>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151"/>
      <c r="AY415" s="151"/>
      <c r="AZ415" s="153"/>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c r="CF415" s="151"/>
      <c r="CG415" s="151"/>
      <c r="CH415" s="153"/>
      <c r="CI415" s="141"/>
      <c r="CJ415" s="141"/>
      <c r="CK415" s="141"/>
      <c r="CL415" s="141"/>
      <c r="CM415" s="141"/>
      <c r="CN415" s="141"/>
      <c r="CO415" s="141"/>
      <c r="CP415" s="141"/>
      <c r="CQ415" s="141"/>
      <c r="CR415" s="141"/>
      <c r="CS415" s="141"/>
      <c r="CT415" s="141"/>
      <c r="CU415" s="141"/>
      <c r="CV415" s="141"/>
      <c r="CW415" s="141"/>
      <c r="CX415" s="141"/>
      <c r="CY415" s="141"/>
      <c r="CZ415" s="141"/>
      <c r="DA415" s="141"/>
      <c r="DB415" s="141"/>
      <c r="DC415" s="141"/>
      <c r="DD415" s="141"/>
      <c r="DE415" s="141"/>
      <c r="DF415" s="141"/>
      <c r="DG415" s="141"/>
      <c r="DH415" s="141"/>
      <c r="DI415" s="141"/>
      <c r="DJ415" s="141"/>
      <c r="DK415" s="141"/>
      <c r="DL415" s="141"/>
      <c r="DM415" s="141"/>
      <c r="DN415" s="151"/>
      <c r="DO415" s="151"/>
      <c r="DP415" s="153"/>
      <c r="DQ415" s="24"/>
      <c r="DR415" s="24"/>
      <c r="DS415" s="24"/>
      <c r="DT415" s="24"/>
      <c r="DU415" s="24"/>
      <c r="DV415" s="24"/>
      <c r="DW415" s="24"/>
      <c r="DX415" s="24"/>
      <c r="DY415" s="24"/>
      <c r="DZ415" s="24"/>
      <c r="EA415" s="24"/>
      <c r="EB415" s="24"/>
      <c r="EC415" s="24"/>
      <c r="ED415" s="24"/>
      <c r="EE415" s="24"/>
      <c r="EF415" s="24"/>
      <c r="EG415" s="24"/>
      <c r="EH415" s="24"/>
      <c r="EI415" s="24"/>
      <c r="EJ415" s="24"/>
      <c r="EK415" s="24"/>
      <c r="EL415" s="24"/>
      <c r="EM415" s="24"/>
      <c r="EN415" s="24"/>
      <c r="EO415" s="24"/>
      <c r="EP415" s="24"/>
      <c r="EQ415" s="24"/>
      <c r="ER415" s="24"/>
      <c r="ES415" s="151"/>
      <c r="ET415" s="151"/>
      <c r="EU415" s="153"/>
      <c r="EV415" s="24"/>
      <c r="EW415" s="125"/>
      <c r="EX415" s="24"/>
      <c r="EY415" s="24"/>
      <c r="EZ415" s="24"/>
      <c r="FA415" s="24"/>
      <c r="FB415" s="24"/>
      <c r="FC415" s="24"/>
      <c r="FD415" s="24"/>
      <c r="FE415" s="24"/>
      <c r="FF415" s="24"/>
      <c r="FG415" s="24"/>
      <c r="FH415" s="24"/>
      <c r="FI415" s="24"/>
      <c r="FJ415" s="24"/>
      <c r="FK415" s="24"/>
      <c r="FL415" s="24"/>
      <c r="FM415" s="24"/>
      <c r="FN415" s="24"/>
      <c r="FO415" s="24"/>
      <c r="FP415" s="24"/>
      <c r="FQ415" s="24"/>
      <c r="FR415" s="24"/>
      <c r="FS415" s="24"/>
      <c r="FT415" s="24"/>
      <c r="FU415" s="24"/>
      <c r="FV415" s="24"/>
      <c r="FW415" s="24"/>
      <c r="FX415" s="24"/>
      <c r="FY415" s="24"/>
      <c r="FZ415" s="24"/>
      <c r="GA415" s="151"/>
      <c r="GB415" s="151"/>
      <c r="GC415" s="153"/>
      <c r="GD415" s="24"/>
      <c r="GE415" s="24"/>
      <c r="GF415" s="24"/>
      <c r="GG415" s="24"/>
      <c r="GH415" s="24"/>
      <c r="GI415" s="24"/>
      <c r="GJ415" s="24"/>
      <c r="GK415" s="24"/>
      <c r="GL415" s="24"/>
      <c r="GM415" s="24"/>
      <c r="GN415" s="24"/>
      <c r="GO415" s="24"/>
      <c r="GP415" s="24"/>
      <c r="GQ415" s="24"/>
      <c r="GR415" s="24"/>
      <c r="GS415" s="24"/>
      <c r="GT415" s="24"/>
      <c r="GU415" s="24"/>
      <c r="GV415" s="24"/>
      <c r="GW415" s="24"/>
      <c r="GX415" s="24"/>
      <c r="GY415" s="24"/>
      <c r="GZ415" s="24"/>
      <c r="HA415" s="24"/>
      <c r="HB415" s="24"/>
      <c r="HC415" s="24"/>
      <c r="HD415" s="24"/>
      <c r="HE415" s="24"/>
      <c r="HF415" s="24"/>
      <c r="HG415" s="24"/>
      <c r="HH415" s="151"/>
      <c r="HI415" s="151"/>
      <c r="HJ415" s="153"/>
      <c r="HK415" s="24"/>
      <c r="HL415" s="24"/>
      <c r="HM415" s="24"/>
      <c r="HN415" s="24"/>
      <c r="HO415" s="24"/>
      <c r="HP415" s="24"/>
      <c r="HQ415" s="24"/>
      <c r="HR415" s="24"/>
      <c r="HS415" s="24"/>
      <c r="HT415" s="24"/>
      <c r="HU415" s="24"/>
      <c r="HV415" s="24"/>
      <c r="HW415" s="24"/>
      <c r="HX415" s="24"/>
      <c r="HY415" s="24"/>
      <c r="HZ415" s="24"/>
      <c r="IA415" s="24"/>
      <c r="IB415" s="24"/>
      <c r="IC415" s="24"/>
      <c r="ID415" s="24"/>
      <c r="IE415" s="24"/>
      <c r="IF415" s="24"/>
      <c r="IG415" s="24"/>
      <c r="IH415" s="24"/>
      <c r="II415" s="24"/>
      <c r="IJ415" s="24"/>
      <c r="IK415" s="24"/>
      <c r="IL415" s="24"/>
      <c r="IM415" s="24"/>
      <c r="IN415" s="24"/>
      <c r="IO415" s="24"/>
      <c r="IP415" s="151"/>
      <c r="IQ415" s="151"/>
      <c r="IR415" s="153"/>
      <c r="IS415" s="24"/>
      <c r="IT415" s="24"/>
      <c r="IU415" s="24"/>
      <c r="IV415" s="24"/>
      <c r="IW415" s="24"/>
      <c r="IX415" s="24"/>
      <c r="IY415" s="24"/>
      <c r="IZ415" s="24"/>
      <c r="JA415" s="24"/>
      <c r="JB415" s="24"/>
      <c r="JC415" s="24"/>
      <c r="JD415" s="24"/>
      <c r="JE415" s="24"/>
      <c r="JF415" s="24"/>
      <c r="JG415" s="24"/>
      <c r="JH415" s="24"/>
      <c r="JI415" s="24"/>
      <c r="JJ415" s="24"/>
      <c r="JK415" s="24"/>
      <c r="JL415" s="24"/>
      <c r="JM415" s="24"/>
      <c r="JN415" s="24"/>
      <c r="JO415" s="24"/>
      <c r="JP415" s="24"/>
      <c r="JQ415" s="24"/>
      <c r="JR415" s="24"/>
      <c r="JS415" s="24"/>
      <c r="JT415" s="24"/>
      <c r="JU415" s="25"/>
      <c r="JV415" s="24"/>
      <c r="JW415" s="151"/>
      <c r="JX415" s="151"/>
      <c r="JY415" s="153"/>
      <c r="JZ415" s="24"/>
      <c r="KA415" s="24"/>
      <c r="KB415" s="24"/>
      <c r="KC415" s="24"/>
      <c r="KD415" s="24"/>
      <c r="KE415" s="24"/>
      <c r="KF415" s="24"/>
      <c r="KG415" s="24"/>
      <c r="KH415" s="24"/>
      <c r="KI415" s="24"/>
      <c r="KJ415" s="24"/>
      <c r="KK415" s="24"/>
      <c r="KL415" s="24"/>
      <c r="KM415" s="24"/>
      <c r="KN415" s="24"/>
      <c r="KO415" s="24"/>
      <c r="KP415" s="24"/>
      <c r="KQ415" s="24"/>
      <c r="KR415" s="24"/>
      <c r="KS415" s="24"/>
      <c r="KT415" s="24"/>
      <c r="KU415" s="24"/>
      <c r="KV415" s="24"/>
      <c r="KW415" s="24"/>
      <c r="KX415" s="24"/>
      <c r="KY415" s="24"/>
      <c r="KZ415" s="24"/>
      <c r="LA415" s="24"/>
      <c r="LB415" s="24"/>
      <c r="LC415" s="24"/>
      <c r="LD415" s="24"/>
      <c r="LE415" s="151"/>
      <c r="LF415" s="151"/>
      <c r="LG415" s="153"/>
      <c r="LH415" s="24"/>
      <c r="LI415" s="24"/>
      <c r="LJ415" s="24"/>
      <c r="LK415" s="24"/>
      <c r="LL415" s="24"/>
      <c r="LM415" s="24"/>
      <c r="LN415" s="24"/>
      <c r="LO415" s="24"/>
      <c r="LP415" s="24"/>
      <c r="LQ415" s="24"/>
      <c r="LR415" s="24"/>
      <c r="LS415" s="24"/>
      <c r="LT415" s="24"/>
      <c r="LU415" s="24"/>
      <c r="LV415" s="24"/>
      <c r="LW415" s="24"/>
      <c r="LX415" s="24"/>
      <c r="LY415" s="24"/>
      <c r="LZ415" s="24"/>
      <c r="MA415" s="24"/>
      <c r="MB415" s="24"/>
      <c r="MC415" s="24"/>
      <c r="MD415" s="24"/>
      <c r="ME415" s="24"/>
      <c r="MF415" s="24"/>
      <c r="MG415" s="24"/>
      <c r="MH415" s="24"/>
      <c r="MI415" s="24"/>
      <c r="MJ415" s="24"/>
      <c r="MK415" s="24"/>
      <c r="ML415" s="24"/>
    </row>
    <row r="416" spans="1:350" s="41" customFormat="1" ht="14.25" hidden="1" customHeight="1" outlineLevel="3" x14ac:dyDescent="0.25">
      <c r="A416" s="220" t="s">
        <v>90</v>
      </c>
      <c r="B416" s="248" t="s">
        <v>1135</v>
      </c>
      <c r="C416" s="175" t="s">
        <v>59</v>
      </c>
      <c r="D416" s="175">
        <v>1</v>
      </c>
      <c r="E416" s="175">
        <v>0</v>
      </c>
      <c r="F416" s="175">
        <f>D416-E416</f>
        <v>1</v>
      </c>
      <c r="G416" s="175" t="s">
        <v>1136</v>
      </c>
      <c r="H416" s="170" t="s">
        <v>908</v>
      </c>
      <c r="I416" s="170" t="s">
        <v>972</v>
      </c>
      <c r="J416" s="212">
        <f ca="1">E416+Q416+AX416+CF416+DN416+ES416+GA416+HH416+IP416+JW416+LE416</f>
        <v>1</v>
      </c>
      <c r="K416" s="212">
        <f>E416+R416+AY416+CG416+DO416+ET416+GB416+HI416+IQ416+JX416+LF416</f>
        <v>1</v>
      </c>
      <c r="L416" s="172">
        <f ca="1">K416/J416</f>
        <v>1</v>
      </c>
      <c r="M416" s="172">
        <f>K416/D416</f>
        <v>1</v>
      </c>
      <c r="N416" s="183">
        <f ca="1">SUMIF($EV$8:$FZ$9,$O$5,$EV417:$FZ417)-SUMIF($EV$8:$FZ$9,$Q$5,$EV417:$FZ417)</f>
        <v>0</v>
      </c>
      <c r="O416" s="154"/>
      <c r="P416" s="154"/>
      <c r="Q416" s="150">
        <v>0</v>
      </c>
      <c r="R416" s="150">
        <v>0</v>
      </c>
      <c r="S416" s="152" t="e">
        <v>#DIV/0!</v>
      </c>
      <c r="T416" s="154"/>
      <c r="U416" s="154"/>
      <c r="V416" s="154"/>
      <c r="W416" s="154"/>
      <c r="X416" s="154"/>
      <c r="Y416" s="154"/>
      <c r="Z416" s="154"/>
      <c r="AA416" s="154"/>
      <c r="AB416" s="154"/>
      <c r="AC416" s="154"/>
      <c r="AD416" s="154"/>
      <c r="AE416" s="154"/>
      <c r="AF416" s="154"/>
      <c r="AG416" s="154"/>
      <c r="AH416" s="154"/>
      <c r="AI416" s="154"/>
      <c r="AJ416" s="154"/>
      <c r="AK416" s="154"/>
      <c r="AL416" s="154"/>
      <c r="AM416" s="154"/>
      <c r="AN416" s="154"/>
      <c r="AO416" s="154"/>
      <c r="AP416" s="154"/>
      <c r="AQ416" s="154"/>
      <c r="AR416" s="154"/>
      <c r="AS416" s="154"/>
      <c r="AT416" s="154"/>
      <c r="AU416" s="154"/>
      <c r="AV416" s="154"/>
      <c r="AW416" s="154"/>
      <c r="AX416" s="150">
        <f t="shared" ca="1" si="1052"/>
        <v>0</v>
      </c>
      <c r="AY416" s="150">
        <f>SUM(BA417:CE417)</f>
        <v>0</v>
      </c>
      <c r="AZ416" s="152" t="e">
        <f ca="1">AY416/AX416</f>
        <v>#DIV/0!</v>
      </c>
      <c r="BA416" s="154"/>
      <c r="BB416" s="154"/>
      <c r="BC416" s="154"/>
      <c r="BD416" s="154"/>
      <c r="BE416" s="154"/>
      <c r="BF416" s="154"/>
      <c r="BG416" s="154"/>
      <c r="BH416" s="154"/>
      <c r="BI416" s="154"/>
      <c r="BJ416" s="154"/>
      <c r="BK416" s="154"/>
      <c r="BL416" s="154"/>
      <c r="BM416" s="154"/>
      <c r="BN416" s="154"/>
      <c r="BO416" s="154"/>
      <c r="BP416" s="154"/>
      <c r="BQ416" s="154"/>
      <c r="BR416" s="154"/>
      <c r="BS416" s="154"/>
      <c r="BT416" s="154"/>
      <c r="BU416" s="154"/>
      <c r="BV416" s="154"/>
      <c r="BW416" s="154"/>
      <c r="BX416" s="154"/>
      <c r="BY416" s="154"/>
      <c r="BZ416" s="154"/>
      <c r="CA416" s="154"/>
      <c r="CB416" s="154"/>
      <c r="CC416" s="154"/>
      <c r="CD416" s="154"/>
      <c r="CE416" s="154"/>
      <c r="CF416" s="150">
        <f t="shared" ref="CF416" si="1084">SUM(CI416:DM416)</f>
        <v>0</v>
      </c>
      <c r="CG416" s="150">
        <f>SUM(CI417:DM417)</f>
        <v>0</v>
      </c>
      <c r="CH416" s="152" t="e">
        <f>CG416/CF416</f>
        <v>#DIV/0!</v>
      </c>
      <c r="CI416" s="154"/>
      <c r="CJ416" s="154"/>
      <c r="CK416" s="154"/>
      <c r="CL416" s="154"/>
      <c r="CM416" s="154"/>
      <c r="CN416" s="154"/>
      <c r="CO416" s="154"/>
      <c r="CP416" s="154"/>
      <c r="CQ416" s="154"/>
      <c r="CR416" s="154"/>
      <c r="CS416" s="154"/>
      <c r="CT416" s="154"/>
      <c r="CU416" s="154"/>
      <c r="CV416" s="154"/>
      <c r="CW416" s="154"/>
      <c r="CX416" s="154"/>
      <c r="CY416" s="154"/>
      <c r="CZ416" s="154"/>
      <c r="DA416" s="154"/>
      <c r="DB416" s="154"/>
      <c r="DC416" s="154"/>
      <c r="DD416" s="154"/>
      <c r="DE416" s="154"/>
      <c r="DF416" s="154"/>
      <c r="DG416" s="154"/>
      <c r="DH416" s="154"/>
      <c r="DI416" s="154"/>
      <c r="DJ416" s="154"/>
      <c r="DK416" s="154"/>
      <c r="DL416" s="154"/>
      <c r="DM416" s="154"/>
      <c r="DN416" s="150">
        <f t="shared" ref="DN416" si="1085">SUM(DQ416:ER416)</f>
        <v>0</v>
      </c>
      <c r="DO416" s="150">
        <f>SUM(DQ417:ER417)</f>
        <v>0</v>
      </c>
      <c r="DP416" s="152" t="e">
        <f t="shared" ref="DP416:DP478" si="1086">DO416/DN416</f>
        <v>#DIV/0!</v>
      </c>
      <c r="DQ416" s="154"/>
      <c r="DR416" s="154"/>
      <c r="DS416" s="154"/>
      <c r="DT416" s="154"/>
      <c r="DU416" s="154"/>
      <c r="DV416" s="154"/>
      <c r="DW416" s="154"/>
      <c r="DX416" s="154"/>
      <c r="DY416" s="154"/>
      <c r="DZ416" s="154"/>
      <c r="EA416" s="154"/>
      <c r="EB416" s="154"/>
      <c r="EC416" s="154"/>
      <c r="ED416" s="154"/>
      <c r="EE416" s="154"/>
      <c r="EF416" s="154"/>
      <c r="EG416" s="154"/>
      <c r="EH416" s="154"/>
      <c r="EI416" s="154"/>
      <c r="EJ416" s="154"/>
      <c r="EK416" s="154"/>
      <c r="EL416" s="154"/>
      <c r="EM416" s="154"/>
      <c r="EN416" s="154"/>
      <c r="EO416" s="154"/>
      <c r="EP416" s="154"/>
      <c r="EQ416" s="154"/>
      <c r="ER416" s="154"/>
      <c r="ES416" s="150">
        <f t="shared" ca="1" si="1055"/>
        <v>1</v>
      </c>
      <c r="ET416" s="150">
        <f t="shared" si="957"/>
        <v>1</v>
      </c>
      <c r="EU416" s="152">
        <f t="shared" ca="1" si="958"/>
        <v>1</v>
      </c>
      <c r="EV416" s="154"/>
      <c r="EW416" s="160"/>
      <c r="EX416" s="154"/>
      <c r="EY416" s="154"/>
      <c r="EZ416" s="154"/>
      <c r="FA416" s="154"/>
      <c r="FB416" s="154"/>
      <c r="FC416" s="154"/>
      <c r="FD416" s="154"/>
      <c r="FE416" s="154"/>
      <c r="FF416" s="154"/>
      <c r="FG416" s="154"/>
      <c r="FH416" s="154"/>
      <c r="FI416" s="154"/>
      <c r="FJ416" s="154"/>
      <c r="FK416" s="154"/>
      <c r="FL416" s="154"/>
      <c r="FM416" s="154"/>
      <c r="FN416" s="154"/>
      <c r="FO416" s="154"/>
      <c r="FP416" s="154"/>
      <c r="FQ416" s="154"/>
      <c r="FR416" s="154"/>
      <c r="FS416" s="154"/>
      <c r="FT416" s="154"/>
      <c r="FU416" s="154"/>
      <c r="FV416" s="42">
        <v>1</v>
      </c>
      <c r="FW416" s="154"/>
      <c r="FX416" s="154"/>
      <c r="FY416" s="154"/>
      <c r="FZ416" s="154"/>
      <c r="GA416" s="150">
        <f t="shared" ref="GA416" ca="1" si="1087">SUMIF($GD$8:$HG$9,$O$5,GD416:HG416)</f>
        <v>0</v>
      </c>
      <c r="GB416" s="150">
        <f t="shared" ref="GB416" si="1088">SUM(GD417:HG417)</f>
        <v>0</v>
      </c>
      <c r="GC416" s="152" t="e">
        <f t="shared" ref="GC416" ca="1" si="1089">GB416/GA416</f>
        <v>#DIV/0!</v>
      </c>
      <c r="GD416" s="154"/>
      <c r="GE416" s="154"/>
      <c r="GF416" s="154"/>
      <c r="GG416" s="154"/>
      <c r="GH416" s="154"/>
      <c r="GI416" s="154"/>
      <c r="GJ416" s="154"/>
      <c r="GK416" s="154"/>
      <c r="GL416" s="154"/>
      <c r="GM416" s="154"/>
      <c r="GN416" s="154"/>
      <c r="GO416" s="154"/>
      <c r="GP416" s="154"/>
      <c r="GQ416" s="154"/>
      <c r="GR416" s="154"/>
      <c r="GS416" s="154"/>
      <c r="GT416" s="154"/>
      <c r="GU416" s="154"/>
      <c r="GV416" s="154"/>
      <c r="GW416" s="154"/>
      <c r="GX416" s="154"/>
      <c r="GY416" s="154"/>
      <c r="GZ416" s="154"/>
      <c r="HA416" s="154"/>
      <c r="HB416" s="154"/>
      <c r="HC416" s="154"/>
      <c r="HD416" s="154"/>
      <c r="HE416" s="154"/>
      <c r="HF416" s="154"/>
      <c r="HG416" s="154"/>
      <c r="HH416" s="150"/>
      <c r="HI416" s="150">
        <v>0</v>
      </c>
      <c r="HJ416" s="154"/>
      <c r="HK416" s="154"/>
      <c r="HL416" s="154"/>
      <c r="HM416" s="154"/>
      <c r="HN416" s="154"/>
      <c r="HO416" s="154"/>
      <c r="HP416" s="154"/>
      <c r="HQ416" s="154"/>
      <c r="HR416" s="154"/>
      <c r="HS416" s="154"/>
      <c r="HT416" s="154"/>
      <c r="HU416" s="154"/>
      <c r="HV416" s="154"/>
      <c r="HW416" s="154"/>
      <c r="HX416" s="154"/>
      <c r="HY416" s="154"/>
      <c r="HZ416" s="154"/>
      <c r="IA416" s="154"/>
      <c r="IB416" s="154"/>
      <c r="IC416" s="154"/>
      <c r="ID416" s="154"/>
      <c r="IE416" s="154"/>
      <c r="IF416" s="154"/>
      <c r="IG416" s="154"/>
      <c r="IH416" s="154"/>
      <c r="II416" s="154"/>
      <c r="IJ416" s="154"/>
      <c r="IK416" s="154"/>
      <c r="IL416" s="154"/>
      <c r="IM416" s="154"/>
      <c r="IN416" s="154"/>
      <c r="IO416" s="154"/>
      <c r="IP416" s="150"/>
      <c r="IQ416" s="150">
        <v>0</v>
      </c>
      <c r="IR416" s="154"/>
      <c r="IS416" s="154"/>
      <c r="IT416" s="154"/>
      <c r="IU416" s="154"/>
      <c r="IV416" s="154"/>
      <c r="IW416" s="154"/>
      <c r="IX416" s="154"/>
      <c r="IY416" s="154"/>
      <c r="IZ416" s="154"/>
      <c r="JA416" s="154"/>
      <c r="JB416" s="154"/>
      <c r="JC416" s="154"/>
      <c r="JD416" s="154"/>
      <c r="JE416" s="154"/>
      <c r="JF416" s="154"/>
      <c r="JG416" s="154"/>
      <c r="JH416" s="154"/>
      <c r="JI416" s="154"/>
      <c r="JJ416" s="154"/>
      <c r="JK416" s="154"/>
      <c r="JL416" s="154"/>
      <c r="JM416" s="154"/>
      <c r="JN416" s="154"/>
      <c r="JO416" s="154"/>
      <c r="JP416" s="154"/>
      <c r="JQ416" s="154"/>
      <c r="JR416" s="154"/>
      <c r="JS416" s="154"/>
      <c r="JT416" s="154"/>
      <c r="JU416" s="154"/>
      <c r="JV416" s="154"/>
      <c r="JW416" s="150"/>
      <c r="JX416" s="150">
        <v>0</v>
      </c>
      <c r="JY416" s="154"/>
      <c r="JZ416" s="154"/>
      <c r="KA416" s="154"/>
      <c r="KB416" s="154"/>
      <c r="KC416" s="154"/>
      <c r="KD416" s="154"/>
      <c r="KE416" s="154"/>
      <c r="KF416" s="154"/>
      <c r="KG416" s="154"/>
      <c r="KH416" s="154"/>
      <c r="KI416" s="154"/>
      <c r="KJ416" s="154"/>
      <c r="KK416" s="154"/>
      <c r="KL416" s="154"/>
      <c r="KM416" s="154"/>
      <c r="KN416" s="154"/>
      <c r="KO416" s="154"/>
      <c r="KP416" s="154"/>
      <c r="KQ416" s="154"/>
      <c r="KR416" s="154"/>
      <c r="KS416" s="154"/>
      <c r="KT416" s="154"/>
      <c r="KU416" s="154"/>
      <c r="KV416" s="154"/>
      <c r="KW416" s="154"/>
      <c r="KX416" s="154"/>
      <c r="KY416" s="154"/>
      <c r="KZ416" s="154"/>
      <c r="LA416" s="154"/>
      <c r="LB416" s="154"/>
      <c r="LC416" s="154"/>
      <c r="LD416" s="154"/>
      <c r="LE416" s="150"/>
      <c r="LF416" s="150">
        <v>0</v>
      </c>
      <c r="LG416" s="154"/>
      <c r="LH416" s="154"/>
      <c r="LI416" s="154"/>
      <c r="LJ416" s="154"/>
      <c r="LK416" s="154"/>
      <c r="LL416" s="154"/>
      <c r="LM416" s="154"/>
      <c r="LN416" s="154"/>
      <c r="LO416" s="154"/>
      <c r="LP416" s="154"/>
      <c r="LQ416" s="154"/>
      <c r="LR416" s="154"/>
      <c r="LS416" s="154"/>
      <c r="LT416" s="154"/>
      <c r="LU416" s="154"/>
      <c r="LV416" s="154"/>
      <c r="LW416" s="154"/>
      <c r="LX416" s="154"/>
      <c r="LY416" s="154"/>
      <c r="LZ416" s="154"/>
      <c r="MA416" s="154"/>
      <c r="MB416" s="154"/>
      <c r="MC416" s="154"/>
      <c r="MD416" s="154"/>
      <c r="ME416" s="154"/>
      <c r="MF416" s="154"/>
      <c r="MG416" s="154"/>
      <c r="MH416" s="154"/>
      <c r="MI416" s="154"/>
      <c r="MJ416" s="154"/>
      <c r="MK416" s="154"/>
      <c r="ML416" s="154"/>
    </row>
    <row r="417" spans="1:350" s="41" customFormat="1" ht="14.25" hidden="1" customHeight="1" outlineLevel="3" x14ac:dyDescent="0.25">
      <c r="A417" s="221"/>
      <c r="B417" s="249"/>
      <c r="C417" s="176"/>
      <c r="D417" s="176"/>
      <c r="E417" s="176"/>
      <c r="F417" s="176"/>
      <c r="G417" s="176"/>
      <c r="H417" s="171"/>
      <c r="I417" s="171"/>
      <c r="J417" s="213"/>
      <c r="K417" s="213"/>
      <c r="L417" s="173"/>
      <c r="M417" s="173"/>
      <c r="N417" s="184"/>
      <c r="O417" s="155"/>
      <c r="P417" s="155"/>
      <c r="Q417" s="151"/>
      <c r="R417" s="151"/>
      <c r="S417" s="153"/>
      <c r="T417" s="155"/>
      <c r="U417" s="155"/>
      <c r="V417" s="155"/>
      <c r="W417" s="155"/>
      <c r="X417" s="155"/>
      <c r="Y417" s="155"/>
      <c r="Z417" s="155"/>
      <c r="AA417" s="155"/>
      <c r="AB417" s="155"/>
      <c r="AC417" s="155"/>
      <c r="AD417" s="155"/>
      <c r="AE417" s="155"/>
      <c r="AF417" s="155"/>
      <c r="AG417" s="155"/>
      <c r="AH417" s="155"/>
      <c r="AI417" s="155"/>
      <c r="AJ417" s="155"/>
      <c r="AK417" s="155"/>
      <c r="AL417" s="155"/>
      <c r="AM417" s="155"/>
      <c r="AN417" s="155"/>
      <c r="AO417" s="155"/>
      <c r="AP417" s="155"/>
      <c r="AQ417" s="155"/>
      <c r="AR417" s="155"/>
      <c r="AS417" s="155"/>
      <c r="AT417" s="155"/>
      <c r="AU417" s="155"/>
      <c r="AV417" s="155"/>
      <c r="AW417" s="155"/>
      <c r="AX417" s="151"/>
      <c r="AY417" s="151"/>
      <c r="AZ417" s="153"/>
      <c r="BA417" s="155"/>
      <c r="BB417" s="155"/>
      <c r="BC417" s="155"/>
      <c r="BD417" s="155"/>
      <c r="BE417" s="155"/>
      <c r="BF417" s="155"/>
      <c r="BG417" s="155"/>
      <c r="BH417" s="155"/>
      <c r="BI417" s="155"/>
      <c r="BJ417" s="155"/>
      <c r="BK417" s="155"/>
      <c r="BL417" s="155"/>
      <c r="BM417" s="155"/>
      <c r="BN417" s="155"/>
      <c r="BO417" s="155"/>
      <c r="BP417" s="155"/>
      <c r="BQ417" s="155"/>
      <c r="BR417" s="155"/>
      <c r="BS417" s="155"/>
      <c r="BT417" s="155"/>
      <c r="BU417" s="155"/>
      <c r="BV417" s="155"/>
      <c r="BW417" s="155"/>
      <c r="BX417" s="155"/>
      <c r="BY417" s="155"/>
      <c r="BZ417" s="155"/>
      <c r="CA417" s="155"/>
      <c r="CB417" s="155"/>
      <c r="CC417" s="155"/>
      <c r="CD417" s="155"/>
      <c r="CE417" s="155"/>
      <c r="CF417" s="151"/>
      <c r="CG417" s="151"/>
      <c r="CH417" s="153"/>
      <c r="CI417" s="155"/>
      <c r="CJ417" s="155"/>
      <c r="CK417" s="155"/>
      <c r="CL417" s="155"/>
      <c r="CM417" s="155"/>
      <c r="CN417" s="155"/>
      <c r="CO417" s="155"/>
      <c r="CP417" s="155"/>
      <c r="CQ417" s="155"/>
      <c r="CR417" s="155"/>
      <c r="CS417" s="155"/>
      <c r="CT417" s="155"/>
      <c r="CU417" s="155"/>
      <c r="CV417" s="155"/>
      <c r="CW417" s="155"/>
      <c r="CX417" s="155"/>
      <c r="CY417" s="155"/>
      <c r="CZ417" s="155"/>
      <c r="DA417" s="155"/>
      <c r="DB417" s="155"/>
      <c r="DC417" s="155"/>
      <c r="DD417" s="155"/>
      <c r="DE417" s="155"/>
      <c r="DF417" s="155"/>
      <c r="DG417" s="155"/>
      <c r="DH417" s="155"/>
      <c r="DI417" s="155"/>
      <c r="DJ417" s="155"/>
      <c r="DK417" s="155"/>
      <c r="DL417" s="155"/>
      <c r="DM417" s="155"/>
      <c r="DN417" s="151"/>
      <c r="DO417" s="151"/>
      <c r="DP417" s="153"/>
      <c r="DQ417" s="155"/>
      <c r="DR417" s="155"/>
      <c r="DS417" s="155"/>
      <c r="DT417" s="155"/>
      <c r="DU417" s="155"/>
      <c r="DV417" s="155"/>
      <c r="DW417" s="155"/>
      <c r="DX417" s="155"/>
      <c r="DY417" s="155"/>
      <c r="DZ417" s="155"/>
      <c r="EA417" s="155"/>
      <c r="EB417" s="155"/>
      <c r="EC417" s="155"/>
      <c r="ED417" s="155"/>
      <c r="EE417" s="155"/>
      <c r="EF417" s="155"/>
      <c r="EG417" s="155"/>
      <c r="EH417" s="155"/>
      <c r="EI417" s="155"/>
      <c r="EJ417" s="155"/>
      <c r="EK417" s="155"/>
      <c r="EL417" s="155"/>
      <c r="EM417" s="155"/>
      <c r="EN417" s="155"/>
      <c r="EO417" s="155"/>
      <c r="EP417" s="155"/>
      <c r="EQ417" s="155"/>
      <c r="ER417" s="155"/>
      <c r="ES417" s="151"/>
      <c r="ET417" s="151"/>
      <c r="EU417" s="153"/>
      <c r="EV417" s="155"/>
      <c r="EW417" s="161"/>
      <c r="EX417" s="155"/>
      <c r="EY417" s="155"/>
      <c r="EZ417" s="155"/>
      <c r="FA417" s="155"/>
      <c r="FB417" s="155"/>
      <c r="FC417" s="155"/>
      <c r="FD417" s="155"/>
      <c r="FE417" s="155"/>
      <c r="FF417" s="155"/>
      <c r="FG417" s="155"/>
      <c r="FH417" s="155"/>
      <c r="FI417" s="155"/>
      <c r="FJ417" s="155"/>
      <c r="FK417" s="155"/>
      <c r="FL417" s="155"/>
      <c r="FM417" s="155"/>
      <c r="FN417" s="155"/>
      <c r="FO417" s="155"/>
      <c r="FP417" s="155"/>
      <c r="FQ417" s="155"/>
      <c r="FR417" s="155"/>
      <c r="FS417" s="155"/>
      <c r="FT417" s="155"/>
      <c r="FU417" s="155"/>
      <c r="FV417" s="43">
        <v>1</v>
      </c>
      <c r="FW417" s="155"/>
      <c r="FX417" s="155"/>
      <c r="FY417" s="155"/>
      <c r="FZ417" s="155"/>
      <c r="GA417" s="151"/>
      <c r="GB417" s="151"/>
      <c r="GC417" s="153"/>
      <c r="GD417" s="155"/>
      <c r="GE417" s="155"/>
      <c r="GF417" s="155"/>
      <c r="GG417" s="155"/>
      <c r="GH417" s="155"/>
      <c r="GI417" s="155"/>
      <c r="GJ417" s="155"/>
      <c r="GK417" s="155"/>
      <c r="GL417" s="155"/>
      <c r="GM417" s="155"/>
      <c r="GN417" s="155"/>
      <c r="GO417" s="155"/>
      <c r="GP417" s="155"/>
      <c r="GQ417" s="155"/>
      <c r="GR417" s="155"/>
      <c r="GS417" s="155"/>
      <c r="GT417" s="155"/>
      <c r="GU417" s="155"/>
      <c r="GV417" s="155"/>
      <c r="GW417" s="155"/>
      <c r="GX417" s="155"/>
      <c r="GY417" s="155"/>
      <c r="GZ417" s="155"/>
      <c r="HA417" s="155"/>
      <c r="HB417" s="155"/>
      <c r="HC417" s="155"/>
      <c r="HD417" s="155"/>
      <c r="HE417" s="155"/>
      <c r="HF417" s="155"/>
      <c r="HG417" s="155"/>
      <c r="HH417" s="151"/>
      <c r="HI417" s="151"/>
      <c r="HJ417" s="155"/>
      <c r="HK417" s="155"/>
      <c r="HL417" s="155"/>
      <c r="HM417" s="155"/>
      <c r="HN417" s="155"/>
      <c r="HO417" s="155"/>
      <c r="HP417" s="155"/>
      <c r="HQ417" s="155"/>
      <c r="HR417" s="155"/>
      <c r="HS417" s="155"/>
      <c r="HT417" s="155"/>
      <c r="HU417" s="155"/>
      <c r="HV417" s="155"/>
      <c r="HW417" s="155"/>
      <c r="HX417" s="155"/>
      <c r="HY417" s="155"/>
      <c r="HZ417" s="155"/>
      <c r="IA417" s="155"/>
      <c r="IB417" s="155"/>
      <c r="IC417" s="155"/>
      <c r="ID417" s="155"/>
      <c r="IE417" s="155"/>
      <c r="IF417" s="155"/>
      <c r="IG417" s="155"/>
      <c r="IH417" s="155"/>
      <c r="II417" s="155"/>
      <c r="IJ417" s="155"/>
      <c r="IK417" s="155"/>
      <c r="IL417" s="155"/>
      <c r="IM417" s="155"/>
      <c r="IN417" s="155"/>
      <c r="IO417" s="155"/>
      <c r="IP417" s="151"/>
      <c r="IQ417" s="151"/>
      <c r="IR417" s="155"/>
      <c r="IS417" s="155"/>
      <c r="IT417" s="155"/>
      <c r="IU417" s="155"/>
      <c r="IV417" s="155"/>
      <c r="IW417" s="155"/>
      <c r="IX417" s="155"/>
      <c r="IY417" s="155"/>
      <c r="IZ417" s="155"/>
      <c r="JA417" s="155"/>
      <c r="JB417" s="155"/>
      <c r="JC417" s="155"/>
      <c r="JD417" s="155"/>
      <c r="JE417" s="155"/>
      <c r="JF417" s="155"/>
      <c r="JG417" s="155"/>
      <c r="JH417" s="155"/>
      <c r="JI417" s="155"/>
      <c r="JJ417" s="155"/>
      <c r="JK417" s="155"/>
      <c r="JL417" s="155"/>
      <c r="JM417" s="155"/>
      <c r="JN417" s="155"/>
      <c r="JO417" s="155"/>
      <c r="JP417" s="155"/>
      <c r="JQ417" s="155"/>
      <c r="JR417" s="155"/>
      <c r="JS417" s="155"/>
      <c r="JT417" s="155"/>
      <c r="JU417" s="155"/>
      <c r="JV417" s="155"/>
      <c r="JW417" s="151"/>
      <c r="JX417" s="151"/>
      <c r="JY417" s="155"/>
      <c r="JZ417" s="155"/>
      <c r="KA417" s="155"/>
      <c r="KB417" s="155"/>
      <c r="KC417" s="155"/>
      <c r="KD417" s="155"/>
      <c r="KE417" s="155"/>
      <c r="KF417" s="155"/>
      <c r="KG417" s="155"/>
      <c r="KH417" s="155"/>
      <c r="KI417" s="155"/>
      <c r="KJ417" s="155"/>
      <c r="KK417" s="155"/>
      <c r="KL417" s="155"/>
      <c r="KM417" s="155"/>
      <c r="KN417" s="155"/>
      <c r="KO417" s="155"/>
      <c r="KP417" s="155"/>
      <c r="KQ417" s="155"/>
      <c r="KR417" s="155"/>
      <c r="KS417" s="155"/>
      <c r="KT417" s="155"/>
      <c r="KU417" s="155"/>
      <c r="KV417" s="155"/>
      <c r="KW417" s="155"/>
      <c r="KX417" s="155"/>
      <c r="KY417" s="155"/>
      <c r="KZ417" s="155"/>
      <c r="LA417" s="155"/>
      <c r="LB417" s="155"/>
      <c r="LC417" s="155"/>
      <c r="LD417" s="155"/>
      <c r="LE417" s="151"/>
      <c r="LF417" s="151"/>
      <c r="LG417" s="155"/>
      <c r="LH417" s="155"/>
      <c r="LI417" s="155"/>
      <c r="LJ417" s="155"/>
      <c r="LK417" s="155"/>
      <c r="LL417" s="155"/>
      <c r="LM417" s="155"/>
      <c r="LN417" s="155"/>
      <c r="LO417" s="155"/>
      <c r="LP417" s="155"/>
      <c r="LQ417" s="155"/>
      <c r="LR417" s="155"/>
      <c r="LS417" s="155"/>
      <c r="LT417" s="155"/>
      <c r="LU417" s="155"/>
      <c r="LV417" s="155"/>
      <c r="LW417" s="155"/>
      <c r="LX417" s="155"/>
      <c r="LY417" s="155"/>
      <c r="LZ417" s="155"/>
      <c r="MA417" s="155"/>
      <c r="MB417" s="155"/>
      <c r="MC417" s="155"/>
      <c r="MD417" s="155"/>
      <c r="ME417" s="155"/>
      <c r="MF417" s="155"/>
      <c r="MG417" s="155"/>
      <c r="MH417" s="155"/>
      <c r="MI417" s="155"/>
      <c r="MJ417" s="155"/>
      <c r="MK417" s="155"/>
      <c r="ML417" s="155"/>
    </row>
    <row r="418" spans="1:350" ht="13.5" hidden="1" customHeight="1" outlineLevel="3" x14ac:dyDescent="0.2">
      <c r="A418" s="226" t="s">
        <v>268</v>
      </c>
      <c r="B418" s="246" t="s">
        <v>1118</v>
      </c>
      <c r="C418" s="214" t="s">
        <v>59</v>
      </c>
      <c r="D418" s="216">
        <v>18</v>
      </c>
      <c r="E418" s="175"/>
      <c r="F418" s="175">
        <f>D418-E418</f>
        <v>18</v>
      </c>
      <c r="G418" s="175" t="s">
        <v>847</v>
      </c>
      <c r="H418" s="170" t="s">
        <v>908</v>
      </c>
      <c r="I418" s="170" t="s">
        <v>874</v>
      </c>
      <c r="J418" s="212">
        <f ca="1">E418+Q418+AX418+CF418+DN418+ES418+GA418+HH418+IP418+JW418+LE418</f>
        <v>18</v>
      </c>
      <c r="K418" s="212">
        <f>E418+R418+AY418+CG418+DO418+ET418+GB418+HI418+IQ418+JX418+LF418</f>
        <v>18</v>
      </c>
      <c r="L418" s="172">
        <f ca="1">K418/J418</f>
        <v>1</v>
      </c>
      <c r="M418" s="172">
        <f>K418/D418</f>
        <v>1</v>
      </c>
      <c r="N418" s="183">
        <f ca="1">SUMIF($EV$8:$FZ$9,$O$5,$EV419:$FZ419)-SUMIF($EV$8:$FZ$9,$Q$5,$EV419:$FZ419)</f>
        <v>0</v>
      </c>
      <c r="O418" s="156"/>
      <c r="P418" s="16" t="s">
        <v>25</v>
      </c>
      <c r="Q418" s="150">
        <v>0</v>
      </c>
      <c r="R418" s="150">
        <v>0</v>
      </c>
      <c r="S418" s="152" t="e">
        <v>#DIV/0!</v>
      </c>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50">
        <f t="shared" ca="1" si="1052"/>
        <v>0</v>
      </c>
      <c r="AY418" s="150">
        <f>SUM(BA419:CE419)</f>
        <v>0</v>
      </c>
      <c r="AZ418" s="152" t="e">
        <f ca="1">AY418/AX418</f>
        <v>#DIV/0!</v>
      </c>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50">
        <f t="shared" ref="CF418" si="1090">SUM(CI418:DM418)</f>
        <v>0</v>
      </c>
      <c r="CG418" s="150">
        <f>SUM(CI419:DM419)</f>
        <v>0</v>
      </c>
      <c r="CH418" s="152" t="e">
        <f>CG418/CF418</f>
        <v>#DIV/0!</v>
      </c>
      <c r="CI418" s="129"/>
      <c r="CJ418" s="129"/>
      <c r="CK418" s="129"/>
      <c r="CL418" s="129"/>
      <c r="CM418" s="129"/>
      <c r="CN418" s="129"/>
      <c r="CO418" s="129"/>
      <c r="CP418" s="129"/>
      <c r="CQ418" s="129"/>
      <c r="CR418" s="129"/>
      <c r="CS418" s="129"/>
      <c r="CT418" s="129"/>
      <c r="CU418" s="129"/>
      <c r="CV418" s="129"/>
      <c r="CW418" s="129"/>
      <c r="CX418" s="129"/>
      <c r="CY418" s="129"/>
      <c r="CZ418" s="129"/>
      <c r="DA418" s="129"/>
      <c r="DB418" s="129"/>
      <c r="DC418" s="129"/>
      <c r="DD418" s="129"/>
      <c r="DE418" s="129"/>
      <c r="DF418" s="129"/>
      <c r="DG418" s="129"/>
      <c r="DH418" s="129"/>
      <c r="DI418" s="129"/>
      <c r="DJ418" s="129"/>
      <c r="DK418" s="129"/>
      <c r="DL418" s="129"/>
      <c r="DM418" s="129"/>
      <c r="DN418" s="150">
        <f t="shared" ref="DN418" si="1091">SUM(DQ418:ER418)</f>
        <v>8</v>
      </c>
      <c r="DO418" s="150">
        <f>SUM(DQ419:ER419)</f>
        <v>0</v>
      </c>
      <c r="DP418" s="152">
        <f t="shared" si="1086"/>
        <v>0</v>
      </c>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v>8</v>
      </c>
      <c r="ES418" s="150">
        <f t="shared" ca="1" si="1055"/>
        <v>10</v>
      </c>
      <c r="ET418" s="150">
        <f t="shared" si="957"/>
        <v>18</v>
      </c>
      <c r="EU418" s="152">
        <f t="shared" ca="1" si="958"/>
        <v>1.8</v>
      </c>
      <c r="EV418" s="16">
        <v>8</v>
      </c>
      <c r="EW418" s="67">
        <v>2</v>
      </c>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50">
        <f t="shared" ref="GA418" ca="1" si="1092">SUMIF($GD$8:$HG$9,$O$5,GD418:HG418)</f>
        <v>0</v>
      </c>
      <c r="GB418" s="150">
        <f t="shared" ref="GB418" si="1093">SUM(GD419:HG419)</f>
        <v>0</v>
      </c>
      <c r="GC418" s="152" t="e">
        <f t="shared" ref="GC418" ca="1" si="1094">GB418/GA418</f>
        <v>#DIV/0!</v>
      </c>
      <c r="GD418" s="16"/>
      <c r="GE418" s="16"/>
      <c r="GF418" s="16"/>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c r="HF418" s="16"/>
      <c r="HG418" s="16"/>
      <c r="HH418" s="150"/>
      <c r="HI418" s="150">
        <v>0</v>
      </c>
      <c r="HJ418" s="152" t="e">
        <v>#DIV/0!</v>
      </c>
      <c r="HK418" s="16"/>
      <c r="HL418" s="16"/>
      <c r="HM418" s="16"/>
      <c r="HN418" s="16"/>
      <c r="HO418" s="16"/>
      <c r="HP418" s="16"/>
      <c r="HQ418" s="16"/>
      <c r="HR418" s="16"/>
      <c r="HS418" s="16"/>
      <c r="HT418" s="16"/>
      <c r="HU418" s="16"/>
      <c r="HV418" s="16"/>
      <c r="HW418" s="16"/>
      <c r="HX418" s="16"/>
      <c r="HY418" s="16"/>
      <c r="HZ418" s="16"/>
      <c r="IA418" s="16"/>
      <c r="IB418" s="16"/>
      <c r="IC418" s="16"/>
      <c r="ID418" s="16"/>
      <c r="IE418" s="16"/>
      <c r="IF418" s="16"/>
      <c r="IG418" s="16"/>
      <c r="IH418" s="16"/>
      <c r="II418" s="16"/>
      <c r="IJ418" s="16"/>
      <c r="IK418" s="16"/>
      <c r="IL418" s="16"/>
      <c r="IM418" s="16"/>
      <c r="IN418" s="16"/>
      <c r="IO418" s="16"/>
      <c r="IP418" s="150"/>
      <c r="IQ418" s="150">
        <v>0</v>
      </c>
      <c r="IR418" s="152" t="e">
        <v>#DIV/0!</v>
      </c>
      <c r="IS418" s="16"/>
      <c r="IT418" s="16"/>
      <c r="IU418" s="16"/>
      <c r="IV418" s="16"/>
      <c r="IW418" s="16"/>
      <c r="IX418" s="16"/>
      <c r="IY418" s="16"/>
      <c r="IZ418" s="16"/>
      <c r="JA418" s="16"/>
      <c r="JB418" s="16"/>
      <c r="JC418" s="16"/>
      <c r="JD418" s="16"/>
      <c r="JE418" s="16"/>
      <c r="JF418" s="16"/>
      <c r="JG418" s="16"/>
      <c r="JH418" s="16"/>
      <c r="JI418" s="16"/>
      <c r="JJ418" s="16"/>
      <c r="JK418" s="16"/>
      <c r="JL418" s="16"/>
      <c r="JM418" s="16"/>
      <c r="JN418" s="16"/>
      <c r="JO418" s="16"/>
      <c r="JP418" s="16"/>
      <c r="JQ418" s="16"/>
      <c r="JR418" s="16"/>
      <c r="JS418" s="16"/>
      <c r="JT418" s="16"/>
      <c r="JU418" s="23"/>
      <c r="JV418" s="16"/>
      <c r="JW418" s="150"/>
      <c r="JX418" s="150">
        <v>0</v>
      </c>
      <c r="JY418" s="152" t="e">
        <v>#DIV/0!</v>
      </c>
      <c r="JZ418" s="16"/>
      <c r="KA418" s="16"/>
      <c r="KB418" s="16"/>
      <c r="KC418" s="16"/>
      <c r="KD418" s="16"/>
      <c r="KE418" s="16"/>
      <c r="KF418" s="16"/>
      <c r="KG418" s="16"/>
      <c r="KH418" s="16"/>
      <c r="KI418" s="16"/>
      <c r="KJ418" s="16"/>
      <c r="KK418" s="16"/>
      <c r="KL418" s="16"/>
      <c r="KM418" s="16"/>
      <c r="KN418" s="16"/>
      <c r="KO418" s="16"/>
      <c r="KP418" s="16"/>
      <c r="KQ418" s="16"/>
      <c r="KR418" s="16"/>
      <c r="KS418" s="16"/>
      <c r="KT418" s="16"/>
      <c r="KU418" s="16"/>
      <c r="KV418" s="16"/>
      <c r="KW418" s="16"/>
      <c r="KX418" s="16"/>
      <c r="KY418" s="16"/>
      <c r="KZ418" s="16"/>
      <c r="LA418" s="16"/>
      <c r="LB418" s="16"/>
      <c r="LC418" s="16"/>
      <c r="LD418" s="16"/>
      <c r="LE418" s="150"/>
      <c r="LF418" s="150">
        <v>0</v>
      </c>
      <c r="LG418" s="152" t="e">
        <v>#DIV/0!</v>
      </c>
      <c r="LH418" s="16"/>
      <c r="LI418" s="16"/>
      <c r="LJ418" s="16"/>
      <c r="LK418" s="16"/>
      <c r="LL418" s="16"/>
      <c r="LM418" s="16"/>
      <c r="LN418" s="16"/>
      <c r="LO418" s="16"/>
      <c r="LP418" s="16"/>
      <c r="LQ418" s="16"/>
      <c r="LR418" s="16"/>
      <c r="LS418" s="16"/>
      <c r="LT418" s="16"/>
      <c r="LU418" s="16"/>
      <c r="LV418" s="16"/>
      <c r="LW418" s="16"/>
      <c r="LX418" s="16"/>
      <c r="LY418" s="16"/>
      <c r="LZ418" s="16"/>
      <c r="MA418" s="16"/>
      <c r="MB418" s="16"/>
      <c r="MC418" s="16"/>
      <c r="MD418" s="16"/>
      <c r="ME418" s="16"/>
      <c r="MF418" s="16"/>
      <c r="MG418" s="16"/>
      <c r="MH418" s="16"/>
      <c r="MI418" s="16"/>
      <c r="MJ418" s="16"/>
      <c r="MK418" s="16"/>
      <c r="ML418" s="16"/>
    </row>
    <row r="419" spans="1:350" ht="13.9" hidden="1" customHeight="1" outlineLevel="3" x14ac:dyDescent="0.2">
      <c r="A419" s="227"/>
      <c r="B419" s="247"/>
      <c r="C419" s="215"/>
      <c r="D419" s="217"/>
      <c r="E419" s="176"/>
      <c r="F419" s="176"/>
      <c r="G419" s="176"/>
      <c r="H419" s="171"/>
      <c r="I419" s="171"/>
      <c r="J419" s="213"/>
      <c r="K419" s="213"/>
      <c r="L419" s="173"/>
      <c r="M419" s="173"/>
      <c r="N419" s="184"/>
      <c r="O419" s="157"/>
      <c r="P419" s="17" t="s">
        <v>26</v>
      </c>
      <c r="Q419" s="151"/>
      <c r="R419" s="151"/>
      <c r="S419" s="153"/>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151"/>
      <c r="AY419" s="151"/>
      <c r="AZ419" s="153"/>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c r="CF419" s="151"/>
      <c r="CG419" s="151"/>
      <c r="CH419" s="153"/>
      <c r="CI419" s="141"/>
      <c r="CJ419" s="141"/>
      <c r="CK419" s="141"/>
      <c r="CL419" s="141"/>
      <c r="CM419" s="141"/>
      <c r="CN419" s="141"/>
      <c r="CO419" s="141"/>
      <c r="CP419" s="141"/>
      <c r="CQ419" s="141"/>
      <c r="CR419" s="141"/>
      <c r="CS419" s="141"/>
      <c r="CT419" s="141"/>
      <c r="CU419" s="141"/>
      <c r="CV419" s="141"/>
      <c r="CW419" s="141"/>
      <c r="CX419" s="141"/>
      <c r="CY419" s="141"/>
      <c r="CZ419" s="141"/>
      <c r="DA419" s="141"/>
      <c r="DB419" s="141"/>
      <c r="DC419" s="141"/>
      <c r="DD419" s="141"/>
      <c r="DE419" s="141"/>
      <c r="DF419" s="141"/>
      <c r="DG419" s="141"/>
      <c r="DH419" s="141"/>
      <c r="DI419" s="141"/>
      <c r="DJ419" s="141"/>
      <c r="DK419" s="141"/>
      <c r="DL419" s="141"/>
      <c r="DM419" s="141"/>
      <c r="DN419" s="151"/>
      <c r="DO419" s="151"/>
      <c r="DP419" s="153"/>
      <c r="DQ419" s="24"/>
      <c r="DR419" s="24"/>
      <c r="DS419" s="24"/>
      <c r="DT419" s="24"/>
      <c r="DU419" s="24"/>
      <c r="DV419" s="24"/>
      <c r="DW419" s="24"/>
      <c r="DX419" s="24"/>
      <c r="DY419" s="24"/>
      <c r="DZ419" s="24"/>
      <c r="EA419" s="24"/>
      <c r="EB419" s="24"/>
      <c r="EC419" s="24"/>
      <c r="ED419" s="24"/>
      <c r="EE419" s="24"/>
      <c r="EF419" s="24"/>
      <c r="EG419" s="24"/>
      <c r="EH419" s="24"/>
      <c r="EI419" s="24"/>
      <c r="EJ419" s="24"/>
      <c r="EK419" s="24"/>
      <c r="EL419" s="24"/>
      <c r="EM419" s="24"/>
      <c r="EN419" s="24"/>
      <c r="EO419" s="24"/>
      <c r="EP419" s="24"/>
      <c r="EQ419" s="24"/>
      <c r="ER419" s="24"/>
      <c r="ES419" s="151"/>
      <c r="ET419" s="151"/>
      <c r="EU419" s="153"/>
      <c r="EV419" s="24"/>
      <c r="EW419" s="125"/>
      <c r="EX419" s="24"/>
      <c r="EY419" s="24"/>
      <c r="EZ419" s="24"/>
      <c r="FA419" s="24"/>
      <c r="FB419" s="24"/>
      <c r="FC419" s="24"/>
      <c r="FD419" s="24"/>
      <c r="FE419" s="24"/>
      <c r="FF419" s="24"/>
      <c r="FG419" s="24"/>
      <c r="FH419" s="24"/>
      <c r="FI419" s="24"/>
      <c r="FJ419" s="24"/>
      <c r="FK419" s="24">
        <v>13</v>
      </c>
      <c r="FL419" s="24"/>
      <c r="FM419" s="24"/>
      <c r="FN419" s="24">
        <v>5</v>
      </c>
      <c r="FO419" s="24"/>
      <c r="FP419" s="24"/>
      <c r="FQ419" s="24"/>
      <c r="FR419" s="24"/>
      <c r="FS419" s="24"/>
      <c r="FT419" s="24"/>
      <c r="FU419" s="24"/>
      <c r="FV419" s="24"/>
      <c r="FW419" s="24"/>
      <c r="FX419" s="24"/>
      <c r="FY419" s="24"/>
      <c r="FZ419" s="24"/>
      <c r="GA419" s="151"/>
      <c r="GB419" s="151"/>
      <c r="GC419" s="153"/>
      <c r="GD419" s="24"/>
      <c r="GE419" s="24"/>
      <c r="GF419" s="24"/>
      <c r="GG419" s="24"/>
      <c r="GH419" s="24"/>
      <c r="GI419" s="24"/>
      <c r="GJ419" s="24"/>
      <c r="GK419" s="24"/>
      <c r="GL419" s="24"/>
      <c r="GM419" s="24"/>
      <c r="GN419" s="24"/>
      <c r="GO419" s="24"/>
      <c r="GP419" s="24"/>
      <c r="GQ419" s="24"/>
      <c r="GR419" s="24"/>
      <c r="GS419" s="24"/>
      <c r="GT419" s="24"/>
      <c r="GU419" s="24"/>
      <c r="GV419" s="24"/>
      <c r="GW419" s="24"/>
      <c r="GX419" s="24"/>
      <c r="GY419" s="24"/>
      <c r="GZ419" s="24"/>
      <c r="HA419" s="24"/>
      <c r="HB419" s="24"/>
      <c r="HC419" s="24"/>
      <c r="HD419" s="24"/>
      <c r="HE419" s="24"/>
      <c r="HF419" s="24"/>
      <c r="HG419" s="24"/>
      <c r="HH419" s="151"/>
      <c r="HI419" s="151"/>
      <c r="HJ419" s="153"/>
      <c r="HK419" s="24"/>
      <c r="HL419" s="24"/>
      <c r="HM419" s="24"/>
      <c r="HN419" s="24"/>
      <c r="HO419" s="24"/>
      <c r="HP419" s="24"/>
      <c r="HQ419" s="24"/>
      <c r="HR419" s="24"/>
      <c r="HS419" s="24"/>
      <c r="HT419" s="24"/>
      <c r="HU419" s="24"/>
      <c r="HV419" s="24"/>
      <c r="HW419" s="24"/>
      <c r="HX419" s="24"/>
      <c r="HY419" s="24"/>
      <c r="HZ419" s="24"/>
      <c r="IA419" s="24"/>
      <c r="IB419" s="24"/>
      <c r="IC419" s="24"/>
      <c r="ID419" s="24"/>
      <c r="IE419" s="24"/>
      <c r="IF419" s="24"/>
      <c r="IG419" s="24"/>
      <c r="IH419" s="24"/>
      <c r="II419" s="24"/>
      <c r="IJ419" s="24"/>
      <c r="IK419" s="24"/>
      <c r="IL419" s="24"/>
      <c r="IM419" s="24"/>
      <c r="IN419" s="24"/>
      <c r="IO419" s="24"/>
      <c r="IP419" s="151"/>
      <c r="IQ419" s="151"/>
      <c r="IR419" s="153"/>
      <c r="IS419" s="24"/>
      <c r="IT419" s="24"/>
      <c r="IU419" s="24"/>
      <c r="IV419" s="24"/>
      <c r="IW419" s="24"/>
      <c r="IX419" s="24"/>
      <c r="IY419" s="24"/>
      <c r="IZ419" s="24"/>
      <c r="JA419" s="24"/>
      <c r="JB419" s="24"/>
      <c r="JC419" s="24"/>
      <c r="JD419" s="24"/>
      <c r="JE419" s="24"/>
      <c r="JF419" s="24"/>
      <c r="JG419" s="24"/>
      <c r="JH419" s="24"/>
      <c r="JI419" s="24"/>
      <c r="JJ419" s="24"/>
      <c r="JK419" s="24"/>
      <c r="JL419" s="24"/>
      <c r="JM419" s="24"/>
      <c r="JN419" s="24"/>
      <c r="JO419" s="24"/>
      <c r="JP419" s="24"/>
      <c r="JQ419" s="24"/>
      <c r="JR419" s="24"/>
      <c r="JS419" s="24"/>
      <c r="JT419" s="24"/>
      <c r="JU419" s="25"/>
      <c r="JV419" s="24"/>
      <c r="JW419" s="151"/>
      <c r="JX419" s="151"/>
      <c r="JY419" s="153"/>
      <c r="JZ419" s="24"/>
      <c r="KA419" s="24"/>
      <c r="KB419" s="24"/>
      <c r="KC419" s="24"/>
      <c r="KD419" s="24"/>
      <c r="KE419" s="24"/>
      <c r="KF419" s="24"/>
      <c r="KG419" s="24"/>
      <c r="KH419" s="24"/>
      <c r="KI419" s="24"/>
      <c r="KJ419" s="24"/>
      <c r="KK419" s="24"/>
      <c r="KL419" s="24"/>
      <c r="KM419" s="24"/>
      <c r="KN419" s="24"/>
      <c r="KO419" s="24"/>
      <c r="KP419" s="24"/>
      <c r="KQ419" s="24"/>
      <c r="KR419" s="24"/>
      <c r="KS419" s="24"/>
      <c r="KT419" s="24"/>
      <c r="KU419" s="24"/>
      <c r="KV419" s="24"/>
      <c r="KW419" s="24"/>
      <c r="KX419" s="24"/>
      <c r="KY419" s="24"/>
      <c r="KZ419" s="24"/>
      <c r="LA419" s="24"/>
      <c r="LB419" s="24"/>
      <c r="LC419" s="24"/>
      <c r="LD419" s="24"/>
      <c r="LE419" s="151"/>
      <c r="LF419" s="151"/>
      <c r="LG419" s="153"/>
      <c r="LH419" s="24"/>
      <c r="LI419" s="24"/>
      <c r="LJ419" s="24"/>
      <c r="LK419" s="24"/>
      <c r="LL419" s="24"/>
      <c r="LM419" s="24"/>
      <c r="LN419" s="24"/>
      <c r="LO419" s="24"/>
      <c r="LP419" s="24"/>
      <c r="LQ419" s="24"/>
      <c r="LR419" s="24"/>
      <c r="LS419" s="24"/>
      <c r="LT419" s="24"/>
      <c r="LU419" s="24"/>
      <c r="LV419" s="24"/>
      <c r="LW419" s="24"/>
      <c r="LX419" s="24"/>
      <c r="LY419" s="24"/>
      <c r="LZ419" s="24"/>
      <c r="MA419" s="24"/>
      <c r="MB419" s="24"/>
      <c r="MC419" s="24"/>
      <c r="MD419" s="24"/>
      <c r="ME419" s="24"/>
      <c r="MF419" s="24"/>
      <c r="MG419" s="24"/>
      <c r="MH419" s="24"/>
      <c r="MI419" s="24"/>
      <c r="MJ419" s="24"/>
      <c r="MK419" s="24"/>
      <c r="ML419" s="24"/>
    </row>
    <row r="420" spans="1:350" ht="13.9" hidden="1" customHeight="1" outlineLevel="3" x14ac:dyDescent="0.2">
      <c r="A420" s="226" t="s">
        <v>269</v>
      </c>
      <c r="B420" s="246" t="s">
        <v>1119</v>
      </c>
      <c r="C420" s="214" t="s">
        <v>99</v>
      </c>
      <c r="D420" s="216">
        <v>18</v>
      </c>
      <c r="E420" s="175"/>
      <c r="F420" s="175">
        <f>D420-E420</f>
        <v>18</v>
      </c>
      <c r="G420" s="175" t="s">
        <v>847</v>
      </c>
      <c r="H420" s="170" t="s">
        <v>905</v>
      </c>
      <c r="I420" s="170" t="s">
        <v>970</v>
      </c>
      <c r="J420" s="212">
        <f ca="1">E420+Q420+AX420+CF420+DN420+ES420+GA420+HH420+IP420+JW420+LE420</f>
        <v>18</v>
      </c>
      <c r="K420" s="212">
        <f>E420+R420+AY420+CG420+DO420+ET420+GB420+HI420+IQ420+JX420+LF420</f>
        <v>18</v>
      </c>
      <c r="L420" s="172">
        <f ca="1">K420/J420</f>
        <v>1</v>
      </c>
      <c r="M420" s="172">
        <f>K420/D420</f>
        <v>1</v>
      </c>
      <c r="N420" s="183">
        <f ca="1">SUMIF($EV$8:$FZ$9,$O$5,$EV421:$FZ421)-SUMIF($EV$8:$FZ$9,$Q$5,$EV421:$FZ421)</f>
        <v>0</v>
      </c>
      <c r="O420" s="156"/>
      <c r="P420" s="16" t="s">
        <v>25</v>
      </c>
      <c r="Q420" s="150">
        <v>0</v>
      </c>
      <c r="R420" s="150">
        <v>0</v>
      </c>
      <c r="S420" s="152" t="e">
        <v>#DIV/0!</v>
      </c>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50">
        <f t="shared" ca="1" si="1052"/>
        <v>0</v>
      </c>
      <c r="AY420" s="150">
        <f>SUM(BA421:CE421)</f>
        <v>0</v>
      </c>
      <c r="AZ420" s="152" t="e">
        <f ca="1">AY420/AX420</f>
        <v>#DIV/0!</v>
      </c>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50">
        <f t="shared" ref="CF420" si="1095">SUM(CI420:DM420)</f>
        <v>0</v>
      </c>
      <c r="CG420" s="150">
        <f>SUM(CI421:DM421)</f>
        <v>0</v>
      </c>
      <c r="CH420" s="152" t="e">
        <f>CG420/CF420</f>
        <v>#DIV/0!</v>
      </c>
      <c r="CI420" s="129"/>
      <c r="CJ420" s="129"/>
      <c r="CK420" s="129"/>
      <c r="CL420" s="129"/>
      <c r="CM420" s="129"/>
      <c r="CN420" s="129"/>
      <c r="CO420" s="129"/>
      <c r="CP420" s="129"/>
      <c r="CQ420" s="129"/>
      <c r="CR420" s="129"/>
      <c r="CS420" s="129"/>
      <c r="CT420" s="129"/>
      <c r="CU420" s="129"/>
      <c r="CV420" s="129"/>
      <c r="CW420" s="129"/>
      <c r="CX420" s="129"/>
      <c r="CY420" s="129"/>
      <c r="CZ420" s="129"/>
      <c r="DA420" s="129"/>
      <c r="DB420" s="129"/>
      <c r="DC420" s="129"/>
      <c r="DD420" s="129"/>
      <c r="DE420" s="129"/>
      <c r="DF420" s="129"/>
      <c r="DG420" s="129"/>
      <c r="DH420" s="129"/>
      <c r="DI420" s="129"/>
      <c r="DJ420" s="129"/>
      <c r="DK420" s="129"/>
      <c r="DL420" s="129"/>
      <c r="DM420" s="129"/>
      <c r="DN420" s="150">
        <f t="shared" ref="DN420" si="1096">SUM(DQ420:ER420)</f>
        <v>0</v>
      </c>
      <c r="DO420" s="150">
        <f>SUM(DQ421:ER421)</f>
        <v>0</v>
      </c>
      <c r="DP420" s="152" t="e">
        <f t="shared" si="1086"/>
        <v>#DIV/0!</v>
      </c>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50">
        <f t="shared" ca="1" si="1055"/>
        <v>0</v>
      </c>
      <c r="ET420" s="150">
        <f t="shared" si="957"/>
        <v>18</v>
      </c>
      <c r="EU420" s="152" t="e">
        <f t="shared" ca="1" si="958"/>
        <v>#DIV/0!</v>
      </c>
      <c r="EV420" s="16"/>
      <c r="EW420" s="67"/>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50">
        <f t="shared" ref="GA420" ca="1" si="1097">SUMIF($GD$8:$HG$9,$O$5,GD420:HG420)</f>
        <v>18</v>
      </c>
      <c r="GB420" s="150">
        <f t="shared" ref="GB420" si="1098">SUM(GD421:HG421)</f>
        <v>0</v>
      </c>
      <c r="GC420" s="152">
        <f t="shared" ref="GC420" ca="1" si="1099">GB420/GA420</f>
        <v>0</v>
      </c>
      <c r="GD420" s="16"/>
      <c r="GE420" s="16"/>
      <c r="GF420" s="16">
        <v>8</v>
      </c>
      <c r="GG420" s="16">
        <v>8</v>
      </c>
      <c r="GH420" s="16"/>
      <c r="GI420" s="16"/>
      <c r="GJ420" s="16"/>
      <c r="GK420" s="16"/>
      <c r="GL420" s="16"/>
      <c r="GM420" s="16"/>
      <c r="GN420" s="16"/>
      <c r="GO420" s="16"/>
      <c r="GP420" s="16"/>
      <c r="GQ420" s="16"/>
      <c r="GR420" s="16">
        <v>2</v>
      </c>
      <c r="GS420" s="16"/>
      <c r="GT420" s="16"/>
      <c r="GU420" s="16"/>
      <c r="GV420" s="16"/>
      <c r="GW420" s="16"/>
      <c r="GX420" s="16"/>
      <c r="GY420" s="16"/>
      <c r="GZ420" s="16"/>
      <c r="HA420" s="16"/>
      <c r="HB420" s="16"/>
      <c r="HC420" s="16"/>
      <c r="HD420" s="16"/>
      <c r="HE420" s="16"/>
      <c r="HF420" s="16"/>
      <c r="HG420" s="16"/>
      <c r="HH420" s="150"/>
      <c r="HI420" s="150">
        <v>0</v>
      </c>
      <c r="HJ420" s="152" t="e">
        <v>#DIV/0!</v>
      </c>
      <c r="HK420" s="16"/>
      <c r="HL420" s="16"/>
      <c r="HM420" s="16"/>
      <c r="HN420" s="16"/>
      <c r="HO420" s="16"/>
      <c r="HP420" s="16"/>
      <c r="HQ420" s="16"/>
      <c r="HR420" s="16"/>
      <c r="HS420" s="16"/>
      <c r="HT420" s="16"/>
      <c r="HU420" s="16"/>
      <c r="HV420" s="16"/>
      <c r="HW420" s="16"/>
      <c r="HX420" s="16"/>
      <c r="HY420" s="16"/>
      <c r="HZ420" s="16"/>
      <c r="IA420" s="16"/>
      <c r="IB420" s="16"/>
      <c r="IC420" s="16"/>
      <c r="ID420" s="16"/>
      <c r="IE420" s="16"/>
      <c r="IF420" s="16"/>
      <c r="IG420" s="16"/>
      <c r="IH420" s="16"/>
      <c r="II420" s="16"/>
      <c r="IJ420" s="16"/>
      <c r="IK420" s="16"/>
      <c r="IL420" s="16"/>
      <c r="IM420" s="16"/>
      <c r="IN420" s="16"/>
      <c r="IO420" s="16"/>
      <c r="IP420" s="150"/>
      <c r="IQ420" s="150">
        <v>0</v>
      </c>
      <c r="IR420" s="152" t="e">
        <v>#DIV/0!</v>
      </c>
      <c r="IS420" s="16"/>
      <c r="IT420" s="16"/>
      <c r="IU420" s="16"/>
      <c r="IV420" s="16"/>
      <c r="IW420" s="16"/>
      <c r="IX420" s="16"/>
      <c r="IY420" s="16"/>
      <c r="IZ420" s="16"/>
      <c r="JA420" s="16"/>
      <c r="JB420" s="16"/>
      <c r="JC420" s="16"/>
      <c r="JD420" s="16"/>
      <c r="JE420" s="16"/>
      <c r="JF420" s="16"/>
      <c r="JG420" s="16"/>
      <c r="JH420" s="16"/>
      <c r="JI420" s="16"/>
      <c r="JJ420" s="16"/>
      <c r="JK420" s="16"/>
      <c r="JL420" s="16"/>
      <c r="JM420" s="16"/>
      <c r="JN420" s="16"/>
      <c r="JO420" s="16"/>
      <c r="JP420" s="16"/>
      <c r="JQ420" s="16"/>
      <c r="JR420" s="16"/>
      <c r="JS420" s="16"/>
      <c r="JT420" s="16"/>
      <c r="JU420" s="23"/>
      <c r="JV420" s="16"/>
      <c r="JW420" s="150"/>
      <c r="JX420" s="150">
        <v>0</v>
      </c>
      <c r="JY420" s="152" t="e">
        <v>#DIV/0!</v>
      </c>
      <c r="JZ420" s="16"/>
      <c r="KA420" s="16"/>
      <c r="KB420" s="16"/>
      <c r="KC420" s="16"/>
      <c r="KD420" s="16"/>
      <c r="KE420" s="16"/>
      <c r="KF420" s="16"/>
      <c r="KG420" s="16"/>
      <c r="KH420" s="16"/>
      <c r="KI420" s="16"/>
      <c r="KJ420" s="16"/>
      <c r="KK420" s="16"/>
      <c r="KL420" s="16"/>
      <c r="KM420" s="16"/>
      <c r="KN420" s="16"/>
      <c r="KO420" s="16"/>
      <c r="KP420" s="16"/>
      <c r="KQ420" s="16"/>
      <c r="KR420" s="16"/>
      <c r="KS420" s="16"/>
      <c r="KT420" s="16"/>
      <c r="KU420" s="16"/>
      <c r="KV420" s="16"/>
      <c r="KW420" s="16"/>
      <c r="KX420" s="16"/>
      <c r="KY420" s="16"/>
      <c r="KZ420" s="16"/>
      <c r="LA420" s="16"/>
      <c r="LB420" s="16"/>
      <c r="LC420" s="16"/>
      <c r="LD420" s="16"/>
      <c r="LE420" s="150"/>
      <c r="LF420" s="150">
        <v>0</v>
      </c>
      <c r="LG420" s="152" t="e">
        <v>#DIV/0!</v>
      </c>
      <c r="LH420" s="16"/>
      <c r="LI420" s="16"/>
      <c r="LJ420" s="16"/>
      <c r="LK420" s="16"/>
      <c r="LL420" s="16"/>
      <c r="LM420" s="16"/>
      <c r="LN420" s="16"/>
      <c r="LO420" s="16"/>
      <c r="LP420" s="16"/>
      <c r="LQ420" s="16"/>
      <c r="LR420" s="16"/>
      <c r="LS420" s="16"/>
      <c r="LT420" s="16"/>
      <c r="LU420" s="16"/>
      <c r="LV420" s="16"/>
      <c r="LW420" s="16"/>
      <c r="LX420" s="16"/>
      <c r="LY420" s="16"/>
      <c r="LZ420" s="16"/>
      <c r="MA420" s="16"/>
      <c r="MB420" s="16"/>
      <c r="MC420" s="16"/>
      <c r="MD420" s="16"/>
      <c r="ME420" s="16"/>
      <c r="MF420" s="16"/>
      <c r="MG420" s="16"/>
      <c r="MH420" s="16"/>
      <c r="MI420" s="16"/>
      <c r="MJ420" s="16"/>
      <c r="MK420" s="16"/>
      <c r="ML420" s="16"/>
    </row>
    <row r="421" spans="1:350" ht="13.9" hidden="1" customHeight="1" outlineLevel="3" x14ac:dyDescent="0.2">
      <c r="A421" s="227"/>
      <c r="B421" s="247"/>
      <c r="C421" s="215"/>
      <c r="D421" s="217"/>
      <c r="E421" s="176"/>
      <c r="F421" s="176"/>
      <c r="G421" s="176"/>
      <c r="H421" s="171"/>
      <c r="I421" s="171"/>
      <c r="J421" s="213"/>
      <c r="K421" s="213"/>
      <c r="L421" s="173"/>
      <c r="M421" s="173"/>
      <c r="N421" s="184"/>
      <c r="O421" s="157"/>
      <c r="P421" s="17" t="s">
        <v>26</v>
      </c>
      <c r="Q421" s="151"/>
      <c r="R421" s="151"/>
      <c r="S421" s="153"/>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151"/>
      <c r="AY421" s="151"/>
      <c r="AZ421" s="153"/>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c r="CF421" s="151"/>
      <c r="CG421" s="151"/>
      <c r="CH421" s="153"/>
      <c r="CI421" s="141"/>
      <c r="CJ421" s="141"/>
      <c r="CK421" s="141"/>
      <c r="CL421" s="141"/>
      <c r="CM421" s="141"/>
      <c r="CN421" s="141"/>
      <c r="CO421" s="141"/>
      <c r="CP421" s="141"/>
      <c r="CQ421" s="141"/>
      <c r="CR421" s="141"/>
      <c r="CS421" s="141"/>
      <c r="CT421" s="141"/>
      <c r="CU421" s="141"/>
      <c r="CV421" s="141"/>
      <c r="CW421" s="141"/>
      <c r="CX421" s="141"/>
      <c r="CY421" s="141"/>
      <c r="CZ421" s="141"/>
      <c r="DA421" s="141"/>
      <c r="DB421" s="141"/>
      <c r="DC421" s="141"/>
      <c r="DD421" s="141"/>
      <c r="DE421" s="141"/>
      <c r="DF421" s="141"/>
      <c r="DG421" s="141"/>
      <c r="DH421" s="141"/>
      <c r="DI421" s="141"/>
      <c r="DJ421" s="141"/>
      <c r="DK421" s="141"/>
      <c r="DL421" s="141"/>
      <c r="DM421" s="141"/>
      <c r="DN421" s="151"/>
      <c r="DO421" s="151"/>
      <c r="DP421" s="153"/>
      <c r="DQ421" s="24"/>
      <c r="DR421" s="24"/>
      <c r="DS421" s="24"/>
      <c r="DT421" s="24"/>
      <c r="DU421" s="24"/>
      <c r="DV421" s="24"/>
      <c r="DW421" s="24"/>
      <c r="DX421" s="24"/>
      <c r="DY421" s="24"/>
      <c r="DZ421" s="24"/>
      <c r="EA421" s="24"/>
      <c r="EB421" s="24"/>
      <c r="EC421" s="24"/>
      <c r="ED421" s="24"/>
      <c r="EE421" s="24"/>
      <c r="EF421" s="24"/>
      <c r="EG421" s="24"/>
      <c r="EH421" s="24"/>
      <c r="EI421" s="24"/>
      <c r="EJ421" s="24"/>
      <c r="EK421" s="24"/>
      <c r="EL421" s="24"/>
      <c r="EM421" s="24"/>
      <c r="EN421" s="24"/>
      <c r="EO421" s="24"/>
      <c r="EP421" s="24"/>
      <c r="EQ421" s="24"/>
      <c r="ER421" s="24"/>
      <c r="ES421" s="151"/>
      <c r="ET421" s="151"/>
      <c r="EU421" s="153"/>
      <c r="EV421" s="24"/>
      <c r="EW421" s="125"/>
      <c r="EX421" s="24"/>
      <c r="EY421" s="24"/>
      <c r="EZ421" s="24"/>
      <c r="FA421" s="24"/>
      <c r="FB421" s="24"/>
      <c r="FC421" s="24"/>
      <c r="FD421" s="24"/>
      <c r="FE421" s="24"/>
      <c r="FF421" s="24"/>
      <c r="FG421" s="24"/>
      <c r="FH421" s="24"/>
      <c r="FI421" s="24"/>
      <c r="FJ421" s="24"/>
      <c r="FK421" s="24"/>
      <c r="FL421" s="24"/>
      <c r="FM421" s="24"/>
      <c r="FN421" s="24"/>
      <c r="FO421" s="24"/>
      <c r="FP421" s="24"/>
      <c r="FQ421" s="24"/>
      <c r="FR421" s="24"/>
      <c r="FS421" s="24"/>
      <c r="FT421" s="24"/>
      <c r="FU421" s="24"/>
      <c r="FV421" s="24"/>
      <c r="FW421" s="24">
        <v>18</v>
      </c>
      <c r="FX421" s="24"/>
      <c r="FY421" s="24"/>
      <c r="FZ421" s="24"/>
      <c r="GA421" s="151"/>
      <c r="GB421" s="151"/>
      <c r="GC421" s="153"/>
      <c r="GD421" s="24"/>
      <c r="GE421" s="24"/>
      <c r="GF421" s="24"/>
      <c r="GG421" s="24"/>
      <c r="GH421" s="24"/>
      <c r="GI421" s="24"/>
      <c r="GJ421" s="24"/>
      <c r="GK421" s="24"/>
      <c r="GL421" s="24"/>
      <c r="GM421" s="24"/>
      <c r="GN421" s="24"/>
      <c r="GO421" s="24"/>
      <c r="GP421" s="24"/>
      <c r="GQ421" s="24"/>
      <c r="GR421" s="24"/>
      <c r="GS421" s="24"/>
      <c r="GT421" s="24"/>
      <c r="GU421" s="24"/>
      <c r="GV421" s="24"/>
      <c r="GW421" s="24"/>
      <c r="GX421" s="24"/>
      <c r="GY421" s="24"/>
      <c r="GZ421" s="24"/>
      <c r="HA421" s="24"/>
      <c r="HB421" s="24"/>
      <c r="HC421" s="24"/>
      <c r="HD421" s="24"/>
      <c r="HE421" s="24"/>
      <c r="HF421" s="24"/>
      <c r="HG421" s="24"/>
      <c r="HH421" s="151"/>
      <c r="HI421" s="151"/>
      <c r="HJ421" s="153"/>
      <c r="HK421" s="24"/>
      <c r="HL421" s="24"/>
      <c r="HM421" s="24"/>
      <c r="HN421" s="24"/>
      <c r="HO421" s="24"/>
      <c r="HP421" s="24"/>
      <c r="HQ421" s="24"/>
      <c r="HR421" s="24"/>
      <c r="HS421" s="24"/>
      <c r="HT421" s="24"/>
      <c r="HU421" s="24"/>
      <c r="HV421" s="24"/>
      <c r="HW421" s="24"/>
      <c r="HX421" s="24"/>
      <c r="HY421" s="24"/>
      <c r="HZ421" s="24"/>
      <c r="IA421" s="24"/>
      <c r="IB421" s="24"/>
      <c r="IC421" s="24"/>
      <c r="ID421" s="24"/>
      <c r="IE421" s="24"/>
      <c r="IF421" s="24"/>
      <c r="IG421" s="24"/>
      <c r="IH421" s="24"/>
      <c r="II421" s="24"/>
      <c r="IJ421" s="24"/>
      <c r="IK421" s="24"/>
      <c r="IL421" s="24"/>
      <c r="IM421" s="24"/>
      <c r="IN421" s="24"/>
      <c r="IO421" s="24"/>
      <c r="IP421" s="151"/>
      <c r="IQ421" s="151"/>
      <c r="IR421" s="153"/>
      <c r="IS421" s="24"/>
      <c r="IT421" s="24"/>
      <c r="IU421" s="24"/>
      <c r="IV421" s="24"/>
      <c r="IW421" s="24"/>
      <c r="IX421" s="24"/>
      <c r="IY421" s="24"/>
      <c r="IZ421" s="24"/>
      <c r="JA421" s="24"/>
      <c r="JB421" s="24"/>
      <c r="JC421" s="24"/>
      <c r="JD421" s="24"/>
      <c r="JE421" s="24"/>
      <c r="JF421" s="24"/>
      <c r="JG421" s="24"/>
      <c r="JH421" s="24"/>
      <c r="JI421" s="24"/>
      <c r="JJ421" s="24"/>
      <c r="JK421" s="24"/>
      <c r="JL421" s="24"/>
      <c r="JM421" s="24"/>
      <c r="JN421" s="24"/>
      <c r="JO421" s="24"/>
      <c r="JP421" s="24"/>
      <c r="JQ421" s="24"/>
      <c r="JR421" s="24"/>
      <c r="JS421" s="24"/>
      <c r="JT421" s="24"/>
      <c r="JU421" s="25"/>
      <c r="JV421" s="24"/>
      <c r="JW421" s="151"/>
      <c r="JX421" s="151"/>
      <c r="JY421" s="153"/>
      <c r="JZ421" s="24"/>
      <c r="KA421" s="24"/>
      <c r="KB421" s="24"/>
      <c r="KC421" s="24"/>
      <c r="KD421" s="24"/>
      <c r="KE421" s="24"/>
      <c r="KF421" s="24"/>
      <c r="KG421" s="24"/>
      <c r="KH421" s="24"/>
      <c r="KI421" s="24"/>
      <c r="KJ421" s="24"/>
      <c r="KK421" s="24"/>
      <c r="KL421" s="24"/>
      <c r="KM421" s="24"/>
      <c r="KN421" s="24"/>
      <c r="KO421" s="24"/>
      <c r="KP421" s="24"/>
      <c r="KQ421" s="24"/>
      <c r="KR421" s="24"/>
      <c r="KS421" s="24"/>
      <c r="KT421" s="24"/>
      <c r="KU421" s="24"/>
      <c r="KV421" s="24"/>
      <c r="KW421" s="24"/>
      <c r="KX421" s="24"/>
      <c r="KY421" s="24"/>
      <c r="KZ421" s="24"/>
      <c r="LA421" s="24"/>
      <c r="LB421" s="24"/>
      <c r="LC421" s="24"/>
      <c r="LD421" s="24"/>
      <c r="LE421" s="151"/>
      <c r="LF421" s="151"/>
      <c r="LG421" s="153"/>
      <c r="LH421" s="24"/>
      <c r="LI421" s="24"/>
      <c r="LJ421" s="24"/>
      <c r="LK421" s="24"/>
      <c r="LL421" s="24"/>
      <c r="LM421" s="24"/>
      <c r="LN421" s="24"/>
      <c r="LO421" s="24"/>
      <c r="LP421" s="24"/>
      <c r="LQ421" s="24"/>
      <c r="LR421" s="24"/>
      <c r="LS421" s="24"/>
      <c r="LT421" s="24"/>
      <c r="LU421" s="24"/>
      <c r="LV421" s="24"/>
      <c r="LW421" s="24"/>
      <c r="LX421" s="24"/>
      <c r="LY421" s="24"/>
      <c r="LZ421" s="24"/>
      <c r="MA421" s="24"/>
      <c r="MB421" s="24"/>
      <c r="MC421" s="24"/>
      <c r="MD421" s="24"/>
      <c r="ME421" s="24"/>
      <c r="MF421" s="24"/>
      <c r="MG421" s="24"/>
      <c r="MH421" s="24"/>
      <c r="MI421" s="24"/>
      <c r="MJ421" s="24"/>
      <c r="MK421" s="24"/>
      <c r="ML421" s="24"/>
    </row>
    <row r="422" spans="1:350" ht="13.9" hidden="1" customHeight="1" outlineLevel="3" x14ac:dyDescent="0.2">
      <c r="A422" s="226" t="s">
        <v>270</v>
      </c>
      <c r="B422" s="246" t="s">
        <v>1120</v>
      </c>
      <c r="C422" s="214" t="s">
        <v>38</v>
      </c>
      <c r="D422" s="216">
        <v>13.2</v>
      </c>
      <c r="E422" s="175"/>
      <c r="F422" s="175">
        <f>D422-E422</f>
        <v>13.2</v>
      </c>
      <c r="G422" s="175" t="s">
        <v>888</v>
      </c>
      <c r="H422" s="170" t="s">
        <v>880</v>
      </c>
      <c r="I422" s="170" t="s">
        <v>883</v>
      </c>
      <c r="J422" s="212">
        <f ca="1">E422+Q422+AX422+CF422+DN422+ES422+GA422+HH422+IP422+JW422+LE422</f>
        <v>13.2</v>
      </c>
      <c r="K422" s="212">
        <f>E422+R422+AY422+CG422+DO422+ET422+GB422+HI422+IQ422+JX422+LF422</f>
        <v>13.2</v>
      </c>
      <c r="L422" s="172">
        <f ca="1">K422/J422</f>
        <v>1</v>
      </c>
      <c r="M422" s="172">
        <f>K422/D422</f>
        <v>1</v>
      </c>
      <c r="N422" s="183">
        <f ca="1">SUMIF($EV$8:$FZ$9,$O$5,$EV423:$FZ423)-SUMIF($EV$8:$FZ$9,$Q$5,$EV423:$FZ423)</f>
        <v>0</v>
      </c>
      <c r="O422" s="156"/>
      <c r="P422" s="16" t="s">
        <v>25</v>
      </c>
      <c r="Q422" s="150">
        <v>0</v>
      </c>
      <c r="R422" s="150">
        <v>0</v>
      </c>
      <c r="S422" s="152" t="e">
        <v>#DIV/0!</v>
      </c>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50">
        <f t="shared" ca="1" si="1052"/>
        <v>0</v>
      </c>
      <c r="AY422" s="150">
        <f>SUM(BA423:CE423)</f>
        <v>0</v>
      </c>
      <c r="AZ422" s="152" t="e">
        <f ca="1">AY422/AX422</f>
        <v>#DIV/0!</v>
      </c>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50">
        <f t="shared" ref="CF422" si="1100">SUM(CI422:DM422)</f>
        <v>0</v>
      </c>
      <c r="CG422" s="150">
        <f>SUM(CI423:DM423)</f>
        <v>0</v>
      </c>
      <c r="CH422" s="152" t="e">
        <f>CG422/CF422</f>
        <v>#DIV/0!</v>
      </c>
      <c r="CI422" s="129"/>
      <c r="CJ422" s="129"/>
      <c r="CK422" s="129"/>
      <c r="CL422" s="129"/>
      <c r="CM422" s="129"/>
      <c r="CN422" s="129"/>
      <c r="CO422" s="129"/>
      <c r="CP422" s="129"/>
      <c r="CQ422" s="129"/>
      <c r="CR422" s="129"/>
      <c r="CS422" s="129"/>
      <c r="CT422" s="129"/>
      <c r="CU422" s="129"/>
      <c r="CV422" s="129"/>
      <c r="CW422" s="129"/>
      <c r="CX422" s="129"/>
      <c r="CY422" s="129"/>
      <c r="CZ422" s="129"/>
      <c r="DA422" s="129"/>
      <c r="DB422" s="129"/>
      <c r="DC422" s="129"/>
      <c r="DD422" s="129"/>
      <c r="DE422" s="129"/>
      <c r="DF422" s="129"/>
      <c r="DG422" s="129"/>
      <c r="DH422" s="129"/>
      <c r="DI422" s="129"/>
      <c r="DJ422" s="129"/>
      <c r="DK422" s="129"/>
      <c r="DL422" s="129"/>
      <c r="DM422" s="129"/>
      <c r="DN422" s="150">
        <f t="shared" ref="DN422" si="1101">SUM(DQ422:ER422)</f>
        <v>0</v>
      </c>
      <c r="DO422" s="150">
        <f>SUM(DQ423:ER423)</f>
        <v>0</v>
      </c>
      <c r="DP422" s="152" t="e">
        <f t="shared" si="1086"/>
        <v>#DIV/0!</v>
      </c>
      <c r="DQ422" s="16"/>
      <c r="DR422" s="16"/>
      <c r="DS422" s="16"/>
      <c r="DT422" s="16"/>
      <c r="DU422" s="16"/>
      <c r="DV422" s="16"/>
      <c r="DW422" s="16"/>
      <c r="DX422" s="16"/>
      <c r="DY422" s="16"/>
      <c r="DZ422" s="16"/>
      <c r="EA422" s="16"/>
      <c r="EB422" s="16"/>
      <c r="EC422" s="16"/>
      <c r="ED422" s="16"/>
      <c r="EE422" s="16"/>
      <c r="EF422" s="16"/>
      <c r="EG422" s="16"/>
      <c r="EH422" s="16"/>
      <c r="EI422" s="16"/>
      <c r="EJ422" s="16"/>
      <c r="EK422" s="16"/>
      <c r="EL422" s="16"/>
      <c r="EM422" s="16"/>
      <c r="EN422" s="16"/>
      <c r="EO422" s="16"/>
      <c r="EP422" s="16"/>
      <c r="EQ422" s="16"/>
      <c r="ER422" s="16"/>
      <c r="ES422" s="150">
        <f t="shared" ca="1" si="1055"/>
        <v>0</v>
      </c>
      <c r="ET422" s="150">
        <f t="shared" si="957"/>
        <v>13.2</v>
      </c>
      <c r="EU422" s="152" t="e">
        <f t="shared" ca="1" si="958"/>
        <v>#DIV/0!</v>
      </c>
      <c r="EV422" s="16"/>
      <c r="EW422" s="67"/>
      <c r="EX422" s="16"/>
      <c r="EY422" s="16"/>
      <c r="EZ422" s="16"/>
      <c r="FA422" s="16"/>
      <c r="FB422" s="16"/>
      <c r="FC422" s="16"/>
      <c r="FD422" s="16"/>
      <c r="FE422" s="16"/>
      <c r="FF422" s="16"/>
      <c r="FG422" s="16"/>
      <c r="FH422" s="16"/>
      <c r="FI422" s="16"/>
      <c r="FJ422" s="16"/>
      <c r="FK422" s="16"/>
      <c r="FL422" s="16"/>
      <c r="FM422" s="16"/>
      <c r="FN422" s="16"/>
      <c r="FO422" s="16"/>
      <c r="FP422" s="16"/>
      <c r="FQ422" s="16"/>
      <c r="FR422" s="16"/>
      <c r="FS422" s="16"/>
      <c r="FT422" s="16"/>
      <c r="FU422" s="16"/>
      <c r="FV422" s="16"/>
      <c r="FW422" s="16"/>
      <c r="FX422" s="16"/>
      <c r="FY422" s="16"/>
      <c r="FZ422" s="16"/>
      <c r="GA422" s="150">
        <f t="shared" ref="GA422" ca="1" si="1102">SUMIF($GD$8:$HG$9,$O$5,GD422:HG422)</f>
        <v>13.2</v>
      </c>
      <c r="GB422" s="150">
        <f t="shared" ref="GB422" si="1103">SUM(GD423:HG423)</f>
        <v>0</v>
      </c>
      <c r="GC422" s="152">
        <f t="shared" ref="GC422" ca="1" si="1104">GB422/GA422</f>
        <v>0</v>
      </c>
      <c r="GD422" s="16"/>
      <c r="GE422" s="16"/>
      <c r="GF422" s="16"/>
      <c r="GG422" s="16"/>
      <c r="GH422" s="16"/>
      <c r="GI422" s="16"/>
      <c r="GJ422" s="16"/>
      <c r="GK422" s="16">
        <v>2</v>
      </c>
      <c r="GL422" s="16">
        <v>2</v>
      </c>
      <c r="GM422" s="16">
        <v>2</v>
      </c>
      <c r="GN422" s="16">
        <v>2</v>
      </c>
      <c r="GO422" s="16">
        <v>2</v>
      </c>
      <c r="GP422" s="16">
        <v>3.2</v>
      </c>
      <c r="GQ422" s="16"/>
      <c r="GR422" s="16"/>
      <c r="GS422" s="16"/>
      <c r="GT422" s="16"/>
      <c r="GU422" s="16"/>
      <c r="GV422" s="16"/>
      <c r="GW422" s="16"/>
      <c r="GX422" s="16"/>
      <c r="GY422" s="16"/>
      <c r="GZ422" s="16"/>
      <c r="HA422" s="16"/>
      <c r="HB422" s="16"/>
      <c r="HC422" s="16"/>
      <c r="HD422" s="16"/>
      <c r="HE422" s="16"/>
      <c r="HF422" s="16"/>
      <c r="HG422" s="16"/>
      <c r="HH422" s="150"/>
      <c r="HI422" s="150">
        <v>0</v>
      </c>
      <c r="HJ422" s="152" t="e">
        <v>#DIV/0!</v>
      </c>
      <c r="HK422" s="16"/>
      <c r="HL422" s="16"/>
      <c r="HM422" s="16"/>
      <c r="HN422" s="16"/>
      <c r="HO422" s="16"/>
      <c r="HP422" s="16"/>
      <c r="HQ422" s="16"/>
      <c r="HR422" s="16"/>
      <c r="HS422" s="16"/>
      <c r="HT422" s="16"/>
      <c r="HU422" s="16"/>
      <c r="HV422" s="16"/>
      <c r="HW422" s="16"/>
      <c r="HX422" s="16"/>
      <c r="HY422" s="16"/>
      <c r="HZ422" s="16"/>
      <c r="IA422" s="16"/>
      <c r="IB422" s="16"/>
      <c r="IC422" s="16"/>
      <c r="ID422" s="16"/>
      <c r="IE422" s="16"/>
      <c r="IF422" s="16"/>
      <c r="IG422" s="16"/>
      <c r="IH422" s="16"/>
      <c r="II422" s="16"/>
      <c r="IJ422" s="16"/>
      <c r="IK422" s="16"/>
      <c r="IL422" s="16"/>
      <c r="IM422" s="16"/>
      <c r="IN422" s="16"/>
      <c r="IO422" s="16"/>
      <c r="IP422" s="150"/>
      <c r="IQ422" s="150">
        <v>0</v>
      </c>
      <c r="IR422" s="152" t="e">
        <v>#DIV/0!</v>
      </c>
      <c r="IS422" s="16"/>
      <c r="IT422" s="16"/>
      <c r="IU422" s="16"/>
      <c r="IV422" s="16"/>
      <c r="IW422" s="16"/>
      <c r="IX422" s="16"/>
      <c r="IY422" s="16"/>
      <c r="IZ422" s="16"/>
      <c r="JA422" s="16"/>
      <c r="JB422" s="16"/>
      <c r="JC422" s="16"/>
      <c r="JD422" s="16"/>
      <c r="JE422" s="16"/>
      <c r="JF422" s="16"/>
      <c r="JG422" s="16"/>
      <c r="JH422" s="16"/>
      <c r="JI422" s="16"/>
      <c r="JJ422" s="16"/>
      <c r="JK422" s="16"/>
      <c r="JL422" s="16"/>
      <c r="JM422" s="16"/>
      <c r="JN422" s="16"/>
      <c r="JO422" s="16"/>
      <c r="JP422" s="16"/>
      <c r="JQ422" s="16"/>
      <c r="JR422" s="16"/>
      <c r="JS422" s="16"/>
      <c r="JT422" s="16"/>
      <c r="JU422" s="23"/>
      <c r="JV422" s="16"/>
      <c r="JW422" s="150"/>
      <c r="JX422" s="150">
        <v>0</v>
      </c>
      <c r="JY422" s="152" t="e">
        <v>#DIV/0!</v>
      </c>
      <c r="JZ422" s="16"/>
      <c r="KA422" s="16"/>
      <c r="KB422" s="16"/>
      <c r="KC422" s="16"/>
      <c r="KD422" s="16"/>
      <c r="KE422" s="16"/>
      <c r="KF422" s="16"/>
      <c r="KG422" s="16"/>
      <c r="KH422" s="16"/>
      <c r="KI422" s="16"/>
      <c r="KJ422" s="16"/>
      <c r="KK422" s="16"/>
      <c r="KL422" s="16"/>
      <c r="KM422" s="16"/>
      <c r="KN422" s="16"/>
      <c r="KO422" s="16"/>
      <c r="KP422" s="16"/>
      <c r="KQ422" s="16"/>
      <c r="KR422" s="16"/>
      <c r="KS422" s="16"/>
      <c r="KT422" s="16"/>
      <c r="KU422" s="16"/>
      <c r="KV422" s="16"/>
      <c r="KW422" s="16"/>
      <c r="KX422" s="16"/>
      <c r="KY422" s="16"/>
      <c r="KZ422" s="16"/>
      <c r="LA422" s="16"/>
      <c r="LB422" s="16"/>
      <c r="LC422" s="16"/>
      <c r="LD422" s="16"/>
      <c r="LE422" s="150"/>
      <c r="LF422" s="150">
        <v>0</v>
      </c>
      <c r="LG422" s="152" t="e">
        <v>#DIV/0!</v>
      </c>
      <c r="LH422" s="16"/>
      <c r="LI422" s="16"/>
      <c r="LJ422" s="16"/>
      <c r="LK422" s="16"/>
      <c r="LL422" s="16"/>
      <c r="LM422" s="16"/>
      <c r="LN422" s="16"/>
      <c r="LO422" s="16"/>
      <c r="LP422" s="16"/>
      <c r="LQ422" s="16"/>
      <c r="LR422" s="16"/>
      <c r="LS422" s="16"/>
      <c r="LT422" s="16"/>
      <c r="LU422" s="16"/>
      <c r="LV422" s="16"/>
      <c r="LW422" s="16"/>
      <c r="LX422" s="16"/>
      <c r="LY422" s="16"/>
      <c r="LZ422" s="16"/>
      <c r="MA422" s="16"/>
      <c r="MB422" s="16"/>
      <c r="MC422" s="16"/>
      <c r="MD422" s="16"/>
      <c r="ME422" s="16"/>
      <c r="MF422" s="16"/>
      <c r="MG422" s="16"/>
      <c r="MH422" s="16"/>
      <c r="MI422" s="16"/>
      <c r="MJ422" s="16"/>
      <c r="MK422" s="16"/>
      <c r="ML422" s="16"/>
    </row>
    <row r="423" spans="1:350" ht="13.9" hidden="1" customHeight="1" outlineLevel="3" x14ac:dyDescent="0.2">
      <c r="A423" s="227"/>
      <c r="B423" s="247"/>
      <c r="C423" s="215"/>
      <c r="D423" s="217"/>
      <c r="E423" s="176"/>
      <c r="F423" s="176"/>
      <c r="G423" s="176"/>
      <c r="H423" s="171"/>
      <c r="I423" s="171"/>
      <c r="J423" s="213"/>
      <c r="K423" s="213"/>
      <c r="L423" s="173"/>
      <c r="M423" s="173"/>
      <c r="N423" s="184"/>
      <c r="O423" s="157"/>
      <c r="P423" s="17" t="s">
        <v>26</v>
      </c>
      <c r="Q423" s="151"/>
      <c r="R423" s="151"/>
      <c r="S423" s="153"/>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151"/>
      <c r="AY423" s="151"/>
      <c r="AZ423" s="153"/>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c r="CF423" s="151"/>
      <c r="CG423" s="151"/>
      <c r="CH423" s="153"/>
      <c r="CI423" s="141"/>
      <c r="CJ423" s="141"/>
      <c r="CK423" s="141"/>
      <c r="CL423" s="141"/>
      <c r="CM423" s="141"/>
      <c r="CN423" s="141"/>
      <c r="CO423" s="141"/>
      <c r="CP423" s="141"/>
      <c r="CQ423" s="141"/>
      <c r="CR423" s="141"/>
      <c r="CS423" s="141"/>
      <c r="CT423" s="141"/>
      <c r="CU423" s="141"/>
      <c r="CV423" s="141"/>
      <c r="CW423" s="141"/>
      <c r="CX423" s="141"/>
      <c r="CY423" s="141"/>
      <c r="CZ423" s="141"/>
      <c r="DA423" s="141"/>
      <c r="DB423" s="141"/>
      <c r="DC423" s="141"/>
      <c r="DD423" s="141"/>
      <c r="DE423" s="141"/>
      <c r="DF423" s="141"/>
      <c r="DG423" s="141"/>
      <c r="DH423" s="141"/>
      <c r="DI423" s="141"/>
      <c r="DJ423" s="141"/>
      <c r="DK423" s="141"/>
      <c r="DL423" s="141"/>
      <c r="DM423" s="141"/>
      <c r="DN423" s="151"/>
      <c r="DO423" s="151"/>
      <c r="DP423" s="153"/>
      <c r="DQ423" s="24"/>
      <c r="DR423" s="24"/>
      <c r="DS423" s="24"/>
      <c r="DT423" s="24"/>
      <c r="DU423" s="24"/>
      <c r="DV423" s="24"/>
      <c r="DW423" s="24"/>
      <c r="DX423" s="24"/>
      <c r="DY423" s="24"/>
      <c r="DZ423" s="24"/>
      <c r="EA423" s="24"/>
      <c r="EB423" s="24"/>
      <c r="EC423" s="24"/>
      <c r="ED423" s="24"/>
      <c r="EE423" s="24"/>
      <c r="EF423" s="24"/>
      <c r="EG423" s="24"/>
      <c r="EH423" s="24"/>
      <c r="EI423" s="24"/>
      <c r="EJ423" s="24"/>
      <c r="EK423" s="24"/>
      <c r="EL423" s="24"/>
      <c r="EM423" s="24"/>
      <c r="EN423" s="24"/>
      <c r="EO423" s="24"/>
      <c r="EP423" s="24"/>
      <c r="EQ423" s="24"/>
      <c r="ER423" s="24"/>
      <c r="ES423" s="151"/>
      <c r="ET423" s="151"/>
      <c r="EU423" s="153"/>
      <c r="EV423" s="24"/>
      <c r="EW423" s="125"/>
      <c r="EX423" s="24"/>
      <c r="EY423" s="24"/>
      <c r="EZ423" s="24"/>
      <c r="FA423" s="24"/>
      <c r="FB423" s="24"/>
      <c r="FC423" s="24"/>
      <c r="FD423" s="24"/>
      <c r="FE423" s="24"/>
      <c r="FF423" s="24"/>
      <c r="FG423" s="24"/>
      <c r="FH423" s="24"/>
      <c r="FI423" s="24"/>
      <c r="FJ423" s="24"/>
      <c r="FK423" s="24"/>
      <c r="FL423" s="24"/>
      <c r="FM423" s="24"/>
      <c r="FN423" s="24"/>
      <c r="FO423" s="24"/>
      <c r="FP423" s="24"/>
      <c r="FQ423" s="24"/>
      <c r="FR423" s="24"/>
      <c r="FS423" s="24"/>
      <c r="FT423" s="24"/>
      <c r="FU423" s="24"/>
      <c r="FV423" s="24"/>
      <c r="FW423" s="76">
        <v>13.2</v>
      </c>
      <c r="FX423" s="24"/>
      <c r="FY423" s="24"/>
      <c r="FZ423" s="24"/>
      <c r="GA423" s="151"/>
      <c r="GB423" s="151"/>
      <c r="GC423" s="153"/>
      <c r="GD423" s="24"/>
      <c r="GE423" s="24"/>
      <c r="GF423" s="24"/>
      <c r="GG423" s="24"/>
      <c r="GH423" s="24"/>
      <c r="GI423" s="24"/>
      <c r="GJ423" s="24"/>
      <c r="GK423" s="24"/>
      <c r="GL423" s="24"/>
      <c r="GM423" s="24"/>
      <c r="GN423" s="24"/>
      <c r="GO423" s="24"/>
      <c r="GP423" s="24"/>
      <c r="GQ423" s="24"/>
      <c r="GR423" s="24"/>
      <c r="GS423" s="24"/>
      <c r="GT423" s="24"/>
      <c r="GU423" s="24"/>
      <c r="GV423" s="24"/>
      <c r="GW423" s="24"/>
      <c r="GX423" s="24"/>
      <c r="GY423" s="24"/>
      <c r="GZ423" s="24"/>
      <c r="HA423" s="24"/>
      <c r="HB423" s="24"/>
      <c r="HC423" s="24"/>
      <c r="HD423" s="24"/>
      <c r="HE423" s="24"/>
      <c r="HF423" s="24"/>
      <c r="HG423" s="24"/>
      <c r="HH423" s="151"/>
      <c r="HI423" s="151"/>
      <c r="HJ423" s="153"/>
      <c r="HK423" s="24"/>
      <c r="HL423" s="24"/>
      <c r="HM423" s="24"/>
      <c r="HN423" s="24"/>
      <c r="HO423" s="24"/>
      <c r="HP423" s="24"/>
      <c r="HQ423" s="24"/>
      <c r="HR423" s="24"/>
      <c r="HS423" s="24"/>
      <c r="HT423" s="24"/>
      <c r="HU423" s="24"/>
      <c r="HV423" s="24"/>
      <c r="HW423" s="24"/>
      <c r="HX423" s="24"/>
      <c r="HY423" s="24"/>
      <c r="HZ423" s="24"/>
      <c r="IA423" s="24"/>
      <c r="IB423" s="24"/>
      <c r="IC423" s="24"/>
      <c r="ID423" s="24"/>
      <c r="IE423" s="24"/>
      <c r="IF423" s="24"/>
      <c r="IG423" s="24"/>
      <c r="IH423" s="24"/>
      <c r="II423" s="24"/>
      <c r="IJ423" s="24"/>
      <c r="IK423" s="24"/>
      <c r="IL423" s="24"/>
      <c r="IM423" s="24"/>
      <c r="IN423" s="24"/>
      <c r="IO423" s="24"/>
      <c r="IP423" s="151"/>
      <c r="IQ423" s="151"/>
      <c r="IR423" s="153"/>
      <c r="IS423" s="24"/>
      <c r="IT423" s="24"/>
      <c r="IU423" s="24"/>
      <c r="IV423" s="24"/>
      <c r="IW423" s="24"/>
      <c r="IX423" s="24"/>
      <c r="IY423" s="24"/>
      <c r="IZ423" s="24"/>
      <c r="JA423" s="24"/>
      <c r="JB423" s="24"/>
      <c r="JC423" s="24"/>
      <c r="JD423" s="24"/>
      <c r="JE423" s="24"/>
      <c r="JF423" s="24"/>
      <c r="JG423" s="24"/>
      <c r="JH423" s="24"/>
      <c r="JI423" s="24"/>
      <c r="JJ423" s="24"/>
      <c r="JK423" s="24"/>
      <c r="JL423" s="24"/>
      <c r="JM423" s="24"/>
      <c r="JN423" s="24"/>
      <c r="JO423" s="24"/>
      <c r="JP423" s="24"/>
      <c r="JQ423" s="24"/>
      <c r="JR423" s="24"/>
      <c r="JS423" s="24"/>
      <c r="JT423" s="24"/>
      <c r="JU423" s="25"/>
      <c r="JV423" s="24"/>
      <c r="JW423" s="151"/>
      <c r="JX423" s="151"/>
      <c r="JY423" s="153"/>
      <c r="JZ423" s="24"/>
      <c r="KA423" s="24"/>
      <c r="KB423" s="24"/>
      <c r="KC423" s="24"/>
      <c r="KD423" s="24"/>
      <c r="KE423" s="24"/>
      <c r="KF423" s="24"/>
      <c r="KG423" s="24"/>
      <c r="KH423" s="24"/>
      <c r="KI423" s="24"/>
      <c r="KJ423" s="24"/>
      <c r="KK423" s="24"/>
      <c r="KL423" s="24"/>
      <c r="KM423" s="24"/>
      <c r="KN423" s="24"/>
      <c r="KO423" s="24"/>
      <c r="KP423" s="24"/>
      <c r="KQ423" s="24"/>
      <c r="KR423" s="24"/>
      <c r="KS423" s="24"/>
      <c r="KT423" s="24"/>
      <c r="KU423" s="24"/>
      <c r="KV423" s="24"/>
      <c r="KW423" s="24"/>
      <c r="KX423" s="24"/>
      <c r="KY423" s="24"/>
      <c r="KZ423" s="24"/>
      <c r="LA423" s="24"/>
      <c r="LB423" s="24"/>
      <c r="LC423" s="24"/>
      <c r="LD423" s="24"/>
      <c r="LE423" s="151"/>
      <c r="LF423" s="151"/>
      <c r="LG423" s="153"/>
      <c r="LH423" s="24"/>
      <c r="LI423" s="24"/>
      <c r="LJ423" s="24"/>
      <c r="LK423" s="24"/>
      <c r="LL423" s="24"/>
      <c r="LM423" s="24"/>
      <c r="LN423" s="24"/>
      <c r="LO423" s="24"/>
      <c r="LP423" s="24"/>
      <c r="LQ423" s="24"/>
      <c r="LR423" s="24"/>
      <c r="LS423" s="24"/>
      <c r="LT423" s="24"/>
      <c r="LU423" s="24"/>
      <c r="LV423" s="24"/>
      <c r="LW423" s="24"/>
      <c r="LX423" s="24"/>
      <c r="LY423" s="24"/>
      <c r="LZ423" s="24"/>
      <c r="MA423" s="24"/>
      <c r="MB423" s="24"/>
      <c r="MC423" s="24"/>
      <c r="MD423" s="24"/>
      <c r="ME423" s="24"/>
      <c r="MF423" s="24"/>
      <c r="MG423" s="24"/>
      <c r="MH423" s="24"/>
      <c r="MI423" s="24"/>
      <c r="MJ423" s="24"/>
      <c r="MK423" s="24"/>
      <c r="ML423" s="24"/>
    </row>
    <row r="424" spans="1:350" ht="13.9" hidden="1" customHeight="1" outlineLevel="3" x14ac:dyDescent="0.2">
      <c r="A424" s="226" t="s">
        <v>271</v>
      </c>
      <c r="B424" s="246" t="s">
        <v>1121</v>
      </c>
      <c r="C424" s="214" t="s">
        <v>59</v>
      </c>
      <c r="D424" s="216">
        <v>16</v>
      </c>
      <c r="E424" s="175"/>
      <c r="F424" s="175">
        <f>D424-E424</f>
        <v>16</v>
      </c>
      <c r="G424" s="175" t="s">
        <v>844</v>
      </c>
      <c r="H424" s="170" t="s">
        <v>970</v>
      </c>
      <c r="I424" s="170" t="s">
        <v>880</v>
      </c>
      <c r="J424" s="212">
        <f ca="1">E424+Q424+AX424+CF424+DN424+ES424+GA424+HH424+IP424+JW424+LE424</f>
        <v>16</v>
      </c>
      <c r="K424" s="212">
        <f>E424+R424+AY424+CG424+DO424+ET424+GB424+HI424+IQ424+JX424+LF424</f>
        <v>16</v>
      </c>
      <c r="L424" s="172">
        <f ca="1">K424/J424</f>
        <v>1</v>
      </c>
      <c r="M424" s="172">
        <f>K424/D424</f>
        <v>1</v>
      </c>
      <c r="N424" s="183">
        <f ca="1">SUMIF($EV$8:$FZ$9,$O$5,$EV425:$FZ425)-SUMIF($EV$8:$FZ$9,$Q$5,$EV425:$FZ425)</f>
        <v>0</v>
      </c>
      <c r="O424" s="156"/>
      <c r="P424" s="16" t="s">
        <v>25</v>
      </c>
      <c r="Q424" s="150">
        <v>0</v>
      </c>
      <c r="R424" s="150">
        <v>0</v>
      </c>
      <c r="S424" s="152" t="e">
        <v>#DIV/0!</v>
      </c>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50">
        <f t="shared" ca="1" si="1052"/>
        <v>0</v>
      </c>
      <c r="AY424" s="150">
        <f>SUM(BA425:CE425)</f>
        <v>0</v>
      </c>
      <c r="AZ424" s="152" t="e">
        <f ca="1">AY424/AX424</f>
        <v>#DIV/0!</v>
      </c>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50">
        <f t="shared" ref="CF424" si="1105">SUM(CI424:DM424)</f>
        <v>0</v>
      </c>
      <c r="CG424" s="150">
        <f>SUM(CI425:DM425)</f>
        <v>0</v>
      </c>
      <c r="CH424" s="152" t="e">
        <f>CG424/CF424</f>
        <v>#DIV/0!</v>
      </c>
      <c r="CI424" s="129"/>
      <c r="CJ424" s="129"/>
      <c r="CK424" s="129"/>
      <c r="CL424" s="129"/>
      <c r="CM424" s="129"/>
      <c r="CN424" s="129"/>
      <c r="CO424" s="129"/>
      <c r="CP424" s="129"/>
      <c r="CQ424" s="129"/>
      <c r="CR424" s="129"/>
      <c r="CS424" s="129"/>
      <c r="CT424" s="129"/>
      <c r="CU424" s="129"/>
      <c r="CV424" s="129"/>
      <c r="CW424" s="129"/>
      <c r="CX424" s="129"/>
      <c r="CY424" s="129"/>
      <c r="CZ424" s="129"/>
      <c r="DA424" s="129"/>
      <c r="DB424" s="129"/>
      <c r="DC424" s="129"/>
      <c r="DD424" s="129"/>
      <c r="DE424" s="129"/>
      <c r="DF424" s="129"/>
      <c r="DG424" s="129"/>
      <c r="DH424" s="129"/>
      <c r="DI424" s="129"/>
      <c r="DJ424" s="129"/>
      <c r="DK424" s="129"/>
      <c r="DL424" s="129"/>
      <c r="DM424" s="129"/>
      <c r="DN424" s="150">
        <f t="shared" ref="DN424" si="1106">SUM(DQ424:ER424)</f>
        <v>0</v>
      </c>
      <c r="DO424" s="150">
        <f>SUM(DQ425:ER425)</f>
        <v>0</v>
      </c>
      <c r="DP424" s="152" t="e">
        <f t="shared" si="1086"/>
        <v>#DIV/0!</v>
      </c>
      <c r="DQ424" s="16"/>
      <c r="DR424" s="16"/>
      <c r="DS424" s="16"/>
      <c r="DT424" s="16"/>
      <c r="DU424" s="16"/>
      <c r="DV424" s="16"/>
      <c r="DW424" s="16"/>
      <c r="DX424" s="16"/>
      <c r="DY424" s="16"/>
      <c r="DZ424" s="16"/>
      <c r="EA424" s="16"/>
      <c r="EB424" s="16"/>
      <c r="EC424" s="16"/>
      <c r="ED424" s="16"/>
      <c r="EE424" s="16"/>
      <c r="EF424" s="16"/>
      <c r="EG424" s="16"/>
      <c r="EH424" s="16"/>
      <c r="EI424" s="16"/>
      <c r="EJ424" s="16"/>
      <c r="EK424" s="16"/>
      <c r="EL424" s="16"/>
      <c r="EM424" s="16"/>
      <c r="EN424" s="16"/>
      <c r="EO424" s="16"/>
      <c r="EP424" s="16"/>
      <c r="EQ424" s="16"/>
      <c r="ER424" s="16"/>
      <c r="ES424" s="150">
        <f t="shared" ca="1" si="1055"/>
        <v>0</v>
      </c>
      <c r="ET424" s="150">
        <f t="shared" si="957"/>
        <v>16</v>
      </c>
      <c r="EU424" s="152" t="e">
        <f t="shared" ca="1" si="958"/>
        <v>#DIV/0!</v>
      </c>
      <c r="EV424" s="16"/>
      <c r="EW424" s="67"/>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50">
        <f t="shared" ref="GA424" ca="1" si="1107">SUMIF($GD$8:$HG$9,$O$5,GD424:HG424)</f>
        <v>16</v>
      </c>
      <c r="GB424" s="150">
        <f t="shared" ref="GB424" si="1108">SUM(GD425:HG425)</f>
        <v>0</v>
      </c>
      <c r="GC424" s="152">
        <f t="shared" ref="GC424" ca="1" si="1109">GB424/GA424</f>
        <v>0</v>
      </c>
      <c r="GD424" s="16"/>
      <c r="GE424" s="16"/>
      <c r="GF424" s="16"/>
      <c r="GG424" s="16"/>
      <c r="GH424" s="16">
        <v>6</v>
      </c>
      <c r="GI424" s="16">
        <v>6</v>
      </c>
      <c r="GJ424" s="16">
        <v>4</v>
      </c>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50"/>
      <c r="HI424" s="150">
        <v>0</v>
      </c>
      <c r="HJ424" s="152" t="e">
        <v>#DIV/0!</v>
      </c>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c r="IP424" s="150"/>
      <c r="IQ424" s="150">
        <v>0</v>
      </c>
      <c r="IR424" s="152" t="e">
        <v>#DIV/0!</v>
      </c>
      <c r="IS424" s="16"/>
      <c r="IT424" s="16"/>
      <c r="IU424" s="16"/>
      <c r="IV424" s="16"/>
      <c r="IW424" s="16"/>
      <c r="IX424" s="16"/>
      <c r="IY424" s="16"/>
      <c r="IZ424" s="16"/>
      <c r="JA424" s="16"/>
      <c r="JB424" s="16"/>
      <c r="JC424" s="16"/>
      <c r="JD424" s="16"/>
      <c r="JE424" s="16"/>
      <c r="JF424" s="16"/>
      <c r="JG424" s="16"/>
      <c r="JH424" s="16"/>
      <c r="JI424" s="16"/>
      <c r="JJ424" s="16"/>
      <c r="JK424" s="16"/>
      <c r="JL424" s="16"/>
      <c r="JM424" s="16"/>
      <c r="JN424" s="16"/>
      <c r="JO424" s="16"/>
      <c r="JP424" s="16"/>
      <c r="JQ424" s="16"/>
      <c r="JR424" s="16"/>
      <c r="JS424" s="16"/>
      <c r="JT424" s="16"/>
      <c r="JU424" s="23"/>
      <c r="JV424" s="16"/>
      <c r="JW424" s="150"/>
      <c r="JX424" s="150">
        <v>0</v>
      </c>
      <c r="JY424" s="152" t="e">
        <v>#DIV/0!</v>
      </c>
      <c r="JZ424" s="16"/>
      <c r="KA424" s="16"/>
      <c r="KB424" s="16"/>
      <c r="KC424" s="16"/>
      <c r="KD424" s="16"/>
      <c r="KE424" s="16"/>
      <c r="KF424" s="16"/>
      <c r="KG424" s="16"/>
      <c r="KH424" s="16"/>
      <c r="KI424" s="16"/>
      <c r="KJ424" s="16"/>
      <c r="KK424" s="16"/>
      <c r="KL424" s="16"/>
      <c r="KM424" s="16"/>
      <c r="KN424" s="16"/>
      <c r="KO424" s="16"/>
      <c r="KP424" s="16"/>
      <c r="KQ424" s="16"/>
      <c r="KR424" s="16"/>
      <c r="KS424" s="16"/>
      <c r="KT424" s="16"/>
      <c r="KU424" s="16"/>
      <c r="KV424" s="16"/>
      <c r="KW424" s="16"/>
      <c r="KX424" s="16"/>
      <c r="KY424" s="16"/>
      <c r="KZ424" s="16"/>
      <c r="LA424" s="16"/>
      <c r="LB424" s="16"/>
      <c r="LC424" s="16"/>
      <c r="LD424" s="16"/>
      <c r="LE424" s="150"/>
      <c r="LF424" s="150">
        <v>0</v>
      </c>
      <c r="LG424" s="152" t="e">
        <v>#DIV/0!</v>
      </c>
      <c r="LH424" s="16"/>
      <c r="LI424" s="16"/>
      <c r="LJ424" s="16"/>
      <c r="LK424" s="16"/>
      <c r="LL424" s="16"/>
      <c r="LM424" s="16"/>
      <c r="LN424" s="16"/>
      <c r="LO424" s="16"/>
      <c r="LP424" s="16"/>
      <c r="LQ424" s="16"/>
      <c r="LR424" s="16"/>
      <c r="LS424" s="16"/>
      <c r="LT424" s="16"/>
      <c r="LU424" s="16"/>
      <c r="LV424" s="16"/>
      <c r="LW424" s="16"/>
      <c r="LX424" s="16"/>
      <c r="LY424" s="16"/>
      <c r="LZ424" s="16"/>
      <c r="MA424" s="16"/>
      <c r="MB424" s="16"/>
      <c r="MC424" s="16"/>
      <c r="MD424" s="16"/>
      <c r="ME424" s="16"/>
      <c r="MF424" s="16"/>
      <c r="MG424" s="16"/>
      <c r="MH424" s="16"/>
      <c r="MI424" s="16"/>
      <c r="MJ424" s="16"/>
      <c r="MK424" s="16"/>
      <c r="ML424" s="16"/>
    </row>
    <row r="425" spans="1:350" ht="13.9" hidden="1" customHeight="1" outlineLevel="3" x14ac:dyDescent="0.2">
      <c r="A425" s="227"/>
      <c r="B425" s="247"/>
      <c r="C425" s="215"/>
      <c r="D425" s="217"/>
      <c r="E425" s="176"/>
      <c r="F425" s="176"/>
      <c r="G425" s="176"/>
      <c r="H425" s="171"/>
      <c r="I425" s="171"/>
      <c r="J425" s="213"/>
      <c r="K425" s="213"/>
      <c r="L425" s="173"/>
      <c r="M425" s="173"/>
      <c r="N425" s="184"/>
      <c r="O425" s="157"/>
      <c r="P425" s="17" t="s">
        <v>26</v>
      </c>
      <c r="Q425" s="151"/>
      <c r="R425" s="151"/>
      <c r="S425" s="153"/>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151"/>
      <c r="AY425" s="151"/>
      <c r="AZ425" s="153"/>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c r="CF425" s="151"/>
      <c r="CG425" s="151"/>
      <c r="CH425" s="153"/>
      <c r="CI425" s="141"/>
      <c r="CJ425" s="141"/>
      <c r="CK425" s="141"/>
      <c r="CL425" s="141"/>
      <c r="CM425" s="141"/>
      <c r="CN425" s="141"/>
      <c r="CO425" s="141"/>
      <c r="CP425" s="141"/>
      <c r="CQ425" s="141"/>
      <c r="CR425" s="141"/>
      <c r="CS425" s="141"/>
      <c r="CT425" s="141"/>
      <c r="CU425" s="141"/>
      <c r="CV425" s="141"/>
      <c r="CW425" s="141"/>
      <c r="CX425" s="141"/>
      <c r="CY425" s="141"/>
      <c r="CZ425" s="141"/>
      <c r="DA425" s="141"/>
      <c r="DB425" s="141"/>
      <c r="DC425" s="141"/>
      <c r="DD425" s="141"/>
      <c r="DE425" s="141"/>
      <c r="DF425" s="141"/>
      <c r="DG425" s="141"/>
      <c r="DH425" s="141"/>
      <c r="DI425" s="141"/>
      <c r="DJ425" s="141"/>
      <c r="DK425" s="141"/>
      <c r="DL425" s="141"/>
      <c r="DM425" s="141"/>
      <c r="DN425" s="151"/>
      <c r="DO425" s="151"/>
      <c r="DP425" s="153"/>
      <c r="DQ425" s="24"/>
      <c r="DR425" s="24"/>
      <c r="DS425" s="24"/>
      <c r="DT425" s="24"/>
      <c r="DU425" s="24"/>
      <c r="DV425" s="24"/>
      <c r="DW425" s="24"/>
      <c r="DX425" s="24"/>
      <c r="DY425" s="24"/>
      <c r="DZ425" s="24"/>
      <c r="EA425" s="24"/>
      <c r="EB425" s="24"/>
      <c r="EC425" s="24"/>
      <c r="ED425" s="24"/>
      <c r="EE425" s="24"/>
      <c r="EF425" s="24"/>
      <c r="EG425" s="24"/>
      <c r="EH425" s="24"/>
      <c r="EI425" s="24"/>
      <c r="EJ425" s="24"/>
      <c r="EK425" s="24"/>
      <c r="EL425" s="24"/>
      <c r="EM425" s="24"/>
      <c r="EN425" s="24"/>
      <c r="EO425" s="24"/>
      <c r="EP425" s="24"/>
      <c r="EQ425" s="24"/>
      <c r="ER425" s="24"/>
      <c r="ES425" s="151"/>
      <c r="ET425" s="151"/>
      <c r="EU425" s="153"/>
      <c r="EV425" s="24"/>
      <c r="EW425" s="125"/>
      <c r="EX425" s="24"/>
      <c r="EY425" s="24"/>
      <c r="EZ425" s="24"/>
      <c r="FA425" s="24"/>
      <c r="FB425" s="24"/>
      <c r="FC425" s="24"/>
      <c r="FD425" s="24"/>
      <c r="FE425" s="24"/>
      <c r="FF425" s="24"/>
      <c r="FG425" s="24"/>
      <c r="FH425" s="24"/>
      <c r="FI425" s="24"/>
      <c r="FJ425" s="24"/>
      <c r="FK425" s="24"/>
      <c r="FL425" s="24"/>
      <c r="FM425" s="24"/>
      <c r="FN425" s="24"/>
      <c r="FO425" s="24"/>
      <c r="FP425" s="24"/>
      <c r="FQ425" s="24"/>
      <c r="FR425" s="24"/>
      <c r="FS425" s="24"/>
      <c r="FT425" s="24"/>
      <c r="FU425" s="24"/>
      <c r="FV425" s="24"/>
      <c r="FW425" s="24">
        <v>16</v>
      </c>
      <c r="FX425" s="24"/>
      <c r="FY425" s="24"/>
      <c r="FZ425" s="24"/>
      <c r="GA425" s="151"/>
      <c r="GB425" s="151"/>
      <c r="GC425" s="153"/>
      <c r="GD425" s="24"/>
      <c r="GE425" s="24"/>
      <c r="GF425" s="24"/>
      <c r="GG425" s="24"/>
      <c r="GH425" s="24"/>
      <c r="GI425" s="24"/>
      <c r="GJ425" s="24"/>
      <c r="GK425" s="24"/>
      <c r="GL425" s="24"/>
      <c r="GM425" s="24"/>
      <c r="GN425" s="24"/>
      <c r="GO425" s="24"/>
      <c r="GP425" s="24"/>
      <c r="GQ425" s="24"/>
      <c r="GR425" s="24"/>
      <c r="GS425" s="24"/>
      <c r="GT425" s="24"/>
      <c r="GU425" s="24"/>
      <c r="GV425" s="24"/>
      <c r="GW425" s="24"/>
      <c r="GX425" s="24"/>
      <c r="GY425" s="24"/>
      <c r="GZ425" s="24"/>
      <c r="HA425" s="24"/>
      <c r="HB425" s="24"/>
      <c r="HC425" s="24"/>
      <c r="HD425" s="24"/>
      <c r="HE425" s="24"/>
      <c r="HF425" s="24"/>
      <c r="HG425" s="24"/>
      <c r="HH425" s="151"/>
      <c r="HI425" s="151"/>
      <c r="HJ425" s="153"/>
      <c r="HK425" s="24"/>
      <c r="HL425" s="24"/>
      <c r="HM425" s="24"/>
      <c r="HN425" s="24"/>
      <c r="HO425" s="24"/>
      <c r="HP425" s="24"/>
      <c r="HQ425" s="24"/>
      <c r="HR425" s="24"/>
      <c r="HS425" s="24"/>
      <c r="HT425" s="24"/>
      <c r="HU425" s="24"/>
      <c r="HV425" s="24"/>
      <c r="HW425" s="24"/>
      <c r="HX425" s="24"/>
      <c r="HY425" s="24"/>
      <c r="HZ425" s="24"/>
      <c r="IA425" s="24"/>
      <c r="IB425" s="24"/>
      <c r="IC425" s="24"/>
      <c r="ID425" s="24"/>
      <c r="IE425" s="24"/>
      <c r="IF425" s="24"/>
      <c r="IG425" s="24"/>
      <c r="IH425" s="24"/>
      <c r="II425" s="24"/>
      <c r="IJ425" s="24"/>
      <c r="IK425" s="24"/>
      <c r="IL425" s="24"/>
      <c r="IM425" s="24"/>
      <c r="IN425" s="24"/>
      <c r="IO425" s="24"/>
      <c r="IP425" s="151"/>
      <c r="IQ425" s="151"/>
      <c r="IR425" s="153"/>
      <c r="IS425" s="24"/>
      <c r="IT425" s="24"/>
      <c r="IU425" s="24"/>
      <c r="IV425" s="24"/>
      <c r="IW425" s="24"/>
      <c r="IX425" s="24"/>
      <c r="IY425" s="24"/>
      <c r="IZ425" s="24"/>
      <c r="JA425" s="24"/>
      <c r="JB425" s="24"/>
      <c r="JC425" s="24"/>
      <c r="JD425" s="24"/>
      <c r="JE425" s="24"/>
      <c r="JF425" s="24"/>
      <c r="JG425" s="24"/>
      <c r="JH425" s="24"/>
      <c r="JI425" s="24"/>
      <c r="JJ425" s="24"/>
      <c r="JK425" s="24"/>
      <c r="JL425" s="24"/>
      <c r="JM425" s="24"/>
      <c r="JN425" s="24"/>
      <c r="JO425" s="24"/>
      <c r="JP425" s="24"/>
      <c r="JQ425" s="24"/>
      <c r="JR425" s="24"/>
      <c r="JS425" s="24"/>
      <c r="JT425" s="24"/>
      <c r="JU425" s="25"/>
      <c r="JV425" s="24"/>
      <c r="JW425" s="151"/>
      <c r="JX425" s="151"/>
      <c r="JY425" s="153"/>
      <c r="JZ425" s="24"/>
      <c r="KA425" s="24"/>
      <c r="KB425" s="24"/>
      <c r="KC425" s="24"/>
      <c r="KD425" s="24"/>
      <c r="KE425" s="24"/>
      <c r="KF425" s="24"/>
      <c r="KG425" s="24"/>
      <c r="KH425" s="24"/>
      <c r="KI425" s="24"/>
      <c r="KJ425" s="24"/>
      <c r="KK425" s="24"/>
      <c r="KL425" s="24"/>
      <c r="KM425" s="24"/>
      <c r="KN425" s="24"/>
      <c r="KO425" s="24"/>
      <c r="KP425" s="24"/>
      <c r="KQ425" s="24"/>
      <c r="KR425" s="24"/>
      <c r="KS425" s="24"/>
      <c r="KT425" s="24"/>
      <c r="KU425" s="24"/>
      <c r="KV425" s="24"/>
      <c r="KW425" s="24"/>
      <c r="KX425" s="24"/>
      <c r="KY425" s="24"/>
      <c r="KZ425" s="24"/>
      <c r="LA425" s="24"/>
      <c r="LB425" s="24"/>
      <c r="LC425" s="24"/>
      <c r="LD425" s="24"/>
      <c r="LE425" s="151"/>
      <c r="LF425" s="151"/>
      <c r="LG425" s="153"/>
      <c r="LH425" s="24"/>
      <c r="LI425" s="24"/>
      <c r="LJ425" s="24"/>
      <c r="LK425" s="24"/>
      <c r="LL425" s="24"/>
      <c r="LM425" s="24"/>
      <c r="LN425" s="24"/>
      <c r="LO425" s="24"/>
      <c r="LP425" s="24"/>
      <c r="LQ425" s="24"/>
      <c r="LR425" s="24"/>
      <c r="LS425" s="24"/>
      <c r="LT425" s="24"/>
      <c r="LU425" s="24"/>
      <c r="LV425" s="24"/>
      <c r="LW425" s="24"/>
      <c r="LX425" s="24"/>
      <c r="LY425" s="24"/>
      <c r="LZ425" s="24"/>
      <c r="MA425" s="24"/>
      <c r="MB425" s="24"/>
      <c r="MC425" s="24"/>
      <c r="MD425" s="24"/>
      <c r="ME425" s="24"/>
      <c r="MF425" s="24"/>
      <c r="MG425" s="24"/>
      <c r="MH425" s="24"/>
      <c r="MI425" s="24"/>
      <c r="MJ425" s="24"/>
      <c r="MK425" s="24"/>
      <c r="ML425" s="24"/>
    </row>
    <row r="426" spans="1:350" ht="13.9" hidden="1" customHeight="1" outlineLevel="3" x14ac:dyDescent="0.2">
      <c r="A426" s="226" t="s">
        <v>272</v>
      </c>
      <c r="B426" s="246" t="s">
        <v>1122</v>
      </c>
      <c r="C426" s="214" t="s">
        <v>37</v>
      </c>
      <c r="D426" s="216">
        <v>143</v>
      </c>
      <c r="E426" s="175"/>
      <c r="F426" s="175">
        <f>D426-E426</f>
        <v>143</v>
      </c>
      <c r="G426" s="175" t="s">
        <v>846</v>
      </c>
      <c r="H426" s="170" t="s">
        <v>975</v>
      </c>
      <c r="I426" s="170" t="s">
        <v>972</v>
      </c>
      <c r="J426" s="212">
        <f ca="1">E426+Q426+AX426+CF426+DN426+ES426+GA426+HH426+IP426+JW426+LE426</f>
        <v>0</v>
      </c>
      <c r="K426" s="212">
        <f>E426+R426+AY426+CG426+DO426+ET426+GB426+HI426+IQ426+JX426+LF426</f>
        <v>0</v>
      </c>
      <c r="L426" s="172" t="e">
        <f ca="1">K426/J426</f>
        <v>#DIV/0!</v>
      </c>
      <c r="M426" s="172">
        <f>K426/D426</f>
        <v>0</v>
      </c>
      <c r="N426" s="183">
        <f ca="1">SUMIF($EV$8:$FZ$9,$O$5,$EV427:$FZ427)-SUMIF($EV$8:$FZ$9,$Q$5,$EV427:$FZ427)</f>
        <v>0</v>
      </c>
      <c r="O426" s="156"/>
      <c r="P426" s="16" t="s">
        <v>25</v>
      </c>
      <c r="Q426" s="150">
        <v>0</v>
      </c>
      <c r="R426" s="150">
        <v>0</v>
      </c>
      <c r="S426" s="152" t="e">
        <v>#DIV/0!</v>
      </c>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50">
        <f t="shared" ca="1" si="1052"/>
        <v>0</v>
      </c>
      <c r="AY426" s="150">
        <f>SUM(BA427:CE427)</f>
        <v>0</v>
      </c>
      <c r="AZ426" s="152" t="e">
        <f ca="1">AY426/AX426</f>
        <v>#DIV/0!</v>
      </c>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50">
        <f t="shared" ref="CF426" si="1110">SUM(CI426:DM426)</f>
        <v>0</v>
      </c>
      <c r="CG426" s="150">
        <f>SUM(CI427:DM427)</f>
        <v>0</v>
      </c>
      <c r="CH426" s="152" t="e">
        <f>CG426/CF426</f>
        <v>#DIV/0!</v>
      </c>
      <c r="CI426" s="129"/>
      <c r="CJ426" s="129"/>
      <c r="CK426" s="129"/>
      <c r="CL426" s="129"/>
      <c r="CM426" s="129"/>
      <c r="CN426" s="129"/>
      <c r="CO426" s="129"/>
      <c r="CP426" s="129"/>
      <c r="CQ426" s="129"/>
      <c r="CR426" s="129"/>
      <c r="CS426" s="129"/>
      <c r="CT426" s="129"/>
      <c r="CU426" s="129"/>
      <c r="CV426" s="129"/>
      <c r="CW426" s="129"/>
      <c r="CX426" s="129"/>
      <c r="CY426" s="129"/>
      <c r="CZ426" s="129"/>
      <c r="DA426" s="129"/>
      <c r="DB426" s="129"/>
      <c r="DC426" s="129"/>
      <c r="DD426" s="129"/>
      <c r="DE426" s="129"/>
      <c r="DF426" s="129"/>
      <c r="DG426" s="129"/>
      <c r="DH426" s="129"/>
      <c r="DI426" s="129"/>
      <c r="DJ426" s="129"/>
      <c r="DK426" s="129"/>
      <c r="DL426" s="129"/>
      <c r="DM426" s="129"/>
      <c r="DN426" s="150">
        <f t="shared" ref="DN426" si="1111">SUM(DQ426:ER426)</f>
        <v>0</v>
      </c>
      <c r="DO426" s="150">
        <f>SUM(DQ427:ER427)</f>
        <v>0</v>
      </c>
      <c r="DP426" s="152" t="e">
        <f t="shared" si="1086"/>
        <v>#DIV/0!</v>
      </c>
      <c r="DQ426" s="16"/>
      <c r="DR426" s="16"/>
      <c r="DS426" s="16"/>
      <c r="DT426" s="16"/>
      <c r="DU426" s="16"/>
      <c r="DV426" s="16"/>
      <c r="DW426" s="16"/>
      <c r="DX426" s="16"/>
      <c r="DY426" s="16"/>
      <c r="DZ426" s="16"/>
      <c r="EA426" s="16"/>
      <c r="EB426" s="16"/>
      <c r="EC426" s="16"/>
      <c r="ED426" s="16"/>
      <c r="EE426" s="16"/>
      <c r="EF426" s="16"/>
      <c r="EG426" s="16"/>
      <c r="EH426" s="16"/>
      <c r="EI426" s="16"/>
      <c r="EJ426" s="16"/>
      <c r="EK426" s="16"/>
      <c r="EL426" s="16"/>
      <c r="EM426" s="16"/>
      <c r="EN426" s="16"/>
      <c r="EO426" s="16"/>
      <c r="EP426" s="16"/>
      <c r="EQ426" s="16"/>
      <c r="ER426" s="16"/>
      <c r="ES426" s="150">
        <f t="shared" ca="1" si="1055"/>
        <v>0</v>
      </c>
      <c r="ET426" s="150">
        <f t="shared" si="957"/>
        <v>0</v>
      </c>
      <c r="EU426" s="152" t="e">
        <f t="shared" ca="1" si="958"/>
        <v>#DIV/0!</v>
      </c>
      <c r="EV426" s="16"/>
      <c r="EW426" s="67"/>
      <c r="EX426" s="16"/>
      <c r="EY426" s="16"/>
      <c r="EZ426" s="16"/>
      <c r="FA426" s="16"/>
      <c r="FB426" s="16"/>
      <c r="FC426" s="16"/>
      <c r="FD426" s="16"/>
      <c r="FE426" s="16"/>
      <c r="FF426" s="16"/>
      <c r="FG426" s="16"/>
      <c r="FH426" s="16"/>
      <c r="FI426" s="16"/>
      <c r="FJ426" s="16"/>
      <c r="FK426" s="16"/>
      <c r="FL426" s="16"/>
      <c r="FM426" s="16"/>
      <c r="FN426" s="16"/>
      <c r="FO426" s="16"/>
      <c r="FP426" s="16"/>
      <c r="FQ426" s="16"/>
      <c r="FR426" s="16"/>
      <c r="FS426" s="16"/>
      <c r="FT426" s="16"/>
      <c r="FU426" s="16"/>
      <c r="FV426" s="16"/>
      <c r="FW426" s="16"/>
      <c r="FX426" s="16"/>
      <c r="FY426" s="16"/>
      <c r="FZ426" s="16"/>
      <c r="GA426" s="150">
        <f t="shared" ref="GA426" ca="1" si="1112">SUMIF($GD$8:$HG$9,$O$5,GD426:HG426)</f>
        <v>0</v>
      </c>
      <c r="GB426" s="150">
        <f t="shared" ref="GB426" si="1113">SUM(GD427:HG427)</f>
        <v>0</v>
      </c>
      <c r="GC426" s="152" t="e">
        <f t="shared" ref="GC426" ca="1" si="1114">GB426/GA426</f>
        <v>#DIV/0!</v>
      </c>
      <c r="GD426" s="16"/>
      <c r="GE426" s="16"/>
      <c r="GF426" s="16"/>
      <c r="GG426" s="16"/>
      <c r="GH426" s="16"/>
      <c r="GI426" s="16"/>
      <c r="GJ426" s="16"/>
      <c r="GK426" s="16"/>
      <c r="GL426" s="16"/>
      <c r="GM426" s="16"/>
      <c r="GN426" s="16"/>
      <c r="GO426" s="16"/>
      <c r="GP426" s="16"/>
      <c r="GQ426" s="16"/>
      <c r="GR426" s="16"/>
      <c r="GS426" s="16"/>
      <c r="GT426" s="16"/>
      <c r="GU426" s="16"/>
      <c r="GV426" s="16"/>
      <c r="GW426" s="16"/>
      <c r="GX426" s="16"/>
      <c r="GY426" s="16"/>
      <c r="GZ426" s="16"/>
      <c r="HA426" s="16"/>
      <c r="HB426" s="16"/>
      <c r="HC426" s="16"/>
      <c r="HD426" s="16"/>
      <c r="HE426" s="16"/>
      <c r="HF426" s="16"/>
      <c r="HG426" s="16"/>
      <c r="HH426" s="150"/>
      <c r="HI426" s="150">
        <v>0</v>
      </c>
      <c r="HJ426" s="152" t="e">
        <v>#DIV/0!</v>
      </c>
      <c r="HK426" s="16"/>
      <c r="HL426" s="16"/>
      <c r="HM426" s="16"/>
      <c r="HN426" s="16"/>
      <c r="HO426" s="16">
        <v>24</v>
      </c>
      <c r="HP426" s="16">
        <v>24</v>
      </c>
      <c r="HQ426" s="16">
        <v>24</v>
      </c>
      <c r="HR426" s="16">
        <v>24</v>
      </c>
      <c r="HS426" s="16">
        <v>24</v>
      </c>
      <c r="HT426" s="16">
        <v>23</v>
      </c>
      <c r="HU426" s="16"/>
      <c r="HV426" s="16"/>
      <c r="HW426" s="16"/>
      <c r="HX426" s="16"/>
      <c r="HY426" s="16"/>
      <c r="HZ426" s="16"/>
      <c r="IA426" s="16"/>
      <c r="IB426" s="16"/>
      <c r="IC426" s="16"/>
      <c r="ID426" s="16"/>
      <c r="IE426" s="16"/>
      <c r="IF426" s="16"/>
      <c r="IG426" s="16"/>
      <c r="IH426" s="16"/>
      <c r="II426" s="16"/>
      <c r="IJ426" s="16"/>
      <c r="IK426" s="16"/>
      <c r="IL426" s="16"/>
      <c r="IM426" s="16"/>
      <c r="IN426" s="16"/>
      <c r="IO426" s="16"/>
      <c r="IP426" s="150"/>
      <c r="IQ426" s="150">
        <v>0</v>
      </c>
      <c r="IR426" s="152" t="e">
        <v>#DIV/0!</v>
      </c>
      <c r="IS426" s="16"/>
      <c r="IT426" s="16"/>
      <c r="IU426" s="16"/>
      <c r="IV426" s="16"/>
      <c r="IW426" s="16"/>
      <c r="IX426" s="16"/>
      <c r="IY426" s="16"/>
      <c r="IZ426" s="16"/>
      <c r="JA426" s="16"/>
      <c r="JB426" s="16"/>
      <c r="JC426" s="16"/>
      <c r="JD426" s="16"/>
      <c r="JE426" s="16"/>
      <c r="JF426" s="16"/>
      <c r="JG426" s="16"/>
      <c r="JH426" s="16"/>
      <c r="JI426" s="16"/>
      <c r="JJ426" s="16"/>
      <c r="JK426" s="16"/>
      <c r="JL426" s="16"/>
      <c r="JM426" s="16"/>
      <c r="JN426" s="16"/>
      <c r="JO426" s="16"/>
      <c r="JP426" s="16"/>
      <c r="JQ426" s="16"/>
      <c r="JR426" s="16"/>
      <c r="JS426" s="16"/>
      <c r="JT426" s="16"/>
      <c r="JU426" s="23"/>
      <c r="JV426" s="16"/>
      <c r="JW426" s="150"/>
      <c r="JX426" s="150">
        <v>0</v>
      </c>
      <c r="JY426" s="152" t="e">
        <v>#DIV/0!</v>
      </c>
      <c r="JZ426" s="16"/>
      <c r="KA426" s="16"/>
      <c r="KB426" s="16"/>
      <c r="KC426" s="16"/>
      <c r="KD426" s="16"/>
      <c r="KE426" s="16"/>
      <c r="KF426" s="16"/>
      <c r="KG426" s="16"/>
      <c r="KH426" s="16"/>
      <c r="KI426" s="16"/>
      <c r="KJ426" s="16"/>
      <c r="KK426" s="16"/>
      <c r="KL426" s="16"/>
      <c r="KM426" s="16"/>
      <c r="KN426" s="16"/>
      <c r="KO426" s="16"/>
      <c r="KP426" s="16"/>
      <c r="KQ426" s="16"/>
      <c r="KR426" s="16"/>
      <c r="KS426" s="16"/>
      <c r="KT426" s="16"/>
      <c r="KU426" s="16"/>
      <c r="KV426" s="16"/>
      <c r="KW426" s="16"/>
      <c r="KX426" s="16"/>
      <c r="KY426" s="16"/>
      <c r="KZ426" s="16"/>
      <c r="LA426" s="16"/>
      <c r="LB426" s="16"/>
      <c r="LC426" s="16"/>
      <c r="LD426" s="16"/>
      <c r="LE426" s="150"/>
      <c r="LF426" s="150">
        <v>0</v>
      </c>
      <c r="LG426" s="152" t="e">
        <v>#DIV/0!</v>
      </c>
      <c r="LH426" s="16"/>
      <c r="LI426" s="16"/>
      <c r="LJ426" s="16"/>
      <c r="LK426" s="16"/>
      <c r="LL426" s="16"/>
      <c r="LM426" s="16"/>
      <c r="LN426" s="16"/>
      <c r="LO426" s="16"/>
      <c r="LP426" s="16"/>
      <c r="LQ426" s="16"/>
      <c r="LR426" s="16"/>
      <c r="LS426" s="16"/>
      <c r="LT426" s="16"/>
      <c r="LU426" s="16"/>
      <c r="LV426" s="16"/>
      <c r="LW426" s="16"/>
      <c r="LX426" s="16"/>
      <c r="LY426" s="16"/>
      <c r="LZ426" s="16"/>
      <c r="MA426" s="16"/>
      <c r="MB426" s="16"/>
      <c r="MC426" s="16"/>
      <c r="MD426" s="16"/>
      <c r="ME426" s="16"/>
      <c r="MF426" s="16"/>
      <c r="MG426" s="16"/>
      <c r="MH426" s="16"/>
      <c r="MI426" s="16"/>
      <c r="MJ426" s="16"/>
      <c r="MK426" s="16"/>
      <c r="ML426" s="16"/>
    </row>
    <row r="427" spans="1:350" ht="13.9" hidden="1" customHeight="1" outlineLevel="3" x14ac:dyDescent="0.2">
      <c r="A427" s="227"/>
      <c r="B427" s="247"/>
      <c r="C427" s="215"/>
      <c r="D427" s="217"/>
      <c r="E427" s="176"/>
      <c r="F427" s="176"/>
      <c r="G427" s="176"/>
      <c r="H427" s="171"/>
      <c r="I427" s="171"/>
      <c r="J427" s="213"/>
      <c r="K427" s="213"/>
      <c r="L427" s="173"/>
      <c r="M427" s="173"/>
      <c r="N427" s="184"/>
      <c r="O427" s="157"/>
      <c r="P427" s="17" t="s">
        <v>26</v>
      </c>
      <c r="Q427" s="151"/>
      <c r="R427" s="151"/>
      <c r="S427" s="153"/>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151"/>
      <c r="AY427" s="151"/>
      <c r="AZ427" s="153"/>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c r="CF427" s="151"/>
      <c r="CG427" s="151"/>
      <c r="CH427" s="153"/>
      <c r="CI427" s="141"/>
      <c r="CJ427" s="141"/>
      <c r="CK427" s="141"/>
      <c r="CL427" s="141"/>
      <c r="CM427" s="141"/>
      <c r="CN427" s="141"/>
      <c r="CO427" s="141"/>
      <c r="CP427" s="141"/>
      <c r="CQ427" s="141"/>
      <c r="CR427" s="141"/>
      <c r="CS427" s="141"/>
      <c r="CT427" s="141"/>
      <c r="CU427" s="141"/>
      <c r="CV427" s="141"/>
      <c r="CW427" s="141"/>
      <c r="CX427" s="141"/>
      <c r="CY427" s="141"/>
      <c r="CZ427" s="141"/>
      <c r="DA427" s="141"/>
      <c r="DB427" s="141"/>
      <c r="DC427" s="141"/>
      <c r="DD427" s="141"/>
      <c r="DE427" s="141"/>
      <c r="DF427" s="141"/>
      <c r="DG427" s="141"/>
      <c r="DH427" s="141"/>
      <c r="DI427" s="141"/>
      <c r="DJ427" s="141"/>
      <c r="DK427" s="141"/>
      <c r="DL427" s="141"/>
      <c r="DM427" s="141"/>
      <c r="DN427" s="151"/>
      <c r="DO427" s="151"/>
      <c r="DP427" s="153"/>
      <c r="DQ427" s="24"/>
      <c r="DR427" s="24"/>
      <c r="DS427" s="24"/>
      <c r="DT427" s="24"/>
      <c r="DU427" s="24"/>
      <c r="DV427" s="24"/>
      <c r="DW427" s="24"/>
      <c r="DX427" s="24"/>
      <c r="DY427" s="24"/>
      <c r="DZ427" s="24"/>
      <c r="EA427" s="24"/>
      <c r="EB427" s="24"/>
      <c r="EC427" s="24"/>
      <c r="ED427" s="24"/>
      <c r="EE427" s="24"/>
      <c r="EF427" s="24"/>
      <c r="EG427" s="24"/>
      <c r="EH427" s="24"/>
      <c r="EI427" s="24"/>
      <c r="EJ427" s="24"/>
      <c r="EK427" s="24"/>
      <c r="EL427" s="24"/>
      <c r="EM427" s="24"/>
      <c r="EN427" s="24"/>
      <c r="EO427" s="24"/>
      <c r="EP427" s="24"/>
      <c r="EQ427" s="24"/>
      <c r="ER427" s="24"/>
      <c r="ES427" s="151"/>
      <c r="ET427" s="151"/>
      <c r="EU427" s="153"/>
      <c r="EV427" s="24"/>
      <c r="EW427" s="125"/>
      <c r="EX427" s="24"/>
      <c r="EY427" s="24"/>
      <c r="EZ427" s="24"/>
      <c r="FA427" s="24"/>
      <c r="FB427" s="24"/>
      <c r="FC427" s="24"/>
      <c r="FD427" s="24"/>
      <c r="FE427" s="24"/>
      <c r="FF427" s="24"/>
      <c r="FG427" s="24"/>
      <c r="FH427" s="24"/>
      <c r="FI427" s="24"/>
      <c r="FJ427" s="24"/>
      <c r="FK427" s="24"/>
      <c r="FL427" s="24"/>
      <c r="FM427" s="24"/>
      <c r="FN427" s="24"/>
      <c r="FO427" s="24"/>
      <c r="FP427" s="24"/>
      <c r="FQ427" s="24"/>
      <c r="FR427" s="24"/>
      <c r="FS427" s="24"/>
      <c r="FT427" s="24"/>
      <c r="FU427" s="24"/>
      <c r="FV427" s="24"/>
      <c r="FW427" s="24"/>
      <c r="FX427" s="24"/>
      <c r="FY427" s="24"/>
      <c r="FZ427" s="24"/>
      <c r="GA427" s="151"/>
      <c r="GB427" s="151"/>
      <c r="GC427" s="153"/>
      <c r="GD427" s="24"/>
      <c r="GE427" s="24"/>
      <c r="GF427" s="24"/>
      <c r="GG427" s="24"/>
      <c r="GH427" s="24"/>
      <c r="GI427" s="24"/>
      <c r="GJ427" s="24"/>
      <c r="GK427" s="24"/>
      <c r="GL427" s="24"/>
      <c r="GM427" s="24"/>
      <c r="GN427" s="24"/>
      <c r="GO427" s="24"/>
      <c r="GP427" s="24"/>
      <c r="GQ427" s="24"/>
      <c r="GR427" s="24"/>
      <c r="GS427" s="24"/>
      <c r="GT427" s="24"/>
      <c r="GU427" s="24"/>
      <c r="GV427" s="24"/>
      <c r="GW427" s="24"/>
      <c r="GX427" s="24"/>
      <c r="GY427" s="24"/>
      <c r="GZ427" s="24"/>
      <c r="HA427" s="24"/>
      <c r="HB427" s="24"/>
      <c r="HC427" s="24"/>
      <c r="HD427" s="24"/>
      <c r="HE427" s="24"/>
      <c r="HF427" s="24"/>
      <c r="HG427" s="24"/>
      <c r="HH427" s="151"/>
      <c r="HI427" s="151"/>
      <c r="HJ427" s="153"/>
      <c r="HK427" s="24"/>
      <c r="HL427" s="24"/>
      <c r="HM427" s="24"/>
      <c r="HN427" s="24"/>
      <c r="HO427" s="24"/>
      <c r="HP427" s="24"/>
      <c r="HQ427" s="24"/>
      <c r="HR427" s="24"/>
      <c r="HS427" s="24"/>
      <c r="HT427" s="24"/>
      <c r="HU427" s="24"/>
      <c r="HV427" s="24"/>
      <c r="HW427" s="24"/>
      <c r="HX427" s="24"/>
      <c r="HY427" s="24"/>
      <c r="HZ427" s="24"/>
      <c r="IA427" s="24"/>
      <c r="IB427" s="24"/>
      <c r="IC427" s="24"/>
      <c r="ID427" s="24"/>
      <c r="IE427" s="24"/>
      <c r="IF427" s="24"/>
      <c r="IG427" s="24"/>
      <c r="IH427" s="24"/>
      <c r="II427" s="24"/>
      <c r="IJ427" s="24"/>
      <c r="IK427" s="24"/>
      <c r="IL427" s="24"/>
      <c r="IM427" s="24"/>
      <c r="IN427" s="24"/>
      <c r="IO427" s="24"/>
      <c r="IP427" s="151"/>
      <c r="IQ427" s="151"/>
      <c r="IR427" s="153"/>
      <c r="IS427" s="24"/>
      <c r="IT427" s="24"/>
      <c r="IU427" s="24"/>
      <c r="IV427" s="24"/>
      <c r="IW427" s="24"/>
      <c r="IX427" s="24"/>
      <c r="IY427" s="24"/>
      <c r="IZ427" s="24"/>
      <c r="JA427" s="24"/>
      <c r="JB427" s="24"/>
      <c r="JC427" s="24"/>
      <c r="JD427" s="24"/>
      <c r="JE427" s="24"/>
      <c r="JF427" s="24"/>
      <c r="JG427" s="24"/>
      <c r="JH427" s="24"/>
      <c r="JI427" s="24"/>
      <c r="JJ427" s="24"/>
      <c r="JK427" s="24"/>
      <c r="JL427" s="24"/>
      <c r="JM427" s="24"/>
      <c r="JN427" s="24"/>
      <c r="JO427" s="24"/>
      <c r="JP427" s="24"/>
      <c r="JQ427" s="24"/>
      <c r="JR427" s="24"/>
      <c r="JS427" s="24"/>
      <c r="JT427" s="24"/>
      <c r="JU427" s="25"/>
      <c r="JV427" s="24"/>
      <c r="JW427" s="151"/>
      <c r="JX427" s="151"/>
      <c r="JY427" s="153"/>
      <c r="JZ427" s="24"/>
      <c r="KA427" s="24"/>
      <c r="KB427" s="24"/>
      <c r="KC427" s="24"/>
      <c r="KD427" s="24"/>
      <c r="KE427" s="24"/>
      <c r="KF427" s="24"/>
      <c r="KG427" s="24"/>
      <c r="KH427" s="24"/>
      <c r="KI427" s="24"/>
      <c r="KJ427" s="24"/>
      <c r="KK427" s="24"/>
      <c r="KL427" s="24"/>
      <c r="KM427" s="24"/>
      <c r="KN427" s="24"/>
      <c r="KO427" s="24"/>
      <c r="KP427" s="24"/>
      <c r="KQ427" s="24"/>
      <c r="KR427" s="24"/>
      <c r="KS427" s="24"/>
      <c r="KT427" s="24"/>
      <c r="KU427" s="24"/>
      <c r="KV427" s="24"/>
      <c r="KW427" s="24"/>
      <c r="KX427" s="24"/>
      <c r="KY427" s="24"/>
      <c r="KZ427" s="24"/>
      <c r="LA427" s="24"/>
      <c r="LB427" s="24"/>
      <c r="LC427" s="24"/>
      <c r="LD427" s="24"/>
      <c r="LE427" s="151"/>
      <c r="LF427" s="151"/>
      <c r="LG427" s="153"/>
      <c r="LH427" s="24"/>
      <c r="LI427" s="24"/>
      <c r="LJ427" s="24"/>
      <c r="LK427" s="24"/>
      <c r="LL427" s="24"/>
      <c r="LM427" s="24"/>
      <c r="LN427" s="24"/>
      <c r="LO427" s="24"/>
      <c r="LP427" s="24"/>
      <c r="LQ427" s="24"/>
      <c r="LR427" s="24"/>
      <c r="LS427" s="24"/>
      <c r="LT427" s="24"/>
      <c r="LU427" s="24"/>
      <c r="LV427" s="24"/>
      <c r="LW427" s="24"/>
      <c r="LX427" s="24"/>
      <c r="LY427" s="24"/>
      <c r="LZ427" s="24"/>
      <c r="MA427" s="24"/>
      <c r="MB427" s="24"/>
      <c r="MC427" s="24"/>
      <c r="MD427" s="24"/>
      <c r="ME427" s="24"/>
      <c r="MF427" s="24"/>
      <c r="MG427" s="24"/>
      <c r="MH427" s="24"/>
      <c r="MI427" s="24"/>
      <c r="MJ427" s="24"/>
      <c r="MK427" s="24"/>
      <c r="ML427" s="24"/>
    </row>
    <row r="428" spans="1:350" s="41" customFormat="1" ht="14.25" hidden="1" customHeight="1" outlineLevel="3" x14ac:dyDescent="0.25">
      <c r="A428" s="220" t="s">
        <v>74</v>
      </c>
      <c r="B428" s="248" t="s">
        <v>1137</v>
      </c>
      <c r="C428" s="175" t="s">
        <v>59</v>
      </c>
      <c r="D428" s="175">
        <v>1</v>
      </c>
      <c r="E428" s="175">
        <v>0</v>
      </c>
      <c r="F428" s="175">
        <f>D428-E428</f>
        <v>1</v>
      </c>
      <c r="G428" s="175" t="s">
        <v>1138</v>
      </c>
      <c r="H428" s="170" t="s">
        <v>874</v>
      </c>
      <c r="I428" s="170" t="s">
        <v>937</v>
      </c>
      <c r="J428" s="212">
        <f ca="1">E428+Q428+AX428+CF428+DN428+ES428+GA428+HH428+IP428+JW428+LE428</f>
        <v>1</v>
      </c>
      <c r="K428" s="212">
        <f>E428+R428+AY428+CG428+DO428+ET428+GB428+HI428+IQ428+JX428+LF428</f>
        <v>1</v>
      </c>
      <c r="L428" s="172">
        <f ca="1">K428/J428</f>
        <v>1</v>
      </c>
      <c r="M428" s="172">
        <f>K428/D428</f>
        <v>1</v>
      </c>
      <c r="N428" s="183">
        <f ca="1">SUMIF($EV$8:$FZ$9,$O$5,$EV429:$FZ429)-SUMIF($EV$8:$FZ$9,$Q$5,$EV429:$FZ429)</f>
        <v>0</v>
      </c>
      <c r="O428" s="154"/>
      <c r="P428" s="154"/>
      <c r="Q428" s="150">
        <v>0</v>
      </c>
      <c r="R428" s="150">
        <v>0</v>
      </c>
      <c r="S428" s="152" t="e">
        <v>#DIV/0!</v>
      </c>
      <c r="T428" s="154"/>
      <c r="U428" s="154"/>
      <c r="V428" s="154"/>
      <c r="W428" s="154"/>
      <c r="X428" s="154"/>
      <c r="Y428" s="154"/>
      <c r="Z428" s="154"/>
      <c r="AA428" s="154"/>
      <c r="AB428" s="154"/>
      <c r="AC428" s="154"/>
      <c r="AD428" s="154"/>
      <c r="AE428" s="154"/>
      <c r="AF428" s="154"/>
      <c r="AG428" s="154"/>
      <c r="AH428" s="154"/>
      <c r="AI428" s="154"/>
      <c r="AJ428" s="154"/>
      <c r="AK428" s="154"/>
      <c r="AL428" s="154"/>
      <c r="AM428" s="154"/>
      <c r="AN428" s="154"/>
      <c r="AO428" s="154"/>
      <c r="AP428" s="154"/>
      <c r="AQ428" s="154"/>
      <c r="AR428" s="154"/>
      <c r="AS428" s="154"/>
      <c r="AT428" s="154"/>
      <c r="AU428" s="154"/>
      <c r="AV428" s="154"/>
      <c r="AW428" s="154"/>
      <c r="AX428" s="150">
        <f t="shared" ca="1" si="1052"/>
        <v>0</v>
      </c>
      <c r="AY428" s="150">
        <f>SUM(BA429:CE429)</f>
        <v>0</v>
      </c>
      <c r="AZ428" s="152" t="e">
        <f ca="1">AY428/AX428</f>
        <v>#DIV/0!</v>
      </c>
      <c r="BA428" s="154"/>
      <c r="BB428" s="154"/>
      <c r="BC428" s="154"/>
      <c r="BD428" s="154"/>
      <c r="BE428" s="154"/>
      <c r="BF428" s="154"/>
      <c r="BG428" s="154"/>
      <c r="BH428" s="154"/>
      <c r="BI428" s="154"/>
      <c r="BJ428" s="154"/>
      <c r="BK428" s="154"/>
      <c r="BL428" s="154"/>
      <c r="BM428" s="154"/>
      <c r="BN428" s="154"/>
      <c r="BO428" s="154"/>
      <c r="BP428" s="154"/>
      <c r="BQ428" s="154"/>
      <c r="BR428" s="154"/>
      <c r="BS428" s="154"/>
      <c r="BT428" s="154"/>
      <c r="BU428" s="154"/>
      <c r="BV428" s="154"/>
      <c r="BW428" s="154"/>
      <c r="BX428" s="154"/>
      <c r="BY428" s="154"/>
      <c r="BZ428" s="154"/>
      <c r="CA428" s="154"/>
      <c r="CB428" s="154"/>
      <c r="CC428" s="154"/>
      <c r="CD428" s="154"/>
      <c r="CE428" s="154"/>
      <c r="CF428" s="150">
        <f t="shared" ref="CF428" si="1115">SUM(CI428:DM428)</f>
        <v>0</v>
      </c>
      <c r="CG428" s="150">
        <f>SUM(CI429:DM429)</f>
        <v>0</v>
      </c>
      <c r="CH428" s="152" t="e">
        <f>CG428/CF428</f>
        <v>#DIV/0!</v>
      </c>
      <c r="CI428" s="154"/>
      <c r="CJ428" s="154"/>
      <c r="CK428" s="154"/>
      <c r="CL428" s="154"/>
      <c r="CM428" s="154"/>
      <c r="CN428" s="154"/>
      <c r="CO428" s="154"/>
      <c r="CP428" s="154"/>
      <c r="CQ428" s="154"/>
      <c r="CR428" s="154"/>
      <c r="CS428" s="154"/>
      <c r="CT428" s="154"/>
      <c r="CU428" s="154"/>
      <c r="CV428" s="154"/>
      <c r="CW428" s="154"/>
      <c r="CX428" s="154"/>
      <c r="CY428" s="154"/>
      <c r="CZ428" s="154"/>
      <c r="DA428" s="154"/>
      <c r="DB428" s="154"/>
      <c r="DC428" s="154"/>
      <c r="DD428" s="154"/>
      <c r="DE428" s="154"/>
      <c r="DF428" s="154"/>
      <c r="DG428" s="154"/>
      <c r="DH428" s="154"/>
      <c r="DI428" s="154"/>
      <c r="DJ428" s="154"/>
      <c r="DK428" s="154"/>
      <c r="DL428" s="154"/>
      <c r="DM428" s="154"/>
      <c r="DN428" s="150">
        <f t="shared" ref="DN428" si="1116">SUM(DQ428:ER428)</f>
        <v>0</v>
      </c>
      <c r="DO428" s="150">
        <f>SUM(DQ429:ER429)</f>
        <v>0</v>
      </c>
      <c r="DP428" s="152" t="e">
        <f t="shared" si="1086"/>
        <v>#DIV/0!</v>
      </c>
      <c r="DQ428" s="154"/>
      <c r="DR428" s="154"/>
      <c r="DS428" s="154"/>
      <c r="DT428" s="154"/>
      <c r="DU428" s="154"/>
      <c r="DV428" s="154"/>
      <c r="DW428" s="154"/>
      <c r="DX428" s="154"/>
      <c r="DY428" s="154"/>
      <c r="DZ428" s="154"/>
      <c r="EA428" s="154"/>
      <c r="EB428" s="154"/>
      <c r="EC428" s="154"/>
      <c r="ED428" s="154"/>
      <c r="EE428" s="154"/>
      <c r="EF428" s="154"/>
      <c r="EG428" s="154"/>
      <c r="EH428" s="154"/>
      <c r="EI428" s="154"/>
      <c r="EJ428" s="154"/>
      <c r="EK428" s="154"/>
      <c r="EL428" s="154"/>
      <c r="EM428" s="154"/>
      <c r="EN428" s="154"/>
      <c r="EO428" s="154"/>
      <c r="EP428" s="154"/>
      <c r="EQ428" s="154"/>
      <c r="ER428" s="154"/>
      <c r="ES428" s="150">
        <f t="shared" ca="1" si="1055"/>
        <v>1</v>
      </c>
      <c r="ET428" s="150">
        <f>SUM(EV429:FZ429)</f>
        <v>1</v>
      </c>
      <c r="EU428" s="152">
        <f t="shared" ca="1" si="958"/>
        <v>1</v>
      </c>
      <c r="EV428" s="154"/>
      <c r="EW428" s="160"/>
      <c r="EX428" s="154"/>
      <c r="EY428" s="154"/>
      <c r="EZ428" s="154"/>
      <c r="FA428" s="154"/>
      <c r="FB428" s="154"/>
      <c r="FC428" s="154"/>
      <c r="FD428" s="154"/>
      <c r="FE428" s="154"/>
      <c r="FF428" s="154"/>
      <c r="FG428" s="154"/>
      <c r="FH428" s="154"/>
      <c r="FI428" s="154"/>
      <c r="FJ428" s="154"/>
      <c r="FK428" s="154"/>
      <c r="FL428" s="154"/>
      <c r="FM428" s="154"/>
      <c r="FN428" s="154"/>
      <c r="FO428" s="42"/>
      <c r="FP428" s="154"/>
      <c r="FQ428" s="154"/>
      <c r="FR428" s="154"/>
      <c r="FS428" s="154"/>
      <c r="FT428" s="154"/>
      <c r="FU428" s="154"/>
      <c r="FV428" s="154"/>
      <c r="FW428" s="154"/>
      <c r="FX428" s="154"/>
      <c r="FY428" s="42">
        <v>1</v>
      </c>
      <c r="FZ428" s="154"/>
      <c r="GA428" s="150">
        <f t="shared" ref="GA428" ca="1" si="1117">SUMIF($GD$8:$HG$9,$O$5,GD428:HG428)</f>
        <v>0</v>
      </c>
      <c r="GB428" s="150">
        <f t="shared" ref="GB428" si="1118">SUM(GD429:HG429)</f>
        <v>0</v>
      </c>
      <c r="GC428" s="152" t="e">
        <f t="shared" ref="GC428" ca="1" si="1119">GB428/GA428</f>
        <v>#DIV/0!</v>
      </c>
      <c r="GD428" s="154"/>
      <c r="GE428" s="154"/>
      <c r="GF428" s="154"/>
      <c r="GG428" s="154"/>
      <c r="GH428" s="154"/>
      <c r="GI428" s="154"/>
      <c r="GJ428" s="154"/>
      <c r="GK428" s="154"/>
      <c r="GL428" s="154"/>
      <c r="GM428" s="154"/>
      <c r="GN428" s="154"/>
      <c r="GO428" s="154"/>
      <c r="GP428" s="154"/>
      <c r="GQ428" s="154"/>
      <c r="GR428" s="154"/>
      <c r="GS428" s="154"/>
      <c r="GT428" s="154"/>
      <c r="GU428" s="154"/>
      <c r="GV428" s="154"/>
      <c r="GW428" s="154"/>
      <c r="GX428" s="154"/>
      <c r="GY428" s="154"/>
      <c r="GZ428" s="154"/>
      <c r="HA428" s="154"/>
      <c r="HB428" s="154"/>
      <c r="HC428" s="154"/>
      <c r="HD428" s="154"/>
      <c r="HE428" s="154"/>
      <c r="HF428" s="154"/>
      <c r="HG428" s="154"/>
      <c r="HH428" s="150"/>
      <c r="HI428" s="150">
        <v>0</v>
      </c>
      <c r="HJ428" s="154"/>
      <c r="HK428" s="154"/>
      <c r="HL428" s="154"/>
      <c r="HM428" s="154"/>
      <c r="HN428" s="154"/>
      <c r="HO428" s="154"/>
      <c r="HP428" s="154"/>
      <c r="HQ428" s="154"/>
      <c r="HR428" s="154"/>
      <c r="HS428" s="154"/>
      <c r="HT428" s="154"/>
      <c r="HU428" s="154"/>
      <c r="HV428" s="154"/>
      <c r="HW428" s="154"/>
      <c r="HX428" s="154"/>
      <c r="HY428" s="154"/>
      <c r="HZ428" s="154"/>
      <c r="IA428" s="154"/>
      <c r="IB428" s="154"/>
      <c r="IC428" s="154"/>
      <c r="ID428" s="154"/>
      <c r="IE428" s="154"/>
      <c r="IF428" s="154"/>
      <c r="IG428" s="154"/>
      <c r="IH428" s="154"/>
      <c r="II428" s="154"/>
      <c r="IJ428" s="154"/>
      <c r="IK428" s="154"/>
      <c r="IL428" s="154"/>
      <c r="IM428" s="154"/>
      <c r="IN428" s="154"/>
      <c r="IO428" s="154"/>
      <c r="IP428" s="150"/>
      <c r="IQ428" s="150">
        <v>0</v>
      </c>
      <c r="IR428" s="154"/>
      <c r="IS428" s="154"/>
      <c r="IT428" s="154"/>
      <c r="IU428" s="154"/>
      <c r="IV428" s="154"/>
      <c r="IW428" s="154"/>
      <c r="IX428" s="154"/>
      <c r="IY428" s="154"/>
      <c r="IZ428" s="154"/>
      <c r="JA428" s="154"/>
      <c r="JB428" s="154"/>
      <c r="JC428" s="154"/>
      <c r="JD428" s="154"/>
      <c r="JE428" s="154"/>
      <c r="JF428" s="154"/>
      <c r="JG428" s="154"/>
      <c r="JH428" s="154"/>
      <c r="JI428" s="154"/>
      <c r="JJ428" s="154"/>
      <c r="JK428" s="154"/>
      <c r="JL428" s="154"/>
      <c r="JM428" s="154"/>
      <c r="JN428" s="154"/>
      <c r="JO428" s="154"/>
      <c r="JP428" s="154"/>
      <c r="JQ428" s="154"/>
      <c r="JR428" s="154"/>
      <c r="JS428" s="154"/>
      <c r="JT428" s="154"/>
      <c r="JU428" s="154"/>
      <c r="JV428" s="154"/>
      <c r="JW428" s="150"/>
      <c r="JX428" s="150">
        <v>0</v>
      </c>
      <c r="JY428" s="154"/>
      <c r="JZ428" s="154"/>
      <c r="KA428" s="154"/>
      <c r="KB428" s="154"/>
      <c r="KC428" s="154"/>
      <c r="KD428" s="154"/>
      <c r="KE428" s="154"/>
      <c r="KF428" s="154"/>
      <c r="KG428" s="154"/>
      <c r="KH428" s="154"/>
      <c r="KI428" s="154"/>
      <c r="KJ428" s="154"/>
      <c r="KK428" s="154"/>
      <c r="KL428" s="154"/>
      <c r="KM428" s="154"/>
      <c r="KN428" s="154"/>
      <c r="KO428" s="154"/>
      <c r="KP428" s="154"/>
      <c r="KQ428" s="154"/>
      <c r="KR428" s="154"/>
      <c r="KS428" s="154"/>
      <c r="KT428" s="154"/>
      <c r="KU428" s="154"/>
      <c r="KV428" s="154"/>
      <c r="KW428" s="154"/>
      <c r="KX428" s="154"/>
      <c r="KY428" s="154"/>
      <c r="KZ428" s="154"/>
      <c r="LA428" s="154"/>
      <c r="LB428" s="154"/>
      <c r="LC428" s="154"/>
      <c r="LD428" s="154"/>
      <c r="LE428" s="150"/>
      <c r="LF428" s="150">
        <v>0</v>
      </c>
      <c r="LG428" s="154"/>
      <c r="LH428" s="154"/>
      <c r="LI428" s="154"/>
      <c r="LJ428" s="154"/>
      <c r="LK428" s="154"/>
      <c r="LL428" s="154"/>
      <c r="LM428" s="154"/>
      <c r="LN428" s="154"/>
      <c r="LO428" s="154"/>
      <c r="LP428" s="154"/>
      <c r="LQ428" s="154"/>
      <c r="LR428" s="154"/>
      <c r="LS428" s="154"/>
      <c r="LT428" s="154"/>
      <c r="LU428" s="154"/>
      <c r="LV428" s="154"/>
      <c r="LW428" s="154"/>
      <c r="LX428" s="154"/>
      <c r="LY428" s="154"/>
      <c r="LZ428" s="154"/>
      <c r="MA428" s="154"/>
      <c r="MB428" s="154"/>
      <c r="MC428" s="154"/>
      <c r="MD428" s="154"/>
      <c r="ME428" s="154"/>
      <c r="MF428" s="154"/>
      <c r="MG428" s="154"/>
      <c r="MH428" s="154"/>
      <c r="MI428" s="154"/>
      <c r="MJ428" s="154"/>
      <c r="MK428" s="154"/>
      <c r="ML428" s="154"/>
    </row>
    <row r="429" spans="1:350" s="41" customFormat="1" ht="14.25" hidden="1" customHeight="1" outlineLevel="3" x14ac:dyDescent="0.25">
      <c r="A429" s="221"/>
      <c r="B429" s="249"/>
      <c r="C429" s="176"/>
      <c r="D429" s="176"/>
      <c r="E429" s="176"/>
      <c r="F429" s="176"/>
      <c r="G429" s="176"/>
      <c r="H429" s="171"/>
      <c r="I429" s="171"/>
      <c r="J429" s="213"/>
      <c r="K429" s="213"/>
      <c r="L429" s="173"/>
      <c r="M429" s="173"/>
      <c r="N429" s="184"/>
      <c r="O429" s="155"/>
      <c r="P429" s="155"/>
      <c r="Q429" s="151"/>
      <c r="R429" s="151"/>
      <c r="S429" s="153"/>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1"/>
      <c r="AY429" s="151"/>
      <c r="AZ429" s="153"/>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1"/>
      <c r="CG429" s="151"/>
      <c r="CH429" s="153"/>
      <c r="CI429" s="155"/>
      <c r="CJ429" s="155"/>
      <c r="CK429" s="155"/>
      <c r="CL429" s="155"/>
      <c r="CM429" s="155"/>
      <c r="CN429" s="155"/>
      <c r="CO429" s="155"/>
      <c r="CP429" s="155"/>
      <c r="CQ429" s="155"/>
      <c r="CR429" s="155"/>
      <c r="CS429" s="155"/>
      <c r="CT429" s="155"/>
      <c r="CU429" s="155"/>
      <c r="CV429" s="155"/>
      <c r="CW429" s="155"/>
      <c r="CX429" s="155"/>
      <c r="CY429" s="155"/>
      <c r="CZ429" s="155"/>
      <c r="DA429" s="155"/>
      <c r="DB429" s="155"/>
      <c r="DC429" s="155"/>
      <c r="DD429" s="155"/>
      <c r="DE429" s="155"/>
      <c r="DF429" s="155"/>
      <c r="DG429" s="155"/>
      <c r="DH429" s="155"/>
      <c r="DI429" s="155"/>
      <c r="DJ429" s="155"/>
      <c r="DK429" s="155"/>
      <c r="DL429" s="155"/>
      <c r="DM429" s="155"/>
      <c r="DN429" s="151"/>
      <c r="DO429" s="151"/>
      <c r="DP429" s="153"/>
      <c r="DQ429" s="155"/>
      <c r="DR429" s="155"/>
      <c r="DS429" s="155"/>
      <c r="DT429" s="155"/>
      <c r="DU429" s="155"/>
      <c r="DV429" s="155"/>
      <c r="DW429" s="155"/>
      <c r="DX429" s="155"/>
      <c r="DY429" s="155"/>
      <c r="DZ429" s="155"/>
      <c r="EA429" s="155"/>
      <c r="EB429" s="155"/>
      <c r="EC429" s="155"/>
      <c r="ED429" s="155"/>
      <c r="EE429" s="155"/>
      <c r="EF429" s="155"/>
      <c r="EG429" s="155"/>
      <c r="EH429" s="155"/>
      <c r="EI429" s="155"/>
      <c r="EJ429" s="155"/>
      <c r="EK429" s="155"/>
      <c r="EL429" s="155"/>
      <c r="EM429" s="155"/>
      <c r="EN429" s="155"/>
      <c r="EO429" s="155"/>
      <c r="EP429" s="155"/>
      <c r="EQ429" s="155"/>
      <c r="ER429" s="155"/>
      <c r="ES429" s="151"/>
      <c r="ET429" s="151"/>
      <c r="EU429" s="153"/>
      <c r="EV429" s="155"/>
      <c r="EW429" s="161"/>
      <c r="EX429" s="155"/>
      <c r="EY429" s="155"/>
      <c r="EZ429" s="155"/>
      <c r="FA429" s="155"/>
      <c r="FB429" s="155"/>
      <c r="FC429" s="155"/>
      <c r="FD429" s="155"/>
      <c r="FE429" s="155"/>
      <c r="FF429" s="155"/>
      <c r="FG429" s="155"/>
      <c r="FH429" s="155"/>
      <c r="FI429" s="155"/>
      <c r="FJ429" s="155"/>
      <c r="FK429" s="155"/>
      <c r="FL429" s="155"/>
      <c r="FM429" s="155"/>
      <c r="FN429" s="155"/>
      <c r="FO429" s="148"/>
      <c r="FP429" s="155"/>
      <c r="FQ429" s="155"/>
      <c r="FR429" s="155"/>
      <c r="FS429" s="155"/>
      <c r="FT429" s="155"/>
      <c r="FU429" s="155"/>
      <c r="FV429" s="155"/>
      <c r="FW429" s="155"/>
      <c r="FX429" s="155"/>
      <c r="FY429" s="43">
        <v>1</v>
      </c>
      <c r="FZ429" s="155"/>
      <c r="GA429" s="151"/>
      <c r="GB429" s="151"/>
      <c r="GC429" s="153"/>
      <c r="GD429" s="155"/>
      <c r="GE429" s="155"/>
      <c r="GF429" s="155"/>
      <c r="GG429" s="155"/>
      <c r="GH429" s="155"/>
      <c r="GI429" s="155"/>
      <c r="GJ429" s="155"/>
      <c r="GK429" s="155"/>
      <c r="GL429" s="155"/>
      <c r="GM429" s="155"/>
      <c r="GN429" s="155"/>
      <c r="GO429" s="155"/>
      <c r="GP429" s="155"/>
      <c r="GQ429" s="155"/>
      <c r="GR429" s="155"/>
      <c r="GS429" s="155"/>
      <c r="GT429" s="155"/>
      <c r="GU429" s="155"/>
      <c r="GV429" s="155"/>
      <c r="GW429" s="155"/>
      <c r="GX429" s="155"/>
      <c r="GY429" s="155"/>
      <c r="GZ429" s="155"/>
      <c r="HA429" s="155"/>
      <c r="HB429" s="155"/>
      <c r="HC429" s="155"/>
      <c r="HD429" s="155"/>
      <c r="HE429" s="155"/>
      <c r="HF429" s="155"/>
      <c r="HG429" s="155"/>
      <c r="HH429" s="151"/>
      <c r="HI429" s="151"/>
      <c r="HJ429" s="155"/>
      <c r="HK429" s="155"/>
      <c r="HL429" s="155"/>
      <c r="HM429" s="155"/>
      <c r="HN429" s="155"/>
      <c r="HO429" s="155"/>
      <c r="HP429" s="155"/>
      <c r="HQ429" s="155"/>
      <c r="HR429" s="155"/>
      <c r="HS429" s="155"/>
      <c r="HT429" s="155"/>
      <c r="HU429" s="155"/>
      <c r="HV429" s="155"/>
      <c r="HW429" s="155"/>
      <c r="HX429" s="155"/>
      <c r="HY429" s="155"/>
      <c r="HZ429" s="155"/>
      <c r="IA429" s="155"/>
      <c r="IB429" s="155"/>
      <c r="IC429" s="155"/>
      <c r="ID429" s="155"/>
      <c r="IE429" s="155"/>
      <c r="IF429" s="155"/>
      <c r="IG429" s="155"/>
      <c r="IH429" s="155"/>
      <c r="II429" s="155"/>
      <c r="IJ429" s="155"/>
      <c r="IK429" s="155"/>
      <c r="IL429" s="155"/>
      <c r="IM429" s="155"/>
      <c r="IN429" s="155"/>
      <c r="IO429" s="155"/>
      <c r="IP429" s="151"/>
      <c r="IQ429" s="151"/>
      <c r="IR429" s="155"/>
      <c r="IS429" s="155"/>
      <c r="IT429" s="155"/>
      <c r="IU429" s="155"/>
      <c r="IV429" s="155"/>
      <c r="IW429" s="155"/>
      <c r="IX429" s="155"/>
      <c r="IY429" s="155"/>
      <c r="IZ429" s="155"/>
      <c r="JA429" s="155"/>
      <c r="JB429" s="155"/>
      <c r="JC429" s="155"/>
      <c r="JD429" s="155"/>
      <c r="JE429" s="155"/>
      <c r="JF429" s="155"/>
      <c r="JG429" s="155"/>
      <c r="JH429" s="155"/>
      <c r="JI429" s="155"/>
      <c r="JJ429" s="155"/>
      <c r="JK429" s="155"/>
      <c r="JL429" s="155"/>
      <c r="JM429" s="155"/>
      <c r="JN429" s="155"/>
      <c r="JO429" s="155"/>
      <c r="JP429" s="155"/>
      <c r="JQ429" s="155"/>
      <c r="JR429" s="155"/>
      <c r="JS429" s="155"/>
      <c r="JT429" s="155"/>
      <c r="JU429" s="155"/>
      <c r="JV429" s="155"/>
      <c r="JW429" s="151"/>
      <c r="JX429" s="151"/>
      <c r="JY429" s="155"/>
      <c r="JZ429" s="155"/>
      <c r="KA429" s="155"/>
      <c r="KB429" s="155"/>
      <c r="KC429" s="155"/>
      <c r="KD429" s="155"/>
      <c r="KE429" s="155"/>
      <c r="KF429" s="155"/>
      <c r="KG429" s="155"/>
      <c r="KH429" s="155"/>
      <c r="KI429" s="155"/>
      <c r="KJ429" s="155"/>
      <c r="KK429" s="155"/>
      <c r="KL429" s="155"/>
      <c r="KM429" s="155"/>
      <c r="KN429" s="155"/>
      <c r="KO429" s="155"/>
      <c r="KP429" s="155"/>
      <c r="KQ429" s="155"/>
      <c r="KR429" s="155"/>
      <c r="KS429" s="155"/>
      <c r="KT429" s="155"/>
      <c r="KU429" s="155"/>
      <c r="KV429" s="155"/>
      <c r="KW429" s="155"/>
      <c r="KX429" s="155"/>
      <c r="KY429" s="155"/>
      <c r="KZ429" s="155"/>
      <c r="LA429" s="155"/>
      <c r="LB429" s="155"/>
      <c r="LC429" s="155"/>
      <c r="LD429" s="155"/>
      <c r="LE429" s="151"/>
      <c r="LF429" s="151"/>
      <c r="LG429" s="155"/>
      <c r="LH429" s="155"/>
      <c r="LI429" s="155"/>
      <c r="LJ429" s="155"/>
      <c r="LK429" s="155"/>
      <c r="LL429" s="155"/>
      <c r="LM429" s="155"/>
      <c r="LN429" s="155"/>
      <c r="LO429" s="155"/>
      <c r="LP429" s="155"/>
      <c r="LQ429" s="155"/>
      <c r="LR429" s="155"/>
      <c r="LS429" s="155"/>
      <c r="LT429" s="155"/>
      <c r="LU429" s="155"/>
      <c r="LV429" s="155"/>
      <c r="LW429" s="155"/>
      <c r="LX429" s="155"/>
      <c r="LY429" s="155"/>
      <c r="LZ429" s="155"/>
      <c r="MA429" s="155"/>
      <c r="MB429" s="155"/>
      <c r="MC429" s="155"/>
      <c r="MD429" s="155"/>
      <c r="ME429" s="155"/>
      <c r="MF429" s="155"/>
      <c r="MG429" s="155"/>
      <c r="MH429" s="155"/>
      <c r="MI429" s="155"/>
      <c r="MJ429" s="155"/>
      <c r="MK429" s="155"/>
      <c r="ML429" s="155"/>
    </row>
    <row r="430" spans="1:350" ht="13.9" hidden="1" customHeight="1" outlineLevel="3" x14ac:dyDescent="0.2">
      <c r="A430" s="226" t="s">
        <v>273</v>
      </c>
      <c r="B430" s="246" t="s">
        <v>1118</v>
      </c>
      <c r="C430" s="214" t="s">
        <v>59</v>
      </c>
      <c r="D430" s="216">
        <v>18</v>
      </c>
      <c r="E430" s="175"/>
      <c r="F430" s="175">
        <f>D430-E430</f>
        <v>18</v>
      </c>
      <c r="G430" s="175" t="s">
        <v>847</v>
      </c>
      <c r="H430" s="170" t="s">
        <v>874</v>
      </c>
      <c r="I430" s="170" t="s">
        <v>875</v>
      </c>
      <c r="J430" s="212">
        <f ca="1">E430+Q430+AX430+CF430+DN430+ES430+GA430+HH430+IP430+JW430+LE430</f>
        <v>18</v>
      </c>
      <c r="K430" s="212">
        <f>E430+R430+AY430+CG430+DO430+ET430+GB430+HI430+IQ430+JX430+LF430</f>
        <v>18</v>
      </c>
      <c r="L430" s="172">
        <f ca="1">K430/J430</f>
        <v>1</v>
      </c>
      <c r="M430" s="172">
        <f>K430/D430</f>
        <v>1</v>
      </c>
      <c r="N430" s="183">
        <f ca="1">SUMIF($EV$8:$FZ$9,$O$5,$EV431:$FZ431)-SUMIF($EV$8:$FZ$9,$Q$5,$EV431:$FZ431)</f>
        <v>0</v>
      </c>
      <c r="O430" s="156"/>
      <c r="P430" s="16" t="s">
        <v>25</v>
      </c>
      <c r="Q430" s="150">
        <v>0</v>
      </c>
      <c r="R430" s="150">
        <v>0</v>
      </c>
      <c r="S430" s="152" t="e">
        <v>#DIV/0!</v>
      </c>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50">
        <f t="shared" ca="1" si="1052"/>
        <v>0</v>
      </c>
      <c r="AY430" s="150">
        <f>SUM(BA431:CE431)</f>
        <v>0</v>
      </c>
      <c r="AZ430" s="152" t="e">
        <f ca="1">AY430/AX430</f>
        <v>#DIV/0!</v>
      </c>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50">
        <f t="shared" ref="CF430" si="1120">SUM(CI430:DM430)</f>
        <v>0</v>
      </c>
      <c r="CG430" s="150">
        <f>SUM(CI431:DM431)</f>
        <v>0</v>
      </c>
      <c r="CH430" s="152" t="e">
        <f>CG430/CF430</f>
        <v>#DIV/0!</v>
      </c>
      <c r="CI430" s="129"/>
      <c r="CJ430" s="129"/>
      <c r="CK430" s="129"/>
      <c r="CL430" s="129"/>
      <c r="CM430" s="129"/>
      <c r="CN430" s="129"/>
      <c r="CO430" s="129"/>
      <c r="CP430" s="129"/>
      <c r="CQ430" s="129"/>
      <c r="CR430" s="129"/>
      <c r="CS430" s="129"/>
      <c r="CT430" s="129"/>
      <c r="CU430" s="129"/>
      <c r="CV430" s="129"/>
      <c r="CW430" s="129"/>
      <c r="CX430" s="129"/>
      <c r="CY430" s="129"/>
      <c r="CZ430" s="129"/>
      <c r="DA430" s="129"/>
      <c r="DB430" s="129"/>
      <c r="DC430" s="129"/>
      <c r="DD430" s="129"/>
      <c r="DE430" s="129"/>
      <c r="DF430" s="129"/>
      <c r="DG430" s="129"/>
      <c r="DH430" s="129"/>
      <c r="DI430" s="129"/>
      <c r="DJ430" s="129"/>
      <c r="DK430" s="129"/>
      <c r="DL430" s="129"/>
      <c r="DM430" s="129"/>
      <c r="DN430" s="150">
        <f t="shared" ref="DN430" si="1121">SUM(DQ430:ER430)</f>
        <v>0</v>
      </c>
      <c r="DO430" s="150">
        <f>SUM(DQ431:ER431)</f>
        <v>0</v>
      </c>
      <c r="DP430" s="152" t="e">
        <f t="shared" si="1086"/>
        <v>#DIV/0!</v>
      </c>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50">
        <f t="shared" ca="1" si="1055"/>
        <v>18</v>
      </c>
      <c r="ET430" s="150">
        <f t="shared" ref="ET430:ET492" si="1122">SUM(EV431:FZ431)</f>
        <v>18</v>
      </c>
      <c r="EU430" s="152">
        <f t="shared" ref="EU430:EU492" ca="1" si="1123">ET430/ES430</f>
        <v>1</v>
      </c>
      <c r="EV430" s="16"/>
      <c r="EW430" s="67">
        <v>8</v>
      </c>
      <c r="EX430" s="16">
        <v>8</v>
      </c>
      <c r="EY430" s="16">
        <v>2</v>
      </c>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50">
        <f t="shared" ref="GA430" ca="1" si="1124">SUMIF($GD$8:$HG$9,$O$5,GD430:HG430)</f>
        <v>0</v>
      </c>
      <c r="GB430" s="150">
        <f t="shared" ref="GB430" si="1125">SUM(GD431:HG431)</f>
        <v>0</v>
      </c>
      <c r="GC430" s="152" t="e">
        <f t="shared" ref="GC430" ca="1" si="1126">GB430/GA430</f>
        <v>#DIV/0!</v>
      </c>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50"/>
      <c r="HI430" s="150">
        <v>0</v>
      </c>
      <c r="HJ430" s="152" t="e">
        <v>#DIV/0!</v>
      </c>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c r="IO430" s="16"/>
      <c r="IP430" s="150"/>
      <c r="IQ430" s="150">
        <v>0</v>
      </c>
      <c r="IR430" s="152" t="e">
        <v>#DIV/0!</v>
      </c>
      <c r="IS430" s="16"/>
      <c r="IT430" s="16"/>
      <c r="IU430" s="16"/>
      <c r="IV430" s="16"/>
      <c r="IW430" s="16"/>
      <c r="IX430" s="16"/>
      <c r="IY430" s="16"/>
      <c r="IZ430" s="16"/>
      <c r="JA430" s="16"/>
      <c r="JB430" s="16"/>
      <c r="JC430" s="16"/>
      <c r="JD430" s="16"/>
      <c r="JE430" s="16"/>
      <c r="JF430" s="16"/>
      <c r="JG430" s="16"/>
      <c r="JH430" s="16"/>
      <c r="JI430" s="16"/>
      <c r="JJ430" s="16"/>
      <c r="JK430" s="16"/>
      <c r="JL430" s="16"/>
      <c r="JM430" s="16"/>
      <c r="JN430" s="16"/>
      <c r="JO430" s="16"/>
      <c r="JP430" s="16"/>
      <c r="JQ430" s="16"/>
      <c r="JR430" s="16"/>
      <c r="JS430" s="16"/>
      <c r="JT430" s="16"/>
      <c r="JU430" s="23"/>
      <c r="JV430" s="16"/>
      <c r="JW430" s="150"/>
      <c r="JX430" s="150">
        <v>0</v>
      </c>
      <c r="JY430" s="152" t="e">
        <v>#DIV/0!</v>
      </c>
      <c r="JZ430" s="16"/>
      <c r="KA430" s="16"/>
      <c r="KB430" s="16"/>
      <c r="KC430" s="16"/>
      <c r="KD430" s="16"/>
      <c r="KE430" s="16"/>
      <c r="KF430" s="16"/>
      <c r="KG430" s="16"/>
      <c r="KH430" s="16"/>
      <c r="KI430" s="16"/>
      <c r="KJ430" s="16"/>
      <c r="KK430" s="16"/>
      <c r="KL430" s="16"/>
      <c r="KM430" s="16"/>
      <c r="KN430" s="16"/>
      <c r="KO430" s="16"/>
      <c r="KP430" s="16"/>
      <c r="KQ430" s="16"/>
      <c r="KR430" s="16"/>
      <c r="KS430" s="16"/>
      <c r="KT430" s="16"/>
      <c r="KU430" s="16"/>
      <c r="KV430" s="16"/>
      <c r="KW430" s="16"/>
      <c r="KX430" s="16"/>
      <c r="KY430" s="16"/>
      <c r="KZ430" s="16"/>
      <c r="LA430" s="16"/>
      <c r="LB430" s="16"/>
      <c r="LC430" s="16"/>
      <c r="LD430" s="16"/>
      <c r="LE430" s="150"/>
      <c r="LF430" s="150">
        <v>0</v>
      </c>
      <c r="LG430" s="152" t="e">
        <v>#DIV/0!</v>
      </c>
      <c r="LH430" s="16"/>
      <c r="LI430" s="16"/>
      <c r="LJ430" s="16"/>
      <c r="LK430" s="16"/>
      <c r="LL430" s="16"/>
      <c r="LM430" s="16"/>
      <c r="LN430" s="16"/>
      <c r="LO430" s="16"/>
      <c r="LP430" s="16"/>
      <c r="LQ430" s="16"/>
      <c r="LR430" s="16"/>
      <c r="LS430" s="16"/>
      <c r="LT430" s="16"/>
      <c r="LU430" s="16"/>
      <c r="LV430" s="16"/>
      <c r="LW430" s="16"/>
      <c r="LX430" s="16"/>
      <c r="LY430" s="16"/>
      <c r="LZ430" s="16"/>
      <c r="MA430" s="16"/>
      <c r="MB430" s="16"/>
      <c r="MC430" s="16"/>
      <c r="MD430" s="16"/>
      <c r="ME430" s="16"/>
      <c r="MF430" s="16"/>
      <c r="MG430" s="16"/>
      <c r="MH430" s="16"/>
      <c r="MI430" s="16"/>
      <c r="MJ430" s="16"/>
      <c r="MK430" s="16"/>
      <c r="ML430" s="16"/>
    </row>
    <row r="431" spans="1:350" ht="13.9" hidden="1" customHeight="1" outlineLevel="3" x14ac:dyDescent="0.2">
      <c r="A431" s="227"/>
      <c r="B431" s="247"/>
      <c r="C431" s="215"/>
      <c r="D431" s="217"/>
      <c r="E431" s="176"/>
      <c r="F431" s="176"/>
      <c r="G431" s="176"/>
      <c r="H431" s="171"/>
      <c r="I431" s="171"/>
      <c r="J431" s="213"/>
      <c r="K431" s="213"/>
      <c r="L431" s="173"/>
      <c r="M431" s="173"/>
      <c r="N431" s="184"/>
      <c r="O431" s="157"/>
      <c r="P431" s="17" t="s">
        <v>26</v>
      </c>
      <c r="Q431" s="151"/>
      <c r="R431" s="151"/>
      <c r="S431" s="153"/>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151"/>
      <c r="AY431" s="151"/>
      <c r="AZ431" s="153"/>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c r="CF431" s="151"/>
      <c r="CG431" s="151"/>
      <c r="CH431" s="153"/>
      <c r="CI431" s="141"/>
      <c r="CJ431" s="141"/>
      <c r="CK431" s="141"/>
      <c r="CL431" s="141"/>
      <c r="CM431" s="141"/>
      <c r="CN431" s="141"/>
      <c r="CO431" s="141"/>
      <c r="CP431" s="141"/>
      <c r="CQ431" s="141"/>
      <c r="CR431" s="141"/>
      <c r="CS431" s="141"/>
      <c r="CT431" s="141"/>
      <c r="CU431" s="141"/>
      <c r="CV431" s="141"/>
      <c r="CW431" s="141"/>
      <c r="CX431" s="141"/>
      <c r="CY431" s="141"/>
      <c r="CZ431" s="141"/>
      <c r="DA431" s="141"/>
      <c r="DB431" s="141"/>
      <c r="DC431" s="141"/>
      <c r="DD431" s="141"/>
      <c r="DE431" s="141"/>
      <c r="DF431" s="141"/>
      <c r="DG431" s="141"/>
      <c r="DH431" s="141"/>
      <c r="DI431" s="141"/>
      <c r="DJ431" s="141"/>
      <c r="DK431" s="141"/>
      <c r="DL431" s="141"/>
      <c r="DM431" s="141"/>
      <c r="DN431" s="151"/>
      <c r="DO431" s="151"/>
      <c r="DP431" s="153"/>
      <c r="DQ431" s="24"/>
      <c r="DR431" s="24"/>
      <c r="DS431" s="24"/>
      <c r="DT431" s="24"/>
      <c r="DU431" s="24"/>
      <c r="DV431" s="24"/>
      <c r="DW431" s="24"/>
      <c r="DX431" s="24"/>
      <c r="DY431" s="24"/>
      <c r="DZ431" s="24"/>
      <c r="EA431" s="24"/>
      <c r="EB431" s="24"/>
      <c r="EC431" s="24"/>
      <c r="ED431" s="24"/>
      <c r="EE431" s="24"/>
      <c r="EF431" s="24"/>
      <c r="EG431" s="24"/>
      <c r="EH431" s="24"/>
      <c r="EI431" s="24"/>
      <c r="EJ431" s="24"/>
      <c r="EK431" s="24"/>
      <c r="EL431" s="24"/>
      <c r="EM431" s="24"/>
      <c r="EN431" s="24"/>
      <c r="EO431" s="24"/>
      <c r="EP431" s="24"/>
      <c r="EQ431" s="24"/>
      <c r="ER431" s="24"/>
      <c r="ES431" s="151"/>
      <c r="ET431" s="151"/>
      <c r="EU431" s="153"/>
      <c r="EV431" s="24"/>
      <c r="EW431" s="125"/>
      <c r="EX431" s="24"/>
      <c r="EY431" s="24"/>
      <c r="EZ431" s="24"/>
      <c r="FA431" s="24"/>
      <c r="FB431" s="24"/>
      <c r="FC431" s="24"/>
      <c r="FD431" s="24"/>
      <c r="FE431" s="24"/>
      <c r="FF431" s="24"/>
      <c r="FG431" s="24"/>
      <c r="FH431" s="24"/>
      <c r="FI431" s="24"/>
      <c r="FJ431" s="24"/>
      <c r="FK431" s="24"/>
      <c r="FL431" s="24">
        <v>18</v>
      </c>
      <c r="FM431" s="24"/>
      <c r="FN431" s="24"/>
      <c r="FO431" s="24"/>
      <c r="FP431" s="24"/>
      <c r="FQ431" s="24"/>
      <c r="FR431" s="24"/>
      <c r="FS431" s="24"/>
      <c r="FT431" s="24"/>
      <c r="FU431" s="24"/>
      <c r="FV431" s="24"/>
      <c r="FW431" s="24"/>
      <c r="FX431" s="24"/>
      <c r="FY431" s="24"/>
      <c r="FZ431" s="24"/>
      <c r="GA431" s="151"/>
      <c r="GB431" s="151"/>
      <c r="GC431" s="153"/>
      <c r="GD431" s="24"/>
      <c r="GE431" s="24"/>
      <c r="GF431" s="24"/>
      <c r="GG431" s="24"/>
      <c r="GH431" s="24"/>
      <c r="GI431" s="24"/>
      <c r="GJ431" s="24"/>
      <c r="GK431" s="24"/>
      <c r="GL431" s="24"/>
      <c r="GM431" s="24"/>
      <c r="GN431" s="24"/>
      <c r="GO431" s="24"/>
      <c r="GP431" s="24"/>
      <c r="GQ431" s="24"/>
      <c r="GR431" s="24"/>
      <c r="GS431" s="24"/>
      <c r="GT431" s="24"/>
      <c r="GU431" s="24"/>
      <c r="GV431" s="24"/>
      <c r="GW431" s="24"/>
      <c r="GX431" s="24"/>
      <c r="GY431" s="24"/>
      <c r="GZ431" s="24"/>
      <c r="HA431" s="24"/>
      <c r="HB431" s="24"/>
      <c r="HC431" s="24"/>
      <c r="HD431" s="24"/>
      <c r="HE431" s="24"/>
      <c r="HF431" s="24"/>
      <c r="HG431" s="24"/>
      <c r="HH431" s="151"/>
      <c r="HI431" s="151"/>
      <c r="HJ431" s="153"/>
      <c r="HK431" s="24"/>
      <c r="HL431" s="24"/>
      <c r="HM431" s="24"/>
      <c r="HN431" s="24"/>
      <c r="HO431" s="24"/>
      <c r="HP431" s="24"/>
      <c r="HQ431" s="24"/>
      <c r="HR431" s="24"/>
      <c r="HS431" s="24"/>
      <c r="HT431" s="24"/>
      <c r="HU431" s="24"/>
      <c r="HV431" s="24"/>
      <c r="HW431" s="24"/>
      <c r="HX431" s="24"/>
      <c r="HY431" s="24"/>
      <c r="HZ431" s="24"/>
      <c r="IA431" s="24"/>
      <c r="IB431" s="24"/>
      <c r="IC431" s="24"/>
      <c r="ID431" s="24"/>
      <c r="IE431" s="24"/>
      <c r="IF431" s="24"/>
      <c r="IG431" s="24"/>
      <c r="IH431" s="24"/>
      <c r="II431" s="24"/>
      <c r="IJ431" s="24"/>
      <c r="IK431" s="24"/>
      <c r="IL431" s="24"/>
      <c r="IM431" s="24"/>
      <c r="IN431" s="24"/>
      <c r="IO431" s="24"/>
      <c r="IP431" s="151"/>
      <c r="IQ431" s="151"/>
      <c r="IR431" s="153"/>
      <c r="IS431" s="24"/>
      <c r="IT431" s="24"/>
      <c r="IU431" s="24"/>
      <c r="IV431" s="24"/>
      <c r="IW431" s="24"/>
      <c r="IX431" s="24"/>
      <c r="IY431" s="24"/>
      <c r="IZ431" s="24"/>
      <c r="JA431" s="24"/>
      <c r="JB431" s="24"/>
      <c r="JC431" s="24"/>
      <c r="JD431" s="24"/>
      <c r="JE431" s="24"/>
      <c r="JF431" s="24"/>
      <c r="JG431" s="24"/>
      <c r="JH431" s="24"/>
      <c r="JI431" s="24"/>
      <c r="JJ431" s="24"/>
      <c r="JK431" s="24"/>
      <c r="JL431" s="24"/>
      <c r="JM431" s="24"/>
      <c r="JN431" s="24"/>
      <c r="JO431" s="24"/>
      <c r="JP431" s="24"/>
      <c r="JQ431" s="24"/>
      <c r="JR431" s="24"/>
      <c r="JS431" s="24"/>
      <c r="JT431" s="24"/>
      <c r="JU431" s="25"/>
      <c r="JV431" s="24"/>
      <c r="JW431" s="151"/>
      <c r="JX431" s="151"/>
      <c r="JY431" s="153"/>
      <c r="JZ431" s="24"/>
      <c r="KA431" s="24"/>
      <c r="KB431" s="24"/>
      <c r="KC431" s="24"/>
      <c r="KD431" s="24"/>
      <c r="KE431" s="24"/>
      <c r="KF431" s="24"/>
      <c r="KG431" s="24"/>
      <c r="KH431" s="24"/>
      <c r="KI431" s="24"/>
      <c r="KJ431" s="24"/>
      <c r="KK431" s="24"/>
      <c r="KL431" s="24"/>
      <c r="KM431" s="24"/>
      <c r="KN431" s="24"/>
      <c r="KO431" s="24"/>
      <c r="KP431" s="24"/>
      <c r="KQ431" s="24"/>
      <c r="KR431" s="24"/>
      <c r="KS431" s="24"/>
      <c r="KT431" s="24"/>
      <c r="KU431" s="24"/>
      <c r="KV431" s="24"/>
      <c r="KW431" s="24"/>
      <c r="KX431" s="24"/>
      <c r="KY431" s="24"/>
      <c r="KZ431" s="24"/>
      <c r="LA431" s="24"/>
      <c r="LB431" s="24"/>
      <c r="LC431" s="24"/>
      <c r="LD431" s="24"/>
      <c r="LE431" s="151"/>
      <c r="LF431" s="151"/>
      <c r="LG431" s="153"/>
      <c r="LH431" s="24"/>
      <c r="LI431" s="24"/>
      <c r="LJ431" s="24"/>
      <c r="LK431" s="24"/>
      <c r="LL431" s="24"/>
      <c r="LM431" s="24"/>
      <c r="LN431" s="24"/>
      <c r="LO431" s="24"/>
      <c r="LP431" s="24"/>
      <c r="LQ431" s="24"/>
      <c r="LR431" s="24"/>
      <c r="LS431" s="24"/>
      <c r="LT431" s="24"/>
      <c r="LU431" s="24"/>
      <c r="LV431" s="24"/>
      <c r="LW431" s="24"/>
      <c r="LX431" s="24"/>
      <c r="LY431" s="24"/>
      <c r="LZ431" s="24"/>
      <c r="MA431" s="24"/>
      <c r="MB431" s="24"/>
      <c r="MC431" s="24"/>
      <c r="MD431" s="24"/>
      <c r="ME431" s="24"/>
      <c r="MF431" s="24"/>
      <c r="MG431" s="24"/>
      <c r="MH431" s="24"/>
      <c r="MI431" s="24"/>
      <c r="MJ431" s="24"/>
      <c r="MK431" s="24"/>
      <c r="ML431" s="24"/>
    </row>
    <row r="432" spans="1:350" ht="13.9" hidden="1" customHeight="1" outlineLevel="3" x14ac:dyDescent="0.2">
      <c r="A432" s="226" t="s">
        <v>274</v>
      </c>
      <c r="B432" s="246" t="s">
        <v>1119</v>
      </c>
      <c r="C432" s="214" t="s">
        <v>99</v>
      </c>
      <c r="D432" s="216">
        <v>16</v>
      </c>
      <c r="E432" s="175"/>
      <c r="F432" s="175">
        <f>D432-E432</f>
        <v>16</v>
      </c>
      <c r="G432" s="175" t="s">
        <v>847</v>
      </c>
      <c r="H432" s="170" t="s">
        <v>875</v>
      </c>
      <c r="I432" s="170" t="s">
        <v>1110</v>
      </c>
      <c r="J432" s="212">
        <f ca="1">E432+Q432+AX432+CF432+DN432+ES432+GA432+HH432+IP432+JW432+LE432</f>
        <v>0</v>
      </c>
      <c r="K432" s="212">
        <f>E432+R432+AY432+CG432+DO432+ET432+GB432+HI432+IQ432+JX432+LF432</f>
        <v>16</v>
      </c>
      <c r="L432" s="172" t="e">
        <f ca="1">K432/J432</f>
        <v>#DIV/0!</v>
      </c>
      <c r="M432" s="172">
        <f>K432/D432</f>
        <v>1</v>
      </c>
      <c r="N432" s="183">
        <f ca="1">SUMIF($EV$8:$FZ$9,$O$5,$EV433:$FZ433)-SUMIF($EV$8:$FZ$9,$Q$5,$EV433:$FZ433)</f>
        <v>0</v>
      </c>
      <c r="O432" s="156"/>
      <c r="P432" s="16" t="s">
        <v>25</v>
      </c>
      <c r="Q432" s="150">
        <v>0</v>
      </c>
      <c r="R432" s="150">
        <v>0</v>
      </c>
      <c r="S432" s="152" t="e">
        <v>#DIV/0!</v>
      </c>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50">
        <f t="shared" ca="1" si="1052"/>
        <v>0</v>
      </c>
      <c r="AY432" s="150">
        <f>SUM(BA433:CE433)</f>
        <v>0</v>
      </c>
      <c r="AZ432" s="152" t="e">
        <f ca="1">AY432/AX432</f>
        <v>#DIV/0!</v>
      </c>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50">
        <f t="shared" ref="CF432" si="1127">SUM(CI432:DM432)</f>
        <v>0</v>
      </c>
      <c r="CG432" s="150">
        <f>SUM(CI433:DM433)</f>
        <v>0</v>
      </c>
      <c r="CH432" s="152" t="e">
        <f>CG432/CF432</f>
        <v>#DIV/0!</v>
      </c>
      <c r="CI432" s="129"/>
      <c r="CJ432" s="129"/>
      <c r="CK432" s="129"/>
      <c r="CL432" s="129"/>
      <c r="CM432" s="129"/>
      <c r="CN432" s="129"/>
      <c r="CO432" s="129"/>
      <c r="CP432" s="129"/>
      <c r="CQ432" s="129"/>
      <c r="CR432" s="129"/>
      <c r="CS432" s="129"/>
      <c r="CT432" s="129"/>
      <c r="CU432" s="129"/>
      <c r="CV432" s="129"/>
      <c r="CW432" s="129"/>
      <c r="CX432" s="129"/>
      <c r="CY432" s="129"/>
      <c r="CZ432" s="129"/>
      <c r="DA432" s="129"/>
      <c r="DB432" s="129"/>
      <c r="DC432" s="129"/>
      <c r="DD432" s="129"/>
      <c r="DE432" s="129"/>
      <c r="DF432" s="129"/>
      <c r="DG432" s="129"/>
      <c r="DH432" s="129"/>
      <c r="DI432" s="129"/>
      <c r="DJ432" s="129"/>
      <c r="DK432" s="129"/>
      <c r="DL432" s="129"/>
      <c r="DM432" s="129"/>
      <c r="DN432" s="150">
        <f t="shared" ref="DN432" si="1128">SUM(DQ432:ER432)</f>
        <v>0</v>
      </c>
      <c r="DO432" s="150">
        <f>SUM(DQ433:ER433)</f>
        <v>0</v>
      </c>
      <c r="DP432" s="152" t="e">
        <f t="shared" si="1086"/>
        <v>#DIV/0!</v>
      </c>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50">
        <f t="shared" ca="1" si="1055"/>
        <v>0</v>
      </c>
      <c r="ET432" s="150">
        <f t="shared" si="1122"/>
        <v>16</v>
      </c>
      <c r="EU432" s="152" t="e">
        <f t="shared" ca="1" si="1123"/>
        <v>#DIV/0!</v>
      </c>
      <c r="EV432" s="16"/>
      <c r="EW432" s="67"/>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50">
        <f t="shared" ref="GA432" ca="1" si="1129">SUMIF($GD$8:$HG$9,$O$5,GD432:HG432)</f>
        <v>0</v>
      </c>
      <c r="GB432" s="150">
        <f t="shared" ref="GB432" si="1130">SUM(GD433:HG433)</f>
        <v>0</v>
      </c>
      <c r="GC432" s="152" t="e">
        <f t="shared" ref="GC432" ca="1" si="1131">GB432/GA432</f>
        <v>#DIV/0!</v>
      </c>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50"/>
      <c r="HI432" s="150">
        <v>0</v>
      </c>
      <c r="HJ432" s="152" t="e">
        <v>#DIV/0!</v>
      </c>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50"/>
      <c r="IQ432" s="150">
        <v>0</v>
      </c>
      <c r="IR432" s="152" t="e">
        <v>#DIV/0!</v>
      </c>
      <c r="IS432" s="16"/>
      <c r="IT432" s="16"/>
      <c r="IU432" s="16"/>
      <c r="IV432" s="16"/>
      <c r="IW432" s="16"/>
      <c r="IX432" s="16"/>
      <c r="IY432" s="16"/>
      <c r="IZ432" s="16"/>
      <c r="JA432" s="16"/>
      <c r="JB432" s="16"/>
      <c r="JC432" s="16"/>
      <c r="JD432" s="16"/>
      <c r="JE432" s="16"/>
      <c r="JF432" s="16"/>
      <c r="JG432" s="16"/>
      <c r="JH432" s="16"/>
      <c r="JI432" s="16"/>
      <c r="JJ432" s="16"/>
      <c r="JK432" s="16"/>
      <c r="JL432" s="16"/>
      <c r="JM432" s="16"/>
      <c r="JN432" s="16"/>
      <c r="JO432" s="16"/>
      <c r="JP432" s="16"/>
      <c r="JQ432" s="16"/>
      <c r="JR432" s="16"/>
      <c r="JS432" s="16"/>
      <c r="JT432" s="16"/>
      <c r="JU432" s="23"/>
      <c r="JV432" s="16"/>
      <c r="JW432" s="150"/>
      <c r="JX432" s="150">
        <v>0</v>
      </c>
      <c r="JY432" s="152" t="e">
        <v>#DIV/0!</v>
      </c>
      <c r="JZ432" s="16"/>
      <c r="KA432" s="16"/>
      <c r="KB432" s="16"/>
      <c r="KC432" s="16"/>
      <c r="KD432" s="16"/>
      <c r="KE432" s="16"/>
      <c r="KF432" s="16"/>
      <c r="KG432" s="16"/>
      <c r="KH432" s="16"/>
      <c r="KI432" s="16"/>
      <c r="KJ432" s="16"/>
      <c r="KK432" s="16"/>
      <c r="KL432" s="16"/>
      <c r="KM432" s="16"/>
      <c r="KN432" s="16"/>
      <c r="KO432" s="16"/>
      <c r="KP432" s="16"/>
      <c r="KQ432" s="16"/>
      <c r="KR432" s="16"/>
      <c r="KS432" s="16"/>
      <c r="KT432" s="16"/>
      <c r="KU432" s="16"/>
      <c r="KV432" s="16"/>
      <c r="KW432" s="16"/>
      <c r="KX432" s="16"/>
      <c r="KY432" s="16"/>
      <c r="KZ432" s="16"/>
      <c r="LA432" s="16"/>
      <c r="LB432" s="16"/>
      <c r="LC432" s="16"/>
      <c r="LD432" s="16"/>
      <c r="LE432" s="150"/>
      <c r="LF432" s="150">
        <v>0</v>
      </c>
      <c r="LG432" s="152" t="e">
        <v>#DIV/0!</v>
      </c>
      <c r="LH432" s="16"/>
      <c r="LI432" s="16"/>
      <c r="LJ432" s="16"/>
      <c r="LK432" s="16"/>
      <c r="LL432" s="16"/>
      <c r="LM432" s="16"/>
      <c r="LN432" s="16"/>
      <c r="LO432" s="16"/>
      <c r="LP432" s="16"/>
      <c r="LQ432" s="16"/>
      <c r="LR432" s="16"/>
      <c r="LS432" s="16"/>
      <c r="LT432" s="16"/>
      <c r="LU432" s="16"/>
      <c r="LV432" s="16"/>
      <c r="LW432" s="16"/>
      <c r="LX432" s="16"/>
      <c r="LY432" s="16"/>
      <c r="LZ432" s="16"/>
      <c r="MA432" s="16"/>
      <c r="MB432" s="16"/>
      <c r="MC432" s="16"/>
      <c r="MD432" s="16"/>
      <c r="ME432" s="16"/>
      <c r="MF432" s="16"/>
      <c r="MG432" s="16"/>
      <c r="MH432" s="16"/>
      <c r="MI432" s="16"/>
      <c r="MJ432" s="16"/>
      <c r="MK432" s="16"/>
      <c r="ML432" s="16"/>
    </row>
    <row r="433" spans="1:350" ht="13.9" hidden="1" customHeight="1" outlineLevel="3" x14ac:dyDescent="0.2">
      <c r="A433" s="227"/>
      <c r="B433" s="247"/>
      <c r="C433" s="215"/>
      <c r="D433" s="217"/>
      <c r="E433" s="176"/>
      <c r="F433" s="176"/>
      <c r="G433" s="176"/>
      <c r="H433" s="171"/>
      <c r="I433" s="171"/>
      <c r="J433" s="213"/>
      <c r="K433" s="213"/>
      <c r="L433" s="173"/>
      <c r="M433" s="173"/>
      <c r="N433" s="184"/>
      <c r="O433" s="157"/>
      <c r="P433" s="17" t="s">
        <v>26</v>
      </c>
      <c r="Q433" s="151"/>
      <c r="R433" s="151"/>
      <c r="S433" s="153"/>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151"/>
      <c r="AY433" s="151"/>
      <c r="AZ433" s="153"/>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c r="CF433" s="151"/>
      <c r="CG433" s="151"/>
      <c r="CH433" s="153"/>
      <c r="CI433" s="141"/>
      <c r="CJ433" s="141"/>
      <c r="CK433" s="141"/>
      <c r="CL433" s="141"/>
      <c r="CM433" s="141"/>
      <c r="CN433" s="141"/>
      <c r="CO433" s="141"/>
      <c r="CP433" s="141"/>
      <c r="CQ433" s="141"/>
      <c r="CR433" s="141"/>
      <c r="CS433" s="141"/>
      <c r="CT433" s="141"/>
      <c r="CU433" s="141"/>
      <c r="CV433" s="141"/>
      <c r="CW433" s="141"/>
      <c r="CX433" s="141"/>
      <c r="CY433" s="141"/>
      <c r="CZ433" s="141"/>
      <c r="DA433" s="141"/>
      <c r="DB433" s="141"/>
      <c r="DC433" s="141"/>
      <c r="DD433" s="141"/>
      <c r="DE433" s="141"/>
      <c r="DF433" s="141"/>
      <c r="DG433" s="141"/>
      <c r="DH433" s="141"/>
      <c r="DI433" s="141"/>
      <c r="DJ433" s="141"/>
      <c r="DK433" s="141"/>
      <c r="DL433" s="141"/>
      <c r="DM433" s="141"/>
      <c r="DN433" s="151"/>
      <c r="DO433" s="151"/>
      <c r="DP433" s="153"/>
      <c r="DQ433" s="24"/>
      <c r="DR433" s="24"/>
      <c r="DS433" s="24"/>
      <c r="DT433" s="24"/>
      <c r="DU433" s="24"/>
      <c r="DV433" s="24"/>
      <c r="DW433" s="24"/>
      <c r="DX433" s="24"/>
      <c r="DY433" s="24"/>
      <c r="DZ433" s="24"/>
      <c r="EA433" s="24"/>
      <c r="EB433" s="24"/>
      <c r="EC433" s="24"/>
      <c r="ED433" s="24"/>
      <c r="EE433" s="24"/>
      <c r="EF433" s="24"/>
      <c r="EG433" s="24"/>
      <c r="EH433" s="24"/>
      <c r="EI433" s="24"/>
      <c r="EJ433" s="24"/>
      <c r="EK433" s="24"/>
      <c r="EL433" s="24"/>
      <c r="EM433" s="24"/>
      <c r="EN433" s="24"/>
      <c r="EO433" s="24"/>
      <c r="EP433" s="24"/>
      <c r="EQ433" s="24"/>
      <c r="ER433" s="24"/>
      <c r="ES433" s="151"/>
      <c r="ET433" s="151"/>
      <c r="EU433" s="153"/>
      <c r="EV433" s="24"/>
      <c r="EW433" s="125"/>
      <c r="EX433" s="24"/>
      <c r="EY433" s="24"/>
      <c r="EZ433" s="24"/>
      <c r="FA433" s="24"/>
      <c r="FB433" s="24"/>
      <c r="FC433" s="24"/>
      <c r="FD433" s="24"/>
      <c r="FE433" s="24"/>
      <c r="FF433" s="24"/>
      <c r="FG433" s="24"/>
      <c r="FH433" s="24"/>
      <c r="FI433" s="24"/>
      <c r="FJ433" s="24"/>
      <c r="FK433" s="24"/>
      <c r="FL433" s="24"/>
      <c r="FM433" s="24"/>
      <c r="FN433" s="24">
        <v>16</v>
      </c>
      <c r="FO433" s="24"/>
      <c r="FP433" s="24"/>
      <c r="FQ433" s="24"/>
      <c r="FR433" s="24"/>
      <c r="FS433" s="24"/>
      <c r="FT433" s="24"/>
      <c r="FU433" s="24"/>
      <c r="FV433" s="24"/>
      <c r="FW433" s="24"/>
      <c r="FX433" s="24"/>
      <c r="FY433" s="24"/>
      <c r="FZ433" s="24"/>
      <c r="GA433" s="151"/>
      <c r="GB433" s="151"/>
      <c r="GC433" s="153"/>
      <c r="GD433" s="24"/>
      <c r="GE433" s="24"/>
      <c r="GF433" s="24"/>
      <c r="GG433" s="24"/>
      <c r="GH433" s="24"/>
      <c r="GI433" s="24"/>
      <c r="GJ433" s="24"/>
      <c r="GK433" s="24"/>
      <c r="GL433" s="24"/>
      <c r="GM433" s="24"/>
      <c r="GN433" s="24"/>
      <c r="GO433" s="24"/>
      <c r="GP433" s="24"/>
      <c r="GQ433" s="24"/>
      <c r="GR433" s="24"/>
      <c r="GS433" s="24"/>
      <c r="GT433" s="24"/>
      <c r="GU433" s="24"/>
      <c r="GV433" s="24"/>
      <c r="GW433" s="24"/>
      <c r="GX433" s="24"/>
      <c r="GY433" s="24"/>
      <c r="GZ433" s="24"/>
      <c r="HA433" s="24"/>
      <c r="HB433" s="24"/>
      <c r="HC433" s="24"/>
      <c r="HD433" s="24"/>
      <c r="HE433" s="24"/>
      <c r="HF433" s="24"/>
      <c r="HG433" s="24"/>
      <c r="HH433" s="151"/>
      <c r="HI433" s="151"/>
      <c r="HJ433" s="153"/>
      <c r="HK433" s="24"/>
      <c r="HL433" s="24"/>
      <c r="HM433" s="24"/>
      <c r="HN433" s="24"/>
      <c r="HO433" s="24"/>
      <c r="HP433" s="24"/>
      <c r="HQ433" s="24"/>
      <c r="HR433" s="24"/>
      <c r="HS433" s="24"/>
      <c r="HT433" s="24"/>
      <c r="HU433" s="24"/>
      <c r="HV433" s="24"/>
      <c r="HW433" s="24"/>
      <c r="HX433" s="24"/>
      <c r="HY433" s="24"/>
      <c r="HZ433" s="24"/>
      <c r="IA433" s="24"/>
      <c r="IB433" s="24"/>
      <c r="IC433" s="24"/>
      <c r="ID433" s="24"/>
      <c r="IE433" s="24"/>
      <c r="IF433" s="24"/>
      <c r="IG433" s="24"/>
      <c r="IH433" s="24"/>
      <c r="II433" s="24"/>
      <c r="IJ433" s="24"/>
      <c r="IK433" s="24"/>
      <c r="IL433" s="24"/>
      <c r="IM433" s="24"/>
      <c r="IN433" s="24"/>
      <c r="IO433" s="24"/>
      <c r="IP433" s="151"/>
      <c r="IQ433" s="151"/>
      <c r="IR433" s="153"/>
      <c r="IS433" s="24"/>
      <c r="IT433" s="24"/>
      <c r="IU433" s="24"/>
      <c r="IV433" s="24"/>
      <c r="IW433" s="24"/>
      <c r="IX433" s="24"/>
      <c r="IY433" s="24"/>
      <c r="IZ433" s="24"/>
      <c r="JA433" s="24"/>
      <c r="JB433" s="24"/>
      <c r="JC433" s="24"/>
      <c r="JD433" s="24"/>
      <c r="JE433" s="24"/>
      <c r="JF433" s="24"/>
      <c r="JG433" s="24"/>
      <c r="JH433" s="24"/>
      <c r="JI433" s="24"/>
      <c r="JJ433" s="24"/>
      <c r="JK433" s="24"/>
      <c r="JL433" s="24"/>
      <c r="JM433" s="24"/>
      <c r="JN433" s="24"/>
      <c r="JO433" s="24"/>
      <c r="JP433" s="24"/>
      <c r="JQ433" s="24"/>
      <c r="JR433" s="24"/>
      <c r="JS433" s="24"/>
      <c r="JT433" s="24"/>
      <c r="JU433" s="25"/>
      <c r="JV433" s="24"/>
      <c r="JW433" s="151"/>
      <c r="JX433" s="151"/>
      <c r="JY433" s="153"/>
      <c r="JZ433" s="24"/>
      <c r="KA433" s="24"/>
      <c r="KB433" s="24"/>
      <c r="KC433" s="24"/>
      <c r="KD433" s="24"/>
      <c r="KE433" s="24"/>
      <c r="KF433" s="24"/>
      <c r="KG433" s="24"/>
      <c r="KH433" s="24"/>
      <c r="KI433" s="24"/>
      <c r="KJ433" s="24"/>
      <c r="KK433" s="24"/>
      <c r="KL433" s="24"/>
      <c r="KM433" s="24"/>
      <c r="KN433" s="24"/>
      <c r="KO433" s="24"/>
      <c r="KP433" s="24"/>
      <c r="KQ433" s="24"/>
      <c r="KR433" s="24"/>
      <c r="KS433" s="24"/>
      <c r="KT433" s="24"/>
      <c r="KU433" s="24"/>
      <c r="KV433" s="24"/>
      <c r="KW433" s="24"/>
      <c r="KX433" s="24"/>
      <c r="KY433" s="24"/>
      <c r="KZ433" s="24"/>
      <c r="LA433" s="24"/>
      <c r="LB433" s="24"/>
      <c r="LC433" s="24"/>
      <c r="LD433" s="24"/>
      <c r="LE433" s="151"/>
      <c r="LF433" s="151"/>
      <c r="LG433" s="153"/>
      <c r="LH433" s="24"/>
      <c r="LI433" s="24"/>
      <c r="LJ433" s="24"/>
      <c r="LK433" s="24"/>
      <c r="LL433" s="24"/>
      <c r="LM433" s="24"/>
      <c r="LN433" s="24"/>
      <c r="LO433" s="24"/>
      <c r="LP433" s="24"/>
      <c r="LQ433" s="24"/>
      <c r="LR433" s="24"/>
      <c r="LS433" s="24"/>
      <c r="LT433" s="24"/>
      <c r="LU433" s="24"/>
      <c r="LV433" s="24"/>
      <c r="LW433" s="24"/>
      <c r="LX433" s="24"/>
      <c r="LY433" s="24"/>
      <c r="LZ433" s="24"/>
      <c r="MA433" s="24"/>
      <c r="MB433" s="24"/>
      <c r="MC433" s="24"/>
      <c r="MD433" s="24"/>
      <c r="ME433" s="24"/>
      <c r="MF433" s="24"/>
      <c r="MG433" s="24"/>
      <c r="MH433" s="24"/>
      <c r="MI433" s="24"/>
      <c r="MJ433" s="24"/>
      <c r="MK433" s="24"/>
      <c r="ML433" s="24"/>
    </row>
    <row r="434" spans="1:350" ht="13.9" hidden="1" customHeight="1" outlineLevel="3" x14ac:dyDescent="0.2">
      <c r="A434" s="226" t="s">
        <v>275</v>
      </c>
      <c r="B434" s="246" t="s">
        <v>1120</v>
      </c>
      <c r="C434" s="214" t="s">
        <v>38</v>
      </c>
      <c r="D434" s="216">
        <v>13.2</v>
      </c>
      <c r="E434" s="175"/>
      <c r="F434" s="175">
        <f>D434-E434</f>
        <v>13.2</v>
      </c>
      <c r="G434" s="175" t="s">
        <v>888</v>
      </c>
      <c r="H434" s="170" t="s">
        <v>841</v>
      </c>
      <c r="I434" s="170" t="s">
        <v>1016</v>
      </c>
      <c r="J434" s="212">
        <f ca="1">E434+Q434+AX434+CF434+DN434+ES434+GA434+HH434+IP434+JW434+LE434</f>
        <v>0</v>
      </c>
      <c r="K434" s="212">
        <f>E434+R434+AY434+CG434+DO434+ET434+GB434+HI434+IQ434+JX434+LF434</f>
        <v>13</v>
      </c>
      <c r="L434" s="172" t="e">
        <f ca="1">K434/J434</f>
        <v>#DIV/0!</v>
      </c>
      <c r="M434" s="172">
        <f>K434/D434</f>
        <v>0.98484848484848486</v>
      </c>
      <c r="N434" s="183">
        <f ca="1">SUMIF($EV$8:$FZ$9,$O$5,$EV435:$FZ435)-SUMIF($EV$8:$FZ$9,$Q$5,$EV435:$FZ435)</f>
        <v>0</v>
      </c>
      <c r="O434" s="156"/>
      <c r="P434" s="16" t="s">
        <v>25</v>
      </c>
      <c r="Q434" s="150">
        <v>0</v>
      </c>
      <c r="R434" s="150">
        <v>0</v>
      </c>
      <c r="S434" s="152" t="e">
        <v>#DIV/0!</v>
      </c>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50">
        <f t="shared" ca="1" si="1052"/>
        <v>0</v>
      </c>
      <c r="AY434" s="150">
        <f>SUM(BA435:CE435)</f>
        <v>0</v>
      </c>
      <c r="AZ434" s="152" t="e">
        <f ca="1">AY434/AX434</f>
        <v>#DIV/0!</v>
      </c>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50">
        <f t="shared" ref="CF434" si="1132">SUM(CI434:DM434)</f>
        <v>0</v>
      </c>
      <c r="CG434" s="150">
        <f>SUM(CI435:DM435)</f>
        <v>0</v>
      </c>
      <c r="CH434" s="152" t="e">
        <f>CG434/CF434</f>
        <v>#DIV/0!</v>
      </c>
      <c r="CI434" s="129"/>
      <c r="CJ434" s="129"/>
      <c r="CK434" s="129"/>
      <c r="CL434" s="129"/>
      <c r="CM434" s="129"/>
      <c r="CN434" s="129"/>
      <c r="CO434" s="129"/>
      <c r="CP434" s="129"/>
      <c r="CQ434" s="129"/>
      <c r="CR434" s="129"/>
      <c r="CS434" s="129"/>
      <c r="CT434" s="129"/>
      <c r="CU434" s="129"/>
      <c r="CV434" s="129"/>
      <c r="CW434" s="129"/>
      <c r="CX434" s="129"/>
      <c r="CY434" s="129"/>
      <c r="CZ434" s="129"/>
      <c r="DA434" s="129"/>
      <c r="DB434" s="129"/>
      <c r="DC434" s="129"/>
      <c r="DD434" s="129"/>
      <c r="DE434" s="129"/>
      <c r="DF434" s="129"/>
      <c r="DG434" s="129"/>
      <c r="DH434" s="129"/>
      <c r="DI434" s="129"/>
      <c r="DJ434" s="129"/>
      <c r="DK434" s="129"/>
      <c r="DL434" s="129"/>
      <c r="DM434" s="129"/>
      <c r="DN434" s="150">
        <f t="shared" ref="DN434" si="1133">SUM(DQ434:ER434)</f>
        <v>0</v>
      </c>
      <c r="DO434" s="150">
        <f>SUM(DQ435:ER435)</f>
        <v>0</v>
      </c>
      <c r="DP434" s="152" t="e">
        <f t="shared" si="1086"/>
        <v>#DIV/0!</v>
      </c>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50">
        <f t="shared" ca="1" si="1055"/>
        <v>0</v>
      </c>
      <c r="ET434" s="150">
        <f t="shared" si="1122"/>
        <v>13</v>
      </c>
      <c r="EU434" s="152" t="e">
        <f t="shared" ca="1" si="1123"/>
        <v>#DIV/0!</v>
      </c>
      <c r="EV434" s="16"/>
      <c r="EW434" s="67"/>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50">
        <f t="shared" ref="GA434" ca="1" si="1134">SUMIF($GD$8:$HG$9,$O$5,GD434:HG434)</f>
        <v>0</v>
      </c>
      <c r="GB434" s="150">
        <f t="shared" ref="GB434" si="1135">SUM(GD435:HG435)</f>
        <v>0</v>
      </c>
      <c r="GC434" s="152" t="e">
        <f t="shared" ref="GC434" ca="1" si="1136">GB434/GA434</f>
        <v>#DIV/0!</v>
      </c>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50"/>
      <c r="HI434" s="150">
        <v>0</v>
      </c>
      <c r="HJ434" s="152" t="e">
        <v>#DIV/0!</v>
      </c>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50"/>
      <c r="IQ434" s="150">
        <v>0</v>
      </c>
      <c r="IR434" s="152" t="e">
        <v>#DIV/0!</v>
      </c>
      <c r="IS434" s="16"/>
      <c r="IT434" s="16"/>
      <c r="IU434" s="16"/>
      <c r="IV434" s="16"/>
      <c r="IW434" s="16"/>
      <c r="IX434" s="16"/>
      <c r="IY434" s="16"/>
      <c r="IZ434" s="16"/>
      <c r="JA434" s="16"/>
      <c r="JB434" s="16"/>
      <c r="JC434" s="16"/>
      <c r="JD434" s="16"/>
      <c r="JE434" s="16"/>
      <c r="JF434" s="16"/>
      <c r="JG434" s="16"/>
      <c r="JH434" s="16"/>
      <c r="JI434" s="16"/>
      <c r="JJ434" s="16"/>
      <c r="JK434" s="16"/>
      <c r="JL434" s="16"/>
      <c r="JM434" s="16"/>
      <c r="JN434" s="16"/>
      <c r="JO434" s="16"/>
      <c r="JP434" s="16"/>
      <c r="JQ434" s="16"/>
      <c r="JR434" s="16"/>
      <c r="JS434" s="16"/>
      <c r="JT434" s="16"/>
      <c r="JU434" s="23"/>
      <c r="JV434" s="16"/>
      <c r="JW434" s="150"/>
      <c r="JX434" s="150">
        <v>0</v>
      </c>
      <c r="JY434" s="152" t="e">
        <v>#DIV/0!</v>
      </c>
      <c r="JZ434" s="16"/>
      <c r="KA434" s="16"/>
      <c r="KB434" s="16"/>
      <c r="KC434" s="16"/>
      <c r="KD434" s="16"/>
      <c r="KE434" s="16"/>
      <c r="KF434" s="16"/>
      <c r="KG434" s="16"/>
      <c r="KH434" s="16"/>
      <c r="KI434" s="16"/>
      <c r="KJ434" s="16"/>
      <c r="KK434" s="16"/>
      <c r="KL434" s="16"/>
      <c r="KM434" s="16"/>
      <c r="KN434" s="16"/>
      <c r="KO434" s="16"/>
      <c r="KP434" s="16"/>
      <c r="KQ434" s="16"/>
      <c r="KR434" s="16"/>
      <c r="KS434" s="16"/>
      <c r="KT434" s="16"/>
      <c r="KU434" s="16"/>
      <c r="KV434" s="16"/>
      <c r="KW434" s="16"/>
      <c r="KX434" s="16"/>
      <c r="KY434" s="16"/>
      <c r="KZ434" s="16"/>
      <c r="LA434" s="16"/>
      <c r="LB434" s="16"/>
      <c r="LC434" s="16"/>
      <c r="LD434" s="16"/>
      <c r="LE434" s="150"/>
      <c r="LF434" s="150">
        <v>0</v>
      </c>
      <c r="LG434" s="152" t="e">
        <v>#DIV/0!</v>
      </c>
      <c r="LH434" s="16"/>
      <c r="LI434" s="16"/>
      <c r="LJ434" s="16"/>
      <c r="LK434" s="16"/>
      <c r="LL434" s="16"/>
      <c r="LM434" s="16"/>
      <c r="LN434" s="16"/>
      <c r="LO434" s="16"/>
      <c r="LP434" s="16"/>
      <c r="LQ434" s="16"/>
      <c r="LR434" s="16"/>
      <c r="LS434" s="16"/>
      <c r="LT434" s="16"/>
      <c r="LU434" s="16"/>
      <c r="LV434" s="16"/>
      <c r="LW434" s="16"/>
      <c r="LX434" s="16"/>
      <c r="LY434" s="16"/>
      <c r="LZ434" s="16"/>
      <c r="MA434" s="16"/>
      <c r="MB434" s="16"/>
      <c r="MC434" s="16"/>
      <c r="MD434" s="16"/>
      <c r="ME434" s="16"/>
      <c r="MF434" s="16"/>
      <c r="MG434" s="16"/>
      <c r="MH434" s="16"/>
      <c r="MI434" s="16"/>
      <c r="MJ434" s="16"/>
      <c r="MK434" s="16"/>
      <c r="ML434" s="16"/>
    </row>
    <row r="435" spans="1:350" ht="13.9" hidden="1" customHeight="1" outlineLevel="3" x14ac:dyDescent="0.2">
      <c r="A435" s="227"/>
      <c r="B435" s="247"/>
      <c r="C435" s="215"/>
      <c r="D435" s="217"/>
      <c r="E435" s="176"/>
      <c r="F435" s="176"/>
      <c r="G435" s="176"/>
      <c r="H435" s="171"/>
      <c r="I435" s="171"/>
      <c r="J435" s="213"/>
      <c r="K435" s="213"/>
      <c r="L435" s="173"/>
      <c r="M435" s="173"/>
      <c r="N435" s="184"/>
      <c r="O435" s="157"/>
      <c r="P435" s="17" t="s">
        <v>26</v>
      </c>
      <c r="Q435" s="151"/>
      <c r="R435" s="151"/>
      <c r="S435" s="153"/>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151"/>
      <c r="AY435" s="151"/>
      <c r="AZ435" s="153"/>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c r="CF435" s="151"/>
      <c r="CG435" s="151"/>
      <c r="CH435" s="153"/>
      <c r="CI435" s="141"/>
      <c r="CJ435" s="141"/>
      <c r="CK435" s="141"/>
      <c r="CL435" s="141"/>
      <c r="CM435" s="141"/>
      <c r="CN435" s="141"/>
      <c r="CO435" s="141"/>
      <c r="CP435" s="141"/>
      <c r="CQ435" s="141"/>
      <c r="CR435" s="141"/>
      <c r="CS435" s="141"/>
      <c r="CT435" s="141"/>
      <c r="CU435" s="141"/>
      <c r="CV435" s="141"/>
      <c r="CW435" s="141"/>
      <c r="CX435" s="141"/>
      <c r="CY435" s="141"/>
      <c r="CZ435" s="141"/>
      <c r="DA435" s="141"/>
      <c r="DB435" s="141"/>
      <c r="DC435" s="141"/>
      <c r="DD435" s="141"/>
      <c r="DE435" s="141"/>
      <c r="DF435" s="141"/>
      <c r="DG435" s="141"/>
      <c r="DH435" s="141"/>
      <c r="DI435" s="141"/>
      <c r="DJ435" s="141"/>
      <c r="DK435" s="141"/>
      <c r="DL435" s="141"/>
      <c r="DM435" s="141"/>
      <c r="DN435" s="151"/>
      <c r="DO435" s="151"/>
      <c r="DP435" s="153"/>
      <c r="DQ435" s="24"/>
      <c r="DR435" s="24"/>
      <c r="DS435" s="24"/>
      <c r="DT435" s="24"/>
      <c r="DU435" s="24"/>
      <c r="DV435" s="24"/>
      <c r="DW435" s="24"/>
      <c r="DX435" s="24"/>
      <c r="DY435" s="24"/>
      <c r="DZ435" s="24"/>
      <c r="EA435" s="24"/>
      <c r="EB435" s="24"/>
      <c r="EC435" s="24"/>
      <c r="ED435" s="24"/>
      <c r="EE435" s="24"/>
      <c r="EF435" s="24"/>
      <c r="EG435" s="24"/>
      <c r="EH435" s="24"/>
      <c r="EI435" s="24"/>
      <c r="EJ435" s="24"/>
      <c r="EK435" s="24"/>
      <c r="EL435" s="24"/>
      <c r="EM435" s="24"/>
      <c r="EN435" s="24"/>
      <c r="EO435" s="24"/>
      <c r="EP435" s="24"/>
      <c r="EQ435" s="24"/>
      <c r="ER435" s="24"/>
      <c r="ES435" s="151"/>
      <c r="ET435" s="151"/>
      <c r="EU435" s="153"/>
      <c r="EV435" s="24"/>
      <c r="EW435" s="125"/>
      <c r="EX435" s="24"/>
      <c r="EY435" s="24"/>
      <c r="EZ435" s="24"/>
      <c r="FA435" s="24"/>
      <c r="FB435" s="24"/>
      <c r="FC435" s="24"/>
      <c r="FD435" s="24"/>
      <c r="FE435" s="24"/>
      <c r="FF435" s="24"/>
      <c r="FG435" s="24"/>
      <c r="FH435" s="24"/>
      <c r="FI435" s="24"/>
      <c r="FJ435" s="24"/>
      <c r="FK435" s="24"/>
      <c r="FL435" s="24"/>
      <c r="FM435" s="24"/>
      <c r="FN435" s="24">
        <v>7.8</v>
      </c>
      <c r="FO435" s="24"/>
      <c r="FP435" s="24"/>
      <c r="FQ435" s="24"/>
      <c r="FR435" s="24"/>
      <c r="FS435" s="24"/>
      <c r="FT435" s="24"/>
      <c r="FU435" s="24"/>
      <c r="FV435" s="24"/>
      <c r="FW435" s="24"/>
      <c r="FX435" s="24"/>
      <c r="FY435" s="142">
        <v>5.2</v>
      </c>
      <c r="FZ435" s="24"/>
      <c r="GA435" s="151"/>
      <c r="GB435" s="151"/>
      <c r="GC435" s="153"/>
      <c r="GD435" s="24"/>
      <c r="GE435" s="24"/>
      <c r="GF435" s="24"/>
      <c r="GG435" s="24"/>
      <c r="GH435" s="24"/>
      <c r="GI435" s="24"/>
      <c r="GJ435" s="24"/>
      <c r="GK435" s="24"/>
      <c r="GL435" s="24"/>
      <c r="GM435" s="24"/>
      <c r="GN435" s="24"/>
      <c r="GO435" s="24"/>
      <c r="GP435" s="24"/>
      <c r="GQ435" s="24"/>
      <c r="GR435" s="24"/>
      <c r="GS435" s="24"/>
      <c r="GT435" s="24"/>
      <c r="GU435" s="24"/>
      <c r="GV435" s="24"/>
      <c r="GW435" s="24"/>
      <c r="GX435" s="24"/>
      <c r="GY435" s="24"/>
      <c r="GZ435" s="24"/>
      <c r="HA435" s="24"/>
      <c r="HB435" s="24"/>
      <c r="HC435" s="24"/>
      <c r="HD435" s="24"/>
      <c r="HE435" s="24"/>
      <c r="HF435" s="24"/>
      <c r="HG435" s="24"/>
      <c r="HH435" s="151"/>
      <c r="HI435" s="151"/>
      <c r="HJ435" s="153"/>
      <c r="HK435" s="24"/>
      <c r="HL435" s="24"/>
      <c r="HM435" s="24"/>
      <c r="HN435" s="24"/>
      <c r="HO435" s="24"/>
      <c r="HP435" s="24"/>
      <c r="HQ435" s="24"/>
      <c r="HR435" s="24"/>
      <c r="HS435" s="24"/>
      <c r="HT435" s="24"/>
      <c r="HU435" s="24"/>
      <c r="HV435" s="24"/>
      <c r="HW435" s="24"/>
      <c r="HX435" s="24"/>
      <c r="HY435" s="24"/>
      <c r="HZ435" s="24"/>
      <c r="IA435" s="24"/>
      <c r="IB435" s="24"/>
      <c r="IC435" s="24"/>
      <c r="ID435" s="24"/>
      <c r="IE435" s="24"/>
      <c r="IF435" s="24"/>
      <c r="IG435" s="24"/>
      <c r="IH435" s="24"/>
      <c r="II435" s="24"/>
      <c r="IJ435" s="24"/>
      <c r="IK435" s="24"/>
      <c r="IL435" s="24"/>
      <c r="IM435" s="24"/>
      <c r="IN435" s="24"/>
      <c r="IO435" s="24"/>
      <c r="IP435" s="151"/>
      <c r="IQ435" s="151"/>
      <c r="IR435" s="153"/>
      <c r="IS435" s="24"/>
      <c r="IT435" s="24"/>
      <c r="IU435" s="24"/>
      <c r="IV435" s="24"/>
      <c r="IW435" s="24"/>
      <c r="IX435" s="24"/>
      <c r="IY435" s="24"/>
      <c r="IZ435" s="24"/>
      <c r="JA435" s="24"/>
      <c r="JB435" s="24"/>
      <c r="JC435" s="24"/>
      <c r="JD435" s="24"/>
      <c r="JE435" s="24"/>
      <c r="JF435" s="24"/>
      <c r="JG435" s="24"/>
      <c r="JH435" s="24"/>
      <c r="JI435" s="24"/>
      <c r="JJ435" s="24"/>
      <c r="JK435" s="24"/>
      <c r="JL435" s="24"/>
      <c r="JM435" s="24"/>
      <c r="JN435" s="24"/>
      <c r="JO435" s="24"/>
      <c r="JP435" s="24"/>
      <c r="JQ435" s="24"/>
      <c r="JR435" s="24"/>
      <c r="JS435" s="24"/>
      <c r="JT435" s="24"/>
      <c r="JU435" s="25"/>
      <c r="JV435" s="24"/>
      <c r="JW435" s="151"/>
      <c r="JX435" s="151"/>
      <c r="JY435" s="153"/>
      <c r="JZ435" s="24"/>
      <c r="KA435" s="24"/>
      <c r="KB435" s="24"/>
      <c r="KC435" s="24"/>
      <c r="KD435" s="24"/>
      <c r="KE435" s="24"/>
      <c r="KF435" s="24"/>
      <c r="KG435" s="24"/>
      <c r="KH435" s="24"/>
      <c r="KI435" s="24"/>
      <c r="KJ435" s="24"/>
      <c r="KK435" s="24"/>
      <c r="KL435" s="24"/>
      <c r="KM435" s="24"/>
      <c r="KN435" s="24"/>
      <c r="KO435" s="24"/>
      <c r="KP435" s="24"/>
      <c r="KQ435" s="24"/>
      <c r="KR435" s="24"/>
      <c r="KS435" s="24"/>
      <c r="KT435" s="24"/>
      <c r="KU435" s="24"/>
      <c r="KV435" s="24"/>
      <c r="KW435" s="24"/>
      <c r="KX435" s="24"/>
      <c r="KY435" s="24"/>
      <c r="KZ435" s="24"/>
      <c r="LA435" s="24"/>
      <c r="LB435" s="24"/>
      <c r="LC435" s="24"/>
      <c r="LD435" s="24"/>
      <c r="LE435" s="151"/>
      <c r="LF435" s="151"/>
      <c r="LG435" s="153"/>
      <c r="LH435" s="24"/>
      <c r="LI435" s="24"/>
      <c r="LJ435" s="24"/>
      <c r="LK435" s="24"/>
      <c r="LL435" s="24"/>
      <c r="LM435" s="24"/>
      <c r="LN435" s="24"/>
      <c r="LO435" s="24"/>
      <c r="LP435" s="24"/>
      <c r="LQ435" s="24"/>
      <c r="LR435" s="24"/>
      <c r="LS435" s="24"/>
      <c r="LT435" s="24"/>
      <c r="LU435" s="24"/>
      <c r="LV435" s="24"/>
      <c r="LW435" s="24"/>
      <c r="LX435" s="24"/>
      <c r="LY435" s="24"/>
      <c r="LZ435" s="24"/>
      <c r="MA435" s="24"/>
      <c r="MB435" s="24"/>
      <c r="MC435" s="24"/>
      <c r="MD435" s="24"/>
      <c r="ME435" s="24"/>
      <c r="MF435" s="24"/>
      <c r="MG435" s="24"/>
      <c r="MH435" s="24"/>
      <c r="MI435" s="24"/>
      <c r="MJ435" s="24"/>
      <c r="MK435" s="24"/>
      <c r="ML435" s="24"/>
    </row>
    <row r="436" spans="1:350" ht="13.9" hidden="1" customHeight="1" outlineLevel="3" x14ac:dyDescent="0.2">
      <c r="A436" s="226" t="s">
        <v>276</v>
      </c>
      <c r="B436" s="246" t="s">
        <v>1121</v>
      </c>
      <c r="C436" s="214" t="s">
        <v>59</v>
      </c>
      <c r="D436" s="216">
        <v>16</v>
      </c>
      <c r="E436" s="175"/>
      <c r="F436" s="175">
        <f>D436-E436</f>
        <v>16</v>
      </c>
      <c r="G436" s="175" t="s">
        <v>844</v>
      </c>
      <c r="H436" s="170" t="s">
        <v>1110</v>
      </c>
      <c r="I436" s="170" t="s">
        <v>841</v>
      </c>
      <c r="J436" s="212">
        <f ca="1">E436+Q436+AX436+CF436+DN436+ES436+GA436+HH436+IP436+JW436+LE436</f>
        <v>0</v>
      </c>
      <c r="K436" s="212">
        <v>16</v>
      </c>
      <c r="L436" s="172" t="e">
        <f ca="1">K436/J436</f>
        <v>#DIV/0!</v>
      </c>
      <c r="M436" s="172">
        <f>K436/D436</f>
        <v>1</v>
      </c>
      <c r="N436" s="183">
        <f ca="1">SUMIF($EV$8:$FZ$9,$O$5,$EV437:$FZ437)-SUMIF($EV$8:$FZ$9,$Q$5,$EV437:$FZ437)</f>
        <v>0</v>
      </c>
      <c r="O436" s="156"/>
      <c r="P436" s="16" t="s">
        <v>25</v>
      </c>
      <c r="Q436" s="150">
        <v>0</v>
      </c>
      <c r="R436" s="150">
        <v>0</v>
      </c>
      <c r="S436" s="152" t="e">
        <v>#DIV/0!</v>
      </c>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50">
        <f t="shared" ca="1" si="1052"/>
        <v>0</v>
      </c>
      <c r="AY436" s="150">
        <f>SUM(BA437:CE437)</f>
        <v>0</v>
      </c>
      <c r="AZ436" s="152" t="e">
        <f ca="1">AY436/AX436</f>
        <v>#DIV/0!</v>
      </c>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50">
        <f t="shared" ref="CF436" si="1137">SUM(CI436:DM436)</f>
        <v>0</v>
      </c>
      <c r="CG436" s="150">
        <f>SUM(CI437:DM437)</f>
        <v>0</v>
      </c>
      <c r="CH436" s="152" t="e">
        <f>CG436/CF436</f>
        <v>#DIV/0!</v>
      </c>
      <c r="CI436" s="129"/>
      <c r="CJ436" s="129"/>
      <c r="CK436" s="129"/>
      <c r="CL436" s="129"/>
      <c r="CM436" s="129"/>
      <c r="CN436" s="129"/>
      <c r="CO436" s="129"/>
      <c r="CP436" s="129"/>
      <c r="CQ436" s="129"/>
      <c r="CR436" s="129"/>
      <c r="CS436" s="129"/>
      <c r="CT436" s="129"/>
      <c r="CU436" s="129"/>
      <c r="CV436" s="129"/>
      <c r="CW436" s="129"/>
      <c r="CX436" s="129"/>
      <c r="CY436" s="129"/>
      <c r="CZ436" s="129"/>
      <c r="DA436" s="129"/>
      <c r="DB436" s="129"/>
      <c r="DC436" s="129"/>
      <c r="DD436" s="129"/>
      <c r="DE436" s="129"/>
      <c r="DF436" s="129"/>
      <c r="DG436" s="129"/>
      <c r="DH436" s="129"/>
      <c r="DI436" s="129"/>
      <c r="DJ436" s="129"/>
      <c r="DK436" s="129"/>
      <c r="DL436" s="129"/>
      <c r="DM436" s="129"/>
      <c r="DN436" s="150">
        <f t="shared" ref="DN436" si="1138">SUM(DQ436:ER436)</f>
        <v>0</v>
      </c>
      <c r="DO436" s="150">
        <f>SUM(DQ437:ER437)</f>
        <v>0</v>
      </c>
      <c r="DP436" s="152" t="e">
        <f t="shared" si="1086"/>
        <v>#DIV/0!</v>
      </c>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50">
        <f t="shared" ca="1" si="1055"/>
        <v>0</v>
      </c>
      <c r="ET436" s="150">
        <f t="shared" si="1122"/>
        <v>17</v>
      </c>
      <c r="EU436" s="152" t="e">
        <f t="shared" ca="1" si="1123"/>
        <v>#DIV/0!</v>
      </c>
      <c r="EV436" s="16"/>
      <c r="EW436" s="67"/>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50">
        <f t="shared" ref="GA436" ca="1" si="1139">SUMIF($GD$8:$HG$9,$O$5,GD436:HG436)</f>
        <v>0</v>
      </c>
      <c r="GB436" s="150">
        <f t="shared" ref="GB436" si="1140">SUM(GD437:HG437)</f>
        <v>0</v>
      </c>
      <c r="GC436" s="152" t="e">
        <f t="shared" ref="GC436" ca="1" si="1141">GB436/GA436</f>
        <v>#DIV/0!</v>
      </c>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50"/>
      <c r="HI436" s="150">
        <v>0</v>
      </c>
      <c r="HJ436" s="152" t="e">
        <v>#DIV/0!</v>
      </c>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50"/>
      <c r="IQ436" s="150">
        <v>0</v>
      </c>
      <c r="IR436" s="152" t="e">
        <v>#DIV/0!</v>
      </c>
      <c r="IS436" s="16"/>
      <c r="IT436" s="16"/>
      <c r="IU436" s="16"/>
      <c r="IV436" s="16"/>
      <c r="IW436" s="16"/>
      <c r="IX436" s="16"/>
      <c r="IY436" s="16"/>
      <c r="IZ436" s="16"/>
      <c r="JA436" s="16"/>
      <c r="JB436" s="16"/>
      <c r="JC436" s="16"/>
      <c r="JD436" s="16"/>
      <c r="JE436" s="16"/>
      <c r="JF436" s="16"/>
      <c r="JG436" s="16"/>
      <c r="JH436" s="16"/>
      <c r="JI436" s="16"/>
      <c r="JJ436" s="16"/>
      <c r="JK436" s="16"/>
      <c r="JL436" s="16"/>
      <c r="JM436" s="16"/>
      <c r="JN436" s="16"/>
      <c r="JO436" s="16"/>
      <c r="JP436" s="16"/>
      <c r="JQ436" s="16"/>
      <c r="JR436" s="16"/>
      <c r="JS436" s="16"/>
      <c r="JT436" s="16"/>
      <c r="JU436" s="23"/>
      <c r="JV436" s="16"/>
      <c r="JW436" s="150"/>
      <c r="JX436" s="150">
        <v>0</v>
      </c>
      <c r="JY436" s="152" t="e">
        <v>#DIV/0!</v>
      </c>
      <c r="JZ436" s="16"/>
      <c r="KA436" s="16"/>
      <c r="KB436" s="16"/>
      <c r="KC436" s="16"/>
      <c r="KD436" s="16"/>
      <c r="KE436" s="16"/>
      <c r="KF436" s="16"/>
      <c r="KG436" s="16"/>
      <c r="KH436" s="16"/>
      <c r="KI436" s="16"/>
      <c r="KJ436" s="16"/>
      <c r="KK436" s="16"/>
      <c r="KL436" s="16"/>
      <c r="KM436" s="16"/>
      <c r="KN436" s="16"/>
      <c r="KO436" s="16"/>
      <c r="KP436" s="16"/>
      <c r="KQ436" s="16"/>
      <c r="KR436" s="16"/>
      <c r="KS436" s="16"/>
      <c r="KT436" s="16"/>
      <c r="KU436" s="16"/>
      <c r="KV436" s="16"/>
      <c r="KW436" s="16"/>
      <c r="KX436" s="16"/>
      <c r="KY436" s="16"/>
      <c r="KZ436" s="16"/>
      <c r="LA436" s="16"/>
      <c r="LB436" s="16"/>
      <c r="LC436" s="16"/>
      <c r="LD436" s="16"/>
      <c r="LE436" s="150"/>
      <c r="LF436" s="150">
        <v>0</v>
      </c>
      <c r="LG436" s="152" t="e">
        <v>#DIV/0!</v>
      </c>
      <c r="LH436" s="16"/>
      <c r="LI436" s="16"/>
      <c r="LJ436" s="16"/>
      <c r="LK436" s="16"/>
      <c r="LL436" s="16"/>
      <c r="LM436" s="16"/>
      <c r="LN436" s="16"/>
      <c r="LO436" s="16"/>
      <c r="LP436" s="16"/>
      <c r="LQ436" s="16"/>
      <c r="LR436" s="16"/>
      <c r="LS436" s="16"/>
      <c r="LT436" s="16"/>
      <c r="LU436" s="16"/>
      <c r="LV436" s="16"/>
      <c r="LW436" s="16"/>
      <c r="LX436" s="16"/>
      <c r="LY436" s="16"/>
      <c r="LZ436" s="16"/>
      <c r="MA436" s="16"/>
      <c r="MB436" s="16"/>
      <c r="MC436" s="16"/>
      <c r="MD436" s="16"/>
      <c r="ME436" s="16"/>
      <c r="MF436" s="16"/>
      <c r="MG436" s="16"/>
      <c r="MH436" s="16"/>
      <c r="MI436" s="16"/>
      <c r="MJ436" s="16"/>
      <c r="MK436" s="16"/>
      <c r="ML436" s="16"/>
    </row>
    <row r="437" spans="1:350" ht="13.9" hidden="1" customHeight="1" outlineLevel="3" x14ac:dyDescent="0.2">
      <c r="A437" s="227"/>
      <c r="B437" s="247"/>
      <c r="C437" s="215"/>
      <c r="D437" s="217"/>
      <c r="E437" s="176"/>
      <c r="F437" s="176"/>
      <c r="G437" s="176"/>
      <c r="H437" s="171"/>
      <c r="I437" s="171"/>
      <c r="J437" s="213"/>
      <c r="K437" s="213"/>
      <c r="L437" s="173"/>
      <c r="M437" s="173"/>
      <c r="N437" s="184"/>
      <c r="O437" s="157"/>
      <c r="P437" s="17" t="s">
        <v>26</v>
      </c>
      <c r="Q437" s="151"/>
      <c r="R437" s="151"/>
      <c r="S437" s="153"/>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151"/>
      <c r="AY437" s="151"/>
      <c r="AZ437" s="153"/>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c r="CF437" s="151"/>
      <c r="CG437" s="151"/>
      <c r="CH437" s="153"/>
      <c r="CI437" s="141"/>
      <c r="CJ437" s="141"/>
      <c r="CK437" s="141"/>
      <c r="CL437" s="141"/>
      <c r="CM437" s="141"/>
      <c r="CN437" s="141"/>
      <c r="CO437" s="141"/>
      <c r="CP437" s="141"/>
      <c r="CQ437" s="141"/>
      <c r="CR437" s="141"/>
      <c r="CS437" s="141"/>
      <c r="CT437" s="141"/>
      <c r="CU437" s="141"/>
      <c r="CV437" s="141"/>
      <c r="CW437" s="141"/>
      <c r="CX437" s="141"/>
      <c r="CY437" s="141"/>
      <c r="CZ437" s="141"/>
      <c r="DA437" s="141"/>
      <c r="DB437" s="141"/>
      <c r="DC437" s="141"/>
      <c r="DD437" s="141"/>
      <c r="DE437" s="141"/>
      <c r="DF437" s="141"/>
      <c r="DG437" s="141"/>
      <c r="DH437" s="141"/>
      <c r="DI437" s="141"/>
      <c r="DJ437" s="141"/>
      <c r="DK437" s="141"/>
      <c r="DL437" s="141"/>
      <c r="DM437" s="141"/>
      <c r="DN437" s="151"/>
      <c r="DO437" s="151"/>
      <c r="DP437" s="153"/>
      <c r="DQ437" s="24"/>
      <c r="DR437" s="24"/>
      <c r="DS437" s="24"/>
      <c r="DT437" s="24"/>
      <c r="DU437" s="24"/>
      <c r="DV437" s="24"/>
      <c r="DW437" s="24"/>
      <c r="DX437" s="24"/>
      <c r="DY437" s="24"/>
      <c r="DZ437" s="24"/>
      <c r="EA437" s="24"/>
      <c r="EB437" s="24"/>
      <c r="EC437" s="24"/>
      <c r="ED437" s="24"/>
      <c r="EE437" s="24"/>
      <c r="EF437" s="24"/>
      <c r="EG437" s="24"/>
      <c r="EH437" s="24"/>
      <c r="EI437" s="24"/>
      <c r="EJ437" s="24"/>
      <c r="EK437" s="24"/>
      <c r="EL437" s="24"/>
      <c r="EM437" s="24"/>
      <c r="EN437" s="24"/>
      <c r="EO437" s="24"/>
      <c r="EP437" s="24"/>
      <c r="EQ437" s="24"/>
      <c r="ER437" s="24"/>
      <c r="ES437" s="151"/>
      <c r="ET437" s="151"/>
      <c r="EU437" s="153"/>
      <c r="EV437" s="24"/>
      <c r="EW437" s="125"/>
      <c r="EX437" s="24"/>
      <c r="EY437" s="24"/>
      <c r="EZ437" s="24"/>
      <c r="FA437" s="24"/>
      <c r="FB437" s="24"/>
      <c r="FC437" s="24"/>
      <c r="FD437" s="24"/>
      <c r="FE437" s="24"/>
      <c r="FF437" s="24"/>
      <c r="FG437" s="24"/>
      <c r="FH437" s="24"/>
      <c r="FI437" s="24"/>
      <c r="FJ437" s="24"/>
      <c r="FK437" s="24"/>
      <c r="FL437" s="24"/>
      <c r="FM437" s="24"/>
      <c r="FN437" s="24">
        <v>1</v>
      </c>
      <c r="FO437" s="24"/>
      <c r="FP437" s="24"/>
      <c r="FQ437" s="24"/>
      <c r="FR437" s="24"/>
      <c r="FS437" s="24"/>
      <c r="FT437" s="24"/>
      <c r="FU437" s="24"/>
      <c r="FV437" s="24"/>
      <c r="FW437" s="24"/>
      <c r="FX437" s="24"/>
      <c r="FY437" s="24">
        <v>16</v>
      </c>
      <c r="FZ437" s="24"/>
      <c r="GA437" s="151"/>
      <c r="GB437" s="151"/>
      <c r="GC437" s="153"/>
      <c r="GD437" s="24"/>
      <c r="GE437" s="24"/>
      <c r="GF437" s="24"/>
      <c r="GG437" s="24"/>
      <c r="GH437" s="24"/>
      <c r="GI437" s="24"/>
      <c r="GJ437" s="24"/>
      <c r="GK437" s="24"/>
      <c r="GL437" s="24"/>
      <c r="GM437" s="24"/>
      <c r="GN437" s="24"/>
      <c r="GO437" s="24"/>
      <c r="GP437" s="24"/>
      <c r="GQ437" s="24"/>
      <c r="GR437" s="24"/>
      <c r="GS437" s="24"/>
      <c r="GT437" s="24"/>
      <c r="GU437" s="24"/>
      <c r="GV437" s="24"/>
      <c r="GW437" s="24"/>
      <c r="GX437" s="24"/>
      <c r="GY437" s="24"/>
      <c r="GZ437" s="24"/>
      <c r="HA437" s="24"/>
      <c r="HB437" s="24"/>
      <c r="HC437" s="24"/>
      <c r="HD437" s="24"/>
      <c r="HE437" s="24"/>
      <c r="HF437" s="24"/>
      <c r="HG437" s="24"/>
      <c r="HH437" s="151"/>
      <c r="HI437" s="151"/>
      <c r="HJ437" s="153"/>
      <c r="HK437" s="24"/>
      <c r="HL437" s="24"/>
      <c r="HM437" s="24"/>
      <c r="HN437" s="24"/>
      <c r="HO437" s="24"/>
      <c r="HP437" s="24"/>
      <c r="HQ437" s="24"/>
      <c r="HR437" s="24"/>
      <c r="HS437" s="24"/>
      <c r="HT437" s="24"/>
      <c r="HU437" s="24"/>
      <c r="HV437" s="24"/>
      <c r="HW437" s="24"/>
      <c r="HX437" s="24"/>
      <c r="HY437" s="24"/>
      <c r="HZ437" s="24"/>
      <c r="IA437" s="24"/>
      <c r="IB437" s="24"/>
      <c r="IC437" s="24"/>
      <c r="ID437" s="24"/>
      <c r="IE437" s="24"/>
      <c r="IF437" s="24"/>
      <c r="IG437" s="24"/>
      <c r="IH437" s="24"/>
      <c r="II437" s="24"/>
      <c r="IJ437" s="24"/>
      <c r="IK437" s="24"/>
      <c r="IL437" s="24"/>
      <c r="IM437" s="24"/>
      <c r="IN437" s="24"/>
      <c r="IO437" s="24"/>
      <c r="IP437" s="151"/>
      <c r="IQ437" s="151"/>
      <c r="IR437" s="153"/>
      <c r="IS437" s="24"/>
      <c r="IT437" s="24"/>
      <c r="IU437" s="24"/>
      <c r="IV437" s="24"/>
      <c r="IW437" s="24"/>
      <c r="IX437" s="24"/>
      <c r="IY437" s="24"/>
      <c r="IZ437" s="24"/>
      <c r="JA437" s="24"/>
      <c r="JB437" s="24"/>
      <c r="JC437" s="24"/>
      <c r="JD437" s="24"/>
      <c r="JE437" s="24"/>
      <c r="JF437" s="24"/>
      <c r="JG437" s="24"/>
      <c r="JH437" s="24"/>
      <c r="JI437" s="24"/>
      <c r="JJ437" s="24"/>
      <c r="JK437" s="24"/>
      <c r="JL437" s="24"/>
      <c r="JM437" s="24"/>
      <c r="JN437" s="24"/>
      <c r="JO437" s="24"/>
      <c r="JP437" s="24"/>
      <c r="JQ437" s="24"/>
      <c r="JR437" s="24"/>
      <c r="JS437" s="24"/>
      <c r="JT437" s="24"/>
      <c r="JU437" s="25"/>
      <c r="JV437" s="24"/>
      <c r="JW437" s="151"/>
      <c r="JX437" s="151"/>
      <c r="JY437" s="153"/>
      <c r="JZ437" s="24"/>
      <c r="KA437" s="24"/>
      <c r="KB437" s="24"/>
      <c r="KC437" s="24"/>
      <c r="KD437" s="24"/>
      <c r="KE437" s="24"/>
      <c r="KF437" s="24"/>
      <c r="KG437" s="24"/>
      <c r="KH437" s="24"/>
      <c r="KI437" s="24"/>
      <c r="KJ437" s="24"/>
      <c r="KK437" s="24"/>
      <c r="KL437" s="24"/>
      <c r="KM437" s="24"/>
      <c r="KN437" s="24"/>
      <c r="KO437" s="24"/>
      <c r="KP437" s="24"/>
      <c r="KQ437" s="24"/>
      <c r="KR437" s="24"/>
      <c r="KS437" s="24"/>
      <c r="KT437" s="24"/>
      <c r="KU437" s="24"/>
      <c r="KV437" s="24"/>
      <c r="KW437" s="24"/>
      <c r="KX437" s="24"/>
      <c r="KY437" s="24"/>
      <c r="KZ437" s="24"/>
      <c r="LA437" s="24"/>
      <c r="LB437" s="24"/>
      <c r="LC437" s="24"/>
      <c r="LD437" s="24"/>
      <c r="LE437" s="151"/>
      <c r="LF437" s="151"/>
      <c r="LG437" s="153"/>
      <c r="LH437" s="24"/>
      <c r="LI437" s="24"/>
      <c r="LJ437" s="24"/>
      <c r="LK437" s="24"/>
      <c r="LL437" s="24"/>
      <c r="LM437" s="24"/>
      <c r="LN437" s="24"/>
      <c r="LO437" s="24"/>
      <c r="LP437" s="24"/>
      <c r="LQ437" s="24"/>
      <c r="LR437" s="24"/>
      <c r="LS437" s="24"/>
      <c r="LT437" s="24"/>
      <c r="LU437" s="24"/>
      <c r="LV437" s="24"/>
      <c r="LW437" s="24"/>
      <c r="LX437" s="24"/>
      <c r="LY437" s="24"/>
      <c r="LZ437" s="24"/>
      <c r="MA437" s="24"/>
      <c r="MB437" s="24"/>
      <c r="MC437" s="24"/>
      <c r="MD437" s="24"/>
      <c r="ME437" s="24"/>
      <c r="MF437" s="24"/>
      <c r="MG437" s="24"/>
      <c r="MH437" s="24"/>
      <c r="MI437" s="24"/>
      <c r="MJ437" s="24"/>
      <c r="MK437" s="24"/>
      <c r="ML437" s="24"/>
    </row>
    <row r="438" spans="1:350" ht="13.9" hidden="1" customHeight="1" outlineLevel="3" x14ac:dyDescent="0.2">
      <c r="A438" s="226" t="s">
        <v>277</v>
      </c>
      <c r="B438" s="246" t="s">
        <v>1122</v>
      </c>
      <c r="C438" s="214" t="s">
        <v>37</v>
      </c>
      <c r="D438" s="216">
        <v>143</v>
      </c>
      <c r="E438" s="175"/>
      <c r="F438" s="175">
        <f>D438-E438</f>
        <v>143</v>
      </c>
      <c r="G438" s="175" t="s">
        <v>846</v>
      </c>
      <c r="H438" s="170" t="s">
        <v>972</v>
      </c>
      <c r="I438" s="170" t="s">
        <v>937</v>
      </c>
      <c r="J438" s="212">
        <f ca="1">E438+Q438+AX438+CF438+DN438+ES438+GA438+HH438+IP438+JW438+LE438</f>
        <v>0</v>
      </c>
      <c r="K438" s="212">
        <f>E438+R438+AY438+CG438+DO438+ET438+GB438+HI438+IQ438+JX438+LF438</f>
        <v>0</v>
      </c>
      <c r="L438" s="172" t="e">
        <f ca="1">K438/J438</f>
        <v>#DIV/0!</v>
      </c>
      <c r="M438" s="172">
        <f>K438/D438</f>
        <v>0</v>
      </c>
      <c r="N438" s="183">
        <f ca="1">SUMIF($EV$8:$FZ$9,$O$5,$EV439:$FZ439)-SUMIF($EV$8:$FZ$9,$Q$5,$EV439:$FZ439)</f>
        <v>0</v>
      </c>
      <c r="O438" s="156"/>
      <c r="P438" s="16" t="s">
        <v>25</v>
      </c>
      <c r="Q438" s="150">
        <v>0</v>
      </c>
      <c r="R438" s="150">
        <v>0</v>
      </c>
      <c r="S438" s="152" t="e">
        <v>#DIV/0!</v>
      </c>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50">
        <f t="shared" ca="1" si="1052"/>
        <v>0</v>
      </c>
      <c r="AY438" s="150">
        <f>SUM(BA439:CE439)</f>
        <v>0</v>
      </c>
      <c r="AZ438" s="152" t="e">
        <f ca="1">AY438/AX438</f>
        <v>#DIV/0!</v>
      </c>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50">
        <f t="shared" ref="CF438" si="1142">SUM(CI438:DM438)</f>
        <v>0</v>
      </c>
      <c r="CG438" s="150">
        <f>SUM(CI439:DM439)</f>
        <v>0</v>
      </c>
      <c r="CH438" s="152" t="e">
        <f>CG438/CF438</f>
        <v>#DIV/0!</v>
      </c>
      <c r="CI438" s="129"/>
      <c r="CJ438" s="129"/>
      <c r="CK438" s="129"/>
      <c r="CL438" s="129"/>
      <c r="CM438" s="129"/>
      <c r="CN438" s="129"/>
      <c r="CO438" s="129"/>
      <c r="CP438" s="129"/>
      <c r="CQ438" s="129"/>
      <c r="CR438" s="129"/>
      <c r="CS438" s="129"/>
      <c r="CT438" s="129"/>
      <c r="CU438" s="129"/>
      <c r="CV438" s="129"/>
      <c r="CW438" s="129"/>
      <c r="CX438" s="129"/>
      <c r="CY438" s="129"/>
      <c r="CZ438" s="129"/>
      <c r="DA438" s="129"/>
      <c r="DB438" s="129"/>
      <c r="DC438" s="129"/>
      <c r="DD438" s="129"/>
      <c r="DE438" s="129"/>
      <c r="DF438" s="129"/>
      <c r="DG438" s="129"/>
      <c r="DH438" s="129"/>
      <c r="DI438" s="129"/>
      <c r="DJ438" s="129"/>
      <c r="DK438" s="129"/>
      <c r="DL438" s="129"/>
      <c r="DM438" s="129"/>
      <c r="DN438" s="150">
        <f t="shared" ref="DN438" si="1143">SUM(DQ438:ER438)</f>
        <v>0</v>
      </c>
      <c r="DO438" s="150">
        <f>SUM(DQ439:ER439)</f>
        <v>0</v>
      </c>
      <c r="DP438" s="152" t="e">
        <f t="shared" si="1086"/>
        <v>#DIV/0!</v>
      </c>
      <c r="DQ438" s="16"/>
      <c r="DR438" s="16"/>
      <c r="DS438" s="16"/>
      <c r="DT438" s="16"/>
      <c r="DU438" s="16"/>
      <c r="DV438" s="16"/>
      <c r="DW438" s="16"/>
      <c r="DX438" s="16"/>
      <c r="DY438" s="16"/>
      <c r="DZ438" s="16"/>
      <c r="EA438" s="16"/>
      <c r="EB438" s="16"/>
      <c r="EC438" s="16"/>
      <c r="ED438" s="16"/>
      <c r="EE438" s="16"/>
      <c r="EF438" s="16"/>
      <c r="EG438" s="16"/>
      <c r="EH438" s="16"/>
      <c r="EI438" s="16"/>
      <c r="EJ438" s="16"/>
      <c r="EK438" s="16"/>
      <c r="EL438" s="16"/>
      <c r="EM438" s="16"/>
      <c r="EN438" s="16"/>
      <c r="EO438" s="16"/>
      <c r="EP438" s="16"/>
      <c r="EQ438" s="16"/>
      <c r="ER438" s="16"/>
      <c r="ES438" s="150">
        <f t="shared" ca="1" si="1055"/>
        <v>0</v>
      </c>
      <c r="ET438" s="150">
        <f t="shared" si="1122"/>
        <v>0</v>
      </c>
      <c r="EU438" s="152" t="e">
        <f t="shared" ca="1" si="1123"/>
        <v>#DIV/0!</v>
      </c>
      <c r="EV438" s="16"/>
      <c r="EW438" s="67"/>
      <c r="EX438" s="16"/>
      <c r="EY438" s="16"/>
      <c r="EZ438" s="16"/>
      <c r="FA438" s="16"/>
      <c r="FB438" s="16"/>
      <c r="FC438" s="16"/>
      <c r="FD438" s="16"/>
      <c r="FE438" s="16"/>
      <c r="FF438" s="16"/>
      <c r="FG438" s="16"/>
      <c r="FH438" s="16"/>
      <c r="FI438" s="16"/>
      <c r="FJ438" s="16"/>
      <c r="FK438" s="16"/>
      <c r="FL438" s="16"/>
      <c r="FM438" s="16"/>
      <c r="FN438" s="16"/>
      <c r="FO438" s="16"/>
      <c r="FP438" s="16"/>
      <c r="FQ438" s="16"/>
      <c r="FR438" s="16"/>
      <c r="FS438" s="16"/>
      <c r="FT438" s="16"/>
      <c r="FU438" s="16"/>
      <c r="FV438" s="16"/>
      <c r="FW438" s="16"/>
      <c r="FX438" s="16"/>
      <c r="FY438" s="16"/>
      <c r="FZ438" s="16"/>
      <c r="GA438" s="150">
        <f t="shared" ref="GA438" ca="1" si="1144">SUMIF($GD$8:$HG$9,$O$5,GD438:HG438)</f>
        <v>0</v>
      </c>
      <c r="GB438" s="150">
        <f t="shared" ref="GB438" si="1145">SUM(GD439:HG439)</f>
        <v>0</v>
      </c>
      <c r="GC438" s="152" t="e">
        <f t="shared" ref="GC438" ca="1" si="1146">GB438/GA438</f>
        <v>#DIV/0!</v>
      </c>
      <c r="GD438" s="16"/>
      <c r="GE438" s="16"/>
      <c r="GF438" s="16"/>
      <c r="GG438" s="16"/>
      <c r="GH438" s="16"/>
      <c r="GI438" s="16"/>
      <c r="GJ438" s="16"/>
      <c r="GK438" s="16"/>
      <c r="GL438" s="16"/>
      <c r="GM438" s="16"/>
      <c r="GN438" s="16"/>
      <c r="GO438" s="16"/>
      <c r="GP438" s="16"/>
      <c r="GQ438" s="16"/>
      <c r="GR438" s="16"/>
      <c r="GS438" s="16"/>
      <c r="GT438" s="16"/>
      <c r="GU438" s="16"/>
      <c r="GV438" s="16"/>
      <c r="GW438" s="16"/>
      <c r="GX438" s="16"/>
      <c r="GY438" s="16"/>
      <c r="GZ438" s="16"/>
      <c r="HA438" s="16"/>
      <c r="HB438" s="16"/>
      <c r="HC438" s="16"/>
      <c r="HD438" s="16"/>
      <c r="HE438" s="16"/>
      <c r="HF438" s="16"/>
      <c r="HG438" s="16"/>
      <c r="HH438" s="150"/>
      <c r="HI438" s="150">
        <v>0</v>
      </c>
      <c r="HJ438" s="152" t="e">
        <v>#DIV/0!</v>
      </c>
      <c r="HK438" s="16"/>
      <c r="HL438" s="16"/>
      <c r="HM438" s="16"/>
      <c r="HN438" s="16"/>
      <c r="HO438" s="16"/>
      <c r="HP438" s="16"/>
      <c r="HQ438" s="16"/>
      <c r="HR438" s="16"/>
      <c r="HS438" s="16"/>
      <c r="HT438" s="16"/>
      <c r="HU438" s="16"/>
      <c r="HV438" s="16"/>
      <c r="HW438" s="16"/>
      <c r="HX438" s="16"/>
      <c r="HY438" s="16"/>
      <c r="HZ438" s="16"/>
      <c r="IA438" s="16"/>
      <c r="IB438" s="16"/>
      <c r="IC438" s="16"/>
      <c r="ID438" s="16"/>
      <c r="IE438" s="16"/>
      <c r="IF438" s="16"/>
      <c r="IG438" s="16"/>
      <c r="IH438" s="16"/>
      <c r="II438" s="16"/>
      <c r="IJ438" s="16"/>
      <c r="IK438" s="16"/>
      <c r="IL438" s="16"/>
      <c r="IM438" s="16"/>
      <c r="IN438" s="16"/>
      <c r="IO438" s="16"/>
      <c r="IP438" s="150"/>
      <c r="IQ438" s="150">
        <v>0</v>
      </c>
      <c r="IR438" s="152" t="e">
        <v>#DIV/0!</v>
      </c>
      <c r="IS438" s="16"/>
      <c r="IT438" s="16"/>
      <c r="IU438" s="16"/>
      <c r="IV438" s="16"/>
      <c r="IW438" s="16"/>
      <c r="IX438" s="16"/>
      <c r="IY438" s="16"/>
      <c r="IZ438" s="16"/>
      <c r="JA438" s="16"/>
      <c r="JB438" s="16"/>
      <c r="JC438" s="16"/>
      <c r="JD438" s="16"/>
      <c r="JE438" s="16"/>
      <c r="JF438" s="16"/>
      <c r="JG438" s="16"/>
      <c r="JH438" s="16"/>
      <c r="JI438" s="16"/>
      <c r="JJ438" s="16"/>
      <c r="JK438" s="16"/>
      <c r="JL438" s="16"/>
      <c r="JM438" s="16"/>
      <c r="JN438" s="16"/>
      <c r="JO438" s="16"/>
      <c r="JP438" s="16"/>
      <c r="JQ438" s="16"/>
      <c r="JR438" s="16"/>
      <c r="JS438" s="16"/>
      <c r="JT438" s="16"/>
      <c r="JU438" s="23"/>
      <c r="JV438" s="16"/>
      <c r="JW438" s="150"/>
      <c r="JX438" s="150">
        <v>0</v>
      </c>
      <c r="JY438" s="152" t="e">
        <v>#DIV/0!</v>
      </c>
      <c r="JZ438" s="16"/>
      <c r="KA438" s="16"/>
      <c r="KB438" s="16"/>
      <c r="KC438" s="16"/>
      <c r="KD438" s="16"/>
      <c r="KE438" s="16"/>
      <c r="KF438" s="16"/>
      <c r="KG438" s="16"/>
      <c r="KH438" s="16"/>
      <c r="KI438" s="16"/>
      <c r="KJ438" s="16"/>
      <c r="KK438" s="16"/>
      <c r="KL438" s="16"/>
      <c r="KM438" s="16"/>
      <c r="KN438" s="16"/>
      <c r="KO438" s="16"/>
      <c r="KP438" s="16"/>
      <c r="KQ438" s="16"/>
      <c r="KR438" s="16"/>
      <c r="KS438" s="16"/>
      <c r="KT438" s="16"/>
      <c r="KU438" s="16"/>
      <c r="KV438" s="16"/>
      <c r="KW438" s="16"/>
      <c r="KX438" s="16"/>
      <c r="KY438" s="16"/>
      <c r="KZ438" s="16"/>
      <c r="LA438" s="16"/>
      <c r="LB438" s="16"/>
      <c r="LC438" s="16"/>
      <c r="LD438" s="16"/>
      <c r="LE438" s="150"/>
      <c r="LF438" s="150">
        <v>0</v>
      </c>
      <c r="LG438" s="152" t="e">
        <v>#DIV/0!</v>
      </c>
      <c r="LH438" s="16"/>
      <c r="LI438" s="16"/>
      <c r="LJ438" s="16"/>
      <c r="LK438" s="16"/>
      <c r="LL438" s="16"/>
      <c r="LM438" s="16"/>
      <c r="LN438" s="16"/>
      <c r="LO438" s="16"/>
      <c r="LP438" s="16"/>
      <c r="LQ438" s="16"/>
      <c r="LR438" s="16"/>
      <c r="LS438" s="16"/>
      <c r="LT438" s="16"/>
      <c r="LU438" s="16"/>
      <c r="LV438" s="16"/>
      <c r="LW438" s="16"/>
      <c r="LX438" s="16"/>
      <c r="LY438" s="16"/>
      <c r="LZ438" s="16"/>
      <c r="MA438" s="16"/>
      <c r="MB438" s="16"/>
      <c r="MC438" s="16"/>
      <c r="MD438" s="16"/>
      <c r="ME438" s="16"/>
      <c r="MF438" s="16"/>
      <c r="MG438" s="16"/>
      <c r="MH438" s="16"/>
      <c r="MI438" s="16"/>
      <c r="MJ438" s="16"/>
      <c r="MK438" s="16"/>
      <c r="ML438" s="16"/>
    </row>
    <row r="439" spans="1:350" ht="13.9" hidden="1" customHeight="1" outlineLevel="3" x14ac:dyDescent="0.2">
      <c r="A439" s="227"/>
      <c r="B439" s="247"/>
      <c r="C439" s="215"/>
      <c r="D439" s="217"/>
      <c r="E439" s="176"/>
      <c r="F439" s="176"/>
      <c r="G439" s="176"/>
      <c r="H439" s="171"/>
      <c r="I439" s="171"/>
      <c r="J439" s="213"/>
      <c r="K439" s="213"/>
      <c r="L439" s="173"/>
      <c r="M439" s="173"/>
      <c r="N439" s="184"/>
      <c r="O439" s="157"/>
      <c r="P439" s="17" t="s">
        <v>26</v>
      </c>
      <c r="Q439" s="151"/>
      <c r="R439" s="151"/>
      <c r="S439" s="153"/>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151"/>
      <c r="AY439" s="151"/>
      <c r="AZ439" s="153"/>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151"/>
      <c r="CG439" s="151"/>
      <c r="CH439" s="153"/>
      <c r="CI439" s="141"/>
      <c r="CJ439" s="141"/>
      <c r="CK439" s="141"/>
      <c r="CL439" s="141"/>
      <c r="CM439" s="141"/>
      <c r="CN439" s="141"/>
      <c r="CO439" s="141"/>
      <c r="CP439" s="141"/>
      <c r="CQ439" s="141"/>
      <c r="CR439" s="141"/>
      <c r="CS439" s="141"/>
      <c r="CT439" s="141"/>
      <c r="CU439" s="141"/>
      <c r="CV439" s="141"/>
      <c r="CW439" s="141"/>
      <c r="CX439" s="141"/>
      <c r="CY439" s="141"/>
      <c r="CZ439" s="141"/>
      <c r="DA439" s="141"/>
      <c r="DB439" s="141"/>
      <c r="DC439" s="141"/>
      <c r="DD439" s="141"/>
      <c r="DE439" s="141"/>
      <c r="DF439" s="141"/>
      <c r="DG439" s="141"/>
      <c r="DH439" s="141"/>
      <c r="DI439" s="141"/>
      <c r="DJ439" s="141"/>
      <c r="DK439" s="141"/>
      <c r="DL439" s="141"/>
      <c r="DM439" s="141"/>
      <c r="DN439" s="151"/>
      <c r="DO439" s="151"/>
      <c r="DP439" s="153"/>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151"/>
      <c r="ET439" s="151"/>
      <c r="EU439" s="153"/>
      <c r="EV439" s="24"/>
      <c r="EW439" s="125"/>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c r="FU439" s="24"/>
      <c r="FV439" s="24"/>
      <c r="FW439" s="24"/>
      <c r="FX439" s="24"/>
      <c r="FY439" s="24"/>
      <c r="FZ439" s="24"/>
      <c r="GA439" s="151"/>
      <c r="GB439" s="151"/>
      <c r="GC439" s="153"/>
      <c r="GD439" s="24"/>
      <c r="GE439" s="24"/>
      <c r="GF439" s="24"/>
      <c r="GG439" s="24"/>
      <c r="GH439" s="24"/>
      <c r="GI439" s="24"/>
      <c r="GJ439" s="24"/>
      <c r="GK439" s="24"/>
      <c r="GL439" s="24"/>
      <c r="GM439" s="24"/>
      <c r="GN439" s="24"/>
      <c r="GO439" s="24"/>
      <c r="GP439" s="24"/>
      <c r="GQ439" s="24"/>
      <c r="GR439" s="24"/>
      <c r="GS439" s="24"/>
      <c r="GT439" s="24"/>
      <c r="GU439" s="24"/>
      <c r="GV439" s="24"/>
      <c r="GW439" s="24"/>
      <c r="GX439" s="24"/>
      <c r="GY439" s="24"/>
      <c r="GZ439" s="24"/>
      <c r="HA439" s="24"/>
      <c r="HB439" s="24"/>
      <c r="HC439" s="24"/>
      <c r="HD439" s="24"/>
      <c r="HE439" s="24"/>
      <c r="HF439" s="24"/>
      <c r="HG439" s="24"/>
      <c r="HH439" s="151"/>
      <c r="HI439" s="151"/>
      <c r="HJ439" s="153"/>
      <c r="HK439" s="24"/>
      <c r="HL439" s="24"/>
      <c r="HM439" s="24"/>
      <c r="HN439" s="24"/>
      <c r="HO439" s="24"/>
      <c r="HP439" s="24"/>
      <c r="HQ439" s="24"/>
      <c r="HR439" s="24"/>
      <c r="HS439" s="24"/>
      <c r="HT439" s="24"/>
      <c r="HU439" s="24"/>
      <c r="HV439" s="24"/>
      <c r="HW439" s="24"/>
      <c r="HX439" s="24"/>
      <c r="HY439" s="24"/>
      <c r="HZ439" s="24"/>
      <c r="IA439" s="24"/>
      <c r="IB439" s="24"/>
      <c r="IC439" s="24"/>
      <c r="ID439" s="24"/>
      <c r="IE439" s="24"/>
      <c r="IF439" s="24"/>
      <c r="IG439" s="24"/>
      <c r="IH439" s="24"/>
      <c r="II439" s="24"/>
      <c r="IJ439" s="24"/>
      <c r="IK439" s="24"/>
      <c r="IL439" s="24"/>
      <c r="IM439" s="24"/>
      <c r="IN439" s="24"/>
      <c r="IO439" s="24"/>
      <c r="IP439" s="151"/>
      <c r="IQ439" s="151"/>
      <c r="IR439" s="153"/>
      <c r="IS439" s="24"/>
      <c r="IT439" s="24"/>
      <c r="IU439" s="24"/>
      <c r="IV439" s="24"/>
      <c r="IW439" s="24"/>
      <c r="IX439" s="24"/>
      <c r="IY439" s="24"/>
      <c r="IZ439" s="24"/>
      <c r="JA439" s="24"/>
      <c r="JB439" s="24"/>
      <c r="JC439" s="24"/>
      <c r="JD439" s="24"/>
      <c r="JE439" s="24"/>
      <c r="JF439" s="24"/>
      <c r="JG439" s="24"/>
      <c r="JH439" s="24"/>
      <c r="JI439" s="24"/>
      <c r="JJ439" s="24"/>
      <c r="JK439" s="24"/>
      <c r="JL439" s="24"/>
      <c r="JM439" s="24"/>
      <c r="JN439" s="24"/>
      <c r="JO439" s="24"/>
      <c r="JP439" s="24"/>
      <c r="JQ439" s="24"/>
      <c r="JR439" s="24"/>
      <c r="JS439" s="24"/>
      <c r="JT439" s="24"/>
      <c r="JU439" s="25"/>
      <c r="JV439" s="24"/>
      <c r="JW439" s="151"/>
      <c r="JX439" s="151"/>
      <c r="JY439" s="153"/>
      <c r="JZ439" s="24"/>
      <c r="KA439" s="24"/>
      <c r="KB439" s="24"/>
      <c r="KC439" s="24"/>
      <c r="KD439" s="24"/>
      <c r="KE439" s="24"/>
      <c r="KF439" s="24"/>
      <c r="KG439" s="24"/>
      <c r="KH439" s="24"/>
      <c r="KI439" s="24"/>
      <c r="KJ439" s="24"/>
      <c r="KK439" s="24"/>
      <c r="KL439" s="24"/>
      <c r="KM439" s="24"/>
      <c r="KN439" s="24"/>
      <c r="KO439" s="24"/>
      <c r="KP439" s="24"/>
      <c r="KQ439" s="24"/>
      <c r="KR439" s="24"/>
      <c r="KS439" s="24"/>
      <c r="KT439" s="24"/>
      <c r="KU439" s="24"/>
      <c r="KV439" s="24"/>
      <c r="KW439" s="24"/>
      <c r="KX439" s="24"/>
      <c r="KY439" s="24"/>
      <c r="KZ439" s="24"/>
      <c r="LA439" s="24"/>
      <c r="LB439" s="24"/>
      <c r="LC439" s="24"/>
      <c r="LD439" s="24"/>
      <c r="LE439" s="151"/>
      <c r="LF439" s="151"/>
      <c r="LG439" s="153"/>
      <c r="LH439" s="24"/>
      <c r="LI439" s="24"/>
      <c r="LJ439" s="24"/>
      <c r="LK439" s="24"/>
      <c r="LL439" s="24"/>
      <c r="LM439" s="24"/>
      <c r="LN439" s="24"/>
      <c r="LO439" s="24"/>
      <c r="LP439" s="24"/>
      <c r="LQ439" s="24"/>
      <c r="LR439" s="24"/>
      <c r="LS439" s="24"/>
      <c r="LT439" s="24"/>
      <c r="LU439" s="24"/>
      <c r="LV439" s="24"/>
      <c r="LW439" s="24"/>
      <c r="LX439" s="24"/>
      <c r="LY439" s="24"/>
      <c r="LZ439" s="24"/>
      <c r="MA439" s="24"/>
      <c r="MB439" s="24"/>
      <c r="MC439" s="24"/>
      <c r="MD439" s="24"/>
      <c r="ME439" s="24"/>
      <c r="MF439" s="24"/>
      <c r="MG439" s="24"/>
      <c r="MH439" s="24"/>
      <c r="MI439" s="24"/>
      <c r="MJ439" s="24"/>
      <c r="MK439" s="24"/>
      <c r="ML439" s="24"/>
    </row>
    <row r="440" spans="1:350" s="41" customFormat="1" ht="14.25" hidden="1" customHeight="1" outlineLevel="3" x14ac:dyDescent="0.25">
      <c r="A440" s="220" t="s">
        <v>278</v>
      </c>
      <c r="B440" s="248" t="s">
        <v>1139</v>
      </c>
      <c r="C440" s="175" t="s">
        <v>59</v>
      </c>
      <c r="D440" s="175">
        <v>1</v>
      </c>
      <c r="E440" s="175">
        <v>0</v>
      </c>
      <c r="F440" s="175">
        <f>D440-E440</f>
        <v>1</v>
      </c>
      <c r="G440" s="175" t="s">
        <v>1140</v>
      </c>
      <c r="H440" s="170" t="s">
        <v>875</v>
      </c>
      <c r="I440" s="170" t="s">
        <v>872</v>
      </c>
      <c r="J440" s="212">
        <f ca="1">E440+Q440+AX440+CF440+DN440+ES440+GA440+HH440+IP440+JW440+LE440</f>
        <v>1</v>
      </c>
      <c r="K440" s="212">
        <f>E440+R440+AY440+CG440+DO440+ET440+GB440+HI440+IQ440+JX440+LF440</f>
        <v>1</v>
      </c>
      <c r="L440" s="172">
        <f ca="1">K440/J440</f>
        <v>1</v>
      </c>
      <c r="M440" s="172">
        <f>K440/D440</f>
        <v>1</v>
      </c>
      <c r="N440" s="183">
        <f ca="1">SUMIF($EV$8:$FZ$9,$O$5,$EV441:$FZ441)-SUMIF($EV$8:$FZ$9,$Q$5,$EV441:$FZ441)</f>
        <v>0</v>
      </c>
      <c r="O440" s="154"/>
      <c r="P440" s="154"/>
      <c r="Q440" s="150">
        <v>0</v>
      </c>
      <c r="R440" s="150">
        <v>0</v>
      </c>
      <c r="S440" s="152" t="e">
        <v>#DIV/0!</v>
      </c>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c r="AX440" s="150">
        <f t="shared" ca="1" si="1052"/>
        <v>0</v>
      </c>
      <c r="AY440" s="150">
        <f>SUM(BA441:CE441)</f>
        <v>0</v>
      </c>
      <c r="AZ440" s="152" t="e">
        <f ca="1">AY440/AX440</f>
        <v>#DIV/0!</v>
      </c>
      <c r="BA440" s="154"/>
      <c r="BB440" s="154"/>
      <c r="BC440" s="154"/>
      <c r="BD440" s="154"/>
      <c r="BE440" s="154"/>
      <c r="BF440" s="154"/>
      <c r="BG440" s="154"/>
      <c r="BH440" s="154"/>
      <c r="BI440" s="154"/>
      <c r="BJ440" s="154"/>
      <c r="BK440" s="154"/>
      <c r="BL440" s="154"/>
      <c r="BM440" s="154"/>
      <c r="BN440" s="154"/>
      <c r="BO440" s="154"/>
      <c r="BP440" s="154"/>
      <c r="BQ440" s="154"/>
      <c r="BR440" s="154"/>
      <c r="BS440" s="154"/>
      <c r="BT440" s="154"/>
      <c r="BU440" s="154"/>
      <c r="BV440" s="154"/>
      <c r="BW440" s="154"/>
      <c r="BX440" s="154"/>
      <c r="BY440" s="154"/>
      <c r="BZ440" s="154"/>
      <c r="CA440" s="154"/>
      <c r="CB440" s="154"/>
      <c r="CC440" s="154"/>
      <c r="CD440" s="154"/>
      <c r="CE440" s="154"/>
      <c r="CF440" s="150">
        <f t="shared" ref="CF440" si="1147">SUM(CI440:DM440)</f>
        <v>0</v>
      </c>
      <c r="CG440" s="150">
        <f>SUM(CI441:DM441)</f>
        <v>0</v>
      </c>
      <c r="CH440" s="152" t="e">
        <f>CG440/CF440</f>
        <v>#DIV/0!</v>
      </c>
      <c r="CI440" s="154"/>
      <c r="CJ440" s="154"/>
      <c r="CK440" s="154"/>
      <c r="CL440" s="154"/>
      <c r="CM440" s="154"/>
      <c r="CN440" s="154"/>
      <c r="CO440" s="154"/>
      <c r="CP440" s="154"/>
      <c r="CQ440" s="154"/>
      <c r="CR440" s="154"/>
      <c r="CS440" s="154"/>
      <c r="CT440" s="154"/>
      <c r="CU440" s="154"/>
      <c r="CV440" s="154"/>
      <c r="CW440" s="154"/>
      <c r="CX440" s="154"/>
      <c r="CY440" s="154"/>
      <c r="CZ440" s="154"/>
      <c r="DA440" s="154"/>
      <c r="DB440" s="154"/>
      <c r="DC440" s="154"/>
      <c r="DD440" s="154"/>
      <c r="DE440" s="154"/>
      <c r="DF440" s="154"/>
      <c r="DG440" s="154"/>
      <c r="DH440" s="154"/>
      <c r="DI440" s="154"/>
      <c r="DJ440" s="154"/>
      <c r="DK440" s="154"/>
      <c r="DL440" s="154"/>
      <c r="DM440" s="154"/>
      <c r="DN440" s="150">
        <f t="shared" ref="DN440" si="1148">SUM(DQ440:ER440)</f>
        <v>0</v>
      </c>
      <c r="DO440" s="150">
        <f>SUM(DQ441:ER441)</f>
        <v>0</v>
      </c>
      <c r="DP440" s="152" t="e">
        <f t="shared" si="1086"/>
        <v>#DIV/0!</v>
      </c>
      <c r="DQ440" s="154"/>
      <c r="DR440" s="154"/>
      <c r="DS440" s="154"/>
      <c r="DT440" s="154"/>
      <c r="DU440" s="154"/>
      <c r="DV440" s="154"/>
      <c r="DW440" s="154"/>
      <c r="DX440" s="154"/>
      <c r="DY440" s="154"/>
      <c r="DZ440" s="154"/>
      <c r="EA440" s="154"/>
      <c r="EB440" s="154"/>
      <c r="EC440" s="154"/>
      <c r="ED440" s="154"/>
      <c r="EE440" s="154"/>
      <c r="EF440" s="154"/>
      <c r="EG440" s="154"/>
      <c r="EH440" s="154"/>
      <c r="EI440" s="154"/>
      <c r="EJ440" s="154"/>
      <c r="EK440" s="154"/>
      <c r="EL440" s="154"/>
      <c r="EM440" s="154"/>
      <c r="EN440" s="154"/>
      <c r="EO440" s="154"/>
      <c r="EP440" s="154"/>
      <c r="EQ440" s="154"/>
      <c r="ER440" s="154"/>
      <c r="ES440" s="150">
        <f t="shared" ca="1" si="1055"/>
        <v>0</v>
      </c>
      <c r="ET440" s="150">
        <f t="shared" si="1122"/>
        <v>0</v>
      </c>
      <c r="EU440" s="152" t="e">
        <f t="shared" ca="1" si="1123"/>
        <v>#DIV/0!</v>
      </c>
      <c r="EV440" s="154"/>
      <c r="EW440" s="160"/>
      <c r="EX440" s="154"/>
      <c r="EY440" s="154"/>
      <c r="EZ440" s="154"/>
      <c r="FA440" s="154"/>
      <c r="FB440" s="154"/>
      <c r="FC440" s="154"/>
      <c r="FD440" s="154"/>
      <c r="FE440" s="154"/>
      <c r="FF440" s="154"/>
      <c r="FG440" s="154"/>
      <c r="FH440" s="154"/>
      <c r="FI440" s="154"/>
      <c r="FJ440" s="154"/>
      <c r="FK440" s="154"/>
      <c r="FL440" s="154"/>
      <c r="FM440" s="154"/>
      <c r="FN440" s="154"/>
      <c r="FO440" s="154"/>
      <c r="FP440" s="154"/>
      <c r="FQ440" s="154"/>
      <c r="FR440" s="154"/>
      <c r="FS440" s="154"/>
      <c r="FT440" s="154"/>
      <c r="FU440" s="154"/>
      <c r="FV440" s="154"/>
      <c r="FW440" s="154"/>
      <c r="FX440" s="154"/>
      <c r="FY440" s="154"/>
      <c r="FZ440" s="154"/>
      <c r="GA440" s="150">
        <f t="shared" ref="GA440" ca="1" si="1149">SUMIF($GD$8:$HG$9,$O$5,GD440:HG440)</f>
        <v>1</v>
      </c>
      <c r="GB440" s="150">
        <f t="shared" ref="GB440" si="1150">SUM(GD441:HG441)</f>
        <v>1</v>
      </c>
      <c r="GC440" s="152">
        <f t="shared" ref="GC440" ca="1" si="1151">GB440/GA440</f>
        <v>1</v>
      </c>
      <c r="GD440" s="154"/>
      <c r="GE440" s="42">
        <v>1</v>
      </c>
      <c r="GF440" s="154"/>
      <c r="GG440" s="154"/>
      <c r="GH440" s="154"/>
      <c r="GI440" s="42"/>
      <c r="GJ440" s="154"/>
      <c r="GK440" s="154"/>
      <c r="GL440" s="154"/>
      <c r="GM440" s="154"/>
      <c r="GN440" s="154"/>
      <c r="GO440" s="154"/>
      <c r="GP440" s="154"/>
      <c r="GQ440" s="154"/>
      <c r="GR440" s="154"/>
      <c r="GS440" s="154"/>
      <c r="GT440" s="154"/>
      <c r="GU440" s="154"/>
      <c r="GV440" s="154"/>
      <c r="GW440" s="154"/>
      <c r="GX440" s="154"/>
      <c r="GY440" s="154"/>
      <c r="GZ440" s="154"/>
      <c r="HA440" s="154"/>
      <c r="HB440" s="154"/>
      <c r="HC440" s="154"/>
      <c r="HD440" s="154"/>
      <c r="HE440" s="154"/>
      <c r="HF440" s="154"/>
      <c r="HG440" s="154"/>
      <c r="HH440" s="150"/>
      <c r="HI440" s="150">
        <v>0</v>
      </c>
      <c r="HJ440" s="154"/>
      <c r="HK440" s="154"/>
      <c r="HL440" s="154"/>
      <c r="HM440" s="154"/>
      <c r="HN440" s="154"/>
      <c r="HO440" s="154"/>
      <c r="HP440" s="154"/>
      <c r="HQ440" s="154"/>
      <c r="HR440" s="154"/>
      <c r="HS440" s="154"/>
      <c r="HT440" s="154"/>
      <c r="HU440" s="154"/>
      <c r="HV440" s="154"/>
      <c r="HW440" s="154"/>
      <c r="HX440" s="154"/>
      <c r="HY440" s="154"/>
      <c r="HZ440" s="154"/>
      <c r="IA440" s="154"/>
      <c r="IB440" s="154"/>
      <c r="IC440" s="154"/>
      <c r="ID440" s="154"/>
      <c r="IE440" s="154"/>
      <c r="IF440" s="154"/>
      <c r="IG440" s="154"/>
      <c r="IH440" s="154"/>
      <c r="II440" s="154"/>
      <c r="IJ440" s="154"/>
      <c r="IK440" s="154"/>
      <c r="IL440" s="154"/>
      <c r="IM440" s="154"/>
      <c r="IN440" s="154"/>
      <c r="IO440" s="154"/>
      <c r="IP440" s="150"/>
      <c r="IQ440" s="150">
        <v>0</v>
      </c>
      <c r="IR440" s="154"/>
      <c r="IS440" s="154"/>
      <c r="IT440" s="154"/>
      <c r="IU440" s="154"/>
      <c r="IV440" s="154"/>
      <c r="IW440" s="154"/>
      <c r="IX440" s="154"/>
      <c r="IY440" s="154"/>
      <c r="IZ440" s="154"/>
      <c r="JA440" s="154"/>
      <c r="JB440" s="154"/>
      <c r="JC440" s="154"/>
      <c r="JD440" s="154"/>
      <c r="JE440" s="154"/>
      <c r="JF440" s="154"/>
      <c r="JG440" s="154"/>
      <c r="JH440" s="154"/>
      <c r="JI440" s="154"/>
      <c r="JJ440" s="154"/>
      <c r="JK440" s="154"/>
      <c r="JL440" s="154"/>
      <c r="JM440" s="154"/>
      <c r="JN440" s="154"/>
      <c r="JO440" s="154"/>
      <c r="JP440" s="154"/>
      <c r="JQ440" s="154"/>
      <c r="JR440" s="154"/>
      <c r="JS440" s="154"/>
      <c r="JT440" s="154"/>
      <c r="JU440" s="154"/>
      <c r="JV440" s="154"/>
      <c r="JW440" s="150"/>
      <c r="JX440" s="150">
        <v>0</v>
      </c>
      <c r="JY440" s="154"/>
      <c r="JZ440" s="154"/>
      <c r="KA440" s="154"/>
      <c r="KB440" s="154"/>
      <c r="KC440" s="154"/>
      <c r="KD440" s="154"/>
      <c r="KE440" s="154"/>
      <c r="KF440" s="154"/>
      <c r="KG440" s="154"/>
      <c r="KH440" s="154"/>
      <c r="KI440" s="154"/>
      <c r="KJ440" s="154"/>
      <c r="KK440" s="154"/>
      <c r="KL440" s="154"/>
      <c r="KM440" s="154"/>
      <c r="KN440" s="154"/>
      <c r="KO440" s="154"/>
      <c r="KP440" s="154"/>
      <c r="KQ440" s="154"/>
      <c r="KR440" s="154"/>
      <c r="KS440" s="154"/>
      <c r="KT440" s="154"/>
      <c r="KU440" s="154"/>
      <c r="KV440" s="154"/>
      <c r="KW440" s="154"/>
      <c r="KX440" s="154"/>
      <c r="KY440" s="154"/>
      <c r="KZ440" s="154"/>
      <c r="LA440" s="154"/>
      <c r="LB440" s="154"/>
      <c r="LC440" s="154"/>
      <c r="LD440" s="154"/>
      <c r="LE440" s="150"/>
      <c r="LF440" s="150">
        <v>0</v>
      </c>
      <c r="LG440" s="154"/>
      <c r="LH440" s="154"/>
      <c r="LI440" s="154"/>
      <c r="LJ440" s="154"/>
      <c r="LK440" s="154"/>
      <c r="LL440" s="154"/>
      <c r="LM440" s="154"/>
      <c r="LN440" s="154"/>
      <c r="LO440" s="154"/>
      <c r="LP440" s="154"/>
      <c r="LQ440" s="154"/>
      <c r="LR440" s="154"/>
      <c r="LS440" s="154"/>
      <c r="LT440" s="154"/>
      <c r="LU440" s="154"/>
      <c r="LV440" s="154"/>
      <c r="LW440" s="154"/>
      <c r="LX440" s="154"/>
      <c r="LY440" s="154"/>
      <c r="LZ440" s="154"/>
      <c r="MA440" s="154"/>
      <c r="MB440" s="154"/>
      <c r="MC440" s="154"/>
      <c r="MD440" s="154"/>
      <c r="ME440" s="154"/>
      <c r="MF440" s="154"/>
      <c r="MG440" s="154"/>
      <c r="MH440" s="154"/>
      <c r="MI440" s="154"/>
      <c r="MJ440" s="154"/>
      <c r="MK440" s="154"/>
      <c r="ML440" s="154"/>
    </row>
    <row r="441" spans="1:350" s="41" customFormat="1" ht="14.25" hidden="1" customHeight="1" outlineLevel="3" x14ac:dyDescent="0.25">
      <c r="A441" s="221"/>
      <c r="B441" s="249"/>
      <c r="C441" s="176"/>
      <c r="D441" s="176"/>
      <c r="E441" s="176"/>
      <c r="F441" s="176"/>
      <c r="G441" s="176"/>
      <c r="H441" s="171"/>
      <c r="I441" s="171"/>
      <c r="J441" s="213"/>
      <c r="K441" s="213"/>
      <c r="L441" s="173"/>
      <c r="M441" s="173"/>
      <c r="N441" s="184"/>
      <c r="O441" s="155"/>
      <c r="P441" s="155"/>
      <c r="Q441" s="151"/>
      <c r="R441" s="151"/>
      <c r="S441" s="153"/>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1"/>
      <c r="AY441" s="151"/>
      <c r="AZ441" s="153"/>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1"/>
      <c r="CG441" s="151"/>
      <c r="CH441" s="153"/>
      <c r="CI441" s="155"/>
      <c r="CJ441" s="155"/>
      <c r="CK441" s="155"/>
      <c r="CL441" s="155"/>
      <c r="CM441" s="155"/>
      <c r="CN441" s="155"/>
      <c r="CO441" s="155"/>
      <c r="CP441" s="155"/>
      <c r="CQ441" s="155"/>
      <c r="CR441" s="155"/>
      <c r="CS441" s="155"/>
      <c r="CT441" s="155"/>
      <c r="CU441" s="155"/>
      <c r="CV441" s="155"/>
      <c r="CW441" s="155"/>
      <c r="CX441" s="155"/>
      <c r="CY441" s="155"/>
      <c r="CZ441" s="155"/>
      <c r="DA441" s="155"/>
      <c r="DB441" s="155"/>
      <c r="DC441" s="155"/>
      <c r="DD441" s="155"/>
      <c r="DE441" s="155"/>
      <c r="DF441" s="155"/>
      <c r="DG441" s="155"/>
      <c r="DH441" s="155"/>
      <c r="DI441" s="155"/>
      <c r="DJ441" s="155"/>
      <c r="DK441" s="155"/>
      <c r="DL441" s="155"/>
      <c r="DM441" s="155"/>
      <c r="DN441" s="151"/>
      <c r="DO441" s="151"/>
      <c r="DP441" s="153"/>
      <c r="DQ441" s="155"/>
      <c r="DR441" s="155"/>
      <c r="DS441" s="155"/>
      <c r="DT441" s="155"/>
      <c r="DU441" s="155"/>
      <c r="DV441" s="155"/>
      <c r="DW441" s="155"/>
      <c r="DX441" s="155"/>
      <c r="DY441" s="155"/>
      <c r="DZ441" s="155"/>
      <c r="EA441" s="155"/>
      <c r="EB441" s="155"/>
      <c r="EC441" s="155"/>
      <c r="ED441" s="155"/>
      <c r="EE441" s="155"/>
      <c r="EF441" s="155"/>
      <c r="EG441" s="155"/>
      <c r="EH441" s="155"/>
      <c r="EI441" s="155"/>
      <c r="EJ441" s="155"/>
      <c r="EK441" s="155"/>
      <c r="EL441" s="155"/>
      <c r="EM441" s="155"/>
      <c r="EN441" s="155"/>
      <c r="EO441" s="155"/>
      <c r="EP441" s="155"/>
      <c r="EQ441" s="155"/>
      <c r="ER441" s="155"/>
      <c r="ES441" s="151"/>
      <c r="ET441" s="151"/>
      <c r="EU441" s="153"/>
      <c r="EV441" s="155"/>
      <c r="EW441" s="161"/>
      <c r="EX441" s="155"/>
      <c r="EY441" s="155"/>
      <c r="EZ441" s="155"/>
      <c r="FA441" s="155"/>
      <c r="FB441" s="155"/>
      <c r="FC441" s="155"/>
      <c r="FD441" s="155"/>
      <c r="FE441" s="155"/>
      <c r="FF441" s="155"/>
      <c r="FG441" s="155"/>
      <c r="FH441" s="155"/>
      <c r="FI441" s="155"/>
      <c r="FJ441" s="155"/>
      <c r="FK441" s="155"/>
      <c r="FL441" s="155"/>
      <c r="FM441" s="155"/>
      <c r="FN441" s="155"/>
      <c r="FO441" s="155"/>
      <c r="FP441" s="155"/>
      <c r="FQ441" s="155"/>
      <c r="FR441" s="155"/>
      <c r="FS441" s="155"/>
      <c r="FT441" s="155"/>
      <c r="FU441" s="155"/>
      <c r="FV441" s="155"/>
      <c r="FW441" s="155"/>
      <c r="FX441" s="155"/>
      <c r="FY441" s="155"/>
      <c r="FZ441" s="155"/>
      <c r="GA441" s="151"/>
      <c r="GB441" s="151"/>
      <c r="GC441" s="153"/>
      <c r="GD441" s="155"/>
      <c r="GE441" s="43">
        <v>1</v>
      </c>
      <c r="GF441" s="155"/>
      <c r="GG441" s="155"/>
      <c r="GH441" s="155"/>
      <c r="GI441" s="43"/>
      <c r="GJ441" s="155"/>
      <c r="GK441" s="155"/>
      <c r="GL441" s="155"/>
      <c r="GM441" s="155"/>
      <c r="GN441" s="155"/>
      <c r="GO441" s="155"/>
      <c r="GP441" s="155"/>
      <c r="GQ441" s="155"/>
      <c r="GR441" s="155"/>
      <c r="GS441" s="155"/>
      <c r="GT441" s="155"/>
      <c r="GU441" s="155"/>
      <c r="GV441" s="155"/>
      <c r="GW441" s="155"/>
      <c r="GX441" s="155"/>
      <c r="GY441" s="155"/>
      <c r="GZ441" s="155"/>
      <c r="HA441" s="155"/>
      <c r="HB441" s="155"/>
      <c r="HC441" s="155"/>
      <c r="HD441" s="155"/>
      <c r="HE441" s="155"/>
      <c r="HF441" s="155"/>
      <c r="HG441" s="155"/>
      <c r="HH441" s="151"/>
      <c r="HI441" s="151"/>
      <c r="HJ441" s="155"/>
      <c r="HK441" s="155"/>
      <c r="HL441" s="155"/>
      <c r="HM441" s="155"/>
      <c r="HN441" s="155"/>
      <c r="HO441" s="155"/>
      <c r="HP441" s="155"/>
      <c r="HQ441" s="155"/>
      <c r="HR441" s="155"/>
      <c r="HS441" s="155"/>
      <c r="HT441" s="155"/>
      <c r="HU441" s="155"/>
      <c r="HV441" s="155"/>
      <c r="HW441" s="155"/>
      <c r="HX441" s="155"/>
      <c r="HY441" s="155"/>
      <c r="HZ441" s="155"/>
      <c r="IA441" s="155"/>
      <c r="IB441" s="155"/>
      <c r="IC441" s="155"/>
      <c r="ID441" s="155"/>
      <c r="IE441" s="155"/>
      <c r="IF441" s="155"/>
      <c r="IG441" s="155"/>
      <c r="IH441" s="155"/>
      <c r="II441" s="155"/>
      <c r="IJ441" s="155"/>
      <c r="IK441" s="155"/>
      <c r="IL441" s="155"/>
      <c r="IM441" s="155"/>
      <c r="IN441" s="155"/>
      <c r="IO441" s="155"/>
      <c r="IP441" s="151"/>
      <c r="IQ441" s="151"/>
      <c r="IR441" s="155"/>
      <c r="IS441" s="155"/>
      <c r="IT441" s="155"/>
      <c r="IU441" s="155"/>
      <c r="IV441" s="155"/>
      <c r="IW441" s="155"/>
      <c r="IX441" s="155"/>
      <c r="IY441" s="155"/>
      <c r="IZ441" s="155"/>
      <c r="JA441" s="155"/>
      <c r="JB441" s="155"/>
      <c r="JC441" s="155"/>
      <c r="JD441" s="155"/>
      <c r="JE441" s="155"/>
      <c r="JF441" s="155"/>
      <c r="JG441" s="155"/>
      <c r="JH441" s="155"/>
      <c r="JI441" s="155"/>
      <c r="JJ441" s="155"/>
      <c r="JK441" s="155"/>
      <c r="JL441" s="155"/>
      <c r="JM441" s="155"/>
      <c r="JN441" s="155"/>
      <c r="JO441" s="155"/>
      <c r="JP441" s="155"/>
      <c r="JQ441" s="155"/>
      <c r="JR441" s="155"/>
      <c r="JS441" s="155"/>
      <c r="JT441" s="155"/>
      <c r="JU441" s="155"/>
      <c r="JV441" s="155"/>
      <c r="JW441" s="151"/>
      <c r="JX441" s="151"/>
      <c r="JY441" s="155"/>
      <c r="JZ441" s="155"/>
      <c r="KA441" s="155"/>
      <c r="KB441" s="155"/>
      <c r="KC441" s="155"/>
      <c r="KD441" s="155"/>
      <c r="KE441" s="155"/>
      <c r="KF441" s="155"/>
      <c r="KG441" s="155"/>
      <c r="KH441" s="155"/>
      <c r="KI441" s="155"/>
      <c r="KJ441" s="155"/>
      <c r="KK441" s="155"/>
      <c r="KL441" s="155"/>
      <c r="KM441" s="155"/>
      <c r="KN441" s="155"/>
      <c r="KO441" s="155"/>
      <c r="KP441" s="155"/>
      <c r="KQ441" s="155"/>
      <c r="KR441" s="155"/>
      <c r="KS441" s="155"/>
      <c r="KT441" s="155"/>
      <c r="KU441" s="155"/>
      <c r="KV441" s="155"/>
      <c r="KW441" s="155"/>
      <c r="KX441" s="155"/>
      <c r="KY441" s="155"/>
      <c r="KZ441" s="155"/>
      <c r="LA441" s="155"/>
      <c r="LB441" s="155"/>
      <c r="LC441" s="155"/>
      <c r="LD441" s="155"/>
      <c r="LE441" s="151"/>
      <c r="LF441" s="151"/>
      <c r="LG441" s="155"/>
      <c r="LH441" s="155"/>
      <c r="LI441" s="155"/>
      <c r="LJ441" s="155"/>
      <c r="LK441" s="155"/>
      <c r="LL441" s="155"/>
      <c r="LM441" s="155"/>
      <c r="LN441" s="155"/>
      <c r="LO441" s="155"/>
      <c r="LP441" s="155"/>
      <c r="LQ441" s="155"/>
      <c r="LR441" s="155"/>
      <c r="LS441" s="155"/>
      <c r="LT441" s="155"/>
      <c r="LU441" s="155"/>
      <c r="LV441" s="155"/>
      <c r="LW441" s="155"/>
      <c r="LX441" s="155"/>
      <c r="LY441" s="155"/>
      <c r="LZ441" s="155"/>
      <c r="MA441" s="155"/>
      <c r="MB441" s="155"/>
      <c r="MC441" s="155"/>
      <c r="MD441" s="155"/>
      <c r="ME441" s="155"/>
      <c r="MF441" s="155"/>
      <c r="MG441" s="155"/>
      <c r="MH441" s="155"/>
      <c r="MI441" s="155"/>
      <c r="MJ441" s="155"/>
      <c r="MK441" s="155"/>
      <c r="ML441" s="155"/>
    </row>
    <row r="442" spans="1:350" ht="13.9" hidden="1" customHeight="1" outlineLevel="3" x14ac:dyDescent="0.2">
      <c r="A442" s="226" t="s">
        <v>279</v>
      </c>
      <c r="B442" s="246" t="s">
        <v>1118</v>
      </c>
      <c r="C442" s="214" t="s">
        <v>59</v>
      </c>
      <c r="D442" s="216">
        <v>18</v>
      </c>
      <c r="E442" s="175"/>
      <c r="F442" s="175">
        <f>D442-E442</f>
        <v>18</v>
      </c>
      <c r="G442" s="175" t="s">
        <v>847</v>
      </c>
      <c r="H442" s="170" t="s">
        <v>875</v>
      </c>
      <c r="I442" s="170" t="s">
        <v>1110</v>
      </c>
      <c r="J442" s="212">
        <f ca="1">E442+Q442+AX442+CF442+DN442+ES442+GA442+HH442+IP442+JW442+LE442</f>
        <v>18</v>
      </c>
      <c r="K442" s="212">
        <f>E442+R442+AY442+CG442+DO442+ET442+GB442+HI442+IQ442+JX442+LF442</f>
        <v>18</v>
      </c>
      <c r="L442" s="172">
        <f ca="1">K442/J442</f>
        <v>1</v>
      </c>
      <c r="M442" s="172">
        <f>K442/D442</f>
        <v>1</v>
      </c>
      <c r="N442" s="183">
        <f ca="1">SUMIF($EV$8:$FZ$9,$O$5,$EV443:$FZ443)-SUMIF($EV$8:$FZ$9,$Q$5,$EV443:$FZ443)</f>
        <v>0</v>
      </c>
      <c r="O442" s="156"/>
      <c r="P442" s="16" t="s">
        <v>25</v>
      </c>
      <c r="Q442" s="150">
        <v>0</v>
      </c>
      <c r="R442" s="150">
        <v>0</v>
      </c>
      <c r="S442" s="152" t="e">
        <v>#DIV/0!</v>
      </c>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50">
        <f t="shared" ca="1" si="1052"/>
        <v>0</v>
      </c>
      <c r="AY442" s="150">
        <f>SUM(BA443:CE443)</f>
        <v>0</v>
      </c>
      <c r="AZ442" s="152" t="e">
        <f ca="1">AY442/AX442</f>
        <v>#DIV/0!</v>
      </c>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50">
        <f t="shared" ref="CF442" si="1152">SUM(CI442:DM442)</f>
        <v>0</v>
      </c>
      <c r="CG442" s="150">
        <f>SUM(CI443:DM443)</f>
        <v>0</v>
      </c>
      <c r="CH442" s="152" t="e">
        <f>CG442/CF442</f>
        <v>#DIV/0!</v>
      </c>
      <c r="CI442" s="129"/>
      <c r="CJ442" s="129"/>
      <c r="CK442" s="129"/>
      <c r="CL442" s="129"/>
      <c r="CM442" s="129"/>
      <c r="CN442" s="129"/>
      <c r="CO442" s="129"/>
      <c r="CP442" s="129"/>
      <c r="CQ442" s="129"/>
      <c r="CR442" s="129"/>
      <c r="CS442" s="129"/>
      <c r="CT442" s="129"/>
      <c r="CU442" s="129"/>
      <c r="CV442" s="129"/>
      <c r="CW442" s="129"/>
      <c r="CX442" s="129"/>
      <c r="CY442" s="129"/>
      <c r="CZ442" s="129"/>
      <c r="DA442" s="129"/>
      <c r="DB442" s="129"/>
      <c r="DC442" s="129"/>
      <c r="DD442" s="129"/>
      <c r="DE442" s="129"/>
      <c r="DF442" s="129"/>
      <c r="DG442" s="129"/>
      <c r="DH442" s="129"/>
      <c r="DI442" s="129"/>
      <c r="DJ442" s="129"/>
      <c r="DK442" s="129"/>
      <c r="DL442" s="129"/>
      <c r="DM442" s="129"/>
      <c r="DN442" s="150">
        <f t="shared" ref="DN442" si="1153">SUM(DQ442:ER442)</f>
        <v>0</v>
      </c>
      <c r="DO442" s="150">
        <f>SUM(DQ443:ER443)</f>
        <v>0</v>
      </c>
      <c r="DP442" s="152" t="e">
        <f t="shared" si="1086"/>
        <v>#DIV/0!</v>
      </c>
      <c r="DQ442" s="16"/>
      <c r="DR442" s="16"/>
      <c r="DS442" s="16"/>
      <c r="DT442" s="16"/>
      <c r="DU442" s="16"/>
      <c r="DV442" s="16"/>
      <c r="DW442" s="16"/>
      <c r="DX442" s="16"/>
      <c r="DY442" s="16"/>
      <c r="DZ442" s="16"/>
      <c r="EA442" s="16"/>
      <c r="EB442" s="16"/>
      <c r="EC442" s="16"/>
      <c r="ED442" s="16"/>
      <c r="EE442" s="16"/>
      <c r="EF442" s="16"/>
      <c r="EG442" s="16"/>
      <c r="EH442" s="16"/>
      <c r="EI442" s="16"/>
      <c r="EJ442" s="16"/>
      <c r="EK442" s="16"/>
      <c r="EL442" s="16"/>
      <c r="EM442" s="16"/>
      <c r="EN442" s="16"/>
      <c r="EO442" s="16"/>
      <c r="EP442" s="16"/>
      <c r="EQ442" s="16"/>
      <c r="ER442" s="16"/>
      <c r="ES442" s="150">
        <f t="shared" ca="1" si="1055"/>
        <v>18</v>
      </c>
      <c r="ET442" s="150">
        <f t="shared" si="1122"/>
        <v>18</v>
      </c>
      <c r="EU442" s="152">
        <f t="shared" ca="1" si="1123"/>
        <v>1</v>
      </c>
      <c r="EV442" s="16"/>
      <c r="EW442" s="67"/>
      <c r="EX442" s="16"/>
      <c r="EY442" s="16">
        <v>8</v>
      </c>
      <c r="EZ442" s="16">
        <v>8</v>
      </c>
      <c r="FA442" s="16">
        <v>2</v>
      </c>
      <c r="FB442" s="16"/>
      <c r="FC442" s="16"/>
      <c r="FD442" s="16"/>
      <c r="FE442" s="16"/>
      <c r="FF442" s="16"/>
      <c r="FG442" s="16"/>
      <c r="FH442" s="16"/>
      <c r="FI442" s="16"/>
      <c r="FJ442" s="16"/>
      <c r="FK442" s="16"/>
      <c r="FL442" s="16"/>
      <c r="FM442" s="16"/>
      <c r="FN442" s="16"/>
      <c r="FO442" s="16"/>
      <c r="FP442" s="16"/>
      <c r="FQ442" s="16"/>
      <c r="FR442" s="16"/>
      <c r="FS442" s="16"/>
      <c r="FT442" s="16"/>
      <c r="FU442" s="16"/>
      <c r="FV442" s="16"/>
      <c r="FW442" s="16"/>
      <c r="FX442" s="16"/>
      <c r="FY442" s="16"/>
      <c r="FZ442" s="16"/>
      <c r="GA442" s="150">
        <f t="shared" ref="GA442" ca="1" si="1154">SUMIF($GD$8:$HG$9,$O$5,GD442:HG442)</f>
        <v>0</v>
      </c>
      <c r="GB442" s="150">
        <f t="shared" ref="GB442" si="1155">SUM(GD443:HG443)</f>
        <v>0</v>
      </c>
      <c r="GC442" s="152" t="e">
        <f t="shared" ref="GC442" ca="1" si="1156">GB442/GA442</f>
        <v>#DIV/0!</v>
      </c>
      <c r="GD442" s="16"/>
      <c r="GE442" s="16"/>
      <c r="GF442" s="16"/>
      <c r="GG442" s="16"/>
      <c r="GH442" s="16"/>
      <c r="GI442" s="16"/>
      <c r="GJ442" s="16"/>
      <c r="GK442" s="16"/>
      <c r="GL442" s="16"/>
      <c r="GM442" s="16"/>
      <c r="GN442" s="16"/>
      <c r="GO442" s="16"/>
      <c r="GP442" s="16"/>
      <c r="GQ442" s="16"/>
      <c r="GR442" s="16"/>
      <c r="GS442" s="16"/>
      <c r="GT442" s="16"/>
      <c r="GU442" s="16"/>
      <c r="GV442" s="16"/>
      <c r="GW442" s="16"/>
      <c r="GX442" s="16"/>
      <c r="GY442" s="16"/>
      <c r="GZ442" s="16"/>
      <c r="HA442" s="16"/>
      <c r="HB442" s="16"/>
      <c r="HC442" s="16"/>
      <c r="HD442" s="16"/>
      <c r="HE442" s="16"/>
      <c r="HF442" s="16"/>
      <c r="HG442" s="16"/>
      <c r="HH442" s="150"/>
      <c r="HI442" s="150">
        <v>0</v>
      </c>
      <c r="HJ442" s="152" t="e">
        <v>#DIV/0!</v>
      </c>
      <c r="HK442" s="16"/>
      <c r="HL442" s="16"/>
      <c r="HM442" s="16"/>
      <c r="HN442" s="16"/>
      <c r="HO442" s="16"/>
      <c r="HP442" s="16"/>
      <c r="HQ442" s="16"/>
      <c r="HR442" s="16"/>
      <c r="HS442" s="16"/>
      <c r="HT442" s="16"/>
      <c r="HU442" s="16"/>
      <c r="HV442" s="16"/>
      <c r="HW442" s="16"/>
      <c r="HX442" s="16"/>
      <c r="HY442" s="16"/>
      <c r="HZ442" s="16"/>
      <c r="IA442" s="16"/>
      <c r="IB442" s="16"/>
      <c r="IC442" s="16"/>
      <c r="ID442" s="16"/>
      <c r="IE442" s="16"/>
      <c r="IF442" s="16"/>
      <c r="IG442" s="16"/>
      <c r="IH442" s="16"/>
      <c r="II442" s="16"/>
      <c r="IJ442" s="16"/>
      <c r="IK442" s="16"/>
      <c r="IL442" s="16"/>
      <c r="IM442" s="16"/>
      <c r="IN442" s="16"/>
      <c r="IO442" s="16"/>
      <c r="IP442" s="150"/>
      <c r="IQ442" s="150">
        <v>0</v>
      </c>
      <c r="IR442" s="152" t="e">
        <v>#DIV/0!</v>
      </c>
      <c r="IS442" s="16"/>
      <c r="IT442" s="16"/>
      <c r="IU442" s="16"/>
      <c r="IV442" s="16"/>
      <c r="IW442" s="16"/>
      <c r="IX442" s="16"/>
      <c r="IY442" s="16"/>
      <c r="IZ442" s="16"/>
      <c r="JA442" s="16"/>
      <c r="JB442" s="16"/>
      <c r="JC442" s="16"/>
      <c r="JD442" s="16"/>
      <c r="JE442" s="16"/>
      <c r="JF442" s="16"/>
      <c r="JG442" s="16"/>
      <c r="JH442" s="16"/>
      <c r="JI442" s="16"/>
      <c r="JJ442" s="16"/>
      <c r="JK442" s="16"/>
      <c r="JL442" s="16"/>
      <c r="JM442" s="16"/>
      <c r="JN442" s="16"/>
      <c r="JO442" s="16"/>
      <c r="JP442" s="16"/>
      <c r="JQ442" s="16"/>
      <c r="JR442" s="16"/>
      <c r="JS442" s="16"/>
      <c r="JT442" s="16"/>
      <c r="JU442" s="23"/>
      <c r="JV442" s="16"/>
      <c r="JW442" s="150"/>
      <c r="JX442" s="150">
        <v>0</v>
      </c>
      <c r="JY442" s="152" t="e">
        <v>#DIV/0!</v>
      </c>
      <c r="JZ442" s="16"/>
      <c r="KA442" s="16"/>
      <c r="KB442" s="16"/>
      <c r="KC442" s="16"/>
      <c r="KD442" s="16"/>
      <c r="KE442" s="16"/>
      <c r="KF442" s="16"/>
      <c r="KG442" s="16"/>
      <c r="KH442" s="16"/>
      <c r="KI442" s="16"/>
      <c r="KJ442" s="16"/>
      <c r="KK442" s="16"/>
      <c r="KL442" s="16"/>
      <c r="KM442" s="16"/>
      <c r="KN442" s="16"/>
      <c r="KO442" s="16"/>
      <c r="KP442" s="16"/>
      <c r="KQ442" s="16"/>
      <c r="KR442" s="16"/>
      <c r="KS442" s="16"/>
      <c r="KT442" s="16"/>
      <c r="KU442" s="16"/>
      <c r="KV442" s="16"/>
      <c r="KW442" s="16"/>
      <c r="KX442" s="16"/>
      <c r="KY442" s="16"/>
      <c r="KZ442" s="16"/>
      <c r="LA442" s="16"/>
      <c r="LB442" s="16"/>
      <c r="LC442" s="16"/>
      <c r="LD442" s="16"/>
      <c r="LE442" s="150"/>
      <c r="LF442" s="150">
        <v>0</v>
      </c>
      <c r="LG442" s="152" t="e">
        <v>#DIV/0!</v>
      </c>
      <c r="LH442" s="16"/>
      <c r="LI442" s="16"/>
      <c r="LJ442" s="16"/>
      <c r="LK442" s="16"/>
      <c r="LL442" s="16"/>
      <c r="LM442" s="16"/>
      <c r="LN442" s="16"/>
      <c r="LO442" s="16"/>
      <c r="LP442" s="16"/>
      <c r="LQ442" s="16"/>
      <c r="LR442" s="16"/>
      <c r="LS442" s="16"/>
      <c r="LT442" s="16"/>
      <c r="LU442" s="16"/>
      <c r="LV442" s="16"/>
      <c r="LW442" s="16"/>
      <c r="LX442" s="16"/>
      <c r="LY442" s="16"/>
      <c r="LZ442" s="16"/>
      <c r="MA442" s="16"/>
      <c r="MB442" s="16"/>
      <c r="MC442" s="16"/>
      <c r="MD442" s="16"/>
      <c r="ME442" s="16"/>
      <c r="MF442" s="16"/>
      <c r="MG442" s="16"/>
      <c r="MH442" s="16"/>
      <c r="MI442" s="16"/>
      <c r="MJ442" s="16"/>
      <c r="MK442" s="16"/>
      <c r="ML442" s="16"/>
    </row>
    <row r="443" spans="1:350" ht="13.9" hidden="1" customHeight="1" outlineLevel="3" x14ac:dyDescent="0.2">
      <c r="A443" s="227"/>
      <c r="B443" s="247"/>
      <c r="C443" s="215"/>
      <c r="D443" s="217"/>
      <c r="E443" s="176"/>
      <c r="F443" s="176"/>
      <c r="G443" s="176"/>
      <c r="H443" s="171"/>
      <c r="I443" s="171"/>
      <c r="J443" s="213"/>
      <c r="K443" s="213"/>
      <c r="L443" s="173"/>
      <c r="M443" s="173"/>
      <c r="N443" s="184"/>
      <c r="O443" s="157"/>
      <c r="P443" s="17" t="s">
        <v>26</v>
      </c>
      <c r="Q443" s="151"/>
      <c r="R443" s="151"/>
      <c r="S443" s="153"/>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151"/>
      <c r="AY443" s="151"/>
      <c r="AZ443" s="153"/>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c r="CF443" s="151"/>
      <c r="CG443" s="151"/>
      <c r="CH443" s="153"/>
      <c r="CI443" s="141"/>
      <c r="CJ443" s="141"/>
      <c r="CK443" s="141"/>
      <c r="CL443" s="141"/>
      <c r="CM443" s="141"/>
      <c r="CN443" s="141"/>
      <c r="CO443" s="141"/>
      <c r="CP443" s="141"/>
      <c r="CQ443" s="141"/>
      <c r="CR443" s="141"/>
      <c r="CS443" s="141"/>
      <c r="CT443" s="141"/>
      <c r="CU443" s="141"/>
      <c r="CV443" s="141"/>
      <c r="CW443" s="141"/>
      <c r="CX443" s="141"/>
      <c r="CY443" s="141"/>
      <c r="CZ443" s="141"/>
      <c r="DA443" s="141"/>
      <c r="DB443" s="141"/>
      <c r="DC443" s="141"/>
      <c r="DD443" s="141"/>
      <c r="DE443" s="141"/>
      <c r="DF443" s="141"/>
      <c r="DG443" s="141"/>
      <c r="DH443" s="141"/>
      <c r="DI443" s="141"/>
      <c r="DJ443" s="141"/>
      <c r="DK443" s="141"/>
      <c r="DL443" s="141"/>
      <c r="DM443" s="141"/>
      <c r="DN443" s="151"/>
      <c r="DO443" s="151"/>
      <c r="DP443" s="153"/>
      <c r="DQ443" s="24"/>
      <c r="DR443" s="24"/>
      <c r="DS443" s="24"/>
      <c r="DT443" s="24"/>
      <c r="DU443" s="24"/>
      <c r="DV443" s="24"/>
      <c r="DW443" s="24"/>
      <c r="DX443" s="24"/>
      <c r="DY443" s="24"/>
      <c r="DZ443" s="24"/>
      <c r="EA443" s="24"/>
      <c r="EB443" s="24"/>
      <c r="EC443" s="24"/>
      <c r="ED443" s="24"/>
      <c r="EE443" s="24"/>
      <c r="EF443" s="24"/>
      <c r="EG443" s="24"/>
      <c r="EH443" s="24"/>
      <c r="EI443" s="24"/>
      <c r="EJ443" s="24"/>
      <c r="EK443" s="24"/>
      <c r="EL443" s="24"/>
      <c r="EM443" s="24"/>
      <c r="EN443" s="24"/>
      <c r="EO443" s="24"/>
      <c r="EP443" s="24"/>
      <c r="EQ443" s="24"/>
      <c r="ER443" s="24"/>
      <c r="ES443" s="151"/>
      <c r="ET443" s="151"/>
      <c r="EU443" s="153"/>
      <c r="EV443" s="24"/>
      <c r="EW443" s="125"/>
      <c r="EX443" s="24"/>
      <c r="EY443" s="24"/>
      <c r="EZ443" s="24"/>
      <c r="FA443" s="24"/>
      <c r="FB443" s="24"/>
      <c r="FC443" s="24"/>
      <c r="FD443" s="24"/>
      <c r="FE443" s="24"/>
      <c r="FF443" s="24"/>
      <c r="FG443" s="24"/>
      <c r="FH443" s="24"/>
      <c r="FI443" s="24"/>
      <c r="FJ443" s="24"/>
      <c r="FK443" s="24"/>
      <c r="FL443" s="24"/>
      <c r="FM443" s="24">
        <v>18</v>
      </c>
      <c r="FN443" s="24"/>
      <c r="FO443" s="24"/>
      <c r="FP443" s="24"/>
      <c r="FQ443" s="24"/>
      <c r="FR443" s="24"/>
      <c r="FS443" s="24"/>
      <c r="FT443" s="24"/>
      <c r="FU443" s="24"/>
      <c r="FV443" s="24"/>
      <c r="FW443" s="24"/>
      <c r="FX443" s="24"/>
      <c r="FY443" s="24"/>
      <c r="FZ443" s="24"/>
      <c r="GA443" s="151"/>
      <c r="GB443" s="151"/>
      <c r="GC443" s="153"/>
      <c r="GD443" s="24"/>
      <c r="GE443" s="24"/>
      <c r="GF443" s="24"/>
      <c r="GG443" s="24"/>
      <c r="GH443" s="24"/>
      <c r="GI443" s="24"/>
      <c r="GJ443" s="24"/>
      <c r="GK443" s="24"/>
      <c r="GL443" s="24"/>
      <c r="GM443" s="24"/>
      <c r="GN443" s="24"/>
      <c r="GO443" s="24"/>
      <c r="GP443" s="24"/>
      <c r="GQ443" s="24"/>
      <c r="GR443" s="24"/>
      <c r="GS443" s="24"/>
      <c r="GT443" s="24"/>
      <c r="GU443" s="24"/>
      <c r="GV443" s="24"/>
      <c r="GW443" s="24"/>
      <c r="GX443" s="24"/>
      <c r="GY443" s="24"/>
      <c r="GZ443" s="24"/>
      <c r="HA443" s="24"/>
      <c r="HB443" s="24"/>
      <c r="HC443" s="24"/>
      <c r="HD443" s="24"/>
      <c r="HE443" s="24"/>
      <c r="HF443" s="24"/>
      <c r="HG443" s="24"/>
      <c r="HH443" s="151"/>
      <c r="HI443" s="151"/>
      <c r="HJ443" s="153"/>
      <c r="HK443" s="24"/>
      <c r="HL443" s="24"/>
      <c r="HM443" s="24"/>
      <c r="HN443" s="24"/>
      <c r="HO443" s="24"/>
      <c r="HP443" s="24"/>
      <c r="HQ443" s="24"/>
      <c r="HR443" s="24"/>
      <c r="HS443" s="24"/>
      <c r="HT443" s="24"/>
      <c r="HU443" s="24"/>
      <c r="HV443" s="24"/>
      <c r="HW443" s="24"/>
      <c r="HX443" s="24"/>
      <c r="HY443" s="24"/>
      <c r="HZ443" s="24"/>
      <c r="IA443" s="24"/>
      <c r="IB443" s="24"/>
      <c r="IC443" s="24"/>
      <c r="ID443" s="24"/>
      <c r="IE443" s="24"/>
      <c r="IF443" s="24"/>
      <c r="IG443" s="24"/>
      <c r="IH443" s="24"/>
      <c r="II443" s="24"/>
      <c r="IJ443" s="24"/>
      <c r="IK443" s="24"/>
      <c r="IL443" s="24"/>
      <c r="IM443" s="24"/>
      <c r="IN443" s="24"/>
      <c r="IO443" s="24"/>
      <c r="IP443" s="151"/>
      <c r="IQ443" s="151"/>
      <c r="IR443" s="153"/>
      <c r="IS443" s="24"/>
      <c r="IT443" s="24"/>
      <c r="IU443" s="24"/>
      <c r="IV443" s="24"/>
      <c r="IW443" s="24"/>
      <c r="IX443" s="24"/>
      <c r="IY443" s="24"/>
      <c r="IZ443" s="24"/>
      <c r="JA443" s="24"/>
      <c r="JB443" s="24"/>
      <c r="JC443" s="24"/>
      <c r="JD443" s="24"/>
      <c r="JE443" s="24"/>
      <c r="JF443" s="24"/>
      <c r="JG443" s="24"/>
      <c r="JH443" s="24"/>
      <c r="JI443" s="24"/>
      <c r="JJ443" s="24"/>
      <c r="JK443" s="24"/>
      <c r="JL443" s="24"/>
      <c r="JM443" s="24"/>
      <c r="JN443" s="24"/>
      <c r="JO443" s="24"/>
      <c r="JP443" s="24"/>
      <c r="JQ443" s="24"/>
      <c r="JR443" s="24"/>
      <c r="JS443" s="24"/>
      <c r="JT443" s="24"/>
      <c r="JU443" s="25"/>
      <c r="JV443" s="24"/>
      <c r="JW443" s="151"/>
      <c r="JX443" s="151"/>
      <c r="JY443" s="153"/>
      <c r="JZ443" s="24"/>
      <c r="KA443" s="24"/>
      <c r="KB443" s="24"/>
      <c r="KC443" s="24"/>
      <c r="KD443" s="24"/>
      <c r="KE443" s="24"/>
      <c r="KF443" s="24"/>
      <c r="KG443" s="24"/>
      <c r="KH443" s="24"/>
      <c r="KI443" s="24"/>
      <c r="KJ443" s="24"/>
      <c r="KK443" s="24"/>
      <c r="KL443" s="24"/>
      <c r="KM443" s="24"/>
      <c r="KN443" s="24"/>
      <c r="KO443" s="24"/>
      <c r="KP443" s="24"/>
      <c r="KQ443" s="24"/>
      <c r="KR443" s="24"/>
      <c r="KS443" s="24"/>
      <c r="KT443" s="24"/>
      <c r="KU443" s="24"/>
      <c r="KV443" s="24"/>
      <c r="KW443" s="24"/>
      <c r="KX443" s="24"/>
      <c r="KY443" s="24"/>
      <c r="KZ443" s="24"/>
      <c r="LA443" s="24"/>
      <c r="LB443" s="24"/>
      <c r="LC443" s="24"/>
      <c r="LD443" s="24"/>
      <c r="LE443" s="151"/>
      <c r="LF443" s="151"/>
      <c r="LG443" s="153"/>
      <c r="LH443" s="24"/>
      <c r="LI443" s="24"/>
      <c r="LJ443" s="24"/>
      <c r="LK443" s="24"/>
      <c r="LL443" s="24"/>
      <c r="LM443" s="24"/>
      <c r="LN443" s="24"/>
      <c r="LO443" s="24"/>
      <c r="LP443" s="24"/>
      <c r="LQ443" s="24"/>
      <c r="LR443" s="24"/>
      <c r="LS443" s="24"/>
      <c r="LT443" s="24"/>
      <c r="LU443" s="24"/>
      <c r="LV443" s="24"/>
      <c r="LW443" s="24"/>
      <c r="LX443" s="24"/>
      <c r="LY443" s="24"/>
      <c r="LZ443" s="24"/>
      <c r="MA443" s="24"/>
      <c r="MB443" s="24"/>
      <c r="MC443" s="24"/>
      <c r="MD443" s="24"/>
      <c r="ME443" s="24"/>
      <c r="MF443" s="24"/>
      <c r="MG443" s="24"/>
      <c r="MH443" s="24"/>
      <c r="MI443" s="24"/>
      <c r="MJ443" s="24"/>
      <c r="MK443" s="24"/>
      <c r="ML443" s="24"/>
    </row>
    <row r="444" spans="1:350" ht="13.9" hidden="1" customHeight="1" outlineLevel="3" x14ac:dyDescent="0.2">
      <c r="A444" s="226" t="s">
        <v>280</v>
      </c>
      <c r="B444" s="246" t="s">
        <v>1119</v>
      </c>
      <c r="C444" s="214" t="s">
        <v>99</v>
      </c>
      <c r="D444" s="216">
        <v>16</v>
      </c>
      <c r="E444" s="175"/>
      <c r="F444" s="175">
        <f>D444-E444</f>
        <v>16</v>
      </c>
      <c r="G444" s="175" t="s">
        <v>847</v>
      </c>
      <c r="H444" s="170" t="s">
        <v>1016</v>
      </c>
      <c r="I444" s="170" t="s">
        <v>878</v>
      </c>
      <c r="J444" s="212">
        <f ca="1">E444+Q444+AX444+CF444+DN444+ES444+GA444+HH444+IP444+JW444+LE444</f>
        <v>16</v>
      </c>
      <c r="K444" s="212">
        <f>E444+R444+AY444+CG444+DO444+ET444+GB444+HI444+IQ444+JX444+LF444</f>
        <v>16</v>
      </c>
      <c r="L444" s="172">
        <f ca="1">K444/J444</f>
        <v>1</v>
      </c>
      <c r="M444" s="172">
        <f>K444/D444</f>
        <v>1</v>
      </c>
      <c r="N444" s="183">
        <f ca="1">SUMIF($EV$8:$FZ$9,$O$5,$EV445:$FZ445)-SUMIF($EV$8:$FZ$9,$Q$5,$EV445:$FZ445)</f>
        <v>0</v>
      </c>
      <c r="O444" s="156"/>
      <c r="P444" s="16" t="s">
        <v>25</v>
      </c>
      <c r="Q444" s="150">
        <v>0</v>
      </c>
      <c r="R444" s="150">
        <v>0</v>
      </c>
      <c r="S444" s="152" t="e">
        <v>#DIV/0!</v>
      </c>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50">
        <f t="shared" ca="1" si="1052"/>
        <v>0</v>
      </c>
      <c r="AY444" s="150">
        <f>SUM(BA445:CE445)</f>
        <v>0</v>
      </c>
      <c r="AZ444" s="152" t="e">
        <f ca="1">AY444/AX444</f>
        <v>#DIV/0!</v>
      </c>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50">
        <f t="shared" ref="CF444" si="1157">SUM(CI444:DM444)</f>
        <v>0</v>
      </c>
      <c r="CG444" s="150">
        <f>SUM(CI445:DM445)</f>
        <v>0</v>
      </c>
      <c r="CH444" s="152" t="e">
        <f>CG444/CF444</f>
        <v>#DIV/0!</v>
      </c>
      <c r="CI444" s="129"/>
      <c r="CJ444" s="129"/>
      <c r="CK444" s="129"/>
      <c r="CL444" s="129"/>
      <c r="CM444" s="129"/>
      <c r="CN444" s="129"/>
      <c r="CO444" s="129"/>
      <c r="CP444" s="129"/>
      <c r="CQ444" s="129"/>
      <c r="CR444" s="129"/>
      <c r="CS444" s="129"/>
      <c r="CT444" s="129"/>
      <c r="CU444" s="129"/>
      <c r="CV444" s="129"/>
      <c r="CW444" s="129"/>
      <c r="CX444" s="129"/>
      <c r="CY444" s="129"/>
      <c r="CZ444" s="129"/>
      <c r="DA444" s="129"/>
      <c r="DB444" s="129"/>
      <c r="DC444" s="129"/>
      <c r="DD444" s="129"/>
      <c r="DE444" s="129"/>
      <c r="DF444" s="129"/>
      <c r="DG444" s="129"/>
      <c r="DH444" s="129"/>
      <c r="DI444" s="129"/>
      <c r="DJ444" s="129"/>
      <c r="DK444" s="129"/>
      <c r="DL444" s="129"/>
      <c r="DM444" s="129"/>
      <c r="DN444" s="150">
        <f t="shared" ref="DN444" si="1158">SUM(DQ444:ER444)</f>
        <v>0</v>
      </c>
      <c r="DO444" s="150">
        <f>SUM(DQ445:ER445)</f>
        <v>0</v>
      </c>
      <c r="DP444" s="152" t="e">
        <f t="shared" si="1086"/>
        <v>#DIV/0!</v>
      </c>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50">
        <f t="shared" ca="1" si="1055"/>
        <v>16</v>
      </c>
      <c r="ET444" s="150">
        <f t="shared" si="1122"/>
        <v>16</v>
      </c>
      <c r="EU444" s="152">
        <f t="shared" ca="1" si="1123"/>
        <v>1</v>
      </c>
      <c r="EV444" s="16"/>
      <c r="EW444" s="67"/>
      <c r="EX444" s="16"/>
      <c r="EY444" s="16"/>
      <c r="EZ444" s="16"/>
      <c r="FA444" s="16"/>
      <c r="FB444" s="16"/>
      <c r="FC444" s="16"/>
      <c r="FD444" s="16"/>
      <c r="FE444" s="16"/>
      <c r="FF444" s="16"/>
      <c r="FG444" s="16"/>
      <c r="FH444" s="16"/>
      <c r="FI444" s="16">
        <v>8</v>
      </c>
      <c r="FJ444" s="16">
        <v>8</v>
      </c>
      <c r="FK444" s="16"/>
      <c r="FL444" s="16"/>
      <c r="FM444" s="16"/>
      <c r="FN444" s="16"/>
      <c r="FO444" s="16"/>
      <c r="FP444" s="16"/>
      <c r="FQ444" s="16"/>
      <c r="FR444" s="16"/>
      <c r="FS444" s="16"/>
      <c r="FT444" s="16"/>
      <c r="FU444" s="16"/>
      <c r="FV444" s="16"/>
      <c r="FW444" s="16"/>
      <c r="FX444" s="16"/>
      <c r="FY444" s="16"/>
      <c r="FZ444" s="16"/>
      <c r="GA444" s="150">
        <f t="shared" ref="GA444" ca="1" si="1159">SUMIF($GD$8:$HG$9,$O$5,GD444:HG444)</f>
        <v>0</v>
      </c>
      <c r="GB444" s="150">
        <f t="shared" ref="GB444" si="1160">SUM(GD445:HG445)</f>
        <v>0</v>
      </c>
      <c r="GC444" s="152" t="e">
        <f t="shared" ref="GC444" ca="1" si="1161">GB444/GA444</f>
        <v>#DIV/0!</v>
      </c>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50"/>
      <c r="HI444" s="150">
        <v>0</v>
      </c>
      <c r="HJ444" s="152" t="e">
        <v>#DIV/0!</v>
      </c>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50"/>
      <c r="IQ444" s="150">
        <v>0</v>
      </c>
      <c r="IR444" s="152" t="e">
        <v>#DIV/0!</v>
      </c>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c r="JO444" s="16"/>
      <c r="JP444" s="16"/>
      <c r="JQ444" s="16"/>
      <c r="JR444" s="16"/>
      <c r="JS444" s="16"/>
      <c r="JT444" s="16"/>
      <c r="JU444" s="23"/>
      <c r="JV444" s="16"/>
      <c r="JW444" s="150"/>
      <c r="JX444" s="150">
        <v>0</v>
      </c>
      <c r="JY444" s="152" t="e">
        <v>#DIV/0!</v>
      </c>
      <c r="JZ444" s="16"/>
      <c r="KA444" s="16"/>
      <c r="KB444" s="16"/>
      <c r="KC444" s="16"/>
      <c r="KD444" s="16"/>
      <c r="KE444" s="16"/>
      <c r="KF444" s="16"/>
      <c r="KG444" s="16"/>
      <c r="KH444" s="16"/>
      <c r="KI444" s="16"/>
      <c r="KJ444" s="16"/>
      <c r="KK444" s="16"/>
      <c r="KL444" s="16"/>
      <c r="KM444" s="16"/>
      <c r="KN444" s="16"/>
      <c r="KO444" s="16"/>
      <c r="KP444" s="16"/>
      <c r="KQ444" s="16"/>
      <c r="KR444" s="16"/>
      <c r="KS444" s="16"/>
      <c r="KT444" s="16"/>
      <c r="KU444" s="16"/>
      <c r="KV444" s="16"/>
      <c r="KW444" s="16"/>
      <c r="KX444" s="16"/>
      <c r="KY444" s="16"/>
      <c r="KZ444" s="16"/>
      <c r="LA444" s="16"/>
      <c r="LB444" s="16"/>
      <c r="LC444" s="16"/>
      <c r="LD444" s="16"/>
      <c r="LE444" s="150"/>
      <c r="LF444" s="150">
        <v>0</v>
      </c>
      <c r="LG444" s="152" t="e">
        <v>#DIV/0!</v>
      </c>
      <c r="LH444" s="16"/>
      <c r="LI444" s="16"/>
      <c r="LJ444" s="16"/>
      <c r="LK444" s="16"/>
      <c r="LL444" s="16"/>
      <c r="LM444" s="16"/>
      <c r="LN444" s="16"/>
      <c r="LO444" s="16"/>
      <c r="LP444" s="16"/>
      <c r="LQ444" s="16"/>
      <c r="LR444" s="16"/>
      <c r="LS444" s="16"/>
      <c r="LT444" s="16"/>
      <c r="LU444" s="16"/>
      <c r="LV444" s="16"/>
      <c r="LW444" s="16"/>
      <c r="LX444" s="16"/>
      <c r="LY444" s="16"/>
      <c r="LZ444" s="16"/>
      <c r="MA444" s="16"/>
      <c r="MB444" s="16"/>
      <c r="MC444" s="16"/>
      <c r="MD444" s="16"/>
      <c r="ME444" s="16"/>
      <c r="MF444" s="16"/>
      <c r="MG444" s="16"/>
      <c r="MH444" s="16"/>
      <c r="MI444" s="16"/>
      <c r="MJ444" s="16"/>
      <c r="MK444" s="16"/>
      <c r="ML444" s="16"/>
    </row>
    <row r="445" spans="1:350" ht="13.9" hidden="1" customHeight="1" outlineLevel="3" x14ac:dyDescent="0.2">
      <c r="A445" s="227"/>
      <c r="B445" s="247"/>
      <c r="C445" s="215"/>
      <c r="D445" s="217"/>
      <c r="E445" s="176"/>
      <c r="F445" s="176"/>
      <c r="G445" s="176"/>
      <c r="H445" s="171"/>
      <c r="I445" s="171"/>
      <c r="J445" s="213"/>
      <c r="K445" s="213"/>
      <c r="L445" s="173"/>
      <c r="M445" s="173"/>
      <c r="N445" s="184"/>
      <c r="O445" s="157"/>
      <c r="P445" s="17" t="s">
        <v>26</v>
      </c>
      <c r="Q445" s="151"/>
      <c r="R445" s="151"/>
      <c r="S445" s="153"/>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151"/>
      <c r="AY445" s="151"/>
      <c r="AZ445" s="153"/>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c r="CF445" s="151"/>
      <c r="CG445" s="151"/>
      <c r="CH445" s="153"/>
      <c r="CI445" s="141"/>
      <c r="CJ445" s="141"/>
      <c r="CK445" s="141"/>
      <c r="CL445" s="141"/>
      <c r="CM445" s="141"/>
      <c r="CN445" s="141"/>
      <c r="CO445" s="141"/>
      <c r="CP445" s="141"/>
      <c r="CQ445" s="141"/>
      <c r="CR445" s="141"/>
      <c r="CS445" s="141"/>
      <c r="CT445" s="141"/>
      <c r="CU445" s="141"/>
      <c r="CV445" s="141"/>
      <c r="CW445" s="141"/>
      <c r="CX445" s="141"/>
      <c r="CY445" s="141"/>
      <c r="CZ445" s="141"/>
      <c r="DA445" s="141"/>
      <c r="DB445" s="141"/>
      <c r="DC445" s="141"/>
      <c r="DD445" s="141"/>
      <c r="DE445" s="141"/>
      <c r="DF445" s="141"/>
      <c r="DG445" s="141"/>
      <c r="DH445" s="141"/>
      <c r="DI445" s="141"/>
      <c r="DJ445" s="141"/>
      <c r="DK445" s="141"/>
      <c r="DL445" s="141"/>
      <c r="DM445" s="141"/>
      <c r="DN445" s="151"/>
      <c r="DO445" s="151"/>
      <c r="DP445" s="153"/>
      <c r="DQ445" s="24"/>
      <c r="DR445" s="24"/>
      <c r="DS445" s="24"/>
      <c r="DT445" s="24"/>
      <c r="DU445" s="24"/>
      <c r="DV445" s="24"/>
      <c r="DW445" s="24"/>
      <c r="DX445" s="24"/>
      <c r="DY445" s="24"/>
      <c r="DZ445" s="24"/>
      <c r="EA445" s="24"/>
      <c r="EB445" s="24"/>
      <c r="EC445" s="24"/>
      <c r="ED445" s="24"/>
      <c r="EE445" s="24"/>
      <c r="EF445" s="24"/>
      <c r="EG445" s="24"/>
      <c r="EH445" s="24"/>
      <c r="EI445" s="24"/>
      <c r="EJ445" s="24"/>
      <c r="EK445" s="24"/>
      <c r="EL445" s="24"/>
      <c r="EM445" s="24"/>
      <c r="EN445" s="24"/>
      <c r="EO445" s="24"/>
      <c r="EP445" s="24"/>
      <c r="EQ445" s="24"/>
      <c r="ER445" s="24"/>
      <c r="ES445" s="151"/>
      <c r="ET445" s="151"/>
      <c r="EU445" s="153"/>
      <c r="EV445" s="24"/>
      <c r="EW445" s="125"/>
      <c r="EX445" s="24"/>
      <c r="EY445" s="24"/>
      <c r="EZ445" s="24"/>
      <c r="FA445" s="24"/>
      <c r="FB445" s="24"/>
      <c r="FC445" s="24"/>
      <c r="FD445" s="24"/>
      <c r="FE445" s="24"/>
      <c r="FF445" s="24"/>
      <c r="FG445" s="24"/>
      <c r="FH445" s="24"/>
      <c r="FI445" s="24"/>
      <c r="FJ445" s="24"/>
      <c r="FK445" s="24"/>
      <c r="FL445" s="24"/>
      <c r="FM445" s="24"/>
      <c r="FN445" s="24"/>
      <c r="FO445" s="24"/>
      <c r="FP445" s="24"/>
      <c r="FQ445" s="24"/>
      <c r="FR445" s="24"/>
      <c r="FS445" s="24"/>
      <c r="FT445" s="24"/>
      <c r="FU445" s="24"/>
      <c r="FV445" s="24"/>
      <c r="FW445" s="24"/>
      <c r="FX445" s="24"/>
      <c r="FY445" s="24"/>
      <c r="FZ445" s="24">
        <v>16</v>
      </c>
      <c r="GA445" s="151"/>
      <c r="GB445" s="151"/>
      <c r="GC445" s="153"/>
      <c r="GD445" s="24"/>
      <c r="GE445" s="24"/>
      <c r="GF445" s="24"/>
      <c r="GG445" s="24"/>
      <c r="GH445" s="24"/>
      <c r="GI445" s="24"/>
      <c r="GJ445" s="24"/>
      <c r="GK445" s="24"/>
      <c r="GL445" s="24"/>
      <c r="GM445" s="24"/>
      <c r="GN445" s="24"/>
      <c r="GO445" s="24"/>
      <c r="GP445" s="24"/>
      <c r="GQ445" s="24"/>
      <c r="GR445" s="24"/>
      <c r="GS445" s="24"/>
      <c r="GT445" s="24"/>
      <c r="GU445" s="24"/>
      <c r="GV445" s="24"/>
      <c r="GW445" s="24"/>
      <c r="GX445" s="24"/>
      <c r="GY445" s="24"/>
      <c r="GZ445" s="24"/>
      <c r="HA445" s="24"/>
      <c r="HB445" s="24"/>
      <c r="HC445" s="24"/>
      <c r="HD445" s="24"/>
      <c r="HE445" s="24"/>
      <c r="HF445" s="24"/>
      <c r="HG445" s="24"/>
      <c r="HH445" s="151"/>
      <c r="HI445" s="151"/>
      <c r="HJ445" s="153"/>
      <c r="HK445" s="24"/>
      <c r="HL445" s="24"/>
      <c r="HM445" s="24"/>
      <c r="HN445" s="24"/>
      <c r="HO445" s="24"/>
      <c r="HP445" s="24"/>
      <c r="HQ445" s="24"/>
      <c r="HR445" s="24"/>
      <c r="HS445" s="24"/>
      <c r="HT445" s="24"/>
      <c r="HU445" s="24"/>
      <c r="HV445" s="24"/>
      <c r="HW445" s="24"/>
      <c r="HX445" s="24"/>
      <c r="HY445" s="24"/>
      <c r="HZ445" s="24"/>
      <c r="IA445" s="24"/>
      <c r="IB445" s="24"/>
      <c r="IC445" s="24"/>
      <c r="ID445" s="24"/>
      <c r="IE445" s="24"/>
      <c r="IF445" s="24"/>
      <c r="IG445" s="24"/>
      <c r="IH445" s="24"/>
      <c r="II445" s="24"/>
      <c r="IJ445" s="24"/>
      <c r="IK445" s="24"/>
      <c r="IL445" s="24"/>
      <c r="IM445" s="24"/>
      <c r="IN445" s="24"/>
      <c r="IO445" s="24"/>
      <c r="IP445" s="151"/>
      <c r="IQ445" s="151"/>
      <c r="IR445" s="153"/>
      <c r="IS445" s="24"/>
      <c r="IT445" s="24"/>
      <c r="IU445" s="24"/>
      <c r="IV445" s="24"/>
      <c r="IW445" s="24"/>
      <c r="IX445" s="24"/>
      <c r="IY445" s="24"/>
      <c r="IZ445" s="24"/>
      <c r="JA445" s="24"/>
      <c r="JB445" s="24"/>
      <c r="JC445" s="24"/>
      <c r="JD445" s="24"/>
      <c r="JE445" s="24"/>
      <c r="JF445" s="24"/>
      <c r="JG445" s="24"/>
      <c r="JH445" s="24"/>
      <c r="JI445" s="24"/>
      <c r="JJ445" s="24"/>
      <c r="JK445" s="24"/>
      <c r="JL445" s="24"/>
      <c r="JM445" s="24"/>
      <c r="JN445" s="24"/>
      <c r="JO445" s="24"/>
      <c r="JP445" s="24"/>
      <c r="JQ445" s="24"/>
      <c r="JR445" s="24"/>
      <c r="JS445" s="24"/>
      <c r="JT445" s="24"/>
      <c r="JU445" s="25"/>
      <c r="JV445" s="24"/>
      <c r="JW445" s="151"/>
      <c r="JX445" s="151"/>
      <c r="JY445" s="153"/>
      <c r="JZ445" s="24"/>
      <c r="KA445" s="24"/>
      <c r="KB445" s="24"/>
      <c r="KC445" s="24"/>
      <c r="KD445" s="24"/>
      <c r="KE445" s="24"/>
      <c r="KF445" s="24"/>
      <c r="KG445" s="24"/>
      <c r="KH445" s="24"/>
      <c r="KI445" s="24"/>
      <c r="KJ445" s="24"/>
      <c r="KK445" s="24"/>
      <c r="KL445" s="24"/>
      <c r="KM445" s="24"/>
      <c r="KN445" s="24"/>
      <c r="KO445" s="24"/>
      <c r="KP445" s="24"/>
      <c r="KQ445" s="24"/>
      <c r="KR445" s="24"/>
      <c r="KS445" s="24"/>
      <c r="KT445" s="24"/>
      <c r="KU445" s="24"/>
      <c r="KV445" s="24"/>
      <c r="KW445" s="24"/>
      <c r="KX445" s="24"/>
      <c r="KY445" s="24"/>
      <c r="KZ445" s="24"/>
      <c r="LA445" s="24"/>
      <c r="LB445" s="24"/>
      <c r="LC445" s="24"/>
      <c r="LD445" s="24"/>
      <c r="LE445" s="151"/>
      <c r="LF445" s="151"/>
      <c r="LG445" s="153"/>
      <c r="LH445" s="24"/>
      <c r="LI445" s="24"/>
      <c r="LJ445" s="24"/>
      <c r="LK445" s="24"/>
      <c r="LL445" s="24"/>
      <c r="LM445" s="24"/>
      <c r="LN445" s="24"/>
      <c r="LO445" s="24"/>
      <c r="LP445" s="24"/>
      <c r="LQ445" s="24"/>
      <c r="LR445" s="24"/>
      <c r="LS445" s="24"/>
      <c r="LT445" s="24"/>
      <c r="LU445" s="24"/>
      <c r="LV445" s="24"/>
      <c r="LW445" s="24"/>
      <c r="LX445" s="24"/>
      <c r="LY445" s="24"/>
      <c r="LZ445" s="24"/>
      <c r="MA445" s="24"/>
      <c r="MB445" s="24"/>
      <c r="MC445" s="24"/>
      <c r="MD445" s="24"/>
      <c r="ME445" s="24"/>
      <c r="MF445" s="24"/>
      <c r="MG445" s="24"/>
      <c r="MH445" s="24"/>
      <c r="MI445" s="24"/>
      <c r="MJ445" s="24"/>
      <c r="MK445" s="24"/>
      <c r="ML445" s="24"/>
    </row>
    <row r="446" spans="1:350" ht="13.9" hidden="1" customHeight="1" outlineLevel="3" x14ac:dyDescent="0.2">
      <c r="A446" s="226" t="s">
        <v>281</v>
      </c>
      <c r="B446" s="246" t="s">
        <v>1120</v>
      </c>
      <c r="C446" s="214" t="s">
        <v>38</v>
      </c>
      <c r="D446" s="216">
        <v>13.2</v>
      </c>
      <c r="E446" s="175"/>
      <c r="F446" s="175">
        <f>D446-E446</f>
        <v>13.2</v>
      </c>
      <c r="G446" s="175" t="s">
        <v>888</v>
      </c>
      <c r="H446" s="170" t="s">
        <v>904</v>
      </c>
      <c r="I446" s="170" t="s">
        <v>867</v>
      </c>
      <c r="J446" s="212">
        <f ca="1">E446+Q446+AX446+CF446+DN446+ES446+GA446+HH446+IP446+JW446+LE446</f>
        <v>13.2</v>
      </c>
      <c r="K446" s="212">
        <f>E446+R446+AY446+CG446+DO446+ET446+GB446+HI446+IQ446+JX446+LF446</f>
        <v>13.1</v>
      </c>
      <c r="L446" s="172">
        <f ca="1">K446/J446</f>
        <v>0.99242424242424243</v>
      </c>
      <c r="M446" s="172">
        <f>K446/D446</f>
        <v>0.99242424242424243</v>
      </c>
      <c r="N446" s="183">
        <f ca="1">SUMIF($EV$8:$FZ$9,$O$5,$EV447:$FZ447)-SUMIF($EV$8:$FZ$9,$Q$5,$EV447:$FZ447)</f>
        <v>0</v>
      </c>
      <c r="O446" s="156"/>
      <c r="P446" s="16" t="s">
        <v>25</v>
      </c>
      <c r="Q446" s="150">
        <v>0</v>
      </c>
      <c r="R446" s="150">
        <v>0</v>
      </c>
      <c r="S446" s="152" t="e">
        <v>#DIV/0!</v>
      </c>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50">
        <f t="shared" ca="1" si="1052"/>
        <v>0</v>
      </c>
      <c r="AY446" s="150">
        <f>SUM(BA447:CE447)</f>
        <v>0</v>
      </c>
      <c r="AZ446" s="152" t="e">
        <f ca="1">AY446/AX446</f>
        <v>#DIV/0!</v>
      </c>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50">
        <f t="shared" ref="CF446" si="1162">SUM(CI446:DM446)</f>
        <v>0</v>
      </c>
      <c r="CG446" s="150">
        <f>SUM(CI447:DM447)</f>
        <v>0</v>
      </c>
      <c r="CH446" s="152" t="e">
        <f>CG446/CF446</f>
        <v>#DIV/0!</v>
      </c>
      <c r="CI446" s="129"/>
      <c r="CJ446" s="129"/>
      <c r="CK446" s="129"/>
      <c r="CL446" s="129"/>
      <c r="CM446" s="129"/>
      <c r="CN446" s="129"/>
      <c r="CO446" s="129"/>
      <c r="CP446" s="129"/>
      <c r="CQ446" s="129"/>
      <c r="CR446" s="129"/>
      <c r="CS446" s="129"/>
      <c r="CT446" s="129"/>
      <c r="CU446" s="129"/>
      <c r="CV446" s="129"/>
      <c r="CW446" s="129"/>
      <c r="CX446" s="129"/>
      <c r="CY446" s="129"/>
      <c r="CZ446" s="129"/>
      <c r="DA446" s="129"/>
      <c r="DB446" s="129"/>
      <c r="DC446" s="129"/>
      <c r="DD446" s="129"/>
      <c r="DE446" s="129"/>
      <c r="DF446" s="129"/>
      <c r="DG446" s="129"/>
      <c r="DH446" s="129"/>
      <c r="DI446" s="129"/>
      <c r="DJ446" s="129"/>
      <c r="DK446" s="129"/>
      <c r="DL446" s="129"/>
      <c r="DM446" s="129"/>
      <c r="DN446" s="150">
        <f t="shared" ref="DN446" si="1163">SUM(DQ446:ER446)</f>
        <v>0</v>
      </c>
      <c r="DO446" s="150">
        <f>SUM(DQ447:ER447)</f>
        <v>0</v>
      </c>
      <c r="DP446" s="152" t="e">
        <f t="shared" si="1086"/>
        <v>#DIV/0!</v>
      </c>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50">
        <f t="shared" ca="1" si="1055"/>
        <v>13.2</v>
      </c>
      <c r="ET446" s="150">
        <f t="shared" si="1122"/>
        <v>6.1</v>
      </c>
      <c r="EU446" s="152">
        <f t="shared" ca="1" si="1123"/>
        <v>0.4621212121212121</v>
      </c>
      <c r="EV446" s="16"/>
      <c r="EW446" s="67"/>
      <c r="EX446" s="16"/>
      <c r="EY446" s="16"/>
      <c r="EZ446" s="16"/>
      <c r="FA446" s="16"/>
      <c r="FB446" s="16"/>
      <c r="FC446" s="16"/>
      <c r="FD446" s="16"/>
      <c r="FE446" s="16"/>
      <c r="FF446" s="16"/>
      <c r="FG446" s="16"/>
      <c r="FH446" s="16"/>
      <c r="FI446" s="16"/>
      <c r="FJ446" s="16"/>
      <c r="FK446" s="16"/>
      <c r="FL446" s="16"/>
      <c r="FM446" s="16"/>
      <c r="FN446" s="16">
        <v>2</v>
      </c>
      <c r="FO446" s="16">
        <v>2</v>
      </c>
      <c r="FP446" s="16">
        <v>2</v>
      </c>
      <c r="FQ446" s="16">
        <v>2</v>
      </c>
      <c r="FR446" s="16">
        <v>2</v>
      </c>
      <c r="FS446" s="16">
        <v>3.2</v>
      </c>
      <c r="FT446" s="16"/>
      <c r="FU446" s="16"/>
      <c r="FV446" s="16"/>
      <c r="FW446" s="16"/>
      <c r="FX446" s="16"/>
      <c r="FY446" s="16"/>
      <c r="FZ446" s="16"/>
      <c r="GA446" s="150">
        <f t="shared" ref="GA446" ca="1" si="1164">SUMIF($GD$8:$HG$9,$O$5,GD446:HG446)</f>
        <v>0</v>
      </c>
      <c r="GB446" s="150">
        <f t="shared" ref="GB446" si="1165">SUM(GD447:HG447)</f>
        <v>7</v>
      </c>
      <c r="GC446" s="152" t="e">
        <f t="shared" ref="GC446" ca="1" si="1166">GB446/GA446</f>
        <v>#DIV/0!</v>
      </c>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50"/>
      <c r="HI446" s="150">
        <v>0</v>
      </c>
      <c r="HJ446" s="152" t="e">
        <v>#DIV/0!</v>
      </c>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50"/>
      <c r="IQ446" s="150">
        <v>0</v>
      </c>
      <c r="IR446" s="152" t="e">
        <v>#DIV/0!</v>
      </c>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c r="JO446" s="16"/>
      <c r="JP446" s="16"/>
      <c r="JQ446" s="16"/>
      <c r="JR446" s="16"/>
      <c r="JS446" s="16"/>
      <c r="JT446" s="16"/>
      <c r="JU446" s="23"/>
      <c r="JV446" s="16"/>
      <c r="JW446" s="150"/>
      <c r="JX446" s="150">
        <v>0</v>
      </c>
      <c r="JY446" s="152" t="e">
        <v>#DIV/0!</v>
      </c>
      <c r="JZ446" s="16"/>
      <c r="KA446" s="16"/>
      <c r="KB446" s="16"/>
      <c r="KC446" s="16"/>
      <c r="KD446" s="16"/>
      <c r="KE446" s="16"/>
      <c r="KF446" s="16"/>
      <c r="KG446" s="16"/>
      <c r="KH446" s="16"/>
      <c r="KI446" s="16"/>
      <c r="KJ446" s="16"/>
      <c r="KK446" s="16"/>
      <c r="KL446" s="16"/>
      <c r="KM446" s="16"/>
      <c r="KN446" s="16"/>
      <c r="KO446" s="16"/>
      <c r="KP446" s="16"/>
      <c r="KQ446" s="16"/>
      <c r="KR446" s="16"/>
      <c r="KS446" s="16"/>
      <c r="KT446" s="16"/>
      <c r="KU446" s="16"/>
      <c r="KV446" s="16"/>
      <c r="KW446" s="16"/>
      <c r="KX446" s="16"/>
      <c r="KY446" s="16"/>
      <c r="KZ446" s="16"/>
      <c r="LA446" s="16"/>
      <c r="LB446" s="16"/>
      <c r="LC446" s="16"/>
      <c r="LD446" s="16"/>
      <c r="LE446" s="150"/>
      <c r="LF446" s="150">
        <v>0</v>
      </c>
      <c r="LG446" s="152" t="e">
        <v>#DIV/0!</v>
      </c>
      <c r="LH446" s="16"/>
      <c r="LI446" s="16"/>
      <c r="LJ446" s="16"/>
      <c r="LK446" s="16"/>
      <c r="LL446" s="16"/>
      <c r="LM446" s="16"/>
      <c r="LN446" s="16"/>
      <c r="LO446" s="16"/>
      <c r="LP446" s="16"/>
      <c r="LQ446" s="16"/>
      <c r="LR446" s="16"/>
      <c r="LS446" s="16"/>
      <c r="LT446" s="16"/>
      <c r="LU446" s="16"/>
      <c r="LV446" s="16"/>
      <c r="LW446" s="16"/>
      <c r="LX446" s="16"/>
      <c r="LY446" s="16"/>
      <c r="LZ446" s="16"/>
      <c r="MA446" s="16"/>
      <c r="MB446" s="16"/>
      <c r="MC446" s="16"/>
      <c r="MD446" s="16"/>
      <c r="ME446" s="16"/>
      <c r="MF446" s="16"/>
      <c r="MG446" s="16"/>
      <c r="MH446" s="16"/>
      <c r="MI446" s="16"/>
      <c r="MJ446" s="16"/>
      <c r="MK446" s="16"/>
      <c r="ML446" s="16"/>
    </row>
    <row r="447" spans="1:350" ht="13.9" hidden="1" customHeight="1" outlineLevel="3" x14ac:dyDescent="0.2">
      <c r="A447" s="227"/>
      <c r="B447" s="247"/>
      <c r="C447" s="215"/>
      <c r="D447" s="217"/>
      <c r="E447" s="176"/>
      <c r="F447" s="176"/>
      <c r="G447" s="176"/>
      <c r="H447" s="171"/>
      <c r="I447" s="171"/>
      <c r="J447" s="213"/>
      <c r="K447" s="213"/>
      <c r="L447" s="173"/>
      <c r="M447" s="173"/>
      <c r="N447" s="184"/>
      <c r="O447" s="157"/>
      <c r="P447" s="17" t="s">
        <v>26</v>
      </c>
      <c r="Q447" s="151"/>
      <c r="R447" s="151"/>
      <c r="S447" s="153"/>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151"/>
      <c r="AY447" s="151"/>
      <c r="AZ447" s="153"/>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c r="CF447" s="151"/>
      <c r="CG447" s="151"/>
      <c r="CH447" s="153"/>
      <c r="CI447" s="141"/>
      <c r="CJ447" s="141"/>
      <c r="CK447" s="141"/>
      <c r="CL447" s="141"/>
      <c r="CM447" s="141"/>
      <c r="CN447" s="141"/>
      <c r="CO447" s="141"/>
      <c r="CP447" s="141"/>
      <c r="CQ447" s="141"/>
      <c r="CR447" s="141"/>
      <c r="CS447" s="141"/>
      <c r="CT447" s="141"/>
      <c r="CU447" s="141"/>
      <c r="CV447" s="141"/>
      <c r="CW447" s="141"/>
      <c r="CX447" s="141"/>
      <c r="CY447" s="141"/>
      <c r="CZ447" s="141"/>
      <c r="DA447" s="141"/>
      <c r="DB447" s="141"/>
      <c r="DC447" s="141"/>
      <c r="DD447" s="141"/>
      <c r="DE447" s="141"/>
      <c r="DF447" s="141"/>
      <c r="DG447" s="141"/>
      <c r="DH447" s="141"/>
      <c r="DI447" s="141"/>
      <c r="DJ447" s="141"/>
      <c r="DK447" s="141"/>
      <c r="DL447" s="141"/>
      <c r="DM447" s="141"/>
      <c r="DN447" s="151"/>
      <c r="DO447" s="151"/>
      <c r="DP447" s="153"/>
      <c r="DQ447" s="24"/>
      <c r="DR447" s="24"/>
      <c r="DS447" s="24"/>
      <c r="DT447" s="24"/>
      <c r="DU447" s="24"/>
      <c r="DV447" s="24"/>
      <c r="DW447" s="24"/>
      <c r="DX447" s="24"/>
      <c r="DY447" s="24"/>
      <c r="DZ447" s="24"/>
      <c r="EA447" s="24"/>
      <c r="EB447" s="24"/>
      <c r="EC447" s="24"/>
      <c r="ED447" s="24"/>
      <c r="EE447" s="24"/>
      <c r="EF447" s="24"/>
      <c r="EG447" s="24"/>
      <c r="EH447" s="24"/>
      <c r="EI447" s="24"/>
      <c r="EJ447" s="24"/>
      <c r="EK447" s="24"/>
      <c r="EL447" s="24"/>
      <c r="EM447" s="24"/>
      <c r="EN447" s="24"/>
      <c r="EO447" s="24"/>
      <c r="EP447" s="24"/>
      <c r="EQ447" s="24"/>
      <c r="ER447" s="24"/>
      <c r="ES447" s="151"/>
      <c r="ET447" s="151"/>
      <c r="EU447" s="153"/>
      <c r="EV447" s="24"/>
      <c r="EW447" s="125"/>
      <c r="EX447" s="24"/>
      <c r="EY447" s="24"/>
      <c r="EZ447" s="24"/>
      <c r="FA447" s="24"/>
      <c r="FB447" s="24"/>
      <c r="FC447" s="24"/>
      <c r="FD447" s="24"/>
      <c r="FE447" s="24"/>
      <c r="FF447" s="24"/>
      <c r="FG447" s="24"/>
      <c r="FH447" s="24"/>
      <c r="FI447" s="24"/>
      <c r="FJ447" s="24"/>
      <c r="FK447" s="24"/>
      <c r="FL447" s="24"/>
      <c r="FM447" s="24"/>
      <c r="FN447" s="24"/>
      <c r="FO447" s="24"/>
      <c r="FP447" s="24"/>
      <c r="FQ447" s="24"/>
      <c r="FR447" s="24"/>
      <c r="FS447" s="24"/>
      <c r="FT447" s="24"/>
      <c r="FU447" s="24"/>
      <c r="FV447" s="24"/>
      <c r="FW447" s="24"/>
      <c r="FX447" s="24"/>
      <c r="FY447" s="24"/>
      <c r="FZ447" s="76">
        <v>6.1</v>
      </c>
      <c r="GA447" s="151"/>
      <c r="GB447" s="151"/>
      <c r="GC447" s="153"/>
      <c r="GD447" s="76">
        <v>6</v>
      </c>
      <c r="GE447" s="24">
        <v>1</v>
      </c>
      <c r="GF447" s="24"/>
      <c r="GG447" s="24"/>
      <c r="GH447" s="24"/>
      <c r="GI447" s="24"/>
      <c r="GJ447" s="24"/>
      <c r="GK447" s="24"/>
      <c r="GL447" s="24"/>
      <c r="GM447" s="24"/>
      <c r="GN447" s="24"/>
      <c r="GO447" s="24"/>
      <c r="GP447" s="24"/>
      <c r="GQ447" s="24"/>
      <c r="GR447" s="24"/>
      <c r="GS447" s="24"/>
      <c r="GT447" s="24"/>
      <c r="GU447" s="24"/>
      <c r="GV447" s="24"/>
      <c r="GW447" s="24"/>
      <c r="GX447" s="24"/>
      <c r="GY447" s="24"/>
      <c r="GZ447" s="24"/>
      <c r="HA447" s="24"/>
      <c r="HB447" s="24"/>
      <c r="HC447" s="24"/>
      <c r="HD447" s="24"/>
      <c r="HE447" s="24"/>
      <c r="HF447" s="24"/>
      <c r="HG447" s="24"/>
      <c r="HH447" s="151"/>
      <c r="HI447" s="151"/>
      <c r="HJ447" s="153"/>
      <c r="HK447" s="24"/>
      <c r="HL447" s="24"/>
      <c r="HM447" s="24"/>
      <c r="HN447" s="24"/>
      <c r="HO447" s="24"/>
      <c r="HP447" s="24"/>
      <c r="HQ447" s="24"/>
      <c r="HR447" s="24"/>
      <c r="HS447" s="24"/>
      <c r="HT447" s="24"/>
      <c r="HU447" s="24"/>
      <c r="HV447" s="24"/>
      <c r="HW447" s="24"/>
      <c r="HX447" s="24"/>
      <c r="HY447" s="24"/>
      <c r="HZ447" s="24"/>
      <c r="IA447" s="24"/>
      <c r="IB447" s="24"/>
      <c r="IC447" s="24"/>
      <c r="ID447" s="24"/>
      <c r="IE447" s="24"/>
      <c r="IF447" s="24"/>
      <c r="IG447" s="24"/>
      <c r="IH447" s="24"/>
      <c r="II447" s="24"/>
      <c r="IJ447" s="24"/>
      <c r="IK447" s="24"/>
      <c r="IL447" s="24"/>
      <c r="IM447" s="24"/>
      <c r="IN447" s="24"/>
      <c r="IO447" s="24"/>
      <c r="IP447" s="151"/>
      <c r="IQ447" s="151"/>
      <c r="IR447" s="153"/>
      <c r="IS447" s="24"/>
      <c r="IT447" s="24"/>
      <c r="IU447" s="24"/>
      <c r="IV447" s="24"/>
      <c r="IW447" s="24"/>
      <c r="IX447" s="24"/>
      <c r="IY447" s="24"/>
      <c r="IZ447" s="24"/>
      <c r="JA447" s="24"/>
      <c r="JB447" s="24"/>
      <c r="JC447" s="24"/>
      <c r="JD447" s="24"/>
      <c r="JE447" s="24"/>
      <c r="JF447" s="24"/>
      <c r="JG447" s="24"/>
      <c r="JH447" s="24"/>
      <c r="JI447" s="24"/>
      <c r="JJ447" s="24"/>
      <c r="JK447" s="24"/>
      <c r="JL447" s="24"/>
      <c r="JM447" s="24"/>
      <c r="JN447" s="24"/>
      <c r="JO447" s="24"/>
      <c r="JP447" s="24"/>
      <c r="JQ447" s="24"/>
      <c r="JR447" s="24"/>
      <c r="JS447" s="24"/>
      <c r="JT447" s="24"/>
      <c r="JU447" s="25"/>
      <c r="JV447" s="24"/>
      <c r="JW447" s="151"/>
      <c r="JX447" s="151"/>
      <c r="JY447" s="153"/>
      <c r="JZ447" s="24"/>
      <c r="KA447" s="24"/>
      <c r="KB447" s="24"/>
      <c r="KC447" s="24"/>
      <c r="KD447" s="24"/>
      <c r="KE447" s="24"/>
      <c r="KF447" s="24"/>
      <c r="KG447" s="24"/>
      <c r="KH447" s="24"/>
      <c r="KI447" s="24"/>
      <c r="KJ447" s="24"/>
      <c r="KK447" s="24"/>
      <c r="KL447" s="24"/>
      <c r="KM447" s="24"/>
      <c r="KN447" s="24"/>
      <c r="KO447" s="24"/>
      <c r="KP447" s="24"/>
      <c r="KQ447" s="24"/>
      <c r="KR447" s="24"/>
      <c r="KS447" s="24"/>
      <c r="KT447" s="24"/>
      <c r="KU447" s="24"/>
      <c r="KV447" s="24"/>
      <c r="KW447" s="24"/>
      <c r="KX447" s="24"/>
      <c r="KY447" s="24"/>
      <c r="KZ447" s="24"/>
      <c r="LA447" s="24"/>
      <c r="LB447" s="24"/>
      <c r="LC447" s="24"/>
      <c r="LD447" s="24"/>
      <c r="LE447" s="151"/>
      <c r="LF447" s="151"/>
      <c r="LG447" s="153"/>
      <c r="LH447" s="24"/>
      <c r="LI447" s="24"/>
      <c r="LJ447" s="24"/>
      <c r="LK447" s="24"/>
      <c r="LL447" s="24"/>
      <c r="LM447" s="24"/>
      <c r="LN447" s="24"/>
      <c r="LO447" s="24"/>
      <c r="LP447" s="24"/>
      <c r="LQ447" s="24"/>
      <c r="LR447" s="24"/>
      <c r="LS447" s="24"/>
      <c r="LT447" s="24"/>
      <c r="LU447" s="24"/>
      <c r="LV447" s="24"/>
      <c r="LW447" s="24"/>
      <c r="LX447" s="24"/>
      <c r="LY447" s="24"/>
      <c r="LZ447" s="24"/>
      <c r="MA447" s="24"/>
      <c r="MB447" s="24"/>
      <c r="MC447" s="24"/>
      <c r="MD447" s="24"/>
      <c r="ME447" s="24"/>
      <c r="MF447" s="24"/>
      <c r="MG447" s="24"/>
      <c r="MH447" s="24"/>
      <c r="MI447" s="24"/>
      <c r="MJ447" s="24"/>
      <c r="MK447" s="24"/>
      <c r="ML447" s="24"/>
    </row>
    <row r="448" spans="1:350" ht="13.9" hidden="1" customHeight="1" outlineLevel="3" x14ac:dyDescent="0.2">
      <c r="A448" s="226" t="s">
        <v>282</v>
      </c>
      <c r="B448" s="246" t="s">
        <v>1121</v>
      </c>
      <c r="C448" s="214" t="s">
        <v>59</v>
      </c>
      <c r="D448" s="216">
        <v>16</v>
      </c>
      <c r="E448" s="175"/>
      <c r="F448" s="175">
        <f>D448-E448</f>
        <v>16</v>
      </c>
      <c r="G448" s="175" t="s">
        <v>844</v>
      </c>
      <c r="H448" s="170" t="s">
        <v>878</v>
      </c>
      <c r="I448" s="170" t="s">
        <v>904</v>
      </c>
      <c r="J448" s="212">
        <f ca="1">E448+Q448+AX448+CF448+DN448+ES448+GA448+HH448+IP448+JW448+LE448</f>
        <v>16</v>
      </c>
      <c r="K448" s="212">
        <f>E448+R448+AY448+CG448+DO448+ET448+GB448+HI448+IQ448+JX448+LF448</f>
        <v>16</v>
      </c>
      <c r="L448" s="172">
        <f ca="1">K448/J448</f>
        <v>1</v>
      </c>
      <c r="M448" s="172">
        <f>K448/D448</f>
        <v>1</v>
      </c>
      <c r="N448" s="183">
        <f ca="1">SUMIF($EV$8:$FZ$9,$O$5,$EV449:$FZ449)-SUMIF($EV$8:$FZ$9,$Q$5,$EV449:$FZ449)</f>
        <v>0</v>
      </c>
      <c r="O448" s="156"/>
      <c r="P448" s="16" t="s">
        <v>25</v>
      </c>
      <c r="Q448" s="150">
        <v>0</v>
      </c>
      <c r="R448" s="150">
        <v>0</v>
      </c>
      <c r="S448" s="152" t="e">
        <v>#DIV/0!</v>
      </c>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50">
        <f t="shared" ca="1" si="1052"/>
        <v>0</v>
      </c>
      <c r="AY448" s="150">
        <f>SUM(BA449:CE449)</f>
        <v>0</v>
      </c>
      <c r="AZ448" s="152" t="e">
        <f ca="1">AY448/AX448</f>
        <v>#DIV/0!</v>
      </c>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50">
        <f t="shared" ref="CF448" si="1167">SUM(CI448:DM448)</f>
        <v>0</v>
      </c>
      <c r="CG448" s="150">
        <f>SUM(CI449:DM449)</f>
        <v>0</v>
      </c>
      <c r="CH448" s="152" t="e">
        <f>CG448/CF448</f>
        <v>#DIV/0!</v>
      </c>
      <c r="CI448" s="129"/>
      <c r="CJ448" s="129"/>
      <c r="CK448" s="129"/>
      <c r="CL448" s="129"/>
      <c r="CM448" s="129"/>
      <c r="CN448" s="129"/>
      <c r="CO448" s="129"/>
      <c r="CP448" s="129"/>
      <c r="CQ448" s="129"/>
      <c r="CR448" s="129"/>
      <c r="CS448" s="129"/>
      <c r="CT448" s="129"/>
      <c r="CU448" s="129"/>
      <c r="CV448" s="129"/>
      <c r="CW448" s="129"/>
      <c r="CX448" s="129"/>
      <c r="CY448" s="129"/>
      <c r="CZ448" s="129"/>
      <c r="DA448" s="129"/>
      <c r="DB448" s="129"/>
      <c r="DC448" s="129"/>
      <c r="DD448" s="129"/>
      <c r="DE448" s="129"/>
      <c r="DF448" s="129"/>
      <c r="DG448" s="129"/>
      <c r="DH448" s="129"/>
      <c r="DI448" s="129"/>
      <c r="DJ448" s="129"/>
      <c r="DK448" s="129"/>
      <c r="DL448" s="129"/>
      <c r="DM448" s="129"/>
      <c r="DN448" s="150">
        <f t="shared" ref="DN448" si="1168">SUM(DQ448:ER448)</f>
        <v>0</v>
      </c>
      <c r="DO448" s="150">
        <f>SUM(DQ449:ER449)</f>
        <v>0</v>
      </c>
      <c r="DP448" s="152" t="e">
        <f t="shared" si="1086"/>
        <v>#DIV/0!</v>
      </c>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50">
        <f t="shared" ca="1" si="1055"/>
        <v>16</v>
      </c>
      <c r="ET448" s="150">
        <f t="shared" si="1122"/>
        <v>6</v>
      </c>
      <c r="EU448" s="152">
        <f t="shared" ca="1" si="1123"/>
        <v>0.375</v>
      </c>
      <c r="EV448" s="16"/>
      <c r="EW448" s="67"/>
      <c r="EX448" s="16"/>
      <c r="EY448" s="16"/>
      <c r="EZ448" s="16"/>
      <c r="FA448" s="16"/>
      <c r="FB448" s="16"/>
      <c r="FC448" s="16"/>
      <c r="FD448" s="16"/>
      <c r="FE448" s="16"/>
      <c r="FF448" s="16"/>
      <c r="FG448" s="16"/>
      <c r="FH448" s="16"/>
      <c r="FI448" s="16"/>
      <c r="FJ448" s="16"/>
      <c r="FK448" s="16">
        <v>6</v>
      </c>
      <c r="FL448" s="16">
        <v>6</v>
      </c>
      <c r="FM448" s="16">
        <v>4</v>
      </c>
      <c r="FN448" s="16"/>
      <c r="FO448" s="16"/>
      <c r="FP448" s="16"/>
      <c r="FQ448" s="16"/>
      <c r="FR448" s="16"/>
      <c r="FS448" s="16"/>
      <c r="FT448" s="16"/>
      <c r="FU448" s="16"/>
      <c r="FV448" s="16"/>
      <c r="FW448" s="16"/>
      <c r="FX448" s="16"/>
      <c r="FY448" s="16"/>
      <c r="FZ448" s="16"/>
      <c r="GA448" s="150">
        <f t="shared" ref="GA448" ca="1" si="1169">SUMIF($GD$8:$HG$9,$O$5,GD448:HG448)</f>
        <v>0</v>
      </c>
      <c r="GB448" s="150">
        <f t="shared" ref="GB448" si="1170">SUM(GD449:HG449)</f>
        <v>10</v>
      </c>
      <c r="GC448" s="152" t="e">
        <f t="shared" ref="GC448" ca="1" si="1171">GB448/GA448</f>
        <v>#DIV/0!</v>
      </c>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50"/>
      <c r="HI448" s="150">
        <v>0</v>
      </c>
      <c r="HJ448" s="152" t="e">
        <v>#DIV/0!</v>
      </c>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50"/>
      <c r="IQ448" s="150">
        <v>0</v>
      </c>
      <c r="IR448" s="152" t="e">
        <v>#DIV/0!</v>
      </c>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c r="JO448" s="16"/>
      <c r="JP448" s="16"/>
      <c r="JQ448" s="16"/>
      <c r="JR448" s="16"/>
      <c r="JS448" s="16"/>
      <c r="JT448" s="16"/>
      <c r="JU448" s="23"/>
      <c r="JV448" s="16"/>
      <c r="JW448" s="150"/>
      <c r="JX448" s="150">
        <v>0</v>
      </c>
      <c r="JY448" s="152" t="e">
        <v>#DIV/0!</v>
      </c>
      <c r="JZ448" s="16"/>
      <c r="KA448" s="16"/>
      <c r="KB448" s="16"/>
      <c r="KC448" s="16"/>
      <c r="KD448" s="16"/>
      <c r="KE448" s="16"/>
      <c r="KF448" s="16"/>
      <c r="KG448" s="16"/>
      <c r="KH448" s="16"/>
      <c r="KI448" s="16"/>
      <c r="KJ448" s="16"/>
      <c r="KK448" s="16"/>
      <c r="KL448" s="16"/>
      <c r="KM448" s="16"/>
      <c r="KN448" s="16"/>
      <c r="KO448" s="16"/>
      <c r="KP448" s="16"/>
      <c r="KQ448" s="16"/>
      <c r="KR448" s="16"/>
      <c r="KS448" s="16"/>
      <c r="KT448" s="16"/>
      <c r="KU448" s="16"/>
      <c r="KV448" s="16"/>
      <c r="KW448" s="16"/>
      <c r="KX448" s="16"/>
      <c r="KY448" s="16"/>
      <c r="KZ448" s="16"/>
      <c r="LA448" s="16"/>
      <c r="LB448" s="16"/>
      <c r="LC448" s="16"/>
      <c r="LD448" s="16"/>
      <c r="LE448" s="150"/>
      <c r="LF448" s="150">
        <v>0</v>
      </c>
      <c r="LG448" s="152" t="e">
        <v>#DIV/0!</v>
      </c>
      <c r="LH448" s="16"/>
      <c r="LI448" s="16"/>
      <c r="LJ448" s="16"/>
      <c r="LK448" s="16"/>
      <c r="LL448" s="16"/>
      <c r="LM448" s="16"/>
      <c r="LN448" s="16"/>
      <c r="LO448" s="16"/>
      <c r="LP448" s="16"/>
      <c r="LQ448" s="16"/>
      <c r="LR448" s="16"/>
      <c r="LS448" s="16"/>
      <c r="LT448" s="16"/>
      <c r="LU448" s="16"/>
      <c r="LV448" s="16"/>
      <c r="LW448" s="16"/>
      <c r="LX448" s="16"/>
      <c r="LY448" s="16"/>
      <c r="LZ448" s="16"/>
      <c r="MA448" s="16"/>
      <c r="MB448" s="16"/>
      <c r="MC448" s="16"/>
      <c r="MD448" s="16"/>
      <c r="ME448" s="16"/>
      <c r="MF448" s="16"/>
      <c r="MG448" s="16"/>
      <c r="MH448" s="16"/>
      <c r="MI448" s="16"/>
      <c r="MJ448" s="16"/>
      <c r="MK448" s="16"/>
      <c r="ML448" s="16"/>
    </row>
    <row r="449" spans="1:350" ht="13.9" hidden="1" customHeight="1" outlineLevel="3" x14ac:dyDescent="0.2">
      <c r="A449" s="227"/>
      <c r="B449" s="247"/>
      <c r="C449" s="215"/>
      <c r="D449" s="217"/>
      <c r="E449" s="176"/>
      <c r="F449" s="176"/>
      <c r="G449" s="176"/>
      <c r="H449" s="171"/>
      <c r="I449" s="171"/>
      <c r="J449" s="213"/>
      <c r="K449" s="213"/>
      <c r="L449" s="173"/>
      <c r="M449" s="173"/>
      <c r="N449" s="184"/>
      <c r="O449" s="157"/>
      <c r="P449" s="17" t="s">
        <v>26</v>
      </c>
      <c r="Q449" s="151"/>
      <c r="R449" s="151"/>
      <c r="S449" s="153"/>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151"/>
      <c r="AY449" s="151"/>
      <c r="AZ449" s="153"/>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c r="CF449" s="151"/>
      <c r="CG449" s="151"/>
      <c r="CH449" s="153"/>
      <c r="CI449" s="141"/>
      <c r="CJ449" s="141"/>
      <c r="CK449" s="141"/>
      <c r="CL449" s="141"/>
      <c r="CM449" s="141"/>
      <c r="CN449" s="141"/>
      <c r="CO449" s="141"/>
      <c r="CP449" s="141"/>
      <c r="CQ449" s="141"/>
      <c r="CR449" s="141"/>
      <c r="CS449" s="141"/>
      <c r="CT449" s="141"/>
      <c r="CU449" s="141"/>
      <c r="CV449" s="141"/>
      <c r="CW449" s="141"/>
      <c r="CX449" s="141"/>
      <c r="CY449" s="141"/>
      <c r="CZ449" s="141"/>
      <c r="DA449" s="141"/>
      <c r="DB449" s="141"/>
      <c r="DC449" s="141"/>
      <c r="DD449" s="141"/>
      <c r="DE449" s="141"/>
      <c r="DF449" s="141"/>
      <c r="DG449" s="141"/>
      <c r="DH449" s="141"/>
      <c r="DI449" s="141"/>
      <c r="DJ449" s="141"/>
      <c r="DK449" s="141"/>
      <c r="DL449" s="141"/>
      <c r="DM449" s="141"/>
      <c r="DN449" s="151"/>
      <c r="DO449" s="151"/>
      <c r="DP449" s="153"/>
      <c r="DQ449" s="24"/>
      <c r="DR449" s="24"/>
      <c r="DS449" s="24"/>
      <c r="DT449" s="24"/>
      <c r="DU449" s="24"/>
      <c r="DV449" s="24"/>
      <c r="DW449" s="24"/>
      <c r="DX449" s="24"/>
      <c r="DY449" s="24"/>
      <c r="DZ449" s="24"/>
      <c r="EA449" s="24"/>
      <c r="EB449" s="24"/>
      <c r="EC449" s="24"/>
      <c r="ED449" s="24"/>
      <c r="EE449" s="24"/>
      <c r="EF449" s="24"/>
      <c r="EG449" s="24"/>
      <c r="EH449" s="24"/>
      <c r="EI449" s="24"/>
      <c r="EJ449" s="24"/>
      <c r="EK449" s="24"/>
      <c r="EL449" s="24"/>
      <c r="EM449" s="24"/>
      <c r="EN449" s="24"/>
      <c r="EO449" s="24"/>
      <c r="EP449" s="24"/>
      <c r="EQ449" s="24"/>
      <c r="ER449" s="24"/>
      <c r="ES449" s="151"/>
      <c r="ET449" s="151"/>
      <c r="EU449" s="153"/>
      <c r="EV449" s="24"/>
      <c r="EW449" s="125"/>
      <c r="EX449" s="24"/>
      <c r="EY449" s="24"/>
      <c r="EZ449" s="24"/>
      <c r="FA449" s="24"/>
      <c r="FB449" s="24"/>
      <c r="FC449" s="24"/>
      <c r="FD449" s="24"/>
      <c r="FE449" s="24"/>
      <c r="FF449" s="24"/>
      <c r="FG449" s="24"/>
      <c r="FH449" s="24"/>
      <c r="FI449" s="24"/>
      <c r="FJ449" s="24"/>
      <c r="FK449" s="24"/>
      <c r="FL449" s="24"/>
      <c r="FM449" s="24"/>
      <c r="FN449" s="24"/>
      <c r="FO449" s="24"/>
      <c r="FP449" s="24"/>
      <c r="FQ449" s="24"/>
      <c r="FR449" s="24"/>
      <c r="FS449" s="24"/>
      <c r="FT449" s="24"/>
      <c r="FU449" s="24"/>
      <c r="FV449" s="24"/>
      <c r="FW449" s="24"/>
      <c r="FX449" s="24"/>
      <c r="FY449" s="24"/>
      <c r="FZ449" s="24">
        <v>6</v>
      </c>
      <c r="GA449" s="151"/>
      <c r="GB449" s="151"/>
      <c r="GC449" s="153"/>
      <c r="GD449" s="24">
        <v>5</v>
      </c>
      <c r="GE449" s="24">
        <v>5</v>
      </c>
      <c r="GF449" s="24"/>
      <c r="GG449" s="24"/>
      <c r="GH449" s="24"/>
      <c r="GI449" s="24"/>
      <c r="GJ449" s="24"/>
      <c r="GK449" s="24"/>
      <c r="GL449" s="24"/>
      <c r="GM449" s="24"/>
      <c r="GN449" s="24"/>
      <c r="GO449" s="24"/>
      <c r="GP449" s="24"/>
      <c r="GQ449" s="24"/>
      <c r="GR449" s="24"/>
      <c r="GS449" s="24"/>
      <c r="GT449" s="24"/>
      <c r="GU449" s="24"/>
      <c r="GV449" s="24"/>
      <c r="GW449" s="24"/>
      <c r="GX449" s="24"/>
      <c r="GY449" s="24"/>
      <c r="GZ449" s="24"/>
      <c r="HA449" s="24"/>
      <c r="HB449" s="24"/>
      <c r="HC449" s="24"/>
      <c r="HD449" s="24"/>
      <c r="HE449" s="24"/>
      <c r="HF449" s="24"/>
      <c r="HG449" s="24"/>
      <c r="HH449" s="151"/>
      <c r="HI449" s="151"/>
      <c r="HJ449" s="153"/>
      <c r="HK449" s="24"/>
      <c r="HL449" s="24"/>
      <c r="HM449" s="24"/>
      <c r="HN449" s="24"/>
      <c r="HO449" s="24"/>
      <c r="HP449" s="24"/>
      <c r="HQ449" s="24"/>
      <c r="HR449" s="24"/>
      <c r="HS449" s="24"/>
      <c r="HT449" s="24"/>
      <c r="HU449" s="24"/>
      <c r="HV449" s="24"/>
      <c r="HW449" s="24"/>
      <c r="HX449" s="24"/>
      <c r="HY449" s="24"/>
      <c r="HZ449" s="24"/>
      <c r="IA449" s="24"/>
      <c r="IB449" s="24"/>
      <c r="IC449" s="24"/>
      <c r="ID449" s="24"/>
      <c r="IE449" s="24"/>
      <c r="IF449" s="24"/>
      <c r="IG449" s="24"/>
      <c r="IH449" s="24"/>
      <c r="II449" s="24"/>
      <c r="IJ449" s="24"/>
      <c r="IK449" s="24"/>
      <c r="IL449" s="24"/>
      <c r="IM449" s="24"/>
      <c r="IN449" s="24"/>
      <c r="IO449" s="24"/>
      <c r="IP449" s="151"/>
      <c r="IQ449" s="151"/>
      <c r="IR449" s="153"/>
      <c r="IS449" s="24"/>
      <c r="IT449" s="24"/>
      <c r="IU449" s="24"/>
      <c r="IV449" s="24"/>
      <c r="IW449" s="24"/>
      <c r="IX449" s="24"/>
      <c r="IY449" s="24"/>
      <c r="IZ449" s="24"/>
      <c r="JA449" s="24"/>
      <c r="JB449" s="24"/>
      <c r="JC449" s="24"/>
      <c r="JD449" s="24"/>
      <c r="JE449" s="24"/>
      <c r="JF449" s="24"/>
      <c r="JG449" s="24"/>
      <c r="JH449" s="24"/>
      <c r="JI449" s="24"/>
      <c r="JJ449" s="24"/>
      <c r="JK449" s="24"/>
      <c r="JL449" s="24"/>
      <c r="JM449" s="24"/>
      <c r="JN449" s="24"/>
      <c r="JO449" s="24"/>
      <c r="JP449" s="24"/>
      <c r="JQ449" s="24"/>
      <c r="JR449" s="24"/>
      <c r="JS449" s="24"/>
      <c r="JT449" s="24"/>
      <c r="JU449" s="25"/>
      <c r="JV449" s="24"/>
      <c r="JW449" s="151"/>
      <c r="JX449" s="151"/>
      <c r="JY449" s="153"/>
      <c r="JZ449" s="24"/>
      <c r="KA449" s="24"/>
      <c r="KB449" s="24"/>
      <c r="KC449" s="24"/>
      <c r="KD449" s="24"/>
      <c r="KE449" s="24"/>
      <c r="KF449" s="24"/>
      <c r="KG449" s="24"/>
      <c r="KH449" s="24"/>
      <c r="KI449" s="24"/>
      <c r="KJ449" s="24"/>
      <c r="KK449" s="24"/>
      <c r="KL449" s="24"/>
      <c r="KM449" s="24"/>
      <c r="KN449" s="24"/>
      <c r="KO449" s="24"/>
      <c r="KP449" s="24"/>
      <c r="KQ449" s="24"/>
      <c r="KR449" s="24"/>
      <c r="KS449" s="24"/>
      <c r="KT449" s="24"/>
      <c r="KU449" s="24"/>
      <c r="KV449" s="24"/>
      <c r="KW449" s="24"/>
      <c r="KX449" s="24"/>
      <c r="KY449" s="24"/>
      <c r="KZ449" s="24"/>
      <c r="LA449" s="24"/>
      <c r="LB449" s="24"/>
      <c r="LC449" s="24"/>
      <c r="LD449" s="24"/>
      <c r="LE449" s="151"/>
      <c r="LF449" s="151"/>
      <c r="LG449" s="153"/>
      <c r="LH449" s="24"/>
      <c r="LI449" s="24"/>
      <c r="LJ449" s="24"/>
      <c r="LK449" s="24"/>
      <c r="LL449" s="24"/>
      <c r="LM449" s="24"/>
      <c r="LN449" s="24"/>
      <c r="LO449" s="24"/>
      <c r="LP449" s="24"/>
      <c r="LQ449" s="24"/>
      <c r="LR449" s="24"/>
      <c r="LS449" s="24"/>
      <c r="LT449" s="24"/>
      <c r="LU449" s="24"/>
      <c r="LV449" s="24"/>
      <c r="LW449" s="24"/>
      <c r="LX449" s="24"/>
      <c r="LY449" s="24"/>
      <c r="LZ449" s="24"/>
      <c r="MA449" s="24"/>
      <c r="MB449" s="24"/>
      <c r="MC449" s="24"/>
      <c r="MD449" s="24"/>
      <c r="ME449" s="24"/>
      <c r="MF449" s="24"/>
      <c r="MG449" s="24"/>
      <c r="MH449" s="24"/>
      <c r="MI449" s="24"/>
      <c r="MJ449" s="24"/>
      <c r="MK449" s="24"/>
      <c r="ML449" s="24"/>
    </row>
    <row r="450" spans="1:350" ht="13.9" hidden="1" customHeight="1" outlineLevel="3" x14ac:dyDescent="0.2">
      <c r="A450" s="226" t="s">
        <v>283</v>
      </c>
      <c r="B450" s="246" t="s">
        <v>1122</v>
      </c>
      <c r="C450" s="214" t="s">
        <v>37</v>
      </c>
      <c r="D450" s="216">
        <v>143</v>
      </c>
      <c r="E450" s="175"/>
      <c r="F450" s="175">
        <f>D450-E450</f>
        <v>143</v>
      </c>
      <c r="G450" s="175" t="s">
        <v>846</v>
      </c>
      <c r="H450" s="170" t="s">
        <v>867</v>
      </c>
      <c r="I450" s="170" t="s">
        <v>872</v>
      </c>
      <c r="J450" s="212">
        <f ca="1">E450+Q450+AX450+CF450+DN450+ES450+GA450+HH450+IP450+JW450+LE450</f>
        <v>143</v>
      </c>
      <c r="K450" s="212">
        <f>E450+R450+AY450+CG450+DO450+ET450+GB450+HI450+IQ450+JX450+LF450</f>
        <v>0</v>
      </c>
      <c r="L450" s="172">
        <f ca="1">K450/J450</f>
        <v>0</v>
      </c>
      <c r="M450" s="172">
        <f>K450/D450</f>
        <v>0</v>
      </c>
      <c r="N450" s="183">
        <f ca="1">SUMIF($EV$8:$FZ$9,$O$5,$EV451:$FZ451)-SUMIF($EV$8:$FZ$9,$Q$5,$EV451:$FZ451)</f>
        <v>0</v>
      </c>
      <c r="O450" s="156"/>
      <c r="P450" s="16" t="s">
        <v>25</v>
      </c>
      <c r="Q450" s="150">
        <v>0</v>
      </c>
      <c r="R450" s="150">
        <v>0</v>
      </c>
      <c r="S450" s="152" t="e">
        <v>#DIV/0!</v>
      </c>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50">
        <f t="shared" ca="1" si="1052"/>
        <v>0</v>
      </c>
      <c r="AY450" s="150">
        <f>SUM(BA451:CE451)</f>
        <v>0</v>
      </c>
      <c r="AZ450" s="152" t="e">
        <f ca="1">AY450/AX450</f>
        <v>#DIV/0!</v>
      </c>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50">
        <f t="shared" ref="CF450" si="1172">SUM(CI450:DM450)</f>
        <v>0</v>
      </c>
      <c r="CG450" s="150">
        <f>SUM(CI451:DM451)</f>
        <v>0</v>
      </c>
      <c r="CH450" s="152" t="e">
        <f>CG450/CF450</f>
        <v>#DIV/0!</v>
      </c>
      <c r="CI450" s="129"/>
      <c r="CJ450" s="129"/>
      <c r="CK450" s="129"/>
      <c r="CL450" s="129"/>
      <c r="CM450" s="129"/>
      <c r="CN450" s="129"/>
      <c r="CO450" s="129"/>
      <c r="CP450" s="129"/>
      <c r="CQ450" s="129"/>
      <c r="CR450" s="129"/>
      <c r="CS450" s="129"/>
      <c r="CT450" s="129"/>
      <c r="CU450" s="129"/>
      <c r="CV450" s="129"/>
      <c r="CW450" s="129"/>
      <c r="CX450" s="129"/>
      <c r="CY450" s="129"/>
      <c r="CZ450" s="129"/>
      <c r="DA450" s="129"/>
      <c r="DB450" s="129"/>
      <c r="DC450" s="129"/>
      <c r="DD450" s="129"/>
      <c r="DE450" s="129"/>
      <c r="DF450" s="129"/>
      <c r="DG450" s="129"/>
      <c r="DH450" s="129"/>
      <c r="DI450" s="129"/>
      <c r="DJ450" s="129"/>
      <c r="DK450" s="129"/>
      <c r="DL450" s="129"/>
      <c r="DM450" s="129"/>
      <c r="DN450" s="150">
        <f t="shared" ref="DN450" si="1173">SUM(DQ450:ER450)</f>
        <v>0</v>
      </c>
      <c r="DO450" s="150">
        <f>SUM(DQ451:ER451)</f>
        <v>0</v>
      </c>
      <c r="DP450" s="152" t="e">
        <f t="shared" si="1086"/>
        <v>#DIV/0!</v>
      </c>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50">
        <f t="shared" ca="1" si="1055"/>
        <v>143</v>
      </c>
      <c r="ET450" s="150">
        <f t="shared" si="1122"/>
        <v>0</v>
      </c>
      <c r="EU450" s="152">
        <f t="shared" ca="1" si="1123"/>
        <v>0</v>
      </c>
      <c r="EV450" s="16"/>
      <c r="EW450" s="67"/>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v>24</v>
      </c>
      <c r="FT450" s="16">
        <v>24</v>
      </c>
      <c r="FU450" s="16">
        <v>24</v>
      </c>
      <c r="FV450" s="16">
        <v>24</v>
      </c>
      <c r="FW450" s="16">
        <v>24</v>
      </c>
      <c r="FX450" s="16">
        <v>23</v>
      </c>
      <c r="FY450" s="16"/>
      <c r="FZ450" s="16"/>
      <c r="GA450" s="150">
        <f t="shared" ref="GA450" ca="1" si="1174">SUMIF($GD$8:$HG$9,$O$5,GD450:HG450)</f>
        <v>0</v>
      </c>
      <c r="GB450" s="150">
        <f t="shared" ref="GB450" si="1175">SUM(GD451:HG451)</f>
        <v>0</v>
      </c>
      <c r="GC450" s="152" t="e">
        <f t="shared" ref="GC450" ca="1" si="1176">GB450/GA450</f>
        <v>#DIV/0!</v>
      </c>
      <c r="GD450" s="16"/>
      <c r="GE450" s="16"/>
      <c r="GF450" s="16"/>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c r="HF450" s="16"/>
      <c r="HG450" s="16"/>
      <c r="HH450" s="150"/>
      <c r="HI450" s="150">
        <v>0</v>
      </c>
      <c r="HJ450" s="152" t="e">
        <v>#DIV/0!</v>
      </c>
      <c r="HK450" s="16"/>
      <c r="HL450" s="16"/>
      <c r="HM450" s="16"/>
      <c r="HN450" s="16"/>
      <c r="HO450" s="16"/>
      <c r="HP450" s="16"/>
      <c r="HQ450" s="16"/>
      <c r="HR450" s="16"/>
      <c r="HS450" s="16"/>
      <c r="HT450" s="16"/>
      <c r="HU450" s="16"/>
      <c r="HV450" s="16"/>
      <c r="HW450" s="16"/>
      <c r="HX450" s="16"/>
      <c r="HY450" s="16"/>
      <c r="HZ450" s="16"/>
      <c r="IA450" s="16"/>
      <c r="IB450" s="16"/>
      <c r="IC450" s="16"/>
      <c r="ID450" s="16"/>
      <c r="IE450" s="16"/>
      <c r="IF450" s="16"/>
      <c r="IG450" s="16"/>
      <c r="IH450" s="16"/>
      <c r="II450" s="16"/>
      <c r="IJ450" s="16"/>
      <c r="IK450" s="16"/>
      <c r="IL450" s="16"/>
      <c r="IM450" s="16"/>
      <c r="IN450" s="16"/>
      <c r="IO450" s="16"/>
      <c r="IP450" s="150"/>
      <c r="IQ450" s="150">
        <v>0</v>
      </c>
      <c r="IR450" s="152" t="e">
        <v>#DIV/0!</v>
      </c>
      <c r="IS450" s="16"/>
      <c r="IT450" s="16"/>
      <c r="IU450" s="16"/>
      <c r="IV450" s="16"/>
      <c r="IW450" s="16"/>
      <c r="IX450" s="16"/>
      <c r="IY450" s="16"/>
      <c r="IZ450" s="16"/>
      <c r="JA450" s="16"/>
      <c r="JB450" s="16"/>
      <c r="JC450" s="16"/>
      <c r="JD450" s="16"/>
      <c r="JE450" s="16"/>
      <c r="JF450" s="16"/>
      <c r="JG450" s="16"/>
      <c r="JH450" s="16"/>
      <c r="JI450" s="16"/>
      <c r="JJ450" s="16"/>
      <c r="JK450" s="16"/>
      <c r="JL450" s="16"/>
      <c r="JM450" s="16"/>
      <c r="JN450" s="16"/>
      <c r="JO450" s="16"/>
      <c r="JP450" s="16"/>
      <c r="JQ450" s="16"/>
      <c r="JR450" s="16"/>
      <c r="JS450" s="16"/>
      <c r="JT450" s="16"/>
      <c r="JU450" s="23"/>
      <c r="JV450" s="16"/>
      <c r="JW450" s="150"/>
      <c r="JX450" s="150">
        <v>0</v>
      </c>
      <c r="JY450" s="152" t="e">
        <v>#DIV/0!</v>
      </c>
      <c r="JZ450" s="16"/>
      <c r="KA450" s="16"/>
      <c r="KB450" s="16"/>
      <c r="KC450" s="16"/>
      <c r="KD450" s="16"/>
      <c r="KE450" s="16"/>
      <c r="KF450" s="16"/>
      <c r="KG450" s="16"/>
      <c r="KH450" s="16"/>
      <c r="KI450" s="16"/>
      <c r="KJ450" s="16"/>
      <c r="KK450" s="16"/>
      <c r="KL450" s="16"/>
      <c r="KM450" s="16"/>
      <c r="KN450" s="16"/>
      <c r="KO450" s="16"/>
      <c r="KP450" s="16"/>
      <c r="KQ450" s="16"/>
      <c r="KR450" s="16"/>
      <c r="KS450" s="16"/>
      <c r="KT450" s="16"/>
      <c r="KU450" s="16"/>
      <c r="KV450" s="16"/>
      <c r="KW450" s="16"/>
      <c r="KX450" s="16"/>
      <c r="KY450" s="16"/>
      <c r="KZ450" s="16"/>
      <c r="LA450" s="16"/>
      <c r="LB450" s="16"/>
      <c r="LC450" s="16"/>
      <c r="LD450" s="16"/>
      <c r="LE450" s="150"/>
      <c r="LF450" s="150">
        <v>0</v>
      </c>
      <c r="LG450" s="152" t="e">
        <v>#DIV/0!</v>
      </c>
      <c r="LH450" s="16"/>
      <c r="LI450" s="16"/>
      <c r="LJ450" s="16"/>
      <c r="LK450" s="16"/>
      <c r="LL450" s="16"/>
      <c r="LM450" s="16"/>
      <c r="LN450" s="16"/>
      <c r="LO450" s="16"/>
      <c r="LP450" s="16"/>
      <c r="LQ450" s="16"/>
      <c r="LR450" s="16"/>
      <c r="LS450" s="16"/>
      <c r="LT450" s="16"/>
      <c r="LU450" s="16"/>
      <c r="LV450" s="16"/>
      <c r="LW450" s="16"/>
      <c r="LX450" s="16"/>
      <c r="LY450" s="16"/>
      <c r="LZ450" s="16"/>
      <c r="MA450" s="16"/>
      <c r="MB450" s="16"/>
      <c r="MC450" s="16"/>
      <c r="MD450" s="16"/>
      <c r="ME450" s="16"/>
      <c r="MF450" s="16"/>
      <c r="MG450" s="16"/>
      <c r="MH450" s="16"/>
      <c r="MI450" s="16"/>
      <c r="MJ450" s="16"/>
      <c r="MK450" s="16"/>
      <c r="ML450" s="16"/>
    </row>
    <row r="451" spans="1:350" ht="13.9" hidden="1" customHeight="1" outlineLevel="3" x14ac:dyDescent="0.2">
      <c r="A451" s="227"/>
      <c r="B451" s="247"/>
      <c r="C451" s="215"/>
      <c r="D451" s="217"/>
      <c r="E451" s="176"/>
      <c r="F451" s="176"/>
      <c r="G451" s="176"/>
      <c r="H451" s="171"/>
      <c r="I451" s="171"/>
      <c r="J451" s="213"/>
      <c r="K451" s="213"/>
      <c r="L451" s="173"/>
      <c r="M451" s="173"/>
      <c r="N451" s="184"/>
      <c r="O451" s="157"/>
      <c r="P451" s="17" t="s">
        <v>26</v>
      </c>
      <c r="Q451" s="151"/>
      <c r="R451" s="151"/>
      <c r="S451" s="153"/>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151"/>
      <c r="AY451" s="151"/>
      <c r="AZ451" s="153"/>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c r="CF451" s="151"/>
      <c r="CG451" s="151"/>
      <c r="CH451" s="153"/>
      <c r="CI451" s="141"/>
      <c r="CJ451" s="141"/>
      <c r="CK451" s="141"/>
      <c r="CL451" s="141"/>
      <c r="CM451" s="141"/>
      <c r="CN451" s="141"/>
      <c r="CO451" s="141"/>
      <c r="CP451" s="141"/>
      <c r="CQ451" s="141"/>
      <c r="CR451" s="141"/>
      <c r="CS451" s="141"/>
      <c r="CT451" s="141"/>
      <c r="CU451" s="141"/>
      <c r="CV451" s="141"/>
      <c r="CW451" s="141"/>
      <c r="CX451" s="141"/>
      <c r="CY451" s="141"/>
      <c r="CZ451" s="141"/>
      <c r="DA451" s="141"/>
      <c r="DB451" s="141"/>
      <c r="DC451" s="141"/>
      <c r="DD451" s="141"/>
      <c r="DE451" s="141"/>
      <c r="DF451" s="141"/>
      <c r="DG451" s="141"/>
      <c r="DH451" s="141"/>
      <c r="DI451" s="141"/>
      <c r="DJ451" s="141"/>
      <c r="DK451" s="141"/>
      <c r="DL451" s="141"/>
      <c r="DM451" s="141"/>
      <c r="DN451" s="151"/>
      <c r="DO451" s="151"/>
      <c r="DP451" s="153"/>
      <c r="DQ451" s="24"/>
      <c r="DR451" s="24"/>
      <c r="DS451" s="24"/>
      <c r="DT451" s="24"/>
      <c r="DU451" s="24"/>
      <c r="DV451" s="24"/>
      <c r="DW451" s="24"/>
      <c r="DX451" s="24"/>
      <c r="DY451" s="24"/>
      <c r="DZ451" s="24"/>
      <c r="EA451" s="24"/>
      <c r="EB451" s="24"/>
      <c r="EC451" s="24"/>
      <c r="ED451" s="24"/>
      <c r="EE451" s="24"/>
      <c r="EF451" s="24"/>
      <c r="EG451" s="24"/>
      <c r="EH451" s="24"/>
      <c r="EI451" s="24"/>
      <c r="EJ451" s="24"/>
      <c r="EK451" s="24"/>
      <c r="EL451" s="24"/>
      <c r="EM451" s="24"/>
      <c r="EN451" s="24"/>
      <c r="EO451" s="24"/>
      <c r="EP451" s="24"/>
      <c r="EQ451" s="24"/>
      <c r="ER451" s="24"/>
      <c r="ES451" s="151"/>
      <c r="ET451" s="151"/>
      <c r="EU451" s="153"/>
      <c r="EV451" s="24"/>
      <c r="EW451" s="125"/>
      <c r="EX451" s="24"/>
      <c r="EY451" s="24"/>
      <c r="EZ451" s="24"/>
      <c r="FA451" s="24"/>
      <c r="FB451" s="24"/>
      <c r="FC451" s="24"/>
      <c r="FD451" s="24"/>
      <c r="FE451" s="24"/>
      <c r="FF451" s="24"/>
      <c r="FG451" s="24"/>
      <c r="FH451" s="24"/>
      <c r="FI451" s="24"/>
      <c r="FJ451" s="24"/>
      <c r="FK451" s="24"/>
      <c r="FL451" s="24"/>
      <c r="FM451" s="24"/>
      <c r="FN451" s="24"/>
      <c r="FO451" s="24"/>
      <c r="FP451" s="24"/>
      <c r="FQ451" s="24"/>
      <c r="FR451" s="24"/>
      <c r="FS451" s="24"/>
      <c r="FT451" s="24"/>
      <c r="FU451" s="24"/>
      <c r="FV451" s="24"/>
      <c r="FW451" s="24"/>
      <c r="FX451" s="24"/>
      <c r="FY451" s="24"/>
      <c r="FZ451" s="24"/>
      <c r="GA451" s="151"/>
      <c r="GB451" s="151"/>
      <c r="GC451" s="153"/>
      <c r="GD451" s="24"/>
      <c r="GE451" s="24"/>
      <c r="GF451" s="24"/>
      <c r="GG451" s="24"/>
      <c r="GH451" s="24"/>
      <c r="GI451" s="24"/>
      <c r="GJ451" s="24"/>
      <c r="GK451" s="24"/>
      <c r="GL451" s="24"/>
      <c r="GM451" s="24"/>
      <c r="GN451" s="24"/>
      <c r="GO451" s="24"/>
      <c r="GP451" s="24"/>
      <c r="GQ451" s="24"/>
      <c r="GR451" s="24"/>
      <c r="GS451" s="24"/>
      <c r="GT451" s="24"/>
      <c r="GU451" s="24"/>
      <c r="GV451" s="24"/>
      <c r="GW451" s="24"/>
      <c r="GX451" s="24"/>
      <c r="GY451" s="24"/>
      <c r="GZ451" s="24"/>
      <c r="HA451" s="24"/>
      <c r="HB451" s="24"/>
      <c r="HC451" s="24"/>
      <c r="HD451" s="24"/>
      <c r="HE451" s="24"/>
      <c r="HF451" s="24"/>
      <c r="HG451" s="24"/>
      <c r="HH451" s="151"/>
      <c r="HI451" s="151"/>
      <c r="HJ451" s="153"/>
      <c r="HK451" s="24"/>
      <c r="HL451" s="24"/>
      <c r="HM451" s="24"/>
      <c r="HN451" s="24"/>
      <c r="HO451" s="24"/>
      <c r="HP451" s="24"/>
      <c r="HQ451" s="24"/>
      <c r="HR451" s="24"/>
      <c r="HS451" s="24"/>
      <c r="HT451" s="24"/>
      <c r="HU451" s="24"/>
      <c r="HV451" s="24"/>
      <c r="HW451" s="24"/>
      <c r="HX451" s="24"/>
      <c r="HY451" s="24"/>
      <c r="HZ451" s="24"/>
      <c r="IA451" s="24"/>
      <c r="IB451" s="24"/>
      <c r="IC451" s="24"/>
      <c r="ID451" s="24"/>
      <c r="IE451" s="24"/>
      <c r="IF451" s="24"/>
      <c r="IG451" s="24"/>
      <c r="IH451" s="24"/>
      <c r="II451" s="24"/>
      <c r="IJ451" s="24"/>
      <c r="IK451" s="24"/>
      <c r="IL451" s="24"/>
      <c r="IM451" s="24"/>
      <c r="IN451" s="24"/>
      <c r="IO451" s="24"/>
      <c r="IP451" s="151"/>
      <c r="IQ451" s="151"/>
      <c r="IR451" s="153"/>
      <c r="IS451" s="24"/>
      <c r="IT451" s="24"/>
      <c r="IU451" s="24"/>
      <c r="IV451" s="24"/>
      <c r="IW451" s="24"/>
      <c r="IX451" s="24"/>
      <c r="IY451" s="24"/>
      <c r="IZ451" s="24"/>
      <c r="JA451" s="24"/>
      <c r="JB451" s="24"/>
      <c r="JC451" s="24"/>
      <c r="JD451" s="24"/>
      <c r="JE451" s="24"/>
      <c r="JF451" s="24"/>
      <c r="JG451" s="24"/>
      <c r="JH451" s="24"/>
      <c r="JI451" s="24"/>
      <c r="JJ451" s="24"/>
      <c r="JK451" s="24"/>
      <c r="JL451" s="24"/>
      <c r="JM451" s="24"/>
      <c r="JN451" s="24"/>
      <c r="JO451" s="24"/>
      <c r="JP451" s="24"/>
      <c r="JQ451" s="24"/>
      <c r="JR451" s="24"/>
      <c r="JS451" s="24"/>
      <c r="JT451" s="24"/>
      <c r="JU451" s="25"/>
      <c r="JV451" s="24"/>
      <c r="JW451" s="151"/>
      <c r="JX451" s="151"/>
      <c r="JY451" s="153"/>
      <c r="JZ451" s="24"/>
      <c r="KA451" s="24"/>
      <c r="KB451" s="24"/>
      <c r="KC451" s="24"/>
      <c r="KD451" s="24"/>
      <c r="KE451" s="24"/>
      <c r="KF451" s="24"/>
      <c r="KG451" s="24"/>
      <c r="KH451" s="24"/>
      <c r="KI451" s="24"/>
      <c r="KJ451" s="24"/>
      <c r="KK451" s="24"/>
      <c r="KL451" s="24"/>
      <c r="KM451" s="24"/>
      <c r="KN451" s="24"/>
      <c r="KO451" s="24"/>
      <c r="KP451" s="24"/>
      <c r="KQ451" s="24"/>
      <c r="KR451" s="24"/>
      <c r="KS451" s="24"/>
      <c r="KT451" s="24"/>
      <c r="KU451" s="24"/>
      <c r="KV451" s="24"/>
      <c r="KW451" s="24"/>
      <c r="KX451" s="24"/>
      <c r="KY451" s="24"/>
      <c r="KZ451" s="24"/>
      <c r="LA451" s="24"/>
      <c r="LB451" s="24"/>
      <c r="LC451" s="24"/>
      <c r="LD451" s="24"/>
      <c r="LE451" s="151"/>
      <c r="LF451" s="151"/>
      <c r="LG451" s="153"/>
      <c r="LH451" s="24"/>
      <c r="LI451" s="24"/>
      <c r="LJ451" s="24"/>
      <c r="LK451" s="24"/>
      <c r="LL451" s="24"/>
      <c r="LM451" s="24"/>
      <c r="LN451" s="24"/>
      <c r="LO451" s="24"/>
      <c r="LP451" s="24"/>
      <c r="LQ451" s="24"/>
      <c r="LR451" s="24"/>
      <c r="LS451" s="24"/>
      <c r="LT451" s="24"/>
      <c r="LU451" s="24"/>
      <c r="LV451" s="24"/>
      <c r="LW451" s="24"/>
      <c r="LX451" s="24"/>
      <c r="LY451" s="24"/>
      <c r="LZ451" s="24"/>
      <c r="MA451" s="24"/>
      <c r="MB451" s="24"/>
      <c r="MC451" s="24"/>
      <c r="MD451" s="24"/>
      <c r="ME451" s="24"/>
      <c r="MF451" s="24"/>
      <c r="MG451" s="24"/>
      <c r="MH451" s="24"/>
      <c r="MI451" s="24"/>
      <c r="MJ451" s="24"/>
      <c r="MK451" s="24"/>
      <c r="ML451" s="24"/>
    </row>
    <row r="452" spans="1:350" s="41" customFormat="1" ht="14.25" hidden="1" customHeight="1" outlineLevel="3" x14ac:dyDescent="0.25">
      <c r="A452" s="220" t="s">
        <v>284</v>
      </c>
      <c r="B452" s="248" t="s">
        <v>1141</v>
      </c>
      <c r="C452" s="175" t="s">
        <v>59</v>
      </c>
      <c r="D452" s="175">
        <v>1</v>
      </c>
      <c r="E452" s="175">
        <v>0</v>
      </c>
      <c r="F452" s="175">
        <f>D452-E452</f>
        <v>1</v>
      </c>
      <c r="G452" s="175" t="s">
        <v>1142</v>
      </c>
      <c r="H452" s="170" t="s">
        <v>1110</v>
      </c>
      <c r="I452" s="170" t="s">
        <v>1009</v>
      </c>
      <c r="J452" s="212">
        <f ca="1">E452+Q452+AX452+CF452+DN452+ES452+GA452+HH452+IP452+JW452+LE452</f>
        <v>1</v>
      </c>
      <c r="K452" s="212">
        <f>E452+R452+AY452+CG452+DO452+ET452+GB452+HI452+IQ452+JX452+LF452</f>
        <v>1</v>
      </c>
      <c r="L452" s="172">
        <f ca="1">K452/J452</f>
        <v>1</v>
      </c>
      <c r="M452" s="172">
        <f>K452/D452</f>
        <v>1</v>
      </c>
      <c r="N452" s="183">
        <f ca="1">SUMIF($EV$8:$FZ$9,$O$5,$EV453:$FZ453)-SUMIF($EV$8:$FZ$9,$Q$5,$EV453:$FZ453)</f>
        <v>0</v>
      </c>
      <c r="O452" s="154"/>
      <c r="P452" s="154"/>
      <c r="Q452" s="150">
        <v>0</v>
      </c>
      <c r="R452" s="150">
        <v>0</v>
      </c>
      <c r="S452" s="152" t="e">
        <v>#DIV/0!</v>
      </c>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c r="AX452" s="150">
        <f t="shared" ca="1" si="1052"/>
        <v>0</v>
      </c>
      <c r="AY452" s="150">
        <f>SUM(BA453:CE453)</f>
        <v>0</v>
      </c>
      <c r="AZ452" s="152" t="e">
        <f ca="1">AY452/AX452</f>
        <v>#DIV/0!</v>
      </c>
      <c r="BA452" s="154"/>
      <c r="BB452" s="154"/>
      <c r="BC452" s="154"/>
      <c r="BD452" s="154"/>
      <c r="BE452" s="154"/>
      <c r="BF452" s="154"/>
      <c r="BG452" s="154"/>
      <c r="BH452" s="154"/>
      <c r="BI452" s="154"/>
      <c r="BJ452" s="154"/>
      <c r="BK452" s="154"/>
      <c r="BL452" s="154"/>
      <c r="BM452" s="154"/>
      <c r="BN452" s="154"/>
      <c r="BO452" s="154"/>
      <c r="BP452" s="154"/>
      <c r="BQ452" s="154"/>
      <c r="BR452" s="154"/>
      <c r="BS452" s="154"/>
      <c r="BT452" s="154"/>
      <c r="BU452" s="154"/>
      <c r="BV452" s="154"/>
      <c r="BW452" s="154"/>
      <c r="BX452" s="154"/>
      <c r="BY452" s="154"/>
      <c r="BZ452" s="154"/>
      <c r="CA452" s="154"/>
      <c r="CB452" s="154"/>
      <c r="CC452" s="154"/>
      <c r="CD452" s="154"/>
      <c r="CE452" s="154"/>
      <c r="CF452" s="150">
        <f t="shared" ref="CF452" si="1177">SUM(CI452:DM452)</f>
        <v>0</v>
      </c>
      <c r="CG452" s="150">
        <f>SUM(CI453:DM453)</f>
        <v>0</v>
      </c>
      <c r="CH452" s="152" t="e">
        <f>CG452/CF452</f>
        <v>#DIV/0!</v>
      </c>
      <c r="CI452" s="154"/>
      <c r="CJ452" s="154"/>
      <c r="CK452" s="154"/>
      <c r="CL452" s="154"/>
      <c r="CM452" s="154"/>
      <c r="CN452" s="154"/>
      <c r="CO452" s="154"/>
      <c r="CP452" s="154"/>
      <c r="CQ452" s="154"/>
      <c r="CR452" s="154"/>
      <c r="CS452" s="154"/>
      <c r="CT452" s="154"/>
      <c r="CU452" s="154"/>
      <c r="CV452" s="154"/>
      <c r="CW452" s="154"/>
      <c r="CX452" s="154"/>
      <c r="CY452" s="154"/>
      <c r="CZ452" s="154"/>
      <c r="DA452" s="154"/>
      <c r="DB452" s="154"/>
      <c r="DC452" s="154"/>
      <c r="DD452" s="154"/>
      <c r="DE452" s="154"/>
      <c r="DF452" s="154"/>
      <c r="DG452" s="154"/>
      <c r="DH452" s="154"/>
      <c r="DI452" s="154"/>
      <c r="DJ452" s="154"/>
      <c r="DK452" s="154"/>
      <c r="DL452" s="154"/>
      <c r="DM452" s="154"/>
      <c r="DN452" s="150">
        <f t="shared" ref="DN452" si="1178">SUM(DQ452:ER452)</f>
        <v>0</v>
      </c>
      <c r="DO452" s="150">
        <f>SUM(DQ453:ER453)</f>
        <v>0</v>
      </c>
      <c r="DP452" s="152" t="e">
        <f t="shared" si="1086"/>
        <v>#DIV/0!</v>
      </c>
      <c r="DQ452" s="154"/>
      <c r="DR452" s="154"/>
      <c r="DS452" s="154"/>
      <c r="DT452" s="154"/>
      <c r="DU452" s="154"/>
      <c r="DV452" s="154"/>
      <c r="DW452" s="154"/>
      <c r="DX452" s="154"/>
      <c r="DY452" s="154"/>
      <c r="DZ452" s="154"/>
      <c r="EA452" s="154"/>
      <c r="EB452" s="154"/>
      <c r="EC452" s="154"/>
      <c r="ED452" s="154"/>
      <c r="EE452" s="154"/>
      <c r="EF452" s="154"/>
      <c r="EG452" s="154"/>
      <c r="EH452" s="154"/>
      <c r="EI452" s="154"/>
      <c r="EJ452" s="154"/>
      <c r="EK452" s="154"/>
      <c r="EL452" s="154"/>
      <c r="EM452" s="154"/>
      <c r="EN452" s="154"/>
      <c r="EO452" s="154"/>
      <c r="EP452" s="154"/>
      <c r="EQ452" s="154"/>
      <c r="ER452" s="154"/>
      <c r="ES452" s="150">
        <f t="shared" ca="1" si="1055"/>
        <v>0</v>
      </c>
      <c r="ET452" s="150">
        <f t="shared" si="1122"/>
        <v>0</v>
      </c>
      <c r="EU452" s="152" t="e">
        <f t="shared" ca="1" si="1123"/>
        <v>#DIV/0!</v>
      </c>
      <c r="EV452" s="154"/>
      <c r="EW452" s="160"/>
      <c r="EX452" s="154"/>
      <c r="EY452" s="154"/>
      <c r="EZ452" s="154"/>
      <c r="FA452" s="154"/>
      <c r="FB452" s="154"/>
      <c r="FC452" s="154"/>
      <c r="FD452" s="154"/>
      <c r="FE452" s="154"/>
      <c r="FF452" s="154"/>
      <c r="FG452" s="154"/>
      <c r="FH452" s="154"/>
      <c r="FI452" s="154"/>
      <c r="FJ452" s="154"/>
      <c r="FK452" s="154"/>
      <c r="FL452" s="154"/>
      <c r="FM452" s="154"/>
      <c r="FN452" s="154"/>
      <c r="FO452" s="154"/>
      <c r="FP452" s="154"/>
      <c r="FQ452" s="154"/>
      <c r="FR452" s="154"/>
      <c r="FS452" s="154"/>
      <c r="FT452" s="154"/>
      <c r="FU452" s="154"/>
      <c r="FV452" s="154"/>
      <c r="FW452" s="154"/>
      <c r="FX452" s="154"/>
      <c r="FY452" s="154"/>
      <c r="FZ452" s="154"/>
      <c r="GA452" s="150">
        <f t="shared" ref="GA452" ca="1" si="1179">SUMIF($GD$8:$HG$9,$O$5,GD452:HG452)</f>
        <v>1</v>
      </c>
      <c r="GB452" s="150">
        <f t="shared" ref="GB452" si="1180">SUM(GD453:HG453)</f>
        <v>1</v>
      </c>
      <c r="GC452" s="152">
        <f t="shared" ref="GC452" ca="1" si="1181">GB452/GA452</f>
        <v>1</v>
      </c>
      <c r="GD452" s="154"/>
      <c r="GE452" s="42">
        <v>1</v>
      </c>
      <c r="GF452" s="154"/>
      <c r="GG452" s="154"/>
      <c r="GH452" s="154"/>
      <c r="GI452" s="42"/>
      <c r="GJ452" s="154"/>
      <c r="GK452" s="154"/>
      <c r="GL452" s="154"/>
      <c r="GM452" s="154"/>
      <c r="GN452" s="154"/>
      <c r="GO452" s="154"/>
      <c r="GP452" s="154"/>
      <c r="GQ452" s="154"/>
      <c r="GR452" s="154"/>
      <c r="GS452" s="154"/>
      <c r="GT452" s="154"/>
      <c r="GU452" s="154"/>
      <c r="GV452" s="154"/>
      <c r="GW452" s="154"/>
      <c r="GX452" s="154"/>
      <c r="GY452" s="154"/>
      <c r="GZ452" s="154"/>
      <c r="HA452" s="154"/>
      <c r="HB452" s="154"/>
      <c r="HC452" s="154"/>
      <c r="HD452" s="154"/>
      <c r="HE452" s="154"/>
      <c r="HF452" s="154"/>
      <c r="HG452" s="154"/>
      <c r="HH452" s="150"/>
      <c r="HI452" s="150">
        <v>0</v>
      </c>
      <c r="HJ452" s="154"/>
      <c r="HK452" s="154"/>
      <c r="HL452" s="154"/>
      <c r="HM452" s="154"/>
      <c r="HN452" s="154"/>
      <c r="HO452" s="154"/>
      <c r="HP452" s="154"/>
      <c r="HQ452" s="154"/>
      <c r="HR452" s="154"/>
      <c r="HS452" s="154"/>
      <c r="HT452" s="154"/>
      <c r="HU452" s="154"/>
      <c r="HV452" s="154"/>
      <c r="HW452" s="154"/>
      <c r="HX452" s="154"/>
      <c r="HY452" s="154"/>
      <c r="HZ452" s="154"/>
      <c r="IA452" s="154"/>
      <c r="IB452" s="154"/>
      <c r="IC452" s="154"/>
      <c r="ID452" s="154"/>
      <c r="IE452" s="154"/>
      <c r="IF452" s="154"/>
      <c r="IG452" s="154"/>
      <c r="IH452" s="154"/>
      <c r="II452" s="154"/>
      <c r="IJ452" s="154"/>
      <c r="IK452" s="154"/>
      <c r="IL452" s="154"/>
      <c r="IM452" s="154"/>
      <c r="IN452" s="154"/>
      <c r="IO452" s="154"/>
      <c r="IP452" s="150"/>
      <c r="IQ452" s="150">
        <v>0</v>
      </c>
      <c r="IR452" s="154"/>
      <c r="IS452" s="154"/>
      <c r="IT452" s="154"/>
      <c r="IU452" s="154"/>
      <c r="IV452" s="154"/>
      <c r="IW452" s="154"/>
      <c r="IX452" s="154"/>
      <c r="IY452" s="154"/>
      <c r="IZ452" s="154"/>
      <c r="JA452" s="154"/>
      <c r="JB452" s="154"/>
      <c r="JC452" s="154"/>
      <c r="JD452" s="154"/>
      <c r="JE452" s="154"/>
      <c r="JF452" s="154"/>
      <c r="JG452" s="154"/>
      <c r="JH452" s="154"/>
      <c r="JI452" s="154"/>
      <c r="JJ452" s="154"/>
      <c r="JK452" s="154"/>
      <c r="JL452" s="154"/>
      <c r="JM452" s="154"/>
      <c r="JN452" s="154"/>
      <c r="JO452" s="154"/>
      <c r="JP452" s="154"/>
      <c r="JQ452" s="154"/>
      <c r="JR452" s="154"/>
      <c r="JS452" s="154"/>
      <c r="JT452" s="154"/>
      <c r="JU452" s="154"/>
      <c r="JV452" s="154"/>
      <c r="JW452" s="150"/>
      <c r="JX452" s="150">
        <v>0</v>
      </c>
      <c r="JY452" s="154"/>
      <c r="JZ452" s="154"/>
      <c r="KA452" s="154"/>
      <c r="KB452" s="154"/>
      <c r="KC452" s="154"/>
      <c r="KD452" s="154"/>
      <c r="KE452" s="154"/>
      <c r="KF452" s="154"/>
      <c r="KG452" s="154"/>
      <c r="KH452" s="154"/>
      <c r="KI452" s="154"/>
      <c r="KJ452" s="154"/>
      <c r="KK452" s="154"/>
      <c r="KL452" s="154"/>
      <c r="KM452" s="154"/>
      <c r="KN452" s="154"/>
      <c r="KO452" s="154"/>
      <c r="KP452" s="154"/>
      <c r="KQ452" s="154"/>
      <c r="KR452" s="154"/>
      <c r="KS452" s="154"/>
      <c r="KT452" s="154"/>
      <c r="KU452" s="154"/>
      <c r="KV452" s="154"/>
      <c r="KW452" s="154"/>
      <c r="KX452" s="154"/>
      <c r="KY452" s="154"/>
      <c r="KZ452" s="154"/>
      <c r="LA452" s="154"/>
      <c r="LB452" s="154"/>
      <c r="LC452" s="154"/>
      <c r="LD452" s="154"/>
      <c r="LE452" s="150"/>
      <c r="LF452" s="150">
        <v>0</v>
      </c>
      <c r="LG452" s="154"/>
      <c r="LH452" s="154"/>
      <c r="LI452" s="154"/>
      <c r="LJ452" s="154"/>
      <c r="LK452" s="154"/>
      <c r="LL452" s="154"/>
      <c r="LM452" s="154"/>
      <c r="LN452" s="154"/>
      <c r="LO452" s="154"/>
      <c r="LP452" s="154"/>
      <c r="LQ452" s="154"/>
      <c r="LR452" s="154"/>
      <c r="LS452" s="154"/>
      <c r="LT452" s="154"/>
      <c r="LU452" s="154"/>
      <c r="LV452" s="154"/>
      <c r="LW452" s="154"/>
      <c r="LX452" s="154"/>
      <c r="LY452" s="154"/>
      <c r="LZ452" s="154"/>
      <c r="MA452" s="154"/>
      <c r="MB452" s="154"/>
      <c r="MC452" s="154"/>
      <c r="MD452" s="154"/>
      <c r="ME452" s="154"/>
      <c r="MF452" s="154"/>
      <c r="MG452" s="154"/>
      <c r="MH452" s="154"/>
      <c r="MI452" s="154"/>
      <c r="MJ452" s="154"/>
      <c r="MK452" s="154"/>
      <c r="ML452" s="154"/>
    </row>
    <row r="453" spans="1:350" s="41" customFormat="1" ht="14.25" hidden="1" customHeight="1" outlineLevel="3" x14ac:dyDescent="0.25">
      <c r="A453" s="221"/>
      <c r="B453" s="249"/>
      <c r="C453" s="176"/>
      <c r="D453" s="176"/>
      <c r="E453" s="176"/>
      <c r="F453" s="176"/>
      <c r="G453" s="176"/>
      <c r="H453" s="171"/>
      <c r="I453" s="171"/>
      <c r="J453" s="213"/>
      <c r="K453" s="213"/>
      <c r="L453" s="173"/>
      <c r="M453" s="173"/>
      <c r="N453" s="184"/>
      <c r="O453" s="155"/>
      <c r="P453" s="155"/>
      <c r="Q453" s="151"/>
      <c r="R453" s="151"/>
      <c r="S453" s="153"/>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1"/>
      <c r="AY453" s="151"/>
      <c r="AZ453" s="153"/>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1"/>
      <c r="CG453" s="151"/>
      <c r="CH453" s="153"/>
      <c r="CI453" s="155"/>
      <c r="CJ453" s="155"/>
      <c r="CK453" s="155"/>
      <c r="CL453" s="155"/>
      <c r="CM453" s="155"/>
      <c r="CN453" s="155"/>
      <c r="CO453" s="155"/>
      <c r="CP453" s="155"/>
      <c r="CQ453" s="155"/>
      <c r="CR453" s="155"/>
      <c r="CS453" s="155"/>
      <c r="CT453" s="155"/>
      <c r="CU453" s="155"/>
      <c r="CV453" s="155"/>
      <c r="CW453" s="155"/>
      <c r="CX453" s="155"/>
      <c r="CY453" s="155"/>
      <c r="CZ453" s="155"/>
      <c r="DA453" s="155"/>
      <c r="DB453" s="155"/>
      <c r="DC453" s="155"/>
      <c r="DD453" s="155"/>
      <c r="DE453" s="155"/>
      <c r="DF453" s="155"/>
      <c r="DG453" s="155"/>
      <c r="DH453" s="155"/>
      <c r="DI453" s="155"/>
      <c r="DJ453" s="155"/>
      <c r="DK453" s="155"/>
      <c r="DL453" s="155"/>
      <c r="DM453" s="155"/>
      <c r="DN453" s="151"/>
      <c r="DO453" s="151"/>
      <c r="DP453" s="153"/>
      <c r="DQ453" s="155"/>
      <c r="DR453" s="155"/>
      <c r="DS453" s="155"/>
      <c r="DT453" s="155"/>
      <c r="DU453" s="155"/>
      <c r="DV453" s="155"/>
      <c r="DW453" s="155"/>
      <c r="DX453" s="155"/>
      <c r="DY453" s="155"/>
      <c r="DZ453" s="155"/>
      <c r="EA453" s="155"/>
      <c r="EB453" s="155"/>
      <c r="EC453" s="155"/>
      <c r="ED453" s="155"/>
      <c r="EE453" s="155"/>
      <c r="EF453" s="155"/>
      <c r="EG453" s="155"/>
      <c r="EH453" s="155"/>
      <c r="EI453" s="155"/>
      <c r="EJ453" s="155"/>
      <c r="EK453" s="155"/>
      <c r="EL453" s="155"/>
      <c r="EM453" s="155"/>
      <c r="EN453" s="155"/>
      <c r="EO453" s="155"/>
      <c r="EP453" s="155"/>
      <c r="EQ453" s="155"/>
      <c r="ER453" s="155"/>
      <c r="ES453" s="151"/>
      <c r="ET453" s="151"/>
      <c r="EU453" s="153"/>
      <c r="EV453" s="155"/>
      <c r="EW453" s="161"/>
      <c r="EX453" s="155"/>
      <c r="EY453" s="155"/>
      <c r="EZ453" s="155"/>
      <c r="FA453" s="155"/>
      <c r="FB453" s="155"/>
      <c r="FC453" s="155"/>
      <c r="FD453" s="155"/>
      <c r="FE453" s="155"/>
      <c r="FF453" s="155"/>
      <c r="FG453" s="155"/>
      <c r="FH453" s="155"/>
      <c r="FI453" s="155"/>
      <c r="FJ453" s="155"/>
      <c r="FK453" s="155"/>
      <c r="FL453" s="155"/>
      <c r="FM453" s="155"/>
      <c r="FN453" s="155"/>
      <c r="FO453" s="155"/>
      <c r="FP453" s="155"/>
      <c r="FQ453" s="155"/>
      <c r="FR453" s="155"/>
      <c r="FS453" s="155"/>
      <c r="FT453" s="155"/>
      <c r="FU453" s="155"/>
      <c r="FV453" s="155"/>
      <c r="FW453" s="155"/>
      <c r="FX453" s="155"/>
      <c r="FY453" s="155"/>
      <c r="FZ453" s="155"/>
      <c r="GA453" s="151"/>
      <c r="GB453" s="151"/>
      <c r="GC453" s="153"/>
      <c r="GD453" s="155"/>
      <c r="GE453" s="43">
        <v>1</v>
      </c>
      <c r="GF453" s="155"/>
      <c r="GG453" s="155"/>
      <c r="GH453" s="155"/>
      <c r="GI453" s="43"/>
      <c r="GJ453" s="155"/>
      <c r="GK453" s="155"/>
      <c r="GL453" s="155"/>
      <c r="GM453" s="155"/>
      <c r="GN453" s="155"/>
      <c r="GO453" s="155"/>
      <c r="GP453" s="155"/>
      <c r="GQ453" s="155"/>
      <c r="GR453" s="155"/>
      <c r="GS453" s="155"/>
      <c r="GT453" s="155"/>
      <c r="GU453" s="155"/>
      <c r="GV453" s="155"/>
      <c r="GW453" s="155"/>
      <c r="GX453" s="155"/>
      <c r="GY453" s="155"/>
      <c r="GZ453" s="155"/>
      <c r="HA453" s="155"/>
      <c r="HB453" s="155"/>
      <c r="HC453" s="155"/>
      <c r="HD453" s="155"/>
      <c r="HE453" s="155"/>
      <c r="HF453" s="155"/>
      <c r="HG453" s="155"/>
      <c r="HH453" s="151"/>
      <c r="HI453" s="151"/>
      <c r="HJ453" s="155"/>
      <c r="HK453" s="155"/>
      <c r="HL453" s="155"/>
      <c r="HM453" s="155"/>
      <c r="HN453" s="155"/>
      <c r="HO453" s="155"/>
      <c r="HP453" s="155"/>
      <c r="HQ453" s="155"/>
      <c r="HR453" s="155"/>
      <c r="HS453" s="155"/>
      <c r="HT453" s="155"/>
      <c r="HU453" s="155"/>
      <c r="HV453" s="155"/>
      <c r="HW453" s="155"/>
      <c r="HX453" s="155"/>
      <c r="HY453" s="155"/>
      <c r="HZ453" s="155"/>
      <c r="IA453" s="155"/>
      <c r="IB453" s="155"/>
      <c r="IC453" s="155"/>
      <c r="ID453" s="155"/>
      <c r="IE453" s="155"/>
      <c r="IF453" s="155"/>
      <c r="IG453" s="155"/>
      <c r="IH453" s="155"/>
      <c r="II453" s="155"/>
      <c r="IJ453" s="155"/>
      <c r="IK453" s="155"/>
      <c r="IL453" s="155"/>
      <c r="IM453" s="155"/>
      <c r="IN453" s="155"/>
      <c r="IO453" s="155"/>
      <c r="IP453" s="151"/>
      <c r="IQ453" s="151"/>
      <c r="IR453" s="155"/>
      <c r="IS453" s="155"/>
      <c r="IT453" s="155"/>
      <c r="IU453" s="155"/>
      <c r="IV453" s="155"/>
      <c r="IW453" s="155"/>
      <c r="IX453" s="155"/>
      <c r="IY453" s="155"/>
      <c r="IZ453" s="155"/>
      <c r="JA453" s="155"/>
      <c r="JB453" s="155"/>
      <c r="JC453" s="155"/>
      <c r="JD453" s="155"/>
      <c r="JE453" s="155"/>
      <c r="JF453" s="155"/>
      <c r="JG453" s="155"/>
      <c r="JH453" s="155"/>
      <c r="JI453" s="155"/>
      <c r="JJ453" s="155"/>
      <c r="JK453" s="155"/>
      <c r="JL453" s="155"/>
      <c r="JM453" s="155"/>
      <c r="JN453" s="155"/>
      <c r="JO453" s="155"/>
      <c r="JP453" s="155"/>
      <c r="JQ453" s="155"/>
      <c r="JR453" s="155"/>
      <c r="JS453" s="155"/>
      <c r="JT453" s="155"/>
      <c r="JU453" s="155"/>
      <c r="JV453" s="155"/>
      <c r="JW453" s="151"/>
      <c r="JX453" s="151"/>
      <c r="JY453" s="155"/>
      <c r="JZ453" s="155"/>
      <c r="KA453" s="155"/>
      <c r="KB453" s="155"/>
      <c r="KC453" s="155"/>
      <c r="KD453" s="155"/>
      <c r="KE453" s="155"/>
      <c r="KF453" s="155"/>
      <c r="KG453" s="155"/>
      <c r="KH453" s="155"/>
      <c r="KI453" s="155"/>
      <c r="KJ453" s="155"/>
      <c r="KK453" s="155"/>
      <c r="KL453" s="155"/>
      <c r="KM453" s="155"/>
      <c r="KN453" s="155"/>
      <c r="KO453" s="155"/>
      <c r="KP453" s="155"/>
      <c r="KQ453" s="155"/>
      <c r="KR453" s="155"/>
      <c r="KS453" s="155"/>
      <c r="KT453" s="155"/>
      <c r="KU453" s="155"/>
      <c r="KV453" s="155"/>
      <c r="KW453" s="155"/>
      <c r="KX453" s="155"/>
      <c r="KY453" s="155"/>
      <c r="KZ453" s="155"/>
      <c r="LA453" s="155"/>
      <c r="LB453" s="155"/>
      <c r="LC453" s="155"/>
      <c r="LD453" s="155"/>
      <c r="LE453" s="151"/>
      <c r="LF453" s="151"/>
      <c r="LG453" s="155"/>
      <c r="LH453" s="155"/>
      <c r="LI453" s="155"/>
      <c r="LJ453" s="155"/>
      <c r="LK453" s="155"/>
      <c r="LL453" s="155"/>
      <c r="LM453" s="155"/>
      <c r="LN453" s="155"/>
      <c r="LO453" s="155"/>
      <c r="LP453" s="155"/>
      <c r="LQ453" s="155"/>
      <c r="LR453" s="155"/>
      <c r="LS453" s="155"/>
      <c r="LT453" s="155"/>
      <c r="LU453" s="155"/>
      <c r="LV453" s="155"/>
      <c r="LW453" s="155"/>
      <c r="LX453" s="155"/>
      <c r="LY453" s="155"/>
      <c r="LZ453" s="155"/>
      <c r="MA453" s="155"/>
      <c r="MB453" s="155"/>
      <c r="MC453" s="155"/>
      <c r="MD453" s="155"/>
      <c r="ME453" s="155"/>
      <c r="MF453" s="155"/>
      <c r="MG453" s="155"/>
      <c r="MH453" s="155"/>
      <c r="MI453" s="155"/>
      <c r="MJ453" s="155"/>
      <c r="MK453" s="155"/>
      <c r="ML453" s="155"/>
    </row>
    <row r="454" spans="1:350" ht="13.9" hidden="1" customHeight="1" outlineLevel="3" x14ac:dyDescent="0.2">
      <c r="A454" s="226" t="s">
        <v>285</v>
      </c>
      <c r="B454" s="246" t="s">
        <v>1118</v>
      </c>
      <c r="C454" s="214" t="s">
        <v>59</v>
      </c>
      <c r="D454" s="216">
        <v>18</v>
      </c>
      <c r="E454" s="175"/>
      <c r="F454" s="175">
        <f>D454-E454</f>
        <v>18</v>
      </c>
      <c r="G454" s="175" t="s">
        <v>847</v>
      </c>
      <c r="H454" s="170" t="s">
        <v>1110</v>
      </c>
      <c r="I454" s="170" t="s">
        <v>1017</v>
      </c>
      <c r="J454" s="212">
        <f ca="1">E454+Q454+AX454+CF454+DN454+ES454+GA454+HH454+IP454+JW454+LE454</f>
        <v>18</v>
      </c>
      <c r="K454" s="212">
        <f>E454+R454+AY454+CG454+DO454+ET454+GB454+HI454+IQ454+JX454+LF454</f>
        <v>18</v>
      </c>
      <c r="L454" s="172">
        <f ca="1">K454/J454</f>
        <v>1</v>
      </c>
      <c r="M454" s="172">
        <f>K454/D454</f>
        <v>1</v>
      </c>
      <c r="N454" s="183">
        <f ca="1">SUMIF($EV$8:$FZ$9,$O$5,$EV455:$FZ455)-SUMIF($EV$8:$FZ$9,$Q$5,$EV455:$FZ455)</f>
        <v>0</v>
      </c>
      <c r="O454" s="156"/>
      <c r="P454" s="16" t="s">
        <v>25</v>
      </c>
      <c r="Q454" s="150">
        <v>0</v>
      </c>
      <c r="R454" s="150">
        <v>0</v>
      </c>
      <c r="S454" s="152" t="e">
        <v>#DIV/0!</v>
      </c>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50">
        <f t="shared" ca="1" si="1052"/>
        <v>0</v>
      </c>
      <c r="AY454" s="150">
        <f>SUM(BA455:CE455)</f>
        <v>0</v>
      </c>
      <c r="AZ454" s="152" t="e">
        <f ca="1">AY454/AX454</f>
        <v>#DIV/0!</v>
      </c>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50">
        <f t="shared" ref="CF454" si="1182">SUM(CI454:DM454)</f>
        <v>0</v>
      </c>
      <c r="CG454" s="150">
        <f>SUM(CI455:DM455)</f>
        <v>0</v>
      </c>
      <c r="CH454" s="152" t="e">
        <f>CG454/CF454</f>
        <v>#DIV/0!</v>
      </c>
      <c r="CI454" s="129"/>
      <c r="CJ454" s="129"/>
      <c r="CK454" s="129"/>
      <c r="CL454" s="129"/>
      <c r="CM454" s="129"/>
      <c r="CN454" s="129"/>
      <c r="CO454" s="129"/>
      <c r="CP454" s="129"/>
      <c r="CQ454" s="129"/>
      <c r="CR454" s="129"/>
      <c r="CS454" s="129"/>
      <c r="CT454" s="129"/>
      <c r="CU454" s="129"/>
      <c r="CV454" s="129"/>
      <c r="CW454" s="129"/>
      <c r="CX454" s="129"/>
      <c r="CY454" s="129"/>
      <c r="CZ454" s="129"/>
      <c r="DA454" s="129"/>
      <c r="DB454" s="129"/>
      <c r="DC454" s="129"/>
      <c r="DD454" s="129"/>
      <c r="DE454" s="129"/>
      <c r="DF454" s="129"/>
      <c r="DG454" s="129"/>
      <c r="DH454" s="129"/>
      <c r="DI454" s="129"/>
      <c r="DJ454" s="129"/>
      <c r="DK454" s="129"/>
      <c r="DL454" s="129"/>
      <c r="DM454" s="129"/>
      <c r="DN454" s="150">
        <f t="shared" ref="DN454" si="1183">SUM(DQ454:ER454)</f>
        <v>0</v>
      </c>
      <c r="DO454" s="150">
        <f>SUM(DQ455:ER455)</f>
        <v>0</v>
      </c>
      <c r="DP454" s="152" t="e">
        <f t="shared" si="1086"/>
        <v>#DIV/0!</v>
      </c>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50">
        <f t="shared" ca="1" si="1055"/>
        <v>18</v>
      </c>
      <c r="ET454" s="150">
        <f t="shared" si="1122"/>
        <v>18</v>
      </c>
      <c r="EU454" s="152">
        <f t="shared" ca="1" si="1123"/>
        <v>1</v>
      </c>
      <c r="EV454" s="16"/>
      <c r="EW454" s="67"/>
      <c r="EX454" s="16"/>
      <c r="EY454" s="16"/>
      <c r="EZ454" s="16"/>
      <c r="FA454" s="16">
        <v>8</v>
      </c>
      <c r="FB454" s="16">
        <v>8</v>
      </c>
      <c r="FC454" s="16">
        <v>2</v>
      </c>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50">
        <f t="shared" ref="GA454" ca="1" si="1184">SUMIF($GD$8:$HG$9,$O$5,GD454:HG454)</f>
        <v>0</v>
      </c>
      <c r="GB454" s="150">
        <f t="shared" ref="GB454" si="1185">SUM(GD455:HG455)</f>
        <v>0</v>
      </c>
      <c r="GC454" s="152" t="e">
        <f t="shared" ref="GC454" ca="1" si="1186">GB454/GA454</f>
        <v>#DIV/0!</v>
      </c>
      <c r="GD454" s="16"/>
      <c r="GE454" s="16"/>
      <c r="GF454" s="16"/>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c r="HF454" s="16"/>
      <c r="HG454" s="16"/>
      <c r="HH454" s="150"/>
      <c r="HI454" s="150">
        <v>0</v>
      </c>
      <c r="HJ454" s="152" t="e">
        <v>#DIV/0!</v>
      </c>
      <c r="HK454" s="16"/>
      <c r="HL454" s="16"/>
      <c r="HM454" s="16"/>
      <c r="HN454" s="16"/>
      <c r="HO454" s="16"/>
      <c r="HP454" s="16"/>
      <c r="HQ454" s="16"/>
      <c r="HR454" s="16"/>
      <c r="HS454" s="16"/>
      <c r="HT454" s="16"/>
      <c r="HU454" s="16"/>
      <c r="HV454" s="16"/>
      <c r="HW454" s="16"/>
      <c r="HX454" s="16"/>
      <c r="HY454" s="16"/>
      <c r="HZ454" s="16"/>
      <c r="IA454" s="16"/>
      <c r="IB454" s="16"/>
      <c r="IC454" s="16"/>
      <c r="ID454" s="16"/>
      <c r="IE454" s="16"/>
      <c r="IF454" s="16"/>
      <c r="IG454" s="16"/>
      <c r="IH454" s="16"/>
      <c r="II454" s="16"/>
      <c r="IJ454" s="16"/>
      <c r="IK454" s="16"/>
      <c r="IL454" s="16"/>
      <c r="IM454" s="16"/>
      <c r="IN454" s="16"/>
      <c r="IO454" s="16"/>
      <c r="IP454" s="150"/>
      <c r="IQ454" s="150">
        <v>0</v>
      </c>
      <c r="IR454" s="152" t="e">
        <v>#DIV/0!</v>
      </c>
      <c r="IS454" s="16"/>
      <c r="IT454" s="16"/>
      <c r="IU454" s="16"/>
      <c r="IV454" s="16"/>
      <c r="IW454" s="16"/>
      <c r="IX454" s="16"/>
      <c r="IY454" s="16"/>
      <c r="IZ454" s="16"/>
      <c r="JA454" s="16"/>
      <c r="JB454" s="16"/>
      <c r="JC454" s="16"/>
      <c r="JD454" s="16"/>
      <c r="JE454" s="16"/>
      <c r="JF454" s="16"/>
      <c r="JG454" s="16"/>
      <c r="JH454" s="16"/>
      <c r="JI454" s="16"/>
      <c r="JJ454" s="16"/>
      <c r="JK454" s="16"/>
      <c r="JL454" s="16"/>
      <c r="JM454" s="16"/>
      <c r="JN454" s="16"/>
      <c r="JO454" s="16"/>
      <c r="JP454" s="16"/>
      <c r="JQ454" s="16"/>
      <c r="JR454" s="16"/>
      <c r="JS454" s="16"/>
      <c r="JT454" s="16"/>
      <c r="JU454" s="23"/>
      <c r="JV454" s="16"/>
      <c r="JW454" s="150"/>
      <c r="JX454" s="150">
        <v>0</v>
      </c>
      <c r="JY454" s="152" t="e">
        <v>#DIV/0!</v>
      </c>
      <c r="JZ454" s="16"/>
      <c r="KA454" s="16"/>
      <c r="KB454" s="16"/>
      <c r="KC454" s="16"/>
      <c r="KD454" s="16"/>
      <c r="KE454" s="16"/>
      <c r="KF454" s="16"/>
      <c r="KG454" s="16"/>
      <c r="KH454" s="16"/>
      <c r="KI454" s="16"/>
      <c r="KJ454" s="16"/>
      <c r="KK454" s="16"/>
      <c r="KL454" s="16"/>
      <c r="KM454" s="16"/>
      <c r="KN454" s="16"/>
      <c r="KO454" s="16"/>
      <c r="KP454" s="16"/>
      <c r="KQ454" s="16"/>
      <c r="KR454" s="16"/>
      <c r="KS454" s="16"/>
      <c r="KT454" s="16"/>
      <c r="KU454" s="16"/>
      <c r="KV454" s="16"/>
      <c r="KW454" s="16"/>
      <c r="KX454" s="16"/>
      <c r="KY454" s="16"/>
      <c r="KZ454" s="16"/>
      <c r="LA454" s="16"/>
      <c r="LB454" s="16"/>
      <c r="LC454" s="16"/>
      <c r="LD454" s="16"/>
      <c r="LE454" s="150"/>
      <c r="LF454" s="150">
        <v>0</v>
      </c>
      <c r="LG454" s="152" t="e">
        <v>#DIV/0!</v>
      </c>
      <c r="LH454" s="16"/>
      <c r="LI454" s="16"/>
      <c r="LJ454" s="16"/>
      <c r="LK454" s="16"/>
      <c r="LL454" s="16"/>
      <c r="LM454" s="16"/>
      <c r="LN454" s="16"/>
      <c r="LO454" s="16"/>
      <c r="LP454" s="16"/>
      <c r="LQ454" s="16"/>
      <c r="LR454" s="16"/>
      <c r="LS454" s="16"/>
      <c r="LT454" s="16"/>
      <c r="LU454" s="16"/>
      <c r="LV454" s="16"/>
      <c r="LW454" s="16"/>
      <c r="LX454" s="16"/>
      <c r="LY454" s="16"/>
      <c r="LZ454" s="16"/>
      <c r="MA454" s="16"/>
      <c r="MB454" s="16"/>
      <c r="MC454" s="16"/>
      <c r="MD454" s="16"/>
      <c r="ME454" s="16"/>
      <c r="MF454" s="16"/>
      <c r="MG454" s="16"/>
      <c r="MH454" s="16"/>
      <c r="MI454" s="16"/>
      <c r="MJ454" s="16"/>
      <c r="MK454" s="16"/>
      <c r="ML454" s="16"/>
    </row>
    <row r="455" spans="1:350" ht="13.9" hidden="1" customHeight="1" outlineLevel="3" x14ac:dyDescent="0.2">
      <c r="A455" s="227"/>
      <c r="B455" s="247"/>
      <c r="C455" s="215"/>
      <c r="D455" s="217"/>
      <c r="E455" s="176"/>
      <c r="F455" s="176"/>
      <c r="G455" s="176"/>
      <c r="H455" s="171"/>
      <c r="I455" s="171"/>
      <c r="J455" s="213"/>
      <c r="K455" s="213"/>
      <c r="L455" s="173"/>
      <c r="M455" s="173"/>
      <c r="N455" s="184"/>
      <c r="O455" s="157"/>
      <c r="P455" s="17" t="s">
        <v>26</v>
      </c>
      <c r="Q455" s="151"/>
      <c r="R455" s="151"/>
      <c r="S455" s="153"/>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151"/>
      <c r="AY455" s="151"/>
      <c r="AZ455" s="153"/>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c r="CF455" s="151"/>
      <c r="CG455" s="151"/>
      <c r="CH455" s="153"/>
      <c r="CI455" s="141"/>
      <c r="CJ455" s="141"/>
      <c r="CK455" s="141"/>
      <c r="CL455" s="141"/>
      <c r="CM455" s="141"/>
      <c r="CN455" s="141"/>
      <c r="CO455" s="141"/>
      <c r="CP455" s="141"/>
      <c r="CQ455" s="141"/>
      <c r="CR455" s="141"/>
      <c r="CS455" s="141"/>
      <c r="CT455" s="141"/>
      <c r="CU455" s="141"/>
      <c r="CV455" s="141"/>
      <c r="CW455" s="141"/>
      <c r="CX455" s="141"/>
      <c r="CY455" s="141"/>
      <c r="CZ455" s="141"/>
      <c r="DA455" s="141"/>
      <c r="DB455" s="141"/>
      <c r="DC455" s="141"/>
      <c r="DD455" s="141"/>
      <c r="DE455" s="141"/>
      <c r="DF455" s="141"/>
      <c r="DG455" s="141"/>
      <c r="DH455" s="141"/>
      <c r="DI455" s="141"/>
      <c r="DJ455" s="141"/>
      <c r="DK455" s="141"/>
      <c r="DL455" s="141"/>
      <c r="DM455" s="141"/>
      <c r="DN455" s="151"/>
      <c r="DO455" s="151"/>
      <c r="DP455" s="153"/>
      <c r="DQ455" s="24"/>
      <c r="DR455" s="24"/>
      <c r="DS455" s="24"/>
      <c r="DT455" s="24"/>
      <c r="DU455" s="24"/>
      <c r="DV455" s="24"/>
      <c r="DW455" s="24"/>
      <c r="DX455" s="24"/>
      <c r="DY455" s="24"/>
      <c r="DZ455" s="24"/>
      <c r="EA455" s="24"/>
      <c r="EB455" s="24"/>
      <c r="EC455" s="24"/>
      <c r="ED455" s="24"/>
      <c r="EE455" s="24"/>
      <c r="EF455" s="24"/>
      <c r="EG455" s="24"/>
      <c r="EH455" s="24"/>
      <c r="EI455" s="24"/>
      <c r="EJ455" s="24"/>
      <c r="EK455" s="24"/>
      <c r="EL455" s="24"/>
      <c r="EM455" s="24"/>
      <c r="EN455" s="24"/>
      <c r="EO455" s="24"/>
      <c r="EP455" s="24"/>
      <c r="EQ455" s="24"/>
      <c r="ER455" s="24"/>
      <c r="ES455" s="151"/>
      <c r="ET455" s="151"/>
      <c r="EU455" s="153"/>
      <c r="EV455" s="24"/>
      <c r="EW455" s="125"/>
      <c r="EX455" s="24"/>
      <c r="EY455" s="24"/>
      <c r="EZ455" s="24"/>
      <c r="FA455" s="24"/>
      <c r="FB455" s="24"/>
      <c r="FC455" s="24"/>
      <c r="FD455" s="24"/>
      <c r="FE455" s="24"/>
      <c r="FF455" s="24"/>
      <c r="FG455" s="24"/>
      <c r="FH455" s="24"/>
      <c r="FI455" s="24"/>
      <c r="FJ455" s="24"/>
      <c r="FK455" s="24">
        <v>18</v>
      </c>
      <c r="FL455" s="24"/>
      <c r="FM455" s="24"/>
      <c r="FN455" s="24"/>
      <c r="FO455" s="24"/>
      <c r="FP455" s="24"/>
      <c r="FQ455" s="24"/>
      <c r="FR455" s="24"/>
      <c r="FS455" s="24"/>
      <c r="FT455" s="24"/>
      <c r="FU455" s="24"/>
      <c r="FV455" s="24"/>
      <c r="FW455" s="24"/>
      <c r="FX455" s="24"/>
      <c r="FY455" s="24"/>
      <c r="FZ455" s="24"/>
      <c r="GA455" s="151"/>
      <c r="GB455" s="151"/>
      <c r="GC455" s="153"/>
      <c r="GD455" s="24"/>
      <c r="GE455" s="24"/>
      <c r="GF455" s="24"/>
      <c r="GG455" s="24"/>
      <c r="GH455" s="24"/>
      <c r="GI455" s="24"/>
      <c r="GJ455" s="24"/>
      <c r="GK455" s="24"/>
      <c r="GL455" s="24"/>
      <c r="GM455" s="24"/>
      <c r="GN455" s="24"/>
      <c r="GO455" s="24"/>
      <c r="GP455" s="24"/>
      <c r="GQ455" s="24"/>
      <c r="GR455" s="24"/>
      <c r="GS455" s="24"/>
      <c r="GT455" s="24"/>
      <c r="GU455" s="24"/>
      <c r="GV455" s="24"/>
      <c r="GW455" s="24"/>
      <c r="GX455" s="24"/>
      <c r="GY455" s="24"/>
      <c r="GZ455" s="24"/>
      <c r="HA455" s="24"/>
      <c r="HB455" s="24"/>
      <c r="HC455" s="24"/>
      <c r="HD455" s="24"/>
      <c r="HE455" s="24"/>
      <c r="HF455" s="24"/>
      <c r="HG455" s="24"/>
      <c r="HH455" s="151"/>
      <c r="HI455" s="151"/>
      <c r="HJ455" s="153"/>
      <c r="HK455" s="24"/>
      <c r="HL455" s="24"/>
      <c r="HM455" s="24"/>
      <c r="HN455" s="24"/>
      <c r="HO455" s="24"/>
      <c r="HP455" s="24"/>
      <c r="HQ455" s="24"/>
      <c r="HR455" s="24"/>
      <c r="HS455" s="24"/>
      <c r="HT455" s="24"/>
      <c r="HU455" s="24"/>
      <c r="HV455" s="24"/>
      <c r="HW455" s="24"/>
      <c r="HX455" s="24"/>
      <c r="HY455" s="24"/>
      <c r="HZ455" s="24"/>
      <c r="IA455" s="24"/>
      <c r="IB455" s="24"/>
      <c r="IC455" s="24"/>
      <c r="ID455" s="24"/>
      <c r="IE455" s="24"/>
      <c r="IF455" s="24"/>
      <c r="IG455" s="24"/>
      <c r="IH455" s="24"/>
      <c r="II455" s="24"/>
      <c r="IJ455" s="24"/>
      <c r="IK455" s="24"/>
      <c r="IL455" s="24"/>
      <c r="IM455" s="24"/>
      <c r="IN455" s="24"/>
      <c r="IO455" s="24"/>
      <c r="IP455" s="151"/>
      <c r="IQ455" s="151"/>
      <c r="IR455" s="153"/>
      <c r="IS455" s="24"/>
      <c r="IT455" s="24"/>
      <c r="IU455" s="24"/>
      <c r="IV455" s="24"/>
      <c r="IW455" s="24"/>
      <c r="IX455" s="24"/>
      <c r="IY455" s="24"/>
      <c r="IZ455" s="24"/>
      <c r="JA455" s="24"/>
      <c r="JB455" s="24"/>
      <c r="JC455" s="24"/>
      <c r="JD455" s="24"/>
      <c r="JE455" s="24"/>
      <c r="JF455" s="24"/>
      <c r="JG455" s="24"/>
      <c r="JH455" s="24"/>
      <c r="JI455" s="24"/>
      <c r="JJ455" s="24"/>
      <c r="JK455" s="24"/>
      <c r="JL455" s="24"/>
      <c r="JM455" s="24"/>
      <c r="JN455" s="24"/>
      <c r="JO455" s="24"/>
      <c r="JP455" s="24"/>
      <c r="JQ455" s="24"/>
      <c r="JR455" s="24"/>
      <c r="JS455" s="24"/>
      <c r="JT455" s="24"/>
      <c r="JU455" s="25"/>
      <c r="JV455" s="24"/>
      <c r="JW455" s="151"/>
      <c r="JX455" s="151"/>
      <c r="JY455" s="153"/>
      <c r="JZ455" s="24"/>
      <c r="KA455" s="24"/>
      <c r="KB455" s="24"/>
      <c r="KC455" s="24"/>
      <c r="KD455" s="24"/>
      <c r="KE455" s="24"/>
      <c r="KF455" s="24"/>
      <c r="KG455" s="24"/>
      <c r="KH455" s="24"/>
      <c r="KI455" s="24"/>
      <c r="KJ455" s="24"/>
      <c r="KK455" s="24"/>
      <c r="KL455" s="24"/>
      <c r="KM455" s="24"/>
      <c r="KN455" s="24"/>
      <c r="KO455" s="24"/>
      <c r="KP455" s="24"/>
      <c r="KQ455" s="24"/>
      <c r="KR455" s="24"/>
      <c r="KS455" s="24"/>
      <c r="KT455" s="24"/>
      <c r="KU455" s="24"/>
      <c r="KV455" s="24"/>
      <c r="KW455" s="24"/>
      <c r="KX455" s="24"/>
      <c r="KY455" s="24"/>
      <c r="KZ455" s="24"/>
      <c r="LA455" s="24"/>
      <c r="LB455" s="24"/>
      <c r="LC455" s="24"/>
      <c r="LD455" s="24"/>
      <c r="LE455" s="151"/>
      <c r="LF455" s="151"/>
      <c r="LG455" s="153"/>
      <c r="LH455" s="24"/>
      <c r="LI455" s="24"/>
      <c r="LJ455" s="24"/>
      <c r="LK455" s="24"/>
      <c r="LL455" s="24"/>
      <c r="LM455" s="24"/>
      <c r="LN455" s="24"/>
      <c r="LO455" s="24"/>
      <c r="LP455" s="24"/>
      <c r="LQ455" s="24"/>
      <c r="LR455" s="24"/>
      <c r="LS455" s="24"/>
      <c r="LT455" s="24"/>
      <c r="LU455" s="24"/>
      <c r="LV455" s="24"/>
      <c r="LW455" s="24"/>
      <c r="LX455" s="24"/>
      <c r="LY455" s="24"/>
      <c r="LZ455" s="24"/>
      <c r="MA455" s="24"/>
      <c r="MB455" s="24"/>
      <c r="MC455" s="24"/>
      <c r="MD455" s="24"/>
      <c r="ME455" s="24"/>
      <c r="MF455" s="24"/>
      <c r="MG455" s="24"/>
      <c r="MH455" s="24"/>
      <c r="MI455" s="24"/>
      <c r="MJ455" s="24"/>
      <c r="MK455" s="24"/>
      <c r="ML455" s="24"/>
    </row>
    <row r="456" spans="1:350" ht="13.9" hidden="1" customHeight="1" outlineLevel="3" x14ac:dyDescent="0.2">
      <c r="A456" s="226" t="s">
        <v>286</v>
      </c>
      <c r="B456" s="246" t="s">
        <v>1119</v>
      </c>
      <c r="C456" s="214" t="s">
        <v>99</v>
      </c>
      <c r="D456" s="216">
        <v>16</v>
      </c>
      <c r="E456" s="175"/>
      <c r="F456" s="175">
        <f>D456-E456</f>
        <v>16</v>
      </c>
      <c r="G456" s="175" t="s">
        <v>847</v>
      </c>
      <c r="H456" s="170" t="s">
        <v>867</v>
      </c>
      <c r="I456" s="170" t="s">
        <v>1019</v>
      </c>
      <c r="J456" s="212">
        <f ca="1">E456+Q456+AX456+CF456+DN456+ES456+GA456+HH456+IP456+JW456+LE456</f>
        <v>16</v>
      </c>
      <c r="K456" s="212">
        <f>E456+R456+AY456+CG456+DO456+ET456+GB456+HI456+IQ456+JX456+LF456</f>
        <v>16</v>
      </c>
      <c r="L456" s="172">
        <f ca="1">K456/J456</f>
        <v>1</v>
      </c>
      <c r="M456" s="172">
        <f>K456/D456</f>
        <v>1</v>
      </c>
      <c r="N456" s="183">
        <f ca="1">SUMIF($EV$8:$FZ$9,$O$5,$EV457:$FZ457)-SUMIF($EV$8:$FZ$9,$Q$5,$EV457:$FZ457)</f>
        <v>0</v>
      </c>
      <c r="O456" s="156"/>
      <c r="P456" s="16" t="s">
        <v>25</v>
      </c>
      <c r="Q456" s="150">
        <v>0</v>
      </c>
      <c r="R456" s="150">
        <v>0</v>
      </c>
      <c r="S456" s="152" t="e">
        <v>#DIV/0!</v>
      </c>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50">
        <f t="shared" ca="1" si="1052"/>
        <v>0</v>
      </c>
      <c r="AY456" s="150">
        <f>SUM(BA457:CE457)</f>
        <v>0</v>
      </c>
      <c r="AZ456" s="152" t="e">
        <f ca="1">AY456/AX456</f>
        <v>#DIV/0!</v>
      </c>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50">
        <f t="shared" ref="CF456" si="1187">SUM(CI456:DM456)</f>
        <v>0</v>
      </c>
      <c r="CG456" s="150">
        <f>SUM(CI457:DM457)</f>
        <v>0</v>
      </c>
      <c r="CH456" s="152" t="e">
        <f>CG456/CF456</f>
        <v>#DIV/0!</v>
      </c>
      <c r="CI456" s="129"/>
      <c r="CJ456" s="129"/>
      <c r="CK456" s="129"/>
      <c r="CL456" s="129"/>
      <c r="CM456" s="129"/>
      <c r="CN456" s="129"/>
      <c r="CO456" s="129"/>
      <c r="CP456" s="129"/>
      <c r="CQ456" s="129"/>
      <c r="CR456" s="129"/>
      <c r="CS456" s="129"/>
      <c r="CT456" s="129"/>
      <c r="CU456" s="129"/>
      <c r="CV456" s="129"/>
      <c r="CW456" s="129"/>
      <c r="CX456" s="129"/>
      <c r="CY456" s="129"/>
      <c r="CZ456" s="129"/>
      <c r="DA456" s="129"/>
      <c r="DB456" s="129"/>
      <c r="DC456" s="129"/>
      <c r="DD456" s="129"/>
      <c r="DE456" s="129"/>
      <c r="DF456" s="129"/>
      <c r="DG456" s="129"/>
      <c r="DH456" s="129"/>
      <c r="DI456" s="129"/>
      <c r="DJ456" s="129"/>
      <c r="DK456" s="129"/>
      <c r="DL456" s="129"/>
      <c r="DM456" s="129"/>
      <c r="DN456" s="150">
        <f t="shared" ref="DN456" si="1188">SUM(DQ456:ER456)</f>
        <v>0</v>
      </c>
      <c r="DO456" s="150">
        <f>SUM(DQ457:ER457)</f>
        <v>0</v>
      </c>
      <c r="DP456" s="152" t="e">
        <f t="shared" si="1086"/>
        <v>#DIV/0!</v>
      </c>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50">
        <f t="shared" ca="1" si="1055"/>
        <v>16</v>
      </c>
      <c r="ET456" s="150">
        <f t="shared" si="1122"/>
        <v>16</v>
      </c>
      <c r="EU456" s="152">
        <f t="shared" ca="1" si="1123"/>
        <v>1</v>
      </c>
      <c r="EV456" s="16"/>
      <c r="EW456" s="67"/>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v>8</v>
      </c>
      <c r="FT456" s="16">
        <v>8</v>
      </c>
      <c r="FU456" s="16"/>
      <c r="FV456" s="16"/>
      <c r="FW456" s="16"/>
      <c r="FX456" s="16"/>
      <c r="FY456" s="16"/>
      <c r="FZ456" s="16"/>
      <c r="GA456" s="150">
        <f t="shared" ref="GA456" ca="1" si="1189">SUMIF($GD$8:$HG$9,$O$5,GD456:HG456)</f>
        <v>0</v>
      </c>
      <c r="GB456" s="150">
        <f t="shared" ref="GB456" si="1190">SUM(GD457:HG457)</f>
        <v>0</v>
      </c>
      <c r="GC456" s="152" t="e">
        <f t="shared" ref="GC456" ca="1" si="1191">GB456/GA456</f>
        <v>#DIV/0!</v>
      </c>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50"/>
      <c r="HI456" s="150">
        <v>0</v>
      </c>
      <c r="HJ456" s="152" t="e">
        <v>#DIV/0!</v>
      </c>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50"/>
      <c r="IQ456" s="150">
        <v>0</v>
      </c>
      <c r="IR456" s="152" t="e">
        <v>#DIV/0!</v>
      </c>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c r="JO456" s="16"/>
      <c r="JP456" s="16"/>
      <c r="JQ456" s="16"/>
      <c r="JR456" s="16"/>
      <c r="JS456" s="16"/>
      <c r="JT456" s="16"/>
      <c r="JU456" s="23"/>
      <c r="JV456" s="16"/>
      <c r="JW456" s="150"/>
      <c r="JX456" s="150">
        <v>0</v>
      </c>
      <c r="JY456" s="152" t="e">
        <v>#DIV/0!</v>
      </c>
      <c r="JZ456" s="16"/>
      <c r="KA456" s="16"/>
      <c r="KB456" s="16"/>
      <c r="KC456" s="16"/>
      <c r="KD456" s="16"/>
      <c r="KE456" s="16"/>
      <c r="KF456" s="16"/>
      <c r="KG456" s="16"/>
      <c r="KH456" s="16"/>
      <c r="KI456" s="16"/>
      <c r="KJ456" s="16"/>
      <c r="KK456" s="16"/>
      <c r="KL456" s="16"/>
      <c r="KM456" s="16"/>
      <c r="KN456" s="16"/>
      <c r="KO456" s="16"/>
      <c r="KP456" s="16"/>
      <c r="KQ456" s="16"/>
      <c r="KR456" s="16"/>
      <c r="KS456" s="16"/>
      <c r="KT456" s="16"/>
      <c r="KU456" s="16"/>
      <c r="KV456" s="16"/>
      <c r="KW456" s="16"/>
      <c r="KX456" s="16"/>
      <c r="KY456" s="16"/>
      <c r="KZ456" s="16"/>
      <c r="LA456" s="16"/>
      <c r="LB456" s="16"/>
      <c r="LC456" s="16"/>
      <c r="LD456" s="16"/>
      <c r="LE456" s="150"/>
      <c r="LF456" s="150">
        <v>0</v>
      </c>
      <c r="LG456" s="152" t="e">
        <v>#DIV/0!</v>
      </c>
      <c r="LH456" s="16"/>
      <c r="LI456" s="16"/>
      <c r="LJ456" s="16"/>
      <c r="LK456" s="16"/>
      <c r="LL456" s="16"/>
      <c r="LM456" s="16"/>
      <c r="LN456" s="16"/>
      <c r="LO456" s="16"/>
      <c r="LP456" s="16"/>
      <c r="LQ456" s="16"/>
      <c r="LR456" s="16"/>
      <c r="LS456" s="16"/>
      <c r="LT456" s="16"/>
      <c r="LU456" s="16"/>
      <c r="LV456" s="16"/>
      <c r="LW456" s="16"/>
      <c r="LX456" s="16"/>
      <c r="LY456" s="16"/>
      <c r="LZ456" s="16"/>
      <c r="MA456" s="16"/>
      <c r="MB456" s="16"/>
      <c r="MC456" s="16"/>
      <c r="MD456" s="16"/>
      <c r="ME456" s="16"/>
      <c r="MF456" s="16"/>
      <c r="MG456" s="16"/>
      <c r="MH456" s="16"/>
      <c r="MI456" s="16"/>
      <c r="MJ456" s="16"/>
      <c r="MK456" s="16"/>
      <c r="ML456" s="16"/>
    </row>
    <row r="457" spans="1:350" ht="13.9" hidden="1" customHeight="1" outlineLevel="3" x14ac:dyDescent="0.2">
      <c r="A457" s="227"/>
      <c r="B457" s="247"/>
      <c r="C457" s="215"/>
      <c r="D457" s="217"/>
      <c r="E457" s="176"/>
      <c r="F457" s="176"/>
      <c r="G457" s="176"/>
      <c r="H457" s="171"/>
      <c r="I457" s="171"/>
      <c r="J457" s="213"/>
      <c r="K457" s="213"/>
      <c r="L457" s="173"/>
      <c r="M457" s="173"/>
      <c r="N457" s="184"/>
      <c r="O457" s="157"/>
      <c r="P457" s="17" t="s">
        <v>26</v>
      </c>
      <c r="Q457" s="151"/>
      <c r="R457" s="151"/>
      <c r="S457" s="153"/>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151"/>
      <c r="AY457" s="151"/>
      <c r="AZ457" s="153"/>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c r="CF457" s="151"/>
      <c r="CG457" s="151"/>
      <c r="CH457" s="153"/>
      <c r="CI457" s="141"/>
      <c r="CJ457" s="141"/>
      <c r="CK457" s="141"/>
      <c r="CL457" s="141"/>
      <c r="CM457" s="141"/>
      <c r="CN457" s="141"/>
      <c r="CO457" s="141"/>
      <c r="CP457" s="141"/>
      <c r="CQ457" s="141"/>
      <c r="CR457" s="141"/>
      <c r="CS457" s="141"/>
      <c r="CT457" s="141"/>
      <c r="CU457" s="141"/>
      <c r="CV457" s="141"/>
      <c r="CW457" s="141"/>
      <c r="CX457" s="141"/>
      <c r="CY457" s="141"/>
      <c r="CZ457" s="141"/>
      <c r="DA457" s="141"/>
      <c r="DB457" s="141"/>
      <c r="DC457" s="141"/>
      <c r="DD457" s="141"/>
      <c r="DE457" s="141"/>
      <c r="DF457" s="141"/>
      <c r="DG457" s="141"/>
      <c r="DH457" s="141"/>
      <c r="DI457" s="141"/>
      <c r="DJ457" s="141"/>
      <c r="DK457" s="141"/>
      <c r="DL457" s="141"/>
      <c r="DM457" s="141"/>
      <c r="DN457" s="151"/>
      <c r="DO457" s="151"/>
      <c r="DP457" s="153"/>
      <c r="DQ457" s="24"/>
      <c r="DR457" s="24"/>
      <c r="DS457" s="24"/>
      <c r="DT457" s="24"/>
      <c r="DU457" s="24"/>
      <c r="DV457" s="24"/>
      <c r="DW457" s="24"/>
      <c r="DX457" s="24"/>
      <c r="DY457" s="24"/>
      <c r="DZ457" s="24"/>
      <c r="EA457" s="24"/>
      <c r="EB457" s="24"/>
      <c r="EC457" s="24"/>
      <c r="ED457" s="24"/>
      <c r="EE457" s="24"/>
      <c r="EF457" s="24"/>
      <c r="EG457" s="24"/>
      <c r="EH457" s="24"/>
      <c r="EI457" s="24"/>
      <c r="EJ457" s="24"/>
      <c r="EK457" s="24"/>
      <c r="EL457" s="24"/>
      <c r="EM457" s="24"/>
      <c r="EN457" s="24"/>
      <c r="EO457" s="24"/>
      <c r="EP457" s="24"/>
      <c r="EQ457" s="24"/>
      <c r="ER457" s="24"/>
      <c r="ES457" s="151"/>
      <c r="ET457" s="151"/>
      <c r="EU457" s="153"/>
      <c r="EV457" s="24"/>
      <c r="EW457" s="125"/>
      <c r="EX457" s="24"/>
      <c r="EY457" s="24"/>
      <c r="EZ457" s="24"/>
      <c r="FA457" s="24"/>
      <c r="FB457" s="24"/>
      <c r="FC457" s="24"/>
      <c r="FD457" s="24"/>
      <c r="FE457" s="24"/>
      <c r="FF457" s="24"/>
      <c r="FG457" s="24"/>
      <c r="FH457" s="24"/>
      <c r="FI457" s="24"/>
      <c r="FJ457" s="24"/>
      <c r="FK457" s="24"/>
      <c r="FL457" s="24"/>
      <c r="FM457" s="24"/>
      <c r="FN457" s="24"/>
      <c r="FO457" s="24"/>
      <c r="FP457" s="24"/>
      <c r="FQ457" s="24"/>
      <c r="FR457" s="24"/>
      <c r="FS457" s="24"/>
      <c r="FT457" s="24"/>
      <c r="FU457" s="24"/>
      <c r="FV457" s="24"/>
      <c r="FW457" s="24"/>
      <c r="FX457" s="24"/>
      <c r="FY457" s="24">
        <v>16</v>
      </c>
      <c r="FZ457" s="24"/>
      <c r="GA457" s="151"/>
      <c r="GB457" s="151"/>
      <c r="GC457" s="153"/>
      <c r="GD457" s="24"/>
      <c r="GE457" s="24"/>
      <c r="GF457" s="24"/>
      <c r="GG457" s="24"/>
      <c r="GH457" s="24"/>
      <c r="GI457" s="24"/>
      <c r="GJ457" s="24"/>
      <c r="GK457" s="24"/>
      <c r="GL457" s="24"/>
      <c r="GM457" s="24"/>
      <c r="GN457" s="24"/>
      <c r="GO457" s="24"/>
      <c r="GP457" s="24"/>
      <c r="GQ457" s="24"/>
      <c r="GR457" s="24"/>
      <c r="GS457" s="24"/>
      <c r="GT457" s="24"/>
      <c r="GU457" s="24"/>
      <c r="GV457" s="24"/>
      <c r="GW457" s="24"/>
      <c r="GX457" s="24"/>
      <c r="GY457" s="24"/>
      <c r="GZ457" s="24"/>
      <c r="HA457" s="24"/>
      <c r="HB457" s="24"/>
      <c r="HC457" s="24"/>
      <c r="HD457" s="24"/>
      <c r="HE457" s="24"/>
      <c r="HF457" s="24"/>
      <c r="HG457" s="24"/>
      <c r="HH457" s="151"/>
      <c r="HI457" s="151"/>
      <c r="HJ457" s="153"/>
      <c r="HK457" s="24"/>
      <c r="HL457" s="24"/>
      <c r="HM457" s="24"/>
      <c r="HN457" s="24"/>
      <c r="HO457" s="24"/>
      <c r="HP457" s="24"/>
      <c r="HQ457" s="24"/>
      <c r="HR457" s="24"/>
      <c r="HS457" s="24"/>
      <c r="HT457" s="24"/>
      <c r="HU457" s="24"/>
      <c r="HV457" s="24"/>
      <c r="HW457" s="24"/>
      <c r="HX457" s="24"/>
      <c r="HY457" s="24"/>
      <c r="HZ457" s="24"/>
      <c r="IA457" s="24"/>
      <c r="IB457" s="24"/>
      <c r="IC457" s="24"/>
      <c r="ID457" s="24"/>
      <c r="IE457" s="24"/>
      <c r="IF457" s="24"/>
      <c r="IG457" s="24"/>
      <c r="IH457" s="24"/>
      <c r="II457" s="24"/>
      <c r="IJ457" s="24"/>
      <c r="IK457" s="24"/>
      <c r="IL457" s="24"/>
      <c r="IM457" s="24"/>
      <c r="IN457" s="24"/>
      <c r="IO457" s="24"/>
      <c r="IP457" s="151"/>
      <c r="IQ457" s="151"/>
      <c r="IR457" s="153"/>
      <c r="IS457" s="24"/>
      <c r="IT457" s="24"/>
      <c r="IU457" s="24"/>
      <c r="IV457" s="24"/>
      <c r="IW457" s="24"/>
      <c r="IX457" s="24"/>
      <c r="IY457" s="24"/>
      <c r="IZ457" s="24"/>
      <c r="JA457" s="24"/>
      <c r="JB457" s="24"/>
      <c r="JC457" s="24"/>
      <c r="JD457" s="24"/>
      <c r="JE457" s="24"/>
      <c r="JF457" s="24"/>
      <c r="JG457" s="24"/>
      <c r="JH457" s="24"/>
      <c r="JI457" s="24"/>
      <c r="JJ457" s="24"/>
      <c r="JK457" s="24"/>
      <c r="JL457" s="24"/>
      <c r="JM457" s="24"/>
      <c r="JN457" s="24"/>
      <c r="JO457" s="24"/>
      <c r="JP457" s="24"/>
      <c r="JQ457" s="24"/>
      <c r="JR457" s="24"/>
      <c r="JS457" s="24"/>
      <c r="JT457" s="24"/>
      <c r="JU457" s="25"/>
      <c r="JV457" s="24"/>
      <c r="JW457" s="151"/>
      <c r="JX457" s="151"/>
      <c r="JY457" s="153"/>
      <c r="JZ457" s="24"/>
      <c r="KA457" s="24"/>
      <c r="KB457" s="24"/>
      <c r="KC457" s="24"/>
      <c r="KD457" s="24"/>
      <c r="KE457" s="24"/>
      <c r="KF457" s="24"/>
      <c r="KG457" s="24"/>
      <c r="KH457" s="24"/>
      <c r="KI457" s="24"/>
      <c r="KJ457" s="24"/>
      <c r="KK457" s="24"/>
      <c r="KL457" s="24"/>
      <c r="KM457" s="24"/>
      <c r="KN457" s="24"/>
      <c r="KO457" s="24"/>
      <c r="KP457" s="24"/>
      <c r="KQ457" s="24"/>
      <c r="KR457" s="24"/>
      <c r="KS457" s="24"/>
      <c r="KT457" s="24"/>
      <c r="KU457" s="24"/>
      <c r="KV457" s="24"/>
      <c r="KW457" s="24"/>
      <c r="KX457" s="24"/>
      <c r="KY457" s="24"/>
      <c r="KZ457" s="24"/>
      <c r="LA457" s="24"/>
      <c r="LB457" s="24"/>
      <c r="LC457" s="24"/>
      <c r="LD457" s="24"/>
      <c r="LE457" s="151"/>
      <c r="LF457" s="151"/>
      <c r="LG457" s="153"/>
      <c r="LH457" s="24"/>
      <c r="LI457" s="24"/>
      <c r="LJ457" s="24"/>
      <c r="LK457" s="24"/>
      <c r="LL457" s="24"/>
      <c r="LM457" s="24"/>
      <c r="LN457" s="24"/>
      <c r="LO457" s="24"/>
      <c r="LP457" s="24"/>
      <c r="LQ457" s="24"/>
      <c r="LR457" s="24"/>
      <c r="LS457" s="24"/>
      <c r="LT457" s="24"/>
      <c r="LU457" s="24"/>
      <c r="LV457" s="24"/>
      <c r="LW457" s="24"/>
      <c r="LX457" s="24"/>
      <c r="LY457" s="24"/>
      <c r="LZ457" s="24"/>
      <c r="MA457" s="24"/>
      <c r="MB457" s="24"/>
      <c r="MC457" s="24"/>
      <c r="MD457" s="24"/>
      <c r="ME457" s="24"/>
      <c r="MF457" s="24"/>
      <c r="MG457" s="24"/>
      <c r="MH457" s="24"/>
      <c r="MI457" s="24"/>
      <c r="MJ457" s="24"/>
      <c r="MK457" s="24"/>
      <c r="ML457" s="24"/>
    </row>
    <row r="458" spans="1:350" ht="13.9" hidden="1" customHeight="1" outlineLevel="3" x14ac:dyDescent="0.2">
      <c r="A458" s="226" t="s">
        <v>287</v>
      </c>
      <c r="B458" s="246" t="s">
        <v>1120</v>
      </c>
      <c r="C458" s="214" t="s">
        <v>38</v>
      </c>
      <c r="D458" s="216">
        <v>13.2</v>
      </c>
      <c r="E458" s="175"/>
      <c r="F458" s="175">
        <f>D458-E458</f>
        <v>13.2</v>
      </c>
      <c r="G458" s="175" t="s">
        <v>888</v>
      </c>
      <c r="H458" s="170" t="s">
        <v>960</v>
      </c>
      <c r="I458" s="170" t="s">
        <v>905</v>
      </c>
      <c r="J458" s="212">
        <f ca="1">E458+Q458+AX458+CF458+DN458+ES458+GA458+HH458+IP458+JW458+LE458</f>
        <v>13.2</v>
      </c>
      <c r="K458" s="212">
        <f>E458+R458+AY458+CG458+DO458+ET458+GB458+HI458+IQ458+JX458+LF458</f>
        <v>13.1</v>
      </c>
      <c r="L458" s="172">
        <f ca="1">K458/J458</f>
        <v>0.99242424242424243</v>
      </c>
      <c r="M458" s="172">
        <f>K458/D458</f>
        <v>0.99242424242424243</v>
      </c>
      <c r="N458" s="183">
        <f ca="1">SUMIF($EV$8:$FZ$9,$O$5,$EV459:$FZ459)-SUMIF($EV$8:$FZ$9,$Q$5,$EV459:$FZ459)</f>
        <v>0</v>
      </c>
      <c r="O458" s="156"/>
      <c r="P458" s="16" t="s">
        <v>25</v>
      </c>
      <c r="Q458" s="150">
        <v>0</v>
      </c>
      <c r="R458" s="150">
        <v>0</v>
      </c>
      <c r="S458" s="152" t="e">
        <v>#DIV/0!</v>
      </c>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50">
        <f t="shared" ca="1" si="1052"/>
        <v>0</v>
      </c>
      <c r="AY458" s="150">
        <f>SUM(BA459:CE459)</f>
        <v>0</v>
      </c>
      <c r="AZ458" s="152" t="e">
        <f ca="1">AY458/AX458</f>
        <v>#DIV/0!</v>
      </c>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50">
        <f t="shared" ref="CF458" si="1192">SUM(CI458:DM458)</f>
        <v>0</v>
      </c>
      <c r="CG458" s="150">
        <f>SUM(CI459:DM459)</f>
        <v>0</v>
      </c>
      <c r="CH458" s="152" t="e">
        <f>CG458/CF458</f>
        <v>#DIV/0!</v>
      </c>
      <c r="CI458" s="129"/>
      <c r="CJ458" s="129"/>
      <c r="CK458" s="129"/>
      <c r="CL458" s="129"/>
      <c r="CM458" s="129"/>
      <c r="CN458" s="129"/>
      <c r="CO458" s="129"/>
      <c r="CP458" s="129"/>
      <c r="CQ458" s="129"/>
      <c r="CR458" s="129"/>
      <c r="CS458" s="129"/>
      <c r="CT458" s="129"/>
      <c r="CU458" s="129"/>
      <c r="CV458" s="129"/>
      <c r="CW458" s="129"/>
      <c r="CX458" s="129"/>
      <c r="CY458" s="129"/>
      <c r="CZ458" s="129"/>
      <c r="DA458" s="129"/>
      <c r="DB458" s="129"/>
      <c r="DC458" s="129"/>
      <c r="DD458" s="129"/>
      <c r="DE458" s="129"/>
      <c r="DF458" s="129"/>
      <c r="DG458" s="129"/>
      <c r="DH458" s="129"/>
      <c r="DI458" s="129"/>
      <c r="DJ458" s="129"/>
      <c r="DK458" s="129"/>
      <c r="DL458" s="129"/>
      <c r="DM458" s="129"/>
      <c r="DN458" s="150">
        <f t="shared" ref="DN458" si="1193">SUM(DQ458:ER458)</f>
        <v>0</v>
      </c>
      <c r="DO458" s="150">
        <f>SUM(DQ459:ER459)</f>
        <v>0</v>
      </c>
      <c r="DP458" s="152" t="e">
        <f t="shared" si="1086"/>
        <v>#DIV/0!</v>
      </c>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c r="EP458" s="16"/>
      <c r="EQ458" s="16"/>
      <c r="ER458" s="16"/>
      <c r="ES458" s="150">
        <f t="shared" ca="1" si="1055"/>
        <v>6</v>
      </c>
      <c r="ET458" s="150">
        <f t="shared" si="1122"/>
        <v>9.6999999999999993</v>
      </c>
      <c r="EU458" s="152">
        <f t="shared" ca="1" si="1123"/>
        <v>1.6166666666666665</v>
      </c>
      <c r="EV458" s="16"/>
      <c r="EW458" s="67"/>
      <c r="EX458" s="16"/>
      <c r="EY458" s="16"/>
      <c r="EZ458" s="16"/>
      <c r="FA458" s="16"/>
      <c r="FB458" s="16"/>
      <c r="FC458" s="16"/>
      <c r="FD458" s="16"/>
      <c r="FE458" s="16"/>
      <c r="FF458" s="16"/>
      <c r="FG458" s="16"/>
      <c r="FH458" s="16"/>
      <c r="FI458" s="16"/>
      <c r="FJ458" s="16"/>
      <c r="FK458" s="16"/>
      <c r="FL458" s="16"/>
      <c r="FM458" s="16"/>
      <c r="FN458" s="16"/>
      <c r="FO458" s="16"/>
      <c r="FP458" s="16"/>
      <c r="FQ458" s="16"/>
      <c r="FR458" s="16"/>
      <c r="FS458" s="16"/>
      <c r="FT458" s="16"/>
      <c r="FU458" s="16"/>
      <c r="FV458" s="16"/>
      <c r="FW458" s="16"/>
      <c r="FX458" s="16">
        <v>2</v>
      </c>
      <c r="FY458" s="16">
        <v>2</v>
      </c>
      <c r="FZ458" s="16">
        <v>2</v>
      </c>
      <c r="GA458" s="150">
        <f t="shared" ref="GA458" ca="1" si="1194">SUMIF($GD$8:$HG$9,$O$5,GD458:HG458)</f>
        <v>7.2</v>
      </c>
      <c r="GB458" s="150">
        <f t="shared" ref="GB458" si="1195">SUM(GD459:HG459)</f>
        <v>3.4</v>
      </c>
      <c r="GC458" s="152">
        <f t="shared" ref="GC458" ca="1" si="1196">GB458/GA458</f>
        <v>0.47222222222222221</v>
      </c>
      <c r="GD458" s="16">
        <v>2</v>
      </c>
      <c r="GE458" s="16">
        <v>2</v>
      </c>
      <c r="GF458" s="16">
        <v>3.2</v>
      </c>
      <c r="GG458" s="16"/>
      <c r="GH458" s="16"/>
      <c r="GI458" s="16"/>
      <c r="GJ458" s="16"/>
      <c r="GK458" s="16"/>
      <c r="GL458" s="16"/>
      <c r="GM458" s="16"/>
      <c r="GN458" s="16"/>
      <c r="GO458" s="16"/>
      <c r="GP458" s="16"/>
      <c r="GQ458" s="16"/>
      <c r="GR458" s="16"/>
      <c r="GS458" s="16"/>
      <c r="GT458" s="16"/>
      <c r="GU458" s="16"/>
      <c r="GV458" s="16"/>
      <c r="GW458" s="16"/>
      <c r="GX458" s="16"/>
      <c r="GY458" s="16"/>
      <c r="GZ458" s="16"/>
      <c r="HA458" s="16"/>
      <c r="HB458" s="16"/>
      <c r="HC458" s="16"/>
      <c r="HD458" s="16"/>
      <c r="HE458" s="16"/>
      <c r="HF458" s="16"/>
      <c r="HG458" s="16"/>
      <c r="HH458" s="150"/>
      <c r="HI458" s="150">
        <v>0</v>
      </c>
      <c r="HJ458" s="152" t="e">
        <v>#DIV/0!</v>
      </c>
      <c r="HK458" s="16"/>
      <c r="HL458" s="16"/>
      <c r="HM458" s="16"/>
      <c r="HN458" s="16"/>
      <c r="HO458" s="16"/>
      <c r="HP458" s="16"/>
      <c r="HQ458" s="16"/>
      <c r="HR458" s="16"/>
      <c r="HS458" s="16"/>
      <c r="HT458" s="16"/>
      <c r="HU458" s="16"/>
      <c r="HV458" s="16"/>
      <c r="HW458" s="16"/>
      <c r="HX458" s="16"/>
      <c r="HY458" s="16"/>
      <c r="HZ458" s="16"/>
      <c r="IA458" s="16"/>
      <c r="IB458" s="16"/>
      <c r="IC458" s="16"/>
      <c r="ID458" s="16"/>
      <c r="IE458" s="16"/>
      <c r="IF458" s="16"/>
      <c r="IG458" s="16"/>
      <c r="IH458" s="16"/>
      <c r="II458" s="16"/>
      <c r="IJ458" s="16"/>
      <c r="IK458" s="16"/>
      <c r="IL458" s="16"/>
      <c r="IM458" s="16"/>
      <c r="IN458" s="16"/>
      <c r="IO458" s="16"/>
      <c r="IP458" s="150"/>
      <c r="IQ458" s="150">
        <v>0</v>
      </c>
      <c r="IR458" s="152" t="e">
        <v>#DIV/0!</v>
      </c>
      <c r="IS458" s="16"/>
      <c r="IT458" s="16"/>
      <c r="IU458" s="16"/>
      <c r="IV458" s="16"/>
      <c r="IW458" s="16"/>
      <c r="IX458" s="16"/>
      <c r="IY458" s="16"/>
      <c r="IZ458" s="16"/>
      <c r="JA458" s="16"/>
      <c r="JB458" s="16"/>
      <c r="JC458" s="16"/>
      <c r="JD458" s="16"/>
      <c r="JE458" s="16"/>
      <c r="JF458" s="16"/>
      <c r="JG458" s="16"/>
      <c r="JH458" s="16"/>
      <c r="JI458" s="16"/>
      <c r="JJ458" s="16"/>
      <c r="JK458" s="16"/>
      <c r="JL458" s="16"/>
      <c r="JM458" s="16"/>
      <c r="JN458" s="16"/>
      <c r="JO458" s="16"/>
      <c r="JP458" s="16"/>
      <c r="JQ458" s="16"/>
      <c r="JR458" s="16"/>
      <c r="JS458" s="16"/>
      <c r="JT458" s="16"/>
      <c r="JU458" s="23"/>
      <c r="JV458" s="16"/>
      <c r="JW458" s="150"/>
      <c r="JX458" s="150">
        <v>0</v>
      </c>
      <c r="JY458" s="152" t="e">
        <v>#DIV/0!</v>
      </c>
      <c r="JZ458" s="16"/>
      <c r="KA458" s="16"/>
      <c r="KB458" s="16"/>
      <c r="KC458" s="16"/>
      <c r="KD458" s="16"/>
      <c r="KE458" s="16"/>
      <c r="KF458" s="16"/>
      <c r="KG458" s="16"/>
      <c r="KH458" s="16"/>
      <c r="KI458" s="16"/>
      <c r="KJ458" s="16"/>
      <c r="KK458" s="16"/>
      <c r="KL458" s="16"/>
      <c r="KM458" s="16"/>
      <c r="KN458" s="16"/>
      <c r="KO458" s="16"/>
      <c r="KP458" s="16"/>
      <c r="KQ458" s="16"/>
      <c r="KR458" s="16"/>
      <c r="KS458" s="16"/>
      <c r="KT458" s="16"/>
      <c r="KU458" s="16"/>
      <c r="KV458" s="16"/>
      <c r="KW458" s="16"/>
      <c r="KX458" s="16"/>
      <c r="KY458" s="16"/>
      <c r="KZ458" s="16"/>
      <c r="LA458" s="16"/>
      <c r="LB458" s="16"/>
      <c r="LC458" s="16"/>
      <c r="LD458" s="16"/>
      <c r="LE458" s="150"/>
      <c r="LF458" s="150">
        <v>0</v>
      </c>
      <c r="LG458" s="152" t="e">
        <v>#DIV/0!</v>
      </c>
      <c r="LH458" s="16"/>
      <c r="LI458" s="16"/>
      <c r="LJ458" s="16"/>
      <c r="LK458" s="16"/>
      <c r="LL458" s="16"/>
      <c r="LM458" s="16"/>
      <c r="LN458" s="16"/>
      <c r="LO458" s="16"/>
      <c r="LP458" s="16"/>
      <c r="LQ458" s="16"/>
      <c r="LR458" s="16"/>
      <c r="LS458" s="16"/>
      <c r="LT458" s="16"/>
      <c r="LU458" s="16"/>
      <c r="LV458" s="16"/>
      <c r="LW458" s="16"/>
      <c r="LX458" s="16"/>
      <c r="LY458" s="16"/>
      <c r="LZ458" s="16"/>
      <c r="MA458" s="16"/>
      <c r="MB458" s="16"/>
      <c r="MC458" s="16"/>
      <c r="MD458" s="16"/>
      <c r="ME458" s="16"/>
      <c r="MF458" s="16"/>
      <c r="MG458" s="16"/>
      <c r="MH458" s="16"/>
      <c r="MI458" s="16"/>
      <c r="MJ458" s="16"/>
      <c r="MK458" s="16"/>
      <c r="ML458" s="16"/>
    </row>
    <row r="459" spans="1:350" ht="13.9" hidden="1" customHeight="1" outlineLevel="3" x14ac:dyDescent="0.2">
      <c r="A459" s="227"/>
      <c r="B459" s="247"/>
      <c r="C459" s="215"/>
      <c r="D459" s="217"/>
      <c r="E459" s="176"/>
      <c r="F459" s="176"/>
      <c r="G459" s="176"/>
      <c r="H459" s="171"/>
      <c r="I459" s="171"/>
      <c r="J459" s="213"/>
      <c r="K459" s="213"/>
      <c r="L459" s="173"/>
      <c r="M459" s="173"/>
      <c r="N459" s="184"/>
      <c r="O459" s="157"/>
      <c r="P459" s="17" t="s">
        <v>26</v>
      </c>
      <c r="Q459" s="151"/>
      <c r="R459" s="151"/>
      <c r="S459" s="153"/>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151"/>
      <c r="AY459" s="151"/>
      <c r="AZ459" s="153"/>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c r="CF459" s="151"/>
      <c r="CG459" s="151"/>
      <c r="CH459" s="153"/>
      <c r="CI459" s="141"/>
      <c r="CJ459" s="141"/>
      <c r="CK459" s="141"/>
      <c r="CL459" s="141"/>
      <c r="CM459" s="141"/>
      <c r="CN459" s="141"/>
      <c r="CO459" s="141"/>
      <c r="CP459" s="141"/>
      <c r="CQ459" s="141"/>
      <c r="CR459" s="141"/>
      <c r="CS459" s="141"/>
      <c r="CT459" s="141"/>
      <c r="CU459" s="141"/>
      <c r="CV459" s="141"/>
      <c r="CW459" s="141"/>
      <c r="CX459" s="141"/>
      <c r="CY459" s="141"/>
      <c r="CZ459" s="141"/>
      <c r="DA459" s="141"/>
      <c r="DB459" s="141"/>
      <c r="DC459" s="141"/>
      <c r="DD459" s="141"/>
      <c r="DE459" s="141"/>
      <c r="DF459" s="141"/>
      <c r="DG459" s="141"/>
      <c r="DH459" s="141"/>
      <c r="DI459" s="141"/>
      <c r="DJ459" s="141"/>
      <c r="DK459" s="141"/>
      <c r="DL459" s="141"/>
      <c r="DM459" s="141"/>
      <c r="DN459" s="151"/>
      <c r="DO459" s="151"/>
      <c r="DP459" s="153"/>
      <c r="DQ459" s="24"/>
      <c r="DR459" s="24"/>
      <c r="DS459" s="24"/>
      <c r="DT459" s="24"/>
      <c r="DU459" s="24"/>
      <c r="DV459" s="24"/>
      <c r="DW459" s="24"/>
      <c r="DX459" s="24"/>
      <c r="DY459" s="24"/>
      <c r="DZ459" s="24"/>
      <c r="EA459" s="24"/>
      <c r="EB459" s="24"/>
      <c r="EC459" s="24"/>
      <c r="ED459" s="24"/>
      <c r="EE459" s="24"/>
      <c r="EF459" s="24"/>
      <c r="EG459" s="24"/>
      <c r="EH459" s="24"/>
      <c r="EI459" s="24"/>
      <c r="EJ459" s="24"/>
      <c r="EK459" s="24"/>
      <c r="EL459" s="24"/>
      <c r="EM459" s="24"/>
      <c r="EN459" s="24"/>
      <c r="EO459" s="24"/>
      <c r="EP459" s="24"/>
      <c r="EQ459" s="24"/>
      <c r="ER459" s="24"/>
      <c r="ES459" s="151"/>
      <c r="ET459" s="151"/>
      <c r="EU459" s="153"/>
      <c r="EV459" s="24"/>
      <c r="EW459" s="125"/>
      <c r="EX459" s="24"/>
      <c r="EY459" s="24"/>
      <c r="EZ459" s="24"/>
      <c r="FA459" s="24"/>
      <c r="FB459" s="24"/>
      <c r="FC459" s="24"/>
      <c r="FD459" s="24"/>
      <c r="FE459" s="24"/>
      <c r="FF459" s="24"/>
      <c r="FG459" s="24"/>
      <c r="FH459" s="24"/>
      <c r="FI459" s="24"/>
      <c r="FJ459" s="24"/>
      <c r="FK459" s="24"/>
      <c r="FL459" s="24"/>
      <c r="FM459" s="24"/>
      <c r="FN459" s="24"/>
      <c r="FO459" s="24"/>
      <c r="FP459" s="24"/>
      <c r="FQ459" s="24"/>
      <c r="FR459" s="24"/>
      <c r="FS459" s="24"/>
      <c r="FT459" s="24"/>
      <c r="FU459" s="24"/>
      <c r="FV459" s="24"/>
      <c r="FW459" s="24"/>
      <c r="FX459" s="24"/>
      <c r="FY459" s="142">
        <v>6.5</v>
      </c>
      <c r="FZ459" s="76">
        <v>3.2</v>
      </c>
      <c r="GA459" s="151"/>
      <c r="GB459" s="151"/>
      <c r="GC459" s="153"/>
      <c r="GD459" s="24">
        <v>3</v>
      </c>
      <c r="GE459" s="76">
        <v>0.4</v>
      </c>
      <c r="GF459" s="24"/>
      <c r="GG459" s="24"/>
      <c r="GH459" s="24"/>
      <c r="GI459" s="24"/>
      <c r="GJ459" s="24"/>
      <c r="GK459" s="24"/>
      <c r="GL459" s="24"/>
      <c r="GM459" s="24"/>
      <c r="GN459" s="24"/>
      <c r="GO459" s="24"/>
      <c r="GP459" s="24"/>
      <c r="GQ459" s="24"/>
      <c r="GR459" s="24"/>
      <c r="GS459" s="24"/>
      <c r="GT459" s="24"/>
      <c r="GU459" s="24"/>
      <c r="GV459" s="24"/>
      <c r="GW459" s="24"/>
      <c r="GX459" s="24"/>
      <c r="GY459" s="24"/>
      <c r="GZ459" s="24"/>
      <c r="HA459" s="24"/>
      <c r="HB459" s="24"/>
      <c r="HC459" s="24"/>
      <c r="HD459" s="24"/>
      <c r="HE459" s="24"/>
      <c r="HF459" s="24"/>
      <c r="HG459" s="24"/>
      <c r="HH459" s="151"/>
      <c r="HI459" s="151"/>
      <c r="HJ459" s="153"/>
      <c r="HK459" s="24"/>
      <c r="HL459" s="24"/>
      <c r="HM459" s="24"/>
      <c r="HN459" s="24"/>
      <c r="HO459" s="24"/>
      <c r="HP459" s="24"/>
      <c r="HQ459" s="24"/>
      <c r="HR459" s="24"/>
      <c r="HS459" s="24"/>
      <c r="HT459" s="24"/>
      <c r="HU459" s="24"/>
      <c r="HV459" s="24"/>
      <c r="HW459" s="24"/>
      <c r="HX459" s="24"/>
      <c r="HY459" s="24"/>
      <c r="HZ459" s="24"/>
      <c r="IA459" s="24"/>
      <c r="IB459" s="24"/>
      <c r="IC459" s="24"/>
      <c r="ID459" s="24"/>
      <c r="IE459" s="24"/>
      <c r="IF459" s="24"/>
      <c r="IG459" s="24"/>
      <c r="IH459" s="24"/>
      <c r="II459" s="24"/>
      <c r="IJ459" s="24"/>
      <c r="IK459" s="24"/>
      <c r="IL459" s="24"/>
      <c r="IM459" s="24"/>
      <c r="IN459" s="24"/>
      <c r="IO459" s="24"/>
      <c r="IP459" s="151"/>
      <c r="IQ459" s="151"/>
      <c r="IR459" s="153"/>
      <c r="IS459" s="24"/>
      <c r="IT459" s="24"/>
      <c r="IU459" s="24"/>
      <c r="IV459" s="24"/>
      <c r="IW459" s="24"/>
      <c r="IX459" s="24"/>
      <c r="IY459" s="24"/>
      <c r="IZ459" s="24"/>
      <c r="JA459" s="24"/>
      <c r="JB459" s="24"/>
      <c r="JC459" s="24"/>
      <c r="JD459" s="24"/>
      <c r="JE459" s="24"/>
      <c r="JF459" s="24"/>
      <c r="JG459" s="24"/>
      <c r="JH459" s="24"/>
      <c r="JI459" s="24"/>
      <c r="JJ459" s="24"/>
      <c r="JK459" s="24"/>
      <c r="JL459" s="24"/>
      <c r="JM459" s="24"/>
      <c r="JN459" s="24"/>
      <c r="JO459" s="24"/>
      <c r="JP459" s="24"/>
      <c r="JQ459" s="24"/>
      <c r="JR459" s="24"/>
      <c r="JS459" s="24"/>
      <c r="JT459" s="24"/>
      <c r="JU459" s="25"/>
      <c r="JV459" s="24"/>
      <c r="JW459" s="151"/>
      <c r="JX459" s="151"/>
      <c r="JY459" s="153"/>
      <c r="JZ459" s="24"/>
      <c r="KA459" s="24"/>
      <c r="KB459" s="24"/>
      <c r="KC459" s="24"/>
      <c r="KD459" s="24"/>
      <c r="KE459" s="24"/>
      <c r="KF459" s="24"/>
      <c r="KG459" s="24"/>
      <c r="KH459" s="24"/>
      <c r="KI459" s="24"/>
      <c r="KJ459" s="24"/>
      <c r="KK459" s="24"/>
      <c r="KL459" s="24"/>
      <c r="KM459" s="24"/>
      <c r="KN459" s="24"/>
      <c r="KO459" s="24"/>
      <c r="KP459" s="24"/>
      <c r="KQ459" s="24"/>
      <c r="KR459" s="24"/>
      <c r="KS459" s="24"/>
      <c r="KT459" s="24"/>
      <c r="KU459" s="24"/>
      <c r="KV459" s="24"/>
      <c r="KW459" s="24"/>
      <c r="KX459" s="24"/>
      <c r="KY459" s="24"/>
      <c r="KZ459" s="24"/>
      <c r="LA459" s="24"/>
      <c r="LB459" s="24"/>
      <c r="LC459" s="24"/>
      <c r="LD459" s="24"/>
      <c r="LE459" s="151"/>
      <c r="LF459" s="151"/>
      <c r="LG459" s="153"/>
      <c r="LH459" s="24"/>
      <c r="LI459" s="24"/>
      <c r="LJ459" s="24"/>
      <c r="LK459" s="24"/>
      <c r="LL459" s="24"/>
      <c r="LM459" s="24"/>
      <c r="LN459" s="24"/>
      <c r="LO459" s="24"/>
      <c r="LP459" s="24"/>
      <c r="LQ459" s="24"/>
      <c r="LR459" s="24"/>
      <c r="LS459" s="24"/>
      <c r="LT459" s="24"/>
      <c r="LU459" s="24"/>
      <c r="LV459" s="24"/>
      <c r="LW459" s="24"/>
      <c r="LX459" s="24"/>
      <c r="LY459" s="24"/>
      <c r="LZ459" s="24"/>
      <c r="MA459" s="24"/>
      <c r="MB459" s="24"/>
      <c r="MC459" s="24"/>
      <c r="MD459" s="24"/>
      <c r="ME459" s="24"/>
      <c r="MF459" s="24"/>
      <c r="MG459" s="24"/>
      <c r="MH459" s="24"/>
      <c r="MI459" s="24"/>
      <c r="MJ459" s="24"/>
      <c r="MK459" s="24"/>
      <c r="ML459" s="24"/>
    </row>
    <row r="460" spans="1:350" ht="13.9" hidden="1" customHeight="1" outlineLevel="3" x14ac:dyDescent="0.2">
      <c r="A460" s="226" t="s">
        <v>288</v>
      </c>
      <c r="B460" s="246" t="s">
        <v>1121</v>
      </c>
      <c r="C460" s="214" t="s">
        <v>59</v>
      </c>
      <c r="D460" s="216">
        <v>16</v>
      </c>
      <c r="E460" s="175"/>
      <c r="F460" s="175">
        <f>D460-E460</f>
        <v>16</v>
      </c>
      <c r="G460" s="175" t="s">
        <v>844</v>
      </c>
      <c r="H460" s="170" t="s">
        <v>1019</v>
      </c>
      <c r="I460" s="170" t="s">
        <v>960</v>
      </c>
      <c r="J460" s="212">
        <f ca="1">E460+Q460+AX460+CF460+DN460+ES460+GA460+HH460+IP460+JW460+LE460</f>
        <v>16</v>
      </c>
      <c r="K460" s="212">
        <f>E460+R460+AY460+CG460+DO460+ET460+GB460+HI460+IQ460+JX460+LF460</f>
        <v>16</v>
      </c>
      <c r="L460" s="172">
        <f ca="1">K460/J460</f>
        <v>1</v>
      </c>
      <c r="M460" s="172">
        <f>K460/D460</f>
        <v>1</v>
      </c>
      <c r="N460" s="183">
        <f ca="1">SUMIF($EV$8:$FZ$9,$O$5,$EV461:$FZ461)-SUMIF($EV$8:$FZ$9,$Q$5,$EV461:$FZ461)</f>
        <v>0</v>
      </c>
      <c r="O460" s="156"/>
      <c r="P460" s="16" t="s">
        <v>25</v>
      </c>
      <c r="Q460" s="150">
        <v>0</v>
      </c>
      <c r="R460" s="150">
        <v>0</v>
      </c>
      <c r="S460" s="152" t="e">
        <v>#DIV/0!</v>
      </c>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50">
        <f t="shared" ref="AX460:AX514" ca="1" si="1197">SUMIF($BA$8:$CE$9,$O$5,$BA460:$CE460)</f>
        <v>0</v>
      </c>
      <c r="AY460" s="150">
        <f>SUM(BA461:CE461)</f>
        <v>0</v>
      </c>
      <c r="AZ460" s="152" t="e">
        <f ca="1">AY460/AX460</f>
        <v>#DIV/0!</v>
      </c>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50">
        <f t="shared" ref="CF460" si="1198">SUM(CI460:DM460)</f>
        <v>0</v>
      </c>
      <c r="CG460" s="150">
        <f>SUM(CI461:DM461)</f>
        <v>0</v>
      </c>
      <c r="CH460" s="152" t="e">
        <f>CG460/CF460</f>
        <v>#DIV/0!</v>
      </c>
      <c r="CI460" s="129"/>
      <c r="CJ460" s="129"/>
      <c r="CK460" s="129"/>
      <c r="CL460" s="129"/>
      <c r="CM460" s="129"/>
      <c r="CN460" s="129"/>
      <c r="CO460" s="129"/>
      <c r="CP460" s="129"/>
      <c r="CQ460" s="129"/>
      <c r="CR460" s="129"/>
      <c r="CS460" s="129"/>
      <c r="CT460" s="129"/>
      <c r="CU460" s="129"/>
      <c r="CV460" s="129"/>
      <c r="CW460" s="129"/>
      <c r="CX460" s="129"/>
      <c r="CY460" s="129"/>
      <c r="CZ460" s="129"/>
      <c r="DA460" s="129"/>
      <c r="DB460" s="129"/>
      <c r="DC460" s="129"/>
      <c r="DD460" s="129"/>
      <c r="DE460" s="129"/>
      <c r="DF460" s="129"/>
      <c r="DG460" s="129"/>
      <c r="DH460" s="129"/>
      <c r="DI460" s="129"/>
      <c r="DJ460" s="129"/>
      <c r="DK460" s="129"/>
      <c r="DL460" s="129"/>
      <c r="DM460" s="129"/>
      <c r="DN460" s="150">
        <f t="shared" ref="DN460" si="1199">SUM(DQ460:ER460)</f>
        <v>0</v>
      </c>
      <c r="DO460" s="150">
        <f>SUM(DQ461:ER461)</f>
        <v>0</v>
      </c>
      <c r="DP460" s="152" t="e">
        <f t="shared" si="1086"/>
        <v>#DIV/0!</v>
      </c>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c r="EP460" s="16"/>
      <c r="EQ460" s="16"/>
      <c r="ER460" s="16"/>
      <c r="ES460" s="150">
        <f t="shared" ca="1" si="1055"/>
        <v>16</v>
      </c>
      <c r="ET460" s="150">
        <f t="shared" si="1122"/>
        <v>11</v>
      </c>
      <c r="EU460" s="152">
        <f t="shared" ca="1" si="1123"/>
        <v>0.6875</v>
      </c>
      <c r="EV460" s="16"/>
      <c r="EW460" s="67"/>
      <c r="EX460" s="16"/>
      <c r="EY460" s="16"/>
      <c r="EZ460" s="16"/>
      <c r="FA460" s="16"/>
      <c r="FB460" s="16"/>
      <c r="FC460" s="16"/>
      <c r="FD460" s="16"/>
      <c r="FE460" s="16"/>
      <c r="FF460" s="16"/>
      <c r="FG460" s="16"/>
      <c r="FH460" s="16"/>
      <c r="FI460" s="16"/>
      <c r="FJ460" s="16"/>
      <c r="FK460" s="16"/>
      <c r="FL460" s="16"/>
      <c r="FM460" s="16"/>
      <c r="FN460" s="16"/>
      <c r="FO460" s="16"/>
      <c r="FP460" s="16"/>
      <c r="FQ460" s="16"/>
      <c r="FR460" s="16"/>
      <c r="FS460" s="16"/>
      <c r="FT460" s="16"/>
      <c r="FU460" s="16">
        <v>6</v>
      </c>
      <c r="FV460" s="16">
        <v>6</v>
      </c>
      <c r="FW460" s="16">
        <v>4</v>
      </c>
      <c r="FX460" s="16"/>
      <c r="FY460" s="16"/>
      <c r="FZ460" s="16"/>
      <c r="GA460" s="150">
        <f t="shared" ref="GA460" ca="1" si="1200">SUMIF($GD$8:$HG$9,$O$5,GD460:HG460)</f>
        <v>0</v>
      </c>
      <c r="GB460" s="150">
        <f t="shared" ref="GB460" si="1201">SUM(GD461:HG461)</f>
        <v>5</v>
      </c>
      <c r="GC460" s="152" t="e">
        <f t="shared" ref="GC460" ca="1" si="1202">GB460/GA460</f>
        <v>#DIV/0!</v>
      </c>
      <c r="GD460" s="16"/>
      <c r="GE460" s="16"/>
      <c r="GF460" s="16"/>
      <c r="GG460" s="16"/>
      <c r="GH460" s="16"/>
      <c r="GI460" s="16"/>
      <c r="GJ460" s="16"/>
      <c r="GK460" s="16"/>
      <c r="GL460" s="16"/>
      <c r="GM460" s="16"/>
      <c r="GN460" s="16"/>
      <c r="GO460" s="16"/>
      <c r="GP460" s="16"/>
      <c r="GQ460" s="16"/>
      <c r="GR460" s="16"/>
      <c r="GS460" s="16"/>
      <c r="GT460" s="16"/>
      <c r="GU460" s="16"/>
      <c r="GV460" s="16"/>
      <c r="GW460" s="16"/>
      <c r="GX460" s="16"/>
      <c r="GY460" s="16"/>
      <c r="GZ460" s="16"/>
      <c r="HA460" s="16"/>
      <c r="HB460" s="16"/>
      <c r="HC460" s="16"/>
      <c r="HD460" s="16"/>
      <c r="HE460" s="16"/>
      <c r="HF460" s="16"/>
      <c r="HG460" s="16"/>
      <c r="HH460" s="150"/>
      <c r="HI460" s="150">
        <v>0</v>
      </c>
      <c r="HJ460" s="152" t="e">
        <v>#DIV/0!</v>
      </c>
      <c r="HK460" s="16"/>
      <c r="HL460" s="16"/>
      <c r="HM460" s="16"/>
      <c r="HN460" s="16"/>
      <c r="HO460" s="16"/>
      <c r="HP460" s="16"/>
      <c r="HQ460" s="16"/>
      <c r="HR460" s="16"/>
      <c r="HS460" s="16"/>
      <c r="HT460" s="16"/>
      <c r="HU460" s="16"/>
      <c r="HV460" s="16"/>
      <c r="HW460" s="16"/>
      <c r="HX460" s="16"/>
      <c r="HY460" s="16"/>
      <c r="HZ460" s="16"/>
      <c r="IA460" s="16"/>
      <c r="IB460" s="16"/>
      <c r="IC460" s="16"/>
      <c r="ID460" s="16"/>
      <c r="IE460" s="16"/>
      <c r="IF460" s="16"/>
      <c r="IG460" s="16"/>
      <c r="IH460" s="16"/>
      <c r="II460" s="16"/>
      <c r="IJ460" s="16"/>
      <c r="IK460" s="16"/>
      <c r="IL460" s="16"/>
      <c r="IM460" s="16"/>
      <c r="IN460" s="16"/>
      <c r="IO460" s="16"/>
      <c r="IP460" s="150"/>
      <c r="IQ460" s="150">
        <v>0</v>
      </c>
      <c r="IR460" s="152" t="e">
        <v>#DIV/0!</v>
      </c>
      <c r="IS460" s="16"/>
      <c r="IT460" s="16"/>
      <c r="IU460" s="16"/>
      <c r="IV460" s="16"/>
      <c r="IW460" s="16"/>
      <c r="IX460" s="16"/>
      <c r="IY460" s="16"/>
      <c r="IZ460" s="16"/>
      <c r="JA460" s="16"/>
      <c r="JB460" s="16"/>
      <c r="JC460" s="16"/>
      <c r="JD460" s="16"/>
      <c r="JE460" s="16"/>
      <c r="JF460" s="16"/>
      <c r="JG460" s="16"/>
      <c r="JH460" s="16"/>
      <c r="JI460" s="16"/>
      <c r="JJ460" s="16"/>
      <c r="JK460" s="16"/>
      <c r="JL460" s="16"/>
      <c r="JM460" s="16"/>
      <c r="JN460" s="16"/>
      <c r="JO460" s="16"/>
      <c r="JP460" s="16"/>
      <c r="JQ460" s="16"/>
      <c r="JR460" s="16"/>
      <c r="JS460" s="16"/>
      <c r="JT460" s="16"/>
      <c r="JU460" s="23"/>
      <c r="JV460" s="16"/>
      <c r="JW460" s="150"/>
      <c r="JX460" s="150">
        <v>0</v>
      </c>
      <c r="JY460" s="152" t="e">
        <v>#DIV/0!</v>
      </c>
      <c r="JZ460" s="16"/>
      <c r="KA460" s="16"/>
      <c r="KB460" s="16"/>
      <c r="KC460" s="16"/>
      <c r="KD460" s="16"/>
      <c r="KE460" s="16"/>
      <c r="KF460" s="16"/>
      <c r="KG460" s="16"/>
      <c r="KH460" s="16"/>
      <c r="KI460" s="16"/>
      <c r="KJ460" s="16"/>
      <c r="KK460" s="16"/>
      <c r="KL460" s="16"/>
      <c r="KM460" s="16"/>
      <c r="KN460" s="16"/>
      <c r="KO460" s="16"/>
      <c r="KP460" s="16"/>
      <c r="KQ460" s="16"/>
      <c r="KR460" s="16"/>
      <c r="KS460" s="16"/>
      <c r="KT460" s="16"/>
      <c r="KU460" s="16"/>
      <c r="KV460" s="16"/>
      <c r="KW460" s="16"/>
      <c r="KX460" s="16"/>
      <c r="KY460" s="16"/>
      <c r="KZ460" s="16"/>
      <c r="LA460" s="16"/>
      <c r="LB460" s="16"/>
      <c r="LC460" s="16"/>
      <c r="LD460" s="16"/>
      <c r="LE460" s="150"/>
      <c r="LF460" s="150">
        <v>0</v>
      </c>
      <c r="LG460" s="152" t="e">
        <v>#DIV/0!</v>
      </c>
      <c r="LH460" s="16"/>
      <c r="LI460" s="16"/>
      <c r="LJ460" s="16"/>
      <c r="LK460" s="16"/>
      <c r="LL460" s="16"/>
      <c r="LM460" s="16"/>
      <c r="LN460" s="16"/>
      <c r="LO460" s="16"/>
      <c r="LP460" s="16"/>
      <c r="LQ460" s="16"/>
      <c r="LR460" s="16"/>
      <c r="LS460" s="16"/>
      <c r="LT460" s="16"/>
      <c r="LU460" s="16"/>
      <c r="LV460" s="16"/>
      <c r="LW460" s="16"/>
      <c r="LX460" s="16"/>
      <c r="LY460" s="16"/>
      <c r="LZ460" s="16"/>
      <c r="MA460" s="16"/>
      <c r="MB460" s="16"/>
      <c r="MC460" s="16"/>
      <c r="MD460" s="16"/>
      <c r="ME460" s="16"/>
      <c r="MF460" s="16"/>
      <c r="MG460" s="16"/>
      <c r="MH460" s="16"/>
      <c r="MI460" s="16"/>
      <c r="MJ460" s="16"/>
      <c r="MK460" s="16"/>
      <c r="ML460" s="16"/>
    </row>
    <row r="461" spans="1:350" ht="13.9" hidden="1" customHeight="1" outlineLevel="3" x14ac:dyDescent="0.2">
      <c r="A461" s="227"/>
      <c r="B461" s="247"/>
      <c r="C461" s="215"/>
      <c r="D461" s="217"/>
      <c r="E461" s="176"/>
      <c r="F461" s="176"/>
      <c r="G461" s="176"/>
      <c r="H461" s="171"/>
      <c r="I461" s="171"/>
      <c r="J461" s="213"/>
      <c r="K461" s="213"/>
      <c r="L461" s="173"/>
      <c r="M461" s="173"/>
      <c r="N461" s="184"/>
      <c r="O461" s="157"/>
      <c r="P461" s="17" t="s">
        <v>26</v>
      </c>
      <c r="Q461" s="151"/>
      <c r="R461" s="151"/>
      <c r="S461" s="153"/>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151"/>
      <c r="AY461" s="151"/>
      <c r="AZ461" s="153"/>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c r="CF461" s="151"/>
      <c r="CG461" s="151"/>
      <c r="CH461" s="153"/>
      <c r="CI461" s="141"/>
      <c r="CJ461" s="141"/>
      <c r="CK461" s="141"/>
      <c r="CL461" s="141"/>
      <c r="CM461" s="141"/>
      <c r="CN461" s="141"/>
      <c r="CO461" s="141"/>
      <c r="CP461" s="141"/>
      <c r="CQ461" s="141"/>
      <c r="CR461" s="141"/>
      <c r="CS461" s="141"/>
      <c r="CT461" s="141"/>
      <c r="CU461" s="141"/>
      <c r="CV461" s="141"/>
      <c r="CW461" s="141"/>
      <c r="CX461" s="141"/>
      <c r="CY461" s="141"/>
      <c r="CZ461" s="141"/>
      <c r="DA461" s="141"/>
      <c r="DB461" s="141"/>
      <c r="DC461" s="141"/>
      <c r="DD461" s="141"/>
      <c r="DE461" s="141"/>
      <c r="DF461" s="141"/>
      <c r="DG461" s="141"/>
      <c r="DH461" s="141"/>
      <c r="DI461" s="141"/>
      <c r="DJ461" s="141"/>
      <c r="DK461" s="141"/>
      <c r="DL461" s="141"/>
      <c r="DM461" s="141"/>
      <c r="DN461" s="151"/>
      <c r="DO461" s="151"/>
      <c r="DP461" s="153"/>
      <c r="DQ461" s="24"/>
      <c r="DR461" s="24"/>
      <c r="DS461" s="24"/>
      <c r="DT461" s="24"/>
      <c r="DU461" s="24"/>
      <c r="DV461" s="24"/>
      <c r="DW461" s="24"/>
      <c r="DX461" s="24"/>
      <c r="DY461" s="24"/>
      <c r="DZ461" s="24"/>
      <c r="EA461" s="24"/>
      <c r="EB461" s="24"/>
      <c r="EC461" s="24"/>
      <c r="ED461" s="24"/>
      <c r="EE461" s="24"/>
      <c r="EF461" s="24"/>
      <c r="EG461" s="24"/>
      <c r="EH461" s="24"/>
      <c r="EI461" s="24"/>
      <c r="EJ461" s="24"/>
      <c r="EK461" s="24"/>
      <c r="EL461" s="24"/>
      <c r="EM461" s="24"/>
      <c r="EN461" s="24"/>
      <c r="EO461" s="24"/>
      <c r="EP461" s="24"/>
      <c r="EQ461" s="24"/>
      <c r="ER461" s="24"/>
      <c r="ES461" s="151"/>
      <c r="ET461" s="151"/>
      <c r="EU461" s="153"/>
      <c r="EV461" s="24"/>
      <c r="EW461" s="125"/>
      <c r="EX461" s="24"/>
      <c r="EY461" s="24"/>
      <c r="EZ461" s="24"/>
      <c r="FA461" s="24"/>
      <c r="FB461" s="24"/>
      <c r="FC461" s="24"/>
      <c r="FD461" s="24"/>
      <c r="FE461" s="24"/>
      <c r="FF461" s="24"/>
      <c r="FG461" s="24"/>
      <c r="FH461" s="24"/>
      <c r="FI461" s="24"/>
      <c r="FJ461" s="24"/>
      <c r="FK461" s="24"/>
      <c r="FL461" s="24"/>
      <c r="FM461" s="24"/>
      <c r="FN461" s="24"/>
      <c r="FO461" s="24"/>
      <c r="FP461" s="24"/>
      <c r="FQ461" s="24"/>
      <c r="FR461" s="24"/>
      <c r="FS461" s="24"/>
      <c r="FT461" s="24"/>
      <c r="FU461" s="24"/>
      <c r="FV461" s="24"/>
      <c r="FW461" s="24"/>
      <c r="FX461" s="24"/>
      <c r="FY461" s="24">
        <v>8</v>
      </c>
      <c r="FZ461" s="24">
        <v>3</v>
      </c>
      <c r="GA461" s="151"/>
      <c r="GB461" s="151"/>
      <c r="GC461" s="153"/>
      <c r="GD461" s="24">
        <v>1</v>
      </c>
      <c r="GE461" s="24">
        <v>4</v>
      </c>
      <c r="GF461" s="24"/>
      <c r="GG461" s="24"/>
      <c r="GH461" s="24"/>
      <c r="GI461" s="24"/>
      <c r="GJ461" s="24"/>
      <c r="GK461" s="24"/>
      <c r="GL461" s="24"/>
      <c r="GM461" s="24"/>
      <c r="GN461" s="24"/>
      <c r="GO461" s="24"/>
      <c r="GP461" s="24"/>
      <c r="GQ461" s="24"/>
      <c r="GR461" s="24"/>
      <c r="GS461" s="24"/>
      <c r="GT461" s="24"/>
      <c r="GU461" s="24"/>
      <c r="GV461" s="24"/>
      <c r="GW461" s="24"/>
      <c r="GX461" s="24"/>
      <c r="GY461" s="24"/>
      <c r="GZ461" s="24"/>
      <c r="HA461" s="24"/>
      <c r="HB461" s="24"/>
      <c r="HC461" s="24"/>
      <c r="HD461" s="24"/>
      <c r="HE461" s="24"/>
      <c r="HF461" s="24"/>
      <c r="HG461" s="24"/>
      <c r="HH461" s="151"/>
      <c r="HI461" s="151"/>
      <c r="HJ461" s="153"/>
      <c r="HK461" s="24"/>
      <c r="HL461" s="24"/>
      <c r="HM461" s="24"/>
      <c r="HN461" s="24"/>
      <c r="HO461" s="24"/>
      <c r="HP461" s="24"/>
      <c r="HQ461" s="24"/>
      <c r="HR461" s="24"/>
      <c r="HS461" s="24"/>
      <c r="HT461" s="24"/>
      <c r="HU461" s="24"/>
      <c r="HV461" s="24"/>
      <c r="HW461" s="24"/>
      <c r="HX461" s="24"/>
      <c r="HY461" s="24"/>
      <c r="HZ461" s="24"/>
      <c r="IA461" s="24"/>
      <c r="IB461" s="24"/>
      <c r="IC461" s="24"/>
      <c r="ID461" s="24"/>
      <c r="IE461" s="24"/>
      <c r="IF461" s="24"/>
      <c r="IG461" s="24"/>
      <c r="IH461" s="24"/>
      <c r="II461" s="24"/>
      <c r="IJ461" s="24"/>
      <c r="IK461" s="24"/>
      <c r="IL461" s="24"/>
      <c r="IM461" s="24"/>
      <c r="IN461" s="24"/>
      <c r="IO461" s="24"/>
      <c r="IP461" s="151"/>
      <c r="IQ461" s="151"/>
      <c r="IR461" s="153"/>
      <c r="IS461" s="24"/>
      <c r="IT461" s="24"/>
      <c r="IU461" s="24"/>
      <c r="IV461" s="24"/>
      <c r="IW461" s="24"/>
      <c r="IX461" s="24"/>
      <c r="IY461" s="24"/>
      <c r="IZ461" s="24"/>
      <c r="JA461" s="24"/>
      <c r="JB461" s="24"/>
      <c r="JC461" s="24"/>
      <c r="JD461" s="24"/>
      <c r="JE461" s="24"/>
      <c r="JF461" s="24"/>
      <c r="JG461" s="24"/>
      <c r="JH461" s="24"/>
      <c r="JI461" s="24"/>
      <c r="JJ461" s="24"/>
      <c r="JK461" s="24"/>
      <c r="JL461" s="24"/>
      <c r="JM461" s="24"/>
      <c r="JN461" s="24"/>
      <c r="JO461" s="24"/>
      <c r="JP461" s="24"/>
      <c r="JQ461" s="24"/>
      <c r="JR461" s="24"/>
      <c r="JS461" s="24"/>
      <c r="JT461" s="24"/>
      <c r="JU461" s="25"/>
      <c r="JV461" s="24"/>
      <c r="JW461" s="151"/>
      <c r="JX461" s="151"/>
      <c r="JY461" s="153"/>
      <c r="JZ461" s="24"/>
      <c r="KA461" s="24"/>
      <c r="KB461" s="24"/>
      <c r="KC461" s="24"/>
      <c r="KD461" s="24"/>
      <c r="KE461" s="24"/>
      <c r="KF461" s="24"/>
      <c r="KG461" s="24"/>
      <c r="KH461" s="24"/>
      <c r="KI461" s="24"/>
      <c r="KJ461" s="24"/>
      <c r="KK461" s="24"/>
      <c r="KL461" s="24"/>
      <c r="KM461" s="24"/>
      <c r="KN461" s="24"/>
      <c r="KO461" s="24"/>
      <c r="KP461" s="24"/>
      <c r="KQ461" s="24"/>
      <c r="KR461" s="24"/>
      <c r="KS461" s="24"/>
      <c r="KT461" s="24"/>
      <c r="KU461" s="24"/>
      <c r="KV461" s="24"/>
      <c r="KW461" s="24"/>
      <c r="KX461" s="24"/>
      <c r="KY461" s="24"/>
      <c r="KZ461" s="24"/>
      <c r="LA461" s="24"/>
      <c r="LB461" s="24"/>
      <c r="LC461" s="24"/>
      <c r="LD461" s="24"/>
      <c r="LE461" s="151"/>
      <c r="LF461" s="151"/>
      <c r="LG461" s="153"/>
      <c r="LH461" s="24"/>
      <c r="LI461" s="24"/>
      <c r="LJ461" s="24"/>
      <c r="LK461" s="24"/>
      <c r="LL461" s="24"/>
      <c r="LM461" s="24"/>
      <c r="LN461" s="24"/>
      <c r="LO461" s="24"/>
      <c r="LP461" s="24"/>
      <c r="LQ461" s="24"/>
      <c r="LR461" s="24"/>
      <c r="LS461" s="24"/>
      <c r="LT461" s="24"/>
      <c r="LU461" s="24"/>
      <c r="LV461" s="24"/>
      <c r="LW461" s="24"/>
      <c r="LX461" s="24"/>
      <c r="LY461" s="24"/>
      <c r="LZ461" s="24"/>
      <c r="MA461" s="24"/>
      <c r="MB461" s="24"/>
      <c r="MC461" s="24"/>
      <c r="MD461" s="24"/>
      <c r="ME461" s="24"/>
      <c r="MF461" s="24"/>
      <c r="MG461" s="24"/>
      <c r="MH461" s="24"/>
      <c r="MI461" s="24"/>
      <c r="MJ461" s="24"/>
      <c r="MK461" s="24"/>
      <c r="ML461" s="24"/>
    </row>
    <row r="462" spans="1:350" ht="13.9" hidden="1" customHeight="1" outlineLevel="3" x14ac:dyDescent="0.2">
      <c r="A462" s="226" t="s">
        <v>289</v>
      </c>
      <c r="B462" s="246" t="s">
        <v>1122</v>
      </c>
      <c r="C462" s="214" t="s">
        <v>37</v>
      </c>
      <c r="D462" s="216">
        <v>143</v>
      </c>
      <c r="E462" s="175"/>
      <c r="F462" s="175">
        <f>D462-E462</f>
        <v>143</v>
      </c>
      <c r="G462" s="175" t="s">
        <v>846</v>
      </c>
      <c r="H462" s="170" t="s">
        <v>905</v>
      </c>
      <c r="I462" s="170" t="s">
        <v>1009</v>
      </c>
      <c r="J462" s="212">
        <f ca="1">E462+Q462+AX462+CF462+DN462+ES462+GA462+HH462+IP462+JW462+LE462</f>
        <v>143</v>
      </c>
      <c r="K462" s="212">
        <f>E462+R462+AY462+CG462+DO462+ET462+GB462+HI462+IQ462+JX462+LF462</f>
        <v>0</v>
      </c>
      <c r="L462" s="172">
        <f ca="1">K462/J462</f>
        <v>0</v>
      </c>
      <c r="M462" s="172">
        <f>K462/D462</f>
        <v>0</v>
      </c>
      <c r="N462" s="183">
        <f ca="1">SUMIF($EV$8:$FZ$9,$O$5,$EV463:$FZ463)-SUMIF($EV$8:$FZ$9,$Q$5,$EV463:$FZ463)</f>
        <v>0</v>
      </c>
      <c r="O462" s="156"/>
      <c r="P462" s="16" t="s">
        <v>25</v>
      </c>
      <c r="Q462" s="150">
        <v>0</v>
      </c>
      <c r="R462" s="150">
        <v>0</v>
      </c>
      <c r="S462" s="152" t="e">
        <v>#DIV/0!</v>
      </c>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50">
        <f t="shared" ca="1" si="1197"/>
        <v>0</v>
      </c>
      <c r="AY462" s="150">
        <f>SUM(BA463:CE463)</f>
        <v>0</v>
      </c>
      <c r="AZ462" s="152" t="e">
        <f ca="1">AY462/AX462</f>
        <v>#DIV/0!</v>
      </c>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50">
        <f t="shared" ref="CF462" si="1203">SUM(CI462:DM462)</f>
        <v>0</v>
      </c>
      <c r="CG462" s="150">
        <f>SUM(CI463:DM463)</f>
        <v>0</v>
      </c>
      <c r="CH462" s="152" t="e">
        <f>CG462/CF462</f>
        <v>#DIV/0!</v>
      </c>
      <c r="CI462" s="129"/>
      <c r="CJ462" s="129"/>
      <c r="CK462" s="129"/>
      <c r="CL462" s="129"/>
      <c r="CM462" s="129"/>
      <c r="CN462" s="129"/>
      <c r="CO462" s="129"/>
      <c r="CP462" s="129"/>
      <c r="CQ462" s="129"/>
      <c r="CR462" s="129"/>
      <c r="CS462" s="129"/>
      <c r="CT462" s="129"/>
      <c r="CU462" s="129"/>
      <c r="CV462" s="129"/>
      <c r="CW462" s="129"/>
      <c r="CX462" s="129"/>
      <c r="CY462" s="129"/>
      <c r="CZ462" s="129"/>
      <c r="DA462" s="129"/>
      <c r="DB462" s="129"/>
      <c r="DC462" s="129"/>
      <c r="DD462" s="129"/>
      <c r="DE462" s="129"/>
      <c r="DF462" s="129"/>
      <c r="DG462" s="129"/>
      <c r="DH462" s="129"/>
      <c r="DI462" s="129"/>
      <c r="DJ462" s="129"/>
      <c r="DK462" s="129"/>
      <c r="DL462" s="129"/>
      <c r="DM462" s="129"/>
      <c r="DN462" s="150">
        <f t="shared" ref="DN462" si="1204">SUM(DQ462:ER462)</f>
        <v>0</v>
      </c>
      <c r="DO462" s="150">
        <f>SUM(DQ463:ER463)</f>
        <v>0</v>
      </c>
      <c r="DP462" s="152" t="e">
        <f t="shared" si="1086"/>
        <v>#DIV/0!</v>
      </c>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50">
        <f t="shared" ref="ES462:ES514" ca="1" si="1205">SUMIF($EV$8:$FZ$9,$O$5,EV462:FZ462)</f>
        <v>0</v>
      </c>
      <c r="ET462" s="150">
        <f t="shared" si="1122"/>
        <v>0</v>
      </c>
      <c r="EU462" s="152" t="e">
        <f t="shared" ca="1" si="1123"/>
        <v>#DIV/0!</v>
      </c>
      <c r="EV462" s="16"/>
      <c r="EW462" s="67"/>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50">
        <f t="shared" ref="GA462" ca="1" si="1206">SUMIF($GD$8:$HG$9,$O$5,GD462:HG462)</f>
        <v>143</v>
      </c>
      <c r="GB462" s="150">
        <f t="shared" ref="GB462" si="1207">SUM(GD463:HG463)</f>
        <v>0</v>
      </c>
      <c r="GC462" s="152">
        <f t="shared" ref="GC462" ca="1" si="1208">GB462/GA462</f>
        <v>0</v>
      </c>
      <c r="GD462" s="16"/>
      <c r="GE462" s="16"/>
      <c r="GF462" s="16">
        <v>24</v>
      </c>
      <c r="GG462" s="16">
        <v>24</v>
      </c>
      <c r="GH462" s="16">
        <v>24</v>
      </c>
      <c r="GI462" s="16">
        <v>24</v>
      </c>
      <c r="GJ462" s="16">
        <v>24</v>
      </c>
      <c r="GK462" s="16">
        <v>23</v>
      </c>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50"/>
      <c r="HI462" s="150">
        <v>0</v>
      </c>
      <c r="HJ462" s="152" t="e">
        <v>#DIV/0!</v>
      </c>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50"/>
      <c r="IQ462" s="150">
        <v>0</v>
      </c>
      <c r="IR462" s="152" t="e">
        <v>#DIV/0!</v>
      </c>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c r="JS462" s="16"/>
      <c r="JT462" s="16"/>
      <c r="JU462" s="23"/>
      <c r="JV462" s="16"/>
      <c r="JW462" s="150"/>
      <c r="JX462" s="150">
        <v>0</v>
      </c>
      <c r="JY462" s="152" t="e">
        <v>#DIV/0!</v>
      </c>
      <c r="JZ462" s="16"/>
      <c r="KA462" s="16"/>
      <c r="KB462" s="16"/>
      <c r="KC462" s="16"/>
      <c r="KD462" s="16"/>
      <c r="KE462" s="16"/>
      <c r="KF462" s="16"/>
      <c r="KG462" s="16"/>
      <c r="KH462" s="16"/>
      <c r="KI462" s="16"/>
      <c r="KJ462" s="16"/>
      <c r="KK462" s="16"/>
      <c r="KL462" s="16"/>
      <c r="KM462" s="16"/>
      <c r="KN462" s="16"/>
      <c r="KO462" s="16"/>
      <c r="KP462" s="16"/>
      <c r="KQ462" s="16"/>
      <c r="KR462" s="16"/>
      <c r="KS462" s="16"/>
      <c r="KT462" s="16"/>
      <c r="KU462" s="16"/>
      <c r="KV462" s="16"/>
      <c r="KW462" s="16"/>
      <c r="KX462" s="16"/>
      <c r="KY462" s="16"/>
      <c r="KZ462" s="16"/>
      <c r="LA462" s="16"/>
      <c r="LB462" s="16"/>
      <c r="LC462" s="16"/>
      <c r="LD462" s="16"/>
      <c r="LE462" s="150"/>
      <c r="LF462" s="150">
        <v>0</v>
      </c>
      <c r="LG462" s="152" t="e">
        <v>#DIV/0!</v>
      </c>
      <c r="LH462" s="16"/>
      <c r="LI462" s="16"/>
      <c r="LJ462" s="16"/>
      <c r="LK462" s="16"/>
      <c r="LL462" s="16"/>
      <c r="LM462" s="16"/>
      <c r="LN462" s="16"/>
      <c r="LO462" s="16"/>
      <c r="LP462" s="16"/>
      <c r="LQ462" s="16"/>
      <c r="LR462" s="16"/>
      <c r="LS462" s="16"/>
      <c r="LT462" s="16"/>
      <c r="LU462" s="16"/>
      <c r="LV462" s="16"/>
      <c r="LW462" s="16"/>
      <c r="LX462" s="16"/>
      <c r="LY462" s="16"/>
      <c r="LZ462" s="16"/>
      <c r="MA462" s="16"/>
      <c r="MB462" s="16"/>
      <c r="MC462" s="16"/>
      <c r="MD462" s="16"/>
      <c r="ME462" s="16"/>
      <c r="MF462" s="16"/>
      <c r="MG462" s="16"/>
      <c r="MH462" s="16"/>
      <c r="MI462" s="16"/>
      <c r="MJ462" s="16"/>
      <c r="MK462" s="16"/>
      <c r="ML462" s="16"/>
    </row>
    <row r="463" spans="1:350" ht="13.9" hidden="1" customHeight="1" outlineLevel="3" x14ac:dyDescent="0.2">
      <c r="A463" s="227"/>
      <c r="B463" s="247"/>
      <c r="C463" s="215"/>
      <c r="D463" s="217"/>
      <c r="E463" s="176"/>
      <c r="F463" s="176"/>
      <c r="G463" s="176"/>
      <c r="H463" s="171"/>
      <c r="I463" s="171"/>
      <c r="J463" s="213"/>
      <c r="K463" s="213"/>
      <c r="L463" s="173"/>
      <c r="M463" s="173"/>
      <c r="N463" s="184"/>
      <c r="O463" s="157"/>
      <c r="P463" s="17" t="s">
        <v>26</v>
      </c>
      <c r="Q463" s="151"/>
      <c r="R463" s="151"/>
      <c r="S463" s="153"/>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151"/>
      <c r="AY463" s="151"/>
      <c r="AZ463" s="153"/>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151"/>
      <c r="CG463" s="151"/>
      <c r="CH463" s="153"/>
      <c r="CI463" s="141"/>
      <c r="CJ463" s="141"/>
      <c r="CK463" s="141"/>
      <c r="CL463" s="141"/>
      <c r="CM463" s="141"/>
      <c r="CN463" s="141"/>
      <c r="CO463" s="141"/>
      <c r="CP463" s="141"/>
      <c r="CQ463" s="141"/>
      <c r="CR463" s="141"/>
      <c r="CS463" s="141"/>
      <c r="CT463" s="141"/>
      <c r="CU463" s="141"/>
      <c r="CV463" s="141"/>
      <c r="CW463" s="141"/>
      <c r="CX463" s="141"/>
      <c r="CY463" s="141"/>
      <c r="CZ463" s="141"/>
      <c r="DA463" s="141"/>
      <c r="DB463" s="141"/>
      <c r="DC463" s="141"/>
      <c r="DD463" s="141"/>
      <c r="DE463" s="141"/>
      <c r="DF463" s="141"/>
      <c r="DG463" s="141"/>
      <c r="DH463" s="141"/>
      <c r="DI463" s="141"/>
      <c r="DJ463" s="141"/>
      <c r="DK463" s="141"/>
      <c r="DL463" s="141"/>
      <c r="DM463" s="141"/>
      <c r="DN463" s="151"/>
      <c r="DO463" s="151"/>
      <c r="DP463" s="153"/>
      <c r="DQ463" s="24"/>
      <c r="DR463" s="24"/>
      <c r="DS463" s="24"/>
      <c r="DT463" s="24"/>
      <c r="DU463" s="24"/>
      <c r="DV463" s="24"/>
      <c r="DW463" s="24"/>
      <c r="DX463" s="24"/>
      <c r="DY463" s="24"/>
      <c r="DZ463" s="24"/>
      <c r="EA463" s="24"/>
      <c r="EB463" s="24"/>
      <c r="EC463" s="24"/>
      <c r="ED463" s="24"/>
      <c r="EE463" s="24"/>
      <c r="EF463" s="24"/>
      <c r="EG463" s="24"/>
      <c r="EH463" s="24"/>
      <c r="EI463" s="24"/>
      <c r="EJ463" s="24"/>
      <c r="EK463" s="24"/>
      <c r="EL463" s="24"/>
      <c r="EM463" s="24"/>
      <c r="EN463" s="24"/>
      <c r="EO463" s="24"/>
      <c r="EP463" s="24"/>
      <c r="EQ463" s="24"/>
      <c r="ER463" s="24"/>
      <c r="ES463" s="151"/>
      <c r="ET463" s="151"/>
      <c r="EU463" s="153"/>
      <c r="EV463" s="24"/>
      <c r="EW463" s="125"/>
      <c r="EX463" s="24"/>
      <c r="EY463" s="24"/>
      <c r="EZ463" s="24"/>
      <c r="FA463" s="24"/>
      <c r="FB463" s="24"/>
      <c r="FC463" s="24"/>
      <c r="FD463" s="24"/>
      <c r="FE463" s="24"/>
      <c r="FF463" s="24"/>
      <c r="FG463" s="24"/>
      <c r="FH463" s="24"/>
      <c r="FI463" s="24"/>
      <c r="FJ463" s="24"/>
      <c r="FK463" s="24"/>
      <c r="FL463" s="24"/>
      <c r="FM463" s="24"/>
      <c r="FN463" s="24"/>
      <c r="FO463" s="24"/>
      <c r="FP463" s="24"/>
      <c r="FQ463" s="24"/>
      <c r="FR463" s="24"/>
      <c r="FS463" s="24"/>
      <c r="FT463" s="24"/>
      <c r="FU463" s="24"/>
      <c r="FV463" s="24"/>
      <c r="FW463" s="24"/>
      <c r="FX463" s="24"/>
      <c r="FY463" s="24"/>
      <c r="FZ463" s="24"/>
      <c r="GA463" s="151"/>
      <c r="GB463" s="151"/>
      <c r="GC463" s="153"/>
      <c r="GD463" s="24"/>
      <c r="GE463" s="24"/>
      <c r="GF463" s="24"/>
      <c r="GG463" s="24"/>
      <c r="GH463" s="24"/>
      <c r="GI463" s="24"/>
      <c r="GJ463" s="24"/>
      <c r="GK463" s="24"/>
      <c r="GL463" s="24"/>
      <c r="GM463" s="24"/>
      <c r="GN463" s="24"/>
      <c r="GO463" s="24"/>
      <c r="GP463" s="24"/>
      <c r="GQ463" s="24"/>
      <c r="GR463" s="24"/>
      <c r="GS463" s="24"/>
      <c r="GT463" s="24"/>
      <c r="GU463" s="24"/>
      <c r="GV463" s="24"/>
      <c r="GW463" s="24"/>
      <c r="GX463" s="24"/>
      <c r="GY463" s="24"/>
      <c r="GZ463" s="24"/>
      <c r="HA463" s="24"/>
      <c r="HB463" s="24"/>
      <c r="HC463" s="24"/>
      <c r="HD463" s="24"/>
      <c r="HE463" s="24"/>
      <c r="HF463" s="24"/>
      <c r="HG463" s="24"/>
      <c r="HH463" s="151"/>
      <c r="HI463" s="151"/>
      <c r="HJ463" s="153"/>
      <c r="HK463" s="24"/>
      <c r="HL463" s="24"/>
      <c r="HM463" s="24"/>
      <c r="HN463" s="24"/>
      <c r="HO463" s="24"/>
      <c r="HP463" s="24"/>
      <c r="HQ463" s="24"/>
      <c r="HR463" s="24"/>
      <c r="HS463" s="24"/>
      <c r="HT463" s="24"/>
      <c r="HU463" s="24"/>
      <c r="HV463" s="24"/>
      <c r="HW463" s="24"/>
      <c r="HX463" s="24"/>
      <c r="HY463" s="24"/>
      <c r="HZ463" s="24"/>
      <c r="IA463" s="24"/>
      <c r="IB463" s="24"/>
      <c r="IC463" s="24"/>
      <c r="ID463" s="24"/>
      <c r="IE463" s="24"/>
      <c r="IF463" s="24"/>
      <c r="IG463" s="24"/>
      <c r="IH463" s="24"/>
      <c r="II463" s="24"/>
      <c r="IJ463" s="24"/>
      <c r="IK463" s="24"/>
      <c r="IL463" s="24"/>
      <c r="IM463" s="24"/>
      <c r="IN463" s="24"/>
      <c r="IO463" s="24"/>
      <c r="IP463" s="151"/>
      <c r="IQ463" s="151"/>
      <c r="IR463" s="153"/>
      <c r="IS463" s="24"/>
      <c r="IT463" s="24"/>
      <c r="IU463" s="24"/>
      <c r="IV463" s="24"/>
      <c r="IW463" s="24"/>
      <c r="IX463" s="24"/>
      <c r="IY463" s="24"/>
      <c r="IZ463" s="24"/>
      <c r="JA463" s="24"/>
      <c r="JB463" s="24"/>
      <c r="JC463" s="24"/>
      <c r="JD463" s="24"/>
      <c r="JE463" s="24"/>
      <c r="JF463" s="24"/>
      <c r="JG463" s="24"/>
      <c r="JH463" s="24"/>
      <c r="JI463" s="24"/>
      <c r="JJ463" s="24"/>
      <c r="JK463" s="24"/>
      <c r="JL463" s="24"/>
      <c r="JM463" s="24"/>
      <c r="JN463" s="24"/>
      <c r="JO463" s="24"/>
      <c r="JP463" s="24"/>
      <c r="JQ463" s="24"/>
      <c r="JR463" s="24"/>
      <c r="JS463" s="24"/>
      <c r="JT463" s="24"/>
      <c r="JU463" s="25"/>
      <c r="JV463" s="24"/>
      <c r="JW463" s="151"/>
      <c r="JX463" s="151"/>
      <c r="JY463" s="153"/>
      <c r="JZ463" s="24"/>
      <c r="KA463" s="24"/>
      <c r="KB463" s="24"/>
      <c r="KC463" s="24"/>
      <c r="KD463" s="24"/>
      <c r="KE463" s="24"/>
      <c r="KF463" s="24"/>
      <c r="KG463" s="24"/>
      <c r="KH463" s="24"/>
      <c r="KI463" s="24"/>
      <c r="KJ463" s="24"/>
      <c r="KK463" s="24"/>
      <c r="KL463" s="24"/>
      <c r="KM463" s="24"/>
      <c r="KN463" s="24"/>
      <c r="KO463" s="24"/>
      <c r="KP463" s="24"/>
      <c r="KQ463" s="24"/>
      <c r="KR463" s="24"/>
      <c r="KS463" s="24"/>
      <c r="KT463" s="24"/>
      <c r="KU463" s="24"/>
      <c r="KV463" s="24"/>
      <c r="KW463" s="24"/>
      <c r="KX463" s="24"/>
      <c r="KY463" s="24"/>
      <c r="KZ463" s="24"/>
      <c r="LA463" s="24"/>
      <c r="LB463" s="24"/>
      <c r="LC463" s="24"/>
      <c r="LD463" s="24"/>
      <c r="LE463" s="151"/>
      <c r="LF463" s="151"/>
      <c r="LG463" s="153"/>
      <c r="LH463" s="24"/>
      <c r="LI463" s="24"/>
      <c r="LJ463" s="24"/>
      <c r="LK463" s="24"/>
      <c r="LL463" s="24"/>
      <c r="LM463" s="24"/>
      <c r="LN463" s="24"/>
      <c r="LO463" s="24"/>
      <c r="LP463" s="24"/>
      <c r="LQ463" s="24"/>
      <c r="LR463" s="24"/>
      <c r="LS463" s="24"/>
      <c r="LT463" s="24"/>
      <c r="LU463" s="24"/>
      <c r="LV463" s="24"/>
      <c r="LW463" s="24"/>
      <c r="LX463" s="24"/>
      <c r="LY463" s="24"/>
      <c r="LZ463" s="24"/>
      <c r="MA463" s="24"/>
      <c r="MB463" s="24"/>
      <c r="MC463" s="24"/>
      <c r="MD463" s="24"/>
      <c r="ME463" s="24"/>
      <c r="MF463" s="24"/>
      <c r="MG463" s="24"/>
      <c r="MH463" s="24"/>
      <c r="MI463" s="24"/>
      <c r="MJ463" s="24"/>
      <c r="MK463" s="24"/>
      <c r="ML463" s="24"/>
    </row>
    <row r="464" spans="1:350" s="41" customFormat="1" ht="14.25" hidden="1" customHeight="1" outlineLevel="3" x14ac:dyDescent="0.25">
      <c r="A464" s="220" t="s">
        <v>290</v>
      </c>
      <c r="B464" s="248" t="s">
        <v>1143</v>
      </c>
      <c r="C464" s="175" t="s">
        <v>59</v>
      </c>
      <c r="D464" s="175">
        <v>1</v>
      </c>
      <c r="E464" s="175">
        <v>0</v>
      </c>
      <c r="F464" s="175">
        <f>D464-E464</f>
        <v>1</v>
      </c>
      <c r="G464" s="175" t="s">
        <v>1144</v>
      </c>
      <c r="H464" s="170" t="s">
        <v>1017</v>
      </c>
      <c r="I464" s="170" t="s">
        <v>894</v>
      </c>
      <c r="J464" s="212">
        <f ca="1">E464+Q464+AX464+CF464+DN464+ES464+GA464+HH464+IP464+JW464+LE464</f>
        <v>1</v>
      </c>
      <c r="K464" s="212">
        <f>E464+R464+AY464+CG464+DO464+ET464+GB464+HI464+IQ464+JX464+LF464</f>
        <v>1</v>
      </c>
      <c r="L464" s="172">
        <f ca="1">K464/J464</f>
        <v>1</v>
      </c>
      <c r="M464" s="172">
        <f>K464/D464</f>
        <v>1</v>
      </c>
      <c r="N464" s="183">
        <f ca="1">SUMIF($EV$8:$FZ$9,$O$5,$EV465:$FZ465)-SUMIF($EV$8:$FZ$9,$Q$5,$EV465:$FZ465)</f>
        <v>0</v>
      </c>
      <c r="O464" s="154"/>
      <c r="P464" s="154"/>
      <c r="Q464" s="150">
        <v>0</v>
      </c>
      <c r="R464" s="150">
        <v>0</v>
      </c>
      <c r="S464" s="152" t="e">
        <v>#DIV/0!</v>
      </c>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c r="AX464" s="150">
        <f t="shared" ca="1" si="1197"/>
        <v>0</v>
      </c>
      <c r="AY464" s="150">
        <f>SUM(BA465:CE465)</f>
        <v>0</v>
      </c>
      <c r="AZ464" s="152" t="e">
        <f ca="1">AY464/AX464</f>
        <v>#DIV/0!</v>
      </c>
      <c r="BA464" s="154"/>
      <c r="BB464" s="154"/>
      <c r="BC464" s="154"/>
      <c r="BD464" s="154"/>
      <c r="BE464" s="154"/>
      <c r="BF464" s="154"/>
      <c r="BG464" s="154"/>
      <c r="BH464" s="154"/>
      <c r="BI464" s="154"/>
      <c r="BJ464" s="154"/>
      <c r="BK464" s="154"/>
      <c r="BL464" s="154"/>
      <c r="BM464" s="154"/>
      <c r="BN464" s="154"/>
      <c r="BO464" s="154"/>
      <c r="BP464" s="154"/>
      <c r="BQ464" s="154"/>
      <c r="BR464" s="154"/>
      <c r="BS464" s="154"/>
      <c r="BT464" s="154"/>
      <c r="BU464" s="154"/>
      <c r="BV464" s="154"/>
      <c r="BW464" s="154"/>
      <c r="BX464" s="154"/>
      <c r="BY464" s="154"/>
      <c r="BZ464" s="154"/>
      <c r="CA464" s="154"/>
      <c r="CB464" s="154"/>
      <c r="CC464" s="154"/>
      <c r="CD464" s="154"/>
      <c r="CE464" s="154"/>
      <c r="CF464" s="150">
        <f t="shared" ref="CF464" si="1209">SUM(CI464:DM464)</f>
        <v>0</v>
      </c>
      <c r="CG464" s="150">
        <f>SUM(CI465:DM465)</f>
        <v>0</v>
      </c>
      <c r="CH464" s="152" t="e">
        <f>CG464/CF464</f>
        <v>#DIV/0!</v>
      </c>
      <c r="CI464" s="154"/>
      <c r="CJ464" s="154"/>
      <c r="CK464" s="154"/>
      <c r="CL464" s="154"/>
      <c r="CM464" s="154"/>
      <c r="CN464" s="154"/>
      <c r="CO464" s="154"/>
      <c r="CP464" s="154"/>
      <c r="CQ464" s="154"/>
      <c r="CR464" s="154"/>
      <c r="CS464" s="154"/>
      <c r="CT464" s="154"/>
      <c r="CU464" s="154"/>
      <c r="CV464" s="154"/>
      <c r="CW464" s="154"/>
      <c r="CX464" s="154"/>
      <c r="CY464" s="154"/>
      <c r="CZ464" s="154"/>
      <c r="DA464" s="154"/>
      <c r="DB464" s="154"/>
      <c r="DC464" s="154"/>
      <c r="DD464" s="154"/>
      <c r="DE464" s="154"/>
      <c r="DF464" s="154"/>
      <c r="DG464" s="154"/>
      <c r="DH464" s="154"/>
      <c r="DI464" s="154"/>
      <c r="DJ464" s="154"/>
      <c r="DK464" s="154"/>
      <c r="DL464" s="154"/>
      <c r="DM464" s="154"/>
      <c r="DN464" s="150">
        <f t="shared" ref="DN464" si="1210">SUM(DQ464:ER464)</f>
        <v>0</v>
      </c>
      <c r="DO464" s="150">
        <f>SUM(DQ465:ER465)</f>
        <v>0</v>
      </c>
      <c r="DP464" s="152" t="e">
        <f t="shared" si="1086"/>
        <v>#DIV/0!</v>
      </c>
      <c r="DQ464" s="154"/>
      <c r="DR464" s="154"/>
      <c r="DS464" s="154"/>
      <c r="DT464" s="154"/>
      <c r="DU464" s="154"/>
      <c r="DV464" s="154"/>
      <c r="DW464" s="154"/>
      <c r="DX464" s="154"/>
      <c r="DY464" s="154"/>
      <c r="DZ464" s="154"/>
      <c r="EA464" s="154"/>
      <c r="EB464" s="154"/>
      <c r="EC464" s="154"/>
      <c r="ED464" s="154"/>
      <c r="EE464" s="154"/>
      <c r="EF464" s="154"/>
      <c r="EG464" s="154"/>
      <c r="EH464" s="154"/>
      <c r="EI464" s="154"/>
      <c r="EJ464" s="154"/>
      <c r="EK464" s="154"/>
      <c r="EL464" s="154"/>
      <c r="EM464" s="154"/>
      <c r="EN464" s="154"/>
      <c r="EO464" s="154"/>
      <c r="EP464" s="154"/>
      <c r="EQ464" s="154"/>
      <c r="ER464" s="154"/>
      <c r="ES464" s="150">
        <f t="shared" ca="1" si="1205"/>
        <v>0</v>
      </c>
      <c r="ET464" s="150">
        <f t="shared" si="1122"/>
        <v>0</v>
      </c>
      <c r="EU464" s="152" t="e">
        <f t="shared" ca="1" si="1123"/>
        <v>#DIV/0!</v>
      </c>
      <c r="EV464" s="154"/>
      <c r="EW464" s="160"/>
      <c r="EX464" s="154"/>
      <c r="EY464" s="154"/>
      <c r="EZ464" s="154"/>
      <c r="FA464" s="154"/>
      <c r="FB464" s="154"/>
      <c r="FC464" s="154"/>
      <c r="FD464" s="154"/>
      <c r="FE464" s="154"/>
      <c r="FF464" s="154"/>
      <c r="FG464" s="154"/>
      <c r="FH464" s="154"/>
      <c r="FI464" s="154"/>
      <c r="FJ464" s="154"/>
      <c r="FK464" s="154"/>
      <c r="FL464" s="154"/>
      <c r="FM464" s="154"/>
      <c r="FN464" s="154"/>
      <c r="FO464" s="154"/>
      <c r="FP464" s="154"/>
      <c r="FQ464" s="154"/>
      <c r="FR464" s="154"/>
      <c r="FS464" s="154"/>
      <c r="FT464" s="154"/>
      <c r="FU464" s="154"/>
      <c r="FV464" s="154"/>
      <c r="FW464" s="154"/>
      <c r="FX464" s="154"/>
      <c r="FY464" s="154"/>
      <c r="FZ464" s="154"/>
      <c r="GA464" s="150">
        <f t="shared" ref="GA464" ca="1" si="1211">SUMIF($GD$8:$HG$9,$O$5,GD464:HG464)</f>
        <v>1</v>
      </c>
      <c r="GB464" s="150">
        <f t="shared" ref="GB464" si="1212">SUM(GD465:HG465)</f>
        <v>1</v>
      </c>
      <c r="GC464" s="152">
        <f t="shared" ref="GC464" ca="1" si="1213">GB464/GA464</f>
        <v>1</v>
      </c>
      <c r="GD464" s="154"/>
      <c r="GE464" s="154"/>
      <c r="GF464" s="154"/>
      <c r="GG464" s="154"/>
      <c r="GH464" s="42">
        <v>1</v>
      </c>
      <c r="GI464" s="154"/>
      <c r="GJ464" s="154"/>
      <c r="GK464" s="154"/>
      <c r="GL464" s="154"/>
      <c r="GM464" s="154"/>
      <c r="GN464" s="154"/>
      <c r="GO464" s="154"/>
      <c r="GP464" s="154"/>
      <c r="GQ464" s="154"/>
      <c r="GR464" s="154"/>
      <c r="GS464" s="154"/>
      <c r="GT464" s="154"/>
      <c r="GU464" s="154"/>
      <c r="GV464" s="154"/>
      <c r="GW464" s="154"/>
      <c r="GX464" s="154"/>
      <c r="GY464" s="154"/>
      <c r="GZ464" s="154"/>
      <c r="HA464" s="154"/>
      <c r="HB464" s="154"/>
      <c r="HC464" s="154"/>
      <c r="HD464" s="154"/>
      <c r="HE464" s="154"/>
      <c r="HF464" s="154"/>
      <c r="HG464" s="154"/>
      <c r="HH464" s="150"/>
      <c r="HI464" s="150">
        <v>0</v>
      </c>
      <c r="HJ464" s="154"/>
      <c r="HK464" s="154"/>
      <c r="HL464" s="154"/>
      <c r="HM464" s="154"/>
      <c r="HN464" s="154"/>
      <c r="HO464" s="154"/>
      <c r="HP464" s="154"/>
      <c r="HQ464" s="154"/>
      <c r="HR464" s="154"/>
      <c r="HS464" s="154"/>
      <c r="HT464" s="154"/>
      <c r="HU464" s="154"/>
      <c r="HV464" s="154"/>
      <c r="HW464" s="154"/>
      <c r="HX464" s="154"/>
      <c r="HY464" s="154"/>
      <c r="HZ464" s="154"/>
      <c r="IA464" s="154"/>
      <c r="IB464" s="154"/>
      <c r="IC464" s="154"/>
      <c r="ID464" s="154"/>
      <c r="IE464" s="154"/>
      <c r="IF464" s="154"/>
      <c r="IG464" s="154"/>
      <c r="IH464" s="154"/>
      <c r="II464" s="154"/>
      <c r="IJ464" s="154"/>
      <c r="IK464" s="154"/>
      <c r="IL464" s="154"/>
      <c r="IM464" s="154"/>
      <c r="IN464" s="154"/>
      <c r="IO464" s="154"/>
      <c r="IP464" s="150"/>
      <c r="IQ464" s="150">
        <v>0</v>
      </c>
      <c r="IR464" s="154"/>
      <c r="IS464" s="154"/>
      <c r="IT464" s="154"/>
      <c r="IU464" s="154"/>
      <c r="IV464" s="154"/>
      <c r="IW464" s="154"/>
      <c r="IX464" s="154"/>
      <c r="IY464" s="154"/>
      <c r="IZ464" s="154"/>
      <c r="JA464" s="154"/>
      <c r="JB464" s="154"/>
      <c r="JC464" s="154"/>
      <c r="JD464" s="154"/>
      <c r="JE464" s="154"/>
      <c r="JF464" s="154"/>
      <c r="JG464" s="154"/>
      <c r="JH464" s="154"/>
      <c r="JI464" s="154"/>
      <c r="JJ464" s="154"/>
      <c r="JK464" s="154"/>
      <c r="JL464" s="154"/>
      <c r="JM464" s="154"/>
      <c r="JN464" s="154"/>
      <c r="JO464" s="154"/>
      <c r="JP464" s="154"/>
      <c r="JQ464" s="154"/>
      <c r="JR464" s="154"/>
      <c r="JS464" s="154"/>
      <c r="JT464" s="154"/>
      <c r="JU464" s="154"/>
      <c r="JV464" s="154"/>
      <c r="JW464" s="150"/>
      <c r="JX464" s="150">
        <v>0</v>
      </c>
      <c r="JY464" s="154"/>
      <c r="JZ464" s="154"/>
      <c r="KA464" s="154"/>
      <c r="KB464" s="154"/>
      <c r="KC464" s="154"/>
      <c r="KD464" s="154"/>
      <c r="KE464" s="154"/>
      <c r="KF464" s="154"/>
      <c r="KG464" s="154"/>
      <c r="KH464" s="154"/>
      <c r="KI464" s="154"/>
      <c r="KJ464" s="154"/>
      <c r="KK464" s="154"/>
      <c r="KL464" s="154"/>
      <c r="KM464" s="154"/>
      <c r="KN464" s="154"/>
      <c r="KO464" s="154"/>
      <c r="KP464" s="154"/>
      <c r="KQ464" s="154"/>
      <c r="KR464" s="154"/>
      <c r="KS464" s="154"/>
      <c r="KT464" s="154"/>
      <c r="KU464" s="154"/>
      <c r="KV464" s="154"/>
      <c r="KW464" s="154"/>
      <c r="KX464" s="154"/>
      <c r="KY464" s="154"/>
      <c r="KZ464" s="154"/>
      <c r="LA464" s="154"/>
      <c r="LB464" s="154"/>
      <c r="LC464" s="154"/>
      <c r="LD464" s="154"/>
      <c r="LE464" s="150"/>
      <c r="LF464" s="150">
        <v>0</v>
      </c>
      <c r="LG464" s="154"/>
      <c r="LH464" s="154"/>
      <c r="LI464" s="154"/>
      <c r="LJ464" s="154"/>
      <c r="LK464" s="154"/>
      <c r="LL464" s="154"/>
      <c r="LM464" s="154"/>
      <c r="LN464" s="154"/>
      <c r="LO464" s="154"/>
      <c r="LP464" s="154"/>
      <c r="LQ464" s="154"/>
      <c r="LR464" s="154"/>
      <c r="LS464" s="154"/>
      <c r="LT464" s="154"/>
      <c r="LU464" s="154"/>
      <c r="LV464" s="154"/>
      <c r="LW464" s="154"/>
      <c r="LX464" s="154"/>
      <c r="LY464" s="154"/>
      <c r="LZ464" s="154"/>
      <c r="MA464" s="154"/>
      <c r="MB464" s="154"/>
      <c r="MC464" s="154"/>
      <c r="MD464" s="154"/>
      <c r="ME464" s="154"/>
      <c r="MF464" s="154"/>
      <c r="MG464" s="154"/>
      <c r="MH464" s="154"/>
      <c r="MI464" s="154"/>
      <c r="MJ464" s="154"/>
      <c r="MK464" s="154"/>
      <c r="ML464" s="154"/>
    </row>
    <row r="465" spans="1:350" s="41" customFormat="1" ht="14.25" hidden="1" customHeight="1" outlineLevel="3" x14ac:dyDescent="0.25">
      <c r="A465" s="221"/>
      <c r="B465" s="249"/>
      <c r="C465" s="176"/>
      <c r="D465" s="176"/>
      <c r="E465" s="176"/>
      <c r="F465" s="176"/>
      <c r="G465" s="176"/>
      <c r="H465" s="171"/>
      <c r="I465" s="171"/>
      <c r="J465" s="213"/>
      <c r="K465" s="213"/>
      <c r="L465" s="173"/>
      <c r="M465" s="173"/>
      <c r="N465" s="184"/>
      <c r="O465" s="155"/>
      <c r="P465" s="155"/>
      <c r="Q465" s="151"/>
      <c r="R465" s="151"/>
      <c r="S465" s="153"/>
      <c r="T465" s="155"/>
      <c r="U465" s="155"/>
      <c r="V465" s="155"/>
      <c r="W465" s="155"/>
      <c r="X465" s="155"/>
      <c r="Y465" s="155"/>
      <c r="Z465" s="155"/>
      <c r="AA465" s="155"/>
      <c r="AB465" s="155"/>
      <c r="AC465" s="155"/>
      <c r="AD465" s="155"/>
      <c r="AE465" s="155"/>
      <c r="AF465" s="155"/>
      <c r="AG465" s="155"/>
      <c r="AH465" s="155"/>
      <c r="AI465" s="155"/>
      <c r="AJ465" s="155"/>
      <c r="AK465" s="155"/>
      <c r="AL465" s="155"/>
      <c r="AM465" s="155"/>
      <c r="AN465" s="155"/>
      <c r="AO465" s="155"/>
      <c r="AP465" s="155"/>
      <c r="AQ465" s="155"/>
      <c r="AR465" s="155"/>
      <c r="AS465" s="155"/>
      <c r="AT465" s="155"/>
      <c r="AU465" s="155"/>
      <c r="AV465" s="155"/>
      <c r="AW465" s="155"/>
      <c r="AX465" s="151"/>
      <c r="AY465" s="151"/>
      <c r="AZ465" s="153"/>
      <c r="BA465" s="155"/>
      <c r="BB465" s="155"/>
      <c r="BC465" s="155"/>
      <c r="BD465" s="155"/>
      <c r="BE465" s="155"/>
      <c r="BF465" s="155"/>
      <c r="BG465" s="155"/>
      <c r="BH465" s="155"/>
      <c r="BI465" s="155"/>
      <c r="BJ465" s="155"/>
      <c r="BK465" s="155"/>
      <c r="BL465" s="155"/>
      <c r="BM465" s="155"/>
      <c r="BN465" s="155"/>
      <c r="BO465" s="155"/>
      <c r="BP465" s="155"/>
      <c r="BQ465" s="155"/>
      <c r="BR465" s="155"/>
      <c r="BS465" s="155"/>
      <c r="BT465" s="155"/>
      <c r="BU465" s="155"/>
      <c r="BV465" s="155"/>
      <c r="BW465" s="155"/>
      <c r="BX465" s="155"/>
      <c r="BY465" s="155"/>
      <c r="BZ465" s="155"/>
      <c r="CA465" s="155"/>
      <c r="CB465" s="155"/>
      <c r="CC465" s="155"/>
      <c r="CD465" s="155"/>
      <c r="CE465" s="155"/>
      <c r="CF465" s="151"/>
      <c r="CG465" s="151"/>
      <c r="CH465" s="153"/>
      <c r="CI465" s="155"/>
      <c r="CJ465" s="155"/>
      <c r="CK465" s="155"/>
      <c r="CL465" s="155"/>
      <c r="CM465" s="155"/>
      <c r="CN465" s="155"/>
      <c r="CO465" s="155"/>
      <c r="CP465" s="155"/>
      <c r="CQ465" s="155"/>
      <c r="CR465" s="155"/>
      <c r="CS465" s="155"/>
      <c r="CT465" s="155"/>
      <c r="CU465" s="155"/>
      <c r="CV465" s="155"/>
      <c r="CW465" s="155"/>
      <c r="CX465" s="155"/>
      <c r="CY465" s="155"/>
      <c r="CZ465" s="155"/>
      <c r="DA465" s="155"/>
      <c r="DB465" s="155"/>
      <c r="DC465" s="155"/>
      <c r="DD465" s="155"/>
      <c r="DE465" s="155"/>
      <c r="DF465" s="155"/>
      <c r="DG465" s="155"/>
      <c r="DH465" s="155"/>
      <c r="DI465" s="155"/>
      <c r="DJ465" s="155"/>
      <c r="DK465" s="155"/>
      <c r="DL465" s="155"/>
      <c r="DM465" s="155"/>
      <c r="DN465" s="151"/>
      <c r="DO465" s="151"/>
      <c r="DP465" s="153"/>
      <c r="DQ465" s="155"/>
      <c r="DR465" s="155"/>
      <c r="DS465" s="155"/>
      <c r="DT465" s="155"/>
      <c r="DU465" s="155"/>
      <c r="DV465" s="155"/>
      <c r="DW465" s="155"/>
      <c r="DX465" s="155"/>
      <c r="DY465" s="155"/>
      <c r="DZ465" s="155"/>
      <c r="EA465" s="155"/>
      <c r="EB465" s="155"/>
      <c r="EC465" s="155"/>
      <c r="ED465" s="155"/>
      <c r="EE465" s="155"/>
      <c r="EF465" s="155"/>
      <c r="EG465" s="155"/>
      <c r="EH465" s="155"/>
      <c r="EI465" s="155"/>
      <c r="EJ465" s="155"/>
      <c r="EK465" s="155"/>
      <c r="EL465" s="155"/>
      <c r="EM465" s="155"/>
      <c r="EN465" s="155"/>
      <c r="EO465" s="155"/>
      <c r="EP465" s="155"/>
      <c r="EQ465" s="155"/>
      <c r="ER465" s="155"/>
      <c r="ES465" s="151"/>
      <c r="ET465" s="151"/>
      <c r="EU465" s="153"/>
      <c r="EV465" s="155"/>
      <c r="EW465" s="161"/>
      <c r="EX465" s="155"/>
      <c r="EY465" s="155"/>
      <c r="EZ465" s="155"/>
      <c r="FA465" s="155"/>
      <c r="FB465" s="155"/>
      <c r="FC465" s="155"/>
      <c r="FD465" s="155"/>
      <c r="FE465" s="155"/>
      <c r="FF465" s="155"/>
      <c r="FG465" s="155"/>
      <c r="FH465" s="155"/>
      <c r="FI465" s="155"/>
      <c r="FJ465" s="155"/>
      <c r="FK465" s="155"/>
      <c r="FL465" s="155"/>
      <c r="FM465" s="155"/>
      <c r="FN465" s="155"/>
      <c r="FO465" s="155"/>
      <c r="FP465" s="155"/>
      <c r="FQ465" s="155"/>
      <c r="FR465" s="155"/>
      <c r="FS465" s="155"/>
      <c r="FT465" s="155"/>
      <c r="FU465" s="155"/>
      <c r="FV465" s="155"/>
      <c r="FW465" s="155"/>
      <c r="FX465" s="155"/>
      <c r="FY465" s="155"/>
      <c r="FZ465" s="155"/>
      <c r="GA465" s="151"/>
      <c r="GB465" s="151"/>
      <c r="GC465" s="153"/>
      <c r="GD465" s="155"/>
      <c r="GE465" s="155"/>
      <c r="GF465" s="155"/>
      <c r="GG465" s="155"/>
      <c r="GH465" s="43">
        <v>1</v>
      </c>
      <c r="GI465" s="155"/>
      <c r="GJ465" s="155"/>
      <c r="GK465" s="155"/>
      <c r="GL465" s="155"/>
      <c r="GM465" s="155"/>
      <c r="GN465" s="155"/>
      <c r="GO465" s="155"/>
      <c r="GP465" s="155"/>
      <c r="GQ465" s="155"/>
      <c r="GR465" s="155"/>
      <c r="GS465" s="155"/>
      <c r="GT465" s="155"/>
      <c r="GU465" s="155"/>
      <c r="GV465" s="155"/>
      <c r="GW465" s="155"/>
      <c r="GX465" s="155"/>
      <c r="GY465" s="155"/>
      <c r="GZ465" s="155"/>
      <c r="HA465" s="155"/>
      <c r="HB465" s="155"/>
      <c r="HC465" s="155"/>
      <c r="HD465" s="155"/>
      <c r="HE465" s="155"/>
      <c r="HF465" s="155"/>
      <c r="HG465" s="155"/>
      <c r="HH465" s="151"/>
      <c r="HI465" s="151"/>
      <c r="HJ465" s="155"/>
      <c r="HK465" s="155"/>
      <c r="HL465" s="155"/>
      <c r="HM465" s="155"/>
      <c r="HN465" s="155"/>
      <c r="HO465" s="155"/>
      <c r="HP465" s="155"/>
      <c r="HQ465" s="155"/>
      <c r="HR465" s="155"/>
      <c r="HS465" s="155"/>
      <c r="HT465" s="155"/>
      <c r="HU465" s="155"/>
      <c r="HV465" s="155"/>
      <c r="HW465" s="155"/>
      <c r="HX465" s="155"/>
      <c r="HY465" s="155"/>
      <c r="HZ465" s="155"/>
      <c r="IA465" s="155"/>
      <c r="IB465" s="155"/>
      <c r="IC465" s="155"/>
      <c r="ID465" s="155"/>
      <c r="IE465" s="155"/>
      <c r="IF465" s="155"/>
      <c r="IG465" s="155"/>
      <c r="IH465" s="155"/>
      <c r="II465" s="155"/>
      <c r="IJ465" s="155"/>
      <c r="IK465" s="155"/>
      <c r="IL465" s="155"/>
      <c r="IM465" s="155"/>
      <c r="IN465" s="155"/>
      <c r="IO465" s="155"/>
      <c r="IP465" s="151"/>
      <c r="IQ465" s="151"/>
      <c r="IR465" s="155"/>
      <c r="IS465" s="155"/>
      <c r="IT465" s="155"/>
      <c r="IU465" s="155"/>
      <c r="IV465" s="155"/>
      <c r="IW465" s="155"/>
      <c r="IX465" s="155"/>
      <c r="IY465" s="155"/>
      <c r="IZ465" s="155"/>
      <c r="JA465" s="155"/>
      <c r="JB465" s="155"/>
      <c r="JC465" s="155"/>
      <c r="JD465" s="155"/>
      <c r="JE465" s="155"/>
      <c r="JF465" s="155"/>
      <c r="JG465" s="155"/>
      <c r="JH465" s="155"/>
      <c r="JI465" s="155"/>
      <c r="JJ465" s="155"/>
      <c r="JK465" s="155"/>
      <c r="JL465" s="155"/>
      <c r="JM465" s="155"/>
      <c r="JN465" s="155"/>
      <c r="JO465" s="155"/>
      <c r="JP465" s="155"/>
      <c r="JQ465" s="155"/>
      <c r="JR465" s="155"/>
      <c r="JS465" s="155"/>
      <c r="JT465" s="155"/>
      <c r="JU465" s="155"/>
      <c r="JV465" s="155"/>
      <c r="JW465" s="151"/>
      <c r="JX465" s="151"/>
      <c r="JY465" s="155"/>
      <c r="JZ465" s="155"/>
      <c r="KA465" s="155"/>
      <c r="KB465" s="155"/>
      <c r="KC465" s="155"/>
      <c r="KD465" s="155"/>
      <c r="KE465" s="155"/>
      <c r="KF465" s="155"/>
      <c r="KG465" s="155"/>
      <c r="KH465" s="155"/>
      <c r="KI465" s="155"/>
      <c r="KJ465" s="155"/>
      <c r="KK465" s="155"/>
      <c r="KL465" s="155"/>
      <c r="KM465" s="155"/>
      <c r="KN465" s="155"/>
      <c r="KO465" s="155"/>
      <c r="KP465" s="155"/>
      <c r="KQ465" s="155"/>
      <c r="KR465" s="155"/>
      <c r="KS465" s="155"/>
      <c r="KT465" s="155"/>
      <c r="KU465" s="155"/>
      <c r="KV465" s="155"/>
      <c r="KW465" s="155"/>
      <c r="KX465" s="155"/>
      <c r="KY465" s="155"/>
      <c r="KZ465" s="155"/>
      <c r="LA465" s="155"/>
      <c r="LB465" s="155"/>
      <c r="LC465" s="155"/>
      <c r="LD465" s="155"/>
      <c r="LE465" s="151"/>
      <c r="LF465" s="151"/>
      <c r="LG465" s="155"/>
      <c r="LH465" s="155"/>
      <c r="LI465" s="155"/>
      <c r="LJ465" s="155"/>
      <c r="LK465" s="155"/>
      <c r="LL465" s="155"/>
      <c r="LM465" s="155"/>
      <c r="LN465" s="155"/>
      <c r="LO465" s="155"/>
      <c r="LP465" s="155"/>
      <c r="LQ465" s="155"/>
      <c r="LR465" s="155"/>
      <c r="LS465" s="155"/>
      <c r="LT465" s="155"/>
      <c r="LU465" s="155"/>
      <c r="LV465" s="155"/>
      <c r="LW465" s="155"/>
      <c r="LX465" s="155"/>
      <c r="LY465" s="155"/>
      <c r="LZ465" s="155"/>
      <c r="MA465" s="155"/>
      <c r="MB465" s="155"/>
      <c r="MC465" s="155"/>
      <c r="MD465" s="155"/>
      <c r="ME465" s="155"/>
      <c r="MF465" s="155"/>
      <c r="MG465" s="155"/>
      <c r="MH465" s="155"/>
      <c r="MI465" s="155"/>
      <c r="MJ465" s="155"/>
      <c r="MK465" s="155"/>
      <c r="ML465" s="155"/>
    </row>
    <row r="466" spans="1:350" ht="13.9" hidden="1" customHeight="1" outlineLevel="3" x14ac:dyDescent="0.2">
      <c r="A466" s="226" t="s">
        <v>291</v>
      </c>
      <c r="B466" s="246" t="s">
        <v>1118</v>
      </c>
      <c r="C466" s="214" t="s">
        <v>59</v>
      </c>
      <c r="D466" s="216">
        <v>18</v>
      </c>
      <c r="E466" s="175"/>
      <c r="F466" s="175">
        <f>D466-E466</f>
        <v>18</v>
      </c>
      <c r="G466" s="175" t="s">
        <v>847</v>
      </c>
      <c r="H466" s="170" t="s">
        <v>1017</v>
      </c>
      <c r="I466" s="170" t="s">
        <v>828</v>
      </c>
      <c r="J466" s="212">
        <f ca="1">E466+Q466+AX466+CF466+DN466+ES466+GA466+HH466+IP466+JW466+LE466</f>
        <v>18</v>
      </c>
      <c r="K466" s="212">
        <f>E466+R466+AY466+CG466+DO466+ET466+GB466+HI466+IQ466+JX466+LF466</f>
        <v>18</v>
      </c>
      <c r="L466" s="172">
        <f ca="1">K466/J466</f>
        <v>1</v>
      </c>
      <c r="M466" s="172">
        <f>K466/D466</f>
        <v>1</v>
      </c>
      <c r="N466" s="183">
        <f ca="1">SUMIF($EV$8:$FZ$9,$O$5,$EV467:$FZ467)-SUMIF($EV$8:$FZ$9,$Q$5,$EV467:$FZ467)</f>
        <v>0</v>
      </c>
      <c r="O466" s="156"/>
      <c r="P466" s="16" t="s">
        <v>25</v>
      </c>
      <c r="Q466" s="150">
        <v>0</v>
      </c>
      <c r="R466" s="150">
        <v>0</v>
      </c>
      <c r="S466" s="152" t="e">
        <v>#DIV/0!</v>
      </c>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50">
        <f t="shared" ca="1" si="1197"/>
        <v>0</v>
      </c>
      <c r="AY466" s="150">
        <f>SUM(BA467:CE467)</f>
        <v>0</v>
      </c>
      <c r="AZ466" s="152" t="e">
        <f ca="1">AY466/AX466</f>
        <v>#DIV/0!</v>
      </c>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50">
        <f t="shared" ref="CF466" si="1214">SUM(CI466:DM466)</f>
        <v>0</v>
      </c>
      <c r="CG466" s="150">
        <f>SUM(CI467:DM467)</f>
        <v>0</v>
      </c>
      <c r="CH466" s="152" t="e">
        <f>CG466/CF466</f>
        <v>#DIV/0!</v>
      </c>
      <c r="CI466" s="129"/>
      <c r="CJ466" s="129"/>
      <c r="CK466" s="129"/>
      <c r="CL466" s="129"/>
      <c r="CM466" s="129"/>
      <c r="CN466" s="129"/>
      <c r="CO466" s="129"/>
      <c r="CP466" s="129"/>
      <c r="CQ466" s="129"/>
      <c r="CR466" s="129"/>
      <c r="CS466" s="129"/>
      <c r="CT466" s="129"/>
      <c r="CU466" s="129"/>
      <c r="CV466" s="129"/>
      <c r="CW466" s="129"/>
      <c r="CX466" s="129"/>
      <c r="CY466" s="129"/>
      <c r="CZ466" s="129"/>
      <c r="DA466" s="129"/>
      <c r="DB466" s="129"/>
      <c r="DC466" s="129"/>
      <c r="DD466" s="129"/>
      <c r="DE466" s="129"/>
      <c r="DF466" s="129"/>
      <c r="DG466" s="129"/>
      <c r="DH466" s="129"/>
      <c r="DI466" s="129"/>
      <c r="DJ466" s="129"/>
      <c r="DK466" s="129"/>
      <c r="DL466" s="129"/>
      <c r="DM466" s="129"/>
      <c r="DN466" s="150">
        <f t="shared" ref="DN466" si="1215">SUM(DQ466:ER466)</f>
        <v>0</v>
      </c>
      <c r="DO466" s="150">
        <f>SUM(DQ467:ER467)</f>
        <v>0</v>
      </c>
      <c r="DP466" s="152" t="e">
        <f t="shared" si="1086"/>
        <v>#DIV/0!</v>
      </c>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c r="EP466" s="16"/>
      <c r="EQ466" s="16"/>
      <c r="ER466" s="16"/>
      <c r="ES466" s="150">
        <f t="shared" ca="1" si="1205"/>
        <v>18</v>
      </c>
      <c r="ET466" s="150">
        <f t="shared" si="1122"/>
        <v>18</v>
      </c>
      <c r="EU466" s="152">
        <f t="shared" ca="1" si="1123"/>
        <v>1</v>
      </c>
      <c r="EV466" s="16"/>
      <c r="EW466" s="67"/>
      <c r="EX466" s="16"/>
      <c r="EY466" s="16"/>
      <c r="EZ466" s="16"/>
      <c r="FA466" s="16"/>
      <c r="FB466" s="16"/>
      <c r="FC466" s="16">
        <v>8</v>
      </c>
      <c r="FD466" s="16">
        <v>8</v>
      </c>
      <c r="FE466" s="16">
        <v>2</v>
      </c>
      <c r="FF466" s="16"/>
      <c r="FG466" s="16"/>
      <c r="FH466" s="16"/>
      <c r="FI466" s="16"/>
      <c r="FJ466" s="16"/>
      <c r="FK466" s="16"/>
      <c r="FL466" s="16"/>
      <c r="FM466" s="16"/>
      <c r="FN466" s="16"/>
      <c r="FO466" s="16"/>
      <c r="FP466" s="16"/>
      <c r="FQ466" s="16"/>
      <c r="FR466" s="16"/>
      <c r="FS466" s="16"/>
      <c r="FT466" s="16"/>
      <c r="FU466" s="16"/>
      <c r="FV466" s="16"/>
      <c r="FW466" s="16"/>
      <c r="FX466" s="16"/>
      <c r="FY466" s="16"/>
      <c r="FZ466" s="16"/>
      <c r="GA466" s="150">
        <f t="shared" ref="GA466" ca="1" si="1216">SUMIF($GD$8:$HG$9,$O$5,GD466:HG466)</f>
        <v>0</v>
      </c>
      <c r="GB466" s="150">
        <f t="shared" ref="GB466" si="1217">SUM(GD467:HG467)</f>
        <v>0</v>
      </c>
      <c r="GC466" s="152" t="e">
        <f t="shared" ref="GC466" ca="1" si="1218">GB466/GA466</f>
        <v>#DIV/0!</v>
      </c>
      <c r="GD466" s="16"/>
      <c r="GE466" s="16"/>
      <c r="GF466" s="16"/>
      <c r="GG466" s="16"/>
      <c r="GH466" s="16"/>
      <c r="GI466" s="16"/>
      <c r="GJ466" s="16"/>
      <c r="GK466" s="16"/>
      <c r="GL466" s="16"/>
      <c r="GM466" s="16"/>
      <c r="GN466" s="16"/>
      <c r="GO466" s="16"/>
      <c r="GP466" s="16"/>
      <c r="GQ466" s="16"/>
      <c r="GR466" s="16"/>
      <c r="GS466" s="16"/>
      <c r="GT466" s="16"/>
      <c r="GU466" s="16"/>
      <c r="GV466" s="16"/>
      <c r="GW466" s="16"/>
      <c r="GX466" s="16"/>
      <c r="GY466" s="16"/>
      <c r="GZ466" s="16"/>
      <c r="HA466" s="16"/>
      <c r="HB466" s="16"/>
      <c r="HC466" s="16"/>
      <c r="HD466" s="16"/>
      <c r="HE466" s="16"/>
      <c r="HF466" s="16"/>
      <c r="HG466" s="16"/>
      <c r="HH466" s="150"/>
      <c r="HI466" s="150">
        <v>0</v>
      </c>
      <c r="HJ466" s="152" t="e">
        <v>#DIV/0!</v>
      </c>
      <c r="HK466" s="16"/>
      <c r="HL466" s="16"/>
      <c r="HM466" s="16"/>
      <c r="HN466" s="16"/>
      <c r="HO466" s="16"/>
      <c r="HP466" s="16"/>
      <c r="HQ466" s="16"/>
      <c r="HR466" s="16"/>
      <c r="HS466" s="16"/>
      <c r="HT466" s="16"/>
      <c r="HU466" s="16"/>
      <c r="HV466" s="16"/>
      <c r="HW466" s="16"/>
      <c r="HX466" s="16"/>
      <c r="HY466" s="16"/>
      <c r="HZ466" s="16"/>
      <c r="IA466" s="16"/>
      <c r="IB466" s="16"/>
      <c r="IC466" s="16"/>
      <c r="ID466" s="16"/>
      <c r="IE466" s="16"/>
      <c r="IF466" s="16"/>
      <c r="IG466" s="16"/>
      <c r="IH466" s="16"/>
      <c r="II466" s="16"/>
      <c r="IJ466" s="16"/>
      <c r="IK466" s="16"/>
      <c r="IL466" s="16"/>
      <c r="IM466" s="16"/>
      <c r="IN466" s="16"/>
      <c r="IO466" s="16"/>
      <c r="IP466" s="150"/>
      <c r="IQ466" s="150">
        <v>0</v>
      </c>
      <c r="IR466" s="152" t="e">
        <v>#DIV/0!</v>
      </c>
      <c r="IS466" s="16"/>
      <c r="IT466" s="16"/>
      <c r="IU466" s="16"/>
      <c r="IV466" s="16"/>
      <c r="IW466" s="16"/>
      <c r="IX466" s="16"/>
      <c r="IY466" s="16"/>
      <c r="IZ466" s="16"/>
      <c r="JA466" s="16"/>
      <c r="JB466" s="16"/>
      <c r="JC466" s="16"/>
      <c r="JD466" s="16"/>
      <c r="JE466" s="16"/>
      <c r="JF466" s="16"/>
      <c r="JG466" s="16"/>
      <c r="JH466" s="16"/>
      <c r="JI466" s="16"/>
      <c r="JJ466" s="16"/>
      <c r="JK466" s="16"/>
      <c r="JL466" s="16"/>
      <c r="JM466" s="16"/>
      <c r="JN466" s="16"/>
      <c r="JO466" s="16"/>
      <c r="JP466" s="16"/>
      <c r="JQ466" s="16"/>
      <c r="JR466" s="16"/>
      <c r="JS466" s="16"/>
      <c r="JT466" s="16"/>
      <c r="JU466" s="23"/>
      <c r="JV466" s="16"/>
      <c r="JW466" s="150"/>
      <c r="JX466" s="150">
        <v>0</v>
      </c>
      <c r="JY466" s="152" t="e">
        <v>#DIV/0!</v>
      </c>
      <c r="JZ466" s="16"/>
      <c r="KA466" s="16"/>
      <c r="KB466" s="16"/>
      <c r="KC466" s="16"/>
      <c r="KD466" s="16"/>
      <c r="KE466" s="16"/>
      <c r="KF466" s="16"/>
      <c r="KG466" s="16"/>
      <c r="KH466" s="16"/>
      <c r="KI466" s="16"/>
      <c r="KJ466" s="16"/>
      <c r="KK466" s="16"/>
      <c r="KL466" s="16"/>
      <c r="KM466" s="16"/>
      <c r="KN466" s="16"/>
      <c r="KO466" s="16"/>
      <c r="KP466" s="16"/>
      <c r="KQ466" s="16"/>
      <c r="KR466" s="16"/>
      <c r="KS466" s="16"/>
      <c r="KT466" s="16"/>
      <c r="KU466" s="16"/>
      <c r="KV466" s="16"/>
      <c r="KW466" s="16"/>
      <c r="KX466" s="16"/>
      <c r="KY466" s="16"/>
      <c r="KZ466" s="16"/>
      <c r="LA466" s="16"/>
      <c r="LB466" s="16"/>
      <c r="LC466" s="16"/>
      <c r="LD466" s="16"/>
      <c r="LE466" s="150"/>
      <c r="LF466" s="150">
        <v>0</v>
      </c>
      <c r="LG466" s="152" t="e">
        <v>#DIV/0!</v>
      </c>
      <c r="LH466" s="16"/>
      <c r="LI466" s="16"/>
      <c r="LJ466" s="16"/>
      <c r="LK466" s="16"/>
      <c r="LL466" s="16"/>
      <c r="LM466" s="16"/>
      <c r="LN466" s="16"/>
      <c r="LO466" s="16"/>
      <c r="LP466" s="16"/>
      <c r="LQ466" s="16"/>
      <c r="LR466" s="16"/>
      <c r="LS466" s="16"/>
      <c r="LT466" s="16"/>
      <c r="LU466" s="16"/>
      <c r="LV466" s="16"/>
      <c r="LW466" s="16"/>
      <c r="LX466" s="16"/>
      <c r="LY466" s="16"/>
      <c r="LZ466" s="16"/>
      <c r="MA466" s="16"/>
      <c r="MB466" s="16"/>
      <c r="MC466" s="16"/>
      <c r="MD466" s="16"/>
      <c r="ME466" s="16"/>
      <c r="MF466" s="16"/>
      <c r="MG466" s="16"/>
      <c r="MH466" s="16"/>
      <c r="MI466" s="16"/>
      <c r="MJ466" s="16"/>
      <c r="MK466" s="16"/>
      <c r="ML466" s="16"/>
    </row>
    <row r="467" spans="1:350" ht="13.9" hidden="1" customHeight="1" outlineLevel="3" x14ac:dyDescent="0.2">
      <c r="A467" s="227"/>
      <c r="B467" s="247"/>
      <c r="C467" s="215"/>
      <c r="D467" s="217"/>
      <c r="E467" s="176"/>
      <c r="F467" s="176"/>
      <c r="G467" s="176"/>
      <c r="H467" s="171"/>
      <c r="I467" s="171"/>
      <c r="J467" s="213"/>
      <c r="K467" s="213"/>
      <c r="L467" s="173"/>
      <c r="M467" s="173"/>
      <c r="N467" s="184"/>
      <c r="O467" s="157"/>
      <c r="P467" s="17" t="s">
        <v>26</v>
      </c>
      <c r="Q467" s="151"/>
      <c r="R467" s="151"/>
      <c r="S467" s="153"/>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151"/>
      <c r="AY467" s="151"/>
      <c r="AZ467" s="153"/>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151"/>
      <c r="CG467" s="151"/>
      <c r="CH467" s="153"/>
      <c r="CI467" s="141"/>
      <c r="CJ467" s="141"/>
      <c r="CK467" s="141"/>
      <c r="CL467" s="141"/>
      <c r="CM467" s="141"/>
      <c r="CN467" s="141"/>
      <c r="CO467" s="141"/>
      <c r="CP467" s="141"/>
      <c r="CQ467" s="141"/>
      <c r="CR467" s="141"/>
      <c r="CS467" s="141"/>
      <c r="CT467" s="141"/>
      <c r="CU467" s="141"/>
      <c r="CV467" s="141"/>
      <c r="CW467" s="141"/>
      <c r="CX467" s="141"/>
      <c r="CY467" s="141"/>
      <c r="CZ467" s="141"/>
      <c r="DA467" s="141"/>
      <c r="DB467" s="141"/>
      <c r="DC467" s="141"/>
      <c r="DD467" s="141"/>
      <c r="DE467" s="141"/>
      <c r="DF467" s="141"/>
      <c r="DG467" s="141"/>
      <c r="DH467" s="141"/>
      <c r="DI467" s="141"/>
      <c r="DJ467" s="141"/>
      <c r="DK467" s="141"/>
      <c r="DL467" s="141"/>
      <c r="DM467" s="141"/>
      <c r="DN467" s="151"/>
      <c r="DO467" s="151"/>
      <c r="DP467" s="153"/>
      <c r="DQ467" s="24"/>
      <c r="DR467" s="24"/>
      <c r="DS467" s="24"/>
      <c r="DT467" s="24"/>
      <c r="DU467" s="24"/>
      <c r="DV467" s="24"/>
      <c r="DW467" s="24"/>
      <c r="DX467" s="24"/>
      <c r="DY467" s="24"/>
      <c r="DZ467" s="24"/>
      <c r="EA467" s="24"/>
      <c r="EB467" s="24"/>
      <c r="EC467" s="24"/>
      <c r="ED467" s="24"/>
      <c r="EE467" s="24"/>
      <c r="EF467" s="24"/>
      <c r="EG467" s="24"/>
      <c r="EH467" s="24"/>
      <c r="EI467" s="24"/>
      <c r="EJ467" s="24"/>
      <c r="EK467" s="24"/>
      <c r="EL467" s="24"/>
      <c r="EM467" s="24"/>
      <c r="EN467" s="24"/>
      <c r="EO467" s="24"/>
      <c r="EP467" s="24"/>
      <c r="EQ467" s="24"/>
      <c r="ER467" s="24"/>
      <c r="ES467" s="151"/>
      <c r="ET467" s="151"/>
      <c r="EU467" s="153"/>
      <c r="EV467" s="24"/>
      <c r="EW467" s="125"/>
      <c r="EX467" s="24"/>
      <c r="EY467" s="24"/>
      <c r="EZ467" s="24"/>
      <c r="FA467" s="24"/>
      <c r="FB467" s="24"/>
      <c r="FC467" s="24"/>
      <c r="FD467" s="24"/>
      <c r="FE467" s="24"/>
      <c r="FF467" s="24"/>
      <c r="FG467" s="24"/>
      <c r="FH467" s="24"/>
      <c r="FI467" s="24"/>
      <c r="FJ467" s="24"/>
      <c r="FK467" s="24"/>
      <c r="FL467" s="24"/>
      <c r="FM467" s="24"/>
      <c r="FN467" s="24"/>
      <c r="FO467" s="24"/>
      <c r="FP467" s="24"/>
      <c r="FQ467" s="24"/>
      <c r="FR467" s="24"/>
      <c r="FS467" s="24"/>
      <c r="FT467" s="24"/>
      <c r="FU467" s="24"/>
      <c r="FV467" s="24">
        <v>18</v>
      </c>
      <c r="FW467" s="24"/>
      <c r="FX467" s="24"/>
      <c r="FY467" s="24"/>
      <c r="FZ467" s="24"/>
      <c r="GA467" s="151"/>
      <c r="GB467" s="151"/>
      <c r="GC467" s="153"/>
      <c r="GD467" s="24"/>
      <c r="GE467" s="24"/>
      <c r="GF467" s="24"/>
      <c r="GG467" s="24"/>
      <c r="GH467" s="24"/>
      <c r="GI467" s="24"/>
      <c r="GJ467" s="24"/>
      <c r="GK467" s="24"/>
      <c r="GL467" s="24"/>
      <c r="GM467" s="24"/>
      <c r="GN467" s="24"/>
      <c r="GO467" s="24"/>
      <c r="GP467" s="24"/>
      <c r="GQ467" s="24"/>
      <c r="GR467" s="24"/>
      <c r="GS467" s="24"/>
      <c r="GT467" s="24"/>
      <c r="GU467" s="24"/>
      <c r="GV467" s="24"/>
      <c r="GW467" s="24"/>
      <c r="GX467" s="24"/>
      <c r="GY467" s="24"/>
      <c r="GZ467" s="24"/>
      <c r="HA467" s="24"/>
      <c r="HB467" s="24"/>
      <c r="HC467" s="24"/>
      <c r="HD467" s="24"/>
      <c r="HE467" s="24"/>
      <c r="HF467" s="24"/>
      <c r="HG467" s="24"/>
      <c r="HH467" s="151"/>
      <c r="HI467" s="151"/>
      <c r="HJ467" s="153"/>
      <c r="HK467" s="24"/>
      <c r="HL467" s="24"/>
      <c r="HM467" s="24"/>
      <c r="HN467" s="24"/>
      <c r="HO467" s="24"/>
      <c r="HP467" s="24"/>
      <c r="HQ467" s="24"/>
      <c r="HR467" s="24"/>
      <c r="HS467" s="24"/>
      <c r="HT467" s="24"/>
      <c r="HU467" s="24"/>
      <c r="HV467" s="24"/>
      <c r="HW467" s="24"/>
      <c r="HX467" s="24"/>
      <c r="HY467" s="24"/>
      <c r="HZ467" s="24"/>
      <c r="IA467" s="24"/>
      <c r="IB467" s="24"/>
      <c r="IC467" s="24"/>
      <c r="ID467" s="24"/>
      <c r="IE467" s="24"/>
      <c r="IF467" s="24"/>
      <c r="IG467" s="24"/>
      <c r="IH467" s="24"/>
      <c r="II467" s="24"/>
      <c r="IJ467" s="24"/>
      <c r="IK467" s="24"/>
      <c r="IL467" s="24"/>
      <c r="IM467" s="24"/>
      <c r="IN467" s="24"/>
      <c r="IO467" s="24"/>
      <c r="IP467" s="151"/>
      <c r="IQ467" s="151"/>
      <c r="IR467" s="153"/>
      <c r="IS467" s="24"/>
      <c r="IT467" s="24"/>
      <c r="IU467" s="24"/>
      <c r="IV467" s="24"/>
      <c r="IW467" s="24"/>
      <c r="IX467" s="24"/>
      <c r="IY467" s="24"/>
      <c r="IZ467" s="24"/>
      <c r="JA467" s="24"/>
      <c r="JB467" s="24"/>
      <c r="JC467" s="24"/>
      <c r="JD467" s="24"/>
      <c r="JE467" s="24"/>
      <c r="JF467" s="24"/>
      <c r="JG467" s="24"/>
      <c r="JH467" s="24"/>
      <c r="JI467" s="24"/>
      <c r="JJ467" s="24"/>
      <c r="JK467" s="24"/>
      <c r="JL467" s="24"/>
      <c r="JM467" s="24"/>
      <c r="JN467" s="24"/>
      <c r="JO467" s="24"/>
      <c r="JP467" s="24"/>
      <c r="JQ467" s="24"/>
      <c r="JR467" s="24"/>
      <c r="JS467" s="24"/>
      <c r="JT467" s="24"/>
      <c r="JU467" s="25"/>
      <c r="JV467" s="24"/>
      <c r="JW467" s="151"/>
      <c r="JX467" s="151"/>
      <c r="JY467" s="153"/>
      <c r="JZ467" s="24"/>
      <c r="KA467" s="24"/>
      <c r="KB467" s="24"/>
      <c r="KC467" s="24"/>
      <c r="KD467" s="24"/>
      <c r="KE467" s="24"/>
      <c r="KF467" s="24"/>
      <c r="KG467" s="24"/>
      <c r="KH467" s="24"/>
      <c r="KI467" s="24"/>
      <c r="KJ467" s="24"/>
      <c r="KK467" s="24"/>
      <c r="KL467" s="24"/>
      <c r="KM467" s="24"/>
      <c r="KN467" s="24"/>
      <c r="KO467" s="24"/>
      <c r="KP467" s="24"/>
      <c r="KQ467" s="24"/>
      <c r="KR467" s="24"/>
      <c r="KS467" s="24"/>
      <c r="KT467" s="24"/>
      <c r="KU467" s="24"/>
      <c r="KV467" s="24"/>
      <c r="KW467" s="24"/>
      <c r="KX467" s="24"/>
      <c r="KY467" s="24"/>
      <c r="KZ467" s="24"/>
      <c r="LA467" s="24"/>
      <c r="LB467" s="24"/>
      <c r="LC467" s="24"/>
      <c r="LD467" s="24"/>
      <c r="LE467" s="151"/>
      <c r="LF467" s="151"/>
      <c r="LG467" s="153"/>
      <c r="LH467" s="24"/>
      <c r="LI467" s="24"/>
      <c r="LJ467" s="24"/>
      <c r="LK467" s="24"/>
      <c r="LL467" s="24"/>
      <c r="LM467" s="24"/>
      <c r="LN467" s="24"/>
      <c r="LO467" s="24"/>
      <c r="LP467" s="24"/>
      <c r="LQ467" s="24"/>
      <c r="LR467" s="24"/>
      <c r="LS467" s="24"/>
      <c r="LT467" s="24"/>
      <c r="LU467" s="24"/>
      <c r="LV467" s="24"/>
      <c r="LW467" s="24"/>
      <c r="LX467" s="24"/>
      <c r="LY467" s="24"/>
      <c r="LZ467" s="24"/>
      <c r="MA467" s="24"/>
      <c r="MB467" s="24"/>
      <c r="MC467" s="24"/>
      <c r="MD467" s="24"/>
      <c r="ME467" s="24"/>
      <c r="MF467" s="24"/>
      <c r="MG467" s="24"/>
      <c r="MH467" s="24"/>
      <c r="MI467" s="24"/>
      <c r="MJ467" s="24"/>
      <c r="MK467" s="24"/>
      <c r="ML467" s="24"/>
    </row>
    <row r="468" spans="1:350" ht="13.9" hidden="1" customHeight="1" outlineLevel="3" x14ac:dyDescent="0.2">
      <c r="A468" s="226" t="s">
        <v>292</v>
      </c>
      <c r="B468" s="246" t="s">
        <v>1119</v>
      </c>
      <c r="C468" s="214" t="s">
        <v>99</v>
      </c>
      <c r="D468" s="216">
        <v>18</v>
      </c>
      <c r="E468" s="175"/>
      <c r="F468" s="175">
        <f>D468-E468</f>
        <v>18</v>
      </c>
      <c r="G468" s="175" t="s">
        <v>847</v>
      </c>
      <c r="H468" s="170" t="s">
        <v>905</v>
      </c>
      <c r="I468" s="170" t="s">
        <v>970</v>
      </c>
      <c r="J468" s="212">
        <f ca="1">E468+Q468+AX468+CF468+DN468+ES468+GA468+HH468+IP468+JW468+LE468</f>
        <v>18</v>
      </c>
      <c r="K468" s="212">
        <f>E468+R468+AY468+CG468+DO468+ET468+GB468+HI468+IQ468+JX468+LF468</f>
        <v>18</v>
      </c>
      <c r="L468" s="172">
        <f ca="1">K468/J468</f>
        <v>1</v>
      </c>
      <c r="M468" s="172">
        <f>K468/D468</f>
        <v>1</v>
      </c>
      <c r="N468" s="183">
        <f ca="1">SUMIF($EV$8:$FZ$9,$O$5,$EV469:$FZ469)-SUMIF($EV$8:$FZ$9,$Q$5,$EV469:$FZ469)</f>
        <v>0</v>
      </c>
      <c r="O468" s="156"/>
      <c r="P468" s="16" t="s">
        <v>25</v>
      </c>
      <c r="Q468" s="150">
        <v>0</v>
      </c>
      <c r="R468" s="150">
        <v>0</v>
      </c>
      <c r="S468" s="152" t="e">
        <v>#DIV/0!</v>
      </c>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50">
        <f t="shared" ca="1" si="1197"/>
        <v>0</v>
      </c>
      <c r="AY468" s="150">
        <f>SUM(BA469:CE469)</f>
        <v>0</v>
      </c>
      <c r="AZ468" s="152" t="e">
        <f ca="1">AY468/AX468</f>
        <v>#DIV/0!</v>
      </c>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50">
        <f t="shared" ref="CF468" si="1219">SUM(CI468:DM468)</f>
        <v>0</v>
      </c>
      <c r="CG468" s="150">
        <f>SUM(CI469:DM469)</f>
        <v>0</v>
      </c>
      <c r="CH468" s="152" t="e">
        <f>CG468/CF468</f>
        <v>#DIV/0!</v>
      </c>
      <c r="CI468" s="129"/>
      <c r="CJ468" s="129"/>
      <c r="CK468" s="129"/>
      <c r="CL468" s="129"/>
      <c r="CM468" s="129"/>
      <c r="CN468" s="129"/>
      <c r="CO468" s="129"/>
      <c r="CP468" s="129"/>
      <c r="CQ468" s="129"/>
      <c r="CR468" s="129"/>
      <c r="CS468" s="129"/>
      <c r="CT468" s="129"/>
      <c r="CU468" s="129"/>
      <c r="CV468" s="129"/>
      <c r="CW468" s="129"/>
      <c r="CX468" s="129"/>
      <c r="CY468" s="129"/>
      <c r="CZ468" s="129"/>
      <c r="DA468" s="129"/>
      <c r="DB468" s="129"/>
      <c r="DC468" s="129"/>
      <c r="DD468" s="129"/>
      <c r="DE468" s="129"/>
      <c r="DF468" s="129"/>
      <c r="DG468" s="129"/>
      <c r="DH468" s="129"/>
      <c r="DI468" s="129"/>
      <c r="DJ468" s="129"/>
      <c r="DK468" s="129"/>
      <c r="DL468" s="129"/>
      <c r="DM468" s="129"/>
      <c r="DN468" s="150">
        <f t="shared" ref="DN468" si="1220">SUM(DQ468:ER468)</f>
        <v>0</v>
      </c>
      <c r="DO468" s="150">
        <f>SUM(DQ469:ER469)</f>
        <v>0</v>
      </c>
      <c r="DP468" s="152" t="e">
        <f t="shared" si="1086"/>
        <v>#DIV/0!</v>
      </c>
      <c r="DQ468" s="16"/>
      <c r="DR468" s="16"/>
      <c r="DS468" s="16"/>
      <c r="DT468" s="16"/>
      <c r="DU468" s="16"/>
      <c r="DV468" s="16"/>
      <c r="DW468" s="16"/>
      <c r="DX468" s="16"/>
      <c r="DY468" s="16"/>
      <c r="DZ468" s="16"/>
      <c r="EA468" s="16"/>
      <c r="EB468" s="16"/>
      <c r="EC468" s="16"/>
      <c r="ED468" s="16"/>
      <c r="EE468" s="16"/>
      <c r="EF468" s="16"/>
      <c r="EG468" s="16"/>
      <c r="EH468" s="16"/>
      <c r="EI468" s="16"/>
      <c r="EJ468" s="16"/>
      <c r="EK468" s="16"/>
      <c r="EL468" s="16"/>
      <c r="EM468" s="16"/>
      <c r="EN468" s="16"/>
      <c r="EO468" s="16"/>
      <c r="EP468" s="16"/>
      <c r="EQ468" s="16"/>
      <c r="ER468" s="16"/>
      <c r="ES468" s="150">
        <f t="shared" ca="1" si="1205"/>
        <v>16</v>
      </c>
      <c r="ET468" s="150">
        <f t="shared" si="1122"/>
        <v>18</v>
      </c>
      <c r="EU468" s="152">
        <f t="shared" ca="1" si="1123"/>
        <v>1.125</v>
      </c>
      <c r="EV468" s="16"/>
      <c r="EW468" s="67"/>
      <c r="EX468" s="16"/>
      <c r="EY468" s="16"/>
      <c r="EZ468" s="16"/>
      <c r="FA468" s="16"/>
      <c r="FB468" s="16"/>
      <c r="FC468" s="16"/>
      <c r="FD468" s="16"/>
      <c r="FE468" s="16">
        <v>8</v>
      </c>
      <c r="FF468" s="16">
        <v>8</v>
      </c>
      <c r="FG468" s="16"/>
      <c r="FH468" s="16"/>
      <c r="FI468" s="16"/>
      <c r="FJ468" s="16"/>
      <c r="FK468" s="16"/>
      <c r="FL468" s="16"/>
      <c r="FM468" s="16"/>
      <c r="FN468" s="16"/>
      <c r="FO468" s="16"/>
      <c r="FP468" s="16"/>
      <c r="FQ468" s="16"/>
      <c r="FR468" s="16"/>
      <c r="FS468" s="16"/>
      <c r="FT468" s="16"/>
      <c r="FU468" s="16"/>
      <c r="FV468" s="16"/>
      <c r="FW468" s="16"/>
      <c r="FX468" s="16"/>
      <c r="FY468" s="16"/>
      <c r="FZ468" s="16"/>
      <c r="GA468" s="150">
        <f t="shared" ref="GA468" ca="1" si="1221">SUMIF($GD$8:$HG$9,$O$5,GD468:HG468)</f>
        <v>2</v>
      </c>
      <c r="GB468" s="150">
        <f t="shared" ref="GB468" si="1222">SUM(GD469:HG469)</f>
        <v>0</v>
      </c>
      <c r="GC468" s="152">
        <f t="shared" ref="GC468" ca="1" si="1223">GB468/GA468</f>
        <v>0</v>
      </c>
      <c r="GD468" s="16"/>
      <c r="GE468" s="16"/>
      <c r="GF468" s="16"/>
      <c r="GG468" s="16"/>
      <c r="GH468" s="16"/>
      <c r="GI468" s="16"/>
      <c r="GJ468" s="16"/>
      <c r="GK468" s="16"/>
      <c r="GL468" s="16"/>
      <c r="GM468" s="16"/>
      <c r="GN468" s="16"/>
      <c r="GO468" s="16"/>
      <c r="GP468" s="16"/>
      <c r="GQ468" s="16"/>
      <c r="GR468" s="16">
        <v>2</v>
      </c>
      <c r="GS468" s="16"/>
      <c r="GT468" s="16"/>
      <c r="GU468" s="16"/>
      <c r="GV468" s="16"/>
      <c r="GW468" s="16"/>
      <c r="GX468" s="16"/>
      <c r="GY468" s="16"/>
      <c r="GZ468" s="16"/>
      <c r="HA468" s="16"/>
      <c r="HB468" s="16"/>
      <c r="HC468" s="16"/>
      <c r="HD468" s="16"/>
      <c r="HE468" s="16"/>
      <c r="HF468" s="16"/>
      <c r="HG468" s="16"/>
      <c r="HH468" s="150"/>
      <c r="HI468" s="150">
        <v>0</v>
      </c>
      <c r="HJ468" s="152" t="e">
        <v>#DIV/0!</v>
      </c>
      <c r="HK468" s="16"/>
      <c r="HL468" s="16"/>
      <c r="HM468" s="16"/>
      <c r="HN468" s="16"/>
      <c r="HO468" s="16"/>
      <c r="HP468" s="16"/>
      <c r="HQ468" s="16"/>
      <c r="HR468" s="16"/>
      <c r="HS468" s="16"/>
      <c r="HT468" s="16"/>
      <c r="HU468" s="16"/>
      <c r="HV468" s="16"/>
      <c r="HW468" s="16"/>
      <c r="HX468" s="16"/>
      <c r="HY468" s="16"/>
      <c r="HZ468" s="16"/>
      <c r="IA468" s="16"/>
      <c r="IB468" s="16"/>
      <c r="IC468" s="16"/>
      <c r="ID468" s="16"/>
      <c r="IE468" s="16"/>
      <c r="IF468" s="16"/>
      <c r="IG468" s="16"/>
      <c r="IH468" s="16"/>
      <c r="II468" s="16"/>
      <c r="IJ468" s="16"/>
      <c r="IK468" s="16"/>
      <c r="IL468" s="16"/>
      <c r="IM468" s="16"/>
      <c r="IN468" s="16"/>
      <c r="IO468" s="16"/>
      <c r="IP468" s="150"/>
      <c r="IQ468" s="150">
        <v>0</v>
      </c>
      <c r="IR468" s="152" t="e">
        <v>#DIV/0!</v>
      </c>
      <c r="IS468" s="16"/>
      <c r="IT468" s="16"/>
      <c r="IU468" s="16"/>
      <c r="IV468" s="16"/>
      <c r="IW468" s="16"/>
      <c r="IX468" s="16"/>
      <c r="IY468" s="16"/>
      <c r="IZ468" s="16"/>
      <c r="JA468" s="16"/>
      <c r="JB468" s="16"/>
      <c r="JC468" s="16"/>
      <c r="JD468" s="16"/>
      <c r="JE468" s="16"/>
      <c r="JF468" s="16"/>
      <c r="JG468" s="16"/>
      <c r="JH468" s="16"/>
      <c r="JI468" s="16"/>
      <c r="JJ468" s="16"/>
      <c r="JK468" s="16"/>
      <c r="JL468" s="16"/>
      <c r="JM468" s="16"/>
      <c r="JN468" s="16"/>
      <c r="JO468" s="16"/>
      <c r="JP468" s="16"/>
      <c r="JQ468" s="16"/>
      <c r="JR468" s="16"/>
      <c r="JS468" s="16"/>
      <c r="JT468" s="16"/>
      <c r="JU468" s="23"/>
      <c r="JV468" s="16"/>
      <c r="JW468" s="150"/>
      <c r="JX468" s="150">
        <v>0</v>
      </c>
      <c r="JY468" s="152" t="e">
        <v>#DIV/0!</v>
      </c>
      <c r="JZ468" s="16"/>
      <c r="KA468" s="16"/>
      <c r="KB468" s="16"/>
      <c r="KC468" s="16"/>
      <c r="KD468" s="16"/>
      <c r="KE468" s="16"/>
      <c r="KF468" s="16"/>
      <c r="KG468" s="16"/>
      <c r="KH468" s="16"/>
      <c r="KI468" s="16"/>
      <c r="KJ468" s="16"/>
      <c r="KK468" s="16"/>
      <c r="KL468" s="16"/>
      <c r="KM468" s="16"/>
      <c r="KN468" s="16"/>
      <c r="KO468" s="16"/>
      <c r="KP468" s="16"/>
      <c r="KQ468" s="16"/>
      <c r="KR468" s="16"/>
      <c r="KS468" s="16"/>
      <c r="KT468" s="16"/>
      <c r="KU468" s="16"/>
      <c r="KV468" s="16"/>
      <c r="KW468" s="16"/>
      <c r="KX468" s="16"/>
      <c r="KY468" s="16"/>
      <c r="KZ468" s="16"/>
      <c r="LA468" s="16"/>
      <c r="LB468" s="16"/>
      <c r="LC468" s="16"/>
      <c r="LD468" s="16"/>
      <c r="LE468" s="150"/>
      <c r="LF468" s="150">
        <v>0</v>
      </c>
      <c r="LG468" s="152" t="e">
        <v>#DIV/0!</v>
      </c>
      <c r="LH468" s="16"/>
      <c r="LI468" s="16"/>
      <c r="LJ468" s="16"/>
      <c r="LK468" s="16"/>
      <c r="LL468" s="16"/>
      <c r="LM468" s="16"/>
      <c r="LN468" s="16"/>
      <c r="LO468" s="16"/>
      <c r="LP468" s="16"/>
      <c r="LQ468" s="16"/>
      <c r="LR468" s="16"/>
      <c r="LS468" s="16"/>
      <c r="LT468" s="16"/>
      <c r="LU468" s="16"/>
      <c r="LV468" s="16"/>
      <c r="LW468" s="16"/>
      <c r="LX468" s="16"/>
      <c r="LY468" s="16"/>
      <c r="LZ468" s="16"/>
      <c r="MA468" s="16"/>
      <c r="MB468" s="16"/>
      <c r="MC468" s="16"/>
      <c r="MD468" s="16"/>
      <c r="ME468" s="16"/>
      <c r="MF468" s="16"/>
      <c r="MG468" s="16"/>
      <c r="MH468" s="16"/>
      <c r="MI468" s="16"/>
      <c r="MJ468" s="16"/>
      <c r="MK468" s="16"/>
      <c r="ML468" s="16"/>
    </row>
    <row r="469" spans="1:350" ht="13.9" hidden="1" customHeight="1" outlineLevel="3" x14ac:dyDescent="0.2">
      <c r="A469" s="227"/>
      <c r="B469" s="247"/>
      <c r="C469" s="215"/>
      <c r="D469" s="217"/>
      <c r="E469" s="176"/>
      <c r="F469" s="176"/>
      <c r="G469" s="176"/>
      <c r="H469" s="171"/>
      <c r="I469" s="171"/>
      <c r="J469" s="213"/>
      <c r="K469" s="213"/>
      <c r="L469" s="173"/>
      <c r="M469" s="173"/>
      <c r="N469" s="184"/>
      <c r="O469" s="157"/>
      <c r="P469" s="17" t="s">
        <v>26</v>
      </c>
      <c r="Q469" s="151"/>
      <c r="R469" s="151"/>
      <c r="S469" s="153"/>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151"/>
      <c r="AY469" s="151"/>
      <c r="AZ469" s="153"/>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151"/>
      <c r="CG469" s="151"/>
      <c r="CH469" s="153"/>
      <c r="CI469" s="141"/>
      <c r="CJ469" s="141"/>
      <c r="CK469" s="141"/>
      <c r="CL469" s="141"/>
      <c r="CM469" s="141"/>
      <c r="CN469" s="141"/>
      <c r="CO469" s="141"/>
      <c r="CP469" s="141"/>
      <c r="CQ469" s="141"/>
      <c r="CR469" s="141"/>
      <c r="CS469" s="141"/>
      <c r="CT469" s="141"/>
      <c r="CU469" s="141"/>
      <c r="CV469" s="141"/>
      <c r="CW469" s="141"/>
      <c r="CX469" s="141"/>
      <c r="CY469" s="141"/>
      <c r="CZ469" s="141"/>
      <c r="DA469" s="141"/>
      <c r="DB469" s="141"/>
      <c r="DC469" s="141"/>
      <c r="DD469" s="141"/>
      <c r="DE469" s="141"/>
      <c r="DF469" s="141"/>
      <c r="DG469" s="141"/>
      <c r="DH469" s="141"/>
      <c r="DI469" s="141"/>
      <c r="DJ469" s="141"/>
      <c r="DK469" s="141"/>
      <c r="DL469" s="141"/>
      <c r="DM469" s="141"/>
      <c r="DN469" s="151"/>
      <c r="DO469" s="151"/>
      <c r="DP469" s="153"/>
      <c r="DQ469" s="24"/>
      <c r="DR469" s="24"/>
      <c r="DS469" s="24"/>
      <c r="DT469" s="24"/>
      <c r="DU469" s="24"/>
      <c r="DV469" s="24"/>
      <c r="DW469" s="24"/>
      <c r="DX469" s="24"/>
      <c r="DY469" s="24"/>
      <c r="DZ469" s="24"/>
      <c r="EA469" s="24"/>
      <c r="EB469" s="24"/>
      <c r="EC469" s="24"/>
      <c r="ED469" s="24"/>
      <c r="EE469" s="24"/>
      <c r="EF469" s="24"/>
      <c r="EG469" s="24"/>
      <c r="EH469" s="24"/>
      <c r="EI469" s="24"/>
      <c r="EJ469" s="24"/>
      <c r="EK469" s="24"/>
      <c r="EL469" s="24"/>
      <c r="EM469" s="24"/>
      <c r="EN469" s="24"/>
      <c r="EO469" s="24"/>
      <c r="EP469" s="24"/>
      <c r="EQ469" s="24"/>
      <c r="ER469" s="24"/>
      <c r="ES469" s="151"/>
      <c r="ET469" s="151"/>
      <c r="EU469" s="153"/>
      <c r="EV469" s="24"/>
      <c r="EW469" s="125"/>
      <c r="EX469" s="24"/>
      <c r="EY469" s="24"/>
      <c r="EZ469" s="24"/>
      <c r="FA469" s="24"/>
      <c r="FB469" s="24"/>
      <c r="FC469" s="24"/>
      <c r="FD469" s="24"/>
      <c r="FE469" s="24"/>
      <c r="FF469" s="24"/>
      <c r="FG469" s="24"/>
      <c r="FH469" s="24"/>
      <c r="FI469" s="24"/>
      <c r="FJ469" s="24"/>
      <c r="FK469" s="24"/>
      <c r="FL469" s="24"/>
      <c r="FM469" s="24"/>
      <c r="FN469" s="24"/>
      <c r="FO469" s="24"/>
      <c r="FP469" s="24"/>
      <c r="FQ469" s="24"/>
      <c r="FR469" s="24"/>
      <c r="FS469" s="24"/>
      <c r="FT469" s="24"/>
      <c r="FU469" s="24"/>
      <c r="FV469" s="24"/>
      <c r="FW469" s="24"/>
      <c r="FX469" s="24">
        <v>18</v>
      </c>
      <c r="FY469" s="24"/>
      <c r="FZ469" s="24"/>
      <c r="GA469" s="151"/>
      <c r="GB469" s="151"/>
      <c r="GC469" s="153"/>
      <c r="GD469" s="24"/>
      <c r="GE469" s="24"/>
      <c r="GF469" s="24"/>
      <c r="GG469" s="24"/>
      <c r="GH469" s="24"/>
      <c r="GI469" s="24"/>
      <c r="GJ469" s="24"/>
      <c r="GK469" s="24"/>
      <c r="GL469" s="24"/>
      <c r="GM469" s="24"/>
      <c r="GN469" s="24"/>
      <c r="GO469" s="24"/>
      <c r="GP469" s="24"/>
      <c r="GQ469" s="24"/>
      <c r="GR469" s="24"/>
      <c r="GS469" s="24"/>
      <c r="GT469" s="24"/>
      <c r="GU469" s="24"/>
      <c r="GV469" s="24"/>
      <c r="GW469" s="24"/>
      <c r="GX469" s="24"/>
      <c r="GY469" s="24"/>
      <c r="GZ469" s="24"/>
      <c r="HA469" s="24"/>
      <c r="HB469" s="24"/>
      <c r="HC469" s="24"/>
      <c r="HD469" s="24"/>
      <c r="HE469" s="24"/>
      <c r="HF469" s="24"/>
      <c r="HG469" s="24"/>
      <c r="HH469" s="151"/>
      <c r="HI469" s="151"/>
      <c r="HJ469" s="153"/>
      <c r="HK469" s="24"/>
      <c r="HL469" s="24"/>
      <c r="HM469" s="24"/>
      <c r="HN469" s="24"/>
      <c r="HO469" s="24"/>
      <c r="HP469" s="24"/>
      <c r="HQ469" s="24"/>
      <c r="HR469" s="24"/>
      <c r="HS469" s="24"/>
      <c r="HT469" s="24"/>
      <c r="HU469" s="24"/>
      <c r="HV469" s="24"/>
      <c r="HW469" s="24"/>
      <c r="HX469" s="24"/>
      <c r="HY469" s="24"/>
      <c r="HZ469" s="24"/>
      <c r="IA469" s="24"/>
      <c r="IB469" s="24"/>
      <c r="IC469" s="24"/>
      <c r="ID469" s="24"/>
      <c r="IE469" s="24"/>
      <c r="IF469" s="24"/>
      <c r="IG469" s="24"/>
      <c r="IH469" s="24"/>
      <c r="II469" s="24"/>
      <c r="IJ469" s="24"/>
      <c r="IK469" s="24"/>
      <c r="IL469" s="24"/>
      <c r="IM469" s="24"/>
      <c r="IN469" s="24"/>
      <c r="IO469" s="24"/>
      <c r="IP469" s="151"/>
      <c r="IQ469" s="151"/>
      <c r="IR469" s="153"/>
      <c r="IS469" s="24"/>
      <c r="IT469" s="24"/>
      <c r="IU469" s="24"/>
      <c r="IV469" s="24"/>
      <c r="IW469" s="24"/>
      <c r="IX469" s="24"/>
      <c r="IY469" s="24"/>
      <c r="IZ469" s="24"/>
      <c r="JA469" s="24"/>
      <c r="JB469" s="24"/>
      <c r="JC469" s="24"/>
      <c r="JD469" s="24"/>
      <c r="JE469" s="24"/>
      <c r="JF469" s="24"/>
      <c r="JG469" s="24"/>
      <c r="JH469" s="24"/>
      <c r="JI469" s="24"/>
      <c r="JJ469" s="24"/>
      <c r="JK469" s="24"/>
      <c r="JL469" s="24"/>
      <c r="JM469" s="24"/>
      <c r="JN469" s="24"/>
      <c r="JO469" s="24"/>
      <c r="JP469" s="24"/>
      <c r="JQ469" s="24"/>
      <c r="JR469" s="24"/>
      <c r="JS469" s="24"/>
      <c r="JT469" s="24"/>
      <c r="JU469" s="25"/>
      <c r="JV469" s="24"/>
      <c r="JW469" s="151"/>
      <c r="JX469" s="151"/>
      <c r="JY469" s="153"/>
      <c r="JZ469" s="24"/>
      <c r="KA469" s="24"/>
      <c r="KB469" s="24"/>
      <c r="KC469" s="24"/>
      <c r="KD469" s="24"/>
      <c r="KE469" s="24"/>
      <c r="KF469" s="24"/>
      <c r="KG469" s="24"/>
      <c r="KH469" s="24"/>
      <c r="KI469" s="24"/>
      <c r="KJ469" s="24"/>
      <c r="KK469" s="24"/>
      <c r="KL469" s="24"/>
      <c r="KM469" s="24"/>
      <c r="KN469" s="24"/>
      <c r="KO469" s="24"/>
      <c r="KP469" s="24"/>
      <c r="KQ469" s="24"/>
      <c r="KR469" s="24"/>
      <c r="KS469" s="24"/>
      <c r="KT469" s="24"/>
      <c r="KU469" s="24"/>
      <c r="KV469" s="24"/>
      <c r="KW469" s="24"/>
      <c r="KX469" s="24"/>
      <c r="KY469" s="24"/>
      <c r="KZ469" s="24"/>
      <c r="LA469" s="24"/>
      <c r="LB469" s="24"/>
      <c r="LC469" s="24"/>
      <c r="LD469" s="24"/>
      <c r="LE469" s="151"/>
      <c r="LF469" s="151"/>
      <c r="LG469" s="153"/>
      <c r="LH469" s="24"/>
      <c r="LI469" s="24"/>
      <c r="LJ469" s="24"/>
      <c r="LK469" s="24"/>
      <c r="LL469" s="24"/>
      <c r="LM469" s="24"/>
      <c r="LN469" s="24"/>
      <c r="LO469" s="24"/>
      <c r="LP469" s="24"/>
      <c r="LQ469" s="24"/>
      <c r="LR469" s="24"/>
      <c r="LS469" s="24"/>
      <c r="LT469" s="24"/>
      <c r="LU469" s="24"/>
      <c r="LV469" s="24"/>
      <c r="LW469" s="24"/>
      <c r="LX469" s="24"/>
      <c r="LY469" s="24"/>
      <c r="LZ469" s="24"/>
      <c r="MA469" s="24"/>
      <c r="MB469" s="24"/>
      <c r="MC469" s="24"/>
      <c r="MD469" s="24"/>
      <c r="ME469" s="24"/>
      <c r="MF469" s="24"/>
      <c r="MG469" s="24"/>
      <c r="MH469" s="24"/>
      <c r="MI469" s="24"/>
      <c r="MJ469" s="24"/>
      <c r="MK469" s="24"/>
      <c r="ML469" s="24"/>
    </row>
    <row r="470" spans="1:350" ht="13.9" hidden="1" customHeight="1" outlineLevel="3" x14ac:dyDescent="0.2">
      <c r="A470" s="226" t="s">
        <v>293</v>
      </c>
      <c r="B470" s="246" t="s">
        <v>1120</v>
      </c>
      <c r="C470" s="214" t="s">
        <v>38</v>
      </c>
      <c r="D470" s="216">
        <v>13.2</v>
      </c>
      <c r="E470" s="175"/>
      <c r="F470" s="175">
        <f>D470-E470</f>
        <v>13.2</v>
      </c>
      <c r="G470" s="175" t="s">
        <v>888</v>
      </c>
      <c r="H470" s="170" t="s">
        <v>880</v>
      </c>
      <c r="I470" s="170" t="s">
        <v>883</v>
      </c>
      <c r="J470" s="212">
        <f ca="1">E470+Q470+AX470+CF470+DN470+ES470+GA470+HH470+IP470+JW470+LE470</f>
        <v>13.2</v>
      </c>
      <c r="K470" s="212">
        <f>E470+R470+AY470+CG470+DO470+ET470+GB470+HI470+IQ470+JX470+LF470</f>
        <v>13.2</v>
      </c>
      <c r="L470" s="172">
        <f ca="1">K470/J470</f>
        <v>1</v>
      </c>
      <c r="M470" s="172">
        <f>K470/D470</f>
        <v>1</v>
      </c>
      <c r="N470" s="183">
        <f ca="1">SUMIF($EV$8:$FZ$9,$O$5,$EV471:$FZ471)-SUMIF($EV$8:$FZ$9,$Q$5,$EV471:$FZ471)</f>
        <v>0</v>
      </c>
      <c r="O470" s="156"/>
      <c r="P470" s="16" t="s">
        <v>25</v>
      </c>
      <c r="Q470" s="150">
        <v>0</v>
      </c>
      <c r="R470" s="150">
        <v>0</v>
      </c>
      <c r="S470" s="152" t="e">
        <v>#DIV/0!</v>
      </c>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50">
        <f t="shared" ca="1" si="1197"/>
        <v>0</v>
      </c>
      <c r="AY470" s="150">
        <f>SUM(BA471:CE471)</f>
        <v>0</v>
      </c>
      <c r="AZ470" s="152" t="e">
        <f ca="1">AY470/AX470</f>
        <v>#DIV/0!</v>
      </c>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50">
        <f t="shared" ref="CF470" si="1224">SUM(CI470:DM470)</f>
        <v>0</v>
      </c>
      <c r="CG470" s="150">
        <f>SUM(CI471:DM471)</f>
        <v>0</v>
      </c>
      <c r="CH470" s="152" t="e">
        <f>CG470/CF470</f>
        <v>#DIV/0!</v>
      </c>
      <c r="CI470" s="129"/>
      <c r="CJ470" s="129"/>
      <c r="CK470" s="129"/>
      <c r="CL470" s="129"/>
      <c r="CM470" s="129"/>
      <c r="CN470" s="129"/>
      <c r="CO470" s="129"/>
      <c r="CP470" s="129"/>
      <c r="CQ470" s="129"/>
      <c r="CR470" s="129"/>
      <c r="CS470" s="129"/>
      <c r="CT470" s="129"/>
      <c r="CU470" s="129"/>
      <c r="CV470" s="129"/>
      <c r="CW470" s="129"/>
      <c r="CX470" s="129"/>
      <c r="CY470" s="129"/>
      <c r="CZ470" s="129"/>
      <c r="DA470" s="129"/>
      <c r="DB470" s="129"/>
      <c r="DC470" s="129"/>
      <c r="DD470" s="129"/>
      <c r="DE470" s="129"/>
      <c r="DF470" s="129"/>
      <c r="DG470" s="129"/>
      <c r="DH470" s="129"/>
      <c r="DI470" s="129"/>
      <c r="DJ470" s="129"/>
      <c r="DK470" s="129"/>
      <c r="DL470" s="129"/>
      <c r="DM470" s="129"/>
      <c r="DN470" s="150">
        <f t="shared" ref="DN470" si="1225">SUM(DQ470:ER470)</f>
        <v>0</v>
      </c>
      <c r="DO470" s="150">
        <f>SUM(DQ471:ER471)</f>
        <v>0</v>
      </c>
      <c r="DP470" s="152" t="e">
        <f t="shared" si="1086"/>
        <v>#DIV/0!</v>
      </c>
      <c r="DQ470" s="16"/>
      <c r="DR470" s="16"/>
      <c r="DS470" s="16"/>
      <c r="DT470" s="16"/>
      <c r="DU470" s="16"/>
      <c r="DV470" s="16"/>
      <c r="DW470" s="16"/>
      <c r="DX470" s="16"/>
      <c r="DY470" s="16"/>
      <c r="DZ470" s="16"/>
      <c r="EA470" s="16"/>
      <c r="EB470" s="16"/>
      <c r="EC470" s="16"/>
      <c r="ED470" s="16"/>
      <c r="EE470" s="16"/>
      <c r="EF470" s="16"/>
      <c r="EG470" s="16"/>
      <c r="EH470" s="16"/>
      <c r="EI470" s="16"/>
      <c r="EJ470" s="16"/>
      <c r="EK470" s="16"/>
      <c r="EL470" s="16"/>
      <c r="EM470" s="16"/>
      <c r="EN470" s="16"/>
      <c r="EO470" s="16"/>
      <c r="EP470" s="16"/>
      <c r="EQ470" s="16"/>
      <c r="ER470" s="16"/>
      <c r="ES470" s="150">
        <f t="shared" ca="1" si="1205"/>
        <v>13.2</v>
      </c>
      <c r="ET470" s="150">
        <f t="shared" si="1122"/>
        <v>13.2</v>
      </c>
      <c r="EU470" s="152">
        <f t="shared" ca="1" si="1123"/>
        <v>1</v>
      </c>
      <c r="EV470" s="16"/>
      <c r="EW470" s="67"/>
      <c r="EX470" s="16"/>
      <c r="EY470" s="16"/>
      <c r="EZ470" s="16"/>
      <c r="FA470" s="16"/>
      <c r="FB470" s="16"/>
      <c r="FC470" s="16"/>
      <c r="FD470" s="16"/>
      <c r="FE470" s="16"/>
      <c r="FF470" s="16"/>
      <c r="FG470" s="16"/>
      <c r="FH470" s="16"/>
      <c r="FI470" s="16"/>
      <c r="FJ470" s="16">
        <v>2</v>
      </c>
      <c r="FK470" s="16">
        <v>2</v>
      </c>
      <c r="FL470" s="16">
        <v>2</v>
      </c>
      <c r="FM470" s="16">
        <v>2</v>
      </c>
      <c r="FN470" s="16">
        <v>2</v>
      </c>
      <c r="FO470" s="16">
        <v>3.2</v>
      </c>
      <c r="FP470" s="16"/>
      <c r="FQ470" s="16"/>
      <c r="FR470" s="16"/>
      <c r="FS470" s="16"/>
      <c r="FT470" s="16"/>
      <c r="FU470" s="16"/>
      <c r="FV470" s="16"/>
      <c r="FW470" s="16"/>
      <c r="FX470" s="16"/>
      <c r="FY470" s="16"/>
      <c r="FZ470" s="16"/>
      <c r="GA470" s="150">
        <f t="shared" ref="GA470" ca="1" si="1226">SUMIF($GD$8:$HG$9,$O$5,GD470:HG470)</f>
        <v>0</v>
      </c>
      <c r="GB470" s="150">
        <f t="shared" ref="GB470" si="1227">SUM(GD471:HG471)</f>
        <v>0</v>
      </c>
      <c r="GC470" s="152" t="e">
        <f t="shared" ref="GC470" ca="1" si="1228">GB470/GA470</f>
        <v>#DIV/0!</v>
      </c>
      <c r="GD470" s="16"/>
      <c r="GE470" s="16"/>
      <c r="GF470" s="16"/>
      <c r="GG470" s="16"/>
      <c r="GH470" s="16"/>
      <c r="GI470" s="16"/>
      <c r="GJ470" s="16"/>
      <c r="GK470" s="16"/>
      <c r="GL470" s="16"/>
      <c r="GM470" s="16"/>
      <c r="GN470" s="16"/>
      <c r="GO470" s="16"/>
      <c r="GP470" s="16"/>
      <c r="GQ470" s="16"/>
      <c r="GR470" s="16"/>
      <c r="GS470" s="16"/>
      <c r="GT470" s="16"/>
      <c r="GU470" s="16"/>
      <c r="GV470" s="16"/>
      <c r="GW470" s="16"/>
      <c r="GX470" s="16"/>
      <c r="GY470" s="16"/>
      <c r="GZ470" s="16"/>
      <c r="HA470" s="16"/>
      <c r="HB470" s="16"/>
      <c r="HC470" s="16"/>
      <c r="HD470" s="16"/>
      <c r="HE470" s="16"/>
      <c r="HF470" s="16"/>
      <c r="HG470" s="16"/>
      <c r="HH470" s="150"/>
      <c r="HI470" s="150">
        <v>0</v>
      </c>
      <c r="HJ470" s="152" t="e">
        <v>#DIV/0!</v>
      </c>
      <c r="HK470" s="16"/>
      <c r="HL470" s="16"/>
      <c r="HM470" s="16"/>
      <c r="HN470" s="16"/>
      <c r="HO470" s="16"/>
      <c r="HP470" s="16"/>
      <c r="HQ470" s="16"/>
      <c r="HR470" s="16"/>
      <c r="HS470" s="16"/>
      <c r="HT470" s="16"/>
      <c r="HU470" s="16"/>
      <c r="HV470" s="16"/>
      <c r="HW470" s="16"/>
      <c r="HX470" s="16"/>
      <c r="HY470" s="16"/>
      <c r="HZ470" s="16"/>
      <c r="IA470" s="16"/>
      <c r="IB470" s="16"/>
      <c r="IC470" s="16"/>
      <c r="ID470" s="16"/>
      <c r="IE470" s="16"/>
      <c r="IF470" s="16"/>
      <c r="IG470" s="16"/>
      <c r="IH470" s="16"/>
      <c r="II470" s="16"/>
      <c r="IJ470" s="16"/>
      <c r="IK470" s="16"/>
      <c r="IL470" s="16"/>
      <c r="IM470" s="16"/>
      <c r="IN470" s="16"/>
      <c r="IO470" s="16"/>
      <c r="IP470" s="150"/>
      <c r="IQ470" s="150">
        <v>0</v>
      </c>
      <c r="IR470" s="152" t="e">
        <v>#DIV/0!</v>
      </c>
      <c r="IS470" s="16"/>
      <c r="IT470" s="16"/>
      <c r="IU470" s="16"/>
      <c r="IV470" s="16"/>
      <c r="IW470" s="16"/>
      <c r="IX470" s="16"/>
      <c r="IY470" s="16"/>
      <c r="IZ470" s="16"/>
      <c r="JA470" s="16"/>
      <c r="JB470" s="16"/>
      <c r="JC470" s="16"/>
      <c r="JD470" s="16"/>
      <c r="JE470" s="16"/>
      <c r="JF470" s="16"/>
      <c r="JG470" s="16"/>
      <c r="JH470" s="16"/>
      <c r="JI470" s="16"/>
      <c r="JJ470" s="16"/>
      <c r="JK470" s="16"/>
      <c r="JL470" s="16"/>
      <c r="JM470" s="16"/>
      <c r="JN470" s="16"/>
      <c r="JO470" s="16"/>
      <c r="JP470" s="16"/>
      <c r="JQ470" s="16"/>
      <c r="JR470" s="16"/>
      <c r="JS470" s="16"/>
      <c r="JT470" s="16"/>
      <c r="JU470" s="23"/>
      <c r="JV470" s="16"/>
      <c r="JW470" s="150"/>
      <c r="JX470" s="150">
        <v>0</v>
      </c>
      <c r="JY470" s="152" t="e">
        <v>#DIV/0!</v>
      </c>
      <c r="JZ470" s="16"/>
      <c r="KA470" s="16"/>
      <c r="KB470" s="16"/>
      <c r="KC470" s="16"/>
      <c r="KD470" s="16"/>
      <c r="KE470" s="16"/>
      <c r="KF470" s="16"/>
      <c r="KG470" s="16"/>
      <c r="KH470" s="16"/>
      <c r="KI470" s="16"/>
      <c r="KJ470" s="16"/>
      <c r="KK470" s="16"/>
      <c r="KL470" s="16"/>
      <c r="KM470" s="16"/>
      <c r="KN470" s="16"/>
      <c r="KO470" s="16"/>
      <c r="KP470" s="16"/>
      <c r="KQ470" s="16"/>
      <c r="KR470" s="16"/>
      <c r="KS470" s="16"/>
      <c r="KT470" s="16"/>
      <c r="KU470" s="16"/>
      <c r="KV470" s="16"/>
      <c r="KW470" s="16"/>
      <c r="KX470" s="16"/>
      <c r="KY470" s="16"/>
      <c r="KZ470" s="16"/>
      <c r="LA470" s="16"/>
      <c r="LB470" s="16"/>
      <c r="LC470" s="16"/>
      <c r="LD470" s="16"/>
      <c r="LE470" s="150"/>
      <c r="LF470" s="150">
        <v>0</v>
      </c>
      <c r="LG470" s="152" t="e">
        <v>#DIV/0!</v>
      </c>
      <c r="LH470" s="16"/>
      <c r="LI470" s="16"/>
      <c r="LJ470" s="16"/>
      <c r="LK470" s="16"/>
      <c r="LL470" s="16"/>
      <c r="LM470" s="16"/>
      <c r="LN470" s="16"/>
      <c r="LO470" s="16"/>
      <c r="LP470" s="16"/>
      <c r="LQ470" s="16"/>
      <c r="LR470" s="16"/>
      <c r="LS470" s="16"/>
      <c r="LT470" s="16"/>
      <c r="LU470" s="16"/>
      <c r="LV470" s="16"/>
      <c r="LW470" s="16"/>
      <c r="LX470" s="16"/>
      <c r="LY470" s="16"/>
      <c r="LZ470" s="16"/>
      <c r="MA470" s="16"/>
      <c r="MB470" s="16"/>
      <c r="MC470" s="16"/>
      <c r="MD470" s="16"/>
      <c r="ME470" s="16"/>
      <c r="MF470" s="16"/>
      <c r="MG470" s="16"/>
      <c r="MH470" s="16"/>
      <c r="MI470" s="16"/>
      <c r="MJ470" s="16"/>
      <c r="MK470" s="16"/>
      <c r="ML470" s="16"/>
    </row>
    <row r="471" spans="1:350" ht="13.9" hidden="1" customHeight="1" outlineLevel="3" x14ac:dyDescent="0.2">
      <c r="A471" s="227"/>
      <c r="B471" s="247"/>
      <c r="C471" s="215"/>
      <c r="D471" s="217"/>
      <c r="E471" s="176"/>
      <c r="F471" s="176"/>
      <c r="G471" s="176"/>
      <c r="H471" s="171"/>
      <c r="I471" s="171"/>
      <c r="J471" s="213"/>
      <c r="K471" s="213"/>
      <c r="L471" s="173"/>
      <c r="M471" s="173"/>
      <c r="N471" s="184"/>
      <c r="O471" s="157"/>
      <c r="P471" s="17" t="s">
        <v>26</v>
      </c>
      <c r="Q471" s="151"/>
      <c r="R471" s="151"/>
      <c r="S471" s="153"/>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151"/>
      <c r="AY471" s="151"/>
      <c r="AZ471" s="153"/>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151"/>
      <c r="CG471" s="151"/>
      <c r="CH471" s="153"/>
      <c r="CI471" s="141"/>
      <c r="CJ471" s="141"/>
      <c r="CK471" s="141"/>
      <c r="CL471" s="141"/>
      <c r="CM471" s="141"/>
      <c r="CN471" s="141"/>
      <c r="CO471" s="141"/>
      <c r="CP471" s="141"/>
      <c r="CQ471" s="141"/>
      <c r="CR471" s="141"/>
      <c r="CS471" s="141"/>
      <c r="CT471" s="141"/>
      <c r="CU471" s="141"/>
      <c r="CV471" s="141"/>
      <c r="CW471" s="141"/>
      <c r="CX471" s="141"/>
      <c r="CY471" s="141"/>
      <c r="CZ471" s="141"/>
      <c r="DA471" s="141"/>
      <c r="DB471" s="141"/>
      <c r="DC471" s="141"/>
      <c r="DD471" s="141"/>
      <c r="DE471" s="141"/>
      <c r="DF471" s="141"/>
      <c r="DG471" s="141"/>
      <c r="DH471" s="141"/>
      <c r="DI471" s="141"/>
      <c r="DJ471" s="141"/>
      <c r="DK471" s="141"/>
      <c r="DL471" s="141"/>
      <c r="DM471" s="141"/>
      <c r="DN471" s="151"/>
      <c r="DO471" s="151"/>
      <c r="DP471" s="153"/>
      <c r="DQ471" s="24"/>
      <c r="DR471" s="24"/>
      <c r="DS471" s="24"/>
      <c r="DT471" s="24"/>
      <c r="DU471" s="24"/>
      <c r="DV471" s="24"/>
      <c r="DW471" s="24"/>
      <c r="DX471" s="24"/>
      <c r="DY471" s="24"/>
      <c r="DZ471" s="24"/>
      <c r="EA471" s="24"/>
      <c r="EB471" s="24"/>
      <c r="EC471" s="24"/>
      <c r="ED471" s="24"/>
      <c r="EE471" s="24"/>
      <c r="EF471" s="24"/>
      <c r="EG471" s="24"/>
      <c r="EH471" s="24"/>
      <c r="EI471" s="24"/>
      <c r="EJ471" s="24"/>
      <c r="EK471" s="24"/>
      <c r="EL471" s="24"/>
      <c r="EM471" s="24"/>
      <c r="EN471" s="24"/>
      <c r="EO471" s="24"/>
      <c r="EP471" s="24"/>
      <c r="EQ471" s="24"/>
      <c r="ER471" s="24"/>
      <c r="ES471" s="151"/>
      <c r="ET471" s="151"/>
      <c r="EU471" s="153"/>
      <c r="EV471" s="24"/>
      <c r="EW471" s="125"/>
      <c r="EX471" s="24"/>
      <c r="EY471" s="24"/>
      <c r="EZ471" s="24"/>
      <c r="FA471" s="24"/>
      <c r="FB471" s="24"/>
      <c r="FC471" s="24"/>
      <c r="FD471" s="24"/>
      <c r="FE471" s="24"/>
      <c r="FF471" s="24"/>
      <c r="FG471" s="24"/>
      <c r="FH471" s="24"/>
      <c r="FI471" s="24"/>
      <c r="FJ471" s="24"/>
      <c r="FK471" s="24"/>
      <c r="FL471" s="24"/>
      <c r="FM471" s="24"/>
      <c r="FN471" s="24"/>
      <c r="FO471" s="24"/>
      <c r="FP471" s="24"/>
      <c r="FQ471" s="24"/>
      <c r="FR471" s="24"/>
      <c r="FS471" s="24"/>
      <c r="FT471" s="24"/>
      <c r="FU471" s="24"/>
      <c r="FV471" s="24"/>
      <c r="FW471" s="24"/>
      <c r="FX471" s="142">
        <v>6.3</v>
      </c>
      <c r="FY471" s="142">
        <v>6.9</v>
      </c>
      <c r="FZ471" s="24"/>
      <c r="GA471" s="151"/>
      <c r="GB471" s="151"/>
      <c r="GC471" s="153"/>
      <c r="GD471" s="24"/>
      <c r="GE471" s="24"/>
      <c r="GF471" s="24"/>
      <c r="GG471" s="24"/>
      <c r="GH471" s="24"/>
      <c r="GI471" s="24"/>
      <c r="GJ471" s="24"/>
      <c r="GK471" s="24"/>
      <c r="GL471" s="24"/>
      <c r="GM471" s="24"/>
      <c r="GN471" s="24"/>
      <c r="GO471" s="24"/>
      <c r="GP471" s="24"/>
      <c r="GQ471" s="24"/>
      <c r="GR471" s="24"/>
      <c r="GS471" s="24"/>
      <c r="GT471" s="24"/>
      <c r="GU471" s="24"/>
      <c r="GV471" s="24"/>
      <c r="GW471" s="24"/>
      <c r="GX471" s="24"/>
      <c r="GY471" s="24"/>
      <c r="GZ471" s="24"/>
      <c r="HA471" s="24"/>
      <c r="HB471" s="24"/>
      <c r="HC471" s="24"/>
      <c r="HD471" s="24"/>
      <c r="HE471" s="24"/>
      <c r="HF471" s="24"/>
      <c r="HG471" s="24"/>
      <c r="HH471" s="151"/>
      <c r="HI471" s="151"/>
      <c r="HJ471" s="153"/>
      <c r="HK471" s="24"/>
      <c r="HL471" s="24"/>
      <c r="HM471" s="24"/>
      <c r="HN471" s="24"/>
      <c r="HO471" s="24"/>
      <c r="HP471" s="24"/>
      <c r="HQ471" s="24"/>
      <c r="HR471" s="24"/>
      <c r="HS471" s="24"/>
      <c r="HT471" s="24"/>
      <c r="HU471" s="24"/>
      <c r="HV471" s="24"/>
      <c r="HW471" s="24"/>
      <c r="HX471" s="24"/>
      <c r="HY471" s="24"/>
      <c r="HZ471" s="24"/>
      <c r="IA471" s="24"/>
      <c r="IB471" s="24"/>
      <c r="IC471" s="24"/>
      <c r="ID471" s="24"/>
      <c r="IE471" s="24"/>
      <c r="IF471" s="24"/>
      <c r="IG471" s="24"/>
      <c r="IH471" s="24"/>
      <c r="II471" s="24"/>
      <c r="IJ471" s="24"/>
      <c r="IK471" s="24"/>
      <c r="IL471" s="24"/>
      <c r="IM471" s="24"/>
      <c r="IN471" s="24"/>
      <c r="IO471" s="24"/>
      <c r="IP471" s="151"/>
      <c r="IQ471" s="151"/>
      <c r="IR471" s="153"/>
      <c r="IS471" s="24"/>
      <c r="IT471" s="24"/>
      <c r="IU471" s="24"/>
      <c r="IV471" s="24"/>
      <c r="IW471" s="24"/>
      <c r="IX471" s="24"/>
      <c r="IY471" s="24"/>
      <c r="IZ471" s="24"/>
      <c r="JA471" s="24"/>
      <c r="JB471" s="24"/>
      <c r="JC471" s="24"/>
      <c r="JD471" s="24"/>
      <c r="JE471" s="24"/>
      <c r="JF471" s="24"/>
      <c r="JG471" s="24"/>
      <c r="JH471" s="24"/>
      <c r="JI471" s="24"/>
      <c r="JJ471" s="24"/>
      <c r="JK471" s="24"/>
      <c r="JL471" s="24"/>
      <c r="JM471" s="24"/>
      <c r="JN471" s="24"/>
      <c r="JO471" s="24"/>
      <c r="JP471" s="24"/>
      <c r="JQ471" s="24"/>
      <c r="JR471" s="24"/>
      <c r="JS471" s="24"/>
      <c r="JT471" s="24"/>
      <c r="JU471" s="25"/>
      <c r="JV471" s="24"/>
      <c r="JW471" s="151"/>
      <c r="JX471" s="151"/>
      <c r="JY471" s="153"/>
      <c r="JZ471" s="24"/>
      <c r="KA471" s="24"/>
      <c r="KB471" s="24"/>
      <c r="KC471" s="24"/>
      <c r="KD471" s="24"/>
      <c r="KE471" s="24"/>
      <c r="KF471" s="24"/>
      <c r="KG471" s="24"/>
      <c r="KH471" s="24"/>
      <c r="KI471" s="24"/>
      <c r="KJ471" s="24"/>
      <c r="KK471" s="24"/>
      <c r="KL471" s="24"/>
      <c r="KM471" s="24"/>
      <c r="KN471" s="24"/>
      <c r="KO471" s="24"/>
      <c r="KP471" s="24"/>
      <c r="KQ471" s="24"/>
      <c r="KR471" s="24"/>
      <c r="KS471" s="24"/>
      <c r="KT471" s="24"/>
      <c r="KU471" s="24"/>
      <c r="KV471" s="24"/>
      <c r="KW471" s="24"/>
      <c r="KX471" s="24"/>
      <c r="KY471" s="24"/>
      <c r="KZ471" s="24"/>
      <c r="LA471" s="24"/>
      <c r="LB471" s="24"/>
      <c r="LC471" s="24"/>
      <c r="LD471" s="24"/>
      <c r="LE471" s="151"/>
      <c r="LF471" s="151"/>
      <c r="LG471" s="153"/>
      <c r="LH471" s="24"/>
      <c r="LI471" s="24"/>
      <c r="LJ471" s="24"/>
      <c r="LK471" s="24"/>
      <c r="LL471" s="24"/>
      <c r="LM471" s="24"/>
      <c r="LN471" s="24"/>
      <c r="LO471" s="24"/>
      <c r="LP471" s="24"/>
      <c r="LQ471" s="24"/>
      <c r="LR471" s="24"/>
      <c r="LS471" s="24"/>
      <c r="LT471" s="24"/>
      <c r="LU471" s="24"/>
      <c r="LV471" s="24"/>
      <c r="LW471" s="24"/>
      <c r="LX471" s="24"/>
      <c r="LY471" s="24"/>
      <c r="LZ471" s="24"/>
      <c r="MA471" s="24"/>
      <c r="MB471" s="24"/>
      <c r="MC471" s="24"/>
      <c r="MD471" s="24"/>
      <c r="ME471" s="24"/>
      <c r="MF471" s="24"/>
      <c r="MG471" s="24"/>
      <c r="MH471" s="24"/>
      <c r="MI471" s="24"/>
      <c r="MJ471" s="24"/>
      <c r="MK471" s="24"/>
      <c r="ML471" s="24"/>
    </row>
    <row r="472" spans="1:350" ht="13.9" hidden="1" customHeight="1" outlineLevel="3" x14ac:dyDescent="0.2">
      <c r="A472" s="226" t="s">
        <v>294</v>
      </c>
      <c r="B472" s="246" t="s">
        <v>1121</v>
      </c>
      <c r="C472" s="214" t="s">
        <v>59</v>
      </c>
      <c r="D472" s="216">
        <v>16</v>
      </c>
      <c r="E472" s="175"/>
      <c r="F472" s="175">
        <f>D472-E472</f>
        <v>16</v>
      </c>
      <c r="G472" s="175" t="s">
        <v>844</v>
      </c>
      <c r="H472" s="170" t="s">
        <v>970</v>
      </c>
      <c r="I472" s="170" t="s">
        <v>880</v>
      </c>
      <c r="J472" s="212">
        <f ca="1">E472+Q472+AX472+CF472+DN472+ES472+GA472+HH472+IP472+JW472+LE472</f>
        <v>16</v>
      </c>
      <c r="K472" s="212">
        <f>E472+R472+AY472+CG472+DO472+ET472+GB472+HI472+IQ472+JX472+LF472</f>
        <v>15</v>
      </c>
      <c r="L472" s="172">
        <f ca="1">K472/J472</f>
        <v>0.9375</v>
      </c>
      <c r="M472" s="172">
        <f>K472/D472</f>
        <v>0.9375</v>
      </c>
      <c r="N472" s="183">
        <f ca="1">SUMIF($EV$8:$FZ$9,$O$5,$EV473:$FZ473)-SUMIF($EV$8:$FZ$9,$Q$5,$EV473:$FZ473)</f>
        <v>0</v>
      </c>
      <c r="O472" s="156"/>
      <c r="P472" s="16" t="s">
        <v>25</v>
      </c>
      <c r="Q472" s="150">
        <v>0</v>
      </c>
      <c r="R472" s="150">
        <v>0</v>
      </c>
      <c r="S472" s="152" t="e">
        <v>#DIV/0!</v>
      </c>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50">
        <f t="shared" ca="1" si="1197"/>
        <v>0</v>
      </c>
      <c r="AY472" s="150">
        <f>SUM(BA473:CE473)</f>
        <v>0</v>
      </c>
      <c r="AZ472" s="152" t="e">
        <f ca="1">AY472/AX472</f>
        <v>#DIV/0!</v>
      </c>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50">
        <f t="shared" ref="CF472" si="1229">SUM(CI472:DM472)</f>
        <v>0</v>
      </c>
      <c r="CG472" s="150">
        <f>SUM(CI473:DM473)</f>
        <v>0</v>
      </c>
      <c r="CH472" s="152" t="e">
        <f>CG472/CF472</f>
        <v>#DIV/0!</v>
      </c>
      <c r="CI472" s="129"/>
      <c r="CJ472" s="129"/>
      <c r="CK472" s="129"/>
      <c r="CL472" s="129"/>
      <c r="CM472" s="129"/>
      <c r="CN472" s="129"/>
      <c r="CO472" s="129"/>
      <c r="CP472" s="129"/>
      <c r="CQ472" s="129"/>
      <c r="CR472" s="129"/>
      <c r="CS472" s="129"/>
      <c r="CT472" s="129"/>
      <c r="CU472" s="129"/>
      <c r="CV472" s="129"/>
      <c r="CW472" s="129"/>
      <c r="CX472" s="129"/>
      <c r="CY472" s="129"/>
      <c r="CZ472" s="129"/>
      <c r="DA472" s="129"/>
      <c r="DB472" s="129"/>
      <c r="DC472" s="129"/>
      <c r="DD472" s="129"/>
      <c r="DE472" s="129"/>
      <c r="DF472" s="129"/>
      <c r="DG472" s="129"/>
      <c r="DH472" s="129"/>
      <c r="DI472" s="129"/>
      <c r="DJ472" s="129"/>
      <c r="DK472" s="129"/>
      <c r="DL472" s="129"/>
      <c r="DM472" s="129"/>
      <c r="DN472" s="150">
        <f t="shared" ref="DN472" si="1230">SUM(DQ472:ER472)</f>
        <v>0</v>
      </c>
      <c r="DO472" s="150">
        <f>SUM(DQ473:ER473)</f>
        <v>0</v>
      </c>
      <c r="DP472" s="152" t="e">
        <f t="shared" si="1086"/>
        <v>#DIV/0!</v>
      </c>
      <c r="DQ472" s="16"/>
      <c r="DR472" s="16"/>
      <c r="DS472" s="16"/>
      <c r="DT472" s="16"/>
      <c r="DU472" s="16"/>
      <c r="DV472" s="16"/>
      <c r="DW472" s="16"/>
      <c r="DX472" s="16"/>
      <c r="DY472" s="16"/>
      <c r="DZ472" s="16"/>
      <c r="EA472" s="16"/>
      <c r="EB472" s="16"/>
      <c r="EC472" s="16"/>
      <c r="ED472" s="16"/>
      <c r="EE472" s="16"/>
      <c r="EF472" s="16"/>
      <c r="EG472" s="16"/>
      <c r="EH472" s="16"/>
      <c r="EI472" s="16"/>
      <c r="EJ472" s="16"/>
      <c r="EK472" s="16"/>
      <c r="EL472" s="16"/>
      <c r="EM472" s="16"/>
      <c r="EN472" s="16"/>
      <c r="EO472" s="16"/>
      <c r="EP472" s="16"/>
      <c r="EQ472" s="16"/>
      <c r="ER472" s="16"/>
      <c r="ES472" s="150">
        <f t="shared" ca="1" si="1205"/>
        <v>16</v>
      </c>
      <c r="ET472" s="150">
        <f t="shared" si="1122"/>
        <v>15</v>
      </c>
      <c r="EU472" s="152">
        <f t="shared" ca="1" si="1123"/>
        <v>0.9375</v>
      </c>
      <c r="EV472" s="16"/>
      <c r="EW472" s="67"/>
      <c r="EX472" s="16"/>
      <c r="EY472" s="16"/>
      <c r="EZ472" s="16"/>
      <c r="FA472" s="16"/>
      <c r="FB472" s="16"/>
      <c r="FC472" s="16"/>
      <c r="FD472" s="16"/>
      <c r="FE472" s="16"/>
      <c r="FF472" s="16"/>
      <c r="FG472" s="16">
        <v>6</v>
      </c>
      <c r="FH472" s="16">
        <v>6</v>
      </c>
      <c r="FI472" s="16">
        <v>4</v>
      </c>
      <c r="FJ472" s="16"/>
      <c r="FK472" s="16"/>
      <c r="FL472" s="16"/>
      <c r="FM472" s="16"/>
      <c r="FN472" s="16"/>
      <c r="FO472" s="16"/>
      <c r="FP472" s="16"/>
      <c r="FQ472" s="16"/>
      <c r="FR472" s="16"/>
      <c r="FS472" s="16"/>
      <c r="FT472" s="16"/>
      <c r="FU472" s="16"/>
      <c r="FV472" s="16"/>
      <c r="FW472" s="16"/>
      <c r="FX472" s="16"/>
      <c r="FY472" s="16"/>
      <c r="FZ472" s="16"/>
      <c r="GA472" s="150">
        <f t="shared" ref="GA472" ca="1" si="1231">SUMIF($GD$8:$HG$9,$O$5,GD472:HG472)</f>
        <v>0</v>
      </c>
      <c r="GB472" s="150">
        <f t="shared" ref="GB472" si="1232">SUM(GD473:HG473)</f>
        <v>0</v>
      </c>
      <c r="GC472" s="152" t="e">
        <f t="shared" ref="GC472" ca="1" si="1233">GB472/GA472</f>
        <v>#DIV/0!</v>
      </c>
      <c r="GD472" s="16"/>
      <c r="GE472" s="16"/>
      <c r="GF472" s="16"/>
      <c r="GG472" s="16"/>
      <c r="GH472" s="16"/>
      <c r="GI472" s="16"/>
      <c r="GJ472" s="16"/>
      <c r="GK472" s="16"/>
      <c r="GL472" s="16"/>
      <c r="GM472" s="16"/>
      <c r="GN472" s="16"/>
      <c r="GO472" s="16"/>
      <c r="GP472" s="16"/>
      <c r="GQ472" s="16"/>
      <c r="GR472" s="16"/>
      <c r="GS472" s="16"/>
      <c r="GT472" s="16"/>
      <c r="GU472" s="16"/>
      <c r="GV472" s="16"/>
      <c r="GW472" s="16"/>
      <c r="GX472" s="16"/>
      <c r="GY472" s="16"/>
      <c r="GZ472" s="16"/>
      <c r="HA472" s="16"/>
      <c r="HB472" s="16"/>
      <c r="HC472" s="16"/>
      <c r="HD472" s="16"/>
      <c r="HE472" s="16"/>
      <c r="HF472" s="16"/>
      <c r="HG472" s="16"/>
      <c r="HH472" s="150"/>
      <c r="HI472" s="150">
        <v>0</v>
      </c>
      <c r="HJ472" s="152" t="e">
        <v>#DIV/0!</v>
      </c>
      <c r="HK472" s="16"/>
      <c r="HL472" s="16"/>
      <c r="HM472" s="16"/>
      <c r="HN472" s="16"/>
      <c r="HO472" s="16"/>
      <c r="HP472" s="16"/>
      <c r="HQ472" s="16"/>
      <c r="HR472" s="16"/>
      <c r="HS472" s="16"/>
      <c r="HT472" s="16"/>
      <c r="HU472" s="16"/>
      <c r="HV472" s="16"/>
      <c r="HW472" s="16"/>
      <c r="HX472" s="16"/>
      <c r="HY472" s="16"/>
      <c r="HZ472" s="16"/>
      <c r="IA472" s="16"/>
      <c r="IB472" s="16"/>
      <c r="IC472" s="16"/>
      <c r="ID472" s="16"/>
      <c r="IE472" s="16"/>
      <c r="IF472" s="16"/>
      <c r="IG472" s="16"/>
      <c r="IH472" s="16"/>
      <c r="II472" s="16"/>
      <c r="IJ472" s="16"/>
      <c r="IK472" s="16"/>
      <c r="IL472" s="16"/>
      <c r="IM472" s="16"/>
      <c r="IN472" s="16"/>
      <c r="IO472" s="16"/>
      <c r="IP472" s="150"/>
      <c r="IQ472" s="150">
        <v>0</v>
      </c>
      <c r="IR472" s="152" t="e">
        <v>#DIV/0!</v>
      </c>
      <c r="IS472" s="16"/>
      <c r="IT472" s="16"/>
      <c r="IU472" s="16"/>
      <c r="IV472" s="16"/>
      <c r="IW472" s="16"/>
      <c r="IX472" s="16"/>
      <c r="IY472" s="16"/>
      <c r="IZ472" s="16"/>
      <c r="JA472" s="16"/>
      <c r="JB472" s="16"/>
      <c r="JC472" s="16"/>
      <c r="JD472" s="16"/>
      <c r="JE472" s="16"/>
      <c r="JF472" s="16"/>
      <c r="JG472" s="16"/>
      <c r="JH472" s="16"/>
      <c r="JI472" s="16"/>
      <c r="JJ472" s="16"/>
      <c r="JK472" s="16"/>
      <c r="JL472" s="16"/>
      <c r="JM472" s="16"/>
      <c r="JN472" s="16"/>
      <c r="JO472" s="16"/>
      <c r="JP472" s="16"/>
      <c r="JQ472" s="16"/>
      <c r="JR472" s="16"/>
      <c r="JS472" s="16"/>
      <c r="JT472" s="16"/>
      <c r="JU472" s="23"/>
      <c r="JV472" s="16"/>
      <c r="JW472" s="150"/>
      <c r="JX472" s="150">
        <v>0</v>
      </c>
      <c r="JY472" s="152" t="e">
        <v>#DIV/0!</v>
      </c>
      <c r="JZ472" s="16"/>
      <c r="KA472" s="16"/>
      <c r="KB472" s="16"/>
      <c r="KC472" s="16"/>
      <c r="KD472" s="16"/>
      <c r="KE472" s="16"/>
      <c r="KF472" s="16"/>
      <c r="KG472" s="16"/>
      <c r="KH472" s="16"/>
      <c r="KI472" s="16"/>
      <c r="KJ472" s="16"/>
      <c r="KK472" s="16"/>
      <c r="KL472" s="16"/>
      <c r="KM472" s="16"/>
      <c r="KN472" s="16"/>
      <c r="KO472" s="16"/>
      <c r="KP472" s="16"/>
      <c r="KQ472" s="16"/>
      <c r="KR472" s="16"/>
      <c r="KS472" s="16"/>
      <c r="KT472" s="16"/>
      <c r="KU472" s="16"/>
      <c r="KV472" s="16"/>
      <c r="KW472" s="16"/>
      <c r="KX472" s="16"/>
      <c r="KY472" s="16"/>
      <c r="KZ472" s="16"/>
      <c r="LA472" s="16"/>
      <c r="LB472" s="16"/>
      <c r="LC472" s="16"/>
      <c r="LD472" s="16"/>
      <c r="LE472" s="150"/>
      <c r="LF472" s="150">
        <v>0</v>
      </c>
      <c r="LG472" s="152" t="e">
        <v>#DIV/0!</v>
      </c>
      <c r="LH472" s="16"/>
      <c r="LI472" s="16"/>
      <c r="LJ472" s="16"/>
      <c r="LK472" s="16"/>
      <c r="LL472" s="16"/>
      <c r="LM472" s="16"/>
      <c r="LN472" s="16"/>
      <c r="LO472" s="16"/>
      <c r="LP472" s="16"/>
      <c r="LQ472" s="16"/>
      <c r="LR472" s="16"/>
      <c r="LS472" s="16"/>
      <c r="LT472" s="16"/>
      <c r="LU472" s="16"/>
      <c r="LV472" s="16"/>
      <c r="LW472" s="16"/>
      <c r="LX472" s="16"/>
      <c r="LY472" s="16"/>
      <c r="LZ472" s="16"/>
      <c r="MA472" s="16"/>
      <c r="MB472" s="16"/>
      <c r="MC472" s="16"/>
      <c r="MD472" s="16"/>
      <c r="ME472" s="16"/>
      <c r="MF472" s="16"/>
      <c r="MG472" s="16"/>
      <c r="MH472" s="16"/>
      <c r="MI472" s="16"/>
      <c r="MJ472" s="16"/>
      <c r="MK472" s="16"/>
      <c r="ML472" s="16"/>
    </row>
    <row r="473" spans="1:350" ht="13.9" hidden="1" customHeight="1" outlineLevel="3" x14ac:dyDescent="0.2">
      <c r="A473" s="227"/>
      <c r="B473" s="247"/>
      <c r="C473" s="215"/>
      <c r="D473" s="217"/>
      <c r="E473" s="176"/>
      <c r="F473" s="176"/>
      <c r="G473" s="176"/>
      <c r="H473" s="171"/>
      <c r="I473" s="171"/>
      <c r="J473" s="213"/>
      <c r="K473" s="213"/>
      <c r="L473" s="173"/>
      <c r="M473" s="173"/>
      <c r="N473" s="184"/>
      <c r="O473" s="157"/>
      <c r="P473" s="17" t="s">
        <v>26</v>
      </c>
      <c r="Q473" s="151"/>
      <c r="R473" s="151"/>
      <c r="S473" s="153"/>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151"/>
      <c r="AY473" s="151"/>
      <c r="AZ473" s="153"/>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151"/>
      <c r="CG473" s="151"/>
      <c r="CH473" s="153"/>
      <c r="CI473" s="141"/>
      <c r="CJ473" s="141"/>
      <c r="CK473" s="141"/>
      <c r="CL473" s="141"/>
      <c r="CM473" s="141"/>
      <c r="CN473" s="141"/>
      <c r="CO473" s="141"/>
      <c r="CP473" s="141"/>
      <c r="CQ473" s="141"/>
      <c r="CR473" s="141"/>
      <c r="CS473" s="141"/>
      <c r="CT473" s="141"/>
      <c r="CU473" s="141"/>
      <c r="CV473" s="141"/>
      <c r="CW473" s="141"/>
      <c r="CX473" s="141"/>
      <c r="CY473" s="141"/>
      <c r="CZ473" s="141"/>
      <c r="DA473" s="141"/>
      <c r="DB473" s="141"/>
      <c r="DC473" s="141"/>
      <c r="DD473" s="141"/>
      <c r="DE473" s="141"/>
      <c r="DF473" s="141"/>
      <c r="DG473" s="141"/>
      <c r="DH473" s="141"/>
      <c r="DI473" s="141"/>
      <c r="DJ473" s="141"/>
      <c r="DK473" s="141"/>
      <c r="DL473" s="141"/>
      <c r="DM473" s="141"/>
      <c r="DN473" s="151"/>
      <c r="DO473" s="151"/>
      <c r="DP473" s="153"/>
      <c r="DQ473" s="24"/>
      <c r="DR473" s="24"/>
      <c r="DS473" s="24"/>
      <c r="DT473" s="24"/>
      <c r="DU473" s="24"/>
      <c r="DV473" s="24"/>
      <c r="DW473" s="24"/>
      <c r="DX473" s="24"/>
      <c r="DY473" s="24"/>
      <c r="DZ473" s="24"/>
      <c r="EA473" s="24"/>
      <c r="EB473" s="24"/>
      <c r="EC473" s="24"/>
      <c r="ED473" s="24"/>
      <c r="EE473" s="24"/>
      <c r="EF473" s="24"/>
      <c r="EG473" s="24"/>
      <c r="EH473" s="24"/>
      <c r="EI473" s="24"/>
      <c r="EJ473" s="24"/>
      <c r="EK473" s="24"/>
      <c r="EL473" s="24"/>
      <c r="EM473" s="24"/>
      <c r="EN473" s="24"/>
      <c r="EO473" s="24"/>
      <c r="EP473" s="24"/>
      <c r="EQ473" s="24"/>
      <c r="ER473" s="24"/>
      <c r="ES473" s="151"/>
      <c r="ET473" s="151"/>
      <c r="EU473" s="153"/>
      <c r="EV473" s="24"/>
      <c r="EW473" s="125"/>
      <c r="EX473" s="24"/>
      <c r="EY473" s="24"/>
      <c r="EZ473" s="24"/>
      <c r="FA473" s="24"/>
      <c r="FB473" s="24"/>
      <c r="FC473" s="24"/>
      <c r="FD473" s="24"/>
      <c r="FE473" s="24"/>
      <c r="FF473" s="24"/>
      <c r="FG473" s="24"/>
      <c r="FH473" s="24"/>
      <c r="FI473" s="24"/>
      <c r="FJ473" s="24"/>
      <c r="FK473" s="24"/>
      <c r="FL473" s="24"/>
      <c r="FM473" s="24"/>
      <c r="FN473" s="24"/>
      <c r="FO473" s="24"/>
      <c r="FP473" s="24"/>
      <c r="FQ473" s="24"/>
      <c r="FR473" s="24"/>
      <c r="FS473" s="24"/>
      <c r="FT473" s="24"/>
      <c r="FU473" s="24"/>
      <c r="FV473" s="24"/>
      <c r="FW473" s="24"/>
      <c r="FX473" s="24"/>
      <c r="FY473" s="24">
        <v>8</v>
      </c>
      <c r="FZ473" s="24">
        <v>7</v>
      </c>
      <c r="GA473" s="151"/>
      <c r="GB473" s="151"/>
      <c r="GC473" s="153"/>
      <c r="GD473" s="24"/>
      <c r="GE473" s="24"/>
      <c r="GF473" s="24"/>
      <c r="GG473" s="24"/>
      <c r="GH473" s="24"/>
      <c r="GI473" s="24"/>
      <c r="GJ473" s="24"/>
      <c r="GK473" s="24"/>
      <c r="GL473" s="24"/>
      <c r="GM473" s="24"/>
      <c r="GN473" s="24"/>
      <c r="GO473" s="24"/>
      <c r="GP473" s="24"/>
      <c r="GQ473" s="24"/>
      <c r="GR473" s="24"/>
      <c r="GS473" s="24"/>
      <c r="GT473" s="24"/>
      <c r="GU473" s="24"/>
      <c r="GV473" s="24"/>
      <c r="GW473" s="24"/>
      <c r="GX473" s="24"/>
      <c r="GY473" s="24"/>
      <c r="GZ473" s="24"/>
      <c r="HA473" s="24"/>
      <c r="HB473" s="24"/>
      <c r="HC473" s="24"/>
      <c r="HD473" s="24"/>
      <c r="HE473" s="24"/>
      <c r="HF473" s="24"/>
      <c r="HG473" s="24"/>
      <c r="HH473" s="151"/>
      <c r="HI473" s="151"/>
      <c r="HJ473" s="153"/>
      <c r="HK473" s="24"/>
      <c r="HL473" s="24"/>
      <c r="HM473" s="24"/>
      <c r="HN473" s="24"/>
      <c r="HO473" s="24"/>
      <c r="HP473" s="24"/>
      <c r="HQ473" s="24"/>
      <c r="HR473" s="24"/>
      <c r="HS473" s="24"/>
      <c r="HT473" s="24"/>
      <c r="HU473" s="24"/>
      <c r="HV473" s="24"/>
      <c r="HW473" s="24"/>
      <c r="HX473" s="24"/>
      <c r="HY473" s="24"/>
      <c r="HZ473" s="24"/>
      <c r="IA473" s="24"/>
      <c r="IB473" s="24"/>
      <c r="IC473" s="24"/>
      <c r="ID473" s="24"/>
      <c r="IE473" s="24"/>
      <c r="IF473" s="24"/>
      <c r="IG473" s="24"/>
      <c r="IH473" s="24"/>
      <c r="II473" s="24"/>
      <c r="IJ473" s="24"/>
      <c r="IK473" s="24"/>
      <c r="IL473" s="24"/>
      <c r="IM473" s="24"/>
      <c r="IN473" s="24"/>
      <c r="IO473" s="24"/>
      <c r="IP473" s="151"/>
      <c r="IQ473" s="151"/>
      <c r="IR473" s="153"/>
      <c r="IS473" s="24"/>
      <c r="IT473" s="24"/>
      <c r="IU473" s="24"/>
      <c r="IV473" s="24"/>
      <c r="IW473" s="24"/>
      <c r="IX473" s="24"/>
      <c r="IY473" s="24"/>
      <c r="IZ473" s="24"/>
      <c r="JA473" s="24"/>
      <c r="JB473" s="24"/>
      <c r="JC473" s="24"/>
      <c r="JD473" s="24"/>
      <c r="JE473" s="24"/>
      <c r="JF473" s="24"/>
      <c r="JG473" s="24"/>
      <c r="JH473" s="24"/>
      <c r="JI473" s="24"/>
      <c r="JJ473" s="24"/>
      <c r="JK473" s="24"/>
      <c r="JL473" s="24"/>
      <c r="JM473" s="24"/>
      <c r="JN473" s="24"/>
      <c r="JO473" s="24"/>
      <c r="JP473" s="24"/>
      <c r="JQ473" s="24"/>
      <c r="JR473" s="24"/>
      <c r="JS473" s="24"/>
      <c r="JT473" s="24"/>
      <c r="JU473" s="25"/>
      <c r="JV473" s="24"/>
      <c r="JW473" s="151"/>
      <c r="JX473" s="151"/>
      <c r="JY473" s="153"/>
      <c r="JZ473" s="24"/>
      <c r="KA473" s="24"/>
      <c r="KB473" s="24"/>
      <c r="KC473" s="24"/>
      <c r="KD473" s="24"/>
      <c r="KE473" s="24"/>
      <c r="KF473" s="24"/>
      <c r="KG473" s="24"/>
      <c r="KH473" s="24"/>
      <c r="KI473" s="24"/>
      <c r="KJ473" s="24"/>
      <c r="KK473" s="24"/>
      <c r="KL473" s="24"/>
      <c r="KM473" s="24"/>
      <c r="KN473" s="24"/>
      <c r="KO473" s="24"/>
      <c r="KP473" s="24"/>
      <c r="KQ473" s="24"/>
      <c r="KR473" s="24"/>
      <c r="KS473" s="24"/>
      <c r="KT473" s="24"/>
      <c r="KU473" s="24"/>
      <c r="KV473" s="24"/>
      <c r="KW473" s="24"/>
      <c r="KX473" s="24"/>
      <c r="KY473" s="24"/>
      <c r="KZ473" s="24"/>
      <c r="LA473" s="24"/>
      <c r="LB473" s="24"/>
      <c r="LC473" s="24"/>
      <c r="LD473" s="24"/>
      <c r="LE473" s="151"/>
      <c r="LF473" s="151"/>
      <c r="LG473" s="153"/>
      <c r="LH473" s="24"/>
      <c r="LI473" s="24"/>
      <c r="LJ473" s="24"/>
      <c r="LK473" s="24"/>
      <c r="LL473" s="24"/>
      <c r="LM473" s="24"/>
      <c r="LN473" s="24"/>
      <c r="LO473" s="24"/>
      <c r="LP473" s="24"/>
      <c r="LQ473" s="24"/>
      <c r="LR473" s="24"/>
      <c r="LS473" s="24"/>
      <c r="LT473" s="24"/>
      <c r="LU473" s="24"/>
      <c r="LV473" s="24"/>
      <c r="LW473" s="24"/>
      <c r="LX473" s="24"/>
      <c r="LY473" s="24"/>
      <c r="LZ473" s="24"/>
      <c r="MA473" s="24"/>
      <c r="MB473" s="24"/>
      <c r="MC473" s="24"/>
      <c r="MD473" s="24"/>
      <c r="ME473" s="24"/>
      <c r="MF473" s="24"/>
      <c r="MG473" s="24"/>
      <c r="MH473" s="24"/>
      <c r="MI473" s="24"/>
      <c r="MJ473" s="24"/>
      <c r="MK473" s="24"/>
      <c r="ML473" s="24"/>
    </row>
    <row r="474" spans="1:350" ht="13.9" hidden="1" customHeight="1" outlineLevel="3" x14ac:dyDescent="0.2">
      <c r="A474" s="226" t="s">
        <v>295</v>
      </c>
      <c r="B474" s="246" t="s">
        <v>1122</v>
      </c>
      <c r="C474" s="214" t="s">
        <v>37</v>
      </c>
      <c r="D474" s="216">
        <v>143</v>
      </c>
      <c r="E474" s="175"/>
      <c r="F474" s="175">
        <f>D474-E474</f>
        <v>143</v>
      </c>
      <c r="G474" s="175" t="s">
        <v>846</v>
      </c>
      <c r="H474" s="170" t="s">
        <v>883</v>
      </c>
      <c r="I474" s="170" t="s">
        <v>894</v>
      </c>
      <c r="J474" s="212">
        <f ca="1">E474+Q474+AX474+CF474+DN474+ES474+GA474+HH474+IP474+JW474+LE474</f>
        <v>143</v>
      </c>
      <c r="K474" s="212">
        <f>E474+R474+AY474+CG474+DO474+ET474+GB474+HI474+IQ474+JX474+LF474</f>
        <v>0</v>
      </c>
      <c r="L474" s="172">
        <f ca="1">K474/J474</f>
        <v>0</v>
      </c>
      <c r="M474" s="172">
        <f>K474/D474</f>
        <v>0</v>
      </c>
      <c r="N474" s="183">
        <f ca="1">SUMIF($EV$8:$FZ$9,$O$5,$EV475:$FZ475)-SUMIF($EV$8:$FZ$9,$Q$5,$EV475:$FZ475)</f>
        <v>0</v>
      </c>
      <c r="O474" s="156"/>
      <c r="P474" s="16" t="s">
        <v>25</v>
      </c>
      <c r="Q474" s="150">
        <v>0</v>
      </c>
      <c r="R474" s="150">
        <v>0</v>
      </c>
      <c r="S474" s="152" t="e">
        <v>#DIV/0!</v>
      </c>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50">
        <f t="shared" ca="1" si="1197"/>
        <v>0</v>
      </c>
      <c r="AY474" s="150">
        <f>SUM(BA475:CE475)</f>
        <v>0</v>
      </c>
      <c r="AZ474" s="152" t="e">
        <f ca="1">AY474/AX474</f>
        <v>#DIV/0!</v>
      </c>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50">
        <f t="shared" ref="CF474" si="1234">SUM(CI474:DM474)</f>
        <v>0</v>
      </c>
      <c r="CG474" s="150">
        <f>SUM(CI475:DM475)</f>
        <v>0</v>
      </c>
      <c r="CH474" s="152" t="e">
        <f>CG474/CF474</f>
        <v>#DIV/0!</v>
      </c>
      <c r="CI474" s="129"/>
      <c r="CJ474" s="129"/>
      <c r="CK474" s="129"/>
      <c r="CL474" s="129"/>
      <c r="CM474" s="129"/>
      <c r="CN474" s="129"/>
      <c r="CO474" s="129"/>
      <c r="CP474" s="129"/>
      <c r="CQ474" s="129"/>
      <c r="CR474" s="129"/>
      <c r="CS474" s="129"/>
      <c r="CT474" s="129"/>
      <c r="CU474" s="129"/>
      <c r="CV474" s="129"/>
      <c r="CW474" s="129"/>
      <c r="CX474" s="129"/>
      <c r="CY474" s="129"/>
      <c r="CZ474" s="129"/>
      <c r="DA474" s="129"/>
      <c r="DB474" s="129"/>
      <c r="DC474" s="129"/>
      <c r="DD474" s="129"/>
      <c r="DE474" s="129"/>
      <c r="DF474" s="129"/>
      <c r="DG474" s="129"/>
      <c r="DH474" s="129"/>
      <c r="DI474" s="129"/>
      <c r="DJ474" s="129"/>
      <c r="DK474" s="129"/>
      <c r="DL474" s="129"/>
      <c r="DM474" s="129"/>
      <c r="DN474" s="150">
        <f t="shared" ref="DN474" si="1235">SUM(DQ474:ER474)</f>
        <v>0</v>
      </c>
      <c r="DO474" s="150">
        <f>SUM(DQ475:ER475)</f>
        <v>0</v>
      </c>
      <c r="DP474" s="152" t="e">
        <f t="shared" si="1086"/>
        <v>#DIV/0!</v>
      </c>
      <c r="DQ474" s="16"/>
      <c r="DR474" s="16"/>
      <c r="DS474" s="16"/>
      <c r="DT474" s="16"/>
      <c r="DU474" s="16"/>
      <c r="DV474" s="16"/>
      <c r="DW474" s="16"/>
      <c r="DX474" s="16"/>
      <c r="DY474" s="16"/>
      <c r="DZ474" s="16"/>
      <c r="EA474" s="16"/>
      <c r="EB474" s="16"/>
      <c r="EC474" s="16"/>
      <c r="ED474" s="16"/>
      <c r="EE474" s="16"/>
      <c r="EF474" s="16"/>
      <c r="EG474" s="16"/>
      <c r="EH474" s="16"/>
      <c r="EI474" s="16"/>
      <c r="EJ474" s="16"/>
      <c r="EK474" s="16"/>
      <c r="EL474" s="16"/>
      <c r="EM474" s="16"/>
      <c r="EN474" s="16"/>
      <c r="EO474" s="16"/>
      <c r="EP474" s="16"/>
      <c r="EQ474" s="16"/>
      <c r="ER474" s="16"/>
      <c r="ES474" s="150">
        <f t="shared" ca="1" si="1205"/>
        <v>0</v>
      </c>
      <c r="ET474" s="150">
        <f t="shared" si="1122"/>
        <v>0</v>
      </c>
      <c r="EU474" s="152" t="e">
        <f t="shared" ca="1" si="1123"/>
        <v>#DIV/0!</v>
      </c>
      <c r="EV474" s="16"/>
      <c r="EW474" s="67"/>
      <c r="EX474" s="16"/>
      <c r="EY474" s="16"/>
      <c r="EZ474" s="16"/>
      <c r="FA474" s="16"/>
      <c r="FB474" s="16"/>
      <c r="FC474" s="16"/>
      <c r="FD474" s="16"/>
      <c r="FE474" s="16"/>
      <c r="FF474" s="16"/>
      <c r="FG474" s="16"/>
      <c r="FH474" s="16"/>
      <c r="FI474" s="16"/>
      <c r="FJ474" s="16"/>
      <c r="FK474" s="16"/>
      <c r="FL474" s="16"/>
      <c r="FM474" s="16"/>
      <c r="FN474" s="16"/>
      <c r="FO474" s="16"/>
      <c r="FP474" s="16"/>
      <c r="FQ474" s="16"/>
      <c r="FR474" s="16"/>
      <c r="FS474" s="16"/>
      <c r="FT474" s="16"/>
      <c r="FU474" s="16"/>
      <c r="FV474" s="16"/>
      <c r="FW474" s="16"/>
      <c r="FX474" s="16"/>
      <c r="FY474" s="16"/>
      <c r="FZ474" s="16"/>
      <c r="GA474" s="150">
        <f t="shared" ref="GA474" ca="1" si="1236">SUMIF($GD$8:$HG$9,$O$5,GD474:HG474)</f>
        <v>143</v>
      </c>
      <c r="GB474" s="150">
        <f t="shared" ref="GB474" si="1237">SUM(GD475:HG475)</f>
        <v>0</v>
      </c>
      <c r="GC474" s="152">
        <f t="shared" ref="GC474" ca="1" si="1238">GB474/GA474</f>
        <v>0</v>
      </c>
      <c r="GD474" s="16"/>
      <c r="GE474" s="16"/>
      <c r="GF474" s="16"/>
      <c r="GG474" s="16"/>
      <c r="GH474" s="16"/>
      <c r="GI474" s="16"/>
      <c r="GJ474" s="16"/>
      <c r="GK474" s="16"/>
      <c r="GL474" s="16"/>
      <c r="GM474" s="16"/>
      <c r="GN474" s="16"/>
      <c r="GO474" s="16"/>
      <c r="GP474" s="16">
        <v>24</v>
      </c>
      <c r="GQ474" s="16">
        <v>24</v>
      </c>
      <c r="GR474" s="16">
        <v>24</v>
      </c>
      <c r="GS474" s="16">
        <v>24</v>
      </c>
      <c r="GT474" s="16">
        <v>24</v>
      </c>
      <c r="GU474" s="16">
        <v>23</v>
      </c>
      <c r="GV474" s="16"/>
      <c r="GW474" s="16"/>
      <c r="GX474" s="16"/>
      <c r="GY474" s="16"/>
      <c r="GZ474" s="16"/>
      <c r="HA474" s="16"/>
      <c r="HB474" s="16"/>
      <c r="HC474" s="16"/>
      <c r="HD474" s="16"/>
      <c r="HE474" s="16"/>
      <c r="HF474" s="16"/>
      <c r="HG474" s="16"/>
      <c r="HH474" s="150"/>
      <c r="HI474" s="150">
        <v>0</v>
      </c>
      <c r="HJ474" s="152" t="e">
        <v>#DIV/0!</v>
      </c>
      <c r="HK474" s="16"/>
      <c r="HL474" s="16"/>
      <c r="HM474" s="16"/>
      <c r="HN474" s="16"/>
      <c r="HO474" s="16"/>
      <c r="HP474" s="16"/>
      <c r="HQ474" s="16"/>
      <c r="HR474" s="16"/>
      <c r="HS474" s="16"/>
      <c r="HT474" s="16"/>
      <c r="HU474" s="16"/>
      <c r="HV474" s="16"/>
      <c r="HW474" s="16"/>
      <c r="HX474" s="16"/>
      <c r="HY474" s="16"/>
      <c r="HZ474" s="16"/>
      <c r="IA474" s="16"/>
      <c r="IB474" s="16"/>
      <c r="IC474" s="16"/>
      <c r="ID474" s="16"/>
      <c r="IE474" s="16"/>
      <c r="IF474" s="16"/>
      <c r="IG474" s="16"/>
      <c r="IH474" s="16"/>
      <c r="II474" s="16"/>
      <c r="IJ474" s="16"/>
      <c r="IK474" s="16"/>
      <c r="IL474" s="16"/>
      <c r="IM474" s="16"/>
      <c r="IN474" s="16"/>
      <c r="IO474" s="16"/>
      <c r="IP474" s="150"/>
      <c r="IQ474" s="150">
        <v>0</v>
      </c>
      <c r="IR474" s="152" t="e">
        <v>#DIV/0!</v>
      </c>
      <c r="IS474" s="16"/>
      <c r="IT474" s="16"/>
      <c r="IU474" s="16"/>
      <c r="IV474" s="16"/>
      <c r="IW474" s="16"/>
      <c r="IX474" s="16"/>
      <c r="IY474" s="16"/>
      <c r="IZ474" s="16"/>
      <c r="JA474" s="16"/>
      <c r="JB474" s="16"/>
      <c r="JC474" s="16"/>
      <c r="JD474" s="16"/>
      <c r="JE474" s="16"/>
      <c r="JF474" s="16"/>
      <c r="JG474" s="16"/>
      <c r="JH474" s="16"/>
      <c r="JI474" s="16"/>
      <c r="JJ474" s="16"/>
      <c r="JK474" s="16"/>
      <c r="JL474" s="16"/>
      <c r="JM474" s="16"/>
      <c r="JN474" s="16"/>
      <c r="JO474" s="16"/>
      <c r="JP474" s="16"/>
      <c r="JQ474" s="16"/>
      <c r="JR474" s="16"/>
      <c r="JS474" s="16"/>
      <c r="JT474" s="16"/>
      <c r="JU474" s="23"/>
      <c r="JV474" s="16"/>
      <c r="JW474" s="150"/>
      <c r="JX474" s="150">
        <v>0</v>
      </c>
      <c r="JY474" s="152" t="e">
        <v>#DIV/0!</v>
      </c>
      <c r="JZ474" s="16"/>
      <c r="KA474" s="16"/>
      <c r="KB474" s="16"/>
      <c r="KC474" s="16"/>
      <c r="KD474" s="16"/>
      <c r="KE474" s="16"/>
      <c r="KF474" s="16"/>
      <c r="KG474" s="16"/>
      <c r="KH474" s="16"/>
      <c r="KI474" s="16"/>
      <c r="KJ474" s="16"/>
      <c r="KK474" s="16"/>
      <c r="KL474" s="16"/>
      <c r="KM474" s="16"/>
      <c r="KN474" s="16"/>
      <c r="KO474" s="16"/>
      <c r="KP474" s="16"/>
      <c r="KQ474" s="16"/>
      <c r="KR474" s="16"/>
      <c r="KS474" s="16"/>
      <c r="KT474" s="16"/>
      <c r="KU474" s="16"/>
      <c r="KV474" s="16"/>
      <c r="KW474" s="16"/>
      <c r="KX474" s="16"/>
      <c r="KY474" s="16"/>
      <c r="KZ474" s="16"/>
      <c r="LA474" s="16"/>
      <c r="LB474" s="16"/>
      <c r="LC474" s="16"/>
      <c r="LD474" s="16"/>
      <c r="LE474" s="150"/>
      <c r="LF474" s="150">
        <v>0</v>
      </c>
      <c r="LG474" s="152" t="e">
        <v>#DIV/0!</v>
      </c>
      <c r="LH474" s="16"/>
      <c r="LI474" s="16"/>
      <c r="LJ474" s="16"/>
      <c r="LK474" s="16"/>
      <c r="LL474" s="16"/>
      <c r="LM474" s="16"/>
      <c r="LN474" s="16"/>
      <c r="LO474" s="16"/>
      <c r="LP474" s="16"/>
      <c r="LQ474" s="16"/>
      <c r="LR474" s="16"/>
      <c r="LS474" s="16"/>
      <c r="LT474" s="16"/>
      <c r="LU474" s="16"/>
      <c r="LV474" s="16"/>
      <c r="LW474" s="16"/>
      <c r="LX474" s="16"/>
      <c r="LY474" s="16"/>
      <c r="LZ474" s="16"/>
      <c r="MA474" s="16"/>
      <c r="MB474" s="16"/>
      <c r="MC474" s="16"/>
      <c r="MD474" s="16"/>
      <c r="ME474" s="16"/>
      <c r="MF474" s="16"/>
      <c r="MG474" s="16"/>
      <c r="MH474" s="16"/>
      <c r="MI474" s="16"/>
      <c r="MJ474" s="16"/>
      <c r="MK474" s="16"/>
      <c r="ML474" s="16"/>
    </row>
    <row r="475" spans="1:350" ht="13.9" hidden="1" customHeight="1" outlineLevel="3" x14ac:dyDescent="0.2">
      <c r="A475" s="227"/>
      <c r="B475" s="247"/>
      <c r="C475" s="215"/>
      <c r="D475" s="217"/>
      <c r="E475" s="176"/>
      <c r="F475" s="176"/>
      <c r="G475" s="176"/>
      <c r="H475" s="171"/>
      <c r="I475" s="171"/>
      <c r="J475" s="213"/>
      <c r="K475" s="213"/>
      <c r="L475" s="173"/>
      <c r="M475" s="173"/>
      <c r="N475" s="184"/>
      <c r="O475" s="157"/>
      <c r="P475" s="17" t="s">
        <v>26</v>
      </c>
      <c r="Q475" s="151"/>
      <c r="R475" s="151"/>
      <c r="S475" s="153"/>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151"/>
      <c r="AY475" s="151"/>
      <c r="AZ475" s="153"/>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151"/>
      <c r="CG475" s="151"/>
      <c r="CH475" s="153"/>
      <c r="CI475" s="141"/>
      <c r="CJ475" s="141"/>
      <c r="CK475" s="141"/>
      <c r="CL475" s="141"/>
      <c r="CM475" s="141"/>
      <c r="CN475" s="141"/>
      <c r="CO475" s="141"/>
      <c r="CP475" s="141"/>
      <c r="CQ475" s="141"/>
      <c r="CR475" s="141"/>
      <c r="CS475" s="141"/>
      <c r="CT475" s="141"/>
      <c r="CU475" s="141"/>
      <c r="CV475" s="141"/>
      <c r="CW475" s="141"/>
      <c r="CX475" s="141"/>
      <c r="CY475" s="141"/>
      <c r="CZ475" s="141"/>
      <c r="DA475" s="141"/>
      <c r="DB475" s="141"/>
      <c r="DC475" s="141"/>
      <c r="DD475" s="141"/>
      <c r="DE475" s="141"/>
      <c r="DF475" s="141"/>
      <c r="DG475" s="141"/>
      <c r="DH475" s="141"/>
      <c r="DI475" s="141"/>
      <c r="DJ475" s="141"/>
      <c r="DK475" s="141"/>
      <c r="DL475" s="141"/>
      <c r="DM475" s="141"/>
      <c r="DN475" s="151"/>
      <c r="DO475" s="151"/>
      <c r="DP475" s="153"/>
      <c r="DQ475" s="24"/>
      <c r="DR475" s="24"/>
      <c r="DS475" s="24"/>
      <c r="DT475" s="24"/>
      <c r="DU475" s="24"/>
      <c r="DV475" s="24"/>
      <c r="DW475" s="24"/>
      <c r="DX475" s="24"/>
      <c r="DY475" s="24"/>
      <c r="DZ475" s="24"/>
      <c r="EA475" s="24"/>
      <c r="EB475" s="24"/>
      <c r="EC475" s="24"/>
      <c r="ED475" s="24"/>
      <c r="EE475" s="24"/>
      <c r="EF475" s="24"/>
      <c r="EG475" s="24"/>
      <c r="EH475" s="24"/>
      <c r="EI475" s="24"/>
      <c r="EJ475" s="24"/>
      <c r="EK475" s="24"/>
      <c r="EL475" s="24"/>
      <c r="EM475" s="24"/>
      <c r="EN475" s="24"/>
      <c r="EO475" s="24"/>
      <c r="EP475" s="24"/>
      <c r="EQ475" s="24"/>
      <c r="ER475" s="24"/>
      <c r="ES475" s="151"/>
      <c r="ET475" s="151"/>
      <c r="EU475" s="153"/>
      <c r="EV475" s="24"/>
      <c r="EW475" s="125"/>
      <c r="EX475" s="24"/>
      <c r="EY475" s="24"/>
      <c r="EZ475" s="24"/>
      <c r="FA475" s="24"/>
      <c r="FB475" s="24"/>
      <c r="FC475" s="24"/>
      <c r="FD475" s="24"/>
      <c r="FE475" s="24"/>
      <c r="FF475" s="24"/>
      <c r="FG475" s="24"/>
      <c r="FH475" s="24"/>
      <c r="FI475" s="24"/>
      <c r="FJ475" s="24"/>
      <c r="FK475" s="24"/>
      <c r="FL475" s="24"/>
      <c r="FM475" s="24"/>
      <c r="FN475" s="24"/>
      <c r="FO475" s="24"/>
      <c r="FP475" s="24"/>
      <c r="FQ475" s="24"/>
      <c r="FR475" s="24"/>
      <c r="FS475" s="24"/>
      <c r="FT475" s="24"/>
      <c r="FU475" s="24"/>
      <c r="FV475" s="24"/>
      <c r="FW475" s="24"/>
      <c r="FX475" s="24"/>
      <c r="FY475" s="24"/>
      <c r="FZ475" s="24"/>
      <c r="GA475" s="151"/>
      <c r="GB475" s="151"/>
      <c r="GC475" s="153"/>
      <c r="GD475" s="24"/>
      <c r="GE475" s="24"/>
      <c r="GF475" s="24"/>
      <c r="GG475" s="24"/>
      <c r="GH475" s="24"/>
      <c r="GI475" s="24"/>
      <c r="GJ475" s="24"/>
      <c r="GK475" s="24"/>
      <c r="GL475" s="24"/>
      <c r="GM475" s="24"/>
      <c r="GN475" s="24"/>
      <c r="GO475" s="24"/>
      <c r="GP475" s="24"/>
      <c r="GQ475" s="24"/>
      <c r="GR475" s="24"/>
      <c r="GS475" s="24"/>
      <c r="GT475" s="24"/>
      <c r="GU475" s="24"/>
      <c r="GV475" s="24"/>
      <c r="GW475" s="24"/>
      <c r="GX475" s="24"/>
      <c r="GY475" s="24"/>
      <c r="GZ475" s="24"/>
      <c r="HA475" s="24"/>
      <c r="HB475" s="24"/>
      <c r="HC475" s="24"/>
      <c r="HD475" s="24"/>
      <c r="HE475" s="24"/>
      <c r="HF475" s="24"/>
      <c r="HG475" s="24"/>
      <c r="HH475" s="151"/>
      <c r="HI475" s="151"/>
      <c r="HJ475" s="153"/>
      <c r="HK475" s="24"/>
      <c r="HL475" s="24"/>
      <c r="HM475" s="24"/>
      <c r="HN475" s="24"/>
      <c r="HO475" s="24"/>
      <c r="HP475" s="24"/>
      <c r="HQ475" s="24"/>
      <c r="HR475" s="24"/>
      <c r="HS475" s="24"/>
      <c r="HT475" s="24"/>
      <c r="HU475" s="24"/>
      <c r="HV475" s="24"/>
      <c r="HW475" s="24"/>
      <c r="HX475" s="24"/>
      <c r="HY475" s="24"/>
      <c r="HZ475" s="24"/>
      <c r="IA475" s="24"/>
      <c r="IB475" s="24"/>
      <c r="IC475" s="24"/>
      <c r="ID475" s="24"/>
      <c r="IE475" s="24"/>
      <c r="IF475" s="24"/>
      <c r="IG475" s="24"/>
      <c r="IH475" s="24"/>
      <c r="II475" s="24"/>
      <c r="IJ475" s="24"/>
      <c r="IK475" s="24"/>
      <c r="IL475" s="24"/>
      <c r="IM475" s="24"/>
      <c r="IN475" s="24"/>
      <c r="IO475" s="24"/>
      <c r="IP475" s="151"/>
      <c r="IQ475" s="151"/>
      <c r="IR475" s="153"/>
      <c r="IS475" s="24"/>
      <c r="IT475" s="24"/>
      <c r="IU475" s="24"/>
      <c r="IV475" s="24"/>
      <c r="IW475" s="24"/>
      <c r="IX475" s="24"/>
      <c r="IY475" s="24"/>
      <c r="IZ475" s="24"/>
      <c r="JA475" s="24"/>
      <c r="JB475" s="24"/>
      <c r="JC475" s="24"/>
      <c r="JD475" s="24"/>
      <c r="JE475" s="24"/>
      <c r="JF475" s="24"/>
      <c r="JG475" s="24"/>
      <c r="JH475" s="24"/>
      <c r="JI475" s="24"/>
      <c r="JJ475" s="24"/>
      <c r="JK475" s="24"/>
      <c r="JL475" s="24"/>
      <c r="JM475" s="24"/>
      <c r="JN475" s="24"/>
      <c r="JO475" s="24"/>
      <c r="JP475" s="24"/>
      <c r="JQ475" s="24"/>
      <c r="JR475" s="24"/>
      <c r="JS475" s="24"/>
      <c r="JT475" s="24"/>
      <c r="JU475" s="25"/>
      <c r="JV475" s="24"/>
      <c r="JW475" s="151"/>
      <c r="JX475" s="151"/>
      <c r="JY475" s="153"/>
      <c r="JZ475" s="24"/>
      <c r="KA475" s="24"/>
      <c r="KB475" s="24"/>
      <c r="KC475" s="24"/>
      <c r="KD475" s="24"/>
      <c r="KE475" s="24"/>
      <c r="KF475" s="24"/>
      <c r="KG475" s="24"/>
      <c r="KH475" s="24"/>
      <c r="KI475" s="24"/>
      <c r="KJ475" s="24"/>
      <c r="KK475" s="24"/>
      <c r="KL475" s="24"/>
      <c r="KM475" s="24"/>
      <c r="KN475" s="24"/>
      <c r="KO475" s="24"/>
      <c r="KP475" s="24"/>
      <c r="KQ475" s="24"/>
      <c r="KR475" s="24"/>
      <c r="KS475" s="24"/>
      <c r="KT475" s="24"/>
      <c r="KU475" s="24"/>
      <c r="KV475" s="24"/>
      <c r="KW475" s="24"/>
      <c r="KX475" s="24"/>
      <c r="KY475" s="24"/>
      <c r="KZ475" s="24"/>
      <c r="LA475" s="24"/>
      <c r="LB475" s="24"/>
      <c r="LC475" s="24"/>
      <c r="LD475" s="24"/>
      <c r="LE475" s="151"/>
      <c r="LF475" s="151"/>
      <c r="LG475" s="153"/>
      <c r="LH475" s="24"/>
      <c r="LI475" s="24"/>
      <c r="LJ475" s="24"/>
      <c r="LK475" s="24"/>
      <c r="LL475" s="24"/>
      <c r="LM475" s="24"/>
      <c r="LN475" s="24"/>
      <c r="LO475" s="24"/>
      <c r="LP475" s="24"/>
      <c r="LQ475" s="24"/>
      <c r="LR475" s="24"/>
      <c r="LS475" s="24"/>
      <c r="LT475" s="24"/>
      <c r="LU475" s="24"/>
      <c r="LV475" s="24"/>
      <c r="LW475" s="24"/>
      <c r="LX475" s="24"/>
      <c r="LY475" s="24"/>
      <c r="LZ475" s="24"/>
      <c r="MA475" s="24"/>
      <c r="MB475" s="24"/>
      <c r="MC475" s="24"/>
      <c r="MD475" s="24"/>
      <c r="ME475" s="24"/>
      <c r="MF475" s="24"/>
      <c r="MG475" s="24"/>
      <c r="MH475" s="24"/>
      <c r="MI475" s="24"/>
      <c r="MJ475" s="24"/>
      <c r="MK475" s="24"/>
      <c r="ML475" s="24"/>
    </row>
    <row r="476" spans="1:350" s="41" customFormat="1" ht="14.25" hidden="1" customHeight="1" outlineLevel="3" x14ac:dyDescent="0.25">
      <c r="A476" s="220" t="s">
        <v>296</v>
      </c>
      <c r="B476" s="248" t="s">
        <v>1145</v>
      </c>
      <c r="C476" s="175" t="s">
        <v>59</v>
      </c>
      <c r="D476" s="175">
        <v>1</v>
      </c>
      <c r="E476" s="175">
        <v>0</v>
      </c>
      <c r="F476" s="175">
        <f>D476-E476</f>
        <v>1</v>
      </c>
      <c r="G476" s="175" t="s">
        <v>1035</v>
      </c>
      <c r="H476" s="170" t="s">
        <v>828</v>
      </c>
      <c r="I476" s="170" t="s">
        <v>973</v>
      </c>
      <c r="J476" s="212">
        <f ca="1">E476+Q476+AX476+CF476+DN476+ES476+GA476+HH476+IP476+JW476+LE476</f>
        <v>1</v>
      </c>
      <c r="K476" s="212">
        <f>E476+R476+AY476+CG476+DO476+ET476+GB476+HI476+IQ476+JX476+LF476</f>
        <v>1</v>
      </c>
      <c r="L476" s="172">
        <f ca="1">K476/J476</f>
        <v>1</v>
      </c>
      <c r="M476" s="172">
        <f>K476/D476</f>
        <v>1</v>
      </c>
      <c r="N476" s="183">
        <f ca="1">SUMIF($EV$8:$FZ$9,$O$5,$EV477:$FZ477)-SUMIF($EV$8:$FZ$9,$Q$5,$EV477:$FZ477)</f>
        <v>0</v>
      </c>
      <c r="O476" s="154"/>
      <c r="P476" s="154"/>
      <c r="Q476" s="150">
        <v>0</v>
      </c>
      <c r="R476" s="150">
        <v>0</v>
      </c>
      <c r="S476" s="152" t="e">
        <v>#DIV/0!</v>
      </c>
      <c r="T476" s="154"/>
      <c r="U476" s="154"/>
      <c r="V476" s="154"/>
      <c r="W476" s="154"/>
      <c r="X476" s="154"/>
      <c r="Y476" s="154"/>
      <c r="Z476" s="154"/>
      <c r="AA476" s="154"/>
      <c r="AB476" s="154"/>
      <c r="AC476" s="154"/>
      <c r="AD476" s="154"/>
      <c r="AE476" s="154"/>
      <c r="AF476" s="154"/>
      <c r="AG476" s="154"/>
      <c r="AH476" s="154"/>
      <c r="AI476" s="154"/>
      <c r="AJ476" s="154"/>
      <c r="AK476" s="154"/>
      <c r="AL476" s="154"/>
      <c r="AM476" s="154"/>
      <c r="AN476" s="154"/>
      <c r="AO476" s="154"/>
      <c r="AP476" s="154"/>
      <c r="AQ476" s="154"/>
      <c r="AR476" s="154"/>
      <c r="AS476" s="154"/>
      <c r="AT476" s="154"/>
      <c r="AU476" s="154"/>
      <c r="AV476" s="154"/>
      <c r="AW476" s="154"/>
      <c r="AX476" s="150">
        <f t="shared" ca="1" si="1197"/>
        <v>0</v>
      </c>
      <c r="AY476" s="150">
        <f>SUM(BA477:CE477)</f>
        <v>0</v>
      </c>
      <c r="AZ476" s="152" t="e">
        <f ca="1">AY476/AX476</f>
        <v>#DIV/0!</v>
      </c>
      <c r="BA476" s="154"/>
      <c r="BB476" s="154"/>
      <c r="BC476" s="154"/>
      <c r="BD476" s="154"/>
      <c r="BE476" s="154"/>
      <c r="BF476" s="154"/>
      <c r="BG476" s="154"/>
      <c r="BH476" s="154"/>
      <c r="BI476" s="154"/>
      <c r="BJ476" s="154"/>
      <c r="BK476" s="154"/>
      <c r="BL476" s="154"/>
      <c r="BM476" s="154"/>
      <c r="BN476" s="154"/>
      <c r="BO476" s="154"/>
      <c r="BP476" s="154"/>
      <c r="BQ476" s="154"/>
      <c r="BR476" s="154"/>
      <c r="BS476" s="154"/>
      <c r="BT476" s="154"/>
      <c r="BU476" s="154"/>
      <c r="BV476" s="154"/>
      <c r="BW476" s="154"/>
      <c r="BX476" s="154"/>
      <c r="BY476" s="154"/>
      <c r="BZ476" s="154"/>
      <c r="CA476" s="154"/>
      <c r="CB476" s="154"/>
      <c r="CC476" s="154"/>
      <c r="CD476" s="154"/>
      <c r="CE476" s="154"/>
      <c r="CF476" s="150">
        <f t="shared" ref="CF476" si="1239">SUM(CI476:DM476)</f>
        <v>0</v>
      </c>
      <c r="CG476" s="150">
        <f>SUM(CI477:DM477)</f>
        <v>0</v>
      </c>
      <c r="CH476" s="152" t="e">
        <f>CG476/CF476</f>
        <v>#DIV/0!</v>
      </c>
      <c r="CI476" s="154"/>
      <c r="CJ476" s="154"/>
      <c r="CK476" s="154"/>
      <c r="CL476" s="154"/>
      <c r="CM476" s="154"/>
      <c r="CN476" s="154"/>
      <c r="CO476" s="154"/>
      <c r="CP476" s="154"/>
      <c r="CQ476" s="154"/>
      <c r="CR476" s="154"/>
      <c r="CS476" s="154"/>
      <c r="CT476" s="154"/>
      <c r="CU476" s="154"/>
      <c r="CV476" s="154"/>
      <c r="CW476" s="154"/>
      <c r="CX476" s="154"/>
      <c r="CY476" s="154"/>
      <c r="CZ476" s="154"/>
      <c r="DA476" s="154"/>
      <c r="DB476" s="154"/>
      <c r="DC476" s="154"/>
      <c r="DD476" s="154"/>
      <c r="DE476" s="154"/>
      <c r="DF476" s="154"/>
      <c r="DG476" s="154"/>
      <c r="DH476" s="154"/>
      <c r="DI476" s="154"/>
      <c r="DJ476" s="154"/>
      <c r="DK476" s="154"/>
      <c r="DL476" s="154"/>
      <c r="DM476" s="154"/>
      <c r="DN476" s="150">
        <f t="shared" ref="DN476" si="1240">SUM(DQ476:ER476)</f>
        <v>0</v>
      </c>
      <c r="DO476" s="150">
        <f>SUM(DQ477:ER477)</f>
        <v>0</v>
      </c>
      <c r="DP476" s="152" t="e">
        <f t="shared" si="1086"/>
        <v>#DIV/0!</v>
      </c>
      <c r="DQ476" s="154"/>
      <c r="DR476" s="154"/>
      <c r="DS476" s="154"/>
      <c r="DT476" s="154"/>
      <c r="DU476" s="154"/>
      <c r="DV476" s="154"/>
      <c r="DW476" s="154"/>
      <c r="DX476" s="154"/>
      <c r="DY476" s="154"/>
      <c r="DZ476" s="154"/>
      <c r="EA476" s="154"/>
      <c r="EB476" s="154"/>
      <c r="EC476" s="154"/>
      <c r="ED476" s="154"/>
      <c r="EE476" s="154"/>
      <c r="EF476" s="154"/>
      <c r="EG476" s="154"/>
      <c r="EH476" s="154"/>
      <c r="EI476" s="154"/>
      <c r="EJ476" s="154"/>
      <c r="EK476" s="154"/>
      <c r="EL476" s="154"/>
      <c r="EM476" s="154"/>
      <c r="EN476" s="154"/>
      <c r="EO476" s="154"/>
      <c r="EP476" s="154"/>
      <c r="EQ476" s="154"/>
      <c r="ER476" s="154"/>
      <c r="ES476" s="150">
        <f t="shared" ca="1" si="1205"/>
        <v>1</v>
      </c>
      <c r="ET476" s="150">
        <f t="shared" si="1122"/>
        <v>1</v>
      </c>
      <c r="EU476" s="152">
        <f t="shared" ca="1" si="1123"/>
        <v>1</v>
      </c>
      <c r="EV476" s="42">
        <v>1</v>
      </c>
      <c r="EW476" s="160"/>
      <c r="EX476" s="154"/>
      <c r="EY476" s="154"/>
      <c r="EZ476" s="154"/>
      <c r="FA476" s="154"/>
      <c r="FB476" s="154"/>
      <c r="FC476" s="154"/>
      <c r="FD476" s="154"/>
      <c r="FE476" s="154"/>
      <c r="FF476" s="154"/>
      <c r="FG476" s="154"/>
      <c r="FH476" s="154"/>
      <c r="FI476" s="154"/>
      <c r="FJ476" s="154"/>
      <c r="FK476" s="154"/>
      <c r="FL476" s="154"/>
      <c r="FM476" s="154"/>
      <c r="FN476" s="154"/>
      <c r="FO476" s="154"/>
      <c r="FP476" s="154"/>
      <c r="FQ476" s="154"/>
      <c r="FR476" s="154"/>
      <c r="FS476" s="154"/>
      <c r="FT476" s="154"/>
      <c r="FU476" s="154"/>
      <c r="FV476" s="154"/>
      <c r="FW476" s="154"/>
      <c r="FX476" s="154"/>
      <c r="FY476" s="154"/>
      <c r="FZ476" s="154"/>
      <c r="GA476" s="150">
        <f t="shared" ref="GA476" ca="1" si="1241">SUMIF($GD$8:$HG$9,$O$5,GD476:HG476)</f>
        <v>0</v>
      </c>
      <c r="GB476" s="150">
        <f t="shared" ref="GB476" si="1242">SUM(GD477:HG477)</f>
        <v>0</v>
      </c>
      <c r="GC476" s="152" t="e">
        <f t="shared" ref="GC476" ca="1" si="1243">GB476/GA476</f>
        <v>#DIV/0!</v>
      </c>
      <c r="GD476" s="154"/>
      <c r="GE476" s="154"/>
      <c r="GF476" s="154"/>
      <c r="GG476" s="154"/>
      <c r="GH476" s="154"/>
      <c r="GI476" s="154"/>
      <c r="GJ476" s="154"/>
      <c r="GK476" s="154"/>
      <c r="GL476" s="154"/>
      <c r="GM476" s="154"/>
      <c r="GN476" s="154"/>
      <c r="GO476" s="154"/>
      <c r="GP476" s="154"/>
      <c r="GQ476" s="154"/>
      <c r="GR476" s="154"/>
      <c r="GS476" s="154"/>
      <c r="GT476" s="154"/>
      <c r="GU476" s="154"/>
      <c r="GV476" s="154"/>
      <c r="GW476" s="154"/>
      <c r="GX476" s="154"/>
      <c r="GY476" s="154"/>
      <c r="GZ476" s="154"/>
      <c r="HA476" s="154"/>
      <c r="HB476" s="154"/>
      <c r="HC476" s="154"/>
      <c r="HD476" s="154"/>
      <c r="HE476" s="154"/>
      <c r="HF476" s="154"/>
      <c r="HG476" s="154"/>
      <c r="HH476" s="150"/>
      <c r="HI476" s="150">
        <v>0</v>
      </c>
      <c r="HJ476" s="154"/>
      <c r="HK476" s="154"/>
      <c r="HL476" s="154"/>
      <c r="HM476" s="154"/>
      <c r="HN476" s="154"/>
      <c r="HO476" s="154"/>
      <c r="HP476" s="154"/>
      <c r="HQ476" s="154"/>
      <c r="HR476" s="154"/>
      <c r="HS476" s="154"/>
      <c r="HT476" s="154"/>
      <c r="HU476" s="154"/>
      <c r="HV476" s="154"/>
      <c r="HW476" s="154"/>
      <c r="HX476" s="154"/>
      <c r="HY476" s="154"/>
      <c r="HZ476" s="154"/>
      <c r="IA476" s="154"/>
      <c r="IB476" s="154"/>
      <c r="IC476" s="154"/>
      <c r="ID476" s="154"/>
      <c r="IE476" s="154"/>
      <c r="IF476" s="154"/>
      <c r="IG476" s="154"/>
      <c r="IH476" s="154"/>
      <c r="II476" s="154"/>
      <c r="IJ476" s="154"/>
      <c r="IK476" s="154"/>
      <c r="IL476" s="154"/>
      <c r="IM476" s="154"/>
      <c r="IN476" s="154"/>
      <c r="IO476" s="154"/>
      <c r="IP476" s="150"/>
      <c r="IQ476" s="150">
        <v>0</v>
      </c>
      <c r="IR476" s="154"/>
      <c r="IS476" s="154"/>
      <c r="IT476" s="154"/>
      <c r="IU476" s="154"/>
      <c r="IV476" s="154"/>
      <c r="IW476" s="154"/>
      <c r="IX476" s="154"/>
      <c r="IY476" s="154"/>
      <c r="IZ476" s="154"/>
      <c r="JA476" s="154"/>
      <c r="JB476" s="154"/>
      <c r="JC476" s="154"/>
      <c r="JD476" s="154"/>
      <c r="JE476" s="154"/>
      <c r="JF476" s="154"/>
      <c r="JG476" s="154"/>
      <c r="JH476" s="154"/>
      <c r="JI476" s="154"/>
      <c r="JJ476" s="154"/>
      <c r="JK476" s="154"/>
      <c r="JL476" s="154"/>
      <c r="JM476" s="154"/>
      <c r="JN476" s="154"/>
      <c r="JO476" s="154"/>
      <c r="JP476" s="154"/>
      <c r="JQ476" s="154"/>
      <c r="JR476" s="154"/>
      <c r="JS476" s="154"/>
      <c r="JT476" s="154"/>
      <c r="JU476" s="154"/>
      <c r="JV476" s="154"/>
      <c r="JW476" s="150"/>
      <c r="JX476" s="150">
        <v>0</v>
      </c>
      <c r="JY476" s="154"/>
      <c r="JZ476" s="154"/>
      <c r="KA476" s="154"/>
      <c r="KB476" s="154"/>
      <c r="KC476" s="154"/>
      <c r="KD476" s="154"/>
      <c r="KE476" s="154"/>
      <c r="KF476" s="154"/>
      <c r="KG476" s="154"/>
      <c r="KH476" s="154"/>
      <c r="KI476" s="154"/>
      <c r="KJ476" s="154"/>
      <c r="KK476" s="154"/>
      <c r="KL476" s="154"/>
      <c r="KM476" s="154"/>
      <c r="KN476" s="154"/>
      <c r="KO476" s="154"/>
      <c r="KP476" s="154"/>
      <c r="KQ476" s="154"/>
      <c r="KR476" s="154"/>
      <c r="KS476" s="154"/>
      <c r="KT476" s="154"/>
      <c r="KU476" s="154"/>
      <c r="KV476" s="154"/>
      <c r="KW476" s="154"/>
      <c r="KX476" s="154"/>
      <c r="KY476" s="154"/>
      <c r="KZ476" s="154"/>
      <c r="LA476" s="154"/>
      <c r="LB476" s="154"/>
      <c r="LC476" s="154"/>
      <c r="LD476" s="154"/>
      <c r="LE476" s="150"/>
      <c r="LF476" s="150">
        <v>0</v>
      </c>
      <c r="LG476" s="154"/>
      <c r="LH476" s="154"/>
      <c r="LI476" s="154"/>
      <c r="LJ476" s="154"/>
      <c r="LK476" s="154"/>
      <c r="LL476" s="154"/>
      <c r="LM476" s="154"/>
      <c r="LN476" s="154"/>
      <c r="LO476" s="154"/>
      <c r="LP476" s="154"/>
      <c r="LQ476" s="154"/>
      <c r="LR476" s="154"/>
      <c r="LS476" s="154"/>
      <c r="LT476" s="154"/>
      <c r="LU476" s="154"/>
      <c r="LV476" s="154"/>
      <c r="LW476" s="154"/>
      <c r="LX476" s="154"/>
      <c r="LY476" s="154"/>
      <c r="LZ476" s="154"/>
      <c r="MA476" s="154"/>
      <c r="MB476" s="154"/>
      <c r="MC476" s="154"/>
      <c r="MD476" s="154"/>
      <c r="ME476" s="154"/>
      <c r="MF476" s="154"/>
      <c r="MG476" s="154"/>
      <c r="MH476" s="154"/>
      <c r="MI476" s="154"/>
      <c r="MJ476" s="154"/>
      <c r="MK476" s="154"/>
      <c r="ML476" s="154"/>
    </row>
    <row r="477" spans="1:350" s="41" customFormat="1" ht="14.25" hidden="1" customHeight="1" outlineLevel="3" x14ac:dyDescent="0.25">
      <c r="A477" s="221"/>
      <c r="B477" s="249"/>
      <c r="C477" s="176"/>
      <c r="D477" s="176"/>
      <c r="E477" s="176"/>
      <c r="F477" s="176"/>
      <c r="G477" s="176"/>
      <c r="H477" s="171"/>
      <c r="I477" s="171"/>
      <c r="J477" s="213"/>
      <c r="K477" s="213"/>
      <c r="L477" s="173"/>
      <c r="M477" s="173"/>
      <c r="N477" s="184"/>
      <c r="O477" s="155"/>
      <c r="P477" s="155"/>
      <c r="Q477" s="151"/>
      <c r="R477" s="151"/>
      <c r="S477" s="153"/>
      <c r="T477" s="155"/>
      <c r="U477" s="155"/>
      <c r="V477" s="155"/>
      <c r="W477" s="155"/>
      <c r="X477" s="155"/>
      <c r="Y477" s="155"/>
      <c r="Z477" s="155"/>
      <c r="AA477" s="155"/>
      <c r="AB477" s="155"/>
      <c r="AC477" s="155"/>
      <c r="AD477" s="155"/>
      <c r="AE477" s="155"/>
      <c r="AF477" s="155"/>
      <c r="AG477" s="155"/>
      <c r="AH477" s="155"/>
      <c r="AI477" s="155"/>
      <c r="AJ477" s="155"/>
      <c r="AK477" s="155"/>
      <c r="AL477" s="155"/>
      <c r="AM477" s="155"/>
      <c r="AN477" s="155"/>
      <c r="AO477" s="155"/>
      <c r="AP477" s="155"/>
      <c r="AQ477" s="155"/>
      <c r="AR477" s="155"/>
      <c r="AS477" s="155"/>
      <c r="AT477" s="155"/>
      <c r="AU477" s="155"/>
      <c r="AV477" s="155"/>
      <c r="AW477" s="155"/>
      <c r="AX477" s="151"/>
      <c r="AY477" s="151"/>
      <c r="AZ477" s="153"/>
      <c r="BA477" s="155"/>
      <c r="BB477" s="155"/>
      <c r="BC477" s="155"/>
      <c r="BD477" s="155"/>
      <c r="BE477" s="155"/>
      <c r="BF477" s="155"/>
      <c r="BG477" s="155"/>
      <c r="BH477" s="155"/>
      <c r="BI477" s="155"/>
      <c r="BJ477" s="155"/>
      <c r="BK477" s="155"/>
      <c r="BL477" s="155"/>
      <c r="BM477" s="155"/>
      <c r="BN477" s="155"/>
      <c r="BO477" s="155"/>
      <c r="BP477" s="155"/>
      <c r="BQ477" s="155"/>
      <c r="BR477" s="155"/>
      <c r="BS477" s="155"/>
      <c r="BT477" s="155"/>
      <c r="BU477" s="155"/>
      <c r="BV477" s="155"/>
      <c r="BW477" s="155"/>
      <c r="BX477" s="155"/>
      <c r="BY477" s="155"/>
      <c r="BZ477" s="155"/>
      <c r="CA477" s="155"/>
      <c r="CB477" s="155"/>
      <c r="CC477" s="155"/>
      <c r="CD477" s="155"/>
      <c r="CE477" s="155"/>
      <c r="CF477" s="151"/>
      <c r="CG477" s="151"/>
      <c r="CH477" s="153"/>
      <c r="CI477" s="155"/>
      <c r="CJ477" s="155"/>
      <c r="CK477" s="155"/>
      <c r="CL477" s="155"/>
      <c r="CM477" s="155"/>
      <c r="CN477" s="155"/>
      <c r="CO477" s="155"/>
      <c r="CP477" s="155"/>
      <c r="CQ477" s="155"/>
      <c r="CR477" s="155"/>
      <c r="CS477" s="155"/>
      <c r="CT477" s="155"/>
      <c r="CU477" s="155"/>
      <c r="CV477" s="155"/>
      <c r="CW477" s="155"/>
      <c r="CX477" s="155"/>
      <c r="CY477" s="155"/>
      <c r="CZ477" s="155"/>
      <c r="DA477" s="155"/>
      <c r="DB477" s="155"/>
      <c r="DC477" s="155"/>
      <c r="DD477" s="155"/>
      <c r="DE477" s="155"/>
      <c r="DF477" s="155"/>
      <c r="DG477" s="155"/>
      <c r="DH477" s="155"/>
      <c r="DI477" s="155"/>
      <c r="DJ477" s="155"/>
      <c r="DK477" s="155"/>
      <c r="DL477" s="155"/>
      <c r="DM477" s="155"/>
      <c r="DN477" s="151"/>
      <c r="DO477" s="151"/>
      <c r="DP477" s="153"/>
      <c r="DQ477" s="155"/>
      <c r="DR477" s="155"/>
      <c r="DS477" s="155"/>
      <c r="DT477" s="155"/>
      <c r="DU477" s="155"/>
      <c r="DV477" s="155"/>
      <c r="DW477" s="155"/>
      <c r="DX477" s="155"/>
      <c r="DY477" s="155"/>
      <c r="DZ477" s="155"/>
      <c r="EA477" s="155"/>
      <c r="EB477" s="155"/>
      <c r="EC477" s="155"/>
      <c r="ED477" s="155"/>
      <c r="EE477" s="155"/>
      <c r="EF477" s="155"/>
      <c r="EG477" s="155"/>
      <c r="EH477" s="155"/>
      <c r="EI477" s="155"/>
      <c r="EJ477" s="155"/>
      <c r="EK477" s="155"/>
      <c r="EL477" s="155"/>
      <c r="EM477" s="155"/>
      <c r="EN477" s="155"/>
      <c r="EO477" s="155"/>
      <c r="EP477" s="155"/>
      <c r="EQ477" s="155"/>
      <c r="ER477" s="155"/>
      <c r="ES477" s="151"/>
      <c r="ET477" s="151"/>
      <c r="EU477" s="153"/>
      <c r="EV477" s="43">
        <v>1</v>
      </c>
      <c r="EW477" s="161"/>
      <c r="EX477" s="155"/>
      <c r="EY477" s="155"/>
      <c r="EZ477" s="155"/>
      <c r="FA477" s="155"/>
      <c r="FB477" s="155"/>
      <c r="FC477" s="155"/>
      <c r="FD477" s="155"/>
      <c r="FE477" s="155"/>
      <c r="FF477" s="155"/>
      <c r="FG477" s="155"/>
      <c r="FH477" s="155"/>
      <c r="FI477" s="155"/>
      <c r="FJ477" s="155"/>
      <c r="FK477" s="155"/>
      <c r="FL477" s="155"/>
      <c r="FM477" s="155"/>
      <c r="FN477" s="155"/>
      <c r="FO477" s="155"/>
      <c r="FP477" s="155"/>
      <c r="FQ477" s="155"/>
      <c r="FR477" s="155"/>
      <c r="FS477" s="155"/>
      <c r="FT477" s="155"/>
      <c r="FU477" s="155"/>
      <c r="FV477" s="155"/>
      <c r="FW477" s="155"/>
      <c r="FX477" s="155"/>
      <c r="FY477" s="155"/>
      <c r="FZ477" s="155"/>
      <c r="GA477" s="151"/>
      <c r="GB477" s="151"/>
      <c r="GC477" s="153"/>
      <c r="GD477" s="155"/>
      <c r="GE477" s="155"/>
      <c r="GF477" s="155"/>
      <c r="GG477" s="155"/>
      <c r="GH477" s="155"/>
      <c r="GI477" s="155"/>
      <c r="GJ477" s="155"/>
      <c r="GK477" s="155"/>
      <c r="GL477" s="155"/>
      <c r="GM477" s="155"/>
      <c r="GN477" s="155"/>
      <c r="GO477" s="155"/>
      <c r="GP477" s="155"/>
      <c r="GQ477" s="155"/>
      <c r="GR477" s="155"/>
      <c r="GS477" s="155"/>
      <c r="GT477" s="155"/>
      <c r="GU477" s="155"/>
      <c r="GV477" s="155"/>
      <c r="GW477" s="155"/>
      <c r="GX477" s="155"/>
      <c r="GY477" s="155"/>
      <c r="GZ477" s="155"/>
      <c r="HA477" s="155"/>
      <c r="HB477" s="155"/>
      <c r="HC477" s="155"/>
      <c r="HD477" s="155"/>
      <c r="HE477" s="155"/>
      <c r="HF477" s="155"/>
      <c r="HG477" s="155"/>
      <c r="HH477" s="151"/>
      <c r="HI477" s="151"/>
      <c r="HJ477" s="155"/>
      <c r="HK477" s="155"/>
      <c r="HL477" s="155"/>
      <c r="HM477" s="155"/>
      <c r="HN477" s="155"/>
      <c r="HO477" s="155"/>
      <c r="HP477" s="155"/>
      <c r="HQ477" s="155"/>
      <c r="HR477" s="155"/>
      <c r="HS477" s="155"/>
      <c r="HT477" s="155"/>
      <c r="HU477" s="155"/>
      <c r="HV477" s="155"/>
      <c r="HW477" s="155"/>
      <c r="HX477" s="155"/>
      <c r="HY477" s="155"/>
      <c r="HZ477" s="155"/>
      <c r="IA477" s="155"/>
      <c r="IB477" s="155"/>
      <c r="IC477" s="155"/>
      <c r="ID477" s="155"/>
      <c r="IE477" s="155"/>
      <c r="IF477" s="155"/>
      <c r="IG477" s="155"/>
      <c r="IH477" s="155"/>
      <c r="II477" s="155"/>
      <c r="IJ477" s="155"/>
      <c r="IK477" s="155"/>
      <c r="IL477" s="155"/>
      <c r="IM477" s="155"/>
      <c r="IN477" s="155"/>
      <c r="IO477" s="155"/>
      <c r="IP477" s="151"/>
      <c r="IQ477" s="151"/>
      <c r="IR477" s="155"/>
      <c r="IS477" s="155"/>
      <c r="IT477" s="155"/>
      <c r="IU477" s="155"/>
      <c r="IV477" s="155"/>
      <c r="IW477" s="155"/>
      <c r="IX477" s="155"/>
      <c r="IY477" s="155"/>
      <c r="IZ477" s="155"/>
      <c r="JA477" s="155"/>
      <c r="JB477" s="155"/>
      <c r="JC477" s="155"/>
      <c r="JD477" s="155"/>
      <c r="JE477" s="155"/>
      <c r="JF477" s="155"/>
      <c r="JG477" s="155"/>
      <c r="JH477" s="155"/>
      <c r="JI477" s="155"/>
      <c r="JJ477" s="155"/>
      <c r="JK477" s="155"/>
      <c r="JL477" s="155"/>
      <c r="JM477" s="155"/>
      <c r="JN477" s="155"/>
      <c r="JO477" s="155"/>
      <c r="JP477" s="155"/>
      <c r="JQ477" s="155"/>
      <c r="JR477" s="155"/>
      <c r="JS477" s="155"/>
      <c r="JT477" s="155"/>
      <c r="JU477" s="155"/>
      <c r="JV477" s="155"/>
      <c r="JW477" s="151"/>
      <c r="JX477" s="151"/>
      <c r="JY477" s="155"/>
      <c r="JZ477" s="155"/>
      <c r="KA477" s="155"/>
      <c r="KB477" s="155"/>
      <c r="KC477" s="155"/>
      <c r="KD477" s="155"/>
      <c r="KE477" s="155"/>
      <c r="KF477" s="155"/>
      <c r="KG477" s="155"/>
      <c r="KH477" s="155"/>
      <c r="KI477" s="155"/>
      <c r="KJ477" s="155"/>
      <c r="KK477" s="155"/>
      <c r="KL477" s="155"/>
      <c r="KM477" s="155"/>
      <c r="KN477" s="155"/>
      <c r="KO477" s="155"/>
      <c r="KP477" s="155"/>
      <c r="KQ477" s="155"/>
      <c r="KR477" s="155"/>
      <c r="KS477" s="155"/>
      <c r="KT477" s="155"/>
      <c r="KU477" s="155"/>
      <c r="KV477" s="155"/>
      <c r="KW477" s="155"/>
      <c r="KX477" s="155"/>
      <c r="KY477" s="155"/>
      <c r="KZ477" s="155"/>
      <c r="LA477" s="155"/>
      <c r="LB477" s="155"/>
      <c r="LC477" s="155"/>
      <c r="LD477" s="155"/>
      <c r="LE477" s="151"/>
      <c r="LF477" s="151"/>
      <c r="LG477" s="155"/>
      <c r="LH477" s="155"/>
      <c r="LI477" s="155"/>
      <c r="LJ477" s="155"/>
      <c r="LK477" s="155"/>
      <c r="LL477" s="155"/>
      <c r="LM477" s="155"/>
      <c r="LN477" s="155"/>
      <c r="LO477" s="155"/>
      <c r="LP477" s="155"/>
      <c r="LQ477" s="155"/>
      <c r="LR477" s="155"/>
      <c r="LS477" s="155"/>
      <c r="LT477" s="155"/>
      <c r="LU477" s="155"/>
      <c r="LV477" s="155"/>
      <c r="LW477" s="155"/>
      <c r="LX477" s="155"/>
      <c r="LY477" s="155"/>
      <c r="LZ477" s="155"/>
      <c r="MA477" s="155"/>
      <c r="MB477" s="155"/>
      <c r="MC477" s="155"/>
      <c r="MD477" s="155"/>
      <c r="ME477" s="155"/>
      <c r="MF477" s="155"/>
      <c r="MG477" s="155"/>
      <c r="MH477" s="155"/>
      <c r="MI477" s="155"/>
      <c r="MJ477" s="155"/>
      <c r="MK477" s="155"/>
      <c r="ML477" s="155"/>
    </row>
    <row r="478" spans="1:350" ht="13.9" hidden="1" customHeight="1" outlineLevel="3" x14ac:dyDescent="0.2">
      <c r="A478" s="226" t="s">
        <v>297</v>
      </c>
      <c r="B478" s="246" t="s">
        <v>1118</v>
      </c>
      <c r="C478" s="214" t="s">
        <v>59</v>
      </c>
      <c r="D478" s="216">
        <v>18</v>
      </c>
      <c r="E478" s="175"/>
      <c r="F478" s="175">
        <f>D478-E478</f>
        <v>18</v>
      </c>
      <c r="G478" s="175" t="s">
        <v>847</v>
      </c>
      <c r="H478" s="170" t="s">
        <v>828</v>
      </c>
      <c r="I478" s="170" t="s">
        <v>850</v>
      </c>
      <c r="J478" s="212">
        <f ca="1">E478+Q478+AX478+CF478+DN478+ES478+GA478+HH478+IP478+JW478+LE478</f>
        <v>18</v>
      </c>
      <c r="K478" s="212">
        <f>E478+R478+AY478+CG478+DO478+ET478+GB478+HI478+IQ478+JX478+LF478</f>
        <v>18</v>
      </c>
      <c r="L478" s="172">
        <f ca="1">K478/J478</f>
        <v>1</v>
      </c>
      <c r="M478" s="172">
        <f>K478/D478</f>
        <v>1</v>
      </c>
      <c r="N478" s="183">
        <f ca="1">SUMIF($EV$8:$FZ$9,$O$5,$EV479:$FZ479)-SUMIF($EV$8:$FZ$9,$Q$5,$EV479:$FZ479)</f>
        <v>0</v>
      </c>
      <c r="O478" s="156"/>
      <c r="P478" s="16" t="s">
        <v>25</v>
      </c>
      <c r="Q478" s="150">
        <v>0</v>
      </c>
      <c r="R478" s="150">
        <v>0</v>
      </c>
      <c r="S478" s="152" t="e">
        <v>#DIV/0!</v>
      </c>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50">
        <f t="shared" ca="1" si="1197"/>
        <v>0</v>
      </c>
      <c r="AY478" s="150">
        <f>SUM(BA479:CE479)</f>
        <v>0</v>
      </c>
      <c r="AZ478" s="152" t="e">
        <f ca="1">AY478/AX478</f>
        <v>#DIV/0!</v>
      </c>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50">
        <f t="shared" ref="CF478" si="1244">SUM(CI478:DM478)</f>
        <v>0</v>
      </c>
      <c r="CG478" s="150">
        <f>SUM(CI479:DM479)</f>
        <v>0</v>
      </c>
      <c r="CH478" s="152" t="e">
        <f>CG478/CF478</f>
        <v>#DIV/0!</v>
      </c>
      <c r="CI478" s="129"/>
      <c r="CJ478" s="129"/>
      <c r="CK478" s="129"/>
      <c r="CL478" s="129"/>
      <c r="CM478" s="129"/>
      <c r="CN478" s="129"/>
      <c r="CO478" s="129"/>
      <c r="CP478" s="129"/>
      <c r="CQ478" s="129"/>
      <c r="CR478" s="129"/>
      <c r="CS478" s="129"/>
      <c r="CT478" s="129"/>
      <c r="CU478" s="129"/>
      <c r="CV478" s="129"/>
      <c r="CW478" s="129"/>
      <c r="CX478" s="129"/>
      <c r="CY478" s="129"/>
      <c r="CZ478" s="129"/>
      <c r="DA478" s="129"/>
      <c r="DB478" s="129"/>
      <c r="DC478" s="129"/>
      <c r="DD478" s="129"/>
      <c r="DE478" s="129"/>
      <c r="DF478" s="129"/>
      <c r="DG478" s="129"/>
      <c r="DH478" s="129"/>
      <c r="DI478" s="129"/>
      <c r="DJ478" s="129"/>
      <c r="DK478" s="129"/>
      <c r="DL478" s="129"/>
      <c r="DM478" s="129"/>
      <c r="DN478" s="150">
        <f t="shared" ref="DN478" si="1245">SUM(DQ478:ER478)</f>
        <v>0</v>
      </c>
      <c r="DO478" s="150">
        <f>SUM(DQ479:ER479)</f>
        <v>0</v>
      </c>
      <c r="DP478" s="152" t="e">
        <f t="shared" si="1086"/>
        <v>#DIV/0!</v>
      </c>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50">
        <f t="shared" ca="1" si="1205"/>
        <v>18</v>
      </c>
      <c r="ET478" s="150">
        <f t="shared" si="1122"/>
        <v>18</v>
      </c>
      <c r="EU478" s="152">
        <f t="shared" ca="1" si="1123"/>
        <v>1</v>
      </c>
      <c r="EV478" s="16"/>
      <c r="EW478" s="67"/>
      <c r="EX478" s="16"/>
      <c r="EY478" s="16"/>
      <c r="EZ478" s="16"/>
      <c r="FA478" s="16"/>
      <c r="FB478" s="16"/>
      <c r="FC478" s="16"/>
      <c r="FD478" s="16"/>
      <c r="FE478" s="16">
        <v>8</v>
      </c>
      <c r="FF478" s="16">
        <v>8</v>
      </c>
      <c r="FG478" s="16">
        <v>2</v>
      </c>
      <c r="FH478" s="16"/>
      <c r="FI478" s="16"/>
      <c r="FJ478" s="16"/>
      <c r="FK478" s="16"/>
      <c r="FL478" s="16"/>
      <c r="FM478" s="16"/>
      <c r="FN478" s="16"/>
      <c r="FO478" s="16"/>
      <c r="FP478" s="16"/>
      <c r="FQ478" s="16"/>
      <c r="FR478" s="16"/>
      <c r="FS478" s="16"/>
      <c r="FT478" s="16"/>
      <c r="FU478" s="16"/>
      <c r="FV478" s="16"/>
      <c r="FW478" s="16"/>
      <c r="FX478" s="16"/>
      <c r="FY478" s="16"/>
      <c r="FZ478" s="16"/>
      <c r="GA478" s="150">
        <f t="shared" ref="GA478" ca="1" si="1246">SUMIF($GD$8:$HG$9,$O$5,GD478:HG478)</f>
        <v>0</v>
      </c>
      <c r="GB478" s="150">
        <f t="shared" ref="GB478" si="1247">SUM(GD479:HG479)</f>
        <v>0</v>
      </c>
      <c r="GC478" s="152" t="e">
        <f t="shared" ref="GC478" ca="1" si="1248">GB478/GA478</f>
        <v>#DIV/0!</v>
      </c>
      <c r="GD478" s="16"/>
      <c r="GE478" s="16"/>
      <c r="GF478" s="16"/>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c r="HF478" s="16"/>
      <c r="HG478" s="16"/>
      <c r="HH478" s="150"/>
      <c r="HI478" s="150">
        <v>0</v>
      </c>
      <c r="HJ478" s="152" t="e">
        <v>#DIV/0!</v>
      </c>
      <c r="HK478" s="16"/>
      <c r="HL478" s="16"/>
      <c r="HM478" s="16"/>
      <c r="HN478" s="16"/>
      <c r="HO478" s="16"/>
      <c r="HP478" s="16"/>
      <c r="HQ478" s="16"/>
      <c r="HR478" s="16"/>
      <c r="HS478" s="16"/>
      <c r="HT478" s="16"/>
      <c r="HU478" s="16"/>
      <c r="HV478" s="16"/>
      <c r="HW478" s="16"/>
      <c r="HX478" s="16"/>
      <c r="HY478" s="16"/>
      <c r="HZ478" s="16"/>
      <c r="IA478" s="16"/>
      <c r="IB478" s="16"/>
      <c r="IC478" s="16"/>
      <c r="ID478" s="16"/>
      <c r="IE478" s="16"/>
      <c r="IF478" s="16"/>
      <c r="IG478" s="16"/>
      <c r="IH478" s="16"/>
      <c r="II478" s="16"/>
      <c r="IJ478" s="16"/>
      <c r="IK478" s="16"/>
      <c r="IL478" s="16"/>
      <c r="IM478" s="16"/>
      <c r="IN478" s="16"/>
      <c r="IO478" s="16"/>
      <c r="IP478" s="150"/>
      <c r="IQ478" s="150">
        <v>0</v>
      </c>
      <c r="IR478" s="152" t="e">
        <v>#DIV/0!</v>
      </c>
      <c r="IS478" s="16"/>
      <c r="IT478" s="16"/>
      <c r="IU478" s="16"/>
      <c r="IV478" s="16"/>
      <c r="IW478" s="16"/>
      <c r="IX478" s="16"/>
      <c r="IY478" s="16"/>
      <c r="IZ478" s="16"/>
      <c r="JA478" s="16"/>
      <c r="JB478" s="16"/>
      <c r="JC478" s="16"/>
      <c r="JD478" s="16"/>
      <c r="JE478" s="16"/>
      <c r="JF478" s="16"/>
      <c r="JG478" s="16"/>
      <c r="JH478" s="16"/>
      <c r="JI478" s="16"/>
      <c r="JJ478" s="16"/>
      <c r="JK478" s="16"/>
      <c r="JL478" s="16"/>
      <c r="JM478" s="16"/>
      <c r="JN478" s="16"/>
      <c r="JO478" s="16"/>
      <c r="JP478" s="16"/>
      <c r="JQ478" s="16"/>
      <c r="JR478" s="16"/>
      <c r="JS478" s="16"/>
      <c r="JT478" s="16"/>
      <c r="JU478" s="23"/>
      <c r="JV478" s="16"/>
      <c r="JW478" s="150"/>
      <c r="JX478" s="150">
        <v>0</v>
      </c>
      <c r="JY478" s="152" t="e">
        <v>#DIV/0!</v>
      </c>
      <c r="JZ478" s="16"/>
      <c r="KA478" s="16"/>
      <c r="KB478" s="16"/>
      <c r="KC478" s="16"/>
      <c r="KD478" s="16"/>
      <c r="KE478" s="16"/>
      <c r="KF478" s="16"/>
      <c r="KG478" s="16"/>
      <c r="KH478" s="16"/>
      <c r="KI478" s="16"/>
      <c r="KJ478" s="16"/>
      <c r="KK478" s="16"/>
      <c r="KL478" s="16"/>
      <c r="KM478" s="16"/>
      <c r="KN478" s="16"/>
      <c r="KO478" s="16"/>
      <c r="KP478" s="16"/>
      <c r="KQ478" s="16"/>
      <c r="KR478" s="16"/>
      <c r="KS478" s="16"/>
      <c r="KT478" s="16"/>
      <c r="KU478" s="16"/>
      <c r="KV478" s="16"/>
      <c r="KW478" s="16"/>
      <c r="KX478" s="16"/>
      <c r="KY478" s="16"/>
      <c r="KZ478" s="16"/>
      <c r="LA478" s="16"/>
      <c r="LB478" s="16"/>
      <c r="LC478" s="16"/>
      <c r="LD478" s="16"/>
      <c r="LE478" s="150"/>
      <c r="LF478" s="150">
        <v>0</v>
      </c>
      <c r="LG478" s="152" t="e">
        <v>#DIV/0!</v>
      </c>
      <c r="LH478" s="16"/>
      <c r="LI478" s="16"/>
      <c r="LJ478" s="16"/>
      <c r="LK478" s="16"/>
      <c r="LL478" s="16"/>
      <c r="LM478" s="16"/>
      <c r="LN478" s="16"/>
      <c r="LO478" s="16"/>
      <c r="LP478" s="16"/>
      <c r="LQ478" s="16"/>
      <c r="LR478" s="16"/>
      <c r="LS478" s="16"/>
      <c r="LT478" s="16"/>
      <c r="LU478" s="16"/>
      <c r="LV478" s="16"/>
      <c r="LW478" s="16"/>
      <c r="LX478" s="16"/>
      <c r="LY478" s="16"/>
      <c r="LZ478" s="16"/>
      <c r="MA478" s="16"/>
      <c r="MB478" s="16"/>
      <c r="MC478" s="16"/>
      <c r="MD478" s="16"/>
      <c r="ME478" s="16"/>
      <c r="MF478" s="16"/>
      <c r="MG478" s="16"/>
      <c r="MH478" s="16"/>
      <c r="MI478" s="16"/>
      <c r="MJ478" s="16"/>
      <c r="MK478" s="16"/>
      <c r="ML478" s="16"/>
    </row>
    <row r="479" spans="1:350" ht="13.9" hidden="1" customHeight="1" outlineLevel="3" x14ac:dyDescent="0.2">
      <c r="A479" s="227"/>
      <c r="B479" s="247"/>
      <c r="C479" s="215"/>
      <c r="D479" s="217"/>
      <c r="E479" s="176"/>
      <c r="F479" s="176"/>
      <c r="G479" s="176"/>
      <c r="H479" s="171"/>
      <c r="I479" s="171"/>
      <c r="J479" s="213"/>
      <c r="K479" s="213"/>
      <c r="L479" s="173"/>
      <c r="M479" s="173"/>
      <c r="N479" s="184"/>
      <c r="O479" s="157"/>
      <c r="P479" s="17" t="s">
        <v>26</v>
      </c>
      <c r="Q479" s="151"/>
      <c r="R479" s="151"/>
      <c r="S479" s="153"/>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151"/>
      <c r="AY479" s="151"/>
      <c r="AZ479" s="153"/>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c r="CF479" s="151"/>
      <c r="CG479" s="151"/>
      <c r="CH479" s="153"/>
      <c r="CI479" s="141"/>
      <c r="CJ479" s="141"/>
      <c r="CK479" s="141"/>
      <c r="CL479" s="141"/>
      <c r="CM479" s="141"/>
      <c r="CN479" s="141"/>
      <c r="CO479" s="141"/>
      <c r="CP479" s="141"/>
      <c r="CQ479" s="141"/>
      <c r="CR479" s="141"/>
      <c r="CS479" s="141"/>
      <c r="CT479" s="141"/>
      <c r="CU479" s="141"/>
      <c r="CV479" s="141"/>
      <c r="CW479" s="141"/>
      <c r="CX479" s="141"/>
      <c r="CY479" s="141"/>
      <c r="CZ479" s="141"/>
      <c r="DA479" s="141"/>
      <c r="DB479" s="141"/>
      <c r="DC479" s="141"/>
      <c r="DD479" s="141"/>
      <c r="DE479" s="141"/>
      <c r="DF479" s="141"/>
      <c r="DG479" s="141"/>
      <c r="DH479" s="141"/>
      <c r="DI479" s="141"/>
      <c r="DJ479" s="141"/>
      <c r="DK479" s="141"/>
      <c r="DL479" s="141"/>
      <c r="DM479" s="141"/>
      <c r="DN479" s="151"/>
      <c r="DO479" s="151"/>
      <c r="DP479" s="153"/>
      <c r="DQ479" s="24"/>
      <c r="DR479" s="24"/>
      <c r="DS479" s="24"/>
      <c r="DT479" s="24"/>
      <c r="DU479" s="24"/>
      <c r="DV479" s="24"/>
      <c r="DW479" s="24"/>
      <c r="DX479" s="24"/>
      <c r="DY479" s="24"/>
      <c r="DZ479" s="24"/>
      <c r="EA479" s="24"/>
      <c r="EB479" s="24"/>
      <c r="EC479" s="24"/>
      <c r="ED479" s="24"/>
      <c r="EE479" s="24"/>
      <c r="EF479" s="24"/>
      <c r="EG479" s="24"/>
      <c r="EH479" s="24"/>
      <c r="EI479" s="24"/>
      <c r="EJ479" s="24"/>
      <c r="EK479" s="24"/>
      <c r="EL479" s="24"/>
      <c r="EM479" s="24"/>
      <c r="EN479" s="24"/>
      <c r="EO479" s="24"/>
      <c r="EP479" s="24"/>
      <c r="EQ479" s="24"/>
      <c r="ER479" s="24"/>
      <c r="ES479" s="151"/>
      <c r="ET479" s="151"/>
      <c r="EU479" s="153"/>
      <c r="EV479" s="24"/>
      <c r="EW479" s="125"/>
      <c r="EX479" s="24"/>
      <c r="EY479" s="24"/>
      <c r="EZ479" s="24"/>
      <c r="FA479" s="24"/>
      <c r="FB479" s="24"/>
      <c r="FC479" s="24"/>
      <c r="FD479" s="24"/>
      <c r="FE479" s="24"/>
      <c r="FF479" s="24"/>
      <c r="FG479" s="24"/>
      <c r="FH479" s="24"/>
      <c r="FI479" s="24"/>
      <c r="FJ479" s="24"/>
      <c r="FK479" s="24"/>
      <c r="FL479" s="24"/>
      <c r="FM479" s="24"/>
      <c r="FN479" s="24"/>
      <c r="FO479" s="24"/>
      <c r="FP479" s="24"/>
      <c r="FQ479" s="24"/>
      <c r="FR479" s="24"/>
      <c r="FS479" s="24"/>
      <c r="FT479" s="24"/>
      <c r="FU479" s="24">
        <v>18</v>
      </c>
      <c r="FV479" s="24"/>
      <c r="FW479" s="24"/>
      <c r="FX479" s="24"/>
      <c r="FY479" s="24"/>
      <c r="FZ479" s="24"/>
      <c r="GA479" s="151"/>
      <c r="GB479" s="151"/>
      <c r="GC479" s="153"/>
      <c r="GD479" s="24"/>
      <c r="GE479" s="24"/>
      <c r="GF479" s="24"/>
      <c r="GG479" s="24"/>
      <c r="GH479" s="24"/>
      <c r="GI479" s="24"/>
      <c r="GJ479" s="24"/>
      <c r="GK479" s="24"/>
      <c r="GL479" s="24"/>
      <c r="GM479" s="24"/>
      <c r="GN479" s="24"/>
      <c r="GO479" s="24"/>
      <c r="GP479" s="24"/>
      <c r="GQ479" s="24"/>
      <c r="GR479" s="24"/>
      <c r="GS479" s="24"/>
      <c r="GT479" s="24"/>
      <c r="GU479" s="24"/>
      <c r="GV479" s="24"/>
      <c r="GW479" s="24"/>
      <c r="GX479" s="24"/>
      <c r="GY479" s="24"/>
      <c r="GZ479" s="24"/>
      <c r="HA479" s="24"/>
      <c r="HB479" s="24"/>
      <c r="HC479" s="24"/>
      <c r="HD479" s="24"/>
      <c r="HE479" s="24"/>
      <c r="HF479" s="24"/>
      <c r="HG479" s="24"/>
      <c r="HH479" s="151"/>
      <c r="HI479" s="151"/>
      <c r="HJ479" s="153"/>
      <c r="HK479" s="24"/>
      <c r="HL479" s="24"/>
      <c r="HM479" s="24"/>
      <c r="HN479" s="24"/>
      <c r="HO479" s="24"/>
      <c r="HP479" s="24"/>
      <c r="HQ479" s="24"/>
      <c r="HR479" s="24"/>
      <c r="HS479" s="24"/>
      <c r="HT479" s="24"/>
      <c r="HU479" s="24"/>
      <c r="HV479" s="24"/>
      <c r="HW479" s="24"/>
      <c r="HX479" s="24"/>
      <c r="HY479" s="24"/>
      <c r="HZ479" s="24"/>
      <c r="IA479" s="24"/>
      <c r="IB479" s="24"/>
      <c r="IC479" s="24"/>
      <c r="ID479" s="24"/>
      <c r="IE479" s="24"/>
      <c r="IF479" s="24"/>
      <c r="IG479" s="24"/>
      <c r="IH479" s="24"/>
      <c r="II479" s="24"/>
      <c r="IJ479" s="24"/>
      <c r="IK479" s="24"/>
      <c r="IL479" s="24"/>
      <c r="IM479" s="24"/>
      <c r="IN479" s="24"/>
      <c r="IO479" s="24"/>
      <c r="IP479" s="151"/>
      <c r="IQ479" s="151"/>
      <c r="IR479" s="153"/>
      <c r="IS479" s="24"/>
      <c r="IT479" s="24"/>
      <c r="IU479" s="24"/>
      <c r="IV479" s="24"/>
      <c r="IW479" s="24"/>
      <c r="IX479" s="24"/>
      <c r="IY479" s="24"/>
      <c r="IZ479" s="24"/>
      <c r="JA479" s="24"/>
      <c r="JB479" s="24"/>
      <c r="JC479" s="24"/>
      <c r="JD479" s="24"/>
      <c r="JE479" s="24"/>
      <c r="JF479" s="24"/>
      <c r="JG479" s="24"/>
      <c r="JH479" s="24"/>
      <c r="JI479" s="24"/>
      <c r="JJ479" s="24"/>
      <c r="JK479" s="24"/>
      <c r="JL479" s="24"/>
      <c r="JM479" s="24"/>
      <c r="JN479" s="24"/>
      <c r="JO479" s="24"/>
      <c r="JP479" s="24"/>
      <c r="JQ479" s="24"/>
      <c r="JR479" s="24"/>
      <c r="JS479" s="24"/>
      <c r="JT479" s="24"/>
      <c r="JU479" s="25"/>
      <c r="JV479" s="24"/>
      <c r="JW479" s="151"/>
      <c r="JX479" s="151"/>
      <c r="JY479" s="153"/>
      <c r="JZ479" s="24"/>
      <c r="KA479" s="24"/>
      <c r="KB479" s="24"/>
      <c r="KC479" s="24"/>
      <c r="KD479" s="24"/>
      <c r="KE479" s="24"/>
      <c r="KF479" s="24"/>
      <c r="KG479" s="24"/>
      <c r="KH479" s="24"/>
      <c r="KI479" s="24"/>
      <c r="KJ479" s="24"/>
      <c r="KK479" s="24"/>
      <c r="KL479" s="24"/>
      <c r="KM479" s="24"/>
      <c r="KN479" s="24"/>
      <c r="KO479" s="24"/>
      <c r="KP479" s="24"/>
      <c r="KQ479" s="24"/>
      <c r="KR479" s="24"/>
      <c r="KS479" s="24"/>
      <c r="KT479" s="24"/>
      <c r="KU479" s="24"/>
      <c r="KV479" s="24"/>
      <c r="KW479" s="24"/>
      <c r="KX479" s="24"/>
      <c r="KY479" s="24"/>
      <c r="KZ479" s="24"/>
      <c r="LA479" s="24"/>
      <c r="LB479" s="24"/>
      <c r="LC479" s="24"/>
      <c r="LD479" s="24"/>
      <c r="LE479" s="151"/>
      <c r="LF479" s="151"/>
      <c r="LG479" s="153"/>
      <c r="LH479" s="24"/>
      <c r="LI479" s="24"/>
      <c r="LJ479" s="24"/>
      <c r="LK479" s="24"/>
      <c r="LL479" s="24"/>
      <c r="LM479" s="24"/>
      <c r="LN479" s="24"/>
      <c r="LO479" s="24"/>
      <c r="LP479" s="24"/>
      <c r="LQ479" s="24"/>
      <c r="LR479" s="24"/>
      <c r="LS479" s="24"/>
      <c r="LT479" s="24"/>
      <c r="LU479" s="24"/>
      <c r="LV479" s="24"/>
      <c r="LW479" s="24"/>
      <c r="LX479" s="24"/>
      <c r="LY479" s="24"/>
      <c r="LZ479" s="24"/>
      <c r="MA479" s="24"/>
      <c r="MB479" s="24"/>
      <c r="MC479" s="24"/>
      <c r="MD479" s="24"/>
      <c r="ME479" s="24"/>
      <c r="MF479" s="24"/>
      <c r="MG479" s="24"/>
      <c r="MH479" s="24"/>
      <c r="MI479" s="24"/>
      <c r="MJ479" s="24"/>
      <c r="MK479" s="24"/>
      <c r="ML479" s="24"/>
    </row>
    <row r="480" spans="1:350" ht="13.9" hidden="1" customHeight="1" outlineLevel="3" x14ac:dyDescent="0.2">
      <c r="A480" s="226" t="s">
        <v>298</v>
      </c>
      <c r="B480" s="246" t="s">
        <v>1119</v>
      </c>
      <c r="C480" s="214" t="s">
        <v>99</v>
      </c>
      <c r="D480" s="216">
        <v>16</v>
      </c>
      <c r="E480" s="175"/>
      <c r="F480" s="175">
        <f>D480-E480</f>
        <v>16</v>
      </c>
      <c r="G480" s="175" t="s">
        <v>847</v>
      </c>
      <c r="H480" s="170" t="s">
        <v>850</v>
      </c>
      <c r="I480" s="170" t="s">
        <v>1016</v>
      </c>
      <c r="J480" s="212">
        <f ca="1">E480+Q480+AX480+CF480+DN480+ES480+GA480+HH480+IP480+JW480+LE480</f>
        <v>16</v>
      </c>
      <c r="K480" s="212">
        <f>E480+R480+AY480+CG480+DO480+ET480+GB480+HI480+IQ480+JX480+LF480</f>
        <v>16</v>
      </c>
      <c r="L480" s="172">
        <f ca="1">K480/J480</f>
        <v>1</v>
      </c>
      <c r="M480" s="172">
        <f>K480/D480</f>
        <v>1</v>
      </c>
      <c r="N480" s="183">
        <f ca="1">SUMIF($EV$8:$FZ$9,$O$5,$EV481:$FZ481)-SUMIF($EV$8:$FZ$9,$Q$5,$EV481:$FZ481)</f>
        <v>0</v>
      </c>
      <c r="O480" s="156"/>
      <c r="P480" s="16" t="s">
        <v>25</v>
      </c>
      <c r="Q480" s="150">
        <v>0</v>
      </c>
      <c r="R480" s="150">
        <v>0</v>
      </c>
      <c r="S480" s="152" t="e">
        <v>#DIV/0!</v>
      </c>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50">
        <f t="shared" ca="1" si="1197"/>
        <v>0</v>
      </c>
      <c r="AY480" s="150">
        <f>SUM(BA481:CE481)</f>
        <v>0</v>
      </c>
      <c r="AZ480" s="152" t="e">
        <f ca="1">AY480/AX480</f>
        <v>#DIV/0!</v>
      </c>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50">
        <f t="shared" ref="CF480" si="1249">SUM(CI480:DM480)</f>
        <v>0</v>
      </c>
      <c r="CG480" s="150">
        <f>SUM(CI481:DM481)</f>
        <v>0</v>
      </c>
      <c r="CH480" s="152" t="e">
        <f>CG480/CF480</f>
        <v>#DIV/0!</v>
      </c>
      <c r="CI480" s="129"/>
      <c r="CJ480" s="129"/>
      <c r="CK480" s="129"/>
      <c r="CL480" s="129"/>
      <c r="CM480" s="129"/>
      <c r="CN480" s="129"/>
      <c r="CO480" s="129"/>
      <c r="CP480" s="129"/>
      <c r="CQ480" s="129"/>
      <c r="CR480" s="129"/>
      <c r="CS480" s="129"/>
      <c r="CT480" s="129"/>
      <c r="CU480" s="129"/>
      <c r="CV480" s="129"/>
      <c r="CW480" s="129"/>
      <c r="CX480" s="129"/>
      <c r="CY480" s="129"/>
      <c r="CZ480" s="129"/>
      <c r="DA480" s="129"/>
      <c r="DB480" s="129"/>
      <c r="DC480" s="129"/>
      <c r="DD480" s="129"/>
      <c r="DE480" s="129"/>
      <c r="DF480" s="129"/>
      <c r="DG480" s="129"/>
      <c r="DH480" s="129"/>
      <c r="DI480" s="129"/>
      <c r="DJ480" s="129"/>
      <c r="DK480" s="129"/>
      <c r="DL480" s="129"/>
      <c r="DM480" s="129"/>
      <c r="DN480" s="150">
        <f t="shared" ref="DN480" si="1250">SUM(DQ480:ER480)</f>
        <v>0</v>
      </c>
      <c r="DO480" s="150">
        <f>SUM(DQ481:ER481)</f>
        <v>0</v>
      </c>
      <c r="DP480" s="152" t="e">
        <f t="shared" ref="DP480:DP542" si="1251">DO480/DN480</f>
        <v>#DIV/0!</v>
      </c>
      <c r="DQ480" s="16"/>
      <c r="DR480" s="16"/>
      <c r="DS480" s="16"/>
      <c r="DT480" s="16"/>
      <c r="DU480" s="16"/>
      <c r="DV480" s="16"/>
      <c r="DW480" s="16"/>
      <c r="DX480" s="16"/>
      <c r="DY480" s="16"/>
      <c r="DZ480" s="16"/>
      <c r="EA480" s="16"/>
      <c r="EB480" s="16"/>
      <c r="EC480" s="16"/>
      <c r="ED480" s="16"/>
      <c r="EE480" s="16"/>
      <c r="EF480" s="16"/>
      <c r="EG480" s="16"/>
      <c r="EH480" s="16"/>
      <c r="EI480" s="16"/>
      <c r="EJ480" s="16"/>
      <c r="EK480" s="16"/>
      <c r="EL480" s="16"/>
      <c r="EM480" s="16"/>
      <c r="EN480" s="16"/>
      <c r="EO480" s="16"/>
      <c r="EP480" s="16"/>
      <c r="EQ480" s="16"/>
      <c r="ER480" s="16"/>
      <c r="ES480" s="150">
        <f t="shared" ca="1" si="1205"/>
        <v>16</v>
      </c>
      <c r="ET480" s="150">
        <f t="shared" si="1122"/>
        <v>16</v>
      </c>
      <c r="EU480" s="152">
        <f t="shared" ca="1" si="1123"/>
        <v>1</v>
      </c>
      <c r="EV480" s="16"/>
      <c r="EW480" s="67"/>
      <c r="EX480" s="16"/>
      <c r="EY480" s="16"/>
      <c r="EZ480" s="16"/>
      <c r="FA480" s="16"/>
      <c r="FB480" s="16"/>
      <c r="FC480" s="16"/>
      <c r="FD480" s="16"/>
      <c r="FE480" s="16"/>
      <c r="FF480" s="16"/>
      <c r="FG480" s="16">
        <v>8</v>
      </c>
      <c r="FH480" s="16">
        <v>8</v>
      </c>
      <c r="FI480" s="16"/>
      <c r="FJ480" s="16"/>
      <c r="FK480" s="16"/>
      <c r="FL480" s="16"/>
      <c r="FM480" s="16"/>
      <c r="FN480" s="16"/>
      <c r="FO480" s="16"/>
      <c r="FP480" s="16"/>
      <c r="FQ480" s="16"/>
      <c r="FR480" s="16"/>
      <c r="FS480" s="16"/>
      <c r="FT480" s="16"/>
      <c r="FU480" s="16"/>
      <c r="FV480" s="16"/>
      <c r="FW480" s="16"/>
      <c r="FX480" s="16"/>
      <c r="FY480" s="16"/>
      <c r="FZ480" s="16"/>
      <c r="GA480" s="150">
        <f t="shared" ref="GA480" ca="1" si="1252">SUMIF($GD$8:$HG$9,$O$5,GD480:HG480)</f>
        <v>0</v>
      </c>
      <c r="GB480" s="150">
        <f t="shared" ref="GB480" si="1253">SUM(GD481:HG481)</f>
        <v>0</v>
      </c>
      <c r="GC480" s="152" t="e">
        <f t="shared" ref="GC480" ca="1" si="1254">GB480/GA480</f>
        <v>#DIV/0!</v>
      </c>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50"/>
      <c r="HI480" s="150">
        <v>0</v>
      </c>
      <c r="HJ480" s="152" t="e">
        <v>#DIV/0!</v>
      </c>
      <c r="HK480" s="16"/>
      <c r="HL480" s="16"/>
      <c r="HM480" s="16"/>
      <c r="HN480" s="16"/>
      <c r="HO480" s="16"/>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50"/>
      <c r="IQ480" s="150">
        <v>0</v>
      </c>
      <c r="IR480" s="152" t="e">
        <v>#DIV/0!</v>
      </c>
      <c r="IS480" s="16"/>
      <c r="IT480" s="16"/>
      <c r="IU480" s="16"/>
      <c r="IV480" s="16"/>
      <c r="IW480" s="16"/>
      <c r="IX480" s="16"/>
      <c r="IY480" s="16"/>
      <c r="IZ480" s="16"/>
      <c r="JA480" s="16"/>
      <c r="JB480" s="16"/>
      <c r="JC480" s="16"/>
      <c r="JD480" s="16"/>
      <c r="JE480" s="16"/>
      <c r="JF480" s="16"/>
      <c r="JG480" s="16"/>
      <c r="JH480" s="16"/>
      <c r="JI480" s="16"/>
      <c r="JJ480" s="16"/>
      <c r="JK480" s="16"/>
      <c r="JL480" s="16"/>
      <c r="JM480" s="16"/>
      <c r="JN480" s="16"/>
      <c r="JO480" s="16"/>
      <c r="JP480" s="16"/>
      <c r="JQ480" s="16"/>
      <c r="JR480" s="16"/>
      <c r="JS480" s="16"/>
      <c r="JT480" s="16"/>
      <c r="JU480" s="23"/>
      <c r="JV480" s="16"/>
      <c r="JW480" s="150"/>
      <c r="JX480" s="150">
        <v>0</v>
      </c>
      <c r="JY480" s="152" t="e">
        <v>#DIV/0!</v>
      </c>
      <c r="JZ480" s="16"/>
      <c r="KA480" s="16"/>
      <c r="KB480" s="16"/>
      <c r="KC480" s="16"/>
      <c r="KD480" s="16"/>
      <c r="KE480" s="16"/>
      <c r="KF480" s="16"/>
      <c r="KG480" s="16"/>
      <c r="KH480" s="16"/>
      <c r="KI480" s="16"/>
      <c r="KJ480" s="16"/>
      <c r="KK480" s="16"/>
      <c r="KL480" s="16"/>
      <c r="KM480" s="16"/>
      <c r="KN480" s="16"/>
      <c r="KO480" s="16"/>
      <c r="KP480" s="16"/>
      <c r="KQ480" s="16"/>
      <c r="KR480" s="16"/>
      <c r="KS480" s="16"/>
      <c r="KT480" s="16"/>
      <c r="KU480" s="16"/>
      <c r="KV480" s="16"/>
      <c r="KW480" s="16"/>
      <c r="KX480" s="16"/>
      <c r="KY480" s="16"/>
      <c r="KZ480" s="16"/>
      <c r="LA480" s="16"/>
      <c r="LB480" s="16"/>
      <c r="LC480" s="16"/>
      <c r="LD480" s="16"/>
      <c r="LE480" s="150"/>
      <c r="LF480" s="150">
        <v>0</v>
      </c>
      <c r="LG480" s="152" t="e">
        <v>#DIV/0!</v>
      </c>
      <c r="LH480" s="16"/>
      <c r="LI480" s="16"/>
      <c r="LJ480" s="16"/>
      <c r="LK480" s="16"/>
      <c r="LL480" s="16"/>
      <c r="LM480" s="16"/>
      <c r="LN480" s="16"/>
      <c r="LO480" s="16"/>
      <c r="LP480" s="16"/>
      <c r="LQ480" s="16"/>
      <c r="LR480" s="16"/>
      <c r="LS480" s="16"/>
      <c r="LT480" s="16"/>
      <c r="LU480" s="16"/>
      <c r="LV480" s="16"/>
      <c r="LW480" s="16"/>
      <c r="LX480" s="16"/>
      <c r="LY480" s="16"/>
      <c r="LZ480" s="16"/>
      <c r="MA480" s="16"/>
      <c r="MB480" s="16"/>
      <c r="MC480" s="16"/>
      <c r="MD480" s="16"/>
      <c r="ME480" s="16"/>
      <c r="MF480" s="16"/>
      <c r="MG480" s="16"/>
      <c r="MH480" s="16"/>
      <c r="MI480" s="16"/>
      <c r="MJ480" s="16"/>
      <c r="MK480" s="16"/>
      <c r="ML480" s="16"/>
    </row>
    <row r="481" spans="1:350" ht="13.9" hidden="1" customHeight="1" outlineLevel="3" x14ac:dyDescent="0.2">
      <c r="A481" s="227"/>
      <c r="B481" s="247"/>
      <c r="C481" s="215"/>
      <c r="D481" s="217"/>
      <c r="E481" s="176"/>
      <c r="F481" s="176"/>
      <c r="G481" s="176"/>
      <c r="H481" s="171"/>
      <c r="I481" s="171"/>
      <c r="J481" s="213"/>
      <c r="K481" s="213"/>
      <c r="L481" s="173"/>
      <c r="M481" s="173"/>
      <c r="N481" s="184"/>
      <c r="O481" s="157"/>
      <c r="P481" s="17" t="s">
        <v>26</v>
      </c>
      <c r="Q481" s="151"/>
      <c r="R481" s="151"/>
      <c r="S481" s="153"/>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151"/>
      <c r="AY481" s="151"/>
      <c r="AZ481" s="153"/>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c r="CF481" s="151"/>
      <c r="CG481" s="151"/>
      <c r="CH481" s="153"/>
      <c r="CI481" s="141"/>
      <c r="CJ481" s="141"/>
      <c r="CK481" s="141"/>
      <c r="CL481" s="141"/>
      <c r="CM481" s="141"/>
      <c r="CN481" s="141"/>
      <c r="CO481" s="141"/>
      <c r="CP481" s="141"/>
      <c r="CQ481" s="141"/>
      <c r="CR481" s="141"/>
      <c r="CS481" s="141"/>
      <c r="CT481" s="141"/>
      <c r="CU481" s="141"/>
      <c r="CV481" s="141"/>
      <c r="CW481" s="141"/>
      <c r="CX481" s="141"/>
      <c r="CY481" s="141"/>
      <c r="CZ481" s="141"/>
      <c r="DA481" s="141"/>
      <c r="DB481" s="141"/>
      <c r="DC481" s="141"/>
      <c r="DD481" s="141"/>
      <c r="DE481" s="141"/>
      <c r="DF481" s="141"/>
      <c r="DG481" s="141"/>
      <c r="DH481" s="141"/>
      <c r="DI481" s="141"/>
      <c r="DJ481" s="141"/>
      <c r="DK481" s="141"/>
      <c r="DL481" s="141"/>
      <c r="DM481" s="141"/>
      <c r="DN481" s="151"/>
      <c r="DO481" s="151"/>
      <c r="DP481" s="153"/>
      <c r="DQ481" s="24"/>
      <c r="DR481" s="24"/>
      <c r="DS481" s="24"/>
      <c r="DT481" s="24"/>
      <c r="DU481" s="24"/>
      <c r="DV481" s="24"/>
      <c r="DW481" s="24"/>
      <c r="DX481" s="24"/>
      <c r="DY481" s="24"/>
      <c r="DZ481" s="24"/>
      <c r="EA481" s="24"/>
      <c r="EB481" s="24"/>
      <c r="EC481" s="24"/>
      <c r="ED481" s="24"/>
      <c r="EE481" s="24"/>
      <c r="EF481" s="24"/>
      <c r="EG481" s="24"/>
      <c r="EH481" s="24"/>
      <c r="EI481" s="24"/>
      <c r="EJ481" s="24"/>
      <c r="EK481" s="24"/>
      <c r="EL481" s="24"/>
      <c r="EM481" s="24"/>
      <c r="EN481" s="24"/>
      <c r="EO481" s="24"/>
      <c r="EP481" s="24"/>
      <c r="EQ481" s="24"/>
      <c r="ER481" s="24"/>
      <c r="ES481" s="151"/>
      <c r="ET481" s="151"/>
      <c r="EU481" s="153"/>
      <c r="EV481" s="24">
        <v>16</v>
      </c>
      <c r="EW481" s="125"/>
      <c r="EX481" s="24"/>
      <c r="EY481" s="24"/>
      <c r="EZ481" s="24"/>
      <c r="FA481" s="24"/>
      <c r="FB481" s="24"/>
      <c r="FC481" s="24"/>
      <c r="FD481" s="24"/>
      <c r="FE481" s="24"/>
      <c r="FF481" s="24"/>
      <c r="FG481" s="24"/>
      <c r="FH481" s="24"/>
      <c r="FI481" s="24"/>
      <c r="FJ481" s="24"/>
      <c r="FK481" s="24"/>
      <c r="FL481" s="24"/>
      <c r="FM481" s="24"/>
      <c r="FN481" s="24"/>
      <c r="FO481" s="24"/>
      <c r="FP481" s="24"/>
      <c r="FQ481" s="24"/>
      <c r="FR481" s="24"/>
      <c r="FS481" s="24"/>
      <c r="FT481" s="24"/>
      <c r="FU481" s="24"/>
      <c r="FV481" s="24"/>
      <c r="FW481" s="24"/>
      <c r="FX481" s="24"/>
      <c r="FY481" s="24"/>
      <c r="FZ481" s="24"/>
      <c r="GA481" s="151"/>
      <c r="GB481" s="151"/>
      <c r="GC481" s="153"/>
      <c r="GD481" s="24"/>
      <c r="GE481" s="24"/>
      <c r="GF481" s="24"/>
      <c r="GG481" s="24"/>
      <c r="GH481" s="24"/>
      <c r="GI481" s="24"/>
      <c r="GJ481" s="24"/>
      <c r="GK481" s="24"/>
      <c r="GL481" s="24"/>
      <c r="GM481" s="24"/>
      <c r="GN481" s="24"/>
      <c r="GO481" s="24"/>
      <c r="GP481" s="24"/>
      <c r="GQ481" s="24"/>
      <c r="GR481" s="24"/>
      <c r="GS481" s="24"/>
      <c r="GT481" s="24"/>
      <c r="GU481" s="24"/>
      <c r="GV481" s="24"/>
      <c r="GW481" s="24"/>
      <c r="GX481" s="24"/>
      <c r="GY481" s="24"/>
      <c r="GZ481" s="24"/>
      <c r="HA481" s="24"/>
      <c r="HB481" s="24"/>
      <c r="HC481" s="24"/>
      <c r="HD481" s="24"/>
      <c r="HE481" s="24"/>
      <c r="HF481" s="24"/>
      <c r="HG481" s="24"/>
      <c r="HH481" s="151"/>
      <c r="HI481" s="151"/>
      <c r="HJ481" s="153"/>
      <c r="HK481" s="24"/>
      <c r="HL481" s="24"/>
      <c r="HM481" s="24"/>
      <c r="HN481" s="24"/>
      <c r="HO481" s="24"/>
      <c r="HP481" s="24"/>
      <c r="HQ481" s="24"/>
      <c r="HR481" s="24"/>
      <c r="HS481" s="24"/>
      <c r="HT481" s="24"/>
      <c r="HU481" s="24"/>
      <c r="HV481" s="24"/>
      <c r="HW481" s="24"/>
      <c r="HX481" s="24"/>
      <c r="HY481" s="24"/>
      <c r="HZ481" s="24"/>
      <c r="IA481" s="24"/>
      <c r="IB481" s="24"/>
      <c r="IC481" s="24"/>
      <c r="ID481" s="24"/>
      <c r="IE481" s="24"/>
      <c r="IF481" s="24"/>
      <c r="IG481" s="24"/>
      <c r="IH481" s="24"/>
      <c r="II481" s="24"/>
      <c r="IJ481" s="24"/>
      <c r="IK481" s="24"/>
      <c r="IL481" s="24"/>
      <c r="IM481" s="24"/>
      <c r="IN481" s="24"/>
      <c r="IO481" s="24"/>
      <c r="IP481" s="151"/>
      <c r="IQ481" s="151"/>
      <c r="IR481" s="153"/>
      <c r="IS481" s="24"/>
      <c r="IT481" s="24"/>
      <c r="IU481" s="24"/>
      <c r="IV481" s="24"/>
      <c r="IW481" s="24"/>
      <c r="IX481" s="24"/>
      <c r="IY481" s="24"/>
      <c r="IZ481" s="24"/>
      <c r="JA481" s="24"/>
      <c r="JB481" s="24"/>
      <c r="JC481" s="24"/>
      <c r="JD481" s="24"/>
      <c r="JE481" s="24"/>
      <c r="JF481" s="24"/>
      <c r="JG481" s="24"/>
      <c r="JH481" s="24"/>
      <c r="JI481" s="24"/>
      <c r="JJ481" s="24"/>
      <c r="JK481" s="24"/>
      <c r="JL481" s="24"/>
      <c r="JM481" s="24"/>
      <c r="JN481" s="24"/>
      <c r="JO481" s="24"/>
      <c r="JP481" s="24"/>
      <c r="JQ481" s="24"/>
      <c r="JR481" s="24"/>
      <c r="JS481" s="24"/>
      <c r="JT481" s="24"/>
      <c r="JU481" s="25"/>
      <c r="JV481" s="24"/>
      <c r="JW481" s="151"/>
      <c r="JX481" s="151"/>
      <c r="JY481" s="153"/>
      <c r="JZ481" s="24"/>
      <c r="KA481" s="24"/>
      <c r="KB481" s="24"/>
      <c r="KC481" s="24"/>
      <c r="KD481" s="24"/>
      <c r="KE481" s="24"/>
      <c r="KF481" s="24"/>
      <c r="KG481" s="24"/>
      <c r="KH481" s="24"/>
      <c r="KI481" s="24"/>
      <c r="KJ481" s="24"/>
      <c r="KK481" s="24"/>
      <c r="KL481" s="24"/>
      <c r="KM481" s="24"/>
      <c r="KN481" s="24"/>
      <c r="KO481" s="24"/>
      <c r="KP481" s="24"/>
      <c r="KQ481" s="24"/>
      <c r="KR481" s="24"/>
      <c r="KS481" s="24"/>
      <c r="KT481" s="24"/>
      <c r="KU481" s="24"/>
      <c r="KV481" s="24"/>
      <c r="KW481" s="24"/>
      <c r="KX481" s="24"/>
      <c r="KY481" s="24"/>
      <c r="KZ481" s="24"/>
      <c r="LA481" s="24"/>
      <c r="LB481" s="24"/>
      <c r="LC481" s="24"/>
      <c r="LD481" s="24"/>
      <c r="LE481" s="151"/>
      <c r="LF481" s="151"/>
      <c r="LG481" s="153"/>
      <c r="LH481" s="24"/>
      <c r="LI481" s="24"/>
      <c r="LJ481" s="24"/>
      <c r="LK481" s="24"/>
      <c r="LL481" s="24"/>
      <c r="LM481" s="24"/>
      <c r="LN481" s="24"/>
      <c r="LO481" s="24"/>
      <c r="LP481" s="24"/>
      <c r="LQ481" s="24"/>
      <c r="LR481" s="24"/>
      <c r="LS481" s="24"/>
      <c r="LT481" s="24"/>
      <c r="LU481" s="24"/>
      <c r="LV481" s="24"/>
      <c r="LW481" s="24"/>
      <c r="LX481" s="24"/>
      <c r="LY481" s="24"/>
      <c r="LZ481" s="24"/>
      <c r="MA481" s="24"/>
      <c r="MB481" s="24"/>
      <c r="MC481" s="24"/>
      <c r="MD481" s="24"/>
      <c r="ME481" s="24"/>
      <c r="MF481" s="24"/>
      <c r="MG481" s="24"/>
      <c r="MH481" s="24"/>
      <c r="MI481" s="24"/>
      <c r="MJ481" s="24"/>
      <c r="MK481" s="24"/>
      <c r="ML481" s="24"/>
    </row>
    <row r="482" spans="1:350" ht="13.9" hidden="1" customHeight="1" outlineLevel="3" x14ac:dyDescent="0.2">
      <c r="A482" s="226" t="s">
        <v>299</v>
      </c>
      <c r="B482" s="246" t="s">
        <v>1120</v>
      </c>
      <c r="C482" s="214" t="s">
        <v>38</v>
      </c>
      <c r="D482" s="216">
        <v>13.2</v>
      </c>
      <c r="E482" s="175"/>
      <c r="F482" s="175">
        <f>D482-E482</f>
        <v>13.2</v>
      </c>
      <c r="G482" s="175" t="s">
        <v>888</v>
      </c>
      <c r="H482" s="170" t="s">
        <v>932</v>
      </c>
      <c r="I482" s="170" t="s">
        <v>963</v>
      </c>
      <c r="J482" s="212">
        <f ca="1">E482+Q482+AX482+CF482+DN482+ES482+GA482+HH482+IP482+JW482+LE482</f>
        <v>13.2</v>
      </c>
      <c r="K482" s="212">
        <f>E482+R482+AY482+CG482+DO482+ET482+GB482+HI482+IQ482+JX482+LF482</f>
        <v>13.2</v>
      </c>
      <c r="L482" s="172">
        <f ca="1">K482/J482</f>
        <v>1</v>
      </c>
      <c r="M482" s="172">
        <f>K482/D482</f>
        <v>1</v>
      </c>
      <c r="N482" s="183">
        <f ca="1">SUMIF($EV$8:$FZ$9,$O$5,$EV483:$FZ483)-SUMIF($EV$8:$FZ$9,$Q$5,$EV483:$FZ483)</f>
        <v>0</v>
      </c>
      <c r="O482" s="156"/>
      <c r="P482" s="16" t="s">
        <v>25</v>
      </c>
      <c r="Q482" s="150">
        <v>0</v>
      </c>
      <c r="R482" s="150">
        <v>0</v>
      </c>
      <c r="S482" s="152" t="e">
        <v>#DIV/0!</v>
      </c>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50">
        <f t="shared" ca="1" si="1197"/>
        <v>0</v>
      </c>
      <c r="AY482" s="150">
        <f>SUM(BA483:CE483)</f>
        <v>0</v>
      </c>
      <c r="AZ482" s="152" t="e">
        <f ca="1">AY482/AX482</f>
        <v>#DIV/0!</v>
      </c>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50">
        <f t="shared" ref="CF482" si="1255">SUM(CI482:DM482)</f>
        <v>0</v>
      </c>
      <c r="CG482" s="150">
        <f>SUM(CI483:DM483)</f>
        <v>0</v>
      </c>
      <c r="CH482" s="152" t="e">
        <f>CG482/CF482</f>
        <v>#DIV/0!</v>
      </c>
      <c r="CI482" s="129"/>
      <c r="CJ482" s="129"/>
      <c r="CK482" s="129"/>
      <c r="CL482" s="129"/>
      <c r="CM482" s="129"/>
      <c r="CN482" s="129"/>
      <c r="CO482" s="129"/>
      <c r="CP482" s="129"/>
      <c r="CQ482" s="129"/>
      <c r="CR482" s="129"/>
      <c r="CS482" s="129"/>
      <c r="CT482" s="129"/>
      <c r="CU482" s="129"/>
      <c r="CV482" s="129"/>
      <c r="CW482" s="129"/>
      <c r="CX482" s="129"/>
      <c r="CY482" s="129"/>
      <c r="CZ482" s="129"/>
      <c r="DA482" s="129"/>
      <c r="DB482" s="129"/>
      <c r="DC482" s="129"/>
      <c r="DD482" s="129"/>
      <c r="DE482" s="129"/>
      <c r="DF482" s="129"/>
      <c r="DG482" s="129"/>
      <c r="DH482" s="129"/>
      <c r="DI482" s="129"/>
      <c r="DJ482" s="129"/>
      <c r="DK482" s="129"/>
      <c r="DL482" s="129"/>
      <c r="DM482" s="129"/>
      <c r="DN482" s="150">
        <f t="shared" ref="DN482" si="1256">SUM(DQ482:ER482)</f>
        <v>0</v>
      </c>
      <c r="DO482" s="150">
        <f>SUM(DQ483:ER483)</f>
        <v>0</v>
      </c>
      <c r="DP482" s="152" t="e">
        <f t="shared" si="1251"/>
        <v>#DIV/0!</v>
      </c>
      <c r="DQ482" s="16"/>
      <c r="DR482" s="16"/>
      <c r="DS482" s="16"/>
      <c r="DT482" s="16"/>
      <c r="DU482" s="16"/>
      <c r="DV482" s="16"/>
      <c r="DW482" s="16"/>
      <c r="DX482" s="16"/>
      <c r="DY482" s="16"/>
      <c r="DZ482" s="16"/>
      <c r="EA482" s="16"/>
      <c r="EB482" s="16"/>
      <c r="EC482" s="16"/>
      <c r="ED482" s="16"/>
      <c r="EE482" s="16"/>
      <c r="EF482" s="16"/>
      <c r="EG482" s="16"/>
      <c r="EH482" s="16"/>
      <c r="EI482" s="16"/>
      <c r="EJ482" s="16"/>
      <c r="EK482" s="16"/>
      <c r="EL482" s="16"/>
      <c r="EM482" s="16"/>
      <c r="EN482" s="16"/>
      <c r="EO482" s="16"/>
      <c r="EP482" s="16"/>
      <c r="EQ482" s="16"/>
      <c r="ER482" s="16"/>
      <c r="ES482" s="150">
        <f t="shared" ca="1" si="1205"/>
        <v>13.2</v>
      </c>
      <c r="ET482" s="150">
        <f t="shared" si="1122"/>
        <v>13.2</v>
      </c>
      <c r="EU482" s="152">
        <f t="shared" ca="1" si="1123"/>
        <v>1</v>
      </c>
      <c r="EV482" s="16"/>
      <c r="EW482" s="67"/>
      <c r="EX482" s="16"/>
      <c r="EY482" s="16"/>
      <c r="EZ482" s="16"/>
      <c r="FA482" s="16"/>
      <c r="FB482" s="16"/>
      <c r="FC482" s="16"/>
      <c r="FD482" s="16"/>
      <c r="FE482" s="16"/>
      <c r="FF482" s="16"/>
      <c r="FG482" s="16"/>
      <c r="FH482" s="16"/>
      <c r="FI482" s="16"/>
      <c r="FJ482" s="16"/>
      <c r="FK482" s="16"/>
      <c r="FL482" s="16">
        <v>2</v>
      </c>
      <c r="FM482" s="16">
        <v>2</v>
      </c>
      <c r="FN482" s="16">
        <v>2</v>
      </c>
      <c r="FO482" s="16">
        <v>2</v>
      </c>
      <c r="FP482" s="16">
        <v>2</v>
      </c>
      <c r="FQ482" s="16">
        <v>3.2</v>
      </c>
      <c r="FR482" s="16"/>
      <c r="FS482" s="16"/>
      <c r="FT482" s="16"/>
      <c r="FU482" s="16"/>
      <c r="FV482" s="16"/>
      <c r="FW482" s="16"/>
      <c r="FX482" s="16"/>
      <c r="FY482" s="16"/>
      <c r="FZ482" s="16"/>
      <c r="GA482" s="150">
        <f t="shared" ref="GA482" ca="1" si="1257">SUMIF($GD$8:$HG$9,$O$5,GD482:HG482)</f>
        <v>0</v>
      </c>
      <c r="GB482" s="150">
        <f t="shared" ref="GB482" si="1258">SUM(GD483:HG483)</f>
        <v>0</v>
      </c>
      <c r="GC482" s="152" t="e">
        <f t="shared" ref="GC482" ca="1" si="1259">GB482/GA482</f>
        <v>#DIV/0!</v>
      </c>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50"/>
      <c r="HI482" s="150">
        <v>0</v>
      </c>
      <c r="HJ482" s="152" t="e">
        <v>#DIV/0!</v>
      </c>
      <c r="HK482" s="16"/>
      <c r="HL482" s="16"/>
      <c r="HM482" s="16"/>
      <c r="HN482" s="16"/>
      <c r="HO482" s="16"/>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50"/>
      <c r="IQ482" s="150">
        <v>0</v>
      </c>
      <c r="IR482" s="152" t="e">
        <v>#DIV/0!</v>
      </c>
      <c r="IS482" s="16"/>
      <c r="IT482" s="16"/>
      <c r="IU482" s="16"/>
      <c r="IV482" s="16"/>
      <c r="IW482" s="16"/>
      <c r="IX482" s="16"/>
      <c r="IY482" s="16"/>
      <c r="IZ482" s="16"/>
      <c r="JA482" s="16"/>
      <c r="JB482" s="16"/>
      <c r="JC482" s="16"/>
      <c r="JD482" s="16"/>
      <c r="JE482" s="16"/>
      <c r="JF482" s="16"/>
      <c r="JG482" s="16"/>
      <c r="JH482" s="16"/>
      <c r="JI482" s="16"/>
      <c r="JJ482" s="16"/>
      <c r="JK482" s="16"/>
      <c r="JL482" s="16"/>
      <c r="JM482" s="16"/>
      <c r="JN482" s="16"/>
      <c r="JO482" s="16"/>
      <c r="JP482" s="16"/>
      <c r="JQ482" s="16"/>
      <c r="JR482" s="16"/>
      <c r="JS482" s="16"/>
      <c r="JT482" s="16"/>
      <c r="JU482" s="23"/>
      <c r="JV482" s="16"/>
      <c r="JW482" s="150"/>
      <c r="JX482" s="150">
        <v>0</v>
      </c>
      <c r="JY482" s="152" t="e">
        <v>#DIV/0!</v>
      </c>
      <c r="JZ482" s="16"/>
      <c r="KA482" s="16"/>
      <c r="KB482" s="16"/>
      <c r="KC482" s="16"/>
      <c r="KD482" s="16"/>
      <c r="KE482" s="16"/>
      <c r="KF482" s="16"/>
      <c r="KG482" s="16"/>
      <c r="KH482" s="16"/>
      <c r="KI482" s="16"/>
      <c r="KJ482" s="16"/>
      <c r="KK482" s="16"/>
      <c r="KL482" s="16"/>
      <c r="KM482" s="16"/>
      <c r="KN482" s="16"/>
      <c r="KO482" s="16"/>
      <c r="KP482" s="16"/>
      <c r="KQ482" s="16"/>
      <c r="KR482" s="16"/>
      <c r="KS482" s="16"/>
      <c r="KT482" s="16"/>
      <c r="KU482" s="16"/>
      <c r="KV482" s="16"/>
      <c r="KW482" s="16"/>
      <c r="KX482" s="16"/>
      <c r="KY482" s="16"/>
      <c r="KZ482" s="16"/>
      <c r="LA482" s="16"/>
      <c r="LB482" s="16"/>
      <c r="LC482" s="16"/>
      <c r="LD482" s="16"/>
      <c r="LE482" s="150"/>
      <c r="LF482" s="150">
        <v>0</v>
      </c>
      <c r="LG482" s="152" t="e">
        <v>#DIV/0!</v>
      </c>
      <c r="LH482" s="16"/>
      <c r="LI482" s="16"/>
      <c r="LJ482" s="16"/>
      <c r="LK482" s="16"/>
      <c r="LL482" s="16"/>
      <c r="LM482" s="16"/>
      <c r="LN482" s="16"/>
      <c r="LO482" s="16"/>
      <c r="LP482" s="16"/>
      <c r="LQ482" s="16"/>
      <c r="LR482" s="16"/>
      <c r="LS482" s="16"/>
      <c r="LT482" s="16"/>
      <c r="LU482" s="16"/>
      <c r="LV482" s="16"/>
      <c r="LW482" s="16"/>
      <c r="LX482" s="16"/>
      <c r="LY482" s="16"/>
      <c r="LZ482" s="16"/>
      <c r="MA482" s="16"/>
      <c r="MB482" s="16"/>
      <c r="MC482" s="16"/>
      <c r="MD482" s="16"/>
      <c r="ME482" s="16"/>
      <c r="MF482" s="16"/>
      <c r="MG482" s="16"/>
      <c r="MH482" s="16"/>
      <c r="MI482" s="16"/>
      <c r="MJ482" s="16"/>
      <c r="MK482" s="16"/>
      <c r="ML482" s="16"/>
    </row>
    <row r="483" spans="1:350" ht="13.9" hidden="1" customHeight="1" outlineLevel="3" x14ac:dyDescent="0.2">
      <c r="A483" s="227"/>
      <c r="B483" s="247"/>
      <c r="C483" s="215"/>
      <c r="D483" s="217"/>
      <c r="E483" s="176"/>
      <c r="F483" s="176"/>
      <c r="G483" s="176"/>
      <c r="H483" s="171"/>
      <c r="I483" s="171"/>
      <c r="J483" s="213"/>
      <c r="K483" s="213"/>
      <c r="L483" s="173"/>
      <c r="M483" s="173"/>
      <c r="N483" s="184"/>
      <c r="O483" s="157"/>
      <c r="P483" s="17" t="s">
        <v>26</v>
      </c>
      <c r="Q483" s="151"/>
      <c r="R483" s="151"/>
      <c r="S483" s="153"/>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151"/>
      <c r="AY483" s="151"/>
      <c r="AZ483" s="153"/>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c r="CF483" s="151"/>
      <c r="CG483" s="151"/>
      <c r="CH483" s="153"/>
      <c r="CI483" s="141"/>
      <c r="CJ483" s="141"/>
      <c r="CK483" s="141"/>
      <c r="CL483" s="141"/>
      <c r="CM483" s="141"/>
      <c r="CN483" s="141"/>
      <c r="CO483" s="141"/>
      <c r="CP483" s="141"/>
      <c r="CQ483" s="141"/>
      <c r="CR483" s="141"/>
      <c r="CS483" s="141"/>
      <c r="CT483" s="141"/>
      <c r="CU483" s="141"/>
      <c r="CV483" s="141"/>
      <c r="CW483" s="141"/>
      <c r="CX483" s="141"/>
      <c r="CY483" s="141"/>
      <c r="CZ483" s="141"/>
      <c r="DA483" s="141"/>
      <c r="DB483" s="141"/>
      <c r="DC483" s="141"/>
      <c r="DD483" s="141"/>
      <c r="DE483" s="141"/>
      <c r="DF483" s="141"/>
      <c r="DG483" s="141"/>
      <c r="DH483" s="141"/>
      <c r="DI483" s="141"/>
      <c r="DJ483" s="141"/>
      <c r="DK483" s="141"/>
      <c r="DL483" s="141"/>
      <c r="DM483" s="141"/>
      <c r="DN483" s="151"/>
      <c r="DO483" s="151"/>
      <c r="DP483" s="153"/>
      <c r="DQ483" s="24"/>
      <c r="DR483" s="24"/>
      <c r="DS483" s="24"/>
      <c r="DT483" s="24"/>
      <c r="DU483" s="24"/>
      <c r="DV483" s="24"/>
      <c r="DW483" s="24"/>
      <c r="DX483" s="24"/>
      <c r="DY483" s="24"/>
      <c r="DZ483" s="24"/>
      <c r="EA483" s="24"/>
      <c r="EB483" s="24"/>
      <c r="EC483" s="24"/>
      <c r="ED483" s="24"/>
      <c r="EE483" s="24"/>
      <c r="EF483" s="24"/>
      <c r="EG483" s="24"/>
      <c r="EH483" s="24"/>
      <c r="EI483" s="24"/>
      <c r="EJ483" s="24"/>
      <c r="EK483" s="24"/>
      <c r="EL483" s="24"/>
      <c r="EM483" s="24"/>
      <c r="EN483" s="24"/>
      <c r="EO483" s="24"/>
      <c r="EP483" s="24"/>
      <c r="EQ483" s="24"/>
      <c r="ER483" s="24"/>
      <c r="ES483" s="151"/>
      <c r="ET483" s="151"/>
      <c r="EU483" s="153"/>
      <c r="EV483" s="24">
        <v>13.2</v>
      </c>
      <c r="EW483" s="125"/>
      <c r="EX483" s="24"/>
      <c r="EY483" s="24"/>
      <c r="EZ483" s="24"/>
      <c r="FA483" s="24"/>
      <c r="FB483" s="24"/>
      <c r="FC483" s="24"/>
      <c r="FD483" s="24"/>
      <c r="FE483" s="24"/>
      <c r="FF483" s="24"/>
      <c r="FG483" s="24"/>
      <c r="FH483" s="24"/>
      <c r="FI483" s="24"/>
      <c r="FJ483" s="24"/>
      <c r="FK483" s="24"/>
      <c r="FL483" s="24"/>
      <c r="FM483" s="24"/>
      <c r="FN483" s="24"/>
      <c r="FO483" s="24"/>
      <c r="FP483" s="24"/>
      <c r="FQ483" s="24"/>
      <c r="FR483" s="24"/>
      <c r="FS483" s="24"/>
      <c r="FT483" s="24"/>
      <c r="FU483" s="24"/>
      <c r="FV483" s="24"/>
      <c r="FW483" s="24"/>
      <c r="FX483" s="24"/>
      <c r="FY483" s="24"/>
      <c r="FZ483" s="24"/>
      <c r="GA483" s="151"/>
      <c r="GB483" s="151"/>
      <c r="GC483" s="153"/>
      <c r="GD483" s="24"/>
      <c r="GE483" s="24"/>
      <c r="GF483" s="24"/>
      <c r="GG483" s="24"/>
      <c r="GH483" s="24"/>
      <c r="GI483" s="24"/>
      <c r="GJ483" s="24"/>
      <c r="GK483" s="24"/>
      <c r="GL483" s="24"/>
      <c r="GM483" s="24"/>
      <c r="GN483" s="24"/>
      <c r="GO483" s="24"/>
      <c r="GP483" s="24"/>
      <c r="GQ483" s="24"/>
      <c r="GR483" s="24"/>
      <c r="GS483" s="24"/>
      <c r="GT483" s="24"/>
      <c r="GU483" s="24"/>
      <c r="GV483" s="24"/>
      <c r="GW483" s="24"/>
      <c r="GX483" s="24"/>
      <c r="GY483" s="24"/>
      <c r="GZ483" s="24"/>
      <c r="HA483" s="24"/>
      <c r="HB483" s="24"/>
      <c r="HC483" s="24"/>
      <c r="HD483" s="24"/>
      <c r="HE483" s="24"/>
      <c r="HF483" s="24"/>
      <c r="HG483" s="24"/>
      <c r="HH483" s="151"/>
      <c r="HI483" s="151"/>
      <c r="HJ483" s="153"/>
      <c r="HK483" s="24"/>
      <c r="HL483" s="24"/>
      <c r="HM483" s="24"/>
      <c r="HN483" s="24"/>
      <c r="HO483" s="24"/>
      <c r="HP483" s="24"/>
      <c r="HQ483" s="24"/>
      <c r="HR483" s="24"/>
      <c r="HS483" s="24"/>
      <c r="HT483" s="24"/>
      <c r="HU483" s="24"/>
      <c r="HV483" s="24"/>
      <c r="HW483" s="24"/>
      <c r="HX483" s="24"/>
      <c r="HY483" s="24"/>
      <c r="HZ483" s="24"/>
      <c r="IA483" s="24"/>
      <c r="IB483" s="24"/>
      <c r="IC483" s="24"/>
      <c r="ID483" s="24"/>
      <c r="IE483" s="24"/>
      <c r="IF483" s="24"/>
      <c r="IG483" s="24"/>
      <c r="IH483" s="24"/>
      <c r="II483" s="24"/>
      <c r="IJ483" s="24"/>
      <c r="IK483" s="24"/>
      <c r="IL483" s="24"/>
      <c r="IM483" s="24"/>
      <c r="IN483" s="24"/>
      <c r="IO483" s="24"/>
      <c r="IP483" s="151"/>
      <c r="IQ483" s="151"/>
      <c r="IR483" s="153"/>
      <c r="IS483" s="24"/>
      <c r="IT483" s="24"/>
      <c r="IU483" s="24"/>
      <c r="IV483" s="24"/>
      <c r="IW483" s="24"/>
      <c r="IX483" s="24"/>
      <c r="IY483" s="24"/>
      <c r="IZ483" s="24"/>
      <c r="JA483" s="24"/>
      <c r="JB483" s="24"/>
      <c r="JC483" s="24"/>
      <c r="JD483" s="24"/>
      <c r="JE483" s="24"/>
      <c r="JF483" s="24"/>
      <c r="JG483" s="24"/>
      <c r="JH483" s="24"/>
      <c r="JI483" s="24"/>
      <c r="JJ483" s="24"/>
      <c r="JK483" s="24"/>
      <c r="JL483" s="24"/>
      <c r="JM483" s="24"/>
      <c r="JN483" s="24"/>
      <c r="JO483" s="24"/>
      <c r="JP483" s="24"/>
      <c r="JQ483" s="24"/>
      <c r="JR483" s="24"/>
      <c r="JS483" s="24"/>
      <c r="JT483" s="24"/>
      <c r="JU483" s="25"/>
      <c r="JV483" s="24"/>
      <c r="JW483" s="151"/>
      <c r="JX483" s="151"/>
      <c r="JY483" s="153"/>
      <c r="JZ483" s="24"/>
      <c r="KA483" s="24"/>
      <c r="KB483" s="24"/>
      <c r="KC483" s="24"/>
      <c r="KD483" s="24"/>
      <c r="KE483" s="24"/>
      <c r="KF483" s="24"/>
      <c r="KG483" s="24"/>
      <c r="KH483" s="24"/>
      <c r="KI483" s="24"/>
      <c r="KJ483" s="24"/>
      <c r="KK483" s="24"/>
      <c r="KL483" s="24"/>
      <c r="KM483" s="24"/>
      <c r="KN483" s="24"/>
      <c r="KO483" s="24"/>
      <c r="KP483" s="24"/>
      <c r="KQ483" s="24"/>
      <c r="KR483" s="24"/>
      <c r="KS483" s="24"/>
      <c r="KT483" s="24"/>
      <c r="KU483" s="24"/>
      <c r="KV483" s="24"/>
      <c r="KW483" s="24"/>
      <c r="KX483" s="24"/>
      <c r="KY483" s="24"/>
      <c r="KZ483" s="24"/>
      <c r="LA483" s="24"/>
      <c r="LB483" s="24"/>
      <c r="LC483" s="24"/>
      <c r="LD483" s="24"/>
      <c r="LE483" s="151"/>
      <c r="LF483" s="151"/>
      <c r="LG483" s="153"/>
      <c r="LH483" s="24"/>
      <c r="LI483" s="24"/>
      <c r="LJ483" s="24"/>
      <c r="LK483" s="24"/>
      <c r="LL483" s="24"/>
      <c r="LM483" s="24"/>
      <c r="LN483" s="24"/>
      <c r="LO483" s="24"/>
      <c r="LP483" s="24"/>
      <c r="LQ483" s="24"/>
      <c r="LR483" s="24"/>
      <c r="LS483" s="24"/>
      <c r="LT483" s="24"/>
      <c r="LU483" s="24"/>
      <c r="LV483" s="24"/>
      <c r="LW483" s="24"/>
      <c r="LX483" s="24"/>
      <c r="LY483" s="24"/>
      <c r="LZ483" s="24"/>
      <c r="MA483" s="24"/>
      <c r="MB483" s="24"/>
      <c r="MC483" s="24"/>
      <c r="MD483" s="24"/>
      <c r="ME483" s="24"/>
      <c r="MF483" s="24"/>
      <c r="MG483" s="24"/>
      <c r="MH483" s="24"/>
      <c r="MI483" s="24"/>
      <c r="MJ483" s="24"/>
      <c r="MK483" s="24"/>
      <c r="ML483" s="24"/>
    </row>
    <row r="484" spans="1:350" ht="13.9" hidden="1" customHeight="1" outlineLevel="3" x14ac:dyDescent="0.2">
      <c r="A484" s="226" t="s">
        <v>300</v>
      </c>
      <c r="B484" s="246" t="s">
        <v>1121</v>
      </c>
      <c r="C484" s="214" t="s">
        <v>59</v>
      </c>
      <c r="D484" s="216">
        <v>16</v>
      </c>
      <c r="E484" s="175"/>
      <c r="F484" s="175">
        <f>D484-E484</f>
        <v>16</v>
      </c>
      <c r="G484" s="175" t="s">
        <v>844</v>
      </c>
      <c r="H484" s="170" t="s">
        <v>1016</v>
      </c>
      <c r="I484" s="170" t="s">
        <v>932</v>
      </c>
      <c r="J484" s="212">
        <f ca="1">E484+Q484+AX484+CF484+DN484+ES484+GA484+HH484+IP484+JW484+LE484</f>
        <v>16</v>
      </c>
      <c r="K484" s="212">
        <f>E484+R484+AY484+CG484+DO484+ET484+GB484+HI484+IQ484+JX484+LF484</f>
        <v>16</v>
      </c>
      <c r="L484" s="172">
        <f ca="1">K484/J484</f>
        <v>1</v>
      </c>
      <c r="M484" s="172">
        <f>K484/D484</f>
        <v>1</v>
      </c>
      <c r="N484" s="183">
        <f ca="1">SUMIF($EV$8:$FZ$9,$O$5,$EV485:$FZ485)-SUMIF($EV$8:$FZ$9,$Q$5,$EV485:$FZ485)</f>
        <v>0</v>
      </c>
      <c r="O484" s="156"/>
      <c r="P484" s="16" t="s">
        <v>25</v>
      </c>
      <c r="Q484" s="150">
        <v>0</v>
      </c>
      <c r="R484" s="150">
        <v>0</v>
      </c>
      <c r="S484" s="152" t="e">
        <v>#DIV/0!</v>
      </c>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50">
        <f t="shared" ca="1" si="1197"/>
        <v>0</v>
      </c>
      <c r="AY484" s="150">
        <f>SUM(BA485:CE485)</f>
        <v>0</v>
      </c>
      <c r="AZ484" s="152" t="e">
        <f ca="1">AY484/AX484</f>
        <v>#DIV/0!</v>
      </c>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50">
        <f t="shared" ref="CF484" si="1260">SUM(CI484:DM484)</f>
        <v>0</v>
      </c>
      <c r="CG484" s="150">
        <f>SUM(CI485:DM485)</f>
        <v>0</v>
      </c>
      <c r="CH484" s="152" t="e">
        <f>CG484/CF484</f>
        <v>#DIV/0!</v>
      </c>
      <c r="CI484" s="129"/>
      <c r="CJ484" s="129"/>
      <c r="CK484" s="129"/>
      <c r="CL484" s="129"/>
      <c r="CM484" s="129"/>
      <c r="CN484" s="129"/>
      <c r="CO484" s="129"/>
      <c r="CP484" s="129"/>
      <c r="CQ484" s="129"/>
      <c r="CR484" s="129"/>
      <c r="CS484" s="129"/>
      <c r="CT484" s="129"/>
      <c r="CU484" s="129"/>
      <c r="CV484" s="129"/>
      <c r="CW484" s="129"/>
      <c r="CX484" s="129"/>
      <c r="CY484" s="129"/>
      <c r="CZ484" s="129"/>
      <c r="DA484" s="129"/>
      <c r="DB484" s="129"/>
      <c r="DC484" s="129"/>
      <c r="DD484" s="129"/>
      <c r="DE484" s="129"/>
      <c r="DF484" s="129"/>
      <c r="DG484" s="129"/>
      <c r="DH484" s="129"/>
      <c r="DI484" s="129"/>
      <c r="DJ484" s="129"/>
      <c r="DK484" s="129"/>
      <c r="DL484" s="129"/>
      <c r="DM484" s="129"/>
      <c r="DN484" s="150">
        <f t="shared" ref="DN484" si="1261">SUM(DQ484:ER484)</f>
        <v>0</v>
      </c>
      <c r="DO484" s="150">
        <f>SUM(DQ485:ER485)</f>
        <v>0</v>
      </c>
      <c r="DP484" s="152" t="e">
        <f t="shared" si="1251"/>
        <v>#DIV/0!</v>
      </c>
      <c r="DQ484" s="16"/>
      <c r="DR484" s="16"/>
      <c r="DS484" s="16"/>
      <c r="DT484" s="16"/>
      <c r="DU484" s="16"/>
      <c r="DV484" s="16"/>
      <c r="DW484" s="16"/>
      <c r="DX484" s="16"/>
      <c r="DY484" s="16"/>
      <c r="DZ484" s="16"/>
      <c r="EA484" s="16"/>
      <c r="EB484" s="16"/>
      <c r="EC484" s="16"/>
      <c r="ED484" s="16"/>
      <c r="EE484" s="16"/>
      <c r="EF484" s="16"/>
      <c r="EG484" s="16"/>
      <c r="EH484" s="16"/>
      <c r="EI484" s="16"/>
      <c r="EJ484" s="16"/>
      <c r="EK484" s="16"/>
      <c r="EL484" s="16"/>
      <c r="EM484" s="16"/>
      <c r="EN484" s="16"/>
      <c r="EO484" s="16"/>
      <c r="EP484" s="16"/>
      <c r="EQ484" s="16"/>
      <c r="ER484" s="16"/>
      <c r="ES484" s="150">
        <f t="shared" ca="1" si="1205"/>
        <v>16</v>
      </c>
      <c r="ET484" s="150">
        <f t="shared" si="1122"/>
        <v>16</v>
      </c>
      <c r="EU484" s="152">
        <f t="shared" ca="1" si="1123"/>
        <v>1</v>
      </c>
      <c r="EV484" s="16"/>
      <c r="EW484" s="67"/>
      <c r="EX484" s="16"/>
      <c r="EY484" s="16"/>
      <c r="EZ484" s="16"/>
      <c r="FA484" s="16"/>
      <c r="FB484" s="16"/>
      <c r="FC484" s="16"/>
      <c r="FD484" s="16"/>
      <c r="FE484" s="16"/>
      <c r="FF484" s="16"/>
      <c r="FG484" s="16"/>
      <c r="FH484" s="16"/>
      <c r="FI484" s="16">
        <v>6</v>
      </c>
      <c r="FJ484" s="16">
        <v>6</v>
      </c>
      <c r="FK484" s="16">
        <v>4</v>
      </c>
      <c r="FL484" s="16"/>
      <c r="FM484" s="16"/>
      <c r="FN484" s="16"/>
      <c r="FO484" s="16"/>
      <c r="FP484" s="16"/>
      <c r="FQ484" s="16"/>
      <c r="FR484" s="16"/>
      <c r="FS484" s="16"/>
      <c r="FT484" s="16"/>
      <c r="FU484" s="16"/>
      <c r="FV484" s="16"/>
      <c r="FW484" s="16"/>
      <c r="FX484" s="16"/>
      <c r="FY484" s="16"/>
      <c r="FZ484" s="16"/>
      <c r="GA484" s="150">
        <f t="shared" ref="GA484" ca="1" si="1262">SUMIF($GD$8:$HG$9,$O$5,GD484:HG484)</f>
        <v>0</v>
      </c>
      <c r="GB484" s="150">
        <f t="shared" ref="GB484" si="1263">SUM(GD485:HG485)</f>
        <v>0</v>
      </c>
      <c r="GC484" s="152" t="e">
        <f t="shared" ref="GC484" ca="1" si="1264">GB484/GA484</f>
        <v>#DIV/0!</v>
      </c>
      <c r="GD484" s="16"/>
      <c r="GE484" s="16"/>
      <c r="GF484" s="16"/>
      <c r="GG484" s="16"/>
      <c r="GH484" s="16"/>
      <c r="GI484" s="16"/>
      <c r="GJ484" s="16"/>
      <c r="GK484" s="16"/>
      <c r="GL484" s="16"/>
      <c r="GM484" s="16"/>
      <c r="GN484" s="16"/>
      <c r="GO484" s="16"/>
      <c r="GP484" s="16"/>
      <c r="GQ484" s="16"/>
      <c r="GR484" s="16"/>
      <c r="GS484" s="16"/>
      <c r="GT484" s="16"/>
      <c r="GU484" s="16"/>
      <c r="GV484" s="16"/>
      <c r="GW484" s="16"/>
      <c r="GX484" s="16"/>
      <c r="GY484" s="16"/>
      <c r="GZ484" s="16"/>
      <c r="HA484" s="16"/>
      <c r="HB484" s="16"/>
      <c r="HC484" s="16"/>
      <c r="HD484" s="16"/>
      <c r="HE484" s="16"/>
      <c r="HF484" s="16"/>
      <c r="HG484" s="16"/>
      <c r="HH484" s="150"/>
      <c r="HI484" s="150">
        <v>0</v>
      </c>
      <c r="HJ484" s="152" t="e">
        <v>#DIV/0!</v>
      </c>
      <c r="HK484" s="16"/>
      <c r="HL484" s="16"/>
      <c r="HM484" s="16"/>
      <c r="HN484" s="16"/>
      <c r="HO484" s="16"/>
      <c r="HP484" s="16"/>
      <c r="HQ484" s="16"/>
      <c r="HR484" s="16"/>
      <c r="HS484" s="16"/>
      <c r="HT484" s="16"/>
      <c r="HU484" s="16"/>
      <c r="HV484" s="16"/>
      <c r="HW484" s="16"/>
      <c r="HX484" s="16"/>
      <c r="HY484" s="16"/>
      <c r="HZ484" s="16"/>
      <c r="IA484" s="16"/>
      <c r="IB484" s="16"/>
      <c r="IC484" s="16"/>
      <c r="ID484" s="16"/>
      <c r="IE484" s="16"/>
      <c r="IF484" s="16"/>
      <c r="IG484" s="16"/>
      <c r="IH484" s="16"/>
      <c r="II484" s="16"/>
      <c r="IJ484" s="16"/>
      <c r="IK484" s="16"/>
      <c r="IL484" s="16"/>
      <c r="IM484" s="16"/>
      <c r="IN484" s="16"/>
      <c r="IO484" s="16"/>
      <c r="IP484" s="150"/>
      <c r="IQ484" s="150">
        <v>0</v>
      </c>
      <c r="IR484" s="152" t="e">
        <v>#DIV/0!</v>
      </c>
      <c r="IS484" s="16"/>
      <c r="IT484" s="16"/>
      <c r="IU484" s="16"/>
      <c r="IV484" s="16"/>
      <c r="IW484" s="16"/>
      <c r="IX484" s="16"/>
      <c r="IY484" s="16"/>
      <c r="IZ484" s="16"/>
      <c r="JA484" s="16"/>
      <c r="JB484" s="16"/>
      <c r="JC484" s="16"/>
      <c r="JD484" s="16"/>
      <c r="JE484" s="16"/>
      <c r="JF484" s="16"/>
      <c r="JG484" s="16"/>
      <c r="JH484" s="16"/>
      <c r="JI484" s="16"/>
      <c r="JJ484" s="16"/>
      <c r="JK484" s="16"/>
      <c r="JL484" s="16"/>
      <c r="JM484" s="16"/>
      <c r="JN484" s="16"/>
      <c r="JO484" s="16"/>
      <c r="JP484" s="16"/>
      <c r="JQ484" s="16"/>
      <c r="JR484" s="16"/>
      <c r="JS484" s="16"/>
      <c r="JT484" s="16"/>
      <c r="JU484" s="23"/>
      <c r="JV484" s="16"/>
      <c r="JW484" s="150"/>
      <c r="JX484" s="150">
        <v>0</v>
      </c>
      <c r="JY484" s="152" t="e">
        <v>#DIV/0!</v>
      </c>
      <c r="JZ484" s="16"/>
      <c r="KA484" s="16"/>
      <c r="KB484" s="16"/>
      <c r="KC484" s="16"/>
      <c r="KD484" s="16"/>
      <c r="KE484" s="16"/>
      <c r="KF484" s="16"/>
      <c r="KG484" s="16"/>
      <c r="KH484" s="16"/>
      <c r="KI484" s="16"/>
      <c r="KJ484" s="16"/>
      <c r="KK484" s="16"/>
      <c r="KL484" s="16"/>
      <c r="KM484" s="16"/>
      <c r="KN484" s="16"/>
      <c r="KO484" s="16"/>
      <c r="KP484" s="16"/>
      <c r="KQ484" s="16"/>
      <c r="KR484" s="16"/>
      <c r="KS484" s="16"/>
      <c r="KT484" s="16"/>
      <c r="KU484" s="16"/>
      <c r="KV484" s="16"/>
      <c r="KW484" s="16"/>
      <c r="KX484" s="16"/>
      <c r="KY484" s="16"/>
      <c r="KZ484" s="16"/>
      <c r="LA484" s="16"/>
      <c r="LB484" s="16"/>
      <c r="LC484" s="16"/>
      <c r="LD484" s="16"/>
      <c r="LE484" s="150"/>
      <c r="LF484" s="150">
        <v>0</v>
      </c>
      <c r="LG484" s="152" t="e">
        <v>#DIV/0!</v>
      </c>
      <c r="LH484" s="16"/>
      <c r="LI484" s="16"/>
      <c r="LJ484" s="16"/>
      <c r="LK484" s="16"/>
      <c r="LL484" s="16"/>
      <c r="LM484" s="16"/>
      <c r="LN484" s="16"/>
      <c r="LO484" s="16"/>
      <c r="LP484" s="16"/>
      <c r="LQ484" s="16"/>
      <c r="LR484" s="16"/>
      <c r="LS484" s="16"/>
      <c r="LT484" s="16"/>
      <c r="LU484" s="16"/>
      <c r="LV484" s="16"/>
      <c r="LW484" s="16"/>
      <c r="LX484" s="16"/>
      <c r="LY484" s="16"/>
      <c r="LZ484" s="16"/>
      <c r="MA484" s="16"/>
      <c r="MB484" s="16"/>
      <c r="MC484" s="16"/>
      <c r="MD484" s="16"/>
      <c r="ME484" s="16"/>
      <c r="MF484" s="16"/>
      <c r="MG484" s="16"/>
      <c r="MH484" s="16"/>
      <c r="MI484" s="16"/>
      <c r="MJ484" s="16"/>
      <c r="MK484" s="16"/>
      <c r="ML484" s="16"/>
    </row>
    <row r="485" spans="1:350" ht="13.9" hidden="1" customHeight="1" outlineLevel="3" x14ac:dyDescent="0.2">
      <c r="A485" s="227"/>
      <c r="B485" s="247"/>
      <c r="C485" s="215"/>
      <c r="D485" s="217"/>
      <c r="E485" s="176"/>
      <c r="F485" s="176"/>
      <c r="G485" s="176"/>
      <c r="H485" s="171"/>
      <c r="I485" s="171"/>
      <c r="J485" s="213"/>
      <c r="K485" s="213"/>
      <c r="L485" s="173"/>
      <c r="M485" s="173"/>
      <c r="N485" s="184"/>
      <c r="O485" s="157"/>
      <c r="P485" s="17" t="s">
        <v>26</v>
      </c>
      <c r="Q485" s="151"/>
      <c r="R485" s="151"/>
      <c r="S485" s="153"/>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151"/>
      <c r="AY485" s="151"/>
      <c r="AZ485" s="153"/>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c r="CF485" s="151"/>
      <c r="CG485" s="151"/>
      <c r="CH485" s="153"/>
      <c r="CI485" s="141"/>
      <c r="CJ485" s="141"/>
      <c r="CK485" s="141"/>
      <c r="CL485" s="141"/>
      <c r="CM485" s="141"/>
      <c r="CN485" s="141"/>
      <c r="CO485" s="141"/>
      <c r="CP485" s="141"/>
      <c r="CQ485" s="141"/>
      <c r="CR485" s="141"/>
      <c r="CS485" s="141"/>
      <c r="CT485" s="141"/>
      <c r="CU485" s="141"/>
      <c r="CV485" s="141"/>
      <c r="CW485" s="141"/>
      <c r="CX485" s="141"/>
      <c r="CY485" s="141"/>
      <c r="CZ485" s="141"/>
      <c r="DA485" s="141"/>
      <c r="DB485" s="141"/>
      <c r="DC485" s="141"/>
      <c r="DD485" s="141"/>
      <c r="DE485" s="141"/>
      <c r="DF485" s="141"/>
      <c r="DG485" s="141"/>
      <c r="DH485" s="141"/>
      <c r="DI485" s="141"/>
      <c r="DJ485" s="141"/>
      <c r="DK485" s="141"/>
      <c r="DL485" s="141"/>
      <c r="DM485" s="141"/>
      <c r="DN485" s="151"/>
      <c r="DO485" s="151"/>
      <c r="DP485" s="153"/>
      <c r="DQ485" s="24"/>
      <c r="DR485" s="24"/>
      <c r="DS485" s="24"/>
      <c r="DT485" s="24"/>
      <c r="DU485" s="24"/>
      <c r="DV485" s="24"/>
      <c r="DW485" s="24"/>
      <c r="DX485" s="24"/>
      <c r="DY485" s="24"/>
      <c r="DZ485" s="24"/>
      <c r="EA485" s="24"/>
      <c r="EB485" s="24"/>
      <c r="EC485" s="24"/>
      <c r="ED485" s="24"/>
      <c r="EE485" s="24"/>
      <c r="EF485" s="24"/>
      <c r="EG485" s="24"/>
      <c r="EH485" s="24"/>
      <c r="EI485" s="24"/>
      <c r="EJ485" s="24"/>
      <c r="EK485" s="24"/>
      <c r="EL485" s="24"/>
      <c r="EM485" s="24"/>
      <c r="EN485" s="24"/>
      <c r="EO485" s="24"/>
      <c r="EP485" s="24"/>
      <c r="EQ485" s="24"/>
      <c r="ER485" s="24"/>
      <c r="ES485" s="151"/>
      <c r="ET485" s="151"/>
      <c r="EU485" s="153"/>
      <c r="EV485" s="24">
        <v>16</v>
      </c>
      <c r="EW485" s="125"/>
      <c r="EX485" s="24"/>
      <c r="EY485" s="24"/>
      <c r="EZ485" s="24"/>
      <c r="FA485" s="24"/>
      <c r="FB485" s="24"/>
      <c r="FC485" s="24"/>
      <c r="FD485" s="24"/>
      <c r="FE485" s="24"/>
      <c r="FF485" s="24"/>
      <c r="FG485" s="24"/>
      <c r="FH485" s="24"/>
      <c r="FI485" s="24"/>
      <c r="FJ485" s="24"/>
      <c r="FK485" s="24"/>
      <c r="FL485" s="24"/>
      <c r="FM485" s="24"/>
      <c r="FN485" s="24"/>
      <c r="FO485" s="24"/>
      <c r="FP485" s="24"/>
      <c r="FQ485" s="24"/>
      <c r="FR485" s="24"/>
      <c r="FS485" s="24"/>
      <c r="FT485" s="24"/>
      <c r="FU485" s="24"/>
      <c r="FV485" s="24"/>
      <c r="FW485" s="24"/>
      <c r="FX485" s="24"/>
      <c r="FY485" s="24"/>
      <c r="FZ485" s="24"/>
      <c r="GA485" s="151"/>
      <c r="GB485" s="151"/>
      <c r="GC485" s="153"/>
      <c r="GD485" s="24"/>
      <c r="GE485" s="24"/>
      <c r="GF485" s="24"/>
      <c r="GG485" s="24"/>
      <c r="GH485" s="24"/>
      <c r="GI485" s="24"/>
      <c r="GJ485" s="24"/>
      <c r="GK485" s="24"/>
      <c r="GL485" s="24"/>
      <c r="GM485" s="24"/>
      <c r="GN485" s="24"/>
      <c r="GO485" s="24"/>
      <c r="GP485" s="24"/>
      <c r="GQ485" s="24"/>
      <c r="GR485" s="24"/>
      <c r="GS485" s="24"/>
      <c r="GT485" s="24"/>
      <c r="GU485" s="24"/>
      <c r="GV485" s="24"/>
      <c r="GW485" s="24"/>
      <c r="GX485" s="24"/>
      <c r="GY485" s="24"/>
      <c r="GZ485" s="24"/>
      <c r="HA485" s="24"/>
      <c r="HB485" s="24"/>
      <c r="HC485" s="24"/>
      <c r="HD485" s="24"/>
      <c r="HE485" s="24"/>
      <c r="HF485" s="24"/>
      <c r="HG485" s="24"/>
      <c r="HH485" s="151"/>
      <c r="HI485" s="151"/>
      <c r="HJ485" s="153"/>
      <c r="HK485" s="24"/>
      <c r="HL485" s="24"/>
      <c r="HM485" s="24"/>
      <c r="HN485" s="24"/>
      <c r="HO485" s="24"/>
      <c r="HP485" s="24"/>
      <c r="HQ485" s="24"/>
      <c r="HR485" s="24"/>
      <c r="HS485" s="24"/>
      <c r="HT485" s="24"/>
      <c r="HU485" s="24"/>
      <c r="HV485" s="24"/>
      <c r="HW485" s="24"/>
      <c r="HX485" s="24"/>
      <c r="HY485" s="24"/>
      <c r="HZ485" s="24"/>
      <c r="IA485" s="24"/>
      <c r="IB485" s="24"/>
      <c r="IC485" s="24"/>
      <c r="ID485" s="24"/>
      <c r="IE485" s="24"/>
      <c r="IF485" s="24"/>
      <c r="IG485" s="24"/>
      <c r="IH485" s="24"/>
      <c r="II485" s="24"/>
      <c r="IJ485" s="24"/>
      <c r="IK485" s="24"/>
      <c r="IL485" s="24"/>
      <c r="IM485" s="24"/>
      <c r="IN485" s="24"/>
      <c r="IO485" s="24"/>
      <c r="IP485" s="151"/>
      <c r="IQ485" s="151"/>
      <c r="IR485" s="153"/>
      <c r="IS485" s="24"/>
      <c r="IT485" s="24"/>
      <c r="IU485" s="24"/>
      <c r="IV485" s="24"/>
      <c r="IW485" s="24"/>
      <c r="IX485" s="24"/>
      <c r="IY485" s="24"/>
      <c r="IZ485" s="24"/>
      <c r="JA485" s="24"/>
      <c r="JB485" s="24"/>
      <c r="JC485" s="24"/>
      <c r="JD485" s="24"/>
      <c r="JE485" s="24"/>
      <c r="JF485" s="24"/>
      <c r="JG485" s="24"/>
      <c r="JH485" s="24"/>
      <c r="JI485" s="24"/>
      <c r="JJ485" s="24"/>
      <c r="JK485" s="24"/>
      <c r="JL485" s="24"/>
      <c r="JM485" s="24"/>
      <c r="JN485" s="24"/>
      <c r="JO485" s="24"/>
      <c r="JP485" s="24"/>
      <c r="JQ485" s="24"/>
      <c r="JR485" s="24"/>
      <c r="JS485" s="24"/>
      <c r="JT485" s="24"/>
      <c r="JU485" s="25"/>
      <c r="JV485" s="24"/>
      <c r="JW485" s="151"/>
      <c r="JX485" s="151"/>
      <c r="JY485" s="153"/>
      <c r="JZ485" s="24"/>
      <c r="KA485" s="24"/>
      <c r="KB485" s="24"/>
      <c r="KC485" s="24"/>
      <c r="KD485" s="24"/>
      <c r="KE485" s="24"/>
      <c r="KF485" s="24"/>
      <c r="KG485" s="24"/>
      <c r="KH485" s="24"/>
      <c r="KI485" s="24"/>
      <c r="KJ485" s="24"/>
      <c r="KK485" s="24"/>
      <c r="KL485" s="24"/>
      <c r="KM485" s="24"/>
      <c r="KN485" s="24"/>
      <c r="KO485" s="24"/>
      <c r="KP485" s="24"/>
      <c r="KQ485" s="24"/>
      <c r="KR485" s="24"/>
      <c r="KS485" s="24"/>
      <c r="KT485" s="24"/>
      <c r="KU485" s="24"/>
      <c r="KV485" s="24"/>
      <c r="KW485" s="24"/>
      <c r="KX485" s="24"/>
      <c r="KY485" s="24"/>
      <c r="KZ485" s="24"/>
      <c r="LA485" s="24"/>
      <c r="LB485" s="24"/>
      <c r="LC485" s="24"/>
      <c r="LD485" s="24"/>
      <c r="LE485" s="151"/>
      <c r="LF485" s="151"/>
      <c r="LG485" s="153"/>
      <c r="LH485" s="24"/>
      <c r="LI485" s="24"/>
      <c r="LJ485" s="24"/>
      <c r="LK485" s="24"/>
      <c r="LL485" s="24"/>
      <c r="LM485" s="24"/>
      <c r="LN485" s="24"/>
      <c r="LO485" s="24"/>
      <c r="LP485" s="24"/>
      <c r="LQ485" s="24"/>
      <c r="LR485" s="24"/>
      <c r="LS485" s="24"/>
      <c r="LT485" s="24"/>
      <c r="LU485" s="24"/>
      <c r="LV485" s="24"/>
      <c r="LW485" s="24"/>
      <c r="LX485" s="24"/>
      <c r="LY485" s="24"/>
      <c r="LZ485" s="24"/>
      <c r="MA485" s="24"/>
      <c r="MB485" s="24"/>
      <c r="MC485" s="24"/>
      <c r="MD485" s="24"/>
      <c r="ME485" s="24"/>
      <c r="MF485" s="24"/>
      <c r="MG485" s="24"/>
      <c r="MH485" s="24"/>
      <c r="MI485" s="24"/>
      <c r="MJ485" s="24"/>
      <c r="MK485" s="24"/>
      <c r="ML485" s="24"/>
    </row>
    <row r="486" spans="1:350" ht="13.9" hidden="1" customHeight="1" outlineLevel="3" x14ac:dyDescent="0.2">
      <c r="A486" s="226" t="s">
        <v>301</v>
      </c>
      <c r="B486" s="246" t="s">
        <v>1122</v>
      </c>
      <c r="C486" s="214" t="s">
        <v>37</v>
      </c>
      <c r="D486" s="216">
        <v>143</v>
      </c>
      <c r="E486" s="175"/>
      <c r="F486" s="175">
        <f>D486-E486</f>
        <v>143</v>
      </c>
      <c r="G486" s="175" t="s">
        <v>846</v>
      </c>
      <c r="H486" s="170" t="s">
        <v>894</v>
      </c>
      <c r="I486" s="170" t="s">
        <v>973</v>
      </c>
      <c r="J486" s="212">
        <f ca="1">E486+Q486+AX486+CF486+DN486+ES486+GA486+HH486+IP486+JW486+LE486</f>
        <v>143</v>
      </c>
      <c r="K486" s="212">
        <f>E486+R486+AY486+CG486+DO486+ET486+GB486+HI486+IQ486+JX486+LF486</f>
        <v>143</v>
      </c>
      <c r="L486" s="172">
        <f ca="1">K486/J486</f>
        <v>1</v>
      </c>
      <c r="M486" s="172">
        <f>K486/D486</f>
        <v>1</v>
      </c>
      <c r="N486" s="183">
        <f ca="1">SUMIF($EV$8:$FZ$9,$O$5,$EV487:$FZ487)-SUMIF($EV$8:$FZ$9,$Q$5,$EV487:$FZ487)</f>
        <v>0</v>
      </c>
      <c r="O486" s="156"/>
      <c r="P486" s="16" t="s">
        <v>25</v>
      </c>
      <c r="Q486" s="150">
        <v>0</v>
      </c>
      <c r="R486" s="150">
        <v>0</v>
      </c>
      <c r="S486" s="152" t="e">
        <v>#DIV/0!</v>
      </c>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50">
        <f t="shared" ca="1" si="1197"/>
        <v>0</v>
      </c>
      <c r="AY486" s="150">
        <f>SUM(BA487:CE487)</f>
        <v>0</v>
      </c>
      <c r="AZ486" s="152" t="e">
        <f ca="1">AY486/AX486</f>
        <v>#DIV/0!</v>
      </c>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50">
        <f t="shared" ref="CF486" si="1265">SUM(CI486:DM486)</f>
        <v>0</v>
      </c>
      <c r="CG486" s="150">
        <f>SUM(CI487:DM487)</f>
        <v>0</v>
      </c>
      <c r="CH486" s="152" t="e">
        <f>CG486/CF486</f>
        <v>#DIV/0!</v>
      </c>
      <c r="CI486" s="129"/>
      <c r="CJ486" s="129"/>
      <c r="CK486" s="129"/>
      <c r="CL486" s="129"/>
      <c r="CM486" s="129"/>
      <c r="CN486" s="129"/>
      <c r="CO486" s="129"/>
      <c r="CP486" s="129"/>
      <c r="CQ486" s="129"/>
      <c r="CR486" s="129"/>
      <c r="CS486" s="129"/>
      <c r="CT486" s="129"/>
      <c r="CU486" s="129"/>
      <c r="CV486" s="129"/>
      <c r="CW486" s="129"/>
      <c r="CX486" s="129"/>
      <c r="CY486" s="129"/>
      <c r="CZ486" s="129"/>
      <c r="DA486" s="129"/>
      <c r="DB486" s="129"/>
      <c r="DC486" s="129"/>
      <c r="DD486" s="129"/>
      <c r="DE486" s="129"/>
      <c r="DF486" s="129"/>
      <c r="DG486" s="129"/>
      <c r="DH486" s="129"/>
      <c r="DI486" s="129"/>
      <c r="DJ486" s="129"/>
      <c r="DK486" s="129"/>
      <c r="DL486" s="129"/>
      <c r="DM486" s="129"/>
      <c r="DN486" s="150">
        <f t="shared" ref="DN486" si="1266">SUM(DQ486:ER486)</f>
        <v>0</v>
      </c>
      <c r="DO486" s="150">
        <f>SUM(DQ487:ER487)</f>
        <v>0</v>
      </c>
      <c r="DP486" s="152" t="e">
        <f t="shared" si="1251"/>
        <v>#DIV/0!</v>
      </c>
      <c r="DQ486" s="16"/>
      <c r="DR486" s="16"/>
      <c r="DS486" s="16"/>
      <c r="DT486" s="16"/>
      <c r="DU486" s="16"/>
      <c r="DV486" s="16"/>
      <c r="DW486" s="16"/>
      <c r="DX486" s="16"/>
      <c r="DY486" s="16"/>
      <c r="DZ486" s="16"/>
      <c r="EA486" s="16"/>
      <c r="EB486" s="16"/>
      <c r="EC486" s="16"/>
      <c r="ED486" s="16"/>
      <c r="EE486" s="16"/>
      <c r="EF486" s="16"/>
      <c r="EG486" s="16"/>
      <c r="EH486" s="16"/>
      <c r="EI486" s="16"/>
      <c r="EJ486" s="16"/>
      <c r="EK486" s="16"/>
      <c r="EL486" s="16"/>
      <c r="EM486" s="16"/>
      <c r="EN486" s="16"/>
      <c r="EO486" s="16"/>
      <c r="EP486" s="16"/>
      <c r="EQ486" s="16"/>
      <c r="ER486" s="16"/>
      <c r="ES486" s="150">
        <f t="shared" ca="1" si="1205"/>
        <v>0</v>
      </c>
      <c r="ET486" s="150">
        <f t="shared" si="1122"/>
        <v>143</v>
      </c>
      <c r="EU486" s="152" t="e">
        <f t="shared" ca="1" si="1123"/>
        <v>#DIV/0!</v>
      </c>
      <c r="EV486" s="16"/>
      <c r="EW486" s="67"/>
      <c r="EX486" s="16"/>
      <c r="EY486" s="16"/>
      <c r="EZ486" s="16"/>
      <c r="FA486" s="16"/>
      <c r="FB486" s="16"/>
      <c r="FC486" s="16"/>
      <c r="FD486" s="16"/>
      <c r="FE486" s="16"/>
      <c r="FF486" s="16"/>
      <c r="FG486" s="16"/>
      <c r="FH486" s="16"/>
      <c r="FI486" s="16"/>
      <c r="FJ486" s="16"/>
      <c r="FK486" s="16"/>
      <c r="FL486" s="16"/>
      <c r="FM486" s="16"/>
      <c r="FN486" s="16"/>
      <c r="FO486" s="16"/>
      <c r="FP486" s="16"/>
      <c r="FQ486" s="16"/>
      <c r="FR486" s="16"/>
      <c r="FS486" s="16"/>
      <c r="FT486" s="16"/>
      <c r="FU486" s="16"/>
      <c r="FV486" s="16"/>
      <c r="FW486" s="16"/>
      <c r="FX486" s="16"/>
      <c r="FY486" s="16"/>
      <c r="FZ486" s="16"/>
      <c r="GA486" s="150">
        <f t="shared" ref="GA486" ca="1" si="1267">SUMIF($GD$8:$HG$9,$O$5,GD486:HG486)</f>
        <v>143</v>
      </c>
      <c r="GB486" s="150">
        <f t="shared" ref="GB486" si="1268">SUM(GD487:HG487)</f>
        <v>0</v>
      </c>
      <c r="GC486" s="152">
        <f t="shared" ref="GC486" ca="1" si="1269">GB486/GA486</f>
        <v>0</v>
      </c>
      <c r="GD486" s="16"/>
      <c r="GE486" s="16"/>
      <c r="GF486" s="16"/>
      <c r="GG486" s="16"/>
      <c r="GH486" s="16"/>
      <c r="GI486" s="16"/>
      <c r="GJ486" s="16"/>
      <c r="GK486" s="16"/>
      <c r="GL486" s="16"/>
      <c r="GM486" s="16"/>
      <c r="GN486" s="16"/>
      <c r="GO486" s="16"/>
      <c r="GP486" s="16"/>
      <c r="GQ486" s="16"/>
      <c r="GR486" s="16"/>
      <c r="GS486" s="16"/>
      <c r="GT486" s="16"/>
      <c r="GU486" s="16"/>
      <c r="GV486" s="16">
        <v>24</v>
      </c>
      <c r="GW486" s="16">
        <v>24</v>
      </c>
      <c r="GX486" s="16">
        <v>24</v>
      </c>
      <c r="GY486" s="16">
        <v>24</v>
      </c>
      <c r="GZ486" s="16">
        <v>24</v>
      </c>
      <c r="HA486" s="16">
        <v>23</v>
      </c>
      <c r="HB486" s="16"/>
      <c r="HC486" s="16"/>
      <c r="HD486" s="16"/>
      <c r="HE486" s="16"/>
      <c r="HF486" s="16"/>
      <c r="HG486" s="16"/>
      <c r="HH486" s="150"/>
      <c r="HI486" s="150">
        <v>0</v>
      </c>
      <c r="HJ486" s="152" t="e">
        <v>#DIV/0!</v>
      </c>
      <c r="HK486" s="16"/>
      <c r="HL486" s="16"/>
      <c r="HM486" s="16"/>
      <c r="HN486" s="16"/>
      <c r="HO486" s="16"/>
      <c r="HP486" s="16"/>
      <c r="HQ486" s="16"/>
      <c r="HR486" s="16"/>
      <c r="HS486" s="16"/>
      <c r="HT486" s="16"/>
      <c r="HU486" s="16"/>
      <c r="HV486" s="16"/>
      <c r="HW486" s="16"/>
      <c r="HX486" s="16"/>
      <c r="HY486" s="16"/>
      <c r="HZ486" s="16"/>
      <c r="IA486" s="16"/>
      <c r="IB486" s="16"/>
      <c r="IC486" s="16"/>
      <c r="ID486" s="16"/>
      <c r="IE486" s="16"/>
      <c r="IF486" s="16"/>
      <c r="IG486" s="16"/>
      <c r="IH486" s="16"/>
      <c r="II486" s="16"/>
      <c r="IJ486" s="16"/>
      <c r="IK486" s="16"/>
      <c r="IL486" s="16"/>
      <c r="IM486" s="16"/>
      <c r="IN486" s="16"/>
      <c r="IO486" s="16"/>
      <c r="IP486" s="150"/>
      <c r="IQ486" s="150">
        <v>0</v>
      </c>
      <c r="IR486" s="152" t="e">
        <v>#DIV/0!</v>
      </c>
      <c r="IS486" s="16"/>
      <c r="IT486" s="16"/>
      <c r="IU486" s="16"/>
      <c r="IV486" s="16"/>
      <c r="IW486" s="16"/>
      <c r="IX486" s="16"/>
      <c r="IY486" s="16"/>
      <c r="IZ486" s="16"/>
      <c r="JA486" s="16"/>
      <c r="JB486" s="16"/>
      <c r="JC486" s="16"/>
      <c r="JD486" s="16"/>
      <c r="JE486" s="16"/>
      <c r="JF486" s="16"/>
      <c r="JG486" s="16"/>
      <c r="JH486" s="16"/>
      <c r="JI486" s="16"/>
      <c r="JJ486" s="16"/>
      <c r="JK486" s="16"/>
      <c r="JL486" s="16"/>
      <c r="JM486" s="16"/>
      <c r="JN486" s="16"/>
      <c r="JO486" s="16"/>
      <c r="JP486" s="16"/>
      <c r="JQ486" s="16"/>
      <c r="JR486" s="16"/>
      <c r="JS486" s="16"/>
      <c r="JT486" s="16"/>
      <c r="JU486" s="23"/>
      <c r="JV486" s="16"/>
      <c r="JW486" s="150"/>
      <c r="JX486" s="150">
        <v>0</v>
      </c>
      <c r="JY486" s="152" t="e">
        <v>#DIV/0!</v>
      </c>
      <c r="JZ486" s="16"/>
      <c r="KA486" s="16"/>
      <c r="KB486" s="16"/>
      <c r="KC486" s="16"/>
      <c r="KD486" s="16"/>
      <c r="KE486" s="16"/>
      <c r="KF486" s="16"/>
      <c r="KG486" s="16"/>
      <c r="KH486" s="16"/>
      <c r="KI486" s="16"/>
      <c r="KJ486" s="16"/>
      <c r="KK486" s="16"/>
      <c r="KL486" s="16"/>
      <c r="KM486" s="16"/>
      <c r="KN486" s="16"/>
      <c r="KO486" s="16"/>
      <c r="KP486" s="16"/>
      <c r="KQ486" s="16"/>
      <c r="KR486" s="16"/>
      <c r="KS486" s="16"/>
      <c r="KT486" s="16"/>
      <c r="KU486" s="16"/>
      <c r="KV486" s="16"/>
      <c r="KW486" s="16"/>
      <c r="KX486" s="16"/>
      <c r="KY486" s="16"/>
      <c r="KZ486" s="16"/>
      <c r="LA486" s="16"/>
      <c r="LB486" s="16"/>
      <c r="LC486" s="16"/>
      <c r="LD486" s="16"/>
      <c r="LE486" s="150"/>
      <c r="LF486" s="150">
        <v>0</v>
      </c>
      <c r="LG486" s="152" t="e">
        <v>#DIV/0!</v>
      </c>
      <c r="LH486" s="16"/>
      <c r="LI486" s="16"/>
      <c r="LJ486" s="16"/>
      <c r="LK486" s="16"/>
      <c r="LL486" s="16"/>
      <c r="LM486" s="16"/>
      <c r="LN486" s="16"/>
      <c r="LO486" s="16"/>
      <c r="LP486" s="16"/>
      <c r="LQ486" s="16"/>
      <c r="LR486" s="16"/>
      <c r="LS486" s="16"/>
      <c r="LT486" s="16"/>
      <c r="LU486" s="16"/>
      <c r="LV486" s="16"/>
      <c r="LW486" s="16"/>
      <c r="LX486" s="16"/>
      <c r="LY486" s="16"/>
      <c r="LZ486" s="16"/>
      <c r="MA486" s="16"/>
      <c r="MB486" s="16"/>
      <c r="MC486" s="16"/>
      <c r="MD486" s="16"/>
      <c r="ME486" s="16"/>
      <c r="MF486" s="16"/>
      <c r="MG486" s="16"/>
      <c r="MH486" s="16"/>
      <c r="MI486" s="16"/>
      <c r="MJ486" s="16"/>
      <c r="MK486" s="16"/>
      <c r="ML486" s="16"/>
    </row>
    <row r="487" spans="1:350" ht="13.9" hidden="1" customHeight="1" outlineLevel="3" x14ac:dyDescent="0.2">
      <c r="A487" s="227"/>
      <c r="B487" s="247"/>
      <c r="C487" s="215"/>
      <c r="D487" s="217"/>
      <c r="E487" s="176"/>
      <c r="F487" s="176"/>
      <c r="G487" s="176"/>
      <c r="H487" s="171"/>
      <c r="I487" s="171"/>
      <c r="J487" s="213"/>
      <c r="K487" s="213"/>
      <c r="L487" s="173"/>
      <c r="M487" s="173"/>
      <c r="N487" s="184"/>
      <c r="O487" s="157"/>
      <c r="P487" s="17" t="s">
        <v>26</v>
      </c>
      <c r="Q487" s="151"/>
      <c r="R487" s="151"/>
      <c r="S487" s="153"/>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151"/>
      <c r="AY487" s="151"/>
      <c r="AZ487" s="153"/>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c r="CF487" s="151"/>
      <c r="CG487" s="151"/>
      <c r="CH487" s="153"/>
      <c r="CI487" s="141"/>
      <c r="CJ487" s="141"/>
      <c r="CK487" s="141"/>
      <c r="CL487" s="141"/>
      <c r="CM487" s="141"/>
      <c r="CN487" s="141"/>
      <c r="CO487" s="141"/>
      <c r="CP487" s="141"/>
      <c r="CQ487" s="141"/>
      <c r="CR487" s="141"/>
      <c r="CS487" s="141"/>
      <c r="CT487" s="141"/>
      <c r="CU487" s="141"/>
      <c r="CV487" s="141"/>
      <c r="CW487" s="141"/>
      <c r="CX487" s="141"/>
      <c r="CY487" s="141"/>
      <c r="CZ487" s="141"/>
      <c r="DA487" s="141"/>
      <c r="DB487" s="141"/>
      <c r="DC487" s="141"/>
      <c r="DD487" s="141"/>
      <c r="DE487" s="141"/>
      <c r="DF487" s="141"/>
      <c r="DG487" s="141"/>
      <c r="DH487" s="141"/>
      <c r="DI487" s="141"/>
      <c r="DJ487" s="141"/>
      <c r="DK487" s="141"/>
      <c r="DL487" s="141"/>
      <c r="DM487" s="141"/>
      <c r="DN487" s="151"/>
      <c r="DO487" s="151"/>
      <c r="DP487" s="153"/>
      <c r="DQ487" s="24"/>
      <c r="DR487" s="24"/>
      <c r="DS487" s="24"/>
      <c r="DT487" s="24"/>
      <c r="DU487" s="24"/>
      <c r="DV487" s="24"/>
      <c r="DW487" s="24"/>
      <c r="DX487" s="24"/>
      <c r="DY487" s="24"/>
      <c r="DZ487" s="24"/>
      <c r="EA487" s="24"/>
      <c r="EB487" s="24"/>
      <c r="EC487" s="24"/>
      <c r="ED487" s="24"/>
      <c r="EE487" s="24"/>
      <c r="EF487" s="24"/>
      <c r="EG487" s="24"/>
      <c r="EH487" s="24"/>
      <c r="EI487" s="24"/>
      <c r="EJ487" s="24"/>
      <c r="EK487" s="24"/>
      <c r="EL487" s="24"/>
      <c r="EM487" s="24"/>
      <c r="EN487" s="24"/>
      <c r="EO487" s="24"/>
      <c r="EP487" s="24"/>
      <c r="EQ487" s="24"/>
      <c r="ER487" s="24"/>
      <c r="ES487" s="151"/>
      <c r="ET487" s="151"/>
      <c r="EU487" s="153"/>
      <c r="EV487" s="24">
        <v>143</v>
      </c>
      <c r="EW487" s="125"/>
      <c r="EX487" s="24"/>
      <c r="EY487" s="24"/>
      <c r="EZ487" s="24"/>
      <c r="FA487" s="24"/>
      <c r="FB487" s="24"/>
      <c r="FC487" s="24"/>
      <c r="FD487" s="24"/>
      <c r="FE487" s="24"/>
      <c r="FF487" s="24"/>
      <c r="FG487" s="24"/>
      <c r="FH487" s="24"/>
      <c r="FI487" s="24"/>
      <c r="FJ487" s="24"/>
      <c r="FK487" s="24"/>
      <c r="FL487" s="24"/>
      <c r="FM487" s="24"/>
      <c r="FN487" s="24"/>
      <c r="FO487" s="24"/>
      <c r="FP487" s="24"/>
      <c r="FQ487" s="24"/>
      <c r="FR487" s="24"/>
      <c r="FS487" s="24"/>
      <c r="FT487" s="24"/>
      <c r="FU487" s="24"/>
      <c r="FV487" s="24"/>
      <c r="FW487" s="24"/>
      <c r="FX487" s="24"/>
      <c r="FY487" s="24"/>
      <c r="FZ487" s="24"/>
      <c r="GA487" s="151"/>
      <c r="GB487" s="151"/>
      <c r="GC487" s="153"/>
      <c r="GD487" s="24"/>
      <c r="GE487" s="24"/>
      <c r="GF487" s="24"/>
      <c r="GG487" s="24"/>
      <c r="GH487" s="24"/>
      <c r="GI487" s="24"/>
      <c r="GJ487" s="24"/>
      <c r="GK487" s="24"/>
      <c r="GL487" s="24"/>
      <c r="GM487" s="24"/>
      <c r="GN487" s="24"/>
      <c r="GO487" s="24"/>
      <c r="GP487" s="24"/>
      <c r="GQ487" s="24"/>
      <c r="GR487" s="24"/>
      <c r="GS487" s="24"/>
      <c r="GT487" s="24"/>
      <c r="GU487" s="24"/>
      <c r="GV487" s="24"/>
      <c r="GW487" s="24"/>
      <c r="GX487" s="24"/>
      <c r="GY487" s="24"/>
      <c r="GZ487" s="24"/>
      <c r="HA487" s="24"/>
      <c r="HB487" s="24"/>
      <c r="HC487" s="24"/>
      <c r="HD487" s="24"/>
      <c r="HE487" s="24"/>
      <c r="HF487" s="24"/>
      <c r="HG487" s="24"/>
      <c r="HH487" s="151"/>
      <c r="HI487" s="151"/>
      <c r="HJ487" s="153"/>
      <c r="HK487" s="24"/>
      <c r="HL487" s="24"/>
      <c r="HM487" s="24"/>
      <c r="HN487" s="24"/>
      <c r="HO487" s="24"/>
      <c r="HP487" s="24"/>
      <c r="HQ487" s="24"/>
      <c r="HR487" s="24"/>
      <c r="HS487" s="24"/>
      <c r="HT487" s="24"/>
      <c r="HU487" s="24"/>
      <c r="HV487" s="24"/>
      <c r="HW487" s="24"/>
      <c r="HX487" s="24"/>
      <c r="HY487" s="24"/>
      <c r="HZ487" s="24"/>
      <c r="IA487" s="24"/>
      <c r="IB487" s="24"/>
      <c r="IC487" s="24"/>
      <c r="ID487" s="24"/>
      <c r="IE487" s="24"/>
      <c r="IF487" s="24"/>
      <c r="IG487" s="24"/>
      <c r="IH487" s="24"/>
      <c r="II487" s="24"/>
      <c r="IJ487" s="24"/>
      <c r="IK487" s="24"/>
      <c r="IL487" s="24"/>
      <c r="IM487" s="24"/>
      <c r="IN487" s="24"/>
      <c r="IO487" s="24"/>
      <c r="IP487" s="151"/>
      <c r="IQ487" s="151"/>
      <c r="IR487" s="153"/>
      <c r="IS487" s="24"/>
      <c r="IT487" s="24"/>
      <c r="IU487" s="24"/>
      <c r="IV487" s="24"/>
      <c r="IW487" s="24"/>
      <c r="IX487" s="24"/>
      <c r="IY487" s="24"/>
      <c r="IZ487" s="24"/>
      <c r="JA487" s="24"/>
      <c r="JB487" s="24"/>
      <c r="JC487" s="24"/>
      <c r="JD487" s="24"/>
      <c r="JE487" s="24"/>
      <c r="JF487" s="24"/>
      <c r="JG487" s="24"/>
      <c r="JH487" s="24"/>
      <c r="JI487" s="24"/>
      <c r="JJ487" s="24"/>
      <c r="JK487" s="24"/>
      <c r="JL487" s="24"/>
      <c r="JM487" s="24"/>
      <c r="JN487" s="24"/>
      <c r="JO487" s="24"/>
      <c r="JP487" s="24"/>
      <c r="JQ487" s="24"/>
      <c r="JR487" s="24"/>
      <c r="JS487" s="24"/>
      <c r="JT487" s="24"/>
      <c r="JU487" s="25"/>
      <c r="JV487" s="24"/>
      <c r="JW487" s="151"/>
      <c r="JX487" s="151"/>
      <c r="JY487" s="153"/>
      <c r="JZ487" s="24"/>
      <c r="KA487" s="24"/>
      <c r="KB487" s="24"/>
      <c r="KC487" s="24"/>
      <c r="KD487" s="24"/>
      <c r="KE487" s="24"/>
      <c r="KF487" s="24"/>
      <c r="KG487" s="24"/>
      <c r="KH487" s="24"/>
      <c r="KI487" s="24"/>
      <c r="KJ487" s="24"/>
      <c r="KK487" s="24"/>
      <c r="KL487" s="24"/>
      <c r="KM487" s="24"/>
      <c r="KN487" s="24"/>
      <c r="KO487" s="24"/>
      <c r="KP487" s="24"/>
      <c r="KQ487" s="24"/>
      <c r="KR487" s="24"/>
      <c r="KS487" s="24"/>
      <c r="KT487" s="24"/>
      <c r="KU487" s="24"/>
      <c r="KV487" s="24"/>
      <c r="KW487" s="24"/>
      <c r="KX487" s="24"/>
      <c r="KY487" s="24"/>
      <c r="KZ487" s="24"/>
      <c r="LA487" s="24"/>
      <c r="LB487" s="24"/>
      <c r="LC487" s="24"/>
      <c r="LD487" s="24"/>
      <c r="LE487" s="151"/>
      <c r="LF487" s="151"/>
      <c r="LG487" s="153"/>
      <c r="LH487" s="24"/>
      <c r="LI487" s="24"/>
      <c r="LJ487" s="24"/>
      <c r="LK487" s="24"/>
      <c r="LL487" s="24"/>
      <c r="LM487" s="24"/>
      <c r="LN487" s="24"/>
      <c r="LO487" s="24"/>
      <c r="LP487" s="24"/>
      <c r="LQ487" s="24"/>
      <c r="LR487" s="24"/>
      <c r="LS487" s="24"/>
      <c r="LT487" s="24"/>
      <c r="LU487" s="24"/>
      <c r="LV487" s="24"/>
      <c r="LW487" s="24"/>
      <c r="LX487" s="24"/>
      <c r="LY487" s="24"/>
      <c r="LZ487" s="24"/>
      <c r="MA487" s="24"/>
      <c r="MB487" s="24"/>
      <c r="MC487" s="24"/>
      <c r="MD487" s="24"/>
      <c r="ME487" s="24"/>
      <c r="MF487" s="24"/>
      <c r="MG487" s="24"/>
      <c r="MH487" s="24"/>
      <c r="MI487" s="24"/>
      <c r="MJ487" s="24"/>
      <c r="MK487" s="24"/>
      <c r="ML487" s="24"/>
    </row>
    <row r="488" spans="1:350" s="31" customFormat="1" ht="14.25" hidden="1" customHeight="1" outlineLevel="2" collapsed="1" x14ac:dyDescent="0.25">
      <c r="A488" s="236"/>
      <c r="B488" s="287" t="s">
        <v>1236</v>
      </c>
      <c r="C488" s="191" t="s">
        <v>59</v>
      </c>
      <c r="D488" s="191">
        <v>12</v>
      </c>
      <c r="E488" s="175"/>
      <c r="F488" s="175">
        <f>D488-E488</f>
        <v>12</v>
      </c>
      <c r="G488" s="175" t="s">
        <v>1146</v>
      </c>
      <c r="H488" s="170" t="s">
        <v>824</v>
      </c>
      <c r="I488" s="170" t="s">
        <v>975</v>
      </c>
      <c r="J488" s="212">
        <f ca="1">J490+J502+J514+J526+J538+J550+J562+J574+J586+J598+J610+J622</f>
        <v>12</v>
      </c>
      <c r="K488" s="212">
        <f>K490+K502+K514+K526+K538+K550+K562+K574+K586+K598+K610+K622</f>
        <v>12</v>
      </c>
      <c r="L488" s="172">
        <f ca="1">K488/J488</f>
        <v>1</v>
      </c>
      <c r="M488" s="172">
        <f>K488/D488</f>
        <v>1</v>
      </c>
      <c r="N488" s="183">
        <f ca="1">SUMIF($EV$8:$FZ$9,$O$5,$EV489:$FZ489)-SUMIF($EV$8:$FZ$9,$Q$5,$EV489:$FZ489)</f>
        <v>0</v>
      </c>
      <c r="O488" s="154"/>
      <c r="P488" s="154"/>
      <c r="Q488" s="150">
        <v>0</v>
      </c>
      <c r="R488" s="150">
        <v>0</v>
      </c>
      <c r="S488" s="152" t="e">
        <v>#DIV/0!</v>
      </c>
      <c r="T488" s="154"/>
      <c r="U488" s="154"/>
      <c r="V488" s="154"/>
      <c r="W488" s="154"/>
      <c r="X488" s="154"/>
      <c r="Y488" s="154"/>
      <c r="Z488" s="154"/>
      <c r="AA488" s="154"/>
      <c r="AB488" s="154"/>
      <c r="AC488" s="154"/>
      <c r="AD488" s="154"/>
      <c r="AE488" s="154"/>
      <c r="AF488" s="154"/>
      <c r="AG488" s="154"/>
      <c r="AH488" s="154"/>
      <c r="AI488" s="154"/>
      <c r="AJ488" s="154"/>
      <c r="AK488" s="154"/>
      <c r="AL488" s="154"/>
      <c r="AM488" s="154"/>
      <c r="AN488" s="154"/>
      <c r="AO488" s="154"/>
      <c r="AP488" s="154"/>
      <c r="AQ488" s="154"/>
      <c r="AR488" s="154"/>
      <c r="AS488" s="154"/>
      <c r="AT488" s="154"/>
      <c r="AU488" s="154"/>
      <c r="AV488" s="154"/>
      <c r="AW488" s="154"/>
      <c r="AX488" s="150">
        <f ca="1">SUMIF($BA$8:$CE$9,$O$5,$BA488:$CE488)</f>
        <v>0</v>
      </c>
      <c r="AY488" s="150">
        <f>SUM(BA489:CE489)</f>
        <v>0</v>
      </c>
      <c r="AZ488" s="152" t="e">
        <f ca="1">AY488/AX488</f>
        <v>#DIV/0!</v>
      </c>
      <c r="BA488" s="154"/>
      <c r="BB488" s="154"/>
      <c r="BC488" s="154"/>
      <c r="BD488" s="154"/>
      <c r="BE488" s="154"/>
      <c r="BF488" s="154"/>
      <c r="BG488" s="154"/>
      <c r="BH488" s="154"/>
      <c r="BI488" s="154"/>
      <c r="BJ488" s="154"/>
      <c r="BK488" s="154"/>
      <c r="BL488" s="154"/>
      <c r="BM488" s="154"/>
      <c r="BN488" s="154"/>
      <c r="BO488" s="154"/>
      <c r="BP488" s="154"/>
      <c r="BQ488" s="154"/>
      <c r="BR488" s="154"/>
      <c r="BS488" s="154"/>
      <c r="BT488" s="154"/>
      <c r="BU488" s="154"/>
      <c r="BV488" s="154"/>
      <c r="BW488" s="154"/>
      <c r="BX488" s="154"/>
      <c r="BY488" s="154"/>
      <c r="BZ488" s="154"/>
      <c r="CA488" s="154"/>
      <c r="CB488" s="154"/>
      <c r="CC488" s="154"/>
      <c r="CD488" s="154"/>
      <c r="CE488" s="154"/>
      <c r="CF488" s="150">
        <f t="shared" ref="CF488" si="1270">SUM(CI488:DM488)</f>
        <v>0</v>
      </c>
      <c r="CG488" s="150">
        <f>SUM(CI489:DM489)</f>
        <v>0</v>
      </c>
      <c r="CH488" s="152" t="e">
        <f>CG488/CF488</f>
        <v>#DIV/0!</v>
      </c>
      <c r="CI488" s="154"/>
      <c r="CJ488" s="154"/>
      <c r="CK488" s="154"/>
      <c r="CL488" s="154"/>
      <c r="CM488" s="154"/>
      <c r="CN488" s="154"/>
      <c r="CO488" s="154"/>
      <c r="CP488" s="154"/>
      <c r="CQ488" s="154"/>
      <c r="CR488" s="154"/>
      <c r="CS488" s="154"/>
      <c r="CT488" s="154"/>
      <c r="CU488" s="154"/>
      <c r="CV488" s="154"/>
      <c r="CW488" s="154"/>
      <c r="CX488" s="154"/>
      <c r="CY488" s="154"/>
      <c r="CZ488" s="154"/>
      <c r="DA488" s="154"/>
      <c r="DB488" s="154"/>
      <c r="DC488" s="154"/>
      <c r="DD488" s="154"/>
      <c r="DE488" s="154"/>
      <c r="DF488" s="154"/>
      <c r="DG488" s="154"/>
      <c r="DH488" s="154"/>
      <c r="DI488" s="154"/>
      <c r="DJ488" s="154"/>
      <c r="DK488" s="154"/>
      <c r="DL488" s="154"/>
      <c r="DM488" s="154"/>
      <c r="DN488" s="150">
        <f t="shared" ref="DN488" si="1271">SUM(DQ488:ER488)</f>
        <v>0</v>
      </c>
      <c r="DO488" s="150">
        <f>SUM(DQ489:ER489)</f>
        <v>0</v>
      </c>
      <c r="DP488" s="152" t="e">
        <f t="shared" si="1251"/>
        <v>#DIV/0!</v>
      </c>
      <c r="DQ488" s="154"/>
      <c r="DR488" s="154"/>
      <c r="DS488" s="154"/>
      <c r="DT488" s="154"/>
      <c r="DU488" s="154"/>
      <c r="DV488" s="154"/>
      <c r="DW488" s="154"/>
      <c r="DX488" s="154"/>
      <c r="DY488" s="154"/>
      <c r="DZ488" s="154"/>
      <c r="EA488" s="154"/>
      <c r="EB488" s="154"/>
      <c r="EC488" s="154"/>
      <c r="ED488" s="154"/>
      <c r="EE488" s="154"/>
      <c r="EF488" s="154"/>
      <c r="EG488" s="154"/>
      <c r="EH488" s="154"/>
      <c r="EI488" s="154"/>
      <c r="EJ488" s="154"/>
      <c r="EK488" s="154"/>
      <c r="EL488" s="154"/>
      <c r="EM488" s="154"/>
      <c r="EN488" s="154"/>
      <c r="EO488" s="154"/>
      <c r="EP488" s="154"/>
      <c r="EQ488" s="154"/>
      <c r="ER488" s="154"/>
      <c r="ES488" s="150">
        <f t="shared" ca="1" si="1205"/>
        <v>0</v>
      </c>
      <c r="ET488" s="150">
        <f t="shared" si="1122"/>
        <v>0</v>
      </c>
      <c r="EU488" s="152" t="e">
        <f t="shared" ca="1" si="1123"/>
        <v>#DIV/0!</v>
      </c>
      <c r="EV488" s="154"/>
      <c r="EW488" s="160"/>
      <c r="EX488" s="154"/>
      <c r="EY488" s="154"/>
      <c r="EZ488" s="154"/>
      <c r="FA488" s="154"/>
      <c r="FB488" s="154"/>
      <c r="FC488" s="154"/>
      <c r="FD488" s="154"/>
      <c r="FE488" s="154"/>
      <c r="FF488" s="154"/>
      <c r="FG488" s="154"/>
      <c r="FH488" s="154"/>
      <c r="FI488" s="154"/>
      <c r="FJ488" s="154"/>
      <c r="FK488" s="154"/>
      <c r="FL488" s="154"/>
      <c r="FM488" s="154"/>
      <c r="FN488" s="154"/>
      <c r="FO488" s="154"/>
      <c r="FP488" s="154"/>
      <c r="FQ488" s="154"/>
      <c r="FR488" s="154"/>
      <c r="FS488" s="154"/>
      <c r="FT488" s="154"/>
      <c r="FU488" s="154"/>
      <c r="FV488" s="154"/>
      <c r="FW488" s="154"/>
      <c r="FX488" s="154"/>
      <c r="FY488" s="154"/>
      <c r="FZ488" s="154"/>
      <c r="GA488" s="150">
        <f t="shared" ref="GA488" ca="1" si="1272">SUMIF($GD$8:$HG$9,$O$5,GD488:HG488)</f>
        <v>0</v>
      </c>
      <c r="GB488" s="150">
        <f t="shared" ref="GB488" si="1273">SUM(GD489:HG489)</f>
        <v>0</v>
      </c>
      <c r="GC488" s="152" t="e">
        <f t="shared" ref="GC488" ca="1" si="1274">GB488/GA488</f>
        <v>#DIV/0!</v>
      </c>
      <c r="GD488" s="154"/>
      <c r="GE488" s="154"/>
      <c r="GF488" s="154"/>
      <c r="GG488" s="154"/>
      <c r="GH488" s="154"/>
      <c r="GI488" s="154"/>
      <c r="GJ488" s="154"/>
      <c r="GK488" s="154"/>
      <c r="GL488" s="154"/>
      <c r="GM488" s="154"/>
      <c r="GN488" s="154"/>
      <c r="GO488" s="154"/>
      <c r="GP488" s="154"/>
      <c r="GQ488" s="154"/>
      <c r="GR488" s="154"/>
      <c r="GS488" s="154"/>
      <c r="GT488" s="154"/>
      <c r="GU488" s="154"/>
      <c r="GV488" s="154"/>
      <c r="GW488" s="154"/>
      <c r="GX488" s="154"/>
      <c r="GY488" s="154"/>
      <c r="GZ488" s="154"/>
      <c r="HA488" s="154"/>
      <c r="HB488" s="154"/>
      <c r="HC488" s="154"/>
      <c r="HD488" s="154"/>
      <c r="HE488" s="154"/>
      <c r="HF488" s="154"/>
      <c r="HG488" s="154"/>
      <c r="HH488" s="150"/>
      <c r="HI488" s="150">
        <v>0</v>
      </c>
      <c r="HJ488" s="154"/>
      <c r="HK488" s="154"/>
      <c r="HL488" s="154"/>
      <c r="HM488" s="154"/>
      <c r="HN488" s="154"/>
      <c r="HO488" s="154"/>
      <c r="HP488" s="154"/>
      <c r="HQ488" s="154"/>
      <c r="HR488" s="154"/>
      <c r="HS488" s="154"/>
      <c r="HT488" s="154"/>
      <c r="HU488" s="154"/>
      <c r="HV488" s="154"/>
      <c r="HW488" s="154"/>
      <c r="HX488" s="154"/>
      <c r="HY488" s="154"/>
      <c r="HZ488" s="154"/>
      <c r="IA488" s="154"/>
      <c r="IB488" s="154"/>
      <c r="IC488" s="154"/>
      <c r="ID488" s="154"/>
      <c r="IE488" s="154"/>
      <c r="IF488" s="154"/>
      <c r="IG488" s="154"/>
      <c r="IH488" s="154"/>
      <c r="II488" s="154"/>
      <c r="IJ488" s="154"/>
      <c r="IK488" s="154"/>
      <c r="IL488" s="154"/>
      <c r="IM488" s="154"/>
      <c r="IN488" s="154"/>
      <c r="IO488" s="154"/>
      <c r="IP488" s="150"/>
      <c r="IQ488" s="150">
        <v>0</v>
      </c>
      <c r="IR488" s="154"/>
      <c r="IS488" s="154"/>
      <c r="IT488" s="154"/>
      <c r="IU488" s="154"/>
      <c r="IV488" s="154"/>
      <c r="IW488" s="154"/>
      <c r="IX488" s="154"/>
      <c r="IY488" s="154"/>
      <c r="IZ488" s="154"/>
      <c r="JA488" s="154"/>
      <c r="JB488" s="154"/>
      <c r="JC488" s="154"/>
      <c r="JD488" s="154"/>
      <c r="JE488" s="154"/>
      <c r="JF488" s="154"/>
      <c r="JG488" s="154"/>
      <c r="JH488" s="154"/>
      <c r="JI488" s="154"/>
      <c r="JJ488" s="154"/>
      <c r="JK488" s="154"/>
      <c r="JL488" s="154"/>
      <c r="JM488" s="154"/>
      <c r="JN488" s="154"/>
      <c r="JO488" s="154"/>
      <c r="JP488" s="154"/>
      <c r="JQ488" s="154"/>
      <c r="JR488" s="154"/>
      <c r="JS488" s="154"/>
      <c r="JT488" s="154"/>
      <c r="JU488" s="154"/>
      <c r="JV488" s="154"/>
      <c r="JW488" s="150"/>
      <c r="JX488" s="150">
        <v>0</v>
      </c>
      <c r="JY488" s="154"/>
      <c r="JZ488" s="154"/>
      <c r="KA488" s="154"/>
      <c r="KB488" s="154"/>
      <c r="KC488" s="154"/>
      <c r="KD488" s="154"/>
      <c r="KE488" s="154"/>
      <c r="KF488" s="154"/>
      <c r="KG488" s="154"/>
      <c r="KH488" s="154"/>
      <c r="KI488" s="154"/>
      <c r="KJ488" s="154"/>
      <c r="KK488" s="154"/>
      <c r="KL488" s="154"/>
      <c r="KM488" s="154"/>
      <c r="KN488" s="154"/>
      <c r="KO488" s="154"/>
      <c r="KP488" s="154"/>
      <c r="KQ488" s="154"/>
      <c r="KR488" s="154"/>
      <c r="KS488" s="154"/>
      <c r="KT488" s="154"/>
      <c r="KU488" s="154"/>
      <c r="KV488" s="154"/>
      <c r="KW488" s="154"/>
      <c r="KX488" s="154"/>
      <c r="KY488" s="154"/>
      <c r="KZ488" s="154"/>
      <c r="LA488" s="154"/>
      <c r="LB488" s="154"/>
      <c r="LC488" s="154"/>
      <c r="LD488" s="154"/>
      <c r="LE488" s="150"/>
      <c r="LF488" s="150">
        <v>0</v>
      </c>
      <c r="LG488" s="154"/>
      <c r="LH488" s="154"/>
      <c r="LI488" s="154"/>
      <c r="LJ488" s="154"/>
      <c r="LK488" s="154"/>
      <c r="LL488" s="154"/>
      <c r="LM488" s="154"/>
      <c r="LN488" s="154"/>
      <c r="LO488" s="154"/>
      <c r="LP488" s="154"/>
      <c r="LQ488" s="154"/>
      <c r="LR488" s="154"/>
      <c r="LS488" s="154"/>
      <c r="LT488" s="154"/>
      <c r="LU488" s="154"/>
      <c r="LV488" s="154"/>
      <c r="LW488" s="154"/>
      <c r="LX488" s="154"/>
      <c r="LY488" s="154"/>
      <c r="LZ488" s="154"/>
      <c r="MA488" s="154"/>
      <c r="MB488" s="154"/>
      <c r="MC488" s="154"/>
      <c r="MD488" s="154"/>
      <c r="ME488" s="154"/>
      <c r="MF488" s="154"/>
      <c r="MG488" s="154"/>
      <c r="MH488" s="154"/>
      <c r="MI488" s="154"/>
      <c r="MJ488" s="154"/>
      <c r="MK488" s="154"/>
      <c r="ML488" s="154"/>
    </row>
    <row r="489" spans="1:350" s="31" customFormat="1" ht="14.25" hidden="1" customHeight="1" outlineLevel="2" x14ac:dyDescent="0.25">
      <c r="A489" s="237"/>
      <c r="B489" s="288"/>
      <c r="C489" s="192"/>
      <c r="D489" s="192"/>
      <c r="E489" s="176"/>
      <c r="F489" s="176"/>
      <c r="G489" s="176"/>
      <c r="H489" s="171"/>
      <c r="I489" s="171"/>
      <c r="J489" s="213"/>
      <c r="K489" s="213"/>
      <c r="L489" s="173"/>
      <c r="M489" s="173"/>
      <c r="N489" s="184"/>
      <c r="O489" s="155"/>
      <c r="P489" s="155"/>
      <c r="Q489" s="151"/>
      <c r="R489" s="151"/>
      <c r="S489" s="153"/>
      <c r="T489" s="155"/>
      <c r="U489" s="155"/>
      <c r="V489" s="155"/>
      <c r="W489" s="155"/>
      <c r="X489" s="155"/>
      <c r="Y489" s="155"/>
      <c r="Z489" s="155"/>
      <c r="AA489" s="155"/>
      <c r="AB489" s="155"/>
      <c r="AC489" s="155"/>
      <c r="AD489" s="155"/>
      <c r="AE489" s="155"/>
      <c r="AF489" s="155"/>
      <c r="AG489" s="155"/>
      <c r="AH489" s="155"/>
      <c r="AI489" s="155"/>
      <c r="AJ489" s="155"/>
      <c r="AK489" s="155"/>
      <c r="AL489" s="155"/>
      <c r="AM489" s="155"/>
      <c r="AN489" s="155"/>
      <c r="AO489" s="155"/>
      <c r="AP489" s="155"/>
      <c r="AQ489" s="155"/>
      <c r="AR489" s="155"/>
      <c r="AS489" s="155"/>
      <c r="AT489" s="155"/>
      <c r="AU489" s="155"/>
      <c r="AV489" s="155"/>
      <c r="AW489" s="155"/>
      <c r="AX489" s="151"/>
      <c r="AY489" s="151"/>
      <c r="AZ489" s="153"/>
      <c r="BA489" s="155"/>
      <c r="BB489" s="155"/>
      <c r="BC489" s="155"/>
      <c r="BD489" s="155"/>
      <c r="BE489" s="155"/>
      <c r="BF489" s="155"/>
      <c r="BG489" s="155"/>
      <c r="BH489" s="155"/>
      <c r="BI489" s="155"/>
      <c r="BJ489" s="155"/>
      <c r="BK489" s="155"/>
      <c r="BL489" s="155"/>
      <c r="BM489" s="155"/>
      <c r="BN489" s="155"/>
      <c r="BO489" s="155"/>
      <c r="BP489" s="155"/>
      <c r="BQ489" s="155"/>
      <c r="BR489" s="155"/>
      <c r="BS489" s="155"/>
      <c r="BT489" s="155"/>
      <c r="BU489" s="155"/>
      <c r="BV489" s="155"/>
      <c r="BW489" s="155"/>
      <c r="BX489" s="155"/>
      <c r="BY489" s="155"/>
      <c r="BZ489" s="155"/>
      <c r="CA489" s="155"/>
      <c r="CB489" s="155"/>
      <c r="CC489" s="155"/>
      <c r="CD489" s="155"/>
      <c r="CE489" s="155"/>
      <c r="CF489" s="151"/>
      <c r="CG489" s="151"/>
      <c r="CH489" s="153"/>
      <c r="CI489" s="155"/>
      <c r="CJ489" s="155"/>
      <c r="CK489" s="155"/>
      <c r="CL489" s="155"/>
      <c r="CM489" s="155"/>
      <c r="CN489" s="155"/>
      <c r="CO489" s="155"/>
      <c r="CP489" s="155"/>
      <c r="CQ489" s="155"/>
      <c r="CR489" s="155"/>
      <c r="CS489" s="155"/>
      <c r="CT489" s="155"/>
      <c r="CU489" s="155"/>
      <c r="CV489" s="155"/>
      <c r="CW489" s="155"/>
      <c r="CX489" s="155"/>
      <c r="CY489" s="155"/>
      <c r="CZ489" s="155"/>
      <c r="DA489" s="155"/>
      <c r="DB489" s="155"/>
      <c r="DC489" s="155"/>
      <c r="DD489" s="155"/>
      <c r="DE489" s="155"/>
      <c r="DF489" s="155"/>
      <c r="DG489" s="155"/>
      <c r="DH489" s="155"/>
      <c r="DI489" s="155"/>
      <c r="DJ489" s="155"/>
      <c r="DK489" s="155"/>
      <c r="DL489" s="155"/>
      <c r="DM489" s="155"/>
      <c r="DN489" s="151"/>
      <c r="DO489" s="151"/>
      <c r="DP489" s="153"/>
      <c r="DQ489" s="155"/>
      <c r="DR489" s="155"/>
      <c r="DS489" s="155"/>
      <c r="DT489" s="155"/>
      <c r="DU489" s="155"/>
      <c r="DV489" s="155"/>
      <c r="DW489" s="155"/>
      <c r="DX489" s="155"/>
      <c r="DY489" s="155"/>
      <c r="DZ489" s="155"/>
      <c r="EA489" s="155"/>
      <c r="EB489" s="155"/>
      <c r="EC489" s="155"/>
      <c r="ED489" s="155"/>
      <c r="EE489" s="155"/>
      <c r="EF489" s="155"/>
      <c r="EG489" s="155"/>
      <c r="EH489" s="155"/>
      <c r="EI489" s="155"/>
      <c r="EJ489" s="155"/>
      <c r="EK489" s="155"/>
      <c r="EL489" s="155"/>
      <c r="EM489" s="155"/>
      <c r="EN489" s="155"/>
      <c r="EO489" s="155"/>
      <c r="EP489" s="155"/>
      <c r="EQ489" s="155"/>
      <c r="ER489" s="155"/>
      <c r="ES489" s="151"/>
      <c r="ET489" s="151"/>
      <c r="EU489" s="153"/>
      <c r="EV489" s="155"/>
      <c r="EW489" s="161"/>
      <c r="EX489" s="155"/>
      <c r="EY489" s="155"/>
      <c r="EZ489" s="155"/>
      <c r="FA489" s="155"/>
      <c r="FB489" s="155"/>
      <c r="FC489" s="155"/>
      <c r="FD489" s="155"/>
      <c r="FE489" s="155"/>
      <c r="FF489" s="155"/>
      <c r="FG489" s="155"/>
      <c r="FH489" s="155"/>
      <c r="FI489" s="155"/>
      <c r="FJ489" s="155"/>
      <c r="FK489" s="155"/>
      <c r="FL489" s="155"/>
      <c r="FM489" s="155"/>
      <c r="FN489" s="155"/>
      <c r="FO489" s="155"/>
      <c r="FP489" s="155"/>
      <c r="FQ489" s="155"/>
      <c r="FR489" s="155"/>
      <c r="FS489" s="155"/>
      <c r="FT489" s="155"/>
      <c r="FU489" s="155"/>
      <c r="FV489" s="155"/>
      <c r="FW489" s="155"/>
      <c r="FX489" s="155"/>
      <c r="FY489" s="155"/>
      <c r="FZ489" s="155"/>
      <c r="GA489" s="151"/>
      <c r="GB489" s="151"/>
      <c r="GC489" s="153"/>
      <c r="GD489" s="155"/>
      <c r="GE489" s="155"/>
      <c r="GF489" s="155"/>
      <c r="GG489" s="155"/>
      <c r="GH489" s="155"/>
      <c r="GI489" s="155"/>
      <c r="GJ489" s="155"/>
      <c r="GK489" s="155"/>
      <c r="GL489" s="155"/>
      <c r="GM489" s="155"/>
      <c r="GN489" s="155"/>
      <c r="GO489" s="155"/>
      <c r="GP489" s="155"/>
      <c r="GQ489" s="155"/>
      <c r="GR489" s="155"/>
      <c r="GS489" s="155"/>
      <c r="GT489" s="155"/>
      <c r="GU489" s="155"/>
      <c r="GV489" s="155"/>
      <c r="GW489" s="155"/>
      <c r="GX489" s="155"/>
      <c r="GY489" s="155"/>
      <c r="GZ489" s="155"/>
      <c r="HA489" s="155"/>
      <c r="HB489" s="155"/>
      <c r="HC489" s="155"/>
      <c r="HD489" s="155"/>
      <c r="HE489" s="155"/>
      <c r="HF489" s="155"/>
      <c r="HG489" s="155"/>
      <c r="HH489" s="151"/>
      <c r="HI489" s="151"/>
      <c r="HJ489" s="155"/>
      <c r="HK489" s="155"/>
      <c r="HL489" s="155"/>
      <c r="HM489" s="155"/>
      <c r="HN489" s="155"/>
      <c r="HO489" s="155"/>
      <c r="HP489" s="155"/>
      <c r="HQ489" s="155"/>
      <c r="HR489" s="155"/>
      <c r="HS489" s="155"/>
      <c r="HT489" s="155"/>
      <c r="HU489" s="155"/>
      <c r="HV489" s="155"/>
      <c r="HW489" s="155"/>
      <c r="HX489" s="155"/>
      <c r="HY489" s="155"/>
      <c r="HZ489" s="155"/>
      <c r="IA489" s="155"/>
      <c r="IB489" s="155"/>
      <c r="IC489" s="155"/>
      <c r="ID489" s="155"/>
      <c r="IE489" s="155"/>
      <c r="IF489" s="155"/>
      <c r="IG489" s="155"/>
      <c r="IH489" s="155"/>
      <c r="II489" s="155"/>
      <c r="IJ489" s="155"/>
      <c r="IK489" s="155"/>
      <c r="IL489" s="155"/>
      <c r="IM489" s="155"/>
      <c r="IN489" s="155"/>
      <c r="IO489" s="155"/>
      <c r="IP489" s="151"/>
      <c r="IQ489" s="151"/>
      <c r="IR489" s="155"/>
      <c r="IS489" s="155"/>
      <c r="IT489" s="155"/>
      <c r="IU489" s="155"/>
      <c r="IV489" s="155"/>
      <c r="IW489" s="155"/>
      <c r="IX489" s="155"/>
      <c r="IY489" s="155"/>
      <c r="IZ489" s="155"/>
      <c r="JA489" s="155"/>
      <c r="JB489" s="155"/>
      <c r="JC489" s="155"/>
      <c r="JD489" s="155"/>
      <c r="JE489" s="155"/>
      <c r="JF489" s="155"/>
      <c r="JG489" s="155"/>
      <c r="JH489" s="155"/>
      <c r="JI489" s="155"/>
      <c r="JJ489" s="155"/>
      <c r="JK489" s="155"/>
      <c r="JL489" s="155"/>
      <c r="JM489" s="155"/>
      <c r="JN489" s="155"/>
      <c r="JO489" s="155"/>
      <c r="JP489" s="155"/>
      <c r="JQ489" s="155"/>
      <c r="JR489" s="155"/>
      <c r="JS489" s="155"/>
      <c r="JT489" s="155"/>
      <c r="JU489" s="155"/>
      <c r="JV489" s="155"/>
      <c r="JW489" s="151"/>
      <c r="JX489" s="151"/>
      <c r="JY489" s="155"/>
      <c r="JZ489" s="155"/>
      <c r="KA489" s="155"/>
      <c r="KB489" s="155"/>
      <c r="KC489" s="155"/>
      <c r="KD489" s="155"/>
      <c r="KE489" s="155"/>
      <c r="KF489" s="155"/>
      <c r="KG489" s="155"/>
      <c r="KH489" s="155"/>
      <c r="KI489" s="155"/>
      <c r="KJ489" s="155"/>
      <c r="KK489" s="155"/>
      <c r="KL489" s="155"/>
      <c r="KM489" s="155"/>
      <c r="KN489" s="155"/>
      <c r="KO489" s="155"/>
      <c r="KP489" s="155"/>
      <c r="KQ489" s="155"/>
      <c r="KR489" s="155"/>
      <c r="KS489" s="155"/>
      <c r="KT489" s="155"/>
      <c r="KU489" s="155"/>
      <c r="KV489" s="155"/>
      <c r="KW489" s="155"/>
      <c r="KX489" s="155"/>
      <c r="KY489" s="155"/>
      <c r="KZ489" s="155"/>
      <c r="LA489" s="155"/>
      <c r="LB489" s="155"/>
      <c r="LC489" s="155"/>
      <c r="LD489" s="155"/>
      <c r="LE489" s="151"/>
      <c r="LF489" s="151"/>
      <c r="LG489" s="155"/>
      <c r="LH489" s="155"/>
      <c r="LI489" s="155"/>
      <c r="LJ489" s="155"/>
      <c r="LK489" s="155"/>
      <c r="LL489" s="155"/>
      <c r="LM489" s="155"/>
      <c r="LN489" s="155"/>
      <c r="LO489" s="155"/>
      <c r="LP489" s="155"/>
      <c r="LQ489" s="155"/>
      <c r="LR489" s="155"/>
      <c r="LS489" s="155"/>
      <c r="LT489" s="155"/>
      <c r="LU489" s="155"/>
      <c r="LV489" s="155"/>
      <c r="LW489" s="155"/>
      <c r="LX489" s="155"/>
      <c r="LY489" s="155"/>
      <c r="LZ489" s="155"/>
      <c r="MA489" s="155"/>
      <c r="MB489" s="155"/>
      <c r="MC489" s="155"/>
      <c r="MD489" s="155"/>
      <c r="ME489" s="155"/>
      <c r="MF489" s="155"/>
      <c r="MG489" s="155"/>
      <c r="MH489" s="155"/>
      <c r="MI489" s="155"/>
      <c r="MJ489" s="155"/>
      <c r="MK489" s="155"/>
      <c r="ML489" s="155"/>
    </row>
    <row r="490" spans="1:350" s="41" customFormat="1" ht="14.25" hidden="1" customHeight="1" outlineLevel="3" x14ac:dyDescent="0.25">
      <c r="A490" s="220" t="s">
        <v>302</v>
      </c>
      <c r="B490" s="248" t="s">
        <v>1147</v>
      </c>
      <c r="C490" s="175" t="s">
        <v>59</v>
      </c>
      <c r="D490" s="175">
        <v>1</v>
      </c>
      <c r="E490" s="175">
        <v>0</v>
      </c>
      <c r="F490" s="175">
        <f>D490-E490</f>
        <v>1</v>
      </c>
      <c r="G490" s="175" t="s">
        <v>1028</v>
      </c>
      <c r="H490" s="170" t="s">
        <v>875</v>
      </c>
      <c r="I490" s="170" t="s">
        <v>1021</v>
      </c>
      <c r="J490" s="212">
        <f ca="1">E490+Q490+AX490+CF490+DN490+ES490+GA490+HH490+IP490+JW490+LE490</f>
        <v>1</v>
      </c>
      <c r="K490" s="212">
        <f>E490+R490+AY490+CG490+DO490+ET490+GB490+HI490+IQ490+JX490+LF490</f>
        <v>1</v>
      </c>
      <c r="L490" s="172">
        <f ca="1">K490/J490</f>
        <v>1</v>
      </c>
      <c r="M490" s="172">
        <f>K490/D490</f>
        <v>1</v>
      </c>
      <c r="N490" s="183">
        <f ca="1">SUMIF($EV$8:$FZ$9,$O$5,$EV491:$FZ491)-SUMIF($EV$8:$FZ$9,$Q$5,$EV491:$FZ491)</f>
        <v>0</v>
      </c>
      <c r="O490" s="154"/>
      <c r="P490" s="154"/>
      <c r="Q490" s="150">
        <v>0</v>
      </c>
      <c r="R490" s="150">
        <v>0</v>
      </c>
      <c r="S490" s="152" t="e">
        <v>#DIV/0!</v>
      </c>
      <c r="T490" s="154"/>
      <c r="U490" s="154"/>
      <c r="V490" s="154"/>
      <c r="W490" s="154"/>
      <c r="X490" s="154"/>
      <c r="Y490" s="154"/>
      <c r="Z490" s="154"/>
      <c r="AA490" s="154"/>
      <c r="AB490" s="154"/>
      <c r="AC490" s="154"/>
      <c r="AD490" s="154"/>
      <c r="AE490" s="154"/>
      <c r="AF490" s="154"/>
      <c r="AG490" s="154"/>
      <c r="AH490" s="154"/>
      <c r="AI490" s="154"/>
      <c r="AJ490" s="154"/>
      <c r="AK490" s="154"/>
      <c r="AL490" s="154"/>
      <c r="AM490" s="154"/>
      <c r="AN490" s="154"/>
      <c r="AO490" s="154"/>
      <c r="AP490" s="154"/>
      <c r="AQ490" s="154"/>
      <c r="AR490" s="154"/>
      <c r="AS490" s="154"/>
      <c r="AT490" s="154"/>
      <c r="AU490" s="154"/>
      <c r="AV490" s="154"/>
      <c r="AW490" s="154"/>
      <c r="AX490" s="150">
        <f t="shared" ca="1" si="1197"/>
        <v>0</v>
      </c>
      <c r="AY490" s="150">
        <f>SUM(BA491:CE491)</f>
        <v>0</v>
      </c>
      <c r="AZ490" s="152" t="e">
        <f ca="1">AY490/AX490</f>
        <v>#DIV/0!</v>
      </c>
      <c r="BA490" s="154"/>
      <c r="BB490" s="154"/>
      <c r="BC490" s="154"/>
      <c r="BD490" s="154"/>
      <c r="BE490" s="154"/>
      <c r="BF490" s="154"/>
      <c r="BG490" s="154"/>
      <c r="BH490" s="154"/>
      <c r="BI490" s="154"/>
      <c r="BJ490" s="154"/>
      <c r="BK490" s="154"/>
      <c r="BL490" s="154"/>
      <c r="BM490" s="154"/>
      <c r="BN490" s="154"/>
      <c r="BO490" s="154"/>
      <c r="BP490" s="154"/>
      <c r="BQ490" s="154"/>
      <c r="BR490" s="154"/>
      <c r="BS490" s="154"/>
      <c r="BT490" s="154"/>
      <c r="BU490" s="154"/>
      <c r="BV490" s="154"/>
      <c r="BW490" s="154"/>
      <c r="BX490" s="154"/>
      <c r="BY490" s="154"/>
      <c r="BZ490" s="154"/>
      <c r="CA490" s="154"/>
      <c r="CB490" s="154"/>
      <c r="CC490" s="154"/>
      <c r="CD490" s="154"/>
      <c r="CE490" s="154"/>
      <c r="CF490" s="150">
        <f t="shared" ref="CF490" si="1275">SUM(CI490:DM490)</f>
        <v>0</v>
      </c>
      <c r="CG490" s="150">
        <f>SUM(CI491:DM491)</f>
        <v>0</v>
      </c>
      <c r="CH490" s="152" t="e">
        <f>CG490/CF490</f>
        <v>#DIV/0!</v>
      </c>
      <c r="CI490" s="154"/>
      <c r="CJ490" s="154"/>
      <c r="CK490" s="154"/>
      <c r="CL490" s="154"/>
      <c r="CM490" s="154"/>
      <c r="CN490" s="154"/>
      <c r="CO490" s="154"/>
      <c r="CP490" s="154"/>
      <c r="CQ490" s="154"/>
      <c r="CR490" s="154"/>
      <c r="CS490" s="154"/>
      <c r="CT490" s="154"/>
      <c r="CU490" s="154"/>
      <c r="CV490" s="154"/>
      <c r="CW490" s="154"/>
      <c r="CX490" s="154"/>
      <c r="CY490" s="154"/>
      <c r="CZ490" s="154"/>
      <c r="DA490" s="154"/>
      <c r="DB490" s="154"/>
      <c r="DC490" s="154"/>
      <c r="DD490" s="154"/>
      <c r="DE490" s="154"/>
      <c r="DF490" s="154"/>
      <c r="DG490" s="154"/>
      <c r="DH490" s="154"/>
      <c r="DI490" s="154"/>
      <c r="DJ490" s="154"/>
      <c r="DK490" s="154"/>
      <c r="DL490" s="154"/>
      <c r="DM490" s="154"/>
      <c r="DN490" s="150">
        <f t="shared" ref="DN490" si="1276">SUM(DQ490:ER490)</f>
        <v>0</v>
      </c>
      <c r="DO490" s="150">
        <f>SUM(DQ491:ER491)</f>
        <v>0</v>
      </c>
      <c r="DP490" s="152" t="e">
        <f t="shared" si="1251"/>
        <v>#DIV/0!</v>
      </c>
      <c r="DQ490" s="154"/>
      <c r="DR490" s="154"/>
      <c r="DS490" s="154"/>
      <c r="DT490" s="154"/>
      <c r="DU490" s="154"/>
      <c r="DV490" s="154"/>
      <c r="DW490" s="154"/>
      <c r="DX490" s="154"/>
      <c r="DY490" s="154"/>
      <c r="DZ490" s="154"/>
      <c r="EA490" s="154"/>
      <c r="EB490" s="154"/>
      <c r="EC490" s="154"/>
      <c r="ED490" s="154"/>
      <c r="EE490" s="154"/>
      <c r="EF490" s="154"/>
      <c r="EG490" s="154"/>
      <c r="EH490" s="154"/>
      <c r="EI490" s="154"/>
      <c r="EJ490" s="154"/>
      <c r="EK490" s="154"/>
      <c r="EL490" s="154"/>
      <c r="EM490" s="154"/>
      <c r="EN490" s="154"/>
      <c r="EO490" s="154"/>
      <c r="EP490" s="154"/>
      <c r="EQ490" s="154"/>
      <c r="ER490" s="154"/>
      <c r="ES490" s="150">
        <f t="shared" ca="1" si="1205"/>
        <v>1</v>
      </c>
      <c r="ET490" s="150">
        <f t="shared" si="1122"/>
        <v>1</v>
      </c>
      <c r="EU490" s="152">
        <f t="shared" ca="1" si="1123"/>
        <v>1</v>
      </c>
      <c r="EV490" s="42">
        <v>1</v>
      </c>
      <c r="EW490" s="160"/>
      <c r="EX490" s="154"/>
      <c r="EY490" s="154"/>
      <c r="EZ490" s="154"/>
      <c r="FA490" s="154"/>
      <c r="FB490" s="154"/>
      <c r="FC490" s="154"/>
      <c r="FD490" s="154"/>
      <c r="FE490" s="154"/>
      <c r="FF490" s="154"/>
      <c r="FG490" s="154"/>
      <c r="FH490" s="154"/>
      <c r="FI490" s="154"/>
      <c r="FJ490" s="154"/>
      <c r="FK490" s="154"/>
      <c r="FL490" s="154"/>
      <c r="FM490" s="154"/>
      <c r="FN490" s="154"/>
      <c r="FO490" s="154"/>
      <c r="FP490" s="154"/>
      <c r="FQ490" s="154"/>
      <c r="FR490" s="154"/>
      <c r="FS490" s="154"/>
      <c r="FT490" s="154"/>
      <c r="FU490" s="154"/>
      <c r="FV490" s="154"/>
      <c r="FW490" s="154"/>
      <c r="FX490" s="154"/>
      <c r="FY490" s="154"/>
      <c r="FZ490" s="154"/>
      <c r="GA490" s="150">
        <f t="shared" ref="GA490" ca="1" si="1277">SUMIF($GD$8:$HG$9,$O$5,GD490:HG490)</f>
        <v>0</v>
      </c>
      <c r="GB490" s="150">
        <f t="shared" ref="GB490" si="1278">SUM(GD491:HG491)</f>
        <v>0</v>
      </c>
      <c r="GC490" s="152" t="e">
        <f t="shared" ref="GC490" ca="1" si="1279">GB490/GA490</f>
        <v>#DIV/0!</v>
      </c>
      <c r="GD490" s="154"/>
      <c r="GE490" s="154"/>
      <c r="GF490" s="154"/>
      <c r="GG490" s="154"/>
      <c r="GH490" s="154"/>
      <c r="GI490" s="154"/>
      <c r="GJ490" s="154"/>
      <c r="GK490" s="154"/>
      <c r="GL490" s="154"/>
      <c r="GM490" s="154"/>
      <c r="GN490" s="154"/>
      <c r="GO490" s="154"/>
      <c r="GP490" s="154"/>
      <c r="GQ490" s="154"/>
      <c r="GR490" s="154"/>
      <c r="GS490" s="154"/>
      <c r="GT490" s="154"/>
      <c r="GU490" s="154"/>
      <c r="GV490" s="154"/>
      <c r="GW490" s="154"/>
      <c r="GX490" s="154"/>
      <c r="GY490" s="154"/>
      <c r="GZ490" s="154"/>
      <c r="HA490" s="154"/>
      <c r="HB490" s="154"/>
      <c r="HC490" s="154"/>
      <c r="HD490" s="154"/>
      <c r="HE490" s="154"/>
      <c r="HF490" s="154"/>
      <c r="HG490" s="154"/>
      <c r="HH490" s="150"/>
      <c r="HI490" s="150">
        <v>0</v>
      </c>
      <c r="HJ490" s="154"/>
      <c r="HK490" s="154"/>
      <c r="HL490" s="154"/>
      <c r="HM490" s="154"/>
      <c r="HN490" s="154"/>
      <c r="HO490" s="154"/>
      <c r="HP490" s="154"/>
      <c r="HQ490" s="154"/>
      <c r="HR490" s="154"/>
      <c r="HS490" s="154"/>
      <c r="HT490" s="154"/>
      <c r="HU490" s="154"/>
      <c r="HV490" s="154"/>
      <c r="HW490" s="154"/>
      <c r="HX490" s="154"/>
      <c r="HY490" s="154"/>
      <c r="HZ490" s="154"/>
      <c r="IA490" s="154"/>
      <c r="IB490" s="154"/>
      <c r="IC490" s="154"/>
      <c r="ID490" s="154"/>
      <c r="IE490" s="154"/>
      <c r="IF490" s="154"/>
      <c r="IG490" s="154"/>
      <c r="IH490" s="154"/>
      <c r="II490" s="154"/>
      <c r="IJ490" s="154"/>
      <c r="IK490" s="154"/>
      <c r="IL490" s="154"/>
      <c r="IM490" s="154"/>
      <c r="IN490" s="154"/>
      <c r="IO490" s="154"/>
      <c r="IP490" s="150"/>
      <c r="IQ490" s="150">
        <v>0</v>
      </c>
      <c r="IR490" s="154"/>
      <c r="IS490" s="154"/>
      <c r="IT490" s="154"/>
      <c r="IU490" s="154"/>
      <c r="IV490" s="154"/>
      <c r="IW490" s="154"/>
      <c r="IX490" s="154"/>
      <c r="IY490" s="154"/>
      <c r="IZ490" s="154"/>
      <c r="JA490" s="154"/>
      <c r="JB490" s="154"/>
      <c r="JC490" s="154"/>
      <c r="JD490" s="154"/>
      <c r="JE490" s="154"/>
      <c r="JF490" s="154"/>
      <c r="JG490" s="154"/>
      <c r="JH490" s="154"/>
      <c r="JI490" s="154"/>
      <c r="JJ490" s="154"/>
      <c r="JK490" s="154"/>
      <c r="JL490" s="154"/>
      <c r="JM490" s="154"/>
      <c r="JN490" s="154"/>
      <c r="JO490" s="154"/>
      <c r="JP490" s="154"/>
      <c r="JQ490" s="154"/>
      <c r="JR490" s="154"/>
      <c r="JS490" s="154"/>
      <c r="JT490" s="154"/>
      <c r="JU490" s="154"/>
      <c r="JV490" s="154"/>
      <c r="JW490" s="150"/>
      <c r="JX490" s="150">
        <v>0</v>
      </c>
      <c r="JY490" s="154"/>
      <c r="JZ490" s="154"/>
      <c r="KA490" s="154"/>
      <c r="KB490" s="154"/>
      <c r="KC490" s="154"/>
      <c r="KD490" s="154"/>
      <c r="KE490" s="154"/>
      <c r="KF490" s="154"/>
      <c r="KG490" s="154"/>
      <c r="KH490" s="154"/>
      <c r="KI490" s="154"/>
      <c r="KJ490" s="154"/>
      <c r="KK490" s="154"/>
      <c r="KL490" s="154"/>
      <c r="KM490" s="154"/>
      <c r="KN490" s="154"/>
      <c r="KO490" s="154"/>
      <c r="KP490" s="154"/>
      <c r="KQ490" s="154"/>
      <c r="KR490" s="154"/>
      <c r="KS490" s="154"/>
      <c r="KT490" s="154"/>
      <c r="KU490" s="154"/>
      <c r="KV490" s="154"/>
      <c r="KW490" s="154"/>
      <c r="KX490" s="154"/>
      <c r="KY490" s="154"/>
      <c r="KZ490" s="154"/>
      <c r="LA490" s="154"/>
      <c r="LB490" s="154"/>
      <c r="LC490" s="154"/>
      <c r="LD490" s="154"/>
      <c r="LE490" s="150"/>
      <c r="LF490" s="150">
        <v>0</v>
      </c>
      <c r="LG490" s="154"/>
      <c r="LH490" s="154"/>
      <c r="LI490" s="154"/>
      <c r="LJ490" s="154"/>
      <c r="LK490" s="154"/>
      <c r="LL490" s="154"/>
      <c r="LM490" s="154"/>
      <c r="LN490" s="154"/>
      <c r="LO490" s="154"/>
      <c r="LP490" s="154"/>
      <c r="LQ490" s="154"/>
      <c r="LR490" s="154"/>
      <c r="LS490" s="154"/>
      <c r="LT490" s="154"/>
      <c r="LU490" s="154"/>
      <c r="LV490" s="154"/>
      <c r="LW490" s="154"/>
      <c r="LX490" s="154"/>
      <c r="LY490" s="154"/>
      <c r="LZ490" s="154"/>
      <c r="MA490" s="154"/>
      <c r="MB490" s="154"/>
      <c r="MC490" s="154"/>
      <c r="MD490" s="154"/>
      <c r="ME490" s="154"/>
      <c r="MF490" s="154"/>
      <c r="MG490" s="154"/>
      <c r="MH490" s="154"/>
      <c r="MI490" s="154"/>
      <c r="MJ490" s="154"/>
      <c r="MK490" s="154"/>
      <c r="ML490" s="154"/>
    </row>
    <row r="491" spans="1:350" s="41" customFormat="1" ht="14.25" hidden="1" customHeight="1" outlineLevel="3" x14ac:dyDescent="0.25">
      <c r="A491" s="221"/>
      <c r="B491" s="249"/>
      <c r="C491" s="176"/>
      <c r="D491" s="176"/>
      <c r="E491" s="176"/>
      <c r="F491" s="176"/>
      <c r="G491" s="176"/>
      <c r="H491" s="171"/>
      <c r="I491" s="171"/>
      <c r="J491" s="213"/>
      <c r="K491" s="213"/>
      <c r="L491" s="173"/>
      <c r="M491" s="173"/>
      <c r="N491" s="184"/>
      <c r="O491" s="155"/>
      <c r="P491" s="155"/>
      <c r="Q491" s="151"/>
      <c r="R491" s="151"/>
      <c r="S491" s="153"/>
      <c r="T491" s="155"/>
      <c r="U491" s="155"/>
      <c r="V491" s="155"/>
      <c r="W491" s="155"/>
      <c r="X491" s="155"/>
      <c r="Y491" s="155"/>
      <c r="Z491" s="155"/>
      <c r="AA491" s="155"/>
      <c r="AB491" s="155"/>
      <c r="AC491" s="155"/>
      <c r="AD491" s="155"/>
      <c r="AE491" s="155"/>
      <c r="AF491" s="155"/>
      <c r="AG491" s="155"/>
      <c r="AH491" s="155"/>
      <c r="AI491" s="155"/>
      <c r="AJ491" s="155"/>
      <c r="AK491" s="155"/>
      <c r="AL491" s="155"/>
      <c r="AM491" s="155"/>
      <c r="AN491" s="155"/>
      <c r="AO491" s="155"/>
      <c r="AP491" s="155"/>
      <c r="AQ491" s="155"/>
      <c r="AR491" s="155"/>
      <c r="AS491" s="155"/>
      <c r="AT491" s="155"/>
      <c r="AU491" s="155"/>
      <c r="AV491" s="155"/>
      <c r="AW491" s="155"/>
      <c r="AX491" s="151"/>
      <c r="AY491" s="151"/>
      <c r="AZ491" s="153"/>
      <c r="BA491" s="155"/>
      <c r="BB491" s="155"/>
      <c r="BC491" s="155"/>
      <c r="BD491" s="155"/>
      <c r="BE491" s="155"/>
      <c r="BF491" s="155"/>
      <c r="BG491" s="155"/>
      <c r="BH491" s="155"/>
      <c r="BI491" s="155"/>
      <c r="BJ491" s="155"/>
      <c r="BK491" s="155"/>
      <c r="BL491" s="155"/>
      <c r="BM491" s="155"/>
      <c r="BN491" s="155"/>
      <c r="BO491" s="155"/>
      <c r="BP491" s="155"/>
      <c r="BQ491" s="155"/>
      <c r="BR491" s="155"/>
      <c r="BS491" s="155"/>
      <c r="BT491" s="155"/>
      <c r="BU491" s="155"/>
      <c r="BV491" s="155"/>
      <c r="BW491" s="155"/>
      <c r="BX491" s="155"/>
      <c r="BY491" s="155"/>
      <c r="BZ491" s="155"/>
      <c r="CA491" s="155"/>
      <c r="CB491" s="155"/>
      <c r="CC491" s="155"/>
      <c r="CD491" s="155"/>
      <c r="CE491" s="155"/>
      <c r="CF491" s="151"/>
      <c r="CG491" s="151"/>
      <c r="CH491" s="153"/>
      <c r="CI491" s="155"/>
      <c r="CJ491" s="155"/>
      <c r="CK491" s="155"/>
      <c r="CL491" s="155"/>
      <c r="CM491" s="155"/>
      <c r="CN491" s="155"/>
      <c r="CO491" s="155"/>
      <c r="CP491" s="155"/>
      <c r="CQ491" s="155"/>
      <c r="CR491" s="155"/>
      <c r="CS491" s="155"/>
      <c r="CT491" s="155"/>
      <c r="CU491" s="155"/>
      <c r="CV491" s="155"/>
      <c r="CW491" s="155"/>
      <c r="CX491" s="155"/>
      <c r="CY491" s="155"/>
      <c r="CZ491" s="155"/>
      <c r="DA491" s="155"/>
      <c r="DB491" s="155"/>
      <c r="DC491" s="155"/>
      <c r="DD491" s="155"/>
      <c r="DE491" s="155"/>
      <c r="DF491" s="155"/>
      <c r="DG491" s="155"/>
      <c r="DH491" s="155"/>
      <c r="DI491" s="155"/>
      <c r="DJ491" s="155"/>
      <c r="DK491" s="155"/>
      <c r="DL491" s="155"/>
      <c r="DM491" s="155"/>
      <c r="DN491" s="151"/>
      <c r="DO491" s="151"/>
      <c r="DP491" s="153"/>
      <c r="DQ491" s="155"/>
      <c r="DR491" s="155"/>
      <c r="DS491" s="155"/>
      <c r="DT491" s="155"/>
      <c r="DU491" s="155"/>
      <c r="DV491" s="155"/>
      <c r="DW491" s="155"/>
      <c r="DX491" s="155"/>
      <c r="DY491" s="155"/>
      <c r="DZ491" s="155"/>
      <c r="EA491" s="155"/>
      <c r="EB491" s="155"/>
      <c r="EC491" s="155"/>
      <c r="ED491" s="155"/>
      <c r="EE491" s="155"/>
      <c r="EF491" s="155"/>
      <c r="EG491" s="155"/>
      <c r="EH491" s="155"/>
      <c r="EI491" s="155"/>
      <c r="EJ491" s="155"/>
      <c r="EK491" s="155"/>
      <c r="EL491" s="155"/>
      <c r="EM491" s="155"/>
      <c r="EN491" s="155"/>
      <c r="EO491" s="155"/>
      <c r="EP491" s="155"/>
      <c r="EQ491" s="155"/>
      <c r="ER491" s="155"/>
      <c r="ES491" s="151"/>
      <c r="ET491" s="151"/>
      <c r="EU491" s="153"/>
      <c r="EV491" s="43">
        <v>1</v>
      </c>
      <c r="EW491" s="161"/>
      <c r="EX491" s="155"/>
      <c r="EY491" s="155"/>
      <c r="EZ491" s="155"/>
      <c r="FA491" s="155"/>
      <c r="FB491" s="155"/>
      <c r="FC491" s="155"/>
      <c r="FD491" s="155"/>
      <c r="FE491" s="155"/>
      <c r="FF491" s="155"/>
      <c r="FG491" s="155"/>
      <c r="FH491" s="155"/>
      <c r="FI491" s="155"/>
      <c r="FJ491" s="155"/>
      <c r="FK491" s="155"/>
      <c r="FL491" s="155"/>
      <c r="FM491" s="155"/>
      <c r="FN491" s="155"/>
      <c r="FO491" s="155"/>
      <c r="FP491" s="155"/>
      <c r="FQ491" s="155"/>
      <c r="FR491" s="155"/>
      <c r="FS491" s="155"/>
      <c r="FT491" s="155"/>
      <c r="FU491" s="155"/>
      <c r="FV491" s="155"/>
      <c r="FW491" s="155"/>
      <c r="FX491" s="155"/>
      <c r="FY491" s="155"/>
      <c r="FZ491" s="155"/>
      <c r="GA491" s="151"/>
      <c r="GB491" s="151"/>
      <c r="GC491" s="153"/>
      <c r="GD491" s="155"/>
      <c r="GE491" s="155"/>
      <c r="GF491" s="155"/>
      <c r="GG491" s="155"/>
      <c r="GH491" s="155"/>
      <c r="GI491" s="155"/>
      <c r="GJ491" s="155"/>
      <c r="GK491" s="155"/>
      <c r="GL491" s="155"/>
      <c r="GM491" s="155"/>
      <c r="GN491" s="155"/>
      <c r="GO491" s="155"/>
      <c r="GP491" s="155"/>
      <c r="GQ491" s="155"/>
      <c r="GR491" s="155"/>
      <c r="GS491" s="155"/>
      <c r="GT491" s="155"/>
      <c r="GU491" s="155"/>
      <c r="GV491" s="155"/>
      <c r="GW491" s="155"/>
      <c r="GX491" s="155"/>
      <c r="GY491" s="155"/>
      <c r="GZ491" s="155"/>
      <c r="HA491" s="155"/>
      <c r="HB491" s="155"/>
      <c r="HC491" s="155"/>
      <c r="HD491" s="155"/>
      <c r="HE491" s="155"/>
      <c r="HF491" s="155"/>
      <c r="HG491" s="155"/>
      <c r="HH491" s="151"/>
      <c r="HI491" s="151"/>
      <c r="HJ491" s="155"/>
      <c r="HK491" s="155"/>
      <c r="HL491" s="155"/>
      <c r="HM491" s="155"/>
      <c r="HN491" s="155"/>
      <c r="HO491" s="155"/>
      <c r="HP491" s="155"/>
      <c r="HQ491" s="155"/>
      <c r="HR491" s="155"/>
      <c r="HS491" s="155"/>
      <c r="HT491" s="155"/>
      <c r="HU491" s="155"/>
      <c r="HV491" s="155"/>
      <c r="HW491" s="155"/>
      <c r="HX491" s="155"/>
      <c r="HY491" s="155"/>
      <c r="HZ491" s="155"/>
      <c r="IA491" s="155"/>
      <c r="IB491" s="155"/>
      <c r="IC491" s="155"/>
      <c r="ID491" s="155"/>
      <c r="IE491" s="155"/>
      <c r="IF491" s="155"/>
      <c r="IG491" s="155"/>
      <c r="IH491" s="155"/>
      <c r="II491" s="155"/>
      <c r="IJ491" s="155"/>
      <c r="IK491" s="155"/>
      <c r="IL491" s="155"/>
      <c r="IM491" s="155"/>
      <c r="IN491" s="155"/>
      <c r="IO491" s="155"/>
      <c r="IP491" s="151"/>
      <c r="IQ491" s="151"/>
      <c r="IR491" s="155"/>
      <c r="IS491" s="155"/>
      <c r="IT491" s="155"/>
      <c r="IU491" s="155"/>
      <c r="IV491" s="155"/>
      <c r="IW491" s="155"/>
      <c r="IX491" s="155"/>
      <c r="IY491" s="155"/>
      <c r="IZ491" s="155"/>
      <c r="JA491" s="155"/>
      <c r="JB491" s="155"/>
      <c r="JC491" s="155"/>
      <c r="JD491" s="155"/>
      <c r="JE491" s="155"/>
      <c r="JF491" s="155"/>
      <c r="JG491" s="155"/>
      <c r="JH491" s="155"/>
      <c r="JI491" s="155"/>
      <c r="JJ491" s="155"/>
      <c r="JK491" s="155"/>
      <c r="JL491" s="155"/>
      <c r="JM491" s="155"/>
      <c r="JN491" s="155"/>
      <c r="JO491" s="155"/>
      <c r="JP491" s="155"/>
      <c r="JQ491" s="155"/>
      <c r="JR491" s="155"/>
      <c r="JS491" s="155"/>
      <c r="JT491" s="155"/>
      <c r="JU491" s="155"/>
      <c r="JV491" s="155"/>
      <c r="JW491" s="151"/>
      <c r="JX491" s="151"/>
      <c r="JY491" s="155"/>
      <c r="JZ491" s="155"/>
      <c r="KA491" s="155"/>
      <c r="KB491" s="155"/>
      <c r="KC491" s="155"/>
      <c r="KD491" s="155"/>
      <c r="KE491" s="155"/>
      <c r="KF491" s="155"/>
      <c r="KG491" s="155"/>
      <c r="KH491" s="155"/>
      <c r="KI491" s="155"/>
      <c r="KJ491" s="155"/>
      <c r="KK491" s="155"/>
      <c r="KL491" s="155"/>
      <c r="KM491" s="155"/>
      <c r="KN491" s="155"/>
      <c r="KO491" s="155"/>
      <c r="KP491" s="155"/>
      <c r="KQ491" s="155"/>
      <c r="KR491" s="155"/>
      <c r="KS491" s="155"/>
      <c r="KT491" s="155"/>
      <c r="KU491" s="155"/>
      <c r="KV491" s="155"/>
      <c r="KW491" s="155"/>
      <c r="KX491" s="155"/>
      <c r="KY491" s="155"/>
      <c r="KZ491" s="155"/>
      <c r="LA491" s="155"/>
      <c r="LB491" s="155"/>
      <c r="LC491" s="155"/>
      <c r="LD491" s="155"/>
      <c r="LE491" s="151"/>
      <c r="LF491" s="151"/>
      <c r="LG491" s="155"/>
      <c r="LH491" s="155"/>
      <c r="LI491" s="155"/>
      <c r="LJ491" s="155"/>
      <c r="LK491" s="155"/>
      <c r="LL491" s="155"/>
      <c r="LM491" s="155"/>
      <c r="LN491" s="155"/>
      <c r="LO491" s="155"/>
      <c r="LP491" s="155"/>
      <c r="LQ491" s="155"/>
      <c r="LR491" s="155"/>
      <c r="LS491" s="155"/>
      <c r="LT491" s="155"/>
      <c r="LU491" s="155"/>
      <c r="LV491" s="155"/>
      <c r="LW491" s="155"/>
      <c r="LX491" s="155"/>
      <c r="LY491" s="155"/>
      <c r="LZ491" s="155"/>
      <c r="MA491" s="155"/>
      <c r="MB491" s="155"/>
      <c r="MC491" s="155"/>
      <c r="MD491" s="155"/>
      <c r="ME491" s="155"/>
      <c r="MF491" s="155"/>
      <c r="MG491" s="155"/>
      <c r="MH491" s="155"/>
      <c r="MI491" s="155"/>
      <c r="MJ491" s="155"/>
      <c r="MK491" s="155"/>
      <c r="ML491" s="155"/>
    </row>
    <row r="492" spans="1:350" ht="13.9" hidden="1" customHeight="1" outlineLevel="3" x14ac:dyDescent="0.2">
      <c r="A492" s="226" t="s">
        <v>303</v>
      </c>
      <c r="B492" s="246" t="s">
        <v>1118</v>
      </c>
      <c r="C492" s="214" t="s">
        <v>59</v>
      </c>
      <c r="D492" s="216">
        <v>18</v>
      </c>
      <c r="E492" s="175"/>
      <c r="F492" s="175">
        <f>D492-E492</f>
        <v>18</v>
      </c>
      <c r="G492" s="175" t="s">
        <v>847</v>
      </c>
      <c r="H492" s="170" t="s">
        <v>875</v>
      </c>
      <c r="I492" s="170" t="s">
        <v>1110</v>
      </c>
      <c r="J492" s="212">
        <f ca="1">E492+Q492+AX492+CF492+DN492+ES492+GA492+HH492+IP492+JW492+LE492</f>
        <v>18</v>
      </c>
      <c r="K492" s="212">
        <f>E492+R492+AY492+CG492+DO492+ET492+GB492+HI492+IQ492+JX492+LF492</f>
        <v>18</v>
      </c>
      <c r="L492" s="172">
        <f ca="1">K492/J492</f>
        <v>1</v>
      </c>
      <c r="M492" s="172">
        <f>K492/D492</f>
        <v>1</v>
      </c>
      <c r="N492" s="183">
        <f ca="1">SUMIF($EV$8:$FZ$9,$O$5,$EV493:$FZ493)-SUMIF($EV$8:$FZ$9,$Q$5,$EV493:$FZ493)</f>
        <v>0</v>
      </c>
      <c r="O492" s="156"/>
      <c r="P492" s="16" t="s">
        <v>25</v>
      </c>
      <c r="Q492" s="150">
        <v>0</v>
      </c>
      <c r="R492" s="150">
        <v>0</v>
      </c>
      <c r="S492" s="152" t="e">
        <v>#DIV/0!</v>
      </c>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50">
        <f t="shared" ca="1" si="1197"/>
        <v>0</v>
      </c>
      <c r="AY492" s="150">
        <f>SUM(BA493:CE493)</f>
        <v>0</v>
      </c>
      <c r="AZ492" s="152" t="e">
        <f ca="1">AY492/AX492</f>
        <v>#DIV/0!</v>
      </c>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50">
        <f t="shared" ref="CF492" si="1280">SUM(CI492:DM492)</f>
        <v>0</v>
      </c>
      <c r="CG492" s="150">
        <f>SUM(CI493:DM493)</f>
        <v>0</v>
      </c>
      <c r="CH492" s="152" t="e">
        <f>CG492/CF492</f>
        <v>#DIV/0!</v>
      </c>
      <c r="CI492" s="129"/>
      <c r="CJ492" s="129"/>
      <c r="CK492" s="129"/>
      <c r="CL492" s="129"/>
      <c r="CM492" s="129"/>
      <c r="CN492" s="129"/>
      <c r="CO492" s="129"/>
      <c r="CP492" s="129"/>
      <c r="CQ492" s="129"/>
      <c r="CR492" s="129"/>
      <c r="CS492" s="129"/>
      <c r="CT492" s="129"/>
      <c r="CU492" s="129"/>
      <c r="CV492" s="129"/>
      <c r="CW492" s="129"/>
      <c r="CX492" s="129"/>
      <c r="CY492" s="129"/>
      <c r="CZ492" s="129"/>
      <c r="DA492" s="129"/>
      <c r="DB492" s="129"/>
      <c r="DC492" s="129"/>
      <c r="DD492" s="129"/>
      <c r="DE492" s="129"/>
      <c r="DF492" s="129"/>
      <c r="DG492" s="129"/>
      <c r="DH492" s="129"/>
      <c r="DI492" s="129"/>
      <c r="DJ492" s="129"/>
      <c r="DK492" s="129"/>
      <c r="DL492" s="129"/>
      <c r="DM492" s="129"/>
      <c r="DN492" s="150">
        <f t="shared" ref="DN492" si="1281">SUM(DQ492:ER492)</f>
        <v>0</v>
      </c>
      <c r="DO492" s="150">
        <f>SUM(DQ493:ER493)</f>
        <v>0</v>
      </c>
      <c r="DP492" s="152" t="e">
        <f t="shared" si="1251"/>
        <v>#DIV/0!</v>
      </c>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c r="EP492" s="16"/>
      <c r="EQ492" s="16"/>
      <c r="ER492" s="16"/>
      <c r="ES492" s="150">
        <f t="shared" ca="1" si="1205"/>
        <v>18</v>
      </c>
      <c r="ET492" s="150">
        <f t="shared" si="1122"/>
        <v>18</v>
      </c>
      <c r="EU492" s="152">
        <f t="shared" ca="1" si="1123"/>
        <v>1</v>
      </c>
      <c r="EV492" s="16"/>
      <c r="EW492" s="67"/>
      <c r="EX492" s="16"/>
      <c r="EY492" s="16">
        <v>8</v>
      </c>
      <c r="EZ492" s="16">
        <v>8</v>
      </c>
      <c r="FA492" s="16">
        <v>2</v>
      </c>
      <c r="FB492" s="16"/>
      <c r="FC492" s="16"/>
      <c r="FD492" s="16"/>
      <c r="FE492" s="16"/>
      <c r="FF492" s="16"/>
      <c r="FG492" s="16"/>
      <c r="FH492" s="16"/>
      <c r="FI492" s="16"/>
      <c r="FJ492" s="16"/>
      <c r="FK492" s="16"/>
      <c r="FL492" s="16"/>
      <c r="FM492" s="16"/>
      <c r="FN492" s="16"/>
      <c r="FO492" s="16"/>
      <c r="FP492" s="16"/>
      <c r="FQ492" s="16"/>
      <c r="FR492" s="16"/>
      <c r="FS492" s="16"/>
      <c r="FT492" s="16"/>
      <c r="FU492" s="16"/>
      <c r="FV492" s="16"/>
      <c r="FW492" s="16"/>
      <c r="FX492" s="16"/>
      <c r="FY492" s="16"/>
      <c r="FZ492" s="16"/>
      <c r="GA492" s="150">
        <f t="shared" ref="GA492" ca="1" si="1282">SUMIF($GD$8:$HG$9,$O$5,GD492:HG492)</f>
        <v>0</v>
      </c>
      <c r="GB492" s="150">
        <f t="shared" ref="GB492" si="1283">SUM(GD493:HG493)</f>
        <v>0</v>
      </c>
      <c r="GC492" s="152" t="e">
        <f t="shared" ref="GC492" ca="1" si="1284">GB492/GA492</f>
        <v>#DIV/0!</v>
      </c>
      <c r="GD492" s="16"/>
      <c r="GE492" s="16"/>
      <c r="GF492" s="16"/>
      <c r="GG492" s="16"/>
      <c r="GH492" s="16"/>
      <c r="GI492" s="16"/>
      <c r="GJ492" s="16"/>
      <c r="GK492" s="16"/>
      <c r="GL492" s="16"/>
      <c r="GM492" s="16"/>
      <c r="GN492" s="16"/>
      <c r="GO492" s="16"/>
      <c r="GP492" s="16"/>
      <c r="GQ492" s="16"/>
      <c r="GR492" s="16"/>
      <c r="GS492" s="16"/>
      <c r="GT492" s="16"/>
      <c r="GU492" s="16"/>
      <c r="GV492" s="16"/>
      <c r="GW492" s="16"/>
      <c r="GX492" s="16"/>
      <c r="GY492" s="16"/>
      <c r="GZ492" s="16"/>
      <c r="HA492" s="16"/>
      <c r="HB492" s="16"/>
      <c r="HC492" s="16"/>
      <c r="HD492" s="16"/>
      <c r="HE492" s="16"/>
      <c r="HF492" s="16"/>
      <c r="HG492" s="16"/>
      <c r="HH492" s="150"/>
      <c r="HI492" s="150">
        <v>0</v>
      </c>
      <c r="HJ492" s="152" t="e">
        <v>#DIV/0!</v>
      </c>
      <c r="HK492" s="16"/>
      <c r="HL492" s="16"/>
      <c r="HM492" s="16"/>
      <c r="HN492" s="16"/>
      <c r="HO492" s="16"/>
      <c r="HP492" s="16"/>
      <c r="HQ492" s="16"/>
      <c r="HR492" s="16"/>
      <c r="HS492" s="16"/>
      <c r="HT492" s="16"/>
      <c r="HU492" s="16"/>
      <c r="HV492" s="16"/>
      <c r="HW492" s="16"/>
      <c r="HX492" s="16"/>
      <c r="HY492" s="16"/>
      <c r="HZ492" s="16"/>
      <c r="IA492" s="16"/>
      <c r="IB492" s="16"/>
      <c r="IC492" s="16"/>
      <c r="ID492" s="16"/>
      <c r="IE492" s="16"/>
      <c r="IF492" s="16"/>
      <c r="IG492" s="16"/>
      <c r="IH492" s="16"/>
      <c r="II492" s="16"/>
      <c r="IJ492" s="16"/>
      <c r="IK492" s="16"/>
      <c r="IL492" s="16"/>
      <c r="IM492" s="16"/>
      <c r="IN492" s="16"/>
      <c r="IO492" s="16"/>
      <c r="IP492" s="150"/>
      <c r="IQ492" s="150">
        <v>0</v>
      </c>
      <c r="IR492" s="152" t="e">
        <v>#DIV/0!</v>
      </c>
      <c r="IS492" s="16"/>
      <c r="IT492" s="16"/>
      <c r="IU492" s="16"/>
      <c r="IV492" s="16"/>
      <c r="IW492" s="16"/>
      <c r="IX492" s="16"/>
      <c r="IY492" s="16"/>
      <c r="IZ492" s="16"/>
      <c r="JA492" s="16"/>
      <c r="JB492" s="16"/>
      <c r="JC492" s="16"/>
      <c r="JD492" s="16"/>
      <c r="JE492" s="16"/>
      <c r="JF492" s="16"/>
      <c r="JG492" s="16"/>
      <c r="JH492" s="16"/>
      <c r="JI492" s="16"/>
      <c r="JJ492" s="16"/>
      <c r="JK492" s="16"/>
      <c r="JL492" s="16"/>
      <c r="JM492" s="16"/>
      <c r="JN492" s="16"/>
      <c r="JO492" s="16"/>
      <c r="JP492" s="16"/>
      <c r="JQ492" s="16"/>
      <c r="JR492" s="16"/>
      <c r="JS492" s="16"/>
      <c r="JT492" s="16"/>
      <c r="JU492" s="23"/>
      <c r="JV492" s="16"/>
      <c r="JW492" s="150"/>
      <c r="JX492" s="150">
        <v>0</v>
      </c>
      <c r="JY492" s="152" t="e">
        <v>#DIV/0!</v>
      </c>
      <c r="JZ492" s="16"/>
      <c r="KA492" s="16"/>
      <c r="KB492" s="16"/>
      <c r="KC492" s="16"/>
      <c r="KD492" s="16"/>
      <c r="KE492" s="16"/>
      <c r="KF492" s="16"/>
      <c r="KG492" s="16"/>
      <c r="KH492" s="16"/>
      <c r="KI492" s="16"/>
      <c r="KJ492" s="16"/>
      <c r="KK492" s="16"/>
      <c r="KL492" s="16"/>
      <c r="KM492" s="16"/>
      <c r="KN492" s="16"/>
      <c r="KO492" s="16"/>
      <c r="KP492" s="16"/>
      <c r="KQ492" s="16"/>
      <c r="KR492" s="16"/>
      <c r="KS492" s="16"/>
      <c r="KT492" s="16"/>
      <c r="KU492" s="16"/>
      <c r="KV492" s="16"/>
      <c r="KW492" s="16"/>
      <c r="KX492" s="16"/>
      <c r="KY492" s="16"/>
      <c r="KZ492" s="16"/>
      <c r="LA492" s="16"/>
      <c r="LB492" s="16"/>
      <c r="LC492" s="16"/>
      <c r="LD492" s="16"/>
      <c r="LE492" s="150"/>
      <c r="LF492" s="150">
        <v>0</v>
      </c>
      <c r="LG492" s="152" t="e">
        <v>#DIV/0!</v>
      </c>
      <c r="LH492" s="16"/>
      <c r="LI492" s="16"/>
      <c r="LJ492" s="16"/>
      <c r="LK492" s="16"/>
      <c r="LL492" s="16"/>
      <c r="LM492" s="16"/>
      <c r="LN492" s="16"/>
      <c r="LO492" s="16"/>
      <c r="LP492" s="16"/>
      <c r="LQ492" s="16"/>
      <c r="LR492" s="16"/>
      <c r="LS492" s="16"/>
      <c r="LT492" s="16"/>
      <c r="LU492" s="16"/>
      <c r="LV492" s="16"/>
      <c r="LW492" s="16"/>
      <c r="LX492" s="16"/>
      <c r="LY492" s="16"/>
      <c r="LZ492" s="16"/>
      <c r="MA492" s="16"/>
      <c r="MB492" s="16"/>
      <c r="MC492" s="16"/>
      <c r="MD492" s="16"/>
      <c r="ME492" s="16"/>
      <c r="MF492" s="16"/>
      <c r="MG492" s="16"/>
      <c r="MH492" s="16"/>
      <c r="MI492" s="16"/>
      <c r="MJ492" s="16"/>
      <c r="MK492" s="16"/>
      <c r="ML492" s="16"/>
    </row>
    <row r="493" spans="1:350" ht="13.9" hidden="1" customHeight="1" outlineLevel="3" x14ac:dyDescent="0.2">
      <c r="A493" s="227"/>
      <c r="B493" s="247"/>
      <c r="C493" s="215"/>
      <c r="D493" s="217"/>
      <c r="E493" s="176"/>
      <c r="F493" s="176"/>
      <c r="G493" s="176"/>
      <c r="H493" s="171"/>
      <c r="I493" s="171"/>
      <c r="J493" s="213"/>
      <c r="K493" s="213"/>
      <c r="L493" s="173"/>
      <c r="M493" s="173"/>
      <c r="N493" s="184"/>
      <c r="O493" s="157"/>
      <c r="P493" s="17" t="s">
        <v>26</v>
      </c>
      <c r="Q493" s="151"/>
      <c r="R493" s="151"/>
      <c r="S493" s="153"/>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151"/>
      <c r="AY493" s="151"/>
      <c r="AZ493" s="153"/>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c r="CF493" s="151"/>
      <c r="CG493" s="151"/>
      <c r="CH493" s="153"/>
      <c r="CI493" s="141"/>
      <c r="CJ493" s="141"/>
      <c r="CK493" s="141"/>
      <c r="CL493" s="141"/>
      <c r="CM493" s="141"/>
      <c r="CN493" s="141"/>
      <c r="CO493" s="141"/>
      <c r="CP493" s="141"/>
      <c r="CQ493" s="141"/>
      <c r="CR493" s="141"/>
      <c r="CS493" s="141"/>
      <c r="CT493" s="141"/>
      <c r="CU493" s="141"/>
      <c r="CV493" s="141"/>
      <c r="CW493" s="141"/>
      <c r="CX493" s="141"/>
      <c r="CY493" s="141"/>
      <c r="CZ493" s="141"/>
      <c r="DA493" s="141"/>
      <c r="DB493" s="141"/>
      <c r="DC493" s="141"/>
      <c r="DD493" s="141"/>
      <c r="DE493" s="141"/>
      <c r="DF493" s="141"/>
      <c r="DG493" s="141"/>
      <c r="DH493" s="141"/>
      <c r="DI493" s="141"/>
      <c r="DJ493" s="141"/>
      <c r="DK493" s="141"/>
      <c r="DL493" s="141"/>
      <c r="DM493" s="141"/>
      <c r="DN493" s="151"/>
      <c r="DO493" s="151"/>
      <c r="DP493" s="153"/>
      <c r="DQ493" s="24"/>
      <c r="DR493" s="24"/>
      <c r="DS493" s="24"/>
      <c r="DT493" s="24"/>
      <c r="DU493" s="24"/>
      <c r="DV493" s="24"/>
      <c r="DW493" s="24"/>
      <c r="DX493" s="24"/>
      <c r="DY493" s="24"/>
      <c r="DZ493" s="24"/>
      <c r="EA493" s="24"/>
      <c r="EB493" s="24"/>
      <c r="EC493" s="24"/>
      <c r="ED493" s="24"/>
      <c r="EE493" s="24"/>
      <c r="EF493" s="24"/>
      <c r="EG493" s="24"/>
      <c r="EH493" s="24"/>
      <c r="EI493" s="24"/>
      <c r="EJ493" s="24"/>
      <c r="EK493" s="24"/>
      <c r="EL493" s="24"/>
      <c r="EM493" s="24"/>
      <c r="EN493" s="24"/>
      <c r="EO493" s="24"/>
      <c r="EP493" s="24"/>
      <c r="EQ493" s="24"/>
      <c r="ER493" s="24"/>
      <c r="ES493" s="151"/>
      <c r="ET493" s="151"/>
      <c r="EU493" s="153"/>
      <c r="EV493" s="24"/>
      <c r="EW493" s="125"/>
      <c r="EX493" s="24"/>
      <c r="EY493" s="24"/>
      <c r="EZ493" s="24"/>
      <c r="FA493" s="24"/>
      <c r="FB493" s="24"/>
      <c r="FC493" s="24"/>
      <c r="FD493" s="24"/>
      <c r="FE493" s="24"/>
      <c r="FF493" s="24"/>
      <c r="FG493" s="24"/>
      <c r="FH493" s="24"/>
      <c r="FI493" s="24"/>
      <c r="FJ493" s="24"/>
      <c r="FK493" s="24"/>
      <c r="FL493" s="24"/>
      <c r="FM493" s="24"/>
      <c r="FN493" s="24"/>
      <c r="FO493" s="24">
        <v>14</v>
      </c>
      <c r="FP493" s="24">
        <v>4</v>
      </c>
      <c r="FQ493" s="24"/>
      <c r="FR493" s="24"/>
      <c r="FS493" s="24"/>
      <c r="FT493" s="24"/>
      <c r="FU493" s="24"/>
      <c r="FV493" s="24"/>
      <c r="FW493" s="24"/>
      <c r="FX493" s="24"/>
      <c r="FY493" s="24"/>
      <c r="FZ493" s="24"/>
      <c r="GA493" s="151"/>
      <c r="GB493" s="151"/>
      <c r="GC493" s="153"/>
      <c r="GD493" s="24"/>
      <c r="GE493" s="24"/>
      <c r="GF493" s="24"/>
      <c r="GG493" s="24"/>
      <c r="GH493" s="24"/>
      <c r="GI493" s="24"/>
      <c r="GJ493" s="24"/>
      <c r="GK493" s="24"/>
      <c r="GL493" s="24"/>
      <c r="GM493" s="24"/>
      <c r="GN493" s="24"/>
      <c r="GO493" s="24"/>
      <c r="GP493" s="24"/>
      <c r="GQ493" s="24"/>
      <c r="GR493" s="24"/>
      <c r="GS493" s="24"/>
      <c r="GT493" s="24"/>
      <c r="GU493" s="24"/>
      <c r="GV493" s="24"/>
      <c r="GW493" s="24"/>
      <c r="GX493" s="24"/>
      <c r="GY493" s="24"/>
      <c r="GZ493" s="24"/>
      <c r="HA493" s="24"/>
      <c r="HB493" s="24"/>
      <c r="HC493" s="24"/>
      <c r="HD493" s="24"/>
      <c r="HE493" s="24"/>
      <c r="HF493" s="24"/>
      <c r="HG493" s="24"/>
      <c r="HH493" s="151"/>
      <c r="HI493" s="151"/>
      <c r="HJ493" s="153"/>
      <c r="HK493" s="24"/>
      <c r="HL493" s="24"/>
      <c r="HM493" s="24"/>
      <c r="HN493" s="24"/>
      <c r="HO493" s="24"/>
      <c r="HP493" s="24"/>
      <c r="HQ493" s="24"/>
      <c r="HR493" s="24"/>
      <c r="HS493" s="24"/>
      <c r="HT493" s="24"/>
      <c r="HU493" s="24"/>
      <c r="HV493" s="24"/>
      <c r="HW493" s="24"/>
      <c r="HX493" s="24"/>
      <c r="HY493" s="24"/>
      <c r="HZ493" s="24"/>
      <c r="IA493" s="24"/>
      <c r="IB493" s="24"/>
      <c r="IC493" s="24"/>
      <c r="ID493" s="24"/>
      <c r="IE493" s="24"/>
      <c r="IF493" s="24"/>
      <c r="IG493" s="24"/>
      <c r="IH493" s="24"/>
      <c r="II493" s="24"/>
      <c r="IJ493" s="24"/>
      <c r="IK493" s="24"/>
      <c r="IL493" s="24"/>
      <c r="IM493" s="24"/>
      <c r="IN493" s="24"/>
      <c r="IO493" s="24"/>
      <c r="IP493" s="151"/>
      <c r="IQ493" s="151"/>
      <c r="IR493" s="153"/>
      <c r="IS493" s="24"/>
      <c r="IT493" s="24"/>
      <c r="IU493" s="24"/>
      <c r="IV493" s="24"/>
      <c r="IW493" s="24"/>
      <c r="IX493" s="24"/>
      <c r="IY493" s="24"/>
      <c r="IZ493" s="24"/>
      <c r="JA493" s="24"/>
      <c r="JB493" s="24"/>
      <c r="JC493" s="24"/>
      <c r="JD493" s="24"/>
      <c r="JE493" s="24"/>
      <c r="JF493" s="24"/>
      <c r="JG493" s="24"/>
      <c r="JH493" s="24"/>
      <c r="JI493" s="24"/>
      <c r="JJ493" s="24"/>
      <c r="JK493" s="24"/>
      <c r="JL493" s="24"/>
      <c r="JM493" s="24"/>
      <c r="JN493" s="24"/>
      <c r="JO493" s="24"/>
      <c r="JP493" s="24"/>
      <c r="JQ493" s="24"/>
      <c r="JR493" s="24"/>
      <c r="JS493" s="24"/>
      <c r="JT493" s="24"/>
      <c r="JU493" s="25"/>
      <c r="JV493" s="24"/>
      <c r="JW493" s="151"/>
      <c r="JX493" s="151"/>
      <c r="JY493" s="153"/>
      <c r="JZ493" s="24"/>
      <c r="KA493" s="24"/>
      <c r="KB493" s="24"/>
      <c r="KC493" s="24"/>
      <c r="KD493" s="24"/>
      <c r="KE493" s="24"/>
      <c r="KF493" s="24"/>
      <c r="KG493" s="24"/>
      <c r="KH493" s="24"/>
      <c r="KI493" s="24"/>
      <c r="KJ493" s="24"/>
      <c r="KK493" s="24"/>
      <c r="KL493" s="24"/>
      <c r="KM493" s="24"/>
      <c r="KN493" s="24"/>
      <c r="KO493" s="24"/>
      <c r="KP493" s="24"/>
      <c r="KQ493" s="24"/>
      <c r="KR493" s="24"/>
      <c r="KS493" s="24"/>
      <c r="KT493" s="24"/>
      <c r="KU493" s="24"/>
      <c r="KV493" s="24"/>
      <c r="KW493" s="24"/>
      <c r="KX493" s="24"/>
      <c r="KY493" s="24"/>
      <c r="KZ493" s="24"/>
      <c r="LA493" s="24"/>
      <c r="LB493" s="24"/>
      <c r="LC493" s="24"/>
      <c r="LD493" s="24"/>
      <c r="LE493" s="151"/>
      <c r="LF493" s="151"/>
      <c r="LG493" s="153"/>
      <c r="LH493" s="24"/>
      <c r="LI493" s="24"/>
      <c r="LJ493" s="24"/>
      <c r="LK493" s="24"/>
      <c r="LL493" s="24"/>
      <c r="LM493" s="24"/>
      <c r="LN493" s="24"/>
      <c r="LO493" s="24"/>
      <c r="LP493" s="24"/>
      <c r="LQ493" s="24"/>
      <c r="LR493" s="24"/>
      <c r="LS493" s="24"/>
      <c r="LT493" s="24"/>
      <c r="LU493" s="24"/>
      <c r="LV493" s="24"/>
      <c r="LW493" s="24"/>
      <c r="LX493" s="24"/>
      <c r="LY493" s="24"/>
      <c r="LZ493" s="24"/>
      <c r="MA493" s="24"/>
      <c r="MB493" s="24"/>
      <c r="MC493" s="24"/>
      <c r="MD493" s="24"/>
      <c r="ME493" s="24"/>
      <c r="MF493" s="24"/>
      <c r="MG493" s="24"/>
      <c r="MH493" s="24"/>
      <c r="MI493" s="24"/>
      <c r="MJ493" s="24"/>
      <c r="MK493" s="24"/>
      <c r="ML493" s="24"/>
    </row>
    <row r="494" spans="1:350" ht="13.9" hidden="1" customHeight="1" outlineLevel="3" x14ac:dyDescent="0.2">
      <c r="A494" s="226" t="s">
        <v>304</v>
      </c>
      <c r="B494" s="246" t="s">
        <v>1119</v>
      </c>
      <c r="C494" s="214" t="s">
        <v>99</v>
      </c>
      <c r="D494" s="216">
        <v>16</v>
      </c>
      <c r="E494" s="175"/>
      <c r="F494" s="175">
        <f>D494-E494</f>
        <v>16</v>
      </c>
      <c r="G494" s="175" t="s">
        <v>847</v>
      </c>
      <c r="H494" s="170" t="s">
        <v>831</v>
      </c>
      <c r="I494" s="170" t="s">
        <v>1009</v>
      </c>
      <c r="J494" s="212">
        <f ca="1">E494+Q494+AX494+CF494+DN494+ES494+GA494+HH494+IP494+JW494+LE494</f>
        <v>16</v>
      </c>
      <c r="K494" s="212">
        <f>E494+R494+AY494+CG494+DO494+ET494+GB494+HI494+IQ494+JX494+LF494</f>
        <v>16</v>
      </c>
      <c r="L494" s="172">
        <f ca="1">K494/J494</f>
        <v>1</v>
      </c>
      <c r="M494" s="172">
        <f>K494/D494</f>
        <v>1</v>
      </c>
      <c r="N494" s="183">
        <f ca="1">SUMIF($EV$8:$FZ$9,$O$5,$EV495:$FZ495)-SUMIF($EV$8:$FZ$9,$Q$5,$EV495:$FZ495)</f>
        <v>0</v>
      </c>
      <c r="O494" s="156"/>
      <c r="P494" s="16" t="s">
        <v>25</v>
      </c>
      <c r="Q494" s="150">
        <v>0</v>
      </c>
      <c r="R494" s="150">
        <v>0</v>
      </c>
      <c r="S494" s="152" t="e">
        <v>#DIV/0!</v>
      </c>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50">
        <f t="shared" ca="1" si="1197"/>
        <v>0</v>
      </c>
      <c r="AY494" s="150">
        <f>SUM(BA495:CE495)</f>
        <v>0</v>
      </c>
      <c r="AZ494" s="152" t="e">
        <f ca="1">AY494/AX494</f>
        <v>#DIV/0!</v>
      </c>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50">
        <f t="shared" ref="CF494" si="1285">SUM(CI494:DM494)</f>
        <v>0</v>
      </c>
      <c r="CG494" s="150">
        <f>SUM(CI495:DM495)</f>
        <v>0</v>
      </c>
      <c r="CH494" s="152" t="e">
        <f>CG494/CF494</f>
        <v>#DIV/0!</v>
      </c>
      <c r="CI494" s="129"/>
      <c r="CJ494" s="129"/>
      <c r="CK494" s="129"/>
      <c r="CL494" s="129"/>
      <c r="CM494" s="129"/>
      <c r="CN494" s="129"/>
      <c r="CO494" s="129"/>
      <c r="CP494" s="129"/>
      <c r="CQ494" s="129"/>
      <c r="CR494" s="129"/>
      <c r="CS494" s="129"/>
      <c r="CT494" s="129"/>
      <c r="CU494" s="129"/>
      <c r="CV494" s="129"/>
      <c r="CW494" s="129"/>
      <c r="CX494" s="129"/>
      <c r="CY494" s="129"/>
      <c r="CZ494" s="129"/>
      <c r="DA494" s="129"/>
      <c r="DB494" s="129"/>
      <c r="DC494" s="129"/>
      <c r="DD494" s="129"/>
      <c r="DE494" s="129"/>
      <c r="DF494" s="129"/>
      <c r="DG494" s="129"/>
      <c r="DH494" s="129"/>
      <c r="DI494" s="129"/>
      <c r="DJ494" s="129"/>
      <c r="DK494" s="129"/>
      <c r="DL494" s="129"/>
      <c r="DM494" s="129"/>
      <c r="DN494" s="150">
        <f t="shared" ref="DN494" si="1286">SUM(DQ494:ER494)</f>
        <v>0</v>
      </c>
      <c r="DO494" s="150">
        <f>SUM(DQ495:ER495)</f>
        <v>0</v>
      </c>
      <c r="DP494" s="152" t="e">
        <f t="shared" si="1251"/>
        <v>#DIV/0!</v>
      </c>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c r="EP494" s="16"/>
      <c r="EQ494" s="16"/>
      <c r="ER494" s="16"/>
      <c r="ES494" s="150">
        <f t="shared" ca="1" si="1205"/>
        <v>16</v>
      </c>
      <c r="ET494" s="150">
        <f t="shared" ref="ET494:ET556" si="1287">SUM(EV495:FZ495)</f>
        <v>16</v>
      </c>
      <c r="EU494" s="152">
        <f t="shared" ref="EU494:EU556" ca="1" si="1288">ET494/ES494</f>
        <v>1</v>
      </c>
      <c r="EV494" s="129">
        <v>8</v>
      </c>
      <c r="EW494" s="129">
        <v>8</v>
      </c>
      <c r="EX494" s="129"/>
      <c r="EY494" s="129"/>
      <c r="EZ494" s="129"/>
      <c r="FA494" s="129"/>
      <c r="FB494" s="129"/>
      <c r="FC494" s="129"/>
      <c r="FD494" s="129"/>
      <c r="FE494" s="129"/>
      <c r="FF494" s="129"/>
      <c r="FG494" s="129"/>
      <c r="FH494" s="129"/>
      <c r="FI494" s="129"/>
      <c r="FJ494" s="129"/>
      <c r="FK494" s="129"/>
      <c r="FL494" s="16"/>
      <c r="FM494" s="16"/>
      <c r="FN494" s="16"/>
      <c r="FO494" s="16"/>
      <c r="FP494" s="16"/>
      <c r="FQ494" s="16"/>
      <c r="FR494" s="16"/>
      <c r="FS494" s="16"/>
      <c r="FT494" s="16"/>
      <c r="FU494" s="16"/>
      <c r="FV494" s="16"/>
      <c r="FW494" s="16"/>
      <c r="FX494" s="16"/>
      <c r="FY494" s="16"/>
      <c r="FZ494" s="16"/>
      <c r="GA494" s="150">
        <f t="shared" ref="GA494" ca="1" si="1289">SUMIF($GD$8:$HG$9,$O$5,GD494:HG494)</f>
        <v>0</v>
      </c>
      <c r="GB494" s="150">
        <f t="shared" ref="GB494" si="1290">SUM(GD495:HG495)</f>
        <v>0</v>
      </c>
      <c r="GC494" s="152" t="e">
        <f t="shared" ref="GC494" ca="1" si="1291">GB494/GA494</f>
        <v>#DIV/0!</v>
      </c>
      <c r="GD494" s="16"/>
      <c r="GE494" s="16"/>
      <c r="GF494" s="16"/>
      <c r="GG494" s="16"/>
      <c r="GH494" s="16"/>
      <c r="GI494" s="16"/>
      <c r="GJ494" s="16"/>
      <c r="GK494" s="16"/>
      <c r="GL494" s="16"/>
      <c r="GM494" s="16"/>
      <c r="GN494" s="16"/>
      <c r="GO494" s="16"/>
      <c r="GP494" s="16"/>
      <c r="GQ494" s="16"/>
      <c r="GR494" s="16"/>
      <c r="GS494" s="16"/>
      <c r="GT494" s="16"/>
      <c r="GU494" s="16"/>
      <c r="GV494" s="16"/>
      <c r="GW494" s="16"/>
      <c r="GX494" s="16"/>
      <c r="GY494" s="16"/>
      <c r="GZ494" s="16"/>
      <c r="HA494" s="16"/>
      <c r="HB494" s="16"/>
      <c r="HC494" s="16"/>
      <c r="HD494" s="16"/>
      <c r="HE494" s="16"/>
      <c r="HF494" s="16"/>
      <c r="HG494" s="16"/>
      <c r="HH494" s="150"/>
      <c r="HI494" s="150">
        <v>0</v>
      </c>
      <c r="HJ494" s="152" t="e">
        <v>#DIV/0!</v>
      </c>
      <c r="HK494" s="16"/>
      <c r="HL494" s="16"/>
      <c r="HM494" s="16"/>
      <c r="HN494" s="16"/>
      <c r="HO494" s="16"/>
      <c r="HP494" s="16"/>
      <c r="HQ494" s="16"/>
      <c r="HR494" s="16"/>
      <c r="HS494" s="16"/>
      <c r="HT494" s="16"/>
      <c r="HU494" s="16"/>
      <c r="HV494" s="16"/>
      <c r="HW494" s="16"/>
      <c r="HX494" s="16"/>
      <c r="HY494" s="16"/>
      <c r="HZ494" s="16"/>
      <c r="IA494" s="16"/>
      <c r="IB494" s="16"/>
      <c r="IC494" s="16"/>
      <c r="ID494" s="16"/>
      <c r="IE494" s="16"/>
      <c r="IF494" s="16"/>
      <c r="IG494" s="16"/>
      <c r="IH494" s="16"/>
      <c r="II494" s="16"/>
      <c r="IJ494" s="16"/>
      <c r="IK494" s="16"/>
      <c r="IL494" s="16"/>
      <c r="IM494" s="16"/>
      <c r="IN494" s="16"/>
      <c r="IO494" s="16"/>
      <c r="IP494" s="150"/>
      <c r="IQ494" s="150">
        <v>0</v>
      </c>
      <c r="IR494" s="152" t="e">
        <v>#DIV/0!</v>
      </c>
      <c r="IS494" s="16"/>
      <c r="IT494" s="16"/>
      <c r="IU494" s="16"/>
      <c r="IV494" s="16"/>
      <c r="IW494" s="16"/>
      <c r="IX494" s="16"/>
      <c r="IY494" s="16"/>
      <c r="IZ494" s="16"/>
      <c r="JA494" s="16"/>
      <c r="JB494" s="16"/>
      <c r="JC494" s="16"/>
      <c r="JD494" s="16"/>
      <c r="JE494" s="16"/>
      <c r="JF494" s="16"/>
      <c r="JG494" s="16"/>
      <c r="JH494" s="16"/>
      <c r="JI494" s="16"/>
      <c r="JJ494" s="16"/>
      <c r="JK494" s="16"/>
      <c r="JL494" s="16"/>
      <c r="JM494" s="16"/>
      <c r="JN494" s="16"/>
      <c r="JO494" s="16"/>
      <c r="JP494" s="16"/>
      <c r="JQ494" s="16"/>
      <c r="JR494" s="16"/>
      <c r="JS494" s="16"/>
      <c r="JT494" s="16"/>
      <c r="JU494" s="23"/>
      <c r="JV494" s="16"/>
      <c r="JW494" s="150"/>
      <c r="JX494" s="150">
        <v>0</v>
      </c>
      <c r="JY494" s="152" t="e">
        <v>#DIV/0!</v>
      </c>
      <c r="JZ494" s="16"/>
      <c r="KA494" s="16"/>
      <c r="KB494" s="16"/>
      <c r="KC494" s="16"/>
      <c r="KD494" s="16"/>
      <c r="KE494" s="16"/>
      <c r="KF494" s="16"/>
      <c r="KG494" s="16"/>
      <c r="KH494" s="16"/>
      <c r="KI494" s="16"/>
      <c r="KJ494" s="16"/>
      <c r="KK494" s="16"/>
      <c r="KL494" s="16"/>
      <c r="KM494" s="16"/>
      <c r="KN494" s="16"/>
      <c r="KO494" s="16"/>
      <c r="KP494" s="16"/>
      <c r="KQ494" s="16"/>
      <c r="KR494" s="16"/>
      <c r="KS494" s="16"/>
      <c r="KT494" s="16"/>
      <c r="KU494" s="16"/>
      <c r="KV494" s="16"/>
      <c r="KW494" s="16"/>
      <c r="KX494" s="16"/>
      <c r="KY494" s="16"/>
      <c r="KZ494" s="16"/>
      <c r="LA494" s="16"/>
      <c r="LB494" s="16"/>
      <c r="LC494" s="16"/>
      <c r="LD494" s="16"/>
      <c r="LE494" s="150"/>
      <c r="LF494" s="150">
        <v>0</v>
      </c>
      <c r="LG494" s="152" t="e">
        <v>#DIV/0!</v>
      </c>
      <c r="LH494" s="16"/>
      <c r="LI494" s="16"/>
      <c r="LJ494" s="16"/>
      <c r="LK494" s="16"/>
      <c r="LL494" s="16"/>
      <c r="LM494" s="16"/>
      <c r="LN494" s="16"/>
      <c r="LO494" s="16"/>
      <c r="LP494" s="16"/>
      <c r="LQ494" s="16"/>
      <c r="LR494" s="16"/>
      <c r="LS494" s="16"/>
      <c r="LT494" s="16"/>
      <c r="LU494" s="16"/>
      <c r="LV494" s="16"/>
      <c r="LW494" s="16"/>
      <c r="LX494" s="16"/>
      <c r="LY494" s="16"/>
      <c r="LZ494" s="16"/>
      <c r="MA494" s="16"/>
      <c r="MB494" s="16"/>
      <c r="MC494" s="16"/>
      <c r="MD494" s="16"/>
      <c r="ME494" s="16"/>
      <c r="MF494" s="16"/>
      <c r="MG494" s="16"/>
      <c r="MH494" s="16"/>
      <c r="MI494" s="16"/>
      <c r="MJ494" s="16"/>
      <c r="MK494" s="16"/>
      <c r="ML494" s="16"/>
    </row>
    <row r="495" spans="1:350" ht="13.9" hidden="1" customHeight="1" outlineLevel="3" x14ac:dyDescent="0.2">
      <c r="A495" s="227"/>
      <c r="B495" s="247"/>
      <c r="C495" s="215"/>
      <c r="D495" s="217"/>
      <c r="E495" s="176"/>
      <c r="F495" s="176"/>
      <c r="G495" s="176"/>
      <c r="H495" s="171"/>
      <c r="I495" s="171"/>
      <c r="J495" s="213"/>
      <c r="K495" s="213"/>
      <c r="L495" s="173"/>
      <c r="M495" s="173"/>
      <c r="N495" s="184"/>
      <c r="O495" s="157"/>
      <c r="P495" s="17" t="s">
        <v>26</v>
      </c>
      <c r="Q495" s="151"/>
      <c r="R495" s="151"/>
      <c r="S495" s="153"/>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151"/>
      <c r="AY495" s="151"/>
      <c r="AZ495" s="153"/>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c r="CF495" s="151"/>
      <c r="CG495" s="151"/>
      <c r="CH495" s="153"/>
      <c r="CI495" s="141"/>
      <c r="CJ495" s="141"/>
      <c r="CK495" s="141"/>
      <c r="CL495" s="141"/>
      <c r="CM495" s="141"/>
      <c r="CN495" s="141"/>
      <c r="CO495" s="141"/>
      <c r="CP495" s="141"/>
      <c r="CQ495" s="141"/>
      <c r="CR495" s="141"/>
      <c r="CS495" s="141"/>
      <c r="CT495" s="141"/>
      <c r="CU495" s="141"/>
      <c r="CV495" s="141"/>
      <c r="CW495" s="141"/>
      <c r="CX495" s="141"/>
      <c r="CY495" s="141"/>
      <c r="CZ495" s="141"/>
      <c r="DA495" s="141"/>
      <c r="DB495" s="141"/>
      <c r="DC495" s="141"/>
      <c r="DD495" s="141"/>
      <c r="DE495" s="141"/>
      <c r="DF495" s="141"/>
      <c r="DG495" s="141"/>
      <c r="DH495" s="141"/>
      <c r="DI495" s="141"/>
      <c r="DJ495" s="141"/>
      <c r="DK495" s="141"/>
      <c r="DL495" s="141"/>
      <c r="DM495" s="141"/>
      <c r="DN495" s="151"/>
      <c r="DO495" s="151"/>
      <c r="DP495" s="153"/>
      <c r="DQ495" s="24"/>
      <c r="DR495" s="24"/>
      <c r="DS495" s="24"/>
      <c r="DT495" s="24"/>
      <c r="DU495" s="24"/>
      <c r="DV495" s="24"/>
      <c r="DW495" s="24"/>
      <c r="DX495" s="24"/>
      <c r="DY495" s="24"/>
      <c r="DZ495" s="24"/>
      <c r="EA495" s="24"/>
      <c r="EB495" s="24"/>
      <c r="EC495" s="24"/>
      <c r="ED495" s="24"/>
      <c r="EE495" s="24"/>
      <c r="EF495" s="24"/>
      <c r="EG495" s="24"/>
      <c r="EH495" s="24"/>
      <c r="EI495" s="24"/>
      <c r="EJ495" s="24"/>
      <c r="EK495" s="24"/>
      <c r="EL495" s="24"/>
      <c r="EM495" s="24"/>
      <c r="EN495" s="24"/>
      <c r="EO495" s="24"/>
      <c r="EP495" s="24"/>
      <c r="EQ495" s="24"/>
      <c r="ER495" s="24"/>
      <c r="ES495" s="151"/>
      <c r="ET495" s="151"/>
      <c r="EU495" s="153"/>
      <c r="EV495" s="141">
        <v>16</v>
      </c>
      <c r="EW495" s="141"/>
      <c r="EX495" s="141"/>
      <c r="EY495" s="141"/>
      <c r="EZ495" s="141"/>
      <c r="FA495" s="141"/>
      <c r="FB495" s="141"/>
      <c r="FC495" s="141"/>
      <c r="FD495" s="141"/>
      <c r="FE495" s="141"/>
      <c r="FF495" s="141"/>
      <c r="FG495" s="141"/>
      <c r="FH495" s="141"/>
      <c r="FI495" s="141"/>
      <c r="FJ495" s="141"/>
      <c r="FK495" s="141"/>
      <c r="FL495" s="24"/>
      <c r="FM495" s="24"/>
      <c r="FN495" s="24"/>
      <c r="FO495" s="24"/>
      <c r="FP495" s="24"/>
      <c r="FQ495" s="24"/>
      <c r="FR495" s="24"/>
      <c r="FS495" s="24"/>
      <c r="FT495" s="24"/>
      <c r="FU495" s="24"/>
      <c r="FV495" s="24"/>
      <c r="FW495" s="24"/>
      <c r="FX495" s="24"/>
      <c r="FY495" s="24"/>
      <c r="FZ495" s="24"/>
      <c r="GA495" s="151"/>
      <c r="GB495" s="151"/>
      <c r="GC495" s="153"/>
      <c r="GD495" s="24"/>
      <c r="GE495" s="24"/>
      <c r="GF495" s="24"/>
      <c r="GG495" s="24"/>
      <c r="GH495" s="24"/>
      <c r="GI495" s="24"/>
      <c r="GJ495" s="24"/>
      <c r="GK495" s="24"/>
      <c r="GL495" s="24"/>
      <c r="GM495" s="24"/>
      <c r="GN495" s="24"/>
      <c r="GO495" s="24"/>
      <c r="GP495" s="24"/>
      <c r="GQ495" s="24"/>
      <c r="GR495" s="24"/>
      <c r="GS495" s="24"/>
      <c r="GT495" s="24"/>
      <c r="GU495" s="24"/>
      <c r="GV495" s="24"/>
      <c r="GW495" s="24"/>
      <c r="GX495" s="24"/>
      <c r="GY495" s="24"/>
      <c r="GZ495" s="24"/>
      <c r="HA495" s="24"/>
      <c r="HB495" s="24"/>
      <c r="HC495" s="24"/>
      <c r="HD495" s="24"/>
      <c r="HE495" s="24"/>
      <c r="HF495" s="24"/>
      <c r="HG495" s="24"/>
      <c r="HH495" s="151"/>
      <c r="HI495" s="151"/>
      <c r="HJ495" s="153"/>
      <c r="HK495" s="24"/>
      <c r="HL495" s="24"/>
      <c r="HM495" s="24"/>
      <c r="HN495" s="24"/>
      <c r="HO495" s="24"/>
      <c r="HP495" s="24"/>
      <c r="HQ495" s="24"/>
      <c r="HR495" s="24"/>
      <c r="HS495" s="24"/>
      <c r="HT495" s="24"/>
      <c r="HU495" s="24"/>
      <c r="HV495" s="24"/>
      <c r="HW495" s="24"/>
      <c r="HX495" s="24"/>
      <c r="HY495" s="24"/>
      <c r="HZ495" s="24"/>
      <c r="IA495" s="24"/>
      <c r="IB495" s="24"/>
      <c r="IC495" s="24"/>
      <c r="ID495" s="24"/>
      <c r="IE495" s="24"/>
      <c r="IF495" s="24"/>
      <c r="IG495" s="24"/>
      <c r="IH495" s="24"/>
      <c r="II495" s="24"/>
      <c r="IJ495" s="24"/>
      <c r="IK495" s="24"/>
      <c r="IL495" s="24"/>
      <c r="IM495" s="24"/>
      <c r="IN495" s="24"/>
      <c r="IO495" s="24"/>
      <c r="IP495" s="151"/>
      <c r="IQ495" s="151"/>
      <c r="IR495" s="153"/>
      <c r="IS495" s="24"/>
      <c r="IT495" s="24"/>
      <c r="IU495" s="24"/>
      <c r="IV495" s="24"/>
      <c r="IW495" s="24"/>
      <c r="IX495" s="24"/>
      <c r="IY495" s="24"/>
      <c r="IZ495" s="24"/>
      <c r="JA495" s="24"/>
      <c r="JB495" s="24"/>
      <c r="JC495" s="24"/>
      <c r="JD495" s="24"/>
      <c r="JE495" s="24"/>
      <c r="JF495" s="24"/>
      <c r="JG495" s="24"/>
      <c r="JH495" s="24"/>
      <c r="JI495" s="24"/>
      <c r="JJ495" s="24"/>
      <c r="JK495" s="24"/>
      <c r="JL495" s="24"/>
      <c r="JM495" s="24"/>
      <c r="JN495" s="24"/>
      <c r="JO495" s="24"/>
      <c r="JP495" s="24"/>
      <c r="JQ495" s="24"/>
      <c r="JR495" s="24"/>
      <c r="JS495" s="24"/>
      <c r="JT495" s="24"/>
      <c r="JU495" s="25"/>
      <c r="JV495" s="24"/>
      <c r="JW495" s="151"/>
      <c r="JX495" s="151"/>
      <c r="JY495" s="153"/>
      <c r="JZ495" s="24"/>
      <c r="KA495" s="24"/>
      <c r="KB495" s="24"/>
      <c r="KC495" s="24"/>
      <c r="KD495" s="24"/>
      <c r="KE495" s="24"/>
      <c r="KF495" s="24"/>
      <c r="KG495" s="24"/>
      <c r="KH495" s="24"/>
      <c r="KI495" s="24"/>
      <c r="KJ495" s="24"/>
      <c r="KK495" s="24"/>
      <c r="KL495" s="24"/>
      <c r="KM495" s="24"/>
      <c r="KN495" s="24"/>
      <c r="KO495" s="24"/>
      <c r="KP495" s="24"/>
      <c r="KQ495" s="24"/>
      <c r="KR495" s="24"/>
      <c r="KS495" s="24"/>
      <c r="KT495" s="24"/>
      <c r="KU495" s="24"/>
      <c r="KV495" s="24"/>
      <c r="KW495" s="24"/>
      <c r="KX495" s="24"/>
      <c r="KY495" s="24"/>
      <c r="KZ495" s="24"/>
      <c r="LA495" s="24"/>
      <c r="LB495" s="24"/>
      <c r="LC495" s="24"/>
      <c r="LD495" s="24"/>
      <c r="LE495" s="151"/>
      <c r="LF495" s="151"/>
      <c r="LG495" s="153"/>
      <c r="LH495" s="24"/>
      <c r="LI495" s="24"/>
      <c r="LJ495" s="24"/>
      <c r="LK495" s="24"/>
      <c r="LL495" s="24"/>
      <c r="LM495" s="24"/>
      <c r="LN495" s="24"/>
      <c r="LO495" s="24"/>
      <c r="LP495" s="24"/>
      <c r="LQ495" s="24"/>
      <c r="LR495" s="24"/>
      <c r="LS495" s="24"/>
      <c r="LT495" s="24"/>
      <c r="LU495" s="24"/>
      <c r="LV495" s="24"/>
      <c r="LW495" s="24"/>
      <c r="LX495" s="24"/>
      <c r="LY495" s="24"/>
      <c r="LZ495" s="24"/>
      <c r="MA495" s="24"/>
      <c r="MB495" s="24"/>
      <c r="MC495" s="24"/>
      <c r="MD495" s="24"/>
      <c r="ME495" s="24"/>
      <c r="MF495" s="24"/>
      <c r="MG495" s="24"/>
      <c r="MH495" s="24"/>
      <c r="MI495" s="24"/>
      <c r="MJ495" s="24"/>
      <c r="MK495" s="24"/>
      <c r="ML495" s="24"/>
    </row>
    <row r="496" spans="1:350" ht="13.9" hidden="1" customHeight="1" outlineLevel="3" x14ac:dyDescent="0.2">
      <c r="A496" s="226" t="s">
        <v>305</v>
      </c>
      <c r="B496" s="246" t="s">
        <v>1120</v>
      </c>
      <c r="C496" s="214" t="s">
        <v>38</v>
      </c>
      <c r="D496" s="216">
        <v>13.2</v>
      </c>
      <c r="E496" s="175"/>
      <c r="F496" s="175">
        <f>D496-E496</f>
        <v>13.2</v>
      </c>
      <c r="G496" s="175" t="s">
        <v>888</v>
      </c>
      <c r="H496" s="170" t="s">
        <v>966</v>
      </c>
      <c r="I496" s="170" t="s">
        <v>1005</v>
      </c>
      <c r="J496" s="212">
        <f ca="1">E496+Q496+AX496+CF496+DN496+ES496+GA496+HH496+IP496+JW496+LE496</f>
        <v>13.2</v>
      </c>
      <c r="K496" s="212">
        <f>E496+R496+AY496+CG496+DO496+ET496+GB496+HI496+IQ496+JX496+LF496</f>
        <v>13.2</v>
      </c>
      <c r="L496" s="172">
        <f ca="1">K496/J496</f>
        <v>1</v>
      </c>
      <c r="M496" s="172">
        <f>K496/D496</f>
        <v>1</v>
      </c>
      <c r="N496" s="183">
        <f ca="1">SUMIF($EV$8:$FZ$9,$O$5,$EV497:$FZ497)-SUMIF($EV$8:$FZ$9,$Q$5,$EV497:$FZ497)</f>
        <v>0</v>
      </c>
      <c r="O496" s="156"/>
      <c r="P496" s="16" t="s">
        <v>25</v>
      </c>
      <c r="Q496" s="150">
        <v>0</v>
      </c>
      <c r="R496" s="150">
        <v>0</v>
      </c>
      <c r="S496" s="152" t="e">
        <v>#DIV/0!</v>
      </c>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50">
        <f t="shared" ca="1" si="1197"/>
        <v>0</v>
      </c>
      <c r="AY496" s="150">
        <f>SUM(BA497:CE497)</f>
        <v>0</v>
      </c>
      <c r="AZ496" s="152" t="e">
        <f ca="1">AY496/AX496</f>
        <v>#DIV/0!</v>
      </c>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50">
        <f t="shared" ref="CF496" si="1292">SUM(CI496:DM496)</f>
        <v>0</v>
      </c>
      <c r="CG496" s="150">
        <f>SUM(CI497:DM497)</f>
        <v>0</v>
      </c>
      <c r="CH496" s="152" t="e">
        <f>CG496/CF496</f>
        <v>#DIV/0!</v>
      </c>
      <c r="CI496" s="129"/>
      <c r="CJ496" s="129"/>
      <c r="CK496" s="129"/>
      <c r="CL496" s="129"/>
      <c r="CM496" s="129"/>
      <c r="CN496" s="129"/>
      <c r="CO496" s="129"/>
      <c r="CP496" s="129"/>
      <c r="CQ496" s="129"/>
      <c r="CR496" s="129"/>
      <c r="CS496" s="129"/>
      <c r="CT496" s="129"/>
      <c r="CU496" s="129"/>
      <c r="CV496" s="129"/>
      <c r="CW496" s="129"/>
      <c r="CX496" s="129"/>
      <c r="CY496" s="129"/>
      <c r="CZ496" s="129"/>
      <c r="DA496" s="129"/>
      <c r="DB496" s="129"/>
      <c r="DC496" s="129"/>
      <c r="DD496" s="129"/>
      <c r="DE496" s="129"/>
      <c r="DF496" s="129"/>
      <c r="DG496" s="129"/>
      <c r="DH496" s="129"/>
      <c r="DI496" s="129"/>
      <c r="DJ496" s="129"/>
      <c r="DK496" s="129"/>
      <c r="DL496" s="129"/>
      <c r="DM496" s="129"/>
      <c r="DN496" s="150">
        <f t="shared" ref="DN496" si="1293">SUM(DQ496:ER496)</f>
        <v>0</v>
      </c>
      <c r="DO496" s="150">
        <f>SUM(DQ497:ER497)</f>
        <v>0</v>
      </c>
      <c r="DP496" s="152" t="e">
        <f t="shared" si="1251"/>
        <v>#DIV/0!</v>
      </c>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c r="EP496" s="16"/>
      <c r="EQ496" s="16"/>
      <c r="ER496" s="16"/>
      <c r="ES496" s="150">
        <f t="shared" ca="1" si="1205"/>
        <v>13.2</v>
      </c>
      <c r="ET496" s="150">
        <f t="shared" si="1287"/>
        <v>13.2</v>
      </c>
      <c r="EU496" s="152">
        <f t="shared" ca="1" si="1288"/>
        <v>1</v>
      </c>
      <c r="EV496" s="129"/>
      <c r="EW496" s="129"/>
      <c r="EX496" s="129"/>
      <c r="EY496" s="129"/>
      <c r="EZ496" s="129"/>
      <c r="FA496" s="129">
        <v>2.5</v>
      </c>
      <c r="FB496" s="129">
        <v>2.5</v>
      </c>
      <c r="FC496" s="129">
        <v>2.5</v>
      </c>
      <c r="FD496" s="129">
        <v>2.5</v>
      </c>
      <c r="FE496" s="129">
        <v>3.2</v>
      </c>
      <c r="FF496" s="129"/>
      <c r="FG496" s="129"/>
      <c r="FH496" s="129"/>
      <c r="FI496" s="129"/>
      <c r="FJ496" s="129"/>
      <c r="FK496" s="129"/>
      <c r="FL496" s="16"/>
      <c r="FM496" s="16"/>
      <c r="FN496" s="16"/>
      <c r="FO496" s="16"/>
      <c r="FP496" s="16"/>
      <c r="FQ496" s="16"/>
      <c r="FR496" s="16"/>
      <c r="FS496" s="16"/>
      <c r="FT496" s="16"/>
      <c r="FU496" s="16"/>
      <c r="FV496" s="16"/>
      <c r="FW496" s="16"/>
      <c r="FX496" s="16"/>
      <c r="FY496" s="16"/>
      <c r="FZ496" s="16"/>
      <c r="GA496" s="150">
        <f t="shared" ref="GA496" ca="1" si="1294">SUMIF($GD$8:$HG$9,$O$5,GD496:HG496)</f>
        <v>0</v>
      </c>
      <c r="GB496" s="150">
        <f t="shared" ref="GB496" si="1295">SUM(GD497:HG497)</f>
        <v>0</v>
      </c>
      <c r="GC496" s="152" t="e">
        <f t="shared" ref="GC496" ca="1" si="1296">GB496/GA496</f>
        <v>#DIV/0!</v>
      </c>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50"/>
      <c r="HI496" s="150">
        <v>0</v>
      </c>
      <c r="HJ496" s="152" t="e">
        <v>#DIV/0!</v>
      </c>
      <c r="HK496" s="16"/>
      <c r="HL496" s="16"/>
      <c r="HM496" s="16"/>
      <c r="HN496" s="16"/>
      <c r="HO496" s="16"/>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50"/>
      <c r="IQ496" s="150">
        <v>0</v>
      </c>
      <c r="IR496" s="152" t="e">
        <v>#DIV/0!</v>
      </c>
      <c r="IS496" s="16"/>
      <c r="IT496" s="16"/>
      <c r="IU496" s="16"/>
      <c r="IV496" s="16"/>
      <c r="IW496" s="16"/>
      <c r="IX496" s="16"/>
      <c r="IY496" s="16"/>
      <c r="IZ496" s="16"/>
      <c r="JA496" s="16"/>
      <c r="JB496" s="16"/>
      <c r="JC496" s="16"/>
      <c r="JD496" s="16"/>
      <c r="JE496" s="16"/>
      <c r="JF496" s="16"/>
      <c r="JG496" s="16"/>
      <c r="JH496" s="16"/>
      <c r="JI496" s="16"/>
      <c r="JJ496" s="16"/>
      <c r="JK496" s="16"/>
      <c r="JL496" s="16"/>
      <c r="JM496" s="16"/>
      <c r="JN496" s="16"/>
      <c r="JO496" s="16"/>
      <c r="JP496" s="16"/>
      <c r="JQ496" s="16"/>
      <c r="JR496" s="16"/>
      <c r="JS496" s="16"/>
      <c r="JT496" s="16"/>
      <c r="JU496" s="23"/>
      <c r="JV496" s="16"/>
      <c r="JW496" s="150"/>
      <c r="JX496" s="150">
        <v>0</v>
      </c>
      <c r="JY496" s="152" t="e">
        <v>#DIV/0!</v>
      </c>
      <c r="JZ496" s="16"/>
      <c r="KA496" s="16"/>
      <c r="KB496" s="16"/>
      <c r="KC496" s="16"/>
      <c r="KD496" s="16"/>
      <c r="KE496" s="16"/>
      <c r="KF496" s="16"/>
      <c r="KG496" s="16"/>
      <c r="KH496" s="16"/>
      <c r="KI496" s="16"/>
      <c r="KJ496" s="16"/>
      <c r="KK496" s="16"/>
      <c r="KL496" s="16"/>
      <c r="KM496" s="16"/>
      <c r="KN496" s="16"/>
      <c r="KO496" s="16"/>
      <c r="KP496" s="16"/>
      <c r="KQ496" s="16"/>
      <c r="KR496" s="16"/>
      <c r="KS496" s="16"/>
      <c r="KT496" s="16"/>
      <c r="KU496" s="16"/>
      <c r="KV496" s="16"/>
      <c r="KW496" s="16"/>
      <c r="KX496" s="16"/>
      <c r="KY496" s="16"/>
      <c r="KZ496" s="16"/>
      <c r="LA496" s="16"/>
      <c r="LB496" s="16"/>
      <c r="LC496" s="16"/>
      <c r="LD496" s="16"/>
      <c r="LE496" s="150"/>
      <c r="LF496" s="150">
        <v>0</v>
      </c>
      <c r="LG496" s="152" t="e">
        <v>#DIV/0!</v>
      </c>
      <c r="LH496" s="16"/>
      <c r="LI496" s="16"/>
      <c r="LJ496" s="16"/>
      <c r="LK496" s="16"/>
      <c r="LL496" s="16"/>
      <c r="LM496" s="16"/>
      <c r="LN496" s="16"/>
      <c r="LO496" s="16"/>
      <c r="LP496" s="16"/>
      <c r="LQ496" s="16"/>
      <c r="LR496" s="16"/>
      <c r="LS496" s="16"/>
      <c r="LT496" s="16"/>
      <c r="LU496" s="16"/>
      <c r="LV496" s="16"/>
      <c r="LW496" s="16"/>
      <c r="LX496" s="16"/>
      <c r="LY496" s="16"/>
      <c r="LZ496" s="16"/>
      <c r="MA496" s="16"/>
      <c r="MB496" s="16"/>
      <c r="MC496" s="16"/>
      <c r="MD496" s="16"/>
      <c r="ME496" s="16"/>
      <c r="MF496" s="16"/>
      <c r="MG496" s="16"/>
      <c r="MH496" s="16"/>
      <c r="MI496" s="16"/>
      <c r="MJ496" s="16"/>
      <c r="MK496" s="16"/>
      <c r="ML496" s="16"/>
    </row>
    <row r="497" spans="1:350" ht="13.9" hidden="1" customHeight="1" outlineLevel="3" x14ac:dyDescent="0.2">
      <c r="A497" s="227"/>
      <c r="B497" s="247"/>
      <c r="C497" s="215"/>
      <c r="D497" s="217"/>
      <c r="E497" s="176"/>
      <c r="F497" s="176"/>
      <c r="G497" s="176"/>
      <c r="H497" s="171"/>
      <c r="I497" s="171"/>
      <c r="J497" s="213"/>
      <c r="K497" s="213"/>
      <c r="L497" s="173"/>
      <c r="M497" s="173"/>
      <c r="N497" s="184"/>
      <c r="O497" s="157"/>
      <c r="P497" s="17" t="s">
        <v>26</v>
      </c>
      <c r="Q497" s="151"/>
      <c r="R497" s="151"/>
      <c r="S497" s="153"/>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151"/>
      <c r="AY497" s="151"/>
      <c r="AZ497" s="153"/>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c r="CF497" s="151"/>
      <c r="CG497" s="151"/>
      <c r="CH497" s="153"/>
      <c r="CI497" s="141"/>
      <c r="CJ497" s="141"/>
      <c r="CK497" s="141"/>
      <c r="CL497" s="141"/>
      <c r="CM497" s="141"/>
      <c r="CN497" s="141"/>
      <c r="CO497" s="141"/>
      <c r="CP497" s="141"/>
      <c r="CQ497" s="141"/>
      <c r="CR497" s="141"/>
      <c r="CS497" s="141"/>
      <c r="CT497" s="141"/>
      <c r="CU497" s="141"/>
      <c r="CV497" s="141"/>
      <c r="CW497" s="141"/>
      <c r="CX497" s="141"/>
      <c r="CY497" s="141"/>
      <c r="CZ497" s="141"/>
      <c r="DA497" s="141"/>
      <c r="DB497" s="141"/>
      <c r="DC497" s="141"/>
      <c r="DD497" s="141"/>
      <c r="DE497" s="141"/>
      <c r="DF497" s="141"/>
      <c r="DG497" s="141"/>
      <c r="DH497" s="141"/>
      <c r="DI497" s="141"/>
      <c r="DJ497" s="141"/>
      <c r="DK497" s="141"/>
      <c r="DL497" s="141"/>
      <c r="DM497" s="141"/>
      <c r="DN497" s="151"/>
      <c r="DO497" s="151"/>
      <c r="DP497" s="153"/>
      <c r="DQ497" s="24"/>
      <c r="DR497" s="24"/>
      <c r="DS497" s="24"/>
      <c r="DT497" s="24"/>
      <c r="DU497" s="24"/>
      <c r="DV497" s="24"/>
      <c r="DW497" s="24"/>
      <c r="DX497" s="24"/>
      <c r="DY497" s="24"/>
      <c r="DZ497" s="24"/>
      <c r="EA497" s="24"/>
      <c r="EB497" s="24"/>
      <c r="EC497" s="24"/>
      <c r="ED497" s="24"/>
      <c r="EE497" s="24"/>
      <c r="EF497" s="24"/>
      <c r="EG497" s="24"/>
      <c r="EH497" s="24"/>
      <c r="EI497" s="24"/>
      <c r="EJ497" s="24"/>
      <c r="EK497" s="24"/>
      <c r="EL497" s="24"/>
      <c r="EM497" s="24"/>
      <c r="EN497" s="24"/>
      <c r="EO497" s="24"/>
      <c r="EP497" s="24"/>
      <c r="EQ497" s="24"/>
      <c r="ER497" s="24"/>
      <c r="ES497" s="151"/>
      <c r="ET497" s="151"/>
      <c r="EU497" s="153"/>
      <c r="EV497" s="141">
        <v>13.2</v>
      </c>
      <c r="EW497" s="141"/>
      <c r="EX497" s="141"/>
      <c r="EY497" s="141"/>
      <c r="EZ497" s="141"/>
      <c r="FA497" s="141"/>
      <c r="FB497" s="141"/>
      <c r="FC497" s="141"/>
      <c r="FD497" s="141"/>
      <c r="FE497" s="141"/>
      <c r="FF497" s="141"/>
      <c r="FG497" s="141"/>
      <c r="FH497" s="141"/>
      <c r="FI497" s="141"/>
      <c r="FJ497" s="141"/>
      <c r="FK497" s="141"/>
      <c r="FL497" s="24"/>
      <c r="FM497" s="24"/>
      <c r="FN497" s="24"/>
      <c r="FO497" s="24"/>
      <c r="FP497" s="24"/>
      <c r="FQ497" s="24"/>
      <c r="FR497" s="24"/>
      <c r="FS497" s="24"/>
      <c r="FT497" s="24"/>
      <c r="FU497" s="24"/>
      <c r="FV497" s="24"/>
      <c r="FW497" s="24"/>
      <c r="FX497" s="24"/>
      <c r="FY497" s="24"/>
      <c r="FZ497" s="24"/>
      <c r="GA497" s="151"/>
      <c r="GB497" s="151"/>
      <c r="GC497" s="153"/>
      <c r="GD497" s="24"/>
      <c r="GE497" s="24"/>
      <c r="GF497" s="24"/>
      <c r="GG497" s="24"/>
      <c r="GH497" s="24"/>
      <c r="GI497" s="24"/>
      <c r="GJ497" s="24"/>
      <c r="GK497" s="24"/>
      <c r="GL497" s="24"/>
      <c r="GM497" s="24"/>
      <c r="GN497" s="24"/>
      <c r="GO497" s="24"/>
      <c r="GP497" s="24"/>
      <c r="GQ497" s="24"/>
      <c r="GR497" s="24"/>
      <c r="GS497" s="24"/>
      <c r="GT497" s="24"/>
      <c r="GU497" s="24"/>
      <c r="GV497" s="24"/>
      <c r="GW497" s="24"/>
      <c r="GX497" s="24"/>
      <c r="GY497" s="24"/>
      <c r="GZ497" s="24"/>
      <c r="HA497" s="24"/>
      <c r="HB497" s="24"/>
      <c r="HC497" s="24"/>
      <c r="HD497" s="24"/>
      <c r="HE497" s="24"/>
      <c r="HF497" s="24"/>
      <c r="HG497" s="24"/>
      <c r="HH497" s="151"/>
      <c r="HI497" s="151"/>
      <c r="HJ497" s="153"/>
      <c r="HK497" s="24"/>
      <c r="HL497" s="24"/>
      <c r="HM497" s="24"/>
      <c r="HN497" s="24"/>
      <c r="HO497" s="24"/>
      <c r="HP497" s="24"/>
      <c r="HQ497" s="24"/>
      <c r="HR497" s="24"/>
      <c r="HS497" s="24"/>
      <c r="HT497" s="24"/>
      <c r="HU497" s="24"/>
      <c r="HV497" s="24"/>
      <c r="HW497" s="24"/>
      <c r="HX497" s="24"/>
      <c r="HY497" s="24"/>
      <c r="HZ497" s="24"/>
      <c r="IA497" s="24"/>
      <c r="IB497" s="24"/>
      <c r="IC497" s="24"/>
      <c r="ID497" s="24"/>
      <c r="IE497" s="24"/>
      <c r="IF497" s="24"/>
      <c r="IG497" s="24"/>
      <c r="IH497" s="24"/>
      <c r="II497" s="24"/>
      <c r="IJ497" s="24"/>
      <c r="IK497" s="24"/>
      <c r="IL497" s="24"/>
      <c r="IM497" s="24"/>
      <c r="IN497" s="24"/>
      <c r="IO497" s="24"/>
      <c r="IP497" s="151"/>
      <c r="IQ497" s="151"/>
      <c r="IR497" s="153"/>
      <c r="IS497" s="24"/>
      <c r="IT497" s="24"/>
      <c r="IU497" s="24"/>
      <c r="IV497" s="24"/>
      <c r="IW497" s="24"/>
      <c r="IX497" s="24"/>
      <c r="IY497" s="24"/>
      <c r="IZ497" s="24"/>
      <c r="JA497" s="24"/>
      <c r="JB497" s="24"/>
      <c r="JC497" s="24"/>
      <c r="JD497" s="24"/>
      <c r="JE497" s="24"/>
      <c r="JF497" s="24"/>
      <c r="JG497" s="24"/>
      <c r="JH497" s="24"/>
      <c r="JI497" s="24"/>
      <c r="JJ497" s="24"/>
      <c r="JK497" s="24"/>
      <c r="JL497" s="24"/>
      <c r="JM497" s="24"/>
      <c r="JN497" s="24"/>
      <c r="JO497" s="24"/>
      <c r="JP497" s="24"/>
      <c r="JQ497" s="24"/>
      <c r="JR497" s="24"/>
      <c r="JS497" s="24"/>
      <c r="JT497" s="24"/>
      <c r="JU497" s="25"/>
      <c r="JV497" s="24"/>
      <c r="JW497" s="151"/>
      <c r="JX497" s="151"/>
      <c r="JY497" s="153"/>
      <c r="JZ497" s="24"/>
      <c r="KA497" s="24"/>
      <c r="KB497" s="24"/>
      <c r="KC497" s="24"/>
      <c r="KD497" s="24"/>
      <c r="KE497" s="24"/>
      <c r="KF497" s="24"/>
      <c r="KG497" s="24"/>
      <c r="KH497" s="24"/>
      <c r="KI497" s="24"/>
      <c r="KJ497" s="24"/>
      <c r="KK497" s="24"/>
      <c r="KL497" s="24"/>
      <c r="KM497" s="24"/>
      <c r="KN497" s="24"/>
      <c r="KO497" s="24"/>
      <c r="KP497" s="24"/>
      <c r="KQ497" s="24"/>
      <c r="KR497" s="24"/>
      <c r="KS497" s="24"/>
      <c r="KT497" s="24"/>
      <c r="KU497" s="24"/>
      <c r="KV497" s="24"/>
      <c r="KW497" s="24"/>
      <c r="KX497" s="24"/>
      <c r="KY497" s="24"/>
      <c r="KZ497" s="24"/>
      <c r="LA497" s="24"/>
      <c r="LB497" s="24"/>
      <c r="LC497" s="24"/>
      <c r="LD497" s="24"/>
      <c r="LE497" s="151"/>
      <c r="LF497" s="151"/>
      <c r="LG497" s="153"/>
      <c r="LH497" s="24"/>
      <c r="LI497" s="24"/>
      <c r="LJ497" s="24"/>
      <c r="LK497" s="24"/>
      <c r="LL497" s="24"/>
      <c r="LM497" s="24"/>
      <c r="LN497" s="24"/>
      <c r="LO497" s="24"/>
      <c r="LP497" s="24"/>
      <c r="LQ497" s="24"/>
      <c r="LR497" s="24"/>
      <c r="LS497" s="24"/>
      <c r="LT497" s="24"/>
      <c r="LU497" s="24"/>
      <c r="LV497" s="24"/>
      <c r="LW497" s="24"/>
      <c r="LX497" s="24"/>
      <c r="LY497" s="24"/>
      <c r="LZ497" s="24"/>
      <c r="MA497" s="24"/>
      <c r="MB497" s="24"/>
      <c r="MC497" s="24"/>
      <c r="MD497" s="24"/>
      <c r="ME497" s="24"/>
      <c r="MF497" s="24"/>
      <c r="MG497" s="24"/>
      <c r="MH497" s="24"/>
      <c r="MI497" s="24"/>
      <c r="MJ497" s="24"/>
      <c r="MK497" s="24"/>
      <c r="ML497" s="24"/>
    </row>
    <row r="498" spans="1:350" ht="13.9" hidden="1" customHeight="1" outlineLevel="3" x14ac:dyDescent="0.2">
      <c r="A498" s="226" t="s">
        <v>306</v>
      </c>
      <c r="B498" s="246" t="s">
        <v>1121</v>
      </c>
      <c r="C498" s="214" t="s">
        <v>59</v>
      </c>
      <c r="D498" s="216">
        <v>16</v>
      </c>
      <c r="E498" s="175"/>
      <c r="F498" s="175">
        <f>D498-E498</f>
        <v>16</v>
      </c>
      <c r="G498" s="175" t="s">
        <v>844</v>
      </c>
      <c r="H498" s="170" t="s">
        <v>1009</v>
      </c>
      <c r="I498" s="170" t="s">
        <v>966</v>
      </c>
      <c r="J498" s="212">
        <f ca="1">E498+Q498+AX498+CF498+DN498+ES498+GA498+HH498+IP498+JW498+LE498</f>
        <v>16</v>
      </c>
      <c r="K498" s="212">
        <f>E498+R498+AY498+CG498+DO498+ET498+GB498+HI498+IQ498+JX498+LF498</f>
        <v>16</v>
      </c>
      <c r="L498" s="172">
        <f ca="1">K498/J498</f>
        <v>1</v>
      </c>
      <c r="M498" s="172">
        <f>K498/D498</f>
        <v>1</v>
      </c>
      <c r="N498" s="183">
        <f ca="1">SUMIF($EV$8:$FZ$9,$O$5,$EV499:$FZ499)-SUMIF($EV$8:$FZ$9,$Q$5,$EV499:$FZ499)</f>
        <v>0</v>
      </c>
      <c r="O498" s="156"/>
      <c r="P498" s="16" t="s">
        <v>25</v>
      </c>
      <c r="Q498" s="150">
        <v>0</v>
      </c>
      <c r="R498" s="150">
        <v>0</v>
      </c>
      <c r="S498" s="152" t="e">
        <v>#DIV/0!</v>
      </c>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50">
        <f t="shared" ca="1" si="1197"/>
        <v>0</v>
      </c>
      <c r="AY498" s="150">
        <f>SUM(BA499:CE499)</f>
        <v>0</v>
      </c>
      <c r="AZ498" s="152" t="e">
        <f ca="1">AY498/AX498</f>
        <v>#DIV/0!</v>
      </c>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50">
        <f t="shared" ref="CF498" si="1297">SUM(CI498:DM498)</f>
        <v>0</v>
      </c>
      <c r="CG498" s="150">
        <f>SUM(CI499:DM499)</f>
        <v>0</v>
      </c>
      <c r="CH498" s="152" t="e">
        <f>CG498/CF498</f>
        <v>#DIV/0!</v>
      </c>
      <c r="CI498" s="129"/>
      <c r="CJ498" s="129"/>
      <c r="CK498" s="129"/>
      <c r="CL498" s="129"/>
      <c r="CM498" s="129"/>
      <c r="CN498" s="129"/>
      <c r="CO498" s="129"/>
      <c r="CP498" s="129"/>
      <c r="CQ498" s="129"/>
      <c r="CR498" s="129"/>
      <c r="CS498" s="129"/>
      <c r="CT498" s="129"/>
      <c r="CU498" s="129"/>
      <c r="CV498" s="129"/>
      <c r="CW498" s="129"/>
      <c r="CX498" s="129"/>
      <c r="CY498" s="129"/>
      <c r="CZ498" s="129"/>
      <c r="DA498" s="129"/>
      <c r="DB498" s="129"/>
      <c r="DC498" s="129"/>
      <c r="DD498" s="129"/>
      <c r="DE498" s="129"/>
      <c r="DF498" s="129"/>
      <c r="DG498" s="129"/>
      <c r="DH498" s="129"/>
      <c r="DI498" s="129"/>
      <c r="DJ498" s="129"/>
      <c r="DK498" s="129"/>
      <c r="DL498" s="129"/>
      <c r="DM498" s="129"/>
      <c r="DN498" s="150">
        <f t="shared" ref="DN498" si="1298">SUM(DQ498:ER498)</f>
        <v>0</v>
      </c>
      <c r="DO498" s="150">
        <f>SUM(DQ499:ER499)</f>
        <v>0</v>
      </c>
      <c r="DP498" s="152" t="e">
        <f t="shared" si="1251"/>
        <v>#DIV/0!</v>
      </c>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c r="EP498" s="16"/>
      <c r="EQ498" s="16"/>
      <c r="ER498" s="16"/>
      <c r="ES498" s="150">
        <f t="shared" ca="1" si="1205"/>
        <v>16</v>
      </c>
      <c r="ET498" s="150">
        <f t="shared" si="1287"/>
        <v>16</v>
      </c>
      <c r="EU498" s="152">
        <f t="shared" ca="1" si="1288"/>
        <v>1</v>
      </c>
      <c r="EV498" s="129"/>
      <c r="EW498" s="129"/>
      <c r="EX498" s="129">
        <v>6</v>
      </c>
      <c r="EY498" s="129">
        <v>6</v>
      </c>
      <c r="EZ498" s="129">
        <v>4</v>
      </c>
      <c r="FA498" s="129"/>
      <c r="FB498" s="129"/>
      <c r="FC498" s="129"/>
      <c r="FD498" s="129"/>
      <c r="FE498" s="129"/>
      <c r="FF498" s="129"/>
      <c r="FG498" s="129"/>
      <c r="FH498" s="129"/>
      <c r="FI498" s="129"/>
      <c r="FJ498" s="129"/>
      <c r="FK498" s="129"/>
      <c r="FL498" s="16"/>
      <c r="FM498" s="16"/>
      <c r="FN498" s="16"/>
      <c r="FO498" s="16"/>
      <c r="FP498" s="16"/>
      <c r="FQ498" s="16"/>
      <c r="FR498" s="16"/>
      <c r="FS498" s="16"/>
      <c r="FT498" s="16"/>
      <c r="FU498" s="16"/>
      <c r="FV498" s="16"/>
      <c r="FW498" s="16"/>
      <c r="FX498" s="16"/>
      <c r="FY498" s="16"/>
      <c r="FZ498" s="16"/>
      <c r="GA498" s="150">
        <f t="shared" ref="GA498" ca="1" si="1299">SUMIF($GD$8:$HG$9,$O$5,GD498:HG498)</f>
        <v>0</v>
      </c>
      <c r="GB498" s="150">
        <f t="shared" ref="GB498" si="1300">SUM(GD499:HG499)</f>
        <v>0</v>
      </c>
      <c r="GC498" s="152" t="e">
        <f t="shared" ref="GC498" ca="1" si="1301">GB498/GA498</f>
        <v>#DIV/0!</v>
      </c>
      <c r="GD498" s="16"/>
      <c r="GE498" s="16"/>
      <c r="GF498" s="16"/>
      <c r="GG498" s="16"/>
      <c r="GH498" s="16"/>
      <c r="GI498" s="16"/>
      <c r="GJ498" s="16"/>
      <c r="GK498" s="16"/>
      <c r="GL498" s="16"/>
      <c r="GM498" s="16"/>
      <c r="GN498" s="16"/>
      <c r="GO498" s="16"/>
      <c r="GP498" s="16"/>
      <c r="GQ498" s="16"/>
      <c r="GR498" s="16"/>
      <c r="GS498" s="16"/>
      <c r="GT498" s="16"/>
      <c r="GU498" s="16"/>
      <c r="GV498" s="16"/>
      <c r="GW498" s="16"/>
      <c r="GX498" s="16"/>
      <c r="GY498" s="16"/>
      <c r="GZ498" s="16"/>
      <c r="HA498" s="16"/>
      <c r="HB498" s="16"/>
      <c r="HC498" s="16"/>
      <c r="HD498" s="16"/>
      <c r="HE498" s="16"/>
      <c r="HF498" s="16"/>
      <c r="HG498" s="16"/>
      <c r="HH498" s="150"/>
      <c r="HI498" s="150">
        <v>0</v>
      </c>
      <c r="HJ498" s="152" t="e">
        <v>#DIV/0!</v>
      </c>
      <c r="HK498" s="16"/>
      <c r="HL498" s="16"/>
      <c r="HM498" s="16"/>
      <c r="HN498" s="16"/>
      <c r="HO498" s="16"/>
      <c r="HP498" s="16"/>
      <c r="HQ498" s="16"/>
      <c r="HR498" s="16"/>
      <c r="HS498" s="16"/>
      <c r="HT498" s="16"/>
      <c r="HU498" s="16"/>
      <c r="HV498" s="16"/>
      <c r="HW498" s="16"/>
      <c r="HX498" s="16"/>
      <c r="HY498" s="16"/>
      <c r="HZ498" s="16"/>
      <c r="IA498" s="16"/>
      <c r="IB498" s="16"/>
      <c r="IC498" s="16"/>
      <c r="ID498" s="16"/>
      <c r="IE498" s="16"/>
      <c r="IF498" s="16"/>
      <c r="IG498" s="16"/>
      <c r="IH498" s="16"/>
      <c r="II498" s="16"/>
      <c r="IJ498" s="16"/>
      <c r="IK498" s="16"/>
      <c r="IL498" s="16"/>
      <c r="IM498" s="16"/>
      <c r="IN498" s="16"/>
      <c r="IO498" s="16"/>
      <c r="IP498" s="150"/>
      <c r="IQ498" s="150">
        <v>0</v>
      </c>
      <c r="IR498" s="152" t="e">
        <v>#DIV/0!</v>
      </c>
      <c r="IS498" s="16"/>
      <c r="IT498" s="16"/>
      <c r="IU498" s="16"/>
      <c r="IV498" s="16"/>
      <c r="IW498" s="16"/>
      <c r="IX498" s="16"/>
      <c r="IY498" s="16"/>
      <c r="IZ498" s="16"/>
      <c r="JA498" s="16"/>
      <c r="JB498" s="16"/>
      <c r="JC498" s="16"/>
      <c r="JD498" s="16"/>
      <c r="JE498" s="16"/>
      <c r="JF498" s="16"/>
      <c r="JG498" s="16"/>
      <c r="JH498" s="16"/>
      <c r="JI498" s="16"/>
      <c r="JJ498" s="16"/>
      <c r="JK498" s="16"/>
      <c r="JL498" s="16"/>
      <c r="JM498" s="16"/>
      <c r="JN498" s="16"/>
      <c r="JO498" s="16"/>
      <c r="JP498" s="16"/>
      <c r="JQ498" s="16"/>
      <c r="JR498" s="16"/>
      <c r="JS498" s="16"/>
      <c r="JT498" s="16"/>
      <c r="JU498" s="23"/>
      <c r="JV498" s="16"/>
      <c r="JW498" s="150"/>
      <c r="JX498" s="150">
        <v>0</v>
      </c>
      <c r="JY498" s="152" t="e">
        <v>#DIV/0!</v>
      </c>
      <c r="JZ498" s="16"/>
      <c r="KA498" s="16"/>
      <c r="KB498" s="16"/>
      <c r="KC498" s="16"/>
      <c r="KD498" s="16"/>
      <c r="KE498" s="16"/>
      <c r="KF498" s="16"/>
      <c r="KG498" s="16"/>
      <c r="KH498" s="16"/>
      <c r="KI498" s="16"/>
      <c r="KJ498" s="16"/>
      <c r="KK498" s="16"/>
      <c r="KL498" s="16"/>
      <c r="KM498" s="16"/>
      <c r="KN498" s="16"/>
      <c r="KO498" s="16"/>
      <c r="KP498" s="16"/>
      <c r="KQ498" s="16"/>
      <c r="KR498" s="16"/>
      <c r="KS498" s="16"/>
      <c r="KT498" s="16"/>
      <c r="KU498" s="16"/>
      <c r="KV498" s="16"/>
      <c r="KW498" s="16"/>
      <c r="KX498" s="16"/>
      <c r="KY498" s="16"/>
      <c r="KZ498" s="16"/>
      <c r="LA498" s="16"/>
      <c r="LB498" s="16"/>
      <c r="LC498" s="16"/>
      <c r="LD498" s="16"/>
      <c r="LE498" s="150"/>
      <c r="LF498" s="150">
        <v>0</v>
      </c>
      <c r="LG498" s="152" t="e">
        <v>#DIV/0!</v>
      </c>
      <c r="LH498" s="16"/>
      <c r="LI498" s="16"/>
      <c r="LJ498" s="16"/>
      <c r="LK498" s="16"/>
      <c r="LL498" s="16"/>
      <c r="LM498" s="16"/>
      <c r="LN498" s="16"/>
      <c r="LO498" s="16"/>
      <c r="LP498" s="16"/>
      <c r="LQ498" s="16"/>
      <c r="LR498" s="16"/>
      <c r="LS498" s="16"/>
      <c r="LT498" s="16"/>
      <c r="LU498" s="16"/>
      <c r="LV498" s="16"/>
      <c r="LW498" s="16"/>
      <c r="LX498" s="16"/>
      <c r="LY498" s="16"/>
      <c r="LZ498" s="16"/>
      <c r="MA498" s="16"/>
      <c r="MB498" s="16"/>
      <c r="MC498" s="16"/>
      <c r="MD498" s="16"/>
      <c r="ME498" s="16"/>
      <c r="MF498" s="16"/>
      <c r="MG498" s="16"/>
      <c r="MH498" s="16"/>
      <c r="MI498" s="16"/>
      <c r="MJ498" s="16"/>
      <c r="MK498" s="16"/>
      <c r="ML498" s="16"/>
    </row>
    <row r="499" spans="1:350" ht="13.9" hidden="1" customHeight="1" outlineLevel="3" x14ac:dyDescent="0.2">
      <c r="A499" s="227"/>
      <c r="B499" s="247"/>
      <c r="C499" s="215"/>
      <c r="D499" s="217"/>
      <c r="E499" s="176"/>
      <c r="F499" s="176"/>
      <c r="G499" s="176"/>
      <c r="H499" s="171"/>
      <c r="I499" s="171"/>
      <c r="J499" s="213"/>
      <c r="K499" s="213"/>
      <c r="L499" s="173"/>
      <c r="M499" s="173"/>
      <c r="N499" s="184"/>
      <c r="O499" s="157"/>
      <c r="P499" s="17" t="s">
        <v>26</v>
      </c>
      <c r="Q499" s="151"/>
      <c r="R499" s="151"/>
      <c r="S499" s="153"/>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151"/>
      <c r="AY499" s="151"/>
      <c r="AZ499" s="153"/>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c r="CF499" s="151"/>
      <c r="CG499" s="151"/>
      <c r="CH499" s="153"/>
      <c r="CI499" s="141"/>
      <c r="CJ499" s="141"/>
      <c r="CK499" s="141"/>
      <c r="CL499" s="141"/>
      <c r="CM499" s="141"/>
      <c r="CN499" s="141"/>
      <c r="CO499" s="141"/>
      <c r="CP499" s="141"/>
      <c r="CQ499" s="141"/>
      <c r="CR499" s="141"/>
      <c r="CS499" s="141"/>
      <c r="CT499" s="141"/>
      <c r="CU499" s="141"/>
      <c r="CV499" s="141"/>
      <c r="CW499" s="141"/>
      <c r="CX499" s="141"/>
      <c r="CY499" s="141"/>
      <c r="CZ499" s="141"/>
      <c r="DA499" s="141"/>
      <c r="DB499" s="141"/>
      <c r="DC499" s="141"/>
      <c r="DD499" s="141"/>
      <c r="DE499" s="141"/>
      <c r="DF499" s="141"/>
      <c r="DG499" s="141"/>
      <c r="DH499" s="141"/>
      <c r="DI499" s="141"/>
      <c r="DJ499" s="141"/>
      <c r="DK499" s="141"/>
      <c r="DL499" s="141"/>
      <c r="DM499" s="141"/>
      <c r="DN499" s="151"/>
      <c r="DO499" s="151"/>
      <c r="DP499" s="153"/>
      <c r="DQ499" s="24"/>
      <c r="DR499" s="24"/>
      <c r="DS499" s="24"/>
      <c r="DT499" s="24"/>
      <c r="DU499" s="24"/>
      <c r="DV499" s="24"/>
      <c r="DW499" s="24"/>
      <c r="DX499" s="24"/>
      <c r="DY499" s="24"/>
      <c r="DZ499" s="24"/>
      <c r="EA499" s="24"/>
      <c r="EB499" s="24"/>
      <c r="EC499" s="24"/>
      <c r="ED499" s="24"/>
      <c r="EE499" s="24"/>
      <c r="EF499" s="24"/>
      <c r="EG499" s="24"/>
      <c r="EH499" s="24"/>
      <c r="EI499" s="24"/>
      <c r="EJ499" s="24"/>
      <c r="EK499" s="24"/>
      <c r="EL499" s="24"/>
      <c r="EM499" s="24"/>
      <c r="EN499" s="24"/>
      <c r="EO499" s="24"/>
      <c r="EP499" s="24"/>
      <c r="EQ499" s="24"/>
      <c r="ER499" s="24"/>
      <c r="ES499" s="151"/>
      <c r="ET499" s="151"/>
      <c r="EU499" s="153"/>
      <c r="EV499" s="141">
        <v>16</v>
      </c>
      <c r="EW499" s="141"/>
      <c r="EX499" s="141"/>
      <c r="EY499" s="141"/>
      <c r="EZ499" s="141"/>
      <c r="FA499" s="141"/>
      <c r="FB499" s="141"/>
      <c r="FC499" s="141"/>
      <c r="FD499" s="141"/>
      <c r="FE499" s="141"/>
      <c r="FF499" s="141"/>
      <c r="FG499" s="141"/>
      <c r="FH499" s="141"/>
      <c r="FI499" s="141"/>
      <c r="FJ499" s="141"/>
      <c r="FK499" s="141"/>
      <c r="FL499" s="24"/>
      <c r="FM499" s="24"/>
      <c r="FN499" s="24"/>
      <c r="FO499" s="24"/>
      <c r="FP499" s="24"/>
      <c r="FQ499" s="24"/>
      <c r="FR499" s="24"/>
      <c r="FS499" s="24"/>
      <c r="FT499" s="24"/>
      <c r="FU499" s="24"/>
      <c r="FV499" s="24"/>
      <c r="FW499" s="24"/>
      <c r="FX499" s="24"/>
      <c r="FY499" s="24"/>
      <c r="FZ499" s="24"/>
      <c r="GA499" s="151"/>
      <c r="GB499" s="151"/>
      <c r="GC499" s="153"/>
      <c r="GD499" s="24"/>
      <c r="GE499" s="24"/>
      <c r="GF499" s="24"/>
      <c r="GG499" s="24"/>
      <c r="GH499" s="24"/>
      <c r="GI499" s="24"/>
      <c r="GJ499" s="24"/>
      <c r="GK499" s="24"/>
      <c r="GL499" s="24"/>
      <c r="GM499" s="24"/>
      <c r="GN499" s="24"/>
      <c r="GO499" s="24"/>
      <c r="GP499" s="24"/>
      <c r="GQ499" s="24"/>
      <c r="GR499" s="24"/>
      <c r="GS499" s="24"/>
      <c r="GT499" s="24"/>
      <c r="GU499" s="24"/>
      <c r="GV499" s="24"/>
      <c r="GW499" s="24"/>
      <c r="GX499" s="24"/>
      <c r="GY499" s="24"/>
      <c r="GZ499" s="24"/>
      <c r="HA499" s="24"/>
      <c r="HB499" s="24"/>
      <c r="HC499" s="24"/>
      <c r="HD499" s="24"/>
      <c r="HE499" s="24"/>
      <c r="HF499" s="24"/>
      <c r="HG499" s="24"/>
      <c r="HH499" s="151"/>
      <c r="HI499" s="151"/>
      <c r="HJ499" s="153"/>
      <c r="HK499" s="24"/>
      <c r="HL499" s="24"/>
      <c r="HM499" s="24"/>
      <c r="HN499" s="24"/>
      <c r="HO499" s="24"/>
      <c r="HP499" s="24"/>
      <c r="HQ499" s="24"/>
      <c r="HR499" s="24"/>
      <c r="HS499" s="24"/>
      <c r="HT499" s="24"/>
      <c r="HU499" s="24"/>
      <c r="HV499" s="24"/>
      <c r="HW499" s="24"/>
      <c r="HX499" s="24"/>
      <c r="HY499" s="24"/>
      <c r="HZ499" s="24"/>
      <c r="IA499" s="24"/>
      <c r="IB499" s="24"/>
      <c r="IC499" s="24"/>
      <c r="ID499" s="24"/>
      <c r="IE499" s="24"/>
      <c r="IF499" s="24"/>
      <c r="IG499" s="24"/>
      <c r="IH499" s="24"/>
      <c r="II499" s="24"/>
      <c r="IJ499" s="24"/>
      <c r="IK499" s="24"/>
      <c r="IL499" s="24"/>
      <c r="IM499" s="24"/>
      <c r="IN499" s="24"/>
      <c r="IO499" s="24"/>
      <c r="IP499" s="151"/>
      <c r="IQ499" s="151"/>
      <c r="IR499" s="153"/>
      <c r="IS499" s="24"/>
      <c r="IT499" s="24"/>
      <c r="IU499" s="24"/>
      <c r="IV499" s="24"/>
      <c r="IW499" s="24"/>
      <c r="IX499" s="24"/>
      <c r="IY499" s="24"/>
      <c r="IZ499" s="24"/>
      <c r="JA499" s="24"/>
      <c r="JB499" s="24"/>
      <c r="JC499" s="24"/>
      <c r="JD499" s="24"/>
      <c r="JE499" s="24"/>
      <c r="JF499" s="24"/>
      <c r="JG499" s="24"/>
      <c r="JH499" s="24"/>
      <c r="JI499" s="24"/>
      <c r="JJ499" s="24"/>
      <c r="JK499" s="24"/>
      <c r="JL499" s="24"/>
      <c r="JM499" s="24"/>
      <c r="JN499" s="24"/>
      <c r="JO499" s="24"/>
      <c r="JP499" s="24"/>
      <c r="JQ499" s="24"/>
      <c r="JR499" s="24"/>
      <c r="JS499" s="24"/>
      <c r="JT499" s="24"/>
      <c r="JU499" s="25"/>
      <c r="JV499" s="24"/>
      <c r="JW499" s="151"/>
      <c r="JX499" s="151"/>
      <c r="JY499" s="153"/>
      <c r="JZ499" s="24"/>
      <c r="KA499" s="24"/>
      <c r="KB499" s="24"/>
      <c r="KC499" s="24"/>
      <c r="KD499" s="24"/>
      <c r="KE499" s="24"/>
      <c r="KF499" s="24"/>
      <c r="KG499" s="24"/>
      <c r="KH499" s="24"/>
      <c r="KI499" s="24"/>
      <c r="KJ499" s="24"/>
      <c r="KK499" s="24"/>
      <c r="KL499" s="24"/>
      <c r="KM499" s="24"/>
      <c r="KN499" s="24"/>
      <c r="KO499" s="24"/>
      <c r="KP499" s="24"/>
      <c r="KQ499" s="24"/>
      <c r="KR499" s="24"/>
      <c r="KS499" s="24"/>
      <c r="KT499" s="24"/>
      <c r="KU499" s="24"/>
      <c r="KV499" s="24"/>
      <c r="KW499" s="24"/>
      <c r="KX499" s="24"/>
      <c r="KY499" s="24"/>
      <c r="KZ499" s="24"/>
      <c r="LA499" s="24"/>
      <c r="LB499" s="24"/>
      <c r="LC499" s="24"/>
      <c r="LD499" s="24"/>
      <c r="LE499" s="151"/>
      <c r="LF499" s="151"/>
      <c r="LG499" s="153"/>
      <c r="LH499" s="24"/>
      <c r="LI499" s="24"/>
      <c r="LJ499" s="24"/>
      <c r="LK499" s="24"/>
      <c r="LL499" s="24"/>
      <c r="LM499" s="24"/>
      <c r="LN499" s="24"/>
      <c r="LO499" s="24"/>
      <c r="LP499" s="24"/>
      <c r="LQ499" s="24"/>
      <c r="LR499" s="24"/>
      <c r="LS499" s="24"/>
      <c r="LT499" s="24"/>
      <c r="LU499" s="24"/>
      <c r="LV499" s="24"/>
      <c r="LW499" s="24"/>
      <c r="LX499" s="24"/>
      <c r="LY499" s="24"/>
      <c r="LZ499" s="24"/>
      <c r="MA499" s="24"/>
      <c r="MB499" s="24"/>
      <c r="MC499" s="24"/>
      <c r="MD499" s="24"/>
      <c r="ME499" s="24"/>
      <c r="MF499" s="24"/>
      <c r="MG499" s="24"/>
      <c r="MH499" s="24"/>
      <c r="MI499" s="24"/>
      <c r="MJ499" s="24"/>
      <c r="MK499" s="24"/>
      <c r="ML499" s="24"/>
    </row>
    <row r="500" spans="1:350" ht="13.9" hidden="1" customHeight="1" outlineLevel="3" x14ac:dyDescent="0.2">
      <c r="A500" s="226" t="s">
        <v>307</v>
      </c>
      <c r="B500" s="246" t="s">
        <v>1122</v>
      </c>
      <c r="C500" s="214" t="s">
        <v>37</v>
      </c>
      <c r="D500" s="216">
        <v>143</v>
      </c>
      <c r="E500" s="175"/>
      <c r="F500" s="175">
        <f>D500-E500</f>
        <v>143</v>
      </c>
      <c r="G500" s="175" t="s">
        <v>846</v>
      </c>
      <c r="H500" s="170" t="s">
        <v>1005</v>
      </c>
      <c r="I500" s="170" t="s">
        <v>1021</v>
      </c>
      <c r="J500" s="212">
        <f ca="1">E500+Q500+AX500+CF500+DN500+ES500+GA500+HH500+IP500+JW500+LE500</f>
        <v>143</v>
      </c>
      <c r="K500" s="212">
        <f>E500+R500+AY500+CG500+DO500+ET500+GB500+HI500+IQ500+JX500+LF500</f>
        <v>143</v>
      </c>
      <c r="L500" s="172">
        <f ca="1">K500/J500</f>
        <v>1</v>
      </c>
      <c r="M500" s="172">
        <f>K500/D500</f>
        <v>1</v>
      </c>
      <c r="N500" s="183">
        <f ca="1">SUMIF($EV$8:$FZ$9,$O$5,$EV501:$FZ501)-SUMIF($EV$8:$FZ$9,$Q$5,$EV501:$FZ501)</f>
        <v>0</v>
      </c>
      <c r="O500" s="156"/>
      <c r="P500" s="16" t="s">
        <v>25</v>
      </c>
      <c r="Q500" s="150">
        <v>0</v>
      </c>
      <c r="R500" s="150">
        <v>0</v>
      </c>
      <c r="S500" s="152" t="e">
        <v>#DIV/0!</v>
      </c>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50">
        <f t="shared" ca="1" si="1197"/>
        <v>0</v>
      </c>
      <c r="AY500" s="150">
        <f>SUM(BA501:CE501)</f>
        <v>0</v>
      </c>
      <c r="AZ500" s="152" t="e">
        <f ca="1">AY500/AX500</f>
        <v>#DIV/0!</v>
      </c>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50">
        <f t="shared" ref="CF500" si="1302">SUM(CI500:DM500)</f>
        <v>0</v>
      </c>
      <c r="CG500" s="150">
        <f>SUM(CI501:DM501)</f>
        <v>0</v>
      </c>
      <c r="CH500" s="152" t="e">
        <f>CG500/CF500</f>
        <v>#DIV/0!</v>
      </c>
      <c r="CI500" s="129"/>
      <c r="CJ500" s="129"/>
      <c r="CK500" s="129"/>
      <c r="CL500" s="129"/>
      <c r="CM500" s="129"/>
      <c r="CN500" s="129"/>
      <c r="CO500" s="129"/>
      <c r="CP500" s="129"/>
      <c r="CQ500" s="129"/>
      <c r="CR500" s="129"/>
      <c r="CS500" s="129"/>
      <c r="CT500" s="129"/>
      <c r="CU500" s="129"/>
      <c r="CV500" s="129"/>
      <c r="CW500" s="129"/>
      <c r="CX500" s="129"/>
      <c r="CY500" s="129"/>
      <c r="CZ500" s="129"/>
      <c r="DA500" s="129"/>
      <c r="DB500" s="129"/>
      <c r="DC500" s="129"/>
      <c r="DD500" s="129"/>
      <c r="DE500" s="129"/>
      <c r="DF500" s="129"/>
      <c r="DG500" s="129"/>
      <c r="DH500" s="129"/>
      <c r="DI500" s="129"/>
      <c r="DJ500" s="129"/>
      <c r="DK500" s="129"/>
      <c r="DL500" s="129"/>
      <c r="DM500" s="129"/>
      <c r="DN500" s="150">
        <f t="shared" ref="DN500" si="1303">SUM(DQ500:ER500)</f>
        <v>0</v>
      </c>
      <c r="DO500" s="150">
        <f>SUM(DQ501:ER501)</f>
        <v>0</v>
      </c>
      <c r="DP500" s="152" t="e">
        <f t="shared" si="1251"/>
        <v>#DIV/0!</v>
      </c>
      <c r="DQ500" s="16"/>
      <c r="DR500" s="16"/>
      <c r="DS500" s="16"/>
      <c r="DT500" s="16"/>
      <c r="DU500" s="16"/>
      <c r="DV500" s="16"/>
      <c r="DW500" s="16"/>
      <c r="DX500" s="16"/>
      <c r="DY500" s="16"/>
      <c r="DZ500" s="16"/>
      <c r="EA500" s="16"/>
      <c r="EB500" s="16"/>
      <c r="EC500" s="16"/>
      <c r="ED500" s="16"/>
      <c r="EE500" s="16"/>
      <c r="EF500" s="16"/>
      <c r="EG500" s="16"/>
      <c r="EH500" s="16"/>
      <c r="EI500" s="16"/>
      <c r="EJ500" s="16"/>
      <c r="EK500" s="16"/>
      <c r="EL500" s="16"/>
      <c r="EM500" s="16"/>
      <c r="EN500" s="16"/>
      <c r="EO500" s="16"/>
      <c r="EP500" s="16"/>
      <c r="EQ500" s="16"/>
      <c r="ER500" s="16"/>
      <c r="ES500" s="150">
        <f t="shared" ca="1" si="1205"/>
        <v>143</v>
      </c>
      <c r="ET500" s="150">
        <f t="shared" si="1287"/>
        <v>143</v>
      </c>
      <c r="EU500" s="152">
        <f t="shared" ca="1" si="1288"/>
        <v>1</v>
      </c>
      <c r="EV500" s="129"/>
      <c r="EW500" s="129"/>
      <c r="EX500" s="129"/>
      <c r="EY500" s="129"/>
      <c r="EZ500" s="129"/>
      <c r="FA500" s="129"/>
      <c r="FB500" s="129"/>
      <c r="FC500" s="129"/>
      <c r="FD500" s="129"/>
      <c r="FE500" s="129"/>
      <c r="FF500" s="129">
        <v>24</v>
      </c>
      <c r="FG500" s="129">
        <v>24</v>
      </c>
      <c r="FH500" s="129">
        <v>24</v>
      </c>
      <c r="FI500" s="129">
        <v>24</v>
      </c>
      <c r="FJ500" s="129">
        <v>24</v>
      </c>
      <c r="FK500" s="129">
        <v>23</v>
      </c>
      <c r="FL500" s="16"/>
      <c r="FM500" s="16"/>
      <c r="FN500" s="16"/>
      <c r="FO500" s="16"/>
      <c r="FP500" s="16"/>
      <c r="FQ500" s="16"/>
      <c r="FR500" s="16"/>
      <c r="FS500" s="16"/>
      <c r="FT500" s="16"/>
      <c r="FU500" s="16"/>
      <c r="FV500" s="16"/>
      <c r="FW500" s="16"/>
      <c r="FX500" s="16"/>
      <c r="FY500" s="16"/>
      <c r="FZ500" s="16"/>
      <c r="GA500" s="150">
        <f t="shared" ref="GA500" ca="1" si="1304">SUMIF($GD$8:$HG$9,$O$5,GD500:HG500)</f>
        <v>0</v>
      </c>
      <c r="GB500" s="150">
        <f t="shared" ref="GB500" si="1305">SUM(GD501:HG501)</f>
        <v>0</v>
      </c>
      <c r="GC500" s="152" t="e">
        <f t="shared" ref="GC500" ca="1" si="1306">GB500/GA500</f>
        <v>#DIV/0!</v>
      </c>
      <c r="GD500" s="16"/>
      <c r="GE500" s="16"/>
      <c r="GF500" s="16"/>
      <c r="GG500" s="16"/>
      <c r="GH500" s="16"/>
      <c r="GI500" s="16"/>
      <c r="GJ500" s="16"/>
      <c r="GK500" s="16"/>
      <c r="GL500" s="16"/>
      <c r="GM500" s="16"/>
      <c r="GN500" s="16"/>
      <c r="GO500" s="16"/>
      <c r="GP500" s="16"/>
      <c r="GQ500" s="16"/>
      <c r="GR500" s="16"/>
      <c r="GS500" s="16"/>
      <c r="GT500" s="16"/>
      <c r="GU500" s="16"/>
      <c r="GV500" s="16"/>
      <c r="GW500" s="16"/>
      <c r="GX500" s="16"/>
      <c r="GY500" s="16"/>
      <c r="GZ500" s="16"/>
      <c r="HA500" s="16"/>
      <c r="HB500" s="16"/>
      <c r="HC500" s="16"/>
      <c r="HD500" s="16"/>
      <c r="HE500" s="16"/>
      <c r="HF500" s="16"/>
      <c r="HG500" s="16"/>
      <c r="HH500" s="150"/>
      <c r="HI500" s="150">
        <v>0</v>
      </c>
      <c r="HJ500" s="152" t="e">
        <v>#DIV/0!</v>
      </c>
      <c r="HK500" s="16"/>
      <c r="HL500" s="16"/>
      <c r="HM500" s="16"/>
      <c r="HN500" s="16"/>
      <c r="HO500" s="16"/>
      <c r="HP500" s="16"/>
      <c r="HQ500" s="16"/>
      <c r="HR500" s="16"/>
      <c r="HS500" s="16"/>
      <c r="HT500" s="16"/>
      <c r="HU500" s="16"/>
      <c r="HV500" s="16"/>
      <c r="HW500" s="16"/>
      <c r="HX500" s="16"/>
      <c r="HY500" s="16"/>
      <c r="HZ500" s="16"/>
      <c r="IA500" s="16"/>
      <c r="IB500" s="16"/>
      <c r="IC500" s="16"/>
      <c r="ID500" s="16"/>
      <c r="IE500" s="16"/>
      <c r="IF500" s="16"/>
      <c r="IG500" s="16"/>
      <c r="IH500" s="16"/>
      <c r="II500" s="16"/>
      <c r="IJ500" s="16"/>
      <c r="IK500" s="16"/>
      <c r="IL500" s="16"/>
      <c r="IM500" s="16"/>
      <c r="IN500" s="16"/>
      <c r="IO500" s="16"/>
      <c r="IP500" s="150"/>
      <c r="IQ500" s="150">
        <v>0</v>
      </c>
      <c r="IR500" s="152" t="e">
        <v>#DIV/0!</v>
      </c>
      <c r="IS500" s="16"/>
      <c r="IT500" s="16"/>
      <c r="IU500" s="16"/>
      <c r="IV500" s="16"/>
      <c r="IW500" s="16"/>
      <c r="IX500" s="16"/>
      <c r="IY500" s="16"/>
      <c r="IZ500" s="16"/>
      <c r="JA500" s="16"/>
      <c r="JB500" s="16"/>
      <c r="JC500" s="16"/>
      <c r="JD500" s="16"/>
      <c r="JE500" s="16"/>
      <c r="JF500" s="16"/>
      <c r="JG500" s="16"/>
      <c r="JH500" s="16"/>
      <c r="JI500" s="16"/>
      <c r="JJ500" s="16"/>
      <c r="JK500" s="16"/>
      <c r="JL500" s="16"/>
      <c r="JM500" s="16"/>
      <c r="JN500" s="16"/>
      <c r="JO500" s="16"/>
      <c r="JP500" s="16"/>
      <c r="JQ500" s="16"/>
      <c r="JR500" s="16"/>
      <c r="JS500" s="16"/>
      <c r="JT500" s="16"/>
      <c r="JU500" s="23"/>
      <c r="JV500" s="16"/>
      <c r="JW500" s="150"/>
      <c r="JX500" s="150">
        <v>0</v>
      </c>
      <c r="JY500" s="152" t="e">
        <v>#DIV/0!</v>
      </c>
      <c r="JZ500" s="16"/>
      <c r="KA500" s="16"/>
      <c r="KB500" s="16"/>
      <c r="KC500" s="16"/>
      <c r="KD500" s="16"/>
      <c r="KE500" s="16"/>
      <c r="KF500" s="16"/>
      <c r="KG500" s="16"/>
      <c r="KH500" s="16"/>
      <c r="KI500" s="16"/>
      <c r="KJ500" s="16"/>
      <c r="KK500" s="16"/>
      <c r="KL500" s="16"/>
      <c r="KM500" s="16"/>
      <c r="KN500" s="16"/>
      <c r="KO500" s="16"/>
      <c r="KP500" s="16"/>
      <c r="KQ500" s="16"/>
      <c r="KR500" s="16"/>
      <c r="KS500" s="16"/>
      <c r="KT500" s="16"/>
      <c r="KU500" s="16"/>
      <c r="KV500" s="16"/>
      <c r="KW500" s="16"/>
      <c r="KX500" s="16"/>
      <c r="KY500" s="16"/>
      <c r="KZ500" s="16"/>
      <c r="LA500" s="16"/>
      <c r="LB500" s="16"/>
      <c r="LC500" s="16"/>
      <c r="LD500" s="16"/>
      <c r="LE500" s="150"/>
      <c r="LF500" s="150">
        <v>0</v>
      </c>
      <c r="LG500" s="152" t="e">
        <v>#DIV/0!</v>
      </c>
      <c r="LH500" s="16"/>
      <c r="LI500" s="16"/>
      <c r="LJ500" s="16"/>
      <c r="LK500" s="16"/>
      <c r="LL500" s="16"/>
      <c r="LM500" s="16"/>
      <c r="LN500" s="16"/>
      <c r="LO500" s="16"/>
      <c r="LP500" s="16"/>
      <c r="LQ500" s="16"/>
      <c r="LR500" s="16"/>
      <c r="LS500" s="16"/>
      <c r="LT500" s="16"/>
      <c r="LU500" s="16"/>
      <c r="LV500" s="16"/>
      <c r="LW500" s="16"/>
      <c r="LX500" s="16"/>
      <c r="LY500" s="16"/>
      <c r="LZ500" s="16"/>
      <c r="MA500" s="16"/>
      <c r="MB500" s="16"/>
      <c r="MC500" s="16"/>
      <c r="MD500" s="16"/>
      <c r="ME500" s="16"/>
      <c r="MF500" s="16"/>
      <c r="MG500" s="16"/>
      <c r="MH500" s="16"/>
      <c r="MI500" s="16"/>
      <c r="MJ500" s="16"/>
      <c r="MK500" s="16"/>
      <c r="ML500" s="16"/>
    </row>
    <row r="501" spans="1:350" ht="13.9" hidden="1" customHeight="1" outlineLevel="3" x14ac:dyDescent="0.2">
      <c r="A501" s="227"/>
      <c r="B501" s="247"/>
      <c r="C501" s="215"/>
      <c r="D501" s="217"/>
      <c r="E501" s="176"/>
      <c r="F501" s="176"/>
      <c r="G501" s="176"/>
      <c r="H501" s="171"/>
      <c r="I501" s="171"/>
      <c r="J501" s="213"/>
      <c r="K501" s="213"/>
      <c r="L501" s="173"/>
      <c r="M501" s="173"/>
      <c r="N501" s="184"/>
      <c r="O501" s="157"/>
      <c r="P501" s="17" t="s">
        <v>26</v>
      </c>
      <c r="Q501" s="151"/>
      <c r="R501" s="151"/>
      <c r="S501" s="153"/>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151"/>
      <c r="AY501" s="151"/>
      <c r="AZ501" s="153"/>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c r="CF501" s="151"/>
      <c r="CG501" s="151"/>
      <c r="CH501" s="153"/>
      <c r="CI501" s="141"/>
      <c r="CJ501" s="141"/>
      <c r="CK501" s="141"/>
      <c r="CL501" s="141"/>
      <c r="CM501" s="141"/>
      <c r="CN501" s="141"/>
      <c r="CO501" s="141"/>
      <c r="CP501" s="141"/>
      <c r="CQ501" s="141"/>
      <c r="CR501" s="141"/>
      <c r="CS501" s="141"/>
      <c r="CT501" s="141"/>
      <c r="CU501" s="141"/>
      <c r="CV501" s="141"/>
      <c r="CW501" s="141"/>
      <c r="CX501" s="141"/>
      <c r="CY501" s="141"/>
      <c r="CZ501" s="141"/>
      <c r="DA501" s="141"/>
      <c r="DB501" s="141"/>
      <c r="DC501" s="141"/>
      <c r="DD501" s="141"/>
      <c r="DE501" s="141"/>
      <c r="DF501" s="141"/>
      <c r="DG501" s="141"/>
      <c r="DH501" s="141"/>
      <c r="DI501" s="141"/>
      <c r="DJ501" s="141"/>
      <c r="DK501" s="141"/>
      <c r="DL501" s="141"/>
      <c r="DM501" s="141"/>
      <c r="DN501" s="151"/>
      <c r="DO501" s="151"/>
      <c r="DP501" s="153"/>
      <c r="DQ501" s="24"/>
      <c r="DR501" s="24"/>
      <c r="DS501" s="24"/>
      <c r="DT501" s="24"/>
      <c r="DU501" s="24"/>
      <c r="DV501" s="24"/>
      <c r="DW501" s="24"/>
      <c r="DX501" s="24"/>
      <c r="DY501" s="24"/>
      <c r="DZ501" s="24"/>
      <c r="EA501" s="24"/>
      <c r="EB501" s="24"/>
      <c r="EC501" s="24"/>
      <c r="ED501" s="24"/>
      <c r="EE501" s="24"/>
      <c r="EF501" s="24"/>
      <c r="EG501" s="24"/>
      <c r="EH501" s="24"/>
      <c r="EI501" s="24"/>
      <c r="EJ501" s="24"/>
      <c r="EK501" s="24"/>
      <c r="EL501" s="24"/>
      <c r="EM501" s="24"/>
      <c r="EN501" s="24"/>
      <c r="EO501" s="24"/>
      <c r="EP501" s="24"/>
      <c r="EQ501" s="24"/>
      <c r="ER501" s="24"/>
      <c r="ES501" s="151"/>
      <c r="ET501" s="151"/>
      <c r="EU501" s="153"/>
      <c r="EV501" s="24">
        <v>143</v>
      </c>
      <c r="EW501" s="125"/>
      <c r="EX501" s="24"/>
      <c r="EY501" s="24"/>
      <c r="EZ501" s="24"/>
      <c r="FA501" s="24"/>
      <c r="FB501" s="24"/>
      <c r="FC501" s="24"/>
      <c r="FD501" s="24"/>
      <c r="FE501" s="24"/>
      <c r="FF501" s="24"/>
      <c r="FG501" s="24"/>
      <c r="FH501" s="24"/>
      <c r="FI501" s="24"/>
      <c r="FJ501" s="24"/>
      <c r="FK501" s="24"/>
      <c r="FL501" s="24"/>
      <c r="FM501" s="24"/>
      <c r="FN501" s="24"/>
      <c r="FO501" s="24"/>
      <c r="FP501" s="24"/>
      <c r="FQ501" s="24"/>
      <c r="FR501" s="24"/>
      <c r="FS501" s="24"/>
      <c r="FT501" s="24"/>
      <c r="FU501" s="24"/>
      <c r="FV501" s="24"/>
      <c r="FW501" s="24"/>
      <c r="FX501" s="24"/>
      <c r="FY501" s="24"/>
      <c r="FZ501" s="24"/>
      <c r="GA501" s="151"/>
      <c r="GB501" s="151"/>
      <c r="GC501" s="153"/>
      <c r="GD501" s="24"/>
      <c r="GE501" s="24"/>
      <c r="GF501" s="24"/>
      <c r="GG501" s="24"/>
      <c r="GH501" s="24"/>
      <c r="GI501" s="24"/>
      <c r="GJ501" s="24"/>
      <c r="GK501" s="24"/>
      <c r="GL501" s="24"/>
      <c r="GM501" s="24"/>
      <c r="GN501" s="24"/>
      <c r="GO501" s="24"/>
      <c r="GP501" s="24"/>
      <c r="GQ501" s="24"/>
      <c r="GR501" s="24"/>
      <c r="GS501" s="24"/>
      <c r="GT501" s="24"/>
      <c r="GU501" s="24"/>
      <c r="GV501" s="24"/>
      <c r="GW501" s="24"/>
      <c r="GX501" s="24"/>
      <c r="GY501" s="24"/>
      <c r="GZ501" s="24"/>
      <c r="HA501" s="24"/>
      <c r="HB501" s="24"/>
      <c r="HC501" s="24"/>
      <c r="HD501" s="24"/>
      <c r="HE501" s="24"/>
      <c r="HF501" s="24"/>
      <c r="HG501" s="24"/>
      <c r="HH501" s="151"/>
      <c r="HI501" s="151"/>
      <c r="HJ501" s="153"/>
      <c r="HK501" s="24"/>
      <c r="HL501" s="24"/>
      <c r="HM501" s="24"/>
      <c r="HN501" s="24"/>
      <c r="HO501" s="24"/>
      <c r="HP501" s="24"/>
      <c r="HQ501" s="24"/>
      <c r="HR501" s="24"/>
      <c r="HS501" s="24"/>
      <c r="HT501" s="24"/>
      <c r="HU501" s="24"/>
      <c r="HV501" s="24"/>
      <c r="HW501" s="24"/>
      <c r="HX501" s="24"/>
      <c r="HY501" s="24"/>
      <c r="HZ501" s="24"/>
      <c r="IA501" s="24"/>
      <c r="IB501" s="24"/>
      <c r="IC501" s="24"/>
      <c r="ID501" s="24"/>
      <c r="IE501" s="24"/>
      <c r="IF501" s="24"/>
      <c r="IG501" s="24"/>
      <c r="IH501" s="24"/>
      <c r="II501" s="24"/>
      <c r="IJ501" s="24"/>
      <c r="IK501" s="24"/>
      <c r="IL501" s="24"/>
      <c r="IM501" s="24"/>
      <c r="IN501" s="24"/>
      <c r="IO501" s="24"/>
      <c r="IP501" s="151"/>
      <c r="IQ501" s="151"/>
      <c r="IR501" s="153"/>
      <c r="IS501" s="24"/>
      <c r="IT501" s="24"/>
      <c r="IU501" s="24"/>
      <c r="IV501" s="24"/>
      <c r="IW501" s="24"/>
      <c r="IX501" s="24"/>
      <c r="IY501" s="24"/>
      <c r="IZ501" s="24"/>
      <c r="JA501" s="24"/>
      <c r="JB501" s="24"/>
      <c r="JC501" s="24"/>
      <c r="JD501" s="24"/>
      <c r="JE501" s="24"/>
      <c r="JF501" s="24"/>
      <c r="JG501" s="24"/>
      <c r="JH501" s="24"/>
      <c r="JI501" s="24"/>
      <c r="JJ501" s="24"/>
      <c r="JK501" s="24"/>
      <c r="JL501" s="24"/>
      <c r="JM501" s="24"/>
      <c r="JN501" s="24"/>
      <c r="JO501" s="24"/>
      <c r="JP501" s="24"/>
      <c r="JQ501" s="24"/>
      <c r="JR501" s="24"/>
      <c r="JS501" s="24"/>
      <c r="JT501" s="24"/>
      <c r="JU501" s="25"/>
      <c r="JV501" s="24"/>
      <c r="JW501" s="151"/>
      <c r="JX501" s="151"/>
      <c r="JY501" s="153"/>
      <c r="JZ501" s="24"/>
      <c r="KA501" s="24"/>
      <c r="KB501" s="24"/>
      <c r="KC501" s="24"/>
      <c r="KD501" s="24"/>
      <c r="KE501" s="24"/>
      <c r="KF501" s="24"/>
      <c r="KG501" s="24"/>
      <c r="KH501" s="24"/>
      <c r="KI501" s="24"/>
      <c r="KJ501" s="24"/>
      <c r="KK501" s="24"/>
      <c r="KL501" s="24"/>
      <c r="KM501" s="24"/>
      <c r="KN501" s="24"/>
      <c r="KO501" s="24"/>
      <c r="KP501" s="24"/>
      <c r="KQ501" s="24"/>
      <c r="KR501" s="24"/>
      <c r="KS501" s="24"/>
      <c r="KT501" s="24"/>
      <c r="KU501" s="24"/>
      <c r="KV501" s="24"/>
      <c r="KW501" s="24"/>
      <c r="KX501" s="24"/>
      <c r="KY501" s="24"/>
      <c r="KZ501" s="24"/>
      <c r="LA501" s="24"/>
      <c r="LB501" s="24"/>
      <c r="LC501" s="24"/>
      <c r="LD501" s="24"/>
      <c r="LE501" s="151"/>
      <c r="LF501" s="151"/>
      <c r="LG501" s="153"/>
      <c r="LH501" s="24"/>
      <c r="LI501" s="24"/>
      <c r="LJ501" s="24"/>
      <c r="LK501" s="24"/>
      <c r="LL501" s="24"/>
      <c r="LM501" s="24"/>
      <c r="LN501" s="24"/>
      <c r="LO501" s="24"/>
      <c r="LP501" s="24"/>
      <c r="LQ501" s="24"/>
      <c r="LR501" s="24"/>
      <c r="LS501" s="24"/>
      <c r="LT501" s="24"/>
      <c r="LU501" s="24"/>
      <c r="LV501" s="24"/>
      <c r="LW501" s="24"/>
      <c r="LX501" s="24"/>
      <c r="LY501" s="24"/>
      <c r="LZ501" s="24"/>
      <c r="MA501" s="24"/>
      <c r="MB501" s="24"/>
      <c r="MC501" s="24"/>
      <c r="MD501" s="24"/>
      <c r="ME501" s="24"/>
      <c r="MF501" s="24"/>
      <c r="MG501" s="24"/>
      <c r="MH501" s="24"/>
      <c r="MI501" s="24"/>
      <c r="MJ501" s="24"/>
      <c r="MK501" s="24"/>
      <c r="ML501" s="24"/>
    </row>
    <row r="502" spans="1:350" s="41" customFormat="1" ht="14.25" hidden="1" customHeight="1" outlineLevel="3" x14ac:dyDescent="0.25">
      <c r="A502" s="220" t="s">
        <v>308</v>
      </c>
      <c r="B502" s="248" t="s">
        <v>1148</v>
      </c>
      <c r="C502" s="175" t="s">
        <v>59</v>
      </c>
      <c r="D502" s="175">
        <v>1</v>
      </c>
      <c r="E502" s="175">
        <v>0</v>
      </c>
      <c r="F502" s="175">
        <f>D502-E502</f>
        <v>1</v>
      </c>
      <c r="G502" s="175" t="s">
        <v>1144</v>
      </c>
      <c r="H502" s="170" t="s">
        <v>874</v>
      </c>
      <c r="I502" s="170" t="s">
        <v>883</v>
      </c>
      <c r="J502" s="212">
        <f ca="1">E502+Q502+AX502+CF502+DN502+ES502+GA502+HH502+IP502+JW502+LE502</f>
        <v>1</v>
      </c>
      <c r="K502" s="212">
        <f>E502+R502+AY502+CG502+DO502+ET502+GB502+HI502+IQ502+JX502+LF502</f>
        <v>1</v>
      </c>
      <c r="L502" s="172">
        <f ca="1">K502/J502</f>
        <v>1</v>
      </c>
      <c r="M502" s="172">
        <f>K502/D502</f>
        <v>1</v>
      </c>
      <c r="N502" s="183">
        <f ca="1">SUMIF($EV$8:$FZ$9,$O$5,$EV503:$FZ503)-SUMIF($EV$8:$FZ$9,$Q$5,$EV503:$FZ503)</f>
        <v>0</v>
      </c>
      <c r="O502" s="154"/>
      <c r="P502" s="154"/>
      <c r="Q502" s="150">
        <v>0</v>
      </c>
      <c r="R502" s="150">
        <v>0</v>
      </c>
      <c r="S502" s="152" t="e">
        <v>#DIV/0!</v>
      </c>
      <c r="T502" s="154"/>
      <c r="U502" s="154"/>
      <c r="V502" s="154"/>
      <c r="W502" s="154"/>
      <c r="X502" s="154"/>
      <c r="Y502" s="154"/>
      <c r="Z502" s="154"/>
      <c r="AA502" s="154"/>
      <c r="AB502" s="154"/>
      <c r="AC502" s="154"/>
      <c r="AD502" s="154"/>
      <c r="AE502" s="154"/>
      <c r="AF502" s="154"/>
      <c r="AG502" s="154"/>
      <c r="AH502" s="154"/>
      <c r="AI502" s="154"/>
      <c r="AJ502" s="154"/>
      <c r="AK502" s="154"/>
      <c r="AL502" s="154"/>
      <c r="AM502" s="154"/>
      <c r="AN502" s="154"/>
      <c r="AO502" s="154"/>
      <c r="AP502" s="154"/>
      <c r="AQ502" s="154"/>
      <c r="AR502" s="154"/>
      <c r="AS502" s="154"/>
      <c r="AT502" s="154"/>
      <c r="AU502" s="154"/>
      <c r="AV502" s="154"/>
      <c r="AW502" s="154"/>
      <c r="AX502" s="150">
        <f t="shared" ca="1" si="1197"/>
        <v>0</v>
      </c>
      <c r="AY502" s="150">
        <f>SUM(BA503:CE503)</f>
        <v>0</v>
      </c>
      <c r="AZ502" s="152" t="e">
        <f ca="1">AY502/AX502</f>
        <v>#DIV/0!</v>
      </c>
      <c r="BA502" s="154"/>
      <c r="BB502" s="154"/>
      <c r="BC502" s="154"/>
      <c r="BD502" s="154"/>
      <c r="BE502" s="154"/>
      <c r="BF502" s="154"/>
      <c r="BG502" s="154"/>
      <c r="BH502" s="154"/>
      <c r="BI502" s="154"/>
      <c r="BJ502" s="154"/>
      <c r="BK502" s="154"/>
      <c r="BL502" s="154"/>
      <c r="BM502" s="154"/>
      <c r="BN502" s="154"/>
      <c r="BO502" s="154"/>
      <c r="BP502" s="154"/>
      <c r="BQ502" s="154"/>
      <c r="BR502" s="154"/>
      <c r="BS502" s="154"/>
      <c r="BT502" s="154"/>
      <c r="BU502" s="154"/>
      <c r="BV502" s="154"/>
      <c r="BW502" s="154"/>
      <c r="BX502" s="154"/>
      <c r="BY502" s="154"/>
      <c r="BZ502" s="154"/>
      <c r="CA502" s="154"/>
      <c r="CB502" s="154"/>
      <c r="CC502" s="154"/>
      <c r="CD502" s="154"/>
      <c r="CE502" s="154"/>
      <c r="CF502" s="150">
        <f t="shared" ref="CF502" si="1307">SUM(CI502:DM502)</f>
        <v>0</v>
      </c>
      <c r="CG502" s="150">
        <f>SUM(CI503:DM503)</f>
        <v>0</v>
      </c>
      <c r="CH502" s="152" t="e">
        <f>CG502/CF502</f>
        <v>#DIV/0!</v>
      </c>
      <c r="CI502" s="154"/>
      <c r="CJ502" s="154"/>
      <c r="CK502" s="154"/>
      <c r="CL502" s="154"/>
      <c r="CM502" s="154"/>
      <c r="CN502" s="154"/>
      <c r="CO502" s="154"/>
      <c r="CP502" s="154"/>
      <c r="CQ502" s="154"/>
      <c r="CR502" s="154"/>
      <c r="CS502" s="154"/>
      <c r="CT502" s="154"/>
      <c r="CU502" s="154"/>
      <c r="CV502" s="154"/>
      <c r="CW502" s="154"/>
      <c r="CX502" s="154"/>
      <c r="CY502" s="154"/>
      <c r="CZ502" s="154"/>
      <c r="DA502" s="154"/>
      <c r="DB502" s="154"/>
      <c r="DC502" s="154"/>
      <c r="DD502" s="154"/>
      <c r="DE502" s="154"/>
      <c r="DF502" s="154"/>
      <c r="DG502" s="154"/>
      <c r="DH502" s="154"/>
      <c r="DI502" s="154"/>
      <c r="DJ502" s="154"/>
      <c r="DK502" s="154"/>
      <c r="DL502" s="154"/>
      <c r="DM502" s="154"/>
      <c r="DN502" s="150">
        <f t="shared" ref="DN502" si="1308">SUM(DQ502:ER502)</f>
        <v>0</v>
      </c>
      <c r="DO502" s="150">
        <f>SUM(DQ503:ER503)</f>
        <v>0</v>
      </c>
      <c r="DP502" s="152" t="e">
        <f t="shared" si="1251"/>
        <v>#DIV/0!</v>
      </c>
      <c r="DQ502" s="154"/>
      <c r="DR502" s="154"/>
      <c r="DS502" s="154"/>
      <c r="DT502" s="154"/>
      <c r="DU502" s="154"/>
      <c r="DV502" s="154"/>
      <c r="DW502" s="154"/>
      <c r="DX502" s="154"/>
      <c r="DY502" s="154"/>
      <c r="DZ502" s="154"/>
      <c r="EA502" s="154"/>
      <c r="EB502" s="154"/>
      <c r="EC502" s="154"/>
      <c r="ED502" s="154"/>
      <c r="EE502" s="154"/>
      <c r="EF502" s="154"/>
      <c r="EG502" s="154"/>
      <c r="EH502" s="154"/>
      <c r="EI502" s="154"/>
      <c r="EJ502" s="154"/>
      <c r="EK502" s="154"/>
      <c r="EL502" s="154"/>
      <c r="EM502" s="154"/>
      <c r="EN502" s="154"/>
      <c r="EO502" s="154"/>
      <c r="EP502" s="154"/>
      <c r="EQ502" s="154"/>
      <c r="ER502" s="154"/>
      <c r="ES502" s="150">
        <f t="shared" ca="1" si="1205"/>
        <v>0</v>
      </c>
      <c r="ET502" s="150">
        <f t="shared" si="1287"/>
        <v>0</v>
      </c>
      <c r="EU502" s="152" t="e">
        <f t="shared" ca="1" si="1288"/>
        <v>#DIV/0!</v>
      </c>
      <c r="EV502" s="154"/>
      <c r="EW502" s="160"/>
      <c r="EX502" s="154"/>
      <c r="EY502" s="154"/>
      <c r="EZ502" s="154"/>
      <c r="FA502" s="154"/>
      <c r="FB502" s="154"/>
      <c r="FC502" s="154"/>
      <c r="FD502" s="154"/>
      <c r="FE502" s="154"/>
      <c r="FF502" s="154"/>
      <c r="FG502" s="154"/>
      <c r="FH502" s="154"/>
      <c r="FI502" s="154"/>
      <c r="FJ502" s="154"/>
      <c r="FK502" s="154"/>
      <c r="FL502" s="154"/>
      <c r="FM502" s="154"/>
      <c r="FN502" s="154"/>
      <c r="FO502" s="154"/>
      <c r="FP502" s="154"/>
      <c r="FQ502" s="154"/>
      <c r="FR502" s="154"/>
      <c r="FS502" s="154"/>
      <c r="FT502" s="154"/>
      <c r="FU502" s="154"/>
      <c r="FV502" s="154"/>
      <c r="FW502" s="154"/>
      <c r="FX502" s="154"/>
      <c r="FY502" s="154"/>
      <c r="FZ502" s="154"/>
      <c r="GA502" s="150">
        <f t="shared" ref="GA502" ca="1" si="1309">SUMIF($GD$8:$HG$9,$O$5,GD502:HG502)</f>
        <v>1</v>
      </c>
      <c r="GB502" s="150">
        <f t="shared" ref="GB502" si="1310">SUM(GD503:HG503)</f>
        <v>1</v>
      </c>
      <c r="GC502" s="152">
        <f t="shared" ref="GC502" ca="1" si="1311">GB502/GA502</f>
        <v>1</v>
      </c>
      <c r="GD502" s="154"/>
      <c r="GE502" s="154"/>
      <c r="GF502" s="154"/>
      <c r="GG502" s="154"/>
      <c r="GH502" s="154"/>
      <c r="GI502" s="154"/>
      <c r="GJ502" s="154"/>
      <c r="GK502" s="154"/>
      <c r="GL502" s="154"/>
      <c r="GM502" s="154"/>
      <c r="GN502" s="42">
        <v>1</v>
      </c>
      <c r="GO502" s="154"/>
      <c r="GP502" s="154"/>
      <c r="GQ502" s="154"/>
      <c r="GR502" s="154"/>
      <c r="GS502" s="154"/>
      <c r="GT502" s="154"/>
      <c r="GU502" s="154"/>
      <c r="GV502" s="154"/>
      <c r="GW502" s="154"/>
      <c r="GX502" s="154"/>
      <c r="GY502" s="154"/>
      <c r="GZ502" s="154"/>
      <c r="HA502" s="154"/>
      <c r="HB502" s="154"/>
      <c r="HC502" s="154"/>
      <c r="HD502" s="154"/>
      <c r="HE502" s="154"/>
      <c r="HF502" s="154"/>
      <c r="HG502" s="154"/>
      <c r="HH502" s="150"/>
      <c r="HI502" s="150">
        <v>0</v>
      </c>
      <c r="HJ502" s="154"/>
      <c r="HK502" s="154"/>
      <c r="HL502" s="154"/>
      <c r="HM502" s="154"/>
      <c r="HN502" s="154"/>
      <c r="HO502" s="154"/>
      <c r="HP502" s="154"/>
      <c r="HQ502" s="154"/>
      <c r="HR502" s="154"/>
      <c r="HS502" s="154"/>
      <c r="HT502" s="154"/>
      <c r="HU502" s="154"/>
      <c r="HV502" s="154"/>
      <c r="HW502" s="154"/>
      <c r="HX502" s="154"/>
      <c r="HY502" s="154"/>
      <c r="HZ502" s="154"/>
      <c r="IA502" s="154"/>
      <c r="IB502" s="154"/>
      <c r="IC502" s="154"/>
      <c r="ID502" s="154"/>
      <c r="IE502" s="154"/>
      <c r="IF502" s="154"/>
      <c r="IG502" s="154"/>
      <c r="IH502" s="154"/>
      <c r="II502" s="154"/>
      <c r="IJ502" s="154"/>
      <c r="IK502" s="154"/>
      <c r="IL502" s="154"/>
      <c r="IM502" s="154"/>
      <c r="IN502" s="154"/>
      <c r="IO502" s="154"/>
      <c r="IP502" s="150"/>
      <c r="IQ502" s="150">
        <v>0</v>
      </c>
      <c r="IR502" s="154"/>
      <c r="IS502" s="154"/>
      <c r="IT502" s="154"/>
      <c r="IU502" s="154"/>
      <c r="IV502" s="154"/>
      <c r="IW502" s="154"/>
      <c r="IX502" s="154"/>
      <c r="IY502" s="154"/>
      <c r="IZ502" s="154"/>
      <c r="JA502" s="154"/>
      <c r="JB502" s="154"/>
      <c r="JC502" s="154"/>
      <c r="JD502" s="154"/>
      <c r="JE502" s="154"/>
      <c r="JF502" s="154"/>
      <c r="JG502" s="154"/>
      <c r="JH502" s="154"/>
      <c r="JI502" s="154"/>
      <c r="JJ502" s="154"/>
      <c r="JK502" s="154"/>
      <c r="JL502" s="154"/>
      <c r="JM502" s="154"/>
      <c r="JN502" s="154"/>
      <c r="JO502" s="154"/>
      <c r="JP502" s="154"/>
      <c r="JQ502" s="154"/>
      <c r="JR502" s="154"/>
      <c r="JS502" s="154"/>
      <c r="JT502" s="154"/>
      <c r="JU502" s="154"/>
      <c r="JV502" s="154"/>
      <c r="JW502" s="150"/>
      <c r="JX502" s="150">
        <v>0</v>
      </c>
      <c r="JY502" s="154"/>
      <c r="JZ502" s="154"/>
      <c r="KA502" s="154"/>
      <c r="KB502" s="154"/>
      <c r="KC502" s="154"/>
      <c r="KD502" s="154"/>
      <c r="KE502" s="154"/>
      <c r="KF502" s="154"/>
      <c r="KG502" s="154"/>
      <c r="KH502" s="154"/>
      <c r="KI502" s="154"/>
      <c r="KJ502" s="154"/>
      <c r="KK502" s="154"/>
      <c r="KL502" s="154"/>
      <c r="KM502" s="154"/>
      <c r="KN502" s="154"/>
      <c r="KO502" s="154"/>
      <c r="KP502" s="154"/>
      <c r="KQ502" s="154"/>
      <c r="KR502" s="154"/>
      <c r="KS502" s="154"/>
      <c r="KT502" s="154"/>
      <c r="KU502" s="154"/>
      <c r="KV502" s="154"/>
      <c r="KW502" s="154"/>
      <c r="KX502" s="154"/>
      <c r="KY502" s="154"/>
      <c r="KZ502" s="154"/>
      <c r="LA502" s="154"/>
      <c r="LB502" s="154"/>
      <c r="LC502" s="154"/>
      <c r="LD502" s="154"/>
      <c r="LE502" s="150"/>
      <c r="LF502" s="150">
        <v>0</v>
      </c>
      <c r="LG502" s="154"/>
      <c r="LH502" s="154"/>
      <c r="LI502" s="154"/>
      <c r="LJ502" s="154"/>
      <c r="LK502" s="154"/>
      <c r="LL502" s="154"/>
      <c r="LM502" s="154"/>
      <c r="LN502" s="154"/>
      <c r="LO502" s="154"/>
      <c r="LP502" s="154"/>
      <c r="LQ502" s="154"/>
      <c r="LR502" s="154"/>
      <c r="LS502" s="154"/>
      <c r="LT502" s="154"/>
      <c r="LU502" s="154"/>
      <c r="LV502" s="154"/>
      <c r="LW502" s="154"/>
      <c r="LX502" s="154"/>
      <c r="LY502" s="154"/>
      <c r="LZ502" s="154"/>
      <c r="MA502" s="154"/>
      <c r="MB502" s="154"/>
      <c r="MC502" s="154"/>
      <c r="MD502" s="154"/>
      <c r="ME502" s="154"/>
      <c r="MF502" s="154"/>
      <c r="MG502" s="154"/>
      <c r="MH502" s="154"/>
      <c r="MI502" s="154"/>
      <c r="MJ502" s="154"/>
      <c r="MK502" s="154"/>
      <c r="ML502" s="154"/>
    </row>
    <row r="503" spans="1:350" s="41" customFormat="1" ht="14.25" hidden="1" customHeight="1" outlineLevel="3" x14ac:dyDescent="0.25">
      <c r="A503" s="221"/>
      <c r="B503" s="249"/>
      <c r="C503" s="176"/>
      <c r="D503" s="176"/>
      <c r="E503" s="176"/>
      <c r="F503" s="176"/>
      <c r="G503" s="176"/>
      <c r="H503" s="171"/>
      <c r="I503" s="171"/>
      <c r="J503" s="213"/>
      <c r="K503" s="213"/>
      <c r="L503" s="173"/>
      <c r="M503" s="173"/>
      <c r="N503" s="184"/>
      <c r="O503" s="155"/>
      <c r="P503" s="155"/>
      <c r="Q503" s="151"/>
      <c r="R503" s="151"/>
      <c r="S503" s="153"/>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1"/>
      <c r="AY503" s="151"/>
      <c r="AZ503" s="153"/>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1"/>
      <c r="CG503" s="151"/>
      <c r="CH503" s="153"/>
      <c r="CI503" s="155"/>
      <c r="CJ503" s="155"/>
      <c r="CK503" s="155"/>
      <c r="CL503" s="155"/>
      <c r="CM503" s="155"/>
      <c r="CN503" s="155"/>
      <c r="CO503" s="155"/>
      <c r="CP503" s="155"/>
      <c r="CQ503" s="155"/>
      <c r="CR503" s="155"/>
      <c r="CS503" s="155"/>
      <c r="CT503" s="155"/>
      <c r="CU503" s="155"/>
      <c r="CV503" s="155"/>
      <c r="CW503" s="155"/>
      <c r="CX503" s="155"/>
      <c r="CY503" s="155"/>
      <c r="CZ503" s="155"/>
      <c r="DA503" s="155"/>
      <c r="DB503" s="155"/>
      <c r="DC503" s="155"/>
      <c r="DD503" s="155"/>
      <c r="DE503" s="155"/>
      <c r="DF503" s="155"/>
      <c r="DG503" s="155"/>
      <c r="DH503" s="155"/>
      <c r="DI503" s="155"/>
      <c r="DJ503" s="155"/>
      <c r="DK503" s="155"/>
      <c r="DL503" s="155"/>
      <c r="DM503" s="155"/>
      <c r="DN503" s="151"/>
      <c r="DO503" s="151"/>
      <c r="DP503" s="153"/>
      <c r="DQ503" s="155"/>
      <c r="DR503" s="155"/>
      <c r="DS503" s="155"/>
      <c r="DT503" s="155"/>
      <c r="DU503" s="155"/>
      <c r="DV503" s="155"/>
      <c r="DW503" s="155"/>
      <c r="DX503" s="155"/>
      <c r="DY503" s="155"/>
      <c r="DZ503" s="155"/>
      <c r="EA503" s="155"/>
      <c r="EB503" s="155"/>
      <c r="EC503" s="155"/>
      <c r="ED503" s="155"/>
      <c r="EE503" s="155"/>
      <c r="EF503" s="155"/>
      <c r="EG503" s="155"/>
      <c r="EH503" s="155"/>
      <c r="EI503" s="155"/>
      <c r="EJ503" s="155"/>
      <c r="EK503" s="155"/>
      <c r="EL503" s="155"/>
      <c r="EM503" s="155"/>
      <c r="EN503" s="155"/>
      <c r="EO503" s="155"/>
      <c r="EP503" s="155"/>
      <c r="EQ503" s="155"/>
      <c r="ER503" s="155"/>
      <c r="ES503" s="151"/>
      <c r="ET503" s="151"/>
      <c r="EU503" s="153"/>
      <c r="EV503" s="155"/>
      <c r="EW503" s="161"/>
      <c r="EX503" s="155"/>
      <c r="EY503" s="155"/>
      <c r="EZ503" s="155"/>
      <c r="FA503" s="155"/>
      <c r="FB503" s="155"/>
      <c r="FC503" s="155"/>
      <c r="FD503" s="155"/>
      <c r="FE503" s="155"/>
      <c r="FF503" s="155"/>
      <c r="FG503" s="155"/>
      <c r="FH503" s="155"/>
      <c r="FI503" s="155"/>
      <c r="FJ503" s="155"/>
      <c r="FK503" s="155"/>
      <c r="FL503" s="155"/>
      <c r="FM503" s="155"/>
      <c r="FN503" s="155"/>
      <c r="FO503" s="155"/>
      <c r="FP503" s="155"/>
      <c r="FQ503" s="155"/>
      <c r="FR503" s="155"/>
      <c r="FS503" s="155"/>
      <c r="FT503" s="155"/>
      <c r="FU503" s="155"/>
      <c r="FV503" s="155"/>
      <c r="FW503" s="155"/>
      <c r="FX503" s="155"/>
      <c r="FY503" s="155"/>
      <c r="FZ503" s="155"/>
      <c r="GA503" s="151"/>
      <c r="GB503" s="151"/>
      <c r="GC503" s="153"/>
      <c r="GD503" s="155"/>
      <c r="GE503" s="155"/>
      <c r="GF503" s="155"/>
      <c r="GG503" s="155"/>
      <c r="GH503" s="155"/>
      <c r="GI503" s="155"/>
      <c r="GJ503" s="155"/>
      <c r="GK503" s="155"/>
      <c r="GL503" s="155"/>
      <c r="GM503" s="155"/>
      <c r="GN503" s="43">
        <v>1</v>
      </c>
      <c r="GO503" s="155"/>
      <c r="GP503" s="155"/>
      <c r="GQ503" s="155"/>
      <c r="GR503" s="155"/>
      <c r="GS503" s="155"/>
      <c r="GT503" s="155"/>
      <c r="GU503" s="155"/>
      <c r="GV503" s="155"/>
      <c r="GW503" s="155"/>
      <c r="GX503" s="155"/>
      <c r="GY503" s="155"/>
      <c r="GZ503" s="155"/>
      <c r="HA503" s="155"/>
      <c r="HB503" s="155"/>
      <c r="HC503" s="155"/>
      <c r="HD503" s="155"/>
      <c r="HE503" s="155"/>
      <c r="HF503" s="155"/>
      <c r="HG503" s="155"/>
      <c r="HH503" s="151"/>
      <c r="HI503" s="151"/>
      <c r="HJ503" s="155"/>
      <c r="HK503" s="155"/>
      <c r="HL503" s="155"/>
      <c r="HM503" s="155"/>
      <c r="HN503" s="155"/>
      <c r="HO503" s="155"/>
      <c r="HP503" s="155"/>
      <c r="HQ503" s="155"/>
      <c r="HR503" s="155"/>
      <c r="HS503" s="155"/>
      <c r="HT503" s="155"/>
      <c r="HU503" s="155"/>
      <c r="HV503" s="155"/>
      <c r="HW503" s="155"/>
      <c r="HX503" s="155"/>
      <c r="HY503" s="155"/>
      <c r="HZ503" s="155"/>
      <c r="IA503" s="155"/>
      <c r="IB503" s="155"/>
      <c r="IC503" s="155"/>
      <c r="ID503" s="155"/>
      <c r="IE503" s="155"/>
      <c r="IF503" s="155"/>
      <c r="IG503" s="155"/>
      <c r="IH503" s="155"/>
      <c r="II503" s="155"/>
      <c r="IJ503" s="155"/>
      <c r="IK503" s="155"/>
      <c r="IL503" s="155"/>
      <c r="IM503" s="155"/>
      <c r="IN503" s="155"/>
      <c r="IO503" s="155"/>
      <c r="IP503" s="151"/>
      <c r="IQ503" s="151"/>
      <c r="IR503" s="155"/>
      <c r="IS503" s="155"/>
      <c r="IT503" s="155"/>
      <c r="IU503" s="155"/>
      <c r="IV503" s="155"/>
      <c r="IW503" s="155"/>
      <c r="IX503" s="155"/>
      <c r="IY503" s="155"/>
      <c r="IZ503" s="155"/>
      <c r="JA503" s="155"/>
      <c r="JB503" s="155"/>
      <c r="JC503" s="155"/>
      <c r="JD503" s="155"/>
      <c r="JE503" s="155"/>
      <c r="JF503" s="155"/>
      <c r="JG503" s="155"/>
      <c r="JH503" s="155"/>
      <c r="JI503" s="155"/>
      <c r="JJ503" s="155"/>
      <c r="JK503" s="155"/>
      <c r="JL503" s="155"/>
      <c r="JM503" s="155"/>
      <c r="JN503" s="155"/>
      <c r="JO503" s="155"/>
      <c r="JP503" s="155"/>
      <c r="JQ503" s="155"/>
      <c r="JR503" s="155"/>
      <c r="JS503" s="155"/>
      <c r="JT503" s="155"/>
      <c r="JU503" s="155"/>
      <c r="JV503" s="155"/>
      <c r="JW503" s="151"/>
      <c r="JX503" s="151"/>
      <c r="JY503" s="155"/>
      <c r="JZ503" s="155"/>
      <c r="KA503" s="155"/>
      <c r="KB503" s="155"/>
      <c r="KC503" s="155"/>
      <c r="KD503" s="155"/>
      <c r="KE503" s="155"/>
      <c r="KF503" s="155"/>
      <c r="KG503" s="155"/>
      <c r="KH503" s="155"/>
      <c r="KI503" s="155"/>
      <c r="KJ503" s="155"/>
      <c r="KK503" s="155"/>
      <c r="KL503" s="155"/>
      <c r="KM503" s="155"/>
      <c r="KN503" s="155"/>
      <c r="KO503" s="155"/>
      <c r="KP503" s="155"/>
      <c r="KQ503" s="155"/>
      <c r="KR503" s="155"/>
      <c r="KS503" s="155"/>
      <c r="KT503" s="155"/>
      <c r="KU503" s="155"/>
      <c r="KV503" s="155"/>
      <c r="KW503" s="155"/>
      <c r="KX503" s="155"/>
      <c r="KY503" s="155"/>
      <c r="KZ503" s="155"/>
      <c r="LA503" s="155"/>
      <c r="LB503" s="155"/>
      <c r="LC503" s="155"/>
      <c r="LD503" s="155"/>
      <c r="LE503" s="151"/>
      <c r="LF503" s="151"/>
      <c r="LG503" s="155"/>
      <c r="LH503" s="155"/>
      <c r="LI503" s="155"/>
      <c r="LJ503" s="155"/>
      <c r="LK503" s="155"/>
      <c r="LL503" s="155"/>
      <c r="LM503" s="155"/>
      <c r="LN503" s="155"/>
      <c r="LO503" s="155"/>
      <c r="LP503" s="155"/>
      <c r="LQ503" s="155"/>
      <c r="LR503" s="155"/>
      <c r="LS503" s="155"/>
      <c r="LT503" s="155"/>
      <c r="LU503" s="155"/>
      <c r="LV503" s="155"/>
      <c r="LW503" s="155"/>
      <c r="LX503" s="155"/>
      <c r="LY503" s="155"/>
      <c r="LZ503" s="155"/>
      <c r="MA503" s="155"/>
      <c r="MB503" s="155"/>
      <c r="MC503" s="155"/>
      <c r="MD503" s="155"/>
      <c r="ME503" s="155"/>
      <c r="MF503" s="155"/>
      <c r="MG503" s="155"/>
      <c r="MH503" s="155"/>
      <c r="MI503" s="155"/>
      <c r="MJ503" s="155"/>
      <c r="MK503" s="155"/>
      <c r="ML503" s="155"/>
    </row>
    <row r="504" spans="1:350" ht="13.9" hidden="1" customHeight="1" outlineLevel="3" x14ac:dyDescent="0.2">
      <c r="A504" s="226" t="s">
        <v>309</v>
      </c>
      <c r="B504" s="246" t="s">
        <v>1118</v>
      </c>
      <c r="C504" s="214" t="s">
        <v>59</v>
      </c>
      <c r="D504" s="216">
        <v>18</v>
      </c>
      <c r="E504" s="175"/>
      <c r="F504" s="175">
        <f>D504-E504</f>
        <v>18</v>
      </c>
      <c r="G504" s="175" t="s">
        <v>847</v>
      </c>
      <c r="H504" s="170" t="s">
        <v>874</v>
      </c>
      <c r="I504" s="170" t="s">
        <v>875</v>
      </c>
      <c r="J504" s="212">
        <f ca="1">E504+Q504+AX504+CF504+DN504+ES504+GA504+HH504+IP504+JW504+LE504</f>
        <v>18</v>
      </c>
      <c r="K504" s="212">
        <f>E504+R504+AY504+CG504+DO504+ET504+GB504+HI504+IQ504+JX504+LF504</f>
        <v>18</v>
      </c>
      <c r="L504" s="172">
        <f ca="1">K504/J504</f>
        <v>1</v>
      </c>
      <c r="M504" s="172">
        <f>K504/D504</f>
        <v>1</v>
      </c>
      <c r="N504" s="183">
        <f ca="1">SUMIF($EV$8:$FZ$9,$O$5,$EV505:$FZ505)-SUMIF($EV$8:$FZ$9,$Q$5,$EV505:$FZ505)</f>
        <v>0</v>
      </c>
      <c r="O504" s="156"/>
      <c r="P504" s="16" t="s">
        <v>25</v>
      </c>
      <c r="Q504" s="150">
        <v>0</v>
      </c>
      <c r="R504" s="150">
        <v>0</v>
      </c>
      <c r="S504" s="152" t="e">
        <v>#DIV/0!</v>
      </c>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50">
        <f t="shared" ca="1" si="1197"/>
        <v>0</v>
      </c>
      <c r="AY504" s="150">
        <f>SUM(BA505:CE505)</f>
        <v>0</v>
      </c>
      <c r="AZ504" s="152" t="e">
        <f ca="1">AY504/AX504</f>
        <v>#DIV/0!</v>
      </c>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50">
        <f t="shared" ref="CF504" si="1312">SUM(CI504:DM504)</f>
        <v>0</v>
      </c>
      <c r="CG504" s="150">
        <f>SUM(CI505:DM505)</f>
        <v>0</v>
      </c>
      <c r="CH504" s="152" t="e">
        <f>CG504/CF504</f>
        <v>#DIV/0!</v>
      </c>
      <c r="CI504" s="129"/>
      <c r="CJ504" s="129"/>
      <c r="CK504" s="129"/>
      <c r="CL504" s="129"/>
      <c r="CM504" s="129"/>
      <c r="CN504" s="129"/>
      <c r="CO504" s="129"/>
      <c r="CP504" s="129"/>
      <c r="CQ504" s="129"/>
      <c r="CR504" s="129"/>
      <c r="CS504" s="129"/>
      <c r="CT504" s="129"/>
      <c r="CU504" s="129"/>
      <c r="CV504" s="129"/>
      <c r="CW504" s="129"/>
      <c r="CX504" s="129"/>
      <c r="CY504" s="129"/>
      <c r="CZ504" s="129"/>
      <c r="DA504" s="129"/>
      <c r="DB504" s="129"/>
      <c r="DC504" s="129"/>
      <c r="DD504" s="129"/>
      <c r="DE504" s="129"/>
      <c r="DF504" s="129"/>
      <c r="DG504" s="129"/>
      <c r="DH504" s="129"/>
      <c r="DI504" s="129"/>
      <c r="DJ504" s="129"/>
      <c r="DK504" s="129"/>
      <c r="DL504" s="129"/>
      <c r="DM504" s="129"/>
      <c r="DN504" s="150">
        <f t="shared" ref="DN504" si="1313">SUM(DQ504:ER504)</f>
        <v>0</v>
      </c>
      <c r="DO504" s="150">
        <f>SUM(DQ505:ER505)</f>
        <v>0</v>
      </c>
      <c r="DP504" s="152" t="e">
        <f t="shared" si="1251"/>
        <v>#DIV/0!</v>
      </c>
      <c r="DQ504" s="16"/>
      <c r="DR504" s="16"/>
      <c r="DS504" s="16"/>
      <c r="DT504" s="16"/>
      <c r="DU504" s="16"/>
      <c r="DV504" s="16"/>
      <c r="DW504" s="16"/>
      <c r="DX504" s="16"/>
      <c r="DY504" s="16"/>
      <c r="DZ504" s="16"/>
      <c r="EA504" s="16"/>
      <c r="EB504" s="16"/>
      <c r="EC504" s="16"/>
      <c r="ED504" s="16"/>
      <c r="EE504" s="16"/>
      <c r="EF504" s="16"/>
      <c r="EG504" s="16"/>
      <c r="EH504" s="16"/>
      <c r="EI504" s="16"/>
      <c r="EJ504" s="16"/>
      <c r="EK504" s="16"/>
      <c r="EL504" s="16"/>
      <c r="EM504" s="16"/>
      <c r="EN504" s="16"/>
      <c r="EO504" s="16"/>
      <c r="EP504" s="16"/>
      <c r="EQ504" s="16"/>
      <c r="ER504" s="16"/>
      <c r="ES504" s="150">
        <f t="shared" ca="1" si="1205"/>
        <v>18</v>
      </c>
      <c r="ET504" s="150">
        <f t="shared" si="1287"/>
        <v>18</v>
      </c>
      <c r="EU504" s="152">
        <f t="shared" ca="1" si="1288"/>
        <v>1</v>
      </c>
      <c r="EV504" s="16"/>
      <c r="EW504" s="67">
        <v>8</v>
      </c>
      <c r="EX504" s="16">
        <v>8</v>
      </c>
      <c r="EY504" s="16">
        <v>2</v>
      </c>
      <c r="EZ504" s="16"/>
      <c r="FA504" s="16"/>
      <c r="FB504" s="16"/>
      <c r="FC504" s="16"/>
      <c r="FD504" s="16"/>
      <c r="FE504" s="16"/>
      <c r="FF504" s="16"/>
      <c r="FG504" s="16"/>
      <c r="FH504" s="16"/>
      <c r="FI504" s="16"/>
      <c r="FJ504" s="16"/>
      <c r="FK504" s="16"/>
      <c r="FL504" s="16"/>
      <c r="FM504" s="16"/>
      <c r="FN504" s="16"/>
      <c r="FO504" s="16"/>
      <c r="FP504" s="16"/>
      <c r="FQ504" s="16"/>
      <c r="FR504" s="16"/>
      <c r="FS504" s="16"/>
      <c r="FT504" s="16"/>
      <c r="FU504" s="16"/>
      <c r="FV504" s="16"/>
      <c r="FW504" s="16"/>
      <c r="FX504" s="16"/>
      <c r="FY504" s="16"/>
      <c r="FZ504" s="16"/>
      <c r="GA504" s="150">
        <f t="shared" ref="GA504" ca="1" si="1314">SUMIF($GD$8:$HG$9,$O$5,GD504:HG504)</f>
        <v>0</v>
      </c>
      <c r="GB504" s="150">
        <f t="shared" ref="GB504" si="1315">SUM(GD505:HG505)</f>
        <v>0</v>
      </c>
      <c r="GC504" s="152" t="e">
        <f t="shared" ref="GC504" ca="1" si="1316">GB504/GA504</f>
        <v>#DIV/0!</v>
      </c>
      <c r="GD504" s="16"/>
      <c r="GE504" s="16"/>
      <c r="GF504" s="16"/>
      <c r="GG504" s="16"/>
      <c r="GH504" s="16"/>
      <c r="GI504" s="16"/>
      <c r="GJ504" s="16"/>
      <c r="GK504" s="16"/>
      <c r="GL504" s="16"/>
      <c r="GM504" s="16"/>
      <c r="GN504" s="16"/>
      <c r="GO504" s="16"/>
      <c r="GP504" s="16"/>
      <c r="GQ504" s="16"/>
      <c r="GR504" s="16"/>
      <c r="GS504" s="16"/>
      <c r="GT504" s="16"/>
      <c r="GU504" s="16"/>
      <c r="GV504" s="16"/>
      <c r="GW504" s="16"/>
      <c r="GX504" s="16"/>
      <c r="GY504" s="16"/>
      <c r="GZ504" s="16"/>
      <c r="HA504" s="16"/>
      <c r="HB504" s="16"/>
      <c r="HC504" s="16"/>
      <c r="HD504" s="16"/>
      <c r="HE504" s="16"/>
      <c r="HF504" s="16"/>
      <c r="HG504" s="16"/>
      <c r="HH504" s="150"/>
      <c r="HI504" s="150">
        <v>0</v>
      </c>
      <c r="HJ504" s="152" t="e">
        <v>#DIV/0!</v>
      </c>
      <c r="HK504" s="16"/>
      <c r="HL504" s="16"/>
      <c r="HM504" s="16"/>
      <c r="HN504" s="16"/>
      <c r="HO504" s="16"/>
      <c r="HP504" s="16"/>
      <c r="HQ504" s="16"/>
      <c r="HR504" s="16"/>
      <c r="HS504" s="16"/>
      <c r="HT504" s="16"/>
      <c r="HU504" s="16"/>
      <c r="HV504" s="16"/>
      <c r="HW504" s="16"/>
      <c r="HX504" s="16"/>
      <c r="HY504" s="16"/>
      <c r="HZ504" s="16"/>
      <c r="IA504" s="16"/>
      <c r="IB504" s="16"/>
      <c r="IC504" s="16"/>
      <c r="ID504" s="16"/>
      <c r="IE504" s="16"/>
      <c r="IF504" s="16"/>
      <c r="IG504" s="16"/>
      <c r="IH504" s="16"/>
      <c r="II504" s="16"/>
      <c r="IJ504" s="16"/>
      <c r="IK504" s="16"/>
      <c r="IL504" s="16"/>
      <c r="IM504" s="16"/>
      <c r="IN504" s="16"/>
      <c r="IO504" s="16"/>
      <c r="IP504" s="150"/>
      <c r="IQ504" s="150">
        <v>0</v>
      </c>
      <c r="IR504" s="152" t="e">
        <v>#DIV/0!</v>
      </c>
      <c r="IS504" s="16"/>
      <c r="IT504" s="16"/>
      <c r="IU504" s="16"/>
      <c r="IV504" s="16"/>
      <c r="IW504" s="16"/>
      <c r="IX504" s="16"/>
      <c r="IY504" s="16"/>
      <c r="IZ504" s="16"/>
      <c r="JA504" s="16"/>
      <c r="JB504" s="16"/>
      <c r="JC504" s="16"/>
      <c r="JD504" s="16"/>
      <c r="JE504" s="16"/>
      <c r="JF504" s="16"/>
      <c r="JG504" s="16"/>
      <c r="JH504" s="16"/>
      <c r="JI504" s="16"/>
      <c r="JJ504" s="16"/>
      <c r="JK504" s="16"/>
      <c r="JL504" s="16"/>
      <c r="JM504" s="16"/>
      <c r="JN504" s="16"/>
      <c r="JO504" s="16"/>
      <c r="JP504" s="16"/>
      <c r="JQ504" s="16"/>
      <c r="JR504" s="16"/>
      <c r="JS504" s="16"/>
      <c r="JT504" s="16"/>
      <c r="JU504" s="23"/>
      <c r="JV504" s="16"/>
      <c r="JW504" s="150"/>
      <c r="JX504" s="150">
        <v>0</v>
      </c>
      <c r="JY504" s="152" t="e">
        <v>#DIV/0!</v>
      </c>
      <c r="JZ504" s="16"/>
      <c r="KA504" s="16"/>
      <c r="KB504" s="16"/>
      <c r="KC504" s="16"/>
      <c r="KD504" s="16"/>
      <c r="KE504" s="16"/>
      <c r="KF504" s="16"/>
      <c r="KG504" s="16"/>
      <c r="KH504" s="16"/>
      <c r="KI504" s="16"/>
      <c r="KJ504" s="16"/>
      <c r="KK504" s="16"/>
      <c r="KL504" s="16"/>
      <c r="KM504" s="16"/>
      <c r="KN504" s="16"/>
      <c r="KO504" s="16"/>
      <c r="KP504" s="16"/>
      <c r="KQ504" s="16"/>
      <c r="KR504" s="16"/>
      <c r="KS504" s="16"/>
      <c r="KT504" s="16"/>
      <c r="KU504" s="16"/>
      <c r="KV504" s="16"/>
      <c r="KW504" s="16"/>
      <c r="KX504" s="16"/>
      <c r="KY504" s="16"/>
      <c r="KZ504" s="16"/>
      <c r="LA504" s="16"/>
      <c r="LB504" s="16"/>
      <c r="LC504" s="16"/>
      <c r="LD504" s="16"/>
      <c r="LE504" s="150"/>
      <c r="LF504" s="150">
        <v>0</v>
      </c>
      <c r="LG504" s="152" t="e">
        <v>#DIV/0!</v>
      </c>
      <c r="LH504" s="16"/>
      <c r="LI504" s="16"/>
      <c r="LJ504" s="16"/>
      <c r="LK504" s="16"/>
      <c r="LL504" s="16"/>
      <c r="LM504" s="16"/>
      <c r="LN504" s="16"/>
      <c r="LO504" s="16"/>
      <c r="LP504" s="16"/>
      <c r="LQ504" s="16"/>
      <c r="LR504" s="16"/>
      <c r="LS504" s="16"/>
      <c r="LT504" s="16"/>
      <c r="LU504" s="16"/>
      <c r="LV504" s="16"/>
      <c r="LW504" s="16"/>
      <c r="LX504" s="16"/>
      <c r="LY504" s="16"/>
      <c r="LZ504" s="16"/>
      <c r="MA504" s="16"/>
      <c r="MB504" s="16"/>
      <c r="MC504" s="16"/>
      <c r="MD504" s="16"/>
      <c r="ME504" s="16"/>
      <c r="MF504" s="16"/>
      <c r="MG504" s="16"/>
      <c r="MH504" s="16"/>
      <c r="MI504" s="16"/>
      <c r="MJ504" s="16"/>
      <c r="MK504" s="16"/>
      <c r="ML504" s="16"/>
    </row>
    <row r="505" spans="1:350" ht="13.9" hidden="1" customHeight="1" outlineLevel="3" x14ac:dyDescent="0.2">
      <c r="A505" s="227"/>
      <c r="B505" s="247"/>
      <c r="C505" s="215"/>
      <c r="D505" s="217"/>
      <c r="E505" s="176"/>
      <c r="F505" s="176"/>
      <c r="G505" s="176"/>
      <c r="H505" s="171"/>
      <c r="I505" s="171"/>
      <c r="J505" s="213"/>
      <c r="K505" s="213"/>
      <c r="L505" s="173"/>
      <c r="M505" s="173"/>
      <c r="N505" s="184"/>
      <c r="O505" s="157"/>
      <c r="P505" s="17" t="s">
        <v>26</v>
      </c>
      <c r="Q505" s="151"/>
      <c r="R505" s="151"/>
      <c r="S505" s="153"/>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151"/>
      <c r="AY505" s="151"/>
      <c r="AZ505" s="153"/>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c r="CF505" s="151"/>
      <c r="CG505" s="151"/>
      <c r="CH505" s="153"/>
      <c r="CI505" s="141"/>
      <c r="CJ505" s="141"/>
      <c r="CK505" s="141"/>
      <c r="CL505" s="141"/>
      <c r="CM505" s="141"/>
      <c r="CN505" s="141"/>
      <c r="CO505" s="141"/>
      <c r="CP505" s="141"/>
      <c r="CQ505" s="141"/>
      <c r="CR505" s="141"/>
      <c r="CS505" s="141"/>
      <c r="CT505" s="141"/>
      <c r="CU505" s="141"/>
      <c r="CV505" s="141"/>
      <c r="CW505" s="141"/>
      <c r="CX505" s="141"/>
      <c r="CY505" s="141"/>
      <c r="CZ505" s="141"/>
      <c r="DA505" s="141"/>
      <c r="DB505" s="141"/>
      <c r="DC505" s="141"/>
      <c r="DD505" s="141"/>
      <c r="DE505" s="141"/>
      <c r="DF505" s="141"/>
      <c r="DG505" s="141"/>
      <c r="DH505" s="141"/>
      <c r="DI505" s="141"/>
      <c r="DJ505" s="141"/>
      <c r="DK505" s="141"/>
      <c r="DL505" s="141"/>
      <c r="DM505" s="141"/>
      <c r="DN505" s="151"/>
      <c r="DO505" s="151"/>
      <c r="DP505" s="153"/>
      <c r="DQ505" s="24"/>
      <c r="DR505" s="24"/>
      <c r="DS505" s="24"/>
      <c r="DT505" s="24"/>
      <c r="DU505" s="24"/>
      <c r="DV505" s="24"/>
      <c r="DW505" s="24"/>
      <c r="DX505" s="24"/>
      <c r="DY505" s="24"/>
      <c r="DZ505" s="24"/>
      <c r="EA505" s="24"/>
      <c r="EB505" s="24"/>
      <c r="EC505" s="24"/>
      <c r="ED505" s="24"/>
      <c r="EE505" s="24"/>
      <c r="EF505" s="24"/>
      <c r="EG505" s="24"/>
      <c r="EH505" s="24"/>
      <c r="EI505" s="24"/>
      <c r="EJ505" s="24"/>
      <c r="EK505" s="24"/>
      <c r="EL505" s="24"/>
      <c r="EM505" s="24"/>
      <c r="EN505" s="24"/>
      <c r="EO505" s="24"/>
      <c r="EP505" s="24"/>
      <c r="EQ505" s="24"/>
      <c r="ER505" s="24"/>
      <c r="ES505" s="151"/>
      <c r="ET505" s="151"/>
      <c r="EU505" s="153"/>
      <c r="EV505" s="24"/>
      <c r="EW505" s="125"/>
      <c r="EX505" s="24"/>
      <c r="EY505" s="24"/>
      <c r="EZ505" s="24"/>
      <c r="FA505" s="24"/>
      <c r="FB505" s="24"/>
      <c r="FC505" s="24"/>
      <c r="FD505" s="24"/>
      <c r="FE505" s="24"/>
      <c r="FF505" s="24"/>
      <c r="FG505" s="24"/>
      <c r="FH505" s="24"/>
      <c r="FI505" s="24"/>
      <c r="FJ505" s="24"/>
      <c r="FK505" s="24"/>
      <c r="FL505" s="24"/>
      <c r="FM505" s="24">
        <v>18</v>
      </c>
      <c r="FN505" s="24"/>
      <c r="FO505" s="24"/>
      <c r="FP505" s="24"/>
      <c r="FQ505" s="24"/>
      <c r="FR505" s="24"/>
      <c r="FS505" s="24"/>
      <c r="FT505" s="24"/>
      <c r="FU505" s="24"/>
      <c r="FV505" s="24"/>
      <c r="FW505" s="24"/>
      <c r="FX505" s="24"/>
      <c r="FY505" s="24"/>
      <c r="FZ505" s="24"/>
      <c r="GA505" s="151"/>
      <c r="GB505" s="151"/>
      <c r="GC505" s="153"/>
      <c r="GD505" s="24"/>
      <c r="GE505" s="24"/>
      <c r="GF505" s="24"/>
      <c r="GG505" s="24"/>
      <c r="GH505" s="24"/>
      <c r="GI505" s="24"/>
      <c r="GJ505" s="24"/>
      <c r="GK505" s="24"/>
      <c r="GL505" s="24"/>
      <c r="GM505" s="24"/>
      <c r="GN505" s="24"/>
      <c r="GO505" s="24"/>
      <c r="GP505" s="24"/>
      <c r="GQ505" s="24"/>
      <c r="GR505" s="24"/>
      <c r="GS505" s="24"/>
      <c r="GT505" s="24"/>
      <c r="GU505" s="24"/>
      <c r="GV505" s="24"/>
      <c r="GW505" s="24"/>
      <c r="GX505" s="24"/>
      <c r="GY505" s="24"/>
      <c r="GZ505" s="24"/>
      <c r="HA505" s="24"/>
      <c r="HB505" s="24"/>
      <c r="HC505" s="24"/>
      <c r="HD505" s="24"/>
      <c r="HE505" s="24"/>
      <c r="HF505" s="24"/>
      <c r="HG505" s="24"/>
      <c r="HH505" s="151"/>
      <c r="HI505" s="151"/>
      <c r="HJ505" s="153"/>
      <c r="HK505" s="24"/>
      <c r="HL505" s="24"/>
      <c r="HM505" s="24"/>
      <c r="HN505" s="24"/>
      <c r="HO505" s="24"/>
      <c r="HP505" s="24"/>
      <c r="HQ505" s="24"/>
      <c r="HR505" s="24"/>
      <c r="HS505" s="24"/>
      <c r="HT505" s="24"/>
      <c r="HU505" s="24"/>
      <c r="HV505" s="24"/>
      <c r="HW505" s="24"/>
      <c r="HX505" s="24"/>
      <c r="HY505" s="24"/>
      <c r="HZ505" s="24"/>
      <c r="IA505" s="24"/>
      <c r="IB505" s="24"/>
      <c r="IC505" s="24"/>
      <c r="ID505" s="24"/>
      <c r="IE505" s="24"/>
      <c r="IF505" s="24"/>
      <c r="IG505" s="24"/>
      <c r="IH505" s="24"/>
      <c r="II505" s="24"/>
      <c r="IJ505" s="24"/>
      <c r="IK505" s="24"/>
      <c r="IL505" s="24"/>
      <c r="IM505" s="24"/>
      <c r="IN505" s="24"/>
      <c r="IO505" s="24"/>
      <c r="IP505" s="151"/>
      <c r="IQ505" s="151"/>
      <c r="IR505" s="153"/>
      <c r="IS505" s="24"/>
      <c r="IT505" s="24"/>
      <c r="IU505" s="24"/>
      <c r="IV505" s="24"/>
      <c r="IW505" s="24"/>
      <c r="IX505" s="24"/>
      <c r="IY505" s="24"/>
      <c r="IZ505" s="24"/>
      <c r="JA505" s="24"/>
      <c r="JB505" s="24"/>
      <c r="JC505" s="24"/>
      <c r="JD505" s="24"/>
      <c r="JE505" s="24"/>
      <c r="JF505" s="24"/>
      <c r="JG505" s="24"/>
      <c r="JH505" s="24"/>
      <c r="JI505" s="24"/>
      <c r="JJ505" s="24"/>
      <c r="JK505" s="24"/>
      <c r="JL505" s="24"/>
      <c r="JM505" s="24"/>
      <c r="JN505" s="24"/>
      <c r="JO505" s="24"/>
      <c r="JP505" s="24"/>
      <c r="JQ505" s="24"/>
      <c r="JR505" s="24"/>
      <c r="JS505" s="24"/>
      <c r="JT505" s="24"/>
      <c r="JU505" s="25"/>
      <c r="JV505" s="24"/>
      <c r="JW505" s="151"/>
      <c r="JX505" s="151"/>
      <c r="JY505" s="153"/>
      <c r="JZ505" s="24"/>
      <c r="KA505" s="24"/>
      <c r="KB505" s="24"/>
      <c r="KC505" s="24"/>
      <c r="KD505" s="24"/>
      <c r="KE505" s="24"/>
      <c r="KF505" s="24"/>
      <c r="KG505" s="24"/>
      <c r="KH505" s="24"/>
      <c r="KI505" s="24"/>
      <c r="KJ505" s="24"/>
      <c r="KK505" s="24"/>
      <c r="KL505" s="24"/>
      <c r="KM505" s="24"/>
      <c r="KN505" s="24"/>
      <c r="KO505" s="24"/>
      <c r="KP505" s="24"/>
      <c r="KQ505" s="24"/>
      <c r="KR505" s="24"/>
      <c r="KS505" s="24"/>
      <c r="KT505" s="24"/>
      <c r="KU505" s="24"/>
      <c r="KV505" s="24"/>
      <c r="KW505" s="24"/>
      <c r="KX505" s="24"/>
      <c r="KY505" s="24"/>
      <c r="KZ505" s="24"/>
      <c r="LA505" s="24"/>
      <c r="LB505" s="24"/>
      <c r="LC505" s="24"/>
      <c r="LD505" s="24"/>
      <c r="LE505" s="151"/>
      <c r="LF505" s="151"/>
      <c r="LG505" s="153"/>
      <c r="LH505" s="24"/>
      <c r="LI505" s="24"/>
      <c r="LJ505" s="24"/>
      <c r="LK505" s="24"/>
      <c r="LL505" s="24"/>
      <c r="LM505" s="24"/>
      <c r="LN505" s="24"/>
      <c r="LO505" s="24"/>
      <c r="LP505" s="24"/>
      <c r="LQ505" s="24"/>
      <c r="LR505" s="24"/>
      <c r="LS505" s="24"/>
      <c r="LT505" s="24"/>
      <c r="LU505" s="24"/>
      <c r="LV505" s="24"/>
      <c r="LW505" s="24"/>
      <c r="LX505" s="24"/>
      <c r="LY505" s="24"/>
      <c r="LZ505" s="24"/>
      <c r="MA505" s="24"/>
      <c r="MB505" s="24"/>
      <c r="MC505" s="24"/>
      <c r="MD505" s="24"/>
      <c r="ME505" s="24"/>
      <c r="MF505" s="24"/>
      <c r="MG505" s="24"/>
      <c r="MH505" s="24"/>
      <c r="MI505" s="24"/>
      <c r="MJ505" s="24"/>
      <c r="MK505" s="24"/>
      <c r="ML505" s="24"/>
    </row>
    <row r="506" spans="1:350" ht="13.9" hidden="1" customHeight="1" outlineLevel="3" x14ac:dyDescent="0.2">
      <c r="A506" s="226" t="s">
        <v>310</v>
      </c>
      <c r="B506" s="246" t="s">
        <v>1119</v>
      </c>
      <c r="C506" s="214" t="s">
        <v>99</v>
      </c>
      <c r="D506" s="216">
        <v>16</v>
      </c>
      <c r="E506" s="175"/>
      <c r="F506" s="175">
        <f>D506-E506</f>
        <v>16</v>
      </c>
      <c r="G506" s="175" t="s">
        <v>847</v>
      </c>
      <c r="H506" s="170" t="s">
        <v>1020</v>
      </c>
      <c r="I506" s="170" t="s">
        <v>872</v>
      </c>
      <c r="J506" s="212">
        <v>16</v>
      </c>
      <c r="K506" s="212">
        <f>E506+R506+AY506+CG506+DO506+ET506+GB506+HI506+IQ506+JX506+LF506</f>
        <v>16</v>
      </c>
      <c r="L506" s="172">
        <f>K506/J506</f>
        <v>1</v>
      </c>
      <c r="M506" s="172">
        <f>K506/D506</f>
        <v>1</v>
      </c>
      <c r="N506" s="183">
        <f ca="1">SUMIF($EV$8:$FZ$9,$O$5,$EV507:$FZ507)-SUMIF($EV$8:$FZ$9,$Q$5,$EV507:$FZ507)</f>
        <v>0</v>
      </c>
      <c r="O506" s="156"/>
      <c r="P506" s="16" t="s">
        <v>25</v>
      </c>
      <c r="Q506" s="150">
        <v>0</v>
      </c>
      <c r="R506" s="150">
        <v>0</v>
      </c>
      <c r="S506" s="152" t="e">
        <v>#DIV/0!</v>
      </c>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50">
        <f t="shared" ca="1" si="1197"/>
        <v>0</v>
      </c>
      <c r="AY506" s="150">
        <f>SUM(BA507:CE507)</f>
        <v>0</v>
      </c>
      <c r="AZ506" s="152" t="e">
        <f ca="1">AY506/AX506</f>
        <v>#DIV/0!</v>
      </c>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50">
        <f t="shared" ref="CF506" si="1317">SUM(CI506:DM506)</f>
        <v>0</v>
      </c>
      <c r="CG506" s="150">
        <f>SUM(CI507:DM507)</f>
        <v>0</v>
      </c>
      <c r="CH506" s="152" t="e">
        <f>CG506/CF506</f>
        <v>#DIV/0!</v>
      </c>
      <c r="CI506" s="129"/>
      <c r="CJ506" s="129"/>
      <c r="CK506" s="129"/>
      <c r="CL506" s="129"/>
      <c r="CM506" s="129"/>
      <c r="CN506" s="129"/>
      <c r="CO506" s="129"/>
      <c r="CP506" s="129"/>
      <c r="CQ506" s="129"/>
      <c r="CR506" s="129"/>
      <c r="CS506" s="129"/>
      <c r="CT506" s="129"/>
      <c r="CU506" s="129"/>
      <c r="CV506" s="129"/>
      <c r="CW506" s="129"/>
      <c r="CX506" s="129"/>
      <c r="CY506" s="129"/>
      <c r="CZ506" s="129"/>
      <c r="DA506" s="129"/>
      <c r="DB506" s="129"/>
      <c r="DC506" s="129"/>
      <c r="DD506" s="129"/>
      <c r="DE506" s="129"/>
      <c r="DF506" s="129"/>
      <c r="DG506" s="129"/>
      <c r="DH506" s="129"/>
      <c r="DI506" s="129"/>
      <c r="DJ506" s="129"/>
      <c r="DK506" s="129"/>
      <c r="DL506" s="129"/>
      <c r="DM506" s="129"/>
      <c r="DN506" s="150">
        <f t="shared" ref="DN506" si="1318">SUM(DQ506:ER506)</f>
        <v>0</v>
      </c>
      <c r="DO506" s="150">
        <f>SUM(DQ507:ER507)</f>
        <v>0</v>
      </c>
      <c r="DP506" s="152" t="e">
        <f t="shared" si="1251"/>
        <v>#DIV/0!</v>
      </c>
      <c r="DQ506" s="16"/>
      <c r="DR506" s="16"/>
      <c r="DS506" s="16"/>
      <c r="DT506" s="16"/>
      <c r="DU506" s="16"/>
      <c r="DV506" s="16"/>
      <c r="DW506" s="16"/>
      <c r="DX506" s="16"/>
      <c r="DY506" s="16"/>
      <c r="DZ506" s="16"/>
      <c r="EA506" s="16"/>
      <c r="EB506" s="16"/>
      <c r="EC506" s="16"/>
      <c r="ED506" s="16"/>
      <c r="EE506" s="16"/>
      <c r="EF506" s="16"/>
      <c r="EG506" s="16"/>
      <c r="EH506" s="16"/>
      <c r="EI506" s="16"/>
      <c r="EJ506" s="16"/>
      <c r="EK506" s="16"/>
      <c r="EL506" s="16"/>
      <c r="EM506" s="16"/>
      <c r="EN506" s="16"/>
      <c r="EO506" s="16"/>
      <c r="EP506" s="16"/>
      <c r="EQ506" s="16"/>
      <c r="ER506" s="16"/>
      <c r="ES506" s="150">
        <f ca="1">SUMIF($EV$8:$FZ$9,$O$5,EV506:FZ506)</f>
        <v>24</v>
      </c>
      <c r="ET506" s="150">
        <f t="shared" si="1287"/>
        <v>16</v>
      </c>
      <c r="EU506" s="152">
        <f t="shared" ca="1" si="1288"/>
        <v>0.66666666666666663</v>
      </c>
      <c r="EV506" s="16"/>
      <c r="EW506" s="67">
        <v>8</v>
      </c>
      <c r="EX506" s="16"/>
      <c r="EY506" s="16"/>
      <c r="EZ506" s="16"/>
      <c r="FA506" s="16"/>
      <c r="FB506" s="16"/>
      <c r="FC506" s="16"/>
      <c r="FD506" s="16"/>
      <c r="FE506" s="16"/>
      <c r="FF506" s="16"/>
      <c r="FG506" s="16"/>
      <c r="FH506" s="16"/>
      <c r="FI506" s="16"/>
      <c r="FJ506" s="16"/>
      <c r="FK506" s="16"/>
      <c r="FL506" s="16"/>
      <c r="FM506" s="16"/>
      <c r="FN506" s="16"/>
      <c r="FO506" s="16"/>
      <c r="FP506" s="16"/>
      <c r="FQ506" s="16"/>
      <c r="FR506" s="16"/>
      <c r="FS506" s="16"/>
      <c r="FT506" s="16"/>
      <c r="FU506" s="16"/>
      <c r="FV506" s="16"/>
      <c r="FW506" s="16">
        <v>8</v>
      </c>
      <c r="FX506" s="16">
        <v>8</v>
      </c>
      <c r="FY506" s="16"/>
      <c r="FZ506" s="16"/>
      <c r="GA506" s="150">
        <f t="shared" ref="GA506" ca="1" si="1319">SUMIF($GD$8:$HG$9,$O$5,GD506:HG506)</f>
        <v>0</v>
      </c>
      <c r="GB506" s="150">
        <f t="shared" ref="GB506" si="1320">SUM(GD507:HG507)</f>
        <v>0</v>
      </c>
      <c r="GC506" s="152" t="e">
        <f t="shared" ref="GC506" ca="1" si="1321">GB506/GA506</f>
        <v>#DIV/0!</v>
      </c>
      <c r="GD506" s="16"/>
      <c r="GE506" s="16"/>
      <c r="GF506" s="16"/>
      <c r="GG506" s="16"/>
      <c r="GH506" s="16"/>
      <c r="GI506" s="16"/>
      <c r="GJ506" s="16"/>
      <c r="GK506" s="16"/>
      <c r="GL506" s="16"/>
      <c r="GM506" s="16"/>
      <c r="GN506" s="16"/>
      <c r="GO506" s="16"/>
      <c r="GP506" s="16"/>
      <c r="GQ506" s="16"/>
      <c r="GR506" s="16"/>
      <c r="GS506" s="16"/>
      <c r="GT506" s="16"/>
      <c r="GU506" s="16"/>
      <c r="GV506" s="16"/>
      <c r="GW506" s="16"/>
      <c r="GX506" s="16"/>
      <c r="GY506" s="16"/>
      <c r="GZ506" s="16"/>
      <c r="HA506" s="16"/>
      <c r="HB506" s="16"/>
      <c r="HC506" s="16"/>
      <c r="HD506" s="16"/>
      <c r="HE506" s="16"/>
      <c r="HF506" s="16"/>
      <c r="HG506" s="16"/>
      <c r="HH506" s="150"/>
      <c r="HI506" s="150">
        <v>0</v>
      </c>
      <c r="HJ506" s="152" t="e">
        <v>#DIV/0!</v>
      </c>
      <c r="HK506" s="16"/>
      <c r="HL506" s="16"/>
      <c r="HM506" s="16"/>
      <c r="HN506" s="16"/>
      <c r="HO506" s="16"/>
      <c r="HP506" s="16"/>
      <c r="HQ506" s="16"/>
      <c r="HR506" s="16"/>
      <c r="HS506" s="16"/>
      <c r="HT506" s="16"/>
      <c r="HU506" s="16"/>
      <c r="HV506" s="16"/>
      <c r="HW506" s="16"/>
      <c r="HX506" s="16"/>
      <c r="HY506" s="16"/>
      <c r="HZ506" s="16"/>
      <c r="IA506" s="16"/>
      <c r="IB506" s="16"/>
      <c r="IC506" s="16"/>
      <c r="ID506" s="16"/>
      <c r="IE506" s="16"/>
      <c r="IF506" s="16"/>
      <c r="IG506" s="16"/>
      <c r="IH506" s="16"/>
      <c r="II506" s="16"/>
      <c r="IJ506" s="16"/>
      <c r="IK506" s="16"/>
      <c r="IL506" s="16"/>
      <c r="IM506" s="16"/>
      <c r="IN506" s="16"/>
      <c r="IO506" s="16"/>
      <c r="IP506" s="150"/>
      <c r="IQ506" s="150">
        <v>0</v>
      </c>
      <c r="IR506" s="152" t="e">
        <v>#DIV/0!</v>
      </c>
      <c r="IS506" s="16"/>
      <c r="IT506" s="16"/>
      <c r="IU506" s="16"/>
      <c r="IV506" s="16"/>
      <c r="IW506" s="16"/>
      <c r="IX506" s="16"/>
      <c r="IY506" s="16"/>
      <c r="IZ506" s="16"/>
      <c r="JA506" s="16"/>
      <c r="JB506" s="16"/>
      <c r="JC506" s="16"/>
      <c r="JD506" s="16"/>
      <c r="JE506" s="16"/>
      <c r="JF506" s="16"/>
      <c r="JG506" s="16"/>
      <c r="JH506" s="16"/>
      <c r="JI506" s="16"/>
      <c r="JJ506" s="16"/>
      <c r="JK506" s="16"/>
      <c r="JL506" s="16"/>
      <c r="JM506" s="16"/>
      <c r="JN506" s="16"/>
      <c r="JO506" s="16"/>
      <c r="JP506" s="16"/>
      <c r="JQ506" s="16"/>
      <c r="JR506" s="16"/>
      <c r="JS506" s="16"/>
      <c r="JT506" s="16"/>
      <c r="JU506" s="23"/>
      <c r="JV506" s="16"/>
      <c r="JW506" s="150"/>
      <c r="JX506" s="150">
        <v>0</v>
      </c>
      <c r="JY506" s="152" t="e">
        <v>#DIV/0!</v>
      </c>
      <c r="JZ506" s="16"/>
      <c r="KA506" s="16"/>
      <c r="KB506" s="16"/>
      <c r="KC506" s="16"/>
      <c r="KD506" s="16"/>
      <c r="KE506" s="16"/>
      <c r="KF506" s="16"/>
      <c r="KG506" s="16"/>
      <c r="KH506" s="16"/>
      <c r="KI506" s="16"/>
      <c r="KJ506" s="16"/>
      <c r="KK506" s="16"/>
      <c r="KL506" s="16"/>
      <c r="KM506" s="16"/>
      <c r="KN506" s="16"/>
      <c r="KO506" s="16"/>
      <c r="KP506" s="16"/>
      <c r="KQ506" s="16"/>
      <c r="KR506" s="16"/>
      <c r="KS506" s="16"/>
      <c r="KT506" s="16"/>
      <c r="KU506" s="16"/>
      <c r="KV506" s="16"/>
      <c r="KW506" s="16"/>
      <c r="KX506" s="16"/>
      <c r="KY506" s="16"/>
      <c r="KZ506" s="16"/>
      <c r="LA506" s="16"/>
      <c r="LB506" s="16"/>
      <c r="LC506" s="16"/>
      <c r="LD506" s="16"/>
      <c r="LE506" s="150"/>
      <c r="LF506" s="150">
        <v>0</v>
      </c>
      <c r="LG506" s="152" t="e">
        <v>#DIV/0!</v>
      </c>
      <c r="LH506" s="16"/>
      <c r="LI506" s="16"/>
      <c r="LJ506" s="16"/>
      <c r="LK506" s="16"/>
      <c r="LL506" s="16"/>
      <c r="LM506" s="16"/>
      <c r="LN506" s="16"/>
      <c r="LO506" s="16"/>
      <c r="LP506" s="16"/>
      <c r="LQ506" s="16"/>
      <c r="LR506" s="16"/>
      <c r="LS506" s="16"/>
      <c r="LT506" s="16"/>
      <c r="LU506" s="16"/>
      <c r="LV506" s="16"/>
      <c r="LW506" s="16"/>
      <c r="LX506" s="16"/>
      <c r="LY506" s="16"/>
      <c r="LZ506" s="16"/>
      <c r="MA506" s="16"/>
      <c r="MB506" s="16"/>
      <c r="MC506" s="16"/>
      <c r="MD506" s="16"/>
      <c r="ME506" s="16"/>
      <c r="MF506" s="16"/>
      <c r="MG506" s="16"/>
      <c r="MH506" s="16"/>
      <c r="MI506" s="16"/>
      <c r="MJ506" s="16"/>
      <c r="MK506" s="16"/>
      <c r="ML506" s="16"/>
    </row>
    <row r="507" spans="1:350" ht="13.9" hidden="1" customHeight="1" outlineLevel="3" x14ac:dyDescent="0.2">
      <c r="A507" s="227"/>
      <c r="B507" s="247"/>
      <c r="C507" s="215"/>
      <c r="D507" s="217"/>
      <c r="E507" s="176"/>
      <c r="F507" s="176"/>
      <c r="G507" s="176"/>
      <c r="H507" s="171"/>
      <c r="I507" s="171"/>
      <c r="J507" s="213"/>
      <c r="K507" s="213"/>
      <c r="L507" s="173"/>
      <c r="M507" s="173"/>
      <c r="N507" s="184"/>
      <c r="O507" s="157"/>
      <c r="P507" s="17" t="s">
        <v>26</v>
      </c>
      <c r="Q507" s="151"/>
      <c r="R507" s="151"/>
      <c r="S507" s="153"/>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151"/>
      <c r="AY507" s="151"/>
      <c r="AZ507" s="153"/>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c r="CF507" s="151"/>
      <c r="CG507" s="151"/>
      <c r="CH507" s="153"/>
      <c r="CI507" s="141"/>
      <c r="CJ507" s="141"/>
      <c r="CK507" s="141"/>
      <c r="CL507" s="141"/>
      <c r="CM507" s="141"/>
      <c r="CN507" s="141"/>
      <c r="CO507" s="141"/>
      <c r="CP507" s="141"/>
      <c r="CQ507" s="141"/>
      <c r="CR507" s="141"/>
      <c r="CS507" s="141"/>
      <c r="CT507" s="141"/>
      <c r="CU507" s="141"/>
      <c r="CV507" s="141"/>
      <c r="CW507" s="141"/>
      <c r="CX507" s="141"/>
      <c r="CY507" s="141"/>
      <c r="CZ507" s="141"/>
      <c r="DA507" s="141"/>
      <c r="DB507" s="141"/>
      <c r="DC507" s="141"/>
      <c r="DD507" s="141"/>
      <c r="DE507" s="141"/>
      <c r="DF507" s="141"/>
      <c r="DG507" s="141"/>
      <c r="DH507" s="141"/>
      <c r="DI507" s="141"/>
      <c r="DJ507" s="141"/>
      <c r="DK507" s="141"/>
      <c r="DL507" s="141"/>
      <c r="DM507" s="141"/>
      <c r="DN507" s="151"/>
      <c r="DO507" s="151"/>
      <c r="DP507" s="153"/>
      <c r="DQ507" s="24"/>
      <c r="DR507" s="24"/>
      <c r="DS507" s="24"/>
      <c r="DT507" s="24"/>
      <c r="DU507" s="24"/>
      <c r="DV507" s="24"/>
      <c r="DW507" s="24"/>
      <c r="DX507" s="24"/>
      <c r="DY507" s="24"/>
      <c r="DZ507" s="24"/>
      <c r="EA507" s="24"/>
      <c r="EB507" s="24"/>
      <c r="EC507" s="24"/>
      <c r="ED507" s="24"/>
      <c r="EE507" s="24"/>
      <c r="EF507" s="24"/>
      <c r="EG507" s="24"/>
      <c r="EH507" s="24"/>
      <c r="EI507" s="24"/>
      <c r="EJ507" s="24"/>
      <c r="EK507" s="24"/>
      <c r="EL507" s="24"/>
      <c r="EM507" s="24"/>
      <c r="EN507" s="24"/>
      <c r="EO507" s="24"/>
      <c r="EP507" s="24"/>
      <c r="EQ507" s="24"/>
      <c r="ER507" s="24"/>
      <c r="ES507" s="151"/>
      <c r="ET507" s="151"/>
      <c r="EU507" s="153"/>
      <c r="EV507" s="24"/>
      <c r="EW507" s="125"/>
      <c r="EX507" s="24"/>
      <c r="EY507" s="24"/>
      <c r="EZ507" s="24"/>
      <c r="FA507" s="24"/>
      <c r="FB507" s="24"/>
      <c r="FC507" s="24"/>
      <c r="FD507" s="24"/>
      <c r="FE507" s="24"/>
      <c r="FF507" s="24"/>
      <c r="FG507" s="24"/>
      <c r="FH507" s="24"/>
      <c r="FI507" s="24"/>
      <c r="FJ507" s="24"/>
      <c r="FK507" s="24"/>
      <c r="FL507" s="24"/>
      <c r="FM507" s="24"/>
      <c r="FN507" s="24"/>
      <c r="FO507" s="24"/>
      <c r="FP507" s="24"/>
      <c r="FQ507" s="24"/>
      <c r="FR507" s="24"/>
      <c r="FS507" s="24"/>
      <c r="FT507" s="24"/>
      <c r="FU507" s="24"/>
      <c r="FV507" s="24"/>
      <c r="FW507" s="141">
        <v>16</v>
      </c>
      <c r="FX507" s="24"/>
      <c r="FY507" s="24"/>
      <c r="FZ507" s="24"/>
      <c r="GA507" s="151"/>
      <c r="GB507" s="151"/>
      <c r="GC507" s="153"/>
      <c r="GD507" s="24"/>
      <c r="GE507" s="24"/>
      <c r="GF507" s="24"/>
      <c r="GG507" s="24"/>
      <c r="GH507" s="24"/>
      <c r="GI507" s="24"/>
      <c r="GJ507" s="24"/>
      <c r="GK507" s="24"/>
      <c r="GL507" s="24"/>
      <c r="GM507" s="24"/>
      <c r="GN507" s="24"/>
      <c r="GO507" s="24"/>
      <c r="GP507" s="24"/>
      <c r="GQ507" s="24"/>
      <c r="GR507" s="24"/>
      <c r="GS507" s="24"/>
      <c r="GT507" s="24"/>
      <c r="GU507" s="24"/>
      <c r="GV507" s="24"/>
      <c r="GW507" s="24"/>
      <c r="GX507" s="24"/>
      <c r="GY507" s="24"/>
      <c r="GZ507" s="24"/>
      <c r="HA507" s="24"/>
      <c r="HB507" s="24"/>
      <c r="HC507" s="24"/>
      <c r="HD507" s="24"/>
      <c r="HE507" s="24"/>
      <c r="HF507" s="24"/>
      <c r="HG507" s="24"/>
      <c r="HH507" s="151"/>
      <c r="HI507" s="151"/>
      <c r="HJ507" s="153"/>
      <c r="HK507" s="24"/>
      <c r="HL507" s="24"/>
      <c r="HM507" s="24"/>
      <c r="HN507" s="24"/>
      <c r="HO507" s="24"/>
      <c r="HP507" s="24"/>
      <c r="HQ507" s="24"/>
      <c r="HR507" s="24"/>
      <c r="HS507" s="24"/>
      <c r="HT507" s="24"/>
      <c r="HU507" s="24"/>
      <c r="HV507" s="24"/>
      <c r="HW507" s="24"/>
      <c r="HX507" s="24"/>
      <c r="HY507" s="24"/>
      <c r="HZ507" s="24"/>
      <c r="IA507" s="24"/>
      <c r="IB507" s="24"/>
      <c r="IC507" s="24"/>
      <c r="ID507" s="24"/>
      <c r="IE507" s="24"/>
      <c r="IF507" s="24"/>
      <c r="IG507" s="24"/>
      <c r="IH507" s="24"/>
      <c r="II507" s="24"/>
      <c r="IJ507" s="24"/>
      <c r="IK507" s="24"/>
      <c r="IL507" s="24"/>
      <c r="IM507" s="24"/>
      <c r="IN507" s="24"/>
      <c r="IO507" s="24"/>
      <c r="IP507" s="151"/>
      <c r="IQ507" s="151"/>
      <c r="IR507" s="153"/>
      <c r="IS507" s="24"/>
      <c r="IT507" s="24"/>
      <c r="IU507" s="24"/>
      <c r="IV507" s="24"/>
      <c r="IW507" s="24"/>
      <c r="IX507" s="24"/>
      <c r="IY507" s="24"/>
      <c r="IZ507" s="24"/>
      <c r="JA507" s="24"/>
      <c r="JB507" s="24"/>
      <c r="JC507" s="24"/>
      <c r="JD507" s="24"/>
      <c r="JE507" s="24"/>
      <c r="JF507" s="24"/>
      <c r="JG507" s="24"/>
      <c r="JH507" s="24"/>
      <c r="JI507" s="24"/>
      <c r="JJ507" s="24"/>
      <c r="JK507" s="24"/>
      <c r="JL507" s="24"/>
      <c r="JM507" s="24"/>
      <c r="JN507" s="24"/>
      <c r="JO507" s="24"/>
      <c r="JP507" s="24"/>
      <c r="JQ507" s="24"/>
      <c r="JR507" s="24"/>
      <c r="JS507" s="24"/>
      <c r="JT507" s="24"/>
      <c r="JU507" s="25"/>
      <c r="JV507" s="24"/>
      <c r="JW507" s="151"/>
      <c r="JX507" s="151"/>
      <c r="JY507" s="153"/>
      <c r="JZ507" s="24"/>
      <c r="KA507" s="24"/>
      <c r="KB507" s="24"/>
      <c r="KC507" s="24"/>
      <c r="KD507" s="24"/>
      <c r="KE507" s="24"/>
      <c r="KF507" s="24"/>
      <c r="KG507" s="24"/>
      <c r="KH507" s="24"/>
      <c r="KI507" s="24"/>
      <c r="KJ507" s="24"/>
      <c r="KK507" s="24"/>
      <c r="KL507" s="24"/>
      <c r="KM507" s="24"/>
      <c r="KN507" s="24"/>
      <c r="KO507" s="24"/>
      <c r="KP507" s="24"/>
      <c r="KQ507" s="24"/>
      <c r="KR507" s="24"/>
      <c r="KS507" s="24"/>
      <c r="KT507" s="24"/>
      <c r="KU507" s="24"/>
      <c r="KV507" s="24"/>
      <c r="KW507" s="24"/>
      <c r="KX507" s="24"/>
      <c r="KY507" s="24"/>
      <c r="KZ507" s="24"/>
      <c r="LA507" s="24"/>
      <c r="LB507" s="24"/>
      <c r="LC507" s="24"/>
      <c r="LD507" s="24"/>
      <c r="LE507" s="151"/>
      <c r="LF507" s="151"/>
      <c r="LG507" s="153"/>
      <c r="LH507" s="24"/>
      <c r="LI507" s="24"/>
      <c r="LJ507" s="24"/>
      <c r="LK507" s="24"/>
      <c r="LL507" s="24"/>
      <c r="LM507" s="24"/>
      <c r="LN507" s="24"/>
      <c r="LO507" s="24"/>
      <c r="LP507" s="24"/>
      <c r="LQ507" s="24"/>
      <c r="LR507" s="24"/>
      <c r="LS507" s="24"/>
      <c r="LT507" s="24"/>
      <c r="LU507" s="24"/>
      <c r="LV507" s="24"/>
      <c r="LW507" s="24"/>
      <c r="LX507" s="24"/>
      <c r="LY507" s="24"/>
      <c r="LZ507" s="24"/>
      <c r="MA507" s="24"/>
      <c r="MB507" s="24"/>
      <c r="MC507" s="24"/>
      <c r="MD507" s="24"/>
      <c r="ME507" s="24"/>
      <c r="MF507" s="24"/>
      <c r="MG507" s="24"/>
      <c r="MH507" s="24"/>
      <c r="MI507" s="24"/>
      <c r="MJ507" s="24"/>
      <c r="MK507" s="24"/>
      <c r="ML507" s="24"/>
    </row>
    <row r="508" spans="1:350" ht="13.9" hidden="1" customHeight="1" outlineLevel="3" x14ac:dyDescent="0.2">
      <c r="A508" s="226" t="s">
        <v>311</v>
      </c>
      <c r="B508" s="246" t="s">
        <v>1120</v>
      </c>
      <c r="C508" s="214" t="s">
        <v>38</v>
      </c>
      <c r="D508" s="216">
        <v>13.2</v>
      </c>
      <c r="E508" s="175"/>
      <c r="F508" s="175">
        <f>D508-E508</f>
        <v>13.2</v>
      </c>
      <c r="G508" s="175" t="s">
        <v>888</v>
      </c>
      <c r="H508" s="170" t="s">
        <v>877</v>
      </c>
      <c r="I508" s="170" t="s">
        <v>831</v>
      </c>
      <c r="J508" s="212">
        <f ca="1">E508+Q508+AX508+CF508+DN508+ES508+GA508+HH508+IP508+JW508+LE508</f>
        <v>13.2</v>
      </c>
      <c r="K508" s="212">
        <f>E508+R508+AY508+CG508+DO508+ET508+GB508+HI508+IQ508+JX508+LF508</f>
        <v>13.1</v>
      </c>
      <c r="L508" s="172">
        <f ca="1">K508/J508</f>
        <v>0.99242424242424243</v>
      </c>
      <c r="M508" s="172">
        <f>K508/D508</f>
        <v>0.99242424242424243</v>
      </c>
      <c r="N508" s="183">
        <f ca="1">SUMIF($EV$8:$FZ$9,$O$5,$EV509:$FZ509)-SUMIF($EV$8:$FZ$9,$Q$5,$EV509:$FZ509)</f>
        <v>0</v>
      </c>
      <c r="O508" s="156"/>
      <c r="P508" s="16" t="s">
        <v>25</v>
      </c>
      <c r="Q508" s="150">
        <v>0</v>
      </c>
      <c r="R508" s="150">
        <v>0</v>
      </c>
      <c r="S508" s="152" t="e">
        <v>#DIV/0!</v>
      </c>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50">
        <f t="shared" ca="1" si="1197"/>
        <v>0</v>
      </c>
      <c r="AY508" s="150">
        <f>SUM(BA509:CE509)</f>
        <v>0</v>
      </c>
      <c r="AZ508" s="152" t="e">
        <f ca="1">AY508/AX508</f>
        <v>#DIV/0!</v>
      </c>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50">
        <f t="shared" ref="CF508" si="1322">SUM(CI508:DM508)</f>
        <v>0</v>
      </c>
      <c r="CG508" s="150">
        <f>SUM(CI509:DM509)</f>
        <v>0</v>
      </c>
      <c r="CH508" s="152" t="e">
        <f>CG508/CF508</f>
        <v>#DIV/0!</v>
      </c>
      <c r="CI508" s="129"/>
      <c r="CJ508" s="129"/>
      <c r="CK508" s="129"/>
      <c r="CL508" s="129"/>
      <c r="CM508" s="129"/>
      <c r="CN508" s="129"/>
      <c r="CO508" s="129"/>
      <c r="CP508" s="129"/>
      <c r="CQ508" s="129"/>
      <c r="CR508" s="129"/>
      <c r="CS508" s="129"/>
      <c r="CT508" s="129"/>
      <c r="CU508" s="129"/>
      <c r="CV508" s="129"/>
      <c r="CW508" s="129"/>
      <c r="CX508" s="129"/>
      <c r="CY508" s="129"/>
      <c r="CZ508" s="129"/>
      <c r="DA508" s="129"/>
      <c r="DB508" s="129"/>
      <c r="DC508" s="129"/>
      <c r="DD508" s="129"/>
      <c r="DE508" s="129"/>
      <c r="DF508" s="129"/>
      <c r="DG508" s="129"/>
      <c r="DH508" s="129"/>
      <c r="DI508" s="129"/>
      <c r="DJ508" s="129"/>
      <c r="DK508" s="129"/>
      <c r="DL508" s="129"/>
      <c r="DM508" s="129"/>
      <c r="DN508" s="150">
        <f t="shared" ref="DN508" si="1323">SUM(DQ508:ER508)</f>
        <v>0</v>
      </c>
      <c r="DO508" s="150">
        <f>SUM(DQ509:ER509)</f>
        <v>0</v>
      </c>
      <c r="DP508" s="152" t="e">
        <f t="shared" si="1251"/>
        <v>#DIV/0!</v>
      </c>
      <c r="DQ508" s="16"/>
      <c r="DR508" s="16"/>
      <c r="DS508" s="16"/>
      <c r="DT508" s="16"/>
      <c r="DU508" s="16"/>
      <c r="DV508" s="16"/>
      <c r="DW508" s="16"/>
      <c r="DX508" s="16"/>
      <c r="DY508" s="16"/>
      <c r="DZ508" s="16"/>
      <c r="EA508" s="16"/>
      <c r="EB508" s="16"/>
      <c r="EC508" s="16"/>
      <c r="ED508" s="16"/>
      <c r="EE508" s="16"/>
      <c r="EF508" s="16"/>
      <c r="EG508" s="16"/>
      <c r="EH508" s="16"/>
      <c r="EI508" s="16"/>
      <c r="EJ508" s="16"/>
      <c r="EK508" s="16"/>
      <c r="EL508" s="16"/>
      <c r="EM508" s="16"/>
      <c r="EN508" s="16"/>
      <c r="EO508" s="16"/>
      <c r="EP508" s="16"/>
      <c r="EQ508" s="16"/>
      <c r="ER508" s="16"/>
      <c r="ES508" s="150">
        <f t="shared" ca="1" si="1205"/>
        <v>0</v>
      </c>
      <c r="ET508" s="150">
        <f t="shared" si="1287"/>
        <v>6</v>
      </c>
      <c r="EU508" s="152" t="e">
        <f t="shared" ca="1" si="1288"/>
        <v>#DIV/0!</v>
      </c>
      <c r="EV508" s="16"/>
      <c r="EW508" s="67"/>
      <c r="EX508" s="16"/>
      <c r="EY508" s="16"/>
      <c r="EZ508" s="16"/>
      <c r="FA508" s="16"/>
      <c r="FB508" s="16"/>
      <c r="FC508" s="16"/>
      <c r="FD508" s="16"/>
      <c r="FE508" s="16"/>
      <c r="FF508" s="16"/>
      <c r="FG508" s="16"/>
      <c r="FH508" s="16"/>
      <c r="FI508" s="16"/>
      <c r="FJ508" s="16"/>
      <c r="FK508" s="16"/>
      <c r="FL508" s="16"/>
      <c r="FM508" s="16"/>
      <c r="FN508" s="16"/>
      <c r="FO508" s="16"/>
      <c r="FP508" s="16"/>
      <c r="FQ508" s="16"/>
      <c r="FR508" s="16"/>
      <c r="FS508" s="16"/>
      <c r="FT508" s="16"/>
      <c r="FU508" s="16"/>
      <c r="FV508" s="16"/>
      <c r="FW508" s="16"/>
      <c r="FX508" s="16"/>
      <c r="FY508" s="16"/>
      <c r="FZ508" s="16"/>
      <c r="GA508" s="150">
        <f t="shared" ref="GA508" ca="1" si="1324">SUMIF($GD$8:$HG$9,$O$5,GD508:HG508)</f>
        <v>13.2</v>
      </c>
      <c r="GB508" s="150">
        <f t="shared" ref="GB508" si="1325">SUM(GD509:HG509)</f>
        <v>7.1</v>
      </c>
      <c r="GC508" s="152">
        <f t="shared" ref="GC508" ca="1" si="1326">GB508/GA508</f>
        <v>0.53787878787878785</v>
      </c>
      <c r="GD508" s="16"/>
      <c r="GE508" s="16">
        <v>2.5</v>
      </c>
      <c r="GF508" s="16">
        <v>2.5</v>
      </c>
      <c r="GG508" s="16">
        <v>2.5</v>
      </c>
      <c r="GH508" s="16">
        <v>2.5</v>
      </c>
      <c r="GI508" s="16">
        <v>3.2</v>
      </c>
      <c r="GJ508" s="16"/>
      <c r="GK508" s="16"/>
      <c r="GL508" s="16"/>
      <c r="GM508" s="16"/>
      <c r="GN508" s="16"/>
      <c r="GO508" s="16"/>
      <c r="GP508" s="16"/>
      <c r="GQ508" s="16"/>
      <c r="GR508" s="16"/>
      <c r="GS508" s="16"/>
      <c r="GT508" s="16"/>
      <c r="GU508" s="16"/>
      <c r="GV508" s="16"/>
      <c r="GW508" s="16"/>
      <c r="GX508" s="16"/>
      <c r="GY508" s="16"/>
      <c r="GZ508" s="16"/>
      <c r="HA508" s="16"/>
      <c r="HB508" s="16"/>
      <c r="HC508" s="16"/>
      <c r="HD508" s="16"/>
      <c r="HE508" s="16"/>
      <c r="HF508" s="16"/>
      <c r="HG508" s="16"/>
      <c r="HH508" s="150"/>
      <c r="HI508" s="150">
        <v>0</v>
      </c>
      <c r="HJ508" s="152" t="e">
        <v>#DIV/0!</v>
      </c>
      <c r="HK508" s="16"/>
      <c r="HL508" s="16"/>
      <c r="HM508" s="16"/>
      <c r="HN508" s="16"/>
      <c r="HO508" s="16"/>
      <c r="HP508" s="16"/>
      <c r="HQ508" s="16"/>
      <c r="HR508" s="16"/>
      <c r="HS508" s="16"/>
      <c r="HT508" s="16"/>
      <c r="HU508" s="16"/>
      <c r="HV508" s="16"/>
      <c r="HW508" s="16"/>
      <c r="HX508" s="16"/>
      <c r="HY508" s="16"/>
      <c r="HZ508" s="16"/>
      <c r="IA508" s="16"/>
      <c r="IB508" s="16"/>
      <c r="IC508" s="16"/>
      <c r="ID508" s="16"/>
      <c r="IE508" s="16"/>
      <c r="IF508" s="16"/>
      <c r="IG508" s="16"/>
      <c r="IH508" s="16"/>
      <c r="II508" s="16"/>
      <c r="IJ508" s="16"/>
      <c r="IK508" s="16"/>
      <c r="IL508" s="16"/>
      <c r="IM508" s="16"/>
      <c r="IN508" s="16"/>
      <c r="IO508" s="16"/>
      <c r="IP508" s="150"/>
      <c r="IQ508" s="150">
        <v>0</v>
      </c>
      <c r="IR508" s="152" t="e">
        <v>#DIV/0!</v>
      </c>
      <c r="IS508" s="16"/>
      <c r="IT508" s="16"/>
      <c r="IU508" s="16"/>
      <c r="IV508" s="16"/>
      <c r="IW508" s="16"/>
      <c r="IX508" s="16"/>
      <c r="IY508" s="16"/>
      <c r="IZ508" s="16"/>
      <c r="JA508" s="16"/>
      <c r="JB508" s="16"/>
      <c r="JC508" s="16"/>
      <c r="JD508" s="16"/>
      <c r="JE508" s="16"/>
      <c r="JF508" s="16"/>
      <c r="JG508" s="16"/>
      <c r="JH508" s="16"/>
      <c r="JI508" s="16"/>
      <c r="JJ508" s="16"/>
      <c r="JK508" s="16"/>
      <c r="JL508" s="16"/>
      <c r="JM508" s="16"/>
      <c r="JN508" s="16"/>
      <c r="JO508" s="16"/>
      <c r="JP508" s="16"/>
      <c r="JQ508" s="16"/>
      <c r="JR508" s="16"/>
      <c r="JS508" s="16"/>
      <c r="JT508" s="16"/>
      <c r="JU508" s="23"/>
      <c r="JV508" s="16"/>
      <c r="JW508" s="150"/>
      <c r="JX508" s="150">
        <v>0</v>
      </c>
      <c r="JY508" s="152" t="e">
        <v>#DIV/0!</v>
      </c>
      <c r="JZ508" s="16"/>
      <c r="KA508" s="16"/>
      <c r="KB508" s="16"/>
      <c r="KC508" s="16"/>
      <c r="KD508" s="16"/>
      <c r="KE508" s="16"/>
      <c r="KF508" s="16"/>
      <c r="KG508" s="16"/>
      <c r="KH508" s="16"/>
      <c r="KI508" s="16"/>
      <c r="KJ508" s="16"/>
      <c r="KK508" s="16"/>
      <c r="KL508" s="16"/>
      <c r="KM508" s="16"/>
      <c r="KN508" s="16"/>
      <c r="KO508" s="16"/>
      <c r="KP508" s="16"/>
      <c r="KQ508" s="16"/>
      <c r="KR508" s="16"/>
      <c r="KS508" s="16"/>
      <c r="KT508" s="16"/>
      <c r="KU508" s="16"/>
      <c r="KV508" s="16"/>
      <c r="KW508" s="16"/>
      <c r="KX508" s="16"/>
      <c r="KY508" s="16"/>
      <c r="KZ508" s="16"/>
      <c r="LA508" s="16"/>
      <c r="LB508" s="16"/>
      <c r="LC508" s="16"/>
      <c r="LD508" s="16"/>
      <c r="LE508" s="150"/>
      <c r="LF508" s="150">
        <v>0</v>
      </c>
      <c r="LG508" s="152" t="e">
        <v>#DIV/0!</v>
      </c>
      <c r="LH508" s="16"/>
      <c r="LI508" s="16"/>
      <c r="LJ508" s="16"/>
      <c r="LK508" s="16"/>
      <c r="LL508" s="16"/>
      <c r="LM508" s="16"/>
      <c r="LN508" s="16"/>
      <c r="LO508" s="16"/>
      <c r="LP508" s="16"/>
      <c r="LQ508" s="16"/>
      <c r="LR508" s="16"/>
      <c r="LS508" s="16"/>
      <c r="LT508" s="16"/>
      <c r="LU508" s="16"/>
      <c r="LV508" s="16"/>
      <c r="LW508" s="16"/>
      <c r="LX508" s="16"/>
      <c r="LY508" s="16"/>
      <c r="LZ508" s="16"/>
      <c r="MA508" s="16"/>
      <c r="MB508" s="16"/>
      <c r="MC508" s="16"/>
      <c r="MD508" s="16"/>
      <c r="ME508" s="16"/>
      <c r="MF508" s="16"/>
      <c r="MG508" s="16"/>
      <c r="MH508" s="16"/>
      <c r="MI508" s="16"/>
      <c r="MJ508" s="16"/>
      <c r="MK508" s="16"/>
      <c r="ML508" s="16"/>
    </row>
    <row r="509" spans="1:350" ht="13.9" hidden="1" customHeight="1" outlineLevel="3" x14ac:dyDescent="0.2">
      <c r="A509" s="227"/>
      <c r="B509" s="247"/>
      <c r="C509" s="215"/>
      <c r="D509" s="217"/>
      <c r="E509" s="176"/>
      <c r="F509" s="176"/>
      <c r="G509" s="176"/>
      <c r="H509" s="171"/>
      <c r="I509" s="171"/>
      <c r="J509" s="213"/>
      <c r="K509" s="213"/>
      <c r="L509" s="173"/>
      <c r="M509" s="173"/>
      <c r="N509" s="184"/>
      <c r="O509" s="157"/>
      <c r="P509" s="17" t="s">
        <v>26</v>
      </c>
      <c r="Q509" s="151"/>
      <c r="R509" s="151"/>
      <c r="S509" s="153"/>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151"/>
      <c r="AY509" s="151"/>
      <c r="AZ509" s="153"/>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c r="CF509" s="151"/>
      <c r="CG509" s="151"/>
      <c r="CH509" s="153"/>
      <c r="CI509" s="141"/>
      <c r="CJ509" s="141"/>
      <c r="CK509" s="141"/>
      <c r="CL509" s="141"/>
      <c r="CM509" s="141"/>
      <c r="CN509" s="141"/>
      <c r="CO509" s="141"/>
      <c r="CP509" s="141"/>
      <c r="CQ509" s="141"/>
      <c r="CR509" s="141"/>
      <c r="CS509" s="141"/>
      <c r="CT509" s="141"/>
      <c r="CU509" s="141"/>
      <c r="CV509" s="141"/>
      <c r="CW509" s="141"/>
      <c r="CX509" s="141"/>
      <c r="CY509" s="141"/>
      <c r="CZ509" s="141"/>
      <c r="DA509" s="141"/>
      <c r="DB509" s="141"/>
      <c r="DC509" s="141"/>
      <c r="DD509" s="141"/>
      <c r="DE509" s="141"/>
      <c r="DF509" s="141"/>
      <c r="DG509" s="141"/>
      <c r="DH509" s="141"/>
      <c r="DI509" s="141"/>
      <c r="DJ509" s="141"/>
      <c r="DK509" s="141"/>
      <c r="DL509" s="141"/>
      <c r="DM509" s="141"/>
      <c r="DN509" s="151"/>
      <c r="DO509" s="151"/>
      <c r="DP509" s="153"/>
      <c r="DQ509" s="24"/>
      <c r="DR509" s="24"/>
      <c r="DS509" s="24"/>
      <c r="DT509" s="24"/>
      <c r="DU509" s="24"/>
      <c r="DV509" s="24"/>
      <c r="DW509" s="24"/>
      <c r="DX509" s="24"/>
      <c r="DY509" s="24"/>
      <c r="DZ509" s="24"/>
      <c r="EA509" s="24"/>
      <c r="EB509" s="24"/>
      <c r="EC509" s="24"/>
      <c r="ED509" s="24"/>
      <c r="EE509" s="24"/>
      <c r="EF509" s="24"/>
      <c r="EG509" s="24"/>
      <c r="EH509" s="24"/>
      <c r="EI509" s="24"/>
      <c r="EJ509" s="24"/>
      <c r="EK509" s="24"/>
      <c r="EL509" s="24"/>
      <c r="EM509" s="24"/>
      <c r="EN509" s="24"/>
      <c r="EO509" s="24"/>
      <c r="EP509" s="24"/>
      <c r="EQ509" s="24"/>
      <c r="ER509" s="24"/>
      <c r="ES509" s="151"/>
      <c r="ET509" s="151"/>
      <c r="EU509" s="153"/>
      <c r="EV509" s="24"/>
      <c r="EW509" s="125"/>
      <c r="EX509" s="24"/>
      <c r="EY509" s="24"/>
      <c r="EZ509" s="24"/>
      <c r="FA509" s="24"/>
      <c r="FB509" s="24"/>
      <c r="FC509" s="24"/>
      <c r="FD509" s="24"/>
      <c r="FE509" s="24"/>
      <c r="FF509" s="24"/>
      <c r="FG509" s="24"/>
      <c r="FH509" s="24"/>
      <c r="FI509" s="24"/>
      <c r="FJ509" s="24"/>
      <c r="FK509" s="24"/>
      <c r="FL509" s="24"/>
      <c r="FM509" s="24"/>
      <c r="FN509" s="24"/>
      <c r="FO509" s="24"/>
      <c r="FP509" s="24"/>
      <c r="FQ509" s="24"/>
      <c r="FR509" s="24"/>
      <c r="FS509" s="24"/>
      <c r="FT509" s="24"/>
      <c r="FU509" s="24"/>
      <c r="FV509" s="24"/>
      <c r="FW509" s="24"/>
      <c r="FX509" s="24"/>
      <c r="FY509" s="24"/>
      <c r="FZ509" s="24">
        <v>6</v>
      </c>
      <c r="GA509" s="151"/>
      <c r="GB509" s="151"/>
      <c r="GC509" s="153"/>
      <c r="GD509" s="24"/>
      <c r="GE509" s="24"/>
      <c r="GF509" s="24"/>
      <c r="GG509" s="24"/>
      <c r="GH509" s="24">
        <v>6</v>
      </c>
      <c r="GI509" s="24"/>
      <c r="GJ509" s="24"/>
      <c r="GK509" s="24"/>
      <c r="GL509" s="24"/>
      <c r="GM509" s="24"/>
      <c r="GN509" s="142">
        <v>1.1000000000000001</v>
      </c>
      <c r="GO509" s="24"/>
      <c r="GP509" s="24"/>
      <c r="GQ509" s="24"/>
      <c r="GR509" s="24"/>
      <c r="GS509" s="24"/>
      <c r="GT509" s="24"/>
      <c r="GU509" s="24"/>
      <c r="GV509" s="24"/>
      <c r="GW509" s="24"/>
      <c r="GX509" s="24"/>
      <c r="GY509" s="24"/>
      <c r="GZ509" s="24"/>
      <c r="HA509" s="24"/>
      <c r="HB509" s="24"/>
      <c r="HC509" s="24"/>
      <c r="HD509" s="24"/>
      <c r="HE509" s="24"/>
      <c r="HF509" s="24"/>
      <c r="HG509" s="24"/>
      <c r="HH509" s="151"/>
      <c r="HI509" s="151"/>
      <c r="HJ509" s="153"/>
      <c r="HK509" s="24"/>
      <c r="HL509" s="24"/>
      <c r="HM509" s="24"/>
      <c r="HN509" s="24"/>
      <c r="HO509" s="24"/>
      <c r="HP509" s="24"/>
      <c r="HQ509" s="24"/>
      <c r="HR509" s="24"/>
      <c r="HS509" s="24"/>
      <c r="HT509" s="24"/>
      <c r="HU509" s="24"/>
      <c r="HV509" s="24"/>
      <c r="HW509" s="24"/>
      <c r="HX509" s="24"/>
      <c r="HY509" s="24"/>
      <c r="HZ509" s="24"/>
      <c r="IA509" s="24"/>
      <c r="IB509" s="24"/>
      <c r="IC509" s="24"/>
      <c r="ID509" s="24"/>
      <c r="IE509" s="24"/>
      <c r="IF509" s="24"/>
      <c r="IG509" s="24"/>
      <c r="IH509" s="24"/>
      <c r="II509" s="24"/>
      <c r="IJ509" s="24"/>
      <c r="IK509" s="24"/>
      <c r="IL509" s="24"/>
      <c r="IM509" s="24"/>
      <c r="IN509" s="24"/>
      <c r="IO509" s="24"/>
      <c r="IP509" s="151"/>
      <c r="IQ509" s="151"/>
      <c r="IR509" s="153"/>
      <c r="IS509" s="24"/>
      <c r="IT509" s="24"/>
      <c r="IU509" s="24"/>
      <c r="IV509" s="24"/>
      <c r="IW509" s="24"/>
      <c r="IX509" s="24"/>
      <c r="IY509" s="24"/>
      <c r="IZ509" s="24"/>
      <c r="JA509" s="24"/>
      <c r="JB509" s="24"/>
      <c r="JC509" s="24"/>
      <c r="JD509" s="24"/>
      <c r="JE509" s="24"/>
      <c r="JF509" s="24"/>
      <c r="JG509" s="24"/>
      <c r="JH509" s="24"/>
      <c r="JI509" s="24"/>
      <c r="JJ509" s="24"/>
      <c r="JK509" s="24"/>
      <c r="JL509" s="24"/>
      <c r="JM509" s="24"/>
      <c r="JN509" s="24"/>
      <c r="JO509" s="24"/>
      <c r="JP509" s="24"/>
      <c r="JQ509" s="24"/>
      <c r="JR509" s="24"/>
      <c r="JS509" s="24"/>
      <c r="JT509" s="24"/>
      <c r="JU509" s="25"/>
      <c r="JV509" s="24"/>
      <c r="JW509" s="151"/>
      <c r="JX509" s="151"/>
      <c r="JY509" s="153"/>
      <c r="JZ509" s="24"/>
      <c r="KA509" s="24"/>
      <c r="KB509" s="24"/>
      <c r="KC509" s="24"/>
      <c r="KD509" s="24"/>
      <c r="KE509" s="24"/>
      <c r="KF509" s="24"/>
      <c r="KG509" s="24"/>
      <c r="KH509" s="24"/>
      <c r="KI509" s="24"/>
      <c r="KJ509" s="24"/>
      <c r="KK509" s="24"/>
      <c r="KL509" s="24"/>
      <c r="KM509" s="24"/>
      <c r="KN509" s="24"/>
      <c r="KO509" s="24"/>
      <c r="KP509" s="24"/>
      <c r="KQ509" s="24"/>
      <c r="KR509" s="24"/>
      <c r="KS509" s="24"/>
      <c r="KT509" s="24"/>
      <c r="KU509" s="24"/>
      <c r="KV509" s="24"/>
      <c r="KW509" s="24"/>
      <c r="KX509" s="24"/>
      <c r="KY509" s="24"/>
      <c r="KZ509" s="24"/>
      <c r="LA509" s="24"/>
      <c r="LB509" s="24"/>
      <c r="LC509" s="24"/>
      <c r="LD509" s="24"/>
      <c r="LE509" s="151"/>
      <c r="LF509" s="151"/>
      <c r="LG509" s="153"/>
      <c r="LH509" s="24"/>
      <c r="LI509" s="24"/>
      <c r="LJ509" s="24"/>
      <c r="LK509" s="24"/>
      <c r="LL509" s="24"/>
      <c r="LM509" s="24"/>
      <c r="LN509" s="24"/>
      <c r="LO509" s="24"/>
      <c r="LP509" s="24"/>
      <c r="LQ509" s="24"/>
      <c r="LR509" s="24"/>
      <c r="LS509" s="24"/>
      <c r="LT509" s="24"/>
      <c r="LU509" s="24"/>
      <c r="LV509" s="24"/>
      <c r="LW509" s="24"/>
      <c r="LX509" s="24"/>
      <c r="LY509" s="24"/>
      <c r="LZ509" s="24"/>
      <c r="MA509" s="24"/>
      <c r="MB509" s="24"/>
      <c r="MC509" s="24"/>
      <c r="MD509" s="24"/>
      <c r="ME509" s="24"/>
      <c r="MF509" s="24"/>
      <c r="MG509" s="24"/>
      <c r="MH509" s="24"/>
      <c r="MI509" s="24"/>
      <c r="MJ509" s="24"/>
      <c r="MK509" s="24"/>
      <c r="ML509" s="24"/>
    </row>
    <row r="510" spans="1:350" ht="13.9" hidden="1" customHeight="1" outlineLevel="3" x14ac:dyDescent="0.2">
      <c r="A510" s="226" t="s">
        <v>312</v>
      </c>
      <c r="B510" s="246" t="s">
        <v>1121</v>
      </c>
      <c r="C510" s="214" t="s">
        <v>59</v>
      </c>
      <c r="D510" s="216">
        <v>16</v>
      </c>
      <c r="E510" s="175"/>
      <c r="F510" s="175">
        <f>D510-E510</f>
        <v>16</v>
      </c>
      <c r="G510" s="175" t="s">
        <v>844</v>
      </c>
      <c r="H510" s="170" t="s">
        <v>872</v>
      </c>
      <c r="I510" s="170" t="s">
        <v>877</v>
      </c>
      <c r="J510" s="212">
        <f ca="1">E510+Q510+AX510+CF510+DN510+ES510+GA510+HH510+IP510+JW510+LE510</f>
        <v>16</v>
      </c>
      <c r="K510" s="212">
        <f>E510+R510+AY510+CG510+DO510+ET510+GB510+HI510+IQ510+JX510+LF510</f>
        <v>16</v>
      </c>
      <c r="L510" s="172">
        <f ca="1">K510/J510</f>
        <v>1</v>
      </c>
      <c r="M510" s="172">
        <f>K510/D510</f>
        <v>1</v>
      </c>
      <c r="N510" s="183">
        <f ca="1">SUMIF($EV$8:$FZ$9,$O$5,$EV511:$FZ511)-SUMIF($EV$8:$FZ$9,$Q$5,$EV511:$FZ511)</f>
        <v>0</v>
      </c>
      <c r="O510" s="156"/>
      <c r="P510" s="16" t="s">
        <v>25</v>
      </c>
      <c r="Q510" s="150">
        <v>0</v>
      </c>
      <c r="R510" s="150">
        <v>0</v>
      </c>
      <c r="S510" s="152" t="e">
        <v>#DIV/0!</v>
      </c>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50">
        <f t="shared" ca="1" si="1197"/>
        <v>0</v>
      </c>
      <c r="AY510" s="150">
        <f>SUM(BA511:CE511)</f>
        <v>0</v>
      </c>
      <c r="AZ510" s="152" t="e">
        <f ca="1">AY510/AX510</f>
        <v>#DIV/0!</v>
      </c>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50">
        <f t="shared" ref="CF510" si="1327">SUM(CI510:DM510)</f>
        <v>0</v>
      </c>
      <c r="CG510" s="150">
        <f>SUM(CI511:DM511)</f>
        <v>0</v>
      </c>
      <c r="CH510" s="152" t="e">
        <f>CG510/CF510</f>
        <v>#DIV/0!</v>
      </c>
      <c r="CI510" s="129"/>
      <c r="CJ510" s="129"/>
      <c r="CK510" s="129"/>
      <c r="CL510" s="129"/>
      <c r="CM510" s="129"/>
      <c r="CN510" s="129"/>
      <c r="CO510" s="129"/>
      <c r="CP510" s="129"/>
      <c r="CQ510" s="129"/>
      <c r="CR510" s="129"/>
      <c r="CS510" s="129"/>
      <c r="CT510" s="129"/>
      <c r="CU510" s="129"/>
      <c r="CV510" s="129"/>
      <c r="CW510" s="129"/>
      <c r="CX510" s="129"/>
      <c r="CY510" s="129"/>
      <c r="CZ510" s="129"/>
      <c r="DA510" s="129"/>
      <c r="DB510" s="129"/>
      <c r="DC510" s="129"/>
      <c r="DD510" s="129"/>
      <c r="DE510" s="129"/>
      <c r="DF510" s="129"/>
      <c r="DG510" s="129"/>
      <c r="DH510" s="129"/>
      <c r="DI510" s="129"/>
      <c r="DJ510" s="129"/>
      <c r="DK510" s="129"/>
      <c r="DL510" s="129"/>
      <c r="DM510" s="129"/>
      <c r="DN510" s="150">
        <f t="shared" ref="DN510" si="1328">SUM(DQ510:ER510)</f>
        <v>0</v>
      </c>
      <c r="DO510" s="150">
        <f>SUM(DQ511:ER511)</f>
        <v>0</v>
      </c>
      <c r="DP510" s="152" t="e">
        <f t="shared" si="1251"/>
        <v>#DIV/0!</v>
      </c>
      <c r="DQ510" s="16"/>
      <c r="DR510" s="16"/>
      <c r="DS510" s="16"/>
      <c r="DT510" s="16"/>
      <c r="DU510" s="16"/>
      <c r="DV510" s="16"/>
      <c r="DW510" s="16"/>
      <c r="DX510" s="16"/>
      <c r="DY510" s="16"/>
      <c r="DZ510" s="16"/>
      <c r="EA510" s="16"/>
      <c r="EB510" s="16"/>
      <c r="EC510" s="16"/>
      <c r="ED510" s="16"/>
      <c r="EE510" s="16"/>
      <c r="EF510" s="16"/>
      <c r="EG510" s="16"/>
      <c r="EH510" s="16"/>
      <c r="EI510" s="16"/>
      <c r="EJ510" s="16"/>
      <c r="EK510" s="16"/>
      <c r="EL510" s="16"/>
      <c r="EM510" s="16"/>
      <c r="EN510" s="16"/>
      <c r="EO510" s="16"/>
      <c r="EP510" s="16"/>
      <c r="EQ510" s="16"/>
      <c r="ER510" s="16"/>
      <c r="ES510" s="150">
        <f t="shared" ca="1" si="1205"/>
        <v>12</v>
      </c>
      <c r="ET510" s="150">
        <f t="shared" si="1287"/>
        <v>4</v>
      </c>
      <c r="EU510" s="152">
        <f t="shared" ca="1" si="1288"/>
        <v>0.33333333333333331</v>
      </c>
      <c r="EV510" s="16"/>
      <c r="EW510" s="67"/>
      <c r="EX510" s="16"/>
      <c r="EY510" s="16"/>
      <c r="EZ510" s="16"/>
      <c r="FA510" s="16"/>
      <c r="FB510" s="16"/>
      <c r="FC510" s="16"/>
      <c r="FD510" s="16"/>
      <c r="FE510" s="16"/>
      <c r="FF510" s="16"/>
      <c r="FG510" s="16"/>
      <c r="FH510" s="16"/>
      <c r="FI510" s="16"/>
      <c r="FJ510" s="16"/>
      <c r="FK510" s="16"/>
      <c r="FL510" s="16"/>
      <c r="FM510" s="16"/>
      <c r="FN510" s="16"/>
      <c r="FO510" s="16"/>
      <c r="FP510" s="16"/>
      <c r="FQ510" s="16"/>
      <c r="FR510" s="16"/>
      <c r="FS510" s="16"/>
      <c r="FT510" s="16"/>
      <c r="FU510" s="16"/>
      <c r="FV510" s="16"/>
      <c r="FW510" s="16"/>
      <c r="FX510" s="16"/>
      <c r="FY510" s="16">
        <v>6</v>
      </c>
      <c r="FZ510" s="16">
        <v>6</v>
      </c>
      <c r="GA510" s="150">
        <f t="shared" ref="GA510" ca="1" si="1329">SUMIF($GD$8:$HG$9,$O$5,GD510:HG510)</f>
        <v>4</v>
      </c>
      <c r="GB510" s="150">
        <f t="shared" ref="GB510" si="1330">SUM(GD511:HG511)</f>
        <v>12</v>
      </c>
      <c r="GC510" s="152">
        <f t="shared" ref="GC510" ca="1" si="1331">GB510/GA510</f>
        <v>3</v>
      </c>
      <c r="GD510" s="16">
        <v>4</v>
      </c>
      <c r="GE510" s="16"/>
      <c r="GF510" s="16"/>
      <c r="GG510" s="16"/>
      <c r="GH510" s="16"/>
      <c r="GI510" s="16"/>
      <c r="GJ510" s="16"/>
      <c r="GK510" s="16"/>
      <c r="GL510" s="16"/>
      <c r="GM510" s="16"/>
      <c r="GN510" s="16"/>
      <c r="GO510" s="16"/>
      <c r="GP510" s="16"/>
      <c r="GQ510" s="16"/>
      <c r="GR510" s="16"/>
      <c r="GS510" s="16"/>
      <c r="GT510" s="16"/>
      <c r="GU510" s="16"/>
      <c r="GV510" s="16"/>
      <c r="GW510" s="16"/>
      <c r="GX510" s="16"/>
      <c r="GY510" s="16"/>
      <c r="GZ510" s="16"/>
      <c r="HA510" s="16"/>
      <c r="HB510" s="16"/>
      <c r="HC510" s="16"/>
      <c r="HD510" s="16"/>
      <c r="HE510" s="16"/>
      <c r="HF510" s="16"/>
      <c r="HG510" s="16"/>
      <c r="HH510" s="150"/>
      <c r="HI510" s="150">
        <v>0</v>
      </c>
      <c r="HJ510" s="152" t="e">
        <v>#DIV/0!</v>
      </c>
      <c r="HK510" s="16"/>
      <c r="HL510" s="16"/>
      <c r="HM510" s="16"/>
      <c r="HN510" s="16"/>
      <c r="HO510" s="16"/>
      <c r="HP510" s="16"/>
      <c r="HQ510" s="16"/>
      <c r="HR510" s="16"/>
      <c r="HS510" s="16"/>
      <c r="HT510" s="16"/>
      <c r="HU510" s="16"/>
      <c r="HV510" s="16"/>
      <c r="HW510" s="16"/>
      <c r="HX510" s="16"/>
      <c r="HY510" s="16"/>
      <c r="HZ510" s="16"/>
      <c r="IA510" s="16"/>
      <c r="IB510" s="16"/>
      <c r="IC510" s="16"/>
      <c r="ID510" s="16"/>
      <c r="IE510" s="16"/>
      <c r="IF510" s="16"/>
      <c r="IG510" s="16"/>
      <c r="IH510" s="16"/>
      <c r="II510" s="16"/>
      <c r="IJ510" s="16"/>
      <c r="IK510" s="16"/>
      <c r="IL510" s="16"/>
      <c r="IM510" s="16"/>
      <c r="IN510" s="16"/>
      <c r="IO510" s="16"/>
      <c r="IP510" s="150"/>
      <c r="IQ510" s="150">
        <v>0</v>
      </c>
      <c r="IR510" s="152" t="e">
        <v>#DIV/0!</v>
      </c>
      <c r="IS510" s="16"/>
      <c r="IT510" s="16"/>
      <c r="IU510" s="16"/>
      <c r="IV510" s="16"/>
      <c r="IW510" s="16"/>
      <c r="IX510" s="16"/>
      <c r="IY510" s="16"/>
      <c r="IZ510" s="16"/>
      <c r="JA510" s="16"/>
      <c r="JB510" s="16"/>
      <c r="JC510" s="16"/>
      <c r="JD510" s="16"/>
      <c r="JE510" s="16"/>
      <c r="JF510" s="16"/>
      <c r="JG510" s="16"/>
      <c r="JH510" s="16"/>
      <c r="JI510" s="16"/>
      <c r="JJ510" s="16"/>
      <c r="JK510" s="16"/>
      <c r="JL510" s="16"/>
      <c r="JM510" s="16"/>
      <c r="JN510" s="16"/>
      <c r="JO510" s="16"/>
      <c r="JP510" s="16"/>
      <c r="JQ510" s="16"/>
      <c r="JR510" s="16"/>
      <c r="JS510" s="16"/>
      <c r="JT510" s="16"/>
      <c r="JU510" s="23"/>
      <c r="JV510" s="16"/>
      <c r="JW510" s="150"/>
      <c r="JX510" s="150">
        <v>0</v>
      </c>
      <c r="JY510" s="152" t="e">
        <v>#DIV/0!</v>
      </c>
      <c r="JZ510" s="16"/>
      <c r="KA510" s="16"/>
      <c r="KB510" s="16"/>
      <c r="KC510" s="16"/>
      <c r="KD510" s="16"/>
      <c r="KE510" s="16"/>
      <c r="KF510" s="16"/>
      <c r="KG510" s="16"/>
      <c r="KH510" s="16"/>
      <c r="KI510" s="16"/>
      <c r="KJ510" s="16"/>
      <c r="KK510" s="16"/>
      <c r="KL510" s="16"/>
      <c r="KM510" s="16"/>
      <c r="KN510" s="16"/>
      <c r="KO510" s="16"/>
      <c r="KP510" s="16"/>
      <c r="KQ510" s="16"/>
      <c r="KR510" s="16"/>
      <c r="KS510" s="16"/>
      <c r="KT510" s="16"/>
      <c r="KU510" s="16"/>
      <c r="KV510" s="16"/>
      <c r="KW510" s="16"/>
      <c r="KX510" s="16"/>
      <c r="KY510" s="16"/>
      <c r="KZ510" s="16"/>
      <c r="LA510" s="16"/>
      <c r="LB510" s="16"/>
      <c r="LC510" s="16"/>
      <c r="LD510" s="16"/>
      <c r="LE510" s="150"/>
      <c r="LF510" s="150">
        <v>0</v>
      </c>
      <c r="LG510" s="152" t="e">
        <v>#DIV/0!</v>
      </c>
      <c r="LH510" s="16"/>
      <c r="LI510" s="16"/>
      <c r="LJ510" s="16"/>
      <c r="LK510" s="16"/>
      <c r="LL510" s="16"/>
      <c r="LM510" s="16"/>
      <c r="LN510" s="16"/>
      <c r="LO510" s="16"/>
      <c r="LP510" s="16"/>
      <c r="LQ510" s="16"/>
      <c r="LR510" s="16"/>
      <c r="LS510" s="16"/>
      <c r="LT510" s="16"/>
      <c r="LU510" s="16"/>
      <c r="LV510" s="16"/>
      <c r="LW510" s="16"/>
      <c r="LX510" s="16"/>
      <c r="LY510" s="16"/>
      <c r="LZ510" s="16"/>
      <c r="MA510" s="16"/>
      <c r="MB510" s="16"/>
      <c r="MC510" s="16"/>
      <c r="MD510" s="16"/>
      <c r="ME510" s="16"/>
      <c r="MF510" s="16"/>
      <c r="MG510" s="16"/>
      <c r="MH510" s="16"/>
      <c r="MI510" s="16"/>
      <c r="MJ510" s="16"/>
      <c r="MK510" s="16"/>
      <c r="ML510" s="16"/>
    </row>
    <row r="511" spans="1:350" ht="13.9" hidden="1" customHeight="1" outlineLevel="3" x14ac:dyDescent="0.2">
      <c r="A511" s="227"/>
      <c r="B511" s="247"/>
      <c r="C511" s="215"/>
      <c r="D511" s="217"/>
      <c r="E511" s="176"/>
      <c r="F511" s="176"/>
      <c r="G511" s="176"/>
      <c r="H511" s="171"/>
      <c r="I511" s="171"/>
      <c r="J511" s="213"/>
      <c r="K511" s="213"/>
      <c r="L511" s="173"/>
      <c r="M511" s="173"/>
      <c r="N511" s="184"/>
      <c r="O511" s="157"/>
      <c r="P511" s="17" t="s">
        <v>26</v>
      </c>
      <c r="Q511" s="151"/>
      <c r="R511" s="151"/>
      <c r="S511" s="153"/>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151"/>
      <c r="AY511" s="151"/>
      <c r="AZ511" s="153"/>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c r="CF511" s="151"/>
      <c r="CG511" s="151"/>
      <c r="CH511" s="153"/>
      <c r="CI511" s="141"/>
      <c r="CJ511" s="141"/>
      <c r="CK511" s="141"/>
      <c r="CL511" s="141"/>
      <c r="CM511" s="141"/>
      <c r="CN511" s="141"/>
      <c r="CO511" s="141"/>
      <c r="CP511" s="141"/>
      <c r="CQ511" s="141"/>
      <c r="CR511" s="141"/>
      <c r="CS511" s="141"/>
      <c r="CT511" s="141"/>
      <c r="CU511" s="141"/>
      <c r="CV511" s="141"/>
      <c r="CW511" s="141"/>
      <c r="CX511" s="141"/>
      <c r="CY511" s="141"/>
      <c r="CZ511" s="141"/>
      <c r="DA511" s="141"/>
      <c r="DB511" s="141"/>
      <c r="DC511" s="141"/>
      <c r="DD511" s="141"/>
      <c r="DE511" s="141"/>
      <c r="DF511" s="141"/>
      <c r="DG511" s="141"/>
      <c r="DH511" s="141"/>
      <c r="DI511" s="141"/>
      <c r="DJ511" s="141"/>
      <c r="DK511" s="141"/>
      <c r="DL511" s="141"/>
      <c r="DM511" s="141"/>
      <c r="DN511" s="151"/>
      <c r="DO511" s="151"/>
      <c r="DP511" s="153"/>
      <c r="DQ511" s="24"/>
      <c r="DR511" s="24"/>
      <c r="DS511" s="24"/>
      <c r="DT511" s="24"/>
      <c r="DU511" s="24"/>
      <c r="DV511" s="24"/>
      <c r="DW511" s="24"/>
      <c r="DX511" s="24"/>
      <c r="DY511" s="24"/>
      <c r="DZ511" s="24"/>
      <c r="EA511" s="24"/>
      <c r="EB511" s="24"/>
      <c r="EC511" s="24"/>
      <c r="ED511" s="24"/>
      <c r="EE511" s="24"/>
      <c r="EF511" s="24"/>
      <c r="EG511" s="24"/>
      <c r="EH511" s="24"/>
      <c r="EI511" s="24"/>
      <c r="EJ511" s="24"/>
      <c r="EK511" s="24"/>
      <c r="EL511" s="24"/>
      <c r="EM511" s="24"/>
      <c r="EN511" s="24"/>
      <c r="EO511" s="24"/>
      <c r="EP511" s="24"/>
      <c r="EQ511" s="24"/>
      <c r="ER511" s="24"/>
      <c r="ES511" s="151"/>
      <c r="ET511" s="151"/>
      <c r="EU511" s="153"/>
      <c r="EV511" s="24"/>
      <c r="EW511" s="125"/>
      <c r="EX511" s="24"/>
      <c r="EY511" s="24"/>
      <c r="EZ511" s="24"/>
      <c r="FA511" s="24"/>
      <c r="FB511" s="24"/>
      <c r="FC511" s="24"/>
      <c r="FD511" s="24"/>
      <c r="FE511" s="24"/>
      <c r="FF511" s="24"/>
      <c r="FG511" s="24"/>
      <c r="FH511" s="24"/>
      <c r="FI511" s="24"/>
      <c r="FJ511" s="24"/>
      <c r="FK511" s="24"/>
      <c r="FL511" s="24"/>
      <c r="FM511" s="24"/>
      <c r="FN511" s="24"/>
      <c r="FO511" s="24"/>
      <c r="FP511" s="24"/>
      <c r="FQ511" s="24"/>
      <c r="FR511" s="24"/>
      <c r="FS511" s="24"/>
      <c r="FT511" s="24"/>
      <c r="FU511" s="24"/>
      <c r="FV511" s="24"/>
      <c r="FW511" s="24"/>
      <c r="FX511" s="24"/>
      <c r="FY511" s="24"/>
      <c r="FZ511" s="24">
        <v>4</v>
      </c>
      <c r="GA511" s="151"/>
      <c r="GB511" s="151"/>
      <c r="GC511" s="153"/>
      <c r="GD511" s="24"/>
      <c r="GE511" s="24"/>
      <c r="GF511" s="24"/>
      <c r="GG511" s="24"/>
      <c r="GH511" s="24">
        <v>12</v>
      </c>
      <c r="GI511" s="24"/>
      <c r="GJ511" s="24"/>
      <c r="GK511" s="24"/>
      <c r="GL511" s="24"/>
      <c r="GM511" s="24"/>
      <c r="GN511" s="24"/>
      <c r="GO511" s="24"/>
      <c r="GP511" s="24"/>
      <c r="GQ511" s="24"/>
      <c r="GR511" s="24"/>
      <c r="GS511" s="24"/>
      <c r="GT511" s="24"/>
      <c r="GU511" s="24"/>
      <c r="GV511" s="24"/>
      <c r="GW511" s="24"/>
      <c r="GX511" s="24"/>
      <c r="GY511" s="24"/>
      <c r="GZ511" s="24"/>
      <c r="HA511" s="24"/>
      <c r="HB511" s="24"/>
      <c r="HC511" s="24"/>
      <c r="HD511" s="24"/>
      <c r="HE511" s="24"/>
      <c r="HF511" s="24"/>
      <c r="HG511" s="24"/>
      <c r="HH511" s="151"/>
      <c r="HI511" s="151"/>
      <c r="HJ511" s="153"/>
      <c r="HK511" s="24"/>
      <c r="HL511" s="24"/>
      <c r="HM511" s="24"/>
      <c r="HN511" s="24"/>
      <c r="HO511" s="24"/>
      <c r="HP511" s="24"/>
      <c r="HQ511" s="24"/>
      <c r="HR511" s="24"/>
      <c r="HS511" s="24"/>
      <c r="HT511" s="24"/>
      <c r="HU511" s="24"/>
      <c r="HV511" s="24"/>
      <c r="HW511" s="24"/>
      <c r="HX511" s="24"/>
      <c r="HY511" s="24"/>
      <c r="HZ511" s="24"/>
      <c r="IA511" s="24"/>
      <c r="IB511" s="24"/>
      <c r="IC511" s="24"/>
      <c r="ID511" s="24"/>
      <c r="IE511" s="24"/>
      <c r="IF511" s="24"/>
      <c r="IG511" s="24"/>
      <c r="IH511" s="24"/>
      <c r="II511" s="24"/>
      <c r="IJ511" s="24"/>
      <c r="IK511" s="24"/>
      <c r="IL511" s="24"/>
      <c r="IM511" s="24"/>
      <c r="IN511" s="24"/>
      <c r="IO511" s="24"/>
      <c r="IP511" s="151"/>
      <c r="IQ511" s="151"/>
      <c r="IR511" s="153"/>
      <c r="IS511" s="24"/>
      <c r="IT511" s="24"/>
      <c r="IU511" s="24"/>
      <c r="IV511" s="24"/>
      <c r="IW511" s="24"/>
      <c r="IX511" s="24"/>
      <c r="IY511" s="24"/>
      <c r="IZ511" s="24"/>
      <c r="JA511" s="24"/>
      <c r="JB511" s="24"/>
      <c r="JC511" s="24"/>
      <c r="JD511" s="24"/>
      <c r="JE511" s="24"/>
      <c r="JF511" s="24"/>
      <c r="JG511" s="24"/>
      <c r="JH511" s="24"/>
      <c r="JI511" s="24"/>
      <c r="JJ511" s="24"/>
      <c r="JK511" s="24"/>
      <c r="JL511" s="24"/>
      <c r="JM511" s="24"/>
      <c r="JN511" s="24"/>
      <c r="JO511" s="24"/>
      <c r="JP511" s="24"/>
      <c r="JQ511" s="24"/>
      <c r="JR511" s="24"/>
      <c r="JS511" s="24"/>
      <c r="JT511" s="24"/>
      <c r="JU511" s="25"/>
      <c r="JV511" s="24"/>
      <c r="JW511" s="151"/>
      <c r="JX511" s="151"/>
      <c r="JY511" s="153"/>
      <c r="JZ511" s="24"/>
      <c r="KA511" s="24"/>
      <c r="KB511" s="24"/>
      <c r="KC511" s="24"/>
      <c r="KD511" s="24"/>
      <c r="KE511" s="24"/>
      <c r="KF511" s="24"/>
      <c r="KG511" s="24"/>
      <c r="KH511" s="24"/>
      <c r="KI511" s="24"/>
      <c r="KJ511" s="24"/>
      <c r="KK511" s="24"/>
      <c r="KL511" s="24"/>
      <c r="KM511" s="24"/>
      <c r="KN511" s="24"/>
      <c r="KO511" s="24"/>
      <c r="KP511" s="24"/>
      <c r="KQ511" s="24"/>
      <c r="KR511" s="24"/>
      <c r="KS511" s="24"/>
      <c r="KT511" s="24"/>
      <c r="KU511" s="24"/>
      <c r="KV511" s="24"/>
      <c r="KW511" s="24"/>
      <c r="KX511" s="24"/>
      <c r="KY511" s="24"/>
      <c r="KZ511" s="24"/>
      <c r="LA511" s="24"/>
      <c r="LB511" s="24"/>
      <c r="LC511" s="24"/>
      <c r="LD511" s="24"/>
      <c r="LE511" s="151"/>
      <c r="LF511" s="151"/>
      <c r="LG511" s="153"/>
      <c r="LH511" s="24"/>
      <c r="LI511" s="24"/>
      <c r="LJ511" s="24"/>
      <c r="LK511" s="24"/>
      <c r="LL511" s="24"/>
      <c r="LM511" s="24"/>
      <c r="LN511" s="24"/>
      <c r="LO511" s="24"/>
      <c r="LP511" s="24"/>
      <c r="LQ511" s="24"/>
      <c r="LR511" s="24"/>
      <c r="LS511" s="24"/>
      <c r="LT511" s="24"/>
      <c r="LU511" s="24"/>
      <c r="LV511" s="24"/>
      <c r="LW511" s="24"/>
      <c r="LX511" s="24"/>
      <c r="LY511" s="24"/>
      <c r="LZ511" s="24"/>
      <c r="MA511" s="24"/>
      <c r="MB511" s="24"/>
      <c r="MC511" s="24"/>
      <c r="MD511" s="24"/>
      <c r="ME511" s="24"/>
      <c r="MF511" s="24"/>
      <c r="MG511" s="24"/>
      <c r="MH511" s="24"/>
      <c r="MI511" s="24"/>
      <c r="MJ511" s="24"/>
      <c r="MK511" s="24"/>
      <c r="ML511" s="24"/>
    </row>
    <row r="512" spans="1:350" ht="13.9" hidden="1" customHeight="1" outlineLevel="3" x14ac:dyDescent="0.2">
      <c r="A512" s="226" t="s">
        <v>313</v>
      </c>
      <c r="B512" s="246" t="s">
        <v>1122</v>
      </c>
      <c r="C512" s="214" t="s">
        <v>37</v>
      </c>
      <c r="D512" s="216">
        <v>143</v>
      </c>
      <c r="E512" s="175"/>
      <c r="F512" s="175">
        <f>D512-E512</f>
        <v>143</v>
      </c>
      <c r="G512" s="175" t="s">
        <v>846</v>
      </c>
      <c r="H512" s="170" t="s">
        <v>831</v>
      </c>
      <c r="I512" s="170" t="s">
        <v>883</v>
      </c>
      <c r="J512" s="212">
        <f ca="1">E512+Q512+AX512+CF512+DN512+ES512+GA512+HH512+IP512+JW512+LE512</f>
        <v>143</v>
      </c>
      <c r="K512" s="212">
        <f>E512+R512+AY512+CG512+DO512+ET512+GB512+HI512+IQ512+JX512+LF512</f>
        <v>0</v>
      </c>
      <c r="L512" s="172">
        <f ca="1">K512/J512</f>
        <v>0</v>
      </c>
      <c r="M512" s="172">
        <f>K512/D512</f>
        <v>0</v>
      </c>
      <c r="N512" s="183">
        <f ca="1">SUMIF($EV$8:$FZ$9,$O$5,$EV513:$FZ513)-SUMIF($EV$8:$FZ$9,$Q$5,$EV513:$FZ513)</f>
        <v>0</v>
      </c>
      <c r="O512" s="156"/>
      <c r="P512" s="16" t="s">
        <v>25</v>
      </c>
      <c r="Q512" s="150">
        <v>0</v>
      </c>
      <c r="R512" s="150">
        <v>0</v>
      </c>
      <c r="S512" s="152" t="e">
        <v>#DIV/0!</v>
      </c>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50">
        <f t="shared" ca="1" si="1197"/>
        <v>0</v>
      </c>
      <c r="AY512" s="150">
        <f>SUM(BA513:CE513)</f>
        <v>0</v>
      </c>
      <c r="AZ512" s="152" t="e">
        <f ca="1">AY512/AX512</f>
        <v>#DIV/0!</v>
      </c>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50">
        <f t="shared" ref="CF512" si="1332">SUM(CI512:DM512)</f>
        <v>0</v>
      </c>
      <c r="CG512" s="150">
        <f>SUM(CI513:DM513)</f>
        <v>0</v>
      </c>
      <c r="CH512" s="152" t="e">
        <f>CG512/CF512</f>
        <v>#DIV/0!</v>
      </c>
      <c r="CI512" s="129"/>
      <c r="CJ512" s="129"/>
      <c r="CK512" s="129"/>
      <c r="CL512" s="129"/>
      <c r="CM512" s="129"/>
      <c r="CN512" s="129"/>
      <c r="CO512" s="129"/>
      <c r="CP512" s="129"/>
      <c r="CQ512" s="129"/>
      <c r="CR512" s="129"/>
      <c r="CS512" s="129"/>
      <c r="CT512" s="129"/>
      <c r="CU512" s="129"/>
      <c r="CV512" s="129"/>
      <c r="CW512" s="129"/>
      <c r="CX512" s="129"/>
      <c r="CY512" s="129"/>
      <c r="CZ512" s="129"/>
      <c r="DA512" s="129"/>
      <c r="DB512" s="129"/>
      <c r="DC512" s="129"/>
      <c r="DD512" s="129"/>
      <c r="DE512" s="129"/>
      <c r="DF512" s="129"/>
      <c r="DG512" s="129"/>
      <c r="DH512" s="129"/>
      <c r="DI512" s="129"/>
      <c r="DJ512" s="129"/>
      <c r="DK512" s="129"/>
      <c r="DL512" s="129"/>
      <c r="DM512" s="129"/>
      <c r="DN512" s="150">
        <f t="shared" ref="DN512" si="1333">SUM(DQ512:ER512)</f>
        <v>0</v>
      </c>
      <c r="DO512" s="150">
        <f>SUM(DQ513:ER513)</f>
        <v>0</v>
      </c>
      <c r="DP512" s="152" t="e">
        <f t="shared" si="1251"/>
        <v>#DIV/0!</v>
      </c>
      <c r="DQ512" s="16"/>
      <c r="DR512" s="16"/>
      <c r="DS512" s="16"/>
      <c r="DT512" s="16"/>
      <c r="DU512" s="16"/>
      <c r="DV512" s="16"/>
      <c r="DW512" s="16"/>
      <c r="DX512" s="16"/>
      <c r="DY512" s="16"/>
      <c r="DZ512" s="16"/>
      <c r="EA512" s="16"/>
      <c r="EB512" s="16"/>
      <c r="EC512" s="16"/>
      <c r="ED512" s="16"/>
      <c r="EE512" s="16"/>
      <c r="EF512" s="16"/>
      <c r="EG512" s="16"/>
      <c r="EH512" s="16"/>
      <c r="EI512" s="16"/>
      <c r="EJ512" s="16"/>
      <c r="EK512" s="16"/>
      <c r="EL512" s="16"/>
      <c r="EM512" s="16"/>
      <c r="EN512" s="16"/>
      <c r="EO512" s="16"/>
      <c r="EP512" s="16"/>
      <c r="EQ512" s="16"/>
      <c r="ER512" s="16"/>
      <c r="ES512" s="150">
        <f t="shared" ca="1" si="1205"/>
        <v>0</v>
      </c>
      <c r="ET512" s="150">
        <f t="shared" si="1287"/>
        <v>0</v>
      </c>
      <c r="EU512" s="152" t="e">
        <f t="shared" ca="1" si="1288"/>
        <v>#DIV/0!</v>
      </c>
      <c r="EV512" s="16"/>
      <c r="EW512" s="67"/>
      <c r="EX512" s="16"/>
      <c r="EY512" s="16"/>
      <c r="EZ512" s="16"/>
      <c r="FA512" s="16"/>
      <c r="FB512" s="16"/>
      <c r="FC512" s="16"/>
      <c r="FD512" s="16"/>
      <c r="FE512" s="16"/>
      <c r="FF512" s="16"/>
      <c r="FG512" s="16"/>
      <c r="FH512" s="16"/>
      <c r="FI512" s="16"/>
      <c r="FJ512" s="16"/>
      <c r="FK512" s="16"/>
      <c r="FL512" s="16"/>
      <c r="FM512" s="16"/>
      <c r="FN512" s="16"/>
      <c r="FO512" s="16"/>
      <c r="FP512" s="16"/>
      <c r="FQ512" s="16"/>
      <c r="FR512" s="16"/>
      <c r="FS512" s="16"/>
      <c r="FT512" s="16"/>
      <c r="FU512" s="16"/>
      <c r="FV512" s="16"/>
      <c r="FW512" s="16"/>
      <c r="FX512" s="16"/>
      <c r="FY512" s="16"/>
      <c r="FZ512" s="16"/>
      <c r="GA512" s="150">
        <f t="shared" ref="GA512" ca="1" si="1334">SUMIF($GD$8:$HG$9,$O$5,GD512:HG512)</f>
        <v>143</v>
      </c>
      <c r="GB512" s="150">
        <f t="shared" ref="GB512" si="1335">SUM(GD513:HG513)</f>
        <v>0</v>
      </c>
      <c r="GC512" s="152">
        <f t="shared" ref="GC512" ca="1" si="1336">GB512/GA512</f>
        <v>0</v>
      </c>
      <c r="GD512" s="16"/>
      <c r="GE512" s="16"/>
      <c r="GF512" s="16"/>
      <c r="GG512" s="16"/>
      <c r="GH512" s="16"/>
      <c r="GI512" s="16">
        <v>24</v>
      </c>
      <c r="GJ512" s="16">
        <v>24</v>
      </c>
      <c r="GK512" s="16">
        <v>24</v>
      </c>
      <c r="GL512" s="16">
        <v>24</v>
      </c>
      <c r="GM512" s="16">
        <v>24</v>
      </c>
      <c r="GN512" s="16">
        <v>23</v>
      </c>
      <c r="GO512" s="16"/>
      <c r="GP512" s="16"/>
      <c r="GQ512" s="16"/>
      <c r="GR512" s="16"/>
      <c r="GS512" s="16"/>
      <c r="GT512" s="16"/>
      <c r="GU512" s="16"/>
      <c r="GV512" s="16"/>
      <c r="GW512" s="16"/>
      <c r="GX512" s="16"/>
      <c r="GY512" s="16"/>
      <c r="GZ512" s="16"/>
      <c r="HA512" s="16"/>
      <c r="HB512" s="16"/>
      <c r="HC512" s="16"/>
      <c r="HD512" s="16"/>
      <c r="HE512" s="16"/>
      <c r="HF512" s="16"/>
      <c r="HG512" s="16"/>
      <c r="HH512" s="150"/>
      <c r="HI512" s="150">
        <v>0</v>
      </c>
      <c r="HJ512" s="152" t="e">
        <v>#DIV/0!</v>
      </c>
      <c r="HK512" s="16"/>
      <c r="HL512" s="16"/>
      <c r="HM512" s="16"/>
      <c r="HN512" s="16"/>
      <c r="HO512" s="16"/>
      <c r="HP512" s="16"/>
      <c r="HQ512" s="16"/>
      <c r="HR512" s="16"/>
      <c r="HS512" s="16"/>
      <c r="HT512" s="16"/>
      <c r="HU512" s="16"/>
      <c r="HV512" s="16"/>
      <c r="HW512" s="16"/>
      <c r="HX512" s="16"/>
      <c r="HY512" s="16"/>
      <c r="HZ512" s="16"/>
      <c r="IA512" s="16"/>
      <c r="IB512" s="16"/>
      <c r="IC512" s="16"/>
      <c r="ID512" s="16"/>
      <c r="IE512" s="16"/>
      <c r="IF512" s="16"/>
      <c r="IG512" s="16"/>
      <c r="IH512" s="16"/>
      <c r="II512" s="16"/>
      <c r="IJ512" s="16"/>
      <c r="IK512" s="16"/>
      <c r="IL512" s="16"/>
      <c r="IM512" s="16"/>
      <c r="IN512" s="16"/>
      <c r="IO512" s="16"/>
      <c r="IP512" s="150"/>
      <c r="IQ512" s="150">
        <v>0</v>
      </c>
      <c r="IR512" s="152" t="e">
        <v>#DIV/0!</v>
      </c>
      <c r="IS512" s="16"/>
      <c r="IT512" s="16"/>
      <c r="IU512" s="16"/>
      <c r="IV512" s="16"/>
      <c r="IW512" s="16"/>
      <c r="IX512" s="16"/>
      <c r="IY512" s="16"/>
      <c r="IZ512" s="16"/>
      <c r="JA512" s="16"/>
      <c r="JB512" s="16"/>
      <c r="JC512" s="16"/>
      <c r="JD512" s="16"/>
      <c r="JE512" s="16"/>
      <c r="JF512" s="16"/>
      <c r="JG512" s="16"/>
      <c r="JH512" s="16"/>
      <c r="JI512" s="16"/>
      <c r="JJ512" s="16"/>
      <c r="JK512" s="16"/>
      <c r="JL512" s="16"/>
      <c r="JM512" s="16"/>
      <c r="JN512" s="16"/>
      <c r="JO512" s="16"/>
      <c r="JP512" s="16"/>
      <c r="JQ512" s="16"/>
      <c r="JR512" s="16"/>
      <c r="JS512" s="16"/>
      <c r="JT512" s="16"/>
      <c r="JU512" s="23"/>
      <c r="JV512" s="16"/>
      <c r="JW512" s="150"/>
      <c r="JX512" s="150">
        <v>0</v>
      </c>
      <c r="JY512" s="152" t="e">
        <v>#DIV/0!</v>
      </c>
      <c r="JZ512" s="16"/>
      <c r="KA512" s="16"/>
      <c r="KB512" s="16"/>
      <c r="KC512" s="16"/>
      <c r="KD512" s="16"/>
      <c r="KE512" s="16"/>
      <c r="KF512" s="16"/>
      <c r="KG512" s="16"/>
      <c r="KH512" s="16"/>
      <c r="KI512" s="16"/>
      <c r="KJ512" s="16"/>
      <c r="KK512" s="16"/>
      <c r="KL512" s="16"/>
      <c r="KM512" s="16"/>
      <c r="KN512" s="16"/>
      <c r="KO512" s="16"/>
      <c r="KP512" s="16"/>
      <c r="KQ512" s="16"/>
      <c r="KR512" s="16"/>
      <c r="KS512" s="16"/>
      <c r="KT512" s="16"/>
      <c r="KU512" s="16"/>
      <c r="KV512" s="16"/>
      <c r="KW512" s="16"/>
      <c r="KX512" s="16"/>
      <c r="KY512" s="16"/>
      <c r="KZ512" s="16"/>
      <c r="LA512" s="16"/>
      <c r="LB512" s="16"/>
      <c r="LC512" s="16"/>
      <c r="LD512" s="16"/>
      <c r="LE512" s="150"/>
      <c r="LF512" s="150">
        <v>0</v>
      </c>
      <c r="LG512" s="152" t="e">
        <v>#DIV/0!</v>
      </c>
      <c r="LH512" s="16"/>
      <c r="LI512" s="16"/>
      <c r="LJ512" s="16"/>
      <c r="LK512" s="16"/>
      <c r="LL512" s="16"/>
      <c r="LM512" s="16"/>
      <c r="LN512" s="16"/>
      <c r="LO512" s="16"/>
      <c r="LP512" s="16"/>
      <c r="LQ512" s="16"/>
      <c r="LR512" s="16"/>
      <c r="LS512" s="16"/>
      <c r="LT512" s="16"/>
      <c r="LU512" s="16"/>
      <c r="LV512" s="16"/>
      <c r="LW512" s="16"/>
      <c r="LX512" s="16"/>
      <c r="LY512" s="16"/>
      <c r="LZ512" s="16"/>
      <c r="MA512" s="16"/>
      <c r="MB512" s="16"/>
      <c r="MC512" s="16"/>
      <c r="MD512" s="16"/>
      <c r="ME512" s="16"/>
      <c r="MF512" s="16"/>
      <c r="MG512" s="16"/>
      <c r="MH512" s="16"/>
      <c r="MI512" s="16"/>
      <c r="MJ512" s="16"/>
      <c r="MK512" s="16"/>
      <c r="ML512" s="16"/>
    </row>
    <row r="513" spans="1:350" ht="13.9" hidden="1" customHeight="1" outlineLevel="3" x14ac:dyDescent="0.2">
      <c r="A513" s="227"/>
      <c r="B513" s="247"/>
      <c r="C513" s="215"/>
      <c r="D513" s="217"/>
      <c r="E513" s="176"/>
      <c r="F513" s="176"/>
      <c r="G513" s="176"/>
      <c r="H513" s="171"/>
      <c r="I513" s="171"/>
      <c r="J513" s="213"/>
      <c r="K513" s="213"/>
      <c r="L513" s="173"/>
      <c r="M513" s="173"/>
      <c r="N513" s="184"/>
      <c r="O513" s="157"/>
      <c r="P513" s="17" t="s">
        <v>26</v>
      </c>
      <c r="Q513" s="151"/>
      <c r="R513" s="151"/>
      <c r="S513" s="153"/>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151"/>
      <c r="AY513" s="151"/>
      <c r="AZ513" s="153"/>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c r="CF513" s="151"/>
      <c r="CG513" s="151"/>
      <c r="CH513" s="153"/>
      <c r="CI513" s="141"/>
      <c r="CJ513" s="141"/>
      <c r="CK513" s="141"/>
      <c r="CL513" s="141"/>
      <c r="CM513" s="141"/>
      <c r="CN513" s="141"/>
      <c r="CO513" s="141"/>
      <c r="CP513" s="141"/>
      <c r="CQ513" s="141"/>
      <c r="CR513" s="141"/>
      <c r="CS513" s="141"/>
      <c r="CT513" s="141"/>
      <c r="CU513" s="141"/>
      <c r="CV513" s="141"/>
      <c r="CW513" s="141"/>
      <c r="CX513" s="141"/>
      <c r="CY513" s="141"/>
      <c r="CZ513" s="141"/>
      <c r="DA513" s="141"/>
      <c r="DB513" s="141"/>
      <c r="DC513" s="141"/>
      <c r="DD513" s="141"/>
      <c r="DE513" s="141"/>
      <c r="DF513" s="141"/>
      <c r="DG513" s="141"/>
      <c r="DH513" s="141"/>
      <c r="DI513" s="141"/>
      <c r="DJ513" s="141"/>
      <c r="DK513" s="141"/>
      <c r="DL513" s="141"/>
      <c r="DM513" s="141"/>
      <c r="DN513" s="151"/>
      <c r="DO513" s="151"/>
      <c r="DP513" s="153"/>
      <c r="DQ513" s="24"/>
      <c r="DR513" s="24"/>
      <c r="DS513" s="24"/>
      <c r="DT513" s="24"/>
      <c r="DU513" s="24"/>
      <c r="DV513" s="24"/>
      <c r="DW513" s="24"/>
      <c r="DX513" s="24"/>
      <c r="DY513" s="24"/>
      <c r="DZ513" s="24"/>
      <c r="EA513" s="24"/>
      <c r="EB513" s="24"/>
      <c r="EC513" s="24"/>
      <c r="ED513" s="24"/>
      <c r="EE513" s="24"/>
      <c r="EF513" s="24"/>
      <c r="EG513" s="24"/>
      <c r="EH513" s="24"/>
      <c r="EI513" s="24"/>
      <c r="EJ513" s="24"/>
      <c r="EK513" s="24"/>
      <c r="EL513" s="24"/>
      <c r="EM513" s="24"/>
      <c r="EN513" s="24"/>
      <c r="EO513" s="24"/>
      <c r="EP513" s="24"/>
      <c r="EQ513" s="24"/>
      <c r="ER513" s="24"/>
      <c r="ES513" s="151"/>
      <c r="ET513" s="151"/>
      <c r="EU513" s="153"/>
      <c r="EV513" s="24"/>
      <c r="EW513" s="125"/>
      <c r="EX513" s="24"/>
      <c r="EY513" s="24"/>
      <c r="EZ513" s="24"/>
      <c r="FA513" s="24"/>
      <c r="FB513" s="24"/>
      <c r="FC513" s="24"/>
      <c r="FD513" s="24"/>
      <c r="FE513" s="24"/>
      <c r="FF513" s="24"/>
      <c r="FG513" s="24"/>
      <c r="FH513" s="24"/>
      <c r="FI513" s="24"/>
      <c r="FJ513" s="24"/>
      <c r="FK513" s="24"/>
      <c r="FL513" s="24"/>
      <c r="FM513" s="24"/>
      <c r="FN513" s="24"/>
      <c r="FO513" s="24"/>
      <c r="FP513" s="24"/>
      <c r="FQ513" s="24"/>
      <c r="FR513" s="24"/>
      <c r="FS513" s="24"/>
      <c r="FT513" s="24"/>
      <c r="FU513" s="24"/>
      <c r="FV513" s="24"/>
      <c r="FW513" s="24"/>
      <c r="FX513" s="24"/>
      <c r="FY513" s="24"/>
      <c r="FZ513" s="24"/>
      <c r="GA513" s="151"/>
      <c r="GB513" s="151"/>
      <c r="GC513" s="153"/>
      <c r="GD513" s="24"/>
      <c r="GE513" s="24"/>
      <c r="GF513" s="24"/>
      <c r="GG513" s="24"/>
      <c r="GH513" s="24"/>
      <c r="GI513" s="24"/>
      <c r="GJ513" s="24"/>
      <c r="GK513" s="24"/>
      <c r="GL513" s="24"/>
      <c r="GM513" s="24"/>
      <c r="GN513" s="24"/>
      <c r="GO513" s="24"/>
      <c r="GP513" s="24"/>
      <c r="GQ513" s="24"/>
      <c r="GR513" s="24"/>
      <c r="GS513" s="24"/>
      <c r="GT513" s="24"/>
      <c r="GU513" s="24"/>
      <c r="GV513" s="24"/>
      <c r="GW513" s="24"/>
      <c r="GX513" s="24"/>
      <c r="GY513" s="24"/>
      <c r="GZ513" s="24"/>
      <c r="HA513" s="24"/>
      <c r="HB513" s="24"/>
      <c r="HC513" s="24"/>
      <c r="HD513" s="24"/>
      <c r="HE513" s="24"/>
      <c r="HF513" s="24"/>
      <c r="HG513" s="24"/>
      <c r="HH513" s="151"/>
      <c r="HI513" s="151"/>
      <c r="HJ513" s="153"/>
      <c r="HK513" s="24"/>
      <c r="HL513" s="24"/>
      <c r="HM513" s="24"/>
      <c r="HN513" s="24"/>
      <c r="HO513" s="24"/>
      <c r="HP513" s="24"/>
      <c r="HQ513" s="24"/>
      <c r="HR513" s="24"/>
      <c r="HS513" s="24"/>
      <c r="HT513" s="24"/>
      <c r="HU513" s="24"/>
      <c r="HV513" s="24"/>
      <c r="HW513" s="24"/>
      <c r="HX513" s="24"/>
      <c r="HY513" s="24"/>
      <c r="HZ513" s="24"/>
      <c r="IA513" s="24"/>
      <c r="IB513" s="24"/>
      <c r="IC513" s="24"/>
      <c r="ID513" s="24"/>
      <c r="IE513" s="24"/>
      <c r="IF513" s="24"/>
      <c r="IG513" s="24"/>
      <c r="IH513" s="24"/>
      <c r="II513" s="24"/>
      <c r="IJ513" s="24"/>
      <c r="IK513" s="24"/>
      <c r="IL513" s="24"/>
      <c r="IM513" s="24"/>
      <c r="IN513" s="24"/>
      <c r="IO513" s="24"/>
      <c r="IP513" s="151"/>
      <c r="IQ513" s="151"/>
      <c r="IR513" s="153"/>
      <c r="IS513" s="24"/>
      <c r="IT513" s="24"/>
      <c r="IU513" s="24"/>
      <c r="IV513" s="24"/>
      <c r="IW513" s="24"/>
      <c r="IX513" s="24"/>
      <c r="IY513" s="24"/>
      <c r="IZ513" s="24"/>
      <c r="JA513" s="24"/>
      <c r="JB513" s="24"/>
      <c r="JC513" s="24"/>
      <c r="JD513" s="24"/>
      <c r="JE513" s="24"/>
      <c r="JF513" s="24"/>
      <c r="JG513" s="24"/>
      <c r="JH513" s="24"/>
      <c r="JI513" s="24"/>
      <c r="JJ513" s="24"/>
      <c r="JK513" s="24"/>
      <c r="JL513" s="24"/>
      <c r="JM513" s="24"/>
      <c r="JN513" s="24"/>
      <c r="JO513" s="24"/>
      <c r="JP513" s="24"/>
      <c r="JQ513" s="24"/>
      <c r="JR513" s="24"/>
      <c r="JS513" s="24"/>
      <c r="JT513" s="24"/>
      <c r="JU513" s="25"/>
      <c r="JV513" s="24"/>
      <c r="JW513" s="151"/>
      <c r="JX513" s="151"/>
      <c r="JY513" s="153"/>
      <c r="JZ513" s="24"/>
      <c r="KA513" s="24"/>
      <c r="KB513" s="24"/>
      <c r="KC513" s="24"/>
      <c r="KD513" s="24"/>
      <c r="KE513" s="24"/>
      <c r="KF513" s="24"/>
      <c r="KG513" s="24"/>
      <c r="KH513" s="24"/>
      <c r="KI513" s="24"/>
      <c r="KJ513" s="24"/>
      <c r="KK513" s="24"/>
      <c r="KL513" s="24"/>
      <c r="KM513" s="24"/>
      <c r="KN513" s="24"/>
      <c r="KO513" s="24"/>
      <c r="KP513" s="24"/>
      <c r="KQ513" s="24"/>
      <c r="KR513" s="24"/>
      <c r="KS513" s="24"/>
      <c r="KT513" s="24"/>
      <c r="KU513" s="24"/>
      <c r="KV513" s="24"/>
      <c r="KW513" s="24"/>
      <c r="KX513" s="24"/>
      <c r="KY513" s="24"/>
      <c r="KZ513" s="24"/>
      <c r="LA513" s="24"/>
      <c r="LB513" s="24"/>
      <c r="LC513" s="24"/>
      <c r="LD513" s="24"/>
      <c r="LE513" s="151"/>
      <c r="LF513" s="151"/>
      <c r="LG513" s="153"/>
      <c r="LH513" s="24"/>
      <c r="LI513" s="24"/>
      <c r="LJ513" s="24"/>
      <c r="LK513" s="24"/>
      <c r="LL513" s="24"/>
      <c r="LM513" s="24"/>
      <c r="LN513" s="24"/>
      <c r="LO513" s="24"/>
      <c r="LP513" s="24"/>
      <c r="LQ513" s="24"/>
      <c r="LR513" s="24"/>
      <c r="LS513" s="24"/>
      <c r="LT513" s="24"/>
      <c r="LU513" s="24"/>
      <c r="LV513" s="24"/>
      <c r="LW513" s="24"/>
      <c r="LX513" s="24"/>
      <c r="LY513" s="24"/>
      <c r="LZ513" s="24"/>
      <c r="MA513" s="24"/>
      <c r="MB513" s="24"/>
      <c r="MC513" s="24"/>
      <c r="MD513" s="24"/>
      <c r="ME513" s="24"/>
      <c r="MF513" s="24"/>
      <c r="MG513" s="24"/>
      <c r="MH513" s="24"/>
      <c r="MI513" s="24"/>
      <c r="MJ513" s="24"/>
      <c r="MK513" s="24"/>
      <c r="ML513" s="24"/>
    </row>
    <row r="514" spans="1:350" s="41" customFormat="1" ht="14.25" hidden="1" customHeight="1" outlineLevel="3" x14ac:dyDescent="0.25">
      <c r="A514" s="220" t="s">
        <v>314</v>
      </c>
      <c r="B514" s="248" t="s">
        <v>1149</v>
      </c>
      <c r="C514" s="175" t="s">
        <v>59</v>
      </c>
      <c r="D514" s="175">
        <v>1</v>
      </c>
      <c r="E514" s="175">
        <v>0</v>
      </c>
      <c r="F514" s="175">
        <f>D514-E514</f>
        <v>1</v>
      </c>
      <c r="G514" s="175" t="s">
        <v>1142</v>
      </c>
      <c r="H514" s="170" t="s">
        <v>908</v>
      </c>
      <c r="I514" s="170" t="s">
        <v>905</v>
      </c>
      <c r="J514" s="212">
        <f ca="1">E514+Q514+AX514+CF514+DN514+ES514+GA514+HH514+IP514+JW514+LE514</f>
        <v>1</v>
      </c>
      <c r="K514" s="212">
        <f>E514+R514+AY514+CG514+DO514+ET514+GB514+HI514+IQ514+JX514+LF514</f>
        <v>1</v>
      </c>
      <c r="L514" s="172">
        <f ca="1">K514/J514</f>
        <v>1</v>
      </c>
      <c r="M514" s="172">
        <f>K514/D514</f>
        <v>1</v>
      </c>
      <c r="N514" s="183">
        <f ca="1">SUMIF($EV$8:$FZ$9,$O$5,$EV515:$FZ515)-SUMIF($EV$8:$FZ$9,$Q$5,$EV515:$FZ515)</f>
        <v>0</v>
      </c>
      <c r="O514" s="154"/>
      <c r="P514" s="154"/>
      <c r="Q514" s="150">
        <v>0</v>
      </c>
      <c r="R514" s="150">
        <v>0</v>
      </c>
      <c r="S514" s="152" t="e">
        <v>#DIV/0!</v>
      </c>
      <c r="T514" s="154"/>
      <c r="U514" s="154"/>
      <c r="V514" s="154"/>
      <c r="W514" s="154"/>
      <c r="X514" s="154"/>
      <c r="Y514" s="154"/>
      <c r="Z514" s="154"/>
      <c r="AA514" s="154"/>
      <c r="AB514" s="154"/>
      <c r="AC514" s="154"/>
      <c r="AD514" s="154"/>
      <c r="AE514" s="154"/>
      <c r="AF514" s="154"/>
      <c r="AG514" s="154"/>
      <c r="AH514" s="154"/>
      <c r="AI514" s="154"/>
      <c r="AJ514" s="154"/>
      <c r="AK514" s="154"/>
      <c r="AL514" s="154"/>
      <c r="AM514" s="154"/>
      <c r="AN514" s="154"/>
      <c r="AO514" s="154"/>
      <c r="AP514" s="154"/>
      <c r="AQ514" s="154"/>
      <c r="AR514" s="154"/>
      <c r="AS514" s="154"/>
      <c r="AT514" s="154"/>
      <c r="AU514" s="154"/>
      <c r="AV514" s="154"/>
      <c r="AW514" s="154"/>
      <c r="AX514" s="150">
        <f t="shared" ca="1" si="1197"/>
        <v>0</v>
      </c>
      <c r="AY514" s="150">
        <f>SUM(BA515:CE515)</f>
        <v>0</v>
      </c>
      <c r="AZ514" s="152" t="e">
        <f ca="1">AY514/AX514</f>
        <v>#DIV/0!</v>
      </c>
      <c r="BA514" s="154"/>
      <c r="BB514" s="154"/>
      <c r="BC514" s="154"/>
      <c r="BD514" s="154"/>
      <c r="BE514" s="154"/>
      <c r="BF514" s="154"/>
      <c r="BG514" s="154"/>
      <c r="BH514" s="154"/>
      <c r="BI514" s="154"/>
      <c r="BJ514" s="154"/>
      <c r="BK514" s="154"/>
      <c r="BL514" s="154"/>
      <c r="BM514" s="154"/>
      <c r="BN514" s="154"/>
      <c r="BO514" s="154"/>
      <c r="BP514" s="154"/>
      <c r="BQ514" s="154"/>
      <c r="BR514" s="154"/>
      <c r="BS514" s="154"/>
      <c r="BT514" s="154"/>
      <c r="BU514" s="154"/>
      <c r="BV514" s="154"/>
      <c r="BW514" s="154"/>
      <c r="BX514" s="154"/>
      <c r="BY514" s="154"/>
      <c r="BZ514" s="154"/>
      <c r="CA514" s="154"/>
      <c r="CB514" s="154"/>
      <c r="CC514" s="154"/>
      <c r="CD514" s="154"/>
      <c r="CE514" s="154"/>
      <c r="CF514" s="150">
        <f t="shared" ref="CF514" si="1337">SUM(CI514:DM514)</f>
        <v>0</v>
      </c>
      <c r="CG514" s="150">
        <f>SUM(CI515:DM515)</f>
        <v>0</v>
      </c>
      <c r="CH514" s="152" t="e">
        <f>CG514/CF514</f>
        <v>#DIV/0!</v>
      </c>
      <c r="CI514" s="154"/>
      <c r="CJ514" s="154"/>
      <c r="CK514" s="154"/>
      <c r="CL514" s="154"/>
      <c r="CM514" s="154"/>
      <c r="CN514" s="154"/>
      <c r="CO514" s="154"/>
      <c r="CP514" s="154"/>
      <c r="CQ514" s="154"/>
      <c r="CR514" s="154"/>
      <c r="CS514" s="154"/>
      <c r="CT514" s="154"/>
      <c r="CU514" s="154"/>
      <c r="CV514" s="154"/>
      <c r="CW514" s="154"/>
      <c r="CX514" s="154"/>
      <c r="CY514" s="154"/>
      <c r="CZ514" s="154"/>
      <c r="DA514" s="154"/>
      <c r="DB514" s="154"/>
      <c r="DC514" s="154"/>
      <c r="DD514" s="154"/>
      <c r="DE514" s="154"/>
      <c r="DF514" s="154"/>
      <c r="DG514" s="154"/>
      <c r="DH514" s="154"/>
      <c r="DI514" s="154"/>
      <c r="DJ514" s="154"/>
      <c r="DK514" s="154"/>
      <c r="DL514" s="154"/>
      <c r="DM514" s="154"/>
      <c r="DN514" s="150">
        <f t="shared" ref="DN514" si="1338">SUM(DQ514:ER514)</f>
        <v>0</v>
      </c>
      <c r="DO514" s="150">
        <f>SUM(DQ515:ER515)</f>
        <v>0</v>
      </c>
      <c r="DP514" s="152" t="e">
        <f t="shared" si="1251"/>
        <v>#DIV/0!</v>
      </c>
      <c r="DQ514" s="154"/>
      <c r="DR514" s="154"/>
      <c r="DS514" s="154"/>
      <c r="DT514" s="154"/>
      <c r="DU514" s="154"/>
      <c r="DV514" s="154"/>
      <c r="DW514" s="154"/>
      <c r="DX514" s="154"/>
      <c r="DY514" s="154"/>
      <c r="DZ514" s="154"/>
      <c r="EA514" s="154"/>
      <c r="EB514" s="154"/>
      <c r="EC514" s="154"/>
      <c r="ED514" s="154"/>
      <c r="EE514" s="154"/>
      <c r="EF514" s="154"/>
      <c r="EG514" s="154"/>
      <c r="EH514" s="154"/>
      <c r="EI514" s="154"/>
      <c r="EJ514" s="154"/>
      <c r="EK514" s="154"/>
      <c r="EL514" s="154"/>
      <c r="EM514" s="154"/>
      <c r="EN514" s="154"/>
      <c r="EO514" s="154"/>
      <c r="EP514" s="154"/>
      <c r="EQ514" s="154"/>
      <c r="ER514" s="154"/>
      <c r="ES514" s="150">
        <f t="shared" ca="1" si="1205"/>
        <v>0</v>
      </c>
      <c r="ET514" s="150">
        <f t="shared" si="1287"/>
        <v>0</v>
      </c>
      <c r="EU514" s="152" t="e">
        <f t="shared" ca="1" si="1288"/>
        <v>#DIV/0!</v>
      </c>
      <c r="EV514" s="154"/>
      <c r="EW514" s="160"/>
      <c r="EX514" s="154"/>
      <c r="EY514" s="154"/>
      <c r="EZ514" s="154"/>
      <c r="FA514" s="154"/>
      <c r="FB514" s="154"/>
      <c r="FC514" s="154"/>
      <c r="FD514" s="154"/>
      <c r="FE514" s="154"/>
      <c r="FF514" s="154"/>
      <c r="FG514" s="154"/>
      <c r="FH514" s="154"/>
      <c r="FI514" s="154"/>
      <c r="FJ514" s="154"/>
      <c r="FK514" s="154"/>
      <c r="FL514" s="154"/>
      <c r="FM514" s="154"/>
      <c r="FN514" s="154"/>
      <c r="FO514" s="154"/>
      <c r="FP514" s="154"/>
      <c r="FQ514" s="154"/>
      <c r="FR514" s="154"/>
      <c r="FS514" s="154"/>
      <c r="FT514" s="154"/>
      <c r="FU514" s="154"/>
      <c r="FV514" s="154"/>
      <c r="FW514" s="154"/>
      <c r="FX514" s="154"/>
      <c r="FY514" s="154"/>
      <c r="FZ514" s="154"/>
      <c r="GA514" s="150">
        <f t="shared" ref="GA514" ca="1" si="1339">SUMIF($GD$8:$HG$9,$O$5,GD514:HG514)</f>
        <v>1</v>
      </c>
      <c r="GB514" s="150">
        <f t="shared" ref="GB514" si="1340">SUM(GD515:HG515)</f>
        <v>1</v>
      </c>
      <c r="GC514" s="152">
        <f t="shared" ref="GC514" ca="1" si="1341">GB514/GA514</f>
        <v>1</v>
      </c>
      <c r="GD514" s="154"/>
      <c r="GE514" s="154"/>
      <c r="GF514" s="154"/>
      <c r="GG514" s="154"/>
      <c r="GH514" s="154"/>
      <c r="GI514" s="154"/>
      <c r="GJ514" s="42">
        <v>1</v>
      </c>
      <c r="GK514" s="154"/>
      <c r="GL514" s="154"/>
      <c r="GM514" s="154"/>
      <c r="GN514" s="154"/>
      <c r="GO514" s="154"/>
      <c r="GP514" s="154"/>
      <c r="GQ514" s="154"/>
      <c r="GR514" s="154"/>
      <c r="GS514" s="154"/>
      <c r="GT514" s="154"/>
      <c r="GU514" s="154"/>
      <c r="GV514" s="154"/>
      <c r="GW514" s="154"/>
      <c r="GX514" s="154"/>
      <c r="GY514" s="154"/>
      <c r="GZ514" s="154"/>
      <c r="HA514" s="154"/>
      <c r="HB514" s="154"/>
      <c r="HC514" s="154"/>
      <c r="HD514" s="154"/>
      <c r="HE514" s="154"/>
      <c r="HF514" s="154"/>
      <c r="HG514" s="154"/>
      <c r="HH514" s="150"/>
      <c r="HI514" s="150">
        <v>0</v>
      </c>
      <c r="HJ514" s="154"/>
      <c r="HK514" s="154"/>
      <c r="HL514" s="154"/>
      <c r="HM514" s="154"/>
      <c r="HN514" s="154"/>
      <c r="HO514" s="154"/>
      <c r="HP514" s="154"/>
      <c r="HQ514" s="154"/>
      <c r="HR514" s="154"/>
      <c r="HS514" s="154"/>
      <c r="HT514" s="154"/>
      <c r="HU514" s="154"/>
      <c r="HV514" s="154"/>
      <c r="HW514" s="154"/>
      <c r="HX514" s="154"/>
      <c r="HY514" s="154"/>
      <c r="HZ514" s="154"/>
      <c r="IA514" s="154"/>
      <c r="IB514" s="154"/>
      <c r="IC514" s="154"/>
      <c r="ID514" s="154"/>
      <c r="IE514" s="154"/>
      <c r="IF514" s="154"/>
      <c r="IG514" s="154"/>
      <c r="IH514" s="154"/>
      <c r="II514" s="154"/>
      <c r="IJ514" s="154"/>
      <c r="IK514" s="154"/>
      <c r="IL514" s="154"/>
      <c r="IM514" s="154"/>
      <c r="IN514" s="154"/>
      <c r="IO514" s="154"/>
      <c r="IP514" s="150"/>
      <c r="IQ514" s="150">
        <v>0</v>
      </c>
      <c r="IR514" s="154"/>
      <c r="IS514" s="154"/>
      <c r="IT514" s="154"/>
      <c r="IU514" s="154"/>
      <c r="IV514" s="154"/>
      <c r="IW514" s="154"/>
      <c r="IX514" s="154"/>
      <c r="IY514" s="154"/>
      <c r="IZ514" s="154"/>
      <c r="JA514" s="154"/>
      <c r="JB514" s="154"/>
      <c r="JC514" s="154"/>
      <c r="JD514" s="154"/>
      <c r="JE514" s="154"/>
      <c r="JF514" s="154"/>
      <c r="JG514" s="154"/>
      <c r="JH514" s="154"/>
      <c r="JI514" s="154"/>
      <c r="JJ514" s="154"/>
      <c r="JK514" s="154"/>
      <c r="JL514" s="154"/>
      <c r="JM514" s="154"/>
      <c r="JN514" s="154"/>
      <c r="JO514" s="154"/>
      <c r="JP514" s="154"/>
      <c r="JQ514" s="154"/>
      <c r="JR514" s="154"/>
      <c r="JS514" s="154"/>
      <c r="JT514" s="154"/>
      <c r="JU514" s="154"/>
      <c r="JV514" s="154"/>
      <c r="JW514" s="150"/>
      <c r="JX514" s="150">
        <v>0</v>
      </c>
      <c r="JY514" s="154"/>
      <c r="JZ514" s="154"/>
      <c r="KA514" s="154"/>
      <c r="KB514" s="154"/>
      <c r="KC514" s="154"/>
      <c r="KD514" s="154"/>
      <c r="KE514" s="154"/>
      <c r="KF514" s="154"/>
      <c r="KG514" s="154"/>
      <c r="KH514" s="154"/>
      <c r="KI514" s="154"/>
      <c r="KJ514" s="154"/>
      <c r="KK514" s="154"/>
      <c r="KL514" s="154"/>
      <c r="KM514" s="154"/>
      <c r="KN514" s="154"/>
      <c r="KO514" s="154"/>
      <c r="KP514" s="154"/>
      <c r="KQ514" s="154"/>
      <c r="KR514" s="154"/>
      <c r="KS514" s="154"/>
      <c r="KT514" s="154"/>
      <c r="KU514" s="154"/>
      <c r="KV514" s="154"/>
      <c r="KW514" s="154"/>
      <c r="KX514" s="154"/>
      <c r="KY514" s="154"/>
      <c r="KZ514" s="154"/>
      <c r="LA514" s="154"/>
      <c r="LB514" s="154"/>
      <c r="LC514" s="154"/>
      <c r="LD514" s="154"/>
      <c r="LE514" s="150"/>
      <c r="LF514" s="150">
        <v>0</v>
      </c>
      <c r="LG514" s="154"/>
      <c r="LH514" s="154"/>
      <c r="LI514" s="154"/>
      <c r="LJ514" s="154"/>
      <c r="LK514" s="154"/>
      <c r="LL514" s="154"/>
      <c r="LM514" s="154"/>
      <c r="LN514" s="154"/>
      <c r="LO514" s="154"/>
      <c r="LP514" s="154"/>
      <c r="LQ514" s="154"/>
      <c r="LR514" s="154"/>
      <c r="LS514" s="154"/>
      <c r="LT514" s="154"/>
      <c r="LU514" s="154"/>
      <c r="LV514" s="154"/>
      <c r="LW514" s="154"/>
      <c r="LX514" s="154"/>
      <c r="LY514" s="154"/>
      <c r="LZ514" s="154"/>
      <c r="MA514" s="154"/>
      <c r="MB514" s="154"/>
      <c r="MC514" s="154"/>
      <c r="MD514" s="154"/>
      <c r="ME514" s="154"/>
      <c r="MF514" s="154"/>
      <c r="MG514" s="154"/>
      <c r="MH514" s="154"/>
      <c r="MI514" s="154"/>
      <c r="MJ514" s="154"/>
      <c r="MK514" s="154"/>
      <c r="ML514" s="154"/>
    </row>
    <row r="515" spans="1:350" s="41" customFormat="1" ht="14.25" hidden="1" customHeight="1" outlineLevel="3" x14ac:dyDescent="0.25">
      <c r="A515" s="221"/>
      <c r="B515" s="249"/>
      <c r="C515" s="176"/>
      <c r="D515" s="176"/>
      <c r="E515" s="176"/>
      <c r="F515" s="176"/>
      <c r="G515" s="176"/>
      <c r="H515" s="171"/>
      <c r="I515" s="171"/>
      <c r="J515" s="213"/>
      <c r="K515" s="213"/>
      <c r="L515" s="173"/>
      <c r="M515" s="173"/>
      <c r="N515" s="184"/>
      <c r="O515" s="155"/>
      <c r="P515" s="155"/>
      <c r="Q515" s="151"/>
      <c r="R515" s="151"/>
      <c r="S515" s="153"/>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1"/>
      <c r="AY515" s="151"/>
      <c r="AZ515" s="153"/>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1"/>
      <c r="CG515" s="151"/>
      <c r="CH515" s="153"/>
      <c r="CI515" s="155"/>
      <c r="CJ515" s="155"/>
      <c r="CK515" s="155"/>
      <c r="CL515" s="155"/>
      <c r="CM515" s="155"/>
      <c r="CN515" s="155"/>
      <c r="CO515" s="155"/>
      <c r="CP515" s="155"/>
      <c r="CQ515" s="155"/>
      <c r="CR515" s="155"/>
      <c r="CS515" s="155"/>
      <c r="CT515" s="155"/>
      <c r="CU515" s="155"/>
      <c r="CV515" s="155"/>
      <c r="CW515" s="155"/>
      <c r="CX515" s="155"/>
      <c r="CY515" s="155"/>
      <c r="CZ515" s="155"/>
      <c r="DA515" s="155"/>
      <c r="DB515" s="155"/>
      <c r="DC515" s="155"/>
      <c r="DD515" s="155"/>
      <c r="DE515" s="155"/>
      <c r="DF515" s="155"/>
      <c r="DG515" s="155"/>
      <c r="DH515" s="155"/>
      <c r="DI515" s="155"/>
      <c r="DJ515" s="155"/>
      <c r="DK515" s="155"/>
      <c r="DL515" s="155"/>
      <c r="DM515" s="155"/>
      <c r="DN515" s="151"/>
      <c r="DO515" s="151"/>
      <c r="DP515" s="153"/>
      <c r="DQ515" s="155"/>
      <c r="DR515" s="155"/>
      <c r="DS515" s="155"/>
      <c r="DT515" s="155"/>
      <c r="DU515" s="155"/>
      <c r="DV515" s="155"/>
      <c r="DW515" s="155"/>
      <c r="DX515" s="155"/>
      <c r="DY515" s="155"/>
      <c r="DZ515" s="155"/>
      <c r="EA515" s="155"/>
      <c r="EB515" s="155"/>
      <c r="EC515" s="155"/>
      <c r="ED515" s="155"/>
      <c r="EE515" s="155"/>
      <c r="EF515" s="155"/>
      <c r="EG515" s="155"/>
      <c r="EH515" s="155"/>
      <c r="EI515" s="155"/>
      <c r="EJ515" s="155"/>
      <c r="EK515" s="155"/>
      <c r="EL515" s="155"/>
      <c r="EM515" s="155"/>
      <c r="EN515" s="155"/>
      <c r="EO515" s="155"/>
      <c r="EP515" s="155"/>
      <c r="EQ515" s="155"/>
      <c r="ER515" s="155"/>
      <c r="ES515" s="151"/>
      <c r="ET515" s="151"/>
      <c r="EU515" s="153"/>
      <c r="EV515" s="155"/>
      <c r="EW515" s="161"/>
      <c r="EX515" s="155"/>
      <c r="EY515" s="155"/>
      <c r="EZ515" s="155"/>
      <c r="FA515" s="155"/>
      <c r="FB515" s="155"/>
      <c r="FC515" s="155"/>
      <c r="FD515" s="155"/>
      <c r="FE515" s="155"/>
      <c r="FF515" s="155"/>
      <c r="FG515" s="155"/>
      <c r="FH515" s="155"/>
      <c r="FI515" s="155"/>
      <c r="FJ515" s="155"/>
      <c r="FK515" s="155"/>
      <c r="FL515" s="155"/>
      <c r="FM515" s="155"/>
      <c r="FN515" s="155"/>
      <c r="FO515" s="155"/>
      <c r="FP515" s="155"/>
      <c r="FQ515" s="155"/>
      <c r="FR515" s="155"/>
      <c r="FS515" s="155"/>
      <c r="FT515" s="155"/>
      <c r="FU515" s="155"/>
      <c r="FV515" s="155"/>
      <c r="FW515" s="155"/>
      <c r="FX515" s="155"/>
      <c r="FY515" s="155"/>
      <c r="FZ515" s="155"/>
      <c r="GA515" s="151"/>
      <c r="GB515" s="151"/>
      <c r="GC515" s="153"/>
      <c r="GD515" s="155"/>
      <c r="GE515" s="155"/>
      <c r="GF515" s="155"/>
      <c r="GG515" s="155"/>
      <c r="GH515" s="155"/>
      <c r="GI515" s="155"/>
      <c r="GJ515" s="43">
        <v>1</v>
      </c>
      <c r="GK515" s="155"/>
      <c r="GL515" s="155"/>
      <c r="GM515" s="155"/>
      <c r="GN515" s="155"/>
      <c r="GO515" s="155"/>
      <c r="GP515" s="155"/>
      <c r="GQ515" s="155"/>
      <c r="GR515" s="155"/>
      <c r="GS515" s="155"/>
      <c r="GT515" s="155"/>
      <c r="GU515" s="155"/>
      <c r="GV515" s="155"/>
      <c r="GW515" s="155"/>
      <c r="GX515" s="155"/>
      <c r="GY515" s="155"/>
      <c r="GZ515" s="155"/>
      <c r="HA515" s="155"/>
      <c r="HB515" s="155"/>
      <c r="HC515" s="155"/>
      <c r="HD515" s="155"/>
      <c r="HE515" s="155"/>
      <c r="HF515" s="155"/>
      <c r="HG515" s="155"/>
      <c r="HH515" s="151"/>
      <c r="HI515" s="151"/>
      <c r="HJ515" s="155"/>
      <c r="HK515" s="155"/>
      <c r="HL515" s="155"/>
      <c r="HM515" s="155"/>
      <c r="HN515" s="155"/>
      <c r="HO515" s="155"/>
      <c r="HP515" s="155"/>
      <c r="HQ515" s="155"/>
      <c r="HR515" s="155"/>
      <c r="HS515" s="155"/>
      <c r="HT515" s="155"/>
      <c r="HU515" s="155"/>
      <c r="HV515" s="155"/>
      <c r="HW515" s="155"/>
      <c r="HX515" s="155"/>
      <c r="HY515" s="155"/>
      <c r="HZ515" s="155"/>
      <c r="IA515" s="155"/>
      <c r="IB515" s="155"/>
      <c r="IC515" s="155"/>
      <c r="ID515" s="155"/>
      <c r="IE515" s="155"/>
      <c r="IF515" s="155"/>
      <c r="IG515" s="155"/>
      <c r="IH515" s="155"/>
      <c r="II515" s="155"/>
      <c r="IJ515" s="155"/>
      <c r="IK515" s="155"/>
      <c r="IL515" s="155"/>
      <c r="IM515" s="155"/>
      <c r="IN515" s="155"/>
      <c r="IO515" s="155"/>
      <c r="IP515" s="151"/>
      <c r="IQ515" s="151"/>
      <c r="IR515" s="155"/>
      <c r="IS515" s="155"/>
      <c r="IT515" s="155"/>
      <c r="IU515" s="155"/>
      <c r="IV515" s="155"/>
      <c r="IW515" s="155"/>
      <c r="IX515" s="155"/>
      <c r="IY515" s="155"/>
      <c r="IZ515" s="155"/>
      <c r="JA515" s="155"/>
      <c r="JB515" s="155"/>
      <c r="JC515" s="155"/>
      <c r="JD515" s="155"/>
      <c r="JE515" s="155"/>
      <c r="JF515" s="155"/>
      <c r="JG515" s="155"/>
      <c r="JH515" s="155"/>
      <c r="JI515" s="155"/>
      <c r="JJ515" s="155"/>
      <c r="JK515" s="155"/>
      <c r="JL515" s="155"/>
      <c r="JM515" s="155"/>
      <c r="JN515" s="155"/>
      <c r="JO515" s="155"/>
      <c r="JP515" s="155"/>
      <c r="JQ515" s="155"/>
      <c r="JR515" s="155"/>
      <c r="JS515" s="155"/>
      <c r="JT515" s="155"/>
      <c r="JU515" s="155"/>
      <c r="JV515" s="155"/>
      <c r="JW515" s="151"/>
      <c r="JX515" s="151"/>
      <c r="JY515" s="155"/>
      <c r="JZ515" s="155"/>
      <c r="KA515" s="155"/>
      <c r="KB515" s="155"/>
      <c r="KC515" s="155"/>
      <c r="KD515" s="155"/>
      <c r="KE515" s="155"/>
      <c r="KF515" s="155"/>
      <c r="KG515" s="155"/>
      <c r="KH515" s="155"/>
      <c r="KI515" s="155"/>
      <c r="KJ515" s="155"/>
      <c r="KK515" s="155"/>
      <c r="KL515" s="155"/>
      <c r="KM515" s="155"/>
      <c r="KN515" s="155"/>
      <c r="KO515" s="155"/>
      <c r="KP515" s="155"/>
      <c r="KQ515" s="155"/>
      <c r="KR515" s="155"/>
      <c r="KS515" s="155"/>
      <c r="KT515" s="155"/>
      <c r="KU515" s="155"/>
      <c r="KV515" s="155"/>
      <c r="KW515" s="155"/>
      <c r="KX515" s="155"/>
      <c r="KY515" s="155"/>
      <c r="KZ515" s="155"/>
      <c r="LA515" s="155"/>
      <c r="LB515" s="155"/>
      <c r="LC515" s="155"/>
      <c r="LD515" s="155"/>
      <c r="LE515" s="151"/>
      <c r="LF515" s="151"/>
      <c r="LG515" s="155"/>
      <c r="LH515" s="155"/>
      <c r="LI515" s="155"/>
      <c r="LJ515" s="155"/>
      <c r="LK515" s="155"/>
      <c r="LL515" s="155"/>
      <c r="LM515" s="155"/>
      <c r="LN515" s="155"/>
      <c r="LO515" s="155"/>
      <c r="LP515" s="155"/>
      <c r="LQ515" s="155"/>
      <c r="LR515" s="155"/>
      <c r="LS515" s="155"/>
      <c r="LT515" s="155"/>
      <c r="LU515" s="155"/>
      <c r="LV515" s="155"/>
      <c r="LW515" s="155"/>
      <c r="LX515" s="155"/>
      <c r="LY515" s="155"/>
      <c r="LZ515" s="155"/>
      <c r="MA515" s="155"/>
      <c r="MB515" s="155"/>
      <c r="MC515" s="155"/>
      <c r="MD515" s="155"/>
      <c r="ME515" s="155"/>
      <c r="MF515" s="155"/>
      <c r="MG515" s="155"/>
      <c r="MH515" s="155"/>
      <c r="MI515" s="155"/>
      <c r="MJ515" s="155"/>
      <c r="MK515" s="155"/>
      <c r="ML515" s="155"/>
    </row>
    <row r="516" spans="1:350" ht="13.9" hidden="1" customHeight="1" outlineLevel="3" x14ac:dyDescent="0.2">
      <c r="A516" s="226" t="s">
        <v>315</v>
      </c>
      <c r="B516" s="246" t="s">
        <v>1118</v>
      </c>
      <c r="C516" s="214" t="s">
        <v>59</v>
      </c>
      <c r="D516" s="216">
        <v>18</v>
      </c>
      <c r="E516" s="175"/>
      <c r="F516" s="175">
        <f>D516-E516</f>
        <v>18</v>
      </c>
      <c r="G516" s="175" t="s">
        <v>847</v>
      </c>
      <c r="H516" s="170" t="s">
        <v>908</v>
      </c>
      <c r="I516" s="170" t="s">
        <v>874</v>
      </c>
      <c r="J516" s="212">
        <f ca="1">E516+Q516+AX516+CF516+DN516+ES516+GA516+HH516+IP516+JW516+LE516</f>
        <v>18</v>
      </c>
      <c r="K516" s="212">
        <f>E516+R516+AY516+CG516+DO516+ET516+GB516+HI516+IQ516+JX516+LF516</f>
        <v>18</v>
      </c>
      <c r="L516" s="172">
        <f ca="1">K516/J516</f>
        <v>1</v>
      </c>
      <c r="M516" s="172">
        <f>K516/D516</f>
        <v>1</v>
      </c>
      <c r="N516" s="183">
        <f ca="1">SUMIF($EV$8:$FZ$9,$O$5,$EV517:$FZ517)-SUMIF($EV$8:$FZ$9,$Q$5,$EV517:$FZ517)</f>
        <v>0</v>
      </c>
      <c r="O516" s="156"/>
      <c r="P516" s="16" t="s">
        <v>25</v>
      </c>
      <c r="Q516" s="150">
        <v>0</v>
      </c>
      <c r="R516" s="150">
        <v>0</v>
      </c>
      <c r="S516" s="152" t="e">
        <v>#DIV/0!</v>
      </c>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50">
        <f t="shared" ref="AX516:AX570" ca="1" si="1342">SUMIF($BA$8:$CE$9,$O$5,$BA516:$CE516)</f>
        <v>0</v>
      </c>
      <c r="AY516" s="150">
        <f>SUM(BA517:CE517)</f>
        <v>0</v>
      </c>
      <c r="AZ516" s="152" t="e">
        <f ca="1">AY516/AX516</f>
        <v>#DIV/0!</v>
      </c>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50">
        <f t="shared" ref="CF516" si="1343">SUM(CI516:DM516)</f>
        <v>0</v>
      </c>
      <c r="CG516" s="150">
        <f>SUM(CI517:DM517)</f>
        <v>0</v>
      </c>
      <c r="CH516" s="152" t="e">
        <f>CG516/CF516</f>
        <v>#DIV/0!</v>
      </c>
      <c r="CI516" s="129"/>
      <c r="CJ516" s="129"/>
      <c r="CK516" s="129"/>
      <c r="CL516" s="129"/>
      <c r="CM516" s="129"/>
      <c r="CN516" s="129"/>
      <c r="CO516" s="129"/>
      <c r="CP516" s="129"/>
      <c r="CQ516" s="129"/>
      <c r="CR516" s="129"/>
      <c r="CS516" s="129"/>
      <c r="CT516" s="129"/>
      <c r="CU516" s="129"/>
      <c r="CV516" s="129"/>
      <c r="CW516" s="129"/>
      <c r="CX516" s="129"/>
      <c r="CY516" s="129"/>
      <c r="CZ516" s="129"/>
      <c r="DA516" s="129"/>
      <c r="DB516" s="129"/>
      <c r="DC516" s="129"/>
      <c r="DD516" s="129"/>
      <c r="DE516" s="129"/>
      <c r="DF516" s="129"/>
      <c r="DG516" s="129"/>
      <c r="DH516" s="129"/>
      <c r="DI516" s="129"/>
      <c r="DJ516" s="129"/>
      <c r="DK516" s="129"/>
      <c r="DL516" s="129"/>
      <c r="DM516" s="129"/>
      <c r="DN516" s="150">
        <f t="shared" ref="DN516" si="1344">SUM(DQ516:ER516)</f>
        <v>8</v>
      </c>
      <c r="DO516" s="150">
        <f>SUM(DQ517:ER517)</f>
        <v>0</v>
      </c>
      <c r="DP516" s="152">
        <f t="shared" si="1251"/>
        <v>0</v>
      </c>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c r="EM516" s="16"/>
      <c r="EN516" s="16"/>
      <c r="EO516" s="16"/>
      <c r="EP516" s="16"/>
      <c r="EQ516" s="16"/>
      <c r="ER516" s="16">
        <v>8</v>
      </c>
      <c r="ES516" s="150">
        <f t="shared" ref="ES516:ES572" ca="1" si="1345">SUMIF($EV$8:$FZ$9,$O$5,EV516:FZ516)</f>
        <v>10</v>
      </c>
      <c r="ET516" s="150">
        <f t="shared" si="1287"/>
        <v>18</v>
      </c>
      <c r="EU516" s="152">
        <f t="shared" ca="1" si="1288"/>
        <v>1.8</v>
      </c>
      <c r="EV516" s="16">
        <v>8</v>
      </c>
      <c r="EW516" s="67">
        <v>2</v>
      </c>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50">
        <f t="shared" ref="GA516" ca="1" si="1346">SUMIF($GD$8:$HG$9,$O$5,GD516:HG516)</f>
        <v>0</v>
      </c>
      <c r="GB516" s="150">
        <f t="shared" ref="GB516" si="1347">SUM(GD517:HG517)</f>
        <v>0</v>
      </c>
      <c r="GC516" s="152" t="e">
        <f t="shared" ref="GC516" ca="1" si="1348">GB516/GA516</f>
        <v>#DIV/0!</v>
      </c>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50"/>
      <c r="HI516" s="150">
        <v>0</v>
      </c>
      <c r="HJ516" s="152" t="e">
        <v>#DIV/0!</v>
      </c>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50"/>
      <c r="IQ516" s="150">
        <v>0</v>
      </c>
      <c r="IR516" s="152" t="e">
        <v>#DIV/0!</v>
      </c>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c r="JS516" s="16"/>
      <c r="JT516" s="16"/>
      <c r="JU516" s="23"/>
      <c r="JV516" s="16"/>
      <c r="JW516" s="150"/>
      <c r="JX516" s="150">
        <v>0</v>
      </c>
      <c r="JY516" s="152" t="e">
        <v>#DIV/0!</v>
      </c>
      <c r="JZ516" s="16"/>
      <c r="KA516" s="16"/>
      <c r="KB516" s="16"/>
      <c r="KC516" s="16"/>
      <c r="KD516" s="16"/>
      <c r="KE516" s="16"/>
      <c r="KF516" s="16"/>
      <c r="KG516" s="16"/>
      <c r="KH516" s="16"/>
      <c r="KI516" s="16"/>
      <c r="KJ516" s="16"/>
      <c r="KK516" s="16"/>
      <c r="KL516" s="16"/>
      <c r="KM516" s="16"/>
      <c r="KN516" s="16"/>
      <c r="KO516" s="16"/>
      <c r="KP516" s="16"/>
      <c r="KQ516" s="16"/>
      <c r="KR516" s="16"/>
      <c r="KS516" s="16"/>
      <c r="KT516" s="16"/>
      <c r="KU516" s="16"/>
      <c r="KV516" s="16"/>
      <c r="KW516" s="16"/>
      <c r="KX516" s="16"/>
      <c r="KY516" s="16"/>
      <c r="KZ516" s="16"/>
      <c r="LA516" s="16"/>
      <c r="LB516" s="16"/>
      <c r="LC516" s="16"/>
      <c r="LD516" s="16"/>
      <c r="LE516" s="150"/>
      <c r="LF516" s="150">
        <v>0</v>
      </c>
      <c r="LG516" s="152" t="e">
        <v>#DIV/0!</v>
      </c>
      <c r="LH516" s="16"/>
      <c r="LI516" s="16"/>
      <c r="LJ516" s="16"/>
      <c r="LK516" s="16"/>
      <c r="LL516" s="16"/>
      <c r="LM516" s="16"/>
      <c r="LN516" s="16"/>
      <c r="LO516" s="16"/>
      <c r="LP516" s="16"/>
      <c r="LQ516" s="16"/>
      <c r="LR516" s="16"/>
      <c r="LS516" s="16"/>
      <c r="LT516" s="16"/>
      <c r="LU516" s="16"/>
      <c r="LV516" s="16"/>
      <c r="LW516" s="16"/>
      <c r="LX516" s="16"/>
      <c r="LY516" s="16"/>
      <c r="LZ516" s="16"/>
      <c r="MA516" s="16"/>
      <c r="MB516" s="16"/>
      <c r="MC516" s="16"/>
      <c r="MD516" s="16"/>
      <c r="ME516" s="16"/>
      <c r="MF516" s="16"/>
      <c r="MG516" s="16"/>
      <c r="MH516" s="16"/>
      <c r="MI516" s="16"/>
      <c r="MJ516" s="16"/>
      <c r="MK516" s="16"/>
      <c r="ML516" s="16"/>
    </row>
    <row r="517" spans="1:350" ht="13.9" hidden="1" customHeight="1" outlineLevel="3" x14ac:dyDescent="0.2">
      <c r="A517" s="227"/>
      <c r="B517" s="247"/>
      <c r="C517" s="215"/>
      <c r="D517" s="217"/>
      <c r="E517" s="176"/>
      <c r="F517" s="176"/>
      <c r="G517" s="176"/>
      <c r="H517" s="171"/>
      <c r="I517" s="171"/>
      <c r="J517" s="213"/>
      <c r="K517" s="213"/>
      <c r="L517" s="173"/>
      <c r="M517" s="173"/>
      <c r="N517" s="184"/>
      <c r="O517" s="157"/>
      <c r="P517" s="17" t="s">
        <v>26</v>
      </c>
      <c r="Q517" s="151"/>
      <c r="R517" s="151"/>
      <c r="S517" s="153"/>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151"/>
      <c r="AY517" s="151"/>
      <c r="AZ517" s="153"/>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c r="CF517" s="151"/>
      <c r="CG517" s="151"/>
      <c r="CH517" s="153"/>
      <c r="CI517" s="141"/>
      <c r="CJ517" s="141"/>
      <c r="CK517" s="141"/>
      <c r="CL517" s="141"/>
      <c r="CM517" s="141"/>
      <c r="CN517" s="141"/>
      <c r="CO517" s="141"/>
      <c r="CP517" s="141"/>
      <c r="CQ517" s="141"/>
      <c r="CR517" s="141"/>
      <c r="CS517" s="141"/>
      <c r="CT517" s="141"/>
      <c r="CU517" s="141"/>
      <c r="CV517" s="141"/>
      <c r="CW517" s="141"/>
      <c r="CX517" s="141"/>
      <c r="CY517" s="141"/>
      <c r="CZ517" s="141"/>
      <c r="DA517" s="141"/>
      <c r="DB517" s="141"/>
      <c r="DC517" s="141"/>
      <c r="DD517" s="141"/>
      <c r="DE517" s="141"/>
      <c r="DF517" s="141"/>
      <c r="DG517" s="141"/>
      <c r="DH517" s="141"/>
      <c r="DI517" s="141"/>
      <c r="DJ517" s="141"/>
      <c r="DK517" s="141"/>
      <c r="DL517" s="141"/>
      <c r="DM517" s="141"/>
      <c r="DN517" s="151"/>
      <c r="DO517" s="151"/>
      <c r="DP517" s="153"/>
      <c r="DQ517" s="24"/>
      <c r="DR517" s="24"/>
      <c r="DS517" s="24"/>
      <c r="DT517" s="24"/>
      <c r="DU517" s="24"/>
      <c r="DV517" s="24"/>
      <c r="DW517" s="24"/>
      <c r="DX517" s="24"/>
      <c r="DY517" s="24"/>
      <c r="DZ517" s="24"/>
      <c r="EA517" s="24"/>
      <c r="EB517" s="24"/>
      <c r="EC517" s="24"/>
      <c r="ED517" s="24"/>
      <c r="EE517" s="24"/>
      <c r="EF517" s="24"/>
      <c r="EG517" s="24"/>
      <c r="EH517" s="24"/>
      <c r="EI517" s="24"/>
      <c r="EJ517" s="24"/>
      <c r="EK517" s="24"/>
      <c r="EL517" s="24"/>
      <c r="EM517" s="24"/>
      <c r="EN517" s="24"/>
      <c r="EO517" s="24"/>
      <c r="EP517" s="24"/>
      <c r="EQ517" s="24"/>
      <c r="ER517" s="24"/>
      <c r="ES517" s="151"/>
      <c r="ET517" s="151"/>
      <c r="EU517" s="153"/>
      <c r="EV517" s="24"/>
      <c r="EW517" s="125"/>
      <c r="EX517" s="24"/>
      <c r="EY517" s="24"/>
      <c r="EZ517" s="24"/>
      <c r="FA517" s="24"/>
      <c r="FB517" s="24"/>
      <c r="FC517" s="24"/>
      <c r="FD517" s="24"/>
      <c r="FE517" s="24"/>
      <c r="FF517" s="24"/>
      <c r="FG517" s="24"/>
      <c r="FH517" s="24"/>
      <c r="FI517" s="24"/>
      <c r="FJ517" s="24"/>
      <c r="FK517" s="24"/>
      <c r="FL517" s="24"/>
      <c r="FM517" s="24"/>
      <c r="FN517" s="24">
        <v>18</v>
      </c>
      <c r="FO517" s="24"/>
      <c r="FP517" s="24"/>
      <c r="FQ517" s="24"/>
      <c r="FR517" s="24"/>
      <c r="FS517" s="24"/>
      <c r="FT517" s="24"/>
      <c r="FU517" s="24"/>
      <c r="FV517" s="24"/>
      <c r="FW517" s="24"/>
      <c r="FX517" s="24"/>
      <c r="FY517" s="24"/>
      <c r="FZ517" s="24"/>
      <c r="GA517" s="151"/>
      <c r="GB517" s="151"/>
      <c r="GC517" s="153"/>
      <c r="GD517" s="24"/>
      <c r="GE517" s="24"/>
      <c r="GF517" s="24"/>
      <c r="GG517" s="24"/>
      <c r="GH517" s="24"/>
      <c r="GI517" s="24"/>
      <c r="GJ517" s="24"/>
      <c r="GK517" s="24"/>
      <c r="GL517" s="24"/>
      <c r="GM517" s="24"/>
      <c r="GN517" s="24"/>
      <c r="GO517" s="24"/>
      <c r="GP517" s="24"/>
      <c r="GQ517" s="24"/>
      <c r="GR517" s="24"/>
      <c r="GS517" s="24"/>
      <c r="GT517" s="24"/>
      <c r="GU517" s="24"/>
      <c r="GV517" s="24"/>
      <c r="GW517" s="24"/>
      <c r="GX517" s="24"/>
      <c r="GY517" s="24"/>
      <c r="GZ517" s="24"/>
      <c r="HA517" s="24"/>
      <c r="HB517" s="24"/>
      <c r="HC517" s="24"/>
      <c r="HD517" s="24"/>
      <c r="HE517" s="24"/>
      <c r="HF517" s="24"/>
      <c r="HG517" s="24"/>
      <c r="HH517" s="151"/>
      <c r="HI517" s="151"/>
      <c r="HJ517" s="153"/>
      <c r="HK517" s="24"/>
      <c r="HL517" s="24"/>
      <c r="HM517" s="24"/>
      <c r="HN517" s="24"/>
      <c r="HO517" s="24"/>
      <c r="HP517" s="24"/>
      <c r="HQ517" s="24"/>
      <c r="HR517" s="24"/>
      <c r="HS517" s="24"/>
      <c r="HT517" s="24"/>
      <c r="HU517" s="24"/>
      <c r="HV517" s="24"/>
      <c r="HW517" s="24"/>
      <c r="HX517" s="24"/>
      <c r="HY517" s="24"/>
      <c r="HZ517" s="24"/>
      <c r="IA517" s="24"/>
      <c r="IB517" s="24"/>
      <c r="IC517" s="24"/>
      <c r="ID517" s="24"/>
      <c r="IE517" s="24"/>
      <c r="IF517" s="24"/>
      <c r="IG517" s="24"/>
      <c r="IH517" s="24"/>
      <c r="II517" s="24"/>
      <c r="IJ517" s="24"/>
      <c r="IK517" s="24"/>
      <c r="IL517" s="24"/>
      <c r="IM517" s="24"/>
      <c r="IN517" s="24"/>
      <c r="IO517" s="24"/>
      <c r="IP517" s="151"/>
      <c r="IQ517" s="151"/>
      <c r="IR517" s="153"/>
      <c r="IS517" s="24"/>
      <c r="IT517" s="24"/>
      <c r="IU517" s="24"/>
      <c r="IV517" s="24"/>
      <c r="IW517" s="24"/>
      <c r="IX517" s="24"/>
      <c r="IY517" s="24"/>
      <c r="IZ517" s="24"/>
      <c r="JA517" s="24"/>
      <c r="JB517" s="24"/>
      <c r="JC517" s="24"/>
      <c r="JD517" s="24"/>
      <c r="JE517" s="24"/>
      <c r="JF517" s="24"/>
      <c r="JG517" s="24"/>
      <c r="JH517" s="24"/>
      <c r="JI517" s="24"/>
      <c r="JJ517" s="24"/>
      <c r="JK517" s="24"/>
      <c r="JL517" s="24"/>
      <c r="JM517" s="24"/>
      <c r="JN517" s="24"/>
      <c r="JO517" s="24"/>
      <c r="JP517" s="24"/>
      <c r="JQ517" s="24"/>
      <c r="JR517" s="24"/>
      <c r="JS517" s="24"/>
      <c r="JT517" s="24"/>
      <c r="JU517" s="25"/>
      <c r="JV517" s="24"/>
      <c r="JW517" s="151"/>
      <c r="JX517" s="151"/>
      <c r="JY517" s="153"/>
      <c r="JZ517" s="24"/>
      <c r="KA517" s="24"/>
      <c r="KB517" s="24"/>
      <c r="KC517" s="24"/>
      <c r="KD517" s="24"/>
      <c r="KE517" s="24"/>
      <c r="KF517" s="24"/>
      <c r="KG517" s="24"/>
      <c r="KH517" s="24"/>
      <c r="KI517" s="24"/>
      <c r="KJ517" s="24"/>
      <c r="KK517" s="24"/>
      <c r="KL517" s="24"/>
      <c r="KM517" s="24"/>
      <c r="KN517" s="24"/>
      <c r="KO517" s="24"/>
      <c r="KP517" s="24"/>
      <c r="KQ517" s="24"/>
      <c r="KR517" s="24"/>
      <c r="KS517" s="24"/>
      <c r="KT517" s="24"/>
      <c r="KU517" s="24"/>
      <c r="KV517" s="24"/>
      <c r="KW517" s="24"/>
      <c r="KX517" s="24"/>
      <c r="KY517" s="24"/>
      <c r="KZ517" s="24"/>
      <c r="LA517" s="24"/>
      <c r="LB517" s="24"/>
      <c r="LC517" s="24"/>
      <c r="LD517" s="24"/>
      <c r="LE517" s="151"/>
      <c r="LF517" s="151"/>
      <c r="LG517" s="153"/>
      <c r="LH517" s="24"/>
      <c r="LI517" s="24"/>
      <c r="LJ517" s="24"/>
      <c r="LK517" s="24"/>
      <c r="LL517" s="24"/>
      <c r="LM517" s="24"/>
      <c r="LN517" s="24"/>
      <c r="LO517" s="24"/>
      <c r="LP517" s="24"/>
      <c r="LQ517" s="24"/>
      <c r="LR517" s="24"/>
      <c r="LS517" s="24"/>
      <c r="LT517" s="24"/>
      <c r="LU517" s="24"/>
      <c r="LV517" s="24"/>
      <c r="LW517" s="24"/>
      <c r="LX517" s="24"/>
      <c r="LY517" s="24"/>
      <c r="LZ517" s="24"/>
      <c r="MA517" s="24"/>
      <c r="MB517" s="24"/>
      <c r="MC517" s="24"/>
      <c r="MD517" s="24"/>
      <c r="ME517" s="24"/>
      <c r="MF517" s="24"/>
      <c r="MG517" s="24"/>
      <c r="MH517" s="24"/>
      <c r="MI517" s="24"/>
      <c r="MJ517" s="24"/>
      <c r="MK517" s="24"/>
      <c r="ML517" s="24"/>
    </row>
    <row r="518" spans="1:350" ht="13.9" hidden="1" customHeight="1" outlineLevel="3" x14ac:dyDescent="0.2">
      <c r="A518" s="226" t="s">
        <v>316</v>
      </c>
      <c r="B518" s="246" t="s">
        <v>1119</v>
      </c>
      <c r="C518" s="214" t="s">
        <v>99</v>
      </c>
      <c r="D518" s="216">
        <v>16</v>
      </c>
      <c r="E518" s="175"/>
      <c r="F518" s="175">
        <f>D518-E518</f>
        <v>16</v>
      </c>
      <c r="G518" s="175" t="s">
        <v>847</v>
      </c>
      <c r="H518" s="170" t="s">
        <v>879</v>
      </c>
      <c r="I518" s="170" t="s">
        <v>835</v>
      </c>
      <c r="J518" s="212">
        <f ca="1">E518+Q518+AX518+CF518+DN518+ES518+GA518+HH518+IP518+JW518+LE518</f>
        <v>16</v>
      </c>
      <c r="K518" s="212">
        <f>E518+R518+AY518+CG518+DO518+ET518+GB518+HI518+IQ518+JX518+LF518</f>
        <v>16</v>
      </c>
      <c r="L518" s="172">
        <f ca="1">K518/J518</f>
        <v>1</v>
      </c>
      <c r="M518" s="172">
        <f>K518/D518</f>
        <v>1</v>
      </c>
      <c r="N518" s="183">
        <f ca="1">SUMIF($EV$8:$FZ$9,$O$5,$EV519:$FZ519)-SUMIF($EV$8:$FZ$9,$Q$5,$EV519:$FZ519)</f>
        <v>0</v>
      </c>
      <c r="O518" s="156"/>
      <c r="P518" s="16" t="s">
        <v>25</v>
      </c>
      <c r="Q518" s="150">
        <v>0</v>
      </c>
      <c r="R518" s="150">
        <v>0</v>
      </c>
      <c r="S518" s="152" t="e">
        <v>#DIV/0!</v>
      </c>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50">
        <f t="shared" ca="1" si="1342"/>
        <v>0</v>
      </c>
      <c r="AY518" s="150">
        <f>SUM(BA519:CE519)</f>
        <v>0</v>
      </c>
      <c r="AZ518" s="152" t="e">
        <f ca="1">AY518/AX518</f>
        <v>#DIV/0!</v>
      </c>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50">
        <f t="shared" ref="CF518" si="1349">SUM(CI518:DM518)</f>
        <v>0</v>
      </c>
      <c r="CG518" s="150">
        <f>SUM(CI519:DM519)</f>
        <v>0</v>
      </c>
      <c r="CH518" s="152" t="e">
        <f>CG518/CF518</f>
        <v>#DIV/0!</v>
      </c>
      <c r="CI518" s="129"/>
      <c r="CJ518" s="129"/>
      <c r="CK518" s="129"/>
      <c r="CL518" s="129"/>
      <c r="CM518" s="129"/>
      <c r="CN518" s="129"/>
      <c r="CO518" s="129"/>
      <c r="CP518" s="129"/>
      <c r="CQ518" s="129"/>
      <c r="CR518" s="129"/>
      <c r="CS518" s="129"/>
      <c r="CT518" s="129"/>
      <c r="CU518" s="129"/>
      <c r="CV518" s="129"/>
      <c r="CW518" s="129"/>
      <c r="CX518" s="129"/>
      <c r="CY518" s="129"/>
      <c r="CZ518" s="129"/>
      <c r="DA518" s="129"/>
      <c r="DB518" s="129"/>
      <c r="DC518" s="129"/>
      <c r="DD518" s="129"/>
      <c r="DE518" s="129"/>
      <c r="DF518" s="129"/>
      <c r="DG518" s="129"/>
      <c r="DH518" s="129"/>
      <c r="DI518" s="129"/>
      <c r="DJ518" s="129"/>
      <c r="DK518" s="129"/>
      <c r="DL518" s="129"/>
      <c r="DM518" s="129"/>
      <c r="DN518" s="150">
        <f t="shared" ref="DN518" si="1350">SUM(DQ518:ER518)</f>
        <v>0</v>
      </c>
      <c r="DO518" s="150">
        <f>SUM(DQ519:ER519)</f>
        <v>0</v>
      </c>
      <c r="DP518" s="152" t="e">
        <f t="shared" si="1251"/>
        <v>#DIV/0!</v>
      </c>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c r="EM518" s="16"/>
      <c r="EN518" s="16"/>
      <c r="EO518" s="16"/>
      <c r="EP518" s="16"/>
      <c r="EQ518" s="16"/>
      <c r="ER518" s="16"/>
      <c r="ES518" s="150">
        <f t="shared" ca="1" si="1345"/>
        <v>16</v>
      </c>
      <c r="ET518" s="150">
        <f t="shared" si="1287"/>
        <v>0</v>
      </c>
      <c r="EU518" s="152">
        <f t="shared" ca="1" si="1288"/>
        <v>0</v>
      </c>
      <c r="EV518" s="16"/>
      <c r="EW518" s="67"/>
      <c r="EX518" s="16"/>
      <c r="EY518" s="16"/>
      <c r="EZ518" s="16"/>
      <c r="FA518" s="16"/>
      <c r="FB518" s="16"/>
      <c r="FC518" s="16"/>
      <c r="FD518" s="16"/>
      <c r="FE518" s="16"/>
      <c r="FF518" s="16"/>
      <c r="FG518" s="16"/>
      <c r="FH518" s="16"/>
      <c r="FI518" s="16"/>
      <c r="FJ518" s="16"/>
      <c r="FK518" s="16"/>
      <c r="FL518" s="16"/>
      <c r="FM518" s="16">
        <v>8</v>
      </c>
      <c r="FN518" s="16">
        <v>8</v>
      </c>
      <c r="FO518" s="16"/>
      <c r="FP518" s="16"/>
      <c r="FQ518" s="16"/>
      <c r="FR518" s="16"/>
      <c r="FS518" s="16"/>
      <c r="FT518" s="16"/>
      <c r="FU518" s="16"/>
      <c r="FV518" s="16"/>
      <c r="FW518" s="16"/>
      <c r="FX518" s="16"/>
      <c r="FY518" s="16"/>
      <c r="FZ518" s="16"/>
      <c r="GA518" s="150">
        <f t="shared" ref="GA518" ca="1" si="1351">SUMIF($GD$8:$HG$9,$O$5,GD518:HG518)</f>
        <v>0</v>
      </c>
      <c r="GB518" s="150">
        <f t="shared" ref="GB518" si="1352">SUM(GD519:HG519)</f>
        <v>16</v>
      </c>
      <c r="GC518" s="152" t="e">
        <f t="shared" ref="GC518" ca="1" si="1353">GB518/GA518</f>
        <v>#DIV/0!</v>
      </c>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50"/>
      <c r="HI518" s="150">
        <v>0</v>
      </c>
      <c r="HJ518" s="152" t="e">
        <v>#DIV/0!</v>
      </c>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50"/>
      <c r="IQ518" s="150">
        <v>0</v>
      </c>
      <c r="IR518" s="152" t="e">
        <v>#DIV/0!</v>
      </c>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c r="JS518" s="16"/>
      <c r="JT518" s="16"/>
      <c r="JU518" s="23"/>
      <c r="JV518" s="16"/>
      <c r="JW518" s="150"/>
      <c r="JX518" s="150">
        <v>0</v>
      </c>
      <c r="JY518" s="152" t="e">
        <v>#DIV/0!</v>
      </c>
      <c r="JZ518" s="16"/>
      <c r="KA518" s="16"/>
      <c r="KB518" s="16"/>
      <c r="KC518" s="16"/>
      <c r="KD518" s="16"/>
      <c r="KE518" s="16"/>
      <c r="KF518" s="16"/>
      <c r="KG518" s="16"/>
      <c r="KH518" s="16"/>
      <c r="KI518" s="16"/>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50"/>
      <c r="LF518" s="150">
        <v>0</v>
      </c>
      <c r="LG518" s="152" t="e">
        <v>#DIV/0!</v>
      </c>
      <c r="LH518" s="16"/>
      <c r="LI518" s="16"/>
      <c r="LJ518" s="16"/>
      <c r="LK518" s="16"/>
      <c r="LL518" s="16"/>
      <c r="LM518" s="16"/>
      <c r="LN518" s="16"/>
      <c r="LO518" s="16"/>
      <c r="LP518" s="16"/>
      <c r="LQ518" s="16"/>
      <c r="LR518" s="16"/>
      <c r="LS518" s="16"/>
      <c r="LT518" s="16"/>
      <c r="LU518" s="16"/>
      <c r="LV518" s="16"/>
      <c r="LW518" s="16"/>
      <c r="LX518" s="16"/>
      <c r="LY518" s="16"/>
      <c r="LZ518" s="16"/>
      <c r="MA518" s="16"/>
      <c r="MB518" s="16"/>
      <c r="MC518" s="16"/>
      <c r="MD518" s="16"/>
      <c r="ME518" s="16"/>
      <c r="MF518" s="16"/>
      <c r="MG518" s="16"/>
      <c r="MH518" s="16"/>
      <c r="MI518" s="16"/>
      <c r="MJ518" s="16"/>
      <c r="MK518" s="16"/>
      <c r="ML518" s="16"/>
    </row>
    <row r="519" spans="1:350" ht="13.9" hidden="1" customHeight="1" outlineLevel="3" x14ac:dyDescent="0.2">
      <c r="A519" s="227"/>
      <c r="B519" s="247"/>
      <c r="C519" s="215"/>
      <c r="D519" s="217"/>
      <c r="E519" s="176"/>
      <c r="F519" s="176"/>
      <c r="G519" s="176"/>
      <c r="H519" s="171"/>
      <c r="I519" s="171"/>
      <c r="J519" s="213"/>
      <c r="K519" s="213"/>
      <c r="L519" s="173"/>
      <c r="M519" s="173"/>
      <c r="N519" s="184"/>
      <c r="O519" s="157"/>
      <c r="P519" s="17" t="s">
        <v>26</v>
      </c>
      <c r="Q519" s="151"/>
      <c r="R519" s="151"/>
      <c r="S519" s="153"/>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151"/>
      <c r="AY519" s="151"/>
      <c r="AZ519" s="153"/>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c r="CF519" s="151"/>
      <c r="CG519" s="151"/>
      <c r="CH519" s="153"/>
      <c r="CI519" s="141"/>
      <c r="CJ519" s="141"/>
      <c r="CK519" s="141"/>
      <c r="CL519" s="141"/>
      <c r="CM519" s="141"/>
      <c r="CN519" s="141"/>
      <c r="CO519" s="141"/>
      <c r="CP519" s="141"/>
      <c r="CQ519" s="141"/>
      <c r="CR519" s="141"/>
      <c r="CS519" s="141"/>
      <c r="CT519" s="141"/>
      <c r="CU519" s="141"/>
      <c r="CV519" s="141"/>
      <c r="CW519" s="141"/>
      <c r="CX519" s="141"/>
      <c r="CY519" s="141"/>
      <c r="CZ519" s="141"/>
      <c r="DA519" s="141"/>
      <c r="DB519" s="141"/>
      <c r="DC519" s="141"/>
      <c r="DD519" s="141"/>
      <c r="DE519" s="141"/>
      <c r="DF519" s="141"/>
      <c r="DG519" s="141"/>
      <c r="DH519" s="141"/>
      <c r="DI519" s="141"/>
      <c r="DJ519" s="141"/>
      <c r="DK519" s="141"/>
      <c r="DL519" s="141"/>
      <c r="DM519" s="141"/>
      <c r="DN519" s="151"/>
      <c r="DO519" s="151"/>
      <c r="DP519" s="153"/>
      <c r="DQ519" s="24"/>
      <c r="DR519" s="24"/>
      <c r="DS519" s="24"/>
      <c r="DT519" s="24"/>
      <c r="DU519" s="24"/>
      <c r="DV519" s="24"/>
      <c r="DW519" s="24"/>
      <c r="DX519" s="24"/>
      <c r="DY519" s="24"/>
      <c r="DZ519" s="24"/>
      <c r="EA519" s="24"/>
      <c r="EB519" s="24"/>
      <c r="EC519" s="24"/>
      <c r="ED519" s="24"/>
      <c r="EE519" s="24"/>
      <c r="EF519" s="24"/>
      <c r="EG519" s="24"/>
      <c r="EH519" s="24"/>
      <c r="EI519" s="24"/>
      <c r="EJ519" s="24"/>
      <c r="EK519" s="24"/>
      <c r="EL519" s="24"/>
      <c r="EM519" s="24"/>
      <c r="EN519" s="24"/>
      <c r="EO519" s="24"/>
      <c r="EP519" s="24"/>
      <c r="EQ519" s="24"/>
      <c r="ER519" s="24"/>
      <c r="ES519" s="151"/>
      <c r="ET519" s="151"/>
      <c r="EU519" s="153"/>
      <c r="EV519" s="24"/>
      <c r="EW519" s="125"/>
      <c r="EX519" s="24"/>
      <c r="EY519" s="24"/>
      <c r="EZ519" s="24"/>
      <c r="FA519" s="24"/>
      <c r="FB519" s="24"/>
      <c r="FC519" s="24"/>
      <c r="FD519" s="24"/>
      <c r="FE519" s="24"/>
      <c r="FF519" s="24"/>
      <c r="FG519" s="24"/>
      <c r="FH519" s="24"/>
      <c r="FI519" s="24"/>
      <c r="FJ519" s="24"/>
      <c r="FK519" s="24"/>
      <c r="FL519" s="24"/>
      <c r="FM519" s="24"/>
      <c r="FN519" s="24"/>
      <c r="FO519" s="24"/>
      <c r="FP519" s="24"/>
      <c r="FQ519" s="24"/>
      <c r="FR519" s="24"/>
      <c r="FS519" s="24"/>
      <c r="FT519" s="24"/>
      <c r="FU519" s="24"/>
      <c r="FV519" s="24"/>
      <c r="FW519" s="24"/>
      <c r="FX519" s="24"/>
      <c r="FY519" s="24"/>
      <c r="FZ519" s="24"/>
      <c r="GA519" s="151"/>
      <c r="GB519" s="151"/>
      <c r="GC519" s="153"/>
      <c r="GD519" s="24"/>
      <c r="GE519" s="24"/>
      <c r="GF519" s="24"/>
      <c r="GG519" s="24"/>
      <c r="GH519" s="24"/>
      <c r="GI519" s="24"/>
      <c r="GJ519" s="24">
        <v>16</v>
      </c>
      <c r="GK519" s="24"/>
      <c r="GL519" s="24"/>
      <c r="GM519" s="24"/>
      <c r="GN519" s="24"/>
      <c r="GO519" s="24"/>
      <c r="GP519" s="24"/>
      <c r="GQ519" s="24"/>
      <c r="GR519" s="24"/>
      <c r="GS519" s="24"/>
      <c r="GT519" s="24"/>
      <c r="GU519" s="24"/>
      <c r="GV519" s="24"/>
      <c r="GW519" s="24"/>
      <c r="GX519" s="24"/>
      <c r="GY519" s="24"/>
      <c r="GZ519" s="24"/>
      <c r="HA519" s="24"/>
      <c r="HB519" s="24"/>
      <c r="HC519" s="24"/>
      <c r="HD519" s="24"/>
      <c r="HE519" s="24"/>
      <c r="HF519" s="24"/>
      <c r="HG519" s="24"/>
      <c r="HH519" s="151"/>
      <c r="HI519" s="151"/>
      <c r="HJ519" s="153"/>
      <c r="HK519" s="24"/>
      <c r="HL519" s="24"/>
      <c r="HM519" s="24"/>
      <c r="HN519" s="24"/>
      <c r="HO519" s="24"/>
      <c r="HP519" s="24"/>
      <c r="HQ519" s="24"/>
      <c r="HR519" s="24"/>
      <c r="HS519" s="24"/>
      <c r="HT519" s="24"/>
      <c r="HU519" s="24"/>
      <c r="HV519" s="24"/>
      <c r="HW519" s="24"/>
      <c r="HX519" s="24"/>
      <c r="HY519" s="24"/>
      <c r="HZ519" s="24"/>
      <c r="IA519" s="24"/>
      <c r="IB519" s="24"/>
      <c r="IC519" s="24"/>
      <c r="ID519" s="24"/>
      <c r="IE519" s="24"/>
      <c r="IF519" s="24"/>
      <c r="IG519" s="24"/>
      <c r="IH519" s="24"/>
      <c r="II519" s="24"/>
      <c r="IJ519" s="24"/>
      <c r="IK519" s="24"/>
      <c r="IL519" s="24"/>
      <c r="IM519" s="24"/>
      <c r="IN519" s="24"/>
      <c r="IO519" s="24"/>
      <c r="IP519" s="151"/>
      <c r="IQ519" s="151"/>
      <c r="IR519" s="153"/>
      <c r="IS519" s="24"/>
      <c r="IT519" s="24"/>
      <c r="IU519" s="24"/>
      <c r="IV519" s="24"/>
      <c r="IW519" s="24"/>
      <c r="IX519" s="24"/>
      <c r="IY519" s="24"/>
      <c r="IZ519" s="24"/>
      <c r="JA519" s="24"/>
      <c r="JB519" s="24"/>
      <c r="JC519" s="24"/>
      <c r="JD519" s="24"/>
      <c r="JE519" s="24"/>
      <c r="JF519" s="24"/>
      <c r="JG519" s="24"/>
      <c r="JH519" s="24"/>
      <c r="JI519" s="24"/>
      <c r="JJ519" s="24"/>
      <c r="JK519" s="24"/>
      <c r="JL519" s="24"/>
      <c r="JM519" s="24"/>
      <c r="JN519" s="24"/>
      <c r="JO519" s="24"/>
      <c r="JP519" s="24"/>
      <c r="JQ519" s="24"/>
      <c r="JR519" s="24"/>
      <c r="JS519" s="24"/>
      <c r="JT519" s="24"/>
      <c r="JU519" s="25"/>
      <c r="JV519" s="24"/>
      <c r="JW519" s="151"/>
      <c r="JX519" s="151"/>
      <c r="JY519" s="153"/>
      <c r="JZ519" s="24"/>
      <c r="KA519" s="24"/>
      <c r="KB519" s="24"/>
      <c r="KC519" s="24"/>
      <c r="KD519" s="24"/>
      <c r="KE519" s="24"/>
      <c r="KF519" s="24"/>
      <c r="KG519" s="24"/>
      <c r="KH519" s="24"/>
      <c r="KI519" s="24"/>
      <c r="KJ519" s="24"/>
      <c r="KK519" s="24"/>
      <c r="KL519" s="24"/>
      <c r="KM519" s="24"/>
      <c r="KN519" s="24"/>
      <c r="KO519" s="24"/>
      <c r="KP519" s="24"/>
      <c r="KQ519" s="24"/>
      <c r="KR519" s="24"/>
      <c r="KS519" s="24"/>
      <c r="KT519" s="24"/>
      <c r="KU519" s="24"/>
      <c r="KV519" s="24"/>
      <c r="KW519" s="24"/>
      <c r="KX519" s="24"/>
      <c r="KY519" s="24"/>
      <c r="KZ519" s="24"/>
      <c r="LA519" s="24"/>
      <c r="LB519" s="24"/>
      <c r="LC519" s="24"/>
      <c r="LD519" s="24"/>
      <c r="LE519" s="151"/>
      <c r="LF519" s="151"/>
      <c r="LG519" s="153"/>
      <c r="LH519" s="24"/>
      <c r="LI519" s="24"/>
      <c r="LJ519" s="24"/>
      <c r="LK519" s="24"/>
      <c r="LL519" s="24"/>
      <c r="LM519" s="24"/>
      <c r="LN519" s="24"/>
      <c r="LO519" s="24"/>
      <c r="LP519" s="24"/>
      <c r="LQ519" s="24"/>
      <c r="LR519" s="24"/>
      <c r="LS519" s="24"/>
      <c r="LT519" s="24"/>
      <c r="LU519" s="24"/>
      <c r="LV519" s="24"/>
      <c r="LW519" s="24"/>
      <c r="LX519" s="24"/>
      <c r="LY519" s="24"/>
      <c r="LZ519" s="24"/>
      <c r="MA519" s="24"/>
      <c r="MB519" s="24"/>
      <c r="MC519" s="24"/>
      <c r="MD519" s="24"/>
      <c r="ME519" s="24"/>
      <c r="MF519" s="24"/>
      <c r="MG519" s="24"/>
      <c r="MH519" s="24"/>
      <c r="MI519" s="24"/>
      <c r="MJ519" s="24"/>
      <c r="MK519" s="24"/>
      <c r="ML519" s="24"/>
    </row>
    <row r="520" spans="1:350" ht="13.9" hidden="1" customHeight="1" outlineLevel="3" x14ac:dyDescent="0.2">
      <c r="A520" s="226" t="s">
        <v>317</v>
      </c>
      <c r="B520" s="246" t="s">
        <v>1120</v>
      </c>
      <c r="C520" s="214" t="s">
        <v>38</v>
      </c>
      <c r="D520" s="216">
        <v>13.2</v>
      </c>
      <c r="E520" s="175"/>
      <c r="F520" s="175">
        <f>D520-E520</f>
        <v>13.2</v>
      </c>
      <c r="G520" s="175" t="s">
        <v>888</v>
      </c>
      <c r="H520" s="170" t="s">
        <v>917</v>
      </c>
      <c r="I520" s="170" t="s">
        <v>1020</v>
      </c>
      <c r="J520" s="212">
        <f ca="1">E520+Q520+AX520+CF520+DN520+ES520+GA520+HH520+IP520+JW520+LE520</f>
        <v>13.2</v>
      </c>
      <c r="K520" s="212">
        <f>E520+R520+AY520+CG520+DO520+ET520+GB520+HI520+IQ520+JX520+LF520</f>
        <v>13</v>
      </c>
      <c r="L520" s="172">
        <f ca="1">K520/J520</f>
        <v>0.98484848484848486</v>
      </c>
      <c r="M520" s="172">
        <f>K520/D520</f>
        <v>0.98484848484848486</v>
      </c>
      <c r="N520" s="183">
        <f ca="1">SUMIF($EV$8:$FZ$9,$O$5,$EV521:$FZ521)-SUMIF($EV$8:$FZ$9,$Q$5,$EV521:$FZ521)</f>
        <v>0</v>
      </c>
      <c r="O520" s="156"/>
      <c r="P520" s="16" t="s">
        <v>25</v>
      </c>
      <c r="Q520" s="150">
        <v>0</v>
      </c>
      <c r="R520" s="150">
        <v>0</v>
      </c>
      <c r="S520" s="152" t="e">
        <v>#DIV/0!</v>
      </c>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50">
        <f t="shared" ca="1" si="1342"/>
        <v>0</v>
      </c>
      <c r="AY520" s="150">
        <f>SUM(BA521:CE521)</f>
        <v>0</v>
      </c>
      <c r="AZ520" s="152" t="e">
        <f ca="1">AY520/AX520</f>
        <v>#DIV/0!</v>
      </c>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50">
        <f t="shared" ref="CF520" si="1354">SUM(CI520:DM520)</f>
        <v>0</v>
      </c>
      <c r="CG520" s="150">
        <f>SUM(CI521:DM521)</f>
        <v>0</v>
      </c>
      <c r="CH520" s="152" t="e">
        <f>CG520/CF520</f>
        <v>#DIV/0!</v>
      </c>
      <c r="CI520" s="129"/>
      <c r="CJ520" s="129"/>
      <c r="CK520" s="129"/>
      <c r="CL520" s="129"/>
      <c r="CM520" s="129"/>
      <c r="CN520" s="129"/>
      <c r="CO520" s="129"/>
      <c r="CP520" s="129"/>
      <c r="CQ520" s="129"/>
      <c r="CR520" s="129"/>
      <c r="CS520" s="129"/>
      <c r="CT520" s="129"/>
      <c r="CU520" s="129"/>
      <c r="CV520" s="129"/>
      <c r="CW520" s="129"/>
      <c r="CX520" s="129"/>
      <c r="CY520" s="129"/>
      <c r="CZ520" s="129"/>
      <c r="DA520" s="129"/>
      <c r="DB520" s="129"/>
      <c r="DC520" s="129"/>
      <c r="DD520" s="129"/>
      <c r="DE520" s="129"/>
      <c r="DF520" s="129"/>
      <c r="DG520" s="129"/>
      <c r="DH520" s="129"/>
      <c r="DI520" s="129"/>
      <c r="DJ520" s="129"/>
      <c r="DK520" s="129"/>
      <c r="DL520" s="129"/>
      <c r="DM520" s="129"/>
      <c r="DN520" s="150">
        <f t="shared" ref="DN520" si="1355">SUM(DQ520:ER520)</f>
        <v>0</v>
      </c>
      <c r="DO520" s="150">
        <f>SUM(DQ521:ER521)</f>
        <v>0</v>
      </c>
      <c r="DP520" s="152" t="e">
        <f t="shared" si="1251"/>
        <v>#DIV/0!</v>
      </c>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50">
        <f t="shared" ca="1" si="1345"/>
        <v>13.2</v>
      </c>
      <c r="ET520" s="150">
        <f t="shared" si="1287"/>
        <v>0</v>
      </c>
      <c r="EU520" s="152">
        <f t="shared" ca="1" si="1288"/>
        <v>0</v>
      </c>
      <c r="EV520" s="16"/>
      <c r="EW520" s="67"/>
      <c r="EX520" s="16"/>
      <c r="EY520" s="16"/>
      <c r="EZ520" s="16"/>
      <c r="FA520" s="16"/>
      <c r="FB520" s="16"/>
      <c r="FC520" s="16"/>
      <c r="FD520" s="16"/>
      <c r="FE520" s="16"/>
      <c r="FF520" s="16"/>
      <c r="FG520" s="16"/>
      <c r="FH520" s="16"/>
      <c r="FI520" s="16"/>
      <c r="FJ520" s="16"/>
      <c r="FK520" s="16"/>
      <c r="FL520" s="16"/>
      <c r="FM520" s="16"/>
      <c r="FN520" s="16"/>
      <c r="FO520" s="16"/>
      <c r="FP520" s="16"/>
      <c r="FQ520" s="16"/>
      <c r="FR520" s="16">
        <v>2.5</v>
      </c>
      <c r="FS520" s="16">
        <v>2.5</v>
      </c>
      <c r="FT520" s="16">
        <v>2.5</v>
      </c>
      <c r="FU520" s="16">
        <v>2.5</v>
      </c>
      <c r="FV520" s="16">
        <v>3.2</v>
      </c>
      <c r="FW520" s="16"/>
      <c r="FX520" s="16"/>
      <c r="FY520" s="16"/>
      <c r="FZ520" s="16"/>
      <c r="GA520" s="150">
        <f t="shared" ref="GA520" ca="1" si="1356">SUMIF($GD$8:$HG$9,$O$5,GD520:HG520)</f>
        <v>0</v>
      </c>
      <c r="GB520" s="150">
        <f t="shared" ref="GB520" si="1357">SUM(GD521:HG521)</f>
        <v>13</v>
      </c>
      <c r="GC520" s="152" t="e">
        <f t="shared" ref="GC520" ca="1" si="1358">GB520/GA520</f>
        <v>#DIV/0!</v>
      </c>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50"/>
      <c r="HI520" s="150">
        <v>0</v>
      </c>
      <c r="HJ520" s="152" t="e">
        <v>#DIV/0!</v>
      </c>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50"/>
      <c r="IQ520" s="150">
        <v>0</v>
      </c>
      <c r="IR520" s="152" t="e">
        <v>#DIV/0!</v>
      </c>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c r="JS520" s="16"/>
      <c r="JT520" s="16"/>
      <c r="JU520" s="23"/>
      <c r="JV520" s="16"/>
      <c r="JW520" s="150"/>
      <c r="JX520" s="150">
        <v>0</v>
      </c>
      <c r="JY520" s="152" t="e">
        <v>#DIV/0!</v>
      </c>
      <c r="JZ520" s="16"/>
      <c r="KA520" s="16"/>
      <c r="KB520" s="16"/>
      <c r="KC520" s="16"/>
      <c r="KD520" s="16"/>
      <c r="KE520" s="16"/>
      <c r="KF520" s="16"/>
      <c r="KG520" s="16"/>
      <c r="KH520" s="16"/>
      <c r="KI520" s="16"/>
      <c r="KJ520" s="16"/>
      <c r="KK520" s="16"/>
      <c r="KL520" s="16"/>
      <c r="KM520" s="16"/>
      <c r="KN520" s="16"/>
      <c r="KO520" s="16"/>
      <c r="KP520" s="16"/>
      <c r="KQ520" s="16"/>
      <c r="KR520" s="16"/>
      <c r="KS520" s="16"/>
      <c r="KT520" s="16"/>
      <c r="KU520" s="16"/>
      <c r="KV520" s="16"/>
      <c r="KW520" s="16"/>
      <c r="KX520" s="16"/>
      <c r="KY520" s="16"/>
      <c r="KZ520" s="16"/>
      <c r="LA520" s="16"/>
      <c r="LB520" s="16"/>
      <c r="LC520" s="16"/>
      <c r="LD520" s="16"/>
      <c r="LE520" s="150"/>
      <c r="LF520" s="150">
        <v>0</v>
      </c>
      <c r="LG520" s="152" t="e">
        <v>#DIV/0!</v>
      </c>
      <c r="LH520" s="16"/>
      <c r="LI520" s="16"/>
      <c r="LJ520" s="16"/>
      <c r="LK520" s="16"/>
      <c r="LL520" s="16"/>
      <c r="LM520" s="16"/>
      <c r="LN520" s="16"/>
      <c r="LO520" s="16"/>
      <c r="LP520" s="16"/>
      <c r="LQ520" s="16"/>
      <c r="LR520" s="16"/>
      <c r="LS520" s="16"/>
      <c r="LT520" s="16"/>
      <c r="LU520" s="16"/>
      <c r="LV520" s="16"/>
      <c r="LW520" s="16"/>
      <c r="LX520" s="16"/>
      <c r="LY520" s="16"/>
      <c r="LZ520" s="16"/>
      <c r="MA520" s="16"/>
      <c r="MB520" s="16"/>
      <c r="MC520" s="16"/>
      <c r="MD520" s="16"/>
      <c r="ME520" s="16"/>
      <c r="MF520" s="16"/>
      <c r="MG520" s="16"/>
      <c r="MH520" s="16"/>
      <c r="MI520" s="16"/>
      <c r="MJ520" s="16"/>
      <c r="MK520" s="16"/>
      <c r="ML520" s="16"/>
    </row>
    <row r="521" spans="1:350" ht="13.9" hidden="1" customHeight="1" outlineLevel="3" x14ac:dyDescent="0.2">
      <c r="A521" s="227"/>
      <c r="B521" s="247"/>
      <c r="C521" s="215"/>
      <c r="D521" s="217"/>
      <c r="E521" s="176"/>
      <c r="F521" s="176"/>
      <c r="G521" s="176"/>
      <c r="H521" s="171"/>
      <c r="I521" s="171"/>
      <c r="J521" s="213"/>
      <c r="K521" s="213"/>
      <c r="L521" s="173"/>
      <c r="M521" s="173"/>
      <c r="N521" s="184"/>
      <c r="O521" s="157"/>
      <c r="P521" s="17" t="s">
        <v>26</v>
      </c>
      <c r="Q521" s="151"/>
      <c r="R521" s="151"/>
      <c r="S521" s="153"/>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151"/>
      <c r="AY521" s="151"/>
      <c r="AZ521" s="153"/>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c r="CF521" s="151"/>
      <c r="CG521" s="151"/>
      <c r="CH521" s="153"/>
      <c r="CI521" s="141"/>
      <c r="CJ521" s="141"/>
      <c r="CK521" s="141"/>
      <c r="CL521" s="141"/>
      <c r="CM521" s="141"/>
      <c r="CN521" s="141"/>
      <c r="CO521" s="141"/>
      <c r="CP521" s="141"/>
      <c r="CQ521" s="141"/>
      <c r="CR521" s="141"/>
      <c r="CS521" s="141"/>
      <c r="CT521" s="141"/>
      <c r="CU521" s="141"/>
      <c r="CV521" s="141"/>
      <c r="CW521" s="141"/>
      <c r="CX521" s="141"/>
      <c r="CY521" s="141"/>
      <c r="CZ521" s="141"/>
      <c r="DA521" s="141"/>
      <c r="DB521" s="141"/>
      <c r="DC521" s="141"/>
      <c r="DD521" s="141"/>
      <c r="DE521" s="141"/>
      <c r="DF521" s="141"/>
      <c r="DG521" s="141"/>
      <c r="DH521" s="141"/>
      <c r="DI521" s="141"/>
      <c r="DJ521" s="141"/>
      <c r="DK521" s="141"/>
      <c r="DL521" s="141"/>
      <c r="DM521" s="141"/>
      <c r="DN521" s="151"/>
      <c r="DO521" s="151"/>
      <c r="DP521" s="153"/>
      <c r="DQ521" s="24"/>
      <c r="DR521" s="24"/>
      <c r="DS521" s="24"/>
      <c r="DT521" s="24"/>
      <c r="DU521" s="24"/>
      <c r="DV521" s="24"/>
      <c r="DW521" s="24"/>
      <c r="DX521" s="24"/>
      <c r="DY521" s="24"/>
      <c r="DZ521" s="24"/>
      <c r="EA521" s="24"/>
      <c r="EB521" s="24"/>
      <c r="EC521" s="24"/>
      <c r="ED521" s="24"/>
      <c r="EE521" s="24"/>
      <c r="EF521" s="24"/>
      <c r="EG521" s="24"/>
      <c r="EH521" s="24"/>
      <c r="EI521" s="24"/>
      <c r="EJ521" s="24"/>
      <c r="EK521" s="24"/>
      <c r="EL521" s="24"/>
      <c r="EM521" s="24"/>
      <c r="EN521" s="24"/>
      <c r="EO521" s="24"/>
      <c r="EP521" s="24"/>
      <c r="EQ521" s="24"/>
      <c r="ER521" s="24"/>
      <c r="ES521" s="151"/>
      <c r="ET521" s="151"/>
      <c r="EU521" s="153"/>
      <c r="EV521" s="24"/>
      <c r="EW521" s="125"/>
      <c r="EX521" s="24"/>
      <c r="EY521" s="24"/>
      <c r="EZ521" s="24"/>
      <c r="FA521" s="24"/>
      <c r="FB521" s="24"/>
      <c r="FC521" s="24"/>
      <c r="FD521" s="24"/>
      <c r="FE521" s="24"/>
      <c r="FF521" s="24"/>
      <c r="FG521" s="24"/>
      <c r="FH521" s="24"/>
      <c r="FI521" s="24"/>
      <c r="FJ521" s="24"/>
      <c r="FK521" s="24"/>
      <c r="FL521" s="24"/>
      <c r="FM521" s="24"/>
      <c r="FN521" s="24"/>
      <c r="FO521" s="24"/>
      <c r="FP521" s="24"/>
      <c r="FQ521" s="24"/>
      <c r="FR521" s="24"/>
      <c r="FS521" s="24"/>
      <c r="FT521" s="24"/>
      <c r="FU521" s="24"/>
      <c r="FV521" s="24"/>
      <c r="FW521" s="24"/>
      <c r="FX521" s="24"/>
      <c r="FY521" s="24"/>
      <c r="FZ521" s="24"/>
      <c r="GA521" s="151"/>
      <c r="GB521" s="151"/>
      <c r="GC521" s="153"/>
      <c r="GD521" s="24"/>
      <c r="GE521" s="24"/>
      <c r="GF521" s="24"/>
      <c r="GG521" s="24"/>
      <c r="GH521" s="24"/>
      <c r="GI521" s="24"/>
      <c r="GJ521" s="24">
        <v>13</v>
      </c>
      <c r="GK521" s="24"/>
      <c r="GL521" s="24"/>
      <c r="GM521" s="24"/>
      <c r="GN521" s="24"/>
      <c r="GO521" s="24"/>
      <c r="GP521" s="24"/>
      <c r="GQ521" s="24"/>
      <c r="GR521" s="24"/>
      <c r="GS521" s="24"/>
      <c r="GT521" s="24"/>
      <c r="GU521" s="24"/>
      <c r="GV521" s="24"/>
      <c r="GW521" s="24"/>
      <c r="GX521" s="24"/>
      <c r="GY521" s="24"/>
      <c r="GZ521" s="24"/>
      <c r="HA521" s="24"/>
      <c r="HB521" s="24"/>
      <c r="HC521" s="24"/>
      <c r="HD521" s="24"/>
      <c r="HE521" s="24"/>
      <c r="HF521" s="24"/>
      <c r="HG521" s="24"/>
      <c r="HH521" s="151"/>
      <c r="HI521" s="151"/>
      <c r="HJ521" s="153"/>
      <c r="HK521" s="24"/>
      <c r="HL521" s="24"/>
      <c r="HM521" s="24"/>
      <c r="HN521" s="24"/>
      <c r="HO521" s="24"/>
      <c r="HP521" s="24"/>
      <c r="HQ521" s="24"/>
      <c r="HR521" s="24"/>
      <c r="HS521" s="24"/>
      <c r="HT521" s="24"/>
      <c r="HU521" s="24"/>
      <c r="HV521" s="24"/>
      <c r="HW521" s="24"/>
      <c r="HX521" s="24"/>
      <c r="HY521" s="24"/>
      <c r="HZ521" s="24"/>
      <c r="IA521" s="24"/>
      <c r="IB521" s="24"/>
      <c r="IC521" s="24"/>
      <c r="ID521" s="24"/>
      <c r="IE521" s="24"/>
      <c r="IF521" s="24"/>
      <c r="IG521" s="24"/>
      <c r="IH521" s="24"/>
      <c r="II521" s="24"/>
      <c r="IJ521" s="24"/>
      <c r="IK521" s="24"/>
      <c r="IL521" s="24"/>
      <c r="IM521" s="24"/>
      <c r="IN521" s="24"/>
      <c r="IO521" s="24"/>
      <c r="IP521" s="151"/>
      <c r="IQ521" s="151"/>
      <c r="IR521" s="153"/>
      <c r="IS521" s="24"/>
      <c r="IT521" s="24"/>
      <c r="IU521" s="24"/>
      <c r="IV521" s="24"/>
      <c r="IW521" s="24"/>
      <c r="IX521" s="24"/>
      <c r="IY521" s="24"/>
      <c r="IZ521" s="24"/>
      <c r="JA521" s="24"/>
      <c r="JB521" s="24"/>
      <c r="JC521" s="24"/>
      <c r="JD521" s="24"/>
      <c r="JE521" s="24"/>
      <c r="JF521" s="24"/>
      <c r="JG521" s="24"/>
      <c r="JH521" s="24"/>
      <c r="JI521" s="24"/>
      <c r="JJ521" s="24"/>
      <c r="JK521" s="24"/>
      <c r="JL521" s="24"/>
      <c r="JM521" s="24"/>
      <c r="JN521" s="24"/>
      <c r="JO521" s="24"/>
      <c r="JP521" s="24"/>
      <c r="JQ521" s="24"/>
      <c r="JR521" s="24"/>
      <c r="JS521" s="24"/>
      <c r="JT521" s="24"/>
      <c r="JU521" s="25"/>
      <c r="JV521" s="24"/>
      <c r="JW521" s="151"/>
      <c r="JX521" s="151"/>
      <c r="JY521" s="153"/>
      <c r="JZ521" s="24"/>
      <c r="KA521" s="24"/>
      <c r="KB521" s="24"/>
      <c r="KC521" s="24"/>
      <c r="KD521" s="24"/>
      <c r="KE521" s="24"/>
      <c r="KF521" s="24"/>
      <c r="KG521" s="24"/>
      <c r="KH521" s="24"/>
      <c r="KI521" s="24"/>
      <c r="KJ521" s="24"/>
      <c r="KK521" s="24"/>
      <c r="KL521" s="24"/>
      <c r="KM521" s="24"/>
      <c r="KN521" s="24"/>
      <c r="KO521" s="24"/>
      <c r="KP521" s="24"/>
      <c r="KQ521" s="24"/>
      <c r="KR521" s="24"/>
      <c r="KS521" s="24"/>
      <c r="KT521" s="24"/>
      <c r="KU521" s="24"/>
      <c r="KV521" s="24"/>
      <c r="KW521" s="24"/>
      <c r="KX521" s="24"/>
      <c r="KY521" s="24"/>
      <c r="KZ521" s="24"/>
      <c r="LA521" s="24"/>
      <c r="LB521" s="24"/>
      <c r="LC521" s="24"/>
      <c r="LD521" s="24"/>
      <c r="LE521" s="151"/>
      <c r="LF521" s="151"/>
      <c r="LG521" s="153"/>
      <c r="LH521" s="24"/>
      <c r="LI521" s="24"/>
      <c r="LJ521" s="24"/>
      <c r="LK521" s="24"/>
      <c r="LL521" s="24"/>
      <c r="LM521" s="24"/>
      <c r="LN521" s="24"/>
      <c r="LO521" s="24"/>
      <c r="LP521" s="24"/>
      <c r="LQ521" s="24"/>
      <c r="LR521" s="24"/>
      <c r="LS521" s="24"/>
      <c r="LT521" s="24"/>
      <c r="LU521" s="24"/>
      <c r="LV521" s="24"/>
      <c r="LW521" s="24"/>
      <c r="LX521" s="24"/>
      <c r="LY521" s="24"/>
      <c r="LZ521" s="24"/>
      <c r="MA521" s="24"/>
      <c r="MB521" s="24"/>
      <c r="MC521" s="24"/>
      <c r="MD521" s="24"/>
      <c r="ME521" s="24"/>
      <c r="MF521" s="24"/>
      <c r="MG521" s="24"/>
      <c r="MH521" s="24"/>
      <c r="MI521" s="24"/>
      <c r="MJ521" s="24"/>
      <c r="MK521" s="24"/>
      <c r="ML521" s="24"/>
    </row>
    <row r="522" spans="1:350" ht="13.9" hidden="1" customHeight="1" outlineLevel="3" x14ac:dyDescent="0.2">
      <c r="A522" s="226" t="s">
        <v>318</v>
      </c>
      <c r="B522" s="246" t="s">
        <v>1121</v>
      </c>
      <c r="C522" s="214" t="s">
        <v>59</v>
      </c>
      <c r="D522" s="216">
        <v>16</v>
      </c>
      <c r="E522" s="175"/>
      <c r="F522" s="175">
        <f>D522-E522</f>
        <v>16</v>
      </c>
      <c r="G522" s="175" t="s">
        <v>844</v>
      </c>
      <c r="H522" s="170" t="s">
        <v>835</v>
      </c>
      <c r="I522" s="170" t="s">
        <v>917</v>
      </c>
      <c r="J522" s="212">
        <f ca="1">E522+Q522+AX522+CF522+DN522+ES522+GA522+HH522+IP522+JW522+LE522</f>
        <v>16</v>
      </c>
      <c r="K522" s="212">
        <f>E522+R522+AY522+CG522+DO522+ET522+GB522+HI522+IQ522+JX522+LF522</f>
        <v>16</v>
      </c>
      <c r="L522" s="172">
        <f ca="1">K522/J522</f>
        <v>1</v>
      </c>
      <c r="M522" s="172">
        <f>K522/D522</f>
        <v>1</v>
      </c>
      <c r="N522" s="183">
        <f ca="1">SUMIF($EV$8:$FZ$9,$O$5,$EV523:$FZ523)-SUMIF($EV$8:$FZ$9,$Q$5,$EV523:$FZ523)</f>
        <v>0</v>
      </c>
      <c r="O522" s="156"/>
      <c r="P522" s="16" t="s">
        <v>25</v>
      </c>
      <c r="Q522" s="150">
        <v>0</v>
      </c>
      <c r="R522" s="150">
        <v>0</v>
      </c>
      <c r="S522" s="152" t="e">
        <v>#DIV/0!</v>
      </c>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50">
        <f t="shared" ca="1" si="1342"/>
        <v>0</v>
      </c>
      <c r="AY522" s="150">
        <f>SUM(BA523:CE523)</f>
        <v>0</v>
      </c>
      <c r="AZ522" s="152" t="e">
        <f ca="1">AY522/AX522</f>
        <v>#DIV/0!</v>
      </c>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50">
        <f t="shared" ref="CF522" si="1359">SUM(CI522:DM522)</f>
        <v>0</v>
      </c>
      <c r="CG522" s="150">
        <f>SUM(CI523:DM523)</f>
        <v>0</v>
      </c>
      <c r="CH522" s="152" t="e">
        <f>CG522/CF522</f>
        <v>#DIV/0!</v>
      </c>
      <c r="CI522" s="129"/>
      <c r="CJ522" s="129"/>
      <c r="CK522" s="129"/>
      <c r="CL522" s="129"/>
      <c r="CM522" s="129"/>
      <c r="CN522" s="129"/>
      <c r="CO522" s="129"/>
      <c r="CP522" s="129"/>
      <c r="CQ522" s="129"/>
      <c r="CR522" s="129"/>
      <c r="CS522" s="129"/>
      <c r="CT522" s="129"/>
      <c r="CU522" s="129"/>
      <c r="CV522" s="129"/>
      <c r="CW522" s="129"/>
      <c r="CX522" s="129"/>
      <c r="CY522" s="129"/>
      <c r="CZ522" s="129"/>
      <c r="DA522" s="129"/>
      <c r="DB522" s="129"/>
      <c r="DC522" s="129"/>
      <c r="DD522" s="129"/>
      <c r="DE522" s="129"/>
      <c r="DF522" s="129"/>
      <c r="DG522" s="129"/>
      <c r="DH522" s="129"/>
      <c r="DI522" s="129"/>
      <c r="DJ522" s="129"/>
      <c r="DK522" s="129"/>
      <c r="DL522" s="129"/>
      <c r="DM522" s="129"/>
      <c r="DN522" s="150">
        <f t="shared" ref="DN522" si="1360">SUM(DQ522:ER522)</f>
        <v>0</v>
      </c>
      <c r="DO522" s="150">
        <f>SUM(DQ523:ER523)</f>
        <v>0</v>
      </c>
      <c r="DP522" s="152" t="e">
        <f t="shared" si="1251"/>
        <v>#DIV/0!</v>
      </c>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50">
        <f t="shared" ca="1" si="1345"/>
        <v>16</v>
      </c>
      <c r="ET522" s="150">
        <f t="shared" si="1287"/>
        <v>0</v>
      </c>
      <c r="EU522" s="152">
        <f t="shared" ca="1" si="1288"/>
        <v>0</v>
      </c>
      <c r="EV522" s="16"/>
      <c r="EW522" s="67"/>
      <c r="EX522" s="16"/>
      <c r="EY522" s="16"/>
      <c r="EZ522" s="16"/>
      <c r="FA522" s="16"/>
      <c r="FB522" s="16"/>
      <c r="FC522" s="16"/>
      <c r="FD522" s="16"/>
      <c r="FE522" s="16"/>
      <c r="FF522" s="16"/>
      <c r="FG522" s="16"/>
      <c r="FH522" s="16"/>
      <c r="FI522" s="16"/>
      <c r="FJ522" s="16"/>
      <c r="FK522" s="16"/>
      <c r="FL522" s="16"/>
      <c r="FM522" s="16"/>
      <c r="FN522" s="16"/>
      <c r="FO522" s="16">
        <v>6</v>
      </c>
      <c r="FP522" s="16">
        <v>6</v>
      </c>
      <c r="FQ522" s="16">
        <v>4</v>
      </c>
      <c r="FR522" s="16"/>
      <c r="FS522" s="16"/>
      <c r="FT522" s="16"/>
      <c r="FU522" s="16"/>
      <c r="FV522" s="16"/>
      <c r="FW522" s="16"/>
      <c r="FX522" s="16"/>
      <c r="FY522" s="16"/>
      <c r="FZ522" s="16"/>
      <c r="GA522" s="150">
        <f t="shared" ref="GA522" ca="1" si="1361">SUMIF($GD$8:$HG$9,$O$5,GD522:HG522)</f>
        <v>0</v>
      </c>
      <c r="GB522" s="150">
        <f t="shared" ref="GB522" si="1362">SUM(GD523:HG523)</f>
        <v>16</v>
      </c>
      <c r="GC522" s="152" t="e">
        <f t="shared" ref="GC522" ca="1" si="1363">GB522/GA522</f>
        <v>#DIV/0!</v>
      </c>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50"/>
      <c r="HI522" s="150">
        <v>0</v>
      </c>
      <c r="HJ522" s="152" t="e">
        <v>#DIV/0!</v>
      </c>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50"/>
      <c r="IQ522" s="150">
        <v>0</v>
      </c>
      <c r="IR522" s="152" t="e">
        <v>#DIV/0!</v>
      </c>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c r="JS522" s="16"/>
      <c r="JT522" s="16"/>
      <c r="JU522" s="23"/>
      <c r="JV522" s="16"/>
      <c r="JW522" s="150"/>
      <c r="JX522" s="150">
        <v>0</v>
      </c>
      <c r="JY522" s="152" t="e">
        <v>#DIV/0!</v>
      </c>
      <c r="JZ522" s="16"/>
      <c r="KA522" s="16"/>
      <c r="KB522" s="16"/>
      <c r="KC522" s="16"/>
      <c r="KD522" s="16"/>
      <c r="KE522" s="16"/>
      <c r="KF522" s="16"/>
      <c r="KG522" s="16"/>
      <c r="KH522" s="16"/>
      <c r="KI522" s="16"/>
      <c r="KJ522" s="16"/>
      <c r="KK522" s="16"/>
      <c r="KL522" s="16"/>
      <c r="KM522" s="16"/>
      <c r="KN522" s="16"/>
      <c r="KO522" s="16"/>
      <c r="KP522" s="16"/>
      <c r="KQ522" s="16"/>
      <c r="KR522" s="16"/>
      <c r="KS522" s="16"/>
      <c r="KT522" s="16"/>
      <c r="KU522" s="16"/>
      <c r="KV522" s="16"/>
      <c r="KW522" s="16"/>
      <c r="KX522" s="16"/>
      <c r="KY522" s="16"/>
      <c r="KZ522" s="16"/>
      <c r="LA522" s="16"/>
      <c r="LB522" s="16"/>
      <c r="LC522" s="16"/>
      <c r="LD522" s="16"/>
      <c r="LE522" s="150"/>
      <c r="LF522" s="150">
        <v>0</v>
      </c>
      <c r="LG522" s="152" t="e">
        <v>#DIV/0!</v>
      </c>
      <c r="LH522" s="16"/>
      <c r="LI522" s="16"/>
      <c r="LJ522" s="16"/>
      <c r="LK522" s="16"/>
      <c r="LL522" s="16"/>
      <c r="LM522" s="16"/>
      <c r="LN522" s="16"/>
      <c r="LO522" s="16"/>
      <c r="LP522" s="16"/>
      <c r="LQ522" s="16"/>
      <c r="LR522" s="16"/>
      <c r="LS522" s="16"/>
      <c r="LT522" s="16"/>
      <c r="LU522" s="16"/>
      <c r="LV522" s="16"/>
      <c r="LW522" s="16"/>
      <c r="LX522" s="16"/>
      <c r="LY522" s="16"/>
      <c r="LZ522" s="16"/>
      <c r="MA522" s="16"/>
      <c r="MB522" s="16"/>
      <c r="MC522" s="16"/>
      <c r="MD522" s="16"/>
      <c r="ME522" s="16"/>
      <c r="MF522" s="16"/>
      <c r="MG522" s="16"/>
      <c r="MH522" s="16"/>
      <c r="MI522" s="16"/>
      <c r="MJ522" s="16"/>
      <c r="MK522" s="16"/>
      <c r="ML522" s="16"/>
    </row>
    <row r="523" spans="1:350" ht="13.9" hidden="1" customHeight="1" outlineLevel="3" x14ac:dyDescent="0.2">
      <c r="A523" s="227"/>
      <c r="B523" s="247"/>
      <c r="C523" s="215"/>
      <c r="D523" s="217"/>
      <c r="E523" s="176"/>
      <c r="F523" s="176"/>
      <c r="G523" s="176"/>
      <c r="H523" s="171"/>
      <c r="I523" s="171"/>
      <c r="J523" s="213"/>
      <c r="K523" s="213"/>
      <c r="L523" s="173"/>
      <c r="M523" s="173"/>
      <c r="N523" s="184"/>
      <c r="O523" s="157"/>
      <c r="P523" s="17" t="s">
        <v>26</v>
      </c>
      <c r="Q523" s="151"/>
      <c r="R523" s="151"/>
      <c r="S523" s="153"/>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151"/>
      <c r="AY523" s="151"/>
      <c r="AZ523" s="153"/>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c r="CF523" s="151"/>
      <c r="CG523" s="151"/>
      <c r="CH523" s="153"/>
      <c r="CI523" s="141"/>
      <c r="CJ523" s="141"/>
      <c r="CK523" s="141"/>
      <c r="CL523" s="141"/>
      <c r="CM523" s="141"/>
      <c r="CN523" s="141"/>
      <c r="CO523" s="141"/>
      <c r="CP523" s="141"/>
      <c r="CQ523" s="141"/>
      <c r="CR523" s="141"/>
      <c r="CS523" s="141"/>
      <c r="CT523" s="141"/>
      <c r="CU523" s="141"/>
      <c r="CV523" s="141"/>
      <c r="CW523" s="141"/>
      <c r="CX523" s="141"/>
      <c r="CY523" s="141"/>
      <c r="CZ523" s="141"/>
      <c r="DA523" s="141"/>
      <c r="DB523" s="141"/>
      <c r="DC523" s="141"/>
      <c r="DD523" s="141"/>
      <c r="DE523" s="141"/>
      <c r="DF523" s="141"/>
      <c r="DG523" s="141"/>
      <c r="DH523" s="141"/>
      <c r="DI523" s="141"/>
      <c r="DJ523" s="141"/>
      <c r="DK523" s="141"/>
      <c r="DL523" s="141"/>
      <c r="DM523" s="141"/>
      <c r="DN523" s="151"/>
      <c r="DO523" s="151"/>
      <c r="DP523" s="153"/>
      <c r="DQ523" s="24"/>
      <c r="DR523" s="24"/>
      <c r="DS523" s="24"/>
      <c r="DT523" s="24"/>
      <c r="DU523" s="24"/>
      <c r="DV523" s="24"/>
      <c r="DW523" s="24"/>
      <c r="DX523" s="24"/>
      <c r="DY523" s="24"/>
      <c r="DZ523" s="24"/>
      <c r="EA523" s="24"/>
      <c r="EB523" s="24"/>
      <c r="EC523" s="24"/>
      <c r="ED523" s="24"/>
      <c r="EE523" s="24"/>
      <c r="EF523" s="24"/>
      <c r="EG523" s="24"/>
      <c r="EH523" s="24"/>
      <c r="EI523" s="24"/>
      <c r="EJ523" s="24"/>
      <c r="EK523" s="24"/>
      <c r="EL523" s="24"/>
      <c r="EM523" s="24"/>
      <c r="EN523" s="24"/>
      <c r="EO523" s="24"/>
      <c r="EP523" s="24"/>
      <c r="EQ523" s="24"/>
      <c r="ER523" s="24"/>
      <c r="ES523" s="151"/>
      <c r="ET523" s="151"/>
      <c r="EU523" s="153"/>
      <c r="EV523" s="24"/>
      <c r="EW523" s="125"/>
      <c r="EX523" s="24"/>
      <c r="EY523" s="24"/>
      <c r="EZ523" s="24"/>
      <c r="FA523" s="24"/>
      <c r="FB523" s="24"/>
      <c r="FC523" s="24"/>
      <c r="FD523" s="24"/>
      <c r="FE523" s="24"/>
      <c r="FF523" s="24"/>
      <c r="FG523" s="24"/>
      <c r="FH523" s="24"/>
      <c r="FI523" s="24"/>
      <c r="FJ523" s="24"/>
      <c r="FK523" s="24"/>
      <c r="FL523" s="24"/>
      <c r="FM523" s="24"/>
      <c r="FN523" s="24"/>
      <c r="FO523" s="24"/>
      <c r="FP523" s="24"/>
      <c r="FQ523" s="24"/>
      <c r="FR523" s="24"/>
      <c r="FS523" s="24"/>
      <c r="FT523" s="24"/>
      <c r="FU523" s="24"/>
      <c r="FV523" s="24"/>
      <c r="FW523" s="24"/>
      <c r="FX523" s="24"/>
      <c r="FY523" s="24"/>
      <c r="FZ523" s="24"/>
      <c r="GA523" s="151"/>
      <c r="GB523" s="151"/>
      <c r="GC523" s="153"/>
      <c r="GD523" s="24"/>
      <c r="GE523" s="24"/>
      <c r="GF523" s="24"/>
      <c r="GG523" s="24"/>
      <c r="GH523" s="24"/>
      <c r="GI523" s="24"/>
      <c r="GJ523" s="24">
        <v>16</v>
      </c>
      <c r="GK523" s="24"/>
      <c r="GL523" s="24"/>
      <c r="GM523" s="24"/>
      <c r="GN523" s="24"/>
      <c r="GO523" s="24"/>
      <c r="GP523" s="24"/>
      <c r="GQ523" s="24"/>
      <c r="GR523" s="24"/>
      <c r="GS523" s="24"/>
      <c r="GT523" s="24"/>
      <c r="GU523" s="24"/>
      <c r="GV523" s="24"/>
      <c r="GW523" s="24"/>
      <c r="GX523" s="24"/>
      <c r="GY523" s="24"/>
      <c r="GZ523" s="24"/>
      <c r="HA523" s="24"/>
      <c r="HB523" s="24"/>
      <c r="HC523" s="24"/>
      <c r="HD523" s="24"/>
      <c r="HE523" s="24"/>
      <c r="HF523" s="24"/>
      <c r="HG523" s="24"/>
      <c r="HH523" s="151"/>
      <c r="HI523" s="151"/>
      <c r="HJ523" s="153"/>
      <c r="HK523" s="24"/>
      <c r="HL523" s="24"/>
      <c r="HM523" s="24"/>
      <c r="HN523" s="24"/>
      <c r="HO523" s="24"/>
      <c r="HP523" s="24"/>
      <c r="HQ523" s="24"/>
      <c r="HR523" s="24"/>
      <c r="HS523" s="24"/>
      <c r="HT523" s="24"/>
      <c r="HU523" s="24"/>
      <c r="HV523" s="24"/>
      <c r="HW523" s="24"/>
      <c r="HX523" s="24"/>
      <c r="HY523" s="24"/>
      <c r="HZ523" s="24"/>
      <c r="IA523" s="24"/>
      <c r="IB523" s="24"/>
      <c r="IC523" s="24"/>
      <c r="ID523" s="24"/>
      <c r="IE523" s="24"/>
      <c r="IF523" s="24"/>
      <c r="IG523" s="24"/>
      <c r="IH523" s="24"/>
      <c r="II523" s="24"/>
      <c r="IJ523" s="24"/>
      <c r="IK523" s="24"/>
      <c r="IL523" s="24"/>
      <c r="IM523" s="24"/>
      <c r="IN523" s="24"/>
      <c r="IO523" s="24"/>
      <c r="IP523" s="151"/>
      <c r="IQ523" s="151"/>
      <c r="IR523" s="153"/>
      <c r="IS523" s="24"/>
      <c r="IT523" s="24"/>
      <c r="IU523" s="24"/>
      <c r="IV523" s="24"/>
      <c r="IW523" s="24"/>
      <c r="IX523" s="24"/>
      <c r="IY523" s="24"/>
      <c r="IZ523" s="24"/>
      <c r="JA523" s="24"/>
      <c r="JB523" s="24"/>
      <c r="JC523" s="24"/>
      <c r="JD523" s="24"/>
      <c r="JE523" s="24"/>
      <c r="JF523" s="24"/>
      <c r="JG523" s="24"/>
      <c r="JH523" s="24"/>
      <c r="JI523" s="24"/>
      <c r="JJ523" s="24"/>
      <c r="JK523" s="24"/>
      <c r="JL523" s="24"/>
      <c r="JM523" s="24"/>
      <c r="JN523" s="24"/>
      <c r="JO523" s="24"/>
      <c r="JP523" s="24"/>
      <c r="JQ523" s="24"/>
      <c r="JR523" s="24"/>
      <c r="JS523" s="24"/>
      <c r="JT523" s="24"/>
      <c r="JU523" s="25"/>
      <c r="JV523" s="24"/>
      <c r="JW523" s="151"/>
      <c r="JX523" s="151"/>
      <c r="JY523" s="153"/>
      <c r="JZ523" s="24"/>
      <c r="KA523" s="24"/>
      <c r="KB523" s="24"/>
      <c r="KC523" s="24"/>
      <c r="KD523" s="24"/>
      <c r="KE523" s="24"/>
      <c r="KF523" s="24"/>
      <c r="KG523" s="24"/>
      <c r="KH523" s="24"/>
      <c r="KI523" s="24"/>
      <c r="KJ523" s="24"/>
      <c r="KK523" s="24"/>
      <c r="KL523" s="24"/>
      <c r="KM523" s="24"/>
      <c r="KN523" s="24"/>
      <c r="KO523" s="24"/>
      <c r="KP523" s="24"/>
      <c r="KQ523" s="24"/>
      <c r="KR523" s="24"/>
      <c r="KS523" s="24"/>
      <c r="KT523" s="24"/>
      <c r="KU523" s="24"/>
      <c r="KV523" s="24"/>
      <c r="KW523" s="24"/>
      <c r="KX523" s="24"/>
      <c r="KY523" s="24"/>
      <c r="KZ523" s="24"/>
      <c r="LA523" s="24"/>
      <c r="LB523" s="24"/>
      <c r="LC523" s="24"/>
      <c r="LD523" s="24"/>
      <c r="LE523" s="151"/>
      <c r="LF523" s="151"/>
      <c r="LG523" s="153"/>
      <c r="LH523" s="24"/>
      <c r="LI523" s="24"/>
      <c r="LJ523" s="24"/>
      <c r="LK523" s="24"/>
      <c r="LL523" s="24"/>
      <c r="LM523" s="24"/>
      <c r="LN523" s="24"/>
      <c r="LO523" s="24"/>
      <c r="LP523" s="24"/>
      <c r="LQ523" s="24"/>
      <c r="LR523" s="24"/>
      <c r="LS523" s="24"/>
      <c r="LT523" s="24"/>
      <c r="LU523" s="24"/>
      <c r="LV523" s="24"/>
      <c r="LW523" s="24"/>
      <c r="LX523" s="24"/>
      <c r="LY523" s="24"/>
      <c r="LZ523" s="24"/>
      <c r="MA523" s="24"/>
      <c r="MB523" s="24"/>
      <c r="MC523" s="24"/>
      <c r="MD523" s="24"/>
      <c r="ME523" s="24"/>
      <c r="MF523" s="24"/>
      <c r="MG523" s="24"/>
      <c r="MH523" s="24"/>
      <c r="MI523" s="24"/>
      <c r="MJ523" s="24"/>
      <c r="MK523" s="24"/>
      <c r="ML523" s="24"/>
    </row>
    <row r="524" spans="1:350" ht="13.9" hidden="1" customHeight="1" outlineLevel="3" x14ac:dyDescent="0.2">
      <c r="A524" s="226" t="s">
        <v>319</v>
      </c>
      <c r="B524" s="246" t="s">
        <v>1122</v>
      </c>
      <c r="C524" s="214" t="s">
        <v>37</v>
      </c>
      <c r="D524" s="216">
        <v>143</v>
      </c>
      <c r="E524" s="175"/>
      <c r="F524" s="175">
        <f>D524-E524</f>
        <v>143</v>
      </c>
      <c r="G524" s="175" t="s">
        <v>846</v>
      </c>
      <c r="H524" s="170" t="s">
        <v>1020</v>
      </c>
      <c r="I524" s="170" t="s">
        <v>905</v>
      </c>
      <c r="J524" s="212">
        <f ca="1">E524+Q524+AX524+CF524+DN524+ES524+GA524+HH524+IP524+JW524+LE524</f>
        <v>143</v>
      </c>
      <c r="K524" s="212">
        <f>E524+R524+AY524+CG524+DO524+ET524+GB524+HI524+IQ524+JX524+LF524</f>
        <v>0</v>
      </c>
      <c r="L524" s="172">
        <f ca="1">K524/J524</f>
        <v>0</v>
      </c>
      <c r="M524" s="172">
        <f>K524/D524</f>
        <v>0</v>
      </c>
      <c r="N524" s="183">
        <f ca="1">SUMIF($EV$8:$FZ$9,$O$5,$EV525:$FZ525)-SUMIF($EV$8:$FZ$9,$Q$5,$EV525:$FZ525)</f>
        <v>0</v>
      </c>
      <c r="O524" s="156"/>
      <c r="P524" s="16" t="s">
        <v>25</v>
      </c>
      <c r="Q524" s="150">
        <v>0</v>
      </c>
      <c r="R524" s="150">
        <v>0</v>
      </c>
      <c r="S524" s="152" t="e">
        <v>#DIV/0!</v>
      </c>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50">
        <f t="shared" ca="1" si="1342"/>
        <v>0</v>
      </c>
      <c r="AY524" s="150">
        <f>SUM(BA525:CE525)</f>
        <v>0</v>
      </c>
      <c r="AZ524" s="152" t="e">
        <f ca="1">AY524/AX524</f>
        <v>#DIV/0!</v>
      </c>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50">
        <f t="shared" ref="CF524" si="1364">SUM(CI524:DM524)</f>
        <v>0</v>
      </c>
      <c r="CG524" s="150">
        <f>SUM(CI525:DM525)</f>
        <v>0</v>
      </c>
      <c r="CH524" s="152" t="e">
        <f>CG524/CF524</f>
        <v>#DIV/0!</v>
      </c>
      <c r="CI524" s="129"/>
      <c r="CJ524" s="129"/>
      <c r="CK524" s="129"/>
      <c r="CL524" s="129"/>
      <c r="CM524" s="129"/>
      <c r="CN524" s="129"/>
      <c r="CO524" s="129"/>
      <c r="CP524" s="129"/>
      <c r="CQ524" s="129"/>
      <c r="CR524" s="129"/>
      <c r="CS524" s="129"/>
      <c r="CT524" s="129"/>
      <c r="CU524" s="129"/>
      <c r="CV524" s="129"/>
      <c r="CW524" s="129"/>
      <c r="CX524" s="129"/>
      <c r="CY524" s="129"/>
      <c r="CZ524" s="129"/>
      <c r="DA524" s="129"/>
      <c r="DB524" s="129"/>
      <c r="DC524" s="129"/>
      <c r="DD524" s="129"/>
      <c r="DE524" s="129"/>
      <c r="DF524" s="129"/>
      <c r="DG524" s="129"/>
      <c r="DH524" s="129"/>
      <c r="DI524" s="129"/>
      <c r="DJ524" s="129"/>
      <c r="DK524" s="129"/>
      <c r="DL524" s="129"/>
      <c r="DM524" s="129"/>
      <c r="DN524" s="150">
        <f t="shared" ref="DN524" si="1365">SUM(DQ524:ER524)</f>
        <v>0</v>
      </c>
      <c r="DO524" s="150">
        <f>SUM(DQ525:ER525)</f>
        <v>0</v>
      </c>
      <c r="DP524" s="152" t="e">
        <f t="shared" si="1251"/>
        <v>#DIV/0!</v>
      </c>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50">
        <f t="shared" ca="1" si="1345"/>
        <v>96</v>
      </c>
      <c r="ET524" s="150">
        <f t="shared" si="1287"/>
        <v>0</v>
      </c>
      <c r="EU524" s="152">
        <f t="shared" ca="1" si="1288"/>
        <v>0</v>
      </c>
      <c r="EV524" s="16"/>
      <c r="EW524" s="67"/>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v>24</v>
      </c>
      <c r="FX524" s="16">
        <v>24</v>
      </c>
      <c r="FY524" s="16">
        <v>24</v>
      </c>
      <c r="FZ524" s="16">
        <v>24</v>
      </c>
      <c r="GA524" s="150">
        <f t="shared" ref="GA524" ca="1" si="1366">SUMIF($GD$8:$HG$9,$O$5,GD524:HG524)</f>
        <v>47</v>
      </c>
      <c r="GB524" s="150">
        <f t="shared" ref="GB524" si="1367">SUM(GD525:HG525)</f>
        <v>0</v>
      </c>
      <c r="GC524" s="152">
        <f t="shared" ref="GC524" ca="1" si="1368">GB524/GA524</f>
        <v>0</v>
      </c>
      <c r="GD524" s="16">
        <v>24</v>
      </c>
      <c r="GE524" s="16">
        <v>23</v>
      </c>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50"/>
      <c r="HI524" s="150">
        <v>0</v>
      </c>
      <c r="HJ524" s="152" t="e">
        <v>#DIV/0!</v>
      </c>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50"/>
      <c r="IQ524" s="150">
        <v>0</v>
      </c>
      <c r="IR524" s="152" t="e">
        <v>#DIV/0!</v>
      </c>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c r="JS524" s="16"/>
      <c r="JT524" s="16"/>
      <c r="JU524" s="23"/>
      <c r="JV524" s="16"/>
      <c r="JW524" s="150"/>
      <c r="JX524" s="150">
        <v>0</v>
      </c>
      <c r="JY524" s="152" t="e">
        <v>#DIV/0!</v>
      </c>
      <c r="JZ524" s="16"/>
      <c r="KA524" s="16"/>
      <c r="KB524" s="16"/>
      <c r="KC524" s="16"/>
      <c r="KD524" s="16"/>
      <c r="KE524" s="16"/>
      <c r="KF524" s="16"/>
      <c r="KG524" s="16"/>
      <c r="KH524" s="16"/>
      <c r="KI524" s="16"/>
      <c r="KJ524" s="16"/>
      <c r="KK524" s="16"/>
      <c r="KL524" s="16"/>
      <c r="KM524" s="16"/>
      <c r="KN524" s="16"/>
      <c r="KO524" s="16"/>
      <c r="KP524" s="16"/>
      <c r="KQ524" s="16"/>
      <c r="KR524" s="16"/>
      <c r="KS524" s="16"/>
      <c r="KT524" s="16"/>
      <c r="KU524" s="16"/>
      <c r="KV524" s="16"/>
      <c r="KW524" s="16"/>
      <c r="KX524" s="16"/>
      <c r="KY524" s="16"/>
      <c r="KZ524" s="16"/>
      <c r="LA524" s="16"/>
      <c r="LB524" s="16"/>
      <c r="LC524" s="16"/>
      <c r="LD524" s="16"/>
      <c r="LE524" s="150"/>
      <c r="LF524" s="150">
        <v>0</v>
      </c>
      <c r="LG524" s="152" t="e">
        <v>#DIV/0!</v>
      </c>
      <c r="LH524" s="16"/>
      <c r="LI524" s="16"/>
      <c r="LJ524" s="16"/>
      <c r="LK524" s="16"/>
      <c r="LL524" s="16"/>
      <c r="LM524" s="16"/>
      <c r="LN524" s="16"/>
      <c r="LO524" s="16"/>
      <c r="LP524" s="16"/>
      <c r="LQ524" s="16"/>
      <c r="LR524" s="16"/>
      <c r="LS524" s="16"/>
      <c r="LT524" s="16"/>
      <c r="LU524" s="16"/>
      <c r="LV524" s="16"/>
      <c r="LW524" s="16"/>
      <c r="LX524" s="16"/>
      <c r="LY524" s="16"/>
      <c r="LZ524" s="16"/>
      <c r="MA524" s="16"/>
      <c r="MB524" s="16"/>
      <c r="MC524" s="16"/>
      <c r="MD524" s="16"/>
      <c r="ME524" s="16"/>
      <c r="MF524" s="16"/>
      <c r="MG524" s="16"/>
      <c r="MH524" s="16"/>
      <c r="MI524" s="16"/>
      <c r="MJ524" s="16"/>
      <c r="MK524" s="16"/>
      <c r="ML524" s="16"/>
    </row>
    <row r="525" spans="1:350" ht="13.9" hidden="1" customHeight="1" outlineLevel="3" x14ac:dyDescent="0.2">
      <c r="A525" s="227"/>
      <c r="B525" s="247"/>
      <c r="C525" s="215"/>
      <c r="D525" s="217"/>
      <c r="E525" s="176"/>
      <c r="F525" s="176"/>
      <c r="G525" s="176"/>
      <c r="H525" s="171"/>
      <c r="I525" s="171"/>
      <c r="J525" s="213"/>
      <c r="K525" s="213"/>
      <c r="L525" s="173"/>
      <c r="M525" s="173"/>
      <c r="N525" s="184"/>
      <c r="O525" s="157"/>
      <c r="P525" s="17" t="s">
        <v>26</v>
      </c>
      <c r="Q525" s="151"/>
      <c r="R525" s="151"/>
      <c r="S525" s="153"/>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151"/>
      <c r="AY525" s="151"/>
      <c r="AZ525" s="153"/>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c r="CF525" s="151"/>
      <c r="CG525" s="151"/>
      <c r="CH525" s="153"/>
      <c r="CI525" s="141"/>
      <c r="CJ525" s="141"/>
      <c r="CK525" s="141"/>
      <c r="CL525" s="141"/>
      <c r="CM525" s="141"/>
      <c r="CN525" s="141"/>
      <c r="CO525" s="141"/>
      <c r="CP525" s="141"/>
      <c r="CQ525" s="141"/>
      <c r="CR525" s="141"/>
      <c r="CS525" s="141"/>
      <c r="CT525" s="141"/>
      <c r="CU525" s="141"/>
      <c r="CV525" s="141"/>
      <c r="CW525" s="141"/>
      <c r="CX525" s="141"/>
      <c r="CY525" s="141"/>
      <c r="CZ525" s="141"/>
      <c r="DA525" s="141"/>
      <c r="DB525" s="141"/>
      <c r="DC525" s="141"/>
      <c r="DD525" s="141"/>
      <c r="DE525" s="141"/>
      <c r="DF525" s="141"/>
      <c r="DG525" s="141"/>
      <c r="DH525" s="141"/>
      <c r="DI525" s="141"/>
      <c r="DJ525" s="141"/>
      <c r="DK525" s="141"/>
      <c r="DL525" s="141"/>
      <c r="DM525" s="141"/>
      <c r="DN525" s="151"/>
      <c r="DO525" s="151"/>
      <c r="DP525" s="153"/>
      <c r="DQ525" s="24"/>
      <c r="DR525" s="24"/>
      <c r="DS525" s="24"/>
      <c r="DT525" s="24"/>
      <c r="DU525" s="24"/>
      <c r="DV525" s="24"/>
      <c r="DW525" s="24"/>
      <c r="DX525" s="24"/>
      <c r="DY525" s="24"/>
      <c r="DZ525" s="24"/>
      <c r="EA525" s="24"/>
      <c r="EB525" s="24"/>
      <c r="EC525" s="24"/>
      <c r="ED525" s="24"/>
      <c r="EE525" s="24"/>
      <c r="EF525" s="24"/>
      <c r="EG525" s="24"/>
      <c r="EH525" s="24"/>
      <c r="EI525" s="24"/>
      <c r="EJ525" s="24"/>
      <c r="EK525" s="24"/>
      <c r="EL525" s="24"/>
      <c r="EM525" s="24"/>
      <c r="EN525" s="24"/>
      <c r="EO525" s="24"/>
      <c r="EP525" s="24"/>
      <c r="EQ525" s="24"/>
      <c r="ER525" s="24"/>
      <c r="ES525" s="151"/>
      <c r="ET525" s="151"/>
      <c r="EU525" s="153"/>
      <c r="EV525" s="24"/>
      <c r="EW525" s="125"/>
      <c r="EX525" s="24"/>
      <c r="EY525" s="24"/>
      <c r="EZ525" s="24"/>
      <c r="FA525" s="24"/>
      <c r="FB525" s="24"/>
      <c r="FC525" s="24"/>
      <c r="FD525" s="24"/>
      <c r="FE525" s="24"/>
      <c r="FF525" s="24"/>
      <c r="FG525" s="24"/>
      <c r="FH525" s="24"/>
      <c r="FI525" s="24"/>
      <c r="FJ525" s="24"/>
      <c r="FK525" s="24"/>
      <c r="FL525" s="24"/>
      <c r="FM525" s="24"/>
      <c r="FN525" s="24"/>
      <c r="FO525" s="24"/>
      <c r="FP525" s="24"/>
      <c r="FQ525" s="24"/>
      <c r="FR525" s="24"/>
      <c r="FS525" s="24"/>
      <c r="FT525" s="24"/>
      <c r="FU525" s="24"/>
      <c r="FV525" s="24"/>
      <c r="FW525" s="24"/>
      <c r="FX525" s="24"/>
      <c r="FY525" s="24"/>
      <c r="FZ525" s="24"/>
      <c r="GA525" s="151"/>
      <c r="GB525" s="151"/>
      <c r="GC525" s="153"/>
      <c r="GD525" s="24"/>
      <c r="GE525" s="24"/>
      <c r="GF525" s="24"/>
      <c r="GG525" s="24"/>
      <c r="GH525" s="24"/>
      <c r="GI525" s="24"/>
      <c r="GJ525" s="24"/>
      <c r="GK525" s="24"/>
      <c r="GL525" s="24"/>
      <c r="GM525" s="24"/>
      <c r="GN525" s="24"/>
      <c r="GO525" s="24"/>
      <c r="GP525" s="24"/>
      <c r="GQ525" s="24"/>
      <c r="GR525" s="24"/>
      <c r="GS525" s="24"/>
      <c r="GT525" s="24"/>
      <c r="GU525" s="24"/>
      <c r="GV525" s="24"/>
      <c r="GW525" s="24"/>
      <c r="GX525" s="24"/>
      <c r="GY525" s="24"/>
      <c r="GZ525" s="24"/>
      <c r="HA525" s="24"/>
      <c r="HB525" s="24"/>
      <c r="HC525" s="24"/>
      <c r="HD525" s="24"/>
      <c r="HE525" s="24"/>
      <c r="HF525" s="24"/>
      <c r="HG525" s="24"/>
      <c r="HH525" s="151"/>
      <c r="HI525" s="151"/>
      <c r="HJ525" s="153"/>
      <c r="HK525" s="24"/>
      <c r="HL525" s="24"/>
      <c r="HM525" s="24"/>
      <c r="HN525" s="24"/>
      <c r="HO525" s="24"/>
      <c r="HP525" s="24"/>
      <c r="HQ525" s="24"/>
      <c r="HR525" s="24"/>
      <c r="HS525" s="24"/>
      <c r="HT525" s="24"/>
      <c r="HU525" s="24"/>
      <c r="HV525" s="24"/>
      <c r="HW525" s="24"/>
      <c r="HX525" s="24"/>
      <c r="HY525" s="24"/>
      <c r="HZ525" s="24"/>
      <c r="IA525" s="24"/>
      <c r="IB525" s="24"/>
      <c r="IC525" s="24"/>
      <c r="ID525" s="24"/>
      <c r="IE525" s="24"/>
      <c r="IF525" s="24"/>
      <c r="IG525" s="24"/>
      <c r="IH525" s="24"/>
      <c r="II525" s="24"/>
      <c r="IJ525" s="24"/>
      <c r="IK525" s="24"/>
      <c r="IL525" s="24"/>
      <c r="IM525" s="24"/>
      <c r="IN525" s="24"/>
      <c r="IO525" s="24"/>
      <c r="IP525" s="151"/>
      <c r="IQ525" s="151"/>
      <c r="IR525" s="153"/>
      <c r="IS525" s="24"/>
      <c r="IT525" s="24"/>
      <c r="IU525" s="24"/>
      <c r="IV525" s="24"/>
      <c r="IW525" s="24"/>
      <c r="IX525" s="24"/>
      <c r="IY525" s="24"/>
      <c r="IZ525" s="24"/>
      <c r="JA525" s="24"/>
      <c r="JB525" s="24"/>
      <c r="JC525" s="24"/>
      <c r="JD525" s="24"/>
      <c r="JE525" s="24"/>
      <c r="JF525" s="24"/>
      <c r="JG525" s="24"/>
      <c r="JH525" s="24"/>
      <c r="JI525" s="24"/>
      <c r="JJ525" s="24"/>
      <c r="JK525" s="24"/>
      <c r="JL525" s="24"/>
      <c r="JM525" s="24"/>
      <c r="JN525" s="24"/>
      <c r="JO525" s="24"/>
      <c r="JP525" s="24"/>
      <c r="JQ525" s="24"/>
      <c r="JR525" s="24"/>
      <c r="JS525" s="24"/>
      <c r="JT525" s="24"/>
      <c r="JU525" s="25"/>
      <c r="JV525" s="24"/>
      <c r="JW525" s="151"/>
      <c r="JX525" s="151"/>
      <c r="JY525" s="153"/>
      <c r="JZ525" s="24"/>
      <c r="KA525" s="24"/>
      <c r="KB525" s="24"/>
      <c r="KC525" s="24"/>
      <c r="KD525" s="24"/>
      <c r="KE525" s="24"/>
      <c r="KF525" s="24"/>
      <c r="KG525" s="24"/>
      <c r="KH525" s="24"/>
      <c r="KI525" s="24"/>
      <c r="KJ525" s="24"/>
      <c r="KK525" s="24"/>
      <c r="KL525" s="24"/>
      <c r="KM525" s="24"/>
      <c r="KN525" s="24"/>
      <c r="KO525" s="24"/>
      <c r="KP525" s="24"/>
      <c r="KQ525" s="24"/>
      <c r="KR525" s="24"/>
      <c r="KS525" s="24"/>
      <c r="KT525" s="24"/>
      <c r="KU525" s="24"/>
      <c r="KV525" s="24"/>
      <c r="KW525" s="24"/>
      <c r="KX525" s="24"/>
      <c r="KY525" s="24"/>
      <c r="KZ525" s="24"/>
      <c r="LA525" s="24"/>
      <c r="LB525" s="24"/>
      <c r="LC525" s="24"/>
      <c r="LD525" s="24"/>
      <c r="LE525" s="151"/>
      <c r="LF525" s="151"/>
      <c r="LG525" s="153"/>
      <c r="LH525" s="24"/>
      <c r="LI525" s="24"/>
      <c r="LJ525" s="24"/>
      <c r="LK525" s="24"/>
      <c r="LL525" s="24"/>
      <c r="LM525" s="24"/>
      <c r="LN525" s="24"/>
      <c r="LO525" s="24"/>
      <c r="LP525" s="24"/>
      <c r="LQ525" s="24"/>
      <c r="LR525" s="24"/>
      <c r="LS525" s="24"/>
      <c r="LT525" s="24"/>
      <c r="LU525" s="24"/>
      <c r="LV525" s="24"/>
      <c r="LW525" s="24"/>
      <c r="LX525" s="24"/>
      <c r="LY525" s="24"/>
      <c r="LZ525" s="24"/>
      <c r="MA525" s="24"/>
      <c r="MB525" s="24"/>
      <c r="MC525" s="24"/>
      <c r="MD525" s="24"/>
      <c r="ME525" s="24"/>
      <c r="MF525" s="24"/>
      <c r="MG525" s="24"/>
      <c r="MH525" s="24"/>
      <c r="MI525" s="24"/>
      <c r="MJ525" s="24"/>
      <c r="MK525" s="24"/>
      <c r="ML525" s="24"/>
    </row>
    <row r="526" spans="1:350" s="41" customFormat="1" ht="14.25" hidden="1" customHeight="1" outlineLevel="3" x14ac:dyDescent="0.25">
      <c r="A526" s="220" t="s">
        <v>320</v>
      </c>
      <c r="B526" s="248" t="s">
        <v>1150</v>
      </c>
      <c r="C526" s="175" t="s">
        <v>59</v>
      </c>
      <c r="D526" s="175">
        <v>1</v>
      </c>
      <c r="E526" s="175">
        <v>0</v>
      </c>
      <c r="F526" s="175">
        <f>D526-E526</f>
        <v>1</v>
      </c>
      <c r="G526" s="175" t="s">
        <v>1140</v>
      </c>
      <c r="H526" s="170" t="s">
        <v>900</v>
      </c>
      <c r="I526" s="170" t="s">
        <v>867</v>
      </c>
      <c r="J526" s="212">
        <f ca="1">E526+Q526+AX526+CF526+DN526+ES526+GA526+HH526+IP526+JW526+LE526</f>
        <v>1</v>
      </c>
      <c r="K526" s="212">
        <f>E526+R526+AY526+CG526+DO526+ET526+GB526+HI526+IQ526+JX526+LF526</f>
        <v>1</v>
      </c>
      <c r="L526" s="172">
        <f ca="1">K526/J526</f>
        <v>1</v>
      </c>
      <c r="M526" s="172">
        <f>K526/D526</f>
        <v>1</v>
      </c>
      <c r="N526" s="183">
        <f ca="1">SUMIF($EV$8:$FZ$9,$O$5,$EV527:$FZ527)-SUMIF($EV$8:$FZ$9,$Q$5,$EV527:$FZ527)</f>
        <v>0</v>
      </c>
      <c r="O526" s="154"/>
      <c r="P526" s="154"/>
      <c r="Q526" s="150">
        <v>0</v>
      </c>
      <c r="R526" s="150">
        <v>0</v>
      </c>
      <c r="S526" s="152" t="e">
        <v>#DIV/0!</v>
      </c>
      <c r="T526" s="154"/>
      <c r="U526" s="154"/>
      <c r="V526" s="154"/>
      <c r="W526" s="154"/>
      <c r="X526" s="154"/>
      <c r="Y526" s="154"/>
      <c r="Z526" s="154"/>
      <c r="AA526" s="154"/>
      <c r="AB526" s="154"/>
      <c r="AC526" s="154"/>
      <c r="AD526" s="154"/>
      <c r="AE526" s="154"/>
      <c r="AF526" s="154"/>
      <c r="AG526" s="154"/>
      <c r="AH526" s="154"/>
      <c r="AI526" s="154"/>
      <c r="AJ526" s="154"/>
      <c r="AK526" s="154"/>
      <c r="AL526" s="154"/>
      <c r="AM526" s="154"/>
      <c r="AN526" s="154"/>
      <c r="AO526" s="154"/>
      <c r="AP526" s="154"/>
      <c r="AQ526" s="154"/>
      <c r="AR526" s="154"/>
      <c r="AS526" s="154"/>
      <c r="AT526" s="154"/>
      <c r="AU526" s="154"/>
      <c r="AV526" s="154"/>
      <c r="AW526" s="154"/>
      <c r="AX526" s="150">
        <f t="shared" ca="1" si="1342"/>
        <v>0</v>
      </c>
      <c r="AY526" s="150">
        <f>SUM(BA527:CE527)</f>
        <v>0</v>
      </c>
      <c r="AZ526" s="152" t="e">
        <f ca="1">AY526/AX526</f>
        <v>#DIV/0!</v>
      </c>
      <c r="BA526" s="154"/>
      <c r="BB526" s="154"/>
      <c r="BC526" s="154"/>
      <c r="BD526" s="154"/>
      <c r="BE526" s="154"/>
      <c r="BF526" s="154"/>
      <c r="BG526" s="154"/>
      <c r="BH526" s="154"/>
      <c r="BI526" s="154"/>
      <c r="BJ526" s="154"/>
      <c r="BK526" s="154"/>
      <c r="BL526" s="154"/>
      <c r="BM526" s="154"/>
      <c r="BN526" s="154"/>
      <c r="BO526" s="154"/>
      <c r="BP526" s="154"/>
      <c r="BQ526" s="154"/>
      <c r="BR526" s="154"/>
      <c r="BS526" s="154"/>
      <c r="BT526" s="154"/>
      <c r="BU526" s="154"/>
      <c r="BV526" s="154"/>
      <c r="BW526" s="154"/>
      <c r="BX526" s="154"/>
      <c r="BY526" s="154"/>
      <c r="BZ526" s="154"/>
      <c r="CA526" s="154"/>
      <c r="CB526" s="154"/>
      <c r="CC526" s="154"/>
      <c r="CD526" s="154"/>
      <c r="CE526" s="154"/>
      <c r="CF526" s="150">
        <f t="shared" ref="CF526" si="1369">SUM(CI526:DM526)</f>
        <v>0</v>
      </c>
      <c r="CG526" s="150">
        <f>SUM(CI527:DM527)</f>
        <v>0</v>
      </c>
      <c r="CH526" s="152" t="e">
        <f>CG526/CF526</f>
        <v>#DIV/0!</v>
      </c>
      <c r="CI526" s="154"/>
      <c r="CJ526" s="154"/>
      <c r="CK526" s="154"/>
      <c r="CL526" s="154"/>
      <c r="CM526" s="154"/>
      <c r="CN526" s="154"/>
      <c r="CO526" s="154"/>
      <c r="CP526" s="154"/>
      <c r="CQ526" s="154"/>
      <c r="CR526" s="154"/>
      <c r="CS526" s="154"/>
      <c r="CT526" s="154"/>
      <c r="CU526" s="154"/>
      <c r="CV526" s="154"/>
      <c r="CW526" s="154"/>
      <c r="CX526" s="154"/>
      <c r="CY526" s="154"/>
      <c r="CZ526" s="154"/>
      <c r="DA526" s="154"/>
      <c r="DB526" s="154"/>
      <c r="DC526" s="154"/>
      <c r="DD526" s="154"/>
      <c r="DE526" s="154"/>
      <c r="DF526" s="154"/>
      <c r="DG526" s="154"/>
      <c r="DH526" s="154"/>
      <c r="DI526" s="154"/>
      <c r="DJ526" s="154"/>
      <c r="DK526" s="154"/>
      <c r="DL526" s="154"/>
      <c r="DM526" s="154"/>
      <c r="DN526" s="150">
        <f t="shared" ref="DN526" si="1370">SUM(DQ526:ER526)</f>
        <v>0</v>
      </c>
      <c r="DO526" s="150">
        <f>SUM(DQ527:ER527)</f>
        <v>0</v>
      </c>
      <c r="DP526" s="152" t="e">
        <f t="shared" si="1251"/>
        <v>#DIV/0!</v>
      </c>
      <c r="DQ526" s="154"/>
      <c r="DR526" s="154"/>
      <c r="DS526" s="154"/>
      <c r="DT526" s="154"/>
      <c r="DU526" s="154"/>
      <c r="DV526" s="154"/>
      <c r="DW526" s="154"/>
      <c r="DX526" s="154"/>
      <c r="DY526" s="154"/>
      <c r="DZ526" s="154"/>
      <c r="EA526" s="154"/>
      <c r="EB526" s="154"/>
      <c r="EC526" s="154"/>
      <c r="ED526" s="154"/>
      <c r="EE526" s="154"/>
      <c r="EF526" s="154"/>
      <c r="EG526" s="154"/>
      <c r="EH526" s="154"/>
      <c r="EI526" s="154"/>
      <c r="EJ526" s="154"/>
      <c r="EK526" s="154"/>
      <c r="EL526" s="154"/>
      <c r="EM526" s="154"/>
      <c r="EN526" s="154"/>
      <c r="EO526" s="154"/>
      <c r="EP526" s="154"/>
      <c r="EQ526" s="154"/>
      <c r="ER526" s="154"/>
      <c r="ES526" s="150">
        <f t="shared" ca="1" si="1345"/>
        <v>0</v>
      </c>
      <c r="ET526" s="150">
        <f t="shared" si="1287"/>
        <v>0</v>
      </c>
      <c r="EU526" s="152" t="e">
        <f t="shared" ca="1" si="1288"/>
        <v>#DIV/0!</v>
      </c>
      <c r="EV526" s="154"/>
      <c r="EW526" s="160"/>
      <c r="EX526" s="154"/>
      <c r="EY526" s="154"/>
      <c r="EZ526" s="154"/>
      <c r="FA526" s="154"/>
      <c r="FB526" s="154"/>
      <c r="FC526" s="154"/>
      <c r="FD526" s="154"/>
      <c r="FE526" s="154"/>
      <c r="FF526" s="154"/>
      <c r="FG526" s="154"/>
      <c r="FH526" s="154"/>
      <c r="FI526" s="154"/>
      <c r="FJ526" s="154"/>
      <c r="FK526" s="154"/>
      <c r="FL526" s="154"/>
      <c r="FM526" s="154"/>
      <c r="FN526" s="154"/>
      <c r="FO526" s="154"/>
      <c r="FP526" s="154"/>
      <c r="FQ526" s="154"/>
      <c r="FR526" s="154"/>
      <c r="FS526" s="154"/>
      <c r="FT526" s="154"/>
      <c r="FU526" s="154"/>
      <c r="FV526" s="154"/>
      <c r="FW526" s="154"/>
      <c r="FX526" s="154"/>
      <c r="FY526" s="154"/>
      <c r="FZ526" s="154"/>
      <c r="GA526" s="150">
        <f t="shared" ref="GA526" ca="1" si="1371">SUMIF($GD$8:$HG$9,$O$5,GD526:HG526)</f>
        <v>1</v>
      </c>
      <c r="GB526" s="150">
        <f t="shared" ref="GB526" si="1372">SUM(GD527:HG527)</f>
        <v>1</v>
      </c>
      <c r="GC526" s="152">
        <f t="shared" ref="GC526" ca="1" si="1373">GB526/GA526</f>
        <v>1</v>
      </c>
      <c r="GD526" s="154"/>
      <c r="GE526" s="154"/>
      <c r="GF526" s="42">
        <v>1</v>
      </c>
      <c r="GG526" s="154"/>
      <c r="GH526" s="154"/>
      <c r="GI526" s="154"/>
      <c r="GJ526" s="154"/>
      <c r="GK526" s="154"/>
      <c r="GL526" s="154"/>
      <c r="GM526" s="154"/>
      <c r="GN526" s="154"/>
      <c r="GO526" s="154"/>
      <c r="GP526" s="154"/>
      <c r="GQ526" s="154"/>
      <c r="GR526" s="154"/>
      <c r="GS526" s="154"/>
      <c r="GT526" s="154"/>
      <c r="GU526" s="154"/>
      <c r="GV526" s="154"/>
      <c r="GW526" s="154"/>
      <c r="GX526" s="154"/>
      <c r="GY526" s="154"/>
      <c r="GZ526" s="154"/>
      <c r="HA526" s="154"/>
      <c r="HB526" s="154"/>
      <c r="HC526" s="154"/>
      <c r="HD526" s="154"/>
      <c r="HE526" s="154"/>
      <c r="HF526" s="154"/>
      <c r="HG526" s="154"/>
      <c r="HH526" s="150"/>
      <c r="HI526" s="150">
        <v>0</v>
      </c>
      <c r="HJ526" s="154"/>
      <c r="HK526" s="154"/>
      <c r="HL526" s="154"/>
      <c r="HM526" s="154"/>
      <c r="HN526" s="154"/>
      <c r="HO526" s="154"/>
      <c r="HP526" s="154"/>
      <c r="HQ526" s="154"/>
      <c r="HR526" s="154"/>
      <c r="HS526" s="154"/>
      <c r="HT526" s="154"/>
      <c r="HU526" s="154"/>
      <c r="HV526" s="154"/>
      <c r="HW526" s="154"/>
      <c r="HX526" s="154"/>
      <c r="HY526" s="154"/>
      <c r="HZ526" s="154"/>
      <c r="IA526" s="154"/>
      <c r="IB526" s="154"/>
      <c r="IC526" s="154"/>
      <c r="ID526" s="154"/>
      <c r="IE526" s="154"/>
      <c r="IF526" s="154"/>
      <c r="IG526" s="154"/>
      <c r="IH526" s="154"/>
      <c r="II526" s="154"/>
      <c r="IJ526" s="154"/>
      <c r="IK526" s="154"/>
      <c r="IL526" s="154"/>
      <c r="IM526" s="154"/>
      <c r="IN526" s="154"/>
      <c r="IO526" s="154"/>
      <c r="IP526" s="150"/>
      <c r="IQ526" s="150">
        <v>0</v>
      </c>
      <c r="IR526" s="154"/>
      <c r="IS526" s="154"/>
      <c r="IT526" s="154"/>
      <c r="IU526" s="154"/>
      <c r="IV526" s="154"/>
      <c r="IW526" s="154"/>
      <c r="IX526" s="154"/>
      <c r="IY526" s="154"/>
      <c r="IZ526" s="154"/>
      <c r="JA526" s="154"/>
      <c r="JB526" s="154"/>
      <c r="JC526" s="154"/>
      <c r="JD526" s="154"/>
      <c r="JE526" s="154"/>
      <c r="JF526" s="154"/>
      <c r="JG526" s="154"/>
      <c r="JH526" s="154"/>
      <c r="JI526" s="154"/>
      <c r="JJ526" s="154"/>
      <c r="JK526" s="154"/>
      <c r="JL526" s="154"/>
      <c r="JM526" s="154"/>
      <c r="JN526" s="154"/>
      <c r="JO526" s="154"/>
      <c r="JP526" s="154"/>
      <c r="JQ526" s="154"/>
      <c r="JR526" s="154"/>
      <c r="JS526" s="154"/>
      <c r="JT526" s="154"/>
      <c r="JU526" s="154"/>
      <c r="JV526" s="154"/>
      <c r="JW526" s="150"/>
      <c r="JX526" s="150">
        <v>0</v>
      </c>
      <c r="JY526" s="154"/>
      <c r="JZ526" s="154"/>
      <c r="KA526" s="154"/>
      <c r="KB526" s="154"/>
      <c r="KC526" s="154"/>
      <c r="KD526" s="154"/>
      <c r="KE526" s="154"/>
      <c r="KF526" s="154"/>
      <c r="KG526" s="154"/>
      <c r="KH526" s="154"/>
      <c r="KI526" s="154"/>
      <c r="KJ526" s="154"/>
      <c r="KK526" s="154"/>
      <c r="KL526" s="154"/>
      <c r="KM526" s="154"/>
      <c r="KN526" s="154"/>
      <c r="KO526" s="154"/>
      <c r="KP526" s="154"/>
      <c r="KQ526" s="154"/>
      <c r="KR526" s="154"/>
      <c r="KS526" s="154"/>
      <c r="KT526" s="154"/>
      <c r="KU526" s="154"/>
      <c r="KV526" s="154"/>
      <c r="KW526" s="154"/>
      <c r="KX526" s="154"/>
      <c r="KY526" s="154"/>
      <c r="KZ526" s="154"/>
      <c r="LA526" s="154"/>
      <c r="LB526" s="154"/>
      <c r="LC526" s="154"/>
      <c r="LD526" s="154"/>
      <c r="LE526" s="150"/>
      <c r="LF526" s="150">
        <v>0</v>
      </c>
      <c r="LG526" s="154"/>
      <c r="LH526" s="154"/>
      <c r="LI526" s="154"/>
      <c r="LJ526" s="154"/>
      <c r="LK526" s="154"/>
      <c r="LL526" s="154"/>
      <c r="LM526" s="154"/>
      <c r="LN526" s="154"/>
      <c r="LO526" s="154"/>
      <c r="LP526" s="154"/>
      <c r="LQ526" s="154"/>
      <c r="LR526" s="154"/>
      <c r="LS526" s="154"/>
      <c r="LT526" s="154"/>
      <c r="LU526" s="154"/>
      <c r="LV526" s="154"/>
      <c r="LW526" s="154"/>
      <c r="LX526" s="154"/>
      <c r="LY526" s="154"/>
      <c r="LZ526" s="154"/>
      <c r="MA526" s="154"/>
      <c r="MB526" s="154"/>
      <c r="MC526" s="154"/>
      <c r="MD526" s="154"/>
      <c r="ME526" s="154"/>
      <c r="MF526" s="154"/>
      <c r="MG526" s="154"/>
      <c r="MH526" s="154"/>
      <c r="MI526" s="154"/>
      <c r="MJ526" s="154"/>
      <c r="MK526" s="154"/>
      <c r="ML526" s="154"/>
    </row>
    <row r="527" spans="1:350" s="41" customFormat="1" ht="14.25" hidden="1" customHeight="1" outlineLevel="3" x14ac:dyDescent="0.25">
      <c r="A527" s="221"/>
      <c r="B527" s="249"/>
      <c r="C527" s="176"/>
      <c r="D527" s="176"/>
      <c r="E527" s="176"/>
      <c r="F527" s="176"/>
      <c r="G527" s="176"/>
      <c r="H527" s="171"/>
      <c r="I527" s="171"/>
      <c r="J527" s="213"/>
      <c r="K527" s="213"/>
      <c r="L527" s="173"/>
      <c r="M527" s="173"/>
      <c r="N527" s="184"/>
      <c r="O527" s="155"/>
      <c r="P527" s="155"/>
      <c r="Q527" s="151"/>
      <c r="R527" s="151"/>
      <c r="S527" s="153"/>
      <c r="T527" s="155"/>
      <c r="U527" s="155"/>
      <c r="V527" s="155"/>
      <c r="W527" s="155"/>
      <c r="X527" s="155"/>
      <c r="Y527" s="155"/>
      <c r="Z527" s="155"/>
      <c r="AA527" s="155"/>
      <c r="AB527" s="155"/>
      <c r="AC527" s="155"/>
      <c r="AD527" s="155"/>
      <c r="AE527" s="155"/>
      <c r="AF527" s="155"/>
      <c r="AG527" s="155"/>
      <c r="AH527" s="155"/>
      <c r="AI527" s="155"/>
      <c r="AJ527" s="155"/>
      <c r="AK527" s="155"/>
      <c r="AL527" s="155"/>
      <c r="AM527" s="155"/>
      <c r="AN527" s="155"/>
      <c r="AO527" s="155"/>
      <c r="AP527" s="155"/>
      <c r="AQ527" s="155"/>
      <c r="AR527" s="155"/>
      <c r="AS527" s="155"/>
      <c r="AT527" s="155"/>
      <c r="AU527" s="155"/>
      <c r="AV527" s="155"/>
      <c r="AW527" s="155"/>
      <c r="AX527" s="151"/>
      <c r="AY527" s="151"/>
      <c r="AZ527" s="153"/>
      <c r="BA527" s="155"/>
      <c r="BB527" s="155"/>
      <c r="BC527" s="155"/>
      <c r="BD527" s="155"/>
      <c r="BE527" s="155"/>
      <c r="BF527" s="155"/>
      <c r="BG527" s="155"/>
      <c r="BH527" s="155"/>
      <c r="BI527" s="155"/>
      <c r="BJ527" s="155"/>
      <c r="BK527" s="155"/>
      <c r="BL527" s="155"/>
      <c r="BM527" s="155"/>
      <c r="BN527" s="155"/>
      <c r="BO527" s="155"/>
      <c r="BP527" s="155"/>
      <c r="BQ527" s="155"/>
      <c r="BR527" s="155"/>
      <c r="BS527" s="155"/>
      <c r="BT527" s="155"/>
      <c r="BU527" s="155"/>
      <c r="BV527" s="155"/>
      <c r="BW527" s="155"/>
      <c r="BX527" s="155"/>
      <c r="BY527" s="155"/>
      <c r="BZ527" s="155"/>
      <c r="CA527" s="155"/>
      <c r="CB527" s="155"/>
      <c r="CC527" s="155"/>
      <c r="CD527" s="155"/>
      <c r="CE527" s="155"/>
      <c r="CF527" s="151"/>
      <c r="CG527" s="151"/>
      <c r="CH527" s="153"/>
      <c r="CI527" s="155"/>
      <c r="CJ527" s="155"/>
      <c r="CK527" s="155"/>
      <c r="CL527" s="155"/>
      <c r="CM527" s="155"/>
      <c r="CN527" s="155"/>
      <c r="CO527" s="155"/>
      <c r="CP527" s="155"/>
      <c r="CQ527" s="155"/>
      <c r="CR527" s="155"/>
      <c r="CS527" s="155"/>
      <c r="CT527" s="155"/>
      <c r="CU527" s="155"/>
      <c r="CV527" s="155"/>
      <c r="CW527" s="155"/>
      <c r="CX527" s="155"/>
      <c r="CY527" s="155"/>
      <c r="CZ527" s="155"/>
      <c r="DA527" s="155"/>
      <c r="DB527" s="155"/>
      <c r="DC527" s="155"/>
      <c r="DD527" s="155"/>
      <c r="DE527" s="155"/>
      <c r="DF527" s="155"/>
      <c r="DG527" s="155"/>
      <c r="DH527" s="155"/>
      <c r="DI527" s="155"/>
      <c r="DJ527" s="155"/>
      <c r="DK527" s="155"/>
      <c r="DL527" s="155"/>
      <c r="DM527" s="155"/>
      <c r="DN527" s="151"/>
      <c r="DO527" s="151"/>
      <c r="DP527" s="153"/>
      <c r="DQ527" s="155"/>
      <c r="DR527" s="155"/>
      <c r="DS527" s="155"/>
      <c r="DT527" s="155"/>
      <c r="DU527" s="155"/>
      <c r="DV527" s="155"/>
      <c r="DW527" s="155"/>
      <c r="DX527" s="155"/>
      <c r="DY527" s="155"/>
      <c r="DZ527" s="155"/>
      <c r="EA527" s="155"/>
      <c r="EB527" s="155"/>
      <c r="EC527" s="155"/>
      <c r="ED527" s="155"/>
      <c r="EE527" s="155"/>
      <c r="EF527" s="155"/>
      <c r="EG527" s="155"/>
      <c r="EH527" s="155"/>
      <c r="EI527" s="155"/>
      <c r="EJ527" s="155"/>
      <c r="EK527" s="155"/>
      <c r="EL527" s="155"/>
      <c r="EM527" s="155"/>
      <c r="EN527" s="155"/>
      <c r="EO527" s="155"/>
      <c r="EP527" s="155"/>
      <c r="EQ527" s="155"/>
      <c r="ER527" s="155"/>
      <c r="ES527" s="151"/>
      <c r="ET527" s="151"/>
      <c r="EU527" s="153"/>
      <c r="EV527" s="155"/>
      <c r="EW527" s="161"/>
      <c r="EX527" s="155"/>
      <c r="EY527" s="155"/>
      <c r="EZ527" s="155"/>
      <c r="FA527" s="155"/>
      <c r="FB527" s="155"/>
      <c r="FC527" s="155"/>
      <c r="FD527" s="155"/>
      <c r="FE527" s="155"/>
      <c r="FF527" s="155"/>
      <c r="FG527" s="155"/>
      <c r="FH527" s="155"/>
      <c r="FI527" s="155"/>
      <c r="FJ527" s="155"/>
      <c r="FK527" s="155"/>
      <c r="FL527" s="155"/>
      <c r="FM527" s="155"/>
      <c r="FN527" s="155"/>
      <c r="FO527" s="155"/>
      <c r="FP527" s="155"/>
      <c r="FQ527" s="155"/>
      <c r="FR527" s="155"/>
      <c r="FS527" s="155"/>
      <c r="FT527" s="155"/>
      <c r="FU527" s="155"/>
      <c r="FV527" s="155"/>
      <c r="FW527" s="155"/>
      <c r="FX527" s="155"/>
      <c r="FY527" s="155"/>
      <c r="FZ527" s="155"/>
      <c r="GA527" s="151"/>
      <c r="GB527" s="151"/>
      <c r="GC527" s="153"/>
      <c r="GD527" s="155"/>
      <c r="GE527" s="155"/>
      <c r="GF527" s="43">
        <v>1</v>
      </c>
      <c r="GG527" s="155"/>
      <c r="GH527" s="155"/>
      <c r="GI527" s="155"/>
      <c r="GJ527" s="155"/>
      <c r="GK527" s="155"/>
      <c r="GL527" s="155"/>
      <c r="GM527" s="155"/>
      <c r="GN527" s="155"/>
      <c r="GO527" s="155"/>
      <c r="GP527" s="155"/>
      <c r="GQ527" s="155"/>
      <c r="GR527" s="155"/>
      <c r="GS527" s="155"/>
      <c r="GT527" s="155"/>
      <c r="GU527" s="155"/>
      <c r="GV527" s="155"/>
      <c r="GW527" s="155"/>
      <c r="GX527" s="155"/>
      <c r="GY527" s="155"/>
      <c r="GZ527" s="155"/>
      <c r="HA527" s="155"/>
      <c r="HB527" s="155"/>
      <c r="HC527" s="155"/>
      <c r="HD527" s="155"/>
      <c r="HE527" s="155"/>
      <c r="HF527" s="155"/>
      <c r="HG527" s="155"/>
      <c r="HH527" s="151"/>
      <c r="HI527" s="151"/>
      <c r="HJ527" s="155"/>
      <c r="HK527" s="155"/>
      <c r="HL527" s="155"/>
      <c r="HM527" s="155"/>
      <c r="HN527" s="155"/>
      <c r="HO527" s="155"/>
      <c r="HP527" s="155"/>
      <c r="HQ527" s="155"/>
      <c r="HR527" s="155"/>
      <c r="HS527" s="155"/>
      <c r="HT527" s="155"/>
      <c r="HU527" s="155"/>
      <c r="HV527" s="155"/>
      <c r="HW527" s="155"/>
      <c r="HX527" s="155"/>
      <c r="HY527" s="155"/>
      <c r="HZ527" s="155"/>
      <c r="IA527" s="155"/>
      <c r="IB527" s="155"/>
      <c r="IC527" s="155"/>
      <c r="ID527" s="155"/>
      <c r="IE527" s="155"/>
      <c r="IF527" s="155"/>
      <c r="IG527" s="155"/>
      <c r="IH527" s="155"/>
      <c r="II527" s="155"/>
      <c r="IJ527" s="155"/>
      <c r="IK527" s="155"/>
      <c r="IL527" s="155"/>
      <c r="IM527" s="155"/>
      <c r="IN527" s="155"/>
      <c r="IO527" s="155"/>
      <c r="IP527" s="151"/>
      <c r="IQ527" s="151"/>
      <c r="IR527" s="155"/>
      <c r="IS527" s="155"/>
      <c r="IT527" s="155"/>
      <c r="IU527" s="155"/>
      <c r="IV527" s="155"/>
      <c r="IW527" s="155"/>
      <c r="IX527" s="155"/>
      <c r="IY527" s="155"/>
      <c r="IZ527" s="155"/>
      <c r="JA527" s="155"/>
      <c r="JB527" s="155"/>
      <c r="JC527" s="155"/>
      <c r="JD527" s="155"/>
      <c r="JE527" s="155"/>
      <c r="JF527" s="155"/>
      <c r="JG527" s="155"/>
      <c r="JH527" s="155"/>
      <c r="JI527" s="155"/>
      <c r="JJ527" s="155"/>
      <c r="JK527" s="155"/>
      <c r="JL527" s="155"/>
      <c r="JM527" s="155"/>
      <c r="JN527" s="155"/>
      <c r="JO527" s="155"/>
      <c r="JP527" s="155"/>
      <c r="JQ527" s="155"/>
      <c r="JR527" s="155"/>
      <c r="JS527" s="155"/>
      <c r="JT527" s="155"/>
      <c r="JU527" s="155"/>
      <c r="JV527" s="155"/>
      <c r="JW527" s="151"/>
      <c r="JX527" s="151"/>
      <c r="JY527" s="155"/>
      <c r="JZ527" s="155"/>
      <c r="KA527" s="155"/>
      <c r="KB527" s="155"/>
      <c r="KC527" s="155"/>
      <c r="KD527" s="155"/>
      <c r="KE527" s="155"/>
      <c r="KF527" s="155"/>
      <c r="KG527" s="155"/>
      <c r="KH527" s="155"/>
      <c r="KI527" s="155"/>
      <c r="KJ527" s="155"/>
      <c r="KK527" s="155"/>
      <c r="KL527" s="155"/>
      <c r="KM527" s="155"/>
      <c r="KN527" s="155"/>
      <c r="KO527" s="155"/>
      <c r="KP527" s="155"/>
      <c r="KQ527" s="155"/>
      <c r="KR527" s="155"/>
      <c r="KS527" s="155"/>
      <c r="KT527" s="155"/>
      <c r="KU527" s="155"/>
      <c r="KV527" s="155"/>
      <c r="KW527" s="155"/>
      <c r="KX527" s="155"/>
      <c r="KY527" s="155"/>
      <c r="KZ527" s="155"/>
      <c r="LA527" s="155"/>
      <c r="LB527" s="155"/>
      <c r="LC527" s="155"/>
      <c r="LD527" s="155"/>
      <c r="LE527" s="151"/>
      <c r="LF527" s="151"/>
      <c r="LG527" s="155"/>
      <c r="LH527" s="155"/>
      <c r="LI527" s="155"/>
      <c r="LJ527" s="155"/>
      <c r="LK527" s="155"/>
      <c r="LL527" s="155"/>
      <c r="LM527" s="155"/>
      <c r="LN527" s="155"/>
      <c r="LO527" s="155"/>
      <c r="LP527" s="155"/>
      <c r="LQ527" s="155"/>
      <c r="LR527" s="155"/>
      <c r="LS527" s="155"/>
      <c r="LT527" s="155"/>
      <c r="LU527" s="155"/>
      <c r="LV527" s="155"/>
      <c r="LW527" s="155"/>
      <c r="LX527" s="155"/>
      <c r="LY527" s="155"/>
      <c r="LZ527" s="155"/>
      <c r="MA527" s="155"/>
      <c r="MB527" s="155"/>
      <c r="MC527" s="155"/>
      <c r="MD527" s="155"/>
      <c r="ME527" s="155"/>
      <c r="MF527" s="155"/>
      <c r="MG527" s="155"/>
      <c r="MH527" s="155"/>
      <c r="MI527" s="155"/>
      <c r="MJ527" s="155"/>
      <c r="MK527" s="155"/>
      <c r="ML527" s="155"/>
    </row>
    <row r="528" spans="1:350" ht="13.9" hidden="1" customHeight="1" outlineLevel="3" x14ac:dyDescent="0.2">
      <c r="A528" s="226" t="s">
        <v>321</v>
      </c>
      <c r="B528" s="246" t="s">
        <v>1118</v>
      </c>
      <c r="C528" s="214" t="s">
        <v>59</v>
      </c>
      <c r="D528" s="216">
        <v>18</v>
      </c>
      <c r="E528" s="175"/>
      <c r="F528" s="175">
        <f>D528-E528</f>
        <v>18</v>
      </c>
      <c r="G528" s="175" t="s">
        <v>847</v>
      </c>
      <c r="H528" s="170" t="s">
        <v>900</v>
      </c>
      <c r="I528" s="170" t="s">
        <v>908</v>
      </c>
      <c r="J528" s="212">
        <f ca="1">E528+Q528+AX528+CF528+DN528+ES528+GA528+HH528+IP528+JW528+LE528</f>
        <v>18</v>
      </c>
      <c r="K528" s="212">
        <f>E528+R528+AY528+CG528+DO528+ET528+GB528+HI528+IQ528+JX528+LF528</f>
        <v>18</v>
      </c>
      <c r="L528" s="172">
        <f ca="1">K528/J528</f>
        <v>1</v>
      </c>
      <c r="M528" s="172">
        <f>K528/D528</f>
        <v>1</v>
      </c>
      <c r="N528" s="183">
        <f ca="1">SUMIF($EV$8:$FZ$9,$O$5,$EV529:$FZ529)-SUMIF($EV$8:$FZ$9,$Q$5,$EV529:$FZ529)</f>
        <v>0</v>
      </c>
      <c r="O528" s="156"/>
      <c r="P528" s="16" t="s">
        <v>25</v>
      </c>
      <c r="Q528" s="150">
        <v>0</v>
      </c>
      <c r="R528" s="150">
        <v>0</v>
      </c>
      <c r="S528" s="152" t="e">
        <v>#DIV/0!</v>
      </c>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50">
        <f t="shared" ca="1" si="1342"/>
        <v>0</v>
      </c>
      <c r="AY528" s="150">
        <f>SUM(BA529:CE529)</f>
        <v>0</v>
      </c>
      <c r="AZ528" s="152" t="e">
        <f ca="1">AY528/AX528</f>
        <v>#DIV/0!</v>
      </c>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50">
        <f t="shared" ref="CF528" si="1374">SUM(CI528:DM528)</f>
        <v>0</v>
      </c>
      <c r="CG528" s="150">
        <f>SUM(CI529:DM529)</f>
        <v>0</v>
      </c>
      <c r="CH528" s="152" t="e">
        <f>CG528/CF528</f>
        <v>#DIV/0!</v>
      </c>
      <c r="CI528" s="129"/>
      <c r="CJ528" s="129"/>
      <c r="CK528" s="129"/>
      <c r="CL528" s="129"/>
      <c r="CM528" s="129"/>
      <c r="CN528" s="129"/>
      <c r="CO528" s="129"/>
      <c r="CP528" s="129"/>
      <c r="CQ528" s="129"/>
      <c r="CR528" s="129"/>
      <c r="CS528" s="129"/>
      <c r="CT528" s="129"/>
      <c r="CU528" s="129"/>
      <c r="CV528" s="129"/>
      <c r="CW528" s="129"/>
      <c r="CX528" s="129"/>
      <c r="CY528" s="129"/>
      <c r="CZ528" s="129"/>
      <c r="DA528" s="129"/>
      <c r="DB528" s="129"/>
      <c r="DC528" s="129"/>
      <c r="DD528" s="129"/>
      <c r="DE528" s="129"/>
      <c r="DF528" s="129"/>
      <c r="DG528" s="129"/>
      <c r="DH528" s="129"/>
      <c r="DI528" s="129"/>
      <c r="DJ528" s="129"/>
      <c r="DK528" s="129"/>
      <c r="DL528" s="129"/>
      <c r="DM528" s="129"/>
      <c r="DN528" s="150">
        <f t="shared" ref="DN528" si="1375">SUM(DQ528:ER528)</f>
        <v>18</v>
      </c>
      <c r="DO528" s="150">
        <f>SUM(DQ529:ER529)</f>
        <v>0</v>
      </c>
      <c r="DP528" s="152">
        <f t="shared" si="1251"/>
        <v>0</v>
      </c>
      <c r="DQ528" s="16"/>
      <c r="DR528" s="16"/>
      <c r="DS528" s="16"/>
      <c r="DT528" s="16"/>
      <c r="DU528" s="16"/>
      <c r="DV528" s="16"/>
      <c r="DW528" s="16"/>
      <c r="DX528" s="16"/>
      <c r="DY528" s="16"/>
      <c r="DZ528" s="16"/>
      <c r="EA528" s="16"/>
      <c r="EB528" s="16"/>
      <c r="EC528" s="16"/>
      <c r="ED528" s="16"/>
      <c r="EE528" s="16"/>
      <c r="EF528" s="16"/>
      <c r="EG528" s="16"/>
      <c r="EH528" s="16"/>
      <c r="EI528" s="16"/>
      <c r="EJ528" s="16"/>
      <c r="EK528" s="16"/>
      <c r="EL528" s="16"/>
      <c r="EM528" s="16"/>
      <c r="EN528" s="16"/>
      <c r="EO528" s="16"/>
      <c r="EP528" s="16">
        <v>8</v>
      </c>
      <c r="EQ528" s="16">
        <v>8</v>
      </c>
      <c r="ER528" s="16">
        <v>2</v>
      </c>
      <c r="ES528" s="150">
        <f t="shared" ca="1" si="1345"/>
        <v>0</v>
      </c>
      <c r="ET528" s="150">
        <f t="shared" si="1287"/>
        <v>18</v>
      </c>
      <c r="EU528" s="152" t="e">
        <f t="shared" ca="1" si="1288"/>
        <v>#DIV/0!</v>
      </c>
      <c r="EV528" s="16"/>
      <c r="EW528" s="67"/>
      <c r="EX528" s="16"/>
      <c r="EY528" s="16"/>
      <c r="EZ528" s="16"/>
      <c r="FA528" s="16"/>
      <c r="FB528" s="16"/>
      <c r="FC528" s="16"/>
      <c r="FD528" s="16"/>
      <c r="FE528" s="16"/>
      <c r="FF528" s="16"/>
      <c r="FG528" s="16"/>
      <c r="FH528" s="16"/>
      <c r="FI528" s="16"/>
      <c r="FJ528" s="16"/>
      <c r="FK528" s="16"/>
      <c r="FL528" s="16"/>
      <c r="FM528" s="16"/>
      <c r="FN528" s="16"/>
      <c r="FO528" s="16"/>
      <c r="FP528" s="16"/>
      <c r="FQ528" s="16"/>
      <c r="FR528" s="16"/>
      <c r="FS528" s="16"/>
      <c r="FT528" s="16"/>
      <c r="FU528" s="16"/>
      <c r="FV528" s="16"/>
      <c r="FW528" s="16"/>
      <c r="FX528" s="16"/>
      <c r="FY528" s="16"/>
      <c r="FZ528" s="16"/>
      <c r="GA528" s="150">
        <f t="shared" ref="GA528" ca="1" si="1376">SUMIF($GD$8:$HG$9,$O$5,GD528:HG528)</f>
        <v>0</v>
      </c>
      <c r="GB528" s="150">
        <f t="shared" ref="GB528" si="1377">SUM(GD529:HG529)</f>
        <v>0</v>
      </c>
      <c r="GC528" s="152" t="e">
        <f t="shared" ref="GC528" ca="1" si="1378">GB528/GA528</f>
        <v>#DIV/0!</v>
      </c>
      <c r="GD528" s="16"/>
      <c r="GE528" s="16"/>
      <c r="GF528" s="16"/>
      <c r="GG528" s="16"/>
      <c r="GH528" s="16"/>
      <c r="GI528" s="16"/>
      <c r="GJ528" s="16"/>
      <c r="GK528" s="16"/>
      <c r="GL528" s="16"/>
      <c r="GM528" s="16"/>
      <c r="GN528" s="16"/>
      <c r="GO528" s="16"/>
      <c r="GP528" s="16"/>
      <c r="GQ528" s="16"/>
      <c r="GR528" s="16"/>
      <c r="GS528" s="16"/>
      <c r="GT528" s="16"/>
      <c r="GU528" s="16"/>
      <c r="GV528" s="16"/>
      <c r="GW528" s="16"/>
      <c r="GX528" s="16"/>
      <c r="GY528" s="16"/>
      <c r="GZ528" s="16"/>
      <c r="HA528" s="16"/>
      <c r="HB528" s="16"/>
      <c r="HC528" s="16"/>
      <c r="HD528" s="16"/>
      <c r="HE528" s="16"/>
      <c r="HF528" s="16"/>
      <c r="HG528" s="16"/>
      <c r="HH528" s="150"/>
      <c r="HI528" s="150">
        <v>0</v>
      </c>
      <c r="HJ528" s="152" t="e">
        <v>#DIV/0!</v>
      </c>
      <c r="HK528" s="16"/>
      <c r="HL528" s="16"/>
      <c r="HM528" s="16"/>
      <c r="HN528" s="16"/>
      <c r="HO528" s="16"/>
      <c r="HP528" s="16"/>
      <c r="HQ528" s="16"/>
      <c r="HR528" s="16"/>
      <c r="HS528" s="16"/>
      <c r="HT528" s="16"/>
      <c r="HU528" s="16"/>
      <c r="HV528" s="16"/>
      <c r="HW528" s="16"/>
      <c r="HX528" s="16"/>
      <c r="HY528" s="16"/>
      <c r="HZ528" s="16"/>
      <c r="IA528" s="16"/>
      <c r="IB528" s="16"/>
      <c r="IC528" s="16"/>
      <c r="ID528" s="16"/>
      <c r="IE528" s="16"/>
      <c r="IF528" s="16"/>
      <c r="IG528" s="16"/>
      <c r="IH528" s="16"/>
      <c r="II528" s="16"/>
      <c r="IJ528" s="16"/>
      <c r="IK528" s="16"/>
      <c r="IL528" s="16"/>
      <c r="IM528" s="16"/>
      <c r="IN528" s="16"/>
      <c r="IO528" s="16"/>
      <c r="IP528" s="150"/>
      <c r="IQ528" s="150">
        <v>0</v>
      </c>
      <c r="IR528" s="152" t="e">
        <v>#DIV/0!</v>
      </c>
      <c r="IS528" s="16"/>
      <c r="IT528" s="16"/>
      <c r="IU528" s="16"/>
      <c r="IV528" s="16"/>
      <c r="IW528" s="16"/>
      <c r="IX528" s="16"/>
      <c r="IY528" s="16"/>
      <c r="IZ528" s="16"/>
      <c r="JA528" s="16"/>
      <c r="JB528" s="16"/>
      <c r="JC528" s="16"/>
      <c r="JD528" s="16"/>
      <c r="JE528" s="16"/>
      <c r="JF528" s="16"/>
      <c r="JG528" s="16"/>
      <c r="JH528" s="16"/>
      <c r="JI528" s="16"/>
      <c r="JJ528" s="16"/>
      <c r="JK528" s="16"/>
      <c r="JL528" s="16"/>
      <c r="JM528" s="16"/>
      <c r="JN528" s="16"/>
      <c r="JO528" s="16"/>
      <c r="JP528" s="16"/>
      <c r="JQ528" s="16"/>
      <c r="JR528" s="16"/>
      <c r="JS528" s="16"/>
      <c r="JT528" s="16"/>
      <c r="JU528" s="23"/>
      <c r="JV528" s="16"/>
      <c r="JW528" s="150"/>
      <c r="JX528" s="150">
        <v>0</v>
      </c>
      <c r="JY528" s="152" t="e">
        <v>#DIV/0!</v>
      </c>
      <c r="JZ528" s="16"/>
      <c r="KA528" s="16"/>
      <c r="KB528" s="16"/>
      <c r="KC528" s="16"/>
      <c r="KD528" s="16"/>
      <c r="KE528" s="16"/>
      <c r="KF528" s="16"/>
      <c r="KG528" s="16"/>
      <c r="KH528" s="16"/>
      <c r="KI528" s="16"/>
      <c r="KJ528" s="16"/>
      <c r="KK528" s="16"/>
      <c r="KL528" s="16"/>
      <c r="KM528" s="16"/>
      <c r="KN528" s="16"/>
      <c r="KO528" s="16"/>
      <c r="KP528" s="16"/>
      <c r="KQ528" s="16"/>
      <c r="KR528" s="16"/>
      <c r="KS528" s="16"/>
      <c r="KT528" s="16"/>
      <c r="KU528" s="16"/>
      <c r="KV528" s="16"/>
      <c r="KW528" s="16"/>
      <c r="KX528" s="16"/>
      <c r="KY528" s="16"/>
      <c r="KZ528" s="16"/>
      <c r="LA528" s="16"/>
      <c r="LB528" s="16"/>
      <c r="LC528" s="16"/>
      <c r="LD528" s="16"/>
      <c r="LE528" s="150"/>
      <c r="LF528" s="150">
        <v>0</v>
      </c>
      <c r="LG528" s="152" t="e">
        <v>#DIV/0!</v>
      </c>
      <c r="LH528" s="16"/>
      <c r="LI528" s="16"/>
      <c r="LJ528" s="16"/>
      <c r="LK528" s="16"/>
      <c r="LL528" s="16"/>
      <c r="LM528" s="16"/>
      <c r="LN528" s="16"/>
      <c r="LO528" s="16"/>
      <c r="LP528" s="16"/>
      <c r="LQ528" s="16"/>
      <c r="LR528" s="16"/>
      <c r="LS528" s="16"/>
      <c r="LT528" s="16"/>
      <c r="LU528" s="16"/>
      <c r="LV528" s="16"/>
      <c r="LW528" s="16"/>
      <c r="LX528" s="16"/>
      <c r="LY528" s="16"/>
      <c r="LZ528" s="16"/>
      <c r="MA528" s="16"/>
      <c r="MB528" s="16"/>
      <c r="MC528" s="16"/>
      <c r="MD528" s="16"/>
      <c r="ME528" s="16"/>
      <c r="MF528" s="16"/>
      <c r="MG528" s="16"/>
      <c r="MH528" s="16"/>
      <c r="MI528" s="16"/>
      <c r="MJ528" s="16"/>
      <c r="MK528" s="16"/>
      <c r="ML528" s="16"/>
    </row>
    <row r="529" spans="1:350" ht="13.9" hidden="1" customHeight="1" outlineLevel="3" x14ac:dyDescent="0.2">
      <c r="A529" s="227"/>
      <c r="B529" s="247"/>
      <c r="C529" s="215"/>
      <c r="D529" s="217"/>
      <c r="E529" s="176"/>
      <c r="F529" s="176"/>
      <c r="G529" s="176"/>
      <c r="H529" s="171"/>
      <c r="I529" s="171"/>
      <c r="J529" s="213"/>
      <c r="K529" s="213"/>
      <c r="L529" s="173"/>
      <c r="M529" s="173"/>
      <c r="N529" s="184"/>
      <c r="O529" s="157"/>
      <c r="P529" s="17" t="s">
        <v>26</v>
      </c>
      <c r="Q529" s="151"/>
      <c r="R529" s="151"/>
      <c r="S529" s="153"/>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151"/>
      <c r="AY529" s="151"/>
      <c r="AZ529" s="153"/>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c r="CF529" s="151"/>
      <c r="CG529" s="151"/>
      <c r="CH529" s="153"/>
      <c r="CI529" s="141"/>
      <c r="CJ529" s="141"/>
      <c r="CK529" s="141"/>
      <c r="CL529" s="141"/>
      <c r="CM529" s="141"/>
      <c r="CN529" s="141"/>
      <c r="CO529" s="141"/>
      <c r="CP529" s="141"/>
      <c r="CQ529" s="141"/>
      <c r="CR529" s="141"/>
      <c r="CS529" s="141"/>
      <c r="CT529" s="141"/>
      <c r="CU529" s="141"/>
      <c r="CV529" s="141"/>
      <c r="CW529" s="141"/>
      <c r="CX529" s="141"/>
      <c r="CY529" s="141"/>
      <c r="CZ529" s="141"/>
      <c r="DA529" s="141"/>
      <c r="DB529" s="141"/>
      <c r="DC529" s="141"/>
      <c r="DD529" s="141"/>
      <c r="DE529" s="141"/>
      <c r="DF529" s="141"/>
      <c r="DG529" s="141"/>
      <c r="DH529" s="141"/>
      <c r="DI529" s="141"/>
      <c r="DJ529" s="141"/>
      <c r="DK529" s="141"/>
      <c r="DL529" s="141"/>
      <c r="DM529" s="141"/>
      <c r="DN529" s="151"/>
      <c r="DO529" s="151"/>
      <c r="DP529" s="153"/>
      <c r="DQ529" s="24"/>
      <c r="DR529" s="24"/>
      <c r="DS529" s="24"/>
      <c r="DT529" s="24"/>
      <c r="DU529" s="24"/>
      <c r="DV529" s="24"/>
      <c r="DW529" s="24"/>
      <c r="DX529" s="24"/>
      <c r="DY529" s="24"/>
      <c r="DZ529" s="24"/>
      <c r="EA529" s="24"/>
      <c r="EB529" s="24"/>
      <c r="EC529" s="24"/>
      <c r="ED529" s="24"/>
      <c r="EE529" s="24"/>
      <c r="EF529" s="24"/>
      <c r="EG529" s="24"/>
      <c r="EH529" s="24"/>
      <c r="EI529" s="24"/>
      <c r="EJ529" s="24"/>
      <c r="EK529" s="24"/>
      <c r="EL529" s="24"/>
      <c r="EM529" s="24"/>
      <c r="EN529" s="24"/>
      <c r="EO529" s="24"/>
      <c r="EP529" s="24"/>
      <c r="EQ529" s="24"/>
      <c r="ER529" s="24"/>
      <c r="ES529" s="151"/>
      <c r="ET529" s="151"/>
      <c r="EU529" s="153"/>
      <c r="EV529" s="24"/>
      <c r="EW529" s="125"/>
      <c r="EX529" s="24"/>
      <c r="EY529" s="24"/>
      <c r="EZ529" s="24"/>
      <c r="FA529" s="24"/>
      <c r="FB529" s="24"/>
      <c r="FC529" s="24"/>
      <c r="FD529" s="24"/>
      <c r="FE529" s="24"/>
      <c r="FF529" s="24"/>
      <c r="FG529" s="24"/>
      <c r="FH529" s="24"/>
      <c r="FI529" s="24"/>
      <c r="FJ529" s="24"/>
      <c r="FK529" s="24"/>
      <c r="FL529" s="24"/>
      <c r="FM529" s="24">
        <v>18</v>
      </c>
      <c r="FN529" s="24"/>
      <c r="FO529" s="24"/>
      <c r="FP529" s="24"/>
      <c r="FQ529" s="24"/>
      <c r="FR529" s="24"/>
      <c r="FS529" s="24"/>
      <c r="FT529" s="24"/>
      <c r="FU529" s="24"/>
      <c r="FV529" s="24"/>
      <c r="FW529" s="24"/>
      <c r="FX529" s="24"/>
      <c r="FY529" s="24"/>
      <c r="FZ529" s="24"/>
      <c r="GA529" s="151"/>
      <c r="GB529" s="151"/>
      <c r="GC529" s="153"/>
      <c r="GD529" s="24"/>
      <c r="GE529" s="24"/>
      <c r="GF529" s="24"/>
      <c r="GG529" s="24"/>
      <c r="GH529" s="24"/>
      <c r="GI529" s="24"/>
      <c r="GJ529" s="24"/>
      <c r="GK529" s="24"/>
      <c r="GL529" s="24"/>
      <c r="GM529" s="24"/>
      <c r="GN529" s="24"/>
      <c r="GO529" s="24"/>
      <c r="GP529" s="24"/>
      <c r="GQ529" s="24"/>
      <c r="GR529" s="24"/>
      <c r="GS529" s="24"/>
      <c r="GT529" s="24"/>
      <c r="GU529" s="24"/>
      <c r="GV529" s="24"/>
      <c r="GW529" s="24"/>
      <c r="GX529" s="24"/>
      <c r="GY529" s="24"/>
      <c r="GZ529" s="24"/>
      <c r="HA529" s="24"/>
      <c r="HB529" s="24"/>
      <c r="HC529" s="24"/>
      <c r="HD529" s="24"/>
      <c r="HE529" s="24"/>
      <c r="HF529" s="24"/>
      <c r="HG529" s="24"/>
      <c r="HH529" s="151"/>
      <c r="HI529" s="151"/>
      <c r="HJ529" s="153"/>
      <c r="HK529" s="24"/>
      <c r="HL529" s="24"/>
      <c r="HM529" s="24"/>
      <c r="HN529" s="24"/>
      <c r="HO529" s="24"/>
      <c r="HP529" s="24"/>
      <c r="HQ529" s="24"/>
      <c r="HR529" s="24"/>
      <c r="HS529" s="24"/>
      <c r="HT529" s="24"/>
      <c r="HU529" s="24"/>
      <c r="HV529" s="24"/>
      <c r="HW529" s="24"/>
      <c r="HX529" s="24"/>
      <c r="HY529" s="24"/>
      <c r="HZ529" s="24"/>
      <c r="IA529" s="24"/>
      <c r="IB529" s="24"/>
      <c r="IC529" s="24"/>
      <c r="ID529" s="24"/>
      <c r="IE529" s="24"/>
      <c r="IF529" s="24"/>
      <c r="IG529" s="24"/>
      <c r="IH529" s="24"/>
      <c r="II529" s="24"/>
      <c r="IJ529" s="24"/>
      <c r="IK529" s="24"/>
      <c r="IL529" s="24"/>
      <c r="IM529" s="24"/>
      <c r="IN529" s="24"/>
      <c r="IO529" s="24"/>
      <c r="IP529" s="151"/>
      <c r="IQ529" s="151"/>
      <c r="IR529" s="153"/>
      <c r="IS529" s="24"/>
      <c r="IT529" s="24"/>
      <c r="IU529" s="24"/>
      <c r="IV529" s="24"/>
      <c r="IW529" s="24"/>
      <c r="IX529" s="24"/>
      <c r="IY529" s="24"/>
      <c r="IZ529" s="24"/>
      <c r="JA529" s="24"/>
      <c r="JB529" s="24"/>
      <c r="JC529" s="24"/>
      <c r="JD529" s="24"/>
      <c r="JE529" s="24"/>
      <c r="JF529" s="24"/>
      <c r="JG529" s="24"/>
      <c r="JH529" s="24"/>
      <c r="JI529" s="24"/>
      <c r="JJ529" s="24"/>
      <c r="JK529" s="24"/>
      <c r="JL529" s="24"/>
      <c r="JM529" s="24"/>
      <c r="JN529" s="24"/>
      <c r="JO529" s="24"/>
      <c r="JP529" s="24"/>
      <c r="JQ529" s="24"/>
      <c r="JR529" s="24"/>
      <c r="JS529" s="24"/>
      <c r="JT529" s="24"/>
      <c r="JU529" s="25"/>
      <c r="JV529" s="24"/>
      <c r="JW529" s="151"/>
      <c r="JX529" s="151"/>
      <c r="JY529" s="153"/>
      <c r="JZ529" s="24"/>
      <c r="KA529" s="24"/>
      <c r="KB529" s="24"/>
      <c r="KC529" s="24"/>
      <c r="KD529" s="24"/>
      <c r="KE529" s="24"/>
      <c r="KF529" s="24"/>
      <c r="KG529" s="24"/>
      <c r="KH529" s="24"/>
      <c r="KI529" s="24"/>
      <c r="KJ529" s="24"/>
      <c r="KK529" s="24"/>
      <c r="KL529" s="24"/>
      <c r="KM529" s="24"/>
      <c r="KN529" s="24"/>
      <c r="KO529" s="24"/>
      <c r="KP529" s="24"/>
      <c r="KQ529" s="24"/>
      <c r="KR529" s="24"/>
      <c r="KS529" s="24"/>
      <c r="KT529" s="24"/>
      <c r="KU529" s="24"/>
      <c r="KV529" s="24"/>
      <c r="KW529" s="24"/>
      <c r="KX529" s="24"/>
      <c r="KY529" s="24"/>
      <c r="KZ529" s="24"/>
      <c r="LA529" s="24"/>
      <c r="LB529" s="24"/>
      <c r="LC529" s="24"/>
      <c r="LD529" s="24"/>
      <c r="LE529" s="151"/>
      <c r="LF529" s="151"/>
      <c r="LG529" s="153"/>
      <c r="LH529" s="24"/>
      <c r="LI529" s="24"/>
      <c r="LJ529" s="24"/>
      <c r="LK529" s="24"/>
      <c r="LL529" s="24"/>
      <c r="LM529" s="24"/>
      <c r="LN529" s="24"/>
      <c r="LO529" s="24"/>
      <c r="LP529" s="24"/>
      <c r="LQ529" s="24"/>
      <c r="LR529" s="24"/>
      <c r="LS529" s="24"/>
      <c r="LT529" s="24"/>
      <c r="LU529" s="24"/>
      <c r="LV529" s="24"/>
      <c r="LW529" s="24"/>
      <c r="LX529" s="24"/>
      <c r="LY529" s="24"/>
      <c r="LZ529" s="24"/>
      <c r="MA529" s="24"/>
      <c r="MB529" s="24"/>
      <c r="MC529" s="24"/>
      <c r="MD529" s="24"/>
      <c r="ME529" s="24"/>
      <c r="MF529" s="24"/>
      <c r="MG529" s="24"/>
      <c r="MH529" s="24"/>
      <c r="MI529" s="24"/>
      <c r="MJ529" s="24"/>
      <c r="MK529" s="24"/>
      <c r="ML529" s="24"/>
    </row>
    <row r="530" spans="1:350" ht="13.9" hidden="1" customHeight="1" outlineLevel="3" x14ac:dyDescent="0.2">
      <c r="A530" s="226" t="s">
        <v>322</v>
      </c>
      <c r="B530" s="246" t="s">
        <v>1119</v>
      </c>
      <c r="C530" s="214" t="s">
        <v>99</v>
      </c>
      <c r="D530" s="216">
        <v>16</v>
      </c>
      <c r="E530" s="175"/>
      <c r="F530" s="175">
        <f>D530-E530</f>
        <v>16</v>
      </c>
      <c r="G530" s="175" t="s">
        <v>847</v>
      </c>
      <c r="H530" s="170" t="s">
        <v>1017</v>
      </c>
      <c r="I530" s="170" t="s">
        <v>828</v>
      </c>
      <c r="J530" s="212">
        <f ca="1">E530+Q530+AX530+CF530+DN530+ES530+GA530+HH530+IP530+JW530+LE530</f>
        <v>16</v>
      </c>
      <c r="K530" s="212">
        <f>E530+R530+AY530+CG530+DO530+ET530+GB530+HI530+IQ530+JX530+LF530</f>
        <v>16</v>
      </c>
      <c r="L530" s="172">
        <f ca="1">K530/J530</f>
        <v>1</v>
      </c>
      <c r="M530" s="172">
        <f>K530/D530</f>
        <v>1</v>
      </c>
      <c r="N530" s="183">
        <f ca="1">SUMIF($EV$8:$FZ$9,$O$5,$EV531:$FZ531)-SUMIF($EV$8:$FZ$9,$Q$5,$EV531:$FZ531)</f>
        <v>0</v>
      </c>
      <c r="O530" s="156"/>
      <c r="P530" s="16" t="s">
        <v>25</v>
      </c>
      <c r="Q530" s="150">
        <v>0</v>
      </c>
      <c r="R530" s="150">
        <v>0</v>
      </c>
      <c r="S530" s="152" t="e">
        <v>#DIV/0!</v>
      </c>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50">
        <f t="shared" ca="1" si="1342"/>
        <v>0</v>
      </c>
      <c r="AY530" s="150">
        <f>SUM(BA531:CE531)</f>
        <v>0</v>
      </c>
      <c r="AZ530" s="152" t="e">
        <f ca="1">AY530/AX530</f>
        <v>#DIV/0!</v>
      </c>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50">
        <f t="shared" ref="CF530" si="1379">SUM(CI530:DM530)</f>
        <v>0</v>
      </c>
      <c r="CG530" s="150">
        <f>SUM(CI531:DM531)</f>
        <v>0</v>
      </c>
      <c r="CH530" s="152" t="e">
        <f>CG530/CF530</f>
        <v>#DIV/0!</v>
      </c>
      <c r="CI530" s="129"/>
      <c r="CJ530" s="129"/>
      <c r="CK530" s="129"/>
      <c r="CL530" s="129"/>
      <c r="CM530" s="129"/>
      <c r="CN530" s="129"/>
      <c r="CO530" s="129"/>
      <c r="CP530" s="129"/>
      <c r="CQ530" s="129"/>
      <c r="CR530" s="129"/>
      <c r="CS530" s="129"/>
      <c r="CT530" s="129"/>
      <c r="CU530" s="129"/>
      <c r="CV530" s="129"/>
      <c r="CW530" s="129"/>
      <c r="CX530" s="129"/>
      <c r="CY530" s="129"/>
      <c r="CZ530" s="129"/>
      <c r="DA530" s="129"/>
      <c r="DB530" s="129"/>
      <c r="DC530" s="129"/>
      <c r="DD530" s="129"/>
      <c r="DE530" s="129"/>
      <c r="DF530" s="129"/>
      <c r="DG530" s="129"/>
      <c r="DH530" s="129"/>
      <c r="DI530" s="129"/>
      <c r="DJ530" s="129"/>
      <c r="DK530" s="129"/>
      <c r="DL530" s="129"/>
      <c r="DM530" s="129"/>
      <c r="DN530" s="150">
        <f t="shared" ref="DN530" si="1380">SUM(DQ530:ER530)</f>
        <v>0</v>
      </c>
      <c r="DO530" s="150">
        <f>SUM(DQ531:ER531)</f>
        <v>0</v>
      </c>
      <c r="DP530" s="152" t="e">
        <f t="shared" si="1251"/>
        <v>#DIV/0!</v>
      </c>
      <c r="DQ530" s="16"/>
      <c r="DR530" s="16"/>
      <c r="DS530" s="16"/>
      <c r="DT530" s="16"/>
      <c r="DU530" s="16"/>
      <c r="DV530" s="16"/>
      <c r="DW530" s="16"/>
      <c r="DX530" s="16"/>
      <c r="DY530" s="16"/>
      <c r="DZ530" s="16"/>
      <c r="EA530" s="16"/>
      <c r="EB530" s="16"/>
      <c r="EC530" s="16"/>
      <c r="ED530" s="16"/>
      <c r="EE530" s="16"/>
      <c r="EF530" s="16"/>
      <c r="EG530" s="16"/>
      <c r="EH530" s="16"/>
      <c r="EI530" s="16"/>
      <c r="EJ530" s="16"/>
      <c r="EK530" s="16"/>
      <c r="EL530" s="16"/>
      <c r="EM530" s="16"/>
      <c r="EN530" s="16"/>
      <c r="EO530" s="16"/>
      <c r="EP530" s="16"/>
      <c r="EQ530" s="16"/>
      <c r="ER530" s="16"/>
      <c r="ES530" s="150">
        <f t="shared" ca="1" si="1345"/>
        <v>16</v>
      </c>
      <c r="ET530" s="150">
        <f t="shared" si="1287"/>
        <v>16</v>
      </c>
      <c r="EU530" s="152">
        <f t="shared" ca="1" si="1288"/>
        <v>1</v>
      </c>
      <c r="EV530" s="16"/>
      <c r="EW530" s="67"/>
      <c r="EX530" s="16"/>
      <c r="EY530" s="16"/>
      <c r="EZ530" s="16"/>
      <c r="FA530" s="16"/>
      <c r="FB530" s="16"/>
      <c r="FC530" s="16">
        <v>8</v>
      </c>
      <c r="FD530" s="16">
        <v>8</v>
      </c>
      <c r="FE530" s="16"/>
      <c r="FF530" s="16"/>
      <c r="FG530" s="16"/>
      <c r="FH530" s="16"/>
      <c r="FI530" s="16"/>
      <c r="FJ530" s="16"/>
      <c r="FK530" s="16"/>
      <c r="FL530" s="16"/>
      <c r="FM530" s="16"/>
      <c r="FN530" s="16"/>
      <c r="FO530" s="16"/>
      <c r="FP530" s="16"/>
      <c r="FQ530" s="16"/>
      <c r="FR530" s="16"/>
      <c r="FS530" s="16"/>
      <c r="FT530" s="16"/>
      <c r="FU530" s="16"/>
      <c r="FV530" s="16"/>
      <c r="FW530" s="16"/>
      <c r="FX530" s="16"/>
      <c r="FY530" s="16"/>
      <c r="FZ530" s="16"/>
      <c r="GA530" s="150">
        <f t="shared" ref="GA530" ca="1" si="1381">SUMIF($GD$8:$HG$9,$O$5,GD530:HG530)</f>
        <v>0</v>
      </c>
      <c r="GB530" s="150">
        <f t="shared" ref="GB530" si="1382">SUM(GD531:HG531)</f>
        <v>0</v>
      </c>
      <c r="GC530" s="152" t="e">
        <f t="shared" ref="GC530" ca="1" si="1383">GB530/GA530</f>
        <v>#DIV/0!</v>
      </c>
      <c r="GD530" s="16"/>
      <c r="GE530" s="16"/>
      <c r="GF530" s="16"/>
      <c r="GG530" s="16"/>
      <c r="GH530" s="16"/>
      <c r="GI530" s="16"/>
      <c r="GJ530" s="16"/>
      <c r="GK530" s="16"/>
      <c r="GL530" s="16"/>
      <c r="GM530" s="16"/>
      <c r="GN530" s="16"/>
      <c r="GO530" s="16"/>
      <c r="GP530" s="16"/>
      <c r="GQ530" s="16"/>
      <c r="GR530" s="16"/>
      <c r="GS530" s="16"/>
      <c r="GT530" s="16"/>
      <c r="GU530" s="16"/>
      <c r="GV530" s="16"/>
      <c r="GW530" s="16"/>
      <c r="GX530" s="16"/>
      <c r="GY530" s="16"/>
      <c r="GZ530" s="16"/>
      <c r="HA530" s="16"/>
      <c r="HB530" s="16"/>
      <c r="HC530" s="16"/>
      <c r="HD530" s="16"/>
      <c r="HE530" s="16"/>
      <c r="HF530" s="16"/>
      <c r="HG530" s="16"/>
      <c r="HH530" s="150"/>
      <c r="HI530" s="150">
        <v>0</v>
      </c>
      <c r="HJ530" s="152" t="e">
        <v>#DIV/0!</v>
      </c>
      <c r="HK530" s="16"/>
      <c r="HL530" s="16"/>
      <c r="HM530" s="16"/>
      <c r="HN530" s="16"/>
      <c r="HO530" s="16"/>
      <c r="HP530" s="16"/>
      <c r="HQ530" s="16"/>
      <c r="HR530" s="16"/>
      <c r="HS530" s="16"/>
      <c r="HT530" s="16"/>
      <c r="HU530" s="16"/>
      <c r="HV530" s="16"/>
      <c r="HW530" s="16"/>
      <c r="HX530" s="16"/>
      <c r="HY530" s="16"/>
      <c r="HZ530" s="16"/>
      <c r="IA530" s="16"/>
      <c r="IB530" s="16"/>
      <c r="IC530" s="16"/>
      <c r="ID530" s="16"/>
      <c r="IE530" s="16"/>
      <c r="IF530" s="16"/>
      <c r="IG530" s="16"/>
      <c r="IH530" s="16"/>
      <c r="II530" s="16"/>
      <c r="IJ530" s="16"/>
      <c r="IK530" s="16"/>
      <c r="IL530" s="16"/>
      <c r="IM530" s="16"/>
      <c r="IN530" s="16"/>
      <c r="IO530" s="16"/>
      <c r="IP530" s="150"/>
      <c r="IQ530" s="150">
        <v>0</v>
      </c>
      <c r="IR530" s="152" t="e">
        <v>#DIV/0!</v>
      </c>
      <c r="IS530" s="16"/>
      <c r="IT530" s="16"/>
      <c r="IU530" s="16"/>
      <c r="IV530" s="16"/>
      <c r="IW530" s="16"/>
      <c r="IX530" s="16"/>
      <c r="IY530" s="16"/>
      <c r="IZ530" s="16"/>
      <c r="JA530" s="16"/>
      <c r="JB530" s="16"/>
      <c r="JC530" s="16"/>
      <c r="JD530" s="16"/>
      <c r="JE530" s="16"/>
      <c r="JF530" s="16"/>
      <c r="JG530" s="16"/>
      <c r="JH530" s="16"/>
      <c r="JI530" s="16"/>
      <c r="JJ530" s="16"/>
      <c r="JK530" s="16"/>
      <c r="JL530" s="16"/>
      <c r="JM530" s="16"/>
      <c r="JN530" s="16"/>
      <c r="JO530" s="16"/>
      <c r="JP530" s="16"/>
      <c r="JQ530" s="16"/>
      <c r="JR530" s="16"/>
      <c r="JS530" s="16"/>
      <c r="JT530" s="16"/>
      <c r="JU530" s="23"/>
      <c r="JV530" s="16"/>
      <c r="JW530" s="150"/>
      <c r="JX530" s="150">
        <v>0</v>
      </c>
      <c r="JY530" s="152" t="e">
        <v>#DIV/0!</v>
      </c>
      <c r="JZ530" s="16"/>
      <c r="KA530" s="16"/>
      <c r="KB530" s="16"/>
      <c r="KC530" s="16"/>
      <c r="KD530" s="16"/>
      <c r="KE530" s="16"/>
      <c r="KF530" s="16"/>
      <c r="KG530" s="16"/>
      <c r="KH530" s="16"/>
      <c r="KI530" s="16"/>
      <c r="KJ530" s="16"/>
      <c r="KK530" s="16"/>
      <c r="KL530" s="16"/>
      <c r="KM530" s="16"/>
      <c r="KN530" s="16"/>
      <c r="KO530" s="16"/>
      <c r="KP530" s="16"/>
      <c r="KQ530" s="16"/>
      <c r="KR530" s="16"/>
      <c r="KS530" s="16"/>
      <c r="KT530" s="16"/>
      <c r="KU530" s="16"/>
      <c r="KV530" s="16"/>
      <c r="KW530" s="16"/>
      <c r="KX530" s="16"/>
      <c r="KY530" s="16"/>
      <c r="KZ530" s="16"/>
      <c r="LA530" s="16"/>
      <c r="LB530" s="16"/>
      <c r="LC530" s="16"/>
      <c r="LD530" s="16"/>
      <c r="LE530" s="150"/>
      <c r="LF530" s="150">
        <v>0</v>
      </c>
      <c r="LG530" s="152" t="e">
        <v>#DIV/0!</v>
      </c>
      <c r="LH530" s="16"/>
      <c r="LI530" s="16"/>
      <c r="LJ530" s="16"/>
      <c r="LK530" s="16"/>
      <c r="LL530" s="16"/>
      <c r="LM530" s="16"/>
      <c r="LN530" s="16"/>
      <c r="LO530" s="16"/>
      <c r="LP530" s="16"/>
      <c r="LQ530" s="16"/>
      <c r="LR530" s="16"/>
      <c r="LS530" s="16"/>
      <c r="LT530" s="16"/>
      <c r="LU530" s="16"/>
      <c r="LV530" s="16"/>
      <c r="LW530" s="16"/>
      <c r="LX530" s="16"/>
      <c r="LY530" s="16"/>
      <c r="LZ530" s="16"/>
      <c r="MA530" s="16"/>
      <c r="MB530" s="16"/>
      <c r="MC530" s="16"/>
      <c r="MD530" s="16"/>
      <c r="ME530" s="16"/>
      <c r="MF530" s="16"/>
      <c r="MG530" s="16"/>
      <c r="MH530" s="16"/>
      <c r="MI530" s="16"/>
      <c r="MJ530" s="16"/>
      <c r="MK530" s="16"/>
      <c r="ML530" s="16"/>
    </row>
    <row r="531" spans="1:350" ht="13.9" hidden="1" customHeight="1" outlineLevel="3" x14ac:dyDescent="0.2">
      <c r="A531" s="227"/>
      <c r="B531" s="247"/>
      <c r="C531" s="215"/>
      <c r="D531" s="217"/>
      <c r="E531" s="176"/>
      <c r="F531" s="176"/>
      <c r="G531" s="176"/>
      <c r="H531" s="171"/>
      <c r="I531" s="171"/>
      <c r="J531" s="213"/>
      <c r="K531" s="213"/>
      <c r="L531" s="173"/>
      <c r="M531" s="173"/>
      <c r="N531" s="184"/>
      <c r="O531" s="157"/>
      <c r="P531" s="17" t="s">
        <v>26</v>
      </c>
      <c r="Q531" s="151"/>
      <c r="R531" s="151"/>
      <c r="S531" s="153"/>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151"/>
      <c r="AY531" s="151"/>
      <c r="AZ531" s="153"/>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c r="CF531" s="151"/>
      <c r="CG531" s="151"/>
      <c r="CH531" s="153"/>
      <c r="CI531" s="141"/>
      <c r="CJ531" s="141"/>
      <c r="CK531" s="141"/>
      <c r="CL531" s="141"/>
      <c r="CM531" s="141"/>
      <c r="CN531" s="141"/>
      <c r="CO531" s="141"/>
      <c r="CP531" s="141"/>
      <c r="CQ531" s="141"/>
      <c r="CR531" s="141"/>
      <c r="CS531" s="141"/>
      <c r="CT531" s="141"/>
      <c r="CU531" s="141"/>
      <c r="CV531" s="141"/>
      <c r="CW531" s="141"/>
      <c r="CX531" s="141"/>
      <c r="CY531" s="141"/>
      <c r="CZ531" s="141"/>
      <c r="DA531" s="141"/>
      <c r="DB531" s="141"/>
      <c r="DC531" s="141"/>
      <c r="DD531" s="141"/>
      <c r="DE531" s="141"/>
      <c r="DF531" s="141"/>
      <c r="DG531" s="141"/>
      <c r="DH531" s="141"/>
      <c r="DI531" s="141"/>
      <c r="DJ531" s="141"/>
      <c r="DK531" s="141"/>
      <c r="DL531" s="141"/>
      <c r="DM531" s="141"/>
      <c r="DN531" s="151"/>
      <c r="DO531" s="151"/>
      <c r="DP531" s="153"/>
      <c r="DQ531" s="24"/>
      <c r="DR531" s="24"/>
      <c r="DS531" s="24"/>
      <c r="DT531" s="24"/>
      <c r="DU531" s="24"/>
      <c r="DV531" s="24"/>
      <c r="DW531" s="24"/>
      <c r="DX531" s="24"/>
      <c r="DY531" s="24"/>
      <c r="DZ531" s="24"/>
      <c r="EA531" s="24"/>
      <c r="EB531" s="24"/>
      <c r="EC531" s="24"/>
      <c r="ED531" s="24"/>
      <c r="EE531" s="24"/>
      <c r="EF531" s="24"/>
      <c r="EG531" s="24"/>
      <c r="EH531" s="24"/>
      <c r="EI531" s="24"/>
      <c r="EJ531" s="24"/>
      <c r="EK531" s="24"/>
      <c r="EL531" s="24"/>
      <c r="EM531" s="24"/>
      <c r="EN531" s="24"/>
      <c r="EO531" s="24"/>
      <c r="EP531" s="24"/>
      <c r="EQ531" s="24"/>
      <c r="ER531" s="24"/>
      <c r="ES531" s="151"/>
      <c r="ET531" s="151"/>
      <c r="EU531" s="153"/>
      <c r="EV531" s="24"/>
      <c r="EW531" s="125"/>
      <c r="EX531" s="24"/>
      <c r="EY531" s="24"/>
      <c r="EZ531" s="24"/>
      <c r="FA531" s="24"/>
      <c r="FB531" s="24"/>
      <c r="FC531" s="24"/>
      <c r="FD531" s="24"/>
      <c r="FE531" s="24"/>
      <c r="FF531" s="24"/>
      <c r="FG531" s="24"/>
      <c r="FH531" s="24"/>
      <c r="FI531" s="24"/>
      <c r="FJ531" s="24"/>
      <c r="FK531" s="24"/>
      <c r="FL531" s="24"/>
      <c r="FM531" s="24"/>
      <c r="FN531" s="24"/>
      <c r="FO531" s="24"/>
      <c r="FP531" s="24"/>
      <c r="FQ531" s="24"/>
      <c r="FR531" s="24"/>
      <c r="FS531" s="24"/>
      <c r="FT531" s="24"/>
      <c r="FU531" s="24"/>
      <c r="FV531" s="24"/>
      <c r="FW531" s="24"/>
      <c r="FX531" s="24"/>
      <c r="FY531" s="24">
        <v>16</v>
      </c>
      <c r="FZ531" s="24"/>
      <c r="GA531" s="151"/>
      <c r="GB531" s="151"/>
      <c r="GC531" s="153"/>
      <c r="GD531" s="24"/>
      <c r="GE531" s="24"/>
      <c r="GF531" s="24"/>
      <c r="GG531" s="24"/>
      <c r="GH531" s="24"/>
      <c r="GI531" s="24"/>
      <c r="GJ531" s="24"/>
      <c r="GK531" s="24"/>
      <c r="GL531" s="24"/>
      <c r="GM531" s="24"/>
      <c r="GN531" s="24"/>
      <c r="GO531" s="24"/>
      <c r="GP531" s="24"/>
      <c r="GQ531" s="24"/>
      <c r="GR531" s="24"/>
      <c r="GS531" s="24"/>
      <c r="GT531" s="24"/>
      <c r="GU531" s="24"/>
      <c r="GV531" s="24"/>
      <c r="GW531" s="24"/>
      <c r="GX531" s="24"/>
      <c r="GY531" s="24"/>
      <c r="GZ531" s="24"/>
      <c r="HA531" s="24"/>
      <c r="HB531" s="24"/>
      <c r="HC531" s="24"/>
      <c r="HD531" s="24"/>
      <c r="HE531" s="24"/>
      <c r="HF531" s="24"/>
      <c r="HG531" s="24"/>
      <c r="HH531" s="151"/>
      <c r="HI531" s="151"/>
      <c r="HJ531" s="153"/>
      <c r="HK531" s="24"/>
      <c r="HL531" s="24"/>
      <c r="HM531" s="24"/>
      <c r="HN531" s="24"/>
      <c r="HO531" s="24"/>
      <c r="HP531" s="24"/>
      <c r="HQ531" s="24"/>
      <c r="HR531" s="24"/>
      <c r="HS531" s="24"/>
      <c r="HT531" s="24"/>
      <c r="HU531" s="24"/>
      <c r="HV531" s="24"/>
      <c r="HW531" s="24"/>
      <c r="HX531" s="24"/>
      <c r="HY531" s="24"/>
      <c r="HZ531" s="24"/>
      <c r="IA531" s="24"/>
      <c r="IB531" s="24"/>
      <c r="IC531" s="24"/>
      <c r="ID531" s="24"/>
      <c r="IE531" s="24"/>
      <c r="IF531" s="24"/>
      <c r="IG531" s="24"/>
      <c r="IH531" s="24"/>
      <c r="II531" s="24"/>
      <c r="IJ531" s="24"/>
      <c r="IK531" s="24"/>
      <c r="IL531" s="24"/>
      <c r="IM531" s="24"/>
      <c r="IN531" s="24"/>
      <c r="IO531" s="24"/>
      <c r="IP531" s="151"/>
      <c r="IQ531" s="151"/>
      <c r="IR531" s="153"/>
      <c r="IS531" s="24"/>
      <c r="IT531" s="24"/>
      <c r="IU531" s="24"/>
      <c r="IV531" s="24"/>
      <c r="IW531" s="24"/>
      <c r="IX531" s="24"/>
      <c r="IY531" s="24"/>
      <c r="IZ531" s="24"/>
      <c r="JA531" s="24"/>
      <c r="JB531" s="24"/>
      <c r="JC531" s="24"/>
      <c r="JD531" s="24"/>
      <c r="JE531" s="24"/>
      <c r="JF531" s="24"/>
      <c r="JG531" s="24"/>
      <c r="JH531" s="24"/>
      <c r="JI531" s="24"/>
      <c r="JJ531" s="24"/>
      <c r="JK531" s="24"/>
      <c r="JL531" s="24"/>
      <c r="JM531" s="24"/>
      <c r="JN531" s="24"/>
      <c r="JO531" s="24"/>
      <c r="JP531" s="24"/>
      <c r="JQ531" s="24"/>
      <c r="JR531" s="24"/>
      <c r="JS531" s="24"/>
      <c r="JT531" s="24"/>
      <c r="JU531" s="25"/>
      <c r="JV531" s="24"/>
      <c r="JW531" s="151"/>
      <c r="JX531" s="151"/>
      <c r="JY531" s="153"/>
      <c r="JZ531" s="24"/>
      <c r="KA531" s="24"/>
      <c r="KB531" s="24"/>
      <c r="KC531" s="24"/>
      <c r="KD531" s="24"/>
      <c r="KE531" s="24"/>
      <c r="KF531" s="24"/>
      <c r="KG531" s="24"/>
      <c r="KH531" s="24"/>
      <c r="KI531" s="24"/>
      <c r="KJ531" s="24"/>
      <c r="KK531" s="24"/>
      <c r="KL531" s="24"/>
      <c r="KM531" s="24"/>
      <c r="KN531" s="24"/>
      <c r="KO531" s="24"/>
      <c r="KP531" s="24"/>
      <c r="KQ531" s="24"/>
      <c r="KR531" s="24"/>
      <c r="KS531" s="24"/>
      <c r="KT531" s="24"/>
      <c r="KU531" s="24"/>
      <c r="KV531" s="24"/>
      <c r="KW531" s="24"/>
      <c r="KX531" s="24"/>
      <c r="KY531" s="24"/>
      <c r="KZ531" s="24"/>
      <c r="LA531" s="24"/>
      <c r="LB531" s="24"/>
      <c r="LC531" s="24"/>
      <c r="LD531" s="24"/>
      <c r="LE531" s="151"/>
      <c r="LF531" s="151"/>
      <c r="LG531" s="153"/>
      <c r="LH531" s="24"/>
      <c r="LI531" s="24"/>
      <c r="LJ531" s="24"/>
      <c r="LK531" s="24"/>
      <c r="LL531" s="24"/>
      <c r="LM531" s="24"/>
      <c r="LN531" s="24"/>
      <c r="LO531" s="24"/>
      <c r="LP531" s="24"/>
      <c r="LQ531" s="24"/>
      <c r="LR531" s="24"/>
      <c r="LS531" s="24"/>
      <c r="LT531" s="24"/>
      <c r="LU531" s="24"/>
      <c r="LV531" s="24"/>
      <c r="LW531" s="24"/>
      <c r="LX531" s="24"/>
      <c r="LY531" s="24"/>
      <c r="LZ531" s="24"/>
      <c r="MA531" s="24"/>
      <c r="MB531" s="24"/>
      <c r="MC531" s="24"/>
      <c r="MD531" s="24"/>
      <c r="ME531" s="24"/>
      <c r="MF531" s="24"/>
      <c r="MG531" s="24"/>
      <c r="MH531" s="24"/>
      <c r="MI531" s="24"/>
      <c r="MJ531" s="24"/>
      <c r="MK531" s="24"/>
      <c r="ML531" s="24"/>
    </row>
    <row r="532" spans="1:350" ht="13.9" hidden="1" customHeight="1" outlineLevel="3" x14ac:dyDescent="0.2">
      <c r="A532" s="226" t="s">
        <v>323</v>
      </c>
      <c r="B532" s="246" t="s">
        <v>1120</v>
      </c>
      <c r="C532" s="214" t="s">
        <v>38</v>
      </c>
      <c r="D532" s="216">
        <v>13.2</v>
      </c>
      <c r="E532" s="175"/>
      <c r="F532" s="175">
        <f>D532-E532</f>
        <v>13.2</v>
      </c>
      <c r="G532" s="175" t="s">
        <v>888</v>
      </c>
      <c r="H532" s="170" t="s">
        <v>876</v>
      </c>
      <c r="I532" s="170" t="s">
        <v>879</v>
      </c>
      <c r="J532" s="212">
        <f ca="1">E532+Q532+AX532+CF532+DN532+ES532+GA532+HH532+IP532+JW532+LE532</f>
        <v>13.2</v>
      </c>
      <c r="K532" s="212">
        <f>E532+R532+AY532+CG532+DO532+ET532+GB532+HI532+IQ532+JX532+LF532</f>
        <v>13.2</v>
      </c>
      <c r="L532" s="172">
        <f ca="1">K532/J532</f>
        <v>1</v>
      </c>
      <c r="M532" s="172">
        <f>K532/D532</f>
        <v>1</v>
      </c>
      <c r="N532" s="183">
        <f ca="1">SUMIF($EV$8:$FZ$9,$O$5,$EV533:$FZ533)-SUMIF($EV$8:$FZ$9,$Q$5,$EV533:$FZ533)</f>
        <v>0</v>
      </c>
      <c r="O532" s="156"/>
      <c r="P532" s="16" t="s">
        <v>25</v>
      </c>
      <c r="Q532" s="150">
        <v>0</v>
      </c>
      <c r="R532" s="150">
        <v>0</v>
      </c>
      <c r="S532" s="152" t="e">
        <v>#DIV/0!</v>
      </c>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50">
        <f t="shared" ca="1" si="1342"/>
        <v>0</v>
      </c>
      <c r="AY532" s="150">
        <f>SUM(BA533:CE533)</f>
        <v>0</v>
      </c>
      <c r="AZ532" s="152" t="e">
        <f ca="1">AY532/AX532</f>
        <v>#DIV/0!</v>
      </c>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50">
        <f t="shared" ref="CF532" si="1384">SUM(CI532:DM532)</f>
        <v>0</v>
      </c>
      <c r="CG532" s="150">
        <f>SUM(CI533:DM533)</f>
        <v>0</v>
      </c>
      <c r="CH532" s="152" t="e">
        <f>CG532/CF532</f>
        <v>#DIV/0!</v>
      </c>
      <c r="CI532" s="129"/>
      <c r="CJ532" s="129"/>
      <c r="CK532" s="129"/>
      <c r="CL532" s="129"/>
      <c r="CM532" s="129"/>
      <c r="CN532" s="129"/>
      <c r="CO532" s="129"/>
      <c r="CP532" s="129"/>
      <c r="CQ532" s="129"/>
      <c r="CR532" s="129"/>
      <c r="CS532" s="129"/>
      <c r="CT532" s="129"/>
      <c r="CU532" s="129"/>
      <c r="CV532" s="129"/>
      <c r="CW532" s="129"/>
      <c r="CX532" s="129"/>
      <c r="CY532" s="129"/>
      <c r="CZ532" s="129"/>
      <c r="DA532" s="129"/>
      <c r="DB532" s="129"/>
      <c r="DC532" s="129"/>
      <c r="DD532" s="129"/>
      <c r="DE532" s="129"/>
      <c r="DF532" s="129"/>
      <c r="DG532" s="129"/>
      <c r="DH532" s="129"/>
      <c r="DI532" s="129"/>
      <c r="DJ532" s="129"/>
      <c r="DK532" s="129"/>
      <c r="DL532" s="129"/>
      <c r="DM532" s="129"/>
      <c r="DN532" s="150">
        <f t="shared" ref="DN532" si="1385">SUM(DQ532:ER532)</f>
        <v>0</v>
      </c>
      <c r="DO532" s="150">
        <f>SUM(DQ533:ER533)</f>
        <v>0</v>
      </c>
      <c r="DP532" s="152" t="e">
        <f t="shared" si="1251"/>
        <v>#DIV/0!</v>
      </c>
      <c r="DQ532" s="16"/>
      <c r="DR532" s="16"/>
      <c r="DS532" s="16"/>
      <c r="DT532" s="16"/>
      <c r="DU532" s="16"/>
      <c r="DV532" s="16"/>
      <c r="DW532" s="16"/>
      <c r="DX532" s="16"/>
      <c r="DY532" s="16"/>
      <c r="DZ532" s="16"/>
      <c r="EA532" s="16"/>
      <c r="EB532" s="16"/>
      <c r="EC532" s="16"/>
      <c r="ED532" s="16"/>
      <c r="EE532" s="16"/>
      <c r="EF532" s="16"/>
      <c r="EG532" s="16"/>
      <c r="EH532" s="16"/>
      <c r="EI532" s="16"/>
      <c r="EJ532" s="16"/>
      <c r="EK532" s="16"/>
      <c r="EL532" s="16"/>
      <c r="EM532" s="16"/>
      <c r="EN532" s="16"/>
      <c r="EO532" s="16"/>
      <c r="EP532" s="16"/>
      <c r="EQ532" s="16"/>
      <c r="ER532" s="16"/>
      <c r="ES532" s="150">
        <f t="shared" ca="1" si="1345"/>
        <v>13.2</v>
      </c>
      <c r="ET532" s="150">
        <f t="shared" si="1287"/>
        <v>13.2</v>
      </c>
      <c r="EU532" s="152">
        <f t="shared" ca="1" si="1288"/>
        <v>1</v>
      </c>
      <c r="EV532" s="16"/>
      <c r="EW532" s="67"/>
      <c r="EX532" s="16"/>
      <c r="EY532" s="16"/>
      <c r="EZ532" s="16"/>
      <c r="FA532" s="16"/>
      <c r="FB532" s="16"/>
      <c r="FC532" s="16"/>
      <c r="FD532" s="16"/>
      <c r="FE532" s="16"/>
      <c r="FF532" s="16"/>
      <c r="FG532" s="16"/>
      <c r="FH532" s="16">
        <v>2.5</v>
      </c>
      <c r="FI532" s="16">
        <v>2.5</v>
      </c>
      <c r="FJ532" s="16">
        <v>2.5</v>
      </c>
      <c r="FK532" s="16">
        <v>2.5</v>
      </c>
      <c r="FL532" s="16">
        <v>3.2</v>
      </c>
      <c r="FM532" s="16"/>
      <c r="FN532" s="16"/>
      <c r="FO532" s="16"/>
      <c r="FP532" s="16"/>
      <c r="FQ532" s="16"/>
      <c r="FR532" s="16"/>
      <c r="FS532" s="16"/>
      <c r="FT532" s="16"/>
      <c r="FU532" s="16"/>
      <c r="FV532" s="16"/>
      <c r="FW532" s="16"/>
      <c r="FX532" s="16"/>
      <c r="FY532" s="16"/>
      <c r="FZ532" s="16"/>
      <c r="GA532" s="150">
        <f t="shared" ref="GA532" ca="1" si="1386">SUMIF($GD$8:$HG$9,$O$5,GD532:HG532)</f>
        <v>0</v>
      </c>
      <c r="GB532" s="150">
        <f t="shared" ref="GB532" si="1387">SUM(GD533:HG533)</f>
        <v>0</v>
      </c>
      <c r="GC532" s="152" t="e">
        <f t="shared" ref="GC532" ca="1" si="1388">GB532/GA532</f>
        <v>#DIV/0!</v>
      </c>
      <c r="GD532" s="16"/>
      <c r="GE532" s="16"/>
      <c r="GF532" s="16"/>
      <c r="GG532" s="16"/>
      <c r="GH532" s="16"/>
      <c r="GI532" s="16"/>
      <c r="GJ532" s="16"/>
      <c r="GK532" s="16"/>
      <c r="GL532" s="16"/>
      <c r="GM532" s="16"/>
      <c r="GN532" s="16"/>
      <c r="GO532" s="16"/>
      <c r="GP532" s="16"/>
      <c r="GQ532" s="16"/>
      <c r="GR532" s="16"/>
      <c r="GS532" s="16"/>
      <c r="GT532" s="16"/>
      <c r="GU532" s="16"/>
      <c r="GV532" s="16"/>
      <c r="GW532" s="16"/>
      <c r="GX532" s="16"/>
      <c r="GY532" s="16"/>
      <c r="GZ532" s="16"/>
      <c r="HA532" s="16"/>
      <c r="HB532" s="16"/>
      <c r="HC532" s="16"/>
      <c r="HD532" s="16"/>
      <c r="HE532" s="16"/>
      <c r="HF532" s="16"/>
      <c r="HG532" s="16"/>
      <c r="HH532" s="150"/>
      <c r="HI532" s="150">
        <v>0</v>
      </c>
      <c r="HJ532" s="152" t="e">
        <v>#DIV/0!</v>
      </c>
      <c r="HK532" s="16"/>
      <c r="HL532" s="16"/>
      <c r="HM532" s="16"/>
      <c r="HN532" s="16"/>
      <c r="HO532" s="16"/>
      <c r="HP532" s="16"/>
      <c r="HQ532" s="16"/>
      <c r="HR532" s="16"/>
      <c r="HS532" s="16"/>
      <c r="HT532" s="16"/>
      <c r="HU532" s="16"/>
      <c r="HV532" s="16"/>
      <c r="HW532" s="16"/>
      <c r="HX532" s="16"/>
      <c r="HY532" s="16"/>
      <c r="HZ532" s="16"/>
      <c r="IA532" s="16"/>
      <c r="IB532" s="16"/>
      <c r="IC532" s="16"/>
      <c r="ID532" s="16"/>
      <c r="IE532" s="16"/>
      <c r="IF532" s="16"/>
      <c r="IG532" s="16"/>
      <c r="IH532" s="16"/>
      <c r="II532" s="16"/>
      <c r="IJ532" s="16"/>
      <c r="IK532" s="16"/>
      <c r="IL532" s="16"/>
      <c r="IM532" s="16"/>
      <c r="IN532" s="16"/>
      <c r="IO532" s="16"/>
      <c r="IP532" s="150"/>
      <c r="IQ532" s="150">
        <v>0</v>
      </c>
      <c r="IR532" s="152" t="e">
        <v>#DIV/0!</v>
      </c>
      <c r="IS532" s="16"/>
      <c r="IT532" s="16"/>
      <c r="IU532" s="16"/>
      <c r="IV532" s="16"/>
      <c r="IW532" s="16"/>
      <c r="IX532" s="16"/>
      <c r="IY532" s="16"/>
      <c r="IZ532" s="16"/>
      <c r="JA532" s="16"/>
      <c r="JB532" s="16"/>
      <c r="JC532" s="16"/>
      <c r="JD532" s="16"/>
      <c r="JE532" s="16"/>
      <c r="JF532" s="16"/>
      <c r="JG532" s="16"/>
      <c r="JH532" s="16"/>
      <c r="JI532" s="16"/>
      <c r="JJ532" s="16"/>
      <c r="JK532" s="16"/>
      <c r="JL532" s="16"/>
      <c r="JM532" s="16"/>
      <c r="JN532" s="16"/>
      <c r="JO532" s="16"/>
      <c r="JP532" s="16"/>
      <c r="JQ532" s="16"/>
      <c r="JR532" s="16"/>
      <c r="JS532" s="16"/>
      <c r="JT532" s="16"/>
      <c r="JU532" s="23"/>
      <c r="JV532" s="16"/>
      <c r="JW532" s="150"/>
      <c r="JX532" s="150">
        <v>0</v>
      </c>
      <c r="JY532" s="152" t="e">
        <v>#DIV/0!</v>
      </c>
      <c r="JZ532" s="16"/>
      <c r="KA532" s="16"/>
      <c r="KB532" s="16"/>
      <c r="KC532" s="16"/>
      <c r="KD532" s="16"/>
      <c r="KE532" s="16"/>
      <c r="KF532" s="16"/>
      <c r="KG532" s="16"/>
      <c r="KH532" s="16"/>
      <c r="KI532" s="16"/>
      <c r="KJ532" s="16"/>
      <c r="KK532" s="16"/>
      <c r="KL532" s="16"/>
      <c r="KM532" s="16"/>
      <c r="KN532" s="16"/>
      <c r="KO532" s="16"/>
      <c r="KP532" s="16"/>
      <c r="KQ532" s="16"/>
      <c r="KR532" s="16"/>
      <c r="KS532" s="16"/>
      <c r="KT532" s="16"/>
      <c r="KU532" s="16"/>
      <c r="KV532" s="16"/>
      <c r="KW532" s="16"/>
      <c r="KX532" s="16"/>
      <c r="KY532" s="16"/>
      <c r="KZ532" s="16"/>
      <c r="LA532" s="16"/>
      <c r="LB532" s="16"/>
      <c r="LC532" s="16"/>
      <c r="LD532" s="16"/>
      <c r="LE532" s="150"/>
      <c r="LF532" s="150">
        <v>0</v>
      </c>
      <c r="LG532" s="152" t="e">
        <v>#DIV/0!</v>
      </c>
      <c r="LH532" s="16"/>
      <c r="LI532" s="16"/>
      <c r="LJ532" s="16"/>
      <c r="LK532" s="16"/>
      <c r="LL532" s="16"/>
      <c r="LM532" s="16"/>
      <c r="LN532" s="16"/>
      <c r="LO532" s="16"/>
      <c r="LP532" s="16"/>
      <c r="LQ532" s="16"/>
      <c r="LR532" s="16"/>
      <c r="LS532" s="16"/>
      <c r="LT532" s="16"/>
      <c r="LU532" s="16"/>
      <c r="LV532" s="16"/>
      <c r="LW532" s="16"/>
      <c r="LX532" s="16"/>
      <c r="LY532" s="16"/>
      <c r="LZ532" s="16"/>
      <c r="MA532" s="16"/>
      <c r="MB532" s="16"/>
      <c r="MC532" s="16"/>
      <c r="MD532" s="16"/>
      <c r="ME532" s="16"/>
      <c r="MF532" s="16"/>
      <c r="MG532" s="16"/>
      <c r="MH532" s="16"/>
      <c r="MI532" s="16"/>
      <c r="MJ532" s="16"/>
      <c r="MK532" s="16"/>
      <c r="ML532" s="16"/>
    </row>
    <row r="533" spans="1:350" ht="13.9" hidden="1" customHeight="1" outlineLevel="3" x14ac:dyDescent="0.2">
      <c r="A533" s="227"/>
      <c r="B533" s="247"/>
      <c r="C533" s="215"/>
      <c r="D533" s="217"/>
      <c r="E533" s="176"/>
      <c r="F533" s="176"/>
      <c r="G533" s="176"/>
      <c r="H533" s="171"/>
      <c r="I533" s="171"/>
      <c r="J533" s="213"/>
      <c r="K533" s="213"/>
      <c r="L533" s="173"/>
      <c r="M533" s="173"/>
      <c r="N533" s="184"/>
      <c r="O533" s="157"/>
      <c r="P533" s="17" t="s">
        <v>26</v>
      </c>
      <c r="Q533" s="151"/>
      <c r="R533" s="151"/>
      <c r="S533" s="153"/>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151"/>
      <c r="AY533" s="151"/>
      <c r="AZ533" s="153"/>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151"/>
      <c r="CG533" s="151"/>
      <c r="CH533" s="153"/>
      <c r="CI533" s="141"/>
      <c r="CJ533" s="141"/>
      <c r="CK533" s="141"/>
      <c r="CL533" s="141"/>
      <c r="CM533" s="141"/>
      <c r="CN533" s="141"/>
      <c r="CO533" s="141"/>
      <c r="CP533" s="141"/>
      <c r="CQ533" s="141"/>
      <c r="CR533" s="141"/>
      <c r="CS533" s="141"/>
      <c r="CT533" s="141"/>
      <c r="CU533" s="141"/>
      <c r="CV533" s="141"/>
      <c r="CW533" s="141"/>
      <c r="CX533" s="141"/>
      <c r="CY533" s="141"/>
      <c r="CZ533" s="141"/>
      <c r="DA533" s="141"/>
      <c r="DB533" s="141"/>
      <c r="DC533" s="141"/>
      <c r="DD533" s="141"/>
      <c r="DE533" s="141"/>
      <c r="DF533" s="141"/>
      <c r="DG533" s="141"/>
      <c r="DH533" s="141"/>
      <c r="DI533" s="141"/>
      <c r="DJ533" s="141"/>
      <c r="DK533" s="141"/>
      <c r="DL533" s="141"/>
      <c r="DM533" s="141"/>
      <c r="DN533" s="151"/>
      <c r="DO533" s="151"/>
      <c r="DP533" s="153"/>
      <c r="DQ533" s="24"/>
      <c r="DR533" s="24"/>
      <c r="DS533" s="24"/>
      <c r="DT533" s="24"/>
      <c r="DU533" s="24"/>
      <c r="DV533" s="24"/>
      <c r="DW533" s="24"/>
      <c r="DX533" s="24"/>
      <c r="DY533" s="24"/>
      <c r="DZ533" s="24"/>
      <c r="EA533" s="24"/>
      <c r="EB533" s="24"/>
      <c r="EC533" s="24"/>
      <c r="ED533" s="24"/>
      <c r="EE533" s="24"/>
      <c r="EF533" s="24"/>
      <c r="EG533" s="24"/>
      <c r="EH533" s="24"/>
      <c r="EI533" s="24"/>
      <c r="EJ533" s="24"/>
      <c r="EK533" s="24"/>
      <c r="EL533" s="24"/>
      <c r="EM533" s="24"/>
      <c r="EN533" s="24"/>
      <c r="EO533" s="24"/>
      <c r="EP533" s="24"/>
      <c r="EQ533" s="24"/>
      <c r="ER533" s="24"/>
      <c r="ES533" s="151"/>
      <c r="ET533" s="151"/>
      <c r="EU533" s="153"/>
      <c r="EV533" s="24"/>
      <c r="EW533" s="125"/>
      <c r="EX533" s="24"/>
      <c r="EY533" s="24"/>
      <c r="EZ533" s="24"/>
      <c r="FA533" s="24"/>
      <c r="FB533" s="24"/>
      <c r="FC533" s="24"/>
      <c r="FD533" s="24"/>
      <c r="FE533" s="24"/>
      <c r="FF533" s="24"/>
      <c r="FG533" s="24"/>
      <c r="FH533" s="24"/>
      <c r="FI533" s="24"/>
      <c r="FJ533" s="24"/>
      <c r="FK533" s="24"/>
      <c r="FL533" s="24"/>
      <c r="FM533" s="24"/>
      <c r="FN533" s="24"/>
      <c r="FO533" s="24"/>
      <c r="FP533" s="24"/>
      <c r="FQ533" s="24"/>
      <c r="FR533" s="24"/>
      <c r="FS533" s="24"/>
      <c r="FT533" s="24"/>
      <c r="FU533" s="24"/>
      <c r="FV533" s="24"/>
      <c r="FW533" s="24"/>
      <c r="FX533" s="24"/>
      <c r="FY533" s="76">
        <v>13.2</v>
      </c>
      <c r="FZ533" s="24"/>
      <c r="GA533" s="151"/>
      <c r="GB533" s="151"/>
      <c r="GC533" s="153"/>
      <c r="GD533" s="24"/>
      <c r="GE533" s="24"/>
      <c r="GF533" s="24"/>
      <c r="GG533" s="24"/>
      <c r="GH533" s="24"/>
      <c r="GI533" s="24"/>
      <c r="GJ533" s="24"/>
      <c r="GK533" s="24"/>
      <c r="GL533" s="24"/>
      <c r="GM533" s="24"/>
      <c r="GN533" s="24"/>
      <c r="GO533" s="24"/>
      <c r="GP533" s="24"/>
      <c r="GQ533" s="24"/>
      <c r="GR533" s="24"/>
      <c r="GS533" s="24"/>
      <c r="GT533" s="24"/>
      <c r="GU533" s="24"/>
      <c r="GV533" s="24"/>
      <c r="GW533" s="24"/>
      <c r="GX533" s="24"/>
      <c r="GY533" s="24"/>
      <c r="GZ533" s="24"/>
      <c r="HA533" s="24"/>
      <c r="HB533" s="24"/>
      <c r="HC533" s="24"/>
      <c r="HD533" s="24"/>
      <c r="HE533" s="24"/>
      <c r="HF533" s="24"/>
      <c r="HG533" s="24"/>
      <c r="HH533" s="151"/>
      <c r="HI533" s="151"/>
      <c r="HJ533" s="153"/>
      <c r="HK533" s="24"/>
      <c r="HL533" s="24"/>
      <c r="HM533" s="24"/>
      <c r="HN533" s="24"/>
      <c r="HO533" s="24"/>
      <c r="HP533" s="24"/>
      <c r="HQ533" s="24"/>
      <c r="HR533" s="24"/>
      <c r="HS533" s="24"/>
      <c r="HT533" s="24"/>
      <c r="HU533" s="24"/>
      <c r="HV533" s="24"/>
      <c r="HW533" s="24"/>
      <c r="HX533" s="24"/>
      <c r="HY533" s="24"/>
      <c r="HZ533" s="24"/>
      <c r="IA533" s="24"/>
      <c r="IB533" s="24"/>
      <c r="IC533" s="24"/>
      <c r="ID533" s="24"/>
      <c r="IE533" s="24"/>
      <c r="IF533" s="24"/>
      <c r="IG533" s="24"/>
      <c r="IH533" s="24"/>
      <c r="II533" s="24"/>
      <c r="IJ533" s="24"/>
      <c r="IK533" s="24"/>
      <c r="IL533" s="24"/>
      <c r="IM533" s="24"/>
      <c r="IN533" s="24"/>
      <c r="IO533" s="24"/>
      <c r="IP533" s="151"/>
      <c r="IQ533" s="151"/>
      <c r="IR533" s="153"/>
      <c r="IS533" s="24"/>
      <c r="IT533" s="24"/>
      <c r="IU533" s="24"/>
      <c r="IV533" s="24"/>
      <c r="IW533" s="24"/>
      <c r="IX533" s="24"/>
      <c r="IY533" s="24"/>
      <c r="IZ533" s="24"/>
      <c r="JA533" s="24"/>
      <c r="JB533" s="24"/>
      <c r="JC533" s="24"/>
      <c r="JD533" s="24"/>
      <c r="JE533" s="24"/>
      <c r="JF533" s="24"/>
      <c r="JG533" s="24"/>
      <c r="JH533" s="24"/>
      <c r="JI533" s="24"/>
      <c r="JJ533" s="24"/>
      <c r="JK533" s="24"/>
      <c r="JL533" s="24"/>
      <c r="JM533" s="24"/>
      <c r="JN533" s="24"/>
      <c r="JO533" s="24"/>
      <c r="JP533" s="24"/>
      <c r="JQ533" s="24"/>
      <c r="JR533" s="24"/>
      <c r="JS533" s="24"/>
      <c r="JT533" s="24"/>
      <c r="JU533" s="25"/>
      <c r="JV533" s="24"/>
      <c r="JW533" s="151"/>
      <c r="JX533" s="151"/>
      <c r="JY533" s="153"/>
      <c r="JZ533" s="24"/>
      <c r="KA533" s="24"/>
      <c r="KB533" s="24"/>
      <c r="KC533" s="24"/>
      <c r="KD533" s="24"/>
      <c r="KE533" s="24"/>
      <c r="KF533" s="24"/>
      <c r="KG533" s="24"/>
      <c r="KH533" s="24"/>
      <c r="KI533" s="24"/>
      <c r="KJ533" s="24"/>
      <c r="KK533" s="24"/>
      <c r="KL533" s="24"/>
      <c r="KM533" s="24"/>
      <c r="KN533" s="24"/>
      <c r="KO533" s="24"/>
      <c r="KP533" s="24"/>
      <c r="KQ533" s="24"/>
      <c r="KR533" s="24"/>
      <c r="KS533" s="24"/>
      <c r="KT533" s="24"/>
      <c r="KU533" s="24"/>
      <c r="KV533" s="24"/>
      <c r="KW533" s="24"/>
      <c r="KX533" s="24"/>
      <c r="KY533" s="24"/>
      <c r="KZ533" s="24"/>
      <c r="LA533" s="24"/>
      <c r="LB533" s="24"/>
      <c r="LC533" s="24"/>
      <c r="LD533" s="24"/>
      <c r="LE533" s="151"/>
      <c r="LF533" s="151"/>
      <c r="LG533" s="153"/>
      <c r="LH533" s="24"/>
      <c r="LI533" s="24"/>
      <c r="LJ533" s="24"/>
      <c r="LK533" s="24"/>
      <c r="LL533" s="24"/>
      <c r="LM533" s="24"/>
      <c r="LN533" s="24"/>
      <c r="LO533" s="24"/>
      <c r="LP533" s="24"/>
      <c r="LQ533" s="24"/>
      <c r="LR533" s="24"/>
      <c r="LS533" s="24"/>
      <c r="LT533" s="24"/>
      <c r="LU533" s="24"/>
      <c r="LV533" s="24"/>
      <c r="LW533" s="24"/>
      <c r="LX533" s="24"/>
      <c r="LY533" s="24"/>
      <c r="LZ533" s="24"/>
      <c r="MA533" s="24"/>
      <c r="MB533" s="24"/>
      <c r="MC533" s="24"/>
      <c r="MD533" s="24"/>
      <c r="ME533" s="24"/>
      <c r="MF533" s="24"/>
      <c r="MG533" s="24"/>
      <c r="MH533" s="24"/>
      <c r="MI533" s="24"/>
      <c r="MJ533" s="24"/>
      <c r="MK533" s="24"/>
      <c r="ML533" s="24"/>
    </row>
    <row r="534" spans="1:350" ht="13.9" hidden="1" customHeight="1" outlineLevel="3" x14ac:dyDescent="0.2">
      <c r="A534" s="226" t="s">
        <v>324</v>
      </c>
      <c r="B534" s="246" t="s">
        <v>1121</v>
      </c>
      <c r="C534" s="214" t="s">
        <v>59</v>
      </c>
      <c r="D534" s="216">
        <v>16</v>
      </c>
      <c r="E534" s="175"/>
      <c r="F534" s="175">
        <f>D534-E534</f>
        <v>16</v>
      </c>
      <c r="G534" s="175" t="s">
        <v>844</v>
      </c>
      <c r="H534" s="170" t="s">
        <v>828</v>
      </c>
      <c r="I534" s="170" t="s">
        <v>876</v>
      </c>
      <c r="J534" s="212">
        <f ca="1">E534+Q534+AX534+CF534+DN534+ES534+GA534+HH534+IP534+JW534+LE534</f>
        <v>16</v>
      </c>
      <c r="K534" s="212">
        <f>E534+R534+AY534+CG534+DO534+ET534+GB534+HI534+IQ534+JX534+LF534</f>
        <v>16</v>
      </c>
      <c r="L534" s="172">
        <f ca="1">K534/J534</f>
        <v>1</v>
      </c>
      <c r="M534" s="172">
        <f>K534/D534</f>
        <v>1</v>
      </c>
      <c r="N534" s="183">
        <f ca="1">SUMIF($EV$8:$FZ$9,$O$5,$EV535:$FZ535)-SUMIF($EV$8:$FZ$9,$Q$5,$EV535:$FZ535)</f>
        <v>0</v>
      </c>
      <c r="O534" s="156"/>
      <c r="P534" s="16" t="s">
        <v>25</v>
      </c>
      <c r="Q534" s="150">
        <v>0</v>
      </c>
      <c r="R534" s="150">
        <v>0</v>
      </c>
      <c r="S534" s="152" t="e">
        <v>#DIV/0!</v>
      </c>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50">
        <f t="shared" ca="1" si="1342"/>
        <v>0</v>
      </c>
      <c r="AY534" s="150">
        <f>SUM(BA535:CE535)</f>
        <v>0</v>
      </c>
      <c r="AZ534" s="152" t="e">
        <f ca="1">AY534/AX534</f>
        <v>#DIV/0!</v>
      </c>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50">
        <f t="shared" ref="CF534" si="1389">SUM(CI534:DM534)</f>
        <v>0</v>
      </c>
      <c r="CG534" s="150">
        <f>SUM(CI535:DM535)</f>
        <v>0</v>
      </c>
      <c r="CH534" s="152" t="e">
        <f>CG534/CF534</f>
        <v>#DIV/0!</v>
      </c>
      <c r="CI534" s="129"/>
      <c r="CJ534" s="129"/>
      <c r="CK534" s="129"/>
      <c r="CL534" s="129"/>
      <c r="CM534" s="129"/>
      <c r="CN534" s="129"/>
      <c r="CO534" s="129"/>
      <c r="CP534" s="129"/>
      <c r="CQ534" s="129"/>
      <c r="CR534" s="129"/>
      <c r="CS534" s="129"/>
      <c r="CT534" s="129"/>
      <c r="CU534" s="129"/>
      <c r="CV534" s="129"/>
      <c r="CW534" s="129"/>
      <c r="CX534" s="129"/>
      <c r="CY534" s="129"/>
      <c r="CZ534" s="129"/>
      <c r="DA534" s="129"/>
      <c r="DB534" s="129"/>
      <c r="DC534" s="129"/>
      <c r="DD534" s="129"/>
      <c r="DE534" s="129"/>
      <c r="DF534" s="129"/>
      <c r="DG534" s="129"/>
      <c r="DH534" s="129"/>
      <c r="DI534" s="129"/>
      <c r="DJ534" s="129"/>
      <c r="DK534" s="129"/>
      <c r="DL534" s="129"/>
      <c r="DM534" s="129"/>
      <c r="DN534" s="150">
        <f t="shared" ref="DN534" si="1390">SUM(DQ534:ER534)</f>
        <v>0</v>
      </c>
      <c r="DO534" s="150">
        <f>SUM(DQ535:ER535)</f>
        <v>0</v>
      </c>
      <c r="DP534" s="152" t="e">
        <f t="shared" si="1251"/>
        <v>#DIV/0!</v>
      </c>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c r="EP534" s="16"/>
      <c r="EQ534" s="16"/>
      <c r="ER534" s="16"/>
      <c r="ES534" s="150">
        <f t="shared" ca="1" si="1345"/>
        <v>16</v>
      </c>
      <c r="ET534" s="150">
        <f t="shared" si="1287"/>
        <v>16</v>
      </c>
      <c r="EU534" s="152">
        <f t="shared" ca="1" si="1288"/>
        <v>1</v>
      </c>
      <c r="EV534" s="16"/>
      <c r="EW534" s="67"/>
      <c r="EX534" s="16"/>
      <c r="EY534" s="16"/>
      <c r="EZ534" s="16"/>
      <c r="FA534" s="16"/>
      <c r="FB534" s="16"/>
      <c r="FC534" s="16"/>
      <c r="FD534" s="16"/>
      <c r="FE534" s="16">
        <v>6</v>
      </c>
      <c r="FF534" s="16">
        <v>6</v>
      </c>
      <c r="FG534" s="16">
        <v>4</v>
      </c>
      <c r="FH534" s="16"/>
      <c r="FI534" s="16"/>
      <c r="FJ534" s="16"/>
      <c r="FK534" s="16"/>
      <c r="FL534" s="16"/>
      <c r="FM534" s="16"/>
      <c r="FN534" s="16"/>
      <c r="FO534" s="16"/>
      <c r="FP534" s="16"/>
      <c r="FQ534" s="16"/>
      <c r="FR534" s="16"/>
      <c r="FS534" s="16"/>
      <c r="FT534" s="16"/>
      <c r="FU534" s="16"/>
      <c r="FV534" s="16"/>
      <c r="FW534" s="16"/>
      <c r="FX534" s="16"/>
      <c r="FY534" s="16"/>
      <c r="FZ534" s="16"/>
      <c r="GA534" s="150">
        <f t="shared" ref="GA534" ca="1" si="1391">SUMIF($GD$8:$HG$9,$O$5,GD534:HG534)</f>
        <v>0</v>
      </c>
      <c r="GB534" s="150">
        <f t="shared" ref="GB534" si="1392">SUM(GD535:HG535)</f>
        <v>0</v>
      </c>
      <c r="GC534" s="152" t="e">
        <f t="shared" ref="GC534" ca="1" si="1393">GB534/GA534</f>
        <v>#DIV/0!</v>
      </c>
      <c r="GD534" s="16"/>
      <c r="GE534" s="16"/>
      <c r="GF534" s="16"/>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c r="HF534" s="16"/>
      <c r="HG534" s="16"/>
      <c r="HH534" s="150"/>
      <c r="HI534" s="150">
        <v>0</v>
      </c>
      <c r="HJ534" s="152" t="e">
        <v>#DIV/0!</v>
      </c>
      <c r="HK534" s="16"/>
      <c r="HL534" s="16"/>
      <c r="HM534" s="16"/>
      <c r="HN534" s="16"/>
      <c r="HO534" s="16"/>
      <c r="HP534" s="16"/>
      <c r="HQ534" s="16"/>
      <c r="HR534" s="16"/>
      <c r="HS534" s="16"/>
      <c r="HT534" s="16"/>
      <c r="HU534" s="16"/>
      <c r="HV534" s="16"/>
      <c r="HW534" s="16"/>
      <c r="HX534" s="16"/>
      <c r="HY534" s="16"/>
      <c r="HZ534" s="16"/>
      <c r="IA534" s="16"/>
      <c r="IB534" s="16"/>
      <c r="IC534" s="16"/>
      <c r="ID534" s="16"/>
      <c r="IE534" s="16"/>
      <c r="IF534" s="16"/>
      <c r="IG534" s="16"/>
      <c r="IH534" s="16"/>
      <c r="II534" s="16"/>
      <c r="IJ534" s="16"/>
      <c r="IK534" s="16"/>
      <c r="IL534" s="16"/>
      <c r="IM534" s="16"/>
      <c r="IN534" s="16"/>
      <c r="IO534" s="16"/>
      <c r="IP534" s="150"/>
      <c r="IQ534" s="150">
        <v>0</v>
      </c>
      <c r="IR534" s="152" t="e">
        <v>#DIV/0!</v>
      </c>
      <c r="IS534" s="16"/>
      <c r="IT534" s="16"/>
      <c r="IU534" s="16"/>
      <c r="IV534" s="16"/>
      <c r="IW534" s="16"/>
      <c r="IX534" s="16"/>
      <c r="IY534" s="16"/>
      <c r="IZ534" s="16"/>
      <c r="JA534" s="16"/>
      <c r="JB534" s="16"/>
      <c r="JC534" s="16"/>
      <c r="JD534" s="16"/>
      <c r="JE534" s="16"/>
      <c r="JF534" s="16"/>
      <c r="JG534" s="16"/>
      <c r="JH534" s="16"/>
      <c r="JI534" s="16"/>
      <c r="JJ534" s="16"/>
      <c r="JK534" s="16"/>
      <c r="JL534" s="16"/>
      <c r="JM534" s="16"/>
      <c r="JN534" s="16"/>
      <c r="JO534" s="16"/>
      <c r="JP534" s="16"/>
      <c r="JQ534" s="16"/>
      <c r="JR534" s="16"/>
      <c r="JS534" s="16"/>
      <c r="JT534" s="16"/>
      <c r="JU534" s="23"/>
      <c r="JV534" s="16"/>
      <c r="JW534" s="150"/>
      <c r="JX534" s="150">
        <v>0</v>
      </c>
      <c r="JY534" s="152" t="e">
        <v>#DIV/0!</v>
      </c>
      <c r="JZ534" s="16"/>
      <c r="KA534" s="16"/>
      <c r="KB534" s="16"/>
      <c r="KC534" s="16"/>
      <c r="KD534" s="16"/>
      <c r="KE534" s="16"/>
      <c r="KF534" s="16"/>
      <c r="KG534" s="16"/>
      <c r="KH534" s="16"/>
      <c r="KI534" s="16"/>
      <c r="KJ534" s="16"/>
      <c r="KK534" s="16"/>
      <c r="KL534" s="16"/>
      <c r="KM534" s="16"/>
      <c r="KN534" s="16"/>
      <c r="KO534" s="16"/>
      <c r="KP534" s="16"/>
      <c r="KQ534" s="16"/>
      <c r="KR534" s="16"/>
      <c r="KS534" s="16"/>
      <c r="KT534" s="16"/>
      <c r="KU534" s="16"/>
      <c r="KV534" s="16"/>
      <c r="KW534" s="16"/>
      <c r="KX534" s="16"/>
      <c r="KY534" s="16"/>
      <c r="KZ534" s="16"/>
      <c r="LA534" s="16"/>
      <c r="LB534" s="16"/>
      <c r="LC534" s="16"/>
      <c r="LD534" s="16"/>
      <c r="LE534" s="150"/>
      <c r="LF534" s="150">
        <v>0</v>
      </c>
      <c r="LG534" s="152" t="e">
        <v>#DIV/0!</v>
      </c>
      <c r="LH534" s="16"/>
      <c r="LI534" s="16"/>
      <c r="LJ534" s="16"/>
      <c r="LK534" s="16"/>
      <c r="LL534" s="16"/>
      <c r="LM534" s="16"/>
      <c r="LN534" s="16"/>
      <c r="LO534" s="16"/>
      <c r="LP534" s="16"/>
      <c r="LQ534" s="16"/>
      <c r="LR534" s="16"/>
      <c r="LS534" s="16"/>
      <c r="LT534" s="16"/>
      <c r="LU534" s="16"/>
      <c r="LV534" s="16"/>
      <c r="LW534" s="16"/>
      <c r="LX534" s="16"/>
      <c r="LY534" s="16"/>
      <c r="LZ534" s="16"/>
      <c r="MA534" s="16"/>
      <c r="MB534" s="16"/>
      <c r="MC534" s="16"/>
      <c r="MD534" s="16"/>
      <c r="ME534" s="16"/>
      <c r="MF534" s="16"/>
      <c r="MG534" s="16"/>
      <c r="MH534" s="16"/>
      <c r="MI534" s="16"/>
      <c r="MJ534" s="16"/>
      <c r="MK534" s="16"/>
      <c r="ML534" s="16"/>
    </row>
    <row r="535" spans="1:350" ht="13.9" hidden="1" customHeight="1" outlineLevel="3" x14ac:dyDescent="0.2">
      <c r="A535" s="227"/>
      <c r="B535" s="247"/>
      <c r="C535" s="215"/>
      <c r="D535" s="217"/>
      <c r="E535" s="176"/>
      <c r="F535" s="176"/>
      <c r="G535" s="176"/>
      <c r="H535" s="171"/>
      <c r="I535" s="171"/>
      <c r="J535" s="213"/>
      <c r="K535" s="213"/>
      <c r="L535" s="173"/>
      <c r="M535" s="173"/>
      <c r="N535" s="184"/>
      <c r="O535" s="157"/>
      <c r="P535" s="17" t="s">
        <v>26</v>
      </c>
      <c r="Q535" s="151"/>
      <c r="R535" s="151"/>
      <c r="S535" s="153"/>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151"/>
      <c r="AY535" s="151"/>
      <c r="AZ535" s="153"/>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151"/>
      <c r="CG535" s="151"/>
      <c r="CH535" s="153"/>
      <c r="CI535" s="141"/>
      <c r="CJ535" s="141"/>
      <c r="CK535" s="141"/>
      <c r="CL535" s="141"/>
      <c r="CM535" s="141"/>
      <c r="CN535" s="141"/>
      <c r="CO535" s="141"/>
      <c r="CP535" s="141"/>
      <c r="CQ535" s="141"/>
      <c r="CR535" s="141"/>
      <c r="CS535" s="141"/>
      <c r="CT535" s="141"/>
      <c r="CU535" s="141"/>
      <c r="CV535" s="141"/>
      <c r="CW535" s="141"/>
      <c r="CX535" s="141"/>
      <c r="CY535" s="141"/>
      <c r="CZ535" s="141"/>
      <c r="DA535" s="141"/>
      <c r="DB535" s="141"/>
      <c r="DC535" s="141"/>
      <c r="DD535" s="141"/>
      <c r="DE535" s="141"/>
      <c r="DF535" s="141"/>
      <c r="DG535" s="141"/>
      <c r="DH535" s="141"/>
      <c r="DI535" s="141"/>
      <c r="DJ535" s="141"/>
      <c r="DK535" s="141"/>
      <c r="DL535" s="141"/>
      <c r="DM535" s="141"/>
      <c r="DN535" s="151"/>
      <c r="DO535" s="151"/>
      <c r="DP535" s="153"/>
      <c r="DQ535" s="24"/>
      <c r="DR535" s="24"/>
      <c r="DS535" s="24"/>
      <c r="DT535" s="24"/>
      <c r="DU535" s="24"/>
      <c r="DV535" s="24"/>
      <c r="DW535" s="24"/>
      <c r="DX535" s="24"/>
      <c r="DY535" s="24"/>
      <c r="DZ535" s="24"/>
      <c r="EA535" s="24"/>
      <c r="EB535" s="24"/>
      <c r="EC535" s="24"/>
      <c r="ED535" s="24"/>
      <c r="EE535" s="24"/>
      <c r="EF535" s="24"/>
      <c r="EG535" s="24"/>
      <c r="EH535" s="24"/>
      <c r="EI535" s="24"/>
      <c r="EJ535" s="24"/>
      <c r="EK535" s="24"/>
      <c r="EL535" s="24"/>
      <c r="EM535" s="24"/>
      <c r="EN535" s="24"/>
      <c r="EO535" s="24"/>
      <c r="EP535" s="24"/>
      <c r="EQ535" s="24"/>
      <c r="ER535" s="24"/>
      <c r="ES535" s="151"/>
      <c r="ET535" s="151"/>
      <c r="EU535" s="153"/>
      <c r="EV535" s="24"/>
      <c r="EW535" s="125"/>
      <c r="EX535" s="24"/>
      <c r="EY535" s="24"/>
      <c r="EZ535" s="24"/>
      <c r="FA535" s="24"/>
      <c r="FB535" s="24"/>
      <c r="FC535" s="24"/>
      <c r="FD535" s="24"/>
      <c r="FE535" s="24"/>
      <c r="FF535" s="24"/>
      <c r="FG535" s="24"/>
      <c r="FH535" s="24"/>
      <c r="FI535" s="24"/>
      <c r="FJ535" s="24"/>
      <c r="FK535" s="24"/>
      <c r="FL535" s="24"/>
      <c r="FM535" s="24"/>
      <c r="FN535" s="24"/>
      <c r="FO535" s="24"/>
      <c r="FP535" s="24"/>
      <c r="FQ535" s="24"/>
      <c r="FR535" s="24"/>
      <c r="FS535" s="24"/>
      <c r="FT535" s="24"/>
      <c r="FU535" s="24"/>
      <c r="FV535" s="24"/>
      <c r="FW535" s="24"/>
      <c r="FX535" s="24"/>
      <c r="FY535" s="24">
        <v>16</v>
      </c>
      <c r="FZ535" s="24"/>
      <c r="GA535" s="151"/>
      <c r="GB535" s="151"/>
      <c r="GC535" s="153"/>
      <c r="GD535" s="24"/>
      <c r="GE535" s="24"/>
      <c r="GF535" s="24"/>
      <c r="GG535" s="24"/>
      <c r="GH535" s="24"/>
      <c r="GI535" s="24"/>
      <c r="GJ535" s="24"/>
      <c r="GK535" s="24"/>
      <c r="GL535" s="24"/>
      <c r="GM535" s="24"/>
      <c r="GN535" s="24"/>
      <c r="GO535" s="24"/>
      <c r="GP535" s="24"/>
      <c r="GQ535" s="24"/>
      <c r="GR535" s="24"/>
      <c r="GS535" s="24"/>
      <c r="GT535" s="24"/>
      <c r="GU535" s="24"/>
      <c r="GV535" s="24"/>
      <c r="GW535" s="24"/>
      <c r="GX535" s="24"/>
      <c r="GY535" s="24"/>
      <c r="GZ535" s="24"/>
      <c r="HA535" s="24"/>
      <c r="HB535" s="24"/>
      <c r="HC535" s="24"/>
      <c r="HD535" s="24"/>
      <c r="HE535" s="24"/>
      <c r="HF535" s="24"/>
      <c r="HG535" s="24"/>
      <c r="HH535" s="151"/>
      <c r="HI535" s="151"/>
      <c r="HJ535" s="153"/>
      <c r="HK535" s="24"/>
      <c r="HL535" s="24"/>
      <c r="HM535" s="24"/>
      <c r="HN535" s="24"/>
      <c r="HO535" s="24"/>
      <c r="HP535" s="24"/>
      <c r="HQ535" s="24"/>
      <c r="HR535" s="24"/>
      <c r="HS535" s="24"/>
      <c r="HT535" s="24"/>
      <c r="HU535" s="24"/>
      <c r="HV535" s="24"/>
      <c r="HW535" s="24"/>
      <c r="HX535" s="24"/>
      <c r="HY535" s="24"/>
      <c r="HZ535" s="24"/>
      <c r="IA535" s="24"/>
      <c r="IB535" s="24"/>
      <c r="IC535" s="24"/>
      <c r="ID535" s="24"/>
      <c r="IE535" s="24"/>
      <c r="IF535" s="24"/>
      <c r="IG535" s="24"/>
      <c r="IH535" s="24"/>
      <c r="II535" s="24"/>
      <c r="IJ535" s="24"/>
      <c r="IK535" s="24"/>
      <c r="IL535" s="24"/>
      <c r="IM535" s="24"/>
      <c r="IN535" s="24"/>
      <c r="IO535" s="24"/>
      <c r="IP535" s="151"/>
      <c r="IQ535" s="151"/>
      <c r="IR535" s="153"/>
      <c r="IS535" s="24"/>
      <c r="IT535" s="24"/>
      <c r="IU535" s="24"/>
      <c r="IV535" s="24"/>
      <c r="IW535" s="24"/>
      <c r="IX535" s="24"/>
      <c r="IY535" s="24"/>
      <c r="IZ535" s="24"/>
      <c r="JA535" s="24"/>
      <c r="JB535" s="24"/>
      <c r="JC535" s="24"/>
      <c r="JD535" s="24"/>
      <c r="JE535" s="24"/>
      <c r="JF535" s="24"/>
      <c r="JG535" s="24"/>
      <c r="JH535" s="24"/>
      <c r="JI535" s="24"/>
      <c r="JJ535" s="24"/>
      <c r="JK535" s="24"/>
      <c r="JL535" s="24"/>
      <c r="JM535" s="24"/>
      <c r="JN535" s="24"/>
      <c r="JO535" s="24"/>
      <c r="JP535" s="24"/>
      <c r="JQ535" s="24"/>
      <c r="JR535" s="24"/>
      <c r="JS535" s="24"/>
      <c r="JT535" s="24"/>
      <c r="JU535" s="25"/>
      <c r="JV535" s="24"/>
      <c r="JW535" s="151"/>
      <c r="JX535" s="151"/>
      <c r="JY535" s="153"/>
      <c r="JZ535" s="24"/>
      <c r="KA535" s="24"/>
      <c r="KB535" s="24"/>
      <c r="KC535" s="24"/>
      <c r="KD535" s="24"/>
      <c r="KE535" s="24"/>
      <c r="KF535" s="24"/>
      <c r="KG535" s="24"/>
      <c r="KH535" s="24"/>
      <c r="KI535" s="24"/>
      <c r="KJ535" s="24"/>
      <c r="KK535" s="24"/>
      <c r="KL535" s="24"/>
      <c r="KM535" s="24"/>
      <c r="KN535" s="24"/>
      <c r="KO535" s="24"/>
      <c r="KP535" s="24"/>
      <c r="KQ535" s="24"/>
      <c r="KR535" s="24"/>
      <c r="KS535" s="24"/>
      <c r="KT535" s="24"/>
      <c r="KU535" s="24"/>
      <c r="KV535" s="24"/>
      <c r="KW535" s="24"/>
      <c r="KX535" s="24"/>
      <c r="KY535" s="24"/>
      <c r="KZ535" s="24"/>
      <c r="LA535" s="24"/>
      <c r="LB535" s="24"/>
      <c r="LC535" s="24"/>
      <c r="LD535" s="24"/>
      <c r="LE535" s="151"/>
      <c r="LF535" s="151"/>
      <c r="LG535" s="153"/>
      <c r="LH535" s="24"/>
      <c r="LI535" s="24"/>
      <c r="LJ535" s="24"/>
      <c r="LK535" s="24"/>
      <c r="LL535" s="24"/>
      <c r="LM535" s="24"/>
      <c r="LN535" s="24"/>
      <c r="LO535" s="24"/>
      <c r="LP535" s="24"/>
      <c r="LQ535" s="24"/>
      <c r="LR535" s="24"/>
      <c r="LS535" s="24"/>
      <c r="LT535" s="24"/>
      <c r="LU535" s="24"/>
      <c r="LV535" s="24"/>
      <c r="LW535" s="24"/>
      <c r="LX535" s="24"/>
      <c r="LY535" s="24"/>
      <c r="LZ535" s="24"/>
      <c r="MA535" s="24"/>
      <c r="MB535" s="24"/>
      <c r="MC535" s="24"/>
      <c r="MD535" s="24"/>
      <c r="ME535" s="24"/>
      <c r="MF535" s="24"/>
      <c r="MG535" s="24"/>
      <c r="MH535" s="24"/>
      <c r="MI535" s="24"/>
      <c r="MJ535" s="24"/>
      <c r="MK535" s="24"/>
      <c r="ML535" s="24"/>
    </row>
    <row r="536" spans="1:350" ht="13.9" hidden="1" customHeight="1" outlineLevel="3" x14ac:dyDescent="0.2">
      <c r="A536" s="226" t="s">
        <v>325</v>
      </c>
      <c r="B536" s="246" t="s">
        <v>1122</v>
      </c>
      <c r="C536" s="214" t="s">
        <v>37</v>
      </c>
      <c r="D536" s="216">
        <v>143</v>
      </c>
      <c r="E536" s="175"/>
      <c r="F536" s="175">
        <f>D536-E536</f>
        <v>143</v>
      </c>
      <c r="G536" s="175" t="s">
        <v>846</v>
      </c>
      <c r="H536" s="170" t="s">
        <v>879</v>
      </c>
      <c r="I536" s="170" t="s">
        <v>867</v>
      </c>
      <c r="J536" s="212">
        <f ca="1">E536+Q536+AX536+CF536+DN536+ES536+GA536+HH536+IP536+JW536+LE536</f>
        <v>143</v>
      </c>
      <c r="K536" s="212">
        <f>E536+R536+AY536+CG536+DO536+ET536+GB536+HI536+IQ536+JX536+LF536</f>
        <v>0</v>
      </c>
      <c r="L536" s="172">
        <f ca="1">K536/J536</f>
        <v>0</v>
      </c>
      <c r="M536" s="172">
        <f>K536/D536</f>
        <v>0</v>
      </c>
      <c r="N536" s="183">
        <f ca="1">SUMIF($EV$8:$FZ$9,$O$5,$EV537:$FZ537)-SUMIF($EV$8:$FZ$9,$Q$5,$EV537:$FZ537)</f>
        <v>0</v>
      </c>
      <c r="O536" s="156"/>
      <c r="P536" s="16" t="s">
        <v>25</v>
      </c>
      <c r="Q536" s="150">
        <v>0</v>
      </c>
      <c r="R536" s="150">
        <v>0</v>
      </c>
      <c r="S536" s="152" t="e">
        <v>#DIV/0!</v>
      </c>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50">
        <f t="shared" ca="1" si="1342"/>
        <v>0</v>
      </c>
      <c r="AY536" s="150">
        <f>SUM(BA537:CE537)</f>
        <v>0</v>
      </c>
      <c r="AZ536" s="152" t="e">
        <f ca="1">AY536/AX536</f>
        <v>#DIV/0!</v>
      </c>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50">
        <f t="shared" ref="CF536" si="1394">SUM(CI536:DM536)</f>
        <v>0</v>
      </c>
      <c r="CG536" s="150">
        <f>SUM(CI537:DM537)</f>
        <v>0</v>
      </c>
      <c r="CH536" s="152" t="e">
        <f>CG536/CF536</f>
        <v>#DIV/0!</v>
      </c>
      <c r="CI536" s="129"/>
      <c r="CJ536" s="129"/>
      <c r="CK536" s="129"/>
      <c r="CL536" s="129"/>
      <c r="CM536" s="129"/>
      <c r="CN536" s="129"/>
      <c r="CO536" s="129"/>
      <c r="CP536" s="129"/>
      <c r="CQ536" s="129"/>
      <c r="CR536" s="129"/>
      <c r="CS536" s="129"/>
      <c r="CT536" s="129"/>
      <c r="CU536" s="129"/>
      <c r="CV536" s="129"/>
      <c r="CW536" s="129"/>
      <c r="CX536" s="129"/>
      <c r="CY536" s="129"/>
      <c r="CZ536" s="129"/>
      <c r="DA536" s="129"/>
      <c r="DB536" s="129"/>
      <c r="DC536" s="129"/>
      <c r="DD536" s="129"/>
      <c r="DE536" s="129"/>
      <c r="DF536" s="129"/>
      <c r="DG536" s="129"/>
      <c r="DH536" s="129"/>
      <c r="DI536" s="129"/>
      <c r="DJ536" s="129"/>
      <c r="DK536" s="129"/>
      <c r="DL536" s="129"/>
      <c r="DM536" s="129"/>
      <c r="DN536" s="150">
        <f t="shared" ref="DN536" si="1395">SUM(DQ536:ER536)</f>
        <v>0</v>
      </c>
      <c r="DO536" s="150">
        <f>SUM(DQ537:ER537)</f>
        <v>0</v>
      </c>
      <c r="DP536" s="152" t="e">
        <f t="shared" si="1251"/>
        <v>#DIV/0!</v>
      </c>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50">
        <f t="shared" ca="1" si="1345"/>
        <v>143</v>
      </c>
      <c r="ET536" s="150">
        <f t="shared" si="1287"/>
        <v>0</v>
      </c>
      <c r="EU536" s="152">
        <f t="shared" ca="1" si="1288"/>
        <v>0</v>
      </c>
      <c r="EV536" s="16"/>
      <c r="EW536" s="67"/>
      <c r="EX536" s="16"/>
      <c r="EY536" s="16"/>
      <c r="EZ536" s="16"/>
      <c r="FA536" s="16"/>
      <c r="FB536" s="16"/>
      <c r="FC536" s="16"/>
      <c r="FD536" s="16"/>
      <c r="FE536" s="16"/>
      <c r="FF536" s="16"/>
      <c r="FG536" s="16"/>
      <c r="FH536" s="16"/>
      <c r="FI536" s="16"/>
      <c r="FJ536" s="16"/>
      <c r="FK536" s="16"/>
      <c r="FL536" s="16"/>
      <c r="FM536" s="16">
        <v>24</v>
      </c>
      <c r="FN536" s="16">
        <v>24</v>
      </c>
      <c r="FO536" s="16">
        <v>24</v>
      </c>
      <c r="FP536" s="16">
        <v>24</v>
      </c>
      <c r="FQ536" s="16">
        <v>24</v>
      </c>
      <c r="FR536" s="16">
        <v>23</v>
      </c>
      <c r="FS536" s="16"/>
      <c r="FT536" s="16"/>
      <c r="FU536" s="16"/>
      <c r="FV536" s="16"/>
      <c r="FW536" s="16"/>
      <c r="FX536" s="16"/>
      <c r="FY536" s="16"/>
      <c r="FZ536" s="16"/>
      <c r="GA536" s="150">
        <f t="shared" ref="GA536" ca="1" si="1396">SUMIF($GD$8:$HG$9,$O$5,GD536:HG536)</f>
        <v>0</v>
      </c>
      <c r="GB536" s="150">
        <f t="shared" ref="GB536" si="1397">SUM(GD537:HG537)</f>
        <v>0</v>
      </c>
      <c r="GC536" s="152" t="e">
        <f t="shared" ref="GC536" ca="1" si="1398">GB536/GA536</f>
        <v>#DIV/0!</v>
      </c>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50"/>
      <c r="HI536" s="150">
        <v>0</v>
      </c>
      <c r="HJ536" s="152" t="e">
        <v>#DIV/0!</v>
      </c>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50"/>
      <c r="IQ536" s="150">
        <v>0</v>
      </c>
      <c r="IR536" s="152" t="e">
        <v>#DIV/0!</v>
      </c>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c r="JS536" s="16"/>
      <c r="JT536" s="16"/>
      <c r="JU536" s="23"/>
      <c r="JV536" s="16"/>
      <c r="JW536" s="150"/>
      <c r="JX536" s="150">
        <v>0</v>
      </c>
      <c r="JY536" s="152" t="e">
        <v>#DIV/0!</v>
      </c>
      <c r="JZ536" s="16"/>
      <c r="KA536" s="16"/>
      <c r="KB536" s="16"/>
      <c r="KC536" s="16"/>
      <c r="KD536" s="16"/>
      <c r="KE536" s="16"/>
      <c r="KF536" s="16"/>
      <c r="KG536" s="16"/>
      <c r="KH536" s="16"/>
      <c r="KI536" s="16"/>
      <c r="KJ536" s="16"/>
      <c r="KK536" s="16"/>
      <c r="KL536" s="16"/>
      <c r="KM536" s="16"/>
      <c r="KN536" s="16"/>
      <c r="KO536" s="16"/>
      <c r="KP536" s="16"/>
      <c r="KQ536" s="16"/>
      <c r="KR536" s="16"/>
      <c r="KS536" s="16"/>
      <c r="KT536" s="16"/>
      <c r="KU536" s="16"/>
      <c r="KV536" s="16"/>
      <c r="KW536" s="16"/>
      <c r="KX536" s="16"/>
      <c r="KY536" s="16"/>
      <c r="KZ536" s="16"/>
      <c r="LA536" s="16"/>
      <c r="LB536" s="16"/>
      <c r="LC536" s="16"/>
      <c r="LD536" s="16"/>
      <c r="LE536" s="150"/>
      <c r="LF536" s="150">
        <v>0</v>
      </c>
      <c r="LG536" s="152" t="e">
        <v>#DIV/0!</v>
      </c>
      <c r="LH536" s="16"/>
      <c r="LI536" s="16"/>
      <c r="LJ536" s="16"/>
      <c r="LK536" s="16"/>
      <c r="LL536" s="16"/>
      <c r="LM536" s="16"/>
      <c r="LN536" s="16"/>
      <c r="LO536" s="16"/>
      <c r="LP536" s="16"/>
      <c r="LQ536" s="16"/>
      <c r="LR536" s="16"/>
      <c r="LS536" s="16"/>
      <c r="LT536" s="16"/>
      <c r="LU536" s="16"/>
      <c r="LV536" s="16"/>
      <c r="LW536" s="16"/>
      <c r="LX536" s="16"/>
      <c r="LY536" s="16"/>
      <c r="LZ536" s="16"/>
      <c r="MA536" s="16"/>
      <c r="MB536" s="16"/>
      <c r="MC536" s="16"/>
      <c r="MD536" s="16"/>
      <c r="ME536" s="16"/>
      <c r="MF536" s="16"/>
      <c r="MG536" s="16"/>
      <c r="MH536" s="16"/>
      <c r="MI536" s="16"/>
      <c r="MJ536" s="16"/>
      <c r="MK536" s="16"/>
      <c r="ML536" s="16"/>
    </row>
    <row r="537" spans="1:350" ht="13.9" hidden="1" customHeight="1" outlineLevel="3" x14ac:dyDescent="0.2">
      <c r="A537" s="227"/>
      <c r="B537" s="247"/>
      <c r="C537" s="215"/>
      <c r="D537" s="217"/>
      <c r="E537" s="176"/>
      <c r="F537" s="176"/>
      <c r="G537" s="176"/>
      <c r="H537" s="171"/>
      <c r="I537" s="171"/>
      <c r="J537" s="213"/>
      <c r="K537" s="213"/>
      <c r="L537" s="173"/>
      <c r="M537" s="173"/>
      <c r="N537" s="184"/>
      <c r="O537" s="157"/>
      <c r="P537" s="17" t="s">
        <v>26</v>
      </c>
      <c r="Q537" s="151"/>
      <c r="R537" s="151"/>
      <c r="S537" s="153"/>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151"/>
      <c r="AY537" s="151"/>
      <c r="AZ537" s="153"/>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c r="CF537" s="151"/>
      <c r="CG537" s="151"/>
      <c r="CH537" s="153"/>
      <c r="CI537" s="141"/>
      <c r="CJ537" s="141"/>
      <c r="CK537" s="141"/>
      <c r="CL537" s="141"/>
      <c r="CM537" s="141"/>
      <c r="CN537" s="141"/>
      <c r="CO537" s="141"/>
      <c r="CP537" s="141"/>
      <c r="CQ537" s="141"/>
      <c r="CR537" s="141"/>
      <c r="CS537" s="141"/>
      <c r="CT537" s="141"/>
      <c r="CU537" s="141"/>
      <c r="CV537" s="141"/>
      <c r="CW537" s="141"/>
      <c r="CX537" s="141"/>
      <c r="CY537" s="141"/>
      <c r="CZ537" s="141"/>
      <c r="DA537" s="141"/>
      <c r="DB537" s="141"/>
      <c r="DC537" s="141"/>
      <c r="DD537" s="141"/>
      <c r="DE537" s="141"/>
      <c r="DF537" s="141"/>
      <c r="DG537" s="141"/>
      <c r="DH537" s="141"/>
      <c r="DI537" s="141"/>
      <c r="DJ537" s="141"/>
      <c r="DK537" s="141"/>
      <c r="DL537" s="141"/>
      <c r="DM537" s="141"/>
      <c r="DN537" s="151"/>
      <c r="DO537" s="151"/>
      <c r="DP537" s="153"/>
      <c r="DQ537" s="24"/>
      <c r="DR537" s="24"/>
      <c r="DS537" s="24"/>
      <c r="DT537" s="24"/>
      <c r="DU537" s="24"/>
      <c r="DV537" s="24"/>
      <c r="DW537" s="24"/>
      <c r="DX537" s="24"/>
      <c r="DY537" s="24"/>
      <c r="DZ537" s="24"/>
      <c r="EA537" s="24"/>
      <c r="EB537" s="24"/>
      <c r="EC537" s="24"/>
      <c r="ED537" s="24"/>
      <c r="EE537" s="24"/>
      <c r="EF537" s="24"/>
      <c r="EG537" s="24"/>
      <c r="EH537" s="24"/>
      <c r="EI537" s="24"/>
      <c r="EJ537" s="24"/>
      <c r="EK537" s="24"/>
      <c r="EL537" s="24"/>
      <c r="EM537" s="24"/>
      <c r="EN537" s="24"/>
      <c r="EO537" s="24"/>
      <c r="EP537" s="24"/>
      <c r="EQ537" s="24"/>
      <c r="ER537" s="24"/>
      <c r="ES537" s="151"/>
      <c r="ET537" s="151"/>
      <c r="EU537" s="153"/>
      <c r="EV537" s="24"/>
      <c r="EW537" s="125"/>
      <c r="EX537" s="24"/>
      <c r="EY537" s="24"/>
      <c r="EZ537" s="24"/>
      <c r="FA537" s="24"/>
      <c r="FB537" s="24"/>
      <c r="FC537" s="24"/>
      <c r="FD537" s="24"/>
      <c r="FE537" s="24"/>
      <c r="FF537" s="24"/>
      <c r="FG537" s="24"/>
      <c r="FH537" s="24"/>
      <c r="FI537" s="24"/>
      <c r="FJ537" s="24"/>
      <c r="FK537" s="24"/>
      <c r="FL537" s="24"/>
      <c r="FM537" s="24"/>
      <c r="FN537" s="24"/>
      <c r="FO537" s="24"/>
      <c r="FP537" s="24"/>
      <c r="FQ537" s="24"/>
      <c r="FR537" s="24"/>
      <c r="FS537" s="24"/>
      <c r="FT537" s="24"/>
      <c r="FU537" s="24"/>
      <c r="FV537" s="24"/>
      <c r="FW537" s="24"/>
      <c r="FX537" s="24"/>
      <c r="FY537" s="24"/>
      <c r="FZ537" s="24"/>
      <c r="GA537" s="151"/>
      <c r="GB537" s="151"/>
      <c r="GC537" s="153"/>
      <c r="GD537" s="24"/>
      <c r="GE537" s="24"/>
      <c r="GF537" s="24"/>
      <c r="GG537" s="24"/>
      <c r="GH537" s="24"/>
      <c r="GI537" s="24"/>
      <c r="GJ537" s="24"/>
      <c r="GK537" s="24"/>
      <c r="GL537" s="24"/>
      <c r="GM537" s="24"/>
      <c r="GN537" s="24"/>
      <c r="GO537" s="24"/>
      <c r="GP537" s="24"/>
      <c r="GQ537" s="24"/>
      <c r="GR537" s="24"/>
      <c r="GS537" s="24"/>
      <c r="GT537" s="24"/>
      <c r="GU537" s="24"/>
      <c r="GV537" s="24"/>
      <c r="GW537" s="24"/>
      <c r="GX537" s="24"/>
      <c r="GY537" s="24"/>
      <c r="GZ537" s="24"/>
      <c r="HA537" s="24"/>
      <c r="HB537" s="24"/>
      <c r="HC537" s="24"/>
      <c r="HD537" s="24"/>
      <c r="HE537" s="24"/>
      <c r="HF537" s="24"/>
      <c r="HG537" s="24"/>
      <c r="HH537" s="151"/>
      <c r="HI537" s="151"/>
      <c r="HJ537" s="153"/>
      <c r="HK537" s="24"/>
      <c r="HL537" s="24"/>
      <c r="HM537" s="24"/>
      <c r="HN537" s="24"/>
      <c r="HO537" s="24"/>
      <c r="HP537" s="24"/>
      <c r="HQ537" s="24"/>
      <c r="HR537" s="24"/>
      <c r="HS537" s="24"/>
      <c r="HT537" s="24"/>
      <c r="HU537" s="24"/>
      <c r="HV537" s="24"/>
      <c r="HW537" s="24"/>
      <c r="HX537" s="24"/>
      <c r="HY537" s="24"/>
      <c r="HZ537" s="24"/>
      <c r="IA537" s="24"/>
      <c r="IB537" s="24"/>
      <c r="IC537" s="24"/>
      <c r="ID537" s="24"/>
      <c r="IE537" s="24"/>
      <c r="IF537" s="24"/>
      <c r="IG537" s="24"/>
      <c r="IH537" s="24"/>
      <c r="II537" s="24"/>
      <c r="IJ537" s="24"/>
      <c r="IK537" s="24"/>
      <c r="IL537" s="24"/>
      <c r="IM537" s="24"/>
      <c r="IN537" s="24"/>
      <c r="IO537" s="24"/>
      <c r="IP537" s="151"/>
      <c r="IQ537" s="151"/>
      <c r="IR537" s="153"/>
      <c r="IS537" s="24"/>
      <c r="IT537" s="24"/>
      <c r="IU537" s="24"/>
      <c r="IV537" s="24"/>
      <c r="IW537" s="24"/>
      <c r="IX537" s="24"/>
      <c r="IY537" s="24"/>
      <c r="IZ537" s="24"/>
      <c r="JA537" s="24"/>
      <c r="JB537" s="24"/>
      <c r="JC537" s="24"/>
      <c r="JD537" s="24"/>
      <c r="JE537" s="24"/>
      <c r="JF537" s="24"/>
      <c r="JG537" s="24"/>
      <c r="JH537" s="24"/>
      <c r="JI537" s="24"/>
      <c r="JJ537" s="24"/>
      <c r="JK537" s="24"/>
      <c r="JL537" s="24"/>
      <c r="JM537" s="24"/>
      <c r="JN537" s="24"/>
      <c r="JO537" s="24"/>
      <c r="JP537" s="24"/>
      <c r="JQ537" s="24"/>
      <c r="JR537" s="24"/>
      <c r="JS537" s="24"/>
      <c r="JT537" s="24"/>
      <c r="JU537" s="25"/>
      <c r="JV537" s="24"/>
      <c r="JW537" s="151"/>
      <c r="JX537" s="151"/>
      <c r="JY537" s="153"/>
      <c r="JZ537" s="24"/>
      <c r="KA537" s="24"/>
      <c r="KB537" s="24"/>
      <c r="KC537" s="24"/>
      <c r="KD537" s="24"/>
      <c r="KE537" s="24"/>
      <c r="KF537" s="24"/>
      <c r="KG537" s="24"/>
      <c r="KH537" s="24"/>
      <c r="KI537" s="24"/>
      <c r="KJ537" s="24"/>
      <c r="KK537" s="24"/>
      <c r="KL537" s="24"/>
      <c r="KM537" s="24"/>
      <c r="KN537" s="24"/>
      <c r="KO537" s="24"/>
      <c r="KP537" s="24"/>
      <c r="KQ537" s="24"/>
      <c r="KR537" s="24"/>
      <c r="KS537" s="24"/>
      <c r="KT537" s="24"/>
      <c r="KU537" s="24"/>
      <c r="KV537" s="24"/>
      <c r="KW537" s="24"/>
      <c r="KX537" s="24"/>
      <c r="KY537" s="24"/>
      <c r="KZ537" s="24"/>
      <c r="LA537" s="24"/>
      <c r="LB537" s="24"/>
      <c r="LC537" s="24"/>
      <c r="LD537" s="24"/>
      <c r="LE537" s="151"/>
      <c r="LF537" s="151"/>
      <c r="LG537" s="153"/>
      <c r="LH537" s="24"/>
      <c r="LI537" s="24"/>
      <c r="LJ537" s="24"/>
      <c r="LK537" s="24"/>
      <c r="LL537" s="24"/>
      <c r="LM537" s="24"/>
      <c r="LN537" s="24"/>
      <c r="LO537" s="24"/>
      <c r="LP537" s="24"/>
      <c r="LQ537" s="24"/>
      <c r="LR537" s="24"/>
      <c r="LS537" s="24"/>
      <c r="LT537" s="24"/>
      <c r="LU537" s="24"/>
      <c r="LV537" s="24"/>
      <c r="LW537" s="24"/>
      <c r="LX537" s="24"/>
      <c r="LY537" s="24"/>
      <c r="LZ537" s="24"/>
      <c r="MA537" s="24"/>
      <c r="MB537" s="24"/>
      <c r="MC537" s="24"/>
      <c r="MD537" s="24"/>
      <c r="ME537" s="24"/>
      <c r="MF537" s="24"/>
      <c r="MG537" s="24"/>
      <c r="MH537" s="24"/>
      <c r="MI537" s="24"/>
      <c r="MJ537" s="24"/>
      <c r="MK537" s="24"/>
      <c r="ML537" s="24"/>
    </row>
    <row r="538" spans="1:350" s="41" customFormat="1" ht="14.25" hidden="1" customHeight="1" outlineLevel="3" x14ac:dyDescent="0.25">
      <c r="A538" s="220" t="s">
        <v>326</v>
      </c>
      <c r="B538" s="248" t="s">
        <v>1151</v>
      </c>
      <c r="C538" s="175" t="s">
        <v>59</v>
      </c>
      <c r="D538" s="175">
        <v>1</v>
      </c>
      <c r="E538" s="175">
        <v>0</v>
      </c>
      <c r="F538" s="175">
        <f>D538-E538</f>
        <v>1</v>
      </c>
      <c r="G538" s="175" t="s">
        <v>1033</v>
      </c>
      <c r="H538" s="170" t="s">
        <v>827</v>
      </c>
      <c r="I538" s="170" t="s">
        <v>975</v>
      </c>
      <c r="J538" s="212">
        <f ca="1">E538+Q538+AX538+CF538+DN538+ES538+GA538+HH538+IP538+JW538+LE538</f>
        <v>1</v>
      </c>
      <c r="K538" s="212">
        <f>E538+R538+AY538+CG538+DO538+ET538+GB538+HI538+IQ538+JX538+LF538</f>
        <v>1</v>
      </c>
      <c r="L538" s="172">
        <f ca="1">K538/J538</f>
        <v>1</v>
      </c>
      <c r="M538" s="172">
        <f>K538/D538</f>
        <v>1</v>
      </c>
      <c r="N538" s="183">
        <f ca="1">SUMIF($EV$8:$FZ$9,$O$5,$EV539:$FZ539)-SUMIF($EV$8:$FZ$9,$Q$5,$EV539:$FZ539)</f>
        <v>0</v>
      </c>
      <c r="O538" s="154"/>
      <c r="P538" s="154"/>
      <c r="Q538" s="150">
        <v>0</v>
      </c>
      <c r="R538" s="150">
        <v>0</v>
      </c>
      <c r="S538" s="152" t="e">
        <v>#DIV/0!</v>
      </c>
      <c r="T538" s="154"/>
      <c r="U538" s="154"/>
      <c r="V538" s="154"/>
      <c r="W538" s="154"/>
      <c r="X538" s="154"/>
      <c r="Y538" s="154"/>
      <c r="Z538" s="154"/>
      <c r="AA538" s="154"/>
      <c r="AB538" s="154"/>
      <c r="AC538" s="154"/>
      <c r="AD538" s="154"/>
      <c r="AE538" s="154"/>
      <c r="AF538" s="154"/>
      <c r="AG538" s="154"/>
      <c r="AH538" s="154"/>
      <c r="AI538" s="154"/>
      <c r="AJ538" s="154"/>
      <c r="AK538" s="154"/>
      <c r="AL538" s="154"/>
      <c r="AM538" s="154"/>
      <c r="AN538" s="154"/>
      <c r="AO538" s="154"/>
      <c r="AP538" s="154"/>
      <c r="AQ538" s="154"/>
      <c r="AR538" s="154"/>
      <c r="AS538" s="154"/>
      <c r="AT538" s="154"/>
      <c r="AU538" s="154"/>
      <c r="AV538" s="154"/>
      <c r="AW538" s="154"/>
      <c r="AX538" s="150">
        <f t="shared" ca="1" si="1342"/>
        <v>0</v>
      </c>
      <c r="AY538" s="150">
        <f>SUM(BA539:CE539)</f>
        <v>0</v>
      </c>
      <c r="AZ538" s="152" t="e">
        <f ca="1">AY538/AX538</f>
        <v>#DIV/0!</v>
      </c>
      <c r="BA538" s="154"/>
      <c r="BB538" s="154"/>
      <c r="BC538" s="154"/>
      <c r="BD538" s="154"/>
      <c r="BE538" s="154"/>
      <c r="BF538" s="154"/>
      <c r="BG538" s="154"/>
      <c r="BH538" s="154"/>
      <c r="BI538" s="154"/>
      <c r="BJ538" s="154"/>
      <c r="BK538" s="154"/>
      <c r="BL538" s="154"/>
      <c r="BM538" s="154"/>
      <c r="BN538" s="154"/>
      <c r="BO538" s="154"/>
      <c r="BP538" s="154"/>
      <c r="BQ538" s="154"/>
      <c r="BR538" s="154"/>
      <c r="BS538" s="154"/>
      <c r="BT538" s="154"/>
      <c r="BU538" s="154"/>
      <c r="BV538" s="154"/>
      <c r="BW538" s="154"/>
      <c r="BX538" s="154"/>
      <c r="BY538" s="154"/>
      <c r="BZ538" s="154"/>
      <c r="CA538" s="154"/>
      <c r="CB538" s="154"/>
      <c r="CC538" s="154"/>
      <c r="CD538" s="154"/>
      <c r="CE538" s="154"/>
      <c r="CF538" s="150">
        <f t="shared" ref="CF538" si="1399">SUM(CI538:DM538)</f>
        <v>0</v>
      </c>
      <c r="CG538" s="150">
        <f>SUM(CI539:DM539)</f>
        <v>0</v>
      </c>
      <c r="CH538" s="152" t="e">
        <f>CG538/CF538</f>
        <v>#DIV/0!</v>
      </c>
      <c r="CI538" s="154"/>
      <c r="CJ538" s="154"/>
      <c r="CK538" s="154"/>
      <c r="CL538" s="154"/>
      <c r="CM538" s="154"/>
      <c r="CN538" s="154"/>
      <c r="CO538" s="154"/>
      <c r="CP538" s="154"/>
      <c r="CQ538" s="154"/>
      <c r="CR538" s="154"/>
      <c r="CS538" s="154"/>
      <c r="CT538" s="154"/>
      <c r="CU538" s="154"/>
      <c r="CV538" s="154"/>
      <c r="CW538" s="154"/>
      <c r="CX538" s="154"/>
      <c r="CY538" s="154"/>
      <c r="CZ538" s="154"/>
      <c r="DA538" s="154"/>
      <c r="DB538" s="154"/>
      <c r="DC538" s="154"/>
      <c r="DD538" s="154"/>
      <c r="DE538" s="154"/>
      <c r="DF538" s="154"/>
      <c r="DG538" s="154"/>
      <c r="DH538" s="154"/>
      <c r="DI538" s="154"/>
      <c r="DJ538" s="154"/>
      <c r="DK538" s="154"/>
      <c r="DL538" s="154"/>
      <c r="DM538" s="154"/>
      <c r="DN538" s="150">
        <f t="shared" ref="DN538" si="1400">SUM(DQ538:ER538)</f>
        <v>0</v>
      </c>
      <c r="DO538" s="150">
        <f>SUM(DQ539:ER539)</f>
        <v>0</v>
      </c>
      <c r="DP538" s="152" t="e">
        <f t="shared" si="1251"/>
        <v>#DIV/0!</v>
      </c>
      <c r="DQ538" s="154"/>
      <c r="DR538" s="154"/>
      <c r="DS538" s="154"/>
      <c r="DT538" s="154"/>
      <c r="DU538" s="154"/>
      <c r="DV538" s="154"/>
      <c r="DW538" s="154"/>
      <c r="DX538" s="154"/>
      <c r="DY538" s="154"/>
      <c r="DZ538" s="154"/>
      <c r="EA538" s="154"/>
      <c r="EB538" s="154"/>
      <c r="EC538" s="154"/>
      <c r="ED538" s="154"/>
      <c r="EE538" s="154"/>
      <c r="EF538" s="154"/>
      <c r="EG538" s="154"/>
      <c r="EH538" s="154"/>
      <c r="EI538" s="154"/>
      <c r="EJ538" s="154"/>
      <c r="EK538" s="154"/>
      <c r="EL538" s="154"/>
      <c r="EM538" s="154"/>
      <c r="EN538" s="154"/>
      <c r="EO538" s="154"/>
      <c r="EP538" s="154"/>
      <c r="EQ538" s="154"/>
      <c r="ER538" s="154"/>
      <c r="ES538" s="150">
        <f t="shared" ca="1" si="1345"/>
        <v>1</v>
      </c>
      <c r="ET538" s="150">
        <f t="shared" si="1287"/>
        <v>1</v>
      </c>
      <c r="EU538" s="152">
        <f t="shared" ca="1" si="1288"/>
        <v>1</v>
      </c>
      <c r="EV538" s="154"/>
      <c r="EW538" s="160"/>
      <c r="EX538" s="154"/>
      <c r="EY538" s="154"/>
      <c r="EZ538" s="154"/>
      <c r="FA538" s="154"/>
      <c r="FB538" s="154"/>
      <c r="FC538" s="154"/>
      <c r="FD538" s="154"/>
      <c r="FE538" s="154"/>
      <c r="FF538" s="154"/>
      <c r="FG538" s="154"/>
      <c r="FH538" s="154"/>
      <c r="FI538" s="154"/>
      <c r="FJ538" s="154"/>
      <c r="FK538" s="154"/>
      <c r="FL538" s="154"/>
      <c r="FM538" s="42">
        <v>1</v>
      </c>
      <c r="FN538" s="154"/>
      <c r="FO538" s="154"/>
      <c r="FP538" s="154"/>
      <c r="FQ538" s="154"/>
      <c r="FR538" s="154"/>
      <c r="FS538" s="154"/>
      <c r="FT538" s="154"/>
      <c r="FU538" s="154"/>
      <c r="FV538" s="154"/>
      <c r="FW538" s="154"/>
      <c r="FX538" s="154"/>
      <c r="FY538" s="154"/>
      <c r="FZ538" s="154"/>
      <c r="GA538" s="150">
        <f t="shared" ref="GA538" ca="1" si="1401">SUMIF($GD$8:$HG$9,$O$5,GD538:HG538)</f>
        <v>0</v>
      </c>
      <c r="GB538" s="150">
        <f t="shared" ref="GB538" si="1402">SUM(GD539:HG539)</f>
        <v>0</v>
      </c>
      <c r="GC538" s="152" t="e">
        <f t="shared" ref="GC538" ca="1" si="1403">GB538/GA538</f>
        <v>#DIV/0!</v>
      </c>
      <c r="GD538" s="154"/>
      <c r="GE538" s="154"/>
      <c r="GF538" s="154"/>
      <c r="GG538" s="154"/>
      <c r="GH538" s="154"/>
      <c r="GI538" s="154"/>
      <c r="GJ538" s="154"/>
      <c r="GK538" s="154"/>
      <c r="GL538" s="154"/>
      <c r="GM538" s="154"/>
      <c r="GN538" s="154"/>
      <c r="GO538" s="154"/>
      <c r="GP538" s="154"/>
      <c r="GQ538" s="154"/>
      <c r="GR538" s="154"/>
      <c r="GS538" s="154"/>
      <c r="GT538" s="154"/>
      <c r="GU538" s="154"/>
      <c r="GV538" s="154"/>
      <c r="GW538" s="154"/>
      <c r="GX538" s="154"/>
      <c r="GY538" s="154"/>
      <c r="GZ538" s="154"/>
      <c r="HA538" s="154"/>
      <c r="HB538" s="154"/>
      <c r="HC538" s="154"/>
      <c r="HD538" s="154"/>
      <c r="HE538" s="154"/>
      <c r="HF538" s="154"/>
      <c r="HG538" s="154"/>
      <c r="HH538" s="150"/>
      <c r="HI538" s="150">
        <v>0</v>
      </c>
      <c r="HJ538" s="154"/>
      <c r="HK538" s="154"/>
      <c r="HL538" s="154"/>
      <c r="HM538" s="154"/>
      <c r="HN538" s="154"/>
      <c r="HO538" s="154"/>
      <c r="HP538" s="154"/>
      <c r="HQ538" s="154"/>
      <c r="HR538" s="154"/>
      <c r="HS538" s="154"/>
      <c r="HT538" s="154"/>
      <c r="HU538" s="154"/>
      <c r="HV538" s="154"/>
      <c r="HW538" s="154"/>
      <c r="HX538" s="154"/>
      <c r="HY538" s="154"/>
      <c r="HZ538" s="154"/>
      <c r="IA538" s="154"/>
      <c r="IB538" s="154"/>
      <c r="IC538" s="154"/>
      <c r="ID538" s="154"/>
      <c r="IE538" s="154"/>
      <c r="IF538" s="154"/>
      <c r="IG538" s="154"/>
      <c r="IH538" s="154"/>
      <c r="II538" s="154"/>
      <c r="IJ538" s="154"/>
      <c r="IK538" s="154"/>
      <c r="IL538" s="154"/>
      <c r="IM538" s="154"/>
      <c r="IN538" s="154"/>
      <c r="IO538" s="154"/>
      <c r="IP538" s="150"/>
      <c r="IQ538" s="150">
        <v>0</v>
      </c>
      <c r="IR538" s="154"/>
      <c r="IS538" s="154"/>
      <c r="IT538" s="154"/>
      <c r="IU538" s="154"/>
      <c r="IV538" s="154"/>
      <c r="IW538" s="154"/>
      <c r="IX538" s="154"/>
      <c r="IY538" s="154"/>
      <c r="IZ538" s="154"/>
      <c r="JA538" s="154"/>
      <c r="JB538" s="154"/>
      <c r="JC538" s="154"/>
      <c r="JD538" s="154"/>
      <c r="JE538" s="154"/>
      <c r="JF538" s="154"/>
      <c r="JG538" s="154"/>
      <c r="JH538" s="154"/>
      <c r="JI538" s="154"/>
      <c r="JJ538" s="154"/>
      <c r="JK538" s="154"/>
      <c r="JL538" s="154"/>
      <c r="JM538" s="154"/>
      <c r="JN538" s="154"/>
      <c r="JO538" s="154"/>
      <c r="JP538" s="154"/>
      <c r="JQ538" s="154"/>
      <c r="JR538" s="154"/>
      <c r="JS538" s="154"/>
      <c r="JT538" s="154"/>
      <c r="JU538" s="154"/>
      <c r="JV538" s="154"/>
      <c r="JW538" s="150"/>
      <c r="JX538" s="150">
        <v>0</v>
      </c>
      <c r="JY538" s="154"/>
      <c r="JZ538" s="154"/>
      <c r="KA538" s="154"/>
      <c r="KB538" s="154"/>
      <c r="KC538" s="154"/>
      <c r="KD538" s="154"/>
      <c r="KE538" s="154"/>
      <c r="KF538" s="154"/>
      <c r="KG538" s="154"/>
      <c r="KH538" s="154"/>
      <c r="KI538" s="154"/>
      <c r="KJ538" s="154"/>
      <c r="KK538" s="154"/>
      <c r="KL538" s="154"/>
      <c r="KM538" s="154"/>
      <c r="KN538" s="154"/>
      <c r="KO538" s="154"/>
      <c r="KP538" s="154"/>
      <c r="KQ538" s="154"/>
      <c r="KR538" s="154"/>
      <c r="KS538" s="154"/>
      <c r="KT538" s="154"/>
      <c r="KU538" s="154"/>
      <c r="KV538" s="154"/>
      <c r="KW538" s="154"/>
      <c r="KX538" s="154"/>
      <c r="KY538" s="154"/>
      <c r="KZ538" s="154"/>
      <c r="LA538" s="154"/>
      <c r="LB538" s="154"/>
      <c r="LC538" s="154"/>
      <c r="LD538" s="154"/>
      <c r="LE538" s="150"/>
      <c r="LF538" s="150">
        <v>0</v>
      </c>
      <c r="LG538" s="154"/>
      <c r="LH538" s="154"/>
      <c r="LI538" s="154"/>
      <c r="LJ538" s="154"/>
      <c r="LK538" s="154"/>
      <c r="LL538" s="154"/>
      <c r="LM538" s="154"/>
      <c r="LN538" s="154"/>
      <c r="LO538" s="154"/>
      <c r="LP538" s="154"/>
      <c r="LQ538" s="154"/>
      <c r="LR538" s="154"/>
      <c r="LS538" s="154"/>
      <c r="LT538" s="154"/>
      <c r="LU538" s="154"/>
      <c r="LV538" s="154"/>
      <c r="LW538" s="154"/>
      <c r="LX538" s="154"/>
      <c r="LY538" s="154"/>
      <c r="LZ538" s="154"/>
      <c r="MA538" s="154"/>
      <c r="MB538" s="154"/>
      <c r="MC538" s="154"/>
      <c r="MD538" s="154"/>
      <c r="ME538" s="154"/>
      <c r="MF538" s="154"/>
      <c r="MG538" s="154"/>
      <c r="MH538" s="154"/>
      <c r="MI538" s="154"/>
      <c r="MJ538" s="154"/>
      <c r="MK538" s="154"/>
      <c r="ML538" s="154"/>
    </row>
    <row r="539" spans="1:350" s="41" customFormat="1" ht="14.25" hidden="1" customHeight="1" outlineLevel="3" x14ac:dyDescent="0.25">
      <c r="A539" s="221"/>
      <c r="B539" s="249"/>
      <c r="C539" s="176"/>
      <c r="D539" s="176"/>
      <c r="E539" s="176"/>
      <c r="F539" s="176"/>
      <c r="G539" s="176"/>
      <c r="H539" s="171"/>
      <c r="I539" s="171"/>
      <c r="J539" s="213"/>
      <c r="K539" s="213"/>
      <c r="L539" s="173"/>
      <c r="M539" s="173"/>
      <c r="N539" s="184"/>
      <c r="O539" s="155"/>
      <c r="P539" s="155"/>
      <c r="Q539" s="151"/>
      <c r="R539" s="151"/>
      <c r="S539" s="153"/>
      <c r="T539" s="155"/>
      <c r="U539" s="155"/>
      <c r="V539" s="155"/>
      <c r="W539" s="155"/>
      <c r="X539" s="155"/>
      <c r="Y539" s="155"/>
      <c r="Z539" s="155"/>
      <c r="AA539" s="155"/>
      <c r="AB539" s="155"/>
      <c r="AC539" s="155"/>
      <c r="AD539" s="155"/>
      <c r="AE539" s="155"/>
      <c r="AF539" s="155"/>
      <c r="AG539" s="155"/>
      <c r="AH539" s="155"/>
      <c r="AI539" s="155"/>
      <c r="AJ539" s="155"/>
      <c r="AK539" s="155"/>
      <c r="AL539" s="155"/>
      <c r="AM539" s="155"/>
      <c r="AN539" s="155"/>
      <c r="AO539" s="155"/>
      <c r="AP539" s="155"/>
      <c r="AQ539" s="155"/>
      <c r="AR539" s="155"/>
      <c r="AS539" s="155"/>
      <c r="AT539" s="155"/>
      <c r="AU539" s="155"/>
      <c r="AV539" s="155"/>
      <c r="AW539" s="155"/>
      <c r="AX539" s="151"/>
      <c r="AY539" s="151"/>
      <c r="AZ539" s="153"/>
      <c r="BA539" s="155"/>
      <c r="BB539" s="155"/>
      <c r="BC539" s="155"/>
      <c r="BD539" s="155"/>
      <c r="BE539" s="155"/>
      <c r="BF539" s="155"/>
      <c r="BG539" s="155"/>
      <c r="BH539" s="155"/>
      <c r="BI539" s="155"/>
      <c r="BJ539" s="155"/>
      <c r="BK539" s="155"/>
      <c r="BL539" s="155"/>
      <c r="BM539" s="155"/>
      <c r="BN539" s="155"/>
      <c r="BO539" s="155"/>
      <c r="BP539" s="155"/>
      <c r="BQ539" s="155"/>
      <c r="BR539" s="155"/>
      <c r="BS539" s="155"/>
      <c r="BT539" s="155"/>
      <c r="BU539" s="155"/>
      <c r="BV539" s="155"/>
      <c r="BW539" s="155"/>
      <c r="BX539" s="155"/>
      <c r="BY539" s="155"/>
      <c r="BZ539" s="155"/>
      <c r="CA539" s="155"/>
      <c r="CB539" s="155"/>
      <c r="CC539" s="155"/>
      <c r="CD539" s="155"/>
      <c r="CE539" s="155"/>
      <c r="CF539" s="151"/>
      <c r="CG539" s="151"/>
      <c r="CH539" s="153"/>
      <c r="CI539" s="155"/>
      <c r="CJ539" s="155"/>
      <c r="CK539" s="155"/>
      <c r="CL539" s="155"/>
      <c r="CM539" s="155"/>
      <c r="CN539" s="155"/>
      <c r="CO539" s="155"/>
      <c r="CP539" s="155"/>
      <c r="CQ539" s="155"/>
      <c r="CR539" s="155"/>
      <c r="CS539" s="155"/>
      <c r="CT539" s="155"/>
      <c r="CU539" s="155"/>
      <c r="CV539" s="155"/>
      <c r="CW539" s="155"/>
      <c r="CX539" s="155"/>
      <c r="CY539" s="155"/>
      <c r="CZ539" s="155"/>
      <c r="DA539" s="155"/>
      <c r="DB539" s="155"/>
      <c r="DC539" s="155"/>
      <c r="DD539" s="155"/>
      <c r="DE539" s="155"/>
      <c r="DF539" s="155"/>
      <c r="DG539" s="155"/>
      <c r="DH539" s="155"/>
      <c r="DI539" s="155"/>
      <c r="DJ539" s="155"/>
      <c r="DK539" s="155"/>
      <c r="DL539" s="155"/>
      <c r="DM539" s="155"/>
      <c r="DN539" s="151"/>
      <c r="DO539" s="151"/>
      <c r="DP539" s="153"/>
      <c r="DQ539" s="155"/>
      <c r="DR539" s="155"/>
      <c r="DS539" s="155"/>
      <c r="DT539" s="155"/>
      <c r="DU539" s="155"/>
      <c r="DV539" s="155"/>
      <c r="DW539" s="155"/>
      <c r="DX539" s="155"/>
      <c r="DY539" s="155"/>
      <c r="DZ539" s="155"/>
      <c r="EA539" s="155"/>
      <c r="EB539" s="155"/>
      <c r="EC539" s="155"/>
      <c r="ED539" s="155"/>
      <c r="EE539" s="155"/>
      <c r="EF539" s="155"/>
      <c r="EG539" s="155"/>
      <c r="EH539" s="155"/>
      <c r="EI539" s="155"/>
      <c r="EJ539" s="155"/>
      <c r="EK539" s="155"/>
      <c r="EL539" s="155"/>
      <c r="EM539" s="155"/>
      <c r="EN539" s="155"/>
      <c r="EO539" s="155"/>
      <c r="EP539" s="155"/>
      <c r="EQ539" s="155"/>
      <c r="ER539" s="155"/>
      <c r="ES539" s="151"/>
      <c r="ET539" s="151"/>
      <c r="EU539" s="153"/>
      <c r="EV539" s="155"/>
      <c r="EW539" s="161"/>
      <c r="EX539" s="155"/>
      <c r="EY539" s="155"/>
      <c r="EZ539" s="155"/>
      <c r="FA539" s="155"/>
      <c r="FB539" s="155"/>
      <c r="FC539" s="155"/>
      <c r="FD539" s="155"/>
      <c r="FE539" s="155"/>
      <c r="FF539" s="155"/>
      <c r="FG539" s="155"/>
      <c r="FH539" s="155"/>
      <c r="FI539" s="155"/>
      <c r="FJ539" s="155"/>
      <c r="FK539" s="155"/>
      <c r="FL539" s="155"/>
      <c r="FM539" s="43">
        <v>1</v>
      </c>
      <c r="FN539" s="155"/>
      <c r="FO539" s="155"/>
      <c r="FP539" s="155"/>
      <c r="FQ539" s="155"/>
      <c r="FR539" s="155"/>
      <c r="FS539" s="155"/>
      <c r="FT539" s="155"/>
      <c r="FU539" s="155"/>
      <c r="FV539" s="155"/>
      <c r="FW539" s="155"/>
      <c r="FX539" s="155"/>
      <c r="FY539" s="155"/>
      <c r="FZ539" s="155"/>
      <c r="GA539" s="151"/>
      <c r="GB539" s="151"/>
      <c r="GC539" s="153"/>
      <c r="GD539" s="155"/>
      <c r="GE539" s="155"/>
      <c r="GF539" s="155"/>
      <c r="GG539" s="155"/>
      <c r="GH539" s="155"/>
      <c r="GI539" s="155"/>
      <c r="GJ539" s="155"/>
      <c r="GK539" s="155"/>
      <c r="GL539" s="155"/>
      <c r="GM539" s="155"/>
      <c r="GN539" s="155"/>
      <c r="GO539" s="155"/>
      <c r="GP539" s="155"/>
      <c r="GQ539" s="155"/>
      <c r="GR539" s="155"/>
      <c r="GS539" s="155"/>
      <c r="GT539" s="155"/>
      <c r="GU539" s="155"/>
      <c r="GV539" s="155"/>
      <c r="GW539" s="155"/>
      <c r="GX539" s="155"/>
      <c r="GY539" s="155"/>
      <c r="GZ539" s="155"/>
      <c r="HA539" s="155"/>
      <c r="HB539" s="155"/>
      <c r="HC539" s="155"/>
      <c r="HD539" s="155"/>
      <c r="HE539" s="155"/>
      <c r="HF539" s="155"/>
      <c r="HG539" s="155"/>
      <c r="HH539" s="151"/>
      <c r="HI539" s="151"/>
      <c r="HJ539" s="155"/>
      <c r="HK539" s="155"/>
      <c r="HL539" s="155"/>
      <c r="HM539" s="155"/>
      <c r="HN539" s="155"/>
      <c r="HO539" s="155"/>
      <c r="HP539" s="155"/>
      <c r="HQ539" s="155"/>
      <c r="HR539" s="155"/>
      <c r="HS539" s="155"/>
      <c r="HT539" s="155"/>
      <c r="HU539" s="155"/>
      <c r="HV539" s="155"/>
      <c r="HW539" s="155"/>
      <c r="HX539" s="155"/>
      <c r="HY539" s="155"/>
      <c r="HZ539" s="155"/>
      <c r="IA539" s="155"/>
      <c r="IB539" s="155"/>
      <c r="IC539" s="155"/>
      <c r="ID539" s="155"/>
      <c r="IE539" s="155"/>
      <c r="IF539" s="155"/>
      <c r="IG539" s="155"/>
      <c r="IH539" s="155"/>
      <c r="II539" s="155"/>
      <c r="IJ539" s="155"/>
      <c r="IK539" s="155"/>
      <c r="IL539" s="155"/>
      <c r="IM539" s="155"/>
      <c r="IN539" s="155"/>
      <c r="IO539" s="155"/>
      <c r="IP539" s="151"/>
      <c r="IQ539" s="151"/>
      <c r="IR539" s="155"/>
      <c r="IS539" s="155"/>
      <c r="IT539" s="155"/>
      <c r="IU539" s="155"/>
      <c r="IV539" s="155"/>
      <c r="IW539" s="155"/>
      <c r="IX539" s="155"/>
      <c r="IY539" s="155"/>
      <c r="IZ539" s="155"/>
      <c r="JA539" s="155"/>
      <c r="JB539" s="155"/>
      <c r="JC539" s="155"/>
      <c r="JD539" s="155"/>
      <c r="JE539" s="155"/>
      <c r="JF539" s="155"/>
      <c r="JG539" s="155"/>
      <c r="JH539" s="155"/>
      <c r="JI539" s="155"/>
      <c r="JJ539" s="155"/>
      <c r="JK539" s="155"/>
      <c r="JL539" s="155"/>
      <c r="JM539" s="155"/>
      <c r="JN539" s="155"/>
      <c r="JO539" s="155"/>
      <c r="JP539" s="155"/>
      <c r="JQ539" s="155"/>
      <c r="JR539" s="155"/>
      <c r="JS539" s="155"/>
      <c r="JT539" s="155"/>
      <c r="JU539" s="155"/>
      <c r="JV539" s="155"/>
      <c r="JW539" s="151"/>
      <c r="JX539" s="151"/>
      <c r="JY539" s="155"/>
      <c r="JZ539" s="155"/>
      <c r="KA539" s="155"/>
      <c r="KB539" s="155"/>
      <c r="KC539" s="155"/>
      <c r="KD539" s="155"/>
      <c r="KE539" s="155"/>
      <c r="KF539" s="155"/>
      <c r="KG539" s="155"/>
      <c r="KH539" s="155"/>
      <c r="KI539" s="155"/>
      <c r="KJ539" s="155"/>
      <c r="KK539" s="155"/>
      <c r="KL539" s="155"/>
      <c r="KM539" s="155"/>
      <c r="KN539" s="155"/>
      <c r="KO539" s="155"/>
      <c r="KP539" s="155"/>
      <c r="KQ539" s="155"/>
      <c r="KR539" s="155"/>
      <c r="KS539" s="155"/>
      <c r="KT539" s="155"/>
      <c r="KU539" s="155"/>
      <c r="KV539" s="155"/>
      <c r="KW539" s="155"/>
      <c r="KX539" s="155"/>
      <c r="KY539" s="155"/>
      <c r="KZ539" s="155"/>
      <c r="LA539" s="155"/>
      <c r="LB539" s="155"/>
      <c r="LC539" s="155"/>
      <c r="LD539" s="155"/>
      <c r="LE539" s="151"/>
      <c r="LF539" s="151"/>
      <c r="LG539" s="155"/>
      <c r="LH539" s="155"/>
      <c r="LI539" s="155"/>
      <c r="LJ539" s="155"/>
      <c r="LK539" s="155"/>
      <c r="LL539" s="155"/>
      <c r="LM539" s="155"/>
      <c r="LN539" s="155"/>
      <c r="LO539" s="155"/>
      <c r="LP539" s="155"/>
      <c r="LQ539" s="155"/>
      <c r="LR539" s="155"/>
      <c r="LS539" s="155"/>
      <c r="LT539" s="155"/>
      <c r="LU539" s="155"/>
      <c r="LV539" s="155"/>
      <c r="LW539" s="155"/>
      <c r="LX539" s="155"/>
      <c r="LY539" s="155"/>
      <c r="LZ539" s="155"/>
      <c r="MA539" s="155"/>
      <c r="MB539" s="155"/>
      <c r="MC539" s="155"/>
      <c r="MD539" s="155"/>
      <c r="ME539" s="155"/>
      <c r="MF539" s="155"/>
      <c r="MG539" s="155"/>
      <c r="MH539" s="155"/>
      <c r="MI539" s="155"/>
      <c r="MJ539" s="155"/>
      <c r="MK539" s="155"/>
      <c r="ML539" s="155"/>
    </row>
    <row r="540" spans="1:350" ht="13.9" hidden="1" customHeight="1" outlineLevel="3" x14ac:dyDescent="0.2">
      <c r="A540" s="226" t="s">
        <v>327</v>
      </c>
      <c r="B540" s="246" t="s">
        <v>1118</v>
      </c>
      <c r="C540" s="214" t="s">
        <v>59</v>
      </c>
      <c r="D540" s="216">
        <v>18</v>
      </c>
      <c r="E540" s="175"/>
      <c r="F540" s="175">
        <f>D540-E540</f>
        <v>18</v>
      </c>
      <c r="G540" s="175" t="s">
        <v>847</v>
      </c>
      <c r="H540" s="170" t="s">
        <v>827</v>
      </c>
      <c r="I540" s="170" t="s">
        <v>900</v>
      </c>
      <c r="J540" s="212">
        <f ca="1">E540+Q540+AX540+CF540+DN540+ES540+GA540+HH540+IP540+JW540+LE540</f>
        <v>18</v>
      </c>
      <c r="K540" s="212">
        <f>E540+R540+AY540+CG540+DO540+ET540+GB540+HI540+IQ540+JX540+LF540</f>
        <v>18</v>
      </c>
      <c r="L540" s="172">
        <f ca="1">K540/J540</f>
        <v>1</v>
      </c>
      <c r="M540" s="172">
        <f>K540/D540</f>
        <v>1</v>
      </c>
      <c r="N540" s="183">
        <f ca="1">SUMIF($EV$8:$FZ$9,$O$5,$EV541:$FZ541)-SUMIF($EV$8:$FZ$9,$Q$5,$EV541:$FZ541)</f>
        <v>0</v>
      </c>
      <c r="O540" s="156"/>
      <c r="P540" s="16" t="s">
        <v>25</v>
      </c>
      <c r="Q540" s="150">
        <v>0</v>
      </c>
      <c r="R540" s="150">
        <v>0</v>
      </c>
      <c r="S540" s="152" t="e">
        <v>#DIV/0!</v>
      </c>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50">
        <f t="shared" ca="1" si="1342"/>
        <v>0</v>
      </c>
      <c r="AY540" s="150">
        <f>SUM(BA541:CE541)</f>
        <v>0</v>
      </c>
      <c r="AZ540" s="152" t="e">
        <f ca="1">AY540/AX540</f>
        <v>#DIV/0!</v>
      </c>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50">
        <f t="shared" ref="CF540" si="1404">SUM(CI540:DM540)</f>
        <v>0</v>
      </c>
      <c r="CG540" s="150">
        <f>SUM(CI541:DM541)</f>
        <v>0</v>
      </c>
      <c r="CH540" s="152" t="e">
        <f>CG540/CF540</f>
        <v>#DIV/0!</v>
      </c>
      <c r="CI540" s="129"/>
      <c r="CJ540" s="129"/>
      <c r="CK540" s="129"/>
      <c r="CL540" s="129"/>
      <c r="CM540" s="129"/>
      <c r="CN540" s="129"/>
      <c r="CO540" s="129"/>
      <c r="CP540" s="129"/>
      <c r="CQ540" s="129"/>
      <c r="CR540" s="129"/>
      <c r="CS540" s="129"/>
      <c r="CT540" s="129"/>
      <c r="CU540" s="129"/>
      <c r="CV540" s="129"/>
      <c r="CW540" s="129"/>
      <c r="CX540" s="129"/>
      <c r="CY540" s="129"/>
      <c r="CZ540" s="129"/>
      <c r="DA540" s="129"/>
      <c r="DB540" s="129"/>
      <c r="DC540" s="129"/>
      <c r="DD540" s="129"/>
      <c r="DE540" s="129"/>
      <c r="DF540" s="129"/>
      <c r="DG540" s="129"/>
      <c r="DH540" s="129"/>
      <c r="DI540" s="129"/>
      <c r="DJ540" s="129"/>
      <c r="DK540" s="129"/>
      <c r="DL540" s="129"/>
      <c r="DM540" s="129"/>
      <c r="DN540" s="150">
        <f t="shared" ref="DN540" si="1405">SUM(DQ540:ER540)</f>
        <v>18</v>
      </c>
      <c r="DO540" s="150">
        <f>SUM(DQ541:ER541)</f>
        <v>0</v>
      </c>
      <c r="DP540" s="152">
        <f t="shared" si="1251"/>
        <v>0</v>
      </c>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v>8</v>
      </c>
      <c r="EO540" s="16">
        <v>8</v>
      </c>
      <c r="EP540" s="16">
        <v>2</v>
      </c>
      <c r="EQ540" s="16"/>
      <c r="ER540" s="16"/>
      <c r="ES540" s="150">
        <f t="shared" ca="1" si="1345"/>
        <v>0</v>
      </c>
      <c r="ET540" s="150">
        <f t="shared" si="1287"/>
        <v>18</v>
      </c>
      <c r="EU540" s="152" t="e">
        <f t="shared" ca="1" si="1288"/>
        <v>#DIV/0!</v>
      </c>
      <c r="EV540" s="16"/>
      <c r="EW540" s="67"/>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50">
        <f t="shared" ref="GA540" ca="1" si="1406">SUMIF($GD$8:$HG$9,$O$5,GD540:HG540)</f>
        <v>0</v>
      </c>
      <c r="GB540" s="150">
        <f t="shared" ref="GB540" si="1407">SUM(GD541:HG541)</f>
        <v>0</v>
      </c>
      <c r="GC540" s="152" t="e">
        <f t="shared" ref="GC540" ca="1" si="1408">GB540/GA540</f>
        <v>#DIV/0!</v>
      </c>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50"/>
      <c r="HI540" s="150">
        <v>0</v>
      </c>
      <c r="HJ540" s="152" t="e">
        <v>#DIV/0!</v>
      </c>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50"/>
      <c r="IQ540" s="150">
        <v>0</v>
      </c>
      <c r="IR540" s="152" t="e">
        <v>#DIV/0!</v>
      </c>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c r="JS540" s="16"/>
      <c r="JT540" s="16"/>
      <c r="JU540" s="23"/>
      <c r="JV540" s="16"/>
      <c r="JW540" s="150"/>
      <c r="JX540" s="150">
        <v>0</v>
      </c>
      <c r="JY540" s="152" t="e">
        <v>#DIV/0!</v>
      </c>
      <c r="JZ540" s="16"/>
      <c r="KA540" s="16"/>
      <c r="KB540" s="16"/>
      <c r="KC540" s="16"/>
      <c r="KD540" s="16"/>
      <c r="KE540" s="16"/>
      <c r="KF540" s="16"/>
      <c r="KG540" s="16"/>
      <c r="KH540" s="16"/>
      <c r="KI540" s="16"/>
      <c r="KJ540" s="16"/>
      <c r="KK540" s="16"/>
      <c r="KL540" s="16"/>
      <c r="KM540" s="16"/>
      <c r="KN540" s="16"/>
      <c r="KO540" s="16"/>
      <c r="KP540" s="16"/>
      <c r="KQ540" s="16"/>
      <c r="KR540" s="16"/>
      <c r="KS540" s="16"/>
      <c r="KT540" s="16"/>
      <c r="KU540" s="16"/>
      <c r="KV540" s="16"/>
      <c r="KW540" s="16"/>
      <c r="KX540" s="16"/>
      <c r="KY540" s="16"/>
      <c r="KZ540" s="16"/>
      <c r="LA540" s="16"/>
      <c r="LB540" s="16"/>
      <c r="LC540" s="16"/>
      <c r="LD540" s="16"/>
      <c r="LE540" s="150"/>
      <c r="LF540" s="150">
        <v>0</v>
      </c>
      <c r="LG540" s="152" t="e">
        <v>#DIV/0!</v>
      </c>
      <c r="LH540" s="16"/>
      <c r="LI540" s="16"/>
      <c r="LJ540" s="16"/>
      <c r="LK540" s="16"/>
      <c r="LL540" s="16"/>
      <c r="LM540" s="16"/>
      <c r="LN540" s="16"/>
      <c r="LO540" s="16"/>
      <c r="LP540" s="16"/>
      <c r="LQ540" s="16"/>
      <c r="LR540" s="16"/>
      <c r="LS540" s="16"/>
      <c r="LT540" s="16"/>
      <c r="LU540" s="16"/>
      <c r="LV540" s="16"/>
      <c r="LW540" s="16"/>
      <c r="LX540" s="16"/>
      <c r="LY540" s="16"/>
      <c r="LZ540" s="16"/>
      <c r="MA540" s="16"/>
      <c r="MB540" s="16"/>
      <c r="MC540" s="16"/>
      <c r="MD540" s="16"/>
      <c r="ME540" s="16"/>
      <c r="MF540" s="16"/>
      <c r="MG540" s="16"/>
      <c r="MH540" s="16"/>
      <c r="MI540" s="16"/>
      <c r="MJ540" s="16"/>
      <c r="MK540" s="16"/>
      <c r="ML540" s="16"/>
    </row>
    <row r="541" spans="1:350" ht="13.9" hidden="1" customHeight="1" outlineLevel="3" x14ac:dyDescent="0.2">
      <c r="A541" s="227"/>
      <c r="B541" s="247"/>
      <c r="C541" s="215"/>
      <c r="D541" s="217"/>
      <c r="E541" s="176"/>
      <c r="F541" s="176"/>
      <c r="G541" s="176"/>
      <c r="H541" s="171"/>
      <c r="I541" s="171"/>
      <c r="J541" s="213"/>
      <c r="K541" s="213"/>
      <c r="L541" s="173"/>
      <c r="M541" s="173"/>
      <c r="N541" s="184"/>
      <c r="O541" s="157"/>
      <c r="P541" s="17" t="s">
        <v>26</v>
      </c>
      <c r="Q541" s="151"/>
      <c r="R541" s="151"/>
      <c r="S541" s="153"/>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151"/>
      <c r="AY541" s="151"/>
      <c r="AZ541" s="153"/>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c r="CF541" s="151"/>
      <c r="CG541" s="151"/>
      <c r="CH541" s="153"/>
      <c r="CI541" s="141"/>
      <c r="CJ541" s="141"/>
      <c r="CK541" s="141"/>
      <c r="CL541" s="141"/>
      <c r="CM541" s="141"/>
      <c r="CN541" s="141"/>
      <c r="CO541" s="141"/>
      <c r="CP541" s="141"/>
      <c r="CQ541" s="141"/>
      <c r="CR541" s="141"/>
      <c r="CS541" s="141"/>
      <c r="CT541" s="141"/>
      <c r="CU541" s="141"/>
      <c r="CV541" s="141"/>
      <c r="CW541" s="141"/>
      <c r="CX541" s="141"/>
      <c r="CY541" s="141"/>
      <c r="CZ541" s="141"/>
      <c r="DA541" s="141"/>
      <c r="DB541" s="141"/>
      <c r="DC541" s="141"/>
      <c r="DD541" s="141"/>
      <c r="DE541" s="141"/>
      <c r="DF541" s="141"/>
      <c r="DG541" s="141"/>
      <c r="DH541" s="141"/>
      <c r="DI541" s="141"/>
      <c r="DJ541" s="141"/>
      <c r="DK541" s="141"/>
      <c r="DL541" s="141"/>
      <c r="DM541" s="141"/>
      <c r="DN541" s="151"/>
      <c r="DO541" s="151"/>
      <c r="DP541" s="153"/>
      <c r="DQ541" s="24"/>
      <c r="DR541" s="24"/>
      <c r="DS541" s="24"/>
      <c r="DT541" s="24"/>
      <c r="DU541" s="24"/>
      <c r="DV541" s="24"/>
      <c r="DW541" s="24"/>
      <c r="DX541" s="24"/>
      <c r="DY541" s="24"/>
      <c r="DZ541" s="24"/>
      <c r="EA541" s="24"/>
      <c r="EB541" s="24"/>
      <c r="EC541" s="24"/>
      <c r="ED541" s="24"/>
      <c r="EE541" s="24"/>
      <c r="EF541" s="24"/>
      <c r="EG541" s="24"/>
      <c r="EH541" s="24"/>
      <c r="EI541" s="24"/>
      <c r="EJ541" s="24"/>
      <c r="EK541" s="24"/>
      <c r="EL541" s="24"/>
      <c r="EM541" s="24"/>
      <c r="EN541" s="24"/>
      <c r="EO541" s="24"/>
      <c r="EP541" s="24"/>
      <c r="EQ541" s="24"/>
      <c r="ER541" s="24"/>
      <c r="ES541" s="151"/>
      <c r="ET541" s="151"/>
      <c r="EU541" s="153"/>
      <c r="EV541" s="24"/>
      <c r="EW541" s="125"/>
      <c r="EX541" s="24"/>
      <c r="EY541" s="24"/>
      <c r="EZ541" s="24"/>
      <c r="FA541" s="24"/>
      <c r="FB541" s="24"/>
      <c r="FC541" s="24"/>
      <c r="FD541" s="24"/>
      <c r="FE541" s="24"/>
      <c r="FF541" s="24"/>
      <c r="FG541" s="24"/>
      <c r="FH541" s="24"/>
      <c r="FI541" s="24"/>
      <c r="FJ541" s="24"/>
      <c r="FK541" s="24">
        <v>16</v>
      </c>
      <c r="FL541" s="24"/>
      <c r="FM541" s="24">
        <v>2</v>
      </c>
      <c r="FN541" s="24"/>
      <c r="FO541" s="24"/>
      <c r="FP541" s="24"/>
      <c r="FQ541" s="24"/>
      <c r="FR541" s="24"/>
      <c r="FS541" s="24"/>
      <c r="FT541" s="24"/>
      <c r="FU541" s="24"/>
      <c r="FV541" s="24"/>
      <c r="FW541" s="24"/>
      <c r="FX541" s="24"/>
      <c r="FY541" s="24"/>
      <c r="FZ541" s="24"/>
      <c r="GA541" s="151"/>
      <c r="GB541" s="151"/>
      <c r="GC541" s="153"/>
      <c r="GD541" s="24"/>
      <c r="GE541" s="24"/>
      <c r="GF541" s="24"/>
      <c r="GG541" s="24"/>
      <c r="GH541" s="24"/>
      <c r="GI541" s="24"/>
      <c r="GJ541" s="24"/>
      <c r="GK541" s="24"/>
      <c r="GL541" s="24"/>
      <c r="GM541" s="24"/>
      <c r="GN541" s="24"/>
      <c r="GO541" s="24"/>
      <c r="GP541" s="24"/>
      <c r="GQ541" s="24"/>
      <c r="GR541" s="24"/>
      <c r="GS541" s="24"/>
      <c r="GT541" s="24"/>
      <c r="GU541" s="24"/>
      <c r="GV541" s="24"/>
      <c r="GW541" s="24"/>
      <c r="GX541" s="24"/>
      <c r="GY541" s="24"/>
      <c r="GZ541" s="24"/>
      <c r="HA541" s="24"/>
      <c r="HB541" s="24"/>
      <c r="HC541" s="24"/>
      <c r="HD541" s="24"/>
      <c r="HE541" s="24"/>
      <c r="HF541" s="24"/>
      <c r="HG541" s="24"/>
      <c r="HH541" s="151"/>
      <c r="HI541" s="151"/>
      <c r="HJ541" s="153"/>
      <c r="HK541" s="24"/>
      <c r="HL541" s="24"/>
      <c r="HM541" s="24"/>
      <c r="HN541" s="24"/>
      <c r="HO541" s="24"/>
      <c r="HP541" s="24"/>
      <c r="HQ541" s="24"/>
      <c r="HR541" s="24"/>
      <c r="HS541" s="24"/>
      <c r="HT541" s="24"/>
      <c r="HU541" s="24"/>
      <c r="HV541" s="24"/>
      <c r="HW541" s="24"/>
      <c r="HX541" s="24"/>
      <c r="HY541" s="24"/>
      <c r="HZ541" s="24"/>
      <c r="IA541" s="24"/>
      <c r="IB541" s="24"/>
      <c r="IC541" s="24"/>
      <c r="ID541" s="24"/>
      <c r="IE541" s="24"/>
      <c r="IF541" s="24"/>
      <c r="IG541" s="24"/>
      <c r="IH541" s="24"/>
      <c r="II541" s="24"/>
      <c r="IJ541" s="24"/>
      <c r="IK541" s="24"/>
      <c r="IL541" s="24"/>
      <c r="IM541" s="24"/>
      <c r="IN541" s="24"/>
      <c r="IO541" s="24"/>
      <c r="IP541" s="151"/>
      <c r="IQ541" s="151"/>
      <c r="IR541" s="153"/>
      <c r="IS541" s="24"/>
      <c r="IT541" s="24"/>
      <c r="IU541" s="24"/>
      <c r="IV541" s="24"/>
      <c r="IW541" s="24"/>
      <c r="IX541" s="24"/>
      <c r="IY541" s="24"/>
      <c r="IZ541" s="24"/>
      <c r="JA541" s="24"/>
      <c r="JB541" s="24"/>
      <c r="JC541" s="24"/>
      <c r="JD541" s="24"/>
      <c r="JE541" s="24"/>
      <c r="JF541" s="24"/>
      <c r="JG541" s="24"/>
      <c r="JH541" s="24"/>
      <c r="JI541" s="24"/>
      <c r="JJ541" s="24"/>
      <c r="JK541" s="24"/>
      <c r="JL541" s="24"/>
      <c r="JM541" s="24"/>
      <c r="JN541" s="24"/>
      <c r="JO541" s="24"/>
      <c r="JP541" s="24"/>
      <c r="JQ541" s="24"/>
      <c r="JR541" s="24"/>
      <c r="JS541" s="24"/>
      <c r="JT541" s="24"/>
      <c r="JU541" s="25"/>
      <c r="JV541" s="24"/>
      <c r="JW541" s="151"/>
      <c r="JX541" s="151"/>
      <c r="JY541" s="153"/>
      <c r="JZ541" s="24"/>
      <c r="KA541" s="24"/>
      <c r="KB541" s="24"/>
      <c r="KC541" s="24"/>
      <c r="KD541" s="24"/>
      <c r="KE541" s="24"/>
      <c r="KF541" s="24"/>
      <c r="KG541" s="24"/>
      <c r="KH541" s="24"/>
      <c r="KI541" s="24"/>
      <c r="KJ541" s="24"/>
      <c r="KK541" s="24"/>
      <c r="KL541" s="24"/>
      <c r="KM541" s="24"/>
      <c r="KN541" s="24"/>
      <c r="KO541" s="24"/>
      <c r="KP541" s="24"/>
      <c r="KQ541" s="24"/>
      <c r="KR541" s="24"/>
      <c r="KS541" s="24"/>
      <c r="KT541" s="24"/>
      <c r="KU541" s="24"/>
      <c r="KV541" s="24"/>
      <c r="KW541" s="24"/>
      <c r="KX541" s="24"/>
      <c r="KY541" s="24"/>
      <c r="KZ541" s="24"/>
      <c r="LA541" s="24"/>
      <c r="LB541" s="24"/>
      <c r="LC541" s="24"/>
      <c r="LD541" s="24"/>
      <c r="LE541" s="151"/>
      <c r="LF541" s="151"/>
      <c r="LG541" s="153"/>
      <c r="LH541" s="24"/>
      <c r="LI541" s="24"/>
      <c r="LJ541" s="24"/>
      <c r="LK541" s="24"/>
      <c r="LL541" s="24"/>
      <c r="LM541" s="24"/>
      <c r="LN541" s="24"/>
      <c r="LO541" s="24"/>
      <c r="LP541" s="24"/>
      <c r="LQ541" s="24"/>
      <c r="LR541" s="24"/>
      <c r="LS541" s="24"/>
      <c r="LT541" s="24"/>
      <c r="LU541" s="24"/>
      <c r="LV541" s="24"/>
      <c r="LW541" s="24"/>
      <c r="LX541" s="24"/>
      <c r="LY541" s="24"/>
      <c r="LZ541" s="24"/>
      <c r="MA541" s="24"/>
      <c r="MB541" s="24"/>
      <c r="MC541" s="24"/>
      <c r="MD541" s="24"/>
      <c r="ME541" s="24"/>
      <c r="MF541" s="24"/>
      <c r="MG541" s="24"/>
      <c r="MH541" s="24"/>
      <c r="MI541" s="24"/>
      <c r="MJ541" s="24"/>
      <c r="MK541" s="24"/>
      <c r="ML541" s="24"/>
    </row>
    <row r="542" spans="1:350" ht="13.9" hidden="1" customHeight="1" outlineLevel="3" x14ac:dyDescent="0.2">
      <c r="A542" s="226" t="s">
        <v>328</v>
      </c>
      <c r="B542" s="246" t="s">
        <v>1119</v>
      </c>
      <c r="C542" s="214" t="s">
        <v>99</v>
      </c>
      <c r="D542" s="216">
        <v>16</v>
      </c>
      <c r="E542" s="175"/>
      <c r="F542" s="175">
        <f>D542-E542</f>
        <v>16</v>
      </c>
      <c r="G542" s="175" t="s">
        <v>847</v>
      </c>
      <c r="H542" s="170" t="s">
        <v>900</v>
      </c>
      <c r="I542" s="170" t="s">
        <v>908</v>
      </c>
      <c r="J542" s="212">
        <f ca="1">E542+Q542+AX542+CF542+DN542+ES542+GA542+HH542+IP542+JW542+LE542</f>
        <v>16</v>
      </c>
      <c r="K542" s="212">
        <f>E542+R542+AY542+CG542+DO542+ET542+GB542+HI542+IQ542+JX542+LF542</f>
        <v>16</v>
      </c>
      <c r="L542" s="172">
        <f ca="1">K542/J542</f>
        <v>1</v>
      </c>
      <c r="M542" s="172">
        <f>K542/D542</f>
        <v>1</v>
      </c>
      <c r="N542" s="183">
        <f ca="1">SUMIF($EV$8:$FZ$9,$O$5,$EV543:$FZ543)-SUMIF($EV$8:$FZ$9,$Q$5,$EV543:$FZ543)</f>
        <v>0</v>
      </c>
      <c r="O542" s="156"/>
      <c r="P542" s="16" t="s">
        <v>25</v>
      </c>
      <c r="Q542" s="150">
        <v>0</v>
      </c>
      <c r="R542" s="150">
        <v>0</v>
      </c>
      <c r="S542" s="152" t="e">
        <v>#DIV/0!</v>
      </c>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50">
        <f t="shared" ca="1" si="1342"/>
        <v>0</v>
      </c>
      <c r="AY542" s="150">
        <f>SUM(BA543:CE543)</f>
        <v>0</v>
      </c>
      <c r="AZ542" s="152" t="e">
        <f ca="1">AY542/AX542</f>
        <v>#DIV/0!</v>
      </c>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50">
        <f t="shared" ref="CF542" si="1409">SUM(CI542:DM542)</f>
        <v>0</v>
      </c>
      <c r="CG542" s="150">
        <f>SUM(CI543:DM543)</f>
        <v>0</v>
      </c>
      <c r="CH542" s="152" t="e">
        <f>CG542/CF542</f>
        <v>#DIV/0!</v>
      </c>
      <c r="CI542" s="129"/>
      <c r="CJ542" s="129"/>
      <c r="CK542" s="129"/>
      <c r="CL542" s="129"/>
      <c r="CM542" s="129"/>
      <c r="CN542" s="129"/>
      <c r="CO542" s="129"/>
      <c r="CP542" s="129"/>
      <c r="CQ542" s="129"/>
      <c r="CR542" s="129"/>
      <c r="CS542" s="129"/>
      <c r="CT542" s="129"/>
      <c r="CU542" s="129"/>
      <c r="CV542" s="129"/>
      <c r="CW542" s="129"/>
      <c r="CX542" s="129"/>
      <c r="CY542" s="129"/>
      <c r="CZ542" s="129"/>
      <c r="DA542" s="129"/>
      <c r="DB542" s="129"/>
      <c r="DC542" s="129"/>
      <c r="DD542" s="129"/>
      <c r="DE542" s="129"/>
      <c r="DF542" s="129"/>
      <c r="DG542" s="129"/>
      <c r="DH542" s="129"/>
      <c r="DI542" s="129"/>
      <c r="DJ542" s="129"/>
      <c r="DK542" s="129"/>
      <c r="DL542" s="129"/>
      <c r="DM542" s="129"/>
      <c r="DN542" s="150">
        <f t="shared" ref="DN542" si="1410">SUM(DQ542:ER542)</f>
        <v>16</v>
      </c>
      <c r="DO542" s="150">
        <f>SUM(DQ543:ER543)</f>
        <v>0</v>
      </c>
      <c r="DP542" s="152">
        <f t="shared" si="1251"/>
        <v>0</v>
      </c>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v>8</v>
      </c>
      <c r="EQ542" s="16">
        <v>8</v>
      </c>
      <c r="ER542" s="16"/>
      <c r="ES542" s="150">
        <f t="shared" ca="1" si="1345"/>
        <v>0</v>
      </c>
      <c r="ET542" s="150">
        <f t="shared" si="1287"/>
        <v>16</v>
      </c>
      <c r="EU542" s="152" t="e">
        <f t="shared" ca="1" si="1288"/>
        <v>#DIV/0!</v>
      </c>
      <c r="EV542" s="16"/>
      <c r="EW542" s="67"/>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50">
        <f t="shared" ref="GA542" ca="1" si="1411">SUMIF($GD$8:$HG$9,$O$5,GD542:HG542)</f>
        <v>0</v>
      </c>
      <c r="GB542" s="150">
        <f t="shared" ref="GB542" si="1412">SUM(GD543:HG543)</f>
        <v>0</v>
      </c>
      <c r="GC542" s="152" t="e">
        <f t="shared" ref="GC542" ca="1" si="1413">GB542/GA542</f>
        <v>#DIV/0!</v>
      </c>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50"/>
      <c r="HI542" s="150">
        <v>0</v>
      </c>
      <c r="HJ542" s="152" t="e">
        <v>#DIV/0!</v>
      </c>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50"/>
      <c r="IQ542" s="150">
        <v>0</v>
      </c>
      <c r="IR542" s="152" t="e">
        <v>#DIV/0!</v>
      </c>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c r="JS542" s="16"/>
      <c r="JT542" s="16"/>
      <c r="JU542" s="23"/>
      <c r="JV542" s="16"/>
      <c r="JW542" s="150"/>
      <c r="JX542" s="150">
        <v>0</v>
      </c>
      <c r="JY542" s="152" t="e">
        <v>#DIV/0!</v>
      </c>
      <c r="JZ542" s="16"/>
      <c r="KA542" s="16"/>
      <c r="KB542" s="16"/>
      <c r="KC542" s="16"/>
      <c r="KD542" s="16"/>
      <c r="KE542" s="16"/>
      <c r="KF542" s="16"/>
      <c r="KG542" s="16"/>
      <c r="KH542" s="16"/>
      <c r="KI542" s="16"/>
      <c r="KJ542" s="16"/>
      <c r="KK542" s="16"/>
      <c r="KL542" s="16"/>
      <c r="KM542" s="16"/>
      <c r="KN542" s="16"/>
      <c r="KO542" s="16"/>
      <c r="KP542" s="16"/>
      <c r="KQ542" s="16"/>
      <c r="KR542" s="16"/>
      <c r="KS542" s="16"/>
      <c r="KT542" s="16"/>
      <c r="KU542" s="16"/>
      <c r="KV542" s="16"/>
      <c r="KW542" s="16"/>
      <c r="KX542" s="16"/>
      <c r="KY542" s="16"/>
      <c r="KZ542" s="16"/>
      <c r="LA542" s="16"/>
      <c r="LB542" s="16"/>
      <c r="LC542" s="16"/>
      <c r="LD542" s="16"/>
      <c r="LE542" s="150"/>
      <c r="LF542" s="150">
        <v>0</v>
      </c>
      <c r="LG542" s="152" t="e">
        <v>#DIV/0!</v>
      </c>
      <c r="LH542" s="16"/>
      <c r="LI542" s="16"/>
      <c r="LJ542" s="16"/>
      <c r="LK542" s="16"/>
      <c r="LL542" s="16"/>
      <c r="LM542" s="16"/>
      <c r="LN542" s="16"/>
      <c r="LO542" s="16"/>
      <c r="LP542" s="16"/>
      <c r="LQ542" s="16"/>
      <c r="LR542" s="16"/>
      <c r="LS542" s="16"/>
      <c r="LT542" s="16"/>
      <c r="LU542" s="16"/>
      <c r="LV542" s="16"/>
      <c r="LW542" s="16"/>
      <c r="LX542" s="16"/>
      <c r="LY542" s="16"/>
      <c r="LZ542" s="16"/>
      <c r="MA542" s="16"/>
      <c r="MB542" s="16"/>
      <c r="MC542" s="16"/>
      <c r="MD542" s="16"/>
      <c r="ME542" s="16"/>
      <c r="MF542" s="16"/>
      <c r="MG542" s="16"/>
      <c r="MH542" s="16"/>
      <c r="MI542" s="16"/>
      <c r="MJ542" s="16"/>
      <c r="MK542" s="16"/>
      <c r="ML542" s="16"/>
    </row>
    <row r="543" spans="1:350" ht="13.9" hidden="1" customHeight="1" outlineLevel="3" x14ac:dyDescent="0.2">
      <c r="A543" s="227"/>
      <c r="B543" s="247"/>
      <c r="C543" s="215"/>
      <c r="D543" s="217"/>
      <c r="E543" s="176"/>
      <c r="F543" s="176"/>
      <c r="G543" s="176"/>
      <c r="H543" s="171"/>
      <c r="I543" s="171"/>
      <c r="J543" s="213"/>
      <c r="K543" s="213"/>
      <c r="L543" s="173"/>
      <c r="M543" s="173"/>
      <c r="N543" s="184"/>
      <c r="O543" s="157"/>
      <c r="P543" s="17" t="s">
        <v>26</v>
      </c>
      <c r="Q543" s="151"/>
      <c r="R543" s="151"/>
      <c r="S543" s="153"/>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151"/>
      <c r="AY543" s="151"/>
      <c r="AZ543" s="153"/>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c r="CF543" s="151"/>
      <c r="CG543" s="151"/>
      <c r="CH543" s="153"/>
      <c r="CI543" s="141"/>
      <c r="CJ543" s="141"/>
      <c r="CK543" s="141"/>
      <c r="CL543" s="141"/>
      <c r="CM543" s="141"/>
      <c r="CN543" s="141"/>
      <c r="CO543" s="141"/>
      <c r="CP543" s="141"/>
      <c r="CQ543" s="141"/>
      <c r="CR543" s="141"/>
      <c r="CS543" s="141"/>
      <c r="CT543" s="141"/>
      <c r="CU543" s="141"/>
      <c r="CV543" s="141"/>
      <c r="CW543" s="141"/>
      <c r="CX543" s="141"/>
      <c r="CY543" s="141"/>
      <c r="CZ543" s="141"/>
      <c r="DA543" s="141"/>
      <c r="DB543" s="141"/>
      <c r="DC543" s="141"/>
      <c r="DD543" s="141"/>
      <c r="DE543" s="141"/>
      <c r="DF543" s="141"/>
      <c r="DG543" s="141"/>
      <c r="DH543" s="141"/>
      <c r="DI543" s="141"/>
      <c r="DJ543" s="141"/>
      <c r="DK543" s="141"/>
      <c r="DL543" s="141"/>
      <c r="DM543" s="141"/>
      <c r="DN543" s="151"/>
      <c r="DO543" s="151"/>
      <c r="DP543" s="153"/>
      <c r="DQ543" s="24"/>
      <c r="DR543" s="24"/>
      <c r="DS543" s="24"/>
      <c r="DT543" s="24"/>
      <c r="DU543" s="24"/>
      <c r="DV543" s="24"/>
      <c r="DW543" s="24"/>
      <c r="DX543" s="24"/>
      <c r="DY543" s="24"/>
      <c r="DZ543" s="24"/>
      <c r="EA543" s="24"/>
      <c r="EB543" s="24"/>
      <c r="EC543" s="24"/>
      <c r="ED543" s="24"/>
      <c r="EE543" s="24"/>
      <c r="EF543" s="24"/>
      <c r="EG543" s="24"/>
      <c r="EH543" s="24"/>
      <c r="EI543" s="24"/>
      <c r="EJ543" s="24"/>
      <c r="EK543" s="24"/>
      <c r="EL543" s="24"/>
      <c r="EM543" s="24"/>
      <c r="EN543" s="24"/>
      <c r="EO543" s="24"/>
      <c r="EP543" s="24"/>
      <c r="EQ543" s="24"/>
      <c r="ER543" s="24"/>
      <c r="ES543" s="151"/>
      <c r="ET543" s="151"/>
      <c r="EU543" s="153"/>
      <c r="EV543" s="24"/>
      <c r="EW543" s="125"/>
      <c r="EX543" s="24"/>
      <c r="EY543" s="24"/>
      <c r="EZ543" s="24"/>
      <c r="FA543" s="24"/>
      <c r="FB543" s="24"/>
      <c r="FC543" s="24"/>
      <c r="FD543" s="24"/>
      <c r="FE543" s="24"/>
      <c r="FF543" s="24"/>
      <c r="FG543" s="24"/>
      <c r="FH543" s="24"/>
      <c r="FI543" s="24"/>
      <c r="FJ543" s="24"/>
      <c r="FK543" s="24"/>
      <c r="FL543" s="24">
        <v>16</v>
      </c>
      <c r="FM543" s="24"/>
      <c r="FN543" s="24"/>
      <c r="FO543" s="24"/>
      <c r="FP543" s="24"/>
      <c r="FQ543" s="24"/>
      <c r="FR543" s="24"/>
      <c r="FS543" s="24"/>
      <c r="FT543" s="24"/>
      <c r="FU543" s="24"/>
      <c r="FV543" s="24"/>
      <c r="FW543" s="24"/>
      <c r="FX543" s="24"/>
      <c r="FY543" s="24"/>
      <c r="FZ543" s="24"/>
      <c r="GA543" s="151"/>
      <c r="GB543" s="151"/>
      <c r="GC543" s="153"/>
      <c r="GD543" s="24"/>
      <c r="GE543" s="24"/>
      <c r="GF543" s="24"/>
      <c r="GG543" s="24"/>
      <c r="GH543" s="24"/>
      <c r="GI543" s="24"/>
      <c r="GJ543" s="24"/>
      <c r="GK543" s="24"/>
      <c r="GL543" s="24"/>
      <c r="GM543" s="24"/>
      <c r="GN543" s="24"/>
      <c r="GO543" s="24"/>
      <c r="GP543" s="24"/>
      <c r="GQ543" s="24"/>
      <c r="GR543" s="24"/>
      <c r="GS543" s="24"/>
      <c r="GT543" s="24"/>
      <c r="GU543" s="24"/>
      <c r="GV543" s="24"/>
      <c r="GW543" s="24"/>
      <c r="GX543" s="24"/>
      <c r="GY543" s="24"/>
      <c r="GZ543" s="24"/>
      <c r="HA543" s="24"/>
      <c r="HB543" s="24"/>
      <c r="HC543" s="24"/>
      <c r="HD543" s="24"/>
      <c r="HE543" s="24"/>
      <c r="HF543" s="24"/>
      <c r="HG543" s="24"/>
      <c r="HH543" s="151"/>
      <c r="HI543" s="151"/>
      <c r="HJ543" s="153"/>
      <c r="HK543" s="24"/>
      <c r="HL543" s="24"/>
      <c r="HM543" s="24"/>
      <c r="HN543" s="24"/>
      <c r="HO543" s="24"/>
      <c r="HP543" s="24"/>
      <c r="HQ543" s="24"/>
      <c r="HR543" s="24"/>
      <c r="HS543" s="24"/>
      <c r="HT543" s="24"/>
      <c r="HU543" s="24"/>
      <c r="HV543" s="24"/>
      <c r="HW543" s="24"/>
      <c r="HX543" s="24"/>
      <c r="HY543" s="24"/>
      <c r="HZ543" s="24"/>
      <c r="IA543" s="24"/>
      <c r="IB543" s="24"/>
      <c r="IC543" s="24"/>
      <c r="ID543" s="24"/>
      <c r="IE543" s="24"/>
      <c r="IF543" s="24"/>
      <c r="IG543" s="24"/>
      <c r="IH543" s="24"/>
      <c r="II543" s="24"/>
      <c r="IJ543" s="24"/>
      <c r="IK543" s="24"/>
      <c r="IL543" s="24"/>
      <c r="IM543" s="24"/>
      <c r="IN543" s="24"/>
      <c r="IO543" s="24"/>
      <c r="IP543" s="151"/>
      <c r="IQ543" s="151"/>
      <c r="IR543" s="153"/>
      <c r="IS543" s="24"/>
      <c r="IT543" s="24"/>
      <c r="IU543" s="24"/>
      <c r="IV543" s="24"/>
      <c r="IW543" s="24"/>
      <c r="IX543" s="24"/>
      <c r="IY543" s="24"/>
      <c r="IZ543" s="24"/>
      <c r="JA543" s="24"/>
      <c r="JB543" s="24"/>
      <c r="JC543" s="24"/>
      <c r="JD543" s="24"/>
      <c r="JE543" s="24"/>
      <c r="JF543" s="24"/>
      <c r="JG543" s="24"/>
      <c r="JH543" s="24"/>
      <c r="JI543" s="24"/>
      <c r="JJ543" s="24"/>
      <c r="JK543" s="24"/>
      <c r="JL543" s="24"/>
      <c r="JM543" s="24"/>
      <c r="JN543" s="24"/>
      <c r="JO543" s="24"/>
      <c r="JP543" s="24"/>
      <c r="JQ543" s="24"/>
      <c r="JR543" s="24"/>
      <c r="JS543" s="24"/>
      <c r="JT543" s="24"/>
      <c r="JU543" s="25"/>
      <c r="JV543" s="24"/>
      <c r="JW543" s="151"/>
      <c r="JX543" s="151"/>
      <c r="JY543" s="153"/>
      <c r="JZ543" s="24"/>
      <c r="KA543" s="24"/>
      <c r="KB543" s="24"/>
      <c r="KC543" s="24"/>
      <c r="KD543" s="24"/>
      <c r="KE543" s="24"/>
      <c r="KF543" s="24"/>
      <c r="KG543" s="24"/>
      <c r="KH543" s="24"/>
      <c r="KI543" s="24"/>
      <c r="KJ543" s="24"/>
      <c r="KK543" s="24"/>
      <c r="KL543" s="24"/>
      <c r="KM543" s="24"/>
      <c r="KN543" s="24"/>
      <c r="KO543" s="24"/>
      <c r="KP543" s="24"/>
      <c r="KQ543" s="24"/>
      <c r="KR543" s="24"/>
      <c r="KS543" s="24"/>
      <c r="KT543" s="24"/>
      <c r="KU543" s="24"/>
      <c r="KV543" s="24"/>
      <c r="KW543" s="24"/>
      <c r="KX543" s="24"/>
      <c r="KY543" s="24"/>
      <c r="KZ543" s="24"/>
      <c r="LA543" s="24"/>
      <c r="LB543" s="24"/>
      <c r="LC543" s="24"/>
      <c r="LD543" s="24"/>
      <c r="LE543" s="151"/>
      <c r="LF543" s="151"/>
      <c r="LG543" s="153"/>
      <c r="LH543" s="24"/>
      <c r="LI543" s="24"/>
      <c r="LJ543" s="24"/>
      <c r="LK543" s="24"/>
      <c r="LL543" s="24"/>
      <c r="LM543" s="24"/>
      <c r="LN543" s="24"/>
      <c r="LO543" s="24"/>
      <c r="LP543" s="24"/>
      <c r="LQ543" s="24"/>
      <c r="LR543" s="24"/>
      <c r="LS543" s="24"/>
      <c r="LT543" s="24"/>
      <c r="LU543" s="24"/>
      <c r="LV543" s="24"/>
      <c r="LW543" s="24"/>
      <c r="LX543" s="24"/>
      <c r="LY543" s="24"/>
      <c r="LZ543" s="24"/>
      <c r="MA543" s="24"/>
      <c r="MB543" s="24"/>
      <c r="MC543" s="24"/>
      <c r="MD543" s="24"/>
      <c r="ME543" s="24"/>
      <c r="MF543" s="24"/>
      <c r="MG543" s="24"/>
      <c r="MH543" s="24"/>
      <c r="MI543" s="24"/>
      <c r="MJ543" s="24"/>
      <c r="MK543" s="24"/>
      <c r="ML543" s="24"/>
    </row>
    <row r="544" spans="1:350" ht="13.9" hidden="1" customHeight="1" outlineLevel="3" x14ac:dyDescent="0.2">
      <c r="A544" s="226" t="s">
        <v>329</v>
      </c>
      <c r="B544" s="246" t="s">
        <v>1120</v>
      </c>
      <c r="C544" s="214" t="s">
        <v>38</v>
      </c>
      <c r="D544" s="216">
        <v>13.2</v>
      </c>
      <c r="E544" s="175"/>
      <c r="F544" s="175">
        <f>D544-E544</f>
        <v>13.2</v>
      </c>
      <c r="G544" s="175" t="s">
        <v>888</v>
      </c>
      <c r="H544" s="170" t="s">
        <v>848</v>
      </c>
      <c r="I544" s="170" t="s">
        <v>1017</v>
      </c>
      <c r="J544" s="212">
        <f ca="1">E544+Q544+AX544+CF544+DN544+ES544+GA544+HH544+IP544+JW544+LE544</f>
        <v>13.2</v>
      </c>
      <c r="K544" s="212">
        <f>E544+R544+AY544+CG544+DO544+ET544+GB544+HI544+IQ544+JX544+LF544</f>
        <v>13.2</v>
      </c>
      <c r="L544" s="172">
        <f ca="1">K544/J544</f>
        <v>1</v>
      </c>
      <c r="M544" s="172">
        <f>K544/D544</f>
        <v>1</v>
      </c>
      <c r="N544" s="183">
        <f ca="1">SUMIF($EV$8:$FZ$9,$O$5,$EV545:$FZ545)-SUMIF($EV$8:$FZ$9,$Q$5,$EV545:$FZ545)</f>
        <v>0</v>
      </c>
      <c r="O544" s="156"/>
      <c r="P544" s="16" t="s">
        <v>25</v>
      </c>
      <c r="Q544" s="150">
        <v>0</v>
      </c>
      <c r="R544" s="150">
        <v>0</v>
      </c>
      <c r="S544" s="152" t="e">
        <v>#DIV/0!</v>
      </c>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50">
        <f t="shared" ca="1" si="1342"/>
        <v>0</v>
      </c>
      <c r="AY544" s="150">
        <f>SUM(BA545:CE545)</f>
        <v>0</v>
      </c>
      <c r="AZ544" s="152" t="e">
        <f ca="1">AY544/AX544</f>
        <v>#DIV/0!</v>
      </c>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50">
        <f t="shared" ref="CF544" si="1414">SUM(CI544:DM544)</f>
        <v>0</v>
      </c>
      <c r="CG544" s="150">
        <f>SUM(CI545:DM545)</f>
        <v>0</v>
      </c>
      <c r="CH544" s="152" t="e">
        <f>CG544/CF544</f>
        <v>#DIV/0!</v>
      </c>
      <c r="CI544" s="129"/>
      <c r="CJ544" s="129"/>
      <c r="CK544" s="129"/>
      <c r="CL544" s="129"/>
      <c r="CM544" s="129"/>
      <c r="CN544" s="129"/>
      <c r="CO544" s="129"/>
      <c r="CP544" s="129"/>
      <c r="CQ544" s="129"/>
      <c r="CR544" s="129"/>
      <c r="CS544" s="129"/>
      <c r="CT544" s="129"/>
      <c r="CU544" s="129"/>
      <c r="CV544" s="129"/>
      <c r="CW544" s="129"/>
      <c r="CX544" s="129"/>
      <c r="CY544" s="129"/>
      <c r="CZ544" s="129"/>
      <c r="DA544" s="129"/>
      <c r="DB544" s="129"/>
      <c r="DC544" s="129"/>
      <c r="DD544" s="129"/>
      <c r="DE544" s="129"/>
      <c r="DF544" s="129"/>
      <c r="DG544" s="129"/>
      <c r="DH544" s="129"/>
      <c r="DI544" s="129"/>
      <c r="DJ544" s="129"/>
      <c r="DK544" s="129"/>
      <c r="DL544" s="129"/>
      <c r="DM544" s="129"/>
      <c r="DN544" s="150">
        <f t="shared" ref="DN544" si="1415">SUM(DQ544:ER544)</f>
        <v>0</v>
      </c>
      <c r="DO544" s="150">
        <f>SUM(DQ545:ER545)</f>
        <v>0</v>
      </c>
      <c r="DP544" s="152" t="e">
        <f t="shared" ref="DP544:DP606" si="1416">DO544/DN544</f>
        <v>#DIV/0!</v>
      </c>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50">
        <f t="shared" ca="1" si="1345"/>
        <v>13.2</v>
      </c>
      <c r="ET544" s="150">
        <f t="shared" si="1287"/>
        <v>13.2</v>
      </c>
      <c r="EU544" s="152">
        <f t="shared" ca="1" si="1288"/>
        <v>1</v>
      </c>
      <c r="EV544" s="16"/>
      <c r="EW544" s="67"/>
      <c r="EX544" s="16">
        <v>2.5</v>
      </c>
      <c r="EY544" s="16">
        <v>2.5</v>
      </c>
      <c r="EZ544" s="16">
        <v>2.5</v>
      </c>
      <c r="FA544" s="16">
        <v>2.5</v>
      </c>
      <c r="FB544" s="16">
        <v>3.2</v>
      </c>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50">
        <f t="shared" ref="GA544" ca="1" si="1417">SUMIF($GD$8:$HG$9,$O$5,GD544:HG544)</f>
        <v>0</v>
      </c>
      <c r="GB544" s="150">
        <f t="shared" ref="GB544" si="1418">SUM(GD545:HG545)</f>
        <v>0</v>
      </c>
      <c r="GC544" s="152" t="e">
        <f t="shared" ref="GC544" ca="1" si="1419">GB544/GA544</f>
        <v>#DIV/0!</v>
      </c>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50"/>
      <c r="HI544" s="150">
        <v>0</v>
      </c>
      <c r="HJ544" s="152" t="e">
        <v>#DIV/0!</v>
      </c>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50"/>
      <c r="IQ544" s="150">
        <v>0</v>
      </c>
      <c r="IR544" s="152" t="e">
        <v>#DIV/0!</v>
      </c>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c r="JS544" s="16"/>
      <c r="JT544" s="16"/>
      <c r="JU544" s="23"/>
      <c r="JV544" s="16"/>
      <c r="JW544" s="150"/>
      <c r="JX544" s="150">
        <v>0</v>
      </c>
      <c r="JY544" s="152" t="e">
        <v>#DIV/0!</v>
      </c>
      <c r="JZ544" s="16"/>
      <c r="KA544" s="16"/>
      <c r="KB544" s="16"/>
      <c r="KC544" s="16"/>
      <c r="KD544" s="16"/>
      <c r="KE544" s="16"/>
      <c r="KF544" s="16"/>
      <c r="KG544" s="16"/>
      <c r="KH544" s="16"/>
      <c r="KI544" s="16"/>
      <c r="KJ544" s="16"/>
      <c r="KK544" s="16"/>
      <c r="KL544" s="16"/>
      <c r="KM544" s="16"/>
      <c r="KN544" s="16"/>
      <c r="KO544" s="16"/>
      <c r="KP544" s="16"/>
      <c r="KQ544" s="16"/>
      <c r="KR544" s="16"/>
      <c r="KS544" s="16"/>
      <c r="KT544" s="16"/>
      <c r="KU544" s="16"/>
      <c r="KV544" s="16"/>
      <c r="KW544" s="16"/>
      <c r="KX544" s="16"/>
      <c r="KY544" s="16"/>
      <c r="KZ544" s="16"/>
      <c r="LA544" s="16"/>
      <c r="LB544" s="16"/>
      <c r="LC544" s="16"/>
      <c r="LD544" s="16"/>
      <c r="LE544" s="150"/>
      <c r="LF544" s="150">
        <v>0</v>
      </c>
      <c r="LG544" s="152" t="e">
        <v>#DIV/0!</v>
      </c>
      <c r="LH544" s="16"/>
      <c r="LI544" s="16"/>
      <c r="LJ544" s="16"/>
      <c r="LK544" s="16"/>
      <c r="LL544" s="16"/>
      <c r="LM544" s="16"/>
      <c r="LN544" s="16"/>
      <c r="LO544" s="16"/>
      <c r="LP544" s="16"/>
      <c r="LQ544" s="16"/>
      <c r="LR544" s="16"/>
      <c r="LS544" s="16"/>
      <c r="LT544" s="16"/>
      <c r="LU544" s="16"/>
      <c r="LV544" s="16"/>
      <c r="LW544" s="16"/>
      <c r="LX544" s="16"/>
      <c r="LY544" s="16"/>
      <c r="LZ544" s="16"/>
      <c r="MA544" s="16"/>
      <c r="MB544" s="16"/>
      <c r="MC544" s="16"/>
      <c r="MD544" s="16"/>
      <c r="ME544" s="16"/>
      <c r="MF544" s="16"/>
      <c r="MG544" s="16"/>
      <c r="MH544" s="16"/>
      <c r="MI544" s="16"/>
      <c r="MJ544" s="16"/>
      <c r="MK544" s="16"/>
      <c r="ML544" s="16"/>
    </row>
    <row r="545" spans="1:350" ht="13.9" hidden="1" customHeight="1" outlineLevel="3" x14ac:dyDescent="0.2">
      <c r="A545" s="227"/>
      <c r="B545" s="247"/>
      <c r="C545" s="215"/>
      <c r="D545" s="217"/>
      <c r="E545" s="176"/>
      <c r="F545" s="176"/>
      <c r="G545" s="176"/>
      <c r="H545" s="171"/>
      <c r="I545" s="171"/>
      <c r="J545" s="213"/>
      <c r="K545" s="213"/>
      <c r="L545" s="173"/>
      <c r="M545" s="173"/>
      <c r="N545" s="184"/>
      <c r="O545" s="157"/>
      <c r="P545" s="17" t="s">
        <v>26</v>
      </c>
      <c r="Q545" s="151"/>
      <c r="R545" s="151"/>
      <c r="S545" s="153"/>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151"/>
      <c r="AY545" s="151"/>
      <c r="AZ545" s="153"/>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c r="CF545" s="151"/>
      <c r="CG545" s="151"/>
      <c r="CH545" s="153"/>
      <c r="CI545" s="141"/>
      <c r="CJ545" s="141"/>
      <c r="CK545" s="141"/>
      <c r="CL545" s="141"/>
      <c r="CM545" s="141"/>
      <c r="CN545" s="141"/>
      <c r="CO545" s="141"/>
      <c r="CP545" s="141"/>
      <c r="CQ545" s="141"/>
      <c r="CR545" s="141"/>
      <c r="CS545" s="141"/>
      <c r="CT545" s="141"/>
      <c r="CU545" s="141"/>
      <c r="CV545" s="141"/>
      <c r="CW545" s="141"/>
      <c r="CX545" s="141"/>
      <c r="CY545" s="141"/>
      <c r="CZ545" s="141"/>
      <c r="DA545" s="141"/>
      <c r="DB545" s="141"/>
      <c r="DC545" s="141"/>
      <c r="DD545" s="141"/>
      <c r="DE545" s="141"/>
      <c r="DF545" s="141"/>
      <c r="DG545" s="141"/>
      <c r="DH545" s="141"/>
      <c r="DI545" s="141"/>
      <c r="DJ545" s="141"/>
      <c r="DK545" s="141"/>
      <c r="DL545" s="141"/>
      <c r="DM545" s="141"/>
      <c r="DN545" s="151"/>
      <c r="DO545" s="151"/>
      <c r="DP545" s="153"/>
      <c r="DQ545" s="24"/>
      <c r="DR545" s="24"/>
      <c r="DS545" s="24"/>
      <c r="DT545" s="24"/>
      <c r="DU545" s="24"/>
      <c r="DV545" s="24"/>
      <c r="DW545" s="24"/>
      <c r="DX545" s="24"/>
      <c r="DY545" s="24"/>
      <c r="DZ545" s="24"/>
      <c r="EA545" s="24"/>
      <c r="EB545" s="24"/>
      <c r="EC545" s="24"/>
      <c r="ED545" s="24"/>
      <c r="EE545" s="24"/>
      <c r="EF545" s="24"/>
      <c r="EG545" s="24"/>
      <c r="EH545" s="24"/>
      <c r="EI545" s="24"/>
      <c r="EJ545" s="24"/>
      <c r="EK545" s="24"/>
      <c r="EL545" s="24"/>
      <c r="EM545" s="24"/>
      <c r="EN545" s="24"/>
      <c r="EO545" s="24"/>
      <c r="EP545" s="24"/>
      <c r="EQ545" s="24"/>
      <c r="ER545" s="24"/>
      <c r="ES545" s="151"/>
      <c r="ET545" s="151"/>
      <c r="EU545" s="153"/>
      <c r="EV545" s="24"/>
      <c r="EW545" s="125"/>
      <c r="EX545" s="24"/>
      <c r="EY545" s="24"/>
      <c r="EZ545" s="24"/>
      <c r="FA545" s="24"/>
      <c r="FB545" s="24"/>
      <c r="FC545" s="24"/>
      <c r="FD545" s="24"/>
      <c r="FE545" s="24"/>
      <c r="FF545" s="24"/>
      <c r="FG545" s="24"/>
      <c r="FH545" s="24"/>
      <c r="FI545" s="24"/>
      <c r="FJ545" s="24"/>
      <c r="FK545" s="24"/>
      <c r="FL545" s="24"/>
      <c r="FM545" s="76">
        <v>13.2</v>
      </c>
      <c r="FN545" s="24"/>
      <c r="FO545" s="24"/>
      <c r="FP545" s="24"/>
      <c r="FQ545" s="24"/>
      <c r="FR545" s="24"/>
      <c r="FS545" s="24"/>
      <c r="FT545" s="24"/>
      <c r="FU545" s="24"/>
      <c r="FV545" s="24"/>
      <c r="FW545" s="24"/>
      <c r="FX545" s="24"/>
      <c r="FY545" s="24"/>
      <c r="FZ545" s="24"/>
      <c r="GA545" s="151"/>
      <c r="GB545" s="151"/>
      <c r="GC545" s="153"/>
      <c r="GD545" s="24"/>
      <c r="GE545" s="24"/>
      <c r="GF545" s="24"/>
      <c r="GG545" s="24"/>
      <c r="GH545" s="24"/>
      <c r="GI545" s="24"/>
      <c r="GJ545" s="24"/>
      <c r="GK545" s="24"/>
      <c r="GL545" s="24"/>
      <c r="GM545" s="24"/>
      <c r="GN545" s="24"/>
      <c r="GO545" s="24"/>
      <c r="GP545" s="24"/>
      <c r="GQ545" s="24"/>
      <c r="GR545" s="24"/>
      <c r="GS545" s="24"/>
      <c r="GT545" s="24"/>
      <c r="GU545" s="24"/>
      <c r="GV545" s="24"/>
      <c r="GW545" s="24"/>
      <c r="GX545" s="24"/>
      <c r="GY545" s="24"/>
      <c r="GZ545" s="24"/>
      <c r="HA545" s="24"/>
      <c r="HB545" s="24"/>
      <c r="HC545" s="24"/>
      <c r="HD545" s="24"/>
      <c r="HE545" s="24"/>
      <c r="HF545" s="24"/>
      <c r="HG545" s="24"/>
      <c r="HH545" s="151"/>
      <c r="HI545" s="151"/>
      <c r="HJ545" s="153"/>
      <c r="HK545" s="24"/>
      <c r="HL545" s="24"/>
      <c r="HM545" s="24"/>
      <c r="HN545" s="24"/>
      <c r="HO545" s="24"/>
      <c r="HP545" s="24"/>
      <c r="HQ545" s="24"/>
      <c r="HR545" s="24"/>
      <c r="HS545" s="24"/>
      <c r="HT545" s="24"/>
      <c r="HU545" s="24"/>
      <c r="HV545" s="24"/>
      <c r="HW545" s="24"/>
      <c r="HX545" s="24"/>
      <c r="HY545" s="24"/>
      <c r="HZ545" s="24"/>
      <c r="IA545" s="24"/>
      <c r="IB545" s="24"/>
      <c r="IC545" s="24"/>
      <c r="ID545" s="24"/>
      <c r="IE545" s="24"/>
      <c r="IF545" s="24"/>
      <c r="IG545" s="24"/>
      <c r="IH545" s="24"/>
      <c r="II545" s="24"/>
      <c r="IJ545" s="24"/>
      <c r="IK545" s="24"/>
      <c r="IL545" s="24"/>
      <c r="IM545" s="24"/>
      <c r="IN545" s="24"/>
      <c r="IO545" s="24"/>
      <c r="IP545" s="151"/>
      <c r="IQ545" s="151"/>
      <c r="IR545" s="153"/>
      <c r="IS545" s="24"/>
      <c r="IT545" s="24"/>
      <c r="IU545" s="24"/>
      <c r="IV545" s="24"/>
      <c r="IW545" s="24"/>
      <c r="IX545" s="24"/>
      <c r="IY545" s="24"/>
      <c r="IZ545" s="24"/>
      <c r="JA545" s="24"/>
      <c r="JB545" s="24"/>
      <c r="JC545" s="24"/>
      <c r="JD545" s="24"/>
      <c r="JE545" s="24"/>
      <c r="JF545" s="24"/>
      <c r="JG545" s="24"/>
      <c r="JH545" s="24"/>
      <c r="JI545" s="24"/>
      <c r="JJ545" s="24"/>
      <c r="JK545" s="24"/>
      <c r="JL545" s="24"/>
      <c r="JM545" s="24"/>
      <c r="JN545" s="24"/>
      <c r="JO545" s="24"/>
      <c r="JP545" s="24"/>
      <c r="JQ545" s="24"/>
      <c r="JR545" s="24"/>
      <c r="JS545" s="24"/>
      <c r="JT545" s="24"/>
      <c r="JU545" s="25"/>
      <c r="JV545" s="24"/>
      <c r="JW545" s="151"/>
      <c r="JX545" s="151"/>
      <c r="JY545" s="153"/>
      <c r="JZ545" s="24"/>
      <c r="KA545" s="24"/>
      <c r="KB545" s="24"/>
      <c r="KC545" s="24"/>
      <c r="KD545" s="24"/>
      <c r="KE545" s="24"/>
      <c r="KF545" s="24"/>
      <c r="KG545" s="24"/>
      <c r="KH545" s="24"/>
      <c r="KI545" s="24"/>
      <c r="KJ545" s="24"/>
      <c r="KK545" s="24"/>
      <c r="KL545" s="24"/>
      <c r="KM545" s="24"/>
      <c r="KN545" s="24"/>
      <c r="KO545" s="24"/>
      <c r="KP545" s="24"/>
      <c r="KQ545" s="24"/>
      <c r="KR545" s="24"/>
      <c r="KS545" s="24"/>
      <c r="KT545" s="24"/>
      <c r="KU545" s="24"/>
      <c r="KV545" s="24"/>
      <c r="KW545" s="24"/>
      <c r="KX545" s="24"/>
      <c r="KY545" s="24"/>
      <c r="KZ545" s="24"/>
      <c r="LA545" s="24"/>
      <c r="LB545" s="24"/>
      <c r="LC545" s="24"/>
      <c r="LD545" s="24"/>
      <c r="LE545" s="151"/>
      <c r="LF545" s="151"/>
      <c r="LG545" s="153"/>
      <c r="LH545" s="24"/>
      <c r="LI545" s="24"/>
      <c r="LJ545" s="24"/>
      <c r="LK545" s="24"/>
      <c r="LL545" s="24"/>
      <c r="LM545" s="24"/>
      <c r="LN545" s="24"/>
      <c r="LO545" s="24"/>
      <c r="LP545" s="24"/>
      <c r="LQ545" s="24"/>
      <c r="LR545" s="24"/>
      <c r="LS545" s="24"/>
      <c r="LT545" s="24"/>
      <c r="LU545" s="24"/>
      <c r="LV545" s="24"/>
      <c r="LW545" s="24"/>
      <c r="LX545" s="24"/>
      <c r="LY545" s="24"/>
      <c r="LZ545" s="24"/>
      <c r="MA545" s="24"/>
      <c r="MB545" s="24"/>
      <c r="MC545" s="24"/>
      <c r="MD545" s="24"/>
      <c r="ME545" s="24"/>
      <c r="MF545" s="24"/>
      <c r="MG545" s="24"/>
      <c r="MH545" s="24"/>
      <c r="MI545" s="24"/>
      <c r="MJ545" s="24"/>
      <c r="MK545" s="24"/>
      <c r="ML545" s="24"/>
    </row>
    <row r="546" spans="1:350" ht="13.9" hidden="1" customHeight="1" outlineLevel="3" x14ac:dyDescent="0.2">
      <c r="A546" s="226" t="s">
        <v>330</v>
      </c>
      <c r="B546" s="246" t="s">
        <v>1121</v>
      </c>
      <c r="C546" s="214" t="s">
        <v>59</v>
      </c>
      <c r="D546" s="216">
        <v>16</v>
      </c>
      <c r="E546" s="175"/>
      <c r="F546" s="175">
        <f>D546-E546</f>
        <v>16</v>
      </c>
      <c r="G546" s="175" t="s">
        <v>844</v>
      </c>
      <c r="H546" s="170" t="s">
        <v>908</v>
      </c>
      <c r="I546" s="170" t="s">
        <v>848</v>
      </c>
      <c r="J546" s="212">
        <f ca="1">E546+Q546+AX546+CF546+DN546+ES546+GA546+HH546+IP546+JW546+LE546</f>
        <v>16</v>
      </c>
      <c r="K546" s="212">
        <f>E546+R546+AY546+CG546+DO546+ET546+GB546+HI546+IQ546+JX546+LF546</f>
        <v>16</v>
      </c>
      <c r="L546" s="172">
        <f ca="1">K546/J546</f>
        <v>1</v>
      </c>
      <c r="M546" s="172">
        <f>K546/D546</f>
        <v>1</v>
      </c>
      <c r="N546" s="183">
        <f ca="1">SUMIF($EV$8:$FZ$9,$O$5,$EV547:$FZ547)-SUMIF($EV$8:$FZ$9,$Q$5,$EV547:$FZ547)</f>
        <v>0</v>
      </c>
      <c r="O546" s="156"/>
      <c r="P546" s="16" t="s">
        <v>25</v>
      </c>
      <c r="Q546" s="150">
        <v>0</v>
      </c>
      <c r="R546" s="150">
        <v>0</v>
      </c>
      <c r="S546" s="152" t="e">
        <v>#DIV/0!</v>
      </c>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50">
        <f t="shared" ca="1" si="1342"/>
        <v>0</v>
      </c>
      <c r="AY546" s="150">
        <f>SUM(BA547:CE547)</f>
        <v>0</v>
      </c>
      <c r="AZ546" s="152" t="e">
        <f ca="1">AY546/AX546</f>
        <v>#DIV/0!</v>
      </c>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50">
        <f t="shared" ref="CF546" si="1420">SUM(CI546:DM546)</f>
        <v>0</v>
      </c>
      <c r="CG546" s="150">
        <f>SUM(CI547:DM547)</f>
        <v>0</v>
      </c>
      <c r="CH546" s="152" t="e">
        <f>CG546/CF546</f>
        <v>#DIV/0!</v>
      </c>
      <c r="CI546" s="129"/>
      <c r="CJ546" s="129"/>
      <c r="CK546" s="129"/>
      <c r="CL546" s="129"/>
      <c r="CM546" s="129"/>
      <c r="CN546" s="129"/>
      <c r="CO546" s="129"/>
      <c r="CP546" s="129"/>
      <c r="CQ546" s="129"/>
      <c r="CR546" s="129"/>
      <c r="CS546" s="129"/>
      <c r="CT546" s="129"/>
      <c r="CU546" s="129"/>
      <c r="CV546" s="129"/>
      <c r="CW546" s="129"/>
      <c r="CX546" s="129"/>
      <c r="CY546" s="129"/>
      <c r="CZ546" s="129"/>
      <c r="DA546" s="129"/>
      <c r="DB546" s="129"/>
      <c r="DC546" s="129"/>
      <c r="DD546" s="129"/>
      <c r="DE546" s="129"/>
      <c r="DF546" s="129"/>
      <c r="DG546" s="129"/>
      <c r="DH546" s="129"/>
      <c r="DI546" s="129"/>
      <c r="DJ546" s="129"/>
      <c r="DK546" s="129"/>
      <c r="DL546" s="129"/>
      <c r="DM546" s="129"/>
      <c r="DN546" s="150">
        <f t="shared" ref="DN546" si="1421">SUM(DQ546:ER546)</f>
        <v>6</v>
      </c>
      <c r="DO546" s="150">
        <f>SUM(DQ547:ER547)</f>
        <v>0</v>
      </c>
      <c r="DP546" s="152">
        <f t="shared" si="1416"/>
        <v>0</v>
      </c>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v>6</v>
      </c>
      <c r="ES546" s="150">
        <f t="shared" ca="1" si="1345"/>
        <v>10</v>
      </c>
      <c r="ET546" s="150">
        <f t="shared" si="1287"/>
        <v>16</v>
      </c>
      <c r="EU546" s="152">
        <f t="shared" ca="1" si="1288"/>
        <v>1.6</v>
      </c>
      <c r="EV546" s="16">
        <v>6</v>
      </c>
      <c r="EW546" s="67">
        <v>4</v>
      </c>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50">
        <f t="shared" ref="GA546" ca="1" si="1422">SUMIF($GD$8:$HG$9,$O$5,GD546:HG546)</f>
        <v>0</v>
      </c>
      <c r="GB546" s="150">
        <f t="shared" ref="GB546" si="1423">SUM(GD547:HG547)</f>
        <v>0</v>
      </c>
      <c r="GC546" s="152" t="e">
        <f t="shared" ref="GC546" ca="1" si="1424">GB546/GA546</f>
        <v>#DIV/0!</v>
      </c>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50"/>
      <c r="HI546" s="150">
        <v>0</v>
      </c>
      <c r="HJ546" s="152" t="e">
        <v>#DIV/0!</v>
      </c>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50"/>
      <c r="IQ546" s="150">
        <v>0</v>
      </c>
      <c r="IR546" s="152" t="e">
        <v>#DIV/0!</v>
      </c>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c r="JS546" s="16"/>
      <c r="JT546" s="16"/>
      <c r="JU546" s="23"/>
      <c r="JV546" s="16"/>
      <c r="JW546" s="150"/>
      <c r="JX546" s="150">
        <v>0</v>
      </c>
      <c r="JY546" s="152" t="e">
        <v>#DIV/0!</v>
      </c>
      <c r="JZ546" s="16"/>
      <c r="KA546" s="16"/>
      <c r="KB546" s="16"/>
      <c r="KC546" s="16"/>
      <c r="KD546" s="16"/>
      <c r="KE546" s="16"/>
      <c r="KF546" s="16"/>
      <c r="KG546" s="16"/>
      <c r="KH546" s="16"/>
      <c r="KI546" s="16"/>
      <c r="KJ546" s="16"/>
      <c r="KK546" s="16"/>
      <c r="KL546" s="16"/>
      <c r="KM546" s="16"/>
      <c r="KN546" s="16"/>
      <c r="KO546" s="16"/>
      <c r="KP546" s="16"/>
      <c r="KQ546" s="16"/>
      <c r="KR546" s="16"/>
      <c r="KS546" s="16"/>
      <c r="KT546" s="16"/>
      <c r="KU546" s="16"/>
      <c r="KV546" s="16"/>
      <c r="KW546" s="16"/>
      <c r="KX546" s="16"/>
      <c r="KY546" s="16"/>
      <c r="KZ546" s="16"/>
      <c r="LA546" s="16"/>
      <c r="LB546" s="16"/>
      <c r="LC546" s="16"/>
      <c r="LD546" s="16"/>
      <c r="LE546" s="150"/>
      <c r="LF546" s="150">
        <v>0</v>
      </c>
      <c r="LG546" s="152" t="e">
        <v>#DIV/0!</v>
      </c>
      <c r="LH546" s="16"/>
      <c r="LI546" s="16"/>
      <c r="LJ546" s="16"/>
      <c r="LK546" s="16"/>
      <c r="LL546" s="16"/>
      <c r="LM546" s="16"/>
      <c r="LN546" s="16"/>
      <c r="LO546" s="16"/>
      <c r="LP546" s="16"/>
      <c r="LQ546" s="16"/>
      <c r="LR546" s="16"/>
      <c r="LS546" s="16"/>
      <c r="LT546" s="16"/>
      <c r="LU546" s="16"/>
      <c r="LV546" s="16"/>
      <c r="LW546" s="16"/>
      <c r="LX546" s="16"/>
      <c r="LY546" s="16"/>
      <c r="LZ546" s="16"/>
      <c r="MA546" s="16"/>
      <c r="MB546" s="16"/>
      <c r="MC546" s="16"/>
      <c r="MD546" s="16"/>
      <c r="ME546" s="16"/>
      <c r="MF546" s="16"/>
      <c r="MG546" s="16"/>
      <c r="MH546" s="16"/>
      <c r="MI546" s="16"/>
      <c r="MJ546" s="16"/>
      <c r="MK546" s="16"/>
      <c r="ML546" s="16"/>
    </row>
    <row r="547" spans="1:350" ht="13.9" hidden="1" customHeight="1" outlineLevel="3" x14ac:dyDescent="0.2">
      <c r="A547" s="227"/>
      <c r="B547" s="247"/>
      <c r="C547" s="215"/>
      <c r="D547" s="217"/>
      <c r="E547" s="176"/>
      <c r="F547" s="176"/>
      <c r="G547" s="176"/>
      <c r="H547" s="171"/>
      <c r="I547" s="171"/>
      <c r="J547" s="213"/>
      <c r="K547" s="213"/>
      <c r="L547" s="173"/>
      <c r="M547" s="173"/>
      <c r="N547" s="184"/>
      <c r="O547" s="157"/>
      <c r="P547" s="17" t="s">
        <v>26</v>
      </c>
      <c r="Q547" s="151"/>
      <c r="R547" s="151"/>
      <c r="S547" s="153"/>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151"/>
      <c r="AY547" s="151"/>
      <c r="AZ547" s="153"/>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c r="CF547" s="151"/>
      <c r="CG547" s="151"/>
      <c r="CH547" s="153"/>
      <c r="CI547" s="141"/>
      <c r="CJ547" s="141"/>
      <c r="CK547" s="141"/>
      <c r="CL547" s="141"/>
      <c r="CM547" s="141"/>
      <c r="CN547" s="141"/>
      <c r="CO547" s="141"/>
      <c r="CP547" s="141"/>
      <c r="CQ547" s="141"/>
      <c r="CR547" s="141"/>
      <c r="CS547" s="141"/>
      <c r="CT547" s="141"/>
      <c r="CU547" s="141"/>
      <c r="CV547" s="141"/>
      <c r="CW547" s="141"/>
      <c r="CX547" s="141"/>
      <c r="CY547" s="141"/>
      <c r="CZ547" s="141"/>
      <c r="DA547" s="141"/>
      <c r="DB547" s="141"/>
      <c r="DC547" s="141"/>
      <c r="DD547" s="141"/>
      <c r="DE547" s="141"/>
      <c r="DF547" s="141"/>
      <c r="DG547" s="141"/>
      <c r="DH547" s="141"/>
      <c r="DI547" s="141"/>
      <c r="DJ547" s="141"/>
      <c r="DK547" s="141"/>
      <c r="DL547" s="141"/>
      <c r="DM547" s="141"/>
      <c r="DN547" s="151"/>
      <c r="DO547" s="151"/>
      <c r="DP547" s="153"/>
      <c r="DQ547" s="24"/>
      <c r="DR547" s="24"/>
      <c r="DS547" s="24"/>
      <c r="DT547" s="24"/>
      <c r="DU547" s="24"/>
      <c r="DV547" s="24"/>
      <c r="DW547" s="24"/>
      <c r="DX547" s="24"/>
      <c r="DY547" s="24"/>
      <c r="DZ547" s="24"/>
      <c r="EA547" s="24"/>
      <c r="EB547" s="24"/>
      <c r="EC547" s="24"/>
      <c r="ED547" s="24"/>
      <c r="EE547" s="24"/>
      <c r="EF547" s="24"/>
      <c r="EG547" s="24"/>
      <c r="EH547" s="24"/>
      <c r="EI547" s="24"/>
      <c r="EJ547" s="24"/>
      <c r="EK547" s="24"/>
      <c r="EL547" s="24"/>
      <c r="EM547" s="24"/>
      <c r="EN547" s="24"/>
      <c r="EO547" s="24"/>
      <c r="EP547" s="24"/>
      <c r="EQ547" s="24"/>
      <c r="ER547" s="24"/>
      <c r="ES547" s="151"/>
      <c r="ET547" s="151"/>
      <c r="EU547" s="153"/>
      <c r="EV547" s="24"/>
      <c r="EW547" s="125"/>
      <c r="EX547" s="24"/>
      <c r="EY547" s="24"/>
      <c r="EZ547" s="24"/>
      <c r="FA547" s="24"/>
      <c r="FB547" s="24"/>
      <c r="FC547" s="24"/>
      <c r="FD547" s="24"/>
      <c r="FE547" s="24"/>
      <c r="FF547" s="24"/>
      <c r="FG547" s="24"/>
      <c r="FH547" s="24"/>
      <c r="FI547" s="24"/>
      <c r="FJ547" s="24"/>
      <c r="FK547" s="24"/>
      <c r="FL547" s="24"/>
      <c r="FM547" s="24"/>
      <c r="FN547" s="24"/>
      <c r="FO547" s="24"/>
      <c r="FP547" s="24"/>
      <c r="FQ547" s="24"/>
      <c r="FR547" s="24"/>
      <c r="FS547" s="24"/>
      <c r="FT547" s="24"/>
      <c r="FU547" s="24"/>
      <c r="FV547" s="24"/>
      <c r="FW547" s="24"/>
      <c r="FX547" s="24"/>
      <c r="FY547" s="24">
        <v>16</v>
      </c>
      <c r="FZ547" s="24"/>
      <c r="GA547" s="151"/>
      <c r="GB547" s="151"/>
      <c r="GC547" s="153"/>
      <c r="GD547" s="24"/>
      <c r="GE547" s="24"/>
      <c r="GF547" s="24"/>
      <c r="GG547" s="24"/>
      <c r="GH547" s="24"/>
      <c r="GI547" s="24"/>
      <c r="GJ547" s="24"/>
      <c r="GK547" s="24"/>
      <c r="GL547" s="24"/>
      <c r="GM547" s="24"/>
      <c r="GN547" s="24"/>
      <c r="GO547" s="24"/>
      <c r="GP547" s="24"/>
      <c r="GQ547" s="24"/>
      <c r="GR547" s="24"/>
      <c r="GS547" s="24"/>
      <c r="GT547" s="24"/>
      <c r="GU547" s="24"/>
      <c r="GV547" s="24"/>
      <c r="GW547" s="24"/>
      <c r="GX547" s="24"/>
      <c r="GY547" s="24"/>
      <c r="GZ547" s="24"/>
      <c r="HA547" s="24"/>
      <c r="HB547" s="24"/>
      <c r="HC547" s="24"/>
      <c r="HD547" s="24"/>
      <c r="HE547" s="24"/>
      <c r="HF547" s="24"/>
      <c r="HG547" s="24"/>
      <c r="HH547" s="151"/>
      <c r="HI547" s="151"/>
      <c r="HJ547" s="153"/>
      <c r="HK547" s="24"/>
      <c r="HL547" s="24"/>
      <c r="HM547" s="24"/>
      <c r="HN547" s="24"/>
      <c r="HO547" s="24"/>
      <c r="HP547" s="24"/>
      <c r="HQ547" s="24"/>
      <c r="HR547" s="24"/>
      <c r="HS547" s="24"/>
      <c r="HT547" s="24"/>
      <c r="HU547" s="24"/>
      <c r="HV547" s="24"/>
      <c r="HW547" s="24"/>
      <c r="HX547" s="24"/>
      <c r="HY547" s="24"/>
      <c r="HZ547" s="24"/>
      <c r="IA547" s="24"/>
      <c r="IB547" s="24"/>
      <c r="IC547" s="24"/>
      <c r="ID547" s="24"/>
      <c r="IE547" s="24"/>
      <c r="IF547" s="24"/>
      <c r="IG547" s="24"/>
      <c r="IH547" s="24"/>
      <c r="II547" s="24"/>
      <c r="IJ547" s="24"/>
      <c r="IK547" s="24"/>
      <c r="IL547" s="24"/>
      <c r="IM547" s="24"/>
      <c r="IN547" s="24"/>
      <c r="IO547" s="24"/>
      <c r="IP547" s="151"/>
      <c r="IQ547" s="151"/>
      <c r="IR547" s="153"/>
      <c r="IS547" s="24"/>
      <c r="IT547" s="24"/>
      <c r="IU547" s="24"/>
      <c r="IV547" s="24"/>
      <c r="IW547" s="24"/>
      <c r="IX547" s="24"/>
      <c r="IY547" s="24"/>
      <c r="IZ547" s="24"/>
      <c r="JA547" s="24"/>
      <c r="JB547" s="24"/>
      <c r="JC547" s="24"/>
      <c r="JD547" s="24"/>
      <c r="JE547" s="24"/>
      <c r="JF547" s="24"/>
      <c r="JG547" s="24"/>
      <c r="JH547" s="24"/>
      <c r="JI547" s="24"/>
      <c r="JJ547" s="24"/>
      <c r="JK547" s="24"/>
      <c r="JL547" s="24"/>
      <c r="JM547" s="24"/>
      <c r="JN547" s="24"/>
      <c r="JO547" s="24"/>
      <c r="JP547" s="24"/>
      <c r="JQ547" s="24"/>
      <c r="JR547" s="24"/>
      <c r="JS547" s="24"/>
      <c r="JT547" s="24"/>
      <c r="JU547" s="25"/>
      <c r="JV547" s="24"/>
      <c r="JW547" s="151"/>
      <c r="JX547" s="151"/>
      <c r="JY547" s="153"/>
      <c r="JZ547" s="24"/>
      <c r="KA547" s="24"/>
      <c r="KB547" s="24"/>
      <c r="KC547" s="24"/>
      <c r="KD547" s="24"/>
      <c r="KE547" s="24"/>
      <c r="KF547" s="24"/>
      <c r="KG547" s="24"/>
      <c r="KH547" s="24"/>
      <c r="KI547" s="24"/>
      <c r="KJ547" s="24"/>
      <c r="KK547" s="24"/>
      <c r="KL547" s="24"/>
      <c r="KM547" s="24"/>
      <c r="KN547" s="24"/>
      <c r="KO547" s="24"/>
      <c r="KP547" s="24"/>
      <c r="KQ547" s="24"/>
      <c r="KR547" s="24"/>
      <c r="KS547" s="24"/>
      <c r="KT547" s="24"/>
      <c r="KU547" s="24"/>
      <c r="KV547" s="24"/>
      <c r="KW547" s="24"/>
      <c r="KX547" s="24"/>
      <c r="KY547" s="24"/>
      <c r="KZ547" s="24"/>
      <c r="LA547" s="24"/>
      <c r="LB547" s="24"/>
      <c r="LC547" s="24"/>
      <c r="LD547" s="24"/>
      <c r="LE547" s="151"/>
      <c r="LF547" s="151"/>
      <c r="LG547" s="153"/>
      <c r="LH547" s="24"/>
      <c r="LI547" s="24"/>
      <c r="LJ547" s="24"/>
      <c r="LK547" s="24"/>
      <c r="LL547" s="24"/>
      <c r="LM547" s="24"/>
      <c r="LN547" s="24"/>
      <c r="LO547" s="24"/>
      <c r="LP547" s="24"/>
      <c r="LQ547" s="24"/>
      <c r="LR547" s="24"/>
      <c r="LS547" s="24"/>
      <c r="LT547" s="24"/>
      <c r="LU547" s="24"/>
      <c r="LV547" s="24"/>
      <c r="LW547" s="24"/>
      <c r="LX547" s="24"/>
      <c r="LY547" s="24"/>
      <c r="LZ547" s="24"/>
      <c r="MA547" s="24"/>
      <c r="MB547" s="24"/>
      <c r="MC547" s="24"/>
      <c r="MD547" s="24"/>
      <c r="ME547" s="24"/>
      <c r="MF547" s="24"/>
      <c r="MG547" s="24"/>
      <c r="MH547" s="24"/>
      <c r="MI547" s="24"/>
      <c r="MJ547" s="24"/>
      <c r="MK547" s="24"/>
      <c r="ML547" s="24"/>
    </row>
    <row r="548" spans="1:350" ht="13.9" hidden="1" customHeight="1" outlineLevel="3" x14ac:dyDescent="0.2">
      <c r="A548" s="226" t="s">
        <v>331</v>
      </c>
      <c r="B548" s="246" t="s">
        <v>1122</v>
      </c>
      <c r="C548" s="214" t="s">
        <v>37</v>
      </c>
      <c r="D548" s="216">
        <v>143</v>
      </c>
      <c r="E548" s="175"/>
      <c r="F548" s="175">
        <f>D548-E548</f>
        <v>143</v>
      </c>
      <c r="G548" s="175" t="s">
        <v>846</v>
      </c>
      <c r="H548" s="170" t="s">
        <v>1010</v>
      </c>
      <c r="I548" s="170" t="s">
        <v>975</v>
      </c>
      <c r="J548" s="212">
        <f ca="1">E548+Q548+AX548+CF548+DN548+ES548+GA548+HH548+IP548+JW548+LE548</f>
        <v>48</v>
      </c>
      <c r="K548" s="212">
        <f>E548+R548+AY548+CG548+DO548+ET548+GB548+HI548+IQ548+JX548+LF548</f>
        <v>0</v>
      </c>
      <c r="L548" s="172">
        <f ca="1">K548/J548</f>
        <v>0</v>
      </c>
      <c r="M548" s="172">
        <f>K548/D548</f>
        <v>0</v>
      </c>
      <c r="N548" s="183">
        <f ca="1">SUMIF($EV$8:$FZ$9,$O$5,$EV549:$FZ549)-SUMIF($EV$8:$FZ$9,$Q$5,$EV549:$FZ549)</f>
        <v>0</v>
      </c>
      <c r="O548" s="156"/>
      <c r="P548" s="16" t="s">
        <v>25</v>
      </c>
      <c r="Q548" s="150">
        <v>0</v>
      </c>
      <c r="R548" s="150">
        <v>0</v>
      </c>
      <c r="S548" s="152" t="e">
        <v>#DIV/0!</v>
      </c>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50">
        <f t="shared" ca="1" si="1342"/>
        <v>0</v>
      </c>
      <c r="AY548" s="150">
        <f>SUM(BA549:CE549)</f>
        <v>0</v>
      </c>
      <c r="AZ548" s="152" t="e">
        <f ca="1">AY548/AX548</f>
        <v>#DIV/0!</v>
      </c>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50">
        <f t="shared" ref="CF548" si="1425">SUM(CI548:DM548)</f>
        <v>0</v>
      </c>
      <c r="CG548" s="150">
        <f>SUM(CI549:DM549)</f>
        <v>0</v>
      </c>
      <c r="CH548" s="152" t="e">
        <f>CG548/CF548</f>
        <v>#DIV/0!</v>
      </c>
      <c r="CI548" s="129"/>
      <c r="CJ548" s="129"/>
      <c r="CK548" s="129"/>
      <c r="CL548" s="129"/>
      <c r="CM548" s="129"/>
      <c r="CN548" s="129"/>
      <c r="CO548" s="129"/>
      <c r="CP548" s="129"/>
      <c r="CQ548" s="129"/>
      <c r="CR548" s="129"/>
      <c r="CS548" s="129"/>
      <c r="CT548" s="129"/>
      <c r="CU548" s="129"/>
      <c r="CV548" s="129"/>
      <c r="CW548" s="129"/>
      <c r="CX548" s="129"/>
      <c r="CY548" s="129"/>
      <c r="CZ548" s="129"/>
      <c r="DA548" s="129"/>
      <c r="DB548" s="129"/>
      <c r="DC548" s="129"/>
      <c r="DD548" s="129"/>
      <c r="DE548" s="129"/>
      <c r="DF548" s="129"/>
      <c r="DG548" s="129"/>
      <c r="DH548" s="129"/>
      <c r="DI548" s="129"/>
      <c r="DJ548" s="129"/>
      <c r="DK548" s="129"/>
      <c r="DL548" s="129"/>
      <c r="DM548" s="129"/>
      <c r="DN548" s="150">
        <f t="shared" ref="DN548" si="1426">SUM(DQ548:ER548)</f>
        <v>0</v>
      </c>
      <c r="DO548" s="150">
        <f>SUM(DQ549:ER549)</f>
        <v>0</v>
      </c>
      <c r="DP548" s="152" t="e">
        <f t="shared" si="1416"/>
        <v>#DIV/0!</v>
      </c>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50">
        <f t="shared" ca="1" si="1345"/>
        <v>0</v>
      </c>
      <c r="ET548" s="150">
        <f t="shared" si="1287"/>
        <v>0</v>
      </c>
      <c r="EU548" s="152" t="e">
        <f t="shared" ca="1" si="1288"/>
        <v>#DIV/0!</v>
      </c>
      <c r="EV548" s="16"/>
      <c r="EW548" s="67"/>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50">
        <f t="shared" ref="GA548" ca="1" si="1427">SUMIF($GD$8:$HG$9,$O$5,GD548:HG548)</f>
        <v>48</v>
      </c>
      <c r="GB548" s="150">
        <f t="shared" ref="GB548" si="1428">SUM(GD549:HG549)</f>
        <v>0</v>
      </c>
      <c r="GC548" s="152">
        <f t="shared" ref="GC548" ca="1" si="1429">GB548/GA548</f>
        <v>0</v>
      </c>
      <c r="GD548" s="16"/>
      <c r="GE548" s="16"/>
      <c r="GF548" s="16"/>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c r="HF548" s="16">
        <v>24</v>
      </c>
      <c r="HG548" s="16">
        <v>24</v>
      </c>
      <c r="HH548" s="150"/>
      <c r="HI548" s="150">
        <v>0</v>
      </c>
      <c r="HJ548" s="152" t="e">
        <v>#DIV/0!</v>
      </c>
      <c r="HK548" s="16">
        <v>24</v>
      </c>
      <c r="HL548" s="16">
        <v>24</v>
      </c>
      <c r="HM548" s="16">
        <v>24</v>
      </c>
      <c r="HN548" s="16">
        <v>23</v>
      </c>
      <c r="HO548" s="16"/>
      <c r="HP548" s="16"/>
      <c r="HQ548" s="16"/>
      <c r="HR548" s="16"/>
      <c r="HS548" s="16"/>
      <c r="HT548" s="16"/>
      <c r="HU548" s="16"/>
      <c r="HV548" s="16"/>
      <c r="HW548" s="16"/>
      <c r="HX548" s="16"/>
      <c r="HY548" s="16"/>
      <c r="HZ548" s="16"/>
      <c r="IA548" s="16"/>
      <c r="IB548" s="16"/>
      <c r="IC548" s="16"/>
      <c r="ID548" s="16"/>
      <c r="IE548" s="16"/>
      <c r="IF548" s="16"/>
      <c r="IG548" s="16"/>
      <c r="IH548" s="16"/>
      <c r="II548" s="16"/>
      <c r="IJ548" s="16"/>
      <c r="IK548" s="16"/>
      <c r="IL548" s="16"/>
      <c r="IM548" s="16"/>
      <c r="IN548" s="16"/>
      <c r="IO548" s="16"/>
      <c r="IP548" s="150"/>
      <c r="IQ548" s="150">
        <v>0</v>
      </c>
      <c r="IR548" s="152" t="e">
        <v>#DIV/0!</v>
      </c>
      <c r="IS548" s="16"/>
      <c r="IT548" s="16"/>
      <c r="IU548" s="16"/>
      <c r="IV548" s="16"/>
      <c r="IW548" s="16"/>
      <c r="IX548" s="16"/>
      <c r="IY548" s="16"/>
      <c r="IZ548" s="16"/>
      <c r="JA548" s="16"/>
      <c r="JB548" s="16"/>
      <c r="JC548" s="16"/>
      <c r="JD548" s="16"/>
      <c r="JE548" s="16"/>
      <c r="JF548" s="16"/>
      <c r="JG548" s="16"/>
      <c r="JH548" s="16"/>
      <c r="JI548" s="16"/>
      <c r="JJ548" s="16"/>
      <c r="JK548" s="16"/>
      <c r="JL548" s="16"/>
      <c r="JM548" s="16"/>
      <c r="JN548" s="16"/>
      <c r="JO548" s="16"/>
      <c r="JP548" s="16"/>
      <c r="JQ548" s="16"/>
      <c r="JR548" s="16"/>
      <c r="JS548" s="16"/>
      <c r="JT548" s="16"/>
      <c r="JU548" s="23"/>
      <c r="JV548" s="16"/>
      <c r="JW548" s="150"/>
      <c r="JX548" s="150">
        <v>0</v>
      </c>
      <c r="JY548" s="152" t="e">
        <v>#DIV/0!</v>
      </c>
      <c r="JZ548" s="16"/>
      <c r="KA548" s="16"/>
      <c r="KB548" s="16"/>
      <c r="KC548" s="16"/>
      <c r="KD548" s="16"/>
      <c r="KE548" s="16"/>
      <c r="KF548" s="16"/>
      <c r="KG548" s="16"/>
      <c r="KH548" s="16"/>
      <c r="KI548" s="16"/>
      <c r="KJ548" s="16"/>
      <c r="KK548" s="16"/>
      <c r="KL548" s="16"/>
      <c r="KM548" s="16"/>
      <c r="KN548" s="16"/>
      <c r="KO548" s="16"/>
      <c r="KP548" s="16"/>
      <c r="KQ548" s="16"/>
      <c r="KR548" s="16"/>
      <c r="KS548" s="16"/>
      <c r="KT548" s="16"/>
      <c r="KU548" s="16"/>
      <c r="KV548" s="16"/>
      <c r="KW548" s="16"/>
      <c r="KX548" s="16"/>
      <c r="KY548" s="16"/>
      <c r="KZ548" s="16"/>
      <c r="LA548" s="16"/>
      <c r="LB548" s="16"/>
      <c r="LC548" s="16"/>
      <c r="LD548" s="16"/>
      <c r="LE548" s="150"/>
      <c r="LF548" s="150">
        <v>0</v>
      </c>
      <c r="LG548" s="152" t="e">
        <v>#DIV/0!</v>
      </c>
      <c r="LH548" s="16"/>
      <c r="LI548" s="16"/>
      <c r="LJ548" s="16"/>
      <c r="LK548" s="16"/>
      <c r="LL548" s="16"/>
      <c r="LM548" s="16"/>
      <c r="LN548" s="16"/>
      <c r="LO548" s="16"/>
      <c r="LP548" s="16"/>
      <c r="LQ548" s="16"/>
      <c r="LR548" s="16"/>
      <c r="LS548" s="16"/>
      <c r="LT548" s="16"/>
      <c r="LU548" s="16"/>
      <c r="LV548" s="16"/>
      <c r="LW548" s="16"/>
      <c r="LX548" s="16"/>
      <c r="LY548" s="16"/>
      <c r="LZ548" s="16"/>
      <c r="MA548" s="16"/>
      <c r="MB548" s="16"/>
      <c r="MC548" s="16"/>
      <c r="MD548" s="16"/>
      <c r="ME548" s="16"/>
      <c r="MF548" s="16"/>
      <c r="MG548" s="16"/>
      <c r="MH548" s="16"/>
      <c r="MI548" s="16"/>
      <c r="MJ548" s="16"/>
      <c r="MK548" s="16"/>
      <c r="ML548" s="16"/>
    </row>
    <row r="549" spans="1:350" ht="13.9" hidden="1" customHeight="1" outlineLevel="3" x14ac:dyDescent="0.2">
      <c r="A549" s="227"/>
      <c r="B549" s="247"/>
      <c r="C549" s="215"/>
      <c r="D549" s="217"/>
      <c r="E549" s="176"/>
      <c r="F549" s="176"/>
      <c r="G549" s="176"/>
      <c r="H549" s="171"/>
      <c r="I549" s="171"/>
      <c r="J549" s="213"/>
      <c r="K549" s="213"/>
      <c r="L549" s="173"/>
      <c r="M549" s="173"/>
      <c r="N549" s="184"/>
      <c r="O549" s="157"/>
      <c r="P549" s="17" t="s">
        <v>26</v>
      </c>
      <c r="Q549" s="151"/>
      <c r="R549" s="151"/>
      <c r="S549" s="153"/>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151"/>
      <c r="AY549" s="151"/>
      <c r="AZ549" s="153"/>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c r="CF549" s="151"/>
      <c r="CG549" s="151"/>
      <c r="CH549" s="153"/>
      <c r="CI549" s="141"/>
      <c r="CJ549" s="141"/>
      <c r="CK549" s="141"/>
      <c r="CL549" s="141"/>
      <c r="CM549" s="141"/>
      <c r="CN549" s="141"/>
      <c r="CO549" s="141"/>
      <c r="CP549" s="141"/>
      <c r="CQ549" s="141"/>
      <c r="CR549" s="141"/>
      <c r="CS549" s="141"/>
      <c r="CT549" s="141"/>
      <c r="CU549" s="141"/>
      <c r="CV549" s="141"/>
      <c r="CW549" s="141"/>
      <c r="CX549" s="141"/>
      <c r="CY549" s="141"/>
      <c r="CZ549" s="141"/>
      <c r="DA549" s="141"/>
      <c r="DB549" s="141"/>
      <c r="DC549" s="141"/>
      <c r="DD549" s="141"/>
      <c r="DE549" s="141"/>
      <c r="DF549" s="141"/>
      <c r="DG549" s="141"/>
      <c r="DH549" s="141"/>
      <c r="DI549" s="141"/>
      <c r="DJ549" s="141"/>
      <c r="DK549" s="141"/>
      <c r="DL549" s="141"/>
      <c r="DM549" s="141"/>
      <c r="DN549" s="151"/>
      <c r="DO549" s="151"/>
      <c r="DP549" s="153"/>
      <c r="DQ549" s="24"/>
      <c r="DR549" s="24"/>
      <c r="DS549" s="24"/>
      <c r="DT549" s="24"/>
      <c r="DU549" s="24"/>
      <c r="DV549" s="24"/>
      <c r="DW549" s="24"/>
      <c r="DX549" s="24"/>
      <c r="DY549" s="24"/>
      <c r="DZ549" s="24"/>
      <c r="EA549" s="24"/>
      <c r="EB549" s="24"/>
      <c r="EC549" s="24"/>
      <c r="ED549" s="24"/>
      <c r="EE549" s="24"/>
      <c r="EF549" s="24"/>
      <c r="EG549" s="24"/>
      <c r="EH549" s="24"/>
      <c r="EI549" s="24"/>
      <c r="EJ549" s="24"/>
      <c r="EK549" s="24"/>
      <c r="EL549" s="24"/>
      <c r="EM549" s="24"/>
      <c r="EN549" s="24"/>
      <c r="EO549" s="24"/>
      <c r="EP549" s="24"/>
      <c r="EQ549" s="24"/>
      <c r="ER549" s="24"/>
      <c r="ES549" s="151"/>
      <c r="ET549" s="151"/>
      <c r="EU549" s="153"/>
      <c r="EV549" s="24"/>
      <c r="EW549" s="125"/>
      <c r="EX549" s="24"/>
      <c r="EY549" s="24"/>
      <c r="EZ549" s="24"/>
      <c r="FA549" s="24"/>
      <c r="FB549" s="24"/>
      <c r="FC549" s="24"/>
      <c r="FD549" s="24"/>
      <c r="FE549" s="24"/>
      <c r="FF549" s="24"/>
      <c r="FG549" s="24"/>
      <c r="FH549" s="24"/>
      <c r="FI549" s="24"/>
      <c r="FJ549" s="24"/>
      <c r="FK549" s="24"/>
      <c r="FL549" s="24"/>
      <c r="FM549" s="24"/>
      <c r="FN549" s="24"/>
      <c r="FO549" s="24"/>
      <c r="FP549" s="24"/>
      <c r="FQ549" s="24"/>
      <c r="FR549" s="24"/>
      <c r="FS549" s="24"/>
      <c r="FT549" s="24"/>
      <c r="FU549" s="24"/>
      <c r="FV549" s="24"/>
      <c r="FW549" s="24"/>
      <c r="FX549" s="24"/>
      <c r="FY549" s="24"/>
      <c r="FZ549" s="24"/>
      <c r="GA549" s="151"/>
      <c r="GB549" s="151"/>
      <c r="GC549" s="153"/>
      <c r="GD549" s="24"/>
      <c r="GE549" s="24"/>
      <c r="GF549" s="24"/>
      <c r="GG549" s="24"/>
      <c r="GH549" s="24"/>
      <c r="GI549" s="24"/>
      <c r="GJ549" s="24"/>
      <c r="GK549" s="24"/>
      <c r="GL549" s="24"/>
      <c r="GM549" s="24"/>
      <c r="GN549" s="24"/>
      <c r="GO549" s="24"/>
      <c r="GP549" s="24"/>
      <c r="GQ549" s="24"/>
      <c r="GR549" s="24"/>
      <c r="GS549" s="24"/>
      <c r="GT549" s="24"/>
      <c r="GU549" s="24"/>
      <c r="GV549" s="24"/>
      <c r="GW549" s="24"/>
      <c r="GX549" s="24"/>
      <c r="GY549" s="24"/>
      <c r="GZ549" s="24"/>
      <c r="HA549" s="24"/>
      <c r="HB549" s="24"/>
      <c r="HC549" s="24"/>
      <c r="HD549" s="24"/>
      <c r="HE549" s="24"/>
      <c r="HF549" s="24"/>
      <c r="HG549" s="24"/>
      <c r="HH549" s="151"/>
      <c r="HI549" s="151"/>
      <c r="HJ549" s="153"/>
      <c r="HK549" s="24"/>
      <c r="HL549" s="24"/>
      <c r="HM549" s="24"/>
      <c r="HN549" s="24"/>
      <c r="HO549" s="24"/>
      <c r="HP549" s="24"/>
      <c r="HQ549" s="24"/>
      <c r="HR549" s="24"/>
      <c r="HS549" s="24"/>
      <c r="HT549" s="24"/>
      <c r="HU549" s="24"/>
      <c r="HV549" s="24"/>
      <c r="HW549" s="24"/>
      <c r="HX549" s="24"/>
      <c r="HY549" s="24"/>
      <c r="HZ549" s="24"/>
      <c r="IA549" s="24"/>
      <c r="IB549" s="24"/>
      <c r="IC549" s="24"/>
      <c r="ID549" s="24"/>
      <c r="IE549" s="24"/>
      <c r="IF549" s="24"/>
      <c r="IG549" s="24"/>
      <c r="IH549" s="24"/>
      <c r="II549" s="24"/>
      <c r="IJ549" s="24"/>
      <c r="IK549" s="24"/>
      <c r="IL549" s="24"/>
      <c r="IM549" s="24"/>
      <c r="IN549" s="24"/>
      <c r="IO549" s="24"/>
      <c r="IP549" s="151"/>
      <c r="IQ549" s="151"/>
      <c r="IR549" s="153"/>
      <c r="IS549" s="24"/>
      <c r="IT549" s="24"/>
      <c r="IU549" s="24"/>
      <c r="IV549" s="24"/>
      <c r="IW549" s="24"/>
      <c r="IX549" s="24"/>
      <c r="IY549" s="24"/>
      <c r="IZ549" s="24"/>
      <c r="JA549" s="24"/>
      <c r="JB549" s="24"/>
      <c r="JC549" s="24"/>
      <c r="JD549" s="24"/>
      <c r="JE549" s="24"/>
      <c r="JF549" s="24"/>
      <c r="JG549" s="24"/>
      <c r="JH549" s="24"/>
      <c r="JI549" s="24"/>
      <c r="JJ549" s="24"/>
      <c r="JK549" s="24"/>
      <c r="JL549" s="24"/>
      <c r="JM549" s="24"/>
      <c r="JN549" s="24"/>
      <c r="JO549" s="24"/>
      <c r="JP549" s="24"/>
      <c r="JQ549" s="24"/>
      <c r="JR549" s="24"/>
      <c r="JS549" s="24"/>
      <c r="JT549" s="24"/>
      <c r="JU549" s="25"/>
      <c r="JV549" s="24"/>
      <c r="JW549" s="151"/>
      <c r="JX549" s="151"/>
      <c r="JY549" s="153"/>
      <c r="JZ549" s="24"/>
      <c r="KA549" s="24"/>
      <c r="KB549" s="24"/>
      <c r="KC549" s="24"/>
      <c r="KD549" s="24"/>
      <c r="KE549" s="24"/>
      <c r="KF549" s="24"/>
      <c r="KG549" s="24"/>
      <c r="KH549" s="24"/>
      <c r="KI549" s="24"/>
      <c r="KJ549" s="24"/>
      <c r="KK549" s="24"/>
      <c r="KL549" s="24"/>
      <c r="KM549" s="24"/>
      <c r="KN549" s="24"/>
      <c r="KO549" s="24"/>
      <c r="KP549" s="24"/>
      <c r="KQ549" s="24"/>
      <c r="KR549" s="24"/>
      <c r="KS549" s="24"/>
      <c r="KT549" s="24"/>
      <c r="KU549" s="24"/>
      <c r="KV549" s="24"/>
      <c r="KW549" s="24"/>
      <c r="KX549" s="24"/>
      <c r="KY549" s="24"/>
      <c r="KZ549" s="24"/>
      <c r="LA549" s="24"/>
      <c r="LB549" s="24"/>
      <c r="LC549" s="24"/>
      <c r="LD549" s="24"/>
      <c r="LE549" s="151"/>
      <c r="LF549" s="151"/>
      <c r="LG549" s="153"/>
      <c r="LH549" s="24"/>
      <c r="LI549" s="24"/>
      <c r="LJ549" s="24"/>
      <c r="LK549" s="24"/>
      <c r="LL549" s="24"/>
      <c r="LM549" s="24"/>
      <c r="LN549" s="24"/>
      <c r="LO549" s="24"/>
      <c r="LP549" s="24"/>
      <c r="LQ549" s="24"/>
      <c r="LR549" s="24"/>
      <c r="LS549" s="24"/>
      <c r="LT549" s="24"/>
      <c r="LU549" s="24"/>
      <c r="LV549" s="24"/>
      <c r="LW549" s="24"/>
      <c r="LX549" s="24"/>
      <c r="LY549" s="24"/>
      <c r="LZ549" s="24"/>
      <c r="MA549" s="24"/>
      <c r="MB549" s="24"/>
      <c r="MC549" s="24"/>
      <c r="MD549" s="24"/>
      <c r="ME549" s="24"/>
      <c r="MF549" s="24"/>
      <c r="MG549" s="24"/>
      <c r="MH549" s="24"/>
      <c r="MI549" s="24"/>
      <c r="MJ549" s="24"/>
      <c r="MK549" s="24"/>
      <c r="ML549" s="24"/>
    </row>
    <row r="550" spans="1:350" s="41" customFormat="1" ht="14.25" hidden="1" customHeight="1" outlineLevel="3" x14ac:dyDescent="0.25">
      <c r="A550" s="220" t="s">
        <v>332</v>
      </c>
      <c r="B550" s="248" t="s">
        <v>1152</v>
      </c>
      <c r="C550" s="175" t="s">
        <v>59</v>
      </c>
      <c r="D550" s="175">
        <v>1</v>
      </c>
      <c r="E550" s="175">
        <v>0</v>
      </c>
      <c r="F550" s="175">
        <f>D550-E550</f>
        <v>1</v>
      </c>
      <c r="G550" s="175" t="s">
        <v>1153</v>
      </c>
      <c r="H550" s="170" t="s">
        <v>912</v>
      </c>
      <c r="I550" s="170" t="s">
        <v>1010</v>
      </c>
      <c r="J550" s="212">
        <f ca="1">E550+Q550+AX550+CF550+DN550+ES550+GA550+HH550+IP550+JW550+LE550</f>
        <v>1</v>
      </c>
      <c r="K550" s="212">
        <f>E550+R550+AY550+CG550+DO550+ET550+GB550+HI550+IQ550+JX550+LF550</f>
        <v>1</v>
      </c>
      <c r="L550" s="172">
        <f ca="1">K550/J550</f>
        <v>1</v>
      </c>
      <c r="M550" s="172">
        <f>K550/D550</f>
        <v>1</v>
      </c>
      <c r="N550" s="183">
        <f ca="1">SUMIF($EV$8:$FZ$9,$O$5,$EV551:$FZ551)-SUMIF($EV$8:$FZ$9,$Q$5,$EV551:$FZ551)</f>
        <v>0</v>
      </c>
      <c r="O550" s="154"/>
      <c r="P550" s="154"/>
      <c r="Q550" s="150">
        <v>0</v>
      </c>
      <c r="R550" s="150">
        <v>0</v>
      </c>
      <c r="S550" s="152" t="e">
        <v>#DIV/0!</v>
      </c>
      <c r="T550" s="154"/>
      <c r="U550" s="154"/>
      <c r="V550" s="154"/>
      <c r="W550" s="154"/>
      <c r="X550" s="154"/>
      <c r="Y550" s="154"/>
      <c r="Z550" s="154"/>
      <c r="AA550" s="154"/>
      <c r="AB550" s="154"/>
      <c r="AC550" s="154"/>
      <c r="AD550" s="154"/>
      <c r="AE550" s="154"/>
      <c r="AF550" s="154"/>
      <c r="AG550" s="154"/>
      <c r="AH550" s="154"/>
      <c r="AI550" s="154"/>
      <c r="AJ550" s="154"/>
      <c r="AK550" s="154"/>
      <c r="AL550" s="154"/>
      <c r="AM550" s="154"/>
      <c r="AN550" s="154"/>
      <c r="AO550" s="154"/>
      <c r="AP550" s="154"/>
      <c r="AQ550" s="154"/>
      <c r="AR550" s="154"/>
      <c r="AS550" s="154"/>
      <c r="AT550" s="154"/>
      <c r="AU550" s="154"/>
      <c r="AV550" s="154"/>
      <c r="AW550" s="154"/>
      <c r="AX550" s="150">
        <f t="shared" ca="1" si="1342"/>
        <v>0</v>
      </c>
      <c r="AY550" s="150">
        <f>SUM(BA551:CE551)</f>
        <v>0</v>
      </c>
      <c r="AZ550" s="152" t="e">
        <f ca="1">AY550/AX550</f>
        <v>#DIV/0!</v>
      </c>
      <c r="BA550" s="154"/>
      <c r="BB550" s="154"/>
      <c r="BC550" s="154"/>
      <c r="BD550" s="154"/>
      <c r="BE550" s="154"/>
      <c r="BF550" s="154"/>
      <c r="BG550" s="154"/>
      <c r="BH550" s="154"/>
      <c r="BI550" s="154"/>
      <c r="BJ550" s="154"/>
      <c r="BK550" s="154"/>
      <c r="BL550" s="154"/>
      <c r="BM550" s="154"/>
      <c r="BN550" s="154"/>
      <c r="BO550" s="154"/>
      <c r="BP550" s="154"/>
      <c r="BQ550" s="154"/>
      <c r="BR550" s="154"/>
      <c r="BS550" s="154"/>
      <c r="BT550" s="154"/>
      <c r="BU550" s="154"/>
      <c r="BV550" s="154"/>
      <c r="BW550" s="154"/>
      <c r="BX550" s="154"/>
      <c r="BY550" s="154"/>
      <c r="BZ550" s="154"/>
      <c r="CA550" s="154"/>
      <c r="CB550" s="154"/>
      <c r="CC550" s="154"/>
      <c r="CD550" s="154"/>
      <c r="CE550" s="154"/>
      <c r="CF550" s="150">
        <f t="shared" ref="CF550" si="1430">SUM(CI550:DM550)</f>
        <v>0</v>
      </c>
      <c r="CG550" s="150">
        <f>SUM(CI551:DM551)</f>
        <v>0</v>
      </c>
      <c r="CH550" s="152" t="e">
        <f>CG550/CF550</f>
        <v>#DIV/0!</v>
      </c>
      <c r="CI550" s="154"/>
      <c r="CJ550" s="154"/>
      <c r="CK550" s="154"/>
      <c r="CL550" s="154"/>
      <c r="CM550" s="154"/>
      <c r="CN550" s="154"/>
      <c r="CO550" s="154"/>
      <c r="CP550" s="154"/>
      <c r="CQ550" s="154"/>
      <c r="CR550" s="154"/>
      <c r="CS550" s="154"/>
      <c r="CT550" s="154"/>
      <c r="CU550" s="154"/>
      <c r="CV550" s="154"/>
      <c r="CW550" s="154"/>
      <c r="CX550" s="154"/>
      <c r="CY550" s="154"/>
      <c r="CZ550" s="154"/>
      <c r="DA550" s="154"/>
      <c r="DB550" s="154"/>
      <c r="DC550" s="154"/>
      <c r="DD550" s="154"/>
      <c r="DE550" s="154"/>
      <c r="DF550" s="154"/>
      <c r="DG550" s="154"/>
      <c r="DH550" s="154"/>
      <c r="DI550" s="154"/>
      <c r="DJ550" s="154"/>
      <c r="DK550" s="154"/>
      <c r="DL550" s="154"/>
      <c r="DM550" s="154"/>
      <c r="DN550" s="150">
        <f t="shared" ref="DN550" si="1431">SUM(DQ550:ER550)</f>
        <v>0</v>
      </c>
      <c r="DO550" s="150">
        <f>SUM(DQ551:ER551)</f>
        <v>0</v>
      </c>
      <c r="DP550" s="152" t="e">
        <f t="shared" si="1416"/>
        <v>#DIV/0!</v>
      </c>
      <c r="DQ550" s="154"/>
      <c r="DR550" s="154"/>
      <c r="DS550" s="154"/>
      <c r="DT550" s="154"/>
      <c r="DU550" s="154"/>
      <c r="DV550" s="154"/>
      <c r="DW550" s="154"/>
      <c r="DX550" s="154"/>
      <c r="DY550" s="154"/>
      <c r="DZ550" s="154"/>
      <c r="EA550" s="154"/>
      <c r="EB550" s="154"/>
      <c r="EC550" s="154"/>
      <c r="ED550" s="154"/>
      <c r="EE550" s="154"/>
      <c r="EF550" s="154"/>
      <c r="EG550" s="154"/>
      <c r="EH550" s="154"/>
      <c r="EI550" s="154"/>
      <c r="EJ550" s="154"/>
      <c r="EK550" s="154"/>
      <c r="EL550" s="154"/>
      <c r="EM550" s="154"/>
      <c r="EN550" s="154"/>
      <c r="EO550" s="154"/>
      <c r="EP550" s="154"/>
      <c r="EQ550" s="154"/>
      <c r="ER550" s="154"/>
      <c r="ES550" s="150">
        <f t="shared" ca="1" si="1345"/>
        <v>1</v>
      </c>
      <c r="ET550" s="150">
        <f t="shared" si="1287"/>
        <v>1</v>
      </c>
      <c r="EU550" s="152">
        <f t="shared" ca="1" si="1288"/>
        <v>1</v>
      </c>
      <c r="EV550" s="154"/>
      <c r="EW550" s="160"/>
      <c r="EX550" s="154"/>
      <c r="EY550" s="154"/>
      <c r="EZ550" s="154"/>
      <c r="FA550" s="154"/>
      <c r="FB550" s="154"/>
      <c r="FC550" s="154"/>
      <c r="FD550" s="154"/>
      <c r="FE550" s="154"/>
      <c r="FF550" s="154"/>
      <c r="FG550" s="154"/>
      <c r="FH550" s="154"/>
      <c r="FI550" s="154"/>
      <c r="FJ550" s="154"/>
      <c r="FK550" s="154"/>
      <c r="FL550" s="154"/>
      <c r="FM550" s="154"/>
      <c r="FN550" s="154"/>
      <c r="FO550" s="42">
        <v>1</v>
      </c>
      <c r="FP550" s="154"/>
      <c r="FQ550" s="154"/>
      <c r="FR550" s="154"/>
      <c r="FS550" s="154"/>
      <c r="FT550" s="154"/>
      <c r="FU550" s="154"/>
      <c r="FV550" s="154"/>
      <c r="FW550" s="154"/>
      <c r="FX550" s="154"/>
      <c r="FY550" s="154"/>
      <c r="FZ550" s="154"/>
      <c r="GA550" s="150">
        <f t="shared" ref="GA550" ca="1" si="1432">SUMIF($GD$8:$HG$9,$O$5,GD550:HG550)</f>
        <v>0</v>
      </c>
      <c r="GB550" s="150">
        <f t="shared" ref="GB550" si="1433">SUM(GD551:HG551)</f>
        <v>0</v>
      </c>
      <c r="GC550" s="152" t="e">
        <f t="shared" ref="GC550" ca="1" si="1434">GB550/GA550</f>
        <v>#DIV/0!</v>
      </c>
      <c r="GD550" s="154"/>
      <c r="GE550" s="154"/>
      <c r="GF550" s="154"/>
      <c r="GG550" s="154"/>
      <c r="GH550" s="154"/>
      <c r="GI550" s="154"/>
      <c r="GJ550" s="154"/>
      <c r="GK550" s="154"/>
      <c r="GL550" s="154"/>
      <c r="GM550" s="154"/>
      <c r="GN550" s="154"/>
      <c r="GO550" s="154"/>
      <c r="GP550" s="154"/>
      <c r="GQ550" s="154"/>
      <c r="GR550" s="154"/>
      <c r="GS550" s="154"/>
      <c r="GT550" s="154"/>
      <c r="GU550" s="154"/>
      <c r="GV550" s="154"/>
      <c r="GW550" s="154"/>
      <c r="GX550" s="154"/>
      <c r="GY550" s="154"/>
      <c r="GZ550" s="154"/>
      <c r="HA550" s="154"/>
      <c r="HB550" s="154"/>
      <c r="HC550" s="154"/>
      <c r="HD550" s="154"/>
      <c r="HE550" s="154"/>
      <c r="HF550" s="154"/>
      <c r="HG550" s="154"/>
      <c r="HH550" s="150"/>
      <c r="HI550" s="150">
        <v>0</v>
      </c>
      <c r="HJ550" s="154"/>
      <c r="HK550" s="154"/>
      <c r="HL550" s="154"/>
      <c r="HM550" s="154"/>
      <c r="HN550" s="154"/>
      <c r="HO550" s="154"/>
      <c r="HP550" s="154"/>
      <c r="HQ550" s="154"/>
      <c r="HR550" s="154"/>
      <c r="HS550" s="154"/>
      <c r="HT550" s="154"/>
      <c r="HU550" s="154"/>
      <c r="HV550" s="154"/>
      <c r="HW550" s="154"/>
      <c r="HX550" s="154"/>
      <c r="HY550" s="154"/>
      <c r="HZ550" s="154"/>
      <c r="IA550" s="154"/>
      <c r="IB550" s="154"/>
      <c r="IC550" s="154"/>
      <c r="ID550" s="154"/>
      <c r="IE550" s="154"/>
      <c r="IF550" s="154"/>
      <c r="IG550" s="154"/>
      <c r="IH550" s="154"/>
      <c r="II550" s="154"/>
      <c r="IJ550" s="154"/>
      <c r="IK550" s="154"/>
      <c r="IL550" s="154"/>
      <c r="IM550" s="154"/>
      <c r="IN550" s="154"/>
      <c r="IO550" s="154"/>
      <c r="IP550" s="150"/>
      <c r="IQ550" s="150">
        <v>0</v>
      </c>
      <c r="IR550" s="154"/>
      <c r="IS550" s="154"/>
      <c r="IT550" s="154"/>
      <c r="IU550" s="154"/>
      <c r="IV550" s="154"/>
      <c r="IW550" s="154"/>
      <c r="IX550" s="154"/>
      <c r="IY550" s="154"/>
      <c r="IZ550" s="154"/>
      <c r="JA550" s="154"/>
      <c r="JB550" s="154"/>
      <c r="JC550" s="154"/>
      <c r="JD550" s="154"/>
      <c r="JE550" s="154"/>
      <c r="JF550" s="154"/>
      <c r="JG550" s="154"/>
      <c r="JH550" s="154"/>
      <c r="JI550" s="154"/>
      <c r="JJ550" s="154"/>
      <c r="JK550" s="154"/>
      <c r="JL550" s="154"/>
      <c r="JM550" s="154"/>
      <c r="JN550" s="154"/>
      <c r="JO550" s="154"/>
      <c r="JP550" s="154"/>
      <c r="JQ550" s="154"/>
      <c r="JR550" s="154"/>
      <c r="JS550" s="154"/>
      <c r="JT550" s="154"/>
      <c r="JU550" s="154"/>
      <c r="JV550" s="154"/>
      <c r="JW550" s="150"/>
      <c r="JX550" s="150">
        <v>0</v>
      </c>
      <c r="JY550" s="154"/>
      <c r="JZ550" s="154"/>
      <c r="KA550" s="154"/>
      <c r="KB550" s="154"/>
      <c r="KC550" s="154"/>
      <c r="KD550" s="154"/>
      <c r="KE550" s="154"/>
      <c r="KF550" s="154"/>
      <c r="KG550" s="154"/>
      <c r="KH550" s="154"/>
      <c r="KI550" s="154"/>
      <c r="KJ550" s="154"/>
      <c r="KK550" s="154"/>
      <c r="KL550" s="154"/>
      <c r="KM550" s="154"/>
      <c r="KN550" s="154"/>
      <c r="KO550" s="154"/>
      <c r="KP550" s="154"/>
      <c r="KQ550" s="154"/>
      <c r="KR550" s="154"/>
      <c r="KS550" s="154"/>
      <c r="KT550" s="154"/>
      <c r="KU550" s="154"/>
      <c r="KV550" s="154"/>
      <c r="KW550" s="154"/>
      <c r="KX550" s="154"/>
      <c r="KY550" s="154"/>
      <c r="KZ550" s="154"/>
      <c r="LA550" s="154"/>
      <c r="LB550" s="154"/>
      <c r="LC550" s="154"/>
      <c r="LD550" s="154"/>
      <c r="LE550" s="150"/>
      <c r="LF550" s="150">
        <v>0</v>
      </c>
      <c r="LG550" s="154"/>
      <c r="LH550" s="154"/>
      <c r="LI550" s="154"/>
      <c r="LJ550" s="154"/>
      <c r="LK550" s="154"/>
      <c r="LL550" s="154"/>
      <c r="LM550" s="154"/>
      <c r="LN550" s="154"/>
      <c r="LO550" s="154"/>
      <c r="LP550" s="154"/>
      <c r="LQ550" s="154"/>
      <c r="LR550" s="154"/>
      <c r="LS550" s="154"/>
      <c r="LT550" s="154"/>
      <c r="LU550" s="154"/>
      <c r="LV550" s="154"/>
      <c r="LW550" s="154"/>
      <c r="LX550" s="154"/>
      <c r="LY550" s="154"/>
      <c r="LZ550" s="154"/>
      <c r="MA550" s="154"/>
      <c r="MB550" s="154"/>
      <c r="MC550" s="154"/>
      <c r="MD550" s="154"/>
      <c r="ME550" s="154"/>
      <c r="MF550" s="154"/>
      <c r="MG550" s="154"/>
      <c r="MH550" s="154"/>
      <c r="MI550" s="154"/>
      <c r="MJ550" s="154"/>
      <c r="MK550" s="154"/>
      <c r="ML550" s="154"/>
    </row>
    <row r="551" spans="1:350" s="41" customFormat="1" ht="14.25" hidden="1" customHeight="1" outlineLevel="3" x14ac:dyDescent="0.25">
      <c r="A551" s="221"/>
      <c r="B551" s="249"/>
      <c r="C551" s="176"/>
      <c r="D551" s="176"/>
      <c r="E551" s="176"/>
      <c r="F551" s="176"/>
      <c r="G551" s="176"/>
      <c r="H551" s="171"/>
      <c r="I551" s="171"/>
      <c r="J551" s="213"/>
      <c r="K551" s="213"/>
      <c r="L551" s="173"/>
      <c r="M551" s="173"/>
      <c r="N551" s="184"/>
      <c r="O551" s="155"/>
      <c r="P551" s="155"/>
      <c r="Q551" s="151"/>
      <c r="R551" s="151"/>
      <c r="S551" s="153"/>
      <c r="T551" s="155"/>
      <c r="U551" s="155"/>
      <c r="V551" s="155"/>
      <c r="W551" s="155"/>
      <c r="X551" s="155"/>
      <c r="Y551" s="155"/>
      <c r="Z551" s="155"/>
      <c r="AA551" s="155"/>
      <c r="AB551" s="155"/>
      <c r="AC551" s="155"/>
      <c r="AD551" s="155"/>
      <c r="AE551" s="155"/>
      <c r="AF551" s="155"/>
      <c r="AG551" s="155"/>
      <c r="AH551" s="155"/>
      <c r="AI551" s="155"/>
      <c r="AJ551" s="155"/>
      <c r="AK551" s="155"/>
      <c r="AL551" s="155"/>
      <c r="AM551" s="155"/>
      <c r="AN551" s="155"/>
      <c r="AO551" s="155"/>
      <c r="AP551" s="155"/>
      <c r="AQ551" s="155"/>
      <c r="AR551" s="155"/>
      <c r="AS551" s="155"/>
      <c r="AT551" s="155"/>
      <c r="AU551" s="155"/>
      <c r="AV551" s="155"/>
      <c r="AW551" s="155"/>
      <c r="AX551" s="151"/>
      <c r="AY551" s="151"/>
      <c r="AZ551" s="153"/>
      <c r="BA551" s="155"/>
      <c r="BB551" s="155"/>
      <c r="BC551" s="155"/>
      <c r="BD551" s="155"/>
      <c r="BE551" s="155"/>
      <c r="BF551" s="155"/>
      <c r="BG551" s="155"/>
      <c r="BH551" s="155"/>
      <c r="BI551" s="155"/>
      <c r="BJ551" s="155"/>
      <c r="BK551" s="155"/>
      <c r="BL551" s="155"/>
      <c r="BM551" s="155"/>
      <c r="BN551" s="155"/>
      <c r="BO551" s="155"/>
      <c r="BP551" s="155"/>
      <c r="BQ551" s="155"/>
      <c r="BR551" s="155"/>
      <c r="BS551" s="155"/>
      <c r="BT551" s="155"/>
      <c r="BU551" s="155"/>
      <c r="BV551" s="155"/>
      <c r="BW551" s="155"/>
      <c r="BX551" s="155"/>
      <c r="BY551" s="155"/>
      <c r="BZ551" s="155"/>
      <c r="CA551" s="155"/>
      <c r="CB551" s="155"/>
      <c r="CC551" s="155"/>
      <c r="CD551" s="155"/>
      <c r="CE551" s="155"/>
      <c r="CF551" s="151"/>
      <c r="CG551" s="151"/>
      <c r="CH551" s="153"/>
      <c r="CI551" s="155"/>
      <c r="CJ551" s="155"/>
      <c r="CK551" s="155"/>
      <c r="CL551" s="155"/>
      <c r="CM551" s="155"/>
      <c r="CN551" s="155"/>
      <c r="CO551" s="155"/>
      <c r="CP551" s="155"/>
      <c r="CQ551" s="155"/>
      <c r="CR551" s="155"/>
      <c r="CS551" s="155"/>
      <c r="CT551" s="155"/>
      <c r="CU551" s="155"/>
      <c r="CV551" s="155"/>
      <c r="CW551" s="155"/>
      <c r="CX551" s="155"/>
      <c r="CY551" s="155"/>
      <c r="CZ551" s="155"/>
      <c r="DA551" s="155"/>
      <c r="DB551" s="155"/>
      <c r="DC551" s="155"/>
      <c r="DD551" s="155"/>
      <c r="DE551" s="155"/>
      <c r="DF551" s="155"/>
      <c r="DG551" s="155"/>
      <c r="DH551" s="155"/>
      <c r="DI551" s="155"/>
      <c r="DJ551" s="155"/>
      <c r="DK551" s="155"/>
      <c r="DL551" s="155"/>
      <c r="DM551" s="155"/>
      <c r="DN551" s="151"/>
      <c r="DO551" s="151"/>
      <c r="DP551" s="153"/>
      <c r="DQ551" s="155"/>
      <c r="DR551" s="155"/>
      <c r="DS551" s="155"/>
      <c r="DT551" s="155"/>
      <c r="DU551" s="155"/>
      <c r="DV551" s="155"/>
      <c r="DW551" s="155"/>
      <c r="DX551" s="155"/>
      <c r="DY551" s="155"/>
      <c r="DZ551" s="155"/>
      <c r="EA551" s="155"/>
      <c r="EB551" s="155"/>
      <c r="EC551" s="155"/>
      <c r="ED551" s="155"/>
      <c r="EE551" s="155"/>
      <c r="EF551" s="155"/>
      <c r="EG551" s="155"/>
      <c r="EH551" s="155"/>
      <c r="EI551" s="155"/>
      <c r="EJ551" s="155"/>
      <c r="EK551" s="155"/>
      <c r="EL551" s="155"/>
      <c r="EM551" s="155"/>
      <c r="EN551" s="155"/>
      <c r="EO551" s="155"/>
      <c r="EP551" s="155"/>
      <c r="EQ551" s="155"/>
      <c r="ER551" s="155"/>
      <c r="ES551" s="151"/>
      <c r="ET551" s="151"/>
      <c r="EU551" s="153"/>
      <c r="EV551" s="155"/>
      <c r="EW551" s="161"/>
      <c r="EX551" s="155"/>
      <c r="EY551" s="155"/>
      <c r="EZ551" s="155"/>
      <c r="FA551" s="155"/>
      <c r="FB551" s="155"/>
      <c r="FC551" s="155"/>
      <c r="FD551" s="155"/>
      <c r="FE551" s="155"/>
      <c r="FF551" s="155"/>
      <c r="FG551" s="155"/>
      <c r="FH551" s="155"/>
      <c r="FI551" s="155"/>
      <c r="FJ551" s="155"/>
      <c r="FK551" s="155"/>
      <c r="FL551" s="155"/>
      <c r="FM551" s="155"/>
      <c r="FN551" s="155"/>
      <c r="FO551" s="148">
        <v>1</v>
      </c>
      <c r="FP551" s="155"/>
      <c r="FQ551" s="155"/>
      <c r="FR551" s="155"/>
      <c r="FS551" s="155"/>
      <c r="FT551" s="155"/>
      <c r="FU551" s="155"/>
      <c r="FV551" s="155"/>
      <c r="FW551" s="155"/>
      <c r="FX551" s="155"/>
      <c r="FY551" s="155"/>
      <c r="FZ551" s="155"/>
      <c r="GA551" s="151"/>
      <c r="GB551" s="151"/>
      <c r="GC551" s="153"/>
      <c r="GD551" s="155"/>
      <c r="GE551" s="155"/>
      <c r="GF551" s="155"/>
      <c r="GG551" s="155"/>
      <c r="GH551" s="155"/>
      <c r="GI551" s="155"/>
      <c r="GJ551" s="155"/>
      <c r="GK551" s="155"/>
      <c r="GL551" s="155"/>
      <c r="GM551" s="155"/>
      <c r="GN551" s="155"/>
      <c r="GO551" s="155"/>
      <c r="GP551" s="155"/>
      <c r="GQ551" s="155"/>
      <c r="GR551" s="155"/>
      <c r="GS551" s="155"/>
      <c r="GT551" s="155"/>
      <c r="GU551" s="155"/>
      <c r="GV551" s="155"/>
      <c r="GW551" s="155"/>
      <c r="GX551" s="155"/>
      <c r="GY551" s="155"/>
      <c r="GZ551" s="155"/>
      <c r="HA551" s="155"/>
      <c r="HB551" s="155"/>
      <c r="HC551" s="155"/>
      <c r="HD551" s="155"/>
      <c r="HE551" s="155"/>
      <c r="HF551" s="155"/>
      <c r="HG551" s="155"/>
      <c r="HH551" s="151"/>
      <c r="HI551" s="151"/>
      <c r="HJ551" s="155"/>
      <c r="HK551" s="155"/>
      <c r="HL551" s="155"/>
      <c r="HM551" s="155"/>
      <c r="HN551" s="155"/>
      <c r="HO551" s="155"/>
      <c r="HP551" s="155"/>
      <c r="HQ551" s="155"/>
      <c r="HR551" s="155"/>
      <c r="HS551" s="155"/>
      <c r="HT551" s="155"/>
      <c r="HU551" s="155"/>
      <c r="HV551" s="155"/>
      <c r="HW551" s="155"/>
      <c r="HX551" s="155"/>
      <c r="HY551" s="155"/>
      <c r="HZ551" s="155"/>
      <c r="IA551" s="155"/>
      <c r="IB551" s="155"/>
      <c r="IC551" s="155"/>
      <c r="ID551" s="155"/>
      <c r="IE551" s="155"/>
      <c r="IF551" s="155"/>
      <c r="IG551" s="155"/>
      <c r="IH551" s="155"/>
      <c r="II551" s="155"/>
      <c r="IJ551" s="155"/>
      <c r="IK551" s="155"/>
      <c r="IL551" s="155"/>
      <c r="IM551" s="155"/>
      <c r="IN551" s="155"/>
      <c r="IO551" s="155"/>
      <c r="IP551" s="151"/>
      <c r="IQ551" s="151"/>
      <c r="IR551" s="155"/>
      <c r="IS551" s="155"/>
      <c r="IT551" s="155"/>
      <c r="IU551" s="155"/>
      <c r="IV551" s="155"/>
      <c r="IW551" s="155"/>
      <c r="IX551" s="155"/>
      <c r="IY551" s="155"/>
      <c r="IZ551" s="155"/>
      <c r="JA551" s="155"/>
      <c r="JB551" s="155"/>
      <c r="JC551" s="155"/>
      <c r="JD551" s="155"/>
      <c r="JE551" s="155"/>
      <c r="JF551" s="155"/>
      <c r="JG551" s="155"/>
      <c r="JH551" s="155"/>
      <c r="JI551" s="155"/>
      <c r="JJ551" s="155"/>
      <c r="JK551" s="155"/>
      <c r="JL551" s="155"/>
      <c r="JM551" s="155"/>
      <c r="JN551" s="155"/>
      <c r="JO551" s="155"/>
      <c r="JP551" s="155"/>
      <c r="JQ551" s="155"/>
      <c r="JR551" s="155"/>
      <c r="JS551" s="155"/>
      <c r="JT551" s="155"/>
      <c r="JU551" s="155"/>
      <c r="JV551" s="155"/>
      <c r="JW551" s="151"/>
      <c r="JX551" s="151"/>
      <c r="JY551" s="155"/>
      <c r="JZ551" s="155"/>
      <c r="KA551" s="155"/>
      <c r="KB551" s="155"/>
      <c r="KC551" s="155"/>
      <c r="KD551" s="155"/>
      <c r="KE551" s="155"/>
      <c r="KF551" s="155"/>
      <c r="KG551" s="155"/>
      <c r="KH551" s="155"/>
      <c r="KI551" s="155"/>
      <c r="KJ551" s="155"/>
      <c r="KK551" s="155"/>
      <c r="KL551" s="155"/>
      <c r="KM551" s="155"/>
      <c r="KN551" s="155"/>
      <c r="KO551" s="155"/>
      <c r="KP551" s="155"/>
      <c r="KQ551" s="155"/>
      <c r="KR551" s="155"/>
      <c r="KS551" s="155"/>
      <c r="KT551" s="155"/>
      <c r="KU551" s="155"/>
      <c r="KV551" s="155"/>
      <c r="KW551" s="155"/>
      <c r="KX551" s="155"/>
      <c r="KY551" s="155"/>
      <c r="KZ551" s="155"/>
      <c r="LA551" s="155"/>
      <c r="LB551" s="155"/>
      <c r="LC551" s="155"/>
      <c r="LD551" s="155"/>
      <c r="LE551" s="151"/>
      <c r="LF551" s="151"/>
      <c r="LG551" s="155"/>
      <c r="LH551" s="155"/>
      <c r="LI551" s="155"/>
      <c r="LJ551" s="155"/>
      <c r="LK551" s="155"/>
      <c r="LL551" s="155"/>
      <c r="LM551" s="155"/>
      <c r="LN551" s="155"/>
      <c r="LO551" s="155"/>
      <c r="LP551" s="155"/>
      <c r="LQ551" s="155"/>
      <c r="LR551" s="155"/>
      <c r="LS551" s="155"/>
      <c r="LT551" s="155"/>
      <c r="LU551" s="155"/>
      <c r="LV551" s="155"/>
      <c r="LW551" s="155"/>
      <c r="LX551" s="155"/>
      <c r="LY551" s="155"/>
      <c r="LZ551" s="155"/>
      <c r="MA551" s="155"/>
      <c r="MB551" s="155"/>
      <c r="MC551" s="155"/>
      <c r="MD551" s="155"/>
      <c r="ME551" s="155"/>
      <c r="MF551" s="155"/>
      <c r="MG551" s="155"/>
      <c r="MH551" s="155"/>
      <c r="MI551" s="155"/>
      <c r="MJ551" s="155"/>
      <c r="MK551" s="155"/>
      <c r="ML551" s="155"/>
    </row>
    <row r="552" spans="1:350" ht="13.9" hidden="1" customHeight="1" outlineLevel="3" x14ac:dyDescent="0.2">
      <c r="A552" s="226" t="s">
        <v>333</v>
      </c>
      <c r="B552" s="246" t="s">
        <v>1118</v>
      </c>
      <c r="C552" s="214" t="s">
        <v>59</v>
      </c>
      <c r="D552" s="216">
        <v>18</v>
      </c>
      <c r="E552" s="175"/>
      <c r="F552" s="175">
        <f>D552-E552</f>
        <v>18</v>
      </c>
      <c r="G552" s="175" t="s">
        <v>847</v>
      </c>
      <c r="H552" s="170" t="s">
        <v>912</v>
      </c>
      <c r="I552" s="170" t="s">
        <v>827</v>
      </c>
      <c r="J552" s="212">
        <f ca="1">E552+Q552+AX552+CF552+DN552+ES552+GA552+HH552+IP552+JW552+LE552</f>
        <v>18</v>
      </c>
      <c r="K552" s="212">
        <f>E552+R552+AY552+CG552+DO552+ET552+GB552+HI552+IQ552+JX552+LF552</f>
        <v>18</v>
      </c>
      <c r="L552" s="172">
        <f ca="1">K552/J552</f>
        <v>1</v>
      </c>
      <c r="M552" s="172">
        <f>K552/D552</f>
        <v>1</v>
      </c>
      <c r="N552" s="183">
        <f ca="1">SUMIF($EV$8:$FZ$9,$O$5,$EV553:$FZ553)-SUMIF($EV$8:$FZ$9,$Q$5,$EV553:$FZ553)</f>
        <v>0</v>
      </c>
      <c r="O552" s="156"/>
      <c r="P552" s="16" t="s">
        <v>25</v>
      </c>
      <c r="Q552" s="150">
        <v>0</v>
      </c>
      <c r="R552" s="150">
        <v>0</v>
      </c>
      <c r="S552" s="152" t="e">
        <v>#DIV/0!</v>
      </c>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50">
        <f t="shared" ca="1" si="1342"/>
        <v>0</v>
      </c>
      <c r="AY552" s="150">
        <f>SUM(BA553:CE553)</f>
        <v>0</v>
      </c>
      <c r="AZ552" s="152" t="e">
        <f ca="1">AY552/AX552</f>
        <v>#DIV/0!</v>
      </c>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50">
        <f t="shared" ref="CF552" si="1435">SUM(CI552:DM552)</f>
        <v>0</v>
      </c>
      <c r="CG552" s="150">
        <f>SUM(CI553:DM553)</f>
        <v>0</v>
      </c>
      <c r="CH552" s="152" t="e">
        <f>CG552/CF552</f>
        <v>#DIV/0!</v>
      </c>
      <c r="CI552" s="129"/>
      <c r="CJ552" s="129"/>
      <c r="CK552" s="129"/>
      <c r="CL552" s="129"/>
      <c r="CM552" s="129"/>
      <c r="CN552" s="129"/>
      <c r="CO552" s="129"/>
      <c r="CP552" s="129"/>
      <c r="CQ552" s="129"/>
      <c r="CR552" s="129"/>
      <c r="CS552" s="129"/>
      <c r="CT552" s="129"/>
      <c r="CU552" s="129"/>
      <c r="CV552" s="129"/>
      <c r="CW552" s="129"/>
      <c r="CX552" s="129"/>
      <c r="CY552" s="129"/>
      <c r="CZ552" s="129"/>
      <c r="DA552" s="129"/>
      <c r="DB552" s="129"/>
      <c r="DC552" s="129"/>
      <c r="DD552" s="129"/>
      <c r="DE552" s="129"/>
      <c r="DF552" s="129"/>
      <c r="DG552" s="129"/>
      <c r="DH552" s="129"/>
      <c r="DI552" s="129"/>
      <c r="DJ552" s="129"/>
      <c r="DK552" s="129"/>
      <c r="DL552" s="129"/>
      <c r="DM552" s="129"/>
      <c r="DN552" s="150">
        <f t="shared" ref="DN552" si="1436">SUM(DQ552:ER552)</f>
        <v>18</v>
      </c>
      <c r="DO552" s="150">
        <f>SUM(DQ553:ER553)</f>
        <v>0</v>
      </c>
      <c r="DP552" s="152">
        <f t="shared" si="1416"/>
        <v>0</v>
      </c>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v>8</v>
      </c>
      <c r="EM552" s="16">
        <v>8</v>
      </c>
      <c r="EN552" s="16">
        <v>2</v>
      </c>
      <c r="EO552" s="16"/>
      <c r="EP552" s="16"/>
      <c r="EQ552" s="16"/>
      <c r="ER552" s="16"/>
      <c r="ES552" s="150">
        <f t="shared" ca="1" si="1345"/>
        <v>0</v>
      </c>
      <c r="ET552" s="150">
        <f t="shared" si="1287"/>
        <v>18</v>
      </c>
      <c r="EU552" s="152" t="e">
        <f t="shared" ca="1" si="1288"/>
        <v>#DIV/0!</v>
      </c>
      <c r="EV552" s="16"/>
      <c r="EW552" s="67"/>
      <c r="EX552" s="16"/>
      <c r="EY552" s="16"/>
      <c r="EZ552" s="16"/>
      <c r="FA552" s="16"/>
      <c r="FB552" s="16"/>
      <c r="FC552" s="16"/>
      <c r="FD552" s="16"/>
      <c r="FE552" s="16"/>
      <c r="FF552" s="16"/>
      <c r="FG552" s="16"/>
      <c r="FH552" s="16"/>
      <c r="FI552" s="16"/>
      <c r="FJ552" s="16"/>
      <c r="FK552" s="16"/>
      <c r="FL552" s="16"/>
      <c r="FM552" s="16"/>
      <c r="FN552" s="16"/>
      <c r="FO552" s="16"/>
      <c r="FP552" s="16"/>
      <c r="FQ552" s="16"/>
      <c r="FR552" s="16"/>
      <c r="FS552" s="16"/>
      <c r="FT552" s="16"/>
      <c r="FU552" s="16"/>
      <c r="FV552" s="16"/>
      <c r="FW552" s="16"/>
      <c r="FX552" s="16"/>
      <c r="FY552" s="16"/>
      <c r="FZ552" s="16"/>
      <c r="GA552" s="150">
        <f t="shared" ref="GA552" ca="1" si="1437">SUMIF($GD$8:$HG$9,$O$5,GD552:HG552)</f>
        <v>0</v>
      </c>
      <c r="GB552" s="150">
        <f t="shared" ref="GB552" si="1438">SUM(GD553:HG553)</f>
        <v>0</v>
      </c>
      <c r="GC552" s="152" t="e">
        <f t="shared" ref="GC552" ca="1" si="1439">GB552/GA552</f>
        <v>#DIV/0!</v>
      </c>
      <c r="GD552" s="16"/>
      <c r="GE552" s="16"/>
      <c r="GF552" s="16"/>
      <c r="GG552" s="16"/>
      <c r="GH552" s="16"/>
      <c r="GI552" s="16"/>
      <c r="GJ552" s="16"/>
      <c r="GK552" s="16"/>
      <c r="GL552" s="16"/>
      <c r="GM552" s="16"/>
      <c r="GN552" s="16"/>
      <c r="GO552" s="16"/>
      <c r="GP552" s="16"/>
      <c r="GQ552" s="16"/>
      <c r="GR552" s="16"/>
      <c r="GS552" s="16"/>
      <c r="GT552" s="16"/>
      <c r="GU552" s="16"/>
      <c r="GV552" s="16"/>
      <c r="GW552" s="16"/>
      <c r="GX552" s="16"/>
      <c r="GY552" s="16"/>
      <c r="GZ552" s="16"/>
      <c r="HA552" s="16"/>
      <c r="HB552" s="16"/>
      <c r="HC552" s="16"/>
      <c r="HD552" s="16"/>
      <c r="HE552" s="16"/>
      <c r="HF552" s="16"/>
      <c r="HG552" s="16"/>
      <c r="HH552" s="150"/>
      <c r="HI552" s="150">
        <v>0</v>
      </c>
      <c r="HJ552" s="152" t="e">
        <v>#DIV/0!</v>
      </c>
      <c r="HK552" s="16"/>
      <c r="HL552" s="16"/>
      <c r="HM552" s="16"/>
      <c r="HN552" s="16"/>
      <c r="HO552" s="16"/>
      <c r="HP552" s="16"/>
      <c r="HQ552" s="16"/>
      <c r="HR552" s="16"/>
      <c r="HS552" s="16"/>
      <c r="HT552" s="16"/>
      <c r="HU552" s="16"/>
      <c r="HV552" s="16"/>
      <c r="HW552" s="16"/>
      <c r="HX552" s="16"/>
      <c r="HY552" s="16"/>
      <c r="HZ552" s="16"/>
      <c r="IA552" s="16"/>
      <c r="IB552" s="16"/>
      <c r="IC552" s="16"/>
      <c r="ID552" s="16"/>
      <c r="IE552" s="16"/>
      <c r="IF552" s="16"/>
      <c r="IG552" s="16"/>
      <c r="IH552" s="16"/>
      <c r="II552" s="16"/>
      <c r="IJ552" s="16"/>
      <c r="IK552" s="16"/>
      <c r="IL552" s="16"/>
      <c r="IM552" s="16"/>
      <c r="IN552" s="16"/>
      <c r="IO552" s="16"/>
      <c r="IP552" s="150"/>
      <c r="IQ552" s="150">
        <v>0</v>
      </c>
      <c r="IR552" s="152" t="e">
        <v>#DIV/0!</v>
      </c>
      <c r="IS552" s="16"/>
      <c r="IT552" s="16"/>
      <c r="IU552" s="16"/>
      <c r="IV552" s="16"/>
      <c r="IW552" s="16"/>
      <c r="IX552" s="16"/>
      <c r="IY552" s="16"/>
      <c r="IZ552" s="16"/>
      <c r="JA552" s="16"/>
      <c r="JB552" s="16"/>
      <c r="JC552" s="16"/>
      <c r="JD552" s="16"/>
      <c r="JE552" s="16"/>
      <c r="JF552" s="16"/>
      <c r="JG552" s="16"/>
      <c r="JH552" s="16"/>
      <c r="JI552" s="16"/>
      <c r="JJ552" s="16"/>
      <c r="JK552" s="16"/>
      <c r="JL552" s="16"/>
      <c r="JM552" s="16"/>
      <c r="JN552" s="16"/>
      <c r="JO552" s="16"/>
      <c r="JP552" s="16"/>
      <c r="JQ552" s="16"/>
      <c r="JR552" s="16"/>
      <c r="JS552" s="16"/>
      <c r="JT552" s="16"/>
      <c r="JU552" s="23"/>
      <c r="JV552" s="16"/>
      <c r="JW552" s="150"/>
      <c r="JX552" s="150">
        <v>0</v>
      </c>
      <c r="JY552" s="152" t="e">
        <v>#DIV/0!</v>
      </c>
      <c r="JZ552" s="16"/>
      <c r="KA552" s="16"/>
      <c r="KB552" s="16"/>
      <c r="KC552" s="16"/>
      <c r="KD552" s="16"/>
      <c r="KE552" s="16"/>
      <c r="KF552" s="16"/>
      <c r="KG552" s="16"/>
      <c r="KH552" s="16"/>
      <c r="KI552" s="16"/>
      <c r="KJ552" s="16"/>
      <c r="KK552" s="16"/>
      <c r="KL552" s="16"/>
      <c r="KM552" s="16"/>
      <c r="KN552" s="16"/>
      <c r="KO552" s="16"/>
      <c r="KP552" s="16"/>
      <c r="KQ552" s="16"/>
      <c r="KR552" s="16"/>
      <c r="KS552" s="16"/>
      <c r="KT552" s="16"/>
      <c r="KU552" s="16"/>
      <c r="KV552" s="16"/>
      <c r="KW552" s="16"/>
      <c r="KX552" s="16"/>
      <c r="KY552" s="16"/>
      <c r="KZ552" s="16"/>
      <c r="LA552" s="16"/>
      <c r="LB552" s="16"/>
      <c r="LC552" s="16"/>
      <c r="LD552" s="16"/>
      <c r="LE552" s="150"/>
      <c r="LF552" s="150">
        <v>0</v>
      </c>
      <c r="LG552" s="152" t="e">
        <v>#DIV/0!</v>
      </c>
      <c r="LH552" s="16"/>
      <c r="LI552" s="16"/>
      <c r="LJ552" s="16"/>
      <c r="LK552" s="16"/>
      <c r="LL552" s="16"/>
      <c r="LM552" s="16"/>
      <c r="LN552" s="16"/>
      <c r="LO552" s="16"/>
      <c r="LP552" s="16"/>
      <c r="LQ552" s="16"/>
      <c r="LR552" s="16"/>
      <c r="LS552" s="16"/>
      <c r="LT552" s="16"/>
      <c r="LU552" s="16"/>
      <c r="LV552" s="16"/>
      <c r="LW552" s="16"/>
      <c r="LX552" s="16"/>
      <c r="LY552" s="16"/>
      <c r="LZ552" s="16"/>
      <c r="MA552" s="16"/>
      <c r="MB552" s="16"/>
      <c r="MC552" s="16"/>
      <c r="MD552" s="16"/>
      <c r="ME552" s="16"/>
      <c r="MF552" s="16"/>
      <c r="MG552" s="16"/>
      <c r="MH552" s="16"/>
      <c r="MI552" s="16"/>
      <c r="MJ552" s="16"/>
      <c r="MK552" s="16"/>
      <c r="ML552" s="16"/>
    </row>
    <row r="553" spans="1:350" ht="13.9" hidden="1" customHeight="1" outlineLevel="3" x14ac:dyDescent="0.2">
      <c r="A553" s="227"/>
      <c r="B553" s="247"/>
      <c r="C553" s="215"/>
      <c r="D553" s="217"/>
      <c r="E553" s="176"/>
      <c r="F553" s="176"/>
      <c r="G553" s="176"/>
      <c r="H553" s="171"/>
      <c r="I553" s="171"/>
      <c r="J553" s="213"/>
      <c r="K553" s="213"/>
      <c r="L553" s="173"/>
      <c r="M553" s="173"/>
      <c r="N553" s="184"/>
      <c r="O553" s="157"/>
      <c r="P553" s="17" t="s">
        <v>26</v>
      </c>
      <c r="Q553" s="151"/>
      <c r="R553" s="151"/>
      <c r="S553" s="153"/>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151"/>
      <c r="AY553" s="151"/>
      <c r="AZ553" s="153"/>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c r="CF553" s="151"/>
      <c r="CG553" s="151"/>
      <c r="CH553" s="153"/>
      <c r="CI553" s="141"/>
      <c r="CJ553" s="141"/>
      <c r="CK553" s="141"/>
      <c r="CL553" s="141"/>
      <c r="CM553" s="141"/>
      <c r="CN553" s="141"/>
      <c r="CO553" s="141"/>
      <c r="CP553" s="141"/>
      <c r="CQ553" s="141"/>
      <c r="CR553" s="141"/>
      <c r="CS553" s="141"/>
      <c r="CT553" s="141"/>
      <c r="CU553" s="141"/>
      <c r="CV553" s="141"/>
      <c r="CW553" s="141"/>
      <c r="CX553" s="141"/>
      <c r="CY553" s="141"/>
      <c r="CZ553" s="141"/>
      <c r="DA553" s="141"/>
      <c r="DB553" s="141"/>
      <c r="DC553" s="141"/>
      <c r="DD553" s="141"/>
      <c r="DE553" s="141"/>
      <c r="DF553" s="141"/>
      <c r="DG553" s="141"/>
      <c r="DH553" s="141"/>
      <c r="DI553" s="141"/>
      <c r="DJ553" s="141"/>
      <c r="DK553" s="141"/>
      <c r="DL553" s="141"/>
      <c r="DM553" s="141"/>
      <c r="DN553" s="151"/>
      <c r="DO553" s="151"/>
      <c r="DP553" s="153"/>
      <c r="DQ553" s="24"/>
      <c r="DR553" s="24"/>
      <c r="DS553" s="24"/>
      <c r="DT553" s="24"/>
      <c r="DU553" s="24"/>
      <c r="DV553" s="24"/>
      <c r="DW553" s="24"/>
      <c r="DX553" s="24"/>
      <c r="DY553" s="24"/>
      <c r="DZ553" s="24"/>
      <c r="EA553" s="24"/>
      <c r="EB553" s="24"/>
      <c r="EC553" s="24"/>
      <c r="ED553" s="24"/>
      <c r="EE553" s="24"/>
      <c r="EF553" s="24"/>
      <c r="EG553" s="24"/>
      <c r="EH553" s="24"/>
      <c r="EI553" s="24"/>
      <c r="EJ553" s="24"/>
      <c r="EK553" s="24"/>
      <c r="EL553" s="24"/>
      <c r="EM553" s="24"/>
      <c r="EN553" s="24"/>
      <c r="EO553" s="24"/>
      <c r="EP553" s="24"/>
      <c r="EQ553" s="24"/>
      <c r="ER553" s="24"/>
      <c r="ES553" s="151"/>
      <c r="ET553" s="151"/>
      <c r="EU553" s="153"/>
      <c r="EV553" s="24"/>
      <c r="EW553" s="125"/>
      <c r="EX553" s="24"/>
      <c r="EY553" s="24"/>
      <c r="EZ553" s="24"/>
      <c r="FA553" s="24"/>
      <c r="FB553" s="24"/>
      <c r="FC553" s="24"/>
      <c r="FD553" s="24"/>
      <c r="FE553" s="24"/>
      <c r="FF553" s="24"/>
      <c r="FG553" s="24"/>
      <c r="FH553" s="24"/>
      <c r="FI553" s="24"/>
      <c r="FJ553" s="24"/>
      <c r="FK553" s="24">
        <v>16</v>
      </c>
      <c r="FL553" s="24"/>
      <c r="FM553" s="24">
        <v>2</v>
      </c>
      <c r="FN553" s="24"/>
      <c r="FO553" s="24"/>
      <c r="FP553" s="24"/>
      <c r="FQ553" s="24"/>
      <c r="FR553" s="24"/>
      <c r="FS553" s="24"/>
      <c r="FT553" s="24"/>
      <c r="FU553" s="24"/>
      <c r="FV553" s="24"/>
      <c r="FW553" s="24"/>
      <c r="FX553" s="24"/>
      <c r="FY553" s="24"/>
      <c r="FZ553" s="24"/>
      <c r="GA553" s="151"/>
      <c r="GB553" s="151"/>
      <c r="GC553" s="153"/>
      <c r="GD553" s="24"/>
      <c r="GE553" s="24"/>
      <c r="GF553" s="24"/>
      <c r="GG553" s="24"/>
      <c r="GH553" s="24"/>
      <c r="GI553" s="24"/>
      <c r="GJ553" s="24"/>
      <c r="GK553" s="24"/>
      <c r="GL553" s="24"/>
      <c r="GM553" s="24"/>
      <c r="GN553" s="24"/>
      <c r="GO553" s="24"/>
      <c r="GP553" s="24"/>
      <c r="GQ553" s="24"/>
      <c r="GR553" s="24"/>
      <c r="GS553" s="24"/>
      <c r="GT553" s="24"/>
      <c r="GU553" s="24"/>
      <c r="GV553" s="24"/>
      <c r="GW553" s="24"/>
      <c r="GX553" s="24"/>
      <c r="GY553" s="24"/>
      <c r="GZ553" s="24"/>
      <c r="HA553" s="24"/>
      <c r="HB553" s="24"/>
      <c r="HC553" s="24"/>
      <c r="HD553" s="24"/>
      <c r="HE553" s="24"/>
      <c r="HF553" s="24"/>
      <c r="HG553" s="24"/>
      <c r="HH553" s="151"/>
      <c r="HI553" s="151"/>
      <c r="HJ553" s="153"/>
      <c r="HK553" s="24"/>
      <c r="HL553" s="24"/>
      <c r="HM553" s="24"/>
      <c r="HN553" s="24"/>
      <c r="HO553" s="24"/>
      <c r="HP553" s="24"/>
      <c r="HQ553" s="24"/>
      <c r="HR553" s="24"/>
      <c r="HS553" s="24"/>
      <c r="HT553" s="24"/>
      <c r="HU553" s="24"/>
      <c r="HV553" s="24"/>
      <c r="HW553" s="24"/>
      <c r="HX553" s="24"/>
      <c r="HY553" s="24"/>
      <c r="HZ553" s="24"/>
      <c r="IA553" s="24"/>
      <c r="IB553" s="24"/>
      <c r="IC553" s="24"/>
      <c r="ID553" s="24"/>
      <c r="IE553" s="24"/>
      <c r="IF553" s="24"/>
      <c r="IG553" s="24"/>
      <c r="IH553" s="24"/>
      <c r="II553" s="24"/>
      <c r="IJ553" s="24"/>
      <c r="IK553" s="24"/>
      <c r="IL553" s="24"/>
      <c r="IM553" s="24"/>
      <c r="IN553" s="24"/>
      <c r="IO553" s="24"/>
      <c r="IP553" s="151"/>
      <c r="IQ553" s="151"/>
      <c r="IR553" s="153"/>
      <c r="IS553" s="24"/>
      <c r="IT553" s="24"/>
      <c r="IU553" s="24"/>
      <c r="IV553" s="24"/>
      <c r="IW553" s="24"/>
      <c r="IX553" s="24"/>
      <c r="IY553" s="24"/>
      <c r="IZ553" s="24"/>
      <c r="JA553" s="24"/>
      <c r="JB553" s="24"/>
      <c r="JC553" s="24"/>
      <c r="JD553" s="24"/>
      <c r="JE553" s="24"/>
      <c r="JF553" s="24"/>
      <c r="JG553" s="24"/>
      <c r="JH553" s="24"/>
      <c r="JI553" s="24"/>
      <c r="JJ553" s="24"/>
      <c r="JK553" s="24"/>
      <c r="JL553" s="24"/>
      <c r="JM553" s="24"/>
      <c r="JN553" s="24"/>
      <c r="JO553" s="24"/>
      <c r="JP553" s="24"/>
      <c r="JQ553" s="24"/>
      <c r="JR553" s="24"/>
      <c r="JS553" s="24"/>
      <c r="JT553" s="24"/>
      <c r="JU553" s="25"/>
      <c r="JV553" s="24"/>
      <c r="JW553" s="151"/>
      <c r="JX553" s="151"/>
      <c r="JY553" s="153"/>
      <c r="JZ553" s="24"/>
      <c r="KA553" s="24"/>
      <c r="KB553" s="24"/>
      <c r="KC553" s="24"/>
      <c r="KD553" s="24"/>
      <c r="KE553" s="24"/>
      <c r="KF553" s="24"/>
      <c r="KG553" s="24"/>
      <c r="KH553" s="24"/>
      <c r="KI553" s="24"/>
      <c r="KJ553" s="24"/>
      <c r="KK553" s="24"/>
      <c r="KL553" s="24"/>
      <c r="KM553" s="24"/>
      <c r="KN553" s="24"/>
      <c r="KO553" s="24"/>
      <c r="KP553" s="24"/>
      <c r="KQ553" s="24"/>
      <c r="KR553" s="24"/>
      <c r="KS553" s="24"/>
      <c r="KT553" s="24"/>
      <c r="KU553" s="24"/>
      <c r="KV553" s="24"/>
      <c r="KW553" s="24"/>
      <c r="KX553" s="24"/>
      <c r="KY553" s="24"/>
      <c r="KZ553" s="24"/>
      <c r="LA553" s="24"/>
      <c r="LB553" s="24"/>
      <c r="LC553" s="24"/>
      <c r="LD553" s="24"/>
      <c r="LE553" s="151"/>
      <c r="LF553" s="151"/>
      <c r="LG553" s="153"/>
      <c r="LH553" s="24"/>
      <c r="LI553" s="24"/>
      <c r="LJ553" s="24"/>
      <c r="LK553" s="24"/>
      <c r="LL553" s="24"/>
      <c r="LM553" s="24"/>
      <c r="LN553" s="24"/>
      <c r="LO553" s="24"/>
      <c r="LP553" s="24"/>
      <c r="LQ553" s="24"/>
      <c r="LR553" s="24"/>
      <c r="LS553" s="24"/>
      <c r="LT553" s="24"/>
      <c r="LU553" s="24"/>
      <c r="LV553" s="24"/>
      <c r="LW553" s="24"/>
      <c r="LX553" s="24"/>
      <c r="LY553" s="24"/>
      <c r="LZ553" s="24"/>
      <c r="MA553" s="24"/>
      <c r="MB553" s="24"/>
      <c r="MC553" s="24"/>
      <c r="MD553" s="24"/>
      <c r="ME553" s="24"/>
      <c r="MF553" s="24"/>
      <c r="MG553" s="24"/>
      <c r="MH553" s="24"/>
      <c r="MI553" s="24"/>
      <c r="MJ553" s="24"/>
      <c r="MK553" s="24"/>
      <c r="ML553" s="24"/>
    </row>
    <row r="554" spans="1:350" ht="13.9" hidden="1" customHeight="1" outlineLevel="3" x14ac:dyDescent="0.2">
      <c r="A554" s="226" t="s">
        <v>334</v>
      </c>
      <c r="B554" s="246" t="s">
        <v>1119</v>
      </c>
      <c r="C554" s="214" t="s">
        <v>99</v>
      </c>
      <c r="D554" s="216">
        <v>16</v>
      </c>
      <c r="E554" s="175"/>
      <c r="F554" s="175">
        <f>D554-E554</f>
        <v>16</v>
      </c>
      <c r="G554" s="175" t="s">
        <v>847</v>
      </c>
      <c r="H554" s="170" t="s">
        <v>883</v>
      </c>
      <c r="I554" s="170" t="s">
        <v>836</v>
      </c>
      <c r="J554" s="212">
        <f ca="1">E554+Q554+AX554+CF554+DN554+ES554+GA554+HH554+IP554+JW554+LE554</f>
        <v>16</v>
      </c>
      <c r="K554" s="212">
        <f>E554+R554+AY554+CG554+DO554+ET554+GB554+HI554+IQ554+JX554+LF554</f>
        <v>16</v>
      </c>
      <c r="L554" s="172">
        <f ca="1">K554/J554</f>
        <v>1</v>
      </c>
      <c r="M554" s="172">
        <f>K554/D554</f>
        <v>1</v>
      </c>
      <c r="N554" s="183">
        <f ca="1">SUMIF($EV$8:$FZ$9,$O$5,$EV555:$FZ555)-SUMIF($EV$8:$FZ$9,$Q$5,$EV555:$FZ555)</f>
        <v>0</v>
      </c>
      <c r="O554" s="156"/>
      <c r="P554" s="16" t="s">
        <v>25</v>
      </c>
      <c r="Q554" s="150">
        <v>0</v>
      </c>
      <c r="R554" s="150">
        <v>0</v>
      </c>
      <c r="S554" s="152" t="e">
        <v>#DIV/0!</v>
      </c>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50">
        <f t="shared" ca="1" si="1342"/>
        <v>0</v>
      </c>
      <c r="AY554" s="150">
        <f>SUM(BA555:CE555)</f>
        <v>0</v>
      </c>
      <c r="AZ554" s="152" t="e">
        <f ca="1">AY554/AX554</f>
        <v>#DIV/0!</v>
      </c>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50">
        <f t="shared" ref="CF554" si="1440">SUM(CI554:DM554)</f>
        <v>0</v>
      </c>
      <c r="CG554" s="150">
        <f>SUM(CI555:DM555)</f>
        <v>0</v>
      </c>
      <c r="CH554" s="152" t="e">
        <f>CG554/CF554</f>
        <v>#DIV/0!</v>
      </c>
      <c r="CI554" s="129"/>
      <c r="CJ554" s="129"/>
      <c r="CK554" s="129"/>
      <c r="CL554" s="129"/>
      <c r="CM554" s="129"/>
      <c r="CN554" s="129"/>
      <c r="CO554" s="129"/>
      <c r="CP554" s="129"/>
      <c r="CQ554" s="129"/>
      <c r="CR554" s="129"/>
      <c r="CS554" s="129"/>
      <c r="CT554" s="129"/>
      <c r="CU554" s="129"/>
      <c r="CV554" s="129"/>
      <c r="CW554" s="129"/>
      <c r="CX554" s="129"/>
      <c r="CY554" s="129"/>
      <c r="CZ554" s="129"/>
      <c r="DA554" s="129"/>
      <c r="DB554" s="129"/>
      <c r="DC554" s="129"/>
      <c r="DD554" s="129"/>
      <c r="DE554" s="129"/>
      <c r="DF554" s="129"/>
      <c r="DG554" s="129"/>
      <c r="DH554" s="129"/>
      <c r="DI554" s="129"/>
      <c r="DJ554" s="129"/>
      <c r="DK554" s="129"/>
      <c r="DL554" s="129"/>
      <c r="DM554" s="129"/>
      <c r="DN554" s="150">
        <f t="shared" ref="DN554" si="1441">SUM(DQ554:ER554)</f>
        <v>0</v>
      </c>
      <c r="DO554" s="150">
        <f>SUM(DQ555:ER555)</f>
        <v>0</v>
      </c>
      <c r="DP554" s="152" t="e">
        <f t="shared" si="1416"/>
        <v>#DIV/0!</v>
      </c>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c r="EP554" s="16"/>
      <c r="EQ554" s="16"/>
      <c r="ER554" s="16"/>
      <c r="ES554" s="150">
        <f t="shared" ca="1" si="1345"/>
        <v>16</v>
      </c>
      <c r="ET554" s="150">
        <f t="shared" si="1287"/>
        <v>16</v>
      </c>
      <c r="EU554" s="152">
        <f t="shared" ca="1" si="1288"/>
        <v>1</v>
      </c>
      <c r="EV554" s="16"/>
      <c r="EW554" s="67"/>
      <c r="EX554" s="129">
        <v>8</v>
      </c>
      <c r="EY554" s="129">
        <v>8</v>
      </c>
      <c r="EZ554" s="129"/>
      <c r="FA554" s="129"/>
      <c r="FB554" s="129"/>
      <c r="FC554" s="129"/>
      <c r="FD554" s="129"/>
      <c r="FE554" s="129"/>
      <c r="FF554" s="129"/>
      <c r="FG554" s="129"/>
      <c r="FH554" s="16"/>
      <c r="FI554" s="16"/>
      <c r="FJ554" s="16"/>
      <c r="FK554" s="16"/>
      <c r="FL554" s="16"/>
      <c r="FM554" s="16"/>
      <c r="FN554" s="16"/>
      <c r="FO554" s="16"/>
      <c r="FP554" s="16"/>
      <c r="FQ554" s="16"/>
      <c r="FR554" s="16"/>
      <c r="FS554" s="16"/>
      <c r="FT554" s="16"/>
      <c r="FU554" s="16"/>
      <c r="FV554" s="16"/>
      <c r="FW554" s="16"/>
      <c r="FX554" s="16"/>
      <c r="FY554" s="16"/>
      <c r="FZ554" s="16"/>
      <c r="GA554" s="150">
        <f t="shared" ref="GA554" ca="1" si="1442">SUMIF($GD$8:$HG$9,$O$5,GD554:HG554)</f>
        <v>0</v>
      </c>
      <c r="GB554" s="150">
        <f t="shared" ref="GB554" si="1443">SUM(GD555:HG555)</f>
        <v>0</v>
      </c>
      <c r="GC554" s="152" t="e">
        <f t="shared" ref="GC554" ca="1" si="1444">GB554/GA554</f>
        <v>#DIV/0!</v>
      </c>
      <c r="GD554" s="16"/>
      <c r="GE554" s="16"/>
      <c r="GF554" s="16"/>
      <c r="GG554" s="16"/>
      <c r="GH554" s="16"/>
      <c r="GI554" s="16"/>
      <c r="GJ554" s="16"/>
      <c r="GK554" s="16"/>
      <c r="GL554" s="16"/>
      <c r="GM554" s="16"/>
      <c r="GN554" s="16"/>
      <c r="GO554" s="16"/>
      <c r="GP554" s="16"/>
      <c r="GQ554" s="16"/>
      <c r="GR554" s="16"/>
      <c r="GS554" s="16"/>
      <c r="GT554" s="16"/>
      <c r="GU554" s="16"/>
      <c r="GV554" s="16"/>
      <c r="GW554" s="16"/>
      <c r="GX554" s="16"/>
      <c r="GY554" s="16"/>
      <c r="GZ554" s="16"/>
      <c r="HA554" s="16"/>
      <c r="HB554" s="16"/>
      <c r="HC554" s="16"/>
      <c r="HD554" s="16"/>
      <c r="HE554" s="16"/>
      <c r="HF554" s="16"/>
      <c r="HG554" s="16"/>
      <c r="HH554" s="150"/>
      <c r="HI554" s="150">
        <v>0</v>
      </c>
      <c r="HJ554" s="152" t="e">
        <v>#DIV/0!</v>
      </c>
      <c r="HK554" s="16"/>
      <c r="HL554" s="16"/>
      <c r="HM554" s="16"/>
      <c r="HN554" s="16"/>
      <c r="HO554" s="16"/>
      <c r="HP554" s="16"/>
      <c r="HQ554" s="16"/>
      <c r="HR554" s="16"/>
      <c r="HS554" s="16"/>
      <c r="HT554" s="16"/>
      <c r="HU554" s="16"/>
      <c r="HV554" s="16"/>
      <c r="HW554" s="16"/>
      <c r="HX554" s="16"/>
      <c r="HY554" s="16"/>
      <c r="HZ554" s="16"/>
      <c r="IA554" s="16"/>
      <c r="IB554" s="16"/>
      <c r="IC554" s="16"/>
      <c r="ID554" s="16"/>
      <c r="IE554" s="16"/>
      <c r="IF554" s="16"/>
      <c r="IG554" s="16"/>
      <c r="IH554" s="16"/>
      <c r="II554" s="16"/>
      <c r="IJ554" s="16"/>
      <c r="IK554" s="16"/>
      <c r="IL554" s="16"/>
      <c r="IM554" s="16"/>
      <c r="IN554" s="16"/>
      <c r="IO554" s="16"/>
      <c r="IP554" s="150"/>
      <c r="IQ554" s="150">
        <v>0</v>
      </c>
      <c r="IR554" s="152" t="e">
        <v>#DIV/0!</v>
      </c>
      <c r="IS554" s="16"/>
      <c r="IT554" s="16"/>
      <c r="IU554" s="16"/>
      <c r="IV554" s="16"/>
      <c r="IW554" s="16"/>
      <c r="IX554" s="16"/>
      <c r="IY554" s="16"/>
      <c r="IZ554" s="16"/>
      <c r="JA554" s="16"/>
      <c r="JB554" s="16"/>
      <c r="JC554" s="16"/>
      <c r="JD554" s="16"/>
      <c r="JE554" s="16"/>
      <c r="JF554" s="16"/>
      <c r="JG554" s="16"/>
      <c r="JH554" s="16"/>
      <c r="JI554" s="16"/>
      <c r="JJ554" s="16"/>
      <c r="JK554" s="16"/>
      <c r="JL554" s="16"/>
      <c r="JM554" s="16"/>
      <c r="JN554" s="16"/>
      <c r="JO554" s="16"/>
      <c r="JP554" s="16"/>
      <c r="JQ554" s="16"/>
      <c r="JR554" s="16"/>
      <c r="JS554" s="16"/>
      <c r="JT554" s="16"/>
      <c r="JU554" s="23"/>
      <c r="JV554" s="16"/>
      <c r="JW554" s="150"/>
      <c r="JX554" s="150">
        <v>0</v>
      </c>
      <c r="JY554" s="152" t="e">
        <v>#DIV/0!</v>
      </c>
      <c r="JZ554" s="16"/>
      <c r="KA554" s="16"/>
      <c r="KB554" s="16"/>
      <c r="KC554" s="16"/>
      <c r="KD554" s="16"/>
      <c r="KE554" s="16"/>
      <c r="KF554" s="16"/>
      <c r="KG554" s="16"/>
      <c r="KH554" s="16"/>
      <c r="KI554" s="16"/>
      <c r="KJ554" s="16"/>
      <c r="KK554" s="16"/>
      <c r="KL554" s="16"/>
      <c r="KM554" s="16"/>
      <c r="KN554" s="16"/>
      <c r="KO554" s="16"/>
      <c r="KP554" s="16"/>
      <c r="KQ554" s="16"/>
      <c r="KR554" s="16"/>
      <c r="KS554" s="16"/>
      <c r="KT554" s="16"/>
      <c r="KU554" s="16"/>
      <c r="KV554" s="16"/>
      <c r="KW554" s="16"/>
      <c r="KX554" s="16"/>
      <c r="KY554" s="16"/>
      <c r="KZ554" s="16"/>
      <c r="LA554" s="16"/>
      <c r="LB554" s="16"/>
      <c r="LC554" s="16"/>
      <c r="LD554" s="16"/>
      <c r="LE554" s="150"/>
      <c r="LF554" s="150">
        <v>0</v>
      </c>
      <c r="LG554" s="152" t="e">
        <v>#DIV/0!</v>
      </c>
      <c r="LH554" s="16"/>
      <c r="LI554" s="16"/>
      <c r="LJ554" s="16"/>
      <c r="LK554" s="16"/>
      <c r="LL554" s="16"/>
      <c r="LM554" s="16"/>
      <c r="LN554" s="16"/>
      <c r="LO554" s="16"/>
      <c r="LP554" s="16"/>
      <c r="LQ554" s="16"/>
      <c r="LR554" s="16"/>
      <c r="LS554" s="16"/>
      <c r="LT554" s="16"/>
      <c r="LU554" s="16"/>
      <c r="LV554" s="16"/>
      <c r="LW554" s="16"/>
      <c r="LX554" s="16"/>
      <c r="LY554" s="16"/>
      <c r="LZ554" s="16"/>
      <c r="MA554" s="16"/>
      <c r="MB554" s="16"/>
      <c r="MC554" s="16"/>
      <c r="MD554" s="16"/>
      <c r="ME554" s="16"/>
      <c r="MF554" s="16"/>
      <c r="MG554" s="16"/>
      <c r="MH554" s="16"/>
      <c r="MI554" s="16"/>
      <c r="MJ554" s="16"/>
      <c r="MK554" s="16"/>
      <c r="ML554" s="16"/>
    </row>
    <row r="555" spans="1:350" ht="13.9" hidden="1" customHeight="1" outlineLevel="3" x14ac:dyDescent="0.2">
      <c r="A555" s="227"/>
      <c r="B555" s="247"/>
      <c r="C555" s="215"/>
      <c r="D555" s="217"/>
      <c r="E555" s="176"/>
      <c r="F555" s="176"/>
      <c r="G555" s="176"/>
      <c r="H555" s="171"/>
      <c r="I555" s="171"/>
      <c r="J555" s="213"/>
      <c r="K555" s="213"/>
      <c r="L555" s="173"/>
      <c r="M555" s="173"/>
      <c r="N555" s="184"/>
      <c r="O555" s="157"/>
      <c r="P555" s="17" t="s">
        <v>26</v>
      </c>
      <c r="Q555" s="151"/>
      <c r="R555" s="151"/>
      <c r="S555" s="153"/>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151"/>
      <c r="AY555" s="151"/>
      <c r="AZ555" s="153"/>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151"/>
      <c r="CG555" s="151"/>
      <c r="CH555" s="153"/>
      <c r="CI555" s="141"/>
      <c r="CJ555" s="141"/>
      <c r="CK555" s="141"/>
      <c r="CL555" s="141"/>
      <c r="CM555" s="141"/>
      <c r="CN555" s="141"/>
      <c r="CO555" s="141"/>
      <c r="CP555" s="141"/>
      <c r="CQ555" s="141"/>
      <c r="CR555" s="141"/>
      <c r="CS555" s="141"/>
      <c r="CT555" s="141"/>
      <c r="CU555" s="141"/>
      <c r="CV555" s="141"/>
      <c r="CW555" s="141"/>
      <c r="CX555" s="141"/>
      <c r="CY555" s="141"/>
      <c r="CZ555" s="141"/>
      <c r="DA555" s="141"/>
      <c r="DB555" s="141"/>
      <c r="DC555" s="141"/>
      <c r="DD555" s="141"/>
      <c r="DE555" s="141"/>
      <c r="DF555" s="141"/>
      <c r="DG555" s="141"/>
      <c r="DH555" s="141"/>
      <c r="DI555" s="141"/>
      <c r="DJ555" s="141"/>
      <c r="DK555" s="141"/>
      <c r="DL555" s="141"/>
      <c r="DM555" s="141"/>
      <c r="DN555" s="151"/>
      <c r="DO555" s="151"/>
      <c r="DP555" s="153"/>
      <c r="DQ555" s="24"/>
      <c r="DR555" s="24"/>
      <c r="DS555" s="24"/>
      <c r="DT555" s="24"/>
      <c r="DU555" s="24"/>
      <c r="DV555" s="24"/>
      <c r="DW555" s="24"/>
      <c r="DX555" s="24"/>
      <c r="DY555" s="24"/>
      <c r="DZ555" s="24"/>
      <c r="EA555" s="24"/>
      <c r="EB555" s="24"/>
      <c r="EC555" s="24"/>
      <c r="ED555" s="24"/>
      <c r="EE555" s="24"/>
      <c r="EF555" s="24"/>
      <c r="EG555" s="24"/>
      <c r="EH555" s="24"/>
      <c r="EI555" s="24"/>
      <c r="EJ555" s="24"/>
      <c r="EK555" s="24"/>
      <c r="EL555" s="24"/>
      <c r="EM555" s="24"/>
      <c r="EN555" s="24"/>
      <c r="EO555" s="24"/>
      <c r="EP555" s="24"/>
      <c r="EQ555" s="24"/>
      <c r="ER555" s="24"/>
      <c r="ES555" s="151"/>
      <c r="ET555" s="151"/>
      <c r="EU555" s="153"/>
      <c r="EV555" s="24"/>
      <c r="EW555" s="125"/>
      <c r="EX555" s="141"/>
      <c r="EY555" s="141"/>
      <c r="EZ555" s="141"/>
      <c r="FA555" s="141"/>
      <c r="FB555" s="141"/>
      <c r="FC555" s="141"/>
      <c r="FD555" s="141"/>
      <c r="FE555" s="141"/>
      <c r="FF555" s="141"/>
      <c r="FG555" s="141"/>
      <c r="FH555" s="24"/>
      <c r="FI555" s="24"/>
      <c r="FJ555" s="24"/>
      <c r="FK555" s="24"/>
      <c r="FL555" s="24">
        <v>8</v>
      </c>
      <c r="FM555" s="24"/>
      <c r="FN555" s="24"/>
      <c r="FO555" s="141">
        <v>8</v>
      </c>
      <c r="FP555" s="24"/>
      <c r="FQ555" s="24"/>
      <c r="FR555" s="24"/>
      <c r="FS555" s="24"/>
      <c r="FT555" s="24"/>
      <c r="FU555" s="24"/>
      <c r="FV555" s="24"/>
      <c r="FW555" s="24"/>
      <c r="FX555" s="24"/>
      <c r="FY555" s="24"/>
      <c r="FZ555" s="24"/>
      <c r="GA555" s="151"/>
      <c r="GB555" s="151"/>
      <c r="GC555" s="153"/>
      <c r="GD555" s="24"/>
      <c r="GE555" s="24"/>
      <c r="GF555" s="24"/>
      <c r="GG555" s="24"/>
      <c r="GH555" s="24"/>
      <c r="GI555" s="24"/>
      <c r="GJ555" s="24"/>
      <c r="GK555" s="24"/>
      <c r="GL555" s="24"/>
      <c r="GM555" s="24"/>
      <c r="GN555" s="24"/>
      <c r="GO555" s="24"/>
      <c r="GP555" s="24"/>
      <c r="GQ555" s="24"/>
      <c r="GR555" s="24"/>
      <c r="GS555" s="24"/>
      <c r="GT555" s="24"/>
      <c r="GU555" s="24"/>
      <c r="GV555" s="24"/>
      <c r="GW555" s="24"/>
      <c r="GX555" s="24"/>
      <c r="GY555" s="24"/>
      <c r="GZ555" s="24"/>
      <c r="HA555" s="24"/>
      <c r="HB555" s="24"/>
      <c r="HC555" s="24"/>
      <c r="HD555" s="24"/>
      <c r="HE555" s="24"/>
      <c r="HF555" s="24"/>
      <c r="HG555" s="24"/>
      <c r="HH555" s="151"/>
      <c r="HI555" s="151"/>
      <c r="HJ555" s="153"/>
      <c r="HK555" s="24"/>
      <c r="HL555" s="24"/>
      <c r="HM555" s="24"/>
      <c r="HN555" s="24"/>
      <c r="HO555" s="24"/>
      <c r="HP555" s="24"/>
      <c r="HQ555" s="24"/>
      <c r="HR555" s="24"/>
      <c r="HS555" s="24"/>
      <c r="HT555" s="24"/>
      <c r="HU555" s="24"/>
      <c r="HV555" s="24"/>
      <c r="HW555" s="24"/>
      <c r="HX555" s="24"/>
      <c r="HY555" s="24"/>
      <c r="HZ555" s="24"/>
      <c r="IA555" s="24"/>
      <c r="IB555" s="24"/>
      <c r="IC555" s="24"/>
      <c r="ID555" s="24"/>
      <c r="IE555" s="24"/>
      <c r="IF555" s="24"/>
      <c r="IG555" s="24"/>
      <c r="IH555" s="24"/>
      <c r="II555" s="24"/>
      <c r="IJ555" s="24"/>
      <c r="IK555" s="24"/>
      <c r="IL555" s="24"/>
      <c r="IM555" s="24"/>
      <c r="IN555" s="24"/>
      <c r="IO555" s="24"/>
      <c r="IP555" s="151"/>
      <c r="IQ555" s="151"/>
      <c r="IR555" s="153"/>
      <c r="IS555" s="24"/>
      <c r="IT555" s="24"/>
      <c r="IU555" s="24"/>
      <c r="IV555" s="24"/>
      <c r="IW555" s="24"/>
      <c r="IX555" s="24"/>
      <c r="IY555" s="24"/>
      <c r="IZ555" s="24"/>
      <c r="JA555" s="24"/>
      <c r="JB555" s="24"/>
      <c r="JC555" s="24"/>
      <c r="JD555" s="24"/>
      <c r="JE555" s="24"/>
      <c r="JF555" s="24"/>
      <c r="JG555" s="24"/>
      <c r="JH555" s="24"/>
      <c r="JI555" s="24"/>
      <c r="JJ555" s="24"/>
      <c r="JK555" s="24"/>
      <c r="JL555" s="24"/>
      <c r="JM555" s="24"/>
      <c r="JN555" s="24"/>
      <c r="JO555" s="24"/>
      <c r="JP555" s="24"/>
      <c r="JQ555" s="24"/>
      <c r="JR555" s="24"/>
      <c r="JS555" s="24"/>
      <c r="JT555" s="24"/>
      <c r="JU555" s="25"/>
      <c r="JV555" s="24"/>
      <c r="JW555" s="151"/>
      <c r="JX555" s="151"/>
      <c r="JY555" s="153"/>
      <c r="JZ555" s="24"/>
      <c r="KA555" s="24"/>
      <c r="KB555" s="24"/>
      <c r="KC555" s="24"/>
      <c r="KD555" s="24"/>
      <c r="KE555" s="24"/>
      <c r="KF555" s="24"/>
      <c r="KG555" s="24"/>
      <c r="KH555" s="24"/>
      <c r="KI555" s="24"/>
      <c r="KJ555" s="24"/>
      <c r="KK555" s="24"/>
      <c r="KL555" s="24"/>
      <c r="KM555" s="24"/>
      <c r="KN555" s="24"/>
      <c r="KO555" s="24"/>
      <c r="KP555" s="24"/>
      <c r="KQ555" s="24"/>
      <c r="KR555" s="24"/>
      <c r="KS555" s="24"/>
      <c r="KT555" s="24"/>
      <c r="KU555" s="24"/>
      <c r="KV555" s="24"/>
      <c r="KW555" s="24"/>
      <c r="KX555" s="24"/>
      <c r="KY555" s="24"/>
      <c r="KZ555" s="24"/>
      <c r="LA555" s="24"/>
      <c r="LB555" s="24"/>
      <c r="LC555" s="24"/>
      <c r="LD555" s="24"/>
      <c r="LE555" s="151"/>
      <c r="LF555" s="151"/>
      <c r="LG555" s="153"/>
      <c r="LH555" s="24"/>
      <c r="LI555" s="24"/>
      <c r="LJ555" s="24"/>
      <c r="LK555" s="24"/>
      <c r="LL555" s="24"/>
      <c r="LM555" s="24"/>
      <c r="LN555" s="24"/>
      <c r="LO555" s="24"/>
      <c r="LP555" s="24"/>
      <c r="LQ555" s="24"/>
      <c r="LR555" s="24"/>
      <c r="LS555" s="24"/>
      <c r="LT555" s="24"/>
      <c r="LU555" s="24"/>
      <c r="LV555" s="24"/>
      <c r="LW555" s="24"/>
      <c r="LX555" s="24"/>
      <c r="LY555" s="24"/>
      <c r="LZ555" s="24"/>
      <c r="MA555" s="24"/>
      <c r="MB555" s="24"/>
      <c r="MC555" s="24"/>
      <c r="MD555" s="24"/>
      <c r="ME555" s="24"/>
      <c r="MF555" s="24"/>
      <c r="MG555" s="24"/>
      <c r="MH555" s="24"/>
      <c r="MI555" s="24"/>
      <c r="MJ555" s="24"/>
      <c r="MK555" s="24"/>
      <c r="ML555" s="24"/>
    </row>
    <row r="556" spans="1:350" ht="13.9" hidden="1" customHeight="1" outlineLevel="3" x14ac:dyDescent="0.2">
      <c r="A556" s="226" t="s">
        <v>335</v>
      </c>
      <c r="B556" s="246" t="s">
        <v>1120</v>
      </c>
      <c r="C556" s="214" t="s">
        <v>38</v>
      </c>
      <c r="D556" s="216">
        <v>13.2</v>
      </c>
      <c r="E556" s="175"/>
      <c r="F556" s="175">
        <f>D556-E556</f>
        <v>13.2</v>
      </c>
      <c r="G556" s="175" t="s">
        <v>888</v>
      </c>
      <c r="H556" s="170" t="s">
        <v>961</v>
      </c>
      <c r="I556" s="170" t="s">
        <v>1021</v>
      </c>
      <c r="J556" s="212">
        <f ca="1">E556+Q556+AX556+CF556+DN556+ES556+GA556+HH556+IP556+JW556+LE556</f>
        <v>13.2</v>
      </c>
      <c r="K556" s="212">
        <f>E556+R556+AY556+CG556+DO556+ET556+GB556+HI556+IQ556+JX556+LF556</f>
        <v>13.2</v>
      </c>
      <c r="L556" s="172">
        <f ca="1">K556/J556</f>
        <v>1</v>
      </c>
      <c r="M556" s="172">
        <f>K556/D556</f>
        <v>1</v>
      </c>
      <c r="N556" s="183">
        <f ca="1">SUMIF($EV$8:$FZ$9,$O$5,$EV557:$FZ557)-SUMIF($EV$8:$FZ$9,$Q$5,$EV557:$FZ557)</f>
        <v>0</v>
      </c>
      <c r="O556" s="156"/>
      <c r="P556" s="16" t="s">
        <v>25</v>
      </c>
      <c r="Q556" s="150">
        <v>0</v>
      </c>
      <c r="R556" s="150">
        <v>0</v>
      </c>
      <c r="S556" s="152" t="e">
        <v>#DIV/0!</v>
      </c>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50">
        <f t="shared" ca="1" si="1342"/>
        <v>0</v>
      </c>
      <c r="AY556" s="150">
        <f>SUM(BA557:CE557)</f>
        <v>0</v>
      </c>
      <c r="AZ556" s="152" t="e">
        <f ca="1">AY556/AX556</f>
        <v>#DIV/0!</v>
      </c>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50">
        <f t="shared" ref="CF556" si="1445">SUM(CI556:DM556)</f>
        <v>0</v>
      </c>
      <c r="CG556" s="150">
        <f>SUM(CI557:DM557)</f>
        <v>0</v>
      </c>
      <c r="CH556" s="152" t="e">
        <f>CG556/CF556</f>
        <v>#DIV/0!</v>
      </c>
      <c r="CI556" s="129"/>
      <c r="CJ556" s="129"/>
      <c r="CK556" s="129"/>
      <c r="CL556" s="129"/>
      <c r="CM556" s="129"/>
      <c r="CN556" s="129"/>
      <c r="CO556" s="129"/>
      <c r="CP556" s="129"/>
      <c r="CQ556" s="129"/>
      <c r="CR556" s="129"/>
      <c r="CS556" s="129"/>
      <c r="CT556" s="129"/>
      <c r="CU556" s="129"/>
      <c r="CV556" s="129"/>
      <c r="CW556" s="129"/>
      <c r="CX556" s="129"/>
      <c r="CY556" s="129"/>
      <c r="CZ556" s="129"/>
      <c r="DA556" s="129"/>
      <c r="DB556" s="129"/>
      <c r="DC556" s="129"/>
      <c r="DD556" s="129"/>
      <c r="DE556" s="129"/>
      <c r="DF556" s="129"/>
      <c r="DG556" s="129"/>
      <c r="DH556" s="129"/>
      <c r="DI556" s="129"/>
      <c r="DJ556" s="129"/>
      <c r="DK556" s="129"/>
      <c r="DL556" s="129"/>
      <c r="DM556" s="129"/>
      <c r="DN556" s="150">
        <f t="shared" ref="DN556" si="1446">SUM(DQ556:ER556)</f>
        <v>0</v>
      </c>
      <c r="DO556" s="150">
        <f>SUM(DQ557:ER557)</f>
        <v>0</v>
      </c>
      <c r="DP556" s="152" t="e">
        <f t="shared" si="1416"/>
        <v>#DIV/0!</v>
      </c>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c r="EP556" s="16"/>
      <c r="EQ556" s="16"/>
      <c r="ER556" s="16"/>
      <c r="ES556" s="150">
        <f t="shared" ca="1" si="1345"/>
        <v>13.2</v>
      </c>
      <c r="ET556" s="150">
        <f t="shared" si="1287"/>
        <v>13.2</v>
      </c>
      <c r="EU556" s="152">
        <f t="shared" ca="1" si="1288"/>
        <v>1</v>
      </c>
      <c r="EV556" s="16"/>
      <c r="EW556" s="67"/>
      <c r="EX556" s="129"/>
      <c r="EY556" s="129"/>
      <c r="EZ556" s="129"/>
      <c r="FA556" s="129"/>
      <c r="FB556" s="129"/>
      <c r="FC556" s="129">
        <v>2.5</v>
      </c>
      <c r="FD556" s="129">
        <v>2.5</v>
      </c>
      <c r="FE556" s="129">
        <v>2.5</v>
      </c>
      <c r="FF556" s="129">
        <v>2.5</v>
      </c>
      <c r="FG556" s="129">
        <v>3.2</v>
      </c>
      <c r="FH556" s="16"/>
      <c r="FI556" s="16"/>
      <c r="FJ556" s="16"/>
      <c r="FK556" s="16"/>
      <c r="FL556" s="16"/>
      <c r="FM556" s="16"/>
      <c r="FN556" s="16"/>
      <c r="FO556" s="16"/>
      <c r="FP556" s="16"/>
      <c r="FQ556" s="16"/>
      <c r="FR556" s="16"/>
      <c r="FS556" s="16"/>
      <c r="FT556" s="16"/>
      <c r="FU556" s="16"/>
      <c r="FV556" s="16"/>
      <c r="FW556" s="16"/>
      <c r="FX556" s="16"/>
      <c r="FY556" s="16"/>
      <c r="FZ556" s="16"/>
      <c r="GA556" s="150">
        <f t="shared" ref="GA556" ca="1" si="1447">SUMIF($GD$8:$HG$9,$O$5,GD556:HG556)</f>
        <v>0</v>
      </c>
      <c r="GB556" s="150">
        <f t="shared" ref="GB556" si="1448">SUM(GD557:HG557)</f>
        <v>0</v>
      </c>
      <c r="GC556" s="152" t="e">
        <f t="shared" ref="GC556" ca="1" si="1449">GB556/GA556</f>
        <v>#DIV/0!</v>
      </c>
      <c r="GD556" s="16"/>
      <c r="GE556" s="16"/>
      <c r="GF556" s="16"/>
      <c r="GG556" s="16"/>
      <c r="GH556" s="16"/>
      <c r="GI556" s="16"/>
      <c r="GJ556" s="16"/>
      <c r="GK556" s="16"/>
      <c r="GL556" s="16"/>
      <c r="GM556" s="16"/>
      <c r="GN556" s="16"/>
      <c r="GO556" s="16"/>
      <c r="GP556" s="16"/>
      <c r="GQ556" s="16"/>
      <c r="GR556" s="16"/>
      <c r="GS556" s="16"/>
      <c r="GT556" s="16"/>
      <c r="GU556" s="16"/>
      <c r="GV556" s="16"/>
      <c r="GW556" s="16"/>
      <c r="GX556" s="16"/>
      <c r="GY556" s="16"/>
      <c r="GZ556" s="16"/>
      <c r="HA556" s="16"/>
      <c r="HB556" s="16"/>
      <c r="HC556" s="16"/>
      <c r="HD556" s="16"/>
      <c r="HE556" s="16"/>
      <c r="HF556" s="16"/>
      <c r="HG556" s="16"/>
      <c r="HH556" s="150"/>
      <c r="HI556" s="150">
        <v>0</v>
      </c>
      <c r="HJ556" s="152" t="e">
        <v>#DIV/0!</v>
      </c>
      <c r="HK556" s="16"/>
      <c r="HL556" s="16"/>
      <c r="HM556" s="16"/>
      <c r="HN556" s="16"/>
      <c r="HO556" s="16"/>
      <c r="HP556" s="16"/>
      <c r="HQ556" s="16"/>
      <c r="HR556" s="16"/>
      <c r="HS556" s="16"/>
      <c r="HT556" s="16"/>
      <c r="HU556" s="16"/>
      <c r="HV556" s="16"/>
      <c r="HW556" s="16"/>
      <c r="HX556" s="16"/>
      <c r="HY556" s="16"/>
      <c r="HZ556" s="16"/>
      <c r="IA556" s="16"/>
      <c r="IB556" s="16"/>
      <c r="IC556" s="16"/>
      <c r="ID556" s="16"/>
      <c r="IE556" s="16"/>
      <c r="IF556" s="16"/>
      <c r="IG556" s="16"/>
      <c r="IH556" s="16"/>
      <c r="II556" s="16"/>
      <c r="IJ556" s="16"/>
      <c r="IK556" s="16"/>
      <c r="IL556" s="16"/>
      <c r="IM556" s="16"/>
      <c r="IN556" s="16"/>
      <c r="IO556" s="16"/>
      <c r="IP556" s="150"/>
      <c r="IQ556" s="150">
        <v>0</v>
      </c>
      <c r="IR556" s="152" t="e">
        <v>#DIV/0!</v>
      </c>
      <c r="IS556" s="16"/>
      <c r="IT556" s="16"/>
      <c r="IU556" s="16"/>
      <c r="IV556" s="16"/>
      <c r="IW556" s="16"/>
      <c r="IX556" s="16"/>
      <c r="IY556" s="16"/>
      <c r="IZ556" s="16"/>
      <c r="JA556" s="16"/>
      <c r="JB556" s="16"/>
      <c r="JC556" s="16"/>
      <c r="JD556" s="16"/>
      <c r="JE556" s="16"/>
      <c r="JF556" s="16"/>
      <c r="JG556" s="16"/>
      <c r="JH556" s="16"/>
      <c r="JI556" s="16"/>
      <c r="JJ556" s="16"/>
      <c r="JK556" s="16"/>
      <c r="JL556" s="16"/>
      <c r="JM556" s="16"/>
      <c r="JN556" s="16"/>
      <c r="JO556" s="16"/>
      <c r="JP556" s="16"/>
      <c r="JQ556" s="16"/>
      <c r="JR556" s="16"/>
      <c r="JS556" s="16"/>
      <c r="JT556" s="16"/>
      <c r="JU556" s="23"/>
      <c r="JV556" s="16"/>
      <c r="JW556" s="150"/>
      <c r="JX556" s="150">
        <v>0</v>
      </c>
      <c r="JY556" s="152" t="e">
        <v>#DIV/0!</v>
      </c>
      <c r="JZ556" s="16"/>
      <c r="KA556" s="16"/>
      <c r="KB556" s="16"/>
      <c r="KC556" s="16"/>
      <c r="KD556" s="16"/>
      <c r="KE556" s="16"/>
      <c r="KF556" s="16"/>
      <c r="KG556" s="16"/>
      <c r="KH556" s="16"/>
      <c r="KI556" s="16"/>
      <c r="KJ556" s="16"/>
      <c r="KK556" s="16"/>
      <c r="KL556" s="16"/>
      <c r="KM556" s="16"/>
      <c r="KN556" s="16"/>
      <c r="KO556" s="16"/>
      <c r="KP556" s="16"/>
      <c r="KQ556" s="16"/>
      <c r="KR556" s="16"/>
      <c r="KS556" s="16"/>
      <c r="KT556" s="16"/>
      <c r="KU556" s="16"/>
      <c r="KV556" s="16"/>
      <c r="KW556" s="16"/>
      <c r="KX556" s="16"/>
      <c r="KY556" s="16"/>
      <c r="KZ556" s="16"/>
      <c r="LA556" s="16"/>
      <c r="LB556" s="16"/>
      <c r="LC556" s="16"/>
      <c r="LD556" s="16"/>
      <c r="LE556" s="150"/>
      <c r="LF556" s="150">
        <v>0</v>
      </c>
      <c r="LG556" s="152" t="e">
        <v>#DIV/0!</v>
      </c>
      <c r="LH556" s="16"/>
      <c r="LI556" s="16"/>
      <c r="LJ556" s="16"/>
      <c r="LK556" s="16"/>
      <c r="LL556" s="16"/>
      <c r="LM556" s="16"/>
      <c r="LN556" s="16"/>
      <c r="LO556" s="16"/>
      <c r="LP556" s="16"/>
      <c r="LQ556" s="16"/>
      <c r="LR556" s="16"/>
      <c r="LS556" s="16"/>
      <c r="LT556" s="16"/>
      <c r="LU556" s="16"/>
      <c r="LV556" s="16"/>
      <c r="LW556" s="16"/>
      <c r="LX556" s="16"/>
      <c r="LY556" s="16"/>
      <c r="LZ556" s="16"/>
      <c r="MA556" s="16"/>
      <c r="MB556" s="16"/>
      <c r="MC556" s="16"/>
      <c r="MD556" s="16"/>
      <c r="ME556" s="16"/>
      <c r="MF556" s="16"/>
      <c r="MG556" s="16"/>
      <c r="MH556" s="16"/>
      <c r="MI556" s="16"/>
      <c r="MJ556" s="16"/>
      <c r="MK556" s="16"/>
      <c r="ML556" s="16"/>
    </row>
    <row r="557" spans="1:350" ht="13.9" hidden="1" customHeight="1" outlineLevel="3" x14ac:dyDescent="0.2">
      <c r="A557" s="227"/>
      <c r="B557" s="247"/>
      <c r="C557" s="215"/>
      <c r="D557" s="217"/>
      <c r="E557" s="176"/>
      <c r="F557" s="176"/>
      <c r="G557" s="176"/>
      <c r="H557" s="171"/>
      <c r="I557" s="171"/>
      <c r="J557" s="213"/>
      <c r="K557" s="213"/>
      <c r="L557" s="173"/>
      <c r="M557" s="173"/>
      <c r="N557" s="184"/>
      <c r="O557" s="157"/>
      <c r="P557" s="17" t="s">
        <v>26</v>
      </c>
      <c r="Q557" s="151"/>
      <c r="R557" s="151"/>
      <c r="S557" s="153"/>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151"/>
      <c r="AY557" s="151"/>
      <c r="AZ557" s="153"/>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c r="CF557" s="151"/>
      <c r="CG557" s="151"/>
      <c r="CH557" s="153"/>
      <c r="CI557" s="141"/>
      <c r="CJ557" s="141"/>
      <c r="CK557" s="141"/>
      <c r="CL557" s="141"/>
      <c r="CM557" s="141"/>
      <c r="CN557" s="141"/>
      <c r="CO557" s="141"/>
      <c r="CP557" s="141"/>
      <c r="CQ557" s="141"/>
      <c r="CR557" s="141"/>
      <c r="CS557" s="141"/>
      <c r="CT557" s="141"/>
      <c r="CU557" s="141"/>
      <c r="CV557" s="141"/>
      <c r="CW557" s="141"/>
      <c r="CX557" s="141"/>
      <c r="CY557" s="141"/>
      <c r="CZ557" s="141"/>
      <c r="DA557" s="141"/>
      <c r="DB557" s="141"/>
      <c r="DC557" s="141"/>
      <c r="DD557" s="141"/>
      <c r="DE557" s="141"/>
      <c r="DF557" s="141"/>
      <c r="DG557" s="141"/>
      <c r="DH557" s="141"/>
      <c r="DI557" s="141"/>
      <c r="DJ557" s="141"/>
      <c r="DK557" s="141"/>
      <c r="DL557" s="141"/>
      <c r="DM557" s="141"/>
      <c r="DN557" s="151"/>
      <c r="DO557" s="151"/>
      <c r="DP557" s="153"/>
      <c r="DQ557" s="24"/>
      <c r="DR557" s="24"/>
      <c r="DS557" s="24"/>
      <c r="DT557" s="24"/>
      <c r="DU557" s="24"/>
      <c r="DV557" s="24"/>
      <c r="DW557" s="24"/>
      <c r="DX557" s="24"/>
      <c r="DY557" s="24"/>
      <c r="DZ557" s="24"/>
      <c r="EA557" s="24"/>
      <c r="EB557" s="24"/>
      <c r="EC557" s="24"/>
      <c r="ED557" s="24"/>
      <c r="EE557" s="24"/>
      <c r="EF557" s="24"/>
      <c r="EG557" s="24"/>
      <c r="EH557" s="24"/>
      <c r="EI557" s="24"/>
      <c r="EJ557" s="24"/>
      <c r="EK557" s="24"/>
      <c r="EL557" s="24"/>
      <c r="EM557" s="24"/>
      <c r="EN557" s="24"/>
      <c r="EO557" s="24"/>
      <c r="EP557" s="24"/>
      <c r="EQ557" s="24"/>
      <c r="ER557" s="24"/>
      <c r="ES557" s="151"/>
      <c r="ET557" s="151"/>
      <c r="EU557" s="153"/>
      <c r="EV557" s="24"/>
      <c r="EW557" s="125"/>
      <c r="EX557" s="141"/>
      <c r="EY557" s="141"/>
      <c r="EZ557" s="141"/>
      <c r="FA557" s="141"/>
      <c r="FB557" s="141"/>
      <c r="FC557" s="141"/>
      <c r="FD557" s="141"/>
      <c r="FE557" s="141"/>
      <c r="FF557" s="141"/>
      <c r="FG557" s="141"/>
      <c r="FH557" s="24"/>
      <c r="FI557" s="24"/>
      <c r="FJ557" s="24"/>
      <c r="FK557" s="24"/>
      <c r="FL557" s="24"/>
      <c r="FM557" s="76">
        <v>13.2</v>
      </c>
      <c r="FN557" s="24"/>
      <c r="FO557" s="24"/>
      <c r="FP557" s="24"/>
      <c r="FQ557" s="24"/>
      <c r="FR557" s="24"/>
      <c r="FS557" s="24"/>
      <c r="FT557" s="24"/>
      <c r="FU557" s="24"/>
      <c r="FV557" s="24"/>
      <c r="FW557" s="24"/>
      <c r="FX557" s="24"/>
      <c r="FY557" s="24"/>
      <c r="FZ557" s="24"/>
      <c r="GA557" s="151"/>
      <c r="GB557" s="151"/>
      <c r="GC557" s="153"/>
      <c r="GD557" s="24"/>
      <c r="GE557" s="24"/>
      <c r="GF557" s="24"/>
      <c r="GG557" s="24"/>
      <c r="GH557" s="24"/>
      <c r="GI557" s="24"/>
      <c r="GJ557" s="24"/>
      <c r="GK557" s="24"/>
      <c r="GL557" s="24"/>
      <c r="GM557" s="24"/>
      <c r="GN557" s="24"/>
      <c r="GO557" s="24"/>
      <c r="GP557" s="24"/>
      <c r="GQ557" s="24"/>
      <c r="GR557" s="24"/>
      <c r="GS557" s="24"/>
      <c r="GT557" s="24"/>
      <c r="GU557" s="24"/>
      <c r="GV557" s="24"/>
      <c r="GW557" s="24"/>
      <c r="GX557" s="24"/>
      <c r="GY557" s="24"/>
      <c r="GZ557" s="24"/>
      <c r="HA557" s="24"/>
      <c r="HB557" s="24"/>
      <c r="HC557" s="24"/>
      <c r="HD557" s="24"/>
      <c r="HE557" s="24"/>
      <c r="HF557" s="24"/>
      <c r="HG557" s="24"/>
      <c r="HH557" s="151"/>
      <c r="HI557" s="151"/>
      <c r="HJ557" s="153"/>
      <c r="HK557" s="24"/>
      <c r="HL557" s="24"/>
      <c r="HM557" s="24"/>
      <c r="HN557" s="24"/>
      <c r="HO557" s="24"/>
      <c r="HP557" s="24"/>
      <c r="HQ557" s="24"/>
      <c r="HR557" s="24"/>
      <c r="HS557" s="24"/>
      <c r="HT557" s="24"/>
      <c r="HU557" s="24"/>
      <c r="HV557" s="24"/>
      <c r="HW557" s="24"/>
      <c r="HX557" s="24"/>
      <c r="HY557" s="24"/>
      <c r="HZ557" s="24"/>
      <c r="IA557" s="24"/>
      <c r="IB557" s="24"/>
      <c r="IC557" s="24"/>
      <c r="ID557" s="24"/>
      <c r="IE557" s="24"/>
      <c r="IF557" s="24"/>
      <c r="IG557" s="24"/>
      <c r="IH557" s="24"/>
      <c r="II557" s="24"/>
      <c r="IJ557" s="24"/>
      <c r="IK557" s="24"/>
      <c r="IL557" s="24"/>
      <c r="IM557" s="24"/>
      <c r="IN557" s="24"/>
      <c r="IO557" s="24"/>
      <c r="IP557" s="151"/>
      <c r="IQ557" s="151"/>
      <c r="IR557" s="153"/>
      <c r="IS557" s="24"/>
      <c r="IT557" s="24"/>
      <c r="IU557" s="24"/>
      <c r="IV557" s="24"/>
      <c r="IW557" s="24"/>
      <c r="IX557" s="24"/>
      <c r="IY557" s="24"/>
      <c r="IZ557" s="24"/>
      <c r="JA557" s="24"/>
      <c r="JB557" s="24"/>
      <c r="JC557" s="24"/>
      <c r="JD557" s="24"/>
      <c r="JE557" s="24"/>
      <c r="JF557" s="24"/>
      <c r="JG557" s="24"/>
      <c r="JH557" s="24"/>
      <c r="JI557" s="24"/>
      <c r="JJ557" s="24"/>
      <c r="JK557" s="24"/>
      <c r="JL557" s="24"/>
      <c r="JM557" s="24"/>
      <c r="JN557" s="24"/>
      <c r="JO557" s="24"/>
      <c r="JP557" s="24"/>
      <c r="JQ557" s="24"/>
      <c r="JR557" s="24"/>
      <c r="JS557" s="24"/>
      <c r="JT557" s="24"/>
      <c r="JU557" s="25"/>
      <c r="JV557" s="24"/>
      <c r="JW557" s="151"/>
      <c r="JX557" s="151"/>
      <c r="JY557" s="153"/>
      <c r="JZ557" s="24"/>
      <c r="KA557" s="24"/>
      <c r="KB557" s="24"/>
      <c r="KC557" s="24"/>
      <c r="KD557" s="24"/>
      <c r="KE557" s="24"/>
      <c r="KF557" s="24"/>
      <c r="KG557" s="24"/>
      <c r="KH557" s="24"/>
      <c r="KI557" s="24"/>
      <c r="KJ557" s="24"/>
      <c r="KK557" s="24"/>
      <c r="KL557" s="24"/>
      <c r="KM557" s="24"/>
      <c r="KN557" s="24"/>
      <c r="KO557" s="24"/>
      <c r="KP557" s="24"/>
      <c r="KQ557" s="24"/>
      <c r="KR557" s="24"/>
      <c r="KS557" s="24"/>
      <c r="KT557" s="24"/>
      <c r="KU557" s="24"/>
      <c r="KV557" s="24"/>
      <c r="KW557" s="24"/>
      <c r="KX557" s="24"/>
      <c r="KY557" s="24"/>
      <c r="KZ557" s="24"/>
      <c r="LA557" s="24"/>
      <c r="LB557" s="24"/>
      <c r="LC557" s="24"/>
      <c r="LD557" s="24"/>
      <c r="LE557" s="151"/>
      <c r="LF557" s="151"/>
      <c r="LG557" s="153"/>
      <c r="LH557" s="24"/>
      <c r="LI557" s="24"/>
      <c r="LJ557" s="24"/>
      <c r="LK557" s="24"/>
      <c r="LL557" s="24"/>
      <c r="LM557" s="24"/>
      <c r="LN557" s="24"/>
      <c r="LO557" s="24"/>
      <c r="LP557" s="24"/>
      <c r="LQ557" s="24"/>
      <c r="LR557" s="24"/>
      <c r="LS557" s="24"/>
      <c r="LT557" s="24"/>
      <c r="LU557" s="24"/>
      <c r="LV557" s="24"/>
      <c r="LW557" s="24"/>
      <c r="LX557" s="24"/>
      <c r="LY557" s="24"/>
      <c r="LZ557" s="24"/>
      <c r="MA557" s="24"/>
      <c r="MB557" s="24"/>
      <c r="MC557" s="24"/>
      <c r="MD557" s="24"/>
      <c r="ME557" s="24"/>
      <c r="MF557" s="24"/>
      <c r="MG557" s="24"/>
      <c r="MH557" s="24"/>
      <c r="MI557" s="24"/>
      <c r="MJ557" s="24"/>
      <c r="MK557" s="24"/>
      <c r="ML557" s="24"/>
    </row>
    <row r="558" spans="1:350" ht="13.9" hidden="1" customHeight="1" outlineLevel="3" x14ac:dyDescent="0.2">
      <c r="A558" s="226" t="s">
        <v>336</v>
      </c>
      <c r="B558" s="246" t="s">
        <v>1121</v>
      </c>
      <c r="C558" s="214" t="s">
        <v>59</v>
      </c>
      <c r="D558" s="216">
        <v>16</v>
      </c>
      <c r="E558" s="175"/>
      <c r="F558" s="175">
        <f>D558-E558</f>
        <v>16</v>
      </c>
      <c r="G558" s="175" t="s">
        <v>844</v>
      </c>
      <c r="H558" s="170" t="s">
        <v>836</v>
      </c>
      <c r="I558" s="170" t="s">
        <v>961</v>
      </c>
      <c r="J558" s="212">
        <f ca="1">E558+Q558+AX558+CF558+DN558+ES558+GA558+HH558+IP558+JW558+LE558</f>
        <v>16</v>
      </c>
      <c r="K558" s="212">
        <f>E558+R558+AY558+CG558+DO558+ET558+GB558+HI558+IQ558+JX558+LF558</f>
        <v>16</v>
      </c>
      <c r="L558" s="172">
        <f ca="1">K558/J558</f>
        <v>1</v>
      </c>
      <c r="M558" s="172">
        <f>K558/D558</f>
        <v>1</v>
      </c>
      <c r="N558" s="183">
        <f ca="1">SUMIF($EV$8:$FZ$9,$O$5,$EV559:$FZ559)-SUMIF($EV$8:$FZ$9,$Q$5,$EV559:$FZ559)</f>
        <v>0</v>
      </c>
      <c r="O558" s="156"/>
      <c r="P558" s="16" t="s">
        <v>25</v>
      </c>
      <c r="Q558" s="150">
        <v>0</v>
      </c>
      <c r="R558" s="150">
        <v>0</v>
      </c>
      <c r="S558" s="152" t="e">
        <v>#DIV/0!</v>
      </c>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50">
        <f t="shared" ca="1" si="1342"/>
        <v>0</v>
      </c>
      <c r="AY558" s="150">
        <f>SUM(BA559:CE559)</f>
        <v>0</v>
      </c>
      <c r="AZ558" s="152" t="e">
        <f ca="1">AY558/AX558</f>
        <v>#DIV/0!</v>
      </c>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50">
        <f t="shared" ref="CF558" si="1450">SUM(CI558:DM558)</f>
        <v>0</v>
      </c>
      <c r="CG558" s="150">
        <f>SUM(CI559:DM559)</f>
        <v>0</v>
      </c>
      <c r="CH558" s="152" t="e">
        <f>CG558/CF558</f>
        <v>#DIV/0!</v>
      </c>
      <c r="CI558" s="129"/>
      <c r="CJ558" s="129"/>
      <c r="CK558" s="129"/>
      <c r="CL558" s="129"/>
      <c r="CM558" s="129"/>
      <c r="CN558" s="129"/>
      <c r="CO558" s="129"/>
      <c r="CP558" s="129"/>
      <c r="CQ558" s="129"/>
      <c r="CR558" s="129"/>
      <c r="CS558" s="129"/>
      <c r="CT558" s="129"/>
      <c r="CU558" s="129"/>
      <c r="CV558" s="129"/>
      <c r="CW558" s="129"/>
      <c r="CX558" s="129"/>
      <c r="CY558" s="129"/>
      <c r="CZ558" s="129"/>
      <c r="DA558" s="129"/>
      <c r="DB558" s="129"/>
      <c r="DC558" s="129"/>
      <c r="DD558" s="129"/>
      <c r="DE558" s="129"/>
      <c r="DF558" s="129"/>
      <c r="DG558" s="129"/>
      <c r="DH558" s="129"/>
      <c r="DI558" s="129"/>
      <c r="DJ558" s="129"/>
      <c r="DK558" s="129"/>
      <c r="DL558" s="129"/>
      <c r="DM558" s="129"/>
      <c r="DN558" s="150">
        <f t="shared" ref="DN558" si="1451">SUM(DQ558:ER558)</f>
        <v>0</v>
      </c>
      <c r="DO558" s="150">
        <f>SUM(DQ559:ER559)</f>
        <v>0</v>
      </c>
      <c r="DP558" s="152" t="e">
        <f t="shared" si="1416"/>
        <v>#DIV/0!</v>
      </c>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50">
        <f t="shared" ca="1" si="1345"/>
        <v>16</v>
      </c>
      <c r="ET558" s="150">
        <f t="shared" ref="ET558:ET620" si="1452">SUM(EV559:FZ559)</f>
        <v>16</v>
      </c>
      <c r="EU558" s="152">
        <f t="shared" ref="EU558:EU620" ca="1" si="1453">ET558/ES558</f>
        <v>1</v>
      </c>
      <c r="EV558" s="16"/>
      <c r="EW558" s="67"/>
      <c r="EX558" s="129"/>
      <c r="EY558" s="129"/>
      <c r="EZ558" s="129">
        <v>6</v>
      </c>
      <c r="FA558" s="129">
        <v>6</v>
      </c>
      <c r="FB558" s="129">
        <v>4</v>
      </c>
      <c r="FC558" s="129"/>
      <c r="FD558" s="129"/>
      <c r="FE558" s="129"/>
      <c r="FF558" s="129"/>
      <c r="FG558" s="129"/>
      <c r="FH558" s="16"/>
      <c r="FI558" s="16"/>
      <c r="FJ558" s="16"/>
      <c r="FK558" s="16"/>
      <c r="FL558" s="16"/>
      <c r="FM558" s="16"/>
      <c r="FN558" s="16"/>
      <c r="FO558" s="16"/>
      <c r="FP558" s="16"/>
      <c r="FQ558" s="16"/>
      <c r="FR558" s="16"/>
      <c r="FS558" s="16"/>
      <c r="FT558" s="16"/>
      <c r="FU558" s="16"/>
      <c r="FV558" s="16"/>
      <c r="FW558" s="16"/>
      <c r="FX558" s="16"/>
      <c r="FY558" s="16"/>
      <c r="FZ558" s="16"/>
      <c r="GA558" s="150">
        <f t="shared" ref="GA558" ca="1" si="1454">SUMIF($GD$8:$HG$9,$O$5,GD558:HG558)</f>
        <v>0</v>
      </c>
      <c r="GB558" s="150">
        <f t="shared" ref="GB558" si="1455">SUM(GD559:HG559)</f>
        <v>0</v>
      </c>
      <c r="GC558" s="152" t="e">
        <f t="shared" ref="GC558" ca="1" si="1456">GB558/GA558</f>
        <v>#DIV/0!</v>
      </c>
      <c r="GD558" s="16"/>
      <c r="GE558" s="16"/>
      <c r="GF558" s="16"/>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c r="HF558" s="16"/>
      <c r="HG558" s="16"/>
      <c r="HH558" s="150"/>
      <c r="HI558" s="150">
        <v>0</v>
      </c>
      <c r="HJ558" s="152" t="e">
        <v>#DIV/0!</v>
      </c>
      <c r="HK558" s="16"/>
      <c r="HL558" s="16"/>
      <c r="HM558" s="16"/>
      <c r="HN558" s="16"/>
      <c r="HO558" s="16"/>
      <c r="HP558" s="16"/>
      <c r="HQ558" s="16"/>
      <c r="HR558" s="16"/>
      <c r="HS558" s="16"/>
      <c r="HT558" s="16"/>
      <c r="HU558" s="16"/>
      <c r="HV558" s="16"/>
      <c r="HW558" s="16"/>
      <c r="HX558" s="16"/>
      <c r="HY558" s="16"/>
      <c r="HZ558" s="16"/>
      <c r="IA558" s="16"/>
      <c r="IB558" s="16"/>
      <c r="IC558" s="16"/>
      <c r="ID558" s="16"/>
      <c r="IE558" s="16"/>
      <c r="IF558" s="16"/>
      <c r="IG558" s="16"/>
      <c r="IH558" s="16"/>
      <c r="II558" s="16"/>
      <c r="IJ558" s="16"/>
      <c r="IK558" s="16"/>
      <c r="IL558" s="16"/>
      <c r="IM558" s="16"/>
      <c r="IN558" s="16"/>
      <c r="IO558" s="16"/>
      <c r="IP558" s="150"/>
      <c r="IQ558" s="150">
        <v>0</v>
      </c>
      <c r="IR558" s="152" t="e">
        <v>#DIV/0!</v>
      </c>
      <c r="IS558" s="16"/>
      <c r="IT558" s="16"/>
      <c r="IU558" s="16"/>
      <c r="IV558" s="16"/>
      <c r="IW558" s="16"/>
      <c r="IX558" s="16"/>
      <c r="IY558" s="16"/>
      <c r="IZ558" s="16"/>
      <c r="JA558" s="16"/>
      <c r="JB558" s="16"/>
      <c r="JC558" s="16"/>
      <c r="JD558" s="16"/>
      <c r="JE558" s="16"/>
      <c r="JF558" s="16"/>
      <c r="JG558" s="16"/>
      <c r="JH558" s="16"/>
      <c r="JI558" s="16"/>
      <c r="JJ558" s="16"/>
      <c r="JK558" s="16"/>
      <c r="JL558" s="16"/>
      <c r="JM558" s="16"/>
      <c r="JN558" s="16"/>
      <c r="JO558" s="16"/>
      <c r="JP558" s="16"/>
      <c r="JQ558" s="16"/>
      <c r="JR558" s="16"/>
      <c r="JS558" s="16"/>
      <c r="JT558" s="16"/>
      <c r="JU558" s="23"/>
      <c r="JV558" s="16"/>
      <c r="JW558" s="150"/>
      <c r="JX558" s="150">
        <v>0</v>
      </c>
      <c r="JY558" s="152" t="e">
        <v>#DIV/0!</v>
      </c>
      <c r="JZ558" s="16"/>
      <c r="KA558" s="16"/>
      <c r="KB558" s="16"/>
      <c r="KC558" s="16"/>
      <c r="KD558" s="16"/>
      <c r="KE558" s="16"/>
      <c r="KF558" s="16"/>
      <c r="KG558" s="16"/>
      <c r="KH558" s="16"/>
      <c r="KI558" s="16"/>
      <c r="KJ558" s="16"/>
      <c r="KK558" s="16"/>
      <c r="KL558" s="16"/>
      <c r="KM558" s="16"/>
      <c r="KN558" s="16"/>
      <c r="KO558" s="16"/>
      <c r="KP558" s="16"/>
      <c r="KQ558" s="16"/>
      <c r="KR558" s="16"/>
      <c r="KS558" s="16"/>
      <c r="KT558" s="16"/>
      <c r="KU558" s="16"/>
      <c r="KV558" s="16"/>
      <c r="KW558" s="16"/>
      <c r="KX558" s="16"/>
      <c r="KY558" s="16"/>
      <c r="KZ558" s="16"/>
      <c r="LA558" s="16"/>
      <c r="LB558" s="16"/>
      <c r="LC558" s="16"/>
      <c r="LD558" s="16"/>
      <c r="LE558" s="150"/>
      <c r="LF558" s="150">
        <v>0</v>
      </c>
      <c r="LG558" s="152" t="e">
        <v>#DIV/0!</v>
      </c>
      <c r="LH558" s="16"/>
      <c r="LI558" s="16"/>
      <c r="LJ558" s="16"/>
      <c r="LK558" s="16"/>
      <c r="LL558" s="16"/>
      <c r="LM558" s="16"/>
      <c r="LN558" s="16"/>
      <c r="LO558" s="16"/>
      <c r="LP558" s="16"/>
      <c r="LQ558" s="16"/>
      <c r="LR558" s="16"/>
      <c r="LS558" s="16"/>
      <c r="LT558" s="16"/>
      <c r="LU558" s="16"/>
      <c r="LV558" s="16"/>
      <c r="LW558" s="16"/>
      <c r="LX558" s="16"/>
      <c r="LY558" s="16"/>
      <c r="LZ558" s="16"/>
      <c r="MA558" s="16"/>
      <c r="MB558" s="16"/>
      <c r="MC558" s="16"/>
      <c r="MD558" s="16"/>
      <c r="ME558" s="16"/>
      <c r="MF558" s="16"/>
      <c r="MG558" s="16"/>
      <c r="MH558" s="16"/>
      <c r="MI558" s="16"/>
      <c r="MJ558" s="16"/>
      <c r="MK558" s="16"/>
      <c r="ML558" s="16"/>
    </row>
    <row r="559" spans="1:350" ht="13.9" hidden="1" customHeight="1" outlineLevel="3" x14ac:dyDescent="0.2">
      <c r="A559" s="227"/>
      <c r="B559" s="247"/>
      <c r="C559" s="215"/>
      <c r="D559" s="217"/>
      <c r="E559" s="176"/>
      <c r="F559" s="176"/>
      <c r="G559" s="176"/>
      <c r="H559" s="171"/>
      <c r="I559" s="171"/>
      <c r="J559" s="213"/>
      <c r="K559" s="213"/>
      <c r="L559" s="173"/>
      <c r="M559" s="173"/>
      <c r="N559" s="184"/>
      <c r="O559" s="157"/>
      <c r="P559" s="17" t="s">
        <v>26</v>
      </c>
      <c r="Q559" s="151"/>
      <c r="R559" s="151"/>
      <c r="S559" s="153"/>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151"/>
      <c r="AY559" s="151"/>
      <c r="AZ559" s="153"/>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c r="CF559" s="151"/>
      <c r="CG559" s="151"/>
      <c r="CH559" s="153"/>
      <c r="CI559" s="141"/>
      <c r="CJ559" s="141"/>
      <c r="CK559" s="141"/>
      <c r="CL559" s="141"/>
      <c r="CM559" s="141"/>
      <c r="CN559" s="141"/>
      <c r="CO559" s="141"/>
      <c r="CP559" s="141"/>
      <c r="CQ559" s="141"/>
      <c r="CR559" s="141"/>
      <c r="CS559" s="141"/>
      <c r="CT559" s="141"/>
      <c r="CU559" s="141"/>
      <c r="CV559" s="141"/>
      <c r="CW559" s="141"/>
      <c r="CX559" s="141"/>
      <c r="CY559" s="141"/>
      <c r="CZ559" s="141"/>
      <c r="DA559" s="141"/>
      <c r="DB559" s="141"/>
      <c r="DC559" s="141"/>
      <c r="DD559" s="141"/>
      <c r="DE559" s="141"/>
      <c r="DF559" s="141"/>
      <c r="DG559" s="141"/>
      <c r="DH559" s="141"/>
      <c r="DI559" s="141"/>
      <c r="DJ559" s="141"/>
      <c r="DK559" s="141"/>
      <c r="DL559" s="141"/>
      <c r="DM559" s="141"/>
      <c r="DN559" s="151"/>
      <c r="DO559" s="151"/>
      <c r="DP559" s="153"/>
      <c r="DQ559" s="24"/>
      <c r="DR559" s="24"/>
      <c r="DS559" s="24"/>
      <c r="DT559" s="24"/>
      <c r="DU559" s="24"/>
      <c r="DV559" s="24"/>
      <c r="DW559" s="24"/>
      <c r="DX559" s="24"/>
      <c r="DY559" s="24"/>
      <c r="DZ559" s="24"/>
      <c r="EA559" s="24"/>
      <c r="EB559" s="24"/>
      <c r="EC559" s="24"/>
      <c r="ED559" s="24"/>
      <c r="EE559" s="24"/>
      <c r="EF559" s="24"/>
      <c r="EG559" s="24"/>
      <c r="EH559" s="24"/>
      <c r="EI559" s="24"/>
      <c r="EJ559" s="24"/>
      <c r="EK559" s="24"/>
      <c r="EL559" s="24"/>
      <c r="EM559" s="24"/>
      <c r="EN559" s="24"/>
      <c r="EO559" s="24"/>
      <c r="EP559" s="24"/>
      <c r="EQ559" s="24"/>
      <c r="ER559" s="24"/>
      <c r="ES559" s="151"/>
      <c r="ET559" s="151"/>
      <c r="EU559" s="153"/>
      <c r="EV559" s="24"/>
      <c r="EW559" s="125"/>
      <c r="EX559" s="24"/>
      <c r="EY559" s="24"/>
      <c r="EZ559" s="24"/>
      <c r="FA559" s="24"/>
      <c r="FB559" s="24"/>
      <c r="FC559" s="24"/>
      <c r="FD559" s="24"/>
      <c r="FE559" s="24"/>
      <c r="FF559" s="24"/>
      <c r="FG559" s="24"/>
      <c r="FH559" s="24"/>
      <c r="FI559" s="24"/>
      <c r="FJ559" s="24"/>
      <c r="FK559" s="24"/>
      <c r="FL559" s="24"/>
      <c r="FM559" s="24"/>
      <c r="FN559" s="24">
        <v>16</v>
      </c>
      <c r="FO559" s="24"/>
      <c r="FP559" s="24"/>
      <c r="FQ559" s="24"/>
      <c r="FR559" s="24"/>
      <c r="FS559" s="24"/>
      <c r="FT559" s="24"/>
      <c r="FU559" s="24"/>
      <c r="FV559" s="24"/>
      <c r="FW559" s="24"/>
      <c r="FX559" s="24"/>
      <c r="FY559" s="24"/>
      <c r="FZ559" s="24"/>
      <c r="GA559" s="151"/>
      <c r="GB559" s="151"/>
      <c r="GC559" s="153"/>
      <c r="GD559" s="24"/>
      <c r="GE559" s="24"/>
      <c r="GF559" s="24"/>
      <c r="GG559" s="24"/>
      <c r="GH559" s="24"/>
      <c r="GI559" s="24"/>
      <c r="GJ559" s="24"/>
      <c r="GK559" s="24"/>
      <c r="GL559" s="24"/>
      <c r="GM559" s="24"/>
      <c r="GN559" s="24"/>
      <c r="GO559" s="24"/>
      <c r="GP559" s="24"/>
      <c r="GQ559" s="24"/>
      <c r="GR559" s="24"/>
      <c r="GS559" s="24"/>
      <c r="GT559" s="24"/>
      <c r="GU559" s="24"/>
      <c r="GV559" s="24"/>
      <c r="GW559" s="24"/>
      <c r="GX559" s="24"/>
      <c r="GY559" s="24"/>
      <c r="GZ559" s="24"/>
      <c r="HA559" s="24"/>
      <c r="HB559" s="24"/>
      <c r="HC559" s="24"/>
      <c r="HD559" s="24"/>
      <c r="HE559" s="24"/>
      <c r="HF559" s="24"/>
      <c r="HG559" s="24"/>
      <c r="HH559" s="151"/>
      <c r="HI559" s="151"/>
      <c r="HJ559" s="153"/>
      <c r="HK559" s="24"/>
      <c r="HL559" s="24"/>
      <c r="HM559" s="24"/>
      <c r="HN559" s="24"/>
      <c r="HO559" s="24"/>
      <c r="HP559" s="24"/>
      <c r="HQ559" s="24"/>
      <c r="HR559" s="24"/>
      <c r="HS559" s="24"/>
      <c r="HT559" s="24"/>
      <c r="HU559" s="24"/>
      <c r="HV559" s="24"/>
      <c r="HW559" s="24"/>
      <c r="HX559" s="24"/>
      <c r="HY559" s="24"/>
      <c r="HZ559" s="24"/>
      <c r="IA559" s="24"/>
      <c r="IB559" s="24"/>
      <c r="IC559" s="24"/>
      <c r="ID559" s="24"/>
      <c r="IE559" s="24"/>
      <c r="IF559" s="24"/>
      <c r="IG559" s="24"/>
      <c r="IH559" s="24"/>
      <c r="II559" s="24"/>
      <c r="IJ559" s="24"/>
      <c r="IK559" s="24"/>
      <c r="IL559" s="24"/>
      <c r="IM559" s="24"/>
      <c r="IN559" s="24"/>
      <c r="IO559" s="24"/>
      <c r="IP559" s="151"/>
      <c r="IQ559" s="151"/>
      <c r="IR559" s="153"/>
      <c r="IS559" s="24"/>
      <c r="IT559" s="24"/>
      <c r="IU559" s="24"/>
      <c r="IV559" s="24"/>
      <c r="IW559" s="24"/>
      <c r="IX559" s="24"/>
      <c r="IY559" s="24"/>
      <c r="IZ559" s="24"/>
      <c r="JA559" s="24"/>
      <c r="JB559" s="24"/>
      <c r="JC559" s="24"/>
      <c r="JD559" s="24"/>
      <c r="JE559" s="24"/>
      <c r="JF559" s="24"/>
      <c r="JG559" s="24"/>
      <c r="JH559" s="24"/>
      <c r="JI559" s="24"/>
      <c r="JJ559" s="24"/>
      <c r="JK559" s="24"/>
      <c r="JL559" s="24"/>
      <c r="JM559" s="24"/>
      <c r="JN559" s="24"/>
      <c r="JO559" s="24"/>
      <c r="JP559" s="24"/>
      <c r="JQ559" s="24"/>
      <c r="JR559" s="24"/>
      <c r="JS559" s="24"/>
      <c r="JT559" s="24"/>
      <c r="JU559" s="25"/>
      <c r="JV559" s="24"/>
      <c r="JW559" s="151"/>
      <c r="JX559" s="151"/>
      <c r="JY559" s="153"/>
      <c r="JZ559" s="24"/>
      <c r="KA559" s="24"/>
      <c r="KB559" s="24"/>
      <c r="KC559" s="24"/>
      <c r="KD559" s="24"/>
      <c r="KE559" s="24"/>
      <c r="KF559" s="24"/>
      <c r="KG559" s="24"/>
      <c r="KH559" s="24"/>
      <c r="KI559" s="24"/>
      <c r="KJ559" s="24"/>
      <c r="KK559" s="24"/>
      <c r="KL559" s="24"/>
      <c r="KM559" s="24"/>
      <c r="KN559" s="24"/>
      <c r="KO559" s="24"/>
      <c r="KP559" s="24"/>
      <c r="KQ559" s="24"/>
      <c r="KR559" s="24"/>
      <c r="KS559" s="24"/>
      <c r="KT559" s="24"/>
      <c r="KU559" s="24"/>
      <c r="KV559" s="24"/>
      <c r="KW559" s="24"/>
      <c r="KX559" s="24"/>
      <c r="KY559" s="24"/>
      <c r="KZ559" s="24"/>
      <c r="LA559" s="24"/>
      <c r="LB559" s="24"/>
      <c r="LC559" s="24"/>
      <c r="LD559" s="24"/>
      <c r="LE559" s="151"/>
      <c r="LF559" s="151"/>
      <c r="LG559" s="153"/>
      <c r="LH559" s="24"/>
      <c r="LI559" s="24"/>
      <c r="LJ559" s="24"/>
      <c r="LK559" s="24"/>
      <c r="LL559" s="24"/>
      <c r="LM559" s="24"/>
      <c r="LN559" s="24"/>
      <c r="LO559" s="24"/>
      <c r="LP559" s="24"/>
      <c r="LQ559" s="24"/>
      <c r="LR559" s="24"/>
      <c r="LS559" s="24"/>
      <c r="LT559" s="24"/>
      <c r="LU559" s="24"/>
      <c r="LV559" s="24"/>
      <c r="LW559" s="24"/>
      <c r="LX559" s="24"/>
      <c r="LY559" s="24"/>
      <c r="LZ559" s="24"/>
      <c r="MA559" s="24"/>
      <c r="MB559" s="24"/>
      <c r="MC559" s="24"/>
      <c r="MD559" s="24"/>
      <c r="ME559" s="24"/>
      <c r="MF559" s="24"/>
      <c r="MG559" s="24"/>
      <c r="MH559" s="24"/>
      <c r="MI559" s="24"/>
      <c r="MJ559" s="24"/>
      <c r="MK559" s="24"/>
      <c r="ML559" s="24"/>
    </row>
    <row r="560" spans="1:350" ht="13.9" hidden="1" customHeight="1" outlineLevel="3" x14ac:dyDescent="0.2">
      <c r="A560" s="226" t="s">
        <v>337</v>
      </c>
      <c r="B560" s="246" t="s">
        <v>1122</v>
      </c>
      <c r="C560" s="214" t="s">
        <v>37</v>
      </c>
      <c r="D560" s="216">
        <v>143</v>
      </c>
      <c r="E560" s="175"/>
      <c r="F560" s="175">
        <f>D560-E560</f>
        <v>143</v>
      </c>
      <c r="G560" s="175" t="s">
        <v>846</v>
      </c>
      <c r="H560" s="170" t="s">
        <v>1021</v>
      </c>
      <c r="I560" s="170" t="s">
        <v>1010</v>
      </c>
      <c r="J560" s="212">
        <f ca="1">E560+Q560+AX560+CF560+DN560+ES560+GA560+HH560+IP560+JW560+LE560</f>
        <v>143</v>
      </c>
      <c r="K560" s="212">
        <f>E560+R560+AY560+CG560+DO560+ET560+GB560+HI560+IQ560+JX560+LF560</f>
        <v>0</v>
      </c>
      <c r="L560" s="172">
        <f ca="1">K560/J560</f>
        <v>0</v>
      </c>
      <c r="M560" s="172">
        <f>K560/D560</f>
        <v>0</v>
      </c>
      <c r="N560" s="183">
        <f ca="1">SUMIF($EV$8:$FZ$9,$O$5,$EV561:$FZ561)-SUMIF($EV$8:$FZ$9,$Q$5,$EV561:$FZ561)</f>
        <v>0</v>
      </c>
      <c r="O560" s="156"/>
      <c r="P560" s="16" t="s">
        <v>25</v>
      </c>
      <c r="Q560" s="150">
        <v>0</v>
      </c>
      <c r="R560" s="150">
        <v>0</v>
      </c>
      <c r="S560" s="152" t="e">
        <v>#DIV/0!</v>
      </c>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50">
        <f t="shared" ca="1" si="1342"/>
        <v>0</v>
      </c>
      <c r="AY560" s="150">
        <f>SUM(BA561:CE561)</f>
        <v>0</v>
      </c>
      <c r="AZ560" s="152" t="e">
        <f ca="1">AY560/AX560</f>
        <v>#DIV/0!</v>
      </c>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50">
        <f t="shared" ref="CF560" si="1457">SUM(CI560:DM560)</f>
        <v>0</v>
      </c>
      <c r="CG560" s="150">
        <f>SUM(CI561:DM561)</f>
        <v>0</v>
      </c>
      <c r="CH560" s="152" t="e">
        <f>CG560/CF560</f>
        <v>#DIV/0!</v>
      </c>
      <c r="CI560" s="129"/>
      <c r="CJ560" s="129"/>
      <c r="CK560" s="129"/>
      <c r="CL560" s="129"/>
      <c r="CM560" s="129"/>
      <c r="CN560" s="129"/>
      <c r="CO560" s="129"/>
      <c r="CP560" s="129"/>
      <c r="CQ560" s="129"/>
      <c r="CR560" s="129"/>
      <c r="CS560" s="129"/>
      <c r="CT560" s="129"/>
      <c r="CU560" s="129"/>
      <c r="CV560" s="129"/>
      <c r="CW560" s="129"/>
      <c r="CX560" s="129"/>
      <c r="CY560" s="129"/>
      <c r="CZ560" s="129"/>
      <c r="DA560" s="129"/>
      <c r="DB560" s="129"/>
      <c r="DC560" s="129"/>
      <c r="DD560" s="129"/>
      <c r="DE560" s="129"/>
      <c r="DF560" s="129"/>
      <c r="DG560" s="129"/>
      <c r="DH560" s="129"/>
      <c r="DI560" s="129"/>
      <c r="DJ560" s="129"/>
      <c r="DK560" s="129"/>
      <c r="DL560" s="129"/>
      <c r="DM560" s="129"/>
      <c r="DN560" s="150">
        <f t="shared" ref="DN560" si="1458">SUM(DQ560:ER560)</f>
        <v>0</v>
      </c>
      <c r="DO560" s="150">
        <f>SUM(DQ561:ER561)</f>
        <v>0</v>
      </c>
      <c r="DP560" s="152" t="e">
        <f t="shared" si="1416"/>
        <v>#DIV/0!</v>
      </c>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50">
        <f t="shared" ca="1" si="1345"/>
        <v>0</v>
      </c>
      <c r="ET560" s="150">
        <f t="shared" si="1452"/>
        <v>0</v>
      </c>
      <c r="EU560" s="152" t="e">
        <f t="shared" ca="1" si="1453"/>
        <v>#DIV/0!</v>
      </c>
      <c r="EV560" s="16"/>
      <c r="EW560" s="67"/>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50">
        <f t="shared" ref="GA560" ca="1" si="1459">SUMIF($GD$8:$HG$9,$O$5,GD560:HG560)</f>
        <v>143</v>
      </c>
      <c r="GB560" s="150">
        <f t="shared" ref="GB560" si="1460">SUM(GD561:HG561)</f>
        <v>0</v>
      </c>
      <c r="GC560" s="152">
        <f t="shared" ref="GC560" ca="1" si="1461">GB560/GA560</f>
        <v>0</v>
      </c>
      <c r="GD560" s="16"/>
      <c r="GE560" s="16"/>
      <c r="GF560" s="16"/>
      <c r="GG560" s="16"/>
      <c r="GH560" s="16"/>
      <c r="GI560" s="16"/>
      <c r="GJ560" s="16"/>
      <c r="GK560" s="16"/>
      <c r="GL560" s="16"/>
      <c r="GM560" s="16"/>
      <c r="GN560" s="16"/>
      <c r="GO560" s="16"/>
      <c r="GP560" s="16"/>
      <c r="GQ560" s="16"/>
      <c r="GR560" s="16"/>
      <c r="GS560" s="16"/>
      <c r="GT560" s="16"/>
      <c r="GU560" s="16"/>
      <c r="GV560" s="16"/>
      <c r="GW560" s="16"/>
      <c r="GX560" s="16"/>
      <c r="GY560" s="16"/>
      <c r="GZ560" s="16">
        <v>24</v>
      </c>
      <c r="HA560" s="16">
        <v>24</v>
      </c>
      <c r="HB560" s="16">
        <v>24</v>
      </c>
      <c r="HC560" s="16">
        <v>24</v>
      </c>
      <c r="HD560" s="16">
        <v>24</v>
      </c>
      <c r="HE560" s="16">
        <v>23</v>
      </c>
      <c r="HF560" s="16"/>
      <c r="HG560" s="16"/>
      <c r="HH560" s="150"/>
      <c r="HI560" s="150">
        <v>0</v>
      </c>
      <c r="HJ560" s="152" t="e">
        <v>#DIV/0!</v>
      </c>
      <c r="HK560" s="16"/>
      <c r="HL560" s="16"/>
      <c r="HM560" s="16"/>
      <c r="HN560" s="16"/>
      <c r="HO560" s="16"/>
      <c r="HP560" s="16"/>
      <c r="HQ560" s="16"/>
      <c r="HR560" s="16"/>
      <c r="HS560" s="16"/>
      <c r="HT560" s="16"/>
      <c r="HU560" s="16"/>
      <c r="HV560" s="16"/>
      <c r="HW560" s="16"/>
      <c r="HX560" s="16"/>
      <c r="HY560" s="16"/>
      <c r="HZ560" s="16"/>
      <c r="IA560" s="16"/>
      <c r="IB560" s="16"/>
      <c r="IC560" s="16"/>
      <c r="ID560" s="16"/>
      <c r="IE560" s="16"/>
      <c r="IF560" s="16"/>
      <c r="IG560" s="16"/>
      <c r="IH560" s="16"/>
      <c r="II560" s="16"/>
      <c r="IJ560" s="16"/>
      <c r="IK560" s="16"/>
      <c r="IL560" s="16"/>
      <c r="IM560" s="16"/>
      <c r="IN560" s="16"/>
      <c r="IO560" s="16"/>
      <c r="IP560" s="150"/>
      <c r="IQ560" s="150">
        <v>0</v>
      </c>
      <c r="IR560" s="152" t="e">
        <v>#DIV/0!</v>
      </c>
      <c r="IS560" s="16"/>
      <c r="IT560" s="16"/>
      <c r="IU560" s="16"/>
      <c r="IV560" s="16"/>
      <c r="IW560" s="16"/>
      <c r="IX560" s="16"/>
      <c r="IY560" s="16"/>
      <c r="IZ560" s="16"/>
      <c r="JA560" s="16"/>
      <c r="JB560" s="16"/>
      <c r="JC560" s="16"/>
      <c r="JD560" s="16"/>
      <c r="JE560" s="16"/>
      <c r="JF560" s="16"/>
      <c r="JG560" s="16"/>
      <c r="JH560" s="16"/>
      <c r="JI560" s="16"/>
      <c r="JJ560" s="16"/>
      <c r="JK560" s="16"/>
      <c r="JL560" s="16"/>
      <c r="JM560" s="16"/>
      <c r="JN560" s="16"/>
      <c r="JO560" s="16"/>
      <c r="JP560" s="16"/>
      <c r="JQ560" s="16"/>
      <c r="JR560" s="16"/>
      <c r="JS560" s="16"/>
      <c r="JT560" s="16"/>
      <c r="JU560" s="23"/>
      <c r="JV560" s="16"/>
      <c r="JW560" s="150"/>
      <c r="JX560" s="150">
        <v>0</v>
      </c>
      <c r="JY560" s="152" t="e">
        <v>#DIV/0!</v>
      </c>
      <c r="JZ560" s="16"/>
      <c r="KA560" s="16"/>
      <c r="KB560" s="16"/>
      <c r="KC560" s="16"/>
      <c r="KD560" s="16"/>
      <c r="KE560" s="16"/>
      <c r="KF560" s="16"/>
      <c r="KG560" s="16"/>
      <c r="KH560" s="16"/>
      <c r="KI560" s="16"/>
      <c r="KJ560" s="16"/>
      <c r="KK560" s="16"/>
      <c r="KL560" s="16"/>
      <c r="KM560" s="16"/>
      <c r="KN560" s="16"/>
      <c r="KO560" s="16"/>
      <c r="KP560" s="16"/>
      <c r="KQ560" s="16"/>
      <c r="KR560" s="16"/>
      <c r="KS560" s="16"/>
      <c r="KT560" s="16"/>
      <c r="KU560" s="16"/>
      <c r="KV560" s="16"/>
      <c r="KW560" s="16"/>
      <c r="KX560" s="16"/>
      <c r="KY560" s="16"/>
      <c r="KZ560" s="16"/>
      <c r="LA560" s="16"/>
      <c r="LB560" s="16"/>
      <c r="LC560" s="16"/>
      <c r="LD560" s="16"/>
      <c r="LE560" s="150"/>
      <c r="LF560" s="150">
        <v>0</v>
      </c>
      <c r="LG560" s="152" t="e">
        <v>#DIV/0!</v>
      </c>
      <c r="LH560" s="16"/>
      <c r="LI560" s="16"/>
      <c r="LJ560" s="16"/>
      <c r="LK560" s="16"/>
      <c r="LL560" s="16"/>
      <c r="LM560" s="16"/>
      <c r="LN560" s="16"/>
      <c r="LO560" s="16"/>
      <c r="LP560" s="16"/>
      <c r="LQ560" s="16"/>
      <c r="LR560" s="16"/>
      <c r="LS560" s="16"/>
      <c r="LT560" s="16"/>
      <c r="LU560" s="16"/>
      <c r="LV560" s="16"/>
      <c r="LW560" s="16"/>
      <c r="LX560" s="16"/>
      <c r="LY560" s="16"/>
      <c r="LZ560" s="16"/>
      <c r="MA560" s="16"/>
      <c r="MB560" s="16"/>
      <c r="MC560" s="16"/>
      <c r="MD560" s="16"/>
      <c r="ME560" s="16"/>
      <c r="MF560" s="16"/>
      <c r="MG560" s="16"/>
      <c r="MH560" s="16"/>
      <c r="MI560" s="16"/>
      <c r="MJ560" s="16"/>
      <c r="MK560" s="16"/>
      <c r="ML560" s="16"/>
    </row>
    <row r="561" spans="1:350" ht="13.9" hidden="1" customHeight="1" outlineLevel="3" x14ac:dyDescent="0.2">
      <c r="A561" s="227"/>
      <c r="B561" s="247"/>
      <c r="C561" s="215"/>
      <c r="D561" s="217"/>
      <c r="E561" s="176"/>
      <c r="F561" s="176"/>
      <c r="G561" s="176"/>
      <c r="H561" s="171"/>
      <c r="I561" s="171"/>
      <c r="J561" s="213"/>
      <c r="K561" s="213"/>
      <c r="L561" s="173"/>
      <c r="M561" s="173"/>
      <c r="N561" s="184"/>
      <c r="O561" s="157"/>
      <c r="P561" s="17" t="s">
        <v>26</v>
      </c>
      <c r="Q561" s="151"/>
      <c r="R561" s="151"/>
      <c r="S561" s="153"/>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151"/>
      <c r="AY561" s="151"/>
      <c r="AZ561" s="153"/>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151"/>
      <c r="CG561" s="151"/>
      <c r="CH561" s="153"/>
      <c r="CI561" s="141"/>
      <c r="CJ561" s="141"/>
      <c r="CK561" s="141"/>
      <c r="CL561" s="141"/>
      <c r="CM561" s="141"/>
      <c r="CN561" s="141"/>
      <c r="CO561" s="141"/>
      <c r="CP561" s="141"/>
      <c r="CQ561" s="141"/>
      <c r="CR561" s="141"/>
      <c r="CS561" s="141"/>
      <c r="CT561" s="141"/>
      <c r="CU561" s="141"/>
      <c r="CV561" s="141"/>
      <c r="CW561" s="141"/>
      <c r="CX561" s="141"/>
      <c r="CY561" s="141"/>
      <c r="CZ561" s="141"/>
      <c r="DA561" s="141"/>
      <c r="DB561" s="141"/>
      <c r="DC561" s="141"/>
      <c r="DD561" s="141"/>
      <c r="DE561" s="141"/>
      <c r="DF561" s="141"/>
      <c r="DG561" s="141"/>
      <c r="DH561" s="141"/>
      <c r="DI561" s="141"/>
      <c r="DJ561" s="141"/>
      <c r="DK561" s="141"/>
      <c r="DL561" s="141"/>
      <c r="DM561" s="141"/>
      <c r="DN561" s="151"/>
      <c r="DO561" s="151"/>
      <c r="DP561" s="153"/>
      <c r="DQ561" s="24"/>
      <c r="DR561" s="24"/>
      <c r="DS561" s="24"/>
      <c r="DT561" s="24"/>
      <c r="DU561" s="24"/>
      <c r="DV561" s="24"/>
      <c r="DW561" s="24"/>
      <c r="DX561" s="24"/>
      <c r="DY561" s="24"/>
      <c r="DZ561" s="24"/>
      <c r="EA561" s="24"/>
      <c r="EB561" s="24"/>
      <c r="EC561" s="24"/>
      <c r="ED561" s="24"/>
      <c r="EE561" s="24"/>
      <c r="EF561" s="24"/>
      <c r="EG561" s="24"/>
      <c r="EH561" s="24"/>
      <c r="EI561" s="24"/>
      <c r="EJ561" s="24"/>
      <c r="EK561" s="24"/>
      <c r="EL561" s="24"/>
      <c r="EM561" s="24"/>
      <c r="EN561" s="24"/>
      <c r="EO561" s="24"/>
      <c r="EP561" s="24"/>
      <c r="EQ561" s="24"/>
      <c r="ER561" s="24"/>
      <c r="ES561" s="151"/>
      <c r="ET561" s="151"/>
      <c r="EU561" s="153"/>
      <c r="EV561" s="24"/>
      <c r="EW561" s="125"/>
      <c r="EX561" s="24"/>
      <c r="EY561" s="24"/>
      <c r="EZ561" s="24"/>
      <c r="FA561" s="24"/>
      <c r="FB561" s="24"/>
      <c r="FC561" s="24"/>
      <c r="FD561" s="24"/>
      <c r="FE561" s="24"/>
      <c r="FF561" s="24"/>
      <c r="FG561" s="24"/>
      <c r="FH561" s="24"/>
      <c r="FI561" s="24"/>
      <c r="FJ561" s="24"/>
      <c r="FK561" s="24"/>
      <c r="FL561" s="24"/>
      <c r="FM561" s="24"/>
      <c r="FN561" s="24"/>
      <c r="FO561" s="24"/>
      <c r="FP561" s="24"/>
      <c r="FQ561" s="24"/>
      <c r="FR561" s="24"/>
      <c r="FS561" s="24"/>
      <c r="FT561" s="24"/>
      <c r="FU561" s="24"/>
      <c r="FV561" s="24"/>
      <c r="FW561" s="24"/>
      <c r="FX561" s="24"/>
      <c r="FY561" s="24"/>
      <c r="FZ561" s="24"/>
      <c r="GA561" s="151"/>
      <c r="GB561" s="151"/>
      <c r="GC561" s="153"/>
      <c r="GD561" s="24"/>
      <c r="GE561" s="24"/>
      <c r="GF561" s="24"/>
      <c r="GG561" s="24"/>
      <c r="GH561" s="24"/>
      <c r="GI561" s="24"/>
      <c r="GJ561" s="24"/>
      <c r="GK561" s="24"/>
      <c r="GL561" s="24"/>
      <c r="GM561" s="24"/>
      <c r="GN561" s="24"/>
      <c r="GO561" s="24"/>
      <c r="GP561" s="24"/>
      <c r="GQ561" s="24"/>
      <c r="GR561" s="24"/>
      <c r="GS561" s="24"/>
      <c r="GT561" s="24"/>
      <c r="GU561" s="24"/>
      <c r="GV561" s="24"/>
      <c r="GW561" s="24"/>
      <c r="GX561" s="24"/>
      <c r="GY561" s="24"/>
      <c r="GZ561" s="24"/>
      <c r="HA561" s="24"/>
      <c r="HB561" s="24"/>
      <c r="HC561" s="24"/>
      <c r="HD561" s="24"/>
      <c r="HE561" s="24"/>
      <c r="HF561" s="24"/>
      <c r="HG561" s="24"/>
      <c r="HH561" s="151"/>
      <c r="HI561" s="151"/>
      <c r="HJ561" s="153"/>
      <c r="HK561" s="24"/>
      <c r="HL561" s="24"/>
      <c r="HM561" s="24"/>
      <c r="HN561" s="24"/>
      <c r="HO561" s="24"/>
      <c r="HP561" s="24"/>
      <c r="HQ561" s="24"/>
      <c r="HR561" s="24"/>
      <c r="HS561" s="24"/>
      <c r="HT561" s="24"/>
      <c r="HU561" s="24"/>
      <c r="HV561" s="24"/>
      <c r="HW561" s="24"/>
      <c r="HX561" s="24"/>
      <c r="HY561" s="24"/>
      <c r="HZ561" s="24"/>
      <c r="IA561" s="24"/>
      <c r="IB561" s="24"/>
      <c r="IC561" s="24"/>
      <c r="ID561" s="24"/>
      <c r="IE561" s="24"/>
      <c r="IF561" s="24"/>
      <c r="IG561" s="24"/>
      <c r="IH561" s="24"/>
      <c r="II561" s="24"/>
      <c r="IJ561" s="24"/>
      <c r="IK561" s="24"/>
      <c r="IL561" s="24"/>
      <c r="IM561" s="24"/>
      <c r="IN561" s="24"/>
      <c r="IO561" s="24"/>
      <c r="IP561" s="151"/>
      <c r="IQ561" s="151"/>
      <c r="IR561" s="153"/>
      <c r="IS561" s="24"/>
      <c r="IT561" s="24"/>
      <c r="IU561" s="24"/>
      <c r="IV561" s="24"/>
      <c r="IW561" s="24"/>
      <c r="IX561" s="24"/>
      <c r="IY561" s="24"/>
      <c r="IZ561" s="24"/>
      <c r="JA561" s="24"/>
      <c r="JB561" s="24"/>
      <c r="JC561" s="24"/>
      <c r="JD561" s="24"/>
      <c r="JE561" s="24"/>
      <c r="JF561" s="24"/>
      <c r="JG561" s="24"/>
      <c r="JH561" s="24"/>
      <c r="JI561" s="24"/>
      <c r="JJ561" s="24"/>
      <c r="JK561" s="24"/>
      <c r="JL561" s="24"/>
      <c r="JM561" s="24"/>
      <c r="JN561" s="24"/>
      <c r="JO561" s="24"/>
      <c r="JP561" s="24"/>
      <c r="JQ561" s="24"/>
      <c r="JR561" s="24"/>
      <c r="JS561" s="24"/>
      <c r="JT561" s="24"/>
      <c r="JU561" s="25"/>
      <c r="JV561" s="24"/>
      <c r="JW561" s="151"/>
      <c r="JX561" s="151"/>
      <c r="JY561" s="153"/>
      <c r="JZ561" s="24"/>
      <c r="KA561" s="24"/>
      <c r="KB561" s="24"/>
      <c r="KC561" s="24"/>
      <c r="KD561" s="24"/>
      <c r="KE561" s="24"/>
      <c r="KF561" s="24"/>
      <c r="KG561" s="24"/>
      <c r="KH561" s="24"/>
      <c r="KI561" s="24"/>
      <c r="KJ561" s="24"/>
      <c r="KK561" s="24"/>
      <c r="KL561" s="24"/>
      <c r="KM561" s="24"/>
      <c r="KN561" s="24"/>
      <c r="KO561" s="24"/>
      <c r="KP561" s="24"/>
      <c r="KQ561" s="24"/>
      <c r="KR561" s="24"/>
      <c r="KS561" s="24"/>
      <c r="KT561" s="24"/>
      <c r="KU561" s="24"/>
      <c r="KV561" s="24"/>
      <c r="KW561" s="24"/>
      <c r="KX561" s="24"/>
      <c r="KY561" s="24"/>
      <c r="KZ561" s="24"/>
      <c r="LA561" s="24"/>
      <c r="LB561" s="24"/>
      <c r="LC561" s="24"/>
      <c r="LD561" s="24"/>
      <c r="LE561" s="151"/>
      <c r="LF561" s="151"/>
      <c r="LG561" s="153"/>
      <c r="LH561" s="24"/>
      <c r="LI561" s="24"/>
      <c r="LJ561" s="24"/>
      <c r="LK561" s="24"/>
      <c r="LL561" s="24"/>
      <c r="LM561" s="24"/>
      <c r="LN561" s="24"/>
      <c r="LO561" s="24"/>
      <c r="LP561" s="24"/>
      <c r="LQ561" s="24"/>
      <c r="LR561" s="24"/>
      <c r="LS561" s="24"/>
      <c r="LT561" s="24"/>
      <c r="LU561" s="24"/>
      <c r="LV561" s="24"/>
      <c r="LW561" s="24"/>
      <c r="LX561" s="24"/>
      <c r="LY561" s="24"/>
      <c r="LZ561" s="24"/>
      <c r="MA561" s="24"/>
      <c r="MB561" s="24"/>
      <c r="MC561" s="24"/>
      <c r="MD561" s="24"/>
      <c r="ME561" s="24"/>
      <c r="MF561" s="24"/>
      <c r="MG561" s="24"/>
      <c r="MH561" s="24"/>
      <c r="MI561" s="24"/>
      <c r="MJ561" s="24"/>
      <c r="MK561" s="24"/>
      <c r="ML561" s="24"/>
    </row>
    <row r="562" spans="1:350" s="41" customFormat="1" ht="14.25" hidden="1" customHeight="1" outlineLevel="3" x14ac:dyDescent="0.25">
      <c r="A562" s="220" t="s">
        <v>463</v>
      </c>
      <c r="B562" s="248" t="s">
        <v>1154</v>
      </c>
      <c r="C562" s="175" t="s">
        <v>59</v>
      </c>
      <c r="D562" s="175">
        <v>1</v>
      </c>
      <c r="E562" s="175">
        <v>0</v>
      </c>
      <c r="F562" s="175">
        <f>D562-E562</f>
        <v>1</v>
      </c>
      <c r="G562" s="175" t="s">
        <v>1155</v>
      </c>
      <c r="H562" s="170" t="s">
        <v>869</v>
      </c>
      <c r="I562" s="170" t="s">
        <v>894</v>
      </c>
      <c r="J562" s="212">
        <f ca="1">E562+Q562+AX562+CF562+DN562+ES562+GA562+HH562+IP562+JW562+LE562</f>
        <v>1</v>
      </c>
      <c r="K562" s="212">
        <f>E562+R562+AY562+CG562+DO562+ET562+GB562+HI562+IQ562+JX562+LF562</f>
        <v>1</v>
      </c>
      <c r="L562" s="172">
        <f ca="1">K562/J562</f>
        <v>1</v>
      </c>
      <c r="M562" s="172">
        <f>K562/D562</f>
        <v>1</v>
      </c>
      <c r="N562" s="183">
        <f ca="1">SUMIF($EV$8:$FZ$9,$O$5,$EV563:$FZ563)-SUMIF($EV$8:$FZ$9,$Q$5,$EV563:$FZ563)</f>
        <v>0</v>
      </c>
      <c r="O562" s="154"/>
      <c r="P562" s="154"/>
      <c r="Q562" s="150">
        <v>0</v>
      </c>
      <c r="R562" s="150">
        <v>0</v>
      </c>
      <c r="S562" s="152" t="e">
        <v>#DIV/0!</v>
      </c>
      <c r="T562" s="154"/>
      <c r="U562" s="154"/>
      <c r="V562" s="154"/>
      <c r="W562" s="154"/>
      <c r="X562" s="154"/>
      <c r="Y562" s="154"/>
      <c r="Z562" s="154"/>
      <c r="AA562" s="154"/>
      <c r="AB562" s="154"/>
      <c r="AC562" s="154"/>
      <c r="AD562" s="154"/>
      <c r="AE562" s="154"/>
      <c r="AF562" s="154"/>
      <c r="AG562" s="154"/>
      <c r="AH562" s="154"/>
      <c r="AI562" s="154"/>
      <c r="AJ562" s="154"/>
      <c r="AK562" s="154"/>
      <c r="AL562" s="154"/>
      <c r="AM562" s="154"/>
      <c r="AN562" s="154"/>
      <c r="AO562" s="154"/>
      <c r="AP562" s="154"/>
      <c r="AQ562" s="154"/>
      <c r="AR562" s="154"/>
      <c r="AS562" s="154"/>
      <c r="AT562" s="154"/>
      <c r="AU562" s="154"/>
      <c r="AV562" s="154"/>
      <c r="AW562" s="154"/>
      <c r="AX562" s="150">
        <f t="shared" ca="1" si="1342"/>
        <v>0</v>
      </c>
      <c r="AY562" s="150">
        <f>SUM(BA563:CE563)</f>
        <v>0</v>
      </c>
      <c r="AZ562" s="152" t="e">
        <f ca="1">AY562/AX562</f>
        <v>#DIV/0!</v>
      </c>
      <c r="BA562" s="154"/>
      <c r="BB562" s="154"/>
      <c r="BC562" s="154"/>
      <c r="BD562" s="154"/>
      <c r="BE562" s="154"/>
      <c r="BF562" s="154"/>
      <c r="BG562" s="154"/>
      <c r="BH562" s="154"/>
      <c r="BI562" s="154"/>
      <c r="BJ562" s="154"/>
      <c r="BK562" s="154"/>
      <c r="BL562" s="154"/>
      <c r="BM562" s="154"/>
      <c r="BN562" s="154"/>
      <c r="BO562" s="154"/>
      <c r="BP562" s="154"/>
      <c r="BQ562" s="154"/>
      <c r="BR562" s="154"/>
      <c r="BS562" s="154"/>
      <c r="BT562" s="154"/>
      <c r="BU562" s="154"/>
      <c r="BV562" s="154"/>
      <c r="BW562" s="154"/>
      <c r="BX562" s="154"/>
      <c r="BY562" s="154"/>
      <c r="BZ562" s="154"/>
      <c r="CA562" s="154"/>
      <c r="CB562" s="154"/>
      <c r="CC562" s="154"/>
      <c r="CD562" s="154"/>
      <c r="CE562" s="154"/>
      <c r="CF562" s="150">
        <f t="shared" ref="CF562" si="1462">SUM(CI562:DM562)</f>
        <v>0</v>
      </c>
      <c r="CG562" s="150">
        <f>SUM(CI563:DM563)</f>
        <v>0</v>
      </c>
      <c r="CH562" s="152" t="e">
        <f>CG562/CF562</f>
        <v>#DIV/0!</v>
      </c>
      <c r="CI562" s="154"/>
      <c r="CJ562" s="154"/>
      <c r="CK562" s="154"/>
      <c r="CL562" s="154"/>
      <c r="CM562" s="154"/>
      <c r="CN562" s="154"/>
      <c r="CO562" s="154"/>
      <c r="CP562" s="154"/>
      <c r="CQ562" s="154"/>
      <c r="CR562" s="154"/>
      <c r="CS562" s="154"/>
      <c r="CT562" s="154"/>
      <c r="CU562" s="154"/>
      <c r="CV562" s="154"/>
      <c r="CW562" s="154"/>
      <c r="CX562" s="154"/>
      <c r="CY562" s="154"/>
      <c r="CZ562" s="154"/>
      <c r="DA562" s="154"/>
      <c r="DB562" s="154"/>
      <c r="DC562" s="154"/>
      <c r="DD562" s="154"/>
      <c r="DE562" s="154"/>
      <c r="DF562" s="154"/>
      <c r="DG562" s="154"/>
      <c r="DH562" s="154"/>
      <c r="DI562" s="154"/>
      <c r="DJ562" s="154"/>
      <c r="DK562" s="154"/>
      <c r="DL562" s="154"/>
      <c r="DM562" s="154"/>
      <c r="DN562" s="150">
        <f t="shared" ref="DN562" si="1463">SUM(DQ562:ER562)</f>
        <v>0</v>
      </c>
      <c r="DO562" s="150">
        <f>SUM(DQ563:ER563)</f>
        <v>0</v>
      </c>
      <c r="DP562" s="152" t="e">
        <f t="shared" si="1416"/>
        <v>#DIV/0!</v>
      </c>
      <c r="DQ562" s="154"/>
      <c r="DR562" s="154"/>
      <c r="DS562" s="154"/>
      <c r="DT562" s="154"/>
      <c r="DU562" s="154"/>
      <c r="DV562" s="154"/>
      <c r="DW562" s="154"/>
      <c r="DX562" s="154"/>
      <c r="DY562" s="154"/>
      <c r="DZ562" s="154"/>
      <c r="EA562" s="154"/>
      <c r="EB562" s="154"/>
      <c r="EC562" s="154"/>
      <c r="ED562" s="154"/>
      <c r="EE562" s="154"/>
      <c r="EF562" s="154"/>
      <c r="EG562" s="154"/>
      <c r="EH562" s="154"/>
      <c r="EI562" s="154"/>
      <c r="EJ562" s="154"/>
      <c r="EK562" s="154"/>
      <c r="EL562" s="154"/>
      <c r="EM562" s="154"/>
      <c r="EN562" s="154"/>
      <c r="EO562" s="154"/>
      <c r="EP562" s="154"/>
      <c r="EQ562" s="154"/>
      <c r="ER562" s="154"/>
      <c r="ES562" s="150">
        <f t="shared" ca="1" si="1345"/>
        <v>1</v>
      </c>
      <c r="ET562" s="150">
        <f t="shared" si="1452"/>
        <v>1</v>
      </c>
      <c r="EU562" s="152">
        <f t="shared" ca="1" si="1453"/>
        <v>1</v>
      </c>
      <c r="EV562" s="154"/>
      <c r="EW562" s="160"/>
      <c r="EX562" s="154"/>
      <c r="EY562" s="154"/>
      <c r="EZ562" s="154"/>
      <c r="FA562" s="154"/>
      <c r="FB562" s="154"/>
      <c r="FC562" s="154"/>
      <c r="FD562" s="154"/>
      <c r="FE562" s="154"/>
      <c r="FF562" s="154"/>
      <c r="FG562" s="154"/>
      <c r="FH562" s="154"/>
      <c r="FI562" s="154"/>
      <c r="FJ562" s="154"/>
      <c r="FK562" s="154"/>
      <c r="FL562" s="154"/>
      <c r="FM562" s="154"/>
      <c r="FN562" s="154"/>
      <c r="FO562" s="154"/>
      <c r="FP562" s="154"/>
      <c r="FQ562" s="154"/>
      <c r="FR562" s="154"/>
      <c r="FS562" s="154"/>
      <c r="FT562" s="154"/>
      <c r="FU562" s="154"/>
      <c r="FV562" s="42">
        <v>1</v>
      </c>
      <c r="FW562" s="154"/>
      <c r="FX562" s="154"/>
      <c r="FY562" s="154"/>
      <c r="FZ562" s="154"/>
      <c r="GA562" s="150">
        <f t="shared" ref="GA562" ca="1" si="1464">SUMIF($GD$8:$HG$9,$O$5,GD562:HG562)</f>
        <v>0</v>
      </c>
      <c r="GB562" s="150">
        <f t="shared" ref="GB562" si="1465">SUM(GD563:HG563)</f>
        <v>0</v>
      </c>
      <c r="GC562" s="152" t="e">
        <f t="shared" ref="GC562" ca="1" si="1466">GB562/GA562</f>
        <v>#DIV/0!</v>
      </c>
      <c r="GD562" s="154"/>
      <c r="GE562" s="154"/>
      <c r="GF562" s="154"/>
      <c r="GG562" s="154"/>
      <c r="GH562" s="154"/>
      <c r="GI562" s="154"/>
      <c r="GJ562" s="154"/>
      <c r="GK562" s="154"/>
      <c r="GL562" s="154"/>
      <c r="GM562" s="154"/>
      <c r="GN562" s="154"/>
      <c r="GO562" s="154"/>
      <c r="GP562" s="154"/>
      <c r="GQ562" s="154"/>
      <c r="GR562" s="154"/>
      <c r="GS562" s="154"/>
      <c r="GT562" s="154"/>
      <c r="GU562" s="154"/>
      <c r="GV562" s="154"/>
      <c r="GW562" s="154"/>
      <c r="GX562" s="154"/>
      <c r="GY562" s="154"/>
      <c r="GZ562" s="154"/>
      <c r="HA562" s="154"/>
      <c r="HB562" s="154"/>
      <c r="HC562" s="154"/>
      <c r="HD562" s="154"/>
      <c r="HE562" s="154"/>
      <c r="HF562" s="154"/>
      <c r="HG562" s="154"/>
      <c r="HH562" s="150"/>
      <c r="HI562" s="150">
        <v>0</v>
      </c>
      <c r="HJ562" s="154"/>
      <c r="HK562" s="154"/>
      <c r="HL562" s="154"/>
      <c r="HM562" s="154"/>
      <c r="HN562" s="154"/>
      <c r="HO562" s="154"/>
      <c r="HP562" s="154"/>
      <c r="HQ562" s="154"/>
      <c r="HR562" s="154"/>
      <c r="HS562" s="154"/>
      <c r="HT562" s="154"/>
      <c r="HU562" s="154"/>
      <c r="HV562" s="154"/>
      <c r="HW562" s="154"/>
      <c r="HX562" s="154"/>
      <c r="HY562" s="154"/>
      <c r="HZ562" s="154"/>
      <c r="IA562" s="154"/>
      <c r="IB562" s="154"/>
      <c r="IC562" s="154"/>
      <c r="ID562" s="154"/>
      <c r="IE562" s="154"/>
      <c r="IF562" s="154"/>
      <c r="IG562" s="154"/>
      <c r="IH562" s="154"/>
      <c r="II562" s="154"/>
      <c r="IJ562" s="154"/>
      <c r="IK562" s="154"/>
      <c r="IL562" s="154"/>
      <c r="IM562" s="154"/>
      <c r="IN562" s="154"/>
      <c r="IO562" s="154"/>
      <c r="IP562" s="150"/>
      <c r="IQ562" s="150">
        <v>0</v>
      </c>
      <c r="IR562" s="154"/>
      <c r="IS562" s="154"/>
      <c r="IT562" s="154"/>
      <c r="IU562" s="154"/>
      <c r="IV562" s="154"/>
      <c r="IW562" s="154"/>
      <c r="IX562" s="154"/>
      <c r="IY562" s="154"/>
      <c r="IZ562" s="154"/>
      <c r="JA562" s="154"/>
      <c r="JB562" s="154"/>
      <c r="JC562" s="154"/>
      <c r="JD562" s="154"/>
      <c r="JE562" s="154"/>
      <c r="JF562" s="154"/>
      <c r="JG562" s="154"/>
      <c r="JH562" s="154"/>
      <c r="JI562" s="154"/>
      <c r="JJ562" s="154"/>
      <c r="JK562" s="154"/>
      <c r="JL562" s="154"/>
      <c r="JM562" s="154"/>
      <c r="JN562" s="154"/>
      <c r="JO562" s="154"/>
      <c r="JP562" s="154"/>
      <c r="JQ562" s="154"/>
      <c r="JR562" s="154"/>
      <c r="JS562" s="154"/>
      <c r="JT562" s="154"/>
      <c r="JU562" s="154"/>
      <c r="JV562" s="154"/>
      <c r="JW562" s="150"/>
      <c r="JX562" s="150">
        <v>0</v>
      </c>
      <c r="JY562" s="154"/>
      <c r="JZ562" s="154"/>
      <c r="KA562" s="154"/>
      <c r="KB562" s="154"/>
      <c r="KC562" s="154"/>
      <c r="KD562" s="154"/>
      <c r="KE562" s="154"/>
      <c r="KF562" s="154"/>
      <c r="KG562" s="154"/>
      <c r="KH562" s="154"/>
      <c r="KI562" s="154"/>
      <c r="KJ562" s="154"/>
      <c r="KK562" s="154"/>
      <c r="KL562" s="154"/>
      <c r="KM562" s="154"/>
      <c r="KN562" s="154"/>
      <c r="KO562" s="154"/>
      <c r="KP562" s="154"/>
      <c r="KQ562" s="154"/>
      <c r="KR562" s="154"/>
      <c r="KS562" s="154"/>
      <c r="KT562" s="154"/>
      <c r="KU562" s="154"/>
      <c r="KV562" s="154"/>
      <c r="KW562" s="154"/>
      <c r="KX562" s="154"/>
      <c r="KY562" s="154"/>
      <c r="KZ562" s="154"/>
      <c r="LA562" s="154"/>
      <c r="LB562" s="154"/>
      <c r="LC562" s="154"/>
      <c r="LD562" s="154"/>
      <c r="LE562" s="150"/>
      <c r="LF562" s="150">
        <v>0</v>
      </c>
      <c r="LG562" s="154"/>
      <c r="LH562" s="154"/>
      <c r="LI562" s="154"/>
      <c r="LJ562" s="154"/>
      <c r="LK562" s="154"/>
      <c r="LL562" s="154"/>
      <c r="LM562" s="154"/>
      <c r="LN562" s="154"/>
      <c r="LO562" s="154"/>
      <c r="LP562" s="154"/>
      <c r="LQ562" s="154"/>
      <c r="LR562" s="154"/>
      <c r="LS562" s="154"/>
      <c r="LT562" s="154"/>
      <c r="LU562" s="154"/>
      <c r="LV562" s="154"/>
      <c r="LW562" s="154"/>
      <c r="LX562" s="154"/>
      <c r="LY562" s="154"/>
      <c r="LZ562" s="154"/>
      <c r="MA562" s="154"/>
      <c r="MB562" s="154"/>
      <c r="MC562" s="154"/>
      <c r="MD562" s="154"/>
      <c r="ME562" s="154"/>
      <c r="MF562" s="154"/>
      <c r="MG562" s="154"/>
      <c r="MH562" s="154"/>
      <c r="MI562" s="154"/>
      <c r="MJ562" s="154"/>
      <c r="MK562" s="154"/>
      <c r="ML562" s="154"/>
    </row>
    <row r="563" spans="1:350" s="41" customFormat="1" ht="14.25" hidden="1" customHeight="1" outlineLevel="3" x14ac:dyDescent="0.25">
      <c r="A563" s="221"/>
      <c r="B563" s="249"/>
      <c r="C563" s="176"/>
      <c r="D563" s="176"/>
      <c r="E563" s="176"/>
      <c r="F563" s="176"/>
      <c r="G563" s="176"/>
      <c r="H563" s="171"/>
      <c r="I563" s="171"/>
      <c r="J563" s="213"/>
      <c r="K563" s="213"/>
      <c r="L563" s="173"/>
      <c r="M563" s="173"/>
      <c r="N563" s="184"/>
      <c r="O563" s="155"/>
      <c r="P563" s="155"/>
      <c r="Q563" s="151"/>
      <c r="R563" s="151"/>
      <c r="S563" s="153"/>
      <c r="T563" s="155"/>
      <c r="U563" s="155"/>
      <c r="V563" s="155"/>
      <c r="W563" s="155"/>
      <c r="X563" s="155"/>
      <c r="Y563" s="155"/>
      <c r="Z563" s="155"/>
      <c r="AA563" s="155"/>
      <c r="AB563" s="155"/>
      <c r="AC563" s="155"/>
      <c r="AD563" s="155"/>
      <c r="AE563" s="155"/>
      <c r="AF563" s="155"/>
      <c r="AG563" s="155"/>
      <c r="AH563" s="155"/>
      <c r="AI563" s="155"/>
      <c r="AJ563" s="155"/>
      <c r="AK563" s="155"/>
      <c r="AL563" s="155"/>
      <c r="AM563" s="155"/>
      <c r="AN563" s="155"/>
      <c r="AO563" s="155"/>
      <c r="AP563" s="155"/>
      <c r="AQ563" s="155"/>
      <c r="AR563" s="155"/>
      <c r="AS563" s="155"/>
      <c r="AT563" s="155"/>
      <c r="AU563" s="155"/>
      <c r="AV563" s="155"/>
      <c r="AW563" s="155"/>
      <c r="AX563" s="151"/>
      <c r="AY563" s="151"/>
      <c r="AZ563" s="153"/>
      <c r="BA563" s="155"/>
      <c r="BB563" s="155"/>
      <c r="BC563" s="155"/>
      <c r="BD563" s="155"/>
      <c r="BE563" s="155"/>
      <c r="BF563" s="155"/>
      <c r="BG563" s="155"/>
      <c r="BH563" s="155"/>
      <c r="BI563" s="155"/>
      <c r="BJ563" s="155"/>
      <c r="BK563" s="155"/>
      <c r="BL563" s="155"/>
      <c r="BM563" s="155"/>
      <c r="BN563" s="155"/>
      <c r="BO563" s="155"/>
      <c r="BP563" s="155"/>
      <c r="BQ563" s="155"/>
      <c r="BR563" s="155"/>
      <c r="BS563" s="155"/>
      <c r="BT563" s="155"/>
      <c r="BU563" s="155"/>
      <c r="BV563" s="155"/>
      <c r="BW563" s="155"/>
      <c r="BX563" s="155"/>
      <c r="BY563" s="155"/>
      <c r="BZ563" s="155"/>
      <c r="CA563" s="155"/>
      <c r="CB563" s="155"/>
      <c r="CC563" s="155"/>
      <c r="CD563" s="155"/>
      <c r="CE563" s="155"/>
      <c r="CF563" s="151"/>
      <c r="CG563" s="151"/>
      <c r="CH563" s="153"/>
      <c r="CI563" s="155"/>
      <c r="CJ563" s="155"/>
      <c r="CK563" s="155"/>
      <c r="CL563" s="155"/>
      <c r="CM563" s="155"/>
      <c r="CN563" s="155"/>
      <c r="CO563" s="155"/>
      <c r="CP563" s="155"/>
      <c r="CQ563" s="155"/>
      <c r="CR563" s="155"/>
      <c r="CS563" s="155"/>
      <c r="CT563" s="155"/>
      <c r="CU563" s="155"/>
      <c r="CV563" s="155"/>
      <c r="CW563" s="155"/>
      <c r="CX563" s="155"/>
      <c r="CY563" s="155"/>
      <c r="CZ563" s="155"/>
      <c r="DA563" s="155"/>
      <c r="DB563" s="155"/>
      <c r="DC563" s="155"/>
      <c r="DD563" s="155"/>
      <c r="DE563" s="155"/>
      <c r="DF563" s="155"/>
      <c r="DG563" s="155"/>
      <c r="DH563" s="155"/>
      <c r="DI563" s="155"/>
      <c r="DJ563" s="155"/>
      <c r="DK563" s="155"/>
      <c r="DL563" s="155"/>
      <c r="DM563" s="155"/>
      <c r="DN563" s="151"/>
      <c r="DO563" s="151"/>
      <c r="DP563" s="153"/>
      <c r="DQ563" s="155"/>
      <c r="DR563" s="155"/>
      <c r="DS563" s="155"/>
      <c r="DT563" s="155"/>
      <c r="DU563" s="155"/>
      <c r="DV563" s="155"/>
      <c r="DW563" s="155"/>
      <c r="DX563" s="155"/>
      <c r="DY563" s="155"/>
      <c r="DZ563" s="155"/>
      <c r="EA563" s="155"/>
      <c r="EB563" s="155"/>
      <c r="EC563" s="155"/>
      <c r="ED563" s="155"/>
      <c r="EE563" s="155"/>
      <c r="EF563" s="155"/>
      <c r="EG563" s="155"/>
      <c r="EH563" s="155"/>
      <c r="EI563" s="155"/>
      <c r="EJ563" s="155"/>
      <c r="EK563" s="155"/>
      <c r="EL563" s="155"/>
      <c r="EM563" s="155"/>
      <c r="EN563" s="155"/>
      <c r="EO563" s="155"/>
      <c r="EP563" s="155"/>
      <c r="EQ563" s="155"/>
      <c r="ER563" s="155"/>
      <c r="ES563" s="151"/>
      <c r="ET563" s="151"/>
      <c r="EU563" s="153"/>
      <c r="EV563" s="155"/>
      <c r="EW563" s="161"/>
      <c r="EX563" s="155"/>
      <c r="EY563" s="155"/>
      <c r="EZ563" s="155"/>
      <c r="FA563" s="155"/>
      <c r="FB563" s="155"/>
      <c r="FC563" s="155"/>
      <c r="FD563" s="155"/>
      <c r="FE563" s="155"/>
      <c r="FF563" s="155"/>
      <c r="FG563" s="155"/>
      <c r="FH563" s="155"/>
      <c r="FI563" s="155"/>
      <c r="FJ563" s="155"/>
      <c r="FK563" s="155"/>
      <c r="FL563" s="155"/>
      <c r="FM563" s="155"/>
      <c r="FN563" s="155"/>
      <c r="FO563" s="155"/>
      <c r="FP563" s="155"/>
      <c r="FQ563" s="155"/>
      <c r="FR563" s="155"/>
      <c r="FS563" s="155"/>
      <c r="FT563" s="155"/>
      <c r="FU563" s="155"/>
      <c r="FV563" s="43">
        <v>1</v>
      </c>
      <c r="FW563" s="155"/>
      <c r="FX563" s="155"/>
      <c r="FY563" s="155"/>
      <c r="FZ563" s="155"/>
      <c r="GA563" s="151"/>
      <c r="GB563" s="151"/>
      <c r="GC563" s="153"/>
      <c r="GD563" s="155"/>
      <c r="GE563" s="155"/>
      <c r="GF563" s="155"/>
      <c r="GG563" s="155"/>
      <c r="GH563" s="155"/>
      <c r="GI563" s="155"/>
      <c r="GJ563" s="155"/>
      <c r="GK563" s="155"/>
      <c r="GL563" s="155"/>
      <c r="GM563" s="155"/>
      <c r="GN563" s="155"/>
      <c r="GO563" s="155"/>
      <c r="GP563" s="155"/>
      <c r="GQ563" s="155"/>
      <c r="GR563" s="155"/>
      <c r="GS563" s="155"/>
      <c r="GT563" s="155"/>
      <c r="GU563" s="155"/>
      <c r="GV563" s="155"/>
      <c r="GW563" s="155"/>
      <c r="GX563" s="155"/>
      <c r="GY563" s="155"/>
      <c r="GZ563" s="155"/>
      <c r="HA563" s="155"/>
      <c r="HB563" s="155"/>
      <c r="HC563" s="155"/>
      <c r="HD563" s="155"/>
      <c r="HE563" s="155"/>
      <c r="HF563" s="155"/>
      <c r="HG563" s="155"/>
      <c r="HH563" s="151"/>
      <c r="HI563" s="151"/>
      <c r="HJ563" s="155"/>
      <c r="HK563" s="155"/>
      <c r="HL563" s="155"/>
      <c r="HM563" s="155"/>
      <c r="HN563" s="155"/>
      <c r="HO563" s="155"/>
      <c r="HP563" s="155"/>
      <c r="HQ563" s="155"/>
      <c r="HR563" s="155"/>
      <c r="HS563" s="155"/>
      <c r="HT563" s="155"/>
      <c r="HU563" s="155"/>
      <c r="HV563" s="155"/>
      <c r="HW563" s="155"/>
      <c r="HX563" s="155"/>
      <c r="HY563" s="155"/>
      <c r="HZ563" s="155"/>
      <c r="IA563" s="155"/>
      <c r="IB563" s="155"/>
      <c r="IC563" s="155"/>
      <c r="ID563" s="155"/>
      <c r="IE563" s="155"/>
      <c r="IF563" s="155"/>
      <c r="IG563" s="155"/>
      <c r="IH563" s="155"/>
      <c r="II563" s="155"/>
      <c r="IJ563" s="155"/>
      <c r="IK563" s="155"/>
      <c r="IL563" s="155"/>
      <c r="IM563" s="155"/>
      <c r="IN563" s="155"/>
      <c r="IO563" s="155"/>
      <c r="IP563" s="151"/>
      <c r="IQ563" s="151"/>
      <c r="IR563" s="155"/>
      <c r="IS563" s="155"/>
      <c r="IT563" s="155"/>
      <c r="IU563" s="155"/>
      <c r="IV563" s="155"/>
      <c r="IW563" s="155"/>
      <c r="IX563" s="155"/>
      <c r="IY563" s="155"/>
      <c r="IZ563" s="155"/>
      <c r="JA563" s="155"/>
      <c r="JB563" s="155"/>
      <c r="JC563" s="155"/>
      <c r="JD563" s="155"/>
      <c r="JE563" s="155"/>
      <c r="JF563" s="155"/>
      <c r="JG563" s="155"/>
      <c r="JH563" s="155"/>
      <c r="JI563" s="155"/>
      <c r="JJ563" s="155"/>
      <c r="JK563" s="155"/>
      <c r="JL563" s="155"/>
      <c r="JM563" s="155"/>
      <c r="JN563" s="155"/>
      <c r="JO563" s="155"/>
      <c r="JP563" s="155"/>
      <c r="JQ563" s="155"/>
      <c r="JR563" s="155"/>
      <c r="JS563" s="155"/>
      <c r="JT563" s="155"/>
      <c r="JU563" s="155"/>
      <c r="JV563" s="155"/>
      <c r="JW563" s="151"/>
      <c r="JX563" s="151"/>
      <c r="JY563" s="155"/>
      <c r="JZ563" s="155"/>
      <c r="KA563" s="155"/>
      <c r="KB563" s="155"/>
      <c r="KC563" s="155"/>
      <c r="KD563" s="155"/>
      <c r="KE563" s="155"/>
      <c r="KF563" s="155"/>
      <c r="KG563" s="155"/>
      <c r="KH563" s="155"/>
      <c r="KI563" s="155"/>
      <c r="KJ563" s="155"/>
      <c r="KK563" s="155"/>
      <c r="KL563" s="155"/>
      <c r="KM563" s="155"/>
      <c r="KN563" s="155"/>
      <c r="KO563" s="155"/>
      <c r="KP563" s="155"/>
      <c r="KQ563" s="155"/>
      <c r="KR563" s="155"/>
      <c r="KS563" s="155"/>
      <c r="KT563" s="155"/>
      <c r="KU563" s="155"/>
      <c r="KV563" s="155"/>
      <c r="KW563" s="155"/>
      <c r="KX563" s="155"/>
      <c r="KY563" s="155"/>
      <c r="KZ563" s="155"/>
      <c r="LA563" s="155"/>
      <c r="LB563" s="155"/>
      <c r="LC563" s="155"/>
      <c r="LD563" s="155"/>
      <c r="LE563" s="151"/>
      <c r="LF563" s="151"/>
      <c r="LG563" s="155"/>
      <c r="LH563" s="155"/>
      <c r="LI563" s="155"/>
      <c r="LJ563" s="155"/>
      <c r="LK563" s="155"/>
      <c r="LL563" s="155"/>
      <c r="LM563" s="155"/>
      <c r="LN563" s="155"/>
      <c r="LO563" s="155"/>
      <c r="LP563" s="155"/>
      <c r="LQ563" s="155"/>
      <c r="LR563" s="155"/>
      <c r="LS563" s="155"/>
      <c r="LT563" s="155"/>
      <c r="LU563" s="155"/>
      <c r="LV563" s="155"/>
      <c r="LW563" s="155"/>
      <c r="LX563" s="155"/>
      <c r="LY563" s="155"/>
      <c r="LZ563" s="155"/>
      <c r="MA563" s="155"/>
      <c r="MB563" s="155"/>
      <c r="MC563" s="155"/>
      <c r="MD563" s="155"/>
      <c r="ME563" s="155"/>
      <c r="MF563" s="155"/>
      <c r="MG563" s="155"/>
      <c r="MH563" s="155"/>
      <c r="MI563" s="155"/>
      <c r="MJ563" s="155"/>
      <c r="MK563" s="155"/>
      <c r="ML563" s="155"/>
    </row>
    <row r="564" spans="1:350" ht="13.9" hidden="1" customHeight="1" outlineLevel="3" x14ac:dyDescent="0.2">
      <c r="A564" s="226" t="s">
        <v>494</v>
      </c>
      <c r="B564" s="246" t="s">
        <v>1118</v>
      </c>
      <c r="C564" s="214" t="s">
        <v>59</v>
      </c>
      <c r="D564" s="216">
        <v>18</v>
      </c>
      <c r="E564" s="175"/>
      <c r="F564" s="175">
        <f>D564-E564</f>
        <v>18</v>
      </c>
      <c r="G564" s="175" t="s">
        <v>847</v>
      </c>
      <c r="H564" s="170" t="s">
        <v>869</v>
      </c>
      <c r="I564" s="170" t="s">
        <v>912</v>
      </c>
      <c r="J564" s="212">
        <f ca="1">E564+Q564+AX564+CF564+DN564+ES564+GA564+HH564+IP564+JW564+LE564</f>
        <v>18</v>
      </c>
      <c r="K564" s="212">
        <f>E564+R564+AY564+CG564+DO564+ET564+GB564+HI564+IQ564+JX564+LF564</f>
        <v>18</v>
      </c>
      <c r="L564" s="172">
        <f ca="1">K564/J564</f>
        <v>1</v>
      </c>
      <c r="M564" s="172">
        <f>K564/D564</f>
        <v>1</v>
      </c>
      <c r="N564" s="183">
        <f ca="1">SUMIF($EV$8:$FZ$9,$O$5,$EV565:$FZ565)-SUMIF($EV$8:$FZ$9,$Q$5,$EV565:$FZ565)</f>
        <v>0</v>
      </c>
      <c r="O564" s="156"/>
      <c r="P564" s="16" t="s">
        <v>25</v>
      </c>
      <c r="Q564" s="150">
        <v>0</v>
      </c>
      <c r="R564" s="150">
        <v>0</v>
      </c>
      <c r="S564" s="152" t="e">
        <v>#DIV/0!</v>
      </c>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50">
        <f t="shared" ca="1" si="1342"/>
        <v>0</v>
      </c>
      <c r="AY564" s="150">
        <f>SUM(BA565:CE565)</f>
        <v>0</v>
      </c>
      <c r="AZ564" s="152" t="e">
        <f ca="1">AY564/AX564</f>
        <v>#DIV/0!</v>
      </c>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50">
        <f t="shared" ref="CF564" si="1467">SUM(CI564:DM564)</f>
        <v>0</v>
      </c>
      <c r="CG564" s="150">
        <f>SUM(CI565:DM565)</f>
        <v>0</v>
      </c>
      <c r="CH564" s="152" t="e">
        <f>CG564/CF564</f>
        <v>#DIV/0!</v>
      </c>
      <c r="CI564" s="129"/>
      <c r="CJ564" s="129"/>
      <c r="CK564" s="129"/>
      <c r="CL564" s="129"/>
      <c r="CM564" s="129"/>
      <c r="CN564" s="129"/>
      <c r="CO564" s="129"/>
      <c r="CP564" s="129"/>
      <c r="CQ564" s="129"/>
      <c r="CR564" s="129"/>
      <c r="CS564" s="129"/>
      <c r="CT564" s="129"/>
      <c r="CU564" s="129"/>
      <c r="CV564" s="129"/>
      <c r="CW564" s="129"/>
      <c r="CX564" s="129"/>
      <c r="CY564" s="129"/>
      <c r="CZ564" s="129"/>
      <c r="DA564" s="129"/>
      <c r="DB564" s="129"/>
      <c r="DC564" s="129"/>
      <c r="DD564" s="129"/>
      <c r="DE564" s="129"/>
      <c r="DF564" s="129"/>
      <c r="DG564" s="129"/>
      <c r="DH564" s="129"/>
      <c r="DI564" s="129"/>
      <c r="DJ564" s="129"/>
      <c r="DK564" s="129"/>
      <c r="DL564" s="129"/>
      <c r="DM564" s="129"/>
      <c r="DN564" s="150">
        <f t="shared" ref="DN564" si="1468">SUM(DQ564:ER564)</f>
        <v>18</v>
      </c>
      <c r="DO564" s="150">
        <f>SUM(DQ565:ER565)</f>
        <v>0</v>
      </c>
      <c r="DP564" s="152">
        <f t="shared" si="1416"/>
        <v>0</v>
      </c>
      <c r="DQ564" s="16"/>
      <c r="DR564" s="16"/>
      <c r="DS564" s="16"/>
      <c r="DT564" s="16"/>
      <c r="DU564" s="16"/>
      <c r="DV564" s="16"/>
      <c r="DW564" s="16"/>
      <c r="DX564" s="16"/>
      <c r="DY564" s="16"/>
      <c r="DZ564" s="16"/>
      <c r="EA564" s="16"/>
      <c r="EB564" s="16"/>
      <c r="EC564" s="16"/>
      <c r="ED564" s="16"/>
      <c r="EE564" s="16"/>
      <c r="EF564" s="16"/>
      <c r="EG564" s="16"/>
      <c r="EH564" s="16"/>
      <c r="EI564" s="16"/>
      <c r="EJ564" s="16">
        <v>8</v>
      </c>
      <c r="EK564" s="16">
        <v>8</v>
      </c>
      <c r="EL564" s="16">
        <v>2</v>
      </c>
      <c r="EM564" s="16"/>
      <c r="EN564" s="16"/>
      <c r="EO564" s="16"/>
      <c r="EP564" s="16"/>
      <c r="EQ564" s="16"/>
      <c r="ER564" s="16"/>
      <c r="ES564" s="150">
        <f t="shared" ca="1" si="1345"/>
        <v>0</v>
      </c>
      <c r="ET564" s="150">
        <f t="shared" si="1452"/>
        <v>18</v>
      </c>
      <c r="EU564" s="152" t="e">
        <f t="shared" ca="1" si="1453"/>
        <v>#DIV/0!</v>
      </c>
      <c r="EV564" s="16"/>
      <c r="EW564" s="67"/>
      <c r="EX564" s="16"/>
      <c r="EY564" s="16"/>
      <c r="EZ564" s="16"/>
      <c r="FA564" s="16"/>
      <c r="FB564" s="16"/>
      <c r="FC564" s="16"/>
      <c r="FD564" s="16"/>
      <c r="FE564" s="16"/>
      <c r="FF564" s="16"/>
      <c r="FG564" s="16"/>
      <c r="FH564" s="16"/>
      <c r="FI564" s="16"/>
      <c r="FJ564" s="16"/>
      <c r="FK564" s="16"/>
      <c r="FL564" s="16"/>
      <c r="FM564" s="16"/>
      <c r="FN564" s="16"/>
      <c r="FO564" s="16"/>
      <c r="FP564" s="16"/>
      <c r="FQ564" s="16"/>
      <c r="FR564" s="16"/>
      <c r="FS564" s="16"/>
      <c r="FT564" s="16"/>
      <c r="FU564" s="16"/>
      <c r="FV564" s="16"/>
      <c r="FW564" s="16"/>
      <c r="FX564" s="16"/>
      <c r="FY564" s="16"/>
      <c r="FZ564" s="16"/>
      <c r="GA564" s="150">
        <f t="shared" ref="GA564" ca="1" si="1469">SUMIF($GD$8:$HG$9,$O$5,GD564:HG564)</f>
        <v>0</v>
      </c>
      <c r="GB564" s="150">
        <f t="shared" ref="GB564" si="1470">SUM(GD565:HG565)</f>
        <v>0</v>
      </c>
      <c r="GC564" s="152" t="e">
        <f t="shared" ref="GC564" ca="1" si="1471">GB564/GA564</f>
        <v>#DIV/0!</v>
      </c>
      <c r="GD564" s="16"/>
      <c r="GE564" s="16"/>
      <c r="GF564" s="16"/>
      <c r="GG564" s="16"/>
      <c r="GH564" s="16"/>
      <c r="GI564" s="16"/>
      <c r="GJ564" s="16"/>
      <c r="GK564" s="16"/>
      <c r="GL564" s="16"/>
      <c r="GM564" s="16"/>
      <c r="GN564" s="16"/>
      <c r="GO564" s="16"/>
      <c r="GP564" s="16"/>
      <c r="GQ564" s="16"/>
      <c r="GR564" s="16"/>
      <c r="GS564" s="16"/>
      <c r="GT564" s="16"/>
      <c r="GU564" s="16"/>
      <c r="GV564" s="16"/>
      <c r="GW564" s="16"/>
      <c r="GX564" s="16"/>
      <c r="GY564" s="16"/>
      <c r="GZ564" s="16"/>
      <c r="HA564" s="16"/>
      <c r="HB564" s="16"/>
      <c r="HC564" s="16"/>
      <c r="HD564" s="16"/>
      <c r="HE564" s="16"/>
      <c r="HF564" s="16"/>
      <c r="HG564" s="16"/>
      <c r="HH564" s="150"/>
      <c r="HI564" s="150">
        <v>0</v>
      </c>
      <c r="HJ564" s="152" t="e">
        <v>#DIV/0!</v>
      </c>
      <c r="HK564" s="16"/>
      <c r="HL564" s="16"/>
      <c r="HM564" s="16"/>
      <c r="HN564" s="16"/>
      <c r="HO564" s="16"/>
      <c r="HP564" s="16"/>
      <c r="HQ564" s="16"/>
      <c r="HR564" s="16"/>
      <c r="HS564" s="16"/>
      <c r="HT564" s="16"/>
      <c r="HU564" s="16"/>
      <c r="HV564" s="16"/>
      <c r="HW564" s="16"/>
      <c r="HX564" s="16"/>
      <c r="HY564" s="16"/>
      <c r="HZ564" s="16"/>
      <c r="IA564" s="16"/>
      <c r="IB564" s="16"/>
      <c r="IC564" s="16"/>
      <c r="ID564" s="16"/>
      <c r="IE564" s="16"/>
      <c r="IF564" s="16"/>
      <c r="IG564" s="16"/>
      <c r="IH564" s="16"/>
      <c r="II564" s="16"/>
      <c r="IJ564" s="16"/>
      <c r="IK564" s="16"/>
      <c r="IL564" s="16"/>
      <c r="IM564" s="16"/>
      <c r="IN564" s="16"/>
      <c r="IO564" s="16"/>
      <c r="IP564" s="150"/>
      <c r="IQ564" s="150">
        <v>0</v>
      </c>
      <c r="IR564" s="152" t="e">
        <v>#DIV/0!</v>
      </c>
      <c r="IS564" s="16"/>
      <c r="IT564" s="16"/>
      <c r="IU564" s="16"/>
      <c r="IV564" s="16"/>
      <c r="IW564" s="16"/>
      <c r="IX564" s="16"/>
      <c r="IY564" s="16"/>
      <c r="IZ564" s="16"/>
      <c r="JA564" s="16"/>
      <c r="JB564" s="16"/>
      <c r="JC564" s="16"/>
      <c r="JD564" s="16"/>
      <c r="JE564" s="16"/>
      <c r="JF564" s="16"/>
      <c r="JG564" s="16"/>
      <c r="JH564" s="16"/>
      <c r="JI564" s="16"/>
      <c r="JJ564" s="16"/>
      <c r="JK564" s="16"/>
      <c r="JL564" s="16"/>
      <c r="JM564" s="16"/>
      <c r="JN564" s="16"/>
      <c r="JO564" s="16"/>
      <c r="JP564" s="16"/>
      <c r="JQ564" s="16"/>
      <c r="JR564" s="16"/>
      <c r="JS564" s="16"/>
      <c r="JT564" s="16"/>
      <c r="JU564" s="23"/>
      <c r="JV564" s="16"/>
      <c r="JW564" s="150"/>
      <c r="JX564" s="150">
        <v>0</v>
      </c>
      <c r="JY564" s="152" t="e">
        <v>#DIV/0!</v>
      </c>
      <c r="JZ564" s="16"/>
      <c r="KA564" s="16"/>
      <c r="KB564" s="16"/>
      <c r="KC564" s="16"/>
      <c r="KD564" s="16"/>
      <c r="KE564" s="16"/>
      <c r="KF564" s="16"/>
      <c r="KG564" s="16"/>
      <c r="KH564" s="16"/>
      <c r="KI564" s="16"/>
      <c r="KJ564" s="16"/>
      <c r="KK564" s="16"/>
      <c r="KL564" s="16"/>
      <c r="KM564" s="16"/>
      <c r="KN564" s="16"/>
      <c r="KO564" s="16"/>
      <c r="KP564" s="16"/>
      <c r="KQ564" s="16"/>
      <c r="KR564" s="16"/>
      <c r="KS564" s="16"/>
      <c r="KT564" s="16"/>
      <c r="KU564" s="16"/>
      <c r="KV564" s="16"/>
      <c r="KW564" s="16"/>
      <c r="KX564" s="16"/>
      <c r="KY564" s="16"/>
      <c r="KZ564" s="16"/>
      <c r="LA564" s="16"/>
      <c r="LB564" s="16"/>
      <c r="LC564" s="16"/>
      <c r="LD564" s="16"/>
      <c r="LE564" s="150"/>
      <c r="LF564" s="150">
        <v>0</v>
      </c>
      <c r="LG564" s="152" t="e">
        <v>#DIV/0!</v>
      </c>
      <c r="LH564" s="16"/>
      <c r="LI564" s="16"/>
      <c r="LJ564" s="16"/>
      <c r="LK564" s="16"/>
      <c r="LL564" s="16"/>
      <c r="LM564" s="16"/>
      <c r="LN564" s="16"/>
      <c r="LO564" s="16"/>
      <c r="LP564" s="16"/>
      <c r="LQ564" s="16"/>
      <c r="LR564" s="16"/>
      <c r="LS564" s="16"/>
      <c r="LT564" s="16"/>
      <c r="LU564" s="16"/>
      <c r="LV564" s="16"/>
      <c r="LW564" s="16"/>
      <c r="LX564" s="16"/>
      <c r="LY564" s="16"/>
      <c r="LZ564" s="16"/>
      <c r="MA564" s="16"/>
      <c r="MB564" s="16"/>
      <c r="MC564" s="16"/>
      <c r="MD564" s="16"/>
      <c r="ME564" s="16"/>
      <c r="MF564" s="16"/>
      <c r="MG564" s="16"/>
      <c r="MH564" s="16"/>
      <c r="MI564" s="16"/>
      <c r="MJ564" s="16"/>
      <c r="MK564" s="16"/>
      <c r="ML564" s="16"/>
    </row>
    <row r="565" spans="1:350" ht="13.9" hidden="1" customHeight="1" outlineLevel="3" x14ac:dyDescent="0.2">
      <c r="A565" s="227"/>
      <c r="B565" s="247"/>
      <c r="C565" s="215"/>
      <c r="D565" s="217"/>
      <c r="E565" s="176"/>
      <c r="F565" s="176"/>
      <c r="G565" s="176"/>
      <c r="H565" s="171"/>
      <c r="I565" s="171"/>
      <c r="J565" s="213"/>
      <c r="K565" s="213"/>
      <c r="L565" s="173"/>
      <c r="M565" s="173"/>
      <c r="N565" s="184"/>
      <c r="O565" s="157"/>
      <c r="P565" s="17" t="s">
        <v>26</v>
      </c>
      <c r="Q565" s="151"/>
      <c r="R565" s="151"/>
      <c r="S565" s="153"/>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151"/>
      <c r="AY565" s="151"/>
      <c r="AZ565" s="153"/>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c r="CF565" s="151"/>
      <c r="CG565" s="151"/>
      <c r="CH565" s="153"/>
      <c r="CI565" s="141"/>
      <c r="CJ565" s="141"/>
      <c r="CK565" s="141"/>
      <c r="CL565" s="141"/>
      <c r="CM565" s="141"/>
      <c r="CN565" s="141"/>
      <c r="CO565" s="141"/>
      <c r="CP565" s="141"/>
      <c r="CQ565" s="141"/>
      <c r="CR565" s="141"/>
      <c r="CS565" s="141"/>
      <c r="CT565" s="141"/>
      <c r="CU565" s="141"/>
      <c r="CV565" s="141"/>
      <c r="CW565" s="141"/>
      <c r="CX565" s="141"/>
      <c r="CY565" s="141"/>
      <c r="CZ565" s="141"/>
      <c r="DA565" s="141"/>
      <c r="DB565" s="141"/>
      <c r="DC565" s="141"/>
      <c r="DD565" s="141"/>
      <c r="DE565" s="141"/>
      <c r="DF565" s="141"/>
      <c r="DG565" s="141"/>
      <c r="DH565" s="141"/>
      <c r="DI565" s="141"/>
      <c r="DJ565" s="141"/>
      <c r="DK565" s="141"/>
      <c r="DL565" s="141"/>
      <c r="DM565" s="141"/>
      <c r="DN565" s="151"/>
      <c r="DO565" s="151"/>
      <c r="DP565" s="153"/>
      <c r="DQ565" s="24"/>
      <c r="DR565" s="24"/>
      <c r="DS565" s="24"/>
      <c r="DT565" s="24"/>
      <c r="DU565" s="24"/>
      <c r="DV565" s="24"/>
      <c r="DW565" s="24"/>
      <c r="DX565" s="24"/>
      <c r="DY565" s="24"/>
      <c r="DZ565" s="24"/>
      <c r="EA565" s="24"/>
      <c r="EB565" s="24"/>
      <c r="EC565" s="24"/>
      <c r="ED565" s="24"/>
      <c r="EE565" s="24"/>
      <c r="EF565" s="24"/>
      <c r="EG565" s="24"/>
      <c r="EH565" s="24"/>
      <c r="EI565" s="24"/>
      <c r="EJ565" s="24"/>
      <c r="EK565" s="24"/>
      <c r="EL565" s="24"/>
      <c r="EM565" s="24"/>
      <c r="EN565" s="24"/>
      <c r="EO565" s="24"/>
      <c r="EP565" s="24"/>
      <c r="EQ565" s="24"/>
      <c r="ER565" s="24"/>
      <c r="ES565" s="151"/>
      <c r="ET565" s="151"/>
      <c r="EU565" s="153"/>
      <c r="EV565" s="24"/>
      <c r="EW565" s="125"/>
      <c r="EX565" s="24"/>
      <c r="EY565" s="24"/>
      <c r="EZ565" s="24"/>
      <c r="FA565" s="24"/>
      <c r="FB565" s="24"/>
      <c r="FC565" s="24"/>
      <c r="FD565" s="24"/>
      <c r="FE565" s="24"/>
      <c r="FF565" s="24"/>
      <c r="FG565" s="24"/>
      <c r="FH565" s="24"/>
      <c r="FI565" s="24"/>
      <c r="FJ565" s="24"/>
      <c r="FK565" s="24"/>
      <c r="FL565" s="24"/>
      <c r="FM565" s="24"/>
      <c r="FN565" s="24">
        <v>12</v>
      </c>
      <c r="FO565" s="24">
        <v>6</v>
      </c>
      <c r="FP565" s="24"/>
      <c r="FQ565" s="24"/>
      <c r="FR565" s="24"/>
      <c r="FS565" s="24"/>
      <c r="FT565" s="24"/>
      <c r="FU565" s="24"/>
      <c r="FV565" s="24"/>
      <c r="FW565" s="24"/>
      <c r="FX565" s="24"/>
      <c r="FY565" s="24"/>
      <c r="FZ565" s="24"/>
      <c r="GA565" s="151"/>
      <c r="GB565" s="151"/>
      <c r="GC565" s="153"/>
      <c r="GD565" s="24"/>
      <c r="GE565" s="24"/>
      <c r="GF565" s="24"/>
      <c r="GG565" s="24"/>
      <c r="GH565" s="24"/>
      <c r="GI565" s="24"/>
      <c r="GJ565" s="24"/>
      <c r="GK565" s="24"/>
      <c r="GL565" s="24"/>
      <c r="GM565" s="24"/>
      <c r="GN565" s="24"/>
      <c r="GO565" s="24"/>
      <c r="GP565" s="24"/>
      <c r="GQ565" s="24"/>
      <c r="GR565" s="24"/>
      <c r="GS565" s="24"/>
      <c r="GT565" s="24"/>
      <c r="GU565" s="24"/>
      <c r="GV565" s="24"/>
      <c r="GW565" s="24"/>
      <c r="GX565" s="24"/>
      <c r="GY565" s="24"/>
      <c r="GZ565" s="24"/>
      <c r="HA565" s="24"/>
      <c r="HB565" s="24"/>
      <c r="HC565" s="24"/>
      <c r="HD565" s="24"/>
      <c r="HE565" s="24"/>
      <c r="HF565" s="24"/>
      <c r="HG565" s="24"/>
      <c r="HH565" s="151"/>
      <c r="HI565" s="151"/>
      <c r="HJ565" s="153"/>
      <c r="HK565" s="24"/>
      <c r="HL565" s="24"/>
      <c r="HM565" s="24"/>
      <c r="HN565" s="24"/>
      <c r="HO565" s="24"/>
      <c r="HP565" s="24"/>
      <c r="HQ565" s="24"/>
      <c r="HR565" s="24"/>
      <c r="HS565" s="24"/>
      <c r="HT565" s="24"/>
      <c r="HU565" s="24"/>
      <c r="HV565" s="24"/>
      <c r="HW565" s="24"/>
      <c r="HX565" s="24"/>
      <c r="HY565" s="24"/>
      <c r="HZ565" s="24"/>
      <c r="IA565" s="24"/>
      <c r="IB565" s="24"/>
      <c r="IC565" s="24"/>
      <c r="ID565" s="24"/>
      <c r="IE565" s="24"/>
      <c r="IF565" s="24"/>
      <c r="IG565" s="24"/>
      <c r="IH565" s="24"/>
      <c r="II565" s="24"/>
      <c r="IJ565" s="24"/>
      <c r="IK565" s="24"/>
      <c r="IL565" s="24"/>
      <c r="IM565" s="24"/>
      <c r="IN565" s="24"/>
      <c r="IO565" s="24"/>
      <c r="IP565" s="151"/>
      <c r="IQ565" s="151"/>
      <c r="IR565" s="153"/>
      <c r="IS565" s="24"/>
      <c r="IT565" s="24"/>
      <c r="IU565" s="24"/>
      <c r="IV565" s="24"/>
      <c r="IW565" s="24"/>
      <c r="IX565" s="24"/>
      <c r="IY565" s="24"/>
      <c r="IZ565" s="24"/>
      <c r="JA565" s="24"/>
      <c r="JB565" s="24"/>
      <c r="JC565" s="24"/>
      <c r="JD565" s="24"/>
      <c r="JE565" s="24"/>
      <c r="JF565" s="24"/>
      <c r="JG565" s="24"/>
      <c r="JH565" s="24"/>
      <c r="JI565" s="24"/>
      <c r="JJ565" s="24"/>
      <c r="JK565" s="24"/>
      <c r="JL565" s="24"/>
      <c r="JM565" s="24"/>
      <c r="JN565" s="24"/>
      <c r="JO565" s="24"/>
      <c r="JP565" s="24"/>
      <c r="JQ565" s="24"/>
      <c r="JR565" s="24"/>
      <c r="JS565" s="24"/>
      <c r="JT565" s="24"/>
      <c r="JU565" s="25"/>
      <c r="JV565" s="24"/>
      <c r="JW565" s="151"/>
      <c r="JX565" s="151"/>
      <c r="JY565" s="153"/>
      <c r="JZ565" s="24"/>
      <c r="KA565" s="24"/>
      <c r="KB565" s="24"/>
      <c r="KC565" s="24"/>
      <c r="KD565" s="24"/>
      <c r="KE565" s="24"/>
      <c r="KF565" s="24"/>
      <c r="KG565" s="24"/>
      <c r="KH565" s="24"/>
      <c r="KI565" s="24"/>
      <c r="KJ565" s="24"/>
      <c r="KK565" s="24"/>
      <c r="KL565" s="24"/>
      <c r="KM565" s="24"/>
      <c r="KN565" s="24"/>
      <c r="KO565" s="24"/>
      <c r="KP565" s="24"/>
      <c r="KQ565" s="24"/>
      <c r="KR565" s="24"/>
      <c r="KS565" s="24"/>
      <c r="KT565" s="24"/>
      <c r="KU565" s="24"/>
      <c r="KV565" s="24"/>
      <c r="KW565" s="24"/>
      <c r="KX565" s="24"/>
      <c r="KY565" s="24"/>
      <c r="KZ565" s="24"/>
      <c r="LA565" s="24"/>
      <c r="LB565" s="24"/>
      <c r="LC565" s="24"/>
      <c r="LD565" s="24"/>
      <c r="LE565" s="151"/>
      <c r="LF565" s="151"/>
      <c r="LG565" s="153"/>
      <c r="LH565" s="24"/>
      <c r="LI565" s="24"/>
      <c r="LJ565" s="24"/>
      <c r="LK565" s="24"/>
      <c r="LL565" s="24"/>
      <c r="LM565" s="24"/>
      <c r="LN565" s="24"/>
      <c r="LO565" s="24"/>
      <c r="LP565" s="24"/>
      <c r="LQ565" s="24"/>
      <c r="LR565" s="24"/>
      <c r="LS565" s="24"/>
      <c r="LT565" s="24"/>
      <c r="LU565" s="24"/>
      <c r="LV565" s="24"/>
      <c r="LW565" s="24"/>
      <c r="LX565" s="24"/>
      <c r="LY565" s="24"/>
      <c r="LZ565" s="24"/>
      <c r="MA565" s="24"/>
      <c r="MB565" s="24"/>
      <c r="MC565" s="24"/>
      <c r="MD565" s="24"/>
      <c r="ME565" s="24"/>
      <c r="MF565" s="24"/>
      <c r="MG565" s="24"/>
      <c r="MH565" s="24"/>
      <c r="MI565" s="24"/>
      <c r="MJ565" s="24"/>
      <c r="MK565" s="24"/>
      <c r="ML565" s="24"/>
    </row>
    <row r="566" spans="1:350" ht="13.9" hidden="1" customHeight="1" outlineLevel="3" x14ac:dyDescent="0.2">
      <c r="A566" s="226" t="s">
        <v>495</v>
      </c>
      <c r="B566" s="246" t="s">
        <v>1119</v>
      </c>
      <c r="C566" s="214" t="s">
        <v>99</v>
      </c>
      <c r="D566" s="216">
        <v>18</v>
      </c>
      <c r="E566" s="175"/>
      <c r="F566" s="175">
        <f>D566-E566</f>
        <v>18</v>
      </c>
      <c r="G566" s="175" t="s">
        <v>847</v>
      </c>
      <c r="H566" s="170" t="s">
        <v>905</v>
      </c>
      <c r="I566" s="170" t="s">
        <v>970</v>
      </c>
      <c r="J566" s="212">
        <f ca="1">E566+Q566+AX566+CF566+DN566+ES566+GA566+HH566+IP566+JW566+LE566</f>
        <v>18</v>
      </c>
      <c r="K566" s="212">
        <f>E566+R566+AY566+CG566+DO566+ET566+GB566+HI566+IQ566+JX566+LF566</f>
        <v>18</v>
      </c>
      <c r="L566" s="172">
        <f ca="1">K566/J566</f>
        <v>1</v>
      </c>
      <c r="M566" s="172">
        <f>K566/D566</f>
        <v>1</v>
      </c>
      <c r="N566" s="183">
        <f ca="1">SUMIF($EV$8:$FZ$9,$O$5,$EV567:$FZ567)-SUMIF($EV$8:$FZ$9,$Q$5,$EV567:$FZ567)</f>
        <v>0</v>
      </c>
      <c r="O566" s="156"/>
      <c r="P566" s="16" t="s">
        <v>25</v>
      </c>
      <c r="Q566" s="150">
        <v>0</v>
      </c>
      <c r="R566" s="150">
        <v>0</v>
      </c>
      <c r="S566" s="152" t="e">
        <v>#DIV/0!</v>
      </c>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50">
        <f t="shared" ca="1" si="1342"/>
        <v>0</v>
      </c>
      <c r="AY566" s="150">
        <f>SUM(BA567:CE567)</f>
        <v>0</v>
      </c>
      <c r="AZ566" s="152" t="e">
        <f ca="1">AY566/AX566</f>
        <v>#DIV/0!</v>
      </c>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50">
        <f t="shared" ref="CF566" si="1472">SUM(CI566:DM566)</f>
        <v>0</v>
      </c>
      <c r="CG566" s="150">
        <f>SUM(CI567:DM567)</f>
        <v>0</v>
      </c>
      <c r="CH566" s="152" t="e">
        <f>CG566/CF566</f>
        <v>#DIV/0!</v>
      </c>
      <c r="CI566" s="129"/>
      <c r="CJ566" s="129"/>
      <c r="CK566" s="129"/>
      <c r="CL566" s="129"/>
      <c r="CM566" s="129"/>
      <c r="CN566" s="129"/>
      <c r="CO566" s="129"/>
      <c r="CP566" s="129"/>
      <c r="CQ566" s="129"/>
      <c r="CR566" s="129"/>
      <c r="CS566" s="129"/>
      <c r="CT566" s="129"/>
      <c r="CU566" s="129"/>
      <c r="CV566" s="129"/>
      <c r="CW566" s="129"/>
      <c r="CX566" s="129"/>
      <c r="CY566" s="129"/>
      <c r="CZ566" s="129"/>
      <c r="DA566" s="129"/>
      <c r="DB566" s="129"/>
      <c r="DC566" s="129"/>
      <c r="DD566" s="129"/>
      <c r="DE566" s="129"/>
      <c r="DF566" s="129"/>
      <c r="DG566" s="129"/>
      <c r="DH566" s="129"/>
      <c r="DI566" s="129"/>
      <c r="DJ566" s="129"/>
      <c r="DK566" s="129"/>
      <c r="DL566" s="129"/>
      <c r="DM566" s="129"/>
      <c r="DN566" s="150">
        <f t="shared" ref="DN566" si="1473">SUM(DQ566:ER566)</f>
        <v>0</v>
      </c>
      <c r="DO566" s="150">
        <f>SUM(DQ567:ER567)</f>
        <v>0</v>
      </c>
      <c r="DP566" s="152" t="e">
        <f t="shared" si="1416"/>
        <v>#DIV/0!</v>
      </c>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c r="EP566" s="16"/>
      <c r="EQ566" s="16"/>
      <c r="ER566" s="16"/>
      <c r="ES566" s="150">
        <f t="shared" ca="1" si="1345"/>
        <v>0</v>
      </c>
      <c r="ET566" s="150">
        <f t="shared" si="1452"/>
        <v>18</v>
      </c>
      <c r="EU566" s="152" t="e">
        <f t="shared" ca="1" si="1453"/>
        <v>#DIV/0!</v>
      </c>
      <c r="EV566" s="16"/>
      <c r="EW566" s="67"/>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50">
        <f t="shared" ref="GA566" ca="1" si="1474">SUMIF($GD$8:$HG$9,$O$5,GD566:HG566)</f>
        <v>18</v>
      </c>
      <c r="GB566" s="150">
        <f t="shared" ref="GB566" si="1475">SUM(GD567:HG567)</f>
        <v>0</v>
      </c>
      <c r="GC566" s="152">
        <f t="shared" ref="GC566" ca="1" si="1476">GB566/GA566</f>
        <v>0</v>
      </c>
      <c r="GD566" s="16"/>
      <c r="GE566" s="16"/>
      <c r="GF566" s="16">
        <v>8</v>
      </c>
      <c r="GG566" s="16">
        <v>8</v>
      </c>
      <c r="GH566" s="16"/>
      <c r="GI566" s="16"/>
      <c r="GJ566" s="16"/>
      <c r="GK566" s="16"/>
      <c r="GL566" s="16"/>
      <c r="GM566" s="16"/>
      <c r="GN566" s="16"/>
      <c r="GO566" s="16"/>
      <c r="GP566" s="16"/>
      <c r="GQ566" s="16"/>
      <c r="GR566" s="16">
        <v>2</v>
      </c>
      <c r="GS566" s="16"/>
      <c r="GT566" s="16"/>
      <c r="GU566" s="16"/>
      <c r="GV566" s="16"/>
      <c r="GW566" s="16"/>
      <c r="GX566" s="16"/>
      <c r="GY566" s="16"/>
      <c r="GZ566" s="16"/>
      <c r="HA566" s="16"/>
      <c r="HB566" s="16"/>
      <c r="HC566" s="16"/>
      <c r="HD566" s="16"/>
      <c r="HE566" s="16"/>
      <c r="HF566" s="16"/>
      <c r="HG566" s="16"/>
      <c r="HH566" s="150"/>
      <c r="HI566" s="150">
        <v>0</v>
      </c>
      <c r="HJ566" s="152" t="e">
        <v>#DIV/0!</v>
      </c>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c r="IP566" s="150"/>
      <c r="IQ566" s="150">
        <v>0</v>
      </c>
      <c r="IR566" s="152" t="e">
        <v>#DIV/0!</v>
      </c>
      <c r="IS566" s="16"/>
      <c r="IT566" s="16"/>
      <c r="IU566" s="16"/>
      <c r="IV566" s="16"/>
      <c r="IW566" s="16"/>
      <c r="IX566" s="16"/>
      <c r="IY566" s="16"/>
      <c r="IZ566" s="16"/>
      <c r="JA566" s="16"/>
      <c r="JB566" s="16"/>
      <c r="JC566" s="16"/>
      <c r="JD566" s="16"/>
      <c r="JE566" s="16"/>
      <c r="JF566" s="16"/>
      <c r="JG566" s="16"/>
      <c r="JH566" s="16"/>
      <c r="JI566" s="16"/>
      <c r="JJ566" s="16"/>
      <c r="JK566" s="16"/>
      <c r="JL566" s="16"/>
      <c r="JM566" s="16"/>
      <c r="JN566" s="16"/>
      <c r="JO566" s="16"/>
      <c r="JP566" s="16"/>
      <c r="JQ566" s="16"/>
      <c r="JR566" s="16"/>
      <c r="JS566" s="16"/>
      <c r="JT566" s="16"/>
      <c r="JU566" s="23"/>
      <c r="JV566" s="16"/>
      <c r="JW566" s="150"/>
      <c r="JX566" s="150">
        <v>0</v>
      </c>
      <c r="JY566" s="152" t="e">
        <v>#DIV/0!</v>
      </c>
      <c r="JZ566" s="16"/>
      <c r="KA566" s="16"/>
      <c r="KB566" s="16"/>
      <c r="KC566" s="16"/>
      <c r="KD566" s="16"/>
      <c r="KE566" s="16"/>
      <c r="KF566" s="16"/>
      <c r="KG566" s="16"/>
      <c r="KH566" s="16"/>
      <c r="KI566" s="16"/>
      <c r="KJ566" s="16"/>
      <c r="KK566" s="16"/>
      <c r="KL566" s="16"/>
      <c r="KM566" s="16"/>
      <c r="KN566" s="16"/>
      <c r="KO566" s="16"/>
      <c r="KP566" s="16"/>
      <c r="KQ566" s="16"/>
      <c r="KR566" s="16"/>
      <c r="KS566" s="16"/>
      <c r="KT566" s="16"/>
      <c r="KU566" s="16"/>
      <c r="KV566" s="16"/>
      <c r="KW566" s="16"/>
      <c r="KX566" s="16"/>
      <c r="KY566" s="16"/>
      <c r="KZ566" s="16"/>
      <c r="LA566" s="16"/>
      <c r="LB566" s="16"/>
      <c r="LC566" s="16"/>
      <c r="LD566" s="16"/>
      <c r="LE566" s="150"/>
      <c r="LF566" s="150">
        <v>0</v>
      </c>
      <c r="LG566" s="152" t="e">
        <v>#DIV/0!</v>
      </c>
      <c r="LH566" s="16"/>
      <c r="LI566" s="16"/>
      <c r="LJ566" s="16"/>
      <c r="LK566" s="16"/>
      <c r="LL566" s="16"/>
      <c r="LM566" s="16"/>
      <c r="LN566" s="16"/>
      <c r="LO566" s="16"/>
      <c r="LP566" s="16"/>
      <c r="LQ566" s="16"/>
      <c r="LR566" s="16"/>
      <c r="LS566" s="16"/>
      <c r="LT566" s="16"/>
      <c r="LU566" s="16"/>
      <c r="LV566" s="16"/>
      <c r="LW566" s="16"/>
      <c r="LX566" s="16"/>
      <c r="LY566" s="16"/>
      <c r="LZ566" s="16"/>
      <c r="MA566" s="16"/>
      <c r="MB566" s="16"/>
      <c r="MC566" s="16"/>
      <c r="MD566" s="16"/>
      <c r="ME566" s="16"/>
      <c r="MF566" s="16"/>
      <c r="MG566" s="16"/>
      <c r="MH566" s="16"/>
      <c r="MI566" s="16"/>
      <c r="MJ566" s="16"/>
      <c r="MK566" s="16"/>
      <c r="ML566" s="16"/>
    </row>
    <row r="567" spans="1:350" ht="13.9" hidden="1" customHeight="1" outlineLevel="3" x14ac:dyDescent="0.2">
      <c r="A567" s="227"/>
      <c r="B567" s="247"/>
      <c r="C567" s="215"/>
      <c r="D567" s="217"/>
      <c r="E567" s="176"/>
      <c r="F567" s="176"/>
      <c r="G567" s="176"/>
      <c r="H567" s="171"/>
      <c r="I567" s="171"/>
      <c r="J567" s="213"/>
      <c r="K567" s="213"/>
      <c r="L567" s="173"/>
      <c r="M567" s="173"/>
      <c r="N567" s="184"/>
      <c r="O567" s="157"/>
      <c r="P567" s="17" t="s">
        <v>26</v>
      </c>
      <c r="Q567" s="151"/>
      <c r="R567" s="151"/>
      <c r="S567" s="153"/>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151"/>
      <c r="AY567" s="151"/>
      <c r="AZ567" s="153"/>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c r="CF567" s="151"/>
      <c r="CG567" s="151"/>
      <c r="CH567" s="153"/>
      <c r="CI567" s="141"/>
      <c r="CJ567" s="141"/>
      <c r="CK567" s="141"/>
      <c r="CL567" s="141"/>
      <c r="CM567" s="141"/>
      <c r="CN567" s="141"/>
      <c r="CO567" s="141"/>
      <c r="CP567" s="141"/>
      <c r="CQ567" s="141"/>
      <c r="CR567" s="141"/>
      <c r="CS567" s="141"/>
      <c r="CT567" s="141"/>
      <c r="CU567" s="141"/>
      <c r="CV567" s="141"/>
      <c r="CW567" s="141"/>
      <c r="CX567" s="141"/>
      <c r="CY567" s="141"/>
      <c r="CZ567" s="141"/>
      <c r="DA567" s="141"/>
      <c r="DB567" s="141"/>
      <c r="DC567" s="141"/>
      <c r="DD567" s="141"/>
      <c r="DE567" s="141"/>
      <c r="DF567" s="141"/>
      <c r="DG567" s="141"/>
      <c r="DH567" s="141"/>
      <c r="DI567" s="141"/>
      <c r="DJ567" s="141"/>
      <c r="DK567" s="141"/>
      <c r="DL567" s="141"/>
      <c r="DM567" s="141"/>
      <c r="DN567" s="151"/>
      <c r="DO567" s="151"/>
      <c r="DP567" s="153"/>
      <c r="DQ567" s="24"/>
      <c r="DR567" s="24"/>
      <c r="DS567" s="24"/>
      <c r="DT567" s="24"/>
      <c r="DU567" s="24"/>
      <c r="DV567" s="24"/>
      <c r="DW567" s="24"/>
      <c r="DX567" s="24"/>
      <c r="DY567" s="24"/>
      <c r="DZ567" s="24"/>
      <c r="EA567" s="24"/>
      <c r="EB567" s="24"/>
      <c r="EC567" s="24"/>
      <c r="ED567" s="24"/>
      <c r="EE567" s="24"/>
      <c r="EF567" s="24"/>
      <c r="EG567" s="24"/>
      <c r="EH567" s="24"/>
      <c r="EI567" s="24"/>
      <c r="EJ567" s="24"/>
      <c r="EK567" s="24"/>
      <c r="EL567" s="24"/>
      <c r="EM567" s="24"/>
      <c r="EN567" s="24"/>
      <c r="EO567" s="24"/>
      <c r="EP567" s="24"/>
      <c r="EQ567" s="24"/>
      <c r="ER567" s="24"/>
      <c r="ES567" s="151"/>
      <c r="ET567" s="151"/>
      <c r="EU567" s="153"/>
      <c r="EV567" s="24"/>
      <c r="EW567" s="125"/>
      <c r="EX567" s="24"/>
      <c r="EY567" s="24"/>
      <c r="EZ567" s="24"/>
      <c r="FA567" s="24"/>
      <c r="FB567" s="24"/>
      <c r="FC567" s="24"/>
      <c r="FD567" s="24"/>
      <c r="FE567" s="24"/>
      <c r="FF567" s="24"/>
      <c r="FG567" s="24"/>
      <c r="FH567" s="24"/>
      <c r="FI567" s="24"/>
      <c r="FJ567" s="24"/>
      <c r="FK567" s="24"/>
      <c r="FL567" s="24"/>
      <c r="FM567" s="24"/>
      <c r="FN567" s="24"/>
      <c r="FO567" s="24"/>
      <c r="FP567" s="24"/>
      <c r="FQ567" s="24"/>
      <c r="FR567" s="24"/>
      <c r="FS567" s="24"/>
      <c r="FT567" s="24">
        <v>5</v>
      </c>
      <c r="FU567" s="24">
        <v>13</v>
      </c>
      <c r="FV567" s="24"/>
      <c r="FW567" s="24"/>
      <c r="FX567" s="24"/>
      <c r="FY567" s="24"/>
      <c r="FZ567" s="24"/>
      <c r="GA567" s="151"/>
      <c r="GB567" s="151"/>
      <c r="GC567" s="153"/>
      <c r="GD567" s="24"/>
      <c r="GE567" s="24"/>
      <c r="GF567" s="24"/>
      <c r="GG567" s="24"/>
      <c r="GH567" s="24"/>
      <c r="GI567" s="24"/>
      <c r="GJ567" s="24"/>
      <c r="GK567" s="24"/>
      <c r="GL567" s="24"/>
      <c r="GM567" s="24"/>
      <c r="GN567" s="24"/>
      <c r="GO567" s="24"/>
      <c r="GP567" s="24"/>
      <c r="GQ567" s="24"/>
      <c r="GR567" s="24"/>
      <c r="GS567" s="24"/>
      <c r="GT567" s="24"/>
      <c r="GU567" s="24"/>
      <c r="GV567" s="24"/>
      <c r="GW567" s="24"/>
      <c r="GX567" s="24"/>
      <c r="GY567" s="24"/>
      <c r="GZ567" s="24"/>
      <c r="HA567" s="24"/>
      <c r="HB567" s="24"/>
      <c r="HC567" s="24"/>
      <c r="HD567" s="24"/>
      <c r="HE567" s="24"/>
      <c r="HF567" s="24"/>
      <c r="HG567" s="24"/>
      <c r="HH567" s="151"/>
      <c r="HI567" s="151"/>
      <c r="HJ567" s="153"/>
      <c r="HK567" s="24"/>
      <c r="HL567" s="24"/>
      <c r="HM567" s="24"/>
      <c r="HN567" s="24"/>
      <c r="HO567" s="24"/>
      <c r="HP567" s="24"/>
      <c r="HQ567" s="24"/>
      <c r="HR567" s="24"/>
      <c r="HS567" s="24"/>
      <c r="HT567" s="24"/>
      <c r="HU567" s="24"/>
      <c r="HV567" s="24"/>
      <c r="HW567" s="24"/>
      <c r="HX567" s="24"/>
      <c r="HY567" s="24"/>
      <c r="HZ567" s="24"/>
      <c r="IA567" s="24"/>
      <c r="IB567" s="24"/>
      <c r="IC567" s="24"/>
      <c r="ID567" s="24"/>
      <c r="IE567" s="24"/>
      <c r="IF567" s="24"/>
      <c r="IG567" s="24"/>
      <c r="IH567" s="24"/>
      <c r="II567" s="24"/>
      <c r="IJ567" s="24"/>
      <c r="IK567" s="24"/>
      <c r="IL567" s="24"/>
      <c r="IM567" s="24"/>
      <c r="IN567" s="24"/>
      <c r="IO567" s="24"/>
      <c r="IP567" s="151"/>
      <c r="IQ567" s="151"/>
      <c r="IR567" s="153"/>
      <c r="IS567" s="24"/>
      <c r="IT567" s="24"/>
      <c r="IU567" s="24"/>
      <c r="IV567" s="24"/>
      <c r="IW567" s="24"/>
      <c r="IX567" s="24"/>
      <c r="IY567" s="24"/>
      <c r="IZ567" s="24"/>
      <c r="JA567" s="24"/>
      <c r="JB567" s="24"/>
      <c r="JC567" s="24"/>
      <c r="JD567" s="24"/>
      <c r="JE567" s="24"/>
      <c r="JF567" s="24"/>
      <c r="JG567" s="24"/>
      <c r="JH567" s="24"/>
      <c r="JI567" s="24"/>
      <c r="JJ567" s="24"/>
      <c r="JK567" s="24"/>
      <c r="JL567" s="24"/>
      <c r="JM567" s="24"/>
      <c r="JN567" s="24"/>
      <c r="JO567" s="24"/>
      <c r="JP567" s="24"/>
      <c r="JQ567" s="24"/>
      <c r="JR567" s="24"/>
      <c r="JS567" s="24"/>
      <c r="JT567" s="24"/>
      <c r="JU567" s="25"/>
      <c r="JV567" s="24"/>
      <c r="JW567" s="151"/>
      <c r="JX567" s="151"/>
      <c r="JY567" s="153"/>
      <c r="JZ567" s="24"/>
      <c r="KA567" s="24"/>
      <c r="KB567" s="24"/>
      <c r="KC567" s="24"/>
      <c r="KD567" s="24"/>
      <c r="KE567" s="24"/>
      <c r="KF567" s="24"/>
      <c r="KG567" s="24"/>
      <c r="KH567" s="24"/>
      <c r="KI567" s="24"/>
      <c r="KJ567" s="24"/>
      <c r="KK567" s="24"/>
      <c r="KL567" s="24"/>
      <c r="KM567" s="24"/>
      <c r="KN567" s="24"/>
      <c r="KO567" s="24"/>
      <c r="KP567" s="24"/>
      <c r="KQ567" s="24"/>
      <c r="KR567" s="24"/>
      <c r="KS567" s="24"/>
      <c r="KT567" s="24"/>
      <c r="KU567" s="24"/>
      <c r="KV567" s="24"/>
      <c r="KW567" s="24"/>
      <c r="KX567" s="24"/>
      <c r="KY567" s="24"/>
      <c r="KZ567" s="24"/>
      <c r="LA567" s="24"/>
      <c r="LB567" s="24"/>
      <c r="LC567" s="24"/>
      <c r="LD567" s="24"/>
      <c r="LE567" s="151"/>
      <c r="LF567" s="151"/>
      <c r="LG567" s="153"/>
      <c r="LH567" s="24"/>
      <c r="LI567" s="24"/>
      <c r="LJ567" s="24"/>
      <c r="LK567" s="24"/>
      <c r="LL567" s="24"/>
      <c r="LM567" s="24"/>
      <c r="LN567" s="24"/>
      <c r="LO567" s="24"/>
      <c r="LP567" s="24"/>
      <c r="LQ567" s="24"/>
      <c r="LR567" s="24"/>
      <c r="LS567" s="24"/>
      <c r="LT567" s="24"/>
      <c r="LU567" s="24"/>
      <c r="LV567" s="24"/>
      <c r="LW567" s="24"/>
      <c r="LX567" s="24"/>
      <c r="LY567" s="24"/>
      <c r="LZ567" s="24"/>
      <c r="MA567" s="24"/>
      <c r="MB567" s="24"/>
      <c r="MC567" s="24"/>
      <c r="MD567" s="24"/>
      <c r="ME567" s="24"/>
      <c r="MF567" s="24"/>
      <c r="MG567" s="24"/>
      <c r="MH567" s="24"/>
      <c r="MI567" s="24"/>
      <c r="MJ567" s="24"/>
      <c r="MK567" s="24"/>
      <c r="ML567" s="24"/>
    </row>
    <row r="568" spans="1:350" ht="13.9" hidden="1" customHeight="1" outlineLevel="3" x14ac:dyDescent="0.2">
      <c r="A568" s="226" t="s">
        <v>496</v>
      </c>
      <c r="B568" s="246" t="s">
        <v>1120</v>
      </c>
      <c r="C568" s="214" t="s">
        <v>38</v>
      </c>
      <c r="D568" s="216">
        <v>13.2</v>
      </c>
      <c r="E568" s="175"/>
      <c r="F568" s="175">
        <f>D568-E568</f>
        <v>13.2</v>
      </c>
      <c r="G568" s="175" t="s">
        <v>888</v>
      </c>
      <c r="H568" s="170" t="s">
        <v>880</v>
      </c>
      <c r="I568" s="170" t="s">
        <v>883</v>
      </c>
      <c r="J568" s="212">
        <f ca="1">E568+Q568+AX568+CF568+DN568+ES568+GA568+HH568+IP568+JW568+LE568</f>
        <v>13.2</v>
      </c>
      <c r="K568" s="212">
        <f>E568+R568+AY568+CG568+DO568+ET568+GB568+HI568+IQ568+JX568+LF568</f>
        <v>13.2</v>
      </c>
      <c r="L568" s="172">
        <f ca="1">K568/J568</f>
        <v>1</v>
      </c>
      <c r="M568" s="172">
        <f>K568/D568</f>
        <v>1</v>
      </c>
      <c r="N568" s="183">
        <f ca="1">SUMIF($EV$8:$FZ$9,$O$5,$EV569:$FZ569)-SUMIF($EV$8:$FZ$9,$Q$5,$EV569:$FZ569)</f>
        <v>0</v>
      </c>
      <c r="O568" s="156"/>
      <c r="P568" s="16" t="s">
        <v>25</v>
      </c>
      <c r="Q568" s="150">
        <v>0</v>
      </c>
      <c r="R568" s="150">
        <v>0</v>
      </c>
      <c r="S568" s="152" t="e">
        <v>#DIV/0!</v>
      </c>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50">
        <f t="shared" ca="1" si="1342"/>
        <v>0</v>
      </c>
      <c r="AY568" s="150">
        <f>SUM(BA569:CE569)</f>
        <v>0</v>
      </c>
      <c r="AZ568" s="152" t="e">
        <f ca="1">AY568/AX568</f>
        <v>#DIV/0!</v>
      </c>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50">
        <f t="shared" ref="CF568" si="1477">SUM(CI568:DM568)</f>
        <v>0</v>
      </c>
      <c r="CG568" s="150">
        <f>SUM(CI569:DM569)</f>
        <v>0</v>
      </c>
      <c r="CH568" s="152" t="e">
        <f>CG568/CF568</f>
        <v>#DIV/0!</v>
      </c>
      <c r="CI568" s="129"/>
      <c r="CJ568" s="129"/>
      <c r="CK568" s="129"/>
      <c r="CL568" s="129"/>
      <c r="CM568" s="129"/>
      <c r="CN568" s="129"/>
      <c r="CO568" s="129"/>
      <c r="CP568" s="129"/>
      <c r="CQ568" s="129"/>
      <c r="CR568" s="129"/>
      <c r="CS568" s="129"/>
      <c r="CT568" s="129"/>
      <c r="CU568" s="129"/>
      <c r="CV568" s="129"/>
      <c r="CW568" s="129"/>
      <c r="CX568" s="129"/>
      <c r="CY568" s="129"/>
      <c r="CZ568" s="129"/>
      <c r="DA568" s="129"/>
      <c r="DB568" s="129"/>
      <c r="DC568" s="129"/>
      <c r="DD568" s="129"/>
      <c r="DE568" s="129"/>
      <c r="DF568" s="129"/>
      <c r="DG568" s="129"/>
      <c r="DH568" s="129"/>
      <c r="DI568" s="129"/>
      <c r="DJ568" s="129"/>
      <c r="DK568" s="129"/>
      <c r="DL568" s="129"/>
      <c r="DM568" s="129"/>
      <c r="DN568" s="150">
        <f t="shared" ref="DN568" si="1478">SUM(DQ568:ER568)</f>
        <v>0</v>
      </c>
      <c r="DO568" s="150">
        <f>SUM(DQ569:ER569)</f>
        <v>0</v>
      </c>
      <c r="DP568" s="152" t="e">
        <f t="shared" si="1416"/>
        <v>#DIV/0!</v>
      </c>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50">
        <f t="shared" ca="1" si="1345"/>
        <v>0</v>
      </c>
      <c r="ET568" s="150">
        <f t="shared" si="1452"/>
        <v>13.2</v>
      </c>
      <c r="EU568" s="152" t="e">
        <f t="shared" ca="1" si="1453"/>
        <v>#DIV/0!</v>
      </c>
      <c r="EV568" s="16"/>
      <c r="EW568" s="67"/>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50">
        <f t="shared" ref="GA568" ca="1" si="1479">SUMIF($GD$8:$HG$9,$O$5,GD568:HG568)</f>
        <v>13.2</v>
      </c>
      <c r="GB568" s="150">
        <f t="shared" ref="GB568" si="1480">SUM(GD569:HG569)</f>
        <v>0</v>
      </c>
      <c r="GC568" s="152">
        <f t="shared" ref="GC568" ca="1" si="1481">GB568/GA568</f>
        <v>0</v>
      </c>
      <c r="GD568" s="16"/>
      <c r="GE568" s="16"/>
      <c r="GF568" s="16"/>
      <c r="GG568" s="16"/>
      <c r="GH568" s="16"/>
      <c r="GI568" s="16"/>
      <c r="GJ568" s="16"/>
      <c r="GK568" s="16">
        <v>2.5</v>
      </c>
      <c r="GL568" s="16">
        <v>2.5</v>
      </c>
      <c r="GM568" s="16">
        <v>2.5</v>
      </c>
      <c r="GN568" s="16">
        <v>2.5</v>
      </c>
      <c r="GO568" s="16">
        <v>3.2</v>
      </c>
      <c r="GP568" s="16"/>
      <c r="GQ568" s="16"/>
      <c r="GR568" s="16"/>
      <c r="GS568" s="16"/>
      <c r="GT568" s="16"/>
      <c r="GU568" s="16"/>
      <c r="GV568" s="16"/>
      <c r="GW568" s="16"/>
      <c r="GX568" s="16"/>
      <c r="GY568" s="16"/>
      <c r="GZ568" s="16"/>
      <c r="HA568" s="16"/>
      <c r="HB568" s="16"/>
      <c r="HC568" s="16"/>
      <c r="HD568" s="16"/>
      <c r="HE568" s="16"/>
      <c r="HF568" s="16"/>
      <c r="HG568" s="16"/>
      <c r="HH568" s="150"/>
      <c r="HI568" s="150">
        <v>0</v>
      </c>
      <c r="HJ568" s="152" t="e">
        <v>#DIV/0!</v>
      </c>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50"/>
      <c r="IQ568" s="150">
        <v>0</v>
      </c>
      <c r="IR568" s="152" t="e">
        <v>#DIV/0!</v>
      </c>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c r="JO568" s="16"/>
      <c r="JP568" s="16"/>
      <c r="JQ568" s="16"/>
      <c r="JR568" s="16"/>
      <c r="JS568" s="16"/>
      <c r="JT568" s="16"/>
      <c r="JU568" s="23"/>
      <c r="JV568" s="16"/>
      <c r="JW568" s="150"/>
      <c r="JX568" s="150">
        <v>0</v>
      </c>
      <c r="JY568" s="152" t="e">
        <v>#DIV/0!</v>
      </c>
      <c r="JZ568" s="16"/>
      <c r="KA568" s="16"/>
      <c r="KB568" s="16"/>
      <c r="KC568" s="16"/>
      <c r="KD568" s="16"/>
      <c r="KE568" s="16"/>
      <c r="KF568" s="16"/>
      <c r="KG568" s="16"/>
      <c r="KH568" s="16"/>
      <c r="KI568" s="16"/>
      <c r="KJ568" s="16"/>
      <c r="KK568" s="16"/>
      <c r="KL568" s="16"/>
      <c r="KM568" s="16"/>
      <c r="KN568" s="16"/>
      <c r="KO568" s="16"/>
      <c r="KP568" s="16"/>
      <c r="KQ568" s="16"/>
      <c r="KR568" s="16"/>
      <c r="KS568" s="16"/>
      <c r="KT568" s="16"/>
      <c r="KU568" s="16"/>
      <c r="KV568" s="16"/>
      <c r="KW568" s="16"/>
      <c r="KX568" s="16"/>
      <c r="KY568" s="16"/>
      <c r="KZ568" s="16"/>
      <c r="LA568" s="16"/>
      <c r="LB568" s="16"/>
      <c r="LC568" s="16"/>
      <c r="LD568" s="16"/>
      <c r="LE568" s="150"/>
      <c r="LF568" s="150">
        <v>0</v>
      </c>
      <c r="LG568" s="152" t="e">
        <v>#DIV/0!</v>
      </c>
      <c r="LH568" s="16"/>
      <c r="LI568" s="16"/>
      <c r="LJ568" s="16"/>
      <c r="LK568" s="16"/>
      <c r="LL568" s="16"/>
      <c r="LM568" s="16"/>
      <c r="LN568" s="16"/>
      <c r="LO568" s="16"/>
      <c r="LP568" s="16"/>
      <c r="LQ568" s="16"/>
      <c r="LR568" s="16"/>
      <c r="LS568" s="16"/>
      <c r="LT568" s="16"/>
      <c r="LU568" s="16"/>
      <c r="LV568" s="16"/>
      <c r="LW568" s="16"/>
      <c r="LX568" s="16"/>
      <c r="LY568" s="16"/>
      <c r="LZ568" s="16"/>
      <c r="MA568" s="16"/>
      <c r="MB568" s="16"/>
      <c r="MC568" s="16"/>
      <c r="MD568" s="16"/>
      <c r="ME568" s="16"/>
      <c r="MF568" s="16"/>
      <c r="MG568" s="16"/>
      <c r="MH568" s="16"/>
      <c r="MI568" s="16"/>
      <c r="MJ568" s="16"/>
      <c r="MK568" s="16"/>
      <c r="ML568" s="16"/>
    </row>
    <row r="569" spans="1:350" ht="13.9" hidden="1" customHeight="1" outlineLevel="3" x14ac:dyDescent="0.2">
      <c r="A569" s="227"/>
      <c r="B569" s="247"/>
      <c r="C569" s="215"/>
      <c r="D569" s="217"/>
      <c r="E569" s="176"/>
      <c r="F569" s="176"/>
      <c r="G569" s="176"/>
      <c r="H569" s="171"/>
      <c r="I569" s="171"/>
      <c r="J569" s="213"/>
      <c r="K569" s="213"/>
      <c r="L569" s="173"/>
      <c r="M569" s="173"/>
      <c r="N569" s="184"/>
      <c r="O569" s="157"/>
      <c r="P569" s="17" t="s">
        <v>26</v>
      </c>
      <c r="Q569" s="151"/>
      <c r="R569" s="151"/>
      <c r="S569" s="153"/>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151"/>
      <c r="AY569" s="151"/>
      <c r="AZ569" s="153"/>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c r="CF569" s="151"/>
      <c r="CG569" s="151"/>
      <c r="CH569" s="153"/>
      <c r="CI569" s="141"/>
      <c r="CJ569" s="141"/>
      <c r="CK569" s="141"/>
      <c r="CL569" s="141"/>
      <c r="CM569" s="141"/>
      <c r="CN569" s="141"/>
      <c r="CO569" s="141"/>
      <c r="CP569" s="141"/>
      <c r="CQ569" s="141"/>
      <c r="CR569" s="141"/>
      <c r="CS569" s="141"/>
      <c r="CT569" s="141"/>
      <c r="CU569" s="141"/>
      <c r="CV569" s="141"/>
      <c r="CW569" s="141"/>
      <c r="CX569" s="141"/>
      <c r="CY569" s="141"/>
      <c r="CZ569" s="141"/>
      <c r="DA569" s="141"/>
      <c r="DB569" s="141"/>
      <c r="DC569" s="141"/>
      <c r="DD569" s="141"/>
      <c r="DE569" s="141"/>
      <c r="DF569" s="141"/>
      <c r="DG569" s="141"/>
      <c r="DH569" s="141"/>
      <c r="DI569" s="141"/>
      <c r="DJ569" s="141"/>
      <c r="DK569" s="141"/>
      <c r="DL569" s="141"/>
      <c r="DM569" s="141"/>
      <c r="DN569" s="151"/>
      <c r="DO569" s="151"/>
      <c r="DP569" s="153"/>
      <c r="DQ569" s="24"/>
      <c r="DR569" s="24"/>
      <c r="DS569" s="24"/>
      <c r="DT569" s="24"/>
      <c r="DU569" s="24"/>
      <c r="DV569" s="24"/>
      <c r="DW569" s="24"/>
      <c r="DX569" s="24"/>
      <c r="DY569" s="24"/>
      <c r="DZ569" s="24"/>
      <c r="EA569" s="24"/>
      <c r="EB569" s="24"/>
      <c r="EC569" s="24"/>
      <c r="ED569" s="24"/>
      <c r="EE569" s="24"/>
      <c r="EF569" s="24"/>
      <c r="EG569" s="24"/>
      <c r="EH569" s="24"/>
      <c r="EI569" s="24"/>
      <c r="EJ569" s="24"/>
      <c r="EK569" s="24"/>
      <c r="EL569" s="24"/>
      <c r="EM569" s="24"/>
      <c r="EN569" s="24"/>
      <c r="EO569" s="24"/>
      <c r="EP569" s="24"/>
      <c r="EQ569" s="24"/>
      <c r="ER569" s="24"/>
      <c r="ES569" s="151"/>
      <c r="ET569" s="151"/>
      <c r="EU569" s="153"/>
      <c r="EV569" s="24"/>
      <c r="EW569" s="125"/>
      <c r="EX569" s="24"/>
      <c r="EY569" s="24"/>
      <c r="EZ569" s="24"/>
      <c r="FA569" s="24"/>
      <c r="FB569" s="24"/>
      <c r="FC569" s="24"/>
      <c r="FD569" s="24"/>
      <c r="FE569" s="24"/>
      <c r="FF569" s="24"/>
      <c r="FG569" s="24"/>
      <c r="FH569" s="24"/>
      <c r="FI569" s="24"/>
      <c r="FJ569" s="24"/>
      <c r="FK569" s="24"/>
      <c r="FL569" s="24"/>
      <c r="FM569" s="24"/>
      <c r="FN569" s="24"/>
      <c r="FO569" s="24"/>
      <c r="FP569" s="24"/>
      <c r="FQ569" s="24"/>
      <c r="FR569" s="24"/>
      <c r="FS569" s="24"/>
      <c r="FT569" s="24"/>
      <c r="FU569" s="76">
        <v>13.2</v>
      </c>
      <c r="FV569" s="24"/>
      <c r="FW569" s="24"/>
      <c r="FX569" s="24"/>
      <c r="FY569" s="24"/>
      <c r="FZ569" s="24"/>
      <c r="GA569" s="151"/>
      <c r="GB569" s="151"/>
      <c r="GC569" s="153"/>
      <c r="GD569" s="24"/>
      <c r="GE569" s="24"/>
      <c r="GF569" s="24"/>
      <c r="GG569" s="24"/>
      <c r="GH569" s="24"/>
      <c r="GI569" s="24"/>
      <c r="GJ569" s="24"/>
      <c r="GK569" s="24"/>
      <c r="GL569" s="24"/>
      <c r="GM569" s="24"/>
      <c r="GN569" s="24"/>
      <c r="GO569" s="24"/>
      <c r="GP569" s="24"/>
      <c r="GQ569" s="24"/>
      <c r="GR569" s="24"/>
      <c r="GS569" s="24"/>
      <c r="GT569" s="24"/>
      <c r="GU569" s="24"/>
      <c r="GV569" s="24"/>
      <c r="GW569" s="24"/>
      <c r="GX569" s="24"/>
      <c r="GY569" s="24"/>
      <c r="GZ569" s="24"/>
      <c r="HA569" s="24"/>
      <c r="HB569" s="24"/>
      <c r="HC569" s="24"/>
      <c r="HD569" s="24"/>
      <c r="HE569" s="24"/>
      <c r="HF569" s="24"/>
      <c r="HG569" s="24"/>
      <c r="HH569" s="151"/>
      <c r="HI569" s="151"/>
      <c r="HJ569" s="153"/>
      <c r="HK569" s="24"/>
      <c r="HL569" s="24"/>
      <c r="HM569" s="24"/>
      <c r="HN569" s="24"/>
      <c r="HO569" s="24"/>
      <c r="HP569" s="24"/>
      <c r="HQ569" s="24"/>
      <c r="HR569" s="24"/>
      <c r="HS569" s="24"/>
      <c r="HT569" s="24"/>
      <c r="HU569" s="24"/>
      <c r="HV569" s="24"/>
      <c r="HW569" s="24"/>
      <c r="HX569" s="24"/>
      <c r="HY569" s="24"/>
      <c r="HZ569" s="24"/>
      <c r="IA569" s="24"/>
      <c r="IB569" s="24"/>
      <c r="IC569" s="24"/>
      <c r="ID569" s="24"/>
      <c r="IE569" s="24"/>
      <c r="IF569" s="24"/>
      <c r="IG569" s="24"/>
      <c r="IH569" s="24"/>
      <c r="II569" s="24"/>
      <c r="IJ569" s="24"/>
      <c r="IK569" s="24"/>
      <c r="IL569" s="24"/>
      <c r="IM569" s="24"/>
      <c r="IN569" s="24"/>
      <c r="IO569" s="24"/>
      <c r="IP569" s="151"/>
      <c r="IQ569" s="151"/>
      <c r="IR569" s="153"/>
      <c r="IS569" s="24"/>
      <c r="IT569" s="24"/>
      <c r="IU569" s="24"/>
      <c r="IV569" s="24"/>
      <c r="IW569" s="24"/>
      <c r="IX569" s="24"/>
      <c r="IY569" s="24"/>
      <c r="IZ569" s="24"/>
      <c r="JA569" s="24"/>
      <c r="JB569" s="24"/>
      <c r="JC569" s="24"/>
      <c r="JD569" s="24"/>
      <c r="JE569" s="24"/>
      <c r="JF569" s="24"/>
      <c r="JG569" s="24"/>
      <c r="JH569" s="24"/>
      <c r="JI569" s="24"/>
      <c r="JJ569" s="24"/>
      <c r="JK569" s="24"/>
      <c r="JL569" s="24"/>
      <c r="JM569" s="24"/>
      <c r="JN569" s="24"/>
      <c r="JO569" s="24"/>
      <c r="JP569" s="24"/>
      <c r="JQ569" s="24"/>
      <c r="JR569" s="24"/>
      <c r="JS569" s="24"/>
      <c r="JT569" s="24"/>
      <c r="JU569" s="25"/>
      <c r="JV569" s="24"/>
      <c r="JW569" s="151"/>
      <c r="JX569" s="151"/>
      <c r="JY569" s="153"/>
      <c r="JZ569" s="24"/>
      <c r="KA569" s="24"/>
      <c r="KB569" s="24"/>
      <c r="KC569" s="24"/>
      <c r="KD569" s="24"/>
      <c r="KE569" s="24"/>
      <c r="KF569" s="24"/>
      <c r="KG569" s="24"/>
      <c r="KH569" s="24"/>
      <c r="KI569" s="24"/>
      <c r="KJ569" s="24"/>
      <c r="KK569" s="24"/>
      <c r="KL569" s="24"/>
      <c r="KM569" s="24"/>
      <c r="KN569" s="24"/>
      <c r="KO569" s="24"/>
      <c r="KP569" s="24"/>
      <c r="KQ569" s="24"/>
      <c r="KR569" s="24"/>
      <c r="KS569" s="24"/>
      <c r="KT569" s="24"/>
      <c r="KU569" s="24"/>
      <c r="KV569" s="24"/>
      <c r="KW569" s="24"/>
      <c r="KX569" s="24"/>
      <c r="KY569" s="24"/>
      <c r="KZ569" s="24"/>
      <c r="LA569" s="24"/>
      <c r="LB569" s="24"/>
      <c r="LC569" s="24"/>
      <c r="LD569" s="24"/>
      <c r="LE569" s="151"/>
      <c r="LF569" s="151"/>
      <c r="LG569" s="153"/>
      <c r="LH569" s="24"/>
      <c r="LI569" s="24"/>
      <c r="LJ569" s="24"/>
      <c r="LK569" s="24"/>
      <c r="LL569" s="24"/>
      <c r="LM569" s="24"/>
      <c r="LN569" s="24"/>
      <c r="LO569" s="24"/>
      <c r="LP569" s="24"/>
      <c r="LQ569" s="24"/>
      <c r="LR569" s="24"/>
      <c r="LS569" s="24"/>
      <c r="LT569" s="24"/>
      <c r="LU569" s="24"/>
      <c r="LV569" s="24"/>
      <c r="LW569" s="24"/>
      <c r="LX569" s="24"/>
      <c r="LY569" s="24"/>
      <c r="LZ569" s="24"/>
      <c r="MA569" s="24"/>
      <c r="MB569" s="24"/>
      <c r="MC569" s="24"/>
      <c r="MD569" s="24"/>
      <c r="ME569" s="24"/>
      <c r="MF569" s="24"/>
      <c r="MG569" s="24"/>
      <c r="MH569" s="24"/>
      <c r="MI569" s="24"/>
      <c r="MJ569" s="24"/>
      <c r="MK569" s="24"/>
      <c r="ML569" s="24"/>
    </row>
    <row r="570" spans="1:350" ht="13.9" hidden="1" customHeight="1" outlineLevel="3" x14ac:dyDescent="0.2">
      <c r="A570" s="226" t="s">
        <v>497</v>
      </c>
      <c r="B570" s="246" t="s">
        <v>1121</v>
      </c>
      <c r="C570" s="214" t="s">
        <v>59</v>
      </c>
      <c r="D570" s="216">
        <v>16</v>
      </c>
      <c r="E570" s="175"/>
      <c r="F570" s="175">
        <f>D570-E570</f>
        <v>16</v>
      </c>
      <c r="G570" s="175" t="s">
        <v>844</v>
      </c>
      <c r="H570" s="170" t="s">
        <v>970</v>
      </c>
      <c r="I570" s="170" t="s">
        <v>880</v>
      </c>
      <c r="J570" s="212">
        <f ca="1">E570+Q570+AX570+CF570+DN570+ES570+GA570+HH570+IP570+JW570+LE570</f>
        <v>16</v>
      </c>
      <c r="K570" s="212">
        <f>E570+R570+AY570+CG570+DO570+ET570+GB570+HI570+IQ570+JX570+LF570</f>
        <v>16</v>
      </c>
      <c r="L570" s="172">
        <f ca="1">K570/J570</f>
        <v>1</v>
      </c>
      <c r="M570" s="172">
        <f>K570/D570</f>
        <v>1</v>
      </c>
      <c r="N570" s="183">
        <f ca="1">SUMIF($EV$8:$FZ$9,$O$5,$EV571:$FZ571)-SUMIF($EV$8:$FZ$9,$Q$5,$EV571:$FZ571)</f>
        <v>0</v>
      </c>
      <c r="O570" s="156"/>
      <c r="P570" s="16" t="s">
        <v>25</v>
      </c>
      <c r="Q570" s="150">
        <v>0</v>
      </c>
      <c r="R570" s="150">
        <v>0</v>
      </c>
      <c r="S570" s="152" t="e">
        <v>#DIV/0!</v>
      </c>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50">
        <f t="shared" ca="1" si="1342"/>
        <v>0</v>
      </c>
      <c r="AY570" s="150">
        <f>SUM(BA571:CE571)</f>
        <v>0</v>
      </c>
      <c r="AZ570" s="152" t="e">
        <f ca="1">AY570/AX570</f>
        <v>#DIV/0!</v>
      </c>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50">
        <f t="shared" ref="CF570" si="1482">SUM(CI570:DM570)</f>
        <v>0</v>
      </c>
      <c r="CG570" s="150">
        <f>SUM(CI571:DM571)</f>
        <v>0</v>
      </c>
      <c r="CH570" s="152" t="e">
        <f>CG570/CF570</f>
        <v>#DIV/0!</v>
      </c>
      <c r="CI570" s="129"/>
      <c r="CJ570" s="129"/>
      <c r="CK570" s="129"/>
      <c r="CL570" s="129"/>
      <c r="CM570" s="129"/>
      <c r="CN570" s="129"/>
      <c r="CO570" s="129"/>
      <c r="CP570" s="129"/>
      <c r="CQ570" s="129"/>
      <c r="CR570" s="129"/>
      <c r="CS570" s="129"/>
      <c r="CT570" s="129"/>
      <c r="CU570" s="129"/>
      <c r="CV570" s="129"/>
      <c r="CW570" s="129"/>
      <c r="CX570" s="129"/>
      <c r="CY570" s="129"/>
      <c r="CZ570" s="129"/>
      <c r="DA570" s="129"/>
      <c r="DB570" s="129"/>
      <c r="DC570" s="129"/>
      <c r="DD570" s="129"/>
      <c r="DE570" s="129"/>
      <c r="DF570" s="129"/>
      <c r="DG570" s="129"/>
      <c r="DH570" s="129"/>
      <c r="DI570" s="129"/>
      <c r="DJ570" s="129"/>
      <c r="DK570" s="129"/>
      <c r="DL570" s="129"/>
      <c r="DM570" s="129"/>
      <c r="DN570" s="150">
        <f t="shared" ref="DN570" si="1483">SUM(DQ570:ER570)</f>
        <v>0</v>
      </c>
      <c r="DO570" s="150">
        <f>SUM(DQ571:ER571)</f>
        <v>0</v>
      </c>
      <c r="DP570" s="152" t="e">
        <f t="shared" si="1416"/>
        <v>#DIV/0!</v>
      </c>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50">
        <f t="shared" ca="1" si="1345"/>
        <v>0</v>
      </c>
      <c r="ET570" s="150">
        <f t="shared" si="1452"/>
        <v>16</v>
      </c>
      <c r="EU570" s="152" t="e">
        <f t="shared" ca="1" si="1453"/>
        <v>#DIV/0!</v>
      </c>
      <c r="EV570" s="16"/>
      <c r="EW570" s="67"/>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50">
        <f t="shared" ref="GA570" ca="1" si="1484">SUMIF($GD$8:$HG$9,$O$5,GD570:HG570)</f>
        <v>16</v>
      </c>
      <c r="GB570" s="150">
        <f t="shared" ref="GB570" si="1485">SUM(GD571:HG571)</f>
        <v>0</v>
      </c>
      <c r="GC570" s="152">
        <f t="shared" ref="GC570" ca="1" si="1486">GB570/GA570</f>
        <v>0</v>
      </c>
      <c r="GD570" s="16"/>
      <c r="GE570" s="16"/>
      <c r="GF570" s="16"/>
      <c r="GG570" s="16"/>
      <c r="GH570" s="16">
        <v>6</v>
      </c>
      <c r="GI570" s="16">
        <v>6</v>
      </c>
      <c r="GJ570" s="16">
        <v>4</v>
      </c>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50"/>
      <c r="HI570" s="150">
        <v>0</v>
      </c>
      <c r="HJ570" s="152" t="e">
        <v>#DIV/0!</v>
      </c>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50"/>
      <c r="IQ570" s="150">
        <v>0</v>
      </c>
      <c r="IR570" s="152" t="e">
        <v>#DIV/0!</v>
      </c>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c r="JO570" s="16"/>
      <c r="JP570" s="16"/>
      <c r="JQ570" s="16"/>
      <c r="JR570" s="16"/>
      <c r="JS570" s="16"/>
      <c r="JT570" s="16"/>
      <c r="JU570" s="23"/>
      <c r="JV570" s="16"/>
      <c r="JW570" s="150"/>
      <c r="JX570" s="150">
        <v>0</v>
      </c>
      <c r="JY570" s="152" t="e">
        <v>#DIV/0!</v>
      </c>
      <c r="JZ570" s="16"/>
      <c r="KA570" s="16"/>
      <c r="KB570" s="16"/>
      <c r="KC570" s="16"/>
      <c r="KD570" s="16"/>
      <c r="KE570" s="16"/>
      <c r="KF570" s="16"/>
      <c r="KG570" s="16"/>
      <c r="KH570" s="16"/>
      <c r="KI570" s="16"/>
      <c r="KJ570" s="16"/>
      <c r="KK570" s="16"/>
      <c r="KL570" s="16"/>
      <c r="KM570" s="16"/>
      <c r="KN570" s="16"/>
      <c r="KO570" s="16"/>
      <c r="KP570" s="16"/>
      <c r="KQ570" s="16"/>
      <c r="KR570" s="16"/>
      <c r="KS570" s="16"/>
      <c r="KT570" s="16"/>
      <c r="KU570" s="16"/>
      <c r="KV570" s="16"/>
      <c r="KW570" s="16"/>
      <c r="KX570" s="16"/>
      <c r="KY570" s="16"/>
      <c r="KZ570" s="16"/>
      <c r="LA570" s="16"/>
      <c r="LB570" s="16"/>
      <c r="LC570" s="16"/>
      <c r="LD570" s="16"/>
      <c r="LE570" s="150"/>
      <c r="LF570" s="150">
        <v>0</v>
      </c>
      <c r="LG570" s="152" t="e">
        <v>#DIV/0!</v>
      </c>
      <c r="LH570" s="16"/>
      <c r="LI570" s="16"/>
      <c r="LJ570" s="16"/>
      <c r="LK570" s="16"/>
      <c r="LL570" s="16"/>
      <c r="LM570" s="16"/>
      <c r="LN570" s="16"/>
      <c r="LO570" s="16"/>
      <c r="LP570" s="16"/>
      <c r="LQ570" s="16"/>
      <c r="LR570" s="16"/>
      <c r="LS570" s="16"/>
      <c r="LT570" s="16"/>
      <c r="LU570" s="16"/>
      <c r="LV570" s="16"/>
      <c r="LW570" s="16"/>
      <c r="LX570" s="16"/>
      <c r="LY570" s="16"/>
      <c r="LZ570" s="16"/>
      <c r="MA570" s="16"/>
      <c r="MB570" s="16"/>
      <c r="MC570" s="16"/>
      <c r="MD570" s="16"/>
      <c r="ME570" s="16"/>
      <c r="MF570" s="16"/>
      <c r="MG570" s="16"/>
      <c r="MH570" s="16"/>
      <c r="MI570" s="16"/>
      <c r="MJ570" s="16"/>
      <c r="MK570" s="16"/>
      <c r="ML570" s="16"/>
    </row>
    <row r="571" spans="1:350" ht="13.9" hidden="1" customHeight="1" outlineLevel="3" x14ac:dyDescent="0.2">
      <c r="A571" s="227"/>
      <c r="B571" s="247"/>
      <c r="C571" s="215"/>
      <c r="D571" s="217"/>
      <c r="E571" s="176"/>
      <c r="F571" s="176"/>
      <c r="G571" s="176"/>
      <c r="H571" s="171"/>
      <c r="I571" s="171"/>
      <c r="J571" s="213"/>
      <c r="K571" s="213"/>
      <c r="L571" s="173"/>
      <c r="M571" s="173"/>
      <c r="N571" s="184"/>
      <c r="O571" s="157"/>
      <c r="P571" s="17" t="s">
        <v>26</v>
      </c>
      <c r="Q571" s="151"/>
      <c r="R571" s="151"/>
      <c r="S571" s="153"/>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151"/>
      <c r="AY571" s="151"/>
      <c r="AZ571" s="153"/>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c r="CF571" s="151"/>
      <c r="CG571" s="151"/>
      <c r="CH571" s="153"/>
      <c r="CI571" s="141"/>
      <c r="CJ571" s="141"/>
      <c r="CK571" s="141"/>
      <c r="CL571" s="141"/>
      <c r="CM571" s="141"/>
      <c r="CN571" s="141"/>
      <c r="CO571" s="141"/>
      <c r="CP571" s="141"/>
      <c r="CQ571" s="141"/>
      <c r="CR571" s="141"/>
      <c r="CS571" s="141"/>
      <c r="CT571" s="141"/>
      <c r="CU571" s="141"/>
      <c r="CV571" s="141"/>
      <c r="CW571" s="141"/>
      <c r="CX571" s="141"/>
      <c r="CY571" s="141"/>
      <c r="CZ571" s="141"/>
      <c r="DA571" s="141"/>
      <c r="DB571" s="141"/>
      <c r="DC571" s="141"/>
      <c r="DD571" s="141"/>
      <c r="DE571" s="141"/>
      <c r="DF571" s="141"/>
      <c r="DG571" s="141"/>
      <c r="DH571" s="141"/>
      <c r="DI571" s="141"/>
      <c r="DJ571" s="141"/>
      <c r="DK571" s="141"/>
      <c r="DL571" s="141"/>
      <c r="DM571" s="141"/>
      <c r="DN571" s="151"/>
      <c r="DO571" s="151"/>
      <c r="DP571" s="153"/>
      <c r="DQ571" s="24"/>
      <c r="DR571" s="24"/>
      <c r="DS571" s="24"/>
      <c r="DT571" s="24"/>
      <c r="DU571" s="24"/>
      <c r="DV571" s="24"/>
      <c r="DW571" s="24"/>
      <c r="DX571" s="24"/>
      <c r="DY571" s="24"/>
      <c r="DZ571" s="24"/>
      <c r="EA571" s="24"/>
      <c r="EB571" s="24"/>
      <c r="EC571" s="24"/>
      <c r="ED571" s="24"/>
      <c r="EE571" s="24"/>
      <c r="EF571" s="24"/>
      <c r="EG571" s="24"/>
      <c r="EH571" s="24"/>
      <c r="EI571" s="24"/>
      <c r="EJ571" s="24"/>
      <c r="EK571" s="24"/>
      <c r="EL571" s="24"/>
      <c r="EM571" s="24"/>
      <c r="EN571" s="24"/>
      <c r="EO571" s="24"/>
      <c r="EP571" s="24"/>
      <c r="EQ571" s="24"/>
      <c r="ER571" s="24"/>
      <c r="ES571" s="151"/>
      <c r="ET571" s="151"/>
      <c r="EU571" s="153"/>
      <c r="EV571" s="24"/>
      <c r="EW571" s="125"/>
      <c r="EX571" s="24"/>
      <c r="EY571" s="24"/>
      <c r="EZ571" s="24"/>
      <c r="FA571" s="24"/>
      <c r="FB571" s="24"/>
      <c r="FC571" s="24"/>
      <c r="FD571" s="24"/>
      <c r="FE571" s="24"/>
      <c r="FF571" s="24"/>
      <c r="FG571" s="24"/>
      <c r="FH571" s="24"/>
      <c r="FI571" s="24"/>
      <c r="FJ571" s="24"/>
      <c r="FK571" s="24"/>
      <c r="FL571" s="24"/>
      <c r="FM571" s="24"/>
      <c r="FN571" s="24"/>
      <c r="FO571" s="24"/>
      <c r="FP571" s="24"/>
      <c r="FQ571" s="24"/>
      <c r="FR571" s="24"/>
      <c r="FS571" s="24"/>
      <c r="FT571" s="24"/>
      <c r="FU571" s="24"/>
      <c r="FV571" s="24">
        <v>16</v>
      </c>
      <c r="FW571" s="24"/>
      <c r="FX571" s="24"/>
      <c r="FY571" s="24"/>
      <c r="FZ571" s="24"/>
      <c r="GA571" s="151"/>
      <c r="GB571" s="151"/>
      <c r="GC571" s="153"/>
      <c r="GD571" s="24"/>
      <c r="GE571" s="24"/>
      <c r="GF571" s="24"/>
      <c r="GG571" s="24"/>
      <c r="GH571" s="24"/>
      <c r="GI571" s="24"/>
      <c r="GJ571" s="24"/>
      <c r="GK571" s="24"/>
      <c r="GL571" s="24"/>
      <c r="GM571" s="24"/>
      <c r="GN571" s="24"/>
      <c r="GO571" s="24"/>
      <c r="GP571" s="24"/>
      <c r="GQ571" s="24"/>
      <c r="GR571" s="24"/>
      <c r="GS571" s="24"/>
      <c r="GT571" s="24"/>
      <c r="GU571" s="24"/>
      <c r="GV571" s="24"/>
      <c r="GW571" s="24"/>
      <c r="GX571" s="24"/>
      <c r="GY571" s="24"/>
      <c r="GZ571" s="24"/>
      <c r="HA571" s="24"/>
      <c r="HB571" s="24"/>
      <c r="HC571" s="24"/>
      <c r="HD571" s="24"/>
      <c r="HE571" s="24"/>
      <c r="HF571" s="24"/>
      <c r="HG571" s="24"/>
      <c r="HH571" s="151"/>
      <c r="HI571" s="151"/>
      <c r="HJ571" s="153"/>
      <c r="HK571" s="24"/>
      <c r="HL571" s="24"/>
      <c r="HM571" s="24"/>
      <c r="HN571" s="24"/>
      <c r="HO571" s="24"/>
      <c r="HP571" s="24"/>
      <c r="HQ571" s="24"/>
      <c r="HR571" s="24"/>
      <c r="HS571" s="24"/>
      <c r="HT571" s="24"/>
      <c r="HU571" s="24"/>
      <c r="HV571" s="24"/>
      <c r="HW571" s="24"/>
      <c r="HX571" s="24"/>
      <c r="HY571" s="24"/>
      <c r="HZ571" s="24"/>
      <c r="IA571" s="24"/>
      <c r="IB571" s="24"/>
      <c r="IC571" s="24"/>
      <c r="ID571" s="24"/>
      <c r="IE571" s="24"/>
      <c r="IF571" s="24"/>
      <c r="IG571" s="24"/>
      <c r="IH571" s="24"/>
      <c r="II571" s="24"/>
      <c r="IJ571" s="24"/>
      <c r="IK571" s="24"/>
      <c r="IL571" s="24"/>
      <c r="IM571" s="24"/>
      <c r="IN571" s="24"/>
      <c r="IO571" s="24"/>
      <c r="IP571" s="151"/>
      <c r="IQ571" s="151"/>
      <c r="IR571" s="153"/>
      <c r="IS571" s="24"/>
      <c r="IT571" s="24"/>
      <c r="IU571" s="24"/>
      <c r="IV571" s="24"/>
      <c r="IW571" s="24"/>
      <c r="IX571" s="24"/>
      <c r="IY571" s="24"/>
      <c r="IZ571" s="24"/>
      <c r="JA571" s="24"/>
      <c r="JB571" s="24"/>
      <c r="JC571" s="24"/>
      <c r="JD571" s="24"/>
      <c r="JE571" s="24"/>
      <c r="JF571" s="24"/>
      <c r="JG571" s="24"/>
      <c r="JH571" s="24"/>
      <c r="JI571" s="24"/>
      <c r="JJ571" s="24"/>
      <c r="JK571" s="24"/>
      <c r="JL571" s="24"/>
      <c r="JM571" s="24"/>
      <c r="JN571" s="24"/>
      <c r="JO571" s="24"/>
      <c r="JP571" s="24"/>
      <c r="JQ571" s="24"/>
      <c r="JR571" s="24"/>
      <c r="JS571" s="24"/>
      <c r="JT571" s="24"/>
      <c r="JU571" s="25"/>
      <c r="JV571" s="24"/>
      <c r="JW571" s="151"/>
      <c r="JX571" s="151"/>
      <c r="JY571" s="153"/>
      <c r="JZ571" s="24"/>
      <c r="KA571" s="24"/>
      <c r="KB571" s="24"/>
      <c r="KC571" s="24"/>
      <c r="KD571" s="24"/>
      <c r="KE571" s="24"/>
      <c r="KF571" s="24"/>
      <c r="KG571" s="24"/>
      <c r="KH571" s="24"/>
      <c r="KI571" s="24"/>
      <c r="KJ571" s="24"/>
      <c r="KK571" s="24"/>
      <c r="KL571" s="24"/>
      <c r="KM571" s="24"/>
      <c r="KN571" s="24"/>
      <c r="KO571" s="24"/>
      <c r="KP571" s="24"/>
      <c r="KQ571" s="24"/>
      <c r="KR571" s="24"/>
      <c r="KS571" s="24"/>
      <c r="KT571" s="24"/>
      <c r="KU571" s="24"/>
      <c r="KV571" s="24"/>
      <c r="KW571" s="24"/>
      <c r="KX571" s="24"/>
      <c r="KY571" s="24"/>
      <c r="KZ571" s="24"/>
      <c r="LA571" s="24"/>
      <c r="LB571" s="24"/>
      <c r="LC571" s="24"/>
      <c r="LD571" s="24"/>
      <c r="LE571" s="151"/>
      <c r="LF571" s="151"/>
      <c r="LG571" s="153"/>
      <c r="LH571" s="24"/>
      <c r="LI571" s="24"/>
      <c r="LJ571" s="24"/>
      <c r="LK571" s="24"/>
      <c r="LL571" s="24"/>
      <c r="LM571" s="24"/>
      <c r="LN571" s="24"/>
      <c r="LO571" s="24"/>
      <c r="LP571" s="24"/>
      <c r="LQ571" s="24"/>
      <c r="LR571" s="24"/>
      <c r="LS571" s="24"/>
      <c r="LT571" s="24"/>
      <c r="LU571" s="24"/>
      <c r="LV571" s="24"/>
      <c r="LW571" s="24"/>
      <c r="LX571" s="24"/>
      <c r="LY571" s="24"/>
      <c r="LZ571" s="24"/>
      <c r="MA571" s="24"/>
      <c r="MB571" s="24"/>
      <c r="MC571" s="24"/>
      <c r="MD571" s="24"/>
      <c r="ME571" s="24"/>
      <c r="MF571" s="24"/>
      <c r="MG571" s="24"/>
      <c r="MH571" s="24"/>
      <c r="MI571" s="24"/>
      <c r="MJ571" s="24"/>
      <c r="MK571" s="24"/>
      <c r="ML571" s="24"/>
    </row>
    <row r="572" spans="1:350" ht="13.9" hidden="1" customHeight="1" outlineLevel="3" x14ac:dyDescent="0.2">
      <c r="A572" s="226" t="s">
        <v>498</v>
      </c>
      <c r="B572" s="246" t="s">
        <v>1122</v>
      </c>
      <c r="C572" s="214" t="s">
        <v>37</v>
      </c>
      <c r="D572" s="216">
        <v>143</v>
      </c>
      <c r="E572" s="175"/>
      <c r="F572" s="175">
        <f>D572-E572</f>
        <v>143</v>
      </c>
      <c r="G572" s="175" t="s">
        <v>846</v>
      </c>
      <c r="H572" s="170" t="s">
        <v>883</v>
      </c>
      <c r="I572" s="170" t="s">
        <v>894</v>
      </c>
      <c r="J572" s="212">
        <f ca="1">E572+Q572+AX572+CF572+DN572+ES572+GA572+HH572+IP572+JW572+LE572</f>
        <v>143</v>
      </c>
      <c r="K572" s="212">
        <f>E572+R572+AY572+CG572+DO572+ET572+GB572+HI572+IQ572+JX572+LF572</f>
        <v>0</v>
      </c>
      <c r="L572" s="172">
        <f ca="1">K572/J572</f>
        <v>0</v>
      </c>
      <c r="M572" s="172">
        <f>K572/D572</f>
        <v>0</v>
      </c>
      <c r="N572" s="183">
        <f ca="1">SUMIF($EV$8:$FZ$9,$O$5,$EV573:$FZ573)-SUMIF($EV$8:$FZ$9,$Q$5,$EV573:$FZ573)</f>
        <v>0</v>
      </c>
      <c r="O572" s="156"/>
      <c r="P572" s="16" t="s">
        <v>25</v>
      </c>
      <c r="Q572" s="150">
        <v>0</v>
      </c>
      <c r="R572" s="150">
        <v>0</v>
      </c>
      <c r="S572" s="152" t="e">
        <v>#DIV/0!</v>
      </c>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50">
        <f t="shared" ref="AX572:AX624" ca="1" si="1487">SUMIF($BA$8:$CE$9,$O$5,$BA572:$CE572)</f>
        <v>0</v>
      </c>
      <c r="AY572" s="150">
        <f>SUM(BA573:CE573)</f>
        <v>0</v>
      </c>
      <c r="AZ572" s="152" t="e">
        <f ca="1">AY572/AX572</f>
        <v>#DIV/0!</v>
      </c>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50">
        <f t="shared" ref="CF572" si="1488">SUM(CI572:DM572)</f>
        <v>0</v>
      </c>
      <c r="CG572" s="150">
        <f>SUM(CI573:DM573)</f>
        <v>0</v>
      </c>
      <c r="CH572" s="152" t="e">
        <f>CG572/CF572</f>
        <v>#DIV/0!</v>
      </c>
      <c r="CI572" s="129"/>
      <c r="CJ572" s="129"/>
      <c r="CK572" s="129"/>
      <c r="CL572" s="129"/>
      <c r="CM572" s="129"/>
      <c r="CN572" s="129"/>
      <c r="CO572" s="129"/>
      <c r="CP572" s="129"/>
      <c r="CQ572" s="129"/>
      <c r="CR572" s="129"/>
      <c r="CS572" s="129"/>
      <c r="CT572" s="129"/>
      <c r="CU572" s="129"/>
      <c r="CV572" s="129"/>
      <c r="CW572" s="129"/>
      <c r="CX572" s="129"/>
      <c r="CY572" s="129"/>
      <c r="CZ572" s="129"/>
      <c r="DA572" s="129"/>
      <c r="DB572" s="129"/>
      <c r="DC572" s="129"/>
      <c r="DD572" s="129"/>
      <c r="DE572" s="129"/>
      <c r="DF572" s="129"/>
      <c r="DG572" s="129"/>
      <c r="DH572" s="129"/>
      <c r="DI572" s="129"/>
      <c r="DJ572" s="129"/>
      <c r="DK572" s="129"/>
      <c r="DL572" s="129"/>
      <c r="DM572" s="129"/>
      <c r="DN572" s="150">
        <f t="shared" ref="DN572" si="1489">SUM(DQ572:ER572)</f>
        <v>0</v>
      </c>
      <c r="DO572" s="150">
        <f>SUM(DQ573:ER573)</f>
        <v>0</v>
      </c>
      <c r="DP572" s="152" t="e">
        <f t="shared" si="1416"/>
        <v>#DIV/0!</v>
      </c>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50">
        <f t="shared" ca="1" si="1345"/>
        <v>0</v>
      </c>
      <c r="ET572" s="150">
        <f t="shared" si="1452"/>
        <v>0</v>
      </c>
      <c r="EU572" s="152" t="e">
        <f t="shared" ca="1" si="1453"/>
        <v>#DIV/0!</v>
      </c>
      <c r="EV572" s="16"/>
      <c r="EW572" s="67"/>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50">
        <f t="shared" ref="GA572" ca="1" si="1490">SUMIF($GD$8:$HG$9,$O$5,GD572:HG572)</f>
        <v>143</v>
      </c>
      <c r="GB572" s="150">
        <f t="shared" ref="GB572" si="1491">SUM(GD573:HG573)</f>
        <v>0</v>
      </c>
      <c r="GC572" s="152">
        <f t="shared" ref="GC572" ca="1" si="1492">GB572/GA572</f>
        <v>0</v>
      </c>
      <c r="GD572" s="16"/>
      <c r="GE572" s="16"/>
      <c r="GF572" s="16"/>
      <c r="GG572" s="16"/>
      <c r="GH572" s="16"/>
      <c r="GI572" s="16"/>
      <c r="GJ572" s="16"/>
      <c r="GK572" s="16"/>
      <c r="GL572" s="16"/>
      <c r="GM572" s="16"/>
      <c r="GN572" s="16"/>
      <c r="GO572" s="16"/>
      <c r="GP572" s="16">
        <v>24</v>
      </c>
      <c r="GQ572" s="16">
        <v>24</v>
      </c>
      <c r="GR572" s="16">
        <v>24</v>
      </c>
      <c r="GS572" s="16">
        <v>24</v>
      </c>
      <c r="GT572" s="16">
        <v>24</v>
      </c>
      <c r="GU572" s="16">
        <v>23</v>
      </c>
      <c r="GV572" s="16"/>
      <c r="GW572" s="16"/>
      <c r="GX572" s="16"/>
      <c r="GY572" s="16"/>
      <c r="GZ572" s="16"/>
      <c r="HA572" s="16"/>
      <c r="HB572" s="16"/>
      <c r="HC572" s="16"/>
      <c r="HD572" s="16"/>
      <c r="HE572" s="16"/>
      <c r="HF572" s="16"/>
      <c r="HG572" s="16"/>
      <c r="HH572" s="150"/>
      <c r="HI572" s="150">
        <v>0</v>
      </c>
      <c r="HJ572" s="152" t="e">
        <v>#DIV/0!</v>
      </c>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50"/>
      <c r="IQ572" s="150">
        <v>0</v>
      </c>
      <c r="IR572" s="152" t="e">
        <v>#DIV/0!</v>
      </c>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c r="JO572" s="16"/>
      <c r="JP572" s="16"/>
      <c r="JQ572" s="16"/>
      <c r="JR572" s="16"/>
      <c r="JS572" s="16"/>
      <c r="JT572" s="16"/>
      <c r="JU572" s="23"/>
      <c r="JV572" s="16"/>
      <c r="JW572" s="150"/>
      <c r="JX572" s="150">
        <v>0</v>
      </c>
      <c r="JY572" s="152" t="e">
        <v>#DIV/0!</v>
      </c>
      <c r="JZ572" s="16"/>
      <c r="KA572" s="16"/>
      <c r="KB572" s="16"/>
      <c r="KC572" s="16"/>
      <c r="KD572" s="16"/>
      <c r="KE572" s="16"/>
      <c r="KF572" s="16"/>
      <c r="KG572" s="16"/>
      <c r="KH572" s="16"/>
      <c r="KI572" s="16"/>
      <c r="KJ572" s="16"/>
      <c r="KK572" s="16"/>
      <c r="KL572" s="16"/>
      <c r="KM572" s="16"/>
      <c r="KN572" s="16"/>
      <c r="KO572" s="16"/>
      <c r="KP572" s="16"/>
      <c r="KQ572" s="16"/>
      <c r="KR572" s="16"/>
      <c r="KS572" s="16"/>
      <c r="KT572" s="16"/>
      <c r="KU572" s="16"/>
      <c r="KV572" s="16"/>
      <c r="KW572" s="16"/>
      <c r="KX572" s="16"/>
      <c r="KY572" s="16"/>
      <c r="KZ572" s="16"/>
      <c r="LA572" s="16"/>
      <c r="LB572" s="16"/>
      <c r="LC572" s="16"/>
      <c r="LD572" s="16"/>
      <c r="LE572" s="150"/>
      <c r="LF572" s="150">
        <v>0</v>
      </c>
      <c r="LG572" s="152" t="e">
        <v>#DIV/0!</v>
      </c>
      <c r="LH572" s="16"/>
      <c r="LI572" s="16"/>
      <c r="LJ572" s="16"/>
      <c r="LK572" s="16"/>
      <c r="LL572" s="16"/>
      <c r="LM572" s="16"/>
      <c r="LN572" s="16"/>
      <c r="LO572" s="16"/>
      <c r="LP572" s="16"/>
      <c r="LQ572" s="16"/>
      <c r="LR572" s="16"/>
      <c r="LS572" s="16"/>
      <c r="LT572" s="16"/>
      <c r="LU572" s="16"/>
      <c r="LV572" s="16"/>
      <c r="LW572" s="16"/>
      <c r="LX572" s="16"/>
      <c r="LY572" s="16"/>
      <c r="LZ572" s="16"/>
      <c r="MA572" s="16"/>
      <c r="MB572" s="16"/>
      <c r="MC572" s="16"/>
      <c r="MD572" s="16"/>
      <c r="ME572" s="16"/>
      <c r="MF572" s="16"/>
      <c r="MG572" s="16"/>
      <c r="MH572" s="16"/>
      <c r="MI572" s="16"/>
      <c r="MJ572" s="16"/>
      <c r="MK572" s="16"/>
      <c r="ML572" s="16"/>
    </row>
    <row r="573" spans="1:350" ht="13.9" hidden="1" customHeight="1" outlineLevel="3" x14ac:dyDescent="0.2">
      <c r="A573" s="227"/>
      <c r="B573" s="247"/>
      <c r="C573" s="215"/>
      <c r="D573" s="217"/>
      <c r="E573" s="176"/>
      <c r="F573" s="176"/>
      <c r="G573" s="176"/>
      <c r="H573" s="171"/>
      <c r="I573" s="171"/>
      <c r="J573" s="213"/>
      <c r="K573" s="213"/>
      <c r="L573" s="173"/>
      <c r="M573" s="173"/>
      <c r="N573" s="184"/>
      <c r="O573" s="157"/>
      <c r="P573" s="17" t="s">
        <v>26</v>
      </c>
      <c r="Q573" s="151"/>
      <c r="R573" s="151"/>
      <c r="S573" s="153"/>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151"/>
      <c r="AY573" s="151"/>
      <c r="AZ573" s="153"/>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151"/>
      <c r="CG573" s="151"/>
      <c r="CH573" s="153"/>
      <c r="CI573" s="141"/>
      <c r="CJ573" s="141"/>
      <c r="CK573" s="141"/>
      <c r="CL573" s="141"/>
      <c r="CM573" s="141"/>
      <c r="CN573" s="141"/>
      <c r="CO573" s="141"/>
      <c r="CP573" s="141"/>
      <c r="CQ573" s="141"/>
      <c r="CR573" s="141"/>
      <c r="CS573" s="141"/>
      <c r="CT573" s="141"/>
      <c r="CU573" s="141"/>
      <c r="CV573" s="141"/>
      <c r="CW573" s="141"/>
      <c r="CX573" s="141"/>
      <c r="CY573" s="141"/>
      <c r="CZ573" s="141"/>
      <c r="DA573" s="141"/>
      <c r="DB573" s="141"/>
      <c r="DC573" s="141"/>
      <c r="DD573" s="141"/>
      <c r="DE573" s="141"/>
      <c r="DF573" s="141"/>
      <c r="DG573" s="141"/>
      <c r="DH573" s="141"/>
      <c r="DI573" s="141"/>
      <c r="DJ573" s="141"/>
      <c r="DK573" s="141"/>
      <c r="DL573" s="141"/>
      <c r="DM573" s="141"/>
      <c r="DN573" s="151"/>
      <c r="DO573" s="151"/>
      <c r="DP573" s="153"/>
      <c r="DQ573" s="24"/>
      <c r="DR573" s="24"/>
      <c r="DS573" s="24"/>
      <c r="DT573" s="24"/>
      <c r="DU573" s="24"/>
      <c r="DV573" s="24"/>
      <c r="DW573" s="24"/>
      <c r="DX573" s="24"/>
      <c r="DY573" s="24"/>
      <c r="DZ573" s="24"/>
      <c r="EA573" s="24"/>
      <c r="EB573" s="24"/>
      <c r="EC573" s="24"/>
      <c r="ED573" s="24"/>
      <c r="EE573" s="24"/>
      <c r="EF573" s="24"/>
      <c r="EG573" s="24"/>
      <c r="EH573" s="24"/>
      <c r="EI573" s="24"/>
      <c r="EJ573" s="24"/>
      <c r="EK573" s="24"/>
      <c r="EL573" s="24"/>
      <c r="EM573" s="24"/>
      <c r="EN573" s="24"/>
      <c r="EO573" s="24"/>
      <c r="EP573" s="24"/>
      <c r="EQ573" s="24"/>
      <c r="ER573" s="24"/>
      <c r="ES573" s="151"/>
      <c r="ET573" s="151"/>
      <c r="EU573" s="153"/>
      <c r="EV573" s="24"/>
      <c r="EW573" s="125"/>
      <c r="EX573" s="24"/>
      <c r="EY573" s="24"/>
      <c r="EZ573" s="24"/>
      <c r="FA573" s="24"/>
      <c r="FB573" s="24"/>
      <c r="FC573" s="24"/>
      <c r="FD573" s="24"/>
      <c r="FE573" s="24"/>
      <c r="FF573" s="24"/>
      <c r="FG573" s="24"/>
      <c r="FH573" s="24"/>
      <c r="FI573" s="24"/>
      <c r="FJ573" s="24"/>
      <c r="FK573" s="24"/>
      <c r="FL573" s="24"/>
      <c r="FM573" s="24"/>
      <c r="FN573" s="24"/>
      <c r="FO573" s="24"/>
      <c r="FP573" s="24"/>
      <c r="FQ573" s="24"/>
      <c r="FR573" s="24"/>
      <c r="FS573" s="24"/>
      <c r="FT573" s="24"/>
      <c r="FU573" s="24"/>
      <c r="FV573" s="24"/>
      <c r="FW573" s="24"/>
      <c r="FX573" s="24"/>
      <c r="FY573" s="24"/>
      <c r="FZ573" s="24"/>
      <c r="GA573" s="151"/>
      <c r="GB573" s="151"/>
      <c r="GC573" s="153"/>
      <c r="GD573" s="24"/>
      <c r="GE573" s="24"/>
      <c r="GF573" s="24"/>
      <c r="GG573" s="24"/>
      <c r="GH573" s="24"/>
      <c r="GI573" s="24"/>
      <c r="GJ573" s="24"/>
      <c r="GK573" s="24"/>
      <c r="GL573" s="24"/>
      <c r="GM573" s="24"/>
      <c r="GN573" s="24"/>
      <c r="GO573" s="24"/>
      <c r="GP573" s="24"/>
      <c r="GQ573" s="24"/>
      <c r="GR573" s="24"/>
      <c r="GS573" s="24"/>
      <c r="GT573" s="24"/>
      <c r="GU573" s="24"/>
      <c r="GV573" s="24"/>
      <c r="GW573" s="24"/>
      <c r="GX573" s="24"/>
      <c r="GY573" s="24"/>
      <c r="GZ573" s="24"/>
      <c r="HA573" s="24"/>
      <c r="HB573" s="24"/>
      <c r="HC573" s="24"/>
      <c r="HD573" s="24"/>
      <c r="HE573" s="24"/>
      <c r="HF573" s="24"/>
      <c r="HG573" s="24"/>
      <c r="HH573" s="151"/>
      <c r="HI573" s="151"/>
      <c r="HJ573" s="153"/>
      <c r="HK573" s="24"/>
      <c r="HL573" s="24"/>
      <c r="HM573" s="24"/>
      <c r="HN573" s="24"/>
      <c r="HO573" s="24"/>
      <c r="HP573" s="24"/>
      <c r="HQ573" s="24"/>
      <c r="HR573" s="24"/>
      <c r="HS573" s="24"/>
      <c r="HT573" s="24"/>
      <c r="HU573" s="24"/>
      <c r="HV573" s="24"/>
      <c r="HW573" s="24"/>
      <c r="HX573" s="24"/>
      <c r="HY573" s="24"/>
      <c r="HZ573" s="24"/>
      <c r="IA573" s="24"/>
      <c r="IB573" s="24"/>
      <c r="IC573" s="24"/>
      <c r="ID573" s="24"/>
      <c r="IE573" s="24"/>
      <c r="IF573" s="24"/>
      <c r="IG573" s="24"/>
      <c r="IH573" s="24"/>
      <c r="II573" s="24"/>
      <c r="IJ573" s="24"/>
      <c r="IK573" s="24"/>
      <c r="IL573" s="24"/>
      <c r="IM573" s="24"/>
      <c r="IN573" s="24"/>
      <c r="IO573" s="24"/>
      <c r="IP573" s="151"/>
      <c r="IQ573" s="151"/>
      <c r="IR573" s="153"/>
      <c r="IS573" s="24"/>
      <c r="IT573" s="24"/>
      <c r="IU573" s="24"/>
      <c r="IV573" s="24"/>
      <c r="IW573" s="24"/>
      <c r="IX573" s="24"/>
      <c r="IY573" s="24"/>
      <c r="IZ573" s="24"/>
      <c r="JA573" s="24"/>
      <c r="JB573" s="24"/>
      <c r="JC573" s="24"/>
      <c r="JD573" s="24"/>
      <c r="JE573" s="24"/>
      <c r="JF573" s="24"/>
      <c r="JG573" s="24"/>
      <c r="JH573" s="24"/>
      <c r="JI573" s="24"/>
      <c r="JJ573" s="24"/>
      <c r="JK573" s="24"/>
      <c r="JL573" s="24"/>
      <c r="JM573" s="24"/>
      <c r="JN573" s="24"/>
      <c r="JO573" s="24"/>
      <c r="JP573" s="24"/>
      <c r="JQ573" s="24"/>
      <c r="JR573" s="24"/>
      <c r="JS573" s="24"/>
      <c r="JT573" s="24"/>
      <c r="JU573" s="25"/>
      <c r="JV573" s="24"/>
      <c r="JW573" s="151"/>
      <c r="JX573" s="151"/>
      <c r="JY573" s="153"/>
      <c r="JZ573" s="24"/>
      <c r="KA573" s="24"/>
      <c r="KB573" s="24"/>
      <c r="KC573" s="24"/>
      <c r="KD573" s="24"/>
      <c r="KE573" s="24"/>
      <c r="KF573" s="24"/>
      <c r="KG573" s="24"/>
      <c r="KH573" s="24"/>
      <c r="KI573" s="24"/>
      <c r="KJ573" s="24"/>
      <c r="KK573" s="24"/>
      <c r="KL573" s="24"/>
      <c r="KM573" s="24"/>
      <c r="KN573" s="24"/>
      <c r="KO573" s="24"/>
      <c r="KP573" s="24"/>
      <c r="KQ573" s="24"/>
      <c r="KR573" s="24"/>
      <c r="KS573" s="24"/>
      <c r="KT573" s="24"/>
      <c r="KU573" s="24"/>
      <c r="KV573" s="24"/>
      <c r="KW573" s="24"/>
      <c r="KX573" s="24"/>
      <c r="KY573" s="24"/>
      <c r="KZ573" s="24"/>
      <c r="LA573" s="24"/>
      <c r="LB573" s="24"/>
      <c r="LC573" s="24"/>
      <c r="LD573" s="24"/>
      <c r="LE573" s="151"/>
      <c r="LF573" s="151"/>
      <c r="LG573" s="153"/>
      <c r="LH573" s="24"/>
      <c r="LI573" s="24"/>
      <c r="LJ573" s="24"/>
      <c r="LK573" s="24"/>
      <c r="LL573" s="24"/>
      <c r="LM573" s="24"/>
      <c r="LN573" s="24"/>
      <c r="LO573" s="24"/>
      <c r="LP573" s="24"/>
      <c r="LQ573" s="24"/>
      <c r="LR573" s="24"/>
      <c r="LS573" s="24"/>
      <c r="LT573" s="24"/>
      <c r="LU573" s="24"/>
      <c r="LV573" s="24"/>
      <c r="LW573" s="24"/>
      <c r="LX573" s="24"/>
      <c r="LY573" s="24"/>
      <c r="LZ573" s="24"/>
      <c r="MA573" s="24"/>
      <c r="MB573" s="24"/>
      <c r="MC573" s="24"/>
      <c r="MD573" s="24"/>
      <c r="ME573" s="24"/>
      <c r="MF573" s="24"/>
      <c r="MG573" s="24"/>
      <c r="MH573" s="24"/>
      <c r="MI573" s="24"/>
      <c r="MJ573" s="24"/>
      <c r="MK573" s="24"/>
      <c r="ML573" s="24"/>
    </row>
    <row r="574" spans="1:350" s="41" customFormat="1" ht="14.25" hidden="1" customHeight="1" outlineLevel="3" x14ac:dyDescent="0.25">
      <c r="A574" s="220" t="s">
        <v>464</v>
      </c>
      <c r="B574" s="248" t="s">
        <v>1156</v>
      </c>
      <c r="C574" s="175" t="s">
        <v>59</v>
      </c>
      <c r="D574" s="175">
        <v>1</v>
      </c>
      <c r="E574" s="175">
        <v>0</v>
      </c>
      <c r="F574" s="175">
        <f>D574-E574</f>
        <v>1</v>
      </c>
      <c r="G574" s="175" t="s">
        <v>1028</v>
      </c>
      <c r="H574" s="170" t="s">
        <v>871</v>
      </c>
      <c r="I574" s="170" t="s">
        <v>1009</v>
      </c>
      <c r="J574" s="212">
        <f ca="1">E574+Q574+AX574+CF574+DN574+ES574+GA574+HH574+IP574+JW574+LE574</f>
        <v>1</v>
      </c>
      <c r="K574" s="212">
        <f>E574+R574+AY574+CG574+DO574+ET574+GB574+HI574+IQ574+JX574+LF574</f>
        <v>1</v>
      </c>
      <c r="L574" s="172">
        <f ca="1">K574/J574</f>
        <v>1</v>
      </c>
      <c r="M574" s="172">
        <f>K574/D574</f>
        <v>1</v>
      </c>
      <c r="N574" s="183">
        <f ca="1">SUMIF($EV$8:$FZ$9,$O$5,$EV575:$FZ575)-SUMIF($EV$8:$FZ$9,$Q$5,$EV575:$FZ575)</f>
        <v>0</v>
      </c>
      <c r="O574" s="154"/>
      <c r="P574" s="154"/>
      <c r="Q574" s="150">
        <v>0</v>
      </c>
      <c r="R574" s="150">
        <v>0</v>
      </c>
      <c r="S574" s="152" t="e">
        <v>#DIV/0!</v>
      </c>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c r="AX574" s="150">
        <f t="shared" ca="1" si="1487"/>
        <v>0</v>
      </c>
      <c r="AY574" s="150">
        <f>SUM(BA575:CE575)</f>
        <v>0</v>
      </c>
      <c r="AZ574" s="152" t="e">
        <f ca="1">AY574/AX574</f>
        <v>#DIV/0!</v>
      </c>
      <c r="BA574" s="154"/>
      <c r="BB574" s="154"/>
      <c r="BC574" s="154"/>
      <c r="BD574" s="154"/>
      <c r="BE574" s="154"/>
      <c r="BF574" s="154"/>
      <c r="BG574" s="154"/>
      <c r="BH574" s="154"/>
      <c r="BI574" s="154"/>
      <c r="BJ574" s="154"/>
      <c r="BK574" s="154"/>
      <c r="BL574" s="154"/>
      <c r="BM574" s="154"/>
      <c r="BN574" s="154"/>
      <c r="BO574" s="154"/>
      <c r="BP574" s="154"/>
      <c r="BQ574" s="154"/>
      <c r="BR574" s="154"/>
      <c r="BS574" s="154"/>
      <c r="BT574" s="154"/>
      <c r="BU574" s="154"/>
      <c r="BV574" s="154"/>
      <c r="BW574" s="154"/>
      <c r="BX574" s="154"/>
      <c r="BY574" s="154"/>
      <c r="BZ574" s="154"/>
      <c r="CA574" s="154"/>
      <c r="CB574" s="154"/>
      <c r="CC574" s="154"/>
      <c r="CD574" s="154"/>
      <c r="CE574" s="154"/>
      <c r="CF574" s="150">
        <f t="shared" ref="CF574" si="1493">SUM(CI574:DM574)</f>
        <v>0</v>
      </c>
      <c r="CG574" s="150">
        <f>SUM(CI575:DM575)</f>
        <v>0</v>
      </c>
      <c r="CH574" s="152" t="e">
        <f>CG574/CF574</f>
        <v>#DIV/0!</v>
      </c>
      <c r="CI574" s="154"/>
      <c r="CJ574" s="154"/>
      <c r="CK574" s="154"/>
      <c r="CL574" s="154"/>
      <c r="CM574" s="154"/>
      <c r="CN574" s="154"/>
      <c r="CO574" s="154"/>
      <c r="CP574" s="154"/>
      <c r="CQ574" s="154"/>
      <c r="CR574" s="154"/>
      <c r="CS574" s="154"/>
      <c r="CT574" s="154"/>
      <c r="CU574" s="154"/>
      <c r="CV574" s="154"/>
      <c r="CW574" s="154"/>
      <c r="CX574" s="154"/>
      <c r="CY574" s="154"/>
      <c r="CZ574" s="154"/>
      <c r="DA574" s="154"/>
      <c r="DB574" s="154"/>
      <c r="DC574" s="154"/>
      <c r="DD574" s="154"/>
      <c r="DE574" s="154"/>
      <c r="DF574" s="154"/>
      <c r="DG574" s="154"/>
      <c r="DH574" s="154"/>
      <c r="DI574" s="154"/>
      <c r="DJ574" s="154"/>
      <c r="DK574" s="154"/>
      <c r="DL574" s="154"/>
      <c r="DM574" s="154"/>
      <c r="DN574" s="150">
        <f t="shared" ref="DN574" si="1494">SUM(DQ574:ER574)</f>
        <v>0</v>
      </c>
      <c r="DO574" s="150">
        <f>SUM(DQ575:ER575)</f>
        <v>0</v>
      </c>
      <c r="DP574" s="152" t="e">
        <f t="shared" si="1416"/>
        <v>#DIV/0!</v>
      </c>
      <c r="DQ574" s="154"/>
      <c r="DR574" s="154"/>
      <c r="DS574" s="154"/>
      <c r="DT574" s="154"/>
      <c r="DU574" s="154"/>
      <c r="DV574" s="154"/>
      <c r="DW574" s="154"/>
      <c r="DX574" s="154"/>
      <c r="DY574" s="154"/>
      <c r="DZ574" s="154"/>
      <c r="EA574" s="154"/>
      <c r="EB574" s="154"/>
      <c r="EC574" s="154"/>
      <c r="ED574" s="154"/>
      <c r="EE574" s="154"/>
      <c r="EF574" s="154"/>
      <c r="EG574" s="154"/>
      <c r="EH574" s="154"/>
      <c r="EI574" s="154"/>
      <c r="EJ574" s="154"/>
      <c r="EK574" s="154"/>
      <c r="EL574" s="154"/>
      <c r="EM574" s="154"/>
      <c r="EN574" s="154"/>
      <c r="EO574" s="154"/>
      <c r="EP574" s="154"/>
      <c r="EQ574" s="154"/>
      <c r="ER574" s="154"/>
      <c r="ES574" s="150">
        <f t="shared" ref="ES574:ES626" ca="1" si="1495">SUMIF($EV$8:$FZ$9,$O$5,EV574:FZ574)</f>
        <v>1</v>
      </c>
      <c r="ET574" s="150">
        <f t="shared" si="1452"/>
        <v>1</v>
      </c>
      <c r="EU574" s="152">
        <f t="shared" ca="1" si="1453"/>
        <v>1</v>
      </c>
      <c r="EV574" s="154"/>
      <c r="EW574" s="160"/>
      <c r="EX574" s="154"/>
      <c r="EY574" s="154"/>
      <c r="EZ574" s="154"/>
      <c r="FA574" s="154"/>
      <c r="FB574" s="154"/>
      <c r="FC574" s="154"/>
      <c r="FD574" s="154"/>
      <c r="FE574" s="154"/>
      <c r="FF574" s="154"/>
      <c r="FG574" s="154"/>
      <c r="FH574" s="154"/>
      <c r="FI574" s="154"/>
      <c r="FJ574" s="154"/>
      <c r="FK574" s="154"/>
      <c r="FL574" s="154"/>
      <c r="FM574" s="154"/>
      <c r="FN574" s="154"/>
      <c r="FO574" s="154"/>
      <c r="FP574" s="154"/>
      <c r="FQ574" s="154"/>
      <c r="FR574" s="154"/>
      <c r="FS574" s="154"/>
      <c r="FT574" s="154"/>
      <c r="FU574" s="42">
        <v>1</v>
      </c>
      <c r="FV574" s="154"/>
      <c r="FW574" s="154"/>
      <c r="FX574" s="154"/>
      <c r="FY574" s="154"/>
      <c r="FZ574" s="154"/>
      <c r="GA574" s="150">
        <f t="shared" ref="GA574" ca="1" si="1496">SUMIF($GD$8:$HG$9,$O$5,GD574:HG574)</f>
        <v>0</v>
      </c>
      <c r="GB574" s="150">
        <f t="shared" ref="GB574" si="1497">SUM(GD575:HG575)</f>
        <v>0</v>
      </c>
      <c r="GC574" s="152" t="e">
        <f t="shared" ref="GC574" ca="1" si="1498">GB574/GA574</f>
        <v>#DIV/0!</v>
      </c>
      <c r="GD574" s="154"/>
      <c r="GE574" s="154"/>
      <c r="GF574" s="154"/>
      <c r="GG574" s="154"/>
      <c r="GH574" s="154"/>
      <c r="GI574" s="154"/>
      <c r="GJ574" s="154"/>
      <c r="GK574" s="154"/>
      <c r="GL574" s="154"/>
      <c r="GM574" s="154"/>
      <c r="GN574" s="154"/>
      <c r="GO574" s="154"/>
      <c r="GP574" s="154"/>
      <c r="GQ574" s="154"/>
      <c r="GR574" s="154"/>
      <c r="GS574" s="154"/>
      <c r="GT574" s="154"/>
      <c r="GU574" s="154"/>
      <c r="GV574" s="154"/>
      <c r="GW574" s="154"/>
      <c r="GX574" s="154"/>
      <c r="GY574" s="154"/>
      <c r="GZ574" s="154"/>
      <c r="HA574" s="154"/>
      <c r="HB574" s="154"/>
      <c r="HC574" s="154"/>
      <c r="HD574" s="154"/>
      <c r="HE574" s="154"/>
      <c r="HF574" s="154"/>
      <c r="HG574" s="154"/>
      <c r="HH574" s="150"/>
      <c r="HI574" s="150">
        <v>0</v>
      </c>
      <c r="HJ574" s="154"/>
      <c r="HK574" s="154"/>
      <c r="HL574" s="154"/>
      <c r="HM574" s="154"/>
      <c r="HN574" s="154"/>
      <c r="HO574" s="154"/>
      <c r="HP574" s="154"/>
      <c r="HQ574" s="154"/>
      <c r="HR574" s="154"/>
      <c r="HS574" s="154"/>
      <c r="HT574" s="154"/>
      <c r="HU574" s="154"/>
      <c r="HV574" s="154"/>
      <c r="HW574" s="154"/>
      <c r="HX574" s="154"/>
      <c r="HY574" s="154"/>
      <c r="HZ574" s="154"/>
      <c r="IA574" s="154"/>
      <c r="IB574" s="154"/>
      <c r="IC574" s="154"/>
      <c r="ID574" s="154"/>
      <c r="IE574" s="154"/>
      <c r="IF574" s="154"/>
      <c r="IG574" s="154"/>
      <c r="IH574" s="154"/>
      <c r="II574" s="154"/>
      <c r="IJ574" s="154"/>
      <c r="IK574" s="154"/>
      <c r="IL574" s="154"/>
      <c r="IM574" s="154"/>
      <c r="IN574" s="154"/>
      <c r="IO574" s="154"/>
      <c r="IP574" s="150"/>
      <c r="IQ574" s="150">
        <v>0</v>
      </c>
      <c r="IR574" s="154"/>
      <c r="IS574" s="154"/>
      <c r="IT574" s="154"/>
      <c r="IU574" s="154"/>
      <c r="IV574" s="154"/>
      <c r="IW574" s="154"/>
      <c r="IX574" s="154"/>
      <c r="IY574" s="154"/>
      <c r="IZ574" s="154"/>
      <c r="JA574" s="154"/>
      <c r="JB574" s="154"/>
      <c r="JC574" s="154"/>
      <c r="JD574" s="154"/>
      <c r="JE574" s="154"/>
      <c r="JF574" s="154"/>
      <c r="JG574" s="154"/>
      <c r="JH574" s="154"/>
      <c r="JI574" s="154"/>
      <c r="JJ574" s="154"/>
      <c r="JK574" s="154"/>
      <c r="JL574" s="154"/>
      <c r="JM574" s="154"/>
      <c r="JN574" s="154"/>
      <c r="JO574" s="154"/>
      <c r="JP574" s="154"/>
      <c r="JQ574" s="154"/>
      <c r="JR574" s="154"/>
      <c r="JS574" s="154"/>
      <c r="JT574" s="154"/>
      <c r="JU574" s="154"/>
      <c r="JV574" s="154"/>
      <c r="JW574" s="150"/>
      <c r="JX574" s="150">
        <v>0</v>
      </c>
      <c r="JY574" s="154"/>
      <c r="JZ574" s="154"/>
      <c r="KA574" s="154"/>
      <c r="KB574" s="154"/>
      <c r="KC574" s="154"/>
      <c r="KD574" s="154"/>
      <c r="KE574" s="154"/>
      <c r="KF574" s="154"/>
      <c r="KG574" s="154"/>
      <c r="KH574" s="154"/>
      <c r="KI574" s="154"/>
      <c r="KJ574" s="154"/>
      <c r="KK574" s="154"/>
      <c r="KL574" s="154"/>
      <c r="KM574" s="154"/>
      <c r="KN574" s="154"/>
      <c r="KO574" s="154"/>
      <c r="KP574" s="154"/>
      <c r="KQ574" s="154"/>
      <c r="KR574" s="154"/>
      <c r="KS574" s="154"/>
      <c r="KT574" s="154"/>
      <c r="KU574" s="154"/>
      <c r="KV574" s="154"/>
      <c r="KW574" s="154"/>
      <c r="KX574" s="154"/>
      <c r="KY574" s="154"/>
      <c r="KZ574" s="154"/>
      <c r="LA574" s="154"/>
      <c r="LB574" s="154"/>
      <c r="LC574" s="154"/>
      <c r="LD574" s="154"/>
      <c r="LE574" s="150"/>
      <c r="LF574" s="150">
        <v>0</v>
      </c>
      <c r="LG574" s="154"/>
      <c r="LH574" s="154"/>
      <c r="LI574" s="154"/>
      <c r="LJ574" s="154"/>
      <c r="LK574" s="154"/>
      <c r="LL574" s="154"/>
      <c r="LM574" s="154"/>
      <c r="LN574" s="154"/>
      <c r="LO574" s="154"/>
      <c r="LP574" s="154"/>
      <c r="LQ574" s="154"/>
      <c r="LR574" s="154"/>
      <c r="LS574" s="154"/>
      <c r="LT574" s="154"/>
      <c r="LU574" s="154"/>
      <c r="LV574" s="154"/>
      <c r="LW574" s="154"/>
      <c r="LX574" s="154"/>
      <c r="LY574" s="154"/>
      <c r="LZ574" s="154"/>
      <c r="MA574" s="154"/>
      <c r="MB574" s="154"/>
      <c r="MC574" s="154"/>
      <c r="MD574" s="154"/>
      <c r="ME574" s="154"/>
      <c r="MF574" s="154"/>
      <c r="MG574" s="154"/>
      <c r="MH574" s="154"/>
      <c r="MI574" s="154"/>
      <c r="MJ574" s="154"/>
      <c r="MK574" s="154"/>
      <c r="ML574" s="154"/>
    </row>
    <row r="575" spans="1:350" s="41" customFormat="1" ht="14.25" hidden="1" customHeight="1" outlineLevel="3" x14ac:dyDescent="0.25">
      <c r="A575" s="221"/>
      <c r="B575" s="249"/>
      <c r="C575" s="176"/>
      <c r="D575" s="176"/>
      <c r="E575" s="176"/>
      <c r="F575" s="176"/>
      <c r="G575" s="176"/>
      <c r="H575" s="171"/>
      <c r="I575" s="171"/>
      <c r="J575" s="213"/>
      <c r="K575" s="213"/>
      <c r="L575" s="173"/>
      <c r="M575" s="173"/>
      <c r="N575" s="184"/>
      <c r="O575" s="155"/>
      <c r="P575" s="155"/>
      <c r="Q575" s="151"/>
      <c r="R575" s="151"/>
      <c r="S575" s="153"/>
      <c r="T575" s="155"/>
      <c r="U575" s="155"/>
      <c r="V575" s="155"/>
      <c r="W575" s="155"/>
      <c r="X575" s="155"/>
      <c r="Y575" s="155"/>
      <c r="Z575" s="155"/>
      <c r="AA575" s="155"/>
      <c r="AB575" s="155"/>
      <c r="AC575" s="155"/>
      <c r="AD575" s="155"/>
      <c r="AE575" s="155"/>
      <c r="AF575" s="155"/>
      <c r="AG575" s="155"/>
      <c r="AH575" s="155"/>
      <c r="AI575" s="155"/>
      <c r="AJ575" s="155"/>
      <c r="AK575" s="155"/>
      <c r="AL575" s="155"/>
      <c r="AM575" s="155"/>
      <c r="AN575" s="155"/>
      <c r="AO575" s="155"/>
      <c r="AP575" s="155"/>
      <c r="AQ575" s="155"/>
      <c r="AR575" s="155"/>
      <c r="AS575" s="155"/>
      <c r="AT575" s="155"/>
      <c r="AU575" s="155"/>
      <c r="AV575" s="155"/>
      <c r="AW575" s="155"/>
      <c r="AX575" s="151"/>
      <c r="AY575" s="151"/>
      <c r="AZ575" s="153"/>
      <c r="BA575" s="155"/>
      <c r="BB575" s="155"/>
      <c r="BC575" s="155"/>
      <c r="BD575" s="155"/>
      <c r="BE575" s="155"/>
      <c r="BF575" s="155"/>
      <c r="BG575" s="155"/>
      <c r="BH575" s="155"/>
      <c r="BI575" s="155"/>
      <c r="BJ575" s="155"/>
      <c r="BK575" s="155"/>
      <c r="BL575" s="155"/>
      <c r="BM575" s="155"/>
      <c r="BN575" s="155"/>
      <c r="BO575" s="155"/>
      <c r="BP575" s="155"/>
      <c r="BQ575" s="155"/>
      <c r="BR575" s="155"/>
      <c r="BS575" s="155"/>
      <c r="BT575" s="155"/>
      <c r="BU575" s="155"/>
      <c r="BV575" s="155"/>
      <c r="BW575" s="155"/>
      <c r="BX575" s="155"/>
      <c r="BY575" s="155"/>
      <c r="BZ575" s="155"/>
      <c r="CA575" s="155"/>
      <c r="CB575" s="155"/>
      <c r="CC575" s="155"/>
      <c r="CD575" s="155"/>
      <c r="CE575" s="155"/>
      <c r="CF575" s="151"/>
      <c r="CG575" s="151"/>
      <c r="CH575" s="153"/>
      <c r="CI575" s="155"/>
      <c r="CJ575" s="155"/>
      <c r="CK575" s="155"/>
      <c r="CL575" s="155"/>
      <c r="CM575" s="155"/>
      <c r="CN575" s="155"/>
      <c r="CO575" s="155"/>
      <c r="CP575" s="155"/>
      <c r="CQ575" s="155"/>
      <c r="CR575" s="155"/>
      <c r="CS575" s="155"/>
      <c r="CT575" s="155"/>
      <c r="CU575" s="155"/>
      <c r="CV575" s="155"/>
      <c r="CW575" s="155"/>
      <c r="CX575" s="155"/>
      <c r="CY575" s="155"/>
      <c r="CZ575" s="155"/>
      <c r="DA575" s="155"/>
      <c r="DB575" s="155"/>
      <c r="DC575" s="155"/>
      <c r="DD575" s="155"/>
      <c r="DE575" s="155"/>
      <c r="DF575" s="155"/>
      <c r="DG575" s="155"/>
      <c r="DH575" s="155"/>
      <c r="DI575" s="155"/>
      <c r="DJ575" s="155"/>
      <c r="DK575" s="155"/>
      <c r="DL575" s="155"/>
      <c r="DM575" s="155"/>
      <c r="DN575" s="151"/>
      <c r="DO575" s="151"/>
      <c r="DP575" s="153"/>
      <c r="DQ575" s="155"/>
      <c r="DR575" s="155"/>
      <c r="DS575" s="155"/>
      <c r="DT575" s="155"/>
      <c r="DU575" s="155"/>
      <c r="DV575" s="155"/>
      <c r="DW575" s="155"/>
      <c r="DX575" s="155"/>
      <c r="DY575" s="155"/>
      <c r="DZ575" s="155"/>
      <c r="EA575" s="155"/>
      <c r="EB575" s="155"/>
      <c r="EC575" s="155"/>
      <c r="ED575" s="155"/>
      <c r="EE575" s="155"/>
      <c r="EF575" s="155"/>
      <c r="EG575" s="155"/>
      <c r="EH575" s="155"/>
      <c r="EI575" s="155"/>
      <c r="EJ575" s="155"/>
      <c r="EK575" s="155"/>
      <c r="EL575" s="155"/>
      <c r="EM575" s="155"/>
      <c r="EN575" s="155"/>
      <c r="EO575" s="155"/>
      <c r="EP575" s="155"/>
      <c r="EQ575" s="155"/>
      <c r="ER575" s="155"/>
      <c r="ES575" s="151"/>
      <c r="ET575" s="151"/>
      <c r="EU575" s="153"/>
      <c r="EV575" s="155"/>
      <c r="EW575" s="161"/>
      <c r="EX575" s="155"/>
      <c r="EY575" s="155"/>
      <c r="EZ575" s="155"/>
      <c r="FA575" s="155"/>
      <c r="FB575" s="155"/>
      <c r="FC575" s="155"/>
      <c r="FD575" s="155"/>
      <c r="FE575" s="155"/>
      <c r="FF575" s="155"/>
      <c r="FG575" s="155"/>
      <c r="FH575" s="155"/>
      <c r="FI575" s="155"/>
      <c r="FJ575" s="155"/>
      <c r="FK575" s="155"/>
      <c r="FL575" s="155"/>
      <c r="FM575" s="155"/>
      <c r="FN575" s="155"/>
      <c r="FO575" s="155"/>
      <c r="FP575" s="155"/>
      <c r="FQ575" s="155"/>
      <c r="FR575" s="155"/>
      <c r="FS575" s="155"/>
      <c r="FT575" s="155"/>
      <c r="FU575" s="43">
        <v>1</v>
      </c>
      <c r="FV575" s="155"/>
      <c r="FW575" s="155"/>
      <c r="FX575" s="155"/>
      <c r="FY575" s="155"/>
      <c r="FZ575" s="155"/>
      <c r="GA575" s="151"/>
      <c r="GB575" s="151"/>
      <c r="GC575" s="153"/>
      <c r="GD575" s="155"/>
      <c r="GE575" s="155"/>
      <c r="GF575" s="155"/>
      <c r="GG575" s="155"/>
      <c r="GH575" s="155"/>
      <c r="GI575" s="155"/>
      <c r="GJ575" s="155"/>
      <c r="GK575" s="155"/>
      <c r="GL575" s="155"/>
      <c r="GM575" s="155"/>
      <c r="GN575" s="155"/>
      <c r="GO575" s="155"/>
      <c r="GP575" s="155"/>
      <c r="GQ575" s="155"/>
      <c r="GR575" s="155"/>
      <c r="GS575" s="155"/>
      <c r="GT575" s="155"/>
      <c r="GU575" s="155"/>
      <c r="GV575" s="155"/>
      <c r="GW575" s="155"/>
      <c r="GX575" s="155"/>
      <c r="GY575" s="155"/>
      <c r="GZ575" s="155"/>
      <c r="HA575" s="155"/>
      <c r="HB575" s="155"/>
      <c r="HC575" s="155"/>
      <c r="HD575" s="155"/>
      <c r="HE575" s="155"/>
      <c r="HF575" s="155"/>
      <c r="HG575" s="155"/>
      <c r="HH575" s="151"/>
      <c r="HI575" s="151"/>
      <c r="HJ575" s="155"/>
      <c r="HK575" s="155"/>
      <c r="HL575" s="155"/>
      <c r="HM575" s="155"/>
      <c r="HN575" s="155"/>
      <c r="HO575" s="155"/>
      <c r="HP575" s="155"/>
      <c r="HQ575" s="155"/>
      <c r="HR575" s="155"/>
      <c r="HS575" s="155"/>
      <c r="HT575" s="155"/>
      <c r="HU575" s="155"/>
      <c r="HV575" s="155"/>
      <c r="HW575" s="155"/>
      <c r="HX575" s="155"/>
      <c r="HY575" s="155"/>
      <c r="HZ575" s="155"/>
      <c r="IA575" s="155"/>
      <c r="IB575" s="155"/>
      <c r="IC575" s="155"/>
      <c r="ID575" s="155"/>
      <c r="IE575" s="155"/>
      <c r="IF575" s="155"/>
      <c r="IG575" s="155"/>
      <c r="IH575" s="155"/>
      <c r="II575" s="155"/>
      <c r="IJ575" s="155"/>
      <c r="IK575" s="155"/>
      <c r="IL575" s="155"/>
      <c r="IM575" s="155"/>
      <c r="IN575" s="155"/>
      <c r="IO575" s="155"/>
      <c r="IP575" s="151"/>
      <c r="IQ575" s="151"/>
      <c r="IR575" s="155"/>
      <c r="IS575" s="155"/>
      <c r="IT575" s="155"/>
      <c r="IU575" s="155"/>
      <c r="IV575" s="155"/>
      <c r="IW575" s="155"/>
      <c r="IX575" s="155"/>
      <c r="IY575" s="155"/>
      <c r="IZ575" s="155"/>
      <c r="JA575" s="155"/>
      <c r="JB575" s="155"/>
      <c r="JC575" s="155"/>
      <c r="JD575" s="155"/>
      <c r="JE575" s="155"/>
      <c r="JF575" s="155"/>
      <c r="JG575" s="155"/>
      <c r="JH575" s="155"/>
      <c r="JI575" s="155"/>
      <c r="JJ575" s="155"/>
      <c r="JK575" s="155"/>
      <c r="JL575" s="155"/>
      <c r="JM575" s="155"/>
      <c r="JN575" s="155"/>
      <c r="JO575" s="155"/>
      <c r="JP575" s="155"/>
      <c r="JQ575" s="155"/>
      <c r="JR575" s="155"/>
      <c r="JS575" s="155"/>
      <c r="JT575" s="155"/>
      <c r="JU575" s="155"/>
      <c r="JV575" s="155"/>
      <c r="JW575" s="151"/>
      <c r="JX575" s="151"/>
      <c r="JY575" s="155"/>
      <c r="JZ575" s="155"/>
      <c r="KA575" s="155"/>
      <c r="KB575" s="155"/>
      <c r="KC575" s="155"/>
      <c r="KD575" s="155"/>
      <c r="KE575" s="155"/>
      <c r="KF575" s="155"/>
      <c r="KG575" s="155"/>
      <c r="KH575" s="155"/>
      <c r="KI575" s="155"/>
      <c r="KJ575" s="155"/>
      <c r="KK575" s="155"/>
      <c r="KL575" s="155"/>
      <c r="KM575" s="155"/>
      <c r="KN575" s="155"/>
      <c r="KO575" s="155"/>
      <c r="KP575" s="155"/>
      <c r="KQ575" s="155"/>
      <c r="KR575" s="155"/>
      <c r="KS575" s="155"/>
      <c r="KT575" s="155"/>
      <c r="KU575" s="155"/>
      <c r="KV575" s="155"/>
      <c r="KW575" s="155"/>
      <c r="KX575" s="155"/>
      <c r="KY575" s="155"/>
      <c r="KZ575" s="155"/>
      <c r="LA575" s="155"/>
      <c r="LB575" s="155"/>
      <c r="LC575" s="155"/>
      <c r="LD575" s="155"/>
      <c r="LE575" s="151"/>
      <c r="LF575" s="151"/>
      <c r="LG575" s="155"/>
      <c r="LH575" s="155"/>
      <c r="LI575" s="155"/>
      <c r="LJ575" s="155"/>
      <c r="LK575" s="155"/>
      <c r="LL575" s="155"/>
      <c r="LM575" s="155"/>
      <c r="LN575" s="155"/>
      <c r="LO575" s="155"/>
      <c r="LP575" s="155"/>
      <c r="LQ575" s="155"/>
      <c r="LR575" s="155"/>
      <c r="LS575" s="155"/>
      <c r="LT575" s="155"/>
      <c r="LU575" s="155"/>
      <c r="LV575" s="155"/>
      <c r="LW575" s="155"/>
      <c r="LX575" s="155"/>
      <c r="LY575" s="155"/>
      <c r="LZ575" s="155"/>
      <c r="MA575" s="155"/>
      <c r="MB575" s="155"/>
      <c r="MC575" s="155"/>
      <c r="MD575" s="155"/>
      <c r="ME575" s="155"/>
      <c r="MF575" s="155"/>
      <c r="MG575" s="155"/>
      <c r="MH575" s="155"/>
      <c r="MI575" s="155"/>
      <c r="MJ575" s="155"/>
      <c r="MK575" s="155"/>
      <c r="ML575" s="155"/>
    </row>
    <row r="576" spans="1:350" ht="13.9" hidden="1" customHeight="1" outlineLevel="3" x14ac:dyDescent="0.2">
      <c r="A576" s="226" t="s">
        <v>489</v>
      </c>
      <c r="B576" s="246" t="s">
        <v>1118</v>
      </c>
      <c r="C576" s="214" t="s">
        <v>59</v>
      </c>
      <c r="D576" s="216">
        <v>18</v>
      </c>
      <c r="E576" s="175"/>
      <c r="F576" s="175">
        <f>D576-E576</f>
        <v>18</v>
      </c>
      <c r="G576" s="175" t="s">
        <v>847</v>
      </c>
      <c r="H576" s="170" t="s">
        <v>871</v>
      </c>
      <c r="I576" s="170" t="s">
        <v>869</v>
      </c>
      <c r="J576" s="212">
        <f ca="1">E576+Q576+AX576+CF576+DN576+ES576+GA576+HH576+IP576+JW576+LE576</f>
        <v>18</v>
      </c>
      <c r="K576" s="212">
        <f>E576+R576+AY576+CG576+DO576+ET576+GB576+HI576+IQ576+JX576+LF576</f>
        <v>18</v>
      </c>
      <c r="L576" s="172">
        <f ca="1">K576/J576</f>
        <v>1</v>
      </c>
      <c r="M576" s="172">
        <f>K576/D576</f>
        <v>1</v>
      </c>
      <c r="N576" s="183">
        <f ca="1">SUMIF($EV$8:$FZ$9,$O$5,$EV577:$FZ577)-SUMIF($EV$8:$FZ$9,$Q$5,$EV577:$FZ577)</f>
        <v>0</v>
      </c>
      <c r="O576" s="156"/>
      <c r="P576" s="16" t="s">
        <v>25</v>
      </c>
      <c r="Q576" s="150">
        <v>0</v>
      </c>
      <c r="R576" s="150">
        <v>0</v>
      </c>
      <c r="S576" s="152" t="e">
        <v>#DIV/0!</v>
      </c>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50">
        <f t="shared" ca="1" si="1487"/>
        <v>0</v>
      </c>
      <c r="AY576" s="150">
        <f>SUM(BA577:CE577)</f>
        <v>0</v>
      </c>
      <c r="AZ576" s="152" t="e">
        <f ca="1">AY576/AX576</f>
        <v>#DIV/0!</v>
      </c>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50">
        <f t="shared" ref="CF576" si="1499">SUM(CI576:DM576)</f>
        <v>0</v>
      </c>
      <c r="CG576" s="150">
        <f>SUM(CI577:DM577)</f>
        <v>0</v>
      </c>
      <c r="CH576" s="152" t="e">
        <f>CG576/CF576</f>
        <v>#DIV/0!</v>
      </c>
      <c r="CI576" s="129"/>
      <c r="CJ576" s="129"/>
      <c r="CK576" s="129"/>
      <c r="CL576" s="129"/>
      <c r="CM576" s="129"/>
      <c r="CN576" s="129"/>
      <c r="CO576" s="129"/>
      <c r="CP576" s="129"/>
      <c r="CQ576" s="129"/>
      <c r="CR576" s="129"/>
      <c r="CS576" s="129"/>
      <c r="CT576" s="129"/>
      <c r="CU576" s="129"/>
      <c r="CV576" s="129"/>
      <c r="CW576" s="129"/>
      <c r="CX576" s="129"/>
      <c r="CY576" s="129"/>
      <c r="CZ576" s="129"/>
      <c r="DA576" s="129"/>
      <c r="DB576" s="129"/>
      <c r="DC576" s="129"/>
      <c r="DD576" s="129"/>
      <c r="DE576" s="129"/>
      <c r="DF576" s="129"/>
      <c r="DG576" s="129"/>
      <c r="DH576" s="129"/>
      <c r="DI576" s="129"/>
      <c r="DJ576" s="129"/>
      <c r="DK576" s="129"/>
      <c r="DL576" s="129"/>
      <c r="DM576" s="129"/>
      <c r="DN576" s="150">
        <f t="shared" ref="DN576" si="1500">SUM(DQ576:ER576)</f>
        <v>18</v>
      </c>
      <c r="DO576" s="150">
        <f>SUM(DQ577:ER577)</f>
        <v>0</v>
      </c>
      <c r="DP576" s="152">
        <f t="shared" si="1416"/>
        <v>0</v>
      </c>
      <c r="DQ576" s="16"/>
      <c r="DR576" s="16"/>
      <c r="DS576" s="16"/>
      <c r="DT576" s="16"/>
      <c r="DU576" s="16"/>
      <c r="DV576" s="16"/>
      <c r="DW576" s="16"/>
      <c r="DX576" s="16"/>
      <c r="DY576" s="16"/>
      <c r="DZ576" s="16"/>
      <c r="EA576" s="16"/>
      <c r="EB576" s="16"/>
      <c r="EC576" s="16"/>
      <c r="ED576" s="16"/>
      <c r="EE576" s="16"/>
      <c r="EF576" s="16"/>
      <c r="EG576" s="16"/>
      <c r="EH576" s="16">
        <v>8</v>
      </c>
      <c r="EI576" s="16">
        <v>8</v>
      </c>
      <c r="EJ576" s="16">
        <v>2</v>
      </c>
      <c r="EK576" s="16"/>
      <c r="EL576" s="16"/>
      <c r="EM576" s="16"/>
      <c r="EN576" s="16"/>
      <c r="EO576" s="16"/>
      <c r="EP576" s="16"/>
      <c r="EQ576" s="16"/>
      <c r="ER576" s="16"/>
      <c r="ES576" s="150">
        <f t="shared" ca="1" si="1495"/>
        <v>0</v>
      </c>
      <c r="ET576" s="150">
        <f t="shared" si="1452"/>
        <v>18</v>
      </c>
      <c r="EU576" s="152" t="e">
        <f t="shared" ca="1" si="1453"/>
        <v>#DIV/0!</v>
      </c>
      <c r="EV576" s="16"/>
      <c r="EW576" s="67"/>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50">
        <f t="shared" ref="GA576" ca="1" si="1501">SUMIF($GD$8:$HG$9,$O$5,GD576:HG576)</f>
        <v>0</v>
      </c>
      <c r="GB576" s="150">
        <f t="shared" ref="GB576" si="1502">SUM(GD577:HG577)</f>
        <v>0</v>
      </c>
      <c r="GC576" s="152" t="e">
        <f t="shared" ref="GC576" ca="1" si="1503">GB576/GA576</f>
        <v>#DIV/0!</v>
      </c>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50"/>
      <c r="HI576" s="150">
        <v>0</v>
      </c>
      <c r="HJ576" s="152" t="e">
        <v>#DIV/0!</v>
      </c>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50"/>
      <c r="IQ576" s="150">
        <v>0</v>
      </c>
      <c r="IR576" s="152" t="e">
        <v>#DIV/0!</v>
      </c>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c r="JS576" s="16"/>
      <c r="JT576" s="16"/>
      <c r="JU576" s="23"/>
      <c r="JV576" s="16"/>
      <c r="JW576" s="150"/>
      <c r="JX576" s="150">
        <v>0</v>
      </c>
      <c r="JY576" s="152" t="e">
        <v>#DIV/0!</v>
      </c>
      <c r="JZ576" s="16"/>
      <c r="KA576" s="16"/>
      <c r="KB576" s="16"/>
      <c r="KC576" s="16"/>
      <c r="KD576" s="16"/>
      <c r="KE576" s="16"/>
      <c r="KF576" s="16"/>
      <c r="KG576" s="16"/>
      <c r="KH576" s="16"/>
      <c r="KI576" s="16"/>
      <c r="KJ576" s="16"/>
      <c r="KK576" s="16"/>
      <c r="KL576" s="16"/>
      <c r="KM576" s="16"/>
      <c r="KN576" s="16"/>
      <c r="KO576" s="16"/>
      <c r="KP576" s="16"/>
      <c r="KQ576" s="16"/>
      <c r="KR576" s="16"/>
      <c r="KS576" s="16"/>
      <c r="KT576" s="16"/>
      <c r="KU576" s="16"/>
      <c r="KV576" s="16"/>
      <c r="KW576" s="16"/>
      <c r="KX576" s="16"/>
      <c r="KY576" s="16"/>
      <c r="KZ576" s="16"/>
      <c r="LA576" s="16"/>
      <c r="LB576" s="16"/>
      <c r="LC576" s="16"/>
      <c r="LD576" s="16"/>
      <c r="LE576" s="150"/>
      <c r="LF576" s="150">
        <v>0</v>
      </c>
      <c r="LG576" s="152" t="e">
        <v>#DIV/0!</v>
      </c>
      <c r="LH576" s="16"/>
      <c r="LI576" s="16"/>
      <c r="LJ576" s="16"/>
      <c r="LK576" s="16"/>
      <c r="LL576" s="16"/>
      <c r="LM576" s="16"/>
      <c r="LN576" s="16"/>
      <c r="LO576" s="16"/>
      <c r="LP576" s="16"/>
      <c r="LQ576" s="16"/>
      <c r="LR576" s="16"/>
      <c r="LS576" s="16"/>
      <c r="LT576" s="16"/>
      <c r="LU576" s="16"/>
      <c r="LV576" s="16"/>
      <c r="LW576" s="16"/>
      <c r="LX576" s="16"/>
      <c r="LY576" s="16"/>
      <c r="LZ576" s="16"/>
      <c r="MA576" s="16"/>
      <c r="MB576" s="16"/>
      <c r="MC576" s="16"/>
      <c r="MD576" s="16"/>
      <c r="ME576" s="16"/>
      <c r="MF576" s="16"/>
      <c r="MG576" s="16"/>
      <c r="MH576" s="16"/>
      <c r="MI576" s="16"/>
      <c r="MJ576" s="16"/>
      <c r="MK576" s="16"/>
      <c r="ML576" s="16"/>
    </row>
    <row r="577" spans="1:350" ht="13.9" hidden="1" customHeight="1" outlineLevel="3" x14ac:dyDescent="0.2">
      <c r="A577" s="227"/>
      <c r="B577" s="247"/>
      <c r="C577" s="215"/>
      <c r="D577" s="217"/>
      <c r="E577" s="176"/>
      <c r="F577" s="176"/>
      <c r="G577" s="176"/>
      <c r="H577" s="171"/>
      <c r="I577" s="171"/>
      <c r="J577" s="213"/>
      <c r="K577" s="213"/>
      <c r="L577" s="173"/>
      <c r="M577" s="173"/>
      <c r="N577" s="184"/>
      <c r="O577" s="157"/>
      <c r="P577" s="17" t="s">
        <v>26</v>
      </c>
      <c r="Q577" s="151"/>
      <c r="R577" s="151"/>
      <c r="S577" s="153"/>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151"/>
      <c r="AY577" s="151"/>
      <c r="AZ577" s="153"/>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c r="CF577" s="151"/>
      <c r="CG577" s="151"/>
      <c r="CH577" s="153"/>
      <c r="CI577" s="141"/>
      <c r="CJ577" s="141"/>
      <c r="CK577" s="141"/>
      <c r="CL577" s="141"/>
      <c r="CM577" s="141"/>
      <c r="CN577" s="141"/>
      <c r="CO577" s="141"/>
      <c r="CP577" s="141"/>
      <c r="CQ577" s="141"/>
      <c r="CR577" s="141"/>
      <c r="CS577" s="141"/>
      <c r="CT577" s="141"/>
      <c r="CU577" s="141"/>
      <c r="CV577" s="141"/>
      <c r="CW577" s="141"/>
      <c r="CX577" s="141"/>
      <c r="CY577" s="141"/>
      <c r="CZ577" s="141"/>
      <c r="DA577" s="141"/>
      <c r="DB577" s="141"/>
      <c r="DC577" s="141"/>
      <c r="DD577" s="141"/>
      <c r="DE577" s="141"/>
      <c r="DF577" s="141"/>
      <c r="DG577" s="141"/>
      <c r="DH577" s="141"/>
      <c r="DI577" s="141"/>
      <c r="DJ577" s="141"/>
      <c r="DK577" s="141"/>
      <c r="DL577" s="141"/>
      <c r="DM577" s="141"/>
      <c r="DN577" s="151"/>
      <c r="DO577" s="151"/>
      <c r="DP577" s="153"/>
      <c r="DQ577" s="24"/>
      <c r="DR577" s="24"/>
      <c r="DS577" s="24"/>
      <c r="DT577" s="24"/>
      <c r="DU577" s="24"/>
      <c r="DV577" s="24"/>
      <c r="DW577" s="24"/>
      <c r="DX577" s="24"/>
      <c r="DY577" s="24"/>
      <c r="DZ577" s="24"/>
      <c r="EA577" s="24"/>
      <c r="EB577" s="24"/>
      <c r="EC577" s="24"/>
      <c r="ED577" s="24"/>
      <c r="EE577" s="24"/>
      <c r="EF577" s="24"/>
      <c r="EG577" s="24"/>
      <c r="EH577" s="24"/>
      <c r="EI577" s="24"/>
      <c r="EJ577" s="24"/>
      <c r="EK577" s="24"/>
      <c r="EL577" s="24"/>
      <c r="EM577" s="24"/>
      <c r="EN577" s="24"/>
      <c r="EO577" s="24"/>
      <c r="EP577" s="24"/>
      <c r="EQ577" s="24"/>
      <c r="ER577" s="24"/>
      <c r="ES577" s="151"/>
      <c r="ET577" s="151"/>
      <c r="EU577" s="153"/>
      <c r="EV577" s="24"/>
      <c r="EW577" s="125"/>
      <c r="EX577" s="24"/>
      <c r="EY577" s="24"/>
      <c r="EZ577" s="24"/>
      <c r="FA577" s="24"/>
      <c r="FB577" s="24"/>
      <c r="FC577" s="24"/>
      <c r="FD577" s="24"/>
      <c r="FE577" s="24"/>
      <c r="FF577" s="24"/>
      <c r="FG577" s="24"/>
      <c r="FH577" s="24"/>
      <c r="FI577" s="24"/>
      <c r="FJ577" s="24"/>
      <c r="FK577" s="24"/>
      <c r="FL577" s="24"/>
      <c r="FM577" s="24"/>
      <c r="FN577" s="24">
        <v>4</v>
      </c>
      <c r="FO577" s="24"/>
      <c r="FP577" s="24">
        <v>14</v>
      </c>
      <c r="FQ577" s="24"/>
      <c r="FR577" s="24"/>
      <c r="FS577" s="24"/>
      <c r="FT577" s="24"/>
      <c r="FU577" s="24"/>
      <c r="FV577" s="24"/>
      <c r="FW577" s="24"/>
      <c r="FX577" s="24"/>
      <c r="FY577" s="24"/>
      <c r="FZ577" s="24"/>
      <c r="GA577" s="151"/>
      <c r="GB577" s="151"/>
      <c r="GC577" s="153"/>
      <c r="GD577" s="24"/>
      <c r="GE577" s="24"/>
      <c r="GF577" s="24"/>
      <c r="GG577" s="24"/>
      <c r="GH577" s="24"/>
      <c r="GI577" s="24"/>
      <c r="GJ577" s="24"/>
      <c r="GK577" s="24"/>
      <c r="GL577" s="24"/>
      <c r="GM577" s="24"/>
      <c r="GN577" s="24"/>
      <c r="GO577" s="24"/>
      <c r="GP577" s="24"/>
      <c r="GQ577" s="24"/>
      <c r="GR577" s="24"/>
      <c r="GS577" s="24"/>
      <c r="GT577" s="24"/>
      <c r="GU577" s="24"/>
      <c r="GV577" s="24"/>
      <c r="GW577" s="24"/>
      <c r="GX577" s="24"/>
      <c r="GY577" s="24"/>
      <c r="GZ577" s="24"/>
      <c r="HA577" s="24"/>
      <c r="HB577" s="24"/>
      <c r="HC577" s="24"/>
      <c r="HD577" s="24"/>
      <c r="HE577" s="24"/>
      <c r="HF577" s="24"/>
      <c r="HG577" s="24"/>
      <c r="HH577" s="151"/>
      <c r="HI577" s="151"/>
      <c r="HJ577" s="153"/>
      <c r="HK577" s="24"/>
      <c r="HL577" s="24"/>
      <c r="HM577" s="24"/>
      <c r="HN577" s="24"/>
      <c r="HO577" s="24"/>
      <c r="HP577" s="24"/>
      <c r="HQ577" s="24"/>
      <c r="HR577" s="24"/>
      <c r="HS577" s="24"/>
      <c r="HT577" s="24"/>
      <c r="HU577" s="24"/>
      <c r="HV577" s="24"/>
      <c r="HW577" s="24"/>
      <c r="HX577" s="24"/>
      <c r="HY577" s="24"/>
      <c r="HZ577" s="24"/>
      <c r="IA577" s="24"/>
      <c r="IB577" s="24"/>
      <c r="IC577" s="24"/>
      <c r="ID577" s="24"/>
      <c r="IE577" s="24"/>
      <c r="IF577" s="24"/>
      <c r="IG577" s="24"/>
      <c r="IH577" s="24"/>
      <c r="II577" s="24"/>
      <c r="IJ577" s="24"/>
      <c r="IK577" s="24"/>
      <c r="IL577" s="24"/>
      <c r="IM577" s="24"/>
      <c r="IN577" s="24"/>
      <c r="IO577" s="24"/>
      <c r="IP577" s="151"/>
      <c r="IQ577" s="151"/>
      <c r="IR577" s="153"/>
      <c r="IS577" s="24"/>
      <c r="IT577" s="24"/>
      <c r="IU577" s="24"/>
      <c r="IV577" s="24"/>
      <c r="IW577" s="24"/>
      <c r="IX577" s="24"/>
      <c r="IY577" s="24"/>
      <c r="IZ577" s="24"/>
      <c r="JA577" s="24"/>
      <c r="JB577" s="24"/>
      <c r="JC577" s="24"/>
      <c r="JD577" s="24"/>
      <c r="JE577" s="24"/>
      <c r="JF577" s="24"/>
      <c r="JG577" s="24"/>
      <c r="JH577" s="24"/>
      <c r="JI577" s="24"/>
      <c r="JJ577" s="24"/>
      <c r="JK577" s="24"/>
      <c r="JL577" s="24"/>
      <c r="JM577" s="24"/>
      <c r="JN577" s="24"/>
      <c r="JO577" s="24"/>
      <c r="JP577" s="24"/>
      <c r="JQ577" s="24"/>
      <c r="JR577" s="24"/>
      <c r="JS577" s="24"/>
      <c r="JT577" s="24"/>
      <c r="JU577" s="25"/>
      <c r="JV577" s="24"/>
      <c r="JW577" s="151"/>
      <c r="JX577" s="151"/>
      <c r="JY577" s="153"/>
      <c r="JZ577" s="24"/>
      <c r="KA577" s="24"/>
      <c r="KB577" s="24"/>
      <c r="KC577" s="24"/>
      <c r="KD577" s="24"/>
      <c r="KE577" s="24"/>
      <c r="KF577" s="24"/>
      <c r="KG577" s="24"/>
      <c r="KH577" s="24"/>
      <c r="KI577" s="24"/>
      <c r="KJ577" s="24"/>
      <c r="KK577" s="24"/>
      <c r="KL577" s="24"/>
      <c r="KM577" s="24"/>
      <c r="KN577" s="24"/>
      <c r="KO577" s="24"/>
      <c r="KP577" s="24"/>
      <c r="KQ577" s="24"/>
      <c r="KR577" s="24"/>
      <c r="KS577" s="24"/>
      <c r="KT577" s="24"/>
      <c r="KU577" s="24"/>
      <c r="KV577" s="24"/>
      <c r="KW577" s="24"/>
      <c r="KX577" s="24"/>
      <c r="KY577" s="24"/>
      <c r="KZ577" s="24"/>
      <c r="LA577" s="24"/>
      <c r="LB577" s="24"/>
      <c r="LC577" s="24"/>
      <c r="LD577" s="24"/>
      <c r="LE577" s="151"/>
      <c r="LF577" s="151"/>
      <c r="LG577" s="153"/>
      <c r="LH577" s="24"/>
      <c r="LI577" s="24"/>
      <c r="LJ577" s="24"/>
      <c r="LK577" s="24"/>
      <c r="LL577" s="24"/>
      <c r="LM577" s="24"/>
      <c r="LN577" s="24"/>
      <c r="LO577" s="24"/>
      <c r="LP577" s="24"/>
      <c r="LQ577" s="24"/>
      <c r="LR577" s="24"/>
      <c r="LS577" s="24"/>
      <c r="LT577" s="24"/>
      <c r="LU577" s="24"/>
      <c r="LV577" s="24"/>
      <c r="LW577" s="24"/>
      <c r="LX577" s="24"/>
      <c r="LY577" s="24"/>
      <c r="LZ577" s="24"/>
      <c r="MA577" s="24"/>
      <c r="MB577" s="24"/>
      <c r="MC577" s="24"/>
      <c r="MD577" s="24"/>
      <c r="ME577" s="24"/>
      <c r="MF577" s="24"/>
      <c r="MG577" s="24"/>
      <c r="MH577" s="24"/>
      <c r="MI577" s="24"/>
      <c r="MJ577" s="24"/>
      <c r="MK577" s="24"/>
      <c r="ML577" s="24"/>
    </row>
    <row r="578" spans="1:350" ht="13.9" hidden="1" customHeight="1" outlineLevel="3" x14ac:dyDescent="0.2">
      <c r="A578" s="226" t="s">
        <v>490</v>
      </c>
      <c r="B578" s="246" t="s">
        <v>1119</v>
      </c>
      <c r="C578" s="214" t="s">
        <v>99</v>
      </c>
      <c r="D578" s="216">
        <v>18</v>
      </c>
      <c r="E578" s="175"/>
      <c r="F578" s="175">
        <f>D578-E578</f>
        <v>18</v>
      </c>
      <c r="G578" s="175" t="s">
        <v>847</v>
      </c>
      <c r="H578" s="170" t="s">
        <v>867</v>
      </c>
      <c r="I578" s="170" t="s">
        <v>1019</v>
      </c>
      <c r="J578" s="212">
        <f ca="1">E578+Q578+AX578+CF578+DN578+ES578+GA578+HH578+IP578+JW578+LE578</f>
        <v>18</v>
      </c>
      <c r="K578" s="212">
        <f>E578+R578+AY578+CG578+DO578+ET578+GB578+HI578+IQ578+JX578+LF578</f>
        <v>18</v>
      </c>
      <c r="L578" s="172">
        <f ca="1">K578/J578</f>
        <v>1</v>
      </c>
      <c r="M578" s="172">
        <f>K578/D578</f>
        <v>1</v>
      </c>
      <c r="N578" s="183">
        <f ca="1">SUMIF($EV$8:$FZ$9,$O$5,$EV579:$FZ579)-SUMIF($EV$8:$FZ$9,$Q$5,$EV579:$FZ579)</f>
        <v>0</v>
      </c>
      <c r="O578" s="156"/>
      <c r="P578" s="16" t="s">
        <v>25</v>
      </c>
      <c r="Q578" s="150">
        <v>0</v>
      </c>
      <c r="R578" s="150">
        <v>0</v>
      </c>
      <c r="S578" s="152" t="e">
        <v>#DIV/0!</v>
      </c>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50">
        <f t="shared" ca="1" si="1487"/>
        <v>0</v>
      </c>
      <c r="AY578" s="150">
        <f>SUM(BA579:CE579)</f>
        <v>0</v>
      </c>
      <c r="AZ578" s="152" t="e">
        <f ca="1">AY578/AX578</f>
        <v>#DIV/0!</v>
      </c>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50">
        <f t="shared" ref="CF578" si="1504">SUM(CI578:DM578)</f>
        <v>0</v>
      </c>
      <c r="CG578" s="150">
        <f>SUM(CI579:DM579)</f>
        <v>0</v>
      </c>
      <c r="CH578" s="152" t="e">
        <f>CG578/CF578</f>
        <v>#DIV/0!</v>
      </c>
      <c r="CI578" s="129"/>
      <c r="CJ578" s="129"/>
      <c r="CK578" s="129"/>
      <c r="CL578" s="129"/>
      <c r="CM578" s="129"/>
      <c r="CN578" s="129"/>
      <c r="CO578" s="129"/>
      <c r="CP578" s="129"/>
      <c r="CQ578" s="129"/>
      <c r="CR578" s="129"/>
      <c r="CS578" s="129"/>
      <c r="CT578" s="129"/>
      <c r="CU578" s="129"/>
      <c r="CV578" s="129"/>
      <c r="CW578" s="129"/>
      <c r="CX578" s="129"/>
      <c r="CY578" s="129"/>
      <c r="CZ578" s="129"/>
      <c r="DA578" s="129"/>
      <c r="DB578" s="129"/>
      <c r="DC578" s="129"/>
      <c r="DD578" s="129"/>
      <c r="DE578" s="129"/>
      <c r="DF578" s="129"/>
      <c r="DG578" s="129"/>
      <c r="DH578" s="129"/>
      <c r="DI578" s="129"/>
      <c r="DJ578" s="129"/>
      <c r="DK578" s="129"/>
      <c r="DL578" s="129"/>
      <c r="DM578" s="129"/>
      <c r="DN578" s="150">
        <f t="shared" ref="DN578" si="1505">SUM(DQ578:ER578)</f>
        <v>0</v>
      </c>
      <c r="DO578" s="150">
        <f>SUM(DQ579:ER579)</f>
        <v>0</v>
      </c>
      <c r="DP578" s="152" t="e">
        <f t="shared" si="1416"/>
        <v>#DIV/0!</v>
      </c>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50">
        <f t="shared" ca="1" si="1495"/>
        <v>18</v>
      </c>
      <c r="ET578" s="150">
        <f t="shared" si="1452"/>
        <v>18</v>
      </c>
      <c r="EU578" s="152">
        <f t="shared" ca="1" si="1453"/>
        <v>1</v>
      </c>
      <c r="EV578" s="16"/>
      <c r="EW578" s="67"/>
      <c r="EX578" s="16"/>
      <c r="EY578" s="16"/>
      <c r="EZ578" s="16"/>
      <c r="FA578" s="16"/>
      <c r="FB578" s="16"/>
      <c r="FC578" s="16"/>
      <c r="FD578" s="16"/>
      <c r="FE578" s="16"/>
      <c r="FF578" s="16"/>
      <c r="FG578" s="16"/>
      <c r="FH578" s="16"/>
      <c r="FI578" s="16"/>
      <c r="FJ578" s="16"/>
      <c r="FK578" s="16"/>
      <c r="FL578" s="16"/>
      <c r="FM578" s="16"/>
      <c r="FN578" s="16"/>
      <c r="FO578" s="16"/>
      <c r="FP578" s="16"/>
      <c r="FQ578" s="16"/>
      <c r="FR578" s="16">
        <v>2</v>
      </c>
      <c r="FS578" s="16">
        <v>8</v>
      </c>
      <c r="FT578" s="16">
        <v>8</v>
      </c>
      <c r="FU578" s="16"/>
      <c r="FV578" s="16"/>
      <c r="FW578" s="16"/>
      <c r="FX578" s="16"/>
      <c r="FY578" s="16"/>
      <c r="FZ578" s="16"/>
      <c r="GA578" s="150">
        <f t="shared" ref="GA578" ca="1" si="1506">SUMIF($GD$8:$HG$9,$O$5,GD578:HG578)</f>
        <v>0</v>
      </c>
      <c r="GB578" s="150">
        <f t="shared" ref="GB578" si="1507">SUM(GD579:HG579)</f>
        <v>0</v>
      </c>
      <c r="GC578" s="152" t="e">
        <f t="shared" ref="GC578" ca="1" si="1508">GB578/GA578</f>
        <v>#DIV/0!</v>
      </c>
      <c r="GD578" s="16"/>
      <c r="GE578" s="16"/>
      <c r="GF578" s="16"/>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c r="HF578" s="16"/>
      <c r="HG578" s="16"/>
      <c r="HH578" s="150"/>
      <c r="HI578" s="150">
        <v>0</v>
      </c>
      <c r="HJ578" s="152" t="e">
        <v>#DIV/0!</v>
      </c>
      <c r="HK578" s="16"/>
      <c r="HL578" s="16"/>
      <c r="HM578" s="16"/>
      <c r="HN578" s="16"/>
      <c r="HO578" s="16"/>
      <c r="HP578" s="16"/>
      <c r="HQ578" s="16"/>
      <c r="HR578" s="16"/>
      <c r="HS578" s="16"/>
      <c r="HT578" s="16"/>
      <c r="HU578" s="16"/>
      <c r="HV578" s="16"/>
      <c r="HW578" s="16"/>
      <c r="HX578" s="16"/>
      <c r="HY578" s="16"/>
      <c r="HZ578" s="16"/>
      <c r="IA578" s="16"/>
      <c r="IB578" s="16"/>
      <c r="IC578" s="16"/>
      <c r="ID578" s="16"/>
      <c r="IE578" s="16"/>
      <c r="IF578" s="16"/>
      <c r="IG578" s="16"/>
      <c r="IH578" s="16"/>
      <c r="II578" s="16"/>
      <c r="IJ578" s="16"/>
      <c r="IK578" s="16"/>
      <c r="IL578" s="16"/>
      <c r="IM578" s="16"/>
      <c r="IN578" s="16"/>
      <c r="IO578" s="16"/>
      <c r="IP578" s="150"/>
      <c r="IQ578" s="150">
        <v>0</v>
      </c>
      <c r="IR578" s="152" t="e">
        <v>#DIV/0!</v>
      </c>
      <c r="IS578" s="16"/>
      <c r="IT578" s="16"/>
      <c r="IU578" s="16"/>
      <c r="IV578" s="16"/>
      <c r="IW578" s="16"/>
      <c r="IX578" s="16"/>
      <c r="IY578" s="16"/>
      <c r="IZ578" s="16"/>
      <c r="JA578" s="16"/>
      <c r="JB578" s="16"/>
      <c r="JC578" s="16"/>
      <c r="JD578" s="16"/>
      <c r="JE578" s="16"/>
      <c r="JF578" s="16"/>
      <c r="JG578" s="16"/>
      <c r="JH578" s="16"/>
      <c r="JI578" s="16"/>
      <c r="JJ578" s="16"/>
      <c r="JK578" s="16"/>
      <c r="JL578" s="16"/>
      <c r="JM578" s="16"/>
      <c r="JN578" s="16"/>
      <c r="JO578" s="16"/>
      <c r="JP578" s="16"/>
      <c r="JQ578" s="16"/>
      <c r="JR578" s="16"/>
      <c r="JS578" s="16"/>
      <c r="JT578" s="16"/>
      <c r="JU578" s="23"/>
      <c r="JV578" s="16"/>
      <c r="JW578" s="150"/>
      <c r="JX578" s="150">
        <v>0</v>
      </c>
      <c r="JY578" s="152" t="e">
        <v>#DIV/0!</v>
      </c>
      <c r="JZ578" s="16"/>
      <c r="KA578" s="16"/>
      <c r="KB578" s="16"/>
      <c r="KC578" s="16"/>
      <c r="KD578" s="16"/>
      <c r="KE578" s="16"/>
      <c r="KF578" s="16"/>
      <c r="KG578" s="16"/>
      <c r="KH578" s="16"/>
      <c r="KI578" s="16"/>
      <c r="KJ578" s="16"/>
      <c r="KK578" s="16"/>
      <c r="KL578" s="16"/>
      <c r="KM578" s="16"/>
      <c r="KN578" s="16"/>
      <c r="KO578" s="16"/>
      <c r="KP578" s="16"/>
      <c r="KQ578" s="16"/>
      <c r="KR578" s="16"/>
      <c r="KS578" s="16"/>
      <c r="KT578" s="16"/>
      <c r="KU578" s="16"/>
      <c r="KV578" s="16"/>
      <c r="KW578" s="16"/>
      <c r="KX578" s="16"/>
      <c r="KY578" s="16"/>
      <c r="KZ578" s="16"/>
      <c r="LA578" s="16"/>
      <c r="LB578" s="16"/>
      <c r="LC578" s="16"/>
      <c r="LD578" s="16"/>
      <c r="LE578" s="150"/>
      <c r="LF578" s="150">
        <v>0</v>
      </c>
      <c r="LG578" s="152" t="e">
        <v>#DIV/0!</v>
      </c>
      <c r="LH578" s="16"/>
      <c r="LI578" s="16"/>
      <c r="LJ578" s="16"/>
      <c r="LK578" s="16"/>
      <c r="LL578" s="16"/>
      <c r="LM578" s="16"/>
      <c r="LN578" s="16"/>
      <c r="LO578" s="16"/>
      <c r="LP578" s="16"/>
      <c r="LQ578" s="16"/>
      <c r="LR578" s="16"/>
      <c r="LS578" s="16"/>
      <c r="LT578" s="16"/>
      <c r="LU578" s="16"/>
      <c r="LV578" s="16"/>
      <c r="LW578" s="16"/>
      <c r="LX578" s="16"/>
      <c r="LY578" s="16"/>
      <c r="LZ578" s="16"/>
      <c r="MA578" s="16"/>
      <c r="MB578" s="16"/>
      <c r="MC578" s="16"/>
      <c r="MD578" s="16"/>
      <c r="ME578" s="16"/>
      <c r="MF578" s="16"/>
      <c r="MG578" s="16"/>
      <c r="MH578" s="16"/>
      <c r="MI578" s="16"/>
      <c r="MJ578" s="16"/>
      <c r="MK578" s="16"/>
      <c r="ML578" s="16"/>
    </row>
    <row r="579" spans="1:350" ht="13.9" hidden="1" customHeight="1" outlineLevel="3" x14ac:dyDescent="0.2">
      <c r="A579" s="227"/>
      <c r="B579" s="247"/>
      <c r="C579" s="215"/>
      <c r="D579" s="217"/>
      <c r="E579" s="176"/>
      <c r="F579" s="176"/>
      <c r="G579" s="176"/>
      <c r="H579" s="171"/>
      <c r="I579" s="171"/>
      <c r="J579" s="213"/>
      <c r="K579" s="213"/>
      <c r="L579" s="173"/>
      <c r="M579" s="173"/>
      <c r="N579" s="184"/>
      <c r="O579" s="157"/>
      <c r="P579" s="17" t="s">
        <v>26</v>
      </c>
      <c r="Q579" s="151"/>
      <c r="R579" s="151"/>
      <c r="S579" s="153"/>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151"/>
      <c r="AY579" s="151"/>
      <c r="AZ579" s="153"/>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c r="CF579" s="151"/>
      <c r="CG579" s="151"/>
      <c r="CH579" s="153"/>
      <c r="CI579" s="141"/>
      <c r="CJ579" s="141"/>
      <c r="CK579" s="141"/>
      <c r="CL579" s="141"/>
      <c r="CM579" s="141"/>
      <c r="CN579" s="141"/>
      <c r="CO579" s="141"/>
      <c r="CP579" s="141"/>
      <c r="CQ579" s="141"/>
      <c r="CR579" s="141"/>
      <c r="CS579" s="141"/>
      <c r="CT579" s="141"/>
      <c r="CU579" s="141"/>
      <c r="CV579" s="141"/>
      <c r="CW579" s="141"/>
      <c r="CX579" s="141"/>
      <c r="CY579" s="141"/>
      <c r="CZ579" s="141"/>
      <c r="DA579" s="141"/>
      <c r="DB579" s="141"/>
      <c r="DC579" s="141"/>
      <c r="DD579" s="141"/>
      <c r="DE579" s="141"/>
      <c r="DF579" s="141"/>
      <c r="DG579" s="141"/>
      <c r="DH579" s="141"/>
      <c r="DI579" s="141"/>
      <c r="DJ579" s="141"/>
      <c r="DK579" s="141"/>
      <c r="DL579" s="141"/>
      <c r="DM579" s="141"/>
      <c r="DN579" s="151"/>
      <c r="DO579" s="151"/>
      <c r="DP579" s="153"/>
      <c r="DQ579" s="24"/>
      <c r="DR579" s="24"/>
      <c r="DS579" s="24"/>
      <c r="DT579" s="24"/>
      <c r="DU579" s="24"/>
      <c r="DV579" s="24"/>
      <c r="DW579" s="24"/>
      <c r="DX579" s="24"/>
      <c r="DY579" s="24"/>
      <c r="DZ579" s="24"/>
      <c r="EA579" s="24"/>
      <c r="EB579" s="24"/>
      <c r="EC579" s="24"/>
      <c r="ED579" s="24"/>
      <c r="EE579" s="24"/>
      <c r="EF579" s="24"/>
      <c r="EG579" s="24"/>
      <c r="EH579" s="24"/>
      <c r="EI579" s="24"/>
      <c r="EJ579" s="24"/>
      <c r="EK579" s="24"/>
      <c r="EL579" s="24"/>
      <c r="EM579" s="24"/>
      <c r="EN579" s="24"/>
      <c r="EO579" s="24"/>
      <c r="EP579" s="24"/>
      <c r="EQ579" s="24"/>
      <c r="ER579" s="24"/>
      <c r="ES579" s="151"/>
      <c r="ET579" s="151"/>
      <c r="EU579" s="153"/>
      <c r="EV579" s="24"/>
      <c r="EW579" s="125"/>
      <c r="EX579" s="24"/>
      <c r="EY579" s="24"/>
      <c r="EZ579" s="24"/>
      <c r="FA579" s="24"/>
      <c r="FB579" s="24"/>
      <c r="FC579" s="24"/>
      <c r="FD579" s="24"/>
      <c r="FE579" s="24"/>
      <c r="FF579" s="24"/>
      <c r="FG579" s="24"/>
      <c r="FH579" s="24"/>
      <c r="FI579" s="24"/>
      <c r="FJ579" s="24"/>
      <c r="FK579" s="24"/>
      <c r="FL579" s="24"/>
      <c r="FM579" s="24"/>
      <c r="FN579" s="24"/>
      <c r="FO579" s="24"/>
      <c r="FP579" s="24"/>
      <c r="FQ579" s="24"/>
      <c r="FR579" s="24"/>
      <c r="FS579" s="24">
        <v>18</v>
      </c>
      <c r="FT579" s="24"/>
      <c r="FU579" s="24"/>
      <c r="FV579" s="24"/>
      <c r="FW579" s="24"/>
      <c r="FX579" s="24"/>
      <c r="FY579" s="24"/>
      <c r="FZ579" s="24"/>
      <c r="GA579" s="151"/>
      <c r="GB579" s="151"/>
      <c r="GC579" s="153"/>
      <c r="GD579" s="24"/>
      <c r="GE579" s="24"/>
      <c r="GF579" s="24"/>
      <c r="GG579" s="24"/>
      <c r="GH579" s="24"/>
      <c r="GI579" s="24"/>
      <c r="GJ579" s="24"/>
      <c r="GK579" s="24"/>
      <c r="GL579" s="24"/>
      <c r="GM579" s="24"/>
      <c r="GN579" s="24"/>
      <c r="GO579" s="24"/>
      <c r="GP579" s="24"/>
      <c r="GQ579" s="24"/>
      <c r="GR579" s="24"/>
      <c r="GS579" s="24"/>
      <c r="GT579" s="24"/>
      <c r="GU579" s="24"/>
      <c r="GV579" s="24"/>
      <c r="GW579" s="24"/>
      <c r="GX579" s="24"/>
      <c r="GY579" s="24"/>
      <c r="GZ579" s="24"/>
      <c r="HA579" s="24"/>
      <c r="HB579" s="24"/>
      <c r="HC579" s="24"/>
      <c r="HD579" s="24"/>
      <c r="HE579" s="24"/>
      <c r="HF579" s="24"/>
      <c r="HG579" s="24"/>
      <c r="HH579" s="151"/>
      <c r="HI579" s="151"/>
      <c r="HJ579" s="153"/>
      <c r="HK579" s="24"/>
      <c r="HL579" s="24"/>
      <c r="HM579" s="24"/>
      <c r="HN579" s="24"/>
      <c r="HO579" s="24"/>
      <c r="HP579" s="24"/>
      <c r="HQ579" s="24"/>
      <c r="HR579" s="24"/>
      <c r="HS579" s="24"/>
      <c r="HT579" s="24"/>
      <c r="HU579" s="24"/>
      <c r="HV579" s="24"/>
      <c r="HW579" s="24"/>
      <c r="HX579" s="24"/>
      <c r="HY579" s="24"/>
      <c r="HZ579" s="24"/>
      <c r="IA579" s="24"/>
      <c r="IB579" s="24"/>
      <c r="IC579" s="24"/>
      <c r="ID579" s="24"/>
      <c r="IE579" s="24"/>
      <c r="IF579" s="24"/>
      <c r="IG579" s="24"/>
      <c r="IH579" s="24"/>
      <c r="II579" s="24"/>
      <c r="IJ579" s="24"/>
      <c r="IK579" s="24"/>
      <c r="IL579" s="24"/>
      <c r="IM579" s="24"/>
      <c r="IN579" s="24"/>
      <c r="IO579" s="24"/>
      <c r="IP579" s="151"/>
      <c r="IQ579" s="151"/>
      <c r="IR579" s="153"/>
      <c r="IS579" s="24"/>
      <c r="IT579" s="24"/>
      <c r="IU579" s="24"/>
      <c r="IV579" s="24"/>
      <c r="IW579" s="24"/>
      <c r="IX579" s="24"/>
      <c r="IY579" s="24"/>
      <c r="IZ579" s="24"/>
      <c r="JA579" s="24"/>
      <c r="JB579" s="24"/>
      <c r="JC579" s="24"/>
      <c r="JD579" s="24"/>
      <c r="JE579" s="24"/>
      <c r="JF579" s="24"/>
      <c r="JG579" s="24"/>
      <c r="JH579" s="24"/>
      <c r="JI579" s="24"/>
      <c r="JJ579" s="24"/>
      <c r="JK579" s="24"/>
      <c r="JL579" s="24"/>
      <c r="JM579" s="24"/>
      <c r="JN579" s="24"/>
      <c r="JO579" s="24"/>
      <c r="JP579" s="24"/>
      <c r="JQ579" s="24"/>
      <c r="JR579" s="24"/>
      <c r="JS579" s="24"/>
      <c r="JT579" s="24"/>
      <c r="JU579" s="25"/>
      <c r="JV579" s="24"/>
      <c r="JW579" s="151"/>
      <c r="JX579" s="151"/>
      <c r="JY579" s="153"/>
      <c r="JZ579" s="24"/>
      <c r="KA579" s="24"/>
      <c r="KB579" s="24"/>
      <c r="KC579" s="24"/>
      <c r="KD579" s="24"/>
      <c r="KE579" s="24"/>
      <c r="KF579" s="24"/>
      <c r="KG579" s="24"/>
      <c r="KH579" s="24"/>
      <c r="KI579" s="24"/>
      <c r="KJ579" s="24"/>
      <c r="KK579" s="24"/>
      <c r="KL579" s="24"/>
      <c r="KM579" s="24"/>
      <c r="KN579" s="24"/>
      <c r="KO579" s="24"/>
      <c r="KP579" s="24"/>
      <c r="KQ579" s="24"/>
      <c r="KR579" s="24"/>
      <c r="KS579" s="24"/>
      <c r="KT579" s="24"/>
      <c r="KU579" s="24"/>
      <c r="KV579" s="24"/>
      <c r="KW579" s="24"/>
      <c r="KX579" s="24"/>
      <c r="KY579" s="24"/>
      <c r="KZ579" s="24"/>
      <c r="LA579" s="24"/>
      <c r="LB579" s="24"/>
      <c r="LC579" s="24"/>
      <c r="LD579" s="24"/>
      <c r="LE579" s="151"/>
      <c r="LF579" s="151"/>
      <c r="LG579" s="153"/>
      <c r="LH579" s="24"/>
      <c r="LI579" s="24"/>
      <c r="LJ579" s="24"/>
      <c r="LK579" s="24"/>
      <c r="LL579" s="24"/>
      <c r="LM579" s="24"/>
      <c r="LN579" s="24"/>
      <c r="LO579" s="24"/>
      <c r="LP579" s="24"/>
      <c r="LQ579" s="24"/>
      <c r="LR579" s="24"/>
      <c r="LS579" s="24"/>
      <c r="LT579" s="24"/>
      <c r="LU579" s="24"/>
      <c r="LV579" s="24"/>
      <c r="LW579" s="24"/>
      <c r="LX579" s="24"/>
      <c r="LY579" s="24"/>
      <c r="LZ579" s="24"/>
      <c r="MA579" s="24"/>
      <c r="MB579" s="24"/>
      <c r="MC579" s="24"/>
      <c r="MD579" s="24"/>
      <c r="ME579" s="24"/>
      <c r="MF579" s="24"/>
      <c r="MG579" s="24"/>
      <c r="MH579" s="24"/>
      <c r="MI579" s="24"/>
      <c r="MJ579" s="24"/>
      <c r="MK579" s="24"/>
      <c r="ML579" s="24"/>
    </row>
    <row r="580" spans="1:350" ht="13.9" hidden="1" customHeight="1" outlineLevel="3" x14ac:dyDescent="0.2">
      <c r="A580" s="226" t="s">
        <v>491</v>
      </c>
      <c r="B580" s="246" t="s">
        <v>1120</v>
      </c>
      <c r="C580" s="214" t="s">
        <v>38</v>
      </c>
      <c r="D580" s="216">
        <v>13.2</v>
      </c>
      <c r="E580" s="175"/>
      <c r="F580" s="175">
        <f>D580-E580</f>
        <v>13.2</v>
      </c>
      <c r="G580" s="175" t="s">
        <v>888</v>
      </c>
      <c r="H580" s="170" t="s">
        <v>960</v>
      </c>
      <c r="I580" s="170" t="s">
        <v>905</v>
      </c>
      <c r="J580" s="212">
        <f ca="1">E580+Q580+AX580+CF580+DN580+ES580+GA580+HH580+IP580+JW580+LE580</f>
        <v>13.2</v>
      </c>
      <c r="K580" s="212">
        <f>E580+R580+AY580+CG580+DO580+ET580+GB580+HI580+IQ580+JX580+LF580</f>
        <v>13.2</v>
      </c>
      <c r="L580" s="172">
        <f ca="1">K580/J580</f>
        <v>1</v>
      </c>
      <c r="M580" s="172">
        <f>K580/D580</f>
        <v>1</v>
      </c>
      <c r="N580" s="183">
        <f ca="1">SUMIF($EV$8:$FZ$9,$O$5,$EV581:$FZ581)-SUMIF($EV$8:$FZ$9,$Q$5,$EV581:$FZ581)</f>
        <v>0</v>
      </c>
      <c r="O580" s="156"/>
      <c r="P580" s="16" t="s">
        <v>25</v>
      </c>
      <c r="Q580" s="150">
        <v>0</v>
      </c>
      <c r="R580" s="150">
        <v>0</v>
      </c>
      <c r="S580" s="152" t="e">
        <v>#DIV/0!</v>
      </c>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50">
        <f t="shared" ca="1" si="1487"/>
        <v>0</v>
      </c>
      <c r="AY580" s="150">
        <f>SUM(BA581:CE581)</f>
        <v>0</v>
      </c>
      <c r="AZ580" s="152" t="e">
        <f ca="1">AY580/AX580</f>
        <v>#DIV/0!</v>
      </c>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50">
        <f t="shared" ref="CF580" si="1509">SUM(CI580:DM580)</f>
        <v>0</v>
      </c>
      <c r="CG580" s="150">
        <f>SUM(CI581:DM581)</f>
        <v>0</v>
      </c>
      <c r="CH580" s="152" t="e">
        <f>CG580/CF580</f>
        <v>#DIV/0!</v>
      </c>
      <c r="CI580" s="129"/>
      <c r="CJ580" s="129"/>
      <c r="CK580" s="129"/>
      <c r="CL580" s="129"/>
      <c r="CM580" s="129"/>
      <c r="CN580" s="129"/>
      <c r="CO580" s="129"/>
      <c r="CP580" s="129"/>
      <c r="CQ580" s="129"/>
      <c r="CR580" s="129"/>
      <c r="CS580" s="129"/>
      <c r="CT580" s="129"/>
      <c r="CU580" s="129"/>
      <c r="CV580" s="129"/>
      <c r="CW580" s="129"/>
      <c r="CX580" s="129"/>
      <c r="CY580" s="129"/>
      <c r="CZ580" s="129"/>
      <c r="DA580" s="129"/>
      <c r="DB580" s="129"/>
      <c r="DC580" s="129"/>
      <c r="DD580" s="129"/>
      <c r="DE580" s="129"/>
      <c r="DF580" s="129"/>
      <c r="DG580" s="129"/>
      <c r="DH580" s="129"/>
      <c r="DI580" s="129"/>
      <c r="DJ580" s="129"/>
      <c r="DK580" s="129"/>
      <c r="DL580" s="129"/>
      <c r="DM580" s="129"/>
      <c r="DN580" s="150">
        <f t="shared" ref="DN580" si="1510">SUM(DQ580:ER580)</f>
        <v>0</v>
      </c>
      <c r="DO580" s="150">
        <f>SUM(DQ581:ER581)</f>
        <v>0</v>
      </c>
      <c r="DP580" s="152" t="e">
        <f t="shared" si="1416"/>
        <v>#DIV/0!</v>
      </c>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50">
        <f t="shared" ca="1" si="1495"/>
        <v>6</v>
      </c>
      <c r="ET580" s="150">
        <f t="shared" si="1452"/>
        <v>13.2</v>
      </c>
      <c r="EU580" s="152">
        <f t="shared" ca="1" si="1453"/>
        <v>2.1999999999999997</v>
      </c>
      <c r="EV580" s="16"/>
      <c r="EW580" s="67"/>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v>2</v>
      </c>
      <c r="FY580" s="16">
        <v>2</v>
      </c>
      <c r="FZ580" s="16">
        <v>2</v>
      </c>
      <c r="GA580" s="150">
        <f t="shared" ref="GA580" ca="1" si="1511">SUMIF($GD$8:$HG$9,$O$5,GD580:HG580)</f>
        <v>7.2</v>
      </c>
      <c r="GB580" s="150">
        <f t="shared" ref="GB580" si="1512">SUM(GD581:HG581)</f>
        <v>0</v>
      </c>
      <c r="GC580" s="152">
        <f t="shared" ref="GC580" ca="1" si="1513">GB580/GA580</f>
        <v>0</v>
      </c>
      <c r="GD580" s="16">
        <v>2</v>
      </c>
      <c r="GE580" s="16">
        <v>2</v>
      </c>
      <c r="GF580" s="16">
        <v>3.2</v>
      </c>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50"/>
      <c r="HI580" s="150">
        <v>0</v>
      </c>
      <c r="HJ580" s="152" t="e">
        <v>#DIV/0!</v>
      </c>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50"/>
      <c r="IQ580" s="150">
        <v>0</v>
      </c>
      <c r="IR580" s="152" t="e">
        <v>#DIV/0!</v>
      </c>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c r="JO580" s="16"/>
      <c r="JP580" s="16"/>
      <c r="JQ580" s="16"/>
      <c r="JR580" s="16"/>
      <c r="JS580" s="16"/>
      <c r="JT580" s="16"/>
      <c r="JU580" s="23"/>
      <c r="JV580" s="16"/>
      <c r="JW580" s="150"/>
      <c r="JX580" s="150">
        <v>0</v>
      </c>
      <c r="JY580" s="152" t="e">
        <v>#DIV/0!</v>
      </c>
      <c r="JZ580" s="16"/>
      <c r="KA580" s="16"/>
      <c r="KB580" s="16"/>
      <c r="KC580" s="16"/>
      <c r="KD580" s="16"/>
      <c r="KE580" s="16"/>
      <c r="KF580" s="16"/>
      <c r="KG580" s="16"/>
      <c r="KH580" s="16"/>
      <c r="KI580" s="16"/>
      <c r="KJ580" s="16"/>
      <c r="KK580" s="16"/>
      <c r="KL580" s="16"/>
      <c r="KM580" s="16"/>
      <c r="KN580" s="16"/>
      <c r="KO580" s="16"/>
      <c r="KP580" s="16"/>
      <c r="KQ580" s="16"/>
      <c r="KR580" s="16"/>
      <c r="KS580" s="16"/>
      <c r="KT580" s="16"/>
      <c r="KU580" s="16"/>
      <c r="KV580" s="16"/>
      <c r="KW580" s="16"/>
      <c r="KX580" s="16"/>
      <c r="KY580" s="16"/>
      <c r="KZ580" s="16"/>
      <c r="LA580" s="16"/>
      <c r="LB580" s="16"/>
      <c r="LC580" s="16"/>
      <c r="LD580" s="16"/>
      <c r="LE580" s="150"/>
      <c r="LF580" s="150">
        <v>0</v>
      </c>
      <c r="LG580" s="152" t="e">
        <v>#DIV/0!</v>
      </c>
      <c r="LH580" s="16"/>
      <c r="LI580" s="16"/>
      <c r="LJ580" s="16"/>
      <c r="LK580" s="16"/>
      <c r="LL580" s="16"/>
      <c r="LM580" s="16"/>
      <c r="LN580" s="16"/>
      <c r="LO580" s="16"/>
      <c r="LP580" s="16"/>
      <c r="LQ580" s="16"/>
      <c r="LR580" s="16"/>
      <c r="LS580" s="16"/>
      <c r="LT580" s="16"/>
      <c r="LU580" s="16"/>
      <c r="LV580" s="16"/>
      <c r="LW580" s="16"/>
      <c r="LX580" s="16"/>
      <c r="LY580" s="16"/>
      <c r="LZ580" s="16"/>
      <c r="MA580" s="16"/>
      <c r="MB580" s="16"/>
      <c r="MC580" s="16"/>
      <c r="MD580" s="16"/>
      <c r="ME580" s="16"/>
      <c r="MF580" s="16"/>
      <c r="MG580" s="16"/>
      <c r="MH580" s="16"/>
      <c r="MI580" s="16"/>
      <c r="MJ580" s="16"/>
      <c r="MK580" s="16"/>
      <c r="ML580" s="16"/>
    </row>
    <row r="581" spans="1:350" ht="13.9" hidden="1" customHeight="1" outlineLevel="3" x14ac:dyDescent="0.2">
      <c r="A581" s="227"/>
      <c r="B581" s="247"/>
      <c r="C581" s="215"/>
      <c r="D581" s="217"/>
      <c r="E581" s="176"/>
      <c r="F581" s="176"/>
      <c r="G581" s="176"/>
      <c r="H581" s="171"/>
      <c r="I581" s="171"/>
      <c r="J581" s="213"/>
      <c r="K581" s="213"/>
      <c r="L581" s="173"/>
      <c r="M581" s="173"/>
      <c r="N581" s="184"/>
      <c r="O581" s="157"/>
      <c r="P581" s="17" t="s">
        <v>26</v>
      </c>
      <c r="Q581" s="151"/>
      <c r="R581" s="151"/>
      <c r="S581" s="153"/>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151"/>
      <c r="AY581" s="151"/>
      <c r="AZ581" s="153"/>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151"/>
      <c r="CG581" s="151"/>
      <c r="CH581" s="153"/>
      <c r="CI581" s="141"/>
      <c r="CJ581" s="141"/>
      <c r="CK581" s="141"/>
      <c r="CL581" s="141"/>
      <c r="CM581" s="141"/>
      <c r="CN581" s="141"/>
      <c r="CO581" s="141"/>
      <c r="CP581" s="141"/>
      <c r="CQ581" s="141"/>
      <c r="CR581" s="141"/>
      <c r="CS581" s="141"/>
      <c r="CT581" s="141"/>
      <c r="CU581" s="141"/>
      <c r="CV581" s="141"/>
      <c r="CW581" s="141"/>
      <c r="CX581" s="141"/>
      <c r="CY581" s="141"/>
      <c r="CZ581" s="141"/>
      <c r="DA581" s="141"/>
      <c r="DB581" s="141"/>
      <c r="DC581" s="141"/>
      <c r="DD581" s="141"/>
      <c r="DE581" s="141"/>
      <c r="DF581" s="141"/>
      <c r="DG581" s="141"/>
      <c r="DH581" s="141"/>
      <c r="DI581" s="141"/>
      <c r="DJ581" s="141"/>
      <c r="DK581" s="141"/>
      <c r="DL581" s="141"/>
      <c r="DM581" s="141"/>
      <c r="DN581" s="151"/>
      <c r="DO581" s="151"/>
      <c r="DP581" s="153"/>
      <c r="DQ581" s="24"/>
      <c r="DR581" s="24"/>
      <c r="DS581" s="24"/>
      <c r="DT581" s="24"/>
      <c r="DU581" s="24"/>
      <c r="DV581" s="24"/>
      <c r="DW581" s="24"/>
      <c r="DX581" s="24"/>
      <c r="DY581" s="24"/>
      <c r="DZ581" s="24"/>
      <c r="EA581" s="24"/>
      <c r="EB581" s="24"/>
      <c r="EC581" s="24"/>
      <c r="ED581" s="24"/>
      <c r="EE581" s="24"/>
      <c r="EF581" s="24"/>
      <c r="EG581" s="24"/>
      <c r="EH581" s="24"/>
      <c r="EI581" s="24"/>
      <c r="EJ581" s="24"/>
      <c r="EK581" s="24"/>
      <c r="EL581" s="24"/>
      <c r="EM581" s="24"/>
      <c r="EN581" s="24"/>
      <c r="EO581" s="24"/>
      <c r="EP581" s="24"/>
      <c r="EQ581" s="24"/>
      <c r="ER581" s="24"/>
      <c r="ES581" s="151"/>
      <c r="ET581" s="151"/>
      <c r="EU581" s="153"/>
      <c r="EV581" s="24"/>
      <c r="EW581" s="125"/>
      <c r="EX581" s="24"/>
      <c r="EY581" s="24"/>
      <c r="EZ581" s="24"/>
      <c r="FA581" s="24"/>
      <c r="FB581" s="24"/>
      <c r="FC581" s="24"/>
      <c r="FD581" s="24"/>
      <c r="FE581" s="24"/>
      <c r="FF581" s="24"/>
      <c r="FG581" s="24"/>
      <c r="FH581" s="24"/>
      <c r="FI581" s="24"/>
      <c r="FJ581" s="24"/>
      <c r="FK581" s="24"/>
      <c r="FL581" s="24"/>
      <c r="FM581" s="24"/>
      <c r="FN581" s="24"/>
      <c r="FO581" s="24"/>
      <c r="FP581" s="24"/>
      <c r="FQ581" s="24"/>
      <c r="FR581" s="24"/>
      <c r="FS581" s="24"/>
      <c r="FT581" s="24">
        <v>4</v>
      </c>
      <c r="FU581" s="76">
        <v>9.1999999999999993</v>
      </c>
      <c r="FV581" s="24"/>
      <c r="FW581" s="24"/>
      <c r="FX581" s="24"/>
      <c r="FY581" s="24"/>
      <c r="FZ581" s="24"/>
      <c r="GA581" s="151"/>
      <c r="GB581" s="151"/>
      <c r="GC581" s="153"/>
      <c r="GD581" s="24"/>
      <c r="GE581" s="24"/>
      <c r="GF581" s="24"/>
      <c r="GG581" s="24"/>
      <c r="GH581" s="24"/>
      <c r="GI581" s="24"/>
      <c r="GJ581" s="24"/>
      <c r="GK581" s="24"/>
      <c r="GL581" s="24"/>
      <c r="GM581" s="24"/>
      <c r="GN581" s="24"/>
      <c r="GO581" s="24"/>
      <c r="GP581" s="24"/>
      <c r="GQ581" s="24"/>
      <c r="GR581" s="24"/>
      <c r="GS581" s="24"/>
      <c r="GT581" s="24"/>
      <c r="GU581" s="24"/>
      <c r="GV581" s="24"/>
      <c r="GW581" s="24"/>
      <c r="GX581" s="24"/>
      <c r="GY581" s="24"/>
      <c r="GZ581" s="24"/>
      <c r="HA581" s="24"/>
      <c r="HB581" s="24"/>
      <c r="HC581" s="24"/>
      <c r="HD581" s="24"/>
      <c r="HE581" s="24"/>
      <c r="HF581" s="24"/>
      <c r="HG581" s="24"/>
      <c r="HH581" s="151"/>
      <c r="HI581" s="151"/>
      <c r="HJ581" s="153"/>
      <c r="HK581" s="24"/>
      <c r="HL581" s="24"/>
      <c r="HM581" s="24"/>
      <c r="HN581" s="24"/>
      <c r="HO581" s="24"/>
      <c r="HP581" s="24"/>
      <c r="HQ581" s="24"/>
      <c r="HR581" s="24"/>
      <c r="HS581" s="24"/>
      <c r="HT581" s="24"/>
      <c r="HU581" s="24"/>
      <c r="HV581" s="24"/>
      <c r="HW581" s="24"/>
      <c r="HX581" s="24"/>
      <c r="HY581" s="24"/>
      <c r="HZ581" s="24"/>
      <c r="IA581" s="24"/>
      <c r="IB581" s="24"/>
      <c r="IC581" s="24"/>
      <c r="ID581" s="24"/>
      <c r="IE581" s="24"/>
      <c r="IF581" s="24"/>
      <c r="IG581" s="24"/>
      <c r="IH581" s="24"/>
      <c r="II581" s="24"/>
      <c r="IJ581" s="24"/>
      <c r="IK581" s="24"/>
      <c r="IL581" s="24"/>
      <c r="IM581" s="24"/>
      <c r="IN581" s="24"/>
      <c r="IO581" s="24"/>
      <c r="IP581" s="151"/>
      <c r="IQ581" s="151"/>
      <c r="IR581" s="153"/>
      <c r="IS581" s="24"/>
      <c r="IT581" s="24"/>
      <c r="IU581" s="24"/>
      <c r="IV581" s="24"/>
      <c r="IW581" s="24"/>
      <c r="IX581" s="24"/>
      <c r="IY581" s="24"/>
      <c r="IZ581" s="24"/>
      <c r="JA581" s="24"/>
      <c r="JB581" s="24"/>
      <c r="JC581" s="24"/>
      <c r="JD581" s="24"/>
      <c r="JE581" s="24"/>
      <c r="JF581" s="24"/>
      <c r="JG581" s="24"/>
      <c r="JH581" s="24"/>
      <c r="JI581" s="24"/>
      <c r="JJ581" s="24"/>
      <c r="JK581" s="24"/>
      <c r="JL581" s="24"/>
      <c r="JM581" s="24"/>
      <c r="JN581" s="24"/>
      <c r="JO581" s="24"/>
      <c r="JP581" s="24"/>
      <c r="JQ581" s="24"/>
      <c r="JR581" s="24"/>
      <c r="JS581" s="24"/>
      <c r="JT581" s="24"/>
      <c r="JU581" s="25"/>
      <c r="JV581" s="24"/>
      <c r="JW581" s="151"/>
      <c r="JX581" s="151"/>
      <c r="JY581" s="153"/>
      <c r="JZ581" s="24"/>
      <c r="KA581" s="24"/>
      <c r="KB581" s="24"/>
      <c r="KC581" s="24"/>
      <c r="KD581" s="24"/>
      <c r="KE581" s="24"/>
      <c r="KF581" s="24"/>
      <c r="KG581" s="24"/>
      <c r="KH581" s="24"/>
      <c r="KI581" s="24"/>
      <c r="KJ581" s="24"/>
      <c r="KK581" s="24"/>
      <c r="KL581" s="24"/>
      <c r="KM581" s="24"/>
      <c r="KN581" s="24"/>
      <c r="KO581" s="24"/>
      <c r="KP581" s="24"/>
      <c r="KQ581" s="24"/>
      <c r="KR581" s="24"/>
      <c r="KS581" s="24"/>
      <c r="KT581" s="24"/>
      <c r="KU581" s="24"/>
      <c r="KV581" s="24"/>
      <c r="KW581" s="24"/>
      <c r="KX581" s="24"/>
      <c r="KY581" s="24"/>
      <c r="KZ581" s="24"/>
      <c r="LA581" s="24"/>
      <c r="LB581" s="24"/>
      <c r="LC581" s="24"/>
      <c r="LD581" s="24"/>
      <c r="LE581" s="151"/>
      <c r="LF581" s="151"/>
      <c r="LG581" s="153"/>
      <c r="LH581" s="24"/>
      <c r="LI581" s="24"/>
      <c r="LJ581" s="24"/>
      <c r="LK581" s="24"/>
      <c r="LL581" s="24"/>
      <c r="LM581" s="24"/>
      <c r="LN581" s="24"/>
      <c r="LO581" s="24"/>
      <c r="LP581" s="24"/>
      <c r="LQ581" s="24"/>
      <c r="LR581" s="24"/>
      <c r="LS581" s="24"/>
      <c r="LT581" s="24"/>
      <c r="LU581" s="24"/>
      <c r="LV581" s="24"/>
      <c r="LW581" s="24"/>
      <c r="LX581" s="24"/>
      <c r="LY581" s="24"/>
      <c r="LZ581" s="24"/>
      <c r="MA581" s="24"/>
      <c r="MB581" s="24"/>
      <c r="MC581" s="24"/>
      <c r="MD581" s="24"/>
      <c r="ME581" s="24"/>
      <c r="MF581" s="24"/>
      <c r="MG581" s="24"/>
      <c r="MH581" s="24"/>
      <c r="MI581" s="24"/>
      <c r="MJ581" s="24"/>
      <c r="MK581" s="24"/>
      <c r="ML581" s="24"/>
    </row>
    <row r="582" spans="1:350" ht="13.9" hidden="1" customHeight="1" outlineLevel="3" x14ac:dyDescent="0.2">
      <c r="A582" s="226" t="s">
        <v>492</v>
      </c>
      <c r="B582" s="246" t="s">
        <v>1121</v>
      </c>
      <c r="C582" s="214" t="s">
        <v>59</v>
      </c>
      <c r="D582" s="216">
        <v>16</v>
      </c>
      <c r="E582" s="175"/>
      <c r="F582" s="175">
        <f>D582-E582</f>
        <v>16</v>
      </c>
      <c r="G582" s="175" t="s">
        <v>844</v>
      </c>
      <c r="H582" s="170" t="s">
        <v>1019</v>
      </c>
      <c r="I582" s="170" t="s">
        <v>960</v>
      </c>
      <c r="J582" s="212">
        <f ca="1">E582+Q582+AX582+CF582+DN582+ES582+GA582+HH582+IP582+JW582+LE582</f>
        <v>16</v>
      </c>
      <c r="K582" s="212">
        <f>E582+R582+AY582+CG582+DO582+ET582+GB582+HI582+IQ582+JX582+LF582</f>
        <v>16</v>
      </c>
      <c r="L582" s="172">
        <f ca="1">K582/J582</f>
        <v>1</v>
      </c>
      <c r="M582" s="172">
        <f>K582/D582</f>
        <v>1</v>
      </c>
      <c r="N582" s="183">
        <f ca="1">SUMIF($EV$8:$FZ$9,$O$5,$EV583:$FZ583)-SUMIF($EV$8:$FZ$9,$Q$5,$EV583:$FZ583)</f>
        <v>0</v>
      </c>
      <c r="O582" s="156"/>
      <c r="P582" s="16" t="s">
        <v>25</v>
      </c>
      <c r="Q582" s="150">
        <v>0</v>
      </c>
      <c r="R582" s="150">
        <v>0</v>
      </c>
      <c r="S582" s="152" t="e">
        <v>#DIV/0!</v>
      </c>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50">
        <f t="shared" ca="1" si="1487"/>
        <v>0</v>
      </c>
      <c r="AY582" s="150">
        <f>SUM(BA583:CE583)</f>
        <v>0</v>
      </c>
      <c r="AZ582" s="152" t="e">
        <f ca="1">AY582/AX582</f>
        <v>#DIV/0!</v>
      </c>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50">
        <f t="shared" ref="CF582" si="1514">SUM(CI582:DM582)</f>
        <v>0</v>
      </c>
      <c r="CG582" s="150">
        <f>SUM(CI583:DM583)</f>
        <v>0</v>
      </c>
      <c r="CH582" s="152" t="e">
        <f>CG582/CF582</f>
        <v>#DIV/0!</v>
      </c>
      <c r="CI582" s="129"/>
      <c r="CJ582" s="129"/>
      <c r="CK582" s="129"/>
      <c r="CL582" s="129"/>
      <c r="CM582" s="129"/>
      <c r="CN582" s="129"/>
      <c r="CO582" s="129"/>
      <c r="CP582" s="129"/>
      <c r="CQ582" s="129"/>
      <c r="CR582" s="129"/>
      <c r="CS582" s="129"/>
      <c r="CT582" s="129"/>
      <c r="CU582" s="129"/>
      <c r="CV582" s="129"/>
      <c r="CW582" s="129"/>
      <c r="CX582" s="129"/>
      <c r="CY582" s="129"/>
      <c r="CZ582" s="129"/>
      <c r="DA582" s="129"/>
      <c r="DB582" s="129"/>
      <c r="DC582" s="129"/>
      <c r="DD582" s="129"/>
      <c r="DE582" s="129"/>
      <c r="DF582" s="129"/>
      <c r="DG582" s="129"/>
      <c r="DH582" s="129"/>
      <c r="DI582" s="129"/>
      <c r="DJ582" s="129"/>
      <c r="DK582" s="129"/>
      <c r="DL582" s="129"/>
      <c r="DM582" s="129"/>
      <c r="DN582" s="150">
        <f t="shared" ref="DN582" si="1515">SUM(DQ582:ER582)</f>
        <v>0</v>
      </c>
      <c r="DO582" s="150">
        <f>SUM(DQ583:ER583)</f>
        <v>0</v>
      </c>
      <c r="DP582" s="152" t="e">
        <f t="shared" si="1416"/>
        <v>#DIV/0!</v>
      </c>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50">
        <f t="shared" ca="1" si="1495"/>
        <v>16</v>
      </c>
      <c r="ET582" s="150">
        <f t="shared" si="1452"/>
        <v>16</v>
      </c>
      <c r="EU582" s="152">
        <f t="shared" ca="1" si="1453"/>
        <v>1</v>
      </c>
      <c r="EV582" s="16"/>
      <c r="EW582" s="67"/>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v>6</v>
      </c>
      <c r="FV582" s="16">
        <v>6</v>
      </c>
      <c r="FW582" s="16">
        <v>4</v>
      </c>
      <c r="FX582" s="16"/>
      <c r="FY582" s="16"/>
      <c r="FZ582" s="16"/>
      <c r="GA582" s="150">
        <f t="shared" ref="GA582" ca="1" si="1516">SUMIF($GD$8:$HG$9,$O$5,GD582:HG582)</f>
        <v>0</v>
      </c>
      <c r="GB582" s="150">
        <f t="shared" ref="GB582" si="1517">SUM(GD583:HG583)</f>
        <v>0</v>
      </c>
      <c r="GC582" s="152" t="e">
        <f t="shared" ref="GC582" ca="1" si="1518">GB582/GA582</f>
        <v>#DIV/0!</v>
      </c>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50"/>
      <c r="HI582" s="150">
        <v>0</v>
      </c>
      <c r="HJ582" s="152" t="e">
        <v>#DIV/0!</v>
      </c>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50"/>
      <c r="IQ582" s="150">
        <v>0</v>
      </c>
      <c r="IR582" s="152" t="e">
        <v>#DIV/0!</v>
      </c>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c r="JO582" s="16"/>
      <c r="JP582" s="16"/>
      <c r="JQ582" s="16"/>
      <c r="JR582" s="16"/>
      <c r="JS582" s="16"/>
      <c r="JT582" s="16"/>
      <c r="JU582" s="23"/>
      <c r="JV582" s="16"/>
      <c r="JW582" s="150"/>
      <c r="JX582" s="150">
        <v>0</v>
      </c>
      <c r="JY582" s="152" t="e">
        <v>#DIV/0!</v>
      </c>
      <c r="JZ582" s="16"/>
      <c r="KA582" s="16"/>
      <c r="KB582" s="16"/>
      <c r="KC582" s="16"/>
      <c r="KD582" s="16"/>
      <c r="KE582" s="16"/>
      <c r="KF582" s="16"/>
      <c r="KG582" s="16"/>
      <c r="KH582" s="16"/>
      <c r="KI582" s="16"/>
      <c r="KJ582" s="16"/>
      <c r="KK582" s="16"/>
      <c r="KL582" s="16"/>
      <c r="KM582" s="16"/>
      <c r="KN582" s="16"/>
      <c r="KO582" s="16"/>
      <c r="KP582" s="16"/>
      <c r="KQ582" s="16"/>
      <c r="KR582" s="16"/>
      <c r="KS582" s="16"/>
      <c r="KT582" s="16"/>
      <c r="KU582" s="16"/>
      <c r="KV582" s="16"/>
      <c r="KW582" s="16"/>
      <c r="KX582" s="16"/>
      <c r="KY582" s="16"/>
      <c r="KZ582" s="16"/>
      <c r="LA582" s="16"/>
      <c r="LB582" s="16"/>
      <c r="LC582" s="16"/>
      <c r="LD582" s="16"/>
      <c r="LE582" s="150"/>
      <c r="LF582" s="150">
        <v>0</v>
      </c>
      <c r="LG582" s="152" t="e">
        <v>#DIV/0!</v>
      </c>
      <c r="LH582" s="16"/>
      <c r="LI582" s="16"/>
      <c r="LJ582" s="16"/>
      <c r="LK582" s="16"/>
      <c r="LL582" s="16"/>
      <c r="LM582" s="16"/>
      <c r="LN582" s="16"/>
      <c r="LO582" s="16"/>
      <c r="LP582" s="16"/>
      <c r="LQ582" s="16"/>
      <c r="LR582" s="16"/>
      <c r="LS582" s="16"/>
      <c r="LT582" s="16"/>
      <c r="LU582" s="16"/>
      <c r="LV582" s="16"/>
      <c r="LW582" s="16"/>
      <c r="LX582" s="16"/>
      <c r="LY582" s="16"/>
      <c r="LZ582" s="16"/>
      <c r="MA582" s="16"/>
      <c r="MB582" s="16"/>
      <c r="MC582" s="16"/>
      <c r="MD582" s="16"/>
      <c r="ME582" s="16"/>
      <c r="MF582" s="16"/>
      <c r="MG582" s="16"/>
      <c r="MH582" s="16"/>
      <c r="MI582" s="16"/>
      <c r="MJ582" s="16"/>
      <c r="MK582" s="16"/>
      <c r="ML582" s="16"/>
    </row>
    <row r="583" spans="1:350" ht="13.9" hidden="1" customHeight="1" outlineLevel="3" x14ac:dyDescent="0.2">
      <c r="A583" s="227"/>
      <c r="B583" s="247"/>
      <c r="C583" s="215"/>
      <c r="D583" s="217"/>
      <c r="E583" s="176"/>
      <c r="F583" s="176"/>
      <c r="G583" s="176"/>
      <c r="H583" s="171"/>
      <c r="I583" s="171"/>
      <c r="J583" s="213"/>
      <c r="K583" s="213"/>
      <c r="L583" s="173"/>
      <c r="M583" s="173"/>
      <c r="N583" s="184"/>
      <c r="O583" s="157"/>
      <c r="P583" s="17" t="s">
        <v>26</v>
      </c>
      <c r="Q583" s="151"/>
      <c r="R583" s="151"/>
      <c r="S583" s="153"/>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151"/>
      <c r="AY583" s="151"/>
      <c r="AZ583" s="153"/>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151"/>
      <c r="CG583" s="151"/>
      <c r="CH583" s="153"/>
      <c r="CI583" s="141"/>
      <c r="CJ583" s="141"/>
      <c r="CK583" s="141"/>
      <c r="CL583" s="141"/>
      <c r="CM583" s="141"/>
      <c r="CN583" s="141"/>
      <c r="CO583" s="141"/>
      <c r="CP583" s="141"/>
      <c r="CQ583" s="141"/>
      <c r="CR583" s="141"/>
      <c r="CS583" s="141"/>
      <c r="CT583" s="141"/>
      <c r="CU583" s="141"/>
      <c r="CV583" s="141"/>
      <c r="CW583" s="141"/>
      <c r="CX583" s="141"/>
      <c r="CY583" s="141"/>
      <c r="CZ583" s="141"/>
      <c r="DA583" s="141"/>
      <c r="DB583" s="141"/>
      <c r="DC583" s="141"/>
      <c r="DD583" s="141"/>
      <c r="DE583" s="141"/>
      <c r="DF583" s="141"/>
      <c r="DG583" s="141"/>
      <c r="DH583" s="141"/>
      <c r="DI583" s="141"/>
      <c r="DJ583" s="141"/>
      <c r="DK583" s="141"/>
      <c r="DL583" s="141"/>
      <c r="DM583" s="141"/>
      <c r="DN583" s="151"/>
      <c r="DO583" s="151"/>
      <c r="DP583" s="153"/>
      <c r="DQ583" s="24"/>
      <c r="DR583" s="24"/>
      <c r="DS583" s="24"/>
      <c r="DT583" s="24"/>
      <c r="DU583" s="24"/>
      <c r="DV583" s="24"/>
      <c r="DW583" s="24"/>
      <c r="DX583" s="24"/>
      <c r="DY583" s="24"/>
      <c r="DZ583" s="24"/>
      <c r="EA583" s="24"/>
      <c r="EB583" s="24"/>
      <c r="EC583" s="24"/>
      <c r="ED583" s="24"/>
      <c r="EE583" s="24"/>
      <c r="EF583" s="24"/>
      <c r="EG583" s="24"/>
      <c r="EH583" s="24"/>
      <c r="EI583" s="24"/>
      <c r="EJ583" s="24"/>
      <c r="EK583" s="24"/>
      <c r="EL583" s="24"/>
      <c r="EM583" s="24"/>
      <c r="EN583" s="24"/>
      <c r="EO583" s="24"/>
      <c r="EP583" s="24"/>
      <c r="EQ583" s="24"/>
      <c r="ER583" s="24"/>
      <c r="ES583" s="151"/>
      <c r="ET583" s="151"/>
      <c r="EU583" s="153"/>
      <c r="EV583" s="24"/>
      <c r="EW583" s="125"/>
      <c r="EX583" s="24"/>
      <c r="EY583" s="24"/>
      <c r="EZ583" s="24"/>
      <c r="FA583" s="24"/>
      <c r="FB583" s="24"/>
      <c r="FC583" s="24"/>
      <c r="FD583" s="24"/>
      <c r="FE583" s="24"/>
      <c r="FF583" s="24"/>
      <c r="FG583" s="24"/>
      <c r="FH583" s="24"/>
      <c r="FI583" s="24"/>
      <c r="FJ583" s="24"/>
      <c r="FK583" s="24"/>
      <c r="FL583" s="24"/>
      <c r="FM583" s="24"/>
      <c r="FN583" s="24"/>
      <c r="FO583" s="24"/>
      <c r="FP583" s="24"/>
      <c r="FQ583" s="24"/>
      <c r="FR583" s="24"/>
      <c r="FS583" s="24"/>
      <c r="FT583" s="24"/>
      <c r="FU583" s="24"/>
      <c r="FV583" s="24">
        <v>12</v>
      </c>
      <c r="FW583" s="141">
        <v>4</v>
      </c>
      <c r="FX583" s="24"/>
      <c r="FY583" s="24"/>
      <c r="FZ583" s="24"/>
      <c r="GA583" s="151"/>
      <c r="GB583" s="151"/>
      <c r="GC583" s="153"/>
      <c r="GD583" s="24"/>
      <c r="GE583" s="24"/>
      <c r="GF583" s="24"/>
      <c r="GG583" s="24"/>
      <c r="GH583" s="24"/>
      <c r="GI583" s="24"/>
      <c r="GJ583" s="24"/>
      <c r="GK583" s="24"/>
      <c r="GL583" s="24"/>
      <c r="GM583" s="24"/>
      <c r="GN583" s="24"/>
      <c r="GO583" s="24"/>
      <c r="GP583" s="24"/>
      <c r="GQ583" s="24"/>
      <c r="GR583" s="24"/>
      <c r="GS583" s="24"/>
      <c r="GT583" s="24"/>
      <c r="GU583" s="24"/>
      <c r="GV583" s="24"/>
      <c r="GW583" s="24"/>
      <c r="GX583" s="24"/>
      <c r="GY583" s="24"/>
      <c r="GZ583" s="24"/>
      <c r="HA583" s="24"/>
      <c r="HB583" s="24"/>
      <c r="HC583" s="24"/>
      <c r="HD583" s="24"/>
      <c r="HE583" s="24"/>
      <c r="HF583" s="24"/>
      <c r="HG583" s="24"/>
      <c r="HH583" s="151"/>
      <c r="HI583" s="151"/>
      <c r="HJ583" s="153"/>
      <c r="HK583" s="24"/>
      <c r="HL583" s="24"/>
      <c r="HM583" s="24"/>
      <c r="HN583" s="24"/>
      <c r="HO583" s="24"/>
      <c r="HP583" s="24"/>
      <c r="HQ583" s="24"/>
      <c r="HR583" s="24"/>
      <c r="HS583" s="24"/>
      <c r="HT583" s="24"/>
      <c r="HU583" s="24"/>
      <c r="HV583" s="24"/>
      <c r="HW583" s="24"/>
      <c r="HX583" s="24"/>
      <c r="HY583" s="24"/>
      <c r="HZ583" s="24"/>
      <c r="IA583" s="24"/>
      <c r="IB583" s="24"/>
      <c r="IC583" s="24"/>
      <c r="ID583" s="24"/>
      <c r="IE583" s="24"/>
      <c r="IF583" s="24"/>
      <c r="IG583" s="24"/>
      <c r="IH583" s="24"/>
      <c r="II583" s="24"/>
      <c r="IJ583" s="24"/>
      <c r="IK583" s="24"/>
      <c r="IL583" s="24"/>
      <c r="IM583" s="24"/>
      <c r="IN583" s="24"/>
      <c r="IO583" s="24"/>
      <c r="IP583" s="151"/>
      <c r="IQ583" s="151"/>
      <c r="IR583" s="153"/>
      <c r="IS583" s="24"/>
      <c r="IT583" s="24"/>
      <c r="IU583" s="24"/>
      <c r="IV583" s="24"/>
      <c r="IW583" s="24"/>
      <c r="IX583" s="24"/>
      <c r="IY583" s="24"/>
      <c r="IZ583" s="24"/>
      <c r="JA583" s="24"/>
      <c r="JB583" s="24"/>
      <c r="JC583" s="24"/>
      <c r="JD583" s="24"/>
      <c r="JE583" s="24"/>
      <c r="JF583" s="24"/>
      <c r="JG583" s="24"/>
      <c r="JH583" s="24"/>
      <c r="JI583" s="24"/>
      <c r="JJ583" s="24"/>
      <c r="JK583" s="24"/>
      <c r="JL583" s="24"/>
      <c r="JM583" s="24"/>
      <c r="JN583" s="24"/>
      <c r="JO583" s="24"/>
      <c r="JP583" s="24"/>
      <c r="JQ583" s="24"/>
      <c r="JR583" s="24"/>
      <c r="JS583" s="24"/>
      <c r="JT583" s="24"/>
      <c r="JU583" s="25"/>
      <c r="JV583" s="24"/>
      <c r="JW583" s="151"/>
      <c r="JX583" s="151"/>
      <c r="JY583" s="153"/>
      <c r="JZ583" s="24"/>
      <c r="KA583" s="24"/>
      <c r="KB583" s="24"/>
      <c r="KC583" s="24"/>
      <c r="KD583" s="24"/>
      <c r="KE583" s="24"/>
      <c r="KF583" s="24"/>
      <c r="KG583" s="24"/>
      <c r="KH583" s="24"/>
      <c r="KI583" s="24"/>
      <c r="KJ583" s="24"/>
      <c r="KK583" s="24"/>
      <c r="KL583" s="24"/>
      <c r="KM583" s="24"/>
      <c r="KN583" s="24"/>
      <c r="KO583" s="24"/>
      <c r="KP583" s="24"/>
      <c r="KQ583" s="24"/>
      <c r="KR583" s="24"/>
      <c r="KS583" s="24"/>
      <c r="KT583" s="24"/>
      <c r="KU583" s="24"/>
      <c r="KV583" s="24"/>
      <c r="KW583" s="24"/>
      <c r="KX583" s="24"/>
      <c r="KY583" s="24"/>
      <c r="KZ583" s="24"/>
      <c r="LA583" s="24"/>
      <c r="LB583" s="24"/>
      <c r="LC583" s="24"/>
      <c r="LD583" s="24"/>
      <c r="LE583" s="151"/>
      <c r="LF583" s="151"/>
      <c r="LG583" s="153"/>
      <c r="LH583" s="24"/>
      <c r="LI583" s="24"/>
      <c r="LJ583" s="24"/>
      <c r="LK583" s="24"/>
      <c r="LL583" s="24"/>
      <c r="LM583" s="24"/>
      <c r="LN583" s="24"/>
      <c r="LO583" s="24"/>
      <c r="LP583" s="24"/>
      <c r="LQ583" s="24"/>
      <c r="LR583" s="24"/>
      <c r="LS583" s="24"/>
      <c r="LT583" s="24"/>
      <c r="LU583" s="24"/>
      <c r="LV583" s="24"/>
      <c r="LW583" s="24"/>
      <c r="LX583" s="24"/>
      <c r="LY583" s="24"/>
      <c r="LZ583" s="24"/>
      <c r="MA583" s="24"/>
      <c r="MB583" s="24"/>
      <c r="MC583" s="24"/>
      <c r="MD583" s="24"/>
      <c r="ME583" s="24"/>
      <c r="MF583" s="24"/>
      <c r="MG583" s="24"/>
      <c r="MH583" s="24"/>
      <c r="MI583" s="24"/>
      <c r="MJ583" s="24"/>
      <c r="MK583" s="24"/>
      <c r="ML583" s="24"/>
    </row>
    <row r="584" spans="1:350" ht="13.9" hidden="1" customHeight="1" outlineLevel="3" x14ac:dyDescent="0.2">
      <c r="A584" s="226" t="s">
        <v>493</v>
      </c>
      <c r="B584" s="246" t="s">
        <v>1122</v>
      </c>
      <c r="C584" s="214" t="s">
        <v>37</v>
      </c>
      <c r="D584" s="216">
        <v>143</v>
      </c>
      <c r="E584" s="175"/>
      <c r="F584" s="175">
        <f>D584-E584</f>
        <v>143</v>
      </c>
      <c r="G584" s="175" t="s">
        <v>846</v>
      </c>
      <c r="H584" s="170" t="s">
        <v>905</v>
      </c>
      <c r="I584" s="170" t="s">
        <v>1009</v>
      </c>
      <c r="J584" s="212">
        <f ca="1">E584+Q584+AX584+CF584+DN584+ES584+GA584+HH584+IP584+JW584+LE584</f>
        <v>143</v>
      </c>
      <c r="K584" s="212">
        <f>E584+R584+AY584+CG584+DO584+ET584+GB584+HI584+IQ584+JX584+LF584</f>
        <v>0</v>
      </c>
      <c r="L584" s="172">
        <f ca="1">K584/J584</f>
        <v>0</v>
      </c>
      <c r="M584" s="172">
        <f>K584/D584</f>
        <v>0</v>
      </c>
      <c r="N584" s="183">
        <f ca="1">SUMIF($EV$8:$FZ$9,$O$5,$EV585:$FZ585)-SUMIF($EV$8:$FZ$9,$Q$5,$EV585:$FZ585)</f>
        <v>0</v>
      </c>
      <c r="O584" s="156"/>
      <c r="P584" s="16" t="s">
        <v>25</v>
      </c>
      <c r="Q584" s="150">
        <v>0</v>
      </c>
      <c r="R584" s="150">
        <v>0</v>
      </c>
      <c r="S584" s="152" t="e">
        <v>#DIV/0!</v>
      </c>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50">
        <f t="shared" ca="1" si="1487"/>
        <v>0</v>
      </c>
      <c r="AY584" s="150">
        <f>SUM(BA585:CE585)</f>
        <v>0</v>
      </c>
      <c r="AZ584" s="152" t="e">
        <f ca="1">AY584/AX584</f>
        <v>#DIV/0!</v>
      </c>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50">
        <f t="shared" ref="CF584" si="1519">SUM(CI584:DM584)</f>
        <v>0</v>
      </c>
      <c r="CG584" s="150">
        <f>SUM(CI585:DM585)</f>
        <v>0</v>
      </c>
      <c r="CH584" s="152" t="e">
        <f>CG584/CF584</f>
        <v>#DIV/0!</v>
      </c>
      <c r="CI584" s="129"/>
      <c r="CJ584" s="129"/>
      <c r="CK584" s="129"/>
      <c r="CL584" s="129"/>
      <c r="CM584" s="129"/>
      <c r="CN584" s="129"/>
      <c r="CO584" s="129"/>
      <c r="CP584" s="129"/>
      <c r="CQ584" s="129"/>
      <c r="CR584" s="129"/>
      <c r="CS584" s="129"/>
      <c r="CT584" s="129"/>
      <c r="CU584" s="129"/>
      <c r="CV584" s="129"/>
      <c r="CW584" s="129"/>
      <c r="CX584" s="129"/>
      <c r="CY584" s="129"/>
      <c r="CZ584" s="129"/>
      <c r="DA584" s="129"/>
      <c r="DB584" s="129"/>
      <c r="DC584" s="129"/>
      <c r="DD584" s="129"/>
      <c r="DE584" s="129"/>
      <c r="DF584" s="129"/>
      <c r="DG584" s="129"/>
      <c r="DH584" s="129"/>
      <c r="DI584" s="129"/>
      <c r="DJ584" s="129"/>
      <c r="DK584" s="129"/>
      <c r="DL584" s="129"/>
      <c r="DM584" s="129"/>
      <c r="DN584" s="150">
        <f t="shared" ref="DN584" si="1520">SUM(DQ584:ER584)</f>
        <v>0</v>
      </c>
      <c r="DO584" s="150">
        <f>SUM(DQ585:ER585)</f>
        <v>0</v>
      </c>
      <c r="DP584" s="152" t="e">
        <f t="shared" si="1416"/>
        <v>#DIV/0!</v>
      </c>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50">
        <f t="shared" ca="1" si="1495"/>
        <v>0</v>
      </c>
      <c r="ET584" s="150">
        <f t="shared" si="1452"/>
        <v>0</v>
      </c>
      <c r="EU584" s="152" t="e">
        <f t="shared" ca="1" si="1453"/>
        <v>#DIV/0!</v>
      </c>
      <c r="EV584" s="16"/>
      <c r="EW584" s="67"/>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50">
        <f t="shared" ref="GA584" ca="1" si="1521">SUMIF($GD$8:$HG$9,$O$5,GD584:HG584)</f>
        <v>143</v>
      </c>
      <c r="GB584" s="150">
        <f t="shared" ref="GB584" si="1522">SUM(GD585:HG585)</f>
        <v>0</v>
      </c>
      <c r="GC584" s="152">
        <f t="shared" ref="GC584" ca="1" si="1523">GB584/GA584</f>
        <v>0</v>
      </c>
      <c r="GD584" s="16"/>
      <c r="GE584" s="16"/>
      <c r="GF584" s="16">
        <v>24</v>
      </c>
      <c r="GG584" s="16">
        <v>24</v>
      </c>
      <c r="GH584" s="16">
        <v>24</v>
      </c>
      <c r="GI584" s="16">
        <v>24</v>
      </c>
      <c r="GJ584" s="16">
        <v>24</v>
      </c>
      <c r="GK584" s="16">
        <v>23</v>
      </c>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50"/>
      <c r="HI584" s="150">
        <v>0</v>
      </c>
      <c r="HJ584" s="152" t="e">
        <v>#DIV/0!</v>
      </c>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50"/>
      <c r="IQ584" s="150">
        <v>0</v>
      </c>
      <c r="IR584" s="152" t="e">
        <v>#DIV/0!</v>
      </c>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c r="JO584" s="16"/>
      <c r="JP584" s="16"/>
      <c r="JQ584" s="16"/>
      <c r="JR584" s="16"/>
      <c r="JS584" s="16"/>
      <c r="JT584" s="16"/>
      <c r="JU584" s="23"/>
      <c r="JV584" s="16"/>
      <c r="JW584" s="150"/>
      <c r="JX584" s="150">
        <v>0</v>
      </c>
      <c r="JY584" s="152" t="e">
        <v>#DIV/0!</v>
      </c>
      <c r="JZ584" s="16"/>
      <c r="KA584" s="16"/>
      <c r="KB584" s="16"/>
      <c r="KC584" s="16"/>
      <c r="KD584" s="16"/>
      <c r="KE584" s="16"/>
      <c r="KF584" s="16"/>
      <c r="KG584" s="16"/>
      <c r="KH584" s="16"/>
      <c r="KI584" s="16"/>
      <c r="KJ584" s="16"/>
      <c r="KK584" s="16"/>
      <c r="KL584" s="16"/>
      <c r="KM584" s="16"/>
      <c r="KN584" s="16"/>
      <c r="KO584" s="16"/>
      <c r="KP584" s="16"/>
      <c r="KQ584" s="16"/>
      <c r="KR584" s="16"/>
      <c r="KS584" s="16"/>
      <c r="KT584" s="16"/>
      <c r="KU584" s="16"/>
      <c r="KV584" s="16"/>
      <c r="KW584" s="16"/>
      <c r="KX584" s="16"/>
      <c r="KY584" s="16"/>
      <c r="KZ584" s="16"/>
      <c r="LA584" s="16"/>
      <c r="LB584" s="16"/>
      <c r="LC584" s="16"/>
      <c r="LD584" s="16"/>
      <c r="LE584" s="150"/>
      <c r="LF584" s="150">
        <v>0</v>
      </c>
      <c r="LG584" s="152" t="e">
        <v>#DIV/0!</v>
      </c>
      <c r="LH584" s="16"/>
      <c r="LI584" s="16"/>
      <c r="LJ584" s="16"/>
      <c r="LK584" s="16"/>
      <c r="LL584" s="16"/>
      <c r="LM584" s="16"/>
      <c r="LN584" s="16"/>
      <c r="LO584" s="16"/>
      <c r="LP584" s="16"/>
      <c r="LQ584" s="16"/>
      <c r="LR584" s="16"/>
      <c r="LS584" s="16"/>
      <c r="LT584" s="16"/>
      <c r="LU584" s="16"/>
      <c r="LV584" s="16"/>
      <c r="LW584" s="16"/>
      <c r="LX584" s="16"/>
      <c r="LY584" s="16"/>
      <c r="LZ584" s="16"/>
      <c r="MA584" s="16"/>
      <c r="MB584" s="16"/>
      <c r="MC584" s="16"/>
      <c r="MD584" s="16"/>
      <c r="ME584" s="16"/>
      <c r="MF584" s="16"/>
      <c r="MG584" s="16"/>
      <c r="MH584" s="16"/>
      <c r="MI584" s="16"/>
      <c r="MJ584" s="16"/>
      <c r="MK584" s="16"/>
      <c r="ML584" s="16"/>
    </row>
    <row r="585" spans="1:350" ht="13.9" hidden="1" customHeight="1" outlineLevel="3" x14ac:dyDescent="0.2">
      <c r="A585" s="227"/>
      <c r="B585" s="247"/>
      <c r="C585" s="215"/>
      <c r="D585" s="217"/>
      <c r="E585" s="176"/>
      <c r="F585" s="176"/>
      <c r="G585" s="176"/>
      <c r="H585" s="171"/>
      <c r="I585" s="171"/>
      <c r="J585" s="213"/>
      <c r="K585" s="213"/>
      <c r="L585" s="173"/>
      <c r="M585" s="173"/>
      <c r="N585" s="184"/>
      <c r="O585" s="157"/>
      <c r="P585" s="17" t="s">
        <v>26</v>
      </c>
      <c r="Q585" s="151"/>
      <c r="R585" s="151"/>
      <c r="S585" s="153"/>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151"/>
      <c r="AY585" s="151"/>
      <c r="AZ585" s="153"/>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151"/>
      <c r="CG585" s="151"/>
      <c r="CH585" s="153"/>
      <c r="CI585" s="141"/>
      <c r="CJ585" s="141"/>
      <c r="CK585" s="141"/>
      <c r="CL585" s="141"/>
      <c r="CM585" s="141"/>
      <c r="CN585" s="141"/>
      <c r="CO585" s="141"/>
      <c r="CP585" s="141"/>
      <c r="CQ585" s="141"/>
      <c r="CR585" s="141"/>
      <c r="CS585" s="141"/>
      <c r="CT585" s="141"/>
      <c r="CU585" s="141"/>
      <c r="CV585" s="141"/>
      <c r="CW585" s="141"/>
      <c r="CX585" s="141"/>
      <c r="CY585" s="141"/>
      <c r="CZ585" s="141"/>
      <c r="DA585" s="141"/>
      <c r="DB585" s="141"/>
      <c r="DC585" s="141"/>
      <c r="DD585" s="141"/>
      <c r="DE585" s="141"/>
      <c r="DF585" s="141"/>
      <c r="DG585" s="141"/>
      <c r="DH585" s="141"/>
      <c r="DI585" s="141"/>
      <c r="DJ585" s="141"/>
      <c r="DK585" s="141"/>
      <c r="DL585" s="141"/>
      <c r="DM585" s="141"/>
      <c r="DN585" s="151"/>
      <c r="DO585" s="151"/>
      <c r="DP585" s="153"/>
      <c r="DQ585" s="24"/>
      <c r="DR585" s="24"/>
      <c r="DS585" s="24"/>
      <c r="DT585" s="24"/>
      <c r="DU585" s="24"/>
      <c r="DV585" s="24"/>
      <c r="DW585" s="24"/>
      <c r="DX585" s="24"/>
      <c r="DY585" s="24"/>
      <c r="DZ585" s="24"/>
      <c r="EA585" s="24"/>
      <c r="EB585" s="24"/>
      <c r="EC585" s="24"/>
      <c r="ED585" s="24"/>
      <c r="EE585" s="24"/>
      <c r="EF585" s="24"/>
      <c r="EG585" s="24"/>
      <c r="EH585" s="24"/>
      <c r="EI585" s="24"/>
      <c r="EJ585" s="24"/>
      <c r="EK585" s="24"/>
      <c r="EL585" s="24"/>
      <c r="EM585" s="24"/>
      <c r="EN585" s="24"/>
      <c r="EO585" s="24"/>
      <c r="EP585" s="24"/>
      <c r="EQ585" s="24"/>
      <c r="ER585" s="24"/>
      <c r="ES585" s="151"/>
      <c r="ET585" s="151"/>
      <c r="EU585" s="153"/>
      <c r="EV585" s="24"/>
      <c r="EW585" s="125"/>
      <c r="EX585" s="24"/>
      <c r="EY585" s="24"/>
      <c r="EZ585" s="24"/>
      <c r="FA585" s="24"/>
      <c r="FB585" s="24"/>
      <c r="FC585" s="24"/>
      <c r="FD585" s="24"/>
      <c r="FE585" s="24"/>
      <c r="FF585" s="24"/>
      <c r="FG585" s="24"/>
      <c r="FH585" s="24"/>
      <c r="FI585" s="24"/>
      <c r="FJ585" s="24"/>
      <c r="FK585" s="24"/>
      <c r="FL585" s="24"/>
      <c r="FM585" s="24"/>
      <c r="FN585" s="24"/>
      <c r="FO585" s="24"/>
      <c r="FP585" s="24"/>
      <c r="FQ585" s="24"/>
      <c r="FR585" s="24"/>
      <c r="FS585" s="24"/>
      <c r="FT585" s="24"/>
      <c r="FU585" s="24"/>
      <c r="FV585" s="24"/>
      <c r="FW585" s="24"/>
      <c r="FX585" s="24"/>
      <c r="FY585" s="24"/>
      <c r="FZ585" s="24"/>
      <c r="GA585" s="151"/>
      <c r="GB585" s="151"/>
      <c r="GC585" s="153"/>
      <c r="GD585" s="24"/>
      <c r="GE585" s="24"/>
      <c r="GF585" s="24"/>
      <c r="GG585" s="24"/>
      <c r="GH585" s="24"/>
      <c r="GI585" s="24"/>
      <c r="GJ585" s="24"/>
      <c r="GK585" s="24"/>
      <c r="GL585" s="24"/>
      <c r="GM585" s="24"/>
      <c r="GN585" s="24"/>
      <c r="GO585" s="24"/>
      <c r="GP585" s="24"/>
      <c r="GQ585" s="24"/>
      <c r="GR585" s="24"/>
      <c r="GS585" s="24"/>
      <c r="GT585" s="24"/>
      <c r="GU585" s="24"/>
      <c r="GV585" s="24"/>
      <c r="GW585" s="24"/>
      <c r="GX585" s="24"/>
      <c r="GY585" s="24"/>
      <c r="GZ585" s="24"/>
      <c r="HA585" s="24"/>
      <c r="HB585" s="24"/>
      <c r="HC585" s="24"/>
      <c r="HD585" s="24"/>
      <c r="HE585" s="24"/>
      <c r="HF585" s="24"/>
      <c r="HG585" s="24"/>
      <c r="HH585" s="151"/>
      <c r="HI585" s="151"/>
      <c r="HJ585" s="153"/>
      <c r="HK585" s="24"/>
      <c r="HL585" s="24"/>
      <c r="HM585" s="24"/>
      <c r="HN585" s="24"/>
      <c r="HO585" s="24"/>
      <c r="HP585" s="24"/>
      <c r="HQ585" s="24"/>
      <c r="HR585" s="24"/>
      <c r="HS585" s="24"/>
      <c r="HT585" s="24"/>
      <c r="HU585" s="24"/>
      <c r="HV585" s="24"/>
      <c r="HW585" s="24"/>
      <c r="HX585" s="24"/>
      <c r="HY585" s="24"/>
      <c r="HZ585" s="24"/>
      <c r="IA585" s="24"/>
      <c r="IB585" s="24"/>
      <c r="IC585" s="24"/>
      <c r="ID585" s="24"/>
      <c r="IE585" s="24"/>
      <c r="IF585" s="24"/>
      <c r="IG585" s="24"/>
      <c r="IH585" s="24"/>
      <c r="II585" s="24"/>
      <c r="IJ585" s="24"/>
      <c r="IK585" s="24"/>
      <c r="IL585" s="24"/>
      <c r="IM585" s="24"/>
      <c r="IN585" s="24"/>
      <c r="IO585" s="24"/>
      <c r="IP585" s="151"/>
      <c r="IQ585" s="151"/>
      <c r="IR585" s="153"/>
      <c r="IS585" s="24"/>
      <c r="IT585" s="24"/>
      <c r="IU585" s="24"/>
      <c r="IV585" s="24"/>
      <c r="IW585" s="24"/>
      <c r="IX585" s="24"/>
      <c r="IY585" s="24"/>
      <c r="IZ585" s="24"/>
      <c r="JA585" s="24"/>
      <c r="JB585" s="24"/>
      <c r="JC585" s="24"/>
      <c r="JD585" s="24"/>
      <c r="JE585" s="24"/>
      <c r="JF585" s="24"/>
      <c r="JG585" s="24"/>
      <c r="JH585" s="24"/>
      <c r="JI585" s="24"/>
      <c r="JJ585" s="24"/>
      <c r="JK585" s="24"/>
      <c r="JL585" s="24"/>
      <c r="JM585" s="24"/>
      <c r="JN585" s="24"/>
      <c r="JO585" s="24"/>
      <c r="JP585" s="24"/>
      <c r="JQ585" s="24"/>
      <c r="JR585" s="24"/>
      <c r="JS585" s="24"/>
      <c r="JT585" s="24"/>
      <c r="JU585" s="25"/>
      <c r="JV585" s="24"/>
      <c r="JW585" s="151"/>
      <c r="JX585" s="151"/>
      <c r="JY585" s="153"/>
      <c r="JZ585" s="24"/>
      <c r="KA585" s="24"/>
      <c r="KB585" s="24"/>
      <c r="KC585" s="24"/>
      <c r="KD585" s="24"/>
      <c r="KE585" s="24"/>
      <c r="KF585" s="24"/>
      <c r="KG585" s="24"/>
      <c r="KH585" s="24"/>
      <c r="KI585" s="24"/>
      <c r="KJ585" s="24"/>
      <c r="KK585" s="24"/>
      <c r="KL585" s="24"/>
      <c r="KM585" s="24"/>
      <c r="KN585" s="24"/>
      <c r="KO585" s="24"/>
      <c r="KP585" s="24"/>
      <c r="KQ585" s="24"/>
      <c r="KR585" s="24"/>
      <c r="KS585" s="24"/>
      <c r="KT585" s="24"/>
      <c r="KU585" s="24"/>
      <c r="KV585" s="24"/>
      <c r="KW585" s="24"/>
      <c r="KX585" s="24"/>
      <c r="KY585" s="24"/>
      <c r="KZ585" s="24"/>
      <c r="LA585" s="24"/>
      <c r="LB585" s="24"/>
      <c r="LC585" s="24"/>
      <c r="LD585" s="24"/>
      <c r="LE585" s="151"/>
      <c r="LF585" s="151"/>
      <c r="LG585" s="153"/>
      <c r="LH585" s="24"/>
      <c r="LI585" s="24"/>
      <c r="LJ585" s="24"/>
      <c r="LK585" s="24"/>
      <c r="LL585" s="24"/>
      <c r="LM585" s="24"/>
      <c r="LN585" s="24"/>
      <c r="LO585" s="24"/>
      <c r="LP585" s="24"/>
      <c r="LQ585" s="24"/>
      <c r="LR585" s="24"/>
      <c r="LS585" s="24"/>
      <c r="LT585" s="24"/>
      <c r="LU585" s="24"/>
      <c r="LV585" s="24"/>
      <c r="LW585" s="24"/>
      <c r="LX585" s="24"/>
      <c r="LY585" s="24"/>
      <c r="LZ585" s="24"/>
      <c r="MA585" s="24"/>
      <c r="MB585" s="24"/>
      <c r="MC585" s="24"/>
      <c r="MD585" s="24"/>
      <c r="ME585" s="24"/>
      <c r="MF585" s="24"/>
      <c r="MG585" s="24"/>
      <c r="MH585" s="24"/>
      <c r="MI585" s="24"/>
      <c r="MJ585" s="24"/>
      <c r="MK585" s="24"/>
      <c r="ML585" s="24"/>
    </row>
    <row r="586" spans="1:350" s="41" customFormat="1" ht="14.25" hidden="1" customHeight="1" outlineLevel="3" x14ac:dyDescent="0.25">
      <c r="A586" s="220" t="s">
        <v>465</v>
      </c>
      <c r="B586" s="248" t="s">
        <v>1157</v>
      </c>
      <c r="C586" s="175" t="s">
        <v>59</v>
      </c>
      <c r="D586" s="175">
        <v>1</v>
      </c>
      <c r="E586" s="175">
        <v>0</v>
      </c>
      <c r="F586" s="175">
        <f>D586-E586</f>
        <v>1</v>
      </c>
      <c r="G586" s="175" t="s">
        <v>1158</v>
      </c>
      <c r="H586" s="170" t="s">
        <v>868</v>
      </c>
      <c r="I586" s="170" t="s">
        <v>872</v>
      </c>
      <c r="J586" s="212">
        <f ca="1">E586+Q586+AX586+CF586+DN586+ES586+GA586+HH586+IP586+JW586+LE586</f>
        <v>1</v>
      </c>
      <c r="K586" s="212">
        <f>E586+R586+AY586+CG586+DO586+ET586+GB586+HI586+IQ586+JX586+LF586</f>
        <v>1</v>
      </c>
      <c r="L586" s="172">
        <f ca="1">K586/J586</f>
        <v>1</v>
      </c>
      <c r="M586" s="172">
        <f>K586/D586</f>
        <v>1</v>
      </c>
      <c r="N586" s="183">
        <f ca="1">SUMIF($EV$8:$FZ$9,$O$5,$EV587:$FZ587)-SUMIF($EV$8:$FZ$9,$Q$5,$EV587:$FZ587)</f>
        <v>0</v>
      </c>
      <c r="O586" s="154"/>
      <c r="P586" s="154"/>
      <c r="Q586" s="150">
        <v>0</v>
      </c>
      <c r="R586" s="150">
        <v>0</v>
      </c>
      <c r="S586" s="152" t="e">
        <v>#DIV/0!</v>
      </c>
      <c r="T586" s="154"/>
      <c r="U586" s="154"/>
      <c r="V586" s="154"/>
      <c r="W586" s="154"/>
      <c r="X586" s="154"/>
      <c r="Y586" s="154"/>
      <c r="Z586" s="154"/>
      <c r="AA586" s="154"/>
      <c r="AB586" s="154"/>
      <c r="AC586" s="154"/>
      <c r="AD586" s="154"/>
      <c r="AE586" s="154"/>
      <c r="AF586" s="154"/>
      <c r="AG586" s="154"/>
      <c r="AH586" s="154"/>
      <c r="AI586" s="154"/>
      <c r="AJ586" s="154"/>
      <c r="AK586" s="154"/>
      <c r="AL586" s="154"/>
      <c r="AM586" s="154"/>
      <c r="AN586" s="154"/>
      <c r="AO586" s="154"/>
      <c r="AP586" s="154"/>
      <c r="AQ586" s="154"/>
      <c r="AR586" s="154"/>
      <c r="AS586" s="154"/>
      <c r="AT586" s="154"/>
      <c r="AU586" s="154"/>
      <c r="AV586" s="154"/>
      <c r="AW586" s="154"/>
      <c r="AX586" s="150">
        <f t="shared" ca="1" si="1487"/>
        <v>0</v>
      </c>
      <c r="AY586" s="150">
        <f>SUM(BA587:CE587)</f>
        <v>0</v>
      </c>
      <c r="AZ586" s="152" t="e">
        <f ca="1">AY586/AX586</f>
        <v>#DIV/0!</v>
      </c>
      <c r="BA586" s="154"/>
      <c r="BB586" s="154"/>
      <c r="BC586" s="154"/>
      <c r="BD586" s="154"/>
      <c r="BE586" s="154"/>
      <c r="BF586" s="154"/>
      <c r="BG586" s="154"/>
      <c r="BH586" s="154"/>
      <c r="BI586" s="154"/>
      <c r="BJ586" s="154"/>
      <c r="BK586" s="154"/>
      <c r="BL586" s="154"/>
      <c r="BM586" s="154"/>
      <c r="BN586" s="154"/>
      <c r="BO586" s="154"/>
      <c r="BP586" s="154"/>
      <c r="BQ586" s="154"/>
      <c r="BR586" s="154"/>
      <c r="BS586" s="154"/>
      <c r="BT586" s="154"/>
      <c r="BU586" s="154"/>
      <c r="BV586" s="154"/>
      <c r="BW586" s="154"/>
      <c r="BX586" s="154"/>
      <c r="BY586" s="154"/>
      <c r="BZ586" s="154"/>
      <c r="CA586" s="154"/>
      <c r="CB586" s="154"/>
      <c r="CC586" s="154"/>
      <c r="CD586" s="154"/>
      <c r="CE586" s="154"/>
      <c r="CF586" s="150">
        <f t="shared" ref="CF586" si="1524">SUM(CI586:DM586)</f>
        <v>0</v>
      </c>
      <c r="CG586" s="150">
        <f>SUM(CI587:DM587)</f>
        <v>0</v>
      </c>
      <c r="CH586" s="152" t="e">
        <f>CG586/CF586</f>
        <v>#DIV/0!</v>
      </c>
      <c r="CI586" s="154"/>
      <c r="CJ586" s="154"/>
      <c r="CK586" s="154"/>
      <c r="CL586" s="154"/>
      <c r="CM586" s="154"/>
      <c r="CN586" s="154"/>
      <c r="CO586" s="154"/>
      <c r="CP586" s="154"/>
      <c r="CQ586" s="154"/>
      <c r="CR586" s="154"/>
      <c r="CS586" s="154"/>
      <c r="CT586" s="154"/>
      <c r="CU586" s="154"/>
      <c r="CV586" s="154"/>
      <c r="CW586" s="154"/>
      <c r="CX586" s="154"/>
      <c r="CY586" s="154"/>
      <c r="CZ586" s="154"/>
      <c r="DA586" s="154"/>
      <c r="DB586" s="154"/>
      <c r="DC586" s="154"/>
      <c r="DD586" s="154"/>
      <c r="DE586" s="154"/>
      <c r="DF586" s="154"/>
      <c r="DG586" s="154"/>
      <c r="DH586" s="154"/>
      <c r="DI586" s="154"/>
      <c r="DJ586" s="154"/>
      <c r="DK586" s="154"/>
      <c r="DL586" s="154"/>
      <c r="DM586" s="154"/>
      <c r="DN586" s="150">
        <f t="shared" ref="DN586" si="1525">SUM(DQ586:ER586)</f>
        <v>0</v>
      </c>
      <c r="DO586" s="150">
        <f>SUM(DQ587:ER587)</f>
        <v>0</v>
      </c>
      <c r="DP586" s="152" t="e">
        <f t="shared" si="1416"/>
        <v>#DIV/0!</v>
      </c>
      <c r="DQ586" s="154"/>
      <c r="DR586" s="154"/>
      <c r="DS586" s="154"/>
      <c r="DT586" s="154"/>
      <c r="DU586" s="154"/>
      <c r="DV586" s="154"/>
      <c r="DW586" s="154"/>
      <c r="DX586" s="154"/>
      <c r="DY586" s="154"/>
      <c r="DZ586" s="154"/>
      <c r="EA586" s="154"/>
      <c r="EB586" s="154"/>
      <c r="EC586" s="154"/>
      <c r="ED586" s="154"/>
      <c r="EE586" s="154"/>
      <c r="EF586" s="154"/>
      <c r="EG586" s="154"/>
      <c r="EH586" s="154"/>
      <c r="EI586" s="154"/>
      <c r="EJ586" s="154"/>
      <c r="EK586" s="154"/>
      <c r="EL586" s="154"/>
      <c r="EM586" s="154"/>
      <c r="EN586" s="154"/>
      <c r="EO586" s="154"/>
      <c r="EP586" s="154"/>
      <c r="EQ586" s="154"/>
      <c r="ER586" s="154"/>
      <c r="ES586" s="150">
        <f t="shared" ca="1" si="1495"/>
        <v>1</v>
      </c>
      <c r="ET586" s="150">
        <f t="shared" si="1452"/>
        <v>1</v>
      </c>
      <c r="EU586" s="152">
        <f t="shared" ca="1" si="1453"/>
        <v>1</v>
      </c>
      <c r="EV586" s="154"/>
      <c r="EW586" s="160"/>
      <c r="EX586" s="154"/>
      <c r="EY586" s="154"/>
      <c r="EZ586" s="154"/>
      <c r="FA586" s="154"/>
      <c r="FB586" s="154"/>
      <c r="FC586" s="154"/>
      <c r="FD586" s="154"/>
      <c r="FE586" s="154"/>
      <c r="FF586" s="154"/>
      <c r="FG586" s="154"/>
      <c r="FH586" s="154"/>
      <c r="FI586" s="154"/>
      <c r="FJ586" s="154"/>
      <c r="FK586" s="154"/>
      <c r="FL586" s="154"/>
      <c r="FM586" s="154"/>
      <c r="FN586" s="154"/>
      <c r="FO586" s="154"/>
      <c r="FP586" s="154"/>
      <c r="FQ586" s="154"/>
      <c r="FR586" s="154"/>
      <c r="FS586" s="154"/>
      <c r="FT586" s="154"/>
      <c r="FU586" s="154"/>
      <c r="FV586" s="42"/>
      <c r="FW586" s="154"/>
      <c r="FX586" s="154"/>
      <c r="FY586" s="42">
        <v>1</v>
      </c>
      <c r="FZ586" s="154"/>
      <c r="GA586" s="150">
        <f t="shared" ref="GA586" ca="1" si="1526">SUMIF($GD$8:$HG$9,$O$5,GD586:HG586)</f>
        <v>0</v>
      </c>
      <c r="GB586" s="150">
        <f t="shared" ref="GB586" si="1527">SUM(GD587:HG587)</f>
        <v>0</v>
      </c>
      <c r="GC586" s="152" t="e">
        <f t="shared" ref="GC586" ca="1" si="1528">GB586/GA586</f>
        <v>#DIV/0!</v>
      </c>
      <c r="GD586" s="154"/>
      <c r="GE586" s="154"/>
      <c r="GF586" s="154"/>
      <c r="GG586" s="154"/>
      <c r="GH586" s="154"/>
      <c r="GI586" s="42"/>
      <c r="GJ586" s="154"/>
      <c r="GK586" s="154"/>
      <c r="GL586" s="154"/>
      <c r="GM586" s="154"/>
      <c r="GN586" s="154"/>
      <c r="GO586" s="154"/>
      <c r="GP586" s="154"/>
      <c r="GQ586" s="154"/>
      <c r="GR586" s="154"/>
      <c r="GS586" s="154"/>
      <c r="GT586" s="154"/>
      <c r="GU586" s="154"/>
      <c r="GV586" s="154"/>
      <c r="GW586" s="154"/>
      <c r="GX586" s="154"/>
      <c r="GY586" s="154"/>
      <c r="GZ586" s="154"/>
      <c r="HA586" s="154"/>
      <c r="HB586" s="154"/>
      <c r="HC586" s="154"/>
      <c r="HD586" s="154"/>
      <c r="HE586" s="154"/>
      <c r="HF586" s="154"/>
      <c r="HG586" s="154"/>
      <c r="HH586" s="150"/>
      <c r="HI586" s="150">
        <v>0</v>
      </c>
      <c r="HJ586" s="154"/>
      <c r="HK586" s="154"/>
      <c r="HL586" s="154"/>
      <c r="HM586" s="154"/>
      <c r="HN586" s="154"/>
      <c r="HO586" s="154"/>
      <c r="HP586" s="154"/>
      <c r="HQ586" s="154"/>
      <c r="HR586" s="154"/>
      <c r="HS586" s="154"/>
      <c r="HT586" s="154"/>
      <c r="HU586" s="154"/>
      <c r="HV586" s="154"/>
      <c r="HW586" s="154"/>
      <c r="HX586" s="154"/>
      <c r="HY586" s="154"/>
      <c r="HZ586" s="154"/>
      <c r="IA586" s="154"/>
      <c r="IB586" s="154"/>
      <c r="IC586" s="154"/>
      <c r="ID586" s="154"/>
      <c r="IE586" s="154"/>
      <c r="IF586" s="154"/>
      <c r="IG586" s="154"/>
      <c r="IH586" s="154"/>
      <c r="II586" s="154"/>
      <c r="IJ586" s="154"/>
      <c r="IK586" s="154"/>
      <c r="IL586" s="154"/>
      <c r="IM586" s="154"/>
      <c r="IN586" s="154"/>
      <c r="IO586" s="154"/>
      <c r="IP586" s="150"/>
      <c r="IQ586" s="150">
        <v>0</v>
      </c>
      <c r="IR586" s="154"/>
      <c r="IS586" s="154"/>
      <c r="IT586" s="154"/>
      <c r="IU586" s="154"/>
      <c r="IV586" s="154"/>
      <c r="IW586" s="154"/>
      <c r="IX586" s="154"/>
      <c r="IY586" s="154"/>
      <c r="IZ586" s="154"/>
      <c r="JA586" s="154"/>
      <c r="JB586" s="154"/>
      <c r="JC586" s="154"/>
      <c r="JD586" s="154"/>
      <c r="JE586" s="154"/>
      <c r="JF586" s="154"/>
      <c r="JG586" s="154"/>
      <c r="JH586" s="154"/>
      <c r="JI586" s="154"/>
      <c r="JJ586" s="154"/>
      <c r="JK586" s="154"/>
      <c r="JL586" s="154"/>
      <c r="JM586" s="154"/>
      <c r="JN586" s="154"/>
      <c r="JO586" s="154"/>
      <c r="JP586" s="154"/>
      <c r="JQ586" s="154"/>
      <c r="JR586" s="154"/>
      <c r="JS586" s="154"/>
      <c r="JT586" s="154"/>
      <c r="JU586" s="154"/>
      <c r="JV586" s="154"/>
      <c r="JW586" s="150"/>
      <c r="JX586" s="150">
        <v>0</v>
      </c>
      <c r="JY586" s="154"/>
      <c r="JZ586" s="154"/>
      <c r="KA586" s="154"/>
      <c r="KB586" s="154"/>
      <c r="KC586" s="154"/>
      <c r="KD586" s="154"/>
      <c r="KE586" s="154"/>
      <c r="KF586" s="154"/>
      <c r="KG586" s="154"/>
      <c r="KH586" s="154"/>
      <c r="KI586" s="154"/>
      <c r="KJ586" s="154"/>
      <c r="KK586" s="154"/>
      <c r="KL586" s="154"/>
      <c r="KM586" s="154"/>
      <c r="KN586" s="154"/>
      <c r="KO586" s="154"/>
      <c r="KP586" s="154"/>
      <c r="KQ586" s="154"/>
      <c r="KR586" s="154"/>
      <c r="KS586" s="154"/>
      <c r="KT586" s="154"/>
      <c r="KU586" s="154"/>
      <c r="KV586" s="154"/>
      <c r="KW586" s="154"/>
      <c r="KX586" s="154"/>
      <c r="KY586" s="154"/>
      <c r="KZ586" s="154"/>
      <c r="LA586" s="154"/>
      <c r="LB586" s="154"/>
      <c r="LC586" s="154"/>
      <c r="LD586" s="154"/>
      <c r="LE586" s="150"/>
      <c r="LF586" s="150">
        <v>0</v>
      </c>
      <c r="LG586" s="154"/>
      <c r="LH586" s="154"/>
      <c r="LI586" s="154"/>
      <c r="LJ586" s="154"/>
      <c r="LK586" s="154"/>
      <c r="LL586" s="154"/>
      <c r="LM586" s="154"/>
      <c r="LN586" s="154"/>
      <c r="LO586" s="154"/>
      <c r="LP586" s="154"/>
      <c r="LQ586" s="154"/>
      <c r="LR586" s="154"/>
      <c r="LS586" s="154"/>
      <c r="LT586" s="154"/>
      <c r="LU586" s="154"/>
      <c r="LV586" s="154"/>
      <c r="LW586" s="154"/>
      <c r="LX586" s="154"/>
      <c r="LY586" s="154"/>
      <c r="LZ586" s="154"/>
      <c r="MA586" s="154"/>
      <c r="MB586" s="154"/>
      <c r="MC586" s="154"/>
      <c r="MD586" s="154"/>
      <c r="ME586" s="154"/>
      <c r="MF586" s="154"/>
      <c r="MG586" s="154"/>
      <c r="MH586" s="154"/>
      <c r="MI586" s="154"/>
      <c r="MJ586" s="154"/>
      <c r="MK586" s="154"/>
      <c r="ML586" s="154"/>
    </row>
    <row r="587" spans="1:350" s="41" customFormat="1" ht="14.25" hidden="1" customHeight="1" outlineLevel="3" x14ac:dyDescent="0.25">
      <c r="A587" s="221"/>
      <c r="B587" s="249"/>
      <c r="C587" s="176"/>
      <c r="D587" s="176"/>
      <c r="E587" s="176"/>
      <c r="F587" s="176"/>
      <c r="G587" s="176"/>
      <c r="H587" s="171"/>
      <c r="I587" s="171"/>
      <c r="J587" s="213"/>
      <c r="K587" s="213"/>
      <c r="L587" s="173"/>
      <c r="M587" s="173"/>
      <c r="N587" s="184"/>
      <c r="O587" s="155"/>
      <c r="P587" s="155"/>
      <c r="Q587" s="151"/>
      <c r="R587" s="151"/>
      <c r="S587" s="153"/>
      <c r="T587" s="155"/>
      <c r="U587" s="155"/>
      <c r="V587" s="155"/>
      <c r="W587" s="155"/>
      <c r="X587" s="155"/>
      <c r="Y587" s="155"/>
      <c r="Z587" s="155"/>
      <c r="AA587" s="155"/>
      <c r="AB587" s="155"/>
      <c r="AC587" s="155"/>
      <c r="AD587" s="155"/>
      <c r="AE587" s="155"/>
      <c r="AF587" s="155"/>
      <c r="AG587" s="155"/>
      <c r="AH587" s="155"/>
      <c r="AI587" s="155"/>
      <c r="AJ587" s="155"/>
      <c r="AK587" s="155"/>
      <c r="AL587" s="155"/>
      <c r="AM587" s="155"/>
      <c r="AN587" s="155"/>
      <c r="AO587" s="155"/>
      <c r="AP587" s="155"/>
      <c r="AQ587" s="155"/>
      <c r="AR587" s="155"/>
      <c r="AS587" s="155"/>
      <c r="AT587" s="155"/>
      <c r="AU587" s="155"/>
      <c r="AV587" s="155"/>
      <c r="AW587" s="155"/>
      <c r="AX587" s="151"/>
      <c r="AY587" s="151"/>
      <c r="AZ587" s="153"/>
      <c r="BA587" s="155"/>
      <c r="BB587" s="155"/>
      <c r="BC587" s="155"/>
      <c r="BD587" s="155"/>
      <c r="BE587" s="155"/>
      <c r="BF587" s="155"/>
      <c r="BG587" s="155"/>
      <c r="BH587" s="155"/>
      <c r="BI587" s="155"/>
      <c r="BJ587" s="155"/>
      <c r="BK587" s="155"/>
      <c r="BL587" s="155"/>
      <c r="BM587" s="155"/>
      <c r="BN587" s="155"/>
      <c r="BO587" s="155"/>
      <c r="BP587" s="155"/>
      <c r="BQ587" s="155"/>
      <c r="BR587" s="155"/>
      <c r="BS587" s="155"/>
      <c r="BT587" s="155"/>
      <c r="BU587" s="155"/>
      <c r="BV587" s="155"/>
      <c r="BW587" s="155"/>
      <c r="BX587" s="155"/>
      <c r="BY587" s="155"/>
      <c r="BZ587" s="155"/>
      <c r="CA587" s="155"/>
      <c r="CB587" s="155"/>
      <c r="CC587" s="155"/>
      <c r="CD587" s="155"/>
      <c r="CE587" s="155"/>
      <c r="CF587" s="151"/>
      <c r="CG587" s="151"/>
      <c r="CH587" s="153"/>
      <c r="CI587" s="155"/>
      <c r="CJ587" s="155"/>
      <c r="CK587" s="155"/>
      <c r="CL587" s="155"/>
      <c r="CM587" s="155"/>
      <c r="CN587" s="155"/>
      <c r="CO587" s="155"/>
      <c r="CP587" s="155"/>
      <c r="CQ587" s="155"/>
      <c r="CR587" s="155"/>
      <c r="CS587" s="155"/>
      <c r="CT587" s="155"/>
      <c r="CU587" s="155"/>
      <c r="CV587" s="155"/>
      <c r="CW587" s="155"/>
      <c r="CX587" s="155"/>
      <c r="CY587" s="155"/>
      <c r="CZ587" s="155"/>
      <c r="DA587" s="155"/>
      <c r="DB587" s="155"/>
      <c r="DC587" s="155"/>
      <c r="DD587" s="155"/>
      <c r="DE587" s="155"/>
      <c r="DF587" s="155"/>
      <c r="DG587" s="155"/>
      <c r="DH587" s="155"/>
      <c r="DI587" s="155"/>
      <c r="DJ587" s="155"/>
      <c r="DK587" s="155"/>
      <c r="DL587" s="155"/>
      <c r="DM587" s="155"/>
      <c r="DN587" s="151"/>
      <c r="DO587" s="151"/>
      <c r="DP587" s="153"/>
      <c r="DQ587" s="155"/>
      <c r="DR587" s="155"/>
      <c r="DS587" s="155"/>
      <c r="DT587" s="155"/>
      <c r="DU587" s="155"/>
      <c r="DV587" s="155"/>
      <c r="DW587" s="155"/>
      <c r="DX587" s="155"/>
      <c r="DY587" s="155"/>
      <c r="DZ587" s="155"/>
      <c r="EA587" s="155"/>
      <c r="EB587" s="155"/>
      <c r="EC587" s="155"/>
      <c r="ED587" s="155"/>
      <c r="EE587" s="155"/>
      <c r="EF587" s="155"/>
      <c r="EG587" s="155"/>
      <c r="EH587" s="155"/>
      <c r="EI587" s="155"/>
      <c r="EJ587" s="155"/>
      <c r="EK587" s="155"/>
      <c r="EL587" s="155"/>
      <c r="EM587" s="155"/>
      <c r="EN587" s="155"/>
      <c r="EO587" s="155"/>
      <c r="EP587" s="155"/>
      <c r="EQ587" s="155"/>
      <c r="ER587" s="155"/>
      <c r="ES587" s="151"/>
      <c r="ET587" s="151"/>
      <c r="EU587" s="153"/>
      <c r="EV587" s="155"/>
      <c r="EW587" s="161"/>
      <c r="EX587" s="155"/>
      <c r="EY587" s="155"/>
      <c r="EZ587" s="155"/>
      <c r="FA587" s="155"/>
      <c r="FB587" s="155"/>
      <c r="FC587" s="155"/>
      <c r="FD587" s="155"/>
      <c r="FE587" s="155"/>
      <c r="FF587" s="155"/>
      <c r="FG587" s="155"/>
      <c r="FH587" s="155"/>
      <c r="FI587" s="155"/>
      <c r="FJ587" s="155"/>
      <c r="FK587" s="155"/>
      <c r="FL587" s="155"/>
      <c r="FM587" s="155"/>
      <c r="FN587" s="155"/>
      <c r="FO587" s="155"/>
      <c r="FP587" s="155"/>
      <c r="FQ587" s="155"/>
      <c r="FR587" s="155"/>
      <c r="FS587" s="155"/>
      <c r="FT587" s="155"/>
      <c r="FU587" s="155"/>
      <c r="FV587" s="43"/>
      <c r="FW587" s="155"/>
      <c r="FX587" s="155"/>
      <c r="FY587" s="43">
        <v>1</v>
      </c>
      <c r="FZ587" s="155"/>
      <c r="GA587" s="151"/>
      <c r="GB587" s="151"/>
      <c r="GC587" s="153"/>
      <c r="GD587" s="155"/>
      <c r="GE587" s="155"/>
      <c r="GF587" s="155"/>
      <c r="GG587" s="155"/>
      <c r="GH587" s="155"/>
      <c r="GI587" s="43"/>
      <c r="GJ587" s="155"/>
      <c r="GK587" s="155"/>
      <c r="GL587" s="155"/>
      <c r="GM587" s="155"/>
      <c r="GN587" s="155"/>
      <c r="GO587" s="155"/>
      <c r="GP587" s="155"/>
      <c r="GQ587" s="155"/>
      <c r="GR587" s="155"/>
      <c r="GS587" s="155"/>
      <c r="GT587" s="155"/>
      <c r="GU587" s="155"/>
      <c r="GV587" s="155"/>
      <c r="GW587" s="155"/>
      <c r="GX587" s="155"/>
      <c r="GY587" s="155"/>
      <c r="GZ587" s="155"/>
      <c r="HA587" s="155"/>
      <c r="HB587" s="155"/>
      <c r="HC587" s="155"/>
      <c r="HD587" s="155"/>
      <c r="HE587" s="155"/>
      <c r="HF587" s="155"/>
      <c r="HG587" s="155"/>
      <c r="HH587" s="151"/>
      <c r="HI587" s="151"/>
      <c r="HJ587" s="155"/>
      <c r="HK587" s="155"/>
      <c r="HL587" s="155"/>
      <c r="HM587" s="155"/>
      <c r="HN587" s="155"/>
      <c r="HO587" s="155"/>
      <c r="HP587" s="155"/>
      <c r="HQ587" s="155"/>
      <c r="HR587" s="155"/>
      <c r="HS587" s="155"/>
      <c r="HT587" s="155"/>
      <c r="HU587" s="155"/>
      <c r="HV587" s="155"/>
      <c r="HW587" s="155"/>
      <c r="HX587" s="155"/>
      <c r="HY587" s="155"/>
      <c r="HZ587" s="155"/>
      <c r="IA587" s="155"/>
      <c r="IB587" s="155"/>
      <c r="IC587" s="155"/>
      <c r="ID587" s="155"/>
      <c r="IE587" s="155"/>
      <c r="IF587" s="155"/>
      <c r="IG587" s="155"/>
      <c r="IH587" s="155"/>
      <c r="II587" s="155"/>
      <c r="IJ587" s="155"/>
      <c r="IK587" s="155"/>
      <c r="IL587" s="155"/>
      <c r="IM587" s="155"/>
      <c r="IN587" s="155"/>
      <c r="IO587" s="155"/>
      <c r="IP587" s="151"/>
      <c r="IQ587" s="151"/>
      <c r="IR587" s="155"/>
      <c r="IS587" s="155"/>
      <c r="IT587" s="155"/>
      <c r="IU587" s="155"/>
      <c r="IV587" s="155"/>
      <c r="IW587" s="155"/>
      <c r="IX587" s="155"/>
      <c r="IY587" s="155"/>
      <c r="IZ587" s="155"/>
      <c r="JA587" s="155"/>
      <c r="JB587" s="155"/>
      <c r="JC587" s="155"/>
      <c r="JD587" s="155"/>
      <c r="JE587" s="155"/>
      <c r="JF587" s="155"/>
      <c r="JG587" s="155"/>
      <c r="JH587" s="155"/>
      <c r="JI587" s="155"/>
      <c r="JJ587" s="155"/>
      <c r="JK587" s="155"/>
      <c r="JL587" s="155"/>
      <c r="JM587" s="155"/>
      <c r="JN587" s="155"/>
      <c r="JO587" s="155"/>
      <c r="JP587" s="155"/>
      <c r="JQ587" s="155"/>
      <c r="JR587" s="155"/>
      <c r="JS587" s="155"/>
      <c r="JT587" s="155"/>
      <c r="JU587" s="155"/>
      <c r="JV587" s="155"/>
      <c r="JW587" s="151"/>
      <c r="JX587" s="151"/>
      <c r="JY587" s="155"/>
      <c r="JZ587" s="155"/>
      <c r="KA587" s="155"/>
      <c r="KB587" s="155"/>
      <c r="KC587" s="155"/>
      <c r="KD587" s="155"/>
      <c r="KE587" s="155"/>
      <c r="KF587" s="155"/>
      <c r="KG587" s="155"/>
      <c r="KH587" s="155"/>
      <c r="KI587" s="155"/>
      <c r="KJ587" s="155"/>
      <c r="KK587" s="155"/>
      <c r="KL587" s="155"/>
      <c r="KM587" s="155"/>
      <c r="KN587" s="155"/>
      <c r="KO587" s="155"/>
      <c r="KP587" s="155"/>
      <c r="KQ587" s="155"/>
      <c r="KR587" s="155"/>
      <c r="KS587" s="155"/>
      <c r="KT587" s="155"/>
      <c r="KU587" s="155"/>
      <c r="KV587" s="155"/>
      <c r="KW587" s="155"/>
      <c r="KX587" s="155"/>
      <c r="KY587" s="155"/>
      <c r="KZ587" s="155"/>
      <c r="LA587" s="155"/>
      <c r="LB587" s="155"/>
      <c r="LC587" s="155"/>
      <c r="LD587" s="155"/>
      <c r="LE587" s="151"/>
      <c r="LF587" s="151"/>
      <c r="LG587" s="155"/>
      <c r="LH587" s="155"/>
      <c r="LI587" s="155"/>
      <c r="LJ587" s="155"/>
      <c r="LK587" s="155"/>
      <c r="LL587" s="155"/>
      <c r="LM587" s="155"/>
      <c r="LN587" s="155"/>
      <c r="LO587" s="155"/>
      <c r="LP587" s="155"/>
      <c r="LQ587" s="155"/>
      <c r="LR587" s="155"/>
      <c r="LS587" s="155"/>
      <c r="LT587" s="155"/>
      <c r="LU587" s="155"/>
      <c r="LV587" s="155"/>
      <c r="LW587" s="155"/>
      <c r="LX587" s="155"/>
      <c r="LY587" s="155"/>
      <c r="LZ587" s="155"/>
      <c r="MA587" s="155"/>
      <c r="MB587" s="155"/>
      <c r="MC587" s="155"/>
      <c r="MD587" s="155"/>
      <c r="ME587" s="155"/>
      <c r="MF587" s="155"/>
      <c r="MG587" s="155"/>
      <c r="MH587" s="155"/>
      <c r="MI587" s="155"/>
      <c r="MJ587" s="155"/>
      <c r="MK587" s="155"/>
      <c r="ML587" s="155"/>
    </row>
    <row r="588" spans="1:350" ht="13.9" hidden="1" customHeight="1" outlineLevel="3" x14ac:dyDescent="0.2">
      <c r="A588" s="226" t="s">
        <v>484</v>
      </c>
      <c r="B588" s="246" t="s">
        <v>1118</v>
      </c>
      <c r="C588" s="214" t="s">
        <v>59</v>
      </c>
      <c r="D588" s="216">
        <v>18</v>
      </c>
      <c r="E588" s="175"/>
      <c r="F588" s="175">
        <f>D588-E588</f>
        <v>18</v>
      </c>
      <c r="G588" s="175" t="s">
        <v>847</v>
      </c>
      <c r="H588" s="170" t="s">
        <v>868</v>
      </c>
      <c r="I588" s="170" t="s">
        <v>871</v>
      </c>
      <c r="J588" s="212">
        <f ca="1">E588+Q588+AX588+CF588+DN588+ES588+GA588+HH588+IP588+JW588+LE588</f>
        <v>18</v>
      </c>
      <c r="K588" s="212">
        <f>E588+R588+AY588+CG588+DO588+ET588+GB588+HI588+IQ588+JX588+LF588</f>
        <v>18</v>
      </c>
      <c r="L588" s="172">
        <f ca="1">K588/J588</f>
        <v>1</v>
      </c>
      <c r="M588" s="172">
        <f>K588/D588</f>
        <v>1</v>
      </c>
      <c r="N588" s="183">
        <f ca="1">SUMIF($EV$8:$FZ$9,$O$5,$EV589:$FZ589)-SUMIF($EV$8:$FZ$9,$Q$5,$EV589:$FZ589)</f>
        <v>0</v>
      </c>
      <c r="O588" s="156"/>
      <c r="P588" s="16" t="s">
        <v>25</v>
      </c>
      <c r="Q588" s="150">
        <v>0</v>
      </c>
      <c r="R588" s="150">
        <v>0</v>
      </c>
      <c r="S588" s="152" t="e">
        <v>#DIV/0!</v>
      </c>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50">
        <f t="shared" ca="1" si="1487"/>
        <v>0</v>
      </c>
      <c r="AY588" s="150">
        <f>SUM(BA589:CE589)</f>
        <v>0</v>
      </c>
      <c r="AZ588" s="152" t="e">
        <f ca="1">AY588/AX588</f>
        <v>#DIV/0!</v>
      </c>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50">
        <f t="shared" ref="CF588" si="1529">SUM(CI588:DM588)</f>
        <v>0</v>
      </c>
      <c r="CG588" s="150">
        <f>SUM(CI589:DM589)</f>
        <v>0</v>
      </c>
      <c r="CH588" s="152" t="e">
        <f>CG588/CF588</f>
        <v>#DIV/0!</v>
      </c>
      <c r="CI588" s="129"/>
      <c r="CJ588" s="129"/>
      <c r="CK588" s="129"/>
      <c r="CL588" s="129"/>
      <c r="CM588" s="129"/>
      <c r="CN588" s="129"/>
      <c r="CO588" s="129"/>
      <c r="CP588" s="129"/>
      <c r="CQ588" s="129"/>
      <c r="CR588" s="129"/>
      <c r="CS588" s="129"/>
      <c r="CT588" s="129"/>
      <c r="CU588" s="129"/>
      <c r="CV588" s="129"/>
      <c r="CW588" s="129"/>
      <c r="CX588" s="129"/>
      <c r="CY588" s="129"/>
      <c r="CZ588" s="129"/>
      <c r="DA588" s="129"/>
      <c r="DB588" s="129"/>
      <c r="DC588" s="129"/>
      <c r="DD588" s="129"/>
      <c r="DE588" s="129"/>
      <c r="DF588" s="129"/>
      <c r="DG588" s="129"/>
      <c r="DH588" s="129"/>
      <c r="DI588" s="129"/>
      <c r="DJ588" s="129"/>
      <c r="DK588" s="129"/>
      <c r="DL588" s="129"/>
      <c r="DM588" s="129"/>
      <c r="DN588" s="150">
        <f t="shared" ref="DN588" si="1530">SUM(DQ588:ER588)</f>
        <v>18</v>
      </c>
      <c r="DO588" s="150">
        <f>SUM(DQ589:ER589)</f>
        <v>0</v>
      </c>
      <c r="DP588" s="152">
        <f t="shared" si="1416"/>
        <v>0</v>
      </c>
      <c r="DQ588" s="16"/>
      <c r="DR588" s="16"/>
      <c r="DS588" s="16"/>
      <c r="DT588" s="16"/>
      <c r="DU588" s="16"/>
      <c r="DV588" s="16"/>
      <c r="DW588" s="16"/>
      <c r="DX588" s="16"/>
      <c r="DY588" s="16"/>
      <c r="DZ588" s="16"/>
      <c r="EA588" s="16"/>
      <c r="EB588" s="16"/>
      <c r="EC588" s="16"/>
      <c r="ED588" s="16"/>
      <c r="EE588" s="16"/>
      <c r="EF588" s="16">
        <v>8</v>
      </c>
      <c r="EG588" s="16">
        <v>8</v>
      </c>
      <c r="EH588" s="16">
        <v>2</v>
      </c>
      <c r="EI588" s="16"/>
      <c r="EJ588" s="16"/>
      <c r="EK588" s="16"/>
      <c r="EL588" s="16"/>
      <c r="EM588" s="16"/>
      <c r="EN588" s="16"/>
      <c r="EO588" s="16"/>
      <c r="EP588" s="16"/>
      <c r="EQ588" s="16"/>
      <c r="ER588" s="16"/>
      <c r="ES588" s="150">
        <f t="shared" ca="1" si="1495"/>
        <v>0</v>
      </c>
      <c r="ET588" s="150">
        <f t="shared" si="1452"/>
        <v>18</v>
      </c>
      <c r="EU588" s="152" t="e">
        <f t="shared" ca="1" si="1453"/>
        <v>#DIV/0!</v>
      </c>
      <c r="EV588" s="16"/>
      <c r="EW588" s="67"/>
      <c r="EX588" s="16"/>
      <c r="EY588" s="16"/>
      <c r="EZ588" s="16"/>
      <c r="FA588" s="16"/>
      <c r="FB588" s="16"/>
      <c r="FC588" s="16"/>
      <c r="FD588" s="16"/>
      <c r="FE588" s="16"/>
      <c r="FF588" s="16"/>
      <c r="FG588" s="16"/>
      <c r="FH588" s="16"/>
      <c r="FI588" s="16"/>
      <c r="FJ588" s="16"/>
      <c r="FK588" s="16"/>
      <c r="FL588" s="16"/>
      <c r="FM588" s="16"/>
      <c r="FN588" s="16"/>
      <c r="FO588" s="16"/>
      <c r="FP588" s="16"/>
      <c r="FQ588" s="16"/>
      <c r="FR588" s="16"/>
      <c r="FS588" s="16"/>
      <c r="FT588" s="16"/>
      <c r="FU588" s="16"/>
      <c r="FV588" s="16"/>
      <c r="FW588" s="16"/>
      <c r="FX588" s="16"/>
      <c r="FY588" s="16"/>
      <c r="FZ588" s="16"/>
      <c r="GA588" s="150">
        <f t="shared" ref="GA588" ca="1" si="1531">SUMIF($GD$8:$HG$9,$O$5,GD588:HG588)</f>
        <v>0</v>
      </c>
      <c r="GB588" s="150">
        <f t="shared" ref="GB588" si="1532">SUM(GD589:HG589)</f>
        <v>0</v>
      </c>
      <c r="GC588" s="152" t="e">
        <f t="shared" ref="GC588" ca="1" si="1533">GB588/GA588</f>
        <v>#DIV/0!</v>
      </c>
      <c r="GD588" s="16"/>
      <c r="GE588" s="16"/>
      <c r="GF588" s="16"/>
      <c r="GG588" s="16"/>
      <c r="GH588" s="16"/>
      <c r="GI588" s="16"/>
      <c r="GJ588" s="16"/>
      <c r="GK588" s="16"/>
      <c r="GL588" s="16"/>
      <c r="GM588" s="16"/>
      <c r="GN588" s="16"/>
      <c r="GO588" s="16"/>
      <c r="GP588" s="16"/>
      <c r="GQ588" s="16"/>
      <c r="GR588" s="16"/>
      <c r="GS588" s="16"/>
      <c r="GT588" s="16"/>
      <c r="GU588" s="16"/>
      <c r="GV588" s="16"/>
      <c r="GW588" s="16"/>
      <c r="GX588" s="16"/>
      <c r="GY588" s="16"/>
      <c r="GZ588" s="16"/>
      <c r="HA588" s="16"/>
      <c r="HB588" s="16"/>
      <c r="HC588" s="16"/>
      <c r="HD588" s="16"/>
      <c r="HE588" s="16"/>
      <c r="HF588" s="16"/>
      <c r="HG588" s="16"/>
      <c r="HH588" s="150"/>
      <c r="HI588" s="150">
        <v>0</v>
      </c>
      <c r="HJ588" s="152" t="e">
        <v>#DIV/0!</v>
      </c>
      <c r="HK588" s="16"/>
      <c r="HL588" s="16"/>
      <c r="HM588" s="16"/>
      <c r="HN588" s="16"/>
      <c r="HO588" s="16"/>
      <c r="HP588" s="16"/>
      <c r="HQ588" s="16"/>
      <c r="HR588" s="16"/>
      <c r="HS588" s="16"/>
      <c r="HT588" s="16"/>
      <c r="HU588" s="16"/>
      <c r="HV588" s="16"/>
      <c r="HW588" s="16"/>
      <c r="HX588" s="16"/>
      <c r="HY588" s="16"/>
      <c r="HZ588" s="16"/>
      <c r="IA588" s="16"/>
      <c r="IB588" s="16"/>
      <c r="IC588" s="16"/>
      <c r="ID588" s="16"/>
      <c r="IE588" s="16"/>
      <c r="IF588" s="16"/>
      <c r="IG588" s="16"/>
      <c r="IH588" s="16"/>
      <c r="II588" s="16"/>
      <c r="IJ588" s="16"/>
      <c r="IK588" s="16"/>
      <c r="IL588" s="16"/>
      <c r="IM588" s="16"/>
      <c r="IN588" s="16"/>
      <c r="IO588" s="16"/>
      <c r="IP588" s="150"/>
      <c r="IQ588" s="150">
        <v>0</v>
      </c>
      <c r="IR588" s="152" t="e">
        <v>#DIV/0!</v>
      </c>
      <c r="IS588" s="16"/>
      <c r="IT588" s="16"/>
      <c r="IU588" s="16"/>
      <c r="IV588" s="16"/>
      <c r="IW588" s="16"/>
      <c r="IX588" s="16"/>
      <c r="IY588" s="16"/>
      <c r="IZ588" s="16"/>
      <c r="JA588" s="16"/>
      <c r="JB588" s="16"/>
      <c r="JC588" s="16"/>
      <c r="JD588" s="16"/>
      <c r="JE588" s="16"/>
      <c r="JF588" s="16"/>
      <c r="JG588" s="16"/>
      <c r="JH588" s="16"/>
      <c r="JI588" s="16"/>
      <c r="JJ588" s="16"/>
      <c r="JK588" s="16"/>
      <c r="JL588" s="16"/>
      <c r="JM588" s="16"/>
      <c r="JN588" s="16"/>
      <c r="JO588" s="16"/>
      <c r="JP588" s="16"/>
      <c r="JQ588" s="16"/>
      <c r="JR588" s="16"/>
      <c r="JS588" s="16"/>
      <c r="JT588" s="16"/>
      <c r="JU588" s="23"/>
      <c r="JV588" s="16"/>
      <c r="JW588" s="150"/>
      <c r="JX588" s="150">
        <v>0</v>
      </c>
      <c r="JY588" s="152" t="e">
        <v>#DIV/0!</v>
      </c>
      <c r="JZ588" s="16"/>
      <c r="KA588" s="16"/>
      <c r="KB588" s="16"/>
      <c r="KC588" s="16"/>
      <c r="KD588" s="16"/>
      <c r="KE588" s="16"/>
      <c r="KF588" s="16"/>
      <c r="KG588" s="16"/>
      <c r="KH588" s="16"/>
      <c r="KI588" s="16"/>
      <c r="KJ588" s="16"/>
      <c r="KK588" s="16"/>
      <c r="KL588" s="16"/>
      <c r="KM588" s="16"/>
      <c r="KN588" s="16"/>
      <c r="KO588" s="16"/>
      <c r="KP588" s="16"/>
      <c r="KQ588" s="16"/>
      <c r="KR588" s="16"/>
      <c r="KS588" s="16"/>
      <c r="KT588" s="16"/>
      <c r="KU588" s="16"/>
      <c r="KV588" s="16"/>
      <c r="KW588" s="16"/>
      <c r="KX588" s="16"/>
      <c r="KY588" s="16"/>
      <c r="KZ588" s="16"/>
      <c r="LA588" s="16"/>
      <c r="LB588" s="16"/>
      <c r="LC588" s="16"/>
      <c r="LD588" s="16"/>
      <c r="LE588" s="150"/>
      <c r="LF588" s="150">
        <v>0</v>
      </c>
      <c r="LG588" s="152" t="e">
        <v>#DIV/0!</v>
      </c>
      <c r="LH588" s="16"/>
      <c r="LI588" s="16"/>
      <c r="LJ588" s="16"/>
      <c r="LK588" s="16"/>
      <c r="LL588" s="16"/>
      <c r="LM588" s="16"/>
      <c r="LN588" s="16"/>
      <c r="LO588" s="16"/>
      <c r="LP588" s="16"/>
      <c r="LQ588" s="16"/>
      <c r="LR588" s="16"/>
      <c r="LS588" s="16"/>
      <c r="LT588" s="16"/>
      <c r="LU588" s="16"/>
      <c r="LV588" s="16"/>
      <c r="LW588" s="16"/>
      <c r="LX588" s="16"/>
      <c r="LY588" s="16"/>
      <c r="LZ588" s="16"/>
      <c r="MA588" s="16"/>
      <c r="MB588" s="16"/>
      <c r="MC588" s="16"/>
      <c r="MD588" s="16"/>
      <c r="ME588" s="16"/>
      <c r="MF588" s="16"/>
      <c r="MG588" s="16"/>
      <c r="MH588" s="16"/>
      <c r="MI588" s="16"/>
      <c r="MJ588" s="16"/>
      <c r="MK588" s="16"/>
      <c r="ML588" s="16"/>
    </row>
    <row r="589" spans="1:350" ht="13.9" hidden="1" customHeight="1" outlineLevel="3" x14ac:dyDescent="0.2">
      <c r="A589" s="227"/>
      <c r="B589" s="247"/>
      <c r="C589" s="215"/>
      <c r="D589" s="217"/>
      <c r="E589" s="176"/>
      <c r="F589" s="176"/>
      <c r="G589" s="176"/>
      <c r="H589" s="171"/>
      <c r="I589" s="171"/>
      <c r="J589" s="213"/>
      <c r="K589" s="213"/>
      <c r="L589" s="173"/>
      <c r="M589" s="173"/>
      <c r="N589" s="184"/>
      <c r="O589" s="157"/>
      <c r="P589" s="17" t="s">
        <v>26</v>
      </c>
      <c r="Q589" s="151"/>
      <c r="R589" s="151"/>
      <c r="S589" s="153"/>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151"/>
      <c r="AY589" s="151"/>
      <c r="AZ589" s="153"/>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151"/>
      <c r="CG589" s="151"/>
      <c r="CH589" s="153"/>
      <c r="CI589" s="141"/>
      <c r="CJ589" s="141"/>
      <c r="CK589" s="141"/>
      <c r="CL589" s="141"/>
      <c r="CM589" s="141"/>
      <c r="CN589" s="141"/>
      <c r="CO589" s="141"/>
      <c r="CP589" s="141"/>
      <c r="CQ589" s="141"/>
      <c r="CR589" s="141"/>
      <c r="CS589" s="141"/>
      <c r="CT589" s="141"/>
      <c r="CU589" s="141"/>
      <c r="CV589" s="141"/>
      <c r="CW589" s="141"/>
      <c r="CX589" s="141"/>
      <c r="CY589" s="141"/>
      <c r="CZ589" s="141"/>
      <c r="DA589" s="141"/>
      <c r="DB589" s="141"/>
      <c r="DC589" s="141"/>
      <c r="DD589" s="141"/>
      <c r="DE589" s="141"/>
      <c r="DF589" s="141"/>
      <c r="DG589" s="141"/>
      <c r="DH589" s="141"/>
      <c r="DI589" s="141"/>
      <c r="DJ589" s="141"/>
      <c r="DK589" s="141"/>
      <c r="DL589" s="141"/>
      <c r="DM589" s="141"/>
      <c r="DN589" s="151"/>
      <c r="DO589" s="151"/>
      <c r="DP589" s="153"/>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151"/>
      <c r="ET589" s="151"/>
      <c r="EU589" s="153"/>
      <c r="EV589" s="24"/>
      <c r="EW589" s="125"/>
      <c r="EX589" s="24"/>
      <c r="EY589" s="24"/>
      <c r="EZ589" s="24"/>
      <c r="FA589" s="24"/>
      <c r="FB589" s="24"/>
      <c r="FC589" s="24"/>
      <c r="FD589" s="24"/>
      <c r="FE589" s="24"/>
      <c r="FF589" s="24"/>
      <c r="FG589" s="24"/>
      <c r="FH589" s="24"/>
      <c r="FI589" s="24"/>
      <c r="FJ589" s="24"/>
      <c r="FK589" s="24"/>
      <c r="FL589" s="24"/>
      <c r="FM589" s="24"/>
      <c r="FN589" s="24"/>
      <c r="FO589" s="24"/>
      <c r="FP589" s="24"/>
      <c r="FQ589" s="24">
        <v>18</v>
      </c>
      <c r="FR589" s="24"/>
      <c r="FS589" s="24"/>
      <c r="FT589" s="24"/>
      <c r="FU589" s="24"/>
      <c r="FV589" s="24"/>
      <c r="FW589" s="24"/>
      <c r="FX589" s="24"/>
      <c r="FY589" s="24"/>
      <c r="FZ589" s="24"/>
      <c r="GA589" s="151"/>
      <c r="GB589" s="151"/>
      <c r="GC589" s="153"/>
      <c r="GD589" s="24"/>
      <c r="GE589" s="24"/>
      <c r="GF589" s="24"/>
      <c r="GG589" s="24"/>
      <c r="GH589" s="24"/>
      <c r="GI589" s="24"/>
      <c r="GJ589" s="24"/>
      <c r="GK589" s="24"/>
      <c r="GL589" s="24"/>
      <c r="GM589" s="24"/>
      <c r="GN589" s="24"/>
      <c r="GO589" s="24"/>
      <c r="GP589" s="24"/>
      <c r="GQ589" s="24"/>
      <c r="GR589" s="24"/>
      <c r="GS589" s="24"/>
      <c r="GT589" s="24"/>
      <c r="GU589" s="24"/>
      <c r="GV589" s="24"/>
      <c r="GW589" s="24"/>
      <c r="GX589" s="24"/>
      <c r="GY589" s="24"/>
      <c r="GZ589" s="24"/>
      <c r="HA589" s="24"/>
      <c r="HB589" s="24"/>
      <c r="HC589" s="24"/>
      <c r="HD589" s="24"/>
      <c r="HE589" s="24"/>
      <c r="HF589" s="24"/>
      <c r="HG589" s="24"/>
      <c r="HH589" s="151"/>
      <c r="HI589" s="151"/>
      <c r="HJ589" s="153"/>
      <c r="HK589" s="24"/>
      <c r="HL589" s="24"/>
      <c r="HM589" s="24"/>
      <c r="HN589" s="24"/>
      <c r="HO589" s="24"/>
      <c r="HP589" s="24"/>
      <c r="HQ589" s="24"/>
      <c r="HR589" s="24"/>
      <c r="HS589" s="24"/>
      <c r="HT589" s="24"/>
      <c r="HU589" s="24"/>
      <c r="HV589" s="24"/>
      <c r="HW589" s="24"/>
      <c r="HX589" s="24"/>
      <c r="HY589" s="24"/>
      <c r="HZ589" s="24"/>
      <c r="IA589" s="24"/>
      <c r="IB589" s="24"/>
      <c r="IC589" s="24"/>
      <c r="ID589" s="24"/>
      <c r="IE589" s="24"/>
      <c r="IF589" s="24"/>
      <c r="IG589" s="24"/>
      <c r="IH589" s="24"/>
      <c r="II589" s="24"/>
      <c r="IJ589" s="24"/>
      <c r="IK589" s="24"/>
      <c r="IL589" s="24"/>
      <c r="IM589" s="24"/>
      <c r="IN589" s="24"/>
      <c r="IO589" s="24"/>
      <c r="IP589" s="151"/>
      <c r="IQ589" s="151"/>
      <c r="IR589" s="153"/>
      <c r="IS589" s="24"/>
      <c r="IT589" s="24"/>
      <c r="IU589" s="24"/>
      <c r="IV589" s="24"/>
      <c r="IW589" s="24"/>
      <c r="IX589" s="24"/>
      <c r="IY589" s="24"/>
      <c r="IZ589" s="24"/>
      <c r="JA589" s="24"/>
      <c r="JB589" s="24"/>
      <c r="JC589" s="24"/>
      <c r="JD589" s="24"/>
      <c r="JE589" s="24"/>
      <c r="JF589" s="24"/>
      <c r="JG589" s="24"/>
      <c r="JH589" s="24"/>
      <c r="JI589" s="24"/>
      <c r="JJ589" s="24"/>
      <c r="JK589" s="24"/>
      <c r="JL589" s="24"/>
      <c r="JM589" s="24"/>
      <c r="JN589" s="24"/>
      <c r="JO589" s="24"/>
      <c r="JP589" s="24"/>
      <c r="JQ589" s="24"/>
      <c r="JR589" s="24"/>
      <c r="JS589" s="24"/>
      <c r="JT589" s="24"/>
      <c r="JU589" s="25"/>
      <c r="JV589" s="24"/>
      <c r="JW589" s="151"/>
      <c r="JX589" s="151"/>
      <c r="JY589" s="153"/>
      <c r="JZ589" s="24"/>
      <c r="KA589" s="24"/>
      <c r="KB589" s="24"/>
      <c r="KC589" s="24"/>
      <c r="KD589" s="24"/>
      <c r="KE589" s="24"/>
      <c r="KF589" s="24"/>
      <c r="KG589" s="24"/>
      <c r="KH589" s="24"/>
      <c r="KI589" s="24"/>
      <c r="KJ589" s="24"/>
      <c r="KK589" s="24"/>
      <c r="KL589" s="24"/>
      <c r="KM589" s="24"/>
      <c r="KN589" s="24"/>
      <c r="KO589" s="24"/>
      <c r="KP589" s="24"/>
      <c r="KQ589" s="24"/>
      <c r="KR589" s="24"/>
      <c r="KS589" s="24"/>
      <c r="KT589" s="24"/>
      <c r="KU589" s="24"/>
      <c r="KV589" s="24"/>
      <c r="KW589" s="24"/>
      <c r="KX589" s="24"/>
      <c r="KY589" s="24"/>
      <c r="KZ589" s="24"/>
      <c r="LA589" s="24"/>
      <c r="LB589" s="24"/>
      <c r="LC589" s="24"/>
      <c r="LD589" s="24"/>
      <c r="LE589" s="151"/>
      <c r="LF589" s="151"/>
      <c r="LG589" s="153"/>
      <c r="LH589" s="24"/>
      <c r="LI589" s="24"/>
      <c r="LJ589" s="24"/>
      <c r="LK589" s="24"/>
      <c r="LL589" s="24"/>
      <c r="LM589" s="24"/>
      <c r="LN589" s="24"/>
      <c r="LO589" s="24"/>
      <c r="LP589" s="24"/>
      <c r="LQ589" s="24"/>
      <c r="LR589" s="24"/>
      <c r="LS589" s="24"/>
      <c r="LT589" s="24"/>
      <c r="LU589" s="24"/>
      <c r="LV589" s="24"/>
      <c r="LW589" s="24"/>
      <c r="LX589" s="24"/>
      <c r="LY589" s="24"/>
      <c r="LZ589" s="24"/>
      <c r="MA589" s="24"/>
      <c r="MB589" s="24"/>
      <c r="MC589" s="24"/>
      <c r="MD589" s="24"/>
      <c r="ME589" s="24"/>
      <c r="MF589" s="24"/>
      <c r="MG589" s="24"/>
      <c r="MH589" s="24"/>
      <c r="MI589" s="24"/>
      <c r="MJ589" s="24"/>
      <c r="MK589" s="24"/>
      <c r="ML589" s="24"/>
    </row>
    <row r="590" spans="1:350" ht="13.9" hidden="1" customHeight="1" outlineLevel="3" x14ac:dyDescent="0.2">
      <c r="A590" s="226" t="s">
        <v>485</v>
      </c>
      <c r="B590" s="246" t="s">
        <v>1119</v>
      </c>
      <c r="C590" s="214" t="s">
        <v>99</v>
      </c>
      <c r="D590" s="216">
        <v>16</v>
      </c>
      <c r="E590" s="175"/>
      <c r="F590" s="175">
        <f>D590-E590</f>
        <v>16</v>
      </c>
      <c r="G590" s="175" t="s">
        <v>847</v>
      </c>
      <c r="H590" s="170" t="s">
        <v>1016</v>
      </c>
      <c r="I590" s="170" t="s">
        <v>878</v>
      </c>
      <c r="J590" s="212">
        <f ca="1">E590+Q590+AX590+CF590+DN590+ES590+GA590+HH590+IP590+JW590+LE590</f>
        <v>16</v>
      </c>
      <c r="K590" s="212">
        <f>E590+R590+AY590+CG590+DO590+ET590+GB590+HI590+IQ590+JX590+LF590</f>
        <v>16</v>
      </c>
      <c r="L590" s="172">
        <f ca="1">K590/J590</f>
        <v>1</v>
      </c>
      <c r="M590" s="172">
        <f>K590/D590</f>
        <v>1</v>
      </c>
      <c r="N590" s="183">
        <f ca="1">SUMIF($EV$8:$FZ$9,$O$5,$EV591:$FZ591)-SUMIF($EV$8:$FZ$9,$Q$5,$EV591:$FZ591)</f>
        <v>0</v>
      </c>
      <c r="O590" s="156"/>
      <c r="P590" s="16" t="s">
        <v>25</v>
      </c>
      <c r="Q590" s="150">
        <v>0</v>
      </c>
      <c r="R590" s="150">
        <v>0</v>
      </c>
      <c r="S590" s="152" t="e">
        <v>#DIV/0!</v>
      </c>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50">
        <f t="shared" ca="1" si="1487"/>
        <v>0</v>
      </c>
      <c r="AY590" s="150">
        <f>SUM(BA591:CE591)</f>
        <v>0</v>
      </c>
      <c r="AZ590" s="152" t="e">
        <f ca="1">AY590/AX590</f>
        <v>#DIV/0!</v>
      </c>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50">
        <f t="shared" ref="CF590" si="1534">SUM(CI590:DM590)</f>
        <v>0</v>
      </c>
      <c r="CG590" s="150">
        <f>SUM(CI591:DM591)</f>
        <v>0</v>
      </c>
      <c r="CH590" s="152" t="e">
        <f>CG590/CF590</f>
        <v>#DIV/0!</v>
      </c>
      <c r="CI590" s="129"/>
      <c r="CJ590" s="129"/>
      <c r="CK590" s="129"/>
      <c r="CL590" s="129"/>
      <c r="CM590" s="129"/>
      <c r="CN590" s="129"/>
      <c r="CO590" s="129"/>
      <c r="CP590" s="129"/>
      <c r="CQ590" s="129"/>
      <c r="CR590" s="129"/>
      <c r="CS590" s="129"/>
      <c r="CT590" s="129"/>
      <c r="CU590" s="129"/>
      <c r="CV590" s="129"/>
      <c r="CW590" s="129"/>
      <c r="CX590" s="129"/>
      <c r="CY590" s="129"/>
      <c r="CZ590" s="129"/>
      <c r="DA590" s="129"/>
      <c r="DB590" s="129"/>
      <c r="DC590" s="129"/>
      <c r="DD590" s="129"/>
      <c r="DE590" s="129"/>
      <c r="DF590" s="129"/>
      <c r="DG590" s="129"/>
      <c r="DH590" s="129"/>
      <c r="DI590" s="129"/>
      <c r="DJ590" s="129"/>
      <c r="DK590" s="129"/>
      <c r="DL590" s="129"/>
      <c r="DM590" s="129"/>
      <c r="DN590" s="150">
        <f t="shared" ref="DN590" si="1535">SUM(DQ590:ER590)</f>
        <v>0</v>
      </c>
      <c r="DO590" s="150">
        <f>SUM(DQ591:ER591)</f>
        <v>0</v>
      </c>
      <c r="DP590" s="152" t="e">
        <f t="shared" si="1416"/>
        <v>#DIV/0!</v>
      </c>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c r="EP590" s="16"/>
      <c r="EQ590" s="16"/>
      <c r="ER590" s="16"/>
      <c r="ES590" s="150">
        <f t="shared" ca="1" si="1495"/>
        <v>16</v>
      </c>
      <c r="ET590" s="150">
        <f t="shared" si="1452"/>
        <v>16</v>
      </c>
      <c r="EU590" s="152">
        <f t="shared" ca="1" si="1453"/>
        <v>1</v>
      </c>
      <c r="EV590" s="16"/>
      <c r="EW590" s="67"/>
      <c r="EX590" s="16"/>
      <c r="EY590" s="16"/>
      <c r="EZ590" s="16"/>
      <c r="FA590" s="16"/>
      <c r="FB590" s="16"/>
      <c r="FC590" s="16"/>
      <c r="FD590" s="16"/>
      <c r="FE590" s="16"/>
      <c r="FF590" s="16"/>
      <c r="FG590" s="16"/>
      <c r="FH590" s="16"/>
      <c r="FI590" s="16">
        <v>8</v>
      </c>
      <c r="FJ590" s="16">
        <v>8</v>
      </c>
      <c r="FK590" s="16"/>
      <c r="FL590" s="16"/>
      <c r="FM590" s="16"/>
      <c r="FN590" s="16"/>
      <c r="FO590" s="16"/>
      <c r="FP590" s="16"/>
      <c r="FQ590" s="16"/>
      <c r="FR590" s="16"/>
      <c r="FS590" s="16"/>
      <c r="FT590" s="16"/>
      <c r="FU590" s="16"/>
      <c r="FV590" s="16"/>
      <c r="FW590" s="16"/>
      <c r="FX590" s="16"/>
      <c r="FY590" s="16"/>
      <c r="FZ590" s="16"/>
      <c r="GA590" s="150">
        <f t="shared" ref="GA590" ca="1" si="1536">SUMIF($GD$8:$HG$9,$O$5,GD590:HG590)</f>
        <v>0</v>
      </c>
      <c r="GB590" s="150">
        <f t="shared" ref="GB590" si="1537">SUM(GD591:HG591)</f>
        <v>0</v>
      </c>
      <c r="GC590" s="152" t="e">
        <f t="shared" ref="GC590" ca="1" si="1538">GB590/GA590</f>
        <v>#DIV/0!</v>
      </c>
      <c r="GD590" s="16"/>
      <c r="GE590" s="16"/>
      <c r="GF590" s="16"/>
      <c r="GG590" s="16"/>
      <c r="GH590" s="16"/>
      <c r="GI590" s="16"/>
      <c r="GJ590" s="16"/>
      <c r="GK590" s="16"/>
      <c r="GL590" s="16"/>
      <c r="GM590" s="16"/>
      <c r="GN590" s="16"/>
      <c r="GO590" s="16"/>
      <c r="GP590" s="16"/>
      <c r="GQ590" s="16"/>
      <c r="GR590" s="16"/>
      <c r="GS590" s="16"/>
      <c r="GT590" s="16"/>
      <c r="GU590" s="16"/>
      <c r="GV590" s="16"/>
      <c r="GW590" s="16"/>
      <c r="GX590" s="16"/>
      <c r="GY590" s="16"/>
      <c r="GZ590" s="16"/>
      <c r="HA590" s="16"/>
      <c r="HB590" s="16"/>
      <c r="HC590" s="16"/>
      <c r="HD590" s="16"/>
      <c r="HE590" s="16"/>
      <c r="HF590" s="16"/>
      <c r="HG590" s="16"/>
      <c r="HH590" s="150"/>
      <c r="HI590" s="150">
        <v>0</v>
      </c>
      <c r="HJ590" s="152" t="e">
        <v>#DIV/0!</v>
      </c>
      <c r="HK590" s="16"/>
      <c r="HL590" s="16"/>
      <c r="HM590" s="16"/>
      <c r="HN590" s="16"/>
      <c r="HO590" s="16"/>
      <c r="HP590" s="16"/>
      <c r="HQ590" s="16"/>
      <c r="HR590" s="16"/>
      <c r="HS590" s="16"/>
      <c r="HT590" s="16"/>
      <c r="HU590" s="16"/>
      <c r="HV590" s="16"/>
      <c r="HW590" s="16"/>
      <c r="HX590" s="16"/>
      <c r="HY590" s="16"/>
      <c r="HZ590" s="16"/>
      <c r="IA590" s="16"/>
      <c r="IB590" s="16"/>
      <c r="IC590" s="16"/>
      <c r="ID590" s="16"/>
      <c r="IE590" s="16"/>
      <c r="IF590" s="16"/>
      <c r="IG590" s="16"/>
      <c r="IH590" s="16"/>
      <c r="II590" s="16"/>
      <c r="IJ590" s="16"/>
      <c r="IK590" s="16"/>
      <c r="IL590" s="16"/>
      <c r="IM590" s="16"/>
      <c r="IN590" s="16"/>
      <c r="IO590" s="16"/>
      <c r="IP590" s="150"/>
      <c r="IQ590" s="150">
        <v>0</v>
      </c>
      <c r="IR590" s="152" t="e">
        <v>#DIV/0!</v>
      </c>
      <c r="IS590" s="16"/>
      <c r="IT590" s="16"/>
      <c r="IU590" s="16"/>
      <c r="IV590" s="16"/>
      <c r="IW590" s="16"/>
      <c r="IX590" s="16"/>
      <c r="IY590" s="16"/>
      <c r="IZ590" s="16"/>
      <c r="JA590" s="16"/>
      <c r="JB590" s="16"/>
      <c r="JC590" s="16"/>
      <c r="JD590" s="16"/>
      <c r="JE590" s="16"/>
      <c r="JF590" s="16"/>
      <c r="JG590" s="16"/>
      <c r="JH590" s="16"/>
      <c r="JI590" s="16"/>
      <c r="JJ590" s="16"/>
      <c r="JK590" s="16"/>
      <c r="JL590" s="16"/>
      <c r="JM590" s="16"/>
      <c r="JN590" s="16"/>
      <c r="JO590" s="16"/>
      <c r="JP590" s="16"/>
      <c r="JQ590" s="16"/>
      <c r="JR590" s="16"/>
      <c r="JS590" s="16"/>
      <c r="JT590" s="16"/>
      <c r="JU590" s="23"/>
      <c r="JV590" s="16"/>
      <c r="JW590" s="150"/>
      <c r="JX590" s="150">
        <v>0</v>
      </c>
      <c r="JY590" s="152" t="e">
        <v>#DIV/0!</v>
      </c>
      <c r="JZ590" s="16"/>
      <c r="KA590" s="16"/>
      <c r="KB590" s="16"/>
      <c r="KC590" s="16"/>
      <c r="KD590" s="16"/>
      <c r="KE590" s="16"/>
      <c r="KF590" s="16"/>
      <c r="KG590" s="16"/>
      <c r="KH590" s="16"/>
      <c r="KI590" s="16"/>
      <c r="KJ590" s="16"/>
      <c r="KK590" s="16"/>
      <c r="KL590" s="16"/>
      <c r="KM590" s="16"/>
      <c r="KN590" s="16"/>
      <c r="KO590" s="16"/>
      <c r="KP590" s="16"/>
      <c r="KQ590" s="16"/>
      <c r="KR590" s="16"/>
      <c r="KS590" s="16"/>
      <c r="KT590" s="16"/>
      <c r="KU590" s="16"/>
      <c r="KV590" s="16"/>
      <c r="KW590" s="16"/>
      <c r="KX590" s="16"/>
      <c r="KY590" s="16"/>
      <c r="KZ590" s="16"/>
      <c r="LA590" s="16"/>
      <c r="LB590" s="16"/>
      <c r="LC590" s="16"/>
      <c r="LD590" s="16"/>
      <c r="LE590" s="150"/>
      <c r="LF590" s="150">
        <v>0</v>
      </c>
      <c r="LG590" s="152" t="e">
        <v>#DIV/0!</v>
      </c>
      <c r="LH590" s="16"/>
      <c r="LI590" s="16"/>
      <c r="LJ590" s="16"/>
      <c r="LK590" s="16"/>
      <c r="LL590" s="16"/>
      <c r="LM590" s="16"/>
      <c r="LN590" s="16"/>
      <c r="LO590" s="16"/>
      <c r="LP590" s="16"/>
      <c r="LQ590" s="16"/>
      <c r="LR590" s="16"/>
      <c r="LS590" s="16"/>
      <c r="LT590" s="16"/>
      <c r="LU590" s="16"/>
      <c r="LV590" s="16"/>
      <c r="LW590" s="16"/>
      <c r="LX590" s="16"/>
      <c r="LY590" s="16"/>
      <c r="LZ590" s="16"/>
      <c r="MA590" s="16"/>
      <c r="MB590" s="16"/>
      <c r="MC590" s="16"/>
      <c r="MD590" s="16"/>
      <c r="ME590" s="16"/>
      <c r="MF590" s="16"/>
      <c r="MG590" s="16"/>
      <c r="MH590" s="16"/>
      <c r="MI590" s="16"/>
      <c r="MJ590" s="16"/>
      <c r="MK590" s="16"/>
      <c r="ML590" s="16"/>
    </row>
    <row r="591" spans="1:350" ht="13.9" hidden="1" customHeight="1" outlineLevel="3" x14ac:dyDescent="0.2">
      <c r="A591" s="227"/>
      <c r="B591" s="247"/>
      <c r="C591" s="215"/>
      <c r="D591" s="217"/>
      <c r="E591" s="176"/>
      <c r="F591" s="176"/>
      <c r="G591" s="176"/>
      <c r="H591" s="171"/>
      <c r="I591" s="171"/>
      <c r="J591" s="213"/>
      <c r="K591" s="213"/>
      <c r="L591" s="173"/>
      <c r="M591" s="173"/>
      <c r="N591" s="184"/>
      <c r="O591" s="157"/>
      <c r="P591" s="17" t="s">
        <v>26</v>
      </c>
      <c r="Q591" s="151"/>
      <c r="R591" s="151"/>
      <c r="S591" s="153"/>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151"/>
      <c r="AY591" s="151"/>
      <c r="AZ591" s="153"/>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151"/>
      <c r="CG591" s="151"/>
      <c r="CH591" s="153"/>
      <c r="CI591" s="141"/>
      <c r="CJ591" s="141"/>
      <c r="CK591" s="141"/>
      <c r="CL591" s="141"/>
      <c r="CM591" s="141"/>
      <c r="CN591" s="141"/>
      <c r="CO591" s="141"/>
      <c r="CP591" s="141"/>
      <c r="CQ591" s="141"/>
      <c r="CR591" s="141"/>
      <c r="CS591" s="141"/>
      <c r="CT591" s="141"/>
      <c r="CU591" s="141"/>
      <c r="CV591" s="141"/>
      <c r="CW591" s="141"/>
      <c r="CX591" s="141"/>
      <c r="CY591" s="141"/>
      <c r="CZ591" s="141"/>
      <c r="DA591" s="141"/>
      <c r="DB591" s="141"/>
      <c r="DC591" s="141"/>
      <c r="DD591" s="141"/>
      <c r="DE591" s="141"/>
      <c r="DF591" s="141"/>
      <c r="DG591" s="141"/>
      <c r="DH591" s="141"/>
      <c r="DI591" s="141"/>
      <c r="DJ591" s="141"/>
      <c r="DK591" s="141"/>
      <c r="DL591" s="141"/>
      <c r="DM591" s="141"/>
      <c r="DN591" s="151"/>
      <c r="DO591" s="151"/>
      <c r="DP591" s="153"/>
      <c r="DQ591" s="24"/>
      <c r="DR591" s="24"/>
      <c r="DS591" s="24"/>
      <c r="DT591" s="24"/>
      <c r="DU591" s="24"/>
      <c r="DV591" s="24"/>
      <c r="DW591" s="24"/>
      <c r="DX591" s="24"/>
      <c r="DY591" s="24"/>
      <c r="DZ591" s="24"/>
      <c r="EA591" s="24"/>
      <c r="EB591" s="24"/>
      <c r="EC591" s="24"/>
      <c r="ED591" s="24"/>
      <c r="EE591" s="24"/>
      <c r="EF591" s="24"/>
      <c r="EG591" s="24"/>
      <c r="EH591" s="24"/>
      <c r="EI591" s="24"/>
      <c r="EJ591" s="24"/>
      <c r="EK591" s="24"/>
      <c r="EL591" s="24"/>
      <c r="EM591" s="24"/>
      <c r="EN591" s="24"/>
      <c r="EO591" s="24"/>
      <c r="EP591" s="24"/>
      <c r="EQ591" s="24"/>
      <c r="ER591" s="24"/>
      <c r="ES591" s="151"/>
      <c r="ET591" s="151"/>
      <c r="EU591" s="153"/>
      <c r="EV591" s="24"/>
      <c r="EW591" s="125"/>
      <c r="EX591" s="24"/>
      <c r="EY591" s="24"/>
      <c r="EZ591" s="24"/>
      <c r="FA591" s="24"/>
      <c r="FB591" s="24"/>
      <c r="FC591" s="24"/>
      <c r="FD591" s="24"/>
      <c r="FE591" s="24"/>
      <c r="FF591" s="24"/>
      <c r="FG591" s="24"/>
      <c r="FH591" s="24"/>
      <c r="FI591" s="24"/>
      <c r="FJ591" s="24"/>
      <c r="FK591" s="24"/>
      <c r="FL591" s="24"/>
      <c r="FM591" s="24"/>
      <c r="FN591" s="24"/>
      <c r="FO591" s="24"/>
      <c r="FP591" s="24"/>
      <c r="FQ591" s="24"/>
      <c r="FR591" s="24"/>
      <c r="FS591" s="24"/>
      <c r="FT591" s="24"/>
      <c r="FU591" s="24"/>
      <c r="FV591" s="24">
        <v>16</v>
      </c>
      <c r="FW591" s="24"/>
      <c r="FX591" s="24"/>
      <c r="FY591" s="24"/>
      <c r="FZ591" s="24"/>
      <c r="GA591" s="151"/>
      <c r="GB591" s="151"/>
      <c r="GC591" s="153"/>
      <c r="GD591" s="24"/>
      <c r="GE591" s="24"/>
      <c r="GF591" s="24"/>
      <c r="GG591" s="24"/>
      <c r="GH591" s="24"/>
      <c r="GI591" s="24"/>
      <c r="GJ591" s="24"/>
      <c r="GK591" s="24"/>
      <c r="GL591" s="24"/>
      <c r="GM591" s="24"/>
      <c r="GN591" s="24"/>
      <c r="GO591" s="24"/>
      <c r="GP591" s="24"/>
      <c r="GQ591" s="24"/>
      <c r="GR591" s="24"/>
      <c r="GS591" s="24"/>
      <c r="GT591" s="24"/>
      <c r="GU591" s="24"/>
      <c r="GV591" s="24"/>
      <c r="GW591" s="24"/>
      <c r="GX591" s="24"/>
      <c r="GY591" s="24"/>
      <c r="GZ591" s="24"/>
      <c r="HA591" s="24"/>
      <c r="HB591" s="24"/>
      <c r="HC591" s="24"/>
      <c r="HD591" s="24"/>
      <c r="HE591" s="24"/>
      <c r="HF591" s="24"/>
      <c r="HG591" s="24"/>
      <c r="HH591" s="151"/>
      <c r="HI591" s="151"/>
      <c r="HJ591" s="153"/>
      <c r="HK591" s="24"/>
      <c r="HL591" s="24"/>
      <c r="HM591" s="24"/>
      <c r="HN591" s="24"/>
      <c r="HO591" s="24"/>
      <c r="HP591" s="24"/>
      <c r="HQ591" s="24"/>
      <c r="HR591" s="24"/>
      <c r="HS591" s="24"/>
      <c r="HT591" s="24"/>
      <c r="HU591" s="24"/>
      <c r="HV591" s="24"/>
      <c r="HW591" s="24"/>
      <c r="HX591" s="24"/>
      <c r="HY591" s="24"/>
      <c r="HZ591" s="24"/>
      <c r="IA591" s="24"/>
      <c r="IB591" s="24"/>
      <c r="IC591" s="24"/>
      <c r="ID591" s="24"/>
      <c r="IE591" s="24"/>
      <c r="IF591" s="24"/>
      <c r="IG591" s="24"/>
      <c r="IH591" s="24"/>
      <c r="II591" s="24"/>
      <c r="IJ591" s="24"/>
      <c r="IK591" s="24"/>
      <c r="IL591" s="24"/>
      <c r="IM591" s="24"/>
      <c r="IN591" s="24"/>
      <c r="IO591" s="24"/>
      <c r="IP591" s="151"/>
      <c r="IQ591" s="151"/>
      <c r="IR591" s="153"/>
      <c r="IS591" s="24"/>
      <c r="IT591" s="24"/>
      <c r="IU591" s="24"/>
      <c r="IV591" s="24"/>
      <c r="IW591" s="24"/>
      <c r="IX591" s="24"/>
      <c r="IY591" s="24"/>
      <c r="IZ591" s="24"/>
      <c r="JA591" s="24"/>
      <c r="JB591" s="24"/>
      <c r="JC591" s="24"/>
      <c r="JD591" s="24"/>
      <c r="JE591" s="24"/>
      <c r="JF591" s="24"/>
      <c r="JG591" s="24"/>
      <c r="JH591" s="24"/>
      <c r="JI591" s="24"/>
      <c r="JJ591" s="24"/>
      <c r="JK591" s="24"/>
      <c r="JL591" s="24"/>
      <c r="JM591" s="24"/>
      <c r="JN591" s="24"/>
      <c r="JO591" s="24"/>
      <c r="JP591" s="24"/>
      <c r="JQ591" s="24"/>
      <c r="JR591" s="24"/>
      <c r="JS591" s="24"/>
      <c r="JT591" s="24"/>
      <c r="JU591" s="25"/>
      <c r="JV591" s="24"/>
      <c r="JW591" s="151"/>
      <c r="JX591" s="151"/>
      <c r="JY591" s="153"/>
      <c r="JZ591" s="24"/>
      <c r="KA591" s="24"/>
      <c r="KB591" s="24"/>
      <c r="KC591" s="24"/>
      <c r="KD591" s="24"/>
      <c r="KE591" s="24"/>
      <c r="KF591" s="24"/>
      <c r="KG591" s="24"/>
      <c r="KH591" s="24"/>
      <c r="KI591" s="24"/>
      <c r="KJ591" s="24"/>
      <c r="KK591" s="24"/>
      <c r="KL591" s="24"/>
      <c r="KM591" s="24"/>
      <c r="KN591" s="24"/>
      <c r="KO591" s="24"/>
      <c r="KP591" s="24"/>
      <c r="KQ591" s="24"/>
      <c r="KR591" s="24"/>
      <c r="KS591" s="24"/>
      <c r="KT591" s="24"/>
      <c r="KU591" s="24"/>
      <c r="KV591" s="24"/>
      <c r="KW591" s="24"/>
      <c r="KX591" s="24"/>
      <c r="KY591" s="24"/>
      <c r="KZ591" s="24"/>
      <c r="LA591" s="24"/>
      <c r="LB591" s="24"/>
      <c r="LC591" s="24"/>
      <c r="LD591" s="24"/>
      <c r="LE591" s="151"/>
      <c r="LF591" s="151"/>
      <c r="LG591" s="153"/>
      <c r="LH591" s="24"/>
      <c r="LI591" s="24"/>
      <c r="LJ591" s="24"/>
      <c r="LK591" s="24"/>
      <c r="LL591" s="24"/>
      <c r="LM591" s="24"/>
      <c r="LN591" s="24"/>
      <c r="LO591" s="24"/>
      <c r="LP591" s="24"/>
      <c r="LQ591" s="24"/>
      <c r="LR591" s="24"/>
      <c r="LS591" s="24"/>
      <c r="LT591" s="24"/>
      <c r="LU591" s="24"/>
      <c r="LV591" s="24"/>
      <c r="LW591" s="24"/>
      <c r="LX591" s="24"/>
      <c r="LY591" s="24"/>
      <c r="LZ591" s="24"/>
      <c r="MA591" s="24"/>
      <c r="MB591" s="24"/>
      <c r="MC591" s="24"/>
      <c r="MD591" s="24"/>
      <c r="ME591" s="24"/>
      <c r="MF591" s="24"/>
      <c r="MG591" s="24"/>
      <c r="MH591" s="24"/>
      <c r="MI591" s="24"/>
      <c r="MJ591" s="24"/>
      <c r="MK591" s="24"/>
      <c r="ML591" s="24"/>
    </row>
    <row r="592" spans="1:350" ht="13.9" hidden="1" customHeight="1" outlineLevel="3" x14ac:dyDescent="0.2">
      <c r="A592" s="226" t="s">
        <v>486</v>
      </c>
      <c r="B592" s="246" t="s">
        <v>1120</v>
      </c>
      <c r="C592" s="214" t="s">
        <v>38</v>
      </c>
      <c r="D592" s="216">
        <v>13.2</v>
      </c>
      <c r="E592" s="175"/>
      <c r="F592" s="175">
        <f>D592-E592</f>
        <v>13.2</v>
      </c>
      <c r="G592" s="175" t="s">
        <v>888</v>
      </c>
      <c r="H592" s="170" t="s">
        <v>904</v>
      </c>
      <c r="I592" s="170" t="s">
        <v>867</v>
      </c>
      <c r="J592" s="212">
        <f ca="1">E592+Q592+AX592+CF592+DN592+ES592+GA592+HH592+IP592+JW592+LE592</f>
        <v>13.2</v>
      </c>
      <c r="K592" s="212">
        <f>E592+R592+AY592+CG592+DO592+ET592+GB592+HI592+IQ592+JX592+LF592</f>
        <v>13.2</v>
      </c>
      <c r="L592" s="172">
        <f ca="1">K592/J592</f>
        <v>1</v>
      </c>
      <c r="M592" s="172">
        <f>K592/D592</f>
        <v>1</v>
      </c>
      <c r="N592" s="183">
        <f ca="1">SUMIF($EV$8:$FZ$9,$O$5,$EV593:$FZ593)-SUMIF($EV$8:$FZ$9,$Q$5,$EV593:$FZ593)</f>
        <v>0</v>
      </c>
      <c r="O592" s="156"/>
      <c r="P592" s="16" t="s">
        <v>25</v>
      </c>
      <c r="Q592" s="150">
        <v>0</v>
      </c>
      <c r="R592" s="150">
        <v>0</v>
      </c>
      <c r="S592" s="152" t="e">
        <v>#DIV/0!</v>
      </c>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50">
        <f t="shared" ca="1" si="1487"/>
        <v>0</v>
      </c>
      <c r="AY592" s="150">
        <f>SUM(BA593:CE593)</f>
        <v>0</v>
      </c>
      <c r="AZ592" s="152" t="e">
        <f ca="1">AY592/AX592</f>
        <v>#DIV/0!</v>
      </c>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50">
        <f t="shared" ref="CF592" si="1539">SUM(CI592:DM592)</f>
        <v>0</v>
      </c>
      <c r="CG592" s="150">
        <f>SUM(CI593:DM593)</f>
        <v>0</v>
      </c>
      <c r="CH592" s="152" t="e">
        <f>CG592/CF592</f>
        <v>#DIV/0!</v>
      </c>
      <c r="CI592" s="129"/>
      <c r="CJ592" s="129"/>
      <c r="CK592" s="129"/>
      <c r="CL592" s="129"/>
      <c r="CM592" s="129"/>
      <c r="CN592" s="129"/>
      <c r="CO592" s="129"/>
      <c r="CP592" s="129"/>
      <c r="CQ592" s="129"/>
      <c r="CR592" s="129"/>
      <c r="CS592" s="129"/>
      <c r="CT592" s="129"/>
      <c r="CU592" s="129"/>
      <c r="CV592" s="129"/>
      <c r="CW592" s="129"/>
      <c r="CX592" s="129"/>
      <c r="CY592" s="129"/>
      <c r="CZ592" s="129"/>
      <c r="DA592" s="129"/>
      <c r="DB592" s="129"/>
      <c r="DC592" s="129"/>
      <c r="DD592" s="129"/>
      <c r="DE592" s="129"/>
      <c r="DF592" s="129"/>
      <c r="DG592" s="129"/>
      <c r="DH592" s="129"/>
      <c r="DI592" s="129"/>
      <c r="DJ592" s="129"/>
      <c r="DK592" s="129"/>
      <c r="DL592" s="129"/>
      <c r="DM592" s="129"/>
      <c r="DN592" s="150">
        <f t="shared" ref="DN592" si="1540">SUM(DQ592:ER592)</f>
        <v>0</v>
      </c>
      <c r="DO592" s="150">
        <f>SUM(DQ593:ER593)</f>
        <v>0</v>
      </c>
      <c r="DP592" s="152" t="e">
        <f t="shared" si="1416"/>
        <v>#DIV/0!</v>
      </c>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50">
        <f t="shared" ca="1" si="1495"/>
        <v>13.2</v>
      </c>
      <c r="ET592" s="150">
        <f t="shared" si="1452"/>
        <v>13.2</v>
      </c>
      <c r="EU592" s="152">
        <f t="shared" ca="1" si="1453"/>
        <v>1</v>
      </c>
      <c r="EV592" s="16"/>
      <c r="EW592" s="67"/>
      <c r="EX592" s="16"/>
      <c r="EY592" s="16"/>
      <c r="EZ592" s="16"/>
      <c r="FA592" s="16"/>
      <c r="FB592" s="16"/>
      <c r="FC592" s="16"/>
      <c r="FD592" s="16"/>
      <c r="FE592" s="16"/>
      <c r="FF592" s="16"/>
      <c r="FG592" s="16"/>
      <c r="FH592" s="16"/>
      <c r="FI592" s="16"/>
      <c r="FJ592" s="16"/>
      <c r="FK592" s="16"/>
      <c r="FL592" s="16"/>
      <c r="FM592" s="16"/>
      <c r="FN592" s="16">
        <v>2</v>
      </c>
      <c r="FO592" s="16">
        <v>2</v>
      </c>
      <c r="FP592" s="16">
        <v>2</v>
      </c>
      <c r="FQ592" s="16">
        <v>2</v>
      </c>
      <c r="FR592" s="16">
        <v>2</v>
      </c>
      <c r="FS592" s="16">
        <v>3.2</v>
      </c>
      <c r="FT592" s="16"/>
      <c r="FU592" s="16"/>
      <c r="FV592" s="16"/>
      <c r="FW592" s="16"/>
      <c r="FX592" s="16"/>
      <c r="FY592" s="16"/>
      <c r="FZ592" s="16"/>
      <c r="GA592" s="150">
        <f t="shared" ref="GA592" ca="1" si="1541">SUMIF($GD$8:$HG$9,$O$5,GD592:HG592)</f>
        <v>0</v>
      </c>
      <c r="GB592" s="150">
        <f t="shared" ref="GB592" si="1542">SUM(GD593:HG593)</f>
        <v>0</v>
      </c>
      <c r="GC592" s="152" t="e">
        <f t="shared" ref="GC592" ca="1" si="1543">GB592/GA592</f>
        <v>#DIV/0!</v>
      </c>
      <c r="GD592" s="16"/>
      <c r="GE592" s="16"/>
      <c r="GF592" s="16"/>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c r="HF592" s="16"/>
      <c r="HG592" s="16"/>
      <c r="HH592" s="150"/>
      <c r="HI592" s="150">
        <v>0</v>
      </c>
      <c r="HJ592" s="152" t="e">
        <v>#DIV/0!</v>
      </c>
      <c r="HK592" s="16"/>
      <c r="HL592" s="16"/>
      <c r="HM592" s="16"/>
      <c r="HN592" s="16"/>
      <c r="HO592" s="16"/>
      <c r="HP592" s="16"/>
      <c r="HQ592" s="16"/>
      <c r="HR592" s="16"/>
      <c r="HS592" s="16"/>
      <c r="HT592" s="16"/>
      <c r="HU592" s="16"/>
      <c r="HV592" s="16"/>
      <c r="HW592" s="16"/>
      <c r="HX592" s="16"/>
      <c r="HY592" s="16"/>
      <c r="HZ592" s="16"/>
      <c r="IA592" s="16"/>
      <c r="IB592" s="16"/>
      <c r="IC592" s="16"/>
      <c r="ID592" s="16"/>
      <c r="IE592" s="16"/>
      <c r="IF592" s="16"/>
      <c r="IG592" s="16"/>
      <c r="IH592" s="16"/>
      <c r="II592" s="16"/>
      <c r="IJ592" s="16"/>
      <c r="IK592" s="16"/>
      <c r="IL592" s="16"/>
      <c r="IM592" s="16"/>
      <c r="IN592" s="16"/>
      <c r="IO592" s="16"/>
      <c r="IP592" s="150"/>
      <c r="IQ592" s="150">
        <v>0</v>
      </c>
      <c r="IR592" s="152" t="e">
        <v>#DIV/0!</v>
      </c>
      <c r="IS592" s="16"/>
      <c r="IT592" s="16"/>
      <c r="IU592" s="16"/>
      <c r="IV592" s="16"/>
      <c r="IW592" s="16"/>
      <c r="IX592" s="16"/>
      <c r="IY592" s="16"/>
      <c r="IZ592" s="16"/>
      <c r="JA592" s="16"/>
      <c r="JB592" s="16"/>
      <c r="JC592" s="16"/>
      <c r="JD592" s="16"/>
      <c r="JE592" s="16"/>
      <c r="JF592" s="16"/>
      <c r="JG592" s="16"/>
      <c r="JH592" s="16"/>
      <c r="JI592" s="16"/>
      <c r="JJ592" s="16"/>
      <c r="JK592" s="16"/>
      <c r="JL592" s="16"/>
      <c r="JM592" s="16"/>
      <c r="JN592" s="16"/>
      <c r="JO592" s="16"/>
      <c r="JP592" s="16"/>
      <c r="JQ592" s="16"/>
      <c r="JR592" s="16"/>
      <c r="JS592" s="16"/>
      <c r="JT592" s="16"/>
      <c r="JU592" s="23"/>
      <c r="JV592" s="16"/>
      <c r="JW592" s="150"/>
      <c r="JX592" s="150">
        <v>0</v>
      </c>
      <c r="JY592" s="152" t="e">
        <v>#DIV/0!</v>
      </c>
      <c r="JZ592" s="16"/>
      <c r="KA592" s="16"/>
      <c r="KB592" s="16"/>
      <c r="KC592" s="16"/>
      <c r="KD592" s="16"/>
      <c r="KE592" s="16"/>
      <c r="KF592" s="16"/>
      <c r="KG592" s="16"/>
      <c r="KH592" s="16"/>
      <c r="KI592" s="16"/>
      <c r="KJ592" s="16"/>
      <c r="KK592" s="16"/>
      <c r="KL592" s="16"/>
      <c r="KM592" s="16"/>
      <c r="KN592" s="16"/>
      <c r="KO592" s="16"/>
      <c r="KP592" s="16"/>
      <c r="KQ592" s="16"/>
      <c r="KR592" s="16"/>
      <c r="KS592" s="16"/>
      <c r="KT592" s="16"/>
      <c r="KU592" s="16"/>
      <c r="KV592" s="16"/>
      <c r="KW592" s="16"/>
      <c r="KX592" s="16"/>
      <c r="KY592" s="16"/>
      <c r="KZ592" s="16"/>
      <c r="LA592" s="16"/>
      <c r="LB592" s="16"/>
      <c r="LC592" s="16"/>
      <c r="LD592" s="16"/>
      <c r="LE592" s="150"/>
      <c r="LF592" s="150">
        <v>0</v>
      </c>
      <c r="LG592" s="152" t="e">
        <v>#DIV/0!</v>
      </c>
      <c r="LH592" s="16"/>
      <c r="LI592" s="16"/>
      <c r="LJ592" s="16"/>
      <c r="LK592" s="16"/>
      <c r="LL592" s="16"/>
      <c r="LM592" s="16"/>
      <c r="LN592" s="16"/>
      <c r="LO592" s="16"/>
      <c r="LP592" s="16"/>
      <c r="LQ592" s="16"/>
      <c r="LR592" s="16"/>
      <c r="LS592" s="16"/>
      <c r="LT592" s="16"/>
      <c r="LU592" s="16"/>
      <c r="LV592" s="16"/>
      <c r="LW592" s="16"/>
      <c r="LX592" s="16"/>
      <c r="LY592" s="16"/>
      <c r="LZ592" s="16"/>
      <c r="MA592" s="16"/>
      <c r="MB592" s="16"/>
      <c r="MC592" s="16"/>
      <c r="MD592" s="16"/>
      <c r="ME592" s="16"/>
      <c r="MF592" s="16"/>
      <c r="MG592" s="16"/>
      <c r="MH592" s="16"/>
      <c r="MI592" s="16"/>
      <c r="MJ592" s="16"/>
      <c r="MK592" s="16"/>
      <c r="ML592" s="16"/>
    </row>
    <row r="593" spans="1:350" ht="13.9" hidden="1" customHeight="1" outlineLevel="3" x14ac:dyDescent="0.2">
      <c r="A593" s="227"/>
      <c r="B593" s="247"/>
      <c r="C593" s="215"/>
      <c r="D593" s="217"/>
      <c r="E593" s="176"/>
      <c r="F593" s="176"/>
      <c r="G593" s="176"/>
      <c r="H593" s="171"/>
      <c r="I593" s="171"/>
      <c r="J593" s="213"/>
      <c r="K593" s="213"/>
      <c r="L593" s="173"/>
      <c r="M593" s="173"/>
      <c r="N593" s="184"/>
      <c r="O593" s="157"/>
      <c r="P593" s="17" t="s">
        <v>26</v>
      </c>
      <c r="Q593" s="151"/>
      <c r="R593" s="151"/>
      <c r="S593" s="153"/>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151"/>
      <c r="AY593" s="151"/>
      <c r="AZ593" s="153"/>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151"/>
      <c r="CG593" s="151"/>
      <c r="CH593" s="153"/>
      <c r="CI593" s="141"/>
      <c r="CJ593" s="141"/>
      <c r="CK593" s="141"/>
      <c r="CL593" s="141"/>
      <c r="CM593" s="141"/>
      <c r="CN593" s="141"/>
      <c r="CO593" s="141"/>
      <c r="CP593" s="141"/>
      <c r="CQ593" s="141"/>
      <c r="CR593" s="141"/>
      <c r="CS593" s="141"/>
      <c r="CT593" s="141"/>
      <c r="CU593" s="141"/>
      <c r="CV593" s="141"/>
      <c r="CW593" s="141"/>
      <c r="CX593" s="141"/>
      <c r="CY593" s="141"/>
      <c r="CZ593" s="141"/>
      <c r="DA593" s="141"/>
      <c r="DB593" s="141"/>
      <c r="DC593" s="141"/>
      <c r="DD593" s="141"/>
      <c r="DE593" s="141"/>
      <c r="DF593" s="141"/>
      <c r="DG593" s="141"/>
      <c r="DH593" s="141"/>
      <c r="DI593" s="141"/>
      <c r="DJ593" s="141"/>
      <c r="DK593" s="141"/>
      <c r="DL593" s="141"/>
      <c r="DM593" s="141"/>
      <c r="DN593" s="151"/>
      <c r="DO593" s="151"/>
      <c r="DP593" s="153"/>
      <c r="DQ593" s="24"/>
      <c r="DR593" s="24"/>
      <c r="DS593" s="24"/>
      <c r="DT593" s="24"/>
      <c r="DU593" s="24"/>
      <c r="DV593" s="24"/>
      <c r="DW593" s="24"/>
      <c r="DX593" s="24"/>
      <c r="DY593" s="24"/>
      <c r="DZ593" s="24"/>
      <c r="EA593" s="24"/>
      <c r="EB593" s="24"/>
      <c r="EC593" s="24"/>
      <c r="ED593" s="24"/>
      <c r="EE593" s="24"/>
      <c r="EF593" s="24"/>
      <c r="EG593" s="24"/>
      <c r="EH593" s="24"/>
      <c r="EI593" s="24"/>
      <c r="EJ593" s="24"/>
      <c r="EK593" s="24"/>
      <c r="EL593" s="24"/>
      <c r="EM593" s="24"/>
      <c r="EN593" s="24"/>
      <c r="EO593" s="24"/>
      <c r="EP593" s="24"/>
      <c r="EQ593" s="24"/>
      <c r="ER593" s="24"/>
      <c r="ES593" s="151"/>
      <c r="ET593" s="151"/>
      <c r="EU593" s="153"/>
      <c r="EV593" s="24"/>
      <c r="EW593" s="125"/>
      <c r="EX593" s="24"/>
      <c r="EY593" s="24"/>
      <c r="EZ593" s="24"/>
      <c r="FA593" s="24"/>
      <c r="FB593" s="24"/>
      <c r="FC593" s="24"/>
      <c r="FD593" s="24"/>
      <c r="FE593" s="24"/>
      <c r="FF593" s="24"/>
      <c r="FG593" s="24"/>
      <c r="FH593" s="24"/>
      <c r="FI593" s="24"/>
      <c r="FJ593" s="24"/>
      <c r="FK593" s="24"/>
      <c r="FL593" s="24"/>
      <c r="FM593" s="24"/>
      <c r="FN593" s="24"/>
      <c r="FO593" s="24"/>
      <c r="FP593" s="24"/>
      <c r="FQ593" s="24"/>
      <c r="FR593" s="24"/>
      <c r="FS593" s="24"/>
      <c r="FT593" s="24">
        <v>5</v>
      </c>
      <c r="FU593" s="24">
        <v>3</v>
      </c>
      <c r="FV593" s="24">
        <v>5.2</v>
      </c>
      <c r="FW593" s="24"/>
      <c r="FX593" s="24"/>
      <c r="FY593" s="24"/>
      <c r="FZ593" s="24"/>
      <c r="GA593" s="151"/>
      <c r="GB593" s="151"/>
      <c r="GC593" s="153"/>
      <c r="GD593" s="24"/>
      <c r="GE593" s="24"/>
      <c r="GF593" s="24"/>
      <c r="GG593" s="24"/>
      <c r="GH593" s="24"/>
      <c r="GI593" s="24"/>
      <c r="GJ593" s="24"/>
      <c r="GK593" s="24"/>
      <c r="GL593" s="24"/>
      <c r="GM593" s="24"/>
      <c r="GN593" s="24"/>
      <c r="GO593" s="24"/>
      <c r="GP593" s="24"/>
      <c r="GQ593" s="24"/>
      <c r="GR593" s="24"/>
      <c r="GS593" s="24"/>
      <c r="GT593" s="24"/>
      <c r="GU593" s="24"/>
      <c r="GV593" s="24"/>
      <c r="GW593" s="24"/>
      <c r="GX593" s="24"/>
      <c r="GY593" s="24"/>
      <c r="GZ593" s="24"/>
      <c r="HA593" s="24"/>
      <c r="HB593" s="24"/>
      <c r="HC593" s="24"/>
      <c r="HD593" s="24"/>
      <c r="HE593" s="24"/>
      <c r="HF593" s="24"/>
      <c r="HG593" s="24"/>
      <c r="HH593" s="151"/>
      <c r="HI593" s="151"/>
      <c r="HJ593" s="153"/>
      <c r="HK593" s="24"/>
      <c r="HL593" s="24"/>
      <c r="HM593" s="24"/>
      <c r="HN593" s="24"/>
      <c r="HO593" s="24"/>
      <c r="HP593" s="24"/>
      <c r="HQ593" s="24"/>
      <c r="HR593" s="24"/>
      <c r="HS593" s="24"/>
      <c r="HT593" s="24"/>
      <c r="HU593" s="24"/>
      <c r="HV593" s="24"/>
      <c r="HW593" s="24"/>
      <c r="HX593" s="24"/>
      <c r="HY593" s="24"/>
      <c r="HZ593" s="24"/>
      <c r="IA593" s="24"/>
      <c r="IB593" s="24"/>
      <c r="IC593" s="24"/>
      <c r="ID593" s="24"/>
      <c r="IE593" s="24"/>
      <c r="IF593" s="24"/>
      <c r="IG593" s="24"/>
      <c r="IH593" s="24"/>
      <c r="II593" s="24"/>
      <c r="IJ593" s="24"/>
      <c r="IK593" s="24"/>
      <c r="IL593" s="24"/>
      <c r="IM593" s="24"/>
      <c r="IN593" s="24"/>
      <c r="IO593" s="24"/>
      <c r="IP593" s="151"/>
      <c r="IQ593" s="151"/>
      <c r="IR593" s="153"/>
      <c r="IS593" s="24"/>
      <c r="IT593" s="24"/>
      <c r="IU593" s="24"/>
      <c r="IV593" s="24"/>
      <c r="IW593" s="24"/>
      <c r="IX593" s="24"/>
      <c r="IY593" s="24"/>
      <c r="IZ593" s="24"/>
      <c r="JA593" s="24"/>
      <c r="JB593" s="24"/>
      <c r="JC593" s="24"/>
      <c r="JD593" s="24"/>
      <c r="JE593" s="24"/>
      <c r="JF593" s="24"/>
      <c r="JG593" s="24"/>
      <c r="JH593" s="24"/>
      <c r="JI593" s="24"/>
      <c r="JJ593" s="24"/>
      <c r="JK593" s="24"/>
      <c r="JL593" s="24"/>
      <c r="JM593" s="24"/>
      <c r="JN593" s="24"/>
      <c r="JO593" s="24"/>
      <c r="JP593" s="24"/>
      <c r="JQ593" s="24"/>
      <c r="JR593" s="24"/>
      <c r="JS593" s="24"/>
      <c r="JT593" s="24"/>
      <c r="JU593" s="25"/>
      <c r="JV593" s="24"/>
      <c r="JW593" s="151"/>
      <c r="JX593" s="151"/>
      <c r="JY593" s="153"/>
      <c r="JZ593" s="24"/>
      <c r="KA593" s="24"/>
      <c r="KB593" s="24"/>
      <c r="KC593" s="24"/>
      <c r="KD593" s="24"/>
      <c r="KE593" s="24"/>
      <c r="KF593" s="24"/>
      <c r="KG593" s="24"/>
      <c r="KH593" s="24"/>
      <c r="KI593" s="24"/>
      <c r="KJ593" s="24"/>
      <c r="KK593" s="24"/>
      <c r="KL593" s="24"/>
      <c r="KM593" s="24"/>
      <c r="KN593" s="24"/>
      <c r="KO593" s="24"/>
      <c r="KP593" s="24"/>
      <c r="KQ593" s="24"/>
      <c r="KR593" s="24"/>
      <c r="KS593" s="24"/>
      <c r="KT593" s="24"/>
      <c r="KU593" s="24"/>
      <c r="KV593" s="24"/>
      <c r="KW593" s="24"/>
      <c r="KX593" s="24"/>
      <c r="KY593" s="24"/>
      <c r="KZ593" s="24"/>
      <c r="LA593" s="24"/>
      <c r="LB593" s="24"/>
      <c r="LC593" s="24"/>
      <c r="LD593" s="24"/>
      <c r="LE593" s="151"/>
      <c r="LF593" s="151"/>
      <c r="LG593" s="153"/>
      <c r="LH593" s="24"/>
      <c r="LI593" s="24"/>
      <c r="LJ593" s="24"/>
      <c r="LK593" s="24"/>
      <c r="LL593" s="24"/>
      <c r="LM593" s="24"/>
      <c r="LN593" s="24"/>
      <c r="LO593" s="24"/>
      <c r="LP593" s="24"/>
      <c r="LQ593" s="24"/>
      <c r="LR593" s="24"/>
      <c r="LS593" s="24"/>
      <c r="LT593" s="24"/>
      <c r="LU593" s="24"/>
      <c r="LV593" s="24"/>
      <c r="LW593" s="24"/>
      <c r="LX593" s="24"/>
      <c r="LY593" s="24"/>
      <c r="LZ593" s="24"/>
      <c r="MA593" s="24"/>
      <c r="MB593" s="24"/>
      <c r="MC593" s="24"/>
      <c r="MD593" s="24"/>
      <c r="ME593" s="24"/>
      <c r="MF593" s="24"/>
      <c r="MG593" s="24"/>
      <c r="MH593" s="24"/>
      <c r="MI593" s="24"/>
      <c r="MJ593" s="24"/>
      <c r="MK593" s="24"/>
      <c r="ML593" s="24"/>
    </row>
    <row r="594" spans="1:350" ht="13.9" hidden="1" customHeight="1" outlineLevel="3" x14ac:dyDescent="0.2">
      <c r="A594" s="226" t="s">
        <v>487</v>
      </c>
      <c r="B594" s="246" t="s">
        <v>1121</v>
      </c>
      <c r="C594" s="214" t="s">
        <v>59</v>
      </c>
      <c r="D594" s="216">
        <v>16</v>
      </c>
      <c r="E594" s="175"/>
      <c r="F594" s="175">
        <f>D594-E594</f>
        <v>16</v>
      </c>
      <c r="G594" s="175" t="s">
        <v>844</v>
      </c>
      <c r="H594" s="170" t="s">
        <v>878</v>
      </c>
      <c r="I594" s="170" t="s">
        <v>904</v>
      </c>
      <c r="J594" s="212">
        <f ca="1">E594+Q594+AX594+CF594+DN594+ES594+GA594+HH594+IP594+JW594+LE594</f>
        <v>16</v>
      </c>
      <c r="K594" s="212">
        <f>E594+R594+AY594+CG594+DO594+ET594+GB594+HI594+IQ594+JX594+LF594</f>
        <v>16</v>
      </c>
      <c r="L594" s="172">
        <f ca="1">K594/J594</f>
        <v>1</v>
      </c>
      <c r="M594" s="172">
        <f>K594/D594</f>
        <v>1</v>
      </c>
      <c r="N594" s="183">
        <f ca="1">SUMIF($EV$8:$FZ$9,$O$5,$EV595:$FZ595)-SUMIF($EV$8:$FZ$9,$Q$5,$EV595:$FZ595)</f>
        <v>0</v>
      </c>
      <c r="O594" s="156"/>
      <c r="P594" s="16" t="s">
        <v>25</v>
      </c>
      <c r="Q594" s="150">
        <v>0</v>
      </c>
      <c r="R594" s="150">
        <v>0</v>
      </c>
      <c r="S594" s="152" t="e">
        <v>#DIV/0!</v>
      </c>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50">
        <f t="shared" ca="1" si="1487"/>
        <v>0</v>
      </c>
      <c r="AY594" s="150">
        <f>SUM(BA595:CE595)</f>
        <v>0</v>
      </c>
      <c r="AZ594" s="152" t="e">
        <f ca="1">AY594/AX594</f>
        <v>#DIV/0!</v>
      </c>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50">
        <f t="shared" ref="CF594" si="1544">SUM(CI594:DM594)</f>
        <v>0</v>
      </c>
      <c r="CG594" s="150">
        <f>SUM(CI595:DM595)</f>
        <v>0</v>
      </c>
      <c r="CH594" s="152" t="e">
        <f>CG594/CF594</f>
        <v>#DIV/0!</v>
      </c>
      <c r="CI594" s="129"/>
      <c r="CJ594" s="129"/>
      <c r="CK594" s="129"/>
      <c r="CL594" s="129"/>
      <c r="CM594" s="129"/>
      <c r="CN594" s="129"/>
      <c r="CO594" s="129"/>
      <c r="CP594" s="129"/>
      <c r="CQ594" s="129"/>
      <c r="CR594" s="129"/>
      <c r="CS594" s="129"/>
      <c r="CT594" s="129"/>
      <c r="CU594" s="129"/>
      <c r="CV594" s="129"/>
      <c r="CW594" s="129"/>
      <c r="CX594" s="129"/>
      <c r="CY594" s="129"/>
      <c r="CZ594" s="129"/>
      <c r="DA594" s="129"/>
      <c r="DB594" s="129"/>
      <c r="DC594" s="129"/>
      <c r="DD594" s="129"/>
      <c r="DE594" s="129"/>
      <c r="DF594" s="129"/>
      <c r="DG594" s="129"/>
      <c r="DH594" s="129"/>
      <c r="DI594" s="129"/>
      <c r="DJ594" s="129"/>
      <c r="DK594" s="129"/>
      <c r="DL594" s="129"/>
      <c r="DM594" s="129"/>
      <c r="DN594" s="150">
        <f t="shared" ref="DN594" si="1545">SUM(DQ594:ER594)</f>
        <v>0</v>
      </c>
      <c r="DO594" s="150">
        <f>SUM(DQ595:ER595)</f>
        <v>0</v>
      </c>
      <c r="DP594" s="152" t="e">
        <f t="shared" si="1416"/>
        <v>#DIV/0!</v>
      </c>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50">
        <f t="shared" ca="1" si="1495"/>
        <v>16</v>
      </c>
      <c r="ET594" s="150">
        <f t="shared" si="1452"/>
        <v>0</v>
      </c>
      <c r="EU594" s="152">
        <f t="shared" ca="1" si="1453"/>
        <v>0</v>
      </c>
      <c r="EV594" s="16"/>
      <c r="EW594" s="67"/>
      <c r="EX594" s="16"/>
      <c r="EY594" s="16"/>
      <c r="EZ594" s="16"/>
      <c r="FA594" s="16"/>
      <c r="FB594" s="16"/>
      <c r="FC594" s="16"/>
      <c r="FD594" s="16"/>
      <c r="FE594" s="16"/>
      <c r="FF594" s="16"/>
      <c r="FG594" s="16"/>
      <c r="FH594" s="16"/>
      <c r="FI594" s="16"/>
      <c r="FJ594" s="16"/>
      <c r="FK594" s="16">
        <v>6</v>
      </c>
      <c r="FL594" s="16">
        <v>6</v>
      </c>
      <c r="FM594" s="16">
        <v>4</v>
      </c>
      <c r="FN594" s="16"/>
      <c r="FO594" s="16"/>
      <c r="FP594" s="16"/>
      <c r="FQ594" s="16"/>
      <c r="FR594" s="16"/>
      <c r="FS594" s="16"/>
      <c r="FT594" s="16"/>
      <c r="FU594" s="16"/>
      <c r="FV594" s="16"/>
      <c r="FW594" s="16"/>
      <c r="FX594" s="16"/>
      <c r="FY594" s="16"/>
      <c r="FZ594" s="16"/>
      <c r="GA594" s="150">
        <f t="shared" ref="GA594" ca="1" si="1546">SUMIF($GD$8:$HG$9,$O$5,GD594:HG594)</f>
        <v>0</v>
      </c>
      <c r="GB594" s="150">
        <f t="shared" ref="GB594" si="1547">SUM(GD595:HG595)</f>
        <v>16</v>
      </c>
      <c r="GC594" s="152" t="e">
        <f t="shared" ref="GC594" ca="1" si="1548">GB594/GA594</f>
        <v>#DIV/0!</v>
      </c>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50"/>
      <c r="HI594" s="150">
        <v>0</v>
      </c>
      <c r="HJ594" s="152" t="e">
        <v>#DIV/0!</v>
      </c>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50"/>
      <c r="IQ594" s="150">
        <v>0</v>
      </c>
      <c r="IR594" s="152" t="e">
        <v>#DIV/0!</v>
      </c>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c r="JO594" s="16"/>
      <c r="JP594" s="16"/>
      <c r="JQ594" s="16"/>
      <c r="JR594" s="16"/>
      <c r="JS594" s="16"/>
      <c r="JT594" s="16"/>
      <c r="JU594" s="23"/>
      <c r="JV594" s="16"/>
      <c r="JW594" s="150"/>
      <c r="JX594" s="150">
        <v>0</v>
      </c>
      <c r="JY594" s="152" t="e">
        <v>#DIV/0!</v>
      </c>
      <c r="JZ594" s="16"/>
      <c r="KA594" s="16"/>
      <c r="KB594" s="16"/>
      <c r="KC594" s="16"/>
      <c r="KD594" s="16"/>
      <c r="KE594" s="16"/>
      <c r="KF594" s="16"/>
      <c r="KG594" s="16"/>
      <c r="KH594" s="16"/>
      <c r="KI594" s="16"/>
      <c r="KJ594" s="16"/>
      <c r="KK594" s="16"/>
      <c r="KL594" s="16"/>
      <c r="KM594" s="16"/>
      <c r="KN594" s="16"/>
      <c r="KO594" s="16"/>
      <c r="KP594" s="16"/>
      <c r="KQ594" s="16"/>
      <c r="KR594" s="16"/>
      <c r="KS594" s="16"/>
      <c r="KT594" s="16"/>
      <c r="KU594" s="16"/>
      <c r="KV594" s="16"/>
      <c r="KW594" s="16"/>
      <c r="KX594" s="16"/>
      <c r="KY594" s="16"/>
      <c r="KZ594" s="16"/>
      <c r="LA594" s="16"/>
      <c r="LB594" s="16"/>
      <c r="LC594" s="16"/>
      <c r="LD594" s="16"/>
      <c r="LE594" s="150"/>
      <c r="LF594" s="150">
        <v>0</v>
      </c>
      <c r="LG594" s="152" t="e">
        <v>#DIV/0!</v>
      </c>
      <c r="LH594" s="16"/>
      <c r="LI594" s="16"/>
      <c r="LJ594" s="16"/>
      <c r="LK594" s="16"/>
      <c r="LL594" s="16"/>
      <c r="LM594" s="16"/>
      <c r="LN594" s="16"/>
      <c r="LO594" s="16"/>
      <c r="LP594" s="16"/>
      <c r="LQ594" s="16"/>
      <c r="LR594" s="16"/>
      <c r="LS594" s="16"/>
      <c r="LT594" s="16"/>
      <c r="LU594" s="16"/>
      <c r="LV594" s="16"/>
      <c r="LW594" s="16"/>
      <c r="LX594" s="16"/>
      <c r="LY594" s="16"/>
      <c r="LZ594" s="16"/>
      <c r="MA594" s="16"/>
      <c r="MB594" s="16"/>
      <c r="MC594" s="16"/>
      <c r="MD594" s="16"/>
      <c r="ME594" s="16"/>
      <c r="MF594" s="16"/>
      <c r="MG594" s="16"/>
      <c r="MH594" s="16"/>
      <c r="MI594" s="16"/>
      <c r="MJ594" s="16"/>
      <c r="MK594" s="16"/>
      <c r="ML594" s="16"/>
    </row>
    <row r="595" spans="1:350" ht="13.9" hidden="1" customHeight="1" outlineLevel="3" x14ac:dyDescent="0.2">
      <c r="A595" s="227"/>
      <c r="B595" s="247"/>
      <c r="C595" s="215"/>
      <c r="D595" s="217"/>
      <c r="E595" s="176"/>
      <c r="F595" s="176"/>
      <c r="G595" s="176"/>
      <c r="H595" s="171"/>
      <c r="I595" s="171"/>
      <c r="J595" s="213"/>
      <c r="K595" s="213"/>
      <c r="L595" s="173"/>
      <c r="M595" s="173"/>
      <c r="N595" s="184"/>
      <c r="O595" s="157"/>
      <c r="P595" s="17" t="s">
        <v>26</v>
      </c>
      <c r="Q595" s="151"/>
      <c r="R595" s="151"/>
      <c r="S595" s="153"/>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151"/>
      <c r="AY595" s="151"/>
      <c r="AZ595" s="153"/>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151"/>
      <c r="CG595" s="151"/>
      <c r="CH595" s="153"/>
      <c r="CI595" s="141"/>
      <c r="CJ595" s="141"/>
      <c r="CK595" s="141"/>
      <c r="CL595" s="141"/>
      <c r="CM595" s="141"/>
      <c r="CN595" s="141"/>
      <c r="CO595" s="141"/>
      <c r="CP595" s="141"/>
      <c r="CQ595" s="141"/>
      <c r="CR595" s="141"/>
      <c r="CS595" s="141"/>
      <c r="CT595" s="141"/>
      <c r="CU595" s="141"/>
      <c r="CV595" s="141"/>
      <c r="CW595" s="141"/>
      <c r="CX595" s="141"/>
      <c r="CY595" s="141"/>
      <c r="CZ595" s="141"/>
      <c r="DA595" s="141"/>
      <c r="DB595" s="141"/>
      <c r="DC595" s="141"/>
      <c r="DD595" s="141"/>
      <c r="DE595" s="141"/>
      <c r="DF595" s="141"/>
      <c r="DG595" s="141"/>
      <c r="DH595" s="141"/>
      <c r="DI595" s="141"/>
      <c r="DJ595" s="141"/>
      <c r="DK595" s="141"/>
      <c r="DL595" s="141"/>
      <c r="DM595" s="141"/>
      <c r="DN595" s="151"/>
      <c r="DO595" s="151"/>
      <c r="DP595" s="153"/>
      <c r="DQ595" s="24"/>
      <c r="DR595" s="24"/>
      <c r="DS595" s="24"/>
      <c r="DT595" s="24"/>
      <c r="DU595" s="24"/>
      <c r="DV595" s="24"/>
      <c r="DW595" s="24"/>
      <c r="DX595" s="24"/>
      <c r="DY595" s="24"/>
      <c r="DZ595" s="24"/>
      <c r="EA595" s="24"/>
      <c r="EB595" s="24"/>
      <c r="EC595" s="24"/>
      <c r="ED595" s="24"/>
      <c r="EE595" s="24"/>
      <c r="EF595" s="24"/>
      <c r="EG595" s="24"/>
      <c r="EH595" s="24"/>
      <c r="EI595" s="24"/>
      <c r="EJ595" s="24"/>
      <c r="EK595" s="24"/>
      <c r="EL595" s="24"/>
      <c r="EM595" s="24"/>
      <c r="EN595" s="24"/>
      <c r="EO595" s="24"/>
      <c r="EP595" s="24"/>
      <c r="EQ595" s="24"/>
      <c r="ER595" s="24"/>
      <c r="ES595" s="151"/>
      <c r="ET595" s="151"/>
      <c r="EU595" s="153"/>
      <c r="EV595" s="24"/>
      <c r="EW595" s="125"/>
      <c r="EX595" s="24"/>
      <c r="EY595" s="24"/>
      <c r="EZ595" s="24"/>
      <c r="FA595" s="24"/>
      <c r="FB595" s="24"/>
      <c r="FC595" s="24"/>
      <c r="FD595" s="24"/>
      <c r="FE595" s="24"/>
      <c r="FF595" s="24"/>
      <c r="FG595" s="24"/>
      <c r="FH595" s="24"/>
      <c r="FI595" s="24"/>
      <c r="FJ595" s="24"/>
      <c r="FK595" s="24"/>
      <c r="FL595" s="24"/>
      <c r="FM595" s="24"/>
      <c r="FN595" s="24"/>
      <c r="FO595" s="24"/>
      <c r="FP595" s="24"/>
      <c r="FQ595" s="24"/>
      <c r="FR595" s="24"/>
      <c r="FS595" s="24"/>
      <c r="FT595" s="24"/>
      <c r="FU595" s="24"/>
      <c r="FV595" s="24"/>
      <c r="FW595" s="24"/>
      <c r="FX595" s="24"/>
      <c r="FY595" s="24"/>
      <c r="FZ595" s="24"/>
      <c r="GA595" s="151"/>
      <c r="GB595" s="151"/>
      <c r="GC595" s="153"/>
      <c r="GD595" s="24"/>
      <c r="GE595" s="24"/>
      <c r="GF595" s="24"/>
      <c r="GG595" s="24"/>
      <c r="GH595" s="24"/>
      <c r="GI595" s="24"/>
      <c r="GJ595" s="24">
        <v>16</v>
      </c>
      <c r="GK595" s="24"/>
      <c r="GL595" s="24"/>
      <c r="GM595" s="24"/>
      <c r="GN595" s="24"/>
      <c r="GO595" s="24"/>
      <c r="GP595" s="24"/>
      <c r="GQ595" s="24"/>
      <c r="GR595" s="24"/>
      <c r="GS595" s="24"/>
      <c r="GT595" s="24"/>
      <c r="GU595" s="24"/>
      <c r="GV595" s="24"/>
      <c r="GW595" s="24"/>
      <c r="GX595" s="24"/>
      <c r="GY595" s="24"/>
      <c r="GZ595" s="24"/>
      <c r="HA595" s="24"/>
      <c r="HB595" s="24"/>
      <c r="HC595" s="24"/>
      <c r="HD595" s="24"/>
      <c r="HE595" s="24"/>
      <c r="HF595" s="24"/>
      <c r="HG595" s="24"/>
      <c r="HH595" s="151"/>
      <c r="HI595" s="151"/>
      <c r="HJ595" s="153"/>
      <c r="HK595" s="24"/>
      <c r="HL595" s="24"/>
      <c r="HM595" s="24"/>
      <c r="HN595" s="24"/>
      <c r="HO595" s="24"/>
      <c r="HP595" s="24"/>
      <c r="HQ595" s="24"/>
      <c r="HR595" s="24"/>
      <c r="HS595" s="24"/>
      <c r="HT595" s="24"/>
      <c r="HU595" s="24"/>
      <c r="HV595" s="24"/>
      <c r="HW595" s="24"/>
      <c r="HX595" s="24"/>
      <c r="HY595" s="24"/>
      <c r="HZ595" s="24"/>
      <c r="IA595" s="24"/>
      <c r="IB595" s="24"/>
      <c r="IC595" s="24"/>
      <c r="ID595" s="24"/>
      <c r="IE595" s="24"/>
      <c r="IF595" s="24"/>
      <c r="IG595" s="24"/>
      <c r="IH595" s="24"/>
      <c r="II595" s="24"/>
      <c r="IJ595" s="24"/>
      <c r="IK595" s="24"/>
      <c r="IL595" s="24"/>
      <c r="IM595" s="24"/>
      <c r="IN595" s="24"/>
      <c r="IO595" s="24"/>
      <c r="IP595" s="151"/>
      <c r="IQ595" s="151"/>
      <c r="IR595" s="153"/>
      <c r="IS595" s="24"/>
      <c r="IT595" s="24"/>
      <c r="IU595" s="24"/>
      <c r="IV595" s="24"/>
      <c r="IW595" s="24"/>
      <c r="IX595" s="24"/>
      <c r="IY595" s="24"/>
      <c r="IZ595" s="24"/>
      <c r="JA595" s="24"/>
      <c r="JB595" s="24"/>
      <c r="JC595" s="24"/>
      <c r="JD595" s="24"/>
      <c r="JE595" s="24"/>
      <c r="JF595" s="24"/>
      <c r="JG595" s="24"/>
      <c r="JH595" s="24"/>
      <c r="JI595" s="24"/>
      <c r="JJ595" s="24"/>
      <c r="JK595" s="24"/>
      <c r="JL595" s="24"/>
      <c r="JM595" s="24"/>
      <c r="JN595" s="24"/>
      <c r="JO595" s="24"/>
      <c r="JP595" s="24"/>
      <c r="JQ595" s="24"/>
      <c r="JR595" s="24"/>
      <c r="JS595" s="24"/>
      <c r="JT595" s="24"/>
      <c r="JU595" s="25"/>
      <c r="JV595" s="24"/>
      <c r="JW595" s="151"/>
      <c r="JX595" s="151"/>
      <c r="JY595" s="153"/>
      <c r="JZ595" s="24"/>
      <c r="KA595" s="24"/>
      <c r="KB595" s="24"/>
      <c r="KC595" s="24"/>
      <c r="KD595" s="24"/>
      <c r="KE595" s="24"/>
      <c r="KF595" s="24"/>
      <c r="KG595" s="24"/>
      <c r="KH595" s="24"/>
      <c r="KI595" s="24"/>
      <c r="KJ595" s="24"/>
      <c r="KK595" s="24"/>
      <c r="KL595" s="24"/>
      <c r="KM595" s="24"/>
      <c r="KN595" s="24"/>
      <c r="KO595" s="24"/>
      <c r="KP595" s="24"/>
      <c r="KQ595" s="24"/>
      <c r="KR595" s="24"/>
      <c r="KS595" s="24"/>
      <c r="KT595" s="24"/>
      <c r="KU595" s="24"/>
      <c r="KV595" s="24"/>
      <c r="KW595" s="24"/>
      <c r="KX595" s="24"/>
      <c r="KY595" s="24"/>
      <c r="KZ595" s="24"/>
      <c r="LA595" s="24"/>
      <c r="LB595" s="24"/>
      <c r="LC595" s="24"/>
      <c r="LD595" s="24"/>
      <c r="LE595" s="151"/>
      <c r="LF595" s="151"/>
      <c r="LG595" s="153"/>
      <c r="LH595" s="24"/>
      <c r="LI595" s="24"/>
      <c r="LJ595" s="24"/>
      <c r="LK595" s="24"/>
      <c r="LL595" s="24"/>
      <c r="LM595" s="24"/>
      <c r="LN595" s="24"/>
      <c r="LO595" s="24"/>
      <c r="LP595" s="24"/>
      <c r="LQ595" s="24"/>
      <c r="LR595" s="24"/>
      <c r="LS595" s="24"/>
      <c r="LT595" s="24"/>
      <c r="LU595" s="24"/>
      <c r="LV595" s="24"/>
      <c r="LW595" s="24"/>
      <c r="LX595" s="24"/>
      <c r="LY595" s="24"/>
      <c r="LZ595" s="24"/>
      <c r="MA595" s="24"/>
      <c r="MB595" s="24"/>
      <c r="MC595" s="24"/>
      <c r="MD595" s="24"/>
      <c r="ME595" s="24"/>
      <c r="MF595" s="24"/>
      <c r="MG595" s="24"/>
      <c r="MH595" s="24"/>
      <c r="MI595" s="24"/>
      <c r="MJ595" s="24"/>
      <c r="MK595" s="24"/>
      <c r="ML595" s="24"/>
    </row>
    <row r="596" spans="1:350" ht="13.9" hidden="1" customHeight="1" outlineLevel="3" x14ac:dyDescent="0.2">
      <c r="A596" s="226" t="s">
        <v>488</v>
      </c>
      <c r="B596" s="246" t="s">
        <v>1122</v>
      </c>
      <c r="C596" s="214" t="s">
        <v>37</v>
      </c>
      <c r="D596" s="216">
        <v>143</v>
      </c>
      <c r="E596" s="175"/>
      <c r="F596" s="175">
        <f>D596-E596</f>
        <v>143</v>
      </c>
      <c r="G596" s="175" t="s">
        <v>846</v>
      </c>
      <c r="H596" s="170" t="s">
        <v>867</v>
      </c>
      <c r="I596" s="170" t="s">
        <v>872</v>
      </c>
      <c r="J596" s="212">
        <f ca="1">E596+Q596+AX596+CF596+DN596+ES596+GA596+HH596+IP596+JW596+LE596</f>
        <v>143</v>
      </c>
      <c r="K596" s="212">
        <f>E596+R596+AY596+CG596+DO596+ET596+GB596+HI596+IQ596+JX596+LF596</f>
        <v>0</v>
      </c>
      <c r="L596" s="172">
        <f ca="1">K596/J596</f>
        <v>0</v>
      </c>
      <c r="M596" s="172">
        <f>K596/D596</f>
        <v>0</v>
      </c>
      <c r="N596" s="183">
        <f ca="1">SUMIF($EV$8:$FZ$9,$O$5,$EV597:$FZ597)-SUMIF($EV$8:$FZ$9,$Q$5,$EV597:$FZ597)</f>
        <v>0</v>
      </c>
      <c r="O596" s="156"/>
      <c r="P596" s="16" t="s">
        <v>25</v>
      </c>
      <c r="Q596" s="150">
        <v>0</v>
      </c>
      <c r="R596" s="150">
        <v>0</v>
      </c>
      <c r="S596" s="152" t="e">
        <v>#DIV/0!</v>
      </c>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50">
        <f t="shared" ca="1" si="1487"/>
        <v>0</v>
      </c>
      <c r="AY596" s="150">
        <f>SUM(BA597:CE597)</f>
        <v>0</v>
      </c>
      <c r="AZ596" s="152" t="e">
        <f ca="1">AY596/AX596</f>
        <v>#DIV/0!</v>
      </c>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50">
        <f t="shared" ref="CF596" si="1549">SUM(CI596:DM596)</f>
        <v>0</v>
      </c>
      <c r="CG596" s="150">
        <f>SUM(CI597:DM597)</f>
        <v>0</v>
      </c>
      <c r="CH596" s="152" t="e">
        <f>CG596/CF596</f>
        <v>#DIV/0!</v>
      </c>
      <c r="CI596" s="129"/>
      <c r="CJ596" s="129"/>
      <c r="CK596" s="129"/>
      <c r="CL596" s="129"/>
      <c r="CM596" s="129"/>
      <c r="CN596" s="129"/>
      <c r="CO596" s="129"/>
      <c r="CP596" s="129"/>
      <c r="CQ596" s="129"/>
      <c r="CR596" s="129"/>
      <c r="CS596" s="129"/>
      <c r="CT596" s="129"/>
      <c r="CU596" s="129"/>
      <c r="CV596" s="129"/>
      <c r="CW596" s="129"/>
      <c r="CX596" s="129"/>
      <c r="CY596" s="129"/>
      <c r="CZ596" s="129"/>
      <c r="DA596" s="129"/>
      <c r="DB596" s="129"/>
      <c r="DC596" s="129"/>
      <c r="DD596" s="129"/>
      <c r="DE596" s="129"/>
      <c r="DF596" s="129"/>
      <c r="DG596" s="129"/>
      <c r="DH596" s="129"/>
      <c r="DI596" s="129"/>
      <c r="DJ596" s="129"/>
      <c r="DK596" s="129"/>
      <c r="DL596" s="129"/>
      <c r="DM596" s="129"/>
      <c r="DN596" s="150">
        <f t="shared" ref="DN596" si="1550">SUM(DQ596:ER596)</f>
        <v>0</v>
      </c>
      <c r="DO596" s="150">
        <f>SUM(DQ597:ER597)</f>
        <v>0</v>
      </c>
      <c r="DP596" s="152" t="e">
        <f t="shared" si="1416"/>
        <v>#DIV/0!</v>
      </c>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c r="EP596" s="16"/>
      <c r="EQ596" s="16"/>
      <c r="ER596" s="16"/>
      <c r="ES596" s="150">
        <f t="shared" ca="1" si="1495"/>
        <v>143</v>
      </c>
      <c r="ET596" s="150">
        <f t="shared" si="1452"/>
        <v>0</v>
      </c>
      <c r="EU596" s="152">
        <f t="shared" ca="1" si="1453"/>
        <v>0</v>
      </c>
      <c r="EV596" s="16"/>
      <c r="EW596" s="67"/>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v>24</v>
      </c>
      <c r="FT596" s="16">
        <v>24</v>
      </c>
      <c r="FU596" s="16">
        <v>24</v>
      </c>
      <c r="FV596" s="16">
        <v>24</v>
      </c>
      <c r="FW596" s="16">
        <v>24</v>
      </c>
      <c r="FX596" s="16">
        <v>23</v>
      </c>
      <c r="FY596" s="16"/>
      <c r="FZ596" s="16"/>
      <c r="GA596" s="150">
        <f t="shared" ref="GA596" ca="1" si="1551">SUMIF($GD$8:$HG$9,$O$5,GD596:HG596)</f>
        <v>0</v>
      </c>
      <c r="GB596" s="150">
        <f t="shared" ref="GB596" si="1552">SUM(GD597:HG597)</f>
        <v>0</v>
      </c>
      <c r="GC596" s="152" t="e">
        <f t="shared" ref="GC596" ca="1" si="1553">GB596/GA596</f>
        <v>#DIV/0!</v>
      </c>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50"/>
      <c r="HI596" s="150">
        <v>0</v>
      </c>
      <c r="HJ596" s="152" t="e">
        <v>#DIV/0!</v>
      </c>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c r="IP596" s="150"/>
      <c r="IQ596" s="150">
        <v>0</v>
      </c>
      <c r="IR596" s="152" t="e">
        <v>#DIV/0!</v>
      </c>
      <c r="IS596" s="16"/>
      <c r="IT596" s="16"/>
      <c r="IU596" s="16"/>
      <c r="IV596" s="16"/>
      <c r="IW596" s="16"/>
      <c r="IX596" s="16"/>
      <c r="IY596" s="16"/>
      <c r="IZ596" s="16"/>
      <c r="JA596" s="16"/>
      <c r="JB596" s="16"/>
      <c r="JC596" s="16"/>
      <c r="JD596" s="16"/>
      <c r="JE596" s="16"/>
      <c r="JF596" s="16"/>
      <c r="JG596" s="16"/>
      <c r="JH596" s="16"/>
      <c r="JI596" s="16"/>
      <c r="JJ596" s="16"/>
      <c r="JK596" s="16"/>
      <c r="JL596" s="16"/>
      <c r="JM596" s="16"/>
      <c r="JN596" s="16"/>
      <c r="JO596" s="16"/>
      <c r="JP596" s="16"/>
      <c r="JQ596" s="16"/>
      <c r="JR596" s="16"/>
      <c r="JS596" s="16"/>
      <c r="JT596" s="16"/>
      <c r="JU596" s="23"/>
      <c r="JV596" s="16"/>
      <c r="JW596" s="150"/>
      <c r="JX596" s="150">
        <v>0</v>
      </c>
      <c r="JY596" s="152" t="e">
        <v>#DIV/0!</v>
      </c>
      <c r="JZ596" s="16"/>
      <c r="KA596" s="16"/>
      <c r="KB596" s="16"/>
      <c r="KC596" s="16"/>
      <c r="KD596" s="16"/>
      <c r="KE596" s="16"/>
      <c r="KF596" s="16"/>
      <c r="KG596" s="16"/>
      <c r="KH596" s="16"/>
      <c r="KI596" s="16"/>
      <c r="KJ596" s="16"/>
      <c r="KK596" s="16"/>
      <c r="KL596" s="16"/>
      <c r="KM596" s="16"/>
      <c r="KN596" s="16"/>
      <c r="KO596" s="16"/>
      <c r="KP596" s="16"/>
      <c r="KQ596" s="16"/>
      <c r="KR596" s="16"/>
      <c r="KS596" s="16"/>
      <c r="KT596" s="16"/>
      <c r="KU596" s="16"/>
      <c r="KV596" s="16"/>
      <c r="KW596" s="16"/>
      <c r="KX596" s="16"/>
      <c r="KY596" s="16"/>
      <c r="KZ596" s="16"/>
      <c r="LA596" s="16"/>
      <c r="LB596" s="16"/>
      <c r="LC596" s="16"/>
      <c r="LD596" s="16"/>
      <c r="LE596" s="150"/>
      <c r="LF596" s="150">
        <v>0</v>
      </c>
      <c r="LG596" s="152" t="e">
        <v>#DIV/0!</v>
      </c>
      <c r="LH596" s="16"/>
      <c r="LI596" s="16"/>
      <c r="LJ596" s="16"/>
      <c r="LK596" s="16"/>
      <c r="LL596" s="16"/>
      <c r="LM596" s="16"/>
      <c r="LN596" s="16"/>
      <c r="LO596" s="16"/>
      <c r="LP596" s="16"/>
      <c r="LQ596" s="16"/>
      <c r="LR596" s="16"/>
      <c r="LS596" s="16"/>
      <c r="LT596" s="16"/>
      <c r="LU596" s="16"/>
      <c r="LV596" s="16"/>
      <c r="LW596" s="16"/>
      <c r="LX596" s="16"/>
      <c r="LY596" s="16"/>
      <c r="LZ596" s="16"/>
      <c r="MA596" s="16"/>
      <c r="MB596" s="16"/>
      <c r="MC596" s="16"/>
      <c r="MD596" s="16"/>
      <c r="ME596" s="16"/>
      <c r="MF596" s="16"/>
      <c r="MG596" s="16"/>
      <c r="MH596" s="16"/>
      <c r="MI596" s="16"/>
      <c r="MJ596" s="16"/>
      <c r="MK596" s="16"/>
      <c r="ML596" s="16"/>
    </row>
    <row r="597" spans="1:350" ht="13.9" hidden="1" customHeight="1" outlineLevel="3" x14ac:dyDescent="0.2">
      <c r="A597" s="227"/>
      <c r="B597" s="247"/>
      <c r="C597" s="215"/>
      <c r="D597" s="217"/>
      <c r="E597" s="176"/>
      <c r="F597" s="176"/>
      <c r="G597" s="176"/>
      <c r="H597" s="171"/>
      <c r="I597" s="171"/>
      <c r="J597" s="213"/>
      <c r="K597" s="213"/>
      <c r="L597" s="173"/>
      <c r="M597" s="173"/>
      <c r="N597" s="184"/>
      <c r="O597" s="157"/>
      <c r="P597" s="17" t="s">
        <v>26</v>
      </c>
      <c r="Q597" s="151"/>
      <c r="R597" s="151"/>
      <c r="S597" s="153"/>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151"/>
      <c r="AY597" s="151"/>
      <c r="AZ597" s="153"/>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151"/>
      <c r="CG597" s="151"/>
      <c r="CH597" s="153"/>
      <c r="CI597" s="141"/>
      <c r="CJ597" s="141"/>
      <c r="CK597" s="141"/>
      <c r="CL597" s="141"/>
      <c r="CM597" s="141"/>
      <c r="CN597" s="141"/>
      <c r="CO597" s="141"/>
      <c r="CP597" s="141"/>
      <c r="CQ597" s="141"/>
      <c r="CR597" s="141"/>
      <c r="CS597" s="141"/>
      <c r="CT597" s="141"/>
      <c r="CU597" s="141"/>
      <c r="CV597" s="141"/>
      <c r="CW597" s="141"/>
      <c r="CX597" s="141"/>
      <c r="CY597" s="141"/>
      <c r="CZ597" s="141"/>
      <c r="DA597" s="141"/>
      <c r="DB597" s="141"/>
      <c r="DC597" s="141"/>
      <c r="DD597" s="141"/>
      <c r="DE597" s="141"/>
      <c r="DF597" s="141"/>
      <c r="DG597" s="141"/>
      <c r="DH597" s="141"/>
      <c r="DI597" s="141"/>
      <c r="DJ597" s="141"/>
      <c r="DK597" s="141"/>
      <c r="DL597" s="141"/>
      <c r="DM597" s="141"/>
      <c r="DN597" s="151"/>
      <c r="DO597" s="151"/>
      <c r="DP597" s="153"/>
      <c r="DQ597" s="24"/>
      <c r="DR597" s="24"/>
      <c r="DS597" s="24"/>
      <c r="DT597" s="24"/>
      <c r="DU597" s="24"/>
      <c r="DV597" s="24"/>
      <c r="DW597" s="24"/>
      <c r="DX597" s="24"/>
      <c r="DY597" s="24"/>
      <c r="DZ597" s="24"/>
      <c r="EA597" s="24"/>
      <c r="EB597" s="24"/>
      <c r="EC597" s="24"/>
      <c r="ED597" s="24"/>
      <c r="EE597" s="24"/>
      <c r="EF597" s="24"/>
      <c r="EG597" s="24"/>
      <c r="EH597" s="24"/>
      <c r="EI597" s="24"/>
      <c r="EJ597" s="24"/>
      <c r="EK597" s="24"/>
      <c r="EL597" s="24"/>
      <c r="EM597" s="24"/>
      <c r="EN597" s="24"/>
      <c r="EO597" s="24"/>
      <c r="EP597" s="24"/>
      <c r="EQ597" s="24"/>
      <c r="ER597" s="24"/>
      <c r="ES597" s="151"/>
      <c r="ET597" s="151"/>
      <c r="EU597" s="153"/>
      <c r="EV597" s="24"/>
      <c r="EW597" s="125"/>
      <c r="EX597" s="24"/>
      <c r="EY597" s="24"/>
      <c r="EZ597" s="24"/>
      <c r="FA597" s="24"/>
      <c r="FB597" s="24"/>
      <c r="FC597" s="24"/>
      <c r="FD597" s="24"/>
      <c r="FE597" s="24"/>
      <c r="FF597" s="24"/>
      <c r="FG597" s="24"/>
      <c r="FH597" s="24"/>
      <c r="FI597" s="24"/>
      <c r="FJ597" s="24"/>
      <c r="FK597" s="24"/>
      <c r="FL597" s="24"/>
      <c r="FM597" s="24"/>
      <c r="FN597" s="24"/>
      <c r="FO597" s="24"/>
      <c r="FP597" s="24"/>
      <c r="FQ597" s="24"/>
      <c r="FR597" s="24"/>
      <c r="FS597" s="24"/>
      <c r="FT597" s="24"/>
      <c r="FU597" s="24"/>
      <c r="FV597" s="24"/>
      <c r="FW597" s="24"/>
      <c r="FX597" s="24"/>
      <c r="FY597" s="24"/>
      <c r="FZ597" s="24"/>
      <c r="GA597" s="151"/>
      <c r="GB597" s="151"/>
      <c r="GC597" s="153"/>
      <c r="GD597" s="24"/>
      <c r="GE597" s="24"/>
      <c r="GF597" s="24"/>
      <c r="GG597" s="24"/>
      <c r="GH597" s="24"/>
      <c r="GI597" s="24"/>
      <c r="GJ597" s="24"/>
      <c r="GK597" s="24"/>
      <c r="GL597" s="24"/>
      <c r="GM597" s="24"/>
      <c r="GN597" s="24"/>
      <c r="GO597" s="24"/>
      <c r="GP597" s="24"/>
      <c r="GQ597" s="24"/>
      <c r="GR597" s="24"/>
      <c r="GS597" s="24"/>
      <c r="GT597" s="24"/>
      <c r="GU597" s="24"/>
      <c r="GV597" s="24"/>
      <c r="GW597" s="24"/>
      <c r="GX597" s="24"/>
      <c r="GY597" s="24"/>
      <c r="GZ597" s="24"/>
      <c r="HA597" s="24"/>
      <c r="HB597" s="24"/>
      <c r="HC597" s="24"/>
      <c r="HD597" s="24"/>
      <c r="HE597" s="24"/>
      <c r="HF597" s="24"/>
      <c r="HG597" s="24"/>
      <c r="HH597" s="151"/>
      <c r="HI597" s="151"/>
      <c r="HJ597" s="153"/>
      <c r="HK597" s="24"/>
      <c r="HL597" s="24"/>
      <c r="HM597" s="24"/>
      <c r="HN597" s="24"/>
      <c r="HO597" s="24"/>
      <c r="HP597" s="24"/>
      <c r="HQ597" s="24"/>
      <c r="HR597" s="24"/>
      <c r="HS597" s="24"/>
      <c r="HT597" s="24"/>
      <c r="HU597" s="24"/>
      <c r="HV597" s="24"/>
      <c r="HW597" s="24"/>
      <c r="HX597" s="24"/>
      <c r="HY597" s="24"/>
      <c r="HZ597" s="24"/>
      <c r="IA597" s="24"/>
      <c r="IB597" s="24"/>
      <c r="IC597" s="24"/>
      <c r="ID597" s="24"/>
      <c r="IE597" s="24"/>
      <c r="IF597" s="24"/>
      <c r="IG597" s="24"/>
      <c r="IH597" s="24"/>
      <c r="II597" s="24"/>
      <c r="IJ597" s="24"/>
      <c r="IK597" s="24"/>
      <c r="IL597" s="24"/>
      <c r="IM597" s="24"/>
      <c r="IN597" s="24"/>
      <c r="IO597" s="24"/>
      <c r="IP597" s="151"/>
      <c r="IQ597" s="151"/>
      <c r="IR597" s="153"/>
      <c r="IS597" s="24"/>
      <c r="IT597" s="24"/>
      <c r="IU597" s="24"/>
      <c r="IV597" s="24"/>
      <c r="IW597" s="24"/>
      <c r="IX597" s="24"/>
      <c r="IY597" s="24"/>
      <c r="IZ597" s="24"/>
      <c r="JA597" s="24"/>
      <c r="JB597" s="24"/>
      <c r="JC597" s="24"/>
      <c r="JD597" s="24"/>
      <c r="JE597" s="24"/>
      <c r="JF597" s="24"/>
      <c r="JG597" s="24"/>
      <c r="JH597" s="24"/>
      <c r="JI597" s="24"/>
      <c r="JJ597" s="24"/>
      <c r="JK597" s="24"/>
      <c r="JL597" s="24"/>
      <c r="JM597" s="24"/>
      <c r="JN597" s="24"/>
      <c r="JO597" s="24"/>
      <c r="JP597" s="24"/>
      <c r="JQ597" s="24"/>
      <c r="JR597" s="24"/>
      <c r="JS597" s="24"/>
      <c r="JT597" s="24"/>
      <c r="JU597" s="25"/>
      <c r="JV597" s="24"/>
      <c r="JW597" s="151"/>
      <c r="JX597" s="151"/>
      <c r="JY597" s="153"/>
      <c r="JZ597" s="24"/>
      <c r="KA597" s="24"/>
      <c r="KB597" s="24"/>
      <c r="KC597" s="24"/>
      <c r="KD597" s="24"/>
      <c r="KE597" s="24"/>
      <c r="KF597" s="24"/>
      <c r="KG597" s="24"/>
      <c r="KH597" s="24"/>
      <c r="KI597" s="24"/>
      <c r="KJ597" s="24"/>
      <c r="KK597" s="24"/>
      <c r="KL597" s="24"/>
      <c r="KM597" s="24"/>
      <c r="KN597" s="24"/>
      <c r="KO597" s="24"/>
      <c r="KP597" s="24"/>
      <c r="KQ597" s="24"/>
      <c r="KR597" s="24"/>
      <c r="KS597" s="24"/>
      <c r="KT597" s="24"/>
      <c r="KU597" s="24"/>
      <c r="KV597" s="24"/>
      <c r="KW597" s="24"/>
      <c r="KX597" s="24"/>
      <c r="KY597" s="24"/>
      <c r="KZ597" s="24"/>
      <c r="LA597" s="24"/>
      <c r="LB597" s="24"/>
      <c r="LC597" s="24"/>
      <c r="LD597" s="24"/>
      <c r="LE597" s="151"/>
      <c r="LF597" s="151"/>
      <c r="LG597" s="153"/>
      <c r="LH597" s="24"/>
      <c r="LI597" s="24"/>
      <c r="LJ597" s="24"/>
      <c r="LK597" s="24"/>
      <c r="LL597" s="24"/>
      <c r="LM597" s="24"/>
      <c r="LN597" s="24"/>
      <c r="LO597" s="24"/>
      <c r="LP597" s="24"/>
      <c r="LQ597" s="24"/>
      <c r="LR597" s="24"/>
      <c r="LS597" s="24"/>
      <c r="LT597" s="24"/>
      <c r="LU597" s="24"/>
      <c r="LV597" s="24"/>
      <c r="LW597" s="24"/>
      <c r="LX597" s="24"/>
      <c r="LY597" s="24"/>
      <c r="LZ597" s="24"/>
      <c r="MA597" s="24"/>
      <c r="MB597" s="24"/>
      <c r="MC597" s="24"/>
      <c r="MD597" s="24"/>
      <c r="ME597" s="24"/>
      <c r="MF597" s="24"/>
      <c r="MG597" s="24"/>
      <c r="MH597" s="24"/>
      <c r="MI597" s="24"/>
      <c r="MJ597" s="24"/>
      <c r="MK597" s="24"/>
      <c r="ML597" s="24"/>
    </row>
    <row r="598" spans="1:350" s="41" customFormat="1" ht="14.25" hidden="1" customHeight="1" outlineLevel="3" x14ac:dyDescent="0.25">
      <c r="A598" s="220" t="s">
        <v>466</v>
      </c>
      <c r="B598" s="248" t="s">
        <v>1159</v>
      </c>
      <c r="C598" s="175" t="s">
        <v>59</v>
      </c>
      <c r="D598" s="175">
        <v>1</v>
      </c>
      <c r="E598" s="175">
        <v>0</v>
      </c>
      <c r="F598" s="175">
        <f>D598-E598</f>
        <v>1</v>
      </c>
      <c r="G598" s="175" t="s">
        <v>1142</v>
      </c>
      <c r="H598" s="170" t="s">
        <v>896</v>
      </c>
      <c r="I598" s="170" t="s">
        <v>835</v>
      </c>
      <c r="J598" s="212">
        <f ca="1">E598+Q598+AX598+CF598+DN598+ES598+GA598+HH598+IP598+JW598+LE598</f>
        <v>1</v>
      </c>
      <c r="K598" s="212">
        <f>E598+R598+AY598+CG598+DO598+ET598+GB598+HI598+IQ598+JX598+LF598</f>
        <v>1</v>
      </c>
      <c r="L598" s="172">
        <f ca="1">K598/J598</f>
        <v>1</v>
      </c>
      <c r="M598" s="172">
        <f>K598/D598</f>
        <v>1</v>
      </c>
      <c r="N598" s="183">
        <f ca="1">SUMIF($EV$8:$FZ$9,$O$5,$EV599:$FZ599)-SUMIF($EV$8:$FZ$9,$Q$5,$EV599:$FZ599)</f>
        <v>0</v>
      </c>
      <c r="O598" s="154"/>
      <c r="P598" s="154"/>
      <c r="Q598" s="150">
        <v>0</v>
      </c>
      <c r="R598" s="150">
        <v>0</v>
      </c>
      <c r="S598" s="152" t="e">
        <v>#DIV/0!</v>
      </c>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c r="AX598" s="150">
        <f t="shared" ca="1" si="1487"/>
        <v>0</v>
      </c>
      <c r="AY598" s="150">
        <f>SUM(BA599:CE599)</f>
        <v>0</v>
      </c>
      <c r="AZ598" s="152" t="e">
        <f ca="1">AY598/AX598</f>
        <v>#DIV/0!</v>
      </c>
      <c r="BA598" s="154"/>
      <c r="BB598" s="154"/>
      <c r="BC598" s="154"/>
      <c r="BD598" s="154"/>
      <c r="BE598" s="154"/>
      <c r="BF598" s="154"/>
      <c r="BG598" s="154"/>
      <c r="BH598" s="154"/>
      <c r="BI598" s="154"/>
      <c r="BJ598" s="154"/>
      <c r="BK598" s="154"/>
      <c r="BL598" s="154"/>
      <c r="BM598" s="154"/>
      <c r="BN598" s="154"/>
      <c r="BO598" s="154"/>
      <c r="BP598" s="154"/>
      <c r="BQ598" s="154"/>
      <c r="BR598" s="154"/>
      <c r="BS598" s="154"/>
      <c r="BT598" s="154"/>
      <c r="BU598" s="154"/>
      <c r="BV598" s="154"/>
      <c r="BW598" s="154"/>
      <c r="BX598" s="154"/>
      <c r="BY598" s="154"/>
      <c r="BZ598" s="154"/>
      <c r="CA598" s="154"/>
      <c r="CB598" s="154"/>
      <c r="CC598" s="154"/>
      <c r="CD598" s="154"/>
      <c r="CE598" s="154"/>
      <c r="CF598" s="150">
        <f t="shared" ref="CF598" si="1554">SUM(CI598:DM598)</f>
        <v>0</v>
      </c>
      <c r="CG598" s="150">
        <f>SUM(CI599:DM599)</f>
        <v>0</v>
      </c>
      <c r="CH598" s="152" t="e">
        <f>CG598/CF598</f>
        <v>#DIV/0!</v>
      </c>
      <c r="CI598" s="154"/>
      <c r="CJ598" s="154"/>
      <c r="CK598" s="154"/>
      <c r="CL598" s="154"/>
      <c r="CM598" s="154"/>
      <c r="CN598" s="154"/>
      <c r="CO598" s="154"/>
      <c r="CP598" s="154"/>
      <c r="CQ598" s="154"/>
      <c r="CR598" s="154"/>
      <c r="CS598" s="154"/>
      <c r="CT598" s="154"/>
      <c r="CU598" s="154"/>
      <c r="CV598" s="154"/>
      <c r="CW598" s="154"/>
      <c r="CX598" s="154"/>
      <c r="CY598" s="154"/>
      <c r="CZ598" s="154"/>
      <c r="DA598" s="154"/>
      <c r="DB598" s="154"/>
      <c r="DC598" s="154"/>
      <c r="DD598" s="154"/>
      <c r="DE598" s="154"/>
      <c r="DF598" s="154"/>
      <c r="DG598" s="154"/>
      <c r="DH598" s="154"/>
      <c r="DI598" s="154"/>
      <c r="DJ598" s="154"/>
      <c r="DK598" s="154"/>
      <c r="DL598" s="154"/>
      <c r="DM598" s="154"/>
      <c r="DN598" s="150">
        <f t="shared" ref="DN598" si="1555">SUM(DQ598:ER598)</f>
        <v>0</v>
      </c>
      <c r="DO598" s="150">
        <f>SUM(DQ599:ER599)</f>
        <v>0</v>
      </c>
      <c r="DP598" s="152" t="e">
        <f t="shared" si="1416"/>
        <v>#DIV/0!</v>
      </c>
      <c r="DQ598" s="154"/>
      <c r="DR598" s="154"/>
      <c r="DS598" s="154"/>
      <c r="DT598" s="154"/>
      <c r="DU598" s="154"/>
      <c r="DV598" s="154"/>
      <c r="DW598" s="154"/>
      <c r="DX598" s="154"/>
      <c r="DY598" s="154"/>
      <c r="DZ598" s="154"/>
      <c r="EA598" s="154"/>
      <c r="EB598" s="154"/>
      <c r="EC598" s="154"/>
      <c r="ED598" s="154"/>
      <c r="EE598" s="154"/>
      <c r="EF598" s="154"/>
      <c r="EG598" s="154"/>
      <c r="EH598" s="154"/>
      <c r="EI598" s="154"/>
      <c r="EJ598" s="154"/>
      <c r="EK598" s="154"/>
      <c r="EL598" s="154"/>
      <c r="EM598" s="154"/>
      <c r="EN598" s="154"/>
      <c r="EO598" s="154"/>
      <c r="EP598" s="154"/>
      <c r="EQ598" s="154"/>
      <c r="ER598" s="154"/>
      <c r="ES598" s="150">
        <f t="shared" ca="1" si="1495"/>
        <v>0</v>
      </c>
      <c r="ET598" s="150">
        <f t="shared" si="1452"/>
        <v>0</v>
      </c>
      <c r="EU598" s="152" t="e">
        <f t="shared" ca="1" si="1453"/>
        <v>#DIV/0!</v>
      </c>
      <c r="EV598" s="154"/>
      <c r="EW598" s="160"/>
      <c r="EX598" s="154"/>
      <c r="EY598" s="154"/>
      <c r="EZ598" s="154"/>
      <c r="FA598" s="154"/>
      <c r="FB598" s="154"/>
      <c r="FC598" s="154"/>
      <c r="FD598" s="154"/>
      <c r="FE598" s="154"/>
      <c r="FF598" s="154"/>
      <c r="FG598" s="154"/>
      <c r="FH598" s="154"/>
      <c r="FI598" s="154"/>
      <c r="FJ598" s="154"/>
      <c r="FK598" s="154"/>
      <c r="FL598" s="154"/>
      <c r="FM598" s="154"/>
      <c r="FN598" s="154"/>
      <c r="FO598" s="154"/>
      <c r="FP598" s="154"/>
      <c r="FQ598" s="154"/>
      <c r="FR598" s="154"/>
      <c r="FS598" s="154"/>
      <c r="FT598" s="154"/>
      <c r="FU598" s="154"/>
      <c r="FV598" s="154"/>
      <c r="FW598" s="154"/>
      <c r="FX598" s="154"/>
      <c r="FY598" s="154"/>
      <c r="FZ598" s="154"/>
      <c r="GA598" s="150">
        <f t="shared" ref="GA598" ca="1" si="1556">SUMIF($GD$8:$HG$9,$O$5,GD598:HG598)</f>
        <v>1</v>
      </c>
      <c r="GB598" s="150">
        <f t="shared" ref="GB598" si="1557">SUM(GD599:HG599)</f>
        <v>1</v>
      </c>
      <c r="GC598" s="152">
        <f t="shared" ref="GC598" ca="1" si="1558">GB598/GA598</f>
        <v>1</v>
      </c>
      <c r="GD598" s="42">
        <v>1</v>
      </c>
      <c r="GE598" s="154"/>
      <c r="GF598" s="154"/>
      <c r="GG598" s="154"/>
      <c r="GH598" s="154"/>
      <c r="GI598" s="154"/>
      <c r="GJ598" s="154"/>
      <c r="GK598" s="154"/>
      <c r="GL598" s="154"/>
      <c r="GM598" s="154"/>
      <c r="GN598" s="154"/>
      <c r="GO598" s="154"/>
      <c r="GP598" s="154"/>
      <c r="GQ598" s="154"/>
      <c r="GR598" s="154"/>
      <c r="GS598" s="154"/>
      <c r="GT598" s="154"/>
      <c r="GU598" s="154"/>
      <c r="GV598" s="154"/>
      <c r="GW598" s="154"/>
      <c r="GX598" s="154"/>
      <c r="GY598" s="154"/>
      <c r="GZ598" s="154"/>
      <c r="HA598" s="154"/>
      <c r="HB598" s="154"/>
      <c r="HC598" s="154"/>
      <c r="HD598" s="154"/>
      <c r="HE598" s="154"/>
      <c r="HF598" s="154"/>
      <c r="HG598" s="154"/>
      <c r="HH598" s="150"/>
      <c r="HI598" s="150">
        <v>0</v>
      </c>
      <c r="HJ598" s="154"/>
      <c r="HK598" s="154"/>
      <c r="HL598" s="154"/>
      <c r="HM598" s="154"/>
      <c r="HN598" s="154"/>
      <c r="HO598" s="154"/>
      <c r="HP598" s="154"/>
      <c r="HQ598" s="154"/>
      <c r="HR598" s="154"/>
      <c r="HS598" s="154"/>
      <c r="HT598" s="154"/>
      <c r="HU598" s="154"/>
      <c r="HV598" s="154"/>
      <c r="HW598" s="154"/>
      <c r="HX598" s="154"/>
      <c r="HY598" s="154"/>
      <c r="HZ598" s="154"/>
      <c r="IA598" s="154"/>
      <c r="IB598" s="154"/>
      <c r="IC598" s="154"/>
      <c r="ID598" s="154"/>
      <c r="IE598" s="154"/>
      <c r="IF598" s="154"/>
      <c r="IG598" s="154"/>
      <c r="IH598" s="154"/>
      <c r="II598" s="154"/>
      <c r="IJ598" s="154"/>
      <c r="IK598" s="154"/>
      <c r="IL598" s="154"/>
      <c r="IM598" s="154"/>
      <c r="IN598" s="154"/>
      <c r="IO598" s="154"/>
      <c r="IP598" s="150"/>
      <c r="IQ598" s="150">
        <v>0</v>
      </c>
      <c r="IR598" s="154"/>
      <c r="IS598" s="154"/>
      <c r="IT598" s="154"/>
      <c r="IU598" s="154"/>
      <c r="IV598" s="154"/>
      <c r="IW598" s="154"/>
      <c r="IX598" s="154"/>
      <c r="IY598" s="154"/>
      <c r="IZ598" s="154"/>
      <c r="JA598" s="154"/>
      <c r="JB598" s="154"/>
      <c r="JC598" s="154"/>
      <c r="JD598" s="154"/>
      <c r="JE598" s="154"/>
      <c r="JF598" s="154"/>
      <c r="JG598" s="154"/>
      <c r="JH598" s="154"/>
      <c r="JI598" s="154"/>
      <c r="JJ598" s="154"/>
      <c r="JK598" s="154"/>
      <c r="JL598" s="154"/>
      <c r="JM598" s="154"/>
      <c r="JN598" s="154"/>
      <c r="JO598" s="154"/>
      <c r="JP598" s="154"/>
      <c r="JQ598" s="154"/>
      <c r="JR598" s="154"/>
      <c r="JS598" s="154"/>
      <c r="JT598" s="154"/>
      <c r="JU598" s="154"/>
      <c r="JV598" s="154"/>
      <c r="JW598" s="150"/>
      <c r="JX598" s="150">
        <v>0</v>
      </c>
      <c r="JY598" s="154"/>
      <c r="JZ598" s="154"/>
      <c r="KA598" s="154"/>
      <c r="KB598" s="154"/>
      <c r="KC598" s="154"/>
      <c r="KD598" s="154"/>
      <c r="KE598" s="154"/>
      <c r="KF598" s="154"/>
      <c r="KG598" s="154"/>
      <c r="KH598" s="154"/>
      <c r="KI598" s="154"/>
      <c r="KJ598" s="154"/>
      <c r="KK598" s="154"/>
      <c r="KL598" s="154"/>
      <c r="KM598" s="154"/>
      <c r="KN598" s="154"/>
      <c r="KO598" s="154"/>
      <c r="KP598" s="154"/>
      <c r="KQ598" s="154"/>
      <c r="KR598" s="154"/>
      <c r="KS598" s="154"/>
      <c r="KT598" s="154"/>
      <c r="KU598" s="154"/>
      <c r="KV598" s="154"/>
      <c r="KW598" s="154"/>
      <c r="KX598" s="154"/>
      <c r="KY598" s="154"/>
      <c r="KZ598" s="154"/>
      <c r="LA598" s="154"/>
      <c r="LB598" s="154"/>
      <c r="LC598" s="154"/>
      <c r="LD598" s="154"/>
      <c r="LE598" s="150"/>
      <c r="LF598" s="150">
        <v>0</v>
      </c>
      <c r="LG598" s="154"/>
      <c r="LH598" s="154"/>
      <c r="LI598" s="154"/>
      <c r="LJ598" s="154"/>
      <c r="LK598" s="154"/>
      <c r="LL598" s="154"/>
      <c r="LM598" s="154"/>
      <c r="LN598" s="154"/>
      <c r="LO598" s="154"/>
      <c r="LP598" s="154"/>
      <c r="LQ598" s="154"/>
      <c r="LR598" s="154"/>
      <c r="LS598" s="154"/>
      <c r="LT598" s="154"/>
      <c r="LU598" s="154"/>
      <c r="LV598" s="154"/>
      <c r="LW598" s="154"/>
      <c r="LX598" s="154"/>
      <c r="LY598" s="154"/>
      <c r="LZ598" s="154"/>
      <c r="MA598" s="154"/>
      <c r="MB598" s="154"/>
      <c r="MC598" s="154"/>
      <c r="MD598" s="154"/>
      <c r="ME598" s="154"/>
      <c r="MF598" s="154"/>
      <c r="MG598" s="154"/>
      <c r="MH598" s="154"/>
      <c r="MI598" s="154"/>
      <c r="MJ598" s="154"/>
      <c r="MK598" s="154"/>
      <c r="ML598" s="154"/>
    </row>
    <row r="599" spans="1:350" s="41" customFormat="1" ht="14.25" hidden="1" customHeight="1" outlineLevel="3" x14ac:dyDescent="0.25">
      <c r="A599" s="221"/>
      <c r="B599" s="249"/>
      <c r="C599" s="176"/>
      <c r="D599" s="176"/>
      <c r="E599" s="176"/>
      <c r="F599" s="176"/>
      <c r="G599" s="176"/>
      <c r="H599" s="171"/>
      <c r="I599" s="171"/>
      <c r="J599" s="213"/>
      <c r="K599" s="213"/>
      <c r="L599" s="173"/>
      <c r="M599" s="173"/>
      <c r="N599" s="184"/>
      <c r="O599" s="155"/>
      <c r="P599" s="155"/>
      <c r="Q599" s="151"/>
      <c r="R599" s="151"/>
      <c r="S599" s="153"/>
      <c r="T599" s="155"/>
      <c r="U599" s="155"/>
      <c r="V599" s="155"/>
      <c r="W599" s="155"/>
      <c r="X599" s="155"/>
      <c r="Y599" s="155"/>
      <c r="Z599" s="155"/>
      <c r="AA599" s="155"/>
      <c r="AB599" s="155"/>
      <c r="AC599" s="155"/>
      <c r="AD599" s="155"/>
      <c r="AE599" s="155"/>
      <c r="AF599" s="155"/>
      <c r="AG599" s="155"/>
      <c r="AH599" s="155"/>
      <c r="AI599" s="155"/>
      <c r="AJ599" s="155"/>
      <c r="AK599" s="155"/>
      <c r="AL599" s="155"/>
      <c r="AM599" s="155"/>
      <c r="AN599" s="155"/>
      <c r="AO599" s="155"/>
      <c r="AP599" s="155"/>
      <c r="AQ599" s="155"/>
      <c r="AR599" s="155"/>
      <c r="AS599" s="155"/>
      <c r="AT599" s="155"/>
      <c r="AU599" s="155"/>
      <c r="AV599" s="155"/>
      <c r="AW599" s="155"/>
      <c r="AX599" s="151"/>
      <c r="AY599" s="151"/>
      <c r="AZ599" s="153"/>
      <c r="BA599" s="155"/>
      <c r="BB599" s="155"/>
      <c r="BC599" s="155"/>
      <c r="BD599" s="155"/>
      <c r="BE599" s="155"/>
      <c r="BF599" s="155"/>
      <c r="BG599" s="155"/>
      <c r="BH599" s="155"/>
      <c r="BI599" s="155"/>
      <c r="BJ599" s="155"/>
      <c r="BK599" s="155"/>
      <c r="BL599" s="155"/>
      <c r="BM599" s="155"/>
      <c r="BN599" s="155"/>
      <c r="BO599" s="155"/>
      <c r="BP599" s="155"/>
      <c r="BQ599" s="155"/>
      <c r="BR599" s="155"/>
      <c r="BS599" s="155"/>
      <c r="BT599" s="155"/>
      <c r="BU599" s="155"/>
      <c r="BV599" s="155"/>
      <c r="BW599" s="155"/>
      <c r="BX599" s="155"/>
      <c r="BY599" s="155"/>
      <c r="BZ599" s="155"/>
      <c r="CA599" s="155"/>
      <c r="CB599" s="155"/>
      <c r="CC599" s="155"/>
      <c r="CD599" s="155"/>
      <c r="CE599" s="155"/>
      <c r="CF599" s="151"/>
      <c r="CG599" s="151"/>
      <c r="CH599" s="153"/>
      <c r="CI599" s="155"/>
      <c r="CJ599" s="155"/>
      <c r="CK599" s="155"/>
      <c r="CL599" s="155"/>
      <c r="CM599" s="155"/>
      <c r="CN599" s="155"/>
      <c r="CO599" s="155"/>
      <c r="CP599" s="155"/>
      <c r="CQ599" s="155"/>
      <c r="CR599" s="155"/>
      <c r="CS599" s="155"/>
      <c r="CT599" s="155"/>
      <c r="CU599" s="155"/>
      <c r="CV599" s="155"/>
      <c r="CW599" s="155"/>
      <c r="CX599" s="155"/>
      <c r="CY599" s="155"/>
      <c r="CZ599" s="155"/>
      <c r="DA599" s="155"/>
      <c r="DB599" s="155"/>
      <c r="DC599" s="155"/>
      <c r="DD599" s="155"/>
      <c r="DE599" s="155"/>
      <c r="DF599" s="155"/>
      <c r="DG599" s="155"/>
      <c r="DH599" s="155"/>
      <c r="DI599" s="155"/>
      <c r="DJ599" s="155"/>
      <c r="DK599" s="155"/>
      <c r="DL599" s="155"/>
      <c r="DM599" s="155"/>
      <c r="DN599" s="151"/>
      <c r="DO599" s="151"/>
      <c r="DP599" s="153"/>
      <c r="DQ599" s="155"/>
      <c r="DR599" s="155"/>
      <c r="DS599" s="155"/>
      <c r="DT599" s="155"/>
      <c r="DU599" s="155"/>
      <c r="DV599" s="155"/>
      <c r="DW599" s="155"/>
      <c r="DX599" s="155"/>
      <c r="DY599" s="155"/>
      <c r="DZ599" s="155"/>
      <c r="EA599" s="155"/>
      <c r="EB599" s="155"/>
      <c r="EC599" s="155"/>
      <c r="ED599" s="155"/>
      <c r="EE599" s="155"/>
      <c r="EF599" s="155"/>
      <c r="EG599" s="155"/>
      <c r="EH599" s="155"/>
      <c r="EI599" s="155"/>
      <c r="EJ599" s="155"/>
      <c r="EK599" s="155"/>
      <c r="EL599" s="155"/>
      <c r="EM599" s="155"/>
      <c r="EN599" s="155"/>
      <c r="EO599" s="155"/>
      <c r="EP599" s="155"/>
      <c r="EQ599" s="155"/>
      <c r="ER599" s="155"/>
      <c r="ES599" s="151"/>
      <c r="ET599" s="151"/>
      <c r="EU599" s="153"/>
      <c r="EV599" s="155"/>
      <c r="EW599" s="161"/>
      <c r="EX599" s="155"/>
      <c r="EY599" s="155"/>
      <c r="EZ599" s="155"/>
      <c r="FA599" s="155"/>
      <c r="FB599" s="155"/>
      <c r="FC599" s="155"/>
      <c r="FD599" s="155"/>
      <c r="FE599" s="155"/>
      <c r="FF599" s="155"/>
      <c r="FG599" s="155"/>
      <c r="FH599" s="155"/>
      <c r="FI599" s="155"/>
      <c r="FJ599" s="155"/>
      <c r="FK599" s="155"/>
      <c r="FL599" s="155"/>
      <c r="FM599" s="155"/>
      <c r="FN599" s="155"/>
      <c r="FO599" s="155"/>
      <c r="FP599" s="155"/>
      <c r="FQ599" s="155"/>
      <c r="FR599" s="155"/>
      <c r="FS599" s="155"/>
      <c r="FT599" s="155"/>
      <c r="FU599" s="155"/>
      <c r="FV599" s="155"/>
      <c r="FW599" s="155"/>
      <c r="FX599" s="155"/>
      <c r="FY599" s="155"/>
      <c r="FZ599" s="155"/>
      <c r="GA599" s="151"/>
      <c r="GB599" s="151"/>
      <c r="GC599" s="153"/>
      <c r="GD599" s="43">
        <v>1</v>
      </c>
      <c r="GE599" s="155"/>
      <c r="GF599" s="155"/>
      <c r="GG599" s="155"/>
      <c r="GH599" s="155"/>
      <c r="GI599" s="155"/>
      <c r="GJ599" s="155"/>
      <c r="GK599" s="155"/>
      <c r="GL599" s="155"/>
      <c r="GM599" s="155"/>
      <c r="GN599" s="155"/>
      <c r="GO599" s="155"/>
      <c r="GP599" s="155"/>
      <c r="GQ599" s="155"/>
      <c r="GR599" s="155"/>
      <c r="GS599" s="155"/>
      <c r="GT599" s="155"/>
      <c r="GU599" s="155"/>
      <c r="GV599" s="155"/>
      <c r="GW599" s="155"/>
      <c r="GX599" s="155"/>
      <c r="GY599" s="155"/>
      <c r="GZ599" s="155"/>
      <c r="HA599" s="155"/>
      <c r="HB599" s="155"/>
      <c r="HC599" s="155"/>
      <c r="HD599" s="155"/>
      <c r="HE599" s="155"/>
      <c r="HF599" s="155"/>
      <c r="HG599" s="155"/>
      <c r="HH599" s="151"/>
      <c r="HI599" s="151"/>
      <c r="HJ599" s="155"/>
      <c r="HK599" s="155"/>
      <c r="HL599" s="155"/>
      <c r="HM599" s="155"/>
      <c r="HN599" s="155"/>
      <c r="HO599" s="155"/>
      <c r="HP599" s="155"/>
      <c r="HQ599" s="155"/>
      <c r="HR599" s="155"/>
      <c r="HS599" s="155"/>
      <c r="HT599" s="155"/>
      <c r="HU599" s="155"/>
      <c r="HV599" s="155"/>
      <c r="HW599" s="155"/>
      <c r="HX599" s="155"/>
      <c r="HY599" s="155"/>
      <c r="HZ599" s="155"/>
      <c r="IA599" s="155"/>
      <c r="IB599" s="155"/>
      <c r="IC599" s="155"/>
      <c r="ID599" s="155"/>
      <c r="IE599" s="155"/>
      <c r="IF599" s="155"/>
      <c r="IG599" s="155"/>
      <c r="IH599" s="155"/>
      <c r="II599" s="155"/>
      <c r="IJ599" s="155"/>
      <c r="IK599" s="155"/>
      <c r="IL599" s="155"/>
      <c r="IM599" s="155"/>
      <c r="IN599" s="155"/>
      <c r="IO599" s="155"/>
      <c r="IP599" s="151"/>
      <c r="IQ599" s="151"/>
      <c r="IR599" s="155"/>
      <c r="IS599" s="155"/>
      <c r="IT599" s="155"/>
      <c r="IU599" s="155"/>
      <c r="IV599" s="155"/>
      <c r="IW599" s="155"/>
      <c r="IX599" s="155"/>
      <c r="IY599" s="155"/>
      <c r="IZ599" s="155"/>
      <c r="JA599" s="155"/>
      <c r="JB599" s="155"/>
      <c r="JC599" s="155"/>
      <c r="JD599" s="155"/>
      <c r="JE599" s="155"/>
      <c r="JF599" s="155"/>
      <c r="JG599" s="155"/>
      <c r="JH599" s="155"/>
      <c r="JI599" s="155"/>
      <c r="JJ599" s="155"/>
      <c r="JK599" s="155"/>
      <c r="JL599" s="155"/>
      <c r="JM599" s="155"/>
      <c r="JN599" s="155"/>
      <c r="JO599" s="155"/>
      <c r="JP599" s="155"/>
      <c r="JQ599" s="155"/>
      <c r="JR599" s="155"/>
      <c r="JS599" s="155"/>
      <c r="JT599" s="155"/>
      <c r="JU599" s="155"/>
      <c r="JV599" s="155"/>
      <c r="JW599" s="151"/>
      <c r="JX599" s="151"/>
      <c r="JY599" s="155"/>
      <c r="JZ599" s="155"/>
      <c r="KA599" s="155"/>
      <c r="KB599" s="155"/>
      <c r="KC599" s="155"/>
      <c r="KD599" s="155"/>
      <c r="KE599" s="155"/>
      <c r="KF599" s="155"/>
      <c r="KG599" s="155"/>
      <c r="KH599" s="155"/>
      <c r="KI599" s="155"/>
      <c r="KJ599" s="155"/>
      <c r="KK599" s="155"/>
      <c r="KL599" s="155"/>
      <c r="KM599" s="155"/>
      <c r="KN599" s="155"/>
      <c r="KO599" s="155"/>
      <c r="KP599" s="155"/>
      <c r="KQ599" s="155"/>
      <c r="KR599" s="155"/>
      <c r="KS599" s="155"/>
      <c r="KT599" s="155"/>
      <c r="KU599" s="155"/>
      <c r="KV599" s="155"/>
      <c r="KW599" s="155"/>
      <c r="KX599" s="155"/>
      <c r="KY599" s="155"/>
      <c r="KZ599" s="155"/>
      <c r="LA599" s="155"/>
      <c r="LB599" s="155"/>
      <c r="LC599" s="155"/>
      <c r="LD599" s="155"/>
      <c r="LE599" s="151"/>
      <c r="LF599" s="151"/>
      <c r="LG599" s="155"/>
      <c r="LH599" s="155"/>
      <c r="LI599" s="155"/>
      <c r="LJ599" s="155"/>
      <c r="LK599" s="155"/>
      <c r="LL599" s="155"/>
      <c r="LM599" s="155"/>
      <c r="LN599" s="155"/>
      <c r="LO599" s="155"/>
      <c r="LP599" s="155"/>
      <c r="LQ599" s="155"/>
      <c r="LR599" s="155"/>
      <c r="LS599" s="155"/>
      <c r="LT599" s="155"/>
      <c r="LU599" s="155"/>
      <c r="LV599" s="155"/>
      <c r="LW599" s="155"/>
      <c r="LX599" s="155"/>
      <c r="LY599" s="155"/>
      <c r="LZ599" s="155"/>
      <c r="MA599" s="155"/>
      <c r="MB599" s="155"/>
      <c r="MC599" s="155"/>
      <c r="MD599" s="155"/>
      <c r="ME599" s="155"/>
      <c r="MF599" s="155"/>
      <c r="MG599" s="155"/>
      <c r="MH599" s="155"/>
      <c r="MI599" s="155"/>
      <c r="MJ599" s="155"/>
      <c r="MK599" s="155"/>
      <c r="ML599" s="155"/>
    </row>
    <row r="600" spans="1:350" ht="13.9" hidden="1" customHeight="1" outlineLevel="3" x14ac:dyDescent="0.2">
      <c r="A600" s="226" t="s">
        <v>479</v>
      </c>
      <c r="B600" s="246" t="s">
        <v>1118</v>
      </c>
      <c r="C600" s="214" t="s">
        <v>59</v>
      </c>
      <c r="D600" s="216">
        <v>18</v>
      </c>
      <c r="E600" s="175"/>
      <c r="F600" s="175">
        <f>D600-E600</f>
        <v>18</v>
      </c>
      <c r="G600" s="175" t="s">
        <v>847</v>
      </c>
      <c r="H600" s="170" t="s">
        <v>896</v>
      </c>
      <c r="I600" s="170" t="s">
        <v>868</v>
      </c>
      <c r="J600" s="212">
        <f ca="1">E600+Q600+AX600+CF600+DN600+ES600+GA600+HH600+IP600+JW600+LE600</f>
        <v>18</v>
      </c>
      <c r="K600" s="212">
        <f>E600+R600+AY600+CG600+DO600+ET600+GB600+HI600+IQ600+JX600+LF600</f>
        <v>18</v>
      </c>
      <c r="L600" s="172">
        <f ca="1">K600/J600</f>
        <v>1</v>
      </c>
      <c r="M600" s="172">
        <f>K600/D600</f>
        <v>1</v>
      </c>
      <c r="N600" s="183">
        <f ca="1">SUMIF($EV$8:$FZ$9,$O$5,$EV601:$FZ601)-SUMIF($EV$8:$FZ$9,$Q$5,$EV601:$FZ601)</f>
        <v>0</v>
      </c>
      <c r="O600" s="156"/>
      <c r="P600" s="16" t="s">
        <v>25</v>
      </c>
      <c r="Q600" s="150">
        <v>0</v>
      </c>
      <c r="R600" s="150">
        <v>0</v>
      </c>
      <c r="S600" s="152" t="e">
        <v>#DIV/0!</v>
      </c>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50">
        <f t="shared" ca="1" si="1487"/>
        <v>0</v>
      </c>
      <c r="AY600" s="150">
        <f>SUM(BA601:CE601)</f>
        <v>0</v>
      </c>
      <c r="AZ600" s="152" t="e">
        <f ca="1">AY600/AX600</f>
        <v>#DIV/0!</v>
      </c>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50">
        <f t="shared" ref="CF600" si="1559">SUM(CI600:DM600)</f>
        <v>0</v>
      </c>
      <c r="CG600" s="150">
        <f>SUM(CI601:DM601)</f>
        <v>0</v>
      </c>
      <c r="CH600" s="152" t="e">
        <f>CG600/CF600</f>
        <v>#DIV/0!</v>
      </c>
      <c r="CI600" s="129"/>
      <c r="CJ600" s="129"/>
      <c r="CK600" s="129"/>
      <c r="CL600" s="129"/>
      <c r="CM600" s="129"/>
      <c r="CN600" s="129"/>
      <c r="CO600" s="129"/>
      <c r="CP600" s="129"/>
      <c r="CQ600" s="129"/>
      <c r="CR600" s="129"/>
      <c r="CS600" s="129"/>
      <c r="CT600" s="129"/>
      <c r="CU600" s="129"/>
      <c r="CV600" s="129"/>
      <c r="CW600" s="129"/>
      <c r="CX600" s="129"/>
      <c r="CY600" s="129"/>
      <c r="CZ600" s="129"/>
      <c r="DA600" s="129"/>
      <c r="DB600" s="129"/>
      <c r="DC600" s="129"/>
      <c r="DD600" s="129"/>
      <c r="DE600" s="129"/>
      <c r="DF600" s="129"/>
      <c r="DG600" s="129"/>
      <c r="DH600" s="129"/>
      <c r="DI600" s="129"/>
      <c r="DJ600" s="129"/>
      <c r="DK600" s="129"/>
      <c r="DL600" s="129"/>
      <c r="DM600" s="129"/>
      <c r="DN600" s="150">
        <f t="shared" ref="DN600" si="1560">SUM(DQ600:ER600)</f>
        <v>18</v>
      </c>
      <c r="DO600" s="150">
        <f>SUM(DQ601:ER601)</f>
        <v>0</v>
      </c>
      <c r="DP600" s="152">
        <f t="shared" si="1416"/>
        <v>0</v>
      </c>
      <c r="DQ600" s="16"/>
      <c r="DR600" s="16"/>
      <c r="DS600" s="16"/>
      <c r="DT600" s="16"/>
      <c r="DU600" s="16"/>
      <c r="DV600" s="16"/>
      <c r="DW600" s="16"/>
      <c r="DX600" s="16"/>
      <c r="DY600" s="16"/>
      <c r="DZ600" s="16"/>
      <c r="EA600" s="16"/>
      <c r="EB600" s="16"/>
      <c r="EC600" s="16"/>
      <c r="ED600" s="16">
        <v>8</v>
      </c>
      <c r="EE600" s="16">
        <v>8</v>
      </c>
      <c r="EF600" s="16">
        <v>2</v>
      </c>
      <c r="EG600" s="16"/>
      <c r="EH600" s="16"/>
      <c r="EI600" s="16"/>
      <c r="EJ600" s="16"/>
      <c r="EK600" s="16"/>
      <c r="EL600" s="16"/>
      <c r="EM600" s="16"/>
      <c r="EN600" s="16"/>
      <c r="EO600" s="16"/>
      <c r="EP600" s="16"/>
      <c r="EQ600" s="16"/>
      <c r="ER600" s="16"/>
      <c r="ES600" s="150">
        <f t="shared" ca="1" si="1495"/>
        <v>0</v>
      </c>
      <c r="ET600" s="150">
        <f t="shared" si="1452"/>
        <v>18</v>
      </c>
      <c r="EU600" s="152" t="e">
        <f t="shared" ca="1" si="1453"/>
        <v>#DIV/0!</v>
      </c>
      <c r="EV600" s="16"/>
      <c r="EW600" s="67"/>
      <c r="EX600" s="16"/>
      <c r="EY600" s="16"/>
      <c r="EZ600" s="16"/>
      <c r="FA600" s="16"/>
      <c r="FB600" s="16"/>
      <c r="FC600" s="16"/>
      <c r="FD600" s="16"/>
      <c r="FE600" s="16"/>
      <c r="FF600" s="16"/>
      <c r="FG600" s="16"/>
      <c r="FH600" s="16"/>
      <c r="FI600" s="16"/>
      <c r="FJ600" s="16"/>
      <c r="FK600" s="16"/>
      <c r="FL600" s="16"/>
      <c r="FM600" s="16"/>
      <c r="FN600" s="16"/>
      <c r="FO600" s="16"/>
      <c r="FP600" s="16"/>
      <c r="FQ600" s="16"/>
      <c r="FR600" s="16"/>
      <c r="FS600" s="16"/>
      <c r="FT600" s="16"/>
      <c r="FU600" s="16"/>
      <c r="FV600" s="16"/>
      <c r="FW600" s="16"/>
      <c r="FX600" s="16"/>
      <c r="FY600" s="16"/>
      <c r="FZ600" s="16"/>
      <c r="GA600" s="150">
        <f t="shared" ref="GA600" ca="1" si="1561">SUMIF($GD$8:$HG$9,$O$5,GD600:HG600)</f>
        <v>0</v>
      </c>
      <c r="GB600" s="150">
        <f t="shared" ref="GB600" si="1562">SUM(GD601:HG601)</f>
        <v>0</v>
      </c>
      <c r="GC600" s="152" t="e">
        <f t="shared" ref="GC600" ca="1" si="1563">GB600/GA600</f>
        <v>#DIV/0!</v>
      </c>
      <c r="GD600" s="16"/>
      <c r="GE600" s="16"/>
      <c r="GF600" s="16"/>
      <c r="GG600" s="16"/>
      <c r="GH600" s="16"/>
      <c r="GI600" s="16"/>
      <c r="GJ600" s="16"/>
      <c r="GK600" s="16"/>
      <c r="GL600" s="16"/>
      <c r="GM600" s="16"/>
      <c r="GN600" s="16"/>
      <c r="GO600" s="16"/>
      <c r="GP600" s="16"/>
      <c r="GQ600" s="16"/>
      <c r="GR600" s="16"/>
      <c r="GS600" s="16"/>
      <c r="GT600" s="16"/>
      <c r="GU600" s="16"/>
      <c r="GV600" s="16"/>
      <c r="GW600" s="16"/>
      <c r="GX600" s="16"/>
      <c r="GY600" s="16"/>
      <c r="GZ600" s="16"/>
      <c r="HA600" s="16"/>
      <c r="HB600" s="16"/>
      <c r="HC600" s="16"/>
      <c r="HD600" s="16"/>
      <c r="HE600" s="16"/>
      <c r="HF600" s="16"/>
      <c r="HG600" s="16"/>
      <c r="HH600" s="150"/>
      <c r="HI600" s="150">
        <v>0</v>
      </c>
      <c r="HJ600" s="152" t="e">
        <v>#DIV/0!</v>
      </c>
      <c r="HK600" s="16"/>
      <c r="HL600" s="16"/>
      <c r="HM600" s="16"/>
      <c r="HN600" s="16"/>
      <c r="HO600" s="16"/>
      <c r="HP600" s="16"/>
      <c r="HQ600" s="16"/>
      <c r="HR600" s="16"/>
      <c r="HS600" s="16"/>
      <c r="HT600" s="16"/>
      <c r="HU600" s="16"/>
      <c r="HV600" s="16"/>
      <c r="HW600" s="16"/>
      <c r="HX600" s="16"/>
      <c r="HY600" s="16"/>
      <c r="HZ600" s="16"/>
      <c r="IA600" s="16"/>
      <c r="IB600" s="16"/>
      <c r="IC600" s="16"/>
      <c r="ID600" s="16"/>
      <c r="IE600" s="16"/>
      <c r="IF600" s="16"/>
      <c r="IG600" s="16"/>
      <c r="IH600" s="16"/>
      <c r="II600" s="16"/>
      <c r="IJ600" s="16"/>
      <c r="IK600" s="16"/>
      <c r="IL600" s="16"/>
      <c r="IM600" s="16"/>
      <c r="IN600" s="16"/>
      <c r="IO600" s="16"/>
      <c r="IP600" s="150"/>
      <c r="IQ600" s="150">
        <v>0</v>
      </c>
      <c r="IR600" s="152" t="e">
        <v>#DIV/0!</v>
      </c>
      <c r="IS600" s="16"/>
      <c r="IT600" s="16"/>
      <c r="IU600" s="16"/>
      <c r="IV600" s="16"/>
      <c r="IW600" s="16"/>
      <c r="IX600" s="16"/>
      <c r="IY600" s="16"/>
      <c r="IZ600" s="16"/>
      <c r="JA600" s="16"/>
      <c r="JB600" s="16"/>
      <c r="JC600" s="16"/>
      <c r="JD600" s="16"/>
      <c r="JE600" s="16"/>
      <c r="JF600" s="16"/>
      <c r="JG600" s="16"/>
      <c r="JH600" s="16"/>
      <c r="JI600" s="16"/>
      <c r="JJ600" s="16"/>
      <c r="JK600" s="16"/>
      <c r="JL600" s="16"/>
      <c r="JM600" s="16"/>
      <c r="JN600" s="16"/>
      <c r="JO600" s="16"/>
      <c r="JP600" s="16"/>
      <c r="JQ600" s="16"/>
      <c r="JR600" s="16"/>
      <c r="JS600" s="16"/>
      <c r="JT600" s="16"/>
      <c r="JU600" s="23"/>
      <c r="JV600" s="16"/>
      <c r="JW600" s="150"/>
      <c r="JX600" s="150">
        <v>0</v>
      </c>
      <c r="JY600" s="152" t="e">
        <v>#DIV/0!</v>
      </c>
      <c r="JZ600" s="16"/>
      <c r="KA600" s="16"/>
      <c r="KB600" s="16"/>
      <c r="KC600" s="16"/>
      <c r="KD600" s="16"/>
      <c r="KE600" s="16"/>
      <c r="KF600" s="16"/>
      <c r="KG600" s="16"/>
      <c r="KH600" s="16"/>
      <c r="KI600" s="16"/>
      <c r="KJ600" s="16"/>
      <c r="KK600" s="16"/>
      <c r="KL600" s="16"/>
      <c r="KM600" s="16"/>
      <c r="KN600" s="16"/>
      <c r="KO600" s="16"/>
      <c r="KP600" s="16"/>
      <c r="KQ600" s="16"/>
      <c r="KR600" s="16"/>
      <c r="KS600" s="16"/>
      <c r="KT600" s="16"/>
      <c r="KU600" s="16"/>
      <c r="KV600" s="16"/>
      <c r="KW600" s="16"/>
      <c r="KX600" s="16"/>
      <c r="KY600" s="16"/>
      <c r="KZ600" s="16"/>
      <c r="LA600" s="16"/>
      <c r="LB600" s="16"/>
      <c r="LC600" s="16"/>
      <c r="LD600" s="16"/>
      <c r="LE600" s="150"/>
      <c r="LF600" s="150">
        <v>0</v>
      </c>
      <c r="LG600" s="152" t="e">
        <v>#DIV/0!</v>
      </c>
      <c r="LH600" s="16"/>
      <c r="LI600" s="16"/>
      <c r="LJ600" s="16"/>
      <c r="LK600" s="16"/>
      <c r="LL600" s="16"/>
      <c r="LM600" s="16"/>
      <c r="LN600" s="16"/>
      <c r="LO600" s="16"/>
      <c r="LP600" s="16"/>
      <c r="LQ600" s="16"/>
      <c r="LR600" s="16"/>
      <c r="LS600" s="16"/>
      <c r="LT600" s="16"/>
      <c r="LU600" s="16"/>
      <c r="LV600" s="16"/>
      <c r="LW600" s="16"/>
      <c r="LX600" s="16"/>
      <c r="LY600" s="16"/>
      <c r="LZ600" s="16"/>
      <c r="MA600" s="16"/>
      <c r="MB600" s="16"/>
      <c r="MC600" s="16"/>
      <c r="MD600" s="16"/>
      <c r="ME600" s="16"/>
      <c r="MF600" s="16"/>
      <c r="MG600" s="16"/>
      <c r="MH600" s="16"/>
      <c r="MI600" s="16"/>
      <c r="MJ600" s="16"/>
      <c r="MK600" s="16"/>
      <c r="ML600" s="16"/>
    </row>
    <row r="601" spans="1:350" ht="13.9" hidden="1" customHeight="1" outlineLevel="3" x14ac:dyDescent="0.2">
      <c r="A601" s="227"/>
      <c r="B601" s="247"/>
      <c r="C601" s="215"/>
      <c r="D601" s="217"/>
      <c r="E601" s="176"/>
      <c r="F601" s="176"/>
      <c r="G601" s="176"/>
      <c r="H601" s="171"/>
      <c r="I601" s="171"/>
      <c r="J601" s="213"/>
      <c r="K601" s="213"/>
      <c r="L601" s="173"/>
      <c r="M601" s="173"/>
      <c r="N601" s="184"/>
      <c r="O601" s="157"/>
      <c r="P601" s="17" t="s">
        <v>26</v>
      </c>
      <c r="Q601" s="151"/>
      <c r="R601" s="151"/>
      <c r="S601" s="153"/>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151"/>
      <c r="AY601" s="151"/>
      <c r="AZ601" s="153"/>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151"/>
      <c r="CG601" s="151"/>
      <c r="CH601" s="153"/>
      <c r="CI601" s="141"/>
      <c r="CJ601" s="141"/>
      <c r="CK601" s="141"/>
      <c r="CL601" s="141"/>
      <c r="CM601" s="141"/>
      <c r="CN601" s="141"/>
      <c r="CO601" s="141"/>
      <c r="CP601" s="141"/>
      <c r="CQ601" s="141"/>
      <c r="CR601" s="141"/>
      <c r="CS601" s="141"/>
      <c r="CT601" s="141"/>
      <c r="CU601" s="141"/>
      <c r="CV601" s="141"/>
      <c r="CW601" s="141"/>
      <c r="CX601" s="141"/>
      <c r="CY601" s="141"/>
      <c r="CZ601" s="141"/>
      <c r="DA601" s="141"/>
      <c r="DB601" s="141"/>
      <c r="DC601" s="141"/>
      <c r="DD601" s="141"/>
      <c r="DE601" s="141"/>
      <c r="DF601" s="141"/>
      <c r="DG601" s="141"/>
      <c r="DH601" s="141"/>
      <c r="DI601" s="141"/>
      <c r="DJ601" s="141"/>
      <c r="DK601" s="141"/>
      <c r="DL601" s="141"/>
      <c r="DM601" s="141"/>
      <c r="DN601" s="151"/>
      <c r="DO601" s="151"/>
      <c r="DP601" s="153"/>
      <c r="DQ601" s="24"/>
      <c r="DR601" s="24"/>
      <c r="DS601" s="24"/>
      <c r="DT601" s="24"/>
      <c r="DU601" s="24"/>
      <c r="DV601" s="24"/>
      <c r="DW601" s="24"/>
      <c r="DX601" s="24"/>
      <c r="DY601" s="24"/>
      <c r="DZ601" s="24"/>
      <c r="EA601" s="24"/>
      <c r="EB601" s="24"/>
      <c r="EC601" s="24"/>
      <c r="ED601" s="24"/>
      <c r="EE601" s="24"/>
      <c r="EF601" s="24"/>
      <c r="EG601" s="24"/>
      <c r="EH601" s="24"/>
      <c r="EI601" s="24"/>
      <c r="EJ601" s="24"/>
      <c r="EK601" s="24"/>
      <c r="EL601" s="24"/>
      <c r="EM601" s="24"/>
      <c r="EN601" s="24"/>
      <c r="EO601" s="24"/>
      <c r="EP601" s="24"/>
      <c r="EQ601" s="24"/>
      <c r="ER601" s="24"/>
      <c r="ES601" s="151"/>
      <c r="ET601" s="151"/>
      <c r="EU601" s="153"/>
      <c r="EV601" s="24"/>
      <c r="EW601" s="125"/>
      <c r="EX601" s="24"/>
      <c r="EY601" s="24"/>
      <c r="EZ601" s="24"/>
      <c r="FA601" s="24"/>
      <c r="FB601" s="24"/>
      <c r="FC601" s="24"/>
      <c r="FD601" s="24"/>
      <c r="FE601" s="24"/>
      <c r="FF601" s="24"/>
      <c r="FG601" s="24"/>
      <c r="FH601" s="24"/>
      <c r="FI601" s="24"/>
      <c r="FJ601" s="24"/>
      <c r="FK601" s="24"/>
      <c r="FL601" s="24"/>
      <c r="FM601" s="24"/>
      <c r="FN601" s="24"/>
      <c r="FO601" s="24"/>
      <c r="FP601" s="24"/>
      <c r="FQ601" s="24">
        <v>9</v>
      </c>
      <c r="FR601" s="24"/>
      <c r="FS601" s="24"/>
      <c r="FT601" s="24"/>
      <c r="FU601" s="24"/>
      <c r="FV601" s="24">
        <v>9</v>
      </c>
      <c r="FW601" s="24"/>
      <c r="FX601" s="24"/>
      <c r="FY601" s="24"/>
      <c r="FZ601" s="24"/>
      <c r="GA601" s="151"/>
      <c r="GB601" s="151"/>
      <c r="GC601" s="153"/>
      <c r="GD601" s="24"/>
      <c r="GE601" s="24"/>
      <c r="GF601" s="24"/>
      <c r="GG601" s="24"/>
      <c r="GH601" s="24"/>
      <c r="GI601" s="24"/>
      <c r="GJ601" s="24"/>
      <c r="GK601" s="24"/>
      <c r="GL601" s="24"/>
      <c r="GM601" s="24"/>
      <c r="GN601" s="24"/>
      <c r="GO601" s="24"/>
      <c r="GP601" s="24"/>
      <c r="GQ601" s="24"/>
      <c r="GR601" s="24"/>
      <c r="GS601" s="24"/>
      <c r="GT601" s="24"/>
      <c r="GU601" s="24"/>
      <c r="GV601" s="24"/>
      <c r="GW601" s="24"/>
      <c r="GX601" s="24"/>
      <c r="GY601" s="24"/>
      <c r="GZ601" s="24"/>
      <c r="HA601" s="24"/>
      <c r="HB601" s="24"/>
      <c r="HC601" s="24"/>
      <c r="HD601" s="24"/>
      <c r="HE601" s="24"/>
      <c r="HF601" s="24"/>
      <c r="HG601" s="24"/>
      <c r="HH601" s="151"/>
      <c r="HI601" s="151"/>
      <c r="HJ601" s="153"/>
      <c r="HK601" s="24"/>
      <c r="HL601" s="24"/>
      <c r="HM601" s="24"/>
      <c r="HN601" s="24"/>
      <c r="HO601" s="24"/>
      <c r="HP601" s="24"/>
      <c r="HQ601" s="24"/>
      <c r="HR601" s="24"/>
      <c r="HS601" s="24"/>
      <c r="HT601" s="24"/>
      <c r="HU601" s="24"/>
      <c r="HV601" s="24"/>
      <c r="HW601" s="24"/>
      <c r="HX601" s="24"/>
      <c r="HY601" s="24"/>
      <c r="HZ601" s="24"/>
      <c r="IA601" s="24"/>
      <c r="IB601" s="24"/>
      <c r="IC601" s="24"/>
      <c r="ID601" s="24"/>
      <c r="IE601" s="24"/>
      <c r="IF601" s="24"/>
      <c r="IG601" s="24"/>
      <c r="IH601" s="24"/>
      <c r="II601" s="24"/>
      <c r="IJ601" s="24"/>
      <c r="IK601" s="24"/>
      <c r="IL601" s="24"/>
      <c r="IM601" s="24"/>
      <c r="IN601" s="24"/>
      <c r="IO601" s="24"/>
      <c r="IP601" s="151"/>
      <c r="IQ601" s="151"/>
      <c r="IR601" s="153"/>
      <c r="IS601" s="24"/>
      <c r="IT601" s="24"/>
      <c r="IU601" s="24"/>
      <c r="IV601" s="24"/>
      <c r="IW601" s="24"/>
      <c r="IX601" s="24"/>
      <c r="IY601" s="24"/>
      <c r="IZ601" s="24"/>
      <c r="JA601" s="24"/>
      <c r="JB601" s="24"/>
      <c r="JC601" s="24"/>
      <c r="JD601" s="24"/>
      <c r="JE601" s="24"/>
      <c r="JF601" s="24"/>
      <c r="JG601" s="24"/>
      <c r="JH601" s="24"/>
      <c r="JI601" s="24"/>
      <c r="JJ601" s="24"/>
      <c r="JK601" s="24"/>
      <c r="JL601" s="24"/>
      <c r="JM601" s="24"/>
      <c r="JN601" s="24"/>
      <c r="JO601" s="24"/>
      <c r="JP601" s="24"/>
      <c r="JQ601" s="24"/>
      <c r="JR601" s="24"/>
      <c r="JS601" s="24"/>
      <c r="JT601" s="24"/>
      <c r="JU601" s="25"/>
      <c r="JV601" s="24"/>
      <c r="JW601" s="151"/>
      <c r="JX601" s="151"/>
      <c r="JY601" s="153"/>
      <c r="JZ601" s="24"/>
      <c r="KA601" s="24"/>
      <c r="KB601" s="24"/>
      <c r="KC601" s="24"/>
      <c r="KD601" s="24"/>
      <c r="KE601" s="24"/>
      <c r="KF601" s="24"/>
      <c r="KG601" s="24"/>
      <c r="KH601" s="24"/>
      <c r="KI601" s="24"/>
      <c r="KJ601" s="24"/>
      <c r="KK601" s="24"/>
      <c r="KL601" s="24"/>
      <c r="KM601" s="24"/>
      <c r="KN601" s="24"/>
      <c r="KO601" s="24"/>
      <c r="KP601" s="24"/>
      <c r="KQ601" s="24"/>
      <c r="KR601" s="24"/>
      <c r="KS601" s="24"/>
      <c r="KT601" s="24"/>
      <c r="KU601" s="24"/>
      <c r="KV601" s="24"/>
      <c r="KW601" s="24"/>
      <c r="KX601" s="24"/>
      <c r="KY601" s="24"/>
      <c r="KZ601" s="24"/>
      <c r="LA601" s="24"/>
      <c r="LB601" s="24"/>
      <c r="LC601" s="24"/>
      <c r="LD601" s="24"/>
      <c r="LE601" s="151"/>
      <c r="LF601" s="151"/>
      <c r="LG601" s="153"/>
      <c r="LH601" s="24"/>
      <c r="LI601" s="24"/>
      <c r="LJ601" s="24"/>
      <c r="LK601" s="24"/>
      <c r="LL601" s="24"/>
      <c r="LM601" s="24"/>
      <c r="LN601" s="24"/>
      <c r="LO601" s="24"/>
      <c r="LP601" s="24"/>
      <c r="LQ601" s="24"/>
      <c r="LR601" s="24"/>
      <c r="LS601" s="24"/>
      <c r="LT601" s="24"/>
      <c r="LU601" s="24"/>
      <c r="LV601" s="24"/>
      <c r="LW601" s="24"/>
      <c r="LX601" s="24"/>
      <c r="LY601" s="24"/>
      <c r="LZ601" s="24"/>
      <c r="MA601" s="24"/>
      <c r="MB601" s="24"/>
      <c r="MC601" s="24"/>
      <c r="MD601" s="24"/>
      <c r="ME601" s="24"/>
      <c r="MF601" s="24"/>
      <c r="MG601" s="24"/>
      <c r="MH601" s="24"/>
      <c r="MI601" s="24"/>
      <c r="MJ601" s="24"/>
      <c r="MK601" s="24"/>
      <c r="ML601" s="24"/>
    </row>
    <row r="602" spans="1:350" ht="13.9" hidden="1" customHeight="1" outlineLevel="3" x14ac:dyDescent="0.2">
      <c r="A602" s="226" t="s">
        <v>480</v>
      </c>
      <c r="B602" s="246" t="s">
        <v>1119</v>
      </c>
      <c r="C602" s="214" t="s">
        <v>99</v>
      </c>
      <c r="D602" s="216">
        <v>16</v>
      </c>
      <c r="E602" s="175"/>
      <c r="F602" s="175">
        <f>D602-E602</f>
        <v>16</v>
      </c>
      <c r="G602" s="175" t="s">
        <v>847</v>
      </c>
      <c r="H602" s="170" t="s">
        <v>875</v>
      </c>
      <c r="I602" s="170" t="s">
        <v>1110</v>
      </c>
      <c r="J602" s="212">
        <f ca="1">E602+Q602+AX602+CF602+DN602+ES602+GA602+HH602+IP602+JW602+LE602</f>
        <v>16</v>
      </c>
      <c r="K602" s="212">
        <f>E602+R602+AY602+CG602+DO602+ET602+GB602+HI602+IQ602+JX602+LF602</f>
        <v>16</v>
      </c>
      <c r="L602" s="172">
        <f ca="1">K602/J602</f>
        <v>1</v>
      </c>
      <c r="M602" s="172">
        <f>K602/D602</f>
        <v>1</v>
      </c>
      <c r="N602" s="183">
        <f ca="1">SUMIF($EV$8:$FZ$9,$O$5,$EV603:$FZ603)-SUMIF($EV$8:$FZ$9,$Q$5,$EV603:$FZ603)</f>
        <v>0</v>
      </c>
      <c r="O602" s="156"/>
      <c r="P602" s="16" t="s">
        <v>25</v>
      </c>
      <c r="Q602" s="150">
        <v>0</v>
      </c>
      <c r="R602" s="150">
        <v>0</v>
      </c>
      <c r="S602" s="152" t="e">
        <v>#DIV/0!</v>
      </c>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50">
        <f t="shared" ca="1" si="1487"/>
        <v>0</v>
      </c>
      <c r="AY602" s="150">
        <f>SUM(BA603:CE603)</f>
        <v>0</v>
      </c>
      <c r="AZ602" s="152" t="e">
        <f ca="1">AY602/AX602</f>
        <v>#DIV/0!</v>
      </c>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50">
        <f t="shared" ref="CF602" si="1564">SUM(CI602:DM602)</f>
        <v>0</v>
      </c>
      <c r="CG602" s="150">
        <f>SUM(CI603:DM603)</f>
        <v>0</v>
      </c>
      <c r="CH602" s="152" t="e">
        <f>CG602/CF602</f>
        <v>#DIV/0!</v>
      </c>
      <c r="CI602" s="129"/>
      <c r="CJ602" s="129"/>
      <c r="CK602" s="129"/>
      <c r="CL602" s="129"/>
      <c r="CM602" s="129"/>
      <c r="CN602" s="129"/>
      <c r="CO602" s="129"/>
      <c r="CP602" s="129"/>
      <c r="CQ602" s="129"/>
      <c r="CR602" s="129"/>
      <c r="CS602" s="129"/>
      <c r="CT602" s="129"/>
      <c r="CU602" s="129"/>
      <c r="CV602" s="129"/>
      <c r="CW602" s="129"/>
      <c r="CX602" s="129"/>
      <c r="CY602" s="129"/>
      <c r="CZ602" s="129"/>
      <c r="DA602" s="129"/>
      <c r="DB602" s="129"/>
      <c r="DC602" s="129"/>
      <c r="DD602" s="129"/>
      <c r="DE602" s="129"/>
      <c r="DF602" s="129"/>
      <c r="DG602" s="129"/>
      <c r="DH602" s="129"/>
      <c r="DI602" s="129"/>
      <c r="DJ602" s="129"/>
      <c r="DK602" s="129"/>
      <c r="DL602" s="129"/>
      <c r="DM602" s="129"/>
      <c r="DN602" s="150">
        <f t="shared" ref="DN602" si="1565">SUM(DQ602:ER602)</f>
        <v>0</v>
      </c>
      <c r="DO602" s="150">
        <f>SUM(DQ603:ER603)</f>
        <v>0</v>
      </c>
      <c r="DP602" s="152" t="e">
        <f t="shared" si="1416"/>
        <v>#DIV/0!</v>
      </c>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c r="EP602" s="16"/>
      <c r="EQ602" s="16"/>
      <c r="ER602" s="16"/>
      <c r="ES602" s="150">
        <f t="shared" ca="1" si="1495"/>
        <v>16</v>
      </c>
      <c r="ET602" s="150">
        <f t="shared" si="1452"/>
        <v>0</v>
      </c>
      <c r="EU602" s="152">
        <f t="shared" ca="1" si="1453"/>
        <v>0</v>
      </c>
      <c r="EV602" s="16"/>
      <c r="EW602" s="67"/>
      <c r="EX602" s="16"/>
      <c r="EY602" s="16">
        <v>8</v>
      </c>
      <c r="EZ602" s="16">
        <v>8</v>
      </c>
      <c r="FA602" s="16"/>
      <c r="FB602" s="16"/>
      <c r="FC602" s="16"/>
      <c r="FD602" s="16"/>
      <c r="FE602" s="16"/>
      <c r="FF602" s="16"/>
      <c r="FG602" s="16"/>
      <c r="FH602" s="16"/>
      <c r="FI602" s="16"/>
      <c r="FJ602" s="16"/>
      <c r="FK602" s="16"/>
      <c r="FL602" s="16"/>
      <c r="FM602" s="16"/>
      <c r="FN602" s="16"/>
      <c r="FO602" s="16"/>
      <c r="FP602" s="16"/>
      <c r="FQ602" s="16"/>
      <c r="FR602" s="16"/>
      <c r="FS602" s="16"/>
      <c r="FT602" s="16"/>
      <c r="FU602" s="16"/>
      <c r="FV602" s="16"/>
      <c r="FW602" s="16"/>
      <c r="FX602" s="16"/>
      <c r="FY602" s="16"/>
      <c r="FZ602" s="16"/>
      <c r="GA602" s="150">
        <f t="shared" ref="GA602" ca="1" si="1566">SUMIF($GD$8:$HG$9,$O$5,GD602:HG602)</f>
        <v>0</v>
      </c>
      <c r="GB602" s="150">
        <f t="shared" ref="GB602" si="1567">SUM(GD603:HG603)</f>
        <v>16</v>
      </c>
      <c r="GC602" s="152" t="e">
        <f t="shared" ref="GC602" ca="1" si="1568">GB602/GA602</f>
        <v>#DIV/0!</v>
      </c>
      <c r="GD602" s="16"/>
      <c r="GE602" s="16"/>
      <c r="GF602" s="16"/>
      <c r="GG602" s="16"/>
      <c r="GH602" s="16"/>
      <c r="GI602" s="16"/>
      <c r="GJ602" s="16"/>
      <c r="GK602" s="16"/>
      <c r="GL602" s="16"/>
      <c r="GM602" s="16"/>
      <c r="GN602" s="16"/>
      <c r="GO602" s="16"/>
      <c r="GP602" s="16"/>
      <c r="GQ602" s="16"/>
      <c r="GR602" s="16"/>
      <c r="GS602" s="16"/>
      <c r="GT602" s="16"/>
      <c r="GU602" s="16"/>
      <c r="GV602" s="16"/>
      <c r="GW602" s="16"/>
      <c r="GX602" s="16"/>
      <c r="GY602" s="16"/>
      <c r="GZ602" s="16"/>
      <c r="HA602" s="16"/>
      <c r="HB602" s="16"/>
      <c r="HC602" s="16"/>
      <c r="HD602" s="16"/>
      <c r="HE602" s="16"/>
      <c r="HF602" s="16"/>
      <c r="HG602" s="16"/>
      <c r="HH602" s="150"/>
      <c r="HI602" s="150">
        <v>0</v>
      </c>
      <c r="HJ602" s="152" t="e">
        <v>#DIV/0!</v>
      </c>
      <c r="HK602" s="16"/>
      <c r="HL602" s="16"/>
      <c r="HM602" s="16"/>
      <c r="HN602" s="16"/>
      <c r="HO602" s="16"/>
      <c r="HP602" s="16"/>
      <c r="HQ602" s="16"/>
      <c r="HR602" s="16"/>
      <c r="HS602" s="16"/>
      <c r="HT602" s="16"/>
      <c r="HU602" s="16"/>
      <c r="HV602" s="16"/>
      <c r="HW602" s="16"/>
      <c r="HX602" s="16"/>
      <c r="HY602" s="16"/>
      <c r="HZ602" s="16"/>
      <c r="IA602" s="16"/>
      <c r="IB602" s="16"/>
      <c r="IC602" s="16"/>
      <c r="ID602" s="16"/>
      <c r="IE602" s="16"/>
      <c r="IF602" s="16"/>
      <c r="IG602" s="16"/>
      <c r="IH602" s="16"/>
      <c r="II602" s="16"/>
      <c r="IJ602" s="16"/>
      <c r="IK602" s="16"/>
      <c r="IL602" s="16"/>
      <c r="IM602" s="16"/>
      <c r="IN602" s="16"/>
      <c r="IO602" s="16"/>
      <c r="IP602" s="150"/>
      <c r="IQ602" s="150">
        <v>0</v>
      </c>
      <c r="IR602" s="152" t="e">
        <v>#DIV/0!</v>
      </c>
      <c r="IS602" s="16"/>
      <c r="IT602" s="16"/>
      <c r="IU602" s="16"/>
      <c r="IV602" s="16"/>
      <c r="IW602" s="16"/>
      <c r="IX602" s="16"/>
      <c r="IY602" s="16"/>
      <c r="IZ602" s="16"/>
      <c r="JA602" s="16"/>
      <c r="JB602" s="16"/>
      <c r="JC602" s="16"/>
      <c r="JD602" s="16"/>
      <c r="JE602" s="16"/>
      <c r="JF602" s="16"/>
      <c r="JG602" s="16"/>
      <c r="JH602" s="16"/>
      <c r="JI602" s="16"/>
      <c r="JJ602" s="16"/>
      <c r="JK602" s="16"/>
      <c r="JL602" s="16"/>
      <c r="JM602" s="16"/>
      <c r="JN602" s="16"/>
      <c r="JO602" s="16"/>
      <c r="JP602" s="16"/>
      <c r="JQ602" s="16"/>
      <c r="JR602" s="16"/>
      <c r="JS602" s="16"/>
      <c r="JT602" s="16"/>
      <c r="JU602" s="23"/>
      <c r="JV602" s="16"/>
      <c r="JW602" s="150"/>
      <c r="JX602" s="150">
        <v>0</v>
      </c>
      <c r="JY602" s="152" t="e">
        <v>#DIV/0!</v>
      </c>
      <c r="JZ602" s="16"/>
      <c r="KA602" s="16"/>
      <c r="KB602" s="16"/>
      <c r="KC602" s="16"/>
      <c r="KD602" s="16"/>
      <c r="KE602" s="16"/>
      <c r="KF602" s="16"/>
      <c r="KG602" s="16"/>
      <c r="KH602" s="16"/>
      <c r="KI602" s="16"/>
      <c r="KJ602" s="16"/>
      <c r="KK602" s="16"/>
      <c r="KL602" s="16"/>
      <c r="KM602" s="16"/>
      <c r="KN602" s="16"/>
      <c r="KO602" s="16"/>
      <c r="KP602" s="16"/>
      <c r="KQ602" s="16"/>
      <c r="KR602" s="16"/>
      <c r="KS602" s="16"/>
      <c r="KT602" s="16"/>
      <c r="KU602" s="16"/>
      <c r="KV602" s="16"/>
      <c r="KW602" s="16"/>
      <c r="KX602" s="16"/>
      <c r="KY602" s="16"/>
      <c r="KZ602" s="16"/>
      <c r="LA602" s="16"/>
      <c r="LB602" s="16"/>
      <c r="LC602" s="16"/>
      <c r="LD602" s="16"/>
      <c r="LE602" s="150"/>
      <c r="LF602" s="150">
        <v>0</v>
      </c>
      <c r="LG602" s="152" t="e">
        <v>#DIV/0!</v>
      </c>
      <c r="LH602" s="16"/>
      <c r="LI602" s="16"/>
      <c r="LJ602" s="16"/>
      <c r="LK602" s="16"/>
      <c r="LL602" s="16"/>
      <c r="LM602" s="16"/>
      <c r="LN602" s="16"/>
      <c r="LO602" s="16"/>
      <c r="LP602" s="16"/>
      <c r="LQ602" s="16"/>
      <c r="LR602" s="16"/>
      <c r="LS602" s="16"/>
      <c r="LT602" s="16"/>
      <c r="LU602" s="16"/>
      <c r="LV602" s="16"/>
      <c r="LW602" s="16"/>
      <c r="LX602" s="16"/>
      <c r="LY602" s="16"/>
      <c r="LZ602" s="16"/>
      <c r="MA602" s="16"/>
      <c r="MB602" s="16"/>
      <c r="MC602" s="16"/>
      <c r="MD602" s="16"/>
      <c r="ME602" s="16"/>
      <c r="MF602" s="16"/>
      <c r="MG602" s="16"/>
      <c r="MH602" s="16"/>
      <c r="MI602" s="16"/>
      <c r="MJ602" s="16"/>
      <c r="MK602" s="16"/>
      <c r="ML602" s="16"/>
    </row>
    <row r="603" spans="1:350" ht="13.9" hidden="1" customHeight="1" outlineLevel="3" x14ac:dyDescent="0.2">
      <c r="A603" s="227"/>
      <c r="B603" s="247"/>
      <c r="C603" s="215"/>
      <c r="D603" s="217"/>
      <c r="E603" s="176"/>
      <c r="F603" s="176"/>
      <c r="G603" s="176"/>
      <c r="H603" s="171"/>
      <c r="I603" s="171"/>
      <c r="J603" s="213"/>
      <c r="K603" s="213"/>
      <c r="L603" s="173"/>
      <c r="M603" s="173"/>
      <c r="N603" s="184"/>
      <c r="O603" s="157"/>
      <c r="P603" s="17" t="s">
        <v>26</v>
      </c>
      <c r="Q603" s="151"/>
      <c r="R603" s="151"/>
      <c r="S603" s="153"/>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151"/>
      <c r="AY603" s="151"/>
      <c r="AZ603" s="153"/>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151"/>
      <c r="CG603" s="151"/>
      <c r="CH603" s="153"/>
      <c r="CI603" s="141"/>
      <c r="CJ603" s="141"/>
      <c r="CK603" s="141"/>
      <c r="CL603" s="141"/>
      <c r="CM603" s="141"/>
      <c r="CN603" s="141"/>
      <c r="CO603" s="141"/>
      <c r="CP603" s="141"/>
      <c r="CQ603" s="141"/>
      <c r="CR603" s="141"/>
      <c r="CS603" s="141"/>
      <c r="CT603" s="141"/>
      <c r="CU603" s="141"/>
      <c r="CV603" s="141"/>
      <c r="CW603" s="141"/>
      <c r="CX603" s="141"/>
      <c r="CY603" s="141"/>
      <c r="CZ603" s="141"/>
      <c r="DA603" s="141"/>
      <c r="DB603" s="141"/>
      <c r="DC603" s="141"/>
      <c r="DD603" s="141"/>
      <c r="DE603" s="141"/>
      <c r="DF603" s="141"/>
      <c r="DG603" s="141"/>
      <c r="DH603" s="141"/>
      <c r="DI603" s="141"/>
      <c r="DJ603" s="141"/>
      <c r="DK603" s="141"/>
      <c r="DL603" s="141"/>
      <c r="DM603" s="141"/>
      <c r="DN603" s="151"/>
      <c r="DO603" s="151"/>
      <c r="DP603" s="153"/>
      <c r="DQ603" s="24"/>
      <c r="DR603" s="24"/>
      <c r="DS603" s="24"/>
      <c r="DT603" s="24"/>
      <c r="DU603" s="24"/>
      <c r="DV603" s="24"/>
      <c r="DW603" s="24"/>
      <c r="DX603" s="24"/>
      <c r="DY603" s="24"/>
      <c r="DZ603" s="24"/>
      <c r="EA603" s="24"/>
      <c r="EB603" s="24"/>
      <c r="EC603" s="24"/>
      <c r="ED603" s="24"/>
      <c r="EE603" s="24"/>
      <c r="EF603" s="24"/>
      <c r="EG603" s="24"/>
      <c r="EH603" s="24"/>
      <c r="EI603" s="24"/>
      <c r="EJ603" s="24"/>
      <c r="EK603" s="24"/>
      <c r="EL603" s="24"/>
      <c r="EM603" s="24"/>
      <c r="EN603" s="24"/>
      <c r="EO603" s="24"/>
      <c r="EP603" s="24"/>
      <c r="EQ603" s="24"/>
      <c r="ER603" s="24"/>
      <c r="ES603" s="151"/>
      <c r="ET603" s="151"/>
      <c r="EU603" s="153"/>
      <c r="EV603" s="24"/>
      <c r="EW603" s="125"/>
      <c r="EX603" s="24"/>
      <c r="EY603" s="24"/>
      <c r="EZ603" s="24"/>
      <c r="FA603" s="24"/>
      <c r="FB603" s="24"/>
      <c r="FC603" s="24"/>
      <c r="FD603" s="24"/>
      <c r="FE603" s="24"/>
      <c r="FF603" s="24"/>
      <c r="FG603" s="24"/>
      <c r="FH603" s="24"/>
      <c r="FI603" s="24"/>
      <c r="FJ603" s="24"/>
      <c r="FK603" s="24"/>
      <c r="FL603" s="24"/>
      <c r="FM603" s="24"/>
      <c r="FN603" s="24"/>
      <c r="FO603" s="24"/>
      <c r="FP603" s="24"/>
      <c r="FQ603" s="24"/>
      <c r="FR603" s="24"/>
      <c r="FS603" s="24"/>
      <c r="FT603" s="24"/>
      <c r="FU603" s="24"/>
      <c r="FV603" s="24"/>
      <c r="FW603" s="24"/>
      <c r="FX603" s="24"/>
      <c r="FY603" s="24"/>
      <c r="FZ603" s="24"/>
      <c r="GA603" s="151"/>
      <c r="GB603" s="151"/>
      <c r="GC603" s="153"/>
      <c r="GD603" s="24">
        <v>16</v>
      </c>
      <c r="GE603" s="24"/>
      <c r="GF603" s="24"/>
      <c r="GG603" s="24"/>
      <c r="GH603" s="24"/>
      <c r="GI603" s="24"/>
      <c r="GJ603" s="24"/>
      <c r="GK603" s="24"/>
      <c r="GL603" s="24"/>
      <c r="GM603" s="24"/>
      <c r="GN603" s="24"/>
      <c r="GO603" s="24"/>
      <c r="GP603" s="24"/>
      <c r="GQ603" s="24"/>
      <c r="GR603" s="24"/>
      <c r="GS603" s="24"/>
      <c r="GT603" s="24"/>
      <c r="GU603" s="24"/>
      <c r="GV603" s="24"/>
      <c r="GW603" s="24"/>
      <c r="GX603" s="24"/>
      <c r="GY603" s="24"/>
      <c r="GZ603" s="24"/>
      <c r="HA603" s="24"/>
      <c r="HB603" s="24"/>
      <c r="HC603" s="24"/>
      <c r="HD603" s="24"/>
      <c r="HE603" s="24"/>
      <c r="HF603" s="24"/>
      <c r="HG603" s="24"/>
      <c r="HH603" s="151"/>
      <c r="HI603" s="151"/>
      <c r="HJ603" s="153"/>
      <c r="HK603" s="24"/>
      <c r="HL603" s="24"/>
      <c r="HM603" s="24"/>
      <c r="HN603" s="24"/>
      <c r="HO603" s="24"/>
      <c r="HP603" s="24"/>
      <c r="HQ603" s="24"/>
      <c r="HR603" s="24"/>
      <c r="HS603" s="24"/>
      <c r="HT603" s="24"/>
      <c r="HU603" s="24"/>
      <c r="HV603" s="24"/>
      <c r="HW603" s="24"/>
      <c r="HX603" s="24"/>
      <c r="HY603" s="24"/>
      <c r="HZ603" s="24"/>
      <c r="IA603" s="24"/>
      <c r="IB603" s="24"/>
      <c r="IC603" s="24"/>
      <c r="ID603" s="24"/>
      <c r="IE603" s="24"/>
      <c r="IF603" s="24"/>
      <c r="IG603" s="24"/>
      <c r="IH603" s="24"/>
      <c r="II603" s="24"/>
      <c r="IJ603" s="24"/>
      <c r="IK603" s="24"/>
      <c r="IL603" s="24"/>
      <c r="IM603" s="24"/>
      <c r="IN603" s="24"/>
      <c r="IO603" s="24"/>
      <c r="IP603" s="151"/>
      <c r="IQ603" s="151"/>
      <c r="IR603" s="153"/>
      <c r="IS603" s="24"/>
      <c r="IT603" s="24"/>
      <c r="IU603" s="24"/>
      <c r="IV603" s="24"/>
      <c r="IW603" s="24"/>
      <c r="IX603" s="24"/>
      <c r="IY603" s="24"/>
      <c r="IZ603" s="24"/>
      <c r="JA603" s="24"/>
      <c r="JB603" s="24"/>
      <c r="JC603" s="24"/>
      <c r="JD603" s="24"/>
      <c r="JE603" s="24"/>
      <c r="JF603" s="24"/>
      <c r="JG603" s="24"/>
      <c r="JH603" s="24"/>
      <c r="JI603" s="24"/>
      <c r="JJ603" s="24"/>
      <c r="JK603" s="24"/>
      <c r="JL603" s="24"/>
      <c r="JM603" s="24"/>
      <c r="JN603" s="24"/>
      <c r="JO603" s="24"/>
      <c r="JP603" s="24"/>
      <c r="JQ603" s="24"/>
      <c r="JR603" s="24"/>
      <c r="JS603" s="24"/>
      <c r="JT603" s="24"/>
      <c r="JU603" s="25"/>
      <c r="JV603" s="24"/>
      <c r="JW603" s="151"/>
      <c r="JX603" s="151"/>
      <c r="JY603" s="153"/>
      <c r="JZ603" s="24"/>
      <c r="KA603" s="24"/>
      <c r="KB603" s="24"/>
      <c r="KC603" s="24"/>
      <c r="KD603" s="24"/>
      <c r="KE603" s="24"/>
      <c r="KF603" s="24"/>
      <c r="KG603" s="24"/>
      <c r="KH603" s="24"/>
      <c r="KI603" s="24"/>
      <c r="KJ603" s="24"/>
      <c r="KK603" s="24"/>
      <c r="KL603" s="24"/>
      <c r="KM603" s="24"/>
      <c r="KN603" s="24"/>
      <c r="KO603" s="24"/>
      <c r="KP603" s="24"/>
      <c r="KQ603" s="24"/>
      <c r="KR603" s="24"/>
      <c r="KS603" s="24"/>
      <c r="KT603" s="24"/>
      <c r="KU603" s="24"/>
      <c r="KV603" s="24"/>
      <c r="KW603" s="24"/>
      <c r="KX603" s="24"/>
      <c r="KY603" s="24"/>
      <c r="KZ603" s="24"/>
      <c r="LA603" s="24"/>
      <c r="LB603" s="24"/>
      <c r="LC603" s="24"/>
      <c r="LD603" s="24"/>
      <c r="LE603" s="151"/>
      <c r="LF603" s="151"/>
      <c r="LG603" s="153"/>
      <c r="LH603" s="24"/>
      <c r="LI603" s="24"/>
      <c r="LJ603" s="24"/>
      <c r="LK603" s="24"/>
      <c r="LL603" s="24"/>
      <c r="LM603" s="24"/>
      <c r="LN603" s="24"/>
      <c r="LO603" s="24"/>
      <c r="LP603" s="24"/>
      <c r="LQ603" s="24"/>
      <c r="LR603" s="24"/>
      <c r="LS603" s="24"/>
      <c r="LT603" s="24"/>
      <c r="LU603" s="24"/>
      <c r="LV603" s="24"/>
      <c r="LW603" s="24"/>
      <c r="LX603" s="24"/>
      <c r="LY603" s="24"/>
      <c r="LZ603" s="24"/>
      <c r="MA603" s="24"/>
      <c r="MB603" s="24"/>
      <c r="MC603" s="24"/>
      <c r="MD603" s="24"/>
      <c r="ME603" s="24"/>
      <c r="MF603" s="24"/>
      <c r="MG603" s="24"/>
      <c r="MH603" s="24"/>
      <c r="MI603" s="24"/>
      <c r="MJ603" s="24"/>
      <c r="MK603" s="24"/>
      <c r="ML603" s="24"/>
    </row>
    <row r="604" spans="1:350" ht="13.9" hidden="1" customHeight="1" outlineLevel="3" x14ac:dyDescent="0.2">
      <c r="A604" s="226" t="s">
        <v>481</v>
      </c>
      <c r="B604" s="246" t="s">
        <v>1120</v>
      </c>
      <c r="C604" s="214" t="s">
        <v>38</v>
      </c>
      <c r="D604" s="216">
        <v>13.2</v>
      </c>
      <c r="E604" s="175"/>
      <c r="F604" s="175">
        <f>D604-E604</f>
        <v>13.2</v>
      </c>
      <c r="G604" s="175" t="s">
        <v>888</v>
      </c>
      <c r="H604" s="170" t="s">
        <v>841</v>
      </c>
      <c r="I604" s="170" t="s">
        <v>1016</v>
      </c>
      <c r="J604" s="212">
        <f ca="1">E604+Q604+AX604+CF604+DN604+ES604+GA604+HH604+IP604+JW604+LE604</f>
        <v>13.2</v>
      </c>
      <c r="K604" s="212">
        <f>E604+R604+AY604+CG604+DO604+ET604+GB604+HI604+IQ604+JX604+LF604</f>
        <v>13.2</v>
      </c>
      <c r="L604" s="172">
        <f ca="1">K604/J604</f>
        <v>1</v>
      </c>
      <c r="M604" s="172">
        <f>K604/D604</f>
        <v>1</v>
      </c>
      <c r="N604" s="183">
        <f ca="1">SUMIF($EV$8:$FZ$9,$O$5,$EV605:$FZ605)-SUMIF($EV$8:$FZ$9,$Q$5,$EV605:$FZ605)</f>
        <v>0</v>
      </c>
      <c r="O604" s="156"/>
      <c r="P604" s="16" t="s">
        <v>25</v>
      </c>
      <c r="Q604" s="150">
        <v>0</v>
      </c>
      <c r="R604" s="150">
        <v>0</v>
      </c>
      <c r="S604" s="152" t="e">
        <v>#DIV/0!</v>
      </c>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50">
        <f t="shared" ca="1" si="1487"/>
        <v>0</v>
      </c>
      <c r="AY604" s="150">
        <f>SUM(BA605:CE605)</f>
        <v>0</v>
      </c>
      <c r="AZ604" s="152" t="e">
        <f ca="1">AY604/AX604</f>
        <v>#DIV/0!</v>
      </c>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50">
        <f t="shared" ref="CF604" si="1569">SUM(CI604:DM604)</f>
        <v>0</v>
      </c>
      <c r="CG604" s="150">
        <f>SUM(CI605:DM605)</f>
        <v>0</v>
      </c>
      <c r="CH604" s="152" t="e">
        <f>CG604/CF604</f>
        <v>#DIV/0!</v>
      </c>
      <c r="CI604" s="129"/>
      <c r="CJ604" s="129"/>
      <c r="CK604" s="129"/>
      <c r="CL604" s="129"/>
      <c r="CM604" s="129"/>
      <c r="CN604" s="129"/>
      <c r="CO604" s="129"/>
      <c r="CP604" s="129"/>
      <c r="CQ604" s="129"/>
      <c r="CR604" s="129"/>
      <c r="CS604" s="129"/>
      <c r="CT604" s="129"/>
      <c r="CU604" s="129"/>
      <c r="CV604" s="129"/>
      <c r="CW604" s="129"/>
      <c r="CX604" s="129"/>
      <c r="CY604" s="129"/>
      <c r="CZ604" s="129"/>
      <c r="DA604" s="129"/>
      <c r="DB604" s="129"/>
      <c r="DC604" s="129"/>
      <c r="DD604" s="129"/>
      <c r="DE604" s="129"/>
      <c r="DF604" s="129"/>
      <c r="DG604" s="129"/>
      <c r="DH604" s="129"/>
      <c r="DI604" s="129"/>
      <c r="DJ604" s="129"/>
      <c r="DK604" s="129"/>
      <c r="DL604" s="129"/>
      <c r="DM604" s="129"/>
      <c r="DN604" s="150">
        <f t="shared" ref="DN604" si="1570">SUM(DQ604:ER604)</f>
        <v>0</v>
      </c>
      <c r="DO604" s="150">
        <f>SUM(DQ605:ER605)</f>
        <v>0</v>
      </c>
      <c r="DP604" s="152" t="e">
        <f t="shared" si="1416"/>
        <v>#DIV/0!</v>
      </c>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c r="EP604" s="16"/>
      <c r="EQ604" s="16"/>
      <c r="ER604" s="16"/>
      <c r="ES604" s="150">
        <f t="shared" ca="1" si="1495"/>
        <v>13.2</v>
      </c>
      <c r="ET604" s="150">
        <f t="shared" si="1452"/>
        <v>0</v>
      </c>
      <c r="EU604" s="152">
        <f t="shared" ca="1" si="1453"/>
        <v>0</v>
      </c>
      <c r="EV604" s="16"/>
      <c r="EW604" s="67"/>
      <c r="EX604" s="16"/>
      <c r="EY604" s="16"/>
      <c r="EZ604" s="16"/>
      <c r="FA604" s="16"/>
      <c r="FB604" s="16"/>
      <c r="FC604" s="16"/>
      <c r="FD604" s="16">
        <v>2</v>
      </c>
      <c r="FE604" s="16">
        <v>2</v>
      </c>
      <c r="FF604" s="16">
        <v>2</v>
      </c>
      <c r="FG604" s="16">
        <v>2</v>
      </c>
      <c r="FH604" s="16">
        <v>2</v>
      </c>
      <c r="FI604" s="16">
        <v>3.2</v>
      </c>
      <c r="FJ604" s="16"/>
      <c r="FK604" s="16"/>
      <c r="FL604" s="16"/>
      <c r="FM604" s="16"/>
      <c r="FN604" s="16"/>
      <c r="FO604" s="16"/>
      <c r="FP604" s="16"/>
      <c r="FQ604" s="16"/>
      <c r="FR604" s="16"/>
      <c r="FS604" s="16"/>
      <c r="FT604" s="16"/>
      <c r="FU604" s="16"/>
      <c r="FV604" s="16"/>
      <c r="FW604" s="16"/>
      <c r="FX604" s="16"/>
      <c r="FY604" s="16"/>
      <c r="FZ604" s="16"/>
      <c r="GA604" s="150">
        <f t="shared" ref="GA604" ca="1" si="1571">SUMIF($GD$8:$HG$9,$O$5,GD604:HG604)</f>
        <v>0</v>
      </c>
      <c r="GB604" s="150">
        <f t="shared" ref="GB604" si="1572">SUM(GD605:HG605)</f>
        <v>13.2</v>
      </c>
      <c r="GC604" s="152" t="e">
        <f t="shared" ref="GC604" ca="1" si="1573">GB604/GA604</f>
        <v>#DIV/0!</v>
      </c>
      <c r="GD604" s="16"/>
      <c r="GE604" s="16"/>
      <c r="GF604" s="16"/>
      <c r="GG604" s="16"/>
      <c r="GH604" s="16"/>
      <c r="GI604" s="16"/>
      <c r="GJ604" s="16"/>
      <c r="GK604" s="16"/>
      <c r="GL604" s="16"/>
      <c r="GM604" s="16"/>
      <c r="GN604" s="16"/>
      <c r="GO604" s="16"/>
      <c r="GP604" s="16"/>
      <c r="GQ604" s="16"/>
      <c r="GR604" s="16"/>
      <c r="GS604" s="16"/>
      <c r="GT604" s="16"/>
      <c r="GU604" s="16"/>
      <c r="GV604" s="16"/>
      <c r="GW604" s="16"/>
      <c r="GX604" s="16"/>
      <c r="GY604" s="16"/>
      <c r="GZ604" s="16"/>
      <c r="HA604" s="16"/>
      <c r="HB604" s="16"/>
      <c r="HC604" s="16"/>
      <c r="HD604" s="16"/>
      <c r="HE604" s="16"/>
      <c r="HF604" s="16"/>
      <c r="HG604" s="16"/>
      <c r="HH604" s="150"/>
      <c r="HI604" s="150">
        <v>0</v>
      </c>
      <c r="HJ604" s="152" t="e">
        <v>#DIV/0!</v>
      </c>
      <c r="HK604" s="16"/>
      <c r="HL604" s="16"/>
      <c r="HM604" s="16"/>
      <c r="HN604" s="16"/>
      <c r="HO604" s="16"/>
      <c r="HP604" s="16"/>
      <c r="HQ604" s="16"/>
      <c r="HR604" s="16"/>
      <c r="HS604" s="16"/>
      <c r="HT604" s="16"/>
      <c r="HU604" s="16"/>
      <c r="HV604" s="16"/>
      <c r="HW604" s="16"/>
      <c r="HX604" s="16"/>
      <c r="HY604" s="16"/>
      <c r="HZ604" s="16"/>
      <c r="IA604" s="16"/>
      <c r="IB604" s="16"/>
      <c r="IC604" s="16"/>
      <c r="ID604" s="16"/>
      <c r="IE604" s="16"/>
      <c r="IF604" s="16"/>
      <c r="IG604" s="16"/>
      <c r="IH604" s="16"/>
      <c r="II604" s="16"/>
      <c r="IJ604" s="16"/>
      <c r="IK604" s="16"/>
      <c r="IL604" s="16"/>
      <c r="IM604" s="16"/>
      <c r="IN604" s="16"/>
      <c r="IO604" s="16"/>
      <c r="IP604" s="150"/>
      <c r="IQ604" s="150">
        <v>0</v>
      </c>
      <c r="IR604" s="152" t="e">
        <v>#DIV/0!</v>
      </c>
      <c r="IS604" s="16"/>
      <c r="IT604" s="16"/>
      <c r="IU604" s="16"/>
      <c r="IV604" s="16"/>
      <c r="IW604" s="16"/>
      <c r="IX604" s="16"/>
      <c r="IY604" s="16"/>
      <c r="IZ604" s="16"/>
      <c r="JA604" s="16"/>
      <c r="JB604" s="16"/>
      <c r="JC604" s="16"/>
      <c r="JD604" s="16"/>
      <c r="JE604" s="16"/>
      <c r="JF604" s="16"/>
      <c r="JG604" s="16"/>
      <c r="JH604" s="16"/>
      <c r="JI604" s="16"/>
      <c r="JJ604" s="16"/>
      <c r="JK604" s="16"/>
      <c r="JL604" s="16"/>
      <c r="JM604" s="16"/>
      <c r="JN604" s="16"/>
      <c r="JO604" s="16"/>
      <c r="JP604" s="16"/>
      <c r="JQ604" s="16"/>
      <c r="JR604" s="16"/>
      <c r="JS604" s="16"/>
      <c r="JT604" s="16"/>
      <c r="JU604" s="23"/>
      <c r="JV604" s="16"/>
      <c r="JW604" s="150"/>
      <c r="JX604" s="150">
        <v>0</v>
      </c>
      <c r="JY604" s="152" t="e">
        <v>#DIV/0!</v>
      </c>
      <c r="JZ604" s="16"/>
      <c r="KA604" s="16"/>
      <c r="KB604" s="16"/>
      <c r="KC604" s="16"/>
      <c r="KD604" s="16"/>
      <c r="KE604" s="16"/>
      <c r="KF604" s="16"/>
      <c r="KG604" s="16"/>
      <c r="KH604" s="16"/>
      <c r="KI604" s="16"/>
      <c r="KJ604" s="16"/>
      <c r="KK604" s="16"/>
      <c r="KL604" s="16"/>
      <c r="KM604" s="16"/>
      <c r="KN604" s="16"/>
      <c r="KO604" s="16"/>
      <c r="KP604" s="16"/>
      <c r="KQ604" s="16"/>
      <c r="KR604" s="16"/>
      <c r="KS604" s="16"/>
      <c r="KT604" s="16"/>
      <c r="KU604" s="16"/>
      <c r="KV604" s="16"/>
      <c r="KW604" s="16"/>
      <c r="KX604" s="16"/>
      <c r="KY604" s="16"/>
      <c r="KZ604" s="16"/>
      <c r="LA604" s="16"/>
      <c r="LB604" s="16"/>
      <c r="LC604" s="16"/>
      <c r="LD604" s="16"/>
      <c r="LE604" s="150"/>
      <c r="LF604" s="150">
        <v>0</v>
      </c>
      <c r="LG604" s="152" t="e">
        <v>#DIV/0!</v>
      </c>
      <c r="LH604" s="16"/>
      <c r="LI604" s="16"/>
      <c r="LJ604" s="16"/>
      <c r="LK604" s="16"/>
      <c r="LL604" s="16"/>
      <c r="LM604" s="16"/>
      <c r="LN604" s="16"/>
      <c r="LO604" s="16"/>
      <c r="LP604" s="16"/>
      <c r="LQ604" s="16"/>
      <c r="LR604" s="16"/>
      <c r="LS604" s="16"/>
      <c r="LT604" s="16"/>
      <c r="LU604" s="16"/>
      <c r="LV604" s="16"/>
      <c r="LW604" s="16"/>
      <c r="LX604" s="16"/>
      <c r="LY604" s="16"/>
      <c r="LZ604" s="16"/>
      <c r="MA604" s="16"/>
      <c r="MB604" s="16"/>
      <c r="MC604" s="16"/>
      <c r="MD604" s="16"/>
      <c r="ME604" s="16"/>
      <c r="MF604" s="16"/>
      <c r="MG604" s="16"/>
      <c r="MH604" s="16"/>
      <c r="MI604" s="16"/>
      <c r="MJ604" s="16"/>
      <c r="MK604" s="16"/>
      <c r="ML604" s="16"/>
    </row>
    <row r="605" spans="1:350" ht="13.9" hidden="1" customHeight="1" outlineLevel="3" x14ac:dyDescent="0.2">
      <c r="A605" s="227"/>
      <c r="B605" s="247"/>
      <c r="C605" s="215"/>
      <c r="D605" s="217"/>
      <c r="E605" s="176"/>
      <c r="F605" s="176"/>
      <c r="G605" s="176"/>
      <c r="H605" s="171"/>
      <c r="I605" s="171"/>
      <c r="J605" s="213"/>
      <c r="K605" s="213"/>
      <c r="L605" s="173"/>
      <c r="M605" s="173"/>
      <c r="N605" s="184"/>
      <c r="O605" s="157"/>
      <c r="P605" s="17" t="s">
        <v>26</v>
      </c>
      <c r="Q605" s="151"/>
      <c r="R605" s="151"/>
      <c r="S605" s="153"/>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151"/>
      <c r="AY605" s="151"/>
      <c r="AZ605" s="153"/>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151"/>
      <c r="CG605" s="151"/>
      <c r="CH605" s="153"/>
      <c r="CI605" s="141"/>
      <c r="CJ605" s="141"/>
      <c r="CK605" s="141"/>
      <c r="CL605" s="141"/>
      <c r="CM605" s="141"/>
      <c r="CN605" s="141"/>
      <c r="CO605" s="141"/>
      <c r="CP605" s="141"/>
      <c r="CQ605" s="141"/>
      <c r="CR605" s="141"/>
      <c r="CS605" s="141"/>
      <c r="CT605" s="141"/>
      <c r="CU605" s="141"/>
      <c r="CV605" s="141"/>
      <c r="CW605" s="141"/>
      <c r="CX605" s="141"/>
      <c r="CY605" s="141"/>
      <c r="CZ605" s="141"/>
      <c r="DA605" s="141"/>
      <c r="DB605" s="141"/>
      <c r="DC605" s="141"/>
      <c r="DD605" s="141"/>
      <c r="DE605" s="141"/>
      <c r="DF605" s="141"/>
      <c r="DG605" s="141"/>
      <c r="DH605" s="141"/>
      <c r="DI605" s="141"/>
      <c r="DJ605" s="141"/>
      <c r="DK605" s="141"/>
      <c r="DL605" s="141"/>
      <c r="DM605" s="141"/>
      <c r="DN605" s="151"/>
      <c r="DO605" s="151"/>
      <c r="DP605" s="153"/>
      <c r="DQ605" s="24"/>
      <c r="DR605" s="24"/>
      <c r="DS605" s="24"/>
      <c r="DT605" s="24"/>
      <c r="DU605" s="24"/>
      <c r="DV605" s="24"/>
      <c r="DW605" s="24"/>
      <c r="DX605" s="24"/>
      <c r="DY605" s="24"/>
      <c r="DZ605" s="24"/>
      <c r="EA605" s="24"/>
      <c r="EB605" s="24"/>
      <c r="EC605" s="24"/>
      <c r="ED605" s="24"/>
      <c r="EE605" s="24"/>
      <c r="EF605" s="24"/>
      <c r="EG605" s="24"/>
      <c r="EH605" s="24"/>
      <c r="EI605" s="24"/>
      <c r="EJ605" s="24"/>
      <c r="EK605" s="24"/>
      <c r="EL605" s="24"/>
      <c r="EM605" s="24"/>
      <c r="EN605" s="24"/>
      <c r="EO605" s="24"/>
      <c r="EP605" s="24"/>
      <c r="EQ605" s="24"/>
      <c r="ER605" s="24"/>
      <c r="ES605" s="151"/>
      <c r="ET605" s="151"/>
      <c r="EU605" s="153"/>
      <c r="EV605" s="24"/>
      <c r="EW605" s="125"/>
      <c r="EX605" s="24"/>
      <c r="EY605" s="24"/>
      <c r="EZ605" s="24"/>
      <c r="FA605" s="24"/>
      <c r="FB605" s="24"/>
      <c r="FC605" s="24"/>
      <c r="FD605" s="24"/>
      <c r="FE605" s="24"/>
      <c r="FF605" s="24"/>
      <c r="FG605" s="24"/>
      <c r="FH605" s="24"/>
      <c r="FI605" s="24"/>
      <c r="FJ605" s="24"/>
      <c r="FK605" s="24"/>
      <c r="FL605" s="24"/>
      <c r="FM605" s="24"/>
      <c r="FN605" s="24"/>
      <c r="FO605" s="24"/>
      <c r="FP605" s="24"/>
      <c r="FQ605" s="24"/>
      <c r="FR605" s="24"/>
      <c r="FS605" s="24"/>
      <c r="FT605" s="24"/>
      <c r="FU605" s="24"/>
      <c r="FV605" s="24"/>
      <c r="FW605" s="24"/>
      <c r="FX605" s="24"/>
      <c r="FY605" s="24"/>
      <c r="FZ605" s="24"/>
      <c r="GA605" s="151"/>
      <c r="GB605" s="151"/>
      <c r="GC605" s="153"/>
      <c r="GD605" s="142">
        <v>13.2</v>
      </c>
      <c r="GE605" s="24"/>
      <c r="GF605" s="24"/>
      <c r="GG605" s="24"/>
      <c r="GH605" s="24"/>
      <c r="GI605" s="24"/>
      <c r="GJ605" s="24"/>
      <c r="GK605" s="24"/>
      <c r="GL605" s="24"/>
      <c r="GM605" s="24"/>
      <c r="GN605" s="24"/>
      <c r="GO605" s="24"/>
      <c r="GP605" s="24"/>
      <c r="GQ605" s="24"/>
      <c r="GR605" s="24"/>
      <c r="GS605" s="24"/>
      <c r="GT605" s="24"/>
      <c r="GU605" s="24"/>
      <c r="GV605" s="24"/>
      <c r="GW605" s="24"/>
      <c r="GX605" s="24"/>
      <c r="GY605" s="24"/>
      <c r="GZ605" s="24"/>
      <c r="HA605" s="24"/>
      <c r="HB605" s="24"/>
      <c r="HC605" s="24"/>
      <c r="HD605" s="24"/>
      <c r="HE605" s="24"/>
      <c r="HF605" s="24"/>
      <c r="HG605" s="24"/>
      <c r="HH605" s="151"/>
      <c r="HI605" s="151"/>
      <c r="HJ605" s="153"/>
      <c r="HK605" s="24"/>
      <c r="HL605" s="24"/>
      <c r="HM605" s="24"/>
      <c r="HN605" s="24"/>
      <c r="HO605" s="24"/>
      <c r="HP605" s="24"/>
      <c r="HQ605" s="24"/>
      <c r="HR605" s="24"/>
      <c r="HS605" s="24"/>
      <c r="HT605" s="24"/>
      <c r="HU605" s="24"/>
      <c r="HV605" s="24"/>
      <c r="HW605" s="24"/>
      <c r="HX605" s="24"/>
      <c r="HY605" s="24"/>
      <c r="HZ605" s="24"/>
      <c r="IA605" s="24"/>
      <c r="IB605" s="24"/>
      <c r="IC605" s="24"/>
      <c r="ID605" s="24"/>
      <c r="IE605" s="24"/>
      <c r="IF605" s="24"/>
      <c r="IG605" s="24"/>
      <c r="IH605" s="24"/>
      <c r="II605" s="24"/>
      <c r="IJ605" s="24"/>
      <c r="IK605" s="24"/>
      <c r="IL605" s="24"/>
      <c r="IM605" s="24"/>
      <c r="IN605" s="24"/>
      <c r="IO605" s="24"/>
      <c r="IP605" s="151"/>
      <c r="IQ605" s="151"/>
      <c r="IR605" s="153"/>
      <c r="IS605" s="24"/>
      <c r="IT605" s="24"/>
      <c r="IU605" s="24"/>
      <c r="IV605" s="24"/>
      <c r="IW605" s="24"/>
      <c r="IX605" s="24"/>
      <c r="IY605" s="24"/>
      <c r="IZ605" s="24"/>
      <c r="JA605" s="24"/>
      <c r="JB605" s="24"/>
      <c r="JC605" s="24"/>
      <c r="JD605" s="24"/>
      <c r="JE605" s="24"/>
      <c r="JF605" s="24"/>
      <c r="JG605" s="24"/>
      <c r="JH605" s="24"/>
      <c r="JI605" s="24"/>
      <c r="JJ605" s="24"/>
      <c r="JK605" s="24"/>
      <c r="JL605" s="24"/>
      <c r="JM605" s="24"/>
      <c r="JN605" s="24"/>
      <c r="JO605" s="24"/>
      <c r="JP605" s="24"/>
      <c r="JQ605" s="24"/>
      <c r="JR605" s="24"/>
      <c r="JS605" s="24"/>
      <c r="JT605" s="24"/>
      <c r="JU605" s="25"/>
      <c r="JV605" s="24"/>
      <c r="JW605" s="151"/>
      <c r="JX605" s="151"/>
      <c r="JY605" s="153"/>
      <c r="JZ605" s="24"/>
      <c r="KA605" s="24"/>
      <c r="KB605" s="24"/>
      <c r="KC605" s="24"/>
      <c r="KD605" s="24"/>
      <c r="KE605" s="24"/>
      <c r="KF605" s="24"/>
      <c r="KG605" s="24"/>
      <c r="KH605" s="24"/>
      <c r="KI605" s="24"/>
      <c r="KJ605" s="24"/>
      <c r="KK605" s="24"/>
      <c r="KL605" s="24"/>
      <c r="KM605" s="24"/>
      <c r="KN605" s="24"/>
      <c r="KO605" s="24"/>
      <c r="KP605" s="24"/>
      <c r="KQ605" s="24"/>
      <c r="KR605" s="24"/>
      <c r="KS605" s="24"/>
      <c r="KT605" s="24"/>
      <c r="KU605" s="24"/>
      <c r="KV605" s="24"/>
      <c r="KW605" s="24"/>
      <c r="KX605" s="24"/>
      <c r="KY605" s="24"/>
      <c r="KZ605" s="24"/>
      <c r="LA605" s="24"/>
      <c r="LB605" s="24"/>
      <c r="LC605" s="24"/>
      <c r="LD605" s="24"/>
      <c r="LE605" s="151"/>
      <c r="LF605" s="151"/>
      <c r="LG605" s="153"/>
      <c r="LH605" s="24"/>
      <c r="LI605" s="24"/>
      <c r="LJ605" s="24"/>
      <c r="LK605" s="24"/>
      <c r="LL605" s="24"/>
      <c r="LM605" s="24"/>
      <c r="LN605" s="24"/>
      <c r="LO605" s="24"/>
      <c r="LP605" s="24"/>
      <c r="LQ605" s="24"/>
      <c r="LR605" s="24"/>
      <c r="LS605" s="24"/>
      <c r="LT605" s="24"/>
      <c r="LU605" s="24"/>
      <c r="LV605" s="24"/>
      <c r="LW605" s="24"/>
      <c r="LX605" s="24"/>
      <c r="LY605" s="24"/>
      <c r="LZ605" s="24"/>
      <c r="MA605" s="24"/>
      <c r="MB605" s="24"/>
      <c r="MC605" s="24"/>
      <c r="MD605" s="24"/>
      <c r="ME605" s="24"/>
      <c r="MF605" s="24"/>
      <c r="MG605" s="24"/>
      <c r="MH605" s="24"/>
      <c r="MI605" s="24"/>
      <c r="MJ605" s="24"/>
      <c r="MK605" s="24"/>
      <c r="ML605" s="24"/>
    </row>
    <row r="606" spans="1:350" ht="13.9" hidden="1" customHeight="1" outlineLevel="3" x14ac:dyDescent="0.2">
      <c r="A606" s="226" t="s">
        <v>482</v>
      </c>
      <c r="B606" s="246" t="s">
        <v>1121</v>
      </c>
      <c r="C606" s="214" t="s">
        <v>59</v>
      </c>
      <c r="D606" s="216">
        <v>16</v>
      </c>
      <c r="E606" s="175"/>
      <c r="F606" s="175">
        <f>D606-E606</f>
        <v>16</v>
      </c>
      <c r="G606" s="175" t="s">
        <v>844</v>
      </c>
      <c r="H606" s="170" t="s">
        <v>1110</v>
      </c>
      <c r="I606" s="170" t="s">
        <v>841</v>
      </c>
      <c r="J606" s="212">
        <f ca="1">E606+Q606+AX606+CF606+DN606+ES606+GA606+HH606+IP606+JW606+LE606</f>
        <v>16</v>
      </c>
      <c r="K606" s="212">
        <f>E606+R606+AY606+CG606+DO606+ET606+GB606+HI606+IQ606+JX606+LF606</f>
        <v>16</v>
      </c>
      <c r="L606" s="172">
        <f ca="1">K606/J606</f>
        <v>1</v>
      </c>
      <c r="M606" s="172">
        <f>K606/D606</f>
        <v>1</v>
      </c>
      <c r="N606" s="183">
        <f ca="1">SUMIF($EV$8:$FZ$9,$O$5,$EV607:$FZ607)-SUMIF($EV$8:$FZ$9,$Q$5,$EV607:$FZ607)</f>
        <v>0</v>
      </c>
      <c r="O606" s="156"/>
      <c r="P606" s="16" t="s">
        <v>25</v>
      </c>
      <c r="Q606" s="150">
        <v>0</v>
      </c>
      <c r="R606" s="150">
        <v>0</v>
      </c>
      <c r="S606" s="152" t="e">
        <v>#DIV/0!</v>
      </c>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50">
        <f t="shared" ca="1" si="1487"/>
        <v>0</v>
      </c>
      <c r="AY606" s="150">
        <f>SUM(BA607:CE607)</f>
        <v>0</v>
      </c>
      <c r="AZ606" s="152" t="e">
        <f ca="1">AY606/AX606</f>
        <v>#DIV/0!</v>
      </c>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50">
        <f t="shared" ref="CF606" si="1574">SUM(CI606:DM606)</f>
        <v>0</v>
      </c>
      <c r="CG606" s="150">
        <f>SUM(CI607:DM607)</f>
        <v>0</v>
      </c>
      <c r="CH606" s="152" t="e">
        <f>CG606/CF606</f>
        <v>#DIV/0!</v>
      </c>
      <c r="CI606" s="129"/>
      <c r="CJ606" s="129"/>
      <c r="CK606" s="129"/>
      <c r="CL606" s="129"/>
      <c r="CM606" s="129"/>
      <c r="CN606" s="129"/>
      <c r="CO606" s="129"/>
      <c r="CP606" s="129"/>
      <c r="CQ606" s="129"/>
      <c r="CR606" s="129"/>
      <c r="CS606" s="129"/>
      <c r="CT606" s="129"/>
      <c r="CU606" s="129"/>
      <c r="CV606" s="129"/>
      <c r="CW606" s="129"/>
      <c r="CX606" s="129"/>
      <c r="CY606" s="129"/>
      <c r="CZ606" s="129"/>
      <c r="DA606" s="129"/>
      <c r="DB606" s="129"/>
      <c r="DC606" s="129"/>
      <c r="DD606" s="129"/>
      <c r="DE606" s="129"/>
      <c r="DF606" s="129"/>
      <c r="DG606" s="129"/>
      <c r="DH606" s="129"/>
      <c r="DI606" s="129"/>
      <c r="DJ606" s="129"/>
      <c r="DK606" s="129"/>
      <c r="DL606" s="129"/>
      <c r="DM606" s="129"/>
      <c r="DN606" s="150">
        <f t="shared" ref="DN606" si="1575">SUM(DQ606:ER606)</f>
        <v>0</v>
      </c>
      <c r="DO606" s="150">
        <f>SUM(DQ607:ER607)</f>
        <v>0</v>
      </c>
      <c r="DP606" s="152" t="e">
        <f t="shared" si="1416"/>
        <v>#DIV/0!</v>
      </c>
      <c r="DQ606" s="16"/>
      <c r="DR606" s="16"/>
      <c r="DS606" s="16"/>
      <c r="DT606" s="16"/>
      <c r="DU606" s="16"/>
      <c r="DV606" s="16"/>
      <c r="DW606" s="16"/>
      <c r="DX606" s="16"/>
      <c r="DY606" s="16"/>
      <c r="DZ606" s="16"/>
      <c r="EA606" s="16"/>
      <c r="EB606" s="16"/>
      <c r="EC606" s="16"/>
      <c r="ED606" s="16"/>
      <c r="EE606" s="16"/>
      <c r="EF606" s="16"/>
      <c r="EG606" s="16"/>
      <c r="EH606" s="16"/>
      <c r="EI606" s="16"/>
      <c r="EJ606" s="16"/>
      <c r="EK606" s="16"/>
      <c r="EL606" s="16"/>
      <c r="EM606" s="16"/>
      <c r="EN606" s="16"/>
      <c r="EO606" s="16"/>
      <c r="EP606" s="16"/>
      <c r="EQ606" s="16"/>
      <c r="ER606" s="16"/>
      <c r="ES606" s="150">
        <f t="shared" ca="1" si="1495"/>
        <v>16</v>
      </c>
      <c r="ET606" s="150">
        <f t="shared" si="1452"/>
        <v>0</v>
      </c>
      <c r="EU606" s="152">
        <f t="shared" ca="1" si="1453"/>
        <v>0</v>
      </c>
      <c r="EV606" s="16"/>
      <c r="EW606" s="67"/>
      <c r="EX606" s="16"/>
      <c r="EY606" s="16"/>
      <c r="EZ606" s="16"/>
      <c r="FA606" s="16">
        <v>6</v>
      </c>
      <c r="FB606" s="16">
        <v>6</v>
      </c>
      <c r="FC606" s="16">
        <v>4</v>
      </c>
      <c r="FD606" s="16"/>
      <c r="FE606" s="16"/>
      <c r="FF606" s="16"/>
      <c r="FG606" s="16"/>
      <c r="FH606" s="16"/>
      <c r="FI606" s="16"/>
      <c r="FJ606" s="16"/>
      <c r="FK606" s="16"/>
      <c r="FL606" s="16"/>
      <c r="FM606" s="16"/>
      <c r="FN606" s="16"/>
      <c r="FO606" s="16"/>
      <c r="FP606" s="16"/>
      <c r="FQ606" s="16"/>
      <c r="FR606" s="16"/>
      <c r="FS606" s="16"/>
      <c r="FT606" s="16"/>
      <c r="FU606" s="16"/>
      <c r="FV606" s="16"/>
      <c r="FW606" s="16"/>
      <c r="FX606" s="16"/>
      <c r="FY606" s="16"/>
      <c r="FZ606" s="16"/>
      <c r="GA606" s="150">
        <f t="shared" ref="GA606" ca="1" si="1576">SUMIF($GD$8:$HG$9,$O$5,GD606:HG606)</f>
        <v>0</v>
      </c>
      <c r="GB606" s="150">
        <f t="shared" ref="GB606" si="1577">SUM(GD607:HG607)</f>
        <v>16</v>
      </c>
      <c r="GC606" s="152" t="e">
        <f t="shared" ref="GC606" ca="1" si="1578">GB606/GA606</f>
        <v>#DIV/0!</v>
      </c>
      <c r="GD606" s="16"/>
      <c r="GE606" s="16"/>
      <c r="GF606" s="16"/>
      <c r="GG606" s="16"/>
      <c r="GH606" s="16"/>
      <c r="GI606" s="16"/>
      <c r="GJ606" s="16"/>
      <c r="GK606" s="16"/>
      <c r="GL606" s="16"/>
      <c r="GM606" s="16"/>
      <c r="GN606" s="16"/>
      <c r="GO606" s="16"/>
      <c r="GP606" s="16"/>
      <c r="GQ606" s="16"/>
      <c r="GR606" s="16"/>
      <c r="GS606" s="16"/>
      <c r="GT606" s="16"/>
      <c r="GU606" s="16"/>
      <c r="GV606" s="16"/>
      <c r="GW606" s="16"/>
      <c r="GX606" s="16"/>
      <c r="GY606" s="16"/>
      <c r="GZ606" s="16"/>
      <c r="HA606" s="16"/>
      <c r="HB606" s="16"/>
      <c r="HC606" s="16"/>
      <c r="HD606" s="16"/>
      <c r="HE606" s="16"/>
      <c r="HF606" s="16"/>
      <c r="HG606" s="16"/>
      <c r="HH606" s="150"/>
      <c r="HI606" s="150">
        <v>0</v>
      </c>
      <c r="HJ606" s="152" t="e">
        <v>#DIV/0!</v>
      </c>
      <c r="HK606" s="16"/>
      <c r="HL606" s="16"/>
      <c r="HM606" s="16"/>
      <c r="HN606" s="16"/>
      <c r="HO606" s="16"/>
      <c r="HP606" s="16"/>
      <c r="HQ606" s="16"/>
      <c r="HR606" s="16"/>
      <c r="HS606" s="16"/>
      <c r="HT606" s="16"/>
      <c r="HU606" s="16"/>
      <c r="HV606" s="16"/>
      <c r="HW606" s="16"/>
      <c r="HX606" s="16"/>
      <c r="HY606" s="16"/>
      <c r="HZ606" s="16"/>
      <c r="IA606" s="16"/>
      <c r="IB606" s="16"/>
      <c r="IC606" s="16"/>
      <c r="ID606" s="16"/>
      <c r="IE606" s="16"/>
      <c r="IF606" s="16"/>
      <c r="IG606" s="16"/>
      <c r="IH606" s="16"/>
      <c r="II606" s="16"/>
      <c r="IJ606" s="16"/>
      <c r="IK606" s="16"/>
      <c r="IL606" s="16"/>
      <c r="IM606" s="16"/>
      <c r="IN606" s="16"/>
      <c r="IO606" s="16"/>
      <c r="IP606" s="150"/>
      <c r="IQ606" s="150">
        <v>0</v>
      </c>
      <c r="IR606" s="152" t="e">
        <v>#DIV/0!</v>
      </c>
      <c r="IS606" s="16"/>
      <c r="IT606" s="16"/>
      <c r="IU606" s="16"/>
      <c r="IV606" s="16"/>
      <c r="IW606" s="16"/>
      <c r="IX606" s="16"/>
      <c r="IY606" s="16"/>
      <c r="IZ606" s="16"/>
      <c r="JA606" s="16"/>
      <c r="JB606" s="16"/>
      <c r="JC606" s="16"/>
      <c r="JD606" s="16"/>
      <c r="JE606" s="16"/>
      <c r="JF606" s="16"/>
      <c r="JG606" s="16"/>
      <c r="JH606" s="16"/>
      <c r="JI606" s="16"/>
      <c r="JJ606" s="16"/>
      <c r="JK606" s="16"/>
      <c r="JL606" s="16"/>
      <c r="JM606" s="16"/>
      <c r="JN606" s="16"/>
      <c r="JO606" s="16"/>
      <c r="JP606" s="16"/>
      <c r="JQ606" s="16"/>
      <c r="JR606" s="16"/>
      <c r="JS606" s="16"/>
      <c r="JT606" s="16"/>
      <c r="JU606" s="23"/>
      <c r="JV606" s="16"/>
      <c r="JW606" s="150"/>
      <c r="JX606" s="150">
        <v>0</v>
      </c>
      <c r="JY606" s="152" t="e">
        <v>#DIV/0!</v>
      </c>
      <c r="JZ606" s="16"/>
      <c r="KA606" s="16"/>
      <c r="KB606" s="16"/>
      <c r="KC606" s="16"/>
      <c r="KD606" s="16"/>
      <c r="KE606" s="16"/>
      <c r="KF606" s="16"/>
      <c r="KG606" s="16"/>
      <c r="KH606" s="16"/>
      <c r="KI606" s="16"/>
      <c r="KJ606" s="16"/>
      <c r="KK606" s="16"/>
      <c r="KL606" s="16"/>
      <c r="KM606" s="16"/>
      <c r="KN606" s="16"/>
      <c r="KO606" s="16"/>
      <c r="KP606" s="16"/>
      <c r="KQ606" s="16"/>
      <c r="KR606" s="16"/>
      <c r="KS606" s="16"/>
      <c r="KT606" s="16"/>
      <c r="KU606" s="16"/>
      <c r="KV606" s="16"/>
      <c r="KW606" s="16"/>
      <c r="KX606" s="16"/>
      <c r="KY606" s="16"/>
      <c r="KZ606" s="16"/>
      <c r="LA606" s="16"/>
      <c r="LB606" s="16"/>
      <c r="LC606" s="16"/>
      <c r="LD606" s="16"/>
      <c r="LE606" s="150"/>
      <c r="LF606" s="150">
        <v>0</v>
      </c>
      <c r="LG606" s="152" t="e">
        <v>#DIV/0!</v>
      </c>
      <c r="LH606" s="16"/>
      <c r="LI606" s="16"/>
      <c r="LJ606" s="16"/>
      <c r="LK606" s="16"/>
      <c r="LL606" s="16"/>
      <c r="LM606" s="16"/>
      <c r="LN606" s="16"/>
      <c r="LO606" s="16"/>
      <c r="LP606" s="16"/>
      <c r="LQ606" s="16"/>
      <c r="LR606" s="16"/>
      <c r="LS606" s="16"/>
      <c r="LT606" s="16"/>
      <c r="LU606" s="16"/>
      <c r="LV606" s="16"/>
      <c r="LW606" s="16"/>
      <c r="LX606" s="16"/>
      <c r="LY606" s="16"/>
      <c r="LZ606" s="16"/>
      <c r="MA606" s="16"/>
      <c r="MB606" s="16"/>
      <c r="MC606" s="16"/>
      <c r="MD606" s="16"/>
      <c r="ME606" s="16"/>
      <c r="MF606" s="16"/>
      <c r="MG606" s="16"/>
      <c r="MH606" s="16"/>
      <c r="MI606" s="16"/>
      <c r="MJ606" s="16"/>
      <c r="MK606" s="16"/>
      <c r="ML606" s="16"/>
    </row>
    <row r="607" spans="1:350" ht="13.9" hidden="1" customHeight="1" outlineLevel="3" x14ac:dyDescent="0.2">
      <c r="A607" s="227"/>
      <c r="B607" s="247"/>
      <c r="C607" s="215"/>
      <c r="D607" s="217"/>
      <c r="E607" s="176"/>
      <c r="F607" s="176"/>
      <c r="G607" s="176"/>
      <c r="H607" s="171"/>
      <c r="I607" s="171"/>
      <c r="J607" s="213"/>
      <c r="K607" s="213"/>
      <c r="L607" s="173"/>
      <c r="M607" s="173"/>
      <c r="N607" s="184"/>
      <c r="O607" s="157"/>
      <c r="P607" s="17" t="s">
        <v>26</v>
      </c>
      <c r="Q607" s="151"/>
      <c r="R607" s="151"/>
      <c r="S607" s="153"/>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151"/>
      <c r="AY607" s="151"/>
      <c r="AZ607" s="153"/>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151"/>
      <c r="CG607" s="151"/>
      <c r="CH607" s="153"/>
      <c r="CI607" s="141"/>
      <c r="CJ607" s="141"/>
      <c r="CK607" s="141"/>
      <c r="CL607" s="141"/>
      <c r="CM607" s="141"/>
      <c r="CN607" s="141"/>
      <c r="CO607" s="141"/>
      <c r="CP607" s="141"/>
      <c r="CQ607" s="141"/>
      <c r="CR607" s="141"/>
      <c r="CS607" s="141"/>
      <c r="CT607" s="141"/>
      <c r="CU607" s="141"/>
      <c r="CV607" s="141"/>
      <c r="CW607" s="141"/>
      <c r="CX607" s="141"/>
      <c r="CY607" s="141"/>
      <c r="CZ607" s="141"/>
      <c r="DA607" s="141"/>
      <c r="DB607" s="141"/>
      <c r="DC607" s="141"/>
      <c r="DD607" s="141"/>
      <c r="DE607" s="141"/>
      <c r="DF607" s="141"/>
      <c r="DG607" s="141"/>
      <c r="DH607" s="141"/>
      <c r="DI607" s="141"/>
      <c r="DJ607" s="141"/>
      <c r="DK607" s="141"/>
      <c r="DL607" s="141"/>
      <c r="DM607" s="141"/>
      <c r="DN607" s="151"/>
      <c r="DO607" s="151"/>
      <c r="DP607" s="153"/>
      <c r="DQ607" s="24"/>
      <c r="DR607" s="24"/>
      <c r="DS607" s="24"/>
      <c r="DT607" s="24"/>
      <c r="DU607" s="24"/>
      <c r="DV607" s="24"/>
      <c r="DW607" s="24"/>
      <c r="DX607" s="24"/>
      <c r="DY607" s="24"/>
      <c r="DZ607" s="24"/>
      <c r="EA607" s="24"/>
      <c r="EB607" s="24"/>
      <c r="EC607" s="24"/>
      <c r="ED607" s="24"/>
      <c r="EE607" s="24"/>
      <c r="EF607" s="24"/>
      <c r="EG607" s="24"/>
      <c r="EH607" s="24"/>
      <c r="EI607" s="24"/>
      <c r="EJ607" s="24"/>
      <c r="EK607" s="24"/>
      <c r="EL607" s="24"/>
      <c r="EM607" s="24"/>
      <c r="EN607" s="24"/>
      <c r="EO607" s="24"/>
      <c r="EP607" s="24"/>
      <c r="EQ607" s="24"/>
      <c r="ER607" s="24"/>
      <c r="ES607" s="151"/>
      <c r="ET607" s="151"/>
      <c r="EU607" s="153"/>
      <c r="EV607" s="24"/>
      <c r="EW607" s="125"/>
      <c r="EX607" s="24"/>
      <c r="EY607" s="24"/>
      <c r="EZ607" s="24"/>
      <c r="FA607" s="24"/>
      <c r="FB607" s="24"/>
      <c r="FC607" s="24"/>
      <c r="FD607" s="24"/>
      <c r="FE607" s="24"/>
      <c r="FF607" s="24"/>
      <c r="FG607" s="24"/>
      <c r="FH607" s="24"/>
      <c r="FI607" s="24"/>
      <c r="FJ607" s="24"/>
      <c r="FK607" s="24"/>
      <c r="FL607" s="24"/>
      <c r="FM607" s="24"/>
      <c r="FN607" s="24"/>
      <c r="FO607" s="24"/>
      <c r="FP607" s="24"/>
      <c r="FQ607" s="24"/>
      <c r="FR607" s="24"/>
      <c r="FS607" s="24"/>
      <c r="FT607" s="24"/>
      <c r="FU607" s="24"/>
      <c r="FV607" s="24"/>
      <c r="FW607" s="24"/>
      <c r="FX607" s="24"/>
      <c r="FY607" s="24"/>
      <c r="FZ607" s="24"/>
      <c r="GA607" s="151"/>
      <c r="GB607" s="151"/>
      <c r="GC607" s="153"/>
      <c r="GD607" s="24">
        <v>16</v>
      </c>
      <c r="GE607" s="24"/>
      <c r="GF607" s="24"/>
      <c r="GG607" s="24"/>
      <c r="GH607" s="24"/>
      <c r="GI607" s="24"/>
      <c r="GJ607" s="24"/>
      <c r="GK607" s="24"/>
      <c r="GL607" s="24"/>
      <c r="GM607" s="24"/>
      <c r="GN607" s="24"/>
      <c r="GO607" s="24"/>
      <c r="GP607" s="24"/>
      <c r="GQ607" s="24"/>
      <c r="GR607" s="24"/>
      <c r="GS607" s="24"/>
      <c r="GT607" s="24"/>
      <c r="GU607" s="24"/>
      <c r="GV607" s="24"/>
      <c r="GW607" s="24"/>
      <c r="GX607" s="24"/>
      <c r="GY607" s="24"/>
      <c r="GZ607" s="24"/>
      <c r="HA607" s="24"/>
      <c r="HB607" s="24"/>
      <c r="HC607" s="24"/>
      <c r="HD607" s="24"/>
      <c r="HE607" s="24"/>
      <c r="HF607" s="24"/>
      <c r="HG607" s="24"/>
      <c r="HH607" s="151"/>
      <c r="HI607" s="151"/>
      <c r="HJ607" s="153"/>
      <c r="HK607" s="24"/>
      <c r="HL607" s="24"/>
      <c r="HM607" s="24"/>
      <c r="HN607" s="24"/>
      <c r="HO607" s="24"/>
      <c r="HP607" s="24"/>
      <c r="HQ607" s="24"/>
      <c r="HR607" s="24"/>
      <c r="HS607" s="24"/>
      <c r="HT607" s="24"/>
      <c r="HU607" s="24"/>
      <c r="HV607" s="24"/>
      <c r="HW607" s="24"/>
      <c r="HX607" s="24"/>
      <c r="HY607" s="24"/>
      <c r="HZ607" s="24"/>
      <c r="IA607" s="24"/>
      <c r="IB607" s="24"/>
      <c r="IC607" s="24"/>
      <c r="ID607" s="24"/>
      <c r="IE607" s="24"/>
      <c r="IF607" s="24"/>
      <c r="IG607" s="24"/>
      <c r="IH607" s="24"/>
      <c r="II607" s="24"/>
      <c r="IJ607" s="24"/>
      <c r="IK607" s="24"/>
      <c r="IL607" s="24"/>
      <c r="IM607" s="24"/>
      <c r="IN607" s="24"/>
      <c r="IO607" s="24"/>
      <c r="IP607" s="151"/>
      <c r="IQ607" s="151"/>
      <c r="IR607" s="153"/>
      <c r="IS607" s="24"/>
      <c r="IT607" s="24"/>
      <c r="IU607" s="24"/>
      <c r="IV607" s="24"/>
      <c r="IW607" s="24"/>
      <c r="IX607" s="24"/>
      <c r="IY607" s="24"/>
      <c r="IZ607" s="24"/>
      <c r="JA607" s="24"/>
      <c r="JB607" s="24"/>
      <c r="JC607" s="24"/>
      <c r="JD607" s="24"/>
      <c r="JE607" s="24"/>
      <c r="JF607" s="24"/>
      <c r="JG607" s="24"/>
      <c r="JH607" s="24"/>
      <c r="JI607" s="24"/>
      <c r="JJ607" s="24"/>
      <c r="JK607" s="24"/>
      <c r="JL607" s="24"/>
      <c r="JM607" s="24"/>
      <c r="JN607" s="24"/>
      <c r="JO607" s="24"/>
      <c r="JP607" s="24"/>
      <c r="JQ607" s="24"/>
      <c r="JR607" s="24"/>
      <c r="JS607" s="24"/>
      <c r="JT607" s="24"/>
      <c r="JU607" s="25"/>
      <c r="JV607" s="24"/>
      <c r="JW607" s="151"/>
      <c r="JX607" s="151"/>
      <c r="JY607" s="153"/>
      <c r="JZ607" s="24"/>
      <c r="KA607" s="24"/>
      <c r="KB607" s="24"/>
      <c r="KC607" s="24"/>
      <c r="KD607" s="24"/>
      <c r="KE607" s="24"/>
      <c r="KF607" s="24"/>
      <c r="KG607" s="24"/>
      <c r="KH607" s="24"/>
      <c r="KI607" s="24"/>
      <c r="KJ607" s="24"/>
      <c r="KK607" s="24"/>
      <c r="KL607" s="24"/>
      <c r="KM607" s="24"/>
      <c r="KN607" s="24"/>
      <c r="KO607" s="24"/>
      <c r="KP607" s="24"/>
      <c r="KQ607" s="24"/>
      <c r="KR607" s="24"/>
      <c r="KS607" s="24"/>
      <c r="KT607" s="24"/>
      <c r="KU607" s="24"/>
      <c r="KV607" s="24"/>
      <c r="KW607" s="24"/>
      <c r="KX607" s="24"/>
      <c r="KY607" s="24"/>
      <c r="KZ607" s="24"/>
      <c r="LA607" s="24"/>
      <c r="LB607" s="24"/>
      <c r="LC607" s="24"/>
      <c r="LD607" s="24"/>
      <c r="LE607" s="151"/>
      <c r="LF607" s="151"/>
      <c r="LG607" s="153"/>
      <c r="LH607" s="24"/>
      <c r="LI607" s="24"/>
      <c r="LJ607" s="24"/>
      <c r="LK607" s="24"/>
      <c r="LL607" s="24"/>
      <c r="LM607" s="24"/>
      <c r="LN607" s="24"/>
      <c r="LO607" s="24"/>
      <c r="LP607" s="24"/>
      <c r="LQ607" s="24"/>
      <c r="LR607" s="24"/>
      <c r="LS607" s="24"/>
      <c r="LT607" s="24"/>
      <c r="LU607" s="24"/>
      <c r="LV607" s="24"/>
      <c r="LW607" s="24"/>
      <c r="LX607" s="24"/>
      <c r="LY607" s="24"/>
      <c r="LZ607" s="24"/>
      <c r="MA607" s="24"/>
      <c r="MB607" s="24"/>
      <c r="MC607" s="24"/>
      <c r="MD607" s="24"/>
      <c r="ME607" s="24"/>
      <c r="MF607" s="24"/>
      <c r="MG607" s="24"/>
      <c r="MH607" s="24"/>
      <c r="MI607" s="24"/>
      <c r="MJ607" s="24"/>
      <c r="MK607" s="24"/>
      <c r="ML607" s="24"/>
    </row>
    <row r="608" spans="1:350" ht="13.9" hidden="1" customHeight="1" outlineLevel="3" x14ac:dyDescent="0.2">
      <c r="A608" s="226" t="s">
        <v>483</v>
      </c>
      <c r="B608" s="246" t="s">
        <v>1122</v>
      </c>
      <c r="C608" s="214" t="s">
        <v>37</v>
      </c>
      <c r="D608" s="216">
        <v>143</v>
      </c>
      <c r="E608" s="175"/>
      <c r="F608" s="175">
        <f>D608-E608</f>
        <v>143</v>
      </c>
      <c r="G608" s="175" t="s">
        <v>846</v>
      </c>
      <c r="H608" s="170" t="s">
        <v>1016</v>
      </c>
      <c r="I608" s="170" t="s">
        <v>835</v>
      </c>
      <c r="J608" s="212">
        <f ca="1">E608+Q608+AX608+CF608+DN608+ES608+GA608+HH608+IP608+JW608+LE608</f>
        <v>143</v>
      </c>
      <c r="K608" s="212">
        <f>E608+R608+AY608+CG608+DO608+ET608+GB608+HI608+IQ608+JX608+LF608</f>
        <v>0</v>
      </c>
      <c r="L608" s="172">
        <f ca="1">K608/J608</f>
        <v>0</v>
      </c>
      <c r="M608" s="172">
        <f>K608/D608</f>
        <v>0</v>
      </c>
      <c r="N608" s="183">
        <f ca="1">SUMIF($EV$8:$FZ$9,$O$5,$EV609:$FZ609)-SUMIF($EV$8:$FZ$9,$Q$5,$EV609:$FZ609)</f>
        <v>0</v>
      </c>
      <c r="O608" s="156"/>
      <c r="P608" s="16" t="s">
        <v>25</v>
      </c>
      <c r="Q608" s="150">
        <v>0</v>
      </c>
      <c r="R608" s="150">
        <v>0</v>
      </c>
      <c r="S608" s="152" t="e">
        <v>#DIV/0!</v>
      </c>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50">
        <f t="shared" ca="1" si="1487"/>
        <v>0</v>
      </c>
      <c r="AY608" s="150">
        <f>SUM(BA609:CE609)</f>
        <v>0</v>
      </c>
      <c r="AZ608" s="152" t="e">
        <f ca="1">AY608/AX608</f>
        <v>#DIV/0!</v>
      </c>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50">
        <f t="shared" ref="CF608" si="1579">SUM(CI608:DM608)</f>
        <v>0</v>
      </c>
      <c r="CG608" s="150">
        <f>SUM(CI609:DM609)</f>
        <v>0</v>
      </c>
      <c r="CH608" s="152" t="e">
        <f>CG608/CF608</f>
        <v>#DIV/0!</v>
      </c>
      <c r="CI608" s="129"/>
      <c r="CJ608" s="129"/>
      <c r="CK608" s="129"/>
      <c r="CL608" s="129"/>
      <c r="CM608" s="129"/>
      <c r="CN608" s="129"/>
      <c r="CO608" s="129"/>
      <c r="CP608" s="129"/>
      <c r="CQ608" s="129"/>
      <c r="CR608" s="129"/>
      <c r="CS608" s="129"/>
      <c r="CT608" s="129"/>
      <c r="CU608" s="129"/>
      <c r="CV608" s="129"/>
      <c r="CW608" s="129"/>
      <c r="CX608" s="129"/>
      <c r="CY608" s="129"/>
      <c r="CZ608" s="129"/>
      <c r="DA608" s="129"/>
      <c r="DB608" s="129"/>
      <c r="DC608" s="129"/>
      <c r="DD608" s="129"/>
      <c r="DE608" s="129"/>
      <c r="DF608" s="129"/>
      <c r="DG608" s="129"/>
      <c r="DH608" s="129"/>
      <c r="DI608" s="129"/>
      <c r="DJ608" s="129"/>
      <c r="DK608" s="129"/>
      <c r="DL608" s="129"/>
      <c r="DM608" s="129"/>
      <c r="DN608" s="150">
        <f t="shared" ref="DN608" si="1580">SUM(DQ608:ER608)</f>
        <v>0</v>
      </c>
      <c r="DO608" s="150">
        <f>SUM(DQ609:ER609)</f>
        <v>0</v>
      </c>
      <c r="DP608" s="152" t="e">
        <f t="shared" ref="DP608:DP670" si="1581">DO608/DN608</f>
        <v>#DIV/0!</v>
      </c>
      <c r="DQ608" s="16"/>
      <c r="DR608" s="16"/>
      <c r="DS608" s="16"/>
      <c r="DT608" s="16"/>
      <c r="DU608" s="16"/>
      <c r="DV608" s="16"/>
      <c r="DW608" s="16"/>
      <c r="DX608" s="16"/>
      <c r="DY608" s="16"/>
      <c r="DZ608" s="16"/>
      <c r="EA608" s="16"/>
      <c r="EB608" s="16"/>
      <c r="EC608" s="16"/>
      <c r="ED608" s="16"/>
      <c r="EE608" s="16"/>
      <c r="EF608" s="16"/>
      <c r="EG608" s="16"/>
      <c r="EH608" s="16"/>
      <c r="EI608" s="16"/>
      <c r="EJ608" s="16"/>
      <c r="EK608" s="16"/>
      <c r="EL608" s="16"/>
      <c r="EM608" s="16"/>
      <c r="EN608" s="16"/>
      <c r="EO608" s="16"/>
      <c r="EP608" s="16"/>
      <c r="EQ608" s="16"/>
      <c r="ER608" s="16"/>
      <c r="ES608" s="150">
        <f t="shared" ca="1" si="1495"/>
        <v>143</v>
      </c>
      <c r="ET608" s="150">
        <f t="shared" si="1452"/>
        <v>0</v>
      </c>
      <c r="EU608" s="152">
        <f t="shared" ca="1" si="1453"/>
        <v>0</v>
      </c>
      <c r="EV608" s="16"/>
      <c r="EW608" s="67"/>
      <c r="EX608" s="16"/>
      <c r="EY608" s="16"/>
      <c r="EZ608" s="16"/>
      <c r="FA608" s="16"/>
      <c r="FB608" s="16"/>
      <c r="FC608" s="16"/>
      <c r="FD608" s="16"/>
      <c r="FE608" s="16"/>
      <c r="FF608" s="16"/>
      <c r="FG608" s="16"/>
      <c r="FH608" s="16"/>
      <c r="FI608" s="16">
        <v>24</v>
      </c>
      <c r="FJ608" s="16">
        <v>24</v>
      </c>
      <c r="FK608" s="16">
        <v>24</v>
      </c>
      <c r="FL608" s="16">
        <v>24</v>
      </c>
      <c r="FM608" s="16">
        <v>24</v>
      </c>
      <c r="FN608" s="16">
        <v>23</v>
      </c>
      <c r="FO608" s="16"/>
      <c r="FP608" s="16"/>
      <c r="FQ608" s="16"/>
      <c r="FR608" s="16"/>
      <c r="FS608" s="16"/>
      <c r="FT608" s="16"/>
      <c r="FU608" s="16"/>
      <c r="FV608" s="16"/>
      <c r="FW608" s="16"/>
      <c r="FX608" s="16"/>
      <c r="FY608" s="16"/>
      <c r="FZ608" s="16"/>
      <c r="GA608" s="150">
        <f t="shared" ref="GA608" ca="1" si="1582">SUMIF($GD$8:$HG$9,$O$5,GD608:HG608)</f>
        <v>0</v>
      </c>
      <c r="GB608" s="150">
        <f t="shared" ref="GB608" si="1583">SUM(GD609:HG609)</f>
        <v>0</v>
      </c>
      <c r="GC608" s="152" t="e">
        <f t="shared" ref="GC608" ca="1" si="1584">GB608/GA608</f>
        <v>#DIV/0!</v>
      </c>
      <c r="GD608" s="16"/>
      <c r="GE608" s="16"/>
      <c r="GF608" s="16"/>
      <c r="GG608" s="16"/>
      <c r="GH608" s="16"/>
      <c r="GI608" s="16"/>
      <c r="GJ608" s="16"/>
      <c r="GK608" s="16"/>
      <c r="GL608" s="16"/>
      <c r="GM608" s="16"/>
      <c r="GN608" s="16"/>
      <c r="GO608" s="16"/>
      <c r="GP608" s="16"/>
      <c r="GQ608" s="16"/>
      <c r="GR608" s="16"/>
      <c r="GS608" s="16"/>
      <c r="GT608" s="16"/>
      <c r="GU608" s="16"/>
      <c r="GV608" s="16"/>
      <c r="GW608" s="16"/>
      <c r="GX608" s="16"/>
      <c r="GY608" s="16"/>
      <c r="GZ608" s="16"/>
      <c r="HA608" s="16"/>
      <c r="HB608" s="16"/>
      <c r="HC608" s="16"/>
      <c r="HD608" s="16"/>
      <c r="HE608" s="16"/>
      <c r="HF608" s="16"/>
      <c r="HG608" s="16"/>
      <c r="HH608" s="150"/>
      <c r="HI608" s="150">
        <v>0</v>
      </c>
      <c r="HJ608" s="152" t="e">
        <v>#DIV/0!</v>
      </c>
      <c r="HK608" s="16"/>
      <c r="HL608" s="16"/>
      <c r="HM608" s="16"/>
      <c r="HN608" s="16"/>
      <c r="HO608" s="16"/>
      <c r="HP608" s="16"/>
      <c r="HQ608" s="16"/>
      <c r="HR608" s="16"/>
      <c r="HS608" s="16"/>
      <c r="HT608" s="16"/>
      <c r="HU608" s="16"/>
      <c r="HV608" s="16"/>
      <c r="HW608" s="16"/>
      <c r="HX608" s="16"/>
      <c r="HY608" s="16"/>
      <c r="HZ608" s="16"/>
      <c r="IA608" s="16"/>
      <c r="IB608" s="16"/>
      <c r="IC608" s="16"/>
      <c r="ID608" s="16"/>
      <c r="IE608" s="16"/>
      <c r="IF608" s="16"/>
      <c r="IG608" s="16"/>
      <c r="IH608" s="16"/>
      <c r="II608" s="16"/>
      <c r="IJ608" s="16"/>
      <c r="IK608" s="16"/>
      <c r="IL608" s="16"/>
      <c r="IM608" s="16"/>
      <c r="IN608" s="16"/>
      <c r="IO608" s="16"/>
      <c r="IP608" s="150"/>
      <c r="IQ608" s="150">
        <v>0</v>
      </c>
      <c r="IR608" s="152" t="e">
        <v>#DIV/0!</v>
      </c>
      <c r="IS608" s="16"/>
      <c r="IT608" s="16"/>
      <c r="IU608" s="16"/>
      <c r="IV608" s="16"/>
      <c r="IW608" s="16"/>
      <c r="IX608" s="16"/>
      <c r="IY608" s="16"/>
      <c r="IZ608" s="16"/>
      <c r="JA608" s="16"/>
      <c r="JB608" s="16"/>
      <c r="JC608" s="16"/>
      <c r="JD608" s="16"/>
      <c r="JE608" s="16"/>
      <c r="JF608" s="16"/>
      <c r="JG608" s="16"/>
      <c r="JH608" s="16"/>
      <c r="JI608" s="16"/>
      <c r="JJ608" s="16"/>
      <c r="JK608" s="16"/>
      <c r="JL608" s="16"/>
      <c r="JM608" s="16"/>
      <c r="JN608" s="16"/>
      <c r="JO608" s="16"/>
      <c r="JP608" s="16"/>
      <c r="JQ608" s="16"/>
      <c r="JR608" s="16"/>
      <c r="JS608" s="16"/>
      <c r="JT608" s="16"/>
      <c r="JU608" s="23"/>
      <c r="JV608" s="16"/>
      <c r="JW608" s="150"/>
      <c r="JX608" s="150">
        <v>0</v>
      </c>
      <c r="JY608" s="152" t="e">
        <v>#DIV/0!</v>
      </c>
      <c r="JZ608" s="16"/>
      <c r="KA608" s="16"/>
      <c r="KB608" s="16"/>
      <c r="KC608" s="16"/>
      <c r="KD608" s="16"/>
      <c r="KE608" s="16"/>
      <c r="KF608" s="16"/>
      <c r="KG608" s="16"/>
      <c r="KH608" s="16"/>
      <c r="KI608" s="16"/>
      <c r="KJ608" s="16"/>
      <c r="KK608" s="16"/>
      <c r="KL608" s="16"/>
      <c r="KM608" s="16"/>
      <c r="KN608" s="16"/>
      <c r="KO608" s="16"/>
      <c r="KP608" s="16"/>
      <c r="KQ608" s="16"/>
      <c r="KR608" s="16"/>
      <c r="KS608" s="16"/>
      <c r="KT608" s="16"/>
      <c r="KU608" s="16"/>
      <c r="KV608" s="16"/>
      <c r="KW608" s="16"/>
      <c r="KX608" s="16"/>
      <c r="KY608" s="16"/>
      <c r="KZ608" s="16"/>
      <c r="LA608" s="16"/>
      <c r="LB608" s="16"/>
      <c r="LC608" s="16"/>
      <c r="LD608" s="16"/>
      <c r="LE608" s="150"/>
      <c r="LF608" s="150">
        <v>0</v>
      </c>
      <c r="LG608" s="152" t="e">
        <v>#DIV/0!</v>
      </c>
      <c r="LH608" s="16"/>
      <c r="LI608" s="16"/>
      <c r="LJ608" s="16"/>
      <c r="LK608" s="16"/>
      <c r="LL608" s="16"/>
      <c r="LM608" s="16"/>
      <c r="LN608" s="16"/>
      <c r="LO608" s="16"/>
      <c r="LP608" s="16"/>
      <c r="LQ608" s="16"/>
      <c r="LR608" s="16"/>
      <c r="LS608" s="16"/>
      <c r="LT608" s="16"/>
      <c r="LU608" s="16"/>
      <c r="LV608" s="16"/>
      <c r="LW608" s="16"/>
      <c r="LX608" s="16"/>
      <c r="LY608" s="16"/>
      <c r="LZ608" s="16"/>
      <c r="MA608" s="16"/>
      <c r="MB608" s="16"/>
      <c r="MC608" s="16"/>
      <c r="MD608" s="16"/>
      <c r="ME608" s="16"/>
      <c r="MF608" s="16"/>
      <c r="MG608" s="16"/>
      <c r="MH608" s="16"/>
      <c r="MI608" s="16"/>
      <c r="MJ608" s="16"/>
      <c r="MK608" s="16"/>
      <c r="ML608" s="16"/>
    </row>
    <row r="609" spans="1:350" ht="13.9" hidden="1" customHeight="1" outlineLevel="3" x14ac:dyDescent="0.2">
      <c r="A609" s="227"/>
      <c r="B609" s="247"/>
      <c r="C609" s="215"/>
      <c r="D609" s="217"/>
      <c r="E609" s="176"/>
      <c r="F609" s="176"/>
      <c r="G609" s="176"/>
      <c r="H609" s="171"/>
      <c r="I609" s="171"/>
      <c r="J609" s="213"/>
      <c r="K609" s="213"/>
      <c r="L609" s="173"/>
      <c r="M609" s="173"/>
      <c r="N609" s="184"/>
      <c r="O609" s="157"/>
      <c r="P609" s="17" t="s">
        <v>26</v>
      </c>
      <c r="Q609" s="151"/>
      <c r="R609" s="151"/>
      <c r="S609" s="153"/>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151"/>
      <c r="AY609" s="151"/>
      <c r="AZ609" s="153"/>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151"/>
      <c r="CG609" s="151"/>
      <c r="CH609" s="153"/>
      <c r="CI609" s="141"/>
      <c r="CJ609" s="141"/>
      <c r="CK609" s="141"/>
      <c r="CL609" s="141"/>
      <c r="CM609" s="141"/>
      <c r="CN609" s="141"/>
      <c r="CO609" s="141"/>
      <c r="CP609" s="141"/>
      <c r="CQ609" s="141"/>
      <c r="CR609" s="141"/>
      <c r="CS609" s="141"/>
      <c r="CT609" s="141"/>
      <c r="CU609" s="141"/>
      <c r="CV609" s="141"/>
      <c r="CW609" s="141"/>
      <c r="CX609" s="141"/>
      <c r="CY609" s="141"/>
      <c r="CZ609" s="141"/>
      <c r="DA609" s="141"/>
      <c r="DB609" s="141"/>
      <c r="DC609" s="141"/>
      <c r="DD609" s="141"/>
      <c r="DE609" s="141"/>
      <c r="DF609" s="141"/>
      <c r="DG609" s="141"/>
      <c r="DH609" s="141"/>
      <c r="DI609" s="141"/>
      <c r="DJ609" s="141"/>
      <c r="DK609" s="141"/>
      <c r="DL609" s="141"/>
      <c r="DM609" s="141"/>
      <c r="DN609" s="151"/>
      <c r="DO609" s="151"/>
      <c r="DP609" s="153"/>
      <c r="DQ609" s="24"/>
      <c r="DR609" s="24"/>
      <c r="DS609" s="24"/>
      <c r="DT609" s="24"/>
      <c r="DU609" s="24"/>
      <c r="DV609" s="24"/>
      <c r="DW609" s="24"/>
      <c r="DX609" s="24"/>
      <c r="DY609" s="24"/>
      <c r="DZ609" s="24"/>
      <c r="EA609" s="24"/>
      <c r="EB609" s="24"/>
      <c r="EC609" s="24"/>
      <c r="ED609" s="24"/>
      <c r="EE609" s="24"/>
      <c r="EF609" s="24"/>
      <c r="EG609" s="24"/>
      <c r="EH609" s="24"/>
      <c r="EI609" s="24"/>
      <c r="EJ609" s="24"/>
      <c r="EK609" s="24"/>
      <c r="EL609" s="24"/>
      <c r="EM609" s="24"/>
      <c r="EN609" s="24"/>
      <c r="EO609" s="24"/>
      <c r="EP609" s="24"/>
      <c r="EQ609" s="24"/>
      <c r="ER609" s="24"/>
      <c r="ES609" s="151"/>
      <c r="ET609" s="151"/>
      <c r="EU609" s="153"/>
      <c r="EV609" s="24"/>
      <c r="EW609" s="125"/>
      <c r="EX609" s="24"/>
      <c r="EY609" s="24"/>
      <c r="EZ609" s="24"/>
      <c r="FA609" s="24"/>
      <c r="FB609" s="24"/>
      <c r="FC609" s="24"/>
      <c r="FD609" s="24"/>
      <c r="FE609" s="24"/>
      <c r="FF609" s="24"/>
      <c r="FG609" s="24"/>
      <c r="FH609" s="24"/>
      <c r="FI609" s="24"/>
      <c r="FJ609" s="24"/>
      <c r="FK609" s="24"/>
      <c r="FL609" s="24"/>
      <c r="FM609" s="24"/>
      <c r="FN609" s="24"/>
      <c r="FO609" s="24"/>
      <c r="FP609" s="24"/>
      <c r="FQ609" s="24"/>
      <c r="FR609" s="24"/>
      <c r="FS609" s="24"/>
      <c r="FT609" s="24"/>
      <c r="FU609" s="24"/>
      <c r="FV609" s="24"/>
      <c r="FW609" s="24"/>
      <c r="FX609" s="24"/>
      <c r="FY609" s="24"/>
      <c r="FZ609" s="24"/>
      <c r="GA609" s="151"/>
      <c r="GB609" s="151"/>
      <c r="GC609" s="153"/>
      <c r="GD609" s="24"/>
      <c r="GE609" s="24"/>
      <c r="GF609" s="24"/>
      <c r="GG609" s="24"/>
      <c r="GH609" s="24"/>
      <c r="GI609" s="24"/>
      <c r="GJ609" s="24"/>
      <c r="GK609" s="24"/>
      <c r="GL609" s="24"/>
      <c r="GM609" s="24"/>
      <c r="GN609" s="24"/>
      <c r="GO609" s="24"/>
      <c r="GP609" s="24"/>
      <c r="GQ609" s="24"/>
      <c r="GR609" s="24"/>
      <c r="GS609" s="24"/>
      <c r="GT609" s="24"/>
      <c r="GU609" s="24"/>
      <c r="GV609" s="24"/>
      <c r="GW609" s="24"/>
      <c r="GX609" s="24"/>
      <c r="GY609" s="24"/>
      <c r="GZ609" s="24"/>
      <c r="HA609" s="24"/>
      <c r="HB609" s="24"/>
      <c r="HC609" s="24"/>
      <c r="HD609" s="24"/>
      <c r="HE609" s="24"/>
      <c r="HF609" s="24"/>
      <c r="HG609" s="24"/>
      <c r="HH609" s="151"/>
      <c r="HI609" s="151"/>
      <c r="HJ609" s="153"/>
      <c r="HK609" s="24"/>
      <c r="HL609" s="24"/>
      <c r="HM609" s="24"/>
      <c r="HN609" s="24"/>
      <c r="HO609" s="24"/>
      <c r="HP609" s="24"/>
      <c r="HQ609" s="24"/>
      <c r="HR609" s="24"/>
      <c r="HS609" s="24"/>
      <c r="HT609" s="24"/>
      <c r="HU609" s="24"/>
      <c r="HV609" s="24"/>
      <c r="HW609" s="24"/>
      <c r="HX609" s="24"/>
      <c r="HY609" s="24"/>
      <c r="HZ609" s="24"/>
      <c r="IA609" s="24"/>
      <c r="IB609" s="24"/>
      <c r="IC609" s="24"/>
      <c r="ID609" s="24"/>
      <c r="IE609" s="24"/>
      <c r="IF609" s="24"/>
      <c r="IG609" s="24"/>
      <c r="IH609" s="24"/>
      <c r="II609" s="24"/>
      <c r="IJ609" s="24"/>
      <c r="IK609" s="24"/>
      <c r="IL609" s="24"/>
      <c r="IM609" s="24"/>
      <c r="IN609" s="24"/>
      <c r="IO609" s="24"/>
      <c r="IP609" s="151"/>
      <c r="IQ609" s="151"/>
      <c r="IR609" s="153"/>
      <c r="IS609" s="24"/>
      <c r="IT609" s="24"/>
      <c r="IU609" s="24"/>
      <c r="IV609" s="24"/>
      <c r="IW609" s="24"/>
      <c r="IX609" s="24"/>
      <c r="IY609" s="24"/>
      <c r="IZ609" s="24"/>
      <c r="JA609" s="24"/>
      <c r="JB609" s="24"/>
      <c r="JC609" s="24"/>
      <c r="JD609" s="24"/>
      <c r="JE609" s="24"/>
      <c r="JF609" s="24"/>
      <c r="JG609" s="24"/>
      <c r="JH609" s="24"/>
      <c r="JI609" s="24"/>
      <c r="JJ609" s="24"/>
      <c r="JK609" s="24"/>
      <c r="JL609" s="24"/>
      <c r="JM609" s="24"/>
      <c r="JN609" s="24"/>
      <c r="JO609" s="24"/>
      <c r="JP609" s="24"/>
      <c r="JQ609" s="24"/>
      <c r="JR609" s="24"/>
      <c r="JS609" s="24"/>
      <c r="JT609" s="24"/>
      <c r="JU609" s="25"/>
      <c r="JV609" s="24"/>
      <c r="JW609" s="151"/>
      <c r="JX609" s="151"/>
      <c r="JY609" s="153"/>
      <c r="JZ609" s="24"/>
      <c r="KA609" s="24"/>
      <c r="KB609" s="24"/>
      <c r="KC609" s="24"/>
      <c r="KD609" s="24"/>
      <c r="KE609" s="24"/>
      <c r="KF609" s="24"/>
      <c r="KG609" s="24"/>
      <c r="KH609" s="24"/>
      <c r="KI609" s="24"/>
      <c r="KJ609" s="24"/>
      <c r="KK609" s="24"/>
      <c r="KL609" s="24"/>
      <c r="KM609" s="24"/>
      <c r="KN609" s="24"/>
      <c r="KO609" s="24"/>
      <c r="KP609" s="24"/>
      <c r="KQ609" s="24"/>
      <c r="KR609" s="24"/>
      <c r="KS609" s="24"/>
      <c r="KT609" s="24"/>
      <c r="KU609" s="24"/>
      <c r="KV609" s="24"/>
      <c r="KW609" s="24"/>
      <c r="KX609" s="24"/>
      <c r="KY609" s="24"/>
      <c r="KZ609" s="24"/>
      <c r="LA609" s="24"/>
      <c r="LB609" s="24"/>
      <c r="LC609" s="24"/>
      <c r="LD609" s="24"/>
      <c r="LE609" s="151"/>
      <c r="LF609" s="151"/>
      <c r="LG609" s="153"/>
      <c r="LH609" s="24"/>
      <c r="LI609" s="24"/>
      <c r="LJ609" s="24"/>
      <c r="LK609" s="24"/>
      <c r="LL609" s="24"/>
      <c r="LM609" s="24"/>
      <c r="LN609" s="24"/>
      <c r="LO609" s="24"/>
      <c r="LP609" s="24"/>
      <c r="LQ609" s="24"/>
      <c r="LR609" s="24"/>
      <c r="LS609" s="24"/>
      <c r="LT609" s="24"/>
      <c r="LU609" s="24"/>
      <c r="LV609" s="24"/>
      <c r="LW609" s="24"/>
      <c r="LX609" s="24"/>
      <c r="LY609" s="24"/>
      <c r="LZ609" s="24"/>
      <c r="MA609" s="24"/>
      <c r="MB609" s="24"/>
      <c r="MC609" s="24"/>
      <c r="MD609" s="24"/>
      <c r="ME609" s="24"/>
      <c r="MF609" s="24"/>
      <c r="MG609" s="24"/>
      <c r="MH609" s="24"/>
      <c r="MI609" s="24"/>
      <c r="MJ609" s="24"/>
      <c r="MK609" s="24"/>
      <c r="ML609" s="24"/>
    </row>
    <row r="610" spans="1:350" s="41" customFormat="1" ht="14.25" hidden="1" customHeight="1" outlineLevel="3" x14ac:dyDescent="0.25">
      <c r="A610" s="220" t="s">
        <v>467</v>
      </c>
      <c r="B610" s="248" t="s">
        <v>1160</v>
      </c>
      <c r="C610" s="175" t="s">
        <v>59</v>
      </c>
      <c r="D610" s="175">
        <v>1</v>
      </c>
      <c r="E610" s="175">
        <v>0</v>
      </c>
      <c r="F610" s="175">
        <f>D610-E610</f>
        <v>1</v>
      </c>
      <c r="G610" s="175" t="s">
        <v>1140</v>
      </c>
      <c r="H610" s="170" t="s">
        <v>910</v>
      </c>
      <c r="I610" s="170" t="s">
        <v>828</v>
      </c>
      <c r="J610" s="212">
        <f ca="1">E610+Q610+AX610+CF610+DN610+ES610+GA610+HH610+IP610+JW610+LE610</f>
        <v>1</v>
      </c>
      <c r="K610" s="212">
        <f>E610+R610+AY610+CG610+DO610+ET610+GB610+HI610+IQ610+JX610+LF610</f>
        <v>1</v>
      </c>
      <c r="L610" s="172">
        <f ca="1">K610/J610</f>
        <v>1</v>
      </c>
      <c r="M610" s="172">
        <f>K610/D610</f>
        <v>1</v>
      </c>
      <c r="N610" s="183">
        <f ca="1">SUMIF($EV$8:$FZ$9,$O$5,$EV611:$FZ611)-SUMIF($EV$8:$FZ$9,$Q$5,$EV611:$FZ611)</f>
        <v>0</v>
      </c>
      <c r="O610" s="154"/>
      <c r="P610" s="154"/>
      <c r="Q610" s="150">
        <v>0</v>
      </c>
      <c r="R610" s="150">
        <v>0</v>
      </c>
      <c r="S610" s="152" t="e">
        <v>#DIV/0!</v>
      </c>
      <c r="T610" s="154"/>
      <c r="U610" s="154"/>
      <c r="V610" s="154"/>
      <c r="W610" s="154"/>
      <c r="X610" s="154"/>
      <c r="Y610" s="154"/>
      <c r="Z610" s="154"/>
      <c r="AA610" s="154"/>
      <c r="AB610" s="154"/>
      <c r="AC610" s="154"/>
      <c r="AD610" s="154"/>
      <c r="AE610" s="154"/>
      <c r="AF610" s="154"/>
      <c r="AG610" s="154"/>
      <c r="AH610" s="154"/>
      <c r="AI610" s="154"/>
      <c r="AJ610" s="154"/>
      <c r="AK610" s="154"/>
      <c r="AL610" s="154"/>
      <c r="AM610" s="154"/>
      <c r="AN610" s="154"/>
      <c r="AO610" s="154"/>
      <c r="AP610" s="154"/>
      <c r="AQ610" s="154"/>
      <c r="AR610" s="154"/>
      <c r="AS610" s="154"/>
      <c r="AT610" s="154"/>
      <c r="AU610" s="154"/>
      <c r="AV610" s="154"/>
      <c r="AW610" s="154"/>
      <c r="AX610" s="150">
        <f t="shared" ca="1" si="1487"/>
        <v>0</v>
      </c>
      <c r="AY610" s="150">
        <f>SUM(BA611:CE611)</f>
        <v>0</v>
      </c>
      <c r="AZ610" s="152" t="e">
        <f ca="1">AY610/AX610</f>
        <v>#DIV/0!</v>
      </c>
      <c r="BA610" s="154"/>
      <c r="BB610" s="154"/>
      <c r="BC610" s="154"/>
      <c r="BD610" s="154"/>
      <c r="BE610" s="154"/>
      <c r="BF610" s="154"/>
      <c r="BG610" s="154"/>
      <c r="BH610" s="154"/>
      <c r="BI610" s="154"/>
      <c r="BJ610" s="154"/>
      <c r="BK610" s="154"/>
      <c r="BL610" s="154"/>
      <c r="BM610" s="154"/>
      <c r="BN610" s="154"/>
      <c r="BO610" s="154"/>
      <c r="BP610" s="154"/>
      <c r="BQ610" s="154"/>
      <c r="BR610" s="154"/>
      <c r="BS610" s="154"/>
      <c r="BT610" s="154"/>
      <c r="BU610" s="154"/>
      <c r="BV610" s="154"/>
      <c r="BW610" s="154"/>
      <c r="BX610" s="154"/>
      <c r="BY610" s="154"/>
      <c r="BZ610" s="154"/>
      <c r="CA610" s="154"/>
      <c r="CB610" s="154"/>
      <c r="CC610" s="154"/>
      <c r="CD610" s="154"/>
      <c r="CE610" s="154"/>
      <c r="CF610" s="150">
        <f t="shared" ref="CF610" si="1585">SUM(CI610:DM610)</f>
        <v>0</v>
      </c>
      <c r="CG610" s="150">
        <f>SUM(CI611:DM611)</f>
        <v>0</v>
      </c>
      <c r="CH610" s="152" t="e">
        <f>CG610/CF610</f>
        <v>#DIV/0!</v>
      </c>
      <c r="CI610" s="154"/>
      <c r="CJ610" s="154"/>
      <c r="CK610" s="154"/>
      <c r="CL610" s="154"/>
      <c r="CM610" s="154"/>
      <c r="CN610" s="154"/>
      <c r="CO610" s="154"/>
      <c r="CP610" s="158"/>
      <c r="CQ610" s="158"/>
      <c r="CR610" s="158"/>
      <c r="CS610" s="158"/>
      <c r="CT610" s="158"/>
      <c r="CU610" s="158"/>
      <c r="CV610" s="158"/>
      <c r="CW610" s="154"/>
      <c r="CX610" s="154"/>
      <c r="CY610" s="154"/>
      <c r="CZ610" s="154"/>
      <c r="DA610" s="154"/>
      <c r="DB610" s="154"/>
      <c r="DC610" s="154"/>
      <c r="DD610" s="154"/>
      <c r="DE610" s="154"/>
      <c r="DF610" s="154"/>
      <c r="DG610" s="154"/>
      <c r="DH610" s="154"/>
      <c r="DI610" s="154"/>
      <c r="DJ610" s="154"/>
      <c r="DK610" s="154"/>
      <c r="DL610" s="154"/>
      <c r="DM610" s="154"/>
      <c r="DN610" s="150">
        <f t="shared" ref="DN610" si="1586">SUM(DQ610:ER610)</f>
        <v>0</v>
      </c>
      <c r="DO610" s="150">
        <f>SUM(DQ611:ER611)</f>
        <v>0</v>
      </c>
      <c r="DP610" s="152" t="e">
        <f t="shared" si="1581"/>
        <v>#DIV/0!</v>
      </c>
      <c r="DQ610" s="154"/>
      <c r="DR610" s="154"/>
      <c r="DS610" s="154"/>
      <c r="DT610" s="154"/>
      <c r="DU610" s="154"/>
      <c r="DV610" s="154"/>
      <c r="DW610" s="154"/>
      <c r="DX610" s="154"/>
      <c r="DY610" s="154"/>
      <c r="DZ610" s="154"/>
      <c r="EA610" s="154"/>
      <c r="EB610" s="154"/>
      <c r="EC610" s="154"/>
      <c r="ED610" s="154"/>
      <c r="EE610" s="154"/>
      <c r="EF610" s="154"/>
      <c r="EG610" s="154"/>
      <c r="EH610" s="154"/>
      <c r="EI610" s="154"/>
      <c r="EJ610" s="154"/>
      <c r="EK610" s="154"/>
      <c r="EL610" s="154"/>
      <c r="EM610" s="154"/>
      <c r="EN610" s="154"/>
      <c r="EO610" s="154"/>
      <c r="EP610" s="154"/>
      <c r="EQ610" s="154"/>
      <c r="ER610" s="154"/>
      <c r="ES610" s="150">
        <f t="shared" ca="1" si="1495"/>
        <v>0</v>
      </c>
      <c r="ET610" s="150">
        <f t="shared" si="1452"/>
        <v>0</v>
      </c>
      <c r="EU610" s="152" t="e">
        <f t="shared" ca="1" si="1453"/>
        <v>#DIV/0!</v>
      </c>
      <c r="EV610" s="154"/>
      <c r="EW610" s="160"/>
      <c r="EX610" s="154"/>
      <c r="EY610" s="154"/>
      <c r="EZ610" s="154"/>
      <c r="FA610" s="154"/>
      <c r="FB610" s="154"/>
      <c r="FC610" s="154"/>
      <c r="FD610" s="154"/>
      <c r="FE610" s="154"/>
      <c r="FF610" s="154"/>
      <c r="FG610" s="154"/>
      <c r="FH610" s="154"/>
      <c r="FI610" s="154"/>
      <c r="FJ610" s="154"/>
      <c r="FK610" s="154"/>
      <c r="FL610" s="154"/>
      <c r="FM610" s="154"/>
      <c r="FN610" s="154"/>
      <c r="FO610" s="154"/>
      <c r="FP610" s="154"/>
      <c r="FQ610" s="154"/>
      <c r="FR610" s="154"/>
      <c r="FS610" s="154"/>
      <c r="FT610" s="154"/>
      <c r="FU610" s="154"/>
      <c r="FV610" s="154"/>
      <c r="FW610" s="154"/>
      <c r="FX610" s="154"/>
      <c r="FY610" s="154"/>
      <c r="FZ610" s="154"/>
      <c r="GA610" s="150">
        <f t="shared" ref="GA610" ca="1" si="1587">SUMIF($GD$8:$HG$9,$O$5,GD610:HG610)</f>
        <v>1</v>
      </c>
      <c r="GB610" s="150">
        <f t="shared" ref="GB610" si="1588">SUM(GD611:HG611)</f>
        <v>1</v>
      </c>
      <c r="GC610" s="152">
        <f t="shared" ref="GC610" ca="1" si="1589">GB610/GA610</f>
        <v>1</v>
      </c>
      <c r="GD610" s="154"/>
      <c r="GE610" s="154"/>
      <c r="GF610" s="42">
        <v>1</v>
      </c>
      <c r="GG610" s="154"/>
      <c r="GH610" s="154"/>
      <c r="GI610" s="42"/>
      <c r="GJ610" s="154"/>
      <c r="GK610" s="154"/>
      <c r="GL610" s="154"/>
      <c r="GM610" s="154"/>
      <c r="GN610" s="154"/>
      <c r="GO610" s="154"/>
      <c r="GP610" s="154"/>
      <c r="GQ610" s="154"/>
      <c r="GR610" s="154"/>
      <c r="GS610" s="154"/>
      <c r="GT610" s="154"/>
      <c r="GU610" s="154"/>
      <c r="GV610" s="154"/>
      <c r="GW610" s="154"/>
      <c r="GX610" s="154"/>
      <c r="GY610" s="154"/>
      <c r="GZ610" s="154"/>
      <c r="HA610" s="154"/>
      <c r="HB610" s="154"/>
      <c r="HC610" s="154"/>
      <c r="HD610" s="154"/>
      <c r="HE610" s="154"/>
      <c r="HF610" s="154"/>
      <c r="HG610" s="154"/>
      <c r="HH610" s="150"/>
      <c r="HI610" s="150">
        <v>0</v>
      </c>
      <c r="HJ610" s="154"/>
      <c r="HK610" s="154"/>
      <c r="HL610" s="154"/>
      <c r="HM610" s="154"/>
      <c r="HN610" s="154"/>
      <c r="HO610" s="154"/>
      <c r="HP610" s="154"/>
      <c r="HQ610" s="154"/>
      <c r="HR610" s="154"/>
      <c r="HS610" s="154"/>
      <c r="HT610" s="154"/>
      <c r="HU610" s="154"/>
      <c r="HV610" s="154"/>
      <c r="HW610" s="154"/>
      <c r="HX610" s="154"/>
      <c r="HY610" s="154"/>
      <c r="HZ610" s="154"/>
      <c r="IA610" s="154"/>
      <c r="IB610" s="154"/>
      <c r="IC610" s="154"/>
      <c r="ID610" s="154"/>
      <c r="IE610" s="154"/>
      <c r="IF610" s="154"/>
      <c r="IG610" s="154"/>
      <c r="IH610" s="154"/>
      <c r="II610" s="154"/>
      <c r="IJ610" s="154"/>
      <c r="IK610" s="154"/>
      <c r="IL610" s="154"/>
      <c r="IM610" s="154"/>
      <c r="IN610" s="154"/>
      <c r="IO610" s="154"/>
      <c r="IP610" s="150"/>
      <c r="IQ610" s="150">
        <v>0</v>
      </c>
      <c r="IR610" s="154"/>
      <c r="IS610" s="154"/>
      <c r="IT610" s="154"/>
      <c r="IU610" s="154"/>
      <c r="IV610" s="154"/>
      <c r="IW610" s="154"/>
      <c r="IX610" s="154"/>
      <c r="IY610" s="154"/>
      <c r="IZ610" s="154"/>
      <c r="JA610" s="154"/>
      <c r="JB610" s="154"/>
      <c r="JC610" s="154"/>
      <c r="JD610" s="154"/>
      <c r="JE610" s="154"/>
      <c r="JF610" s="154"/>
      <c r="JG610" s="154"/>
      <c r="JH610" s="154"/>
      <c r="JI610" s="154"/>
      <c r="JJ610" s="154"/>
      <c r="JK610" s="154"/>
      <c r="JL610" s="154"/>
      <c r="JM610" s="154"/>
      <c r="JN610" s="154"/>
      <c r="JO610" s="154"/>
      <c r="JP610" s="154"/>
      <c r="JQ610" s="154"/>
      <c r="JR610" s="154"/>
      <c r="JS610" s="154"/>
      <c r="JT610" s="154"/>
      <c r="JU610" s="154"/>
      <c r="JV610" s="154"/>
      <c r="JW610" s="150"/>
      <c r="JX610" s="150">
        <v>0</v>
      </c>
      <c r="JY610" s="154"/>
      <c r="JZ610" s="154"/>
      <c r="KA610" s="154"/>
      <c r="KB610" s="154"/>
      <c r="KC610" s="154"/>
      <c r="KD610" s="154"/>
      <c r="KE610" s="154"/>
      <c r="KF610" s="154"/>
      <c r="KG610" s="154"/>
      <c r="KH610" s="154"/>
      <c r="KI610" s="154"/>
      <c r="KJ610" s="154"/>
      <c r="KK610" s="154"/>
      <c r="KL610" s="154"/>
      <c r="KM610" s="154"/>
      <c r="KN610" s="154"/>
      <c r="KO610" s="154"/>
      <c r="KP610" s="154"/>
      <c r="KQ610" s="154"/>
      <c r="KR610" s="154"/>
      <c r="KS610" s="154"/>
      <c r="KT610" s="154"/>
      <c r="KU610" s="154"/>
      <c r="KV610" s="154"/>
      <c r="KW610" s="154"/>
      <c r="KX610" s="154"/>
      <c r="KY610" s="154"/>
      <c r="KZ610" s="154"/>
      <c r="LA610" s="154"/>
      <c r="LB610" s="154"/>
      <c r="LC610" s="154"/>
      <c r="LD610" s="154"/>
      <c r="LE610" s="150"/>
      <c r="LF610" s="150">
        <v>0</v>
      </c>
      <c r="LG610" s="154"/>
      <c r="LH610" s="154"/>
      <c r="LI610" s="154"/>
      <c r="LJ610" s="154"/>
      <c r="LK610" s="154"/>
      <c r="LL610" s="154"/>
      <c r="LM610" s="154"/>
      <c r="LN610" s="154"/>
      <c r="LO610" s="154"/>
      <c r="LP610" s="154"/>
      <c r="LQ610" s="154"/>
      <c r="LR610" s="154"/>
      <c r="LS610" s="154"/>
      <c r="LT610" s="154"/>
      <c r="LU610" s="154"/>
      <c r="LV610" s="154"/>
      <c r="LW610" s="154"/>
      <c r="LX610" s="154"/>
      <c r="LY610" s="154"/>
      <c r="LZ610" s="154"/>
      <c r="MA610" s="154"/>
      <c r="MB610" s="154"/>
      <c r="MC610" s="154"/>
      <c r="MD610" s="154"/>
      <c r="ME610" s="154"/>
      <c r="MF610" s="154"/>
      <c r="MG610" s="154"/>
      <c r="MH610" s="154"/>
      <c r="MI610" s="154"/>
      <c r="MJ610" s="154"/>
      <c r="MK610" s="154"/>
      <c r="ML610" s="154"/>
    </row>
    <row r="611" spans="1:350" s="41" customFormat="1" ht="14.25" hidden="1" customHeight="1" outlineLevel="3" x14ac:dyDescent="0.25">
      <c r="A611" s="221"/>
      <c r="B611" s="249"/>
      <c r="C611" s="176"/>
      <c r="D611" s="176"/>
      <c r="E611" s="176"/>
      <c r="F611" s="176"/>
      <c r="G611" s="176"/>
      <c r="H611" s="171"/>
      <c r="I611" s="171"/>
      <c r="J611" s="213"/>
      <c r="K611" s="213"/>
      <c r="L611" s="173"/>
      <c r="M611" s="173"/>
      <c r="N611" s="184"/>
      <c r="O611" s="155"/>
      <c r="P611" s="155"/>
      <c r="Q611" s="151"/>
      <c r="R611" s="151"/>
      <c r="S611" s="153"/>
      <c r="T611" s="155"/>
      <c r="U611" s="155"/>
      <c r="V611" s="155"/>
      <c r="W611" s="155"/>
      <c r="X611" s="155"/>
      <c r="Y611" s="155"/>
      <c r="Z611" s="155"/>
      <c r="AA611" s="155"/>
      <c r="AB611" s="155"/>
      <c r="AC611" s="155"/>
      <c r="AD611" s="155"/>
      <c r="AE611" s="155"/>
      <c r="AF611" s="155"/>
      <c r="AG611" s="155"/>
      <c r="AH611" s="155"/>
      <c r="AI611" s="155"/>
      <c r="AJ611" s="155"/>
      <c r="AK611" s="155"/>
      <c r="AL611" s="155"/>
      <c r="AM611" s="155"/>
      <c r="AN611" s="155"/>
      <c r="AO611" s="155"/>
      <c r="AP611" s="155"/>
      <c r="AQ611" s="155"/>
      <c r="AR611" s="155"/>
      <c r="AS611" s="155"/>
      <c r="AT611" s="155"/>
      <c r="AU611" s="155"/>
      <c r="AV611" s="155"/>
      <c r="AW611" s="155"/>
      <c r="AX611" s="151"/>
      <c r="AY611" s="151"/>
      <c r="AZ611" s="153"/>
      <c r="BA611" s="155"/>
      <c r="BB611" s="155"/>
      <c r="BC611" s="155"/>
      <c r="BD611" s="155"/>
      <c r="BE611" s="155"/>
      <c r="BF611" s="155"/>
      <c r="BG611" s="155"/>
      <c r="BH611" s="155"/>
      <c r="BI611" s="155"/>
      <c r="BJ611" s="155"/>
      <c r="BK611" s="155"/>
      <c r="BL611" s="155"/>
      <c r="BM611" s="155"/>
      <c r="BN611" s="155"/>
      <c r="BO611" s="155"/>
      <c r="BP611" s="155"/>
      <c r="BQ611" s="155"/>
      <c r="BR611" s="155"/>
      <c r="BS611" s="155"/>
      <c r="BT611" s="155"/>
      <c r="BU611" s="155"/>
      <c r="BV611" s="155"/>
      <c r="BW611" s="155"/>
      <c r="BX611" s="155"/>
      <c r="BY611" s="155"/>
      <c r="BZ611" s="155"/>
      <c r="CA611" s="155"/>
      <c r="CB611" s="155"/>
      <c r="CC611" s="155"/>
      <c r="CD611" s="155"/>
      <c r="CE611" s="155"/>
      <c r="CF611" s="151"/>
      <c r="CG611" s="151"/>
      <c r="CH611" s="153"/>
      <c r="CI611" s="155"/>
      <c r="CJ611" s="155"/>
      <c r="CK611" s="155"/>
      <c r="CL611" s="155"/>
      <c r="CM611" s="155"/>
      <c r="CN611" s="155"/>
      <c r="CO611" s="155"/>
      <c r="CP611" s="159"/>
      <c r="CQ611" s="159"/>
      <c r="CR611" s="159"/>
      <c r="CS611" s="159"/>
      <c r="CT611" s="159"/>
      <c r="CU611" s="159"/>
      <c r="CV611" s="159"/>
      <c r="CW611" s="155"/>
      <c r="CX611" s="155"/>
      <c r="CY611" s="155"/>
      <c r="CZ611" s="155"/>
      <c r="DA611" s="155"/>
      <c r="DB611" s="155"/>
      <c r="DC611" s="155"/>
      <c r="DD611" s="155"/>
      <c r="DE611" s="155"/>
      <c r="DF611" s="155"/>
      <c r="DG611" s="155"/>
      <c r="DH611" s="155"/>
      <c r="DI611" s="155"/>
      <c r="DJ611" s="155"/>
      <c r="DK611" s="155"/>
      <c r="DL611" s="155"/>
      <c r="DM611" s="155"/>
      <c r="DN611" s="151"/>
      <c r="DO611" s="151"/>
      <c r="DP611" s="153"/>
      <c r="DQ611" s="155"/>
      <c r="DR611" s="155"/>
      <c r="DS611" s="155"/>
      <c r="DT611" s="155"/>
      <c r="DU611" s="155"/>
      <c r="DV611" s="155"/>
      <c r="DW611" s="155"/>
      <c r="DX611" s="155"/>
      <c r="DY611" s="155"/>
      <c r="DZ611" s="155"/>
      <c r="EA611" s="155"/>
      <c r="EB611" s="155"/>
      <c r="EC611" s="155"/>
      <c r="ED611" s="155"/>
      <c r="EE611" s="155"/>
      <c r="EF611" s="155"/>
      <c r="EG611" s="155"/>
      <c r="EH611" s="155"/>
      <c r="EI611" s="155"/>
      <c r="EJ611" s="155"/>
      <c r="EK611" s="155"/>
      <c r="EL611" s="155"/>
      <c r="EM611" s="155"/>
      <c r="EN611" s="155"/>
      <c r="EO611" s="155"/>
      <c r="EP611" s="155"/>
      <c r="EQ611" s="155"/>
      <c r="ER611" s="155"/>
      <c r="ES611" s="151"/>
      <c r="ET611" s="151"/>
      <c r="EU611" s="153"/>
      <c r="EV611" s="155"/>
      <c r="EW611" s="161"/>
      <c r="EX611" s="155"/>
      <c r="EY611" s="155"/>
      <c r="EZ611" s="155"/>
      <c r="FA611" s="155"/>
      <c r="FB611" s="155"/>
      <c r="FC611" s="155"/>
      <c r="FD611" s="155"/>
      <c r="FE611" s="155"/>
      <c r="FF611" s="155"/>
      <c r="FG611" s="155"/>
      <c r="FH611" s="155"/>
      <c r="FI611" s="155"/>
      <c r="FJ611" s="155"/>
      <c r="FK611" s="155"/>
      <c r="FL611" s="155"/>
      <c r="FM611" s="155"/>
      <c r="FN611" s="155"/>
      <c r="FO611" s="155"/>
      <c r="FP611" s="155"/>
      <c r="FQ611" s="155"/>
      <c r="FR611" s="155"/>
      <c r="FS611" s="155"/>
      <c r="FT611" s="155"/>
      <c r="FU611" s="155"/>
      <c r="FV611" s="155"/>
      <c r="FW611" s="155"/>
      <c r="FX611" s="155"/>
      <c r="FY611" s="155"/>
      <c r="FZ611" s="155"/>
      <c r="GA611" s="151"/>
      <c r="GB611" s="151"/>
      <c r="GC611" s="153"/>
      <c r="GD611" s="155"/>
      <c r="GE611" s="155"/>
      <c r="GF611" s="43">
        <v>1</v>
      </c>
      <c r="GG611" s="155"/>
      <c r="GH611" s="155"/>
      <c r="GI611" s="43"/>
      <c r="GJ611" s="155"/>
      <c r="GK611" s="155"/>
      <c r="GL611" s="155"/>
      <c r="GM611" s="155"/>
      <c r="GN611" s="155"/>
      <c r="GO611" s="155"/>
      <c r="GP611" s="155"/>
      <c r="GQ611" s="155"/>
      <c r="GR611" s="155"/>
      <c r="GS611" s="155"/>
      <c r="GT611" s="155"/>
      <c r="GU611" s="155"/>
      <c r="GV611" s="155"/>
      <c r="GW611" s="155"/>
      <c r="GX611" s="155"/>
      <c r="GY611" s="155"/>
      <c r="GZ611" s="155"/>
      <c r="HA611" s="155"/>
      <c r="HB611" s="155"/>
      <c r="HC611" s="155"/>
      <c r="HD611" s="155"/>
      <c r="HE611" s="155"/>
      <c r="HF611" s="155"/>
      <c r="HG611" s="155"/>
      <c r="HH611" s="151"/>
      <c r="HI611" s="151"/>
      <c r="HJ611" s="155"/>
      <c r="HK611" s="155"/>
      <c r="HL611" s="155"/>
      <c r="HM611" s="155"/>
      <c r="HN611" s="155"/>
      <c r="HO611" s="155"/>
      <c r="HP611" s="155"/>
      <c r="HQ611" s="155"/>
      <c r="HR611" s="155"/>
      <c r="HS611" s="155"/>
      <c r="HT611" s="155"/>
      <c r="HU611" s="155"/>
      <c r="HV611" s="155"/>
      <c r="HW611" s="155"/>
      <c r="HX611" s="155"/>
      <c r="HY611" s="155"/>
      <c r="HZ611" s="155"/>
      <c r="IA611" s="155"/>
      <c r="IB611" s="155"/>
      <c r="IC611" s="155"/>
      <c r="ID611" s="155"/>
      <c r="IE611" s="155"/>
      <c r="IF611" s="155"/>
      <c r="IG611" s="155"/>
      <c r="IH611" s="155"/>
      <c r="II611" s="155"/>
      <c r="IJ611" s="155"/>
      <c r="IK611" s="155"/>
      <c r="IL611" s="155"/>
      <c r="IM611" s="155"/>
      <c r="IN611" s="155"/>
      <c r="IO611" s="155"/>
      <c r="IP611" s="151"/>
      <c r="IQ611" s="151"/>
      <c r="IR611" s="155"/>
      <c r="IS611" s="155"/>
      <c r="IT611" s="155"/>
      <c r="IU611" s="155"/>
      <c r="IV611" s="155"/>
      <c r="IW611" s="155"/>
      <c r="IX611" s="155"/>
      <c r="IY611" s="155"/>
      <c r="IZ611" s="155"/>
      <c r="JA611" s="155"/>
      <c r="JB611" s="155"/>
      <c r="JC611" s="155"/>
      <c r="JD611" s="155"/>
      <c r="JE611" s="155"/>
      <c r="JF611" s="155"/>
      <c r="JG611" s="155"/>
      <c r="JH611" s="155"/>
      <c r="JI611" s="155"/>
      <c r="JJ611" s="155"/>
      <c r="JK611" s="155"/>
      <c r="JL611" s="155"/>
      <c r="JM611" s="155"/>
      <c r="JN611" s="155"/>
      <c r="JO611" s="155"/>
      <c r="JP611" s="155"/>
      <c r="JQ611" s="155"/>
      <c r="JR611" s="155"/>
      <c r="JS611" s="155"/>
      <c r="JT611" s="155"/>
      <c r="JU611" s="155"/>
      <c r="JV611" s="155"/>
      <c r="JW611" s="151"/>
      <c r="JX611" s="151"/>
      <c r="JY611" s="155"/>
      <c r="JZ611" s="155"/>
      <c r="KA611" s="155"/>
      <c r="KB611" s="155"/>
      <c r="KC611" s="155"/>
      <c r="KD611" s="155"/>
      <c r="KE611" s="155"/>
      <c r="KF611" s="155"/>
      <c r="KG611" s="155"/>
      <c r="KH611" s="155"/>
      <c r="KI611" s="155"/>
      <c r="KJ611" s="155"/>
      <c r="KK611" s="155"/>
      <c r="KL611" s="155"/>
      <c r="KM611" s="155"/>
      <c r="KN611" s="155"/>
      <c r="KO611" s="155"/>
      <c r="KP611" s="155"/>
      <c r="KQ611" s="155"/>
      <c r="KR611" s="155"/>
      <c r="KS611" s="155"/>
      <c r="KT611" s="155"/>
      <c r="KU611" s="155"/>
      <c r="KV611" s="155"/>
      <c r="KW611" s="155"/>
      <c r="KX611" s="155"/>
      <c r="KY611" s="155"/>
      <c r="KZ611" s="155"/>
      <c r="LA611" s="155"/>
      <c r="LB611" s="155"/>
      <c r="LC611" s="155"/>
      <c r="LD611" s="155"/>
      <c r="LE611" s="151"/>
      <c r="LF611" s="151"/>
      <c r="LG611" s="155"/>
      <c r="LH611" s="155"/>
      <c r="LI611" s="155"/>
      <c r="LJ611" s="155"/>
      <c r="LK611" s="155"/>
      <c r="LL611" s="155"/>
      <c r="LM611" s="155"/>
      <c r="LN611" s="155"/>
      <c r="LO611" s="155"/>
      <c r="LP611" s="155"/>
      <c r="LQ611" s="155"/>
      <c r="LR611" s="155"/>
      <c r="LS611" s="155"/>
      <c r="LT611" s="155"/>
      <c r="LU611" s="155"/>
      <c r="LV611" s="155"/>
      <c r="LW611" s="155"/>
      <c r="LX611" s="155"/>
      <c r="LY611" s="155"/>
      <c r="LZ611" s="155"/>
      <c r="MA611" s="155"/>
      <c r="MB611" s="155"/>
      <c r="MC611" s="155"/>
      <c r="MD611" s="155"/>
      <c r="ME611" s="155"/>
      <c r="MF611" s="155"/>
      <c r="MG611" s="155"/>
      <c r="MH611" s="155"/>
      <c r="MI611" s="155"/>
      <c r="MJ611" s="155"/>
      <c r="MK611" s="155"/>
      <c r="ML611" s="155"/>
    </row>
    <row r="612" spans="1:350" ht="13.9" hidden="1" customHeight="1" outlineLevel="3" x14ac:dyDescent="0.2">
      <c r="A612" s="226" t="s">
        <v>474</v>
      </c>
      <c r="B612" s="246" t="s">
        <v>1118</v>
      </c>
      <c r="C612" s="214" t="s">
        <v>59</v>
      </c>
      <c r="D612" s="216">
        <v>18</v>
      </c>
      <c r="E612" s="175"/>
      <c r="F612" s="175">
        <f>D612-E612</f>
        <v>18</v>
      </c>
      <c r="G612" s="175" t="s">
        <v>847</v>
      </c>
      <c r="H612" s="170" t="s">
        <v>910</v>
      </c>
      <c r="I612" s="170" t="s">
        <v>896</v>
      </c>
      <c r="J612" s="212">
        <f ca="1">E612+Q612+AX612+CF612+DN612+ES612+GA612+HH612+IP612+JW612+LE612</f>
        <v>18</v>
      </c>
      <c r="K612" s="212">
        <f>E612+R612+AY612+CG612+DO612+ET612+GB612+HI612+IQ612+JX612+LF612</f>
        <v>18</v>
      </c>
      <c r="L612" s="172">
        <f ca="1">K612/J612</f>
        <v>1</v>
      </c>
      <c r="M612" s="172">
        <f>K612/D612</f>
        <v>1</v>
      </c>
      <c r="N612" s="183">
        <f ca="1">SUMIF($EV$8:$FZ$9,$O$5,$EV613:$FZ613)-SUMIF($EV$8:$FZ$9,$Q$5,$EV613:$FZ613)</f>
        <v>0</v>
      </c>
      <c r="O612" s="156"/>
      <c r="P612" s="16" t="s">
        <v>25</v>
      </c>
      <c r="Q612" s="150">
        <v>0</v>
      </c>
      <c r="R612" s="150">
        <v>0</v>
      </c>
      <c r="S612" s="152" t="e">
        <v>#DIV/0!</v>
      </c>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50">
        <f t="shared" ca="1" si="1487"/>
        <v>0</v>
      </c>
      <c r="AY612" s="150">
        <f>SUM(BA613:CE613)</f>
        <v>0</v>
      </c>
      <c r="AZ612" s="152" t="e">
        <f ca="1">AY612/AX612</f>
        <v>#DIV/0!</v>
      </c>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50">
        <f t="shared" ref="CF612" si="1590">SUM(CI612:DM612)</f>
        <v>0</v>
      </c>
      <c r="CG612" s="150">
        <f>SUM(CI613:DM613)</f>
        <v>0</v>
      </c>
      <c r="CH612" s="152" t="e">
        <f>CG612/CF612</f>
        <v>#DIV/0!</v>
      </c>
      <c r="CI612" s="129"/>
      <c r="CJ612" s="129"/>
      <c r="CK612" s="129"/>
      <c r="CL612" s="129"/>
      <c r="CM612" s="129"/>
      <c r="CN612" s="129"/>
      <c r="CO612" s="129"/>
      <c r="CP612" s="129"/>
      <c r="CQ612" s="129"/>
      <c r="CR612" s="129"/>
      <c r="CS612" s="129"/>
      <c r="CT612" s="129"/>
      <c r="CU612" s="129"/>
      <c r="CV612" s="129"/>
      <c r="CW612" s="129"/>
      <c r="CX612" s="129"/>
      <c r="CY612" s="129"/>
      <c r="CZ612" s="129"/>
      <c r="DA612" s="129"/>
      <c r="DB612" s="129"/>
      <c r="DC612" s="129"/>
      <c r="DD612" s="129"/>
      <c r="DE612" s="129"/>
      <c r="DF612" s="129"/>
      <c r="DG612" s="129"/>
      <c r="DH612" s="129"/>
      <c r="DI612" s="129"/>
      <c r="DJ612" s="129"/>
      <c r="DK612" s="129"/>
      <c r="DL612" s="129"/>
      <c r="DM612" s="129"/>
      <c r="DN612" s="150">
        <f t="shared" ref="DN612" si="1591">SUM(DQ612:ER612)</f>
        <v>18</v>
      </c>
      <c r="DO612" s="150">
        <f>SUM(DQ613:ER613)</f>
        <v>0</v>
      </c>
      <c r="DP612" s="152">
        <f t="shared" si="1581"/>
        <v>0</v>
      </c>
      <c r="DQ612" s="16"/>
      <c r="DR612" s="16"/>
      <c r="DS612" s="16"/>
      <c r="DT612" s="16"/>
      <c r="DU612" s="16"/>
      <c r="DV612" s="16"/>
      <c r="DW612" s="16"/>
      <c r="DX612" s="16"/>
      <c r="DY612" s="16"/>
      <c r="DZ612" s="16"/>
      <c r="EA612" s="16"/>
      <c r="EB612" s="16">
        <v>8</v>
      </c>
      <c r="EC612" s="16">
        <v>8</v>
      </c>
      <c r="ED612" s="16">
        <v>2</v>
      </c>
      <c r="EE612" s="16"/>
      <c r="EF612" s="16"/>
      <c r="EG612" s="16"/>
      <c r="EH612" s="16"/>
      <c r="EI612" s="16"/>
      <c r="EJ612" s="16"/>
      <c r="EK612" s="16"/>
      <c r="EL612" s="16"/>
      <c r="EM612" s="16"/>
      <c r="EN612" s="16"/>
      <c r="EO612" s="16"/>
      <c r="EP612" s="16"/>
      <c r="EQ612" s="16"/>
      <c r="ER612" s="16"/>
      <c r="ES612" s="150">
        <f t="shared" ca="1" si="1495"/>
        <v>0</v>
      </c>
      <c r="ET612" s="150">
        <f t="shared" si="1452"/>
        <v>18</v>
      </c>
      <c r="EU612" s="152" t="e">
        <f t="shared" ca="1" si="1453"/>
        <v>#DIV/0!</v>
      </c>
      <c r="EV612" s="16"/>
      <c r="EW612" s="67"/>
      <c r="EX612" s="16"/>
      <c r="EY612" s="16"/>
      <c r="EZ612" s="16"/>
      <c r="FA612" s="16"/>
      <c r="FB612" s="16"/>
      <c r="FC612" s="16"/>
      <c r="FD612" s="16"/>
      <c r="FE612" s="16"/>
      <c r="FF612" s="16"/>
      <c r="FG612" s="16"/>
      <c r="FH612" s="16"/>
      <c r="FI612" s="16"/>
      <c r="FJ612" s="16"/>
      <c r="FK612" s="16"/>
      <c r="FL612" s="16"/>
      <c r="FM612" s="16"/>
      <c r="FN612" s="16"/>
      <c r="FO612" s="16"/>
      <c r="FP612" s="16"/>
      <c r="FQ612" s="16"/>
      <c r="FR612" s="16"/>
      <c r="FS612" s="16"/>
      <c r="FT612" s="16"/>
      <c r="FU612" s="16"/>
      <c r="FV612" s="16"/>
      <c r="FW612" s="16"/>
      <c r="FX612" s="16"/>
      <c r="FY612" s="16"/>
      <c r="FZ612" s="16"/>
      <c r="GA612" s="150">
        <f t="shared" ref="GA612" ca="1" si="1592">SUMIF($GD$8:$HG$9,$O$5,GD612:HG612)</f>
        <v>0</v>
      </c>
      <c r="GB612" s="150">
        <f t="shared" ref="GB612" si="1593">SUM(GD613:HG613)</f>
        <v>0</v>
      </c>
      <c r="GC612" s="152" t="e">
        <f t="shared" ref="GC612" ca="1" si="1594">GB612/GA612</f>
        <v>#DIV/0!</v>
      </c>
      <c r="GD612" s="16"/>
      <c r="GE612" s="16"/>
      <c r="GF612" s="16"/>
      <c r="GG612" s="16"/>
      <c r="GH612" s="16"/>
      <c r="GI612" s="16"/>
      <c r="GJ612" s="16"/>
      <c r="GK612" s="16"/>
      <c r="GL612" s="16"/>
      <c r="GM612" s="16"/>
      <c r="GN612" s="16"/>
      <c r="GO612" s="16"/>
      <c r="GP612" s="16"/>
      <c r="GQ612" s="16"/>
      <c r="GR612" s="16"/>
      <c r="GS612" s="16"/>
      <c r="GT612" s="16"/>
      <c r="GU612" s="16"/>
      <c r="GV612" s="16"/>
      <c r="GW612" s="16"/>
      <c r="GX612" s="16"/>
      <c r="GY612" s="16"/>
      <c r="GZ612" s="16"/>
      <c r="HA612" s="16"/>
      <c r="HB612" s="16"/>
      <c r="HC612" s="16"/>
      <c r="HD612" s="16"/>
      <c r="HE612" s="16"/>
      <c r="HF612" s="16"/>
      <c r="HG612" s="16"/>
      <c r="HH612" s="150"/>
      <c r="HI612" s="150">
        <v>0</v>
      </c>
      <c r="HJ612" s="152" t="e">
        <v>#DIV/0!</v>
      </c>
      <c r="HK612" s="16"/>
      <c r="HL612" s="16"/>
      <c r="HM612" s="16"/>
      <c r="HN612" s="16"/>
      <c r="HO612" s="16"/>
      <c r="HP612" s="16"/>
      <c r="HQ612" s="16"/>
      <c r="HR612" s="16"/>
      <c r="HS612" s="16"/>
      <c r="HT612" s="16"/>
      <c r="HU612" s="16"/>
      <c r="HV612" s="16"/>
      <c r="HW612" s="16"/>
      <c r="HX612" s="16"/>
      <c r="HY612" s="16"/>
      <c r="HZ612" s="16"/>
      <c r="IA612" s="16"/>
      <c r="IB612" s="16"/>
      <c r="IC612" s="16"/>
      <c r="ID612" s="16"/>
      <c r="IE612" s="16"/>
      <c r="IF612" s="16"/>
      <c r="IG612" s="16"/>
      <c r="IH612" s="16"/>
      <c r="II612" s="16"/>
      <c r="IJ612" s="16"/>
      <c r="IK612" s="16"/>
      <c r="IL612" s="16"/>
      <c r="IM612" s="16"/>
      <c r="IN612" s="16"/>
      <c r="IO612" s="16"/>
      <c r="IP612" s="150"/>
      <c r="IQ612" s="150">
        <v>0</v>
      </c>
      <c r="IR612" s="152" t="e">
        <v>#DIV/0!</v>
      </c>
      <c r="IS612" s="16"/>
      <c r="IT612" s="16"/>
      <c r="IU612" s="16"/>
      <c r="IV612" s="16"/>
      <c r="IW612" s="16"/>
      <c r="IX612" s="16"/>
      <c r="IY612" s="16"/>
      <c r="IZ612" s="16"/>
      <c r="JA612" s="16"/>
      <c r="JB612" s="16"/>
      <c r="JC612" s="16"/>
      <c r="JD612" s="16"/>
      <c r="JE612" s="16"/>
      <c r="JF612" s="16"/>
      <c r="JG612" s="16"/>
      <c r="JH612" s="16"/>
      <c r="JI612" s="16"/>
      <c r="JJ612" s="16"/>
      <c r="JK612" s="16"/>
      <c r="JL612" s="16"/>
      <c r="JM612" s="16"/>
      <c r="JN612" s="16"/>
      <c r="JO612" s="16"/>
      <c r="JP612" s="16"/>
      <c r="JQ612" s="16"/>
      <c r="JR612" s="16"/>
      <c r="JS612" s="16"/>
      <c r="JT612" s="16"/>
      <c r="JU612" s="23"/>
      <c r="JV612" s="16"/>
      <c r="JW612" s="150"/>
      <c r="JX612" s="150">
        <v>0</v>
      </c>
      <c r="JY612" s="152" t="e">
        <v>#DIV/0!</v>
      </c>
      <c r="JZ612" s="16"/>
      <c r="KA612" s="16"/>
      <c r="KB612" s="16"/>
      <c r="KC612" s="16"/>
      <c r="KD612" s="16"/>
      <c r="KE612" s="16"/>
      <c r="KF612" s="16"/>
      <c r="KG612" s="16"/>
      <c r="KH612" s="16"/>
      <c r="KI612" s="16"/>
      <c r="KJ612" s="16"/>
      <c r="KK612" s="16"/>
      <c r="KL612" s="16"/>
      <c r="KM612" s="16"/>
      <c r="KN612" s="16"/>
      <c r="KO612" s="16"/>
      <c r="KP612" s="16"/>
      <c r="KQ612" s="16"/>
      <c r="KR612" s="16"/>
      <c r="KS612" s="16"/>
      <c r="KT612" s="16"/>
      <c r="KU612" s="16"/>
      <c r="KV612" s="16"/>
      <c r="KW612" s="16"/>
      <c r="KX612" s="16"/>
      <c r="KY612" s="16"/>
      <c r="KZ612" s="16"/>
      <c r="LA612" s="16"/>
      <c r="LB612" s="16"/>
      <c r="LC612" s="16"/>
      <c r="LD612" s="16"/>
      <c r="LE612" s="150"/>
      <c r="LF612" s="150">
        <v>0</v>
      </c>
      <c r="LG612" s="152" t="e">
        <v>#DIV/0!</v>
      </c>
      <c r="LH612" s="16"/>
      <c r="LI612" s="16"/>
      <c r="LJ612" s="16"/>
      <c r="LK612" s="16"/>
      <c r="LL612" s="16"/>
      <c r="LM612" s="16"/>
      <c r="LN612" s="16"/>
      <c r="LO612" s="16"/>
      <c r="LP612" s="16"/>
      <c r="LQ612" s="16"/>
      <c r="LR612" s="16"/>
      <c r="LS612" s="16"/>
      <c r="LT612" s="16"/>
      <c r="LU612" s="16"/>
      <c r="LV612" s="16"/>
      <c r="LW612" s="16"/>
      <c r="LX612" s="16"/>
      <c r="LY612" s="16"/>
      <c r="LZ612" s="16"/>
      <c r="MA612" s="16"/>
      <c r="MB612" s="16"/>
      <c r="MC612" s="16"/>
      <c r="MD612" s="16"/>
      <c r="ME612" s="16"/>
      <c r="MF612" s="16"/>
      <c r="MG612" s="16"/>
      <c r="MH612" s="16"/>
      <c r="MI612" s="16"/>
      <c r="MJ612" s="16"/>
      <c r="MK612" s="16"/>
      <c r="ML612" s="16"/>
    </row>
    <row r="613" spans="1:350" ht="13.9" hidden="1" customHeight="1" outlineLevel="3" x14ac:dyDescent="0.2">
      <c r="A613" s="227"/>
      <c r="B613" s="247"/>
      <c r="C613" s="215"/>
      <c r="D613" s="217"/>
      <c r="E613" s="176"/>
      <c r="F613" s="176"/>
      <c r="G613" s="176"/>
      <c r="H613" s="171"/>
      <c r="I613" s="171"/>
      <c r="J613" s="213"/>
      <c r="K613" s="213"/>
      <c r="L613" s="173"/>
      <c r="M613" s="173"/>
      <c r="N613" s="184"/>
      <c r="O613" s="157"/>
      <c r="P613" s="17" t="s">
        <v>26</v>
      </c>
      <c r="Q613" s="151"/>
      <c r="R613" s="151"/>
      <c r="S613" s="153"/>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151"/>
      <c r="AY613" s="151"/>
      <c r="AZ613" s="153"/>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151"/>
      <c r="CG613" s="151"/>
      <c r="CH613" s="153"/>
      <c r="CI613" s="141"/>
      <c r="CJ613" s="141"/>
      <c r="CK613" s="141"/>
      <c r="CL613" s="141"/>
      <c r="CM613" s="141"/>
      <c r="CN613" s="141"/>
      <c r="CO613" s="141"/>
      <c r="CP613" s="141"/>
      <c r="CQ613" s="141"/>
      <c r="CR613" s="141"/>
      <c r="CS613" s="141"/>
      <c r="CT613" s="141"/>
      <c r="CU613" s="141"/>
      <c r="CV613" s="141"/>
      <c r="CW613" s="141"/>
      <c r="CX613" s="141"/>
      <c r="CY613" s="141"/>
      <c r="CZ613" s="141"/>
      <c r="DA613" s="141"/>
      <c r="DB613" s="141"/>
      <c r="DC613" s="141"/>
      <c r="DD613" s="141"/>
      <c r="DE613" s="141"/>
      <c r="DF613" s="141"/>
      <c r="DG613" s="141"/>
      <c r="DH613" s="141"/>
      <c r="DI613" s="141"/>
      <c r="DJ613" s="141"/>
      <c r="DK613" s="141"/>
      <c r="DL613" s="141"/>
      <c r="DM613" s="141"/>
      <c r="DN613" s="151"/>
      <c r="DO613" s="151"/>
      <c r="DP613" s="153"/>
      <c r="DQ613" s="24"/>
      <c r="DR613" s="24"/>
      <c r="DS613" s="24"/>
      <c r="DT613" s="24"/>
      <c r="DU613" s="24"/>
      <c r="DV613" s="24"/>
      <c r="DW613" s="24"/>
      <c r="DX613" s="24"/>
      <c r="DY613" s="24"/>
      <c r="DZ613" s="24"/>
      <c r="EA613" s="24"/>
      <c r="EB613" s="24"/>
      <c r="EC613" s="24"/>
      <c r="ED613" s="24"/>
      <c r="EE613" s="24"/>
      <c r="EF613" s="24"/>
      <c r="EG613" s="24"/>
      <c r="EH613" s="24"/>
      <c r="EI613" s="24"/>
      <c r="EJ613" s="24"/>
      <c r="EK613" s="24"/>
      <c r="EL613" s="24"/>
      <c r="EM613" s="24"/>
      <c r="EN613" s="24"/>
      <c r="EO613" s="24"/>
      <c r="EP613" s="24"/>
      <c r="EQ613" s="24"/>
      <c r="ER613" s="24"/>
      <c r="ES613" s="151"/>
      <c r="ET613" s="151"/>
      <c r="EU613" s="153"/>
      <c r="EV613" s="24"/>
      <c r="EW613" s="125"/>
      <c r="EX613" s="24"/>
      <c r="EY613" s="24"/>
      <c r="EZ613" s="24"/>
      <c r="FA613" s="24"/>
      <c r="FB613" s="24"/>
      <c r="FC613" s="24"/>
      <c r="FD613" s="24"/>
      <c r="FE613" s="24"/>
      <c r="FF613" s="24"/>
      <c r="FG613" s="24"/>
      <c r="FH613" s="24"/>
      <c r="FI613" s="24"/>
      <c r="FJ613" s="24"/>
      <c r="FK613" s="24"/>
      <c r="FL613" s="24"/>
      <c r="FM613" s="24"/>
      <c r="FN613" s="24"/>
      <c r="FO613" s="24"/>
      <c r="FP613" s="24"/>
      <c r="FQ613" s="24"/>
      <c r="FR613" s="24"/>
      <c r="FS613" s="24"/>
      <c r="FT613" s="24">
        <v>18</v>
      </c>
      <c r="FU613" s="24"/>
      <c r="FV613" s="24"/>
      <c r="FW613" s="24"/>
      <c r="FX613" s="24"/>
      <c r="FY613" s="24"/>
      <c r="FZ613" s="24"/>
      <c r="GA613" s="151"/>
      <c r="GB613" s="151"/>
      <c r="GC613" s="153"/>
      <c r="GD613" s="24"/>
      <c r="GE613" s="24"/>
      <c r="GF613" s="24"/>
      <c r="GG613" s="24"/>
      <c r="GH613" s="24"/>
      <c r="GI613" s="24"/>
      <c r="GJ613" s="24"/>
      <c r="GK613" s="24"/>
      <c r="GL613" s="24"/>
      <c r="GM613" s="24"/>
      <c r="GN613" s="24"/>
      <c r="GO613" s="24"/>
      <c r="GP613" s="24"/>
      <c r="GQ613" s="24"/>
      <c r="GR613" s="24"/>
      <c r="GS613" s="24"/>
      <c r="GT613" s="24"/>
      <c r="GU613" s="24"/>
      <c r="GV613" s="24"/>
      <c r="GW613" s="24"/>
      <c r="GX613" s="24"/>
      <c r="GY613" s="24"/>
      <c r="GZ613" s="24"/>
      <c r="HA613" s="24"/>
      <c r="HB613" s="24"/>
      <c r="HC613" s="24"/>
      <c r="HD613" s="24"/>
      <c r="HE613" s="24"/>
      <c r="HF613" s="24"/>
      <c r="HG613" s="24"/>
      <c r="HH613" s="151"/>
      <c r="HI613" s="151"/>
      <c r="HJ613" s="153"/>
      <c r="HK613" s="24"/>
      <c r="HL613" s="24"/>
      <c r="HM613" s="24"/>
      <c r="HN613" s="24"/>
      <c r="HO613" s="24"/>
      <c r="HP613" s="24"/>
      <c r="HQ613" s="24"/>
      <c r="HR613" s="24"/>
      <c r="HS613" s="24"/>
      <c r="HT613" s="24"/>
      <c r="HU613" s="24"/>
      <c r="HV613" s="24"/>
      <c r="HW613" s="24"/>
      <c r="HX613" s="24"/>
      <c r="HY613" s="24"/>
      <c r="HZ613" s="24"/>
      <c r="IA613" s="24"/>
      <c r="IB613" s="24"/>
      <c r="IC613" s="24"/>
      <c r="ID613" s="24"/>
      <c r="IE613" s="24"/>
      <c r="IF613" s="24"/>
      <c r="IG613" s="24"/>
      <c r="IH613" s="24"/>
      <c r="II613" s="24"/>
      <c r="IJ613" s="24"/>
      <c r="IK613" s="24"/>
      <c r="IL613" s="24"/>
      <c r="IM613" s="24"/>
      <c r="IN613" s="24"/>
      <c r="IO613" s="24"/>
      <c r="IP613" s="151"/>
      <c r="IQ613" s="151"/>
      <c r="IR613" s="153"/>
      <c r="IS613" s="24"/>
      <c r="IT613" s="24"/>
      <c r="IU613" s="24"/>
      <c r="IV613" s="24"/>
      <c r="IW613" s="24"/>
      <c r="IX613" s="24"/>
      <c r="IY613" s="24"/>
      <c r="IZ613" s="24"/>
      <c r="JA613" s="24"/>
      <c r="JB613" s="24"/>
      <c r="JC613" s="24"/>
      <c r="JD613" s="24"/>
      <c r="JE613" s="24"/>
      <c r="JF613" s="24"/>
      <c r="JG613" s="24"/>
      <c r="JH613" s="24"/>
      <c r="JI613" s="24"/>
      <c r="JJ613" s="24"/>
      <c r="JK613" s="24"/>
      <c r="JL613" s="24"/>
      <c r="JM613" s="24"/>
      <c r="JN613" s="24"/>
      <c r="JO613" s="24"/>
      <c r="JP613" s="24"/>
      <c r="JQ613" s="24"/>
      <c r="JR613" s="24"/>
      <c r="JS613" s="24"/>
      <c r="JT613" s="24"/>
      <c r="JU613" s="25"/>
      <c r="JV613" s="24"/>
      <c r="JW613" s="151"/>
      <c r="JX613" s="151"/>
      <c r="JY613" s="153"/>
      <c r="JZ613" s="24"/>
      <c r="KA613" s="24"/>
      <c r="KB613" s="24"/>
      <c r="KC613" s="24"/>
      <c r="KD613" s="24"/>
      <c r="KE613" s="24"/>
      <c r="KF613" s="24"/>
      <c r="KG613" s="24"/>
      <c r="KH613" s="24"/>
      <c r="KI613" s="24"/>
      <c r="KJ613" s="24"/>
      <c r="KK613" s="24"/>
      <c r="KL613" s="24"/>
      <c r="KM613" s="24"/>
      <c r="KN613" s="24"/>
      <c r="KO613" s="24"/>
      <c r="KP613" s="24"/>
      <c r="KQ613" s="24"/>
      <c r="KR613" s="24"/>
      <c r="KS613" s="24"/>
      <c r="KT613" s="24"/>
      <c r="KU613" s="24"/>
      <c r="KV613" s="24"/>
      <c r="KW613" s="24"/>
      <c r="KX613" s="24"/>
      <c r="KY613" s="24"/>
      <c r="KZ613" s="24"/>
      <c r="LA613" s="24"/>
      <c r="LB613" s="24"/>
      <c r="LC613" s="24"/>
      <c r="LD613" s="24"/>
      <c r="LE613" s="151"/>
      <c r="LF613" s="151"/>
      <c r="LG613" s="153"/>
      <c r="LH613" s="24"/>
      <c r="LI613" s="24"/>
      <c r="LJ613" s="24"/>
      <c r="LK613" s="24"/>
      <c r="LL613" s="24"/>
      <c r="LM613" s="24"/>
      <c r="LN613" s="24"/>
      <c r="LO613" s="24"/>
      <c r="LP613" s="24"/>
      <c r="LQ613" s="24"/>
      <c r="LR613" s="24"/>
      <c r="LS613" s="24"/>
      <c r="LT613" s="24"/>
      <c r="LU613" s="24"/>
      <c r="LV613" s="24"/>
      <c r="LW613" s="24"/>
      <c r="LX613" s="24"/>
      <c r="LY613" s="24"/>
      <c r="LZ613" s="24"/>
      <c r="MA613" s="24"/>
      <c r="MB613" s="24"/>
      <c r="MC613" s="24"/>
      <c r="MD613" s="24"/>
      <c r="ME613" s="24"/>
      <c r="MF613" s="24"/>
      <c r="MG613" s="24"/>
      <c r="MH613" s="24"/>
      <c r="MI613" s="24"/>
      <c r="MJ613" s="24"/>
      <c r="MK613" s="24"/>
      <c r="ML613" s="24"/>
    </row>
    <row r="614" spans="1:350" ht="13.9" hidden="1" customHeight="1" outlineLevel="3" x14ac:dyDescent="0.2">
      <c r="A614" s="226" t="s">
        <v>475</v>
      </c>
      <c r="B614" s="246" t="s">
        <v>1119</v>
      </c>
      <c r="C614" s="214" t="s">
        <v>99</v>
      </c>
      <c r="D614" s="216">
        <v>16</v>
      </c>
      <c r="E614" s="175"/>
      <c r="F614" s="175">
        <f>D614-E614</f>
        <v>16</v>
      </c>
      <c r="G614" s="175" t="s">
        <v>847</v>
      </c>
      <c r="H614" s="170" t="s">
        <v>912</v>
      </c>
      <c r="I614" s="170" t="s">
        <v>827</v>
      </c>
      <c r="J614" s="212">
        <f ca="1">E614+Q614+AX614+CF614+DN614+ES614+GA614+HH614+IP614+JW614+LE614</f>
        <v>16</v>
      </c>
      <c r="K614" s="212">
        <f>E614+R614+AY614+CG614+DO614+ET614+GB614+HI614+IQ614+JX614+LF614</f>
        <v>16</v>
      </c>
      <c r="L614" s="172">
        <f ca="1">K614/J614</f>
        <v>1</v>
      </c>
      <c r="M614" s="172">
        <f>K614/D614</f>
        <v>1</v>
      </c>
      <c r="N614" s="183">
        <f ca="1">SUMIF($EV$8:$FZ$9,$O$5,$EV615:$FZ615)-SUMIF($EV$8:$FZ$9,$Q$5,$EV615:$FZ615)</f>
        <v>0</v>
      </c>
      <c r="O614" s="156"/>
      <c r="P614" s="16" t="s">
        <v>25</v>
      </c>
      <c r="Q614" s="150">
        <v>0</v>
      </c>
      <c r="R614" s="150">
        <v>0</v>
      </c>
      <c r="S614" s="152" t="e">
        <v>#DIV/0!</v>
      </c>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50">
        <f t="shared" ca="1" si="1487"/>
        <v>0</v>
      </c>
      <c r="AY614" s="150">
        <f>SUM(BA615:CE615)</f>
        <v>0</v>
      </c>
      <c r="AZ614" s="152" t="e">
        <f ca="1">AY614/AX614</f>
        <v>#DIV/0!</v>
      </c>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50">
        <f t="shared" ref="CF614" si="1595">SUM(CI614:DM614)</f>
        <v>0</v>
      </c>
      <c r="CG614" s="150">
        <f>SUM(CI615:DM615)</f>
        <v>0</v>
      </c>
      <c r="CH614" s="152" t="e">
        <f>CG614/CF614</f>
        <v>#DIV/0!</v>
      </c>
      <c r="CI614" s="129"/>
      <c r="CJ614" s="129"/>
      <c r="CK614" s="129"/>
      <c r="CL614" s="129"/>
      <c r="CM614" s="129"/>
      <c r="CN614" s="129"/>
      <c r="CO614" s="129"/>
      <c r="CP614" s="129"/>
      <c r="CQ614" s="129"/>
      <c r="CR614" s="129"/>
      <c r="CS614" s="129"/>
      <c r="CT614" s="129"/>
      <c r="CU614" s="129"/>
      <c r="CV614" s="129"/>
      <c r="CW614" s="129"/>
      <c r="CX614" s="129"/>
      <c r="CY614" s="129"/>
      <c r="CZ614" s="129"/>
      <c r="DA614" s="129"/>
      <c r="DB614" s="129"/>
      <c r="DC614" s="129"/>
      <c r="DD614" s="129"/>
      <c r="DE614" s="129"/>
      <c r="DF614" s="129"/>
      <c r="DG614" s="129"/>
      <c r="DH614" s="129"/>
      <c r="DI614" s="129"/>
      <c r="DJ614" s="129"/>
      <c r="DK614" s="129"/>
      <c r="DL614" s="129"/>
      <c r="DM614" s="129"/>
      <c r="DN614" s="150">
        <f t="shared" ref="DN614" si="1596">SUM(DQ614:ER614)</f>
        <v>16</v>
      </c>
      <c r="DO614" s="150">
        <f>SUM(DQ615:ER615)</f>
        <v>0</v>
      </c>
      <c r="DP614" s="152">
        <f t="shared" si="1581"/>
        <v>0</v>
      </c>
      <c r="DQ614" s="16"/>
      <c r="DR614" s="16"/>
      <c r="DS614" s="16"/>
      <c r="DT614" s="16"/>
      <c r="DU614" s="16"/>
      <c r="DV614" s="16"/>
      <c r="DW614" s="16"/>
      <c r="DX614" s="16"/>
      <c r="DY614" s="16"/>
      <c r="DZ614" s="16"/>
      <c r="EA614" s="16"/>
      <c r="EB614" s="16"/>
      <c r="EC614" s="16"/>
      <c r="ED614" s="16"/>
      <c r="EE614" s="16"/>
      <c r="EF614" s="16"/>
      <c r="EG614" s="16"/>
      <c r="EH614" s="16"/>
      <c r="EI614" s="16"/>
      <c r="EJ614" s="16"/>
      <c r="EK614" s="16"/>
      <c r="EL614" s="16">
        <v>8</v>
      </c>
      <c r="EM614" s="16">
        <v>8</v>
      </c>
      <c r="EN614" s="16"/>
      <c r="EO614" s="16"/>
      <c r="EP614" s="16"/>
      <c r="EQ614" s="16"/>
      <c r="ER614" s="16"/>
      <c r="ES614" s="150">
        <f t="shared" ca="1" si="1495"/>
        <v>0</v>
      </c>
      <c r="ET614" s="150">
        <f t="shared" si="1452"/>
        <v>6</v>
      </c>
      <c r="EU614" s="152" t="e">
        <f t="shared" ca="1" si="1453"/>
        <v>#DIV/0!</v>
      </c>
      <c r="EV614" s="16"/>
      <c r="EW614" s="67"/>
      <c r="EX614" s="16"/>
      <c r="EY614" s="16"/>
      <c r="EZ614" s="16"/>
      <c r="FA614" s="16"/>
      <c r="FB614" s="16"/>
      <c r="FC614" s="16"/>
      <c r="FD614" s="16"/>
      <c r="FE614" s="16"/>
      <c r="FF614" s="16"/>
      <c r="FG614" s="16"/>
      <c r="FH614" s="16"/>
      <c r="FI614" s="16"/>
      <c r="FJ614" s="16"/>
      <c r="FK614" s="16"/>
      <c r="FL614" s="16"/>
      <c r="FM614" s="16"/>
      <c r="FN614" s="16"/>
      <c r="FO614" s="16"/>
      <c r="FP614" s="16"/>
      <c r="FQ614" s="16"/>
      <c r="FR614" s="16"/>
      <c r="FS614" s="16"/>
      <c r="FT614" s="16"/>
      <c r="FU614" s="16"/>
      <c r="FV614" s="16"/>
      <c r="FW614" s="16"/>
      <c r="FX614" s="16"/>
      <c r="FY614" s="16"/>
      <c r="FZ614" s="16"/>
      <c r="GA614" s="150">
        <f t="shared" ref="GA614" ca="1" si="1597">SUMIF($GD$8:$HG$9,$O$5,GD614:HG614)</f>
        <v>0</v>
      </c>
      <c r="GB614" s="150">
        <f t="shared" ref="GB614" si="1598">SUM(GD615:HG615)</f>
        <v>10</v>
      </c>
      <c r="GC614" s="152" t="e">
        <f t="shared" ref="GC614" ca="1" si="1599">GB614/GA614</f>
        <v>#DIV/0!</v>
      </c>
      <c r="GD614" s="16"/>
      <c r="GE614" s="16"/>
      <c r="GF614" s="16"/>
      <c r="GG614" s="16"/>
      <c r="GH614" s="16"/>
      <c r="GI614" s="16"/>
      <c r="GJ614" s="16"/>
      <c r="GK614" s="16"/>
      <c r="GL614" s="16"/>
      <c r="GM614" s="16"/>
      <c r="GN614" s="16"/>
      <c r="GO614" s="16"/>
      <c r="GP614" s="16"/>
      <c r="GQ614" s="16"/>
      <c r="GR614" s="16"/>
      <c r="GS614" s="16"/>
      <c r="GT614" s="16"/>
      <c r="GU614" s="16"/>
      <c r="GV614" s="16"/>
      <c r="GW614" s="16"/>
      <c r="GX614" s="16"/>
      <c r="GY614" s="16"/>
      <c r="GZ614" s="16"/>
      <c r="HA614" s="16"/>
      <c r="HB614" s="16"/>
      <c r="HC614" s="16"/>
      <c r="HD614" s="16"/>
      <c r="HE614" s="16"/>
      <c r="HF614" s="16"/>
      <c r="HG614" s="16"/>
      <c r="HH614" s="150"/>
      <c r="HI614" s="150">
        <v>0</v>
      </c>
      <c r="HJ614" s="152" t="e">
        <v>#DIV/0!</v>
      </c>
      <c r="HK614" s="16"/>
      <c r="HL614" s="16"/>
      <c r="HM614" s="16"/>
      <c r="HN614" s="16"/>
      <c r="HO614" s="16"/>
      <c r="HP614" s="16"/>
      <c r="HQ614" s="16"/>
      <c r="HR614" s="16"/>
      <c r="HS614" s="16"/>
      <c r="HT614" s="16"/>
      <c r="HU614" s="16"/>
      <c r="HV614" s="16"/>
      <c r="HW614" s="16"/>
      <c r="HX614" s="16"/>
      <c r="HY614" s="16"/>
      <c r="HZ614" s="16"/>
      <c r="IA614" s="16"/>
      <c r="IB614" s="16"/>
      <c r="IC614" s="16"/>
      <c r="ID614" s="16"/>
      <c r="IE614" s="16"/>
      <c r="IF614" s="16"/>
      <c r="IG614" s="16"/>
      <c r="IH614" s="16"/>
      <c r="II614" s="16"/>
      <c r="IJ614" s="16"/>
      <c r="IK614" s="16"/>
      <c r="IL614" s="16"/>
      <c r="IM614" s="16"/>
      <c r="IN614" s="16"/>
      <c r="IO614" s="16"/>
      <c r="IP614" s="150"/>
      <c r="IQ614" s="150">
        <v>0</v>
      </c>
      <c r="IR614" s="152" t="e">
        <v>#DIV/0!</v>
      </c>
      <c r="IS614" s="16"/>
      <c r="IT614" s="16"/>
      <c r="IU614" s="16"/>
      <c r="IV614" s="16"/>
      <c r="IW614" s="16"/>
      <c r="IX614" s="16"/>
      <c r="IY614" s="16"/>
      <c r="IZ614" s="16"/>
      <c r="JA614" s="16"/>
      <c r="JB614" s="16"/>
      <c r="JC614" s="16"/>
      <c r="JD614" s="16"/>
      <c r="JE614" s="16"/>
      <c r="JF614" s="16"/>
      <c r="JG614" s="16"/>
      <c r="JH614" s="16"/>
      <c r="JI614" s="16"/>
      <c r="JJ614" s="16"/>
      <c r="JK614" s="16"/>
      <c r="JL614" s="16"/>
      <c r="JM614" s="16"/>
      <c r="JN614" s="16"/>
      <c r="JO614" s="16"/>
      <c r="JP614" s="16"/>
      <c r="JQ614" s="16"/>
      <c r="JR614" s="16"/>
      <c r="JS614" s="16"/>
      <c r="JT614" s="16"/>
      <c r="JU614" s="23"/>
      <c r="JV614" s="16"/>
      <c r="JW614" s="150"/>
      <c r="JX614" s="150">
        <v>0</v>
      </c>
      <c r="JY614" s="152" t="e">
        <v>#DIV/0!</v>
      </c>
      <c r="JZ614" s="16"/>
      <c r="KA614" s="16"/>
      <c r="KB614" s="16"/>
      <c r="KC614" s="16"/>
      <c r="KD614" s="16"/>
      <c r="KE614" s="16"/>
      <c r="KF614" s="16"/>
      <c r="KG614" s="16"/>
      <c r="KH614" s="16"/>
      <c r="KI614" s="16"/>
      <c r="KJ614" s="16"/>
      <c r="KK614" s="16"/>
      <c r="KL614" s="16"/>
      <c r="KM614" s="16"/>
      <c r="KN614" s="16"/>
      <c r="KO614" s="16"/>
      <c r="KP614" s="16"/>
      <c r="KQ614" s="16"/>
      <c r="KR614" s="16"/>
      <c r="KS614" s="16"/>
      <c r="KT614" s="16"/>
      <c r="KU614" s="16"/>
      <c r="KV614" s="16"/>
      <c r="KW614" s="16"/>
      <c r="KX614" s="16"/>
      <c r="KY614" s="16"/>
      <c r="KZ614" s="16"/>
      <c r="LA614" s="16"/>
      <c r="LB614" s="16"/>
      <c r="LC614" s="16"/>
      <c r="LD614" s="16"/>
      <c r="LE614" s="150"/>
      <c r="LF614" s="150">
        <v>0</v>
      </c>
      <c r="LG614" s="152" t="e">
        <v>#DIV/0!</v>
      </c>
      <c r="LH614" s="16"/>
      <c r="LI614" s="16"/>
      <c r="LJ614" s="16"/>
      <c r="LK614" s="16"/>
      <c r="LL614" s="16"/>
      <c r="LM614" s="16"/>
      <c r="LN614" s="16"/>
      <c r="LO614" s="16"/>
      <c r="LP614" s="16"/>
      <c r="LQ614" s="16"/>
      <c r="LR614" s="16"/>
      <c r="LS614" s="16"/>
      <c r="LT614" s="16"/>
      <c r="LU614" s="16"/>
      <c r="LV614" s="16"/>
      <c r="LW614" s="16"/>
      <c r="LX614" s="16"/>
      <c r="LY614" s="16"/>
      <c r="LZ614" s="16"/>
      <c r="MA614" s="16"/>
      <c r="MB614" s="16"/>
      <c r="MC614" s="16"/>
      <c r="MD614" s="16"/>
      <c r="ME614" s="16"/>
      <c r="MF614" s="16"/>
      <c r="MG614" s="16"/>
      <c r="MH614" s="16"/>
      <c r="MI614" s="16"/>
      <c r="MJ614" s="16"/>
      <c r="MK614" s="16"/>
      <c r="ML614" s="16"/>
    </row>
    <row r="615" spans="1:350" ht="13.9" hidden="1" customHeight="1" outlineLevel="3" x14ac:dyDescent="0.2">
      <c r="A615" s="227"/>
      <c r="B615" s="247"/>
      <c r="C615" s="215"/>
      <c r="D615" s="217"/>
      <c r="E615" s="176"/>
      <c r="F615" s="176"/>
      <c r="G615" s="176"/>
      <c r="H615" s="171"/>
      <c r="I615" s="171"/>
      <c r="J615" s="213"/>
      <c r="K615" s="213"/>
      <c r="L615" s="173"/>
      <c r="M615" s="173"/>
      <c r="N615" s="184"/>
      <c r="O615" s="157"/>
      <c r="P615" s="17" t="s">
        <v>26</v>
      </c>
      <c r="Q615" s="151"/>
      <c r="R615" s="151"/>
      <c r="S615" s="153"/>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151"/>
      <c r="AY615" s="151"/>
      <c r="AZ615" s="153"/>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151"/>
      <c r="CG615" s="151"/>
      <c r="CH615" s="153"/>
      <c r="CI615" s="141"/>
      <c r="CJ615" s="141"/>
      <c r="CK615" s="141"/>
      <c r="CL615" s="141"/>
      <c r="CM615" s="141"/>
      <c r="CN615" s="141"/>
      <c r="CO615" s="141"/>
      <c r="CP615" s="141"/>
      <c r="CQ615" s="141"/>
      <c r="CR615" s="141"/>
      <c r="CS615" s="141"/>
      <c r="CT615" s="141"/>
      <c r="CU615" s="141"/>
      <c r="CV615" s="141"/>
      <c r="CW615" s="141"/>
      <c r="CX615" s="141"/>
      <c r="CY615" s="141"/>
      <c r="CZ615" s="141"/>
      <c r="DA615" s="141"/>
      <c r="DB615" s="141"/>
      <c r="DC615" s="141"/>
      <c r="DD615" s="141"/>
      <c r="DE615" s="141"/>
      <c r="DF615" s="141"/>
      <c r="DG615" s="141"/>
      <c r="DH615" s="141"/>
      <c r="DI615" s="141"/>
      <c r="DJ615" s="141"/>
      <c r="DK615" s="141"/>
      <c r="DL615" s="141"/>
      <c r="DM615" s="141"/>
      <c r="DN615" s="151"/>
      <c r="DO615" s="151"/>
      <c r="DP615" s="153"/>
      <c r="DQ615" s="24"/>
      <c r="DR615" s="24"/>
      <c r="DS615" s="24"/>
      <c r="DT615" s="24"/>
      <c r="DU615" s="24"/>
      <c r="DV615" s="24"/>
      <c r="DW615" s="24"/>
      <c r="DX615" s="24"/>
      <c r="DY615" s="24"/>
      <c r="DZ615" s="24"/>
      <c r="EA615" s="24"/>
      <c r="EB615" s="24"/>
      <c r="EC615" s="24"/>
      <c r="ED615" s="24"/>
      <c r="EE615" s="24"/>
      <c r="EF615" s="24"/>
      <c r="EG615" s="24"/>
      <c r="EH615" s="24"/>
      <c r="EI615" s="24"/>
      <c r="EJ615" s="24"/>
      <c r="EK615" s="24"/>
      <c r="EL615" s="24"/>
      <c r="EM615" s="24"/>
      <c r="EN615" s="24"/>
      <c r="EO615" s="24"/>
      <c r="EP615" s="24"/>
      <c r="EQ615" s="24"/>
      <c r="ER615" s="24"/>
      <c r="ES615" s="151"/>
      <c r="ET615" s="151"/>
      <c r="EU615" s="153"/>
      <c r="EV615" s="24"/>
      <c r="EW615" s="125"/>
      <c r="EX615" s="24"/>
      <c r="EY615" s="24"/>
      <c r="EZ615" s="24"/>
      <c r="FA615" s="24"/>
      <c r="FB615" s="24"/>
      <c r="FC615" s="24"/>
      <c r="FD615" s="24"/>
      <c r="FE615" s="24"/>
      <c r="FF615" s="24"/>
      <c r="FG615" s="24"/>
      <c r="FH615" s="24"/>
      <c r="FI615" s="24"/>
      <c r="FJ615" s="24"/>
      <c r="FK615" s="24"/>
      <c r="FL615" s="24"/>
      <c r="FM615" s="24"/>
      <c r="FN615" s="24"/>
      <c r="FO615" s="24"/>
      <c r="FP615" s="24"/>
      <c r="FQ615" s="24"/>
      <c r="FR615" s="24"/>
      <c r="FS615" s="24"/>
      <c r="FT615" s="24"/>
      <c r="FU615" s="24"/>
      <c r="FV615" s="24">
        <v>6</v>
      </c>
      <c r="FW615" s="24"/>
      <c r="FX615" s="24"/>
      <c r="FY615" s="24"/>
      <c r="FZ615" s="24"/>
      <c r="GA615" s="151"/>
      <c r="GB615" s="151"/>
      <c r="GC615" s="153"/>
      <c r="GD615" s="24"/>
      <c r="GE615" s="24"/>
      <c r="GF615" s="24">
        <v>10</v>
      </c>
      <c r="GG615" s="24"/>
      <c r="GH615" s="24"/>
      <c r="GI615" s="24"/>
      <c r="GJ615" s="24"/>
      <c r="GK615" s="24"/>
      <c r="GL615" s="24"/>
      <c r="GM615" s="24"/>
      <c r="GN615" s="24"/>
      <c r="GO615" s="24"/>
      <c r="GP615" s="24"/>
      <c r="GQ615" s="24"/>
      <c r="GR615" s="24"/>
      <c r="GS615" s="24"/>
      <c r="GT615" s="24"/>
      <c r="GU615" s="24"/>
      <c r="GV615" s="24"/>
      <c r="GW615" s="24"/>
      <c r="GX615" s="24"/>
      <c r="GY615" s="24"/>
      <c r="GZ615" s="24"/>
      <c r="HA615" s="24"/>
      <c r="HB615" s="24"/>
      <c r="HC615" s="24"/>
      <c r="HD615" s="24"/>
      <c r="HE615" s="24"/>
      <c r="HF615" s="24"/>
      <c r="HG615" s="24"/>
      <c r="HH615" s="151"/>
      <c r="HI615" s="151"/>
      <c r="HJ615" s="153"/>
      <c r="HK615" s="24"/>
      <c r="HL615" s="24"/>
      <c r="HM615" s="24"/>
      <c r="HN615" s="24"/>
      <c r="HO615" s="24"/>
      <c r="HP615" s="24"/>
      <c r="HQ615" s="24"/>
      <c r="HR615" s="24"/>
      <c r="HS615" s="24"/>
      <c r="HT615" s="24"/>
      <c r="HU615" s="24"/>
      <c r="HV615" s="24"/>
      <c r="HW615" s="24"/>
      <c r="HX615" s="24"/>
      <c r="HY615" s="24"/>
      <c r="HZ615" s="24"/>
      <c r="IA615" s="24"/>
      <c r="IB615" s="24"/>
      <c r="IC615" s="24"/>
      <c r="ID615" s="24"/>
      <c r="IE615" s="24"/>
      <c r="IF615" s="24"/>
      <c r="IG615" s="24"/>
      <c r="IH615" s="24"/>
      <c r="II615" s="24"/>
      <c r="IJ615" s="24"/>
      <c r="IK615" s="24"/>
      <c r="IL615" s="24"/>
      <c r="IM615" s="24"/>
      <c r="IN615" s="24"/>
      <c r="IO615" s="24"/>
      <c r="IP615" s="151"/>
      <c r="IQ615" s="151"/>
      <c r="IR615" s="153"/>
      <c r="IS615" s="24"/>
      <c r="IT615" s="24"/>
      <c r="IU615" s="24"/>
      <c r="IV615" s="24"/>
      <c r="IW615" s="24"/>
      <c r="IX615" s="24"/>
      <c r="IY615" s="24"/>
      <c r="IZ615" s="24"/>
      <c r="JA615" s="24"/>
      <c r="JB615" s="24"/>
      <c r="JC615" s="24"/>
      <c r="JD615" s="24"/>
      <c r="JE615" s="24"/>
      <c r="JF615" s="24"/>
      <c r="JG615" s="24"/>
      <c r="JH615" s="24"/>
      <c r="JI615" s="24"/>
      <c r="JJ615" s="24"/>
      <c r="JK615" s="24"/>
      <c r="JL615" s="24"/>
      <c r="JM615" s="24"/>
      <c r="JN615" s="24"/>
      <c r="JO615" s="24"/>
      <c r="JP615" s="24"/>
      <c r="JQ615" s="24"/>
      <c r="JR615" s="24"/>
      <c r="JS615" s="24"/>
      <c r="JT615" s="24"/>
      <c r="JU615" s="25"/>
      <c r="JV615" s="24"/>
      <c r="JW615" s="151"/>
      <c r="JX615" s="151"/>
      <c r="JY615" s="153"/>
      <c r="JZ615" s="24"/>
      <c r="KA615" s="24"/>
      <c r="KB615" s="24"/>
      <c r="KC615" s="24"/>
      <c r="KD615" s="24"/>
      <c r="KE615" s="24"/>
      <c r="KF615" s="24"/>
      <c r="KG615" s="24"/>
      <c r="KH615" s="24"/>
      <c r="KI615" s="24"/>
      <c r="KJ615" s="24"/>
      <c r="KK615" s="24"/>
      <c r="KL615" s="24"/>
      <c r="KM615" s="24"/>
      <c r="KN615" s="24"/>
      <c r="KO615" s="24"/>
      <c r="KP615" s="24"/>
      <c r="KQ615" s="24"/>
      <c r="KR615" s="24"/>
      <c r="KS615" s="24"/>
      <c r="KT615" s="24"/>
      <c r="KU615" s="24"/>
      <c r="KV615" s="24"/>
      <c r="KW615" s="24"/>
      <c r="KX615" s="24"/>
      <c r="KY615" s="24"/>
      <c r="KZ615" s="24"/>
      <c r="LA615" s="24"/>
      <c r="LB615" s="24"/>
      <c r="LC615" s="24"/>
      <c r="LD615" s="24"/>
      <c r="LE615" s="151"/>
      <c r="LF615" s="151"/>
      <c r="LG615" s="153"/>
      <c r="LH615" s="24"/>
      <c r="LI615" s="24"/>
      <c r="LJ615" s="24"/>
      <c r="LK615" s="24"/>
      <c r="LL615" s="24"/>
      <c r="LM615" s="24"/>
      <c r="LN615" s="24"/>
      <c r="LO615" s="24"/>
      <c r="LP615" s="24"/>
      <c r="LQ615" s="24"/>
      <c r="LR615" s="24"/>
      <c r="LS615" s="24"/>
      <c r="LT615" s="24"/>
      <c r="LU615" s="24"/>
      <c r="LV615" s="24"/>
      <c r="LW615" s="24"/>
      <c r="LX615" s="24"/>
      <c r="LY615" s="24"/>
      <c r="LZ615" s="24"/>
      <c r="MA615" s="24"/>
      <c r="MB615" s="24"/>
      <c r="MC615" s="24"/>
      <c r="MD615" s="24"/>
      <c r="ME615" s="24"/>
      <c r="MF615" s="24"/>
      <c r="MG615" s="24"/>
      <c r="MH615" s="24"/>
      <c r="MI615" s="24"/>
      <c r="MJ615" s="24"/>
      <c r="MK615" s="24"/>
      <c r="ML615" s="24"/>
    </row>
    <row r="616" spans="1:350" ht="13.9" hidden="1" customHeight="1" outlineLevel="3" x14ac:dyDescent="0.2">
      <c r="A616" s="226" t="s">
        <v>476</v>
      </c>
      <c r="B616" s="246" t="s">
        <v>1120</v>
      </c>
      <c r="C616" s="214" t="s">
        <v>38</v>
      </c>
      <c r="D616" s="216">
        <v>13.2</v>
      </c>
      <c r="E616" s="175"/>
      <c r="F616" s="175">
        <f>D616-E616</f>
        <v>13.2</v>
      </c>
      <c r="G616" s="175" t="s">
        <v>888</v>
      </c>
      <c r="H616" s="170" t="s">
        <v>873</v>
      </c>
      <c r="I616" s="170" t="s">
        <v>875</v>
      </c>
      <c r="J616" s="212">
        <f ca="1">E616+Q616+AX616+CF616+DN616+ES616+GA616+HH616+IP616+JW616+LE616</f>
        <v>13.2</v>
      </c>
      <c r="K616" s="212">
        <f>E616+R616+AY616+CG616+DO616+ET616+GB616+HI616+IQ616+JX616+LF616</f>
        <v>13.2</v>
      </c>
      <c r="L616" s="172">
        <f ca="1">K616/J616</f>
        <v>1</v>
      </c>
      <c r="M616" s="172">
        <f>K616/D616</f>
        <v>1</v>
      </c>
      <c r="N616" s="183">
        <f ca="1">SUMIF($EV$8:$FZ$9,$O$5,$EV617:$FZ617)-SUMIF($EV$8:$FZ$9,$Q$5,$EV617:$FZ617)</f>
        <v>0</v>
      </c>
      <c r="O616" s="156"/>
      <c r="P616" s="16" t="s">
        <v>25</v>
      </c>
      <c r="Q616" s="150">
        <v>0</v>
      </c>
      <c r="R616" s="150">
        <v>0</v>
      </c>
      <c r="S616" s="152" t="e">
        <v>#DIV/0!</v>
      </c>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50">
        <f t="shared" ca="1" si="1487"/>
        <v>0</v>
      </c>
      <c r="AY616" s="150">
        <f>SUM(BA617:CE617)</f>
        <v>0</v>
      </c>
      <c r="AZ616" s="152" t="e">
        <f ca="1">AY616/AX616</f>
        <v>#DIV/0!</v>
      </c>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50">
        <f t="shared" ref="CF616" si="1600">SUM(CI616:DM616)</f>
        <v>0</v>
      </c>
      <c r="CG616" s="150">
        <f>SUM(CI617:DM617)</f>
        <v>0</v>
      </c>
      <c r="CH616" s="152" t="e">
        <f>CG616/CF616</f>
        <v>#DIV/0!</v>
      </c>
      <c r="CI616" s="129"/>
      <c r="CJ616" s="129"/>
      <c r="CK616" s="129"/>
      <c r="CL616" s="129"/>
      <c r="CM616" s="129"/>
      <c r="CN616" s="129"/>
      <c r="CO616" s="129"/>
      <c r="CP616" s="129"/>
      <c r="CQ616" s="129"/>
      <c r="CR616" s="129"/>
      <c r="CS616" s="129"/>
      <c r="CT616" s="129"/>
      <c r="CU616" s="129"/>
      <c r="CV616" s="129"/>
      <c r="CW616" s="129"/>
      <c r="CX616" s="129"/>
      <c r="CY616" s="129"/>
      <c r="CZ616" s="129"/>
      <c r="DA616" s="129"/>
      <c r="DB616" s="129"/>
      <c r="DC616" s="129"/>
      <c r="DD616" s="129"/>
      <c r="DE616" s="129"/>
      <c r="DF616" s="129"/>
      <c r="DG616" s="129"/>
      <c r="DH616" s="129"/>
      <c r="DI616" s="129"/>
      <c r="DJ616" s="129"/>
      <c r="DK616" s="129"/>
      <c r="DL616" s="129"/>
      <c r="DM616" s="129"/>
      <c r="DN616" s="150">
        <f t="shared" ref="DN616" si="1601">SUM(DQ616:ER616)</f>
        <v>4</v>
      </c>
      <c r="DO616" s="150">
        <f>SUM(DQ617:ER617)</f>
        <v>0</v>
      </c>
      <c r="DP616" s="152">
        <f t="shared" si="1581"/>
        <v>0</v>
      </c>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c r="EP616" s="16"/>
      <c r="EQ616" s="16">
        <v>2</v>
      </c>
      <c r="ER616" s="16">
        <v>2</v>
      </c>
      <c r="ES616" s="150">
        <f t="shared" ca="1" si="1495"/>
        <v>9.1999999999999993</v>
      </c>
      <c r="ET616" s="150">
        <f t="shared" si="1452"/>
        <v>0</v>
      </c>
      <c r="EU616" s="152">
        <f t="shared" ca="1" si="1453"/>
        <v>0</v>
      </c>
      <c r="EV616" s="16">
        <v>2</v>
      </c>
      <c r="EW616" s="67">
        <v>2</v>
      </c>
      <c r="EX616" s="16">
        <v>2</v>
      </c>
      <c r="EY616" s="16">
        <v>3.2</v>
      </c>
      <c r="EZ616" s="16"/>
      <c r="FA616" s="16"/>
      <c r="FB616" s="16"/>
      <c r="FC616" s="16"/>
      <c r="FD616" s="16"/>
      <c r="FE616" s="16"/>
      <c r="FF616" s="16"/>
      <c r="FG616" s="16"/>
      <c r="FH616" s="16"/>
      <c r="FI616" s="16"/>
      <c r="FJ616" s="16"/>
      <c r="FK616" s="16"/>
      <c r="FL616" s="16"/>
      <c r="FM616" s="16"/>
      <c r="FN616" s="16"/>
      <c r="FO616" s="16"/>
      <c r="FP616" s="16"/>
      <c r="FQ616" s="16"/>
      <c r="FR616" s="16"/>
      <c r="FS616" s="16"/>
      <c r="FT616" s="16"/>
      <c r="FU616" s="16"/>
      <c r="FV616" s="16"/>
      <c r="FW616" s="16"/>
      <c r="FX616" s="16"/>
      <c r="FY616" s="16"/>
      <c r="FZ616" s="16"/>
      <c r="GA616" s="150">
        <f t="shared" ref="GA616" ca="1" si="1602">SUMIF($GD$8:$HG$9,$O$5,GD616:HG616)</f>
        <v>0</v>
      </c>
      <c r="GB616" s="150">
        <f t="shared" ref="GB616" si="1603">SUM(GD617:HG617)</f>
        <v>13.2</v>
      </c>
      <c r="GC616" s="152" t="e">
        <f t="shared" ref="GC616" ca="1" si="1604">GB616/GA616</f>
        <v>#DIV/0!</v>
      </c>
      <c r="GD616" s="16"/>
      <c r="GE616" s="16"/>
      <c r="GF616" s="16"/>
      <c r="GG616" s="16"/>
      <c r="GH616" s="16"/>
      <c r="GI616" s="16"/>
      <c r="GJ616" s="16"/>
      <c r="GK616" s="16"/>
      <c r="GL616" s="16"/>
      <c r="GM616" s="16"/>
      <c r="GN616" s="16"/>
      <c r="GO616" s="16"/>
      <c r="GP616" s="16"/>
      <c r="GQ616" s="16"/>
      <c r="GR616" s="16"/>
      <c r="GS616" s="16"/>
      <c r="GT616" s="16"/>
      <c r="GU616" s="16"/>
      <c r="GV616" s="16"/>
      <c r="GW616" s="16"/>
      <c r="GX616" s="16"/>
      <c r="GY616" s="16"/>
      <c r="GZ616" s="16"/>
      <c r="HA616" s="16"/>
      <c r="HB616" s="16"/>
      <c r="HC616" s="16"/>
      <c r="HD616" s="16"/>
      <c r="HE616" s="16"/>
      <c r="HF616" s="16"/>
      <c r="HG616" s="16"/>
      <c r="HH616" s="150"/>
      <c r="HI616" s="150">
        <v>0</v>
      </c>
      <c r="HJ616" s="152" t="e">
        <v>#DIV/0!</v>
      </c>
      <c r="HK616" s="16"/>
      <c r="HL616" s="16"/>
      <c r="HM616" s="16"/>
      <c r="HN616" s="16"/>
      <c r="HO616" s="16"/>
      <c r="HP616" s="16"/>
      <c r="HQ616" s="16"/>
      <c r="HR616" s="16"/>
      <c r="HS616" s="16"/>
      <c r="HT616" s="16"/>
      <c r="HU616" s="16"/>
      <c r="HV616" s="16"/>
      <c r="HW616" s="16"/>
      <c r="HX616" s="16"/>
      <c r="HY616" s="16"/>
      <c r="HZ616" s="16"/>
      <c r="IA616" s="16"/>
      <c r="IB616" s="16"/>
      <c r="IC616" s="16"/>
      <c r="ID616" s="16"/>
      <c r="IE616" s="16"/>
      <c r="IF616" s="16"/>
      <c r="IG616" s="16"/>
      <c r="IH616" s="16"/>
      <c r="II616" s="16"/>
      <c r="IJ616" s="16"/>
      <c r="IK616" s="16"/>
      <c r="IL616" s="16"/>
      <c r="IM616" s="16"/>
      <c r="IN616" s="16"/>
      <c r="IO616" s="16"/>
      <c r="IP616" s="150"/>
      <c r="IQ616" s="150">
        <v>0</v>
      </c>
      <c r="IR616" s="152" t="e">
        <v>#DIV/0!</v>
      </c>
      <c r="IS616" s="16"/>
      <c r="IT616" s="16"/>
      <c r="IU616" s="16"/>
      <c r="IV616" s="16"/>
      <c r="IW616" s="16"/>
      <c r="IX616" s="16"/>
      <c r="IY616" s="16"/>
      <c r="IZ616" s="16"/>
      <c r="JA616" s="16"/>
      <c r="JB616" s="16"/>
      <c r="JC616" s="16"/>
      <c r="JD616" s="16"/>
      <c r="JE616" s="16"/>
      <c r="JF616" s="16"/>
      <c r="JG616" s="16"/>
      <c r="JH616" s="16"/>
      <c r="JI616" s="16"/>
      <c r="JJ616" s="16"/>
      <c r="JK616" s="16"/>
      <c r="JL616" s="16"/>
      <c r="JM616" s="16"/>
      <c r="JN616" s="16"/>
      <c r="JO616" s="16"/>
      <c r="JP616" s="16"/>
      <c r="JQ616" s="16"/>
      <c r="JR616" s="16"/>
      <c r="JS616" s="16"/>
      <c r="JT616" s="16"/>
      <c r="JU616" s="23"/>
      <c r="JV616" s="16"/>
      <c r="JW616" s="150"/>
      <c r="JX616" s="150">
        <v>0</v>
      </c>
      <c r="JY616" s="152" t="e">
        <v>#DIV/0!</v>
      </c>
      <c r="JZ616" s="16"/>
      <c r="KA616" s="16"/>
      <c r="KB616" s="16"/>
      <c r="KC616" s="16"/>
      <c r="KD616" s="16"/>
      <c r="KE616" s="16"/>
      <c r="KF616" s="16"/>
      <c r="KG616" s="16"/>
      <c r="KH616" s="16"/>
      <c r="KI616" s="16"/>
      <c r="KJ616" s="16"/>
      <c r="KK616" s="16"/>
      <c r="KL616" s="16"/>
      <c r="KM616" s="16"/>
      <c r="KN616" s="16"/>
      <c r="KO616" s="16"/>
      <c r="KP616" s="16"/>
      <c r="KQ616" s="16"/>
      <c r="KR616" s="16"/>
      <c r="KS616" s="16"/>
      <c r="KT616" s="16"/>
      <c r="KU616" s="16"/>
      <c r="KV616" s="16"/>
      <c r="KW616" s="16"/>
      <c r="KX616" s="16"/>
      <c r="KY616" s="16"/>
      <c r="KZ616" s="16"/>
      <c r="LA616" s="16"/>
      <c r="LB616" s="16"/>
      <c r="LC616" s="16"/>
      <c r="LD616" s="16"/>
      <c r="LE616" s="150"/>
      <c r="LF616" s="150">
        <v>0</v>
      </c>
      <c r="LG616" s="152" t="e">
        <v>#DIV/0!</v>
      </c>
      <c r="LH616" s="16"/>
      <c r="LI616" s="16"/>
      <c r="LJ616" s="16"/>
      <c r="LK616" s="16"/>
      <c r="LL616" s="16"/>
      <c r="LM616" s="16"/>
      <c r="LN616" s="16"/>
      <c r="LO616" s="16"/>
      <c r="LP616" s="16"/>
      <c r="LQ616" s="16"/>
      <c r="LR616" s="16"/>
      <c r="LS616" s="16"/>
      <c r="LT616" s="16"/>
      <c r="LU616" s="16"/>
      <c r="LV616" s="16"/>
      <c r="LW616" s="16"/>
      <c r="LX616" s="16"/>
      <c r="LY616" s="16"/>
      <c r="LZ616" s="16"/>
      <c r="MA616" s="16"/>
      <c r="MB616" s="16"/>
      <c r="MC616" s="16"/>
      <c r="MD616" s="16"/>
      <c r="ME616" s="16"/>
      <c r="MF616" s="16"/>
      <c r="MG616" s="16"/>
      <c r="MH616" s="16"/>
      <c r="MI616" s="16"/>
      <c r="MJ616" s="16"/>
      <c r="MK616" s="16"/>
      <c r="ML616" s="16"/>
    </row>
    <row r="617" spans="1:350" ht="13.9" hidden="1" customHeight="1" outlineLevel="3" x14ac:dyDescent="0.2">
      <c r="A617" s="227"/>
      <c r="B617" s="247"/>
      <c r="C617" s="215"/>
      <c r="D617" s="217"/>
      <c r="E617" s="176"/>
      <c r="F617" s="176"/>
      <c r="G617" s="176"/>
      <c r="H617" s="171"/>
      <c r="I617" s="171"/>
      <c r="J617" s="213"/>
      <c r="K617" s="213"/>
      <c r="L617" s="173"/>
      <c r="M617" s="173"/>
      <c r="N617" s="184"/>
      <c r="O617" s="157"/>
      <c r="P617" s="17" t="s">
        <v>26</v>
      </c>
      <c r="Q617" s="151"/>
      <c r="R617" s="151"/>
      <c r="S617" s="153"/>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151"/>
      <c r="AY617" s="151"/>
      <c r="AZ617" s="153"/>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151"/>
      <c r="CG617" s="151"/>
      <c r="CH617" s="153"/>
      <c r="CI617" s="141"/>
      <c r="CJ617" s="141"/>
      <c r="CK617" s="141"/>
      <c r="CL617" s="141"/>
      <c r="CM617" s="141"/>
      <c r="CN617" s="141"/>
      <c r="CO617" s="141"/>
      <c r="CP617" s="141"/>
      <c r="CQ617" s="141"/>
      <c r="CR617" s="141"/>
      <c r="CS617" s="141"/>
      <c r="CT617" s="141"/>
      <c r="CU617" s="141"/>
      <c r="CV617" s="141"/>
      <c r="CW617" s="141"/>
      <c r="CX617" s="141"/>
      <c r="CY617" s="141"/>
      <c r="CZ617" s="141"/>
      <c r="DA617" s="141"/>
      <c r="DB617" s="141"/>
      <c r="DC617" s="141"/>
      <c r="DD617" s="141"/>
      <c r="DE617" s="141"/>
      <c r="DF617" s="141"/>
      <c r="DG617" s="141"/>
      <c r="DH617" s="141"/>
      <c r="DI617" s="141"/>
      <c r="DJ617" s="141"/>
      <c r="DK617" s="141"/>
      <c r="DL617" s="141"/>
      <c r="DM617" s="141"/>
      <c r="DN617" s="151"/>
      <c r="DO617" s="151"/>
      <c r="DP617" s="153"/>
      <c r="DQ617" s="24"/>
      <c r="DR617" s="24"/>
      <c r="DS617" s="24"/>
      <c r="DT617" s="24"/>
      <c r="DU617" s="24"/>
      <c r="DV617" s="24"/>
      <c r="DW617" s="24"/>
      <c r="DX617" s="24"/>
      <c r="DY617" s="24"/>
      <c r="DZ617" s="24"/>
      <c r="EA617" s="24"/>
      <c r="EB617" s="24"/>
      <c r="EC617" s="24"/>
      <c r="ED617" s="24"/>
      <c r="EE617" s="24"/>
      <c r="EF617" s="24"/>
      <c r="EG617" s="24"/>
      <c r="EH617" s="24"/>
      <c r="EI617" s="24"/>
      <c r="EJ617" s="24"/>
      <c r="EK617" s="24"/>
      <c r="EL617" s="24"/>
      <c r="EM617" s="24"/>
      <c r="EN617" s="24"/>
      <c r="EO617" s="24"/>
      <c r="EP617" s="24"/>
      <c r="EQ617" s="24"/>
      <c r="ER617" s="24"/>
      <c r="ES617" s="151"/>
      <c r="ET617" s="151"/>
      <c r="EU617" s="153"/>
      <c r="EV617" s="24"/>
      <c r="EW617" s="125"/>
      <c r="EX617" s="24"/>
      <c r="EY617" s="24"/>
      <c r="EZ617" s="24"/>
      <c r="FA617" s="24"/>
      <c r="FB617" s="24"/>
      <c r="FC617" s="24"/>
      <c r="FD617" s="24"/>
      <c r="FE617" s="24"/>
      <c r="FF617" s="24"/>
      <c r="FG617" s="24"/>
      <c r="FH617" s="24"/>
      <c r="FI617" s="24"/>
      <c r="FJ617" s="24"/>
      <c r="FK617" s="24"/>
      <c r="FL617" s="24"/>
      <c r="FM617" s="24"/>
      <c r="FN617" s="24"/>
      <c r="FO617" s="24"/>
      <c r="FP617" s="24"/>
      <c r="FQ617" s="24"/>
      <c r="FR617" s="24"/>
      <c r="FS617" s="24"/>
      <c r="FT617" s="24"/>
      <c r="FU617" s="24"/>
      <c r="FV617" s="24"/>
      <c r="FW617" s="24"/>
      <c r="FX617" s="24"/>
      <c r="FY617" s="24"/>
      <c r="FZ617" s="24"/>
      <c r="GA617" s="151"/>
      <c r="GB617" s="151"/>
      <c r="GC617" s="153"/>
      <c r="GD617" s="24"/>
      <c r="GE617" s="24"/>
      <c r="GF617" s="24">
        <v>13</v>
      </c>
      <c r="GG617" s="24"/>
      <c r="GH617" s="24"/>
      <c r="GI617" s="24"/>
      <c r="GJ617" s="24"/>
      <c r="GK617" s="24"/>
      <c r="GL617" s="24"/>
      <c r="GM617" s="24"/>
      <c r="GN617" s="24"/>
      <c r="GO617" s="24"/>
      <c r="GP617" s="24"/>
      <c r="GQ617" s="24"/>
      <c r="GR617" s="24"/>
      <c r="GS617" s="24"/>
      <c r="GT617" s="24"/>
      <c r="GU617" s="24"/>
      <c r="GV617" s="24"/>
      <c r="GW617" s="24"/>
      <c r="GX617" s="24"/>
      <c r="GY617" s="24"/>
      <c r="GZ617" s="24"/>
      <c r="HA617" s="24"/>
      <c r="HB617" s="24"/>
      <c r="HC617" s="76">
        <v>0.2</v>
      </c>
      <c r="HD617" s="24"/>
      <c r="HE617" s="24"/>
      <c r="HF617" s="24"/>
      <c r="HG617" s="24"/>
      <c r="HH617" s="151"/>
      <c r="HI617" s="151"/>
      <c r="HJ617" s="153"/>
      <c r="HK617" s="24"/>
      <c r="HL617" s="24"/>
      <c r="HM617" s="24"/>
      <c r="HN617" s="24"/>
      <c r="HO617" s="24"/>
      <c r="HP617" s="24"/>
      <c r="HQ617" s="24"/>
      <c r="HR617" s="24"/>
      <c r="HS617" s="24"/>
      <c r="HT617" s="24"/>
      <c r="HU617" s="24"/>
      <c r="HV617" s="24"/>
      <c r="HW617" s="24"/>
      <c r="HX617" s="24"/>
      <c r="HY617" s="24"/>
      <c r="HZ617" s="24"/>
      <c r="IA617" s="24"/>
      <c r="IB617" s="24"/>
      <c r="IC617" s="24"/>
      <c r="ID617" s="24"/>
      <c r="IE617" s="24"/>
      <c r="IF617" s="24"/>
      <c r="IG617" s="24"/>
      <c r="IH617" s="24"/>
      <c r="II617" s="24"/>
      <c r="IJ617" s="24"/>
      <c r="IK617" s="24"/>
      <c r="IL617" s="24"/>
      <c r="IM617" s="24"/>
      <c r="IN617" s="24"/>
      <c r="IO617" s="24"/>
      <c r="IP617" s="151"/>
      <c r="IQ617" s="151"/>
      <c r="IR617" s="153"/>
      <c r="IS617" s="24"/>
      <c r="IT617" s="24"/>
      <c r="IU617" s="24"/>
      <c r="IV617" s="24"/>
      <c r="IW617" s="24"/>
      <c r="IX617" s="24"/>
      <c r="IY617" s="24"/>
      <c r="IZ617" s="24"/>
      <c r="JA617" s="24"/>
      <c r="JB617" s="24"/>
      <c r="JC617" s="24"/>
      <c r="JD617" s="24"/>
      <c r="JE617" s="24"/>
      <c r="JF617" s="24"/>
      <c r="JG617" s="24"/>
      <c r="JH617" s="24"/>
      <c r="JI617" s="24"/>
      <c r="JJ617" s="24"/>
      <c r="JK617" s="24"/>
      <c r="JL617" s="24"/>
      <c r="JM617" s="24"/>
      <c r="JN617" s="24"/>
      <c r="JO617" s="24"/>
      <c r="JP617" s="24"/>
      <c r="JQ617" s="24"/>
      <c r="JR617" s="24"/>
      <c r="JS617" s="24"/>
      <c r="JT617" s="24"/>
      <c r="JU617" s="25"/>
      <c r="JV617" s="24"/>
      <c r="JW617" s="151"/>
      <c r="JX617" s="151"/>
      <c r="JY617" s="153"/>
      <c r="JZ617" s="24"/>
      <c r="KA617" s="24"/>
      <c r="KB617" s="24"/>
      <c r="KC617" s="24"/>
      <c r="KD617" s="24"/>
      <c r="KE617" s="24"/>
      <c r="KF617" s="24"/>
      <c r="KG617" s="24"/>
      <c r="KH617" s="24"/>
      <c r="KI617" s="24"/>
      <c r="KJ617" s="24"/>
      <c r="KK617" s="24"/>
      <c r="KL617" s="24"/>
      <c r="KM617" s="24"/>
      <c r="KN617" s="24"/>
      <c r="KO617" s="24"/>
      <c r="KP617" s="24"/>
      <c r="KQ617" s="24"/>
      <c r="KR617" s="24"/>
      <c r="KS617" s="24"/>
      <c r="KT617" s="24"/>
      <c r="KU617" s="24"/>
      <c r="KV617" s="24"/>
      <c r="KW617" s="24"/>
      <c r="KX617" s="24"/>
      <c r="KY617" s="24"/>
      <c r="KZ617" s="24"/>
      <c r="LA617" s="24"/>
      <c r="LB617" s="24"/>
      <c r="LC617" s="24"/>
      <c r="LD617" s="24"/>
      <c r="LE617" s="151"/>
      <c r="LF617" s="151"/>
      <c r="LG617" s="153"/>
      <c r="LH617" s="24"/>
      <c r="LI617" s="24"/>
      <c r="LJ617" s="24"/>
      <c r="LK617" s="24"/>
      <c r="LL617" s="24"/>
      <c r="LM617" s="24"/>
      <c r="LN617" s="24"/>
      <c r="LO617" s="24"/>
      <c r="LP617" s="24"/>
      <c r="LQ617" s="24"/>
      <c r="LR617" s="24"/>
      <c r="LS617" s="24"/>
      <c r="LT617" s="24"/>
      <c r="LU617" s="24"/>
      <c r="LV617" s="24"/>
      <c r="LW617" s="24"/>
      <c r="LX617" s="24"/>
      <c r="LY617" s="24"/>
      <c r="LZ617" s="24"/>
      <c r="MA617" s="24"/>
      <c r="MB617" s="24"/>
      <c r="MC617" s="24"/>
      <c r="MD617" s="24"/>
      <c r="ME617" s="24"/>
      <c r="MF617" s="24"/>
      <c r="MG617" s="24"/>
      <c r="MH617" s="24"/>
      <c r="MI617" s="24"/>
      <c r="MJ617" s="24"/>
      <c r="MK617" s="24"/>
      <c r="ML617" s="24"/>
    </row>
    <row r="618" spans="1:350" ht="13.9" hidden="1" customHeight="1" outlineLevel="3" x14ac:dyDescent="0.2">
      <c r="A618" s="226" t="s">
        <v>477</v>
      </c>
      <c r="B618" s="246" t="s">
        <v>1121</v>
      </c>
      <c r="C618" s="214" t="s">
        <v>59</v>
      </c>
      <c r="D618" s="216">
        <v>16</v>
      </c>
      <c r="E618" s="175"/>
      <c r="F618" s="175">
        <f>D618-E618</f>
        <v>16</v>
      </c>
      <c r="G618" s="175" t="s">
        <v>844</v>
      </c>
      <c r="H618" s="170" t="s">
        <v>827</v>
      </c>
      <c r="I618" s="170" t="s">
        <v>873</v>
      </c>
      <c r="J618" s="212">
        <f ca="1">E618+Q618+AX618+CF618+DN618+ES618+GA618+HH618+IP618+JW618+LE618</f>
        <v>16</v>
      </c>
      <c r="K618" s="212">
        <f>E618+R618+AY618+CG618+DO618+ET618+GB618+HI618+IQ618+JX618+LF618</f>
        <v>16</v>
      </c>
      <c r="L618" s="172">
        <f ca="1">K618/J618</f>
        <v>1</v>
      </c>
      <c r="M618" s="172">
        <f>K618/D618</f>
        <v>1</v>
      </c>
      <c r="N618" s="183">
        <f ca="1">SUMIF($EV$8:$FZ$9,$O$5,$EV619:$FZ619)-SUMIF($EV$8:$FZ$9,$Q$5,$EV619:$FZ619)</f>
        <v>0</v>
      </c>
      <c r="O618" s="156"/>
      <c r="P618" s="16" t="s">
        <v>25</v>
      </c>
      <c r="Q618" s="150">
        <v>0</v>
      </c>
      <c r="R618" s="150">
        <v>0</v>
      </c>
      <c r="S618" s="152" t="e">
        <v>#DIV/0!</v>
      </c>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50">
        <f t="shared" ca="1" si="1487"/>
        <v>0</v>
      </c>
      <c r="AY618" s="150">
        <f>SUM(BA619:CE619)</f>
        <v>0</v>
      </c>
      <c r="AZ618" s="152" t="e">
        <f ca="1">AY618/AX618</f>
        <v>#DIV/0!</v>
      </c>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50">
        <f t="shared" ref="CF618" si="1605">SUM(CI618:DM618)</f>
        <v>0</v>
      </c>
      <c r="CG618" s="150">
        <f>SUM(CI619:DM619)</f>
        <v>0</v>
      </c>
      <c r="CH618" s="152" t="e">
        <f>CG618/CF618</f>
        <v>#DIV/0!</v>
      </c>
      <c r="CI618" s="129"/>
      <c r="CJ618" s="129"/>
      <c r="CK618" s="129"/>
      <c r="CL618" s="129"/>
      <c r="CM618" s="129"/>
      <c r="CN618" s="129"/>
      <c r="CO618" s="129"/>
      <c r="CP618" s="129"/>
      <c r="CQ618" s="129"/>
      <c r="CR618" s="129"/>
      <c r="CS618" s="129"/>
      <c r="CT618" s="129"/>
      <c r="CU618" s="129"/>
      <c r="CV618" s="129"/>
      <c r="CW618" s="129"/>
      <c r="CX618" s="129"/>
      <c r="CY618" s="129"/>
      <c r="CZ618" s="129"/>
      <c r="DA618" s="129"/>
      <c r="DB618" s="129"/>
      <c r="DC618" s="129"/>
      <c r="DD618" s="129"/>
      <c r="DE618" s="129"/>
      <c r="DF618" s="129"/>
      <c r="DG618" s="129"/>
      <c r="DH618" s="129"/>
      <c r="DI618" s="129"/>
      <c r="DJ618" s="129"/>
      <c r="DK618" s="129"/>
      <c r="DL618" s="129"/>
      <c r="DM618" s="129"/>
      <c r="DN618" s="150">
        <f t="shared" ref="DN618" si="1606">SUM(DQ618:ER618)</f>
        <v>16</v>
      </c>
      <c r="DO618" s="150">
        <f>SUM(DQ619:ER619)</f>
        <v>0</v>
      </c>
      <c r="DP618" s="152">
        <f t="shared" si="1581"/>
        <v>0</v>
      </c>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v>6</v>
      </c>
      <c r="EO618" s="16">
        <v>6</v>
      </c>
      <c r="EP618" s="16">
        <v>4</v>
      </c>
      <c r="EQ618" s="16"/>
      <c r="ER618" s="16"/>
      <c r="ES618" s="150">
        <f t="shared" ca="1" si="1495"/>
        <v>0</v>
      </c>
      <c r="ET618" s="150">
        <f t="shared" si="1452"/>
        <v>0</v>
      </c>
      <c r="EU618" s="152" t="e">
        <f t="shared" ca="1" si="1453"/>
        <v>#DIV/0!</v>
      </c>
      <c r="EV618" s="16"/>
      <c r="EW618" s="67"/>
      <c r="EX618" s="16"/>
      <c r="EY618" s="16"/>
      <c r="EZ618" s="16"/>
      <c r="FA618" s="16"/>
      <c r="FB618" s="16"/>
      <c r="FC618" s="16"/>
      <c r="FD618" s="16"/>
      <c r="FE618" s="16"/>
      <c r="FF618" s="16"/>
      <c r="FG618" s="16"/>
      <c r="FH618" s="16"/>
      <c r="FI618" s="16"/>
      <c r="FJ618" s="16"/>
      <c r="FK618" s="16"/>
      <c r="FL618" s="16"/>
      <c r="FM618" s="16"/>
      <c r="FN618" s="16"/>
      <c r="FO618" s="16"/>
      <c r="FP618" s="16"/>
      <c r="FQ618" s="16"/>
      <c r="FR618" s="16"/>
      <c r="FS618" s="16"/>
      <c r="FT618" s="16"/>
      <c r="FU618" s="16"/>
      <c r="FV618" s="16"/>
      <c r="FW618" s="16"/>
      <c r="FX618" s="16"/>
      <c r="FY618" s="16"/>
      <c r="FZ618" s="16"/>
      <c r="GA618" s="150">
        <f t="shared" ref="GA618" ca="1" si="1607">SUMIF($GD$8:$HG$9,$O$5,GD618:HG618)</f>
        <v>0</v>
      </c>
      <c r="GB618" s="150">
        <f t="shared" ref="GB618" si="1608">SUM(GD619:HG619)</f>
        <v>16</v>
      </c>
      <c r="GC618" s="152" t="e">
        <f t="shared" ref="GC618" ca="1" si="1609">GB618/GA618</f>
        <v>#DIV/0!</v>
      </c>
      <c r="GD618" s="16"/>
      <c r="GE618" s="16"/>
      <c r="GF618" s="16"/>
      <c r="GG618" s="16"/>
      <c r="GH618" s="16"/>
      <c r="GI618" s="16"/>
      <c r="GJ618" s="16"/>
      <c r="GK618" s="16"/>
      <c r="GL618" s="16"/>
      <c r="GM618" s="16"/>
      <c r="GN618" s="16"/>
      <c r="GO618" s="16"/>
      <c r="GP618" s="16"/>
      <c r="GQ618" s="16"/>
      <c r="GR618" s="16"/>
      <c r="GS618" s="16"/>
      <c r="GT618" s="16"/>
      <c r="GU618" s="16"/>
      <c r="GV618" s="16"/>
      <c r="GW618" s="16"/>
      <c r="GX618" s="16"/>
      <c r="GY618" s="16"/>
      <c r="GZ618" s="16"/>
      <c r="HA618" s="16"/>
      <c r="HB618" s="16"/>
      <c r="HC618" s="16"/>
      <c r="HD618" s="16"/>
      <c r="HE618" s="16"/>
      <c r="HF618" s="16"/>
      <c r="HG618" s="16"/>
      <c r="HH618" s="150"/>
      <c r="HI618" s="150">
        <v>0</v>
      </c>
      <c r="HJ618" s="152" t="e">
        <v>#DIV/0!</v>
      </c>
      <c r="HK618" s="16"/>
      <c r="HL618" s="16"/>
      <c r="HM618" s="16"/>
      <c r="HN618" s="16"/>
      <c r="HO618" s="16"/>
      <c r="HP618" s="16"/>
      <c r="HQ618" s="16"/>
      <c r="HR618" s="16"/>
      <c r="HS618" s="16"/>
      <c r="HT618" s="16"/>
      <c r="HU618" s="16"/>
      <c r="HV618" s="16"/>
      <c r="HW618" s="16"/>
      <c r="HX618" s="16"/>
      <c r="HY618" s="16"/>
      <c r="HZ618" s="16"/>
      <c r="IA618" s="16"/>
      <c r="IB618" s="16"/>
      <c r="IC618" s="16"/>
      <c r="ID618" s="16"/>
      <c r="IE618" s="16"/>
      <c r="IF618" s="16"/>
      <c r="IG618" s="16"/>
      <c r="IH618" s="16"/>
      <c r="II618" s="16"/>
      <c r="IJ618" s="16"/>
      <c r="IK618" s="16"/>
      <c r="IL618" s="16"/>
      <c r="IM618" s="16"/>
      <c r="IN618" s="16"/>
      <c r="IO618" s="16"/>
      <c r="IP618" s="150"/>
      <c r="IQ618" s="150">
        <v>0</v>
      </c>
      <c r="IR618" s="152" t="e">
        <v>#DIV/0!</v>
      </c>
      <c r="IS618" s="16"/>
      <c r="IT618" s="16"/>
      <c r="IU618" s="16"/>
      <c r="IV618" s="16"/>
      <c r="IW618" s="16"/>
      <c r="IX618" s="16"/>
      <c r="IY618" s="16"/>
      <c r="IZ618" s="16"/>
      <c r="JA618" s="16"/>
      <c r="JB618" s="16"/>
      <c r="JC618" s="16"/>
      <c r="JD618" s="16"/>
      <c r="JE618" s="16"/>
      <c r="JF618" s="16"/>
      <c r="JG618" s="16"/>
      <c r="JH618" s="16"/>
      <c r="JI618" s="16"/>
      <c r="JJ618" s="16"/>
      <c r="JK618" s="16"/>
      <c r="JL618" s="16"/>
      <c r="JM618" s="16"/>
      <c r="JN618" s="16"/>
      <c r="JO618" s="16"/>
      <c r="JP618" s="16"/>
      <c r="JQ618" s="16"/>
      <c r="JR618" s="16"/>
      <c r="JS618" s="16"/>
      <c r="JT618" s="16"/>
      <c r="JU618" s="23"/>
      <c r="JV618" s="16"/>
      <c r="JW618" s="150"/>
      <c r="JX618" s="150">
        <v>0</v>
      </c>
      <c r="JY618" s="152" t="e">
        <v>#DIV/0!</v>
      </c>
      <c r="JZ618" s="16"/>
      <c r="KA618" s="16"/>
      <c r="KB618" s="16"/>
      <c r="KC618" s="16"/>
      <c r="KD618" s="16"/>
      <c r="KE618" s="16"/>
      <c r="KF618" s="16"/>
      <c r="KG618" s="16"/>
      <c r="KH618" s="16"/>
      <c r="KI618" s="16"/>
      <c r="KJ618" s="16"/>
      <c r="KK618" s="16"/>
      <c r="KL618" s="16"/>
      <c r="KM618" s="16"/>
      <c r="KN618" s="16"/>
      <c r="KO618" s="16"/>
      <c r="KP618" s="16"/>
      <c r="KQ618" s="16"/>
      <c r="KR618" s="16"/>
      <c r="KS618" s="16"/>
      <c r="KT618" s="16"/>
      <c r="KU618" s="16"/>
      <c r="KV618" s="16"/>
      <c r="KW618" s="16"/>
      <c r="KX618" s="16"/>
      <c r="KY618" s="16"/>
      <c r="KZ618" s="16"/>
      <c r="LA618" s="16"/>
      <c r="LB618" s="16"/>
      <c r="LC618" s="16"/>
      <c r="LD618" s="16"/>
      <c r="LE618" s="150"/>
      <c r="LF618" s="150">
        <v>0</v>
      </c>
      <c r="LG618" s="152" t="e">
        <v>#DIV/0!</v>
      </c>
      <c r="LH618" s="16"/>
      <c r="LI618" s="16"/>
      <c r="LJ618" s="16"/>
      <c r="LK618" s="16"/>
      <c r="LL618" s="16"/>
      <c r="LM618" s="16"/>
      <c r="LN618" s="16"/>
      <c r="LO618" s="16"/>
      <c r="LP618" s="16"/>
      <c r="LQ618" s="16"/>
      <c r="LR618" s="16"/>
      <c r="LS618" s="16"/>
      <c r="LT618" s="16"/>
      <c r="LU618" s="16"/>
      <c r="LV618" s="16"/>
      <c r="LW618" s="16"/>
      <c r="LX618" s="16"/>
      <c r="LY618" s="16"/>
      <c r="LZ618" s="16"/>
      <c r="MA618" s="16"/>
      <c r="MB618" s="16"/>
      <c r="MC618" s="16"/>
      <c r="MD618" s="16"/>
      <c r="ME618" s="16"/>
      <c r="MF618" s="16"/>
      <c r="MG618" s="16"/>
      <c r="MH618" s="16"/>
      <c r="MI618" s="16"/>
      <c r="MJ618" s="16"/>
      <c r="MK618" s="16"/>
      <c r="ML618" s="16"/>
    </row>
    <row r="619" spans="1:350" ht="13.9" hidden="1" customHeight="1" outlineLevel="3" x14ac:dyDescent="0.2">
      <c r="A619" s="227"/>
      <c r="B619" s="247"/>
      <c r="C619" s="215"/>
      <c r="D619" s="217"/>
      <c r="E619" s="176"/>
      <c r="F619" s="176"/>
      <c r="G619" s="176"/>
      <c r="H619" s="171"/>
      <c r="I619" s="171"/>
      <c r="J619" s="213"/>
      <c r="K619" s="213"/>
      <c r="L619" s="173"/>
      <c r="M619" s="173"/>
      <c r="N619" s="184"/>
      <c r="O619" s="157"/>
      <c r="P619" s="17" t="s">
        <v>26</v>
      </c>
      <c r="Q619" s="151"/>
      <c r="R619" s="151"/>
      <c r="S619" s="153"/>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151"/>
      <c r="AY619" s="151"/>
      <c r="AZ619" s="153"/>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151"/>
      <c r="CG619" s="151"/>
      <c r="CH619" s="153"/>
      <c r="CI619" s="141"/>
      <c r="CJ619" s="141"/>
      <c r="CK619" s="141"/>
      <c r="CL619" s="141"/>
      <c r="CM619" s="141"/>
      <c r="CN619" s="141"/>
      <c r="CO619" s="141"/>
      <c r="CP619" s="141"/>
      <c r="CQ619" s="141"/>
      <c r="CR619" s="141"/>
      <c r="CS619" s="141"/>
      <c r="CT619" s="141"/>
      <c r="CU619" s="141"/>
      <c r="CV619" s="141"/>
      <c r="CW619" s="141"/>
      <c r="CX619" s="141"/>
      <c r="CY619" s="141"/>
      <c r="CZ619" s="141"/>
      <c r="DA619" s="141"/>
      <c r="DB619" s="141"/>
      <c r="DC619" s="141"/>
      <c r="DD619" s="141"/>
      <c r="DE619" s="141"/>
      <c r="DF619" s="141"/>
      <c r="DG619" s="141"/>
      <c r="DH619" s="141"/>
      <c r="DI619" s="141"/>
      <c r="DJ619" s="141"/>
      <c r="DK619" s="141"/>
      <c r="DL619" s="141"/>
      <c r="DM619" s="141"/>
      <c r="DN619" s="151"/>
      <c r="DO619" s="151"/>
      <c r="DP619" s="153"/>
      <c r="DQ619" s="24"/>
      <c r="DR619" s="24"/>
      <c r="DS619" s="24"/>
      <c r="DT619" s="24"/>
      <c r="DU619" s="24"/>
      <c r="DV619" s="24"/>
      <c r="DW619" s="24"/>
      <c r="DX619" s="24"/>
      <c r="DY619" s="24"/>
      <c r="DZ619" s="24"/>
      <c r="EA619" s="24"/>
      <c r="EB619" s="24"/>
      <c r="EC619" s="24"/>
      <c r="ED619" s="24"/>
      <c r="EE619" s="24"/>
      <c r="EF619" s="24"/>
      <c r="EG619" s="24"/>
      <c r="EH619" s="24"/>
      <c r="EI619" s="24"/>
      <c r="EJ619" s="24"/>
      <c r="EK619" s="24"/>
      <c r="EL619" s="24"/>
      <c r="EM619" s="24"/>
      <c r="EN619" s="24"/>
      <c r="EO619" s="24"/>
      <c r="EP619" s="24"/>
      <c r="EQ619" s="24"/>
      <c r="ER619" s="24"/>
      <c r="ES619" s="151"/>
      <c r="ET619" s="151"/>
      <c r="EU619" s="153"/>
      <c r="EV619" s="24"/>
      <c r="EW619" s="125"/>
      <c r="EX619" s="24"/>
      <c r="EY619" s="24"/>
      <c r="EZ619" s="24"/>
      <c r="FA619" s="24"/>
      <c r="FB619" s="24"/>
      <c r="FC619" s="24"/>
      <c r="FD619" s="24"/>
      <c r="FE619" s="24"/>
      <c r="FF619" s="24"/>
      <c r="FG619" s="24"/>
      <c r="FH619" s="24"/>
      <c r="FI619" s="24"/>
      <c r="FJ619" s="24"/>
      <c r="FK619" s="24"/>
      <c r="FL619" s="24"/>
      <c r="FM619" s="24"/>
      <c r="FN619" s="24"/>
      <c r="FO619" s="24"/>
      <c r="FP619" s="24"/>
      <c r="FQ619" s="24"/>
      <c r="FR619" s="24"/>
      <c r="FS619" s="24"/>
      <c r="FT619" s="24"/>
      <c r="FU619" s="24"/>
      <c r="FV619" s="24"/>
      <c r="FW619" s="24"/>
      <c r="FX619" s="24"/>
      <c r="FY619" s="24"/>
      <c r="FZ619" s="24"/>
      <c r="GA619" s="151"/>
      <c r="GB619" s="151"/>
      <c r="GC619" s="153"/>
      <c r="GD619" s="24"/>
      <c r="GE619" s="24"/>
      <c r="GF619" s="24">
        <v>16</v>
      </c>
      <c r="GG619" s="24"/>
      <c r="GH619" s="24"/>
      <c r="GI619" s="24"/>
      <c r="GJ619" s="24"/>
      <c r="GK619" s="24"/>
      <c r="GL619" s="24"/>
      <c r="GM619" s="24"/>
      <c r="GN619" s="24"/>
      <c r="GO619" s="24"/>
      <c r="GP619" s="24"/>
      <c r="GQ619" s="24"/>
      <c r="GR619" s="24"/>
      <c r="GS619" s="24"/>
      <c r="GT619" s="24"/>
      <c r="GU619" s="24"/>
      <c r="GV619" s="24"/>
      <c r="GW619" s="24"/>
      <c r="GX619" s="24"/>
      <c r="GY619" s="24"/>
      <c r="GZ619" s="24"/>
      <c r="HA619" s="24"/>
      <c r="HB619" s="24"/>
      <c r="HC619" s="24"/>
      <c r="HD619" s="24"/>
      <c r="HE619" s="24"/>
      <c r="HF619" s="24"/>
      <c r="HG619" s="24"/>
      <c r="HH619" s="151"/>
      <c r="HI619" s="151"/>
      <c r="HJ619" s="153"/>
      <c r="HK619" s="24"/>
      <c r="HL619" s="24"/>
      <c r="HM619" s="24"/>
      <c r="HN619" s="24"/>
      <c r="HO619" s="24"/>
      <c r="HP619" s="24"/>
      <c r="HQ619" s="24"/>
      <c r="HR619" s="24"/>
      <c r="HS619" s="24"/>
      <c r="HT619" s="24"/>
      <c r="HU619" s="24"/>
      <c r="HV619" s="24"/>
      <c r="HW619" s="24"/>
      <c r="HX619" s="24"/>
      <c r="HY619" s="24"/>
      <c r="HZ619" s="24"/>
      <c r="IA619" s="24"/>
      <c r="IB619" s="24"/>
      <c r="IC619" s="24"/>
      <c r="ID619" s="24"/>
      <c r="IE619" s="24"/>
      <c r="IF619" s="24"/>
      <c r="IG619" s="24"/>
      <c r="IH619" s="24"/>
      <c r="II619" s="24"/>
      <c r="IJ619" s="24"/>
      <c r="IK619" s="24"/>
      <c r="IL619" s="24"/>
      <c r="IM619" s="24"/>
      <c r="IN619" s="24"/>
      <c r="IO619" s="24"/>
      <c r="IP619" s="151"/>
      <c r="IQ619" s="151"/>
      <c r="IR619" s="153"/>
      <c r="IS619" s="24"/>
      <c r="IT619" s="24"/>
      <c r="IU619" s="24"/>
      <c r="IV619" s="24"/>
      <c r="IW619" s="24"/>
      <c r="IX619" s="24"/>
      <c r="IY619" s="24"/>
      <c r="IZ619" s="24"/>
      <c r="JA619" s="24"/>
      <c r="JB619" s="24"/>
      <c r="JC619" s="24"/>
      <c r="JD619" s="24"/>
      <c r="JE619" s="24"/>
      <c r="JF619" s="24"/>
      <c r="JG619" s="24"/>
      <c r="JH619" s="24"/>
      <c r="JI619" s="24"/>
      <c r="JJ619" s="24"/>
      <c r="JK619" s="24"/>
      <c r="JL619" s="24"/>
      <c r="JM619" s="24"/>
      <c r="JN619" s="24"/>
      <c r="JO619" s="24"/>
      <c r="JP619" s="24"/>
      <c r="JQ619" s="24"/>
      <c r="JR619" s="24"/>
      <c r="JS619" s="24"/>
      <c r="JT619" s="24"/>
      <c r="JU619" s="25"/>
      <c r="JV619" s="24"/>
      <c r="JW619" s="151"/>
      <c r="JX619" s="151"/>
      <c r="JY619" s="153"/>
      <c r="JZ619" s="24"/>
      <c r="KA619" s="24"/>
      <c r="KB619" s="24"/>
      <c r="KC619" s="24"/>
      <c r="KD619" s="24"/>
      <c r="KE619" s="24"/>
      <c r="KF619" s="24"/>
      <c r="KG619" s="24"/>
      <c r="KH619" s="24"/>
      <c r="KI619" s="24"/>
      <c r="KJ619" s="24"/>
      <c r="KK619" s="24"/>
      <c r="KL619" s="24"/>
      <c r="KM619" s="24"/>
      <c r="KN619" s="24"/>
      <c r="KO619" s="24"/>
      <c r="KP619" s="24"/>
      <c r="KQ619" s="24"/>
      <c r="KR619" s="24"/>
      <c r="KS619" s="24"/>
      <c r="KT619" s="24"/>
      <c r="KU619" s="24"/>
      <c r="KV619" s="24"/>
      <c r="KW619" s="24"/>
      <c r="KX619" s="24"/>
      <c r="KY619" s="24"/>
      <c r="KZ619" s="24"/>
      <c r="LA619" s="24"/>
      <c r="LB619" s="24"/>
      <c r="LC619" s="24"/>
      <c r="LD619" s="24"/>
      <c r="LE619" s="151"/>
      <c r="LF619" s="151"/>
      <c r="LG619" s="153"/>
      <c r="LH619" s="24"/>
      <c r="LI619" s="24"/>
      <c r="LJ619" s="24"/>
      <c r="LK619" s="24"/>
      <c r="LL619" s="24"/>
      <c r="LM619" s="24"/>
      <c r="LN619" s="24"/>
      <c r="LO619" s="24"/>
      <c r="LP619" s="24"/>
      <c r="LQ619" s="24"/>
      <c r="LR619" s="24"/>
      <c r="LS619" s="24"/>
      <c r="LT619" s="24"/>
      <c r="LU619" s="24"/>
      <c r="LV619" s="24"/>
      <c r="LW619" s="24"/>
      <c r="LX619" s="24"/>
      <c r="LY619" s="24"/>
      <c r="LZ619" s="24"/>
      <c r="MA619" s="24"/>
      <c r="MB619" s="24"/>
      <c r="MC619" s="24"/>
      <c r="MD619" s="24"/>
      <c r="ME619" s="24"/>
      <c r="MF619" s="24"/>
      <c r="MG619" s="24"/>
      <c r="MH619" s="24"/>
      <c r="MI619" s="24"/>
      <c r="MJ619" s="24"/>
      <c r="MK619" s="24"/>
      <c r="ML619" s="24"/>
    </row>
    <row r="620" spans="1:350" ht="13.9" hidden="1" customHeight="1" outlineLevel="3" x14ac:dyDescent="0.2">
      <c r="A620" s="226" t="s">
        <v>478</v>
      </c>
      <c r="B620" s="246" t="s">
        <v>1122</v>
      </c>
      <c r="C620" s="214" t="s">
        <v>37</v>
      </c>
      <c r="D620" s="216">
        <v>143</v>
      </c>
      <c r="E620" s="175"/>
      <c r="F620" s="175">
        <f>D620-E620</f>
        <v>143</v>
      </c>
      <c r="G620" s="175" t="s">
        <v>846</v>
      </c>
      <c r="H620" s="170" t="s">
        <v>875</v>
      </c>
      <c r="I620" s="170" t="s">
        <v>828</v>
      </c>
      <c r="J620" s="212">
        <f ca="1">E620+Q620+AX620+CF620+DN620+ES620+GA620+HH620+IP620+JW620+LE620</f>
        <v>143</v>
      </c>
      <c r="K620" s="212">
        <f>E620+R620+AY620+CG620+DO620+ET620+GB620+HI620+IQ620+JX620+LF620</f>
        <v>0</v>
      </c>
      <c r="L620" s="172">
        <f ca="1">K620/J620</f>
        <v>0</v>
      </c>
      <c r="M620" s="172">
        <f>K620/D620</f>
        <v>0</v>
      </c>
      <c r="N620" s="183">
        <f ca="1">SUMIF($EV$8:$FZ$9,$O$5,$EV621:$FZ621)-SUMIF($EV$8:$FZ$9,$Q$5,$EV621:$FZ621)</f>
        <v>0</v>
      </c>
      <c r="O620" s="156"/>
      <c r="P620" s="16" t="s">
        <v>25</v>
      </c>
      <c r="Q620" s="150">
        <v>0</v>
      </c>
      <c r="R620" s="150">
        <v>0</v>
      </c>
      <c r="S620" s="152" t="e">
        <v>#DIV/0!</v>
      </c>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50">
        <f t="shared" ca="1" si="1487"/>
        <v>0</v>
      </c>
      <c r="AY620" s="150">
        <f>SUM(BA621:CE621)</f>
        <v>0</v>
      </c>
      <c r="AZ620" s="152" t="e">
        <f ca="1">AY620/AX620</f>
        <v>#DIV/0!</v>
      </c>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50">
        <f t="shared" ref="CF620" si="1610">SUM(CI620:DM620)</f>
        <v>0</v>
      </c>
      <c r="CG620" s="150">
        <f>SUM(CI621:DM621)</f>
        <v>0</v>
      </c>
      <c r="CH620" s="152" t="e">
        <f>CG620/CF620</f>
        <v>#DIV/0!</v>
      </c>
      <c r="CI620" s="129"/>
      <c r="CJ620" s="129"/>
      <c r="CK620" s="129"/>
      <c r="CL620" s="129"/>
      <c r="CM620" s="129"/>
      <c r="CN620" s="129"/>
      <c r="CO620" s="129"/>
      <c r="CP620" s="129"/>
      <c r="CQ620" s="129"/>
      <c r="CR620" s="129"/>
      <c r="CS620" s="129"/>
      <c r="CT620" s="129"/>
      <c r="CU620" s="129"/>
      <c r="CV620" s="129"/>
      <c r="CW620" s="129"/>
      <c r="CX620" s="129"/>
      <c r="CY620" s="129"/>
      <c r="CZ620" s="129"/>
      <c r="DA620" s="129"/>
      <c r="DB620" s="129"/>
      <c r="DC620" s="129"/>
      <c r="DD620" s="129"/>
      <c r="DE620" s="129"/>
      <c r="DF620" s="129"/>
      <c r="DG620" s="129"/>
      <c r="DH620" s="129"/>
      <c r="DI620" s="129"/>
      <c r="DJ620" s="129"/>
      <c r="DK620" s="129"/>
      <c r="DL620" s="129"/>
      <c r="DM620" s="129"/>
      <c r="DN620" s="150">
        <f t="shared" ref="DN620" si="1611">SUM(DQ620:ER620)</f>
        <v>0</v>
      </c>
      <c r="DO620" s="150">
        <f>SUM(DQ621:ER621)</f>
        <v>0</v>
      </c>
      <c r="DP620" s="152" t="e">
        <f t="shared" si="1581"/>
        <v>#DIV/0!</v>
      </c>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c r="EP620" s="16"/>
      <c r="EQ620" s="16"/>
      <c r="ER620" s="16"/>
      <c r="ES620" s="150">
        <f t="shared" ca="1" si="1495"/>
        <v>143</v>
      </c>
      <c r="ET620" s="150">
        <f t="shared" si="1452"/>
        <v>0</v>
      </c>
      <c r="EU620" s="152">
        <f t="shared" ca="1" si="1453"/>
        <v>0</v>
      </c>
      <c r="EV620" s="16"/>
      <c r="EW620" s="67"/>
      <c r="EX620" s="16"/>
      <c r="EY620" s="16">
        <v>24</v>
      </c>
      <c r="EZ620" s="16">
        <v>24</v>
      </c>
      <c r="FA620" s="16">
        <v>24</v>
      </c>
      <c r="FB620" s="16">
        <v>24</v>
      </c>
      <c r="FC620" s="16">
        <v>24</v>
      </c>
      <c r="FD620" s="16">
        <v>23</v>
      </c>
      <c r="FE620" s="16"/>
      <c r="FF620" s="16"/>
      <c r="FG620" s="16"/>
      <c r="FH620" s="16"/>
      <c r="FI620" s="16"/>
      <c r="FJ620" s="16"/>
      <c r="FK620" s="16"/>
      <c r="FL620" s="16"/>
      <c r="FM620" s="16"/>
      <c r="FN620" s="16"/>
      <c r="FO620" s="16"/>
      <c r="FP620" s="16"/>
      <c r="FQ620" s="16"/>
      <c r="FR620" s="16"/>
      <c r="FS620" s="16"/>
      <c r="FT620" s="16"/>
      <c r="FU620" s="16"/>
      <c r="FV620" s="16"/>
      <c r="FW620" s="16"/>
      <c r="FX620" s="16"/>
      <c r="FY620" s="16"/>
      <c r="FZ620" s="16"/>
      <c r="GA620" s="150">
        <f t="shared" ref="GA620" ca="1" si="1612">SUMIF($GD$8:$HG$9,$O$5,GD620:HG620)</f>
        <v>0</v>
      </c>
      <c r="GB620" s="150">
        <f t="shared" ref="GB620" si="1613">SUM(GD621:HG621)</f>
        <v>0</v>
      </c>
      <c r="GC620" s="152" t="e">
        <f t="shared" ref="GC620" ca="1" si="1614">GB620/GA620</f>
        <v>#DIV/0!</v>
      </c>
      <c r="GD620" s="16"/>
      <c r="GE620" s="16"/>
      <c r="GF620" s="16"/>
      <c r="GG620" s="16"/>
      <c r="GH620" s="16"/>
      <c r="GI620" s="16"/>
      <c r="GJ620" s="16"/>
      <c r="GK620" s="16"/>
      <c r="GL620" s="16"/>
      <c r="GM620" s="16"/>
      <c r="GN620" s="16"/>
      <c r="GO620" s="16"/>
      <c r="GP620" s="16"/>
      <c r="GQ620" s="16"/>
      <c r="GR620" s="16"/>
      <c r="GS620" s="16"/>
      <c r="GT620" s="16"/>
      <c r="GU620" s="16"/>
      <c r="GV620" s="16"/>
      <c r="GW620" s="16"/>
      <c r="GX620" s="16"/>
      <c r="GY620" s="16"/>
      <c r="GZ620" s="16"/>
      <c r="HA620" s="16"/>
      <c r="HB620" s="16"/>
      <c r="HC620" s="16"/>
      <c r="HD620" s="16"/>
      <c r="HE620" s="16"/>
      <c r="HF620" s="16"/>
      <c r="HG620" s="16"/>
      <c r="HH620" s="150"/>
      <c r="HI620" s="150">
        <v>0</v>
      </c>
      <c r="HJ620" s="152" t="e">
        <v>#DIV/0!</v>
      </c>
      <c r="HK620" s="16"/>
      <c r="HL620" s="16"/>
      <c r="HM620" s="16"/>
      <c r="HN620" s="16"/>
      <c r="HO620" s="16"/>
      <c r="HP620" s="16"/>
      <c r="HQ620" s="16"/>
      <c r="HR620" s="16"/>
      <c r="HS620" s="16"/>
      <c r="HT620" s="16"/>
      <c r="HU620" s="16"/>
      <c r="HV620" s="16"/>
      <c r="HW620" s="16"/>
      <c r="HX620" s="16"/>
      <c r="HY620" s="16"/>
      <c r="HZ620" s="16"/>
      <c r="IA620" s="16"/>
      <c r="IB620" s="16"/>
      <c r="IC620" s="16"/>
      <c r="ID620" s="16"/>
      <c r="IE620" s="16"/>
      <c r="IF620" s="16"/>
      <c r="IG620" s="16"/>
      <c r="IH620" s="16"/>
      <c r="II620" s="16"/>
      <c r="IJ620" s="16"/>
      <c r="IK620" s="16"/>
      <c r="IL620" s="16"/>
      <c r="IM620" s="16"/>
      <c r="IN620" s="16"/>
      <c r="IO620" s="16"/>
      <c r="IP620" s="150"/>
      <c r="IQ620" s="150">
        <v>0</v>
      </c>
      <c r="IR620" s="152" t="e">
        <v>#DIV/0!</v>
      </c>
      <c r="IS620" s="16"/>
      <c r="IT620" s="16"/>
      <c r="IU620" s="16"/>
      <c r="IV620" s="16"/>
      <c r="IW620" s="16"/>
      <c r="IX620" s="16"/>
      <c r="IY620" s="16"/>
      <c r="IZ620" s="16"/>
      <c r="JA620" s="16"/>
      <c r="JB620" s="16"/>
      <c r="JC620" s="16"/>
      <c r="JD620" s="16"/>
      <c r="JE620" s="16"/>
      <c r="JF620" s="16"/>
      <c r="JG620" s="16"/>
      <c r="JH620" s="16"/>
      <c r="JI620" s="16"/>
      <c r="JJ620" s="16"/>
      <c r="JK620" s="16"/>
      <c r="JL620" s="16"/>
      <c r="JM620" s="16"/>
      <c r="JN620" s="16"/>
      <c r="JO620" s="16"/>
      <c r="JP620" s="16"/>
      <c r="JQ620" s="16"/>
      <c r="JR620" s="16"/>
      <c r="JS620" s="16"/>
      <c r="JT620" s="16"/>
      <c r="JU620" s="23"/>
      <c r="JV620" s="16"/>
      <c r="JW620" s="150"/>
      <c r="JX620" s="150">
        <v>0</v>
      </c>
      <c r="JY620" s="152" t="e">
        <v>#DIV/0!</v>
      </c>
      <c r="JZ620" s="16"/>
      <c r="KA620" s="16"/>
      <c r="KB620" s="16"/>
      <c r="KC620" s="16"/>
      <c r="KD620" s="16"/>
      <c r="KE620" s="16"/>
      <c r="KF620" s="16"/>
      <c r="KG620" s="16"/>
      <c r="KH620" s="16"/>
      <c r="KI620" s="16"/>
      <c r="KJ620" s="16"/>
      <c r="KK620" s="16"/>
      <c r="KL620" s="16"/>
      <c r="KM620" s="16"/>
      <c r="KN620" s="16"/>
      <c r="KO620" s="16"/>
      <c r="KP620" s="16"/>
      <c r="KQ620" s="16"/>
      <c r="KR620" s="16"/>
      <c r="KS620" s="16"/>
      <c r="KT620" s="16"/>
      <c r="KU620" s="16"/>
      <c r="KV620" s="16"/>
      <c r="KW620" s="16"/>
      <c r="KX620" s="16"/>
      <c r="KY620" s="16"/>
      <c r="KZ620" s="16"/>
      <c r="LA620" s="16"/>
      <c r="LB620" s="16"/>
      <c r="LC620" s="16"/>
      <c r="LD620" s="16"/>
      <c r="LE620" s="150"/>
      <c r="LF620" s="150">
        <v>0</v>
      </c>
      <c r="LG620" s="152" t="e">
        <v>#DIV/0!</v>
      </c>
      <c r="LH620" s="16"/>
      <c r="LI620" s="16"/>
      <c r="LJ620" s="16"/>
      <c r="LK620" s="16"/>
      <c r="LL620" s="16"/>
      <c r="LM620" s="16"/>
      <c r="LN620" s="16"/>
      <c r="LO620" s="16"/>
      <c r="LP620" s="16"/>
      <c r="LQ620" s="16"/>
      <c r="LR620" s="16"/>
      <c r="LS620" s="16"/>
      <c r="LT620" s="16"/>
      <c r="LU620" s="16"/>
      <c r="LV620" s="16"/>
      <c r="LW620" s="16"/>
      <c r="LX620" s="16"/>
      <c r="LY620" s="16"/>
      <c r="LZ620" s="16"/>
      <c r="MA620" s="16"/>
      <c r="MB620" s="16"/>
      <c r="MC620" s="16"/>
      <c r="MD620" s="16"/>
      <c r="ME620" s="16"/>
      <c r="MF620" s="16"/>
      <c r="MG620" s="16"/>
      <c r="MH620" s="16"/>
      <c r="MI620" s="16"/>
      <c r="MJ620" s="16"/>
      <c r="MK620" s="16"/>
      <c r="ML620" s="16"/>
    </row>
    <row r="621" spans="1:350" ht="13.9" hidden="1" customHeight="1" outlineLevel="3" x14ac:dyDescent="0.2">
      <c r="A621" s="227"/>
      <c r="B621" s="247"/>
      <c r="C621" s="215"/>
      <c r="D621" s="217"/>
      <c r="E621" s="176"/>
      <c r="F621" s="176"/>
      <c r="G621" s="176"/>
      <c r="H621" s="171"/>
      <c r="I621" s="171"/>
      <c r="J621" s="213"/>
      <c r="K621" s="213"/>
      <c r="L621" s="173"/>
      <c r="M621" s="173"/>
      <c r="N621" s="184"/>
      <c r="O621" s="157"/>
      <c r="P621" s="17" t="s">
        <v>26</v>
      </c>
      <c r="Q621" s="151"/>
      <c r="R621" s="151"/>
      <c r="S621" s="153"/>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151"/>
      <c r="AY621" s="151"/>
      <c r="AZ621" s="153"/>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151"/>
      <c r="CG621" s="151"/>
      <c r="CH621" s="153"/>
      <c r="CI621" s="141"/>
      <c r="CJ621" s="141"/>
      <c r="CK621" s="141"/>
      <c r="CL621" s="141"/>
      <c r="CM621" s="141"/>
      <c r="CN621" s="141"/>
      <c r="CO621" s="141"/>
      <c r="CP621" s="95"/>
      <c r="CQ621" s="95"/>
      <c r="CR621" s="95"/>
      <c r="CS621" s="95"/>
      <c r="CT621" s="95"/>
      <c r="CU621" s="95"/>
      <c r="CV621" s="95"/>
      <c r="CW621" s="141"/>
      <c r="CX621" s="141"/>
      <c r="CY621" s="141"/>
      <c r="CZ621" s="141"/>
      <c r="DA621" s="141"/>
      <c r="DB621" s="141"/>
      <c r="DC621" s="141"/>
      <c r="DD621" s="141"/>
      <c r="DE621" s="141"/>
      <c r="DF621" s="141"/>
      <c r="DG621" s="141"/>
      <c r="DH621" s="141"/>
      <c r="DI621" s="141"/>
      <c r="DJ621" s="141"/>
      <c r="DK621" s="141"/>
      <c r="DL621" s="141"/>
      <c r="DM621" s="141"/>
      <c r="DN621" s="151"/>
      <c r="DO621" s="151"/>
      <c r="DP621" s="153"/>
      <c r="DQ621" s="24"/>
      <c r="DR621" s="24"/>
      <c r="DS621" s="24"/>
      <c r="DT621" s="24"/>
      <c r="DU621" s="24"/>
      <c r="DV621" s="24"/>
      <c r="DW621" s="24"/>
      <c r="DX621" s="24"/>
      <c r="DY621" s="24"/>
      <c r="DZ621" s="24"/>
      <c r="EA621" s="24"/>
      <c r="EB621" s="24"/>
      <c r="EC621" s="24"/>
      <c r="ED621" s="24"/>
      <c r="EE621" s="24"/>
      <c r="EF621" s="24"/>
      <c r="EG621" s="24"/>
      <c r="EH621" s="24"/>
      <c r="EI621" s="24"/>
      <c r="EJ621" s="24"/>
      <c r="EK621" s="24"/>
      <c r="EL621" s="24"/>
      <c r="EM621" s="24"/>
      <c r="EN621" s="24"/>
      <c r="EO621" s="24"/>
      <c r="EP621" s="24"/>
      <c r="EQ621" s="24"/>
      <c r="ER621" s="24"/>
      <c r="ES621" s="151"/>
      <c r="ET621" s="151"/>
      <c r="EU621" s="153"/>
      <c r="EV621" s="24"/>
      <c r="EW621" s="125"/>
      <c r="EX621" s="24"/>
      <c r="EY621" s="24"/>
      <c r="EZ621" s="24"/>
      <c r="FA621" s="24"/>
      <c r="FB621" s="24"/>
      <c r="FC621" s="24"/>
      <c r="FD621" s="24"/>
      <c r="FE621" s="24"/>
      <c r="FF621" s="24"/>
      <c r="FG621" s="24"/>
      <c r="FH621" s="24"/>
      <c r="FI621" s="24"/>
      <c r="FJ621" s="24"/>
      <c r="FK621" s="24"/>
      <c r="FL621" s="24"/>
      <c r="FM621" s="24"/>
      <c r="FN621" s="24"/>
      <c r="FO621" s="24"/>
      <c r="FP621" s="24"/>
      <c r="FQ621" s="24"/>
      <c r="FR621" s="24"/>
      <c r="FS621" s="24"/>
      <c r="FT621" s="24"/>
      <c r="FU621" s="24"/>
      <c r="FV621" s="24"/>
      <c r="FW621" s="24"/>
      <c r="FX621" s="24"/>
      <c r="FY621" s="24"/>
      <c r="FZ621" s="24"/>
      <c r="GA621" s="151"/>
      <c r="GB621" s="151"/>
      <c r="GC621" s="153"/>
      <c r="GD621" s="24"/>
      <c r="GE621" s="24"/>
      <c r="GF621" s="24"/>
      <c r="GG621" s="24"/>
      <c r="GH621" s="24"/>
      <c r="GI621" s="24"/>
      <c r="GJ621" s="24"/>
      <c r="GK621" s="24"/>
      <c r="GL621" s="24"/>
      <c r="GM621" s="24"/>
      <c r="GN621" s="24"/>
      <c r="GO621" s="24"/>
      <c r="GP621" s="24"/>
      <c r="GQ621" s="24"/>
      <c r="GR621" s="24"/>
      <c r="GS621" s="24"/>
      <c r="GT621" s="24"/>
      <c r="GU621" s="24"/>
      <c r="GV621" s="24"/>
      <c r="GW621" s="24"/>
      <c r="GX621" s="24"/>
      <c r="GY621" s="24"/>
      <c r="GZ621" s="24"/>
      <c r="HA621" s="24"/>
      <c r="HB621" s="24"/>
      <c r="HC621" s="24"/>
      <c r="HD621" s="24"/>
      <c r="HE621" s="24"/>
      <c r="HF621" s="24"/>
      <c r="HG621" s="24"/>
      <c r="HH621" s="151"/>
      <c r="HI621" s="151"/>
      <c r="HJ621" s="153"/>
      <c r="HK621" s="24"/>
      <c r="HL621" s="24"/>
      <c r="HM621" s="24"/>
      <c r="HN621" s="24"/>
      <c r="HO621" s="24"/>
      <c r="HP621" s="24"/>
      <c r="HQ621" s="24"/>
      <c r="HR621" s="24"/>
      <c r="HS621" s="24"/>
      <c r="HT621" s="24"/>
      <c r="HU621" s="24"/>
      <c r="HV621" s="24"/>
      <c r="HW621" s="24"/>
      <c r="HX621" s="24"/>
      <c r="HY621" s="24"/>
      <c r="HZ621" s="24"/>
      <c r="IA621" s="24"/>
      <c r="IB621" s="24"/>
      <c r="IC621" s="24"/>
      <c r="ID621" s="24"/>
      <c r="IE621" s="24"/>
      <c r="IF621" s="24"/>
      <c r="IG621" s="24"/>
      <c r="IH621" s="24"/>
      <c r="II621" s="24"/>
      <c r="IJ621" s="24"/>
      <c r="IK621" s="24"/>
      <c r="IL621" s="24"/>
      <c r="IM621" s="24"/>
      <c r="IN621" s="24"/>
      <c r="IO621" s="24"/>
      <c r="IP621" s="151"/>
      <c r="IQ621" s="151"/>
      <c r="IR621" s="153"/>
      <c r="IS621" s="24"/>
      <c r="IT621" s="24"/>
      <c r="IU621" s="24"/>
      <c r="IV621" s="24"/>
      <c r="IW621" s="24"/>
      <c r="IX621" s="24"/>
      <c r="IY621" s="24"/>
      <c r="IZ621" s="24"/>
      <c r="JA621" s="24"/>
      <c r="JB621" s="24"/>
      <c r="JC621" s="24"/>
      <c r="JD621" s="24"/>
      <c r="JE621" s="24"/>
      <c r="JF621" s="24"/>
      <c r="JG621" s="24"/>
      <c r="JH621" s="24"/>
      <c r="JI621" s="24"/>
      <c r="JJ621" s="24"/>
      <c r="JK621" s="24"/>
      <c r="JL621" s="24"/>
      <c r="JM621" s="24"/>
      <c r="JN621" s="24"/>
      <c r="JO621" s="24"/>
      <c r="JP621" s="24"/>
      <c r="JQ621" s="24"/>
      <c r="JR621" s="24"/>
      <c r="JS621" s="24"/>
      <c r="JT621" s="24"/>
      <c r="JU621" s="25"/>
      <c r="JV621" s="24"/>
      <c r="JW621" s="151"/>
      <c r="JX621" s="151"/>
      <c r="JY621" s="153"/>
      <c r="JZ621" s="24"/>
      <c r="KA621" s="24"/>
      <c r="KB621" s="24"/>
      <c r="KC621" s="24"/>
      <c r="KD621" s="24"/>
      <c r="KE621" s="24"/>
      <c r="KF621" s="24"/>
      <c r="KG621" s="24"/>
      <c r="KH621" s="24"/>
      <c r="KI621" s="24"/>
      <c r="KJ621" s="24"/>
      <c r="KK621" s="24"/>
      <c r="KL621" s="24"/>
      <c r="KM621" s="24"/>
      <c r="KN621" s="24"/>
      <c r="KO621" s="24"/>
      <c r="KP621" s="24"/>
      <c r="KQ621" s="24"/>
      <c r="KR621" s="24"/>
      <c r="KS621" s="24"/>
      <c r="KT621" s="24"/>
      <c r="KU621" s="24"/>
      <c r="KV621" s="24"/>
      <c r="KW621" s="24"/>
      <c r="KX621" s="24"/>
      <c r="KY621" s="24"/>
      <c r="KZ621" s="24"/>
      <c r="LA621" s="24"/>
      <c r="LB621" s="24"/>
      <c r="LC621" s="24"/>
      <c r="LD621" s="24"/>
      <c r="LE621" s="151"/>
      <c r="LF621" s="151"/>
      <c r="LG621" s="153"/>
      <c r="LH621" s="24"/>
      <c r="LI621" s="24"/>
      <c r="LJ621" s="24"/>
      <c r="LK621" s="24"/>
      <c r="LL621" s="24"/>
      <c r="LM621" s="24"/>
      <c r="LN621" s="24"/>
      <c r="LO621" s="24"/>
      <c r="LP621" s="24"/>
      <c r="LQ621" s="24"/>
      <c r="LR621" s="24"/>
      <c r="LS621" s="24"/>
      <c r="LT621" s="24"/>
      <c r="LU621" s="24"/>
      <c r="LV621" s="24"/>
      <c r="LW621" s="24"/>
      <c r="LX621" s="24"/>
      <c r="LY621" s="24"/>
      <c r="LZ621" s="24"/>
      <c r="MA621" s="24"/>
      <c r="MB621" s="24"/>
      <c r="MC621" s="24"/>
      <c r="MD621" s="24"/>
      <c r="ME621" s="24"/>
      <c r="MF621" s="24"/>
      <c r="MG621" s="24"/>
      <c r="MH621" s="24"/>
      <c r="MI621" s="24"/>
      <c r="MJ621" s="24"/>
      <c r="MK621" s="24"/>
      <c r="ML621" s="24"/>
    </row>
    <row r="622" spans="1:350" s="41" customFormat="1" ht="14.25" hidden="1" customHeight="1" outlineLevel="3" x14ac:dyDescent="0.25">
      <c r="A622" s="220" t="s">
        <v>468</v>
      </c>
      <c r="B622" s="248" t="s">
        <v>1161</v>
      </c>
      <c r="C622" s="175" t="s">
        <v>59</v>
      </c>
      <c r="D622" s="175">
        <v>1</v>
      </c>
      <c r="E622" s="175">
        <v>0</v>
      </c>
      <c r="F622" s="175">
        <f>D622-E622</f>
        <v>1</v>
      </c>
      <c r="G622" s="175" t="s">
        <v>1162</v>
      </c>
      <c r="H622" s="170" t="s">
        <v>824</v>
      </c>
      <c r="I622" s="170" t="s">
        <v>908</v>
      </c>
      <c r="J622" s="212">
        <f ca="1">E622+Q622+AX622+CF622+DN622+ES622+GA622+HH622+IP622+JW622+LE622</f>
        <v>1</v>
      </c>
      <c r="K622" s="212">
        <f>E622+R622+AY622+CG622+DO622+ET622+GB622+HI622+IQ622+JX622+LF622</f>
        <v>1</v>
      </c>
      <c r="L622" s="172">
        <f ca="1">K622/J622</f>
        <v>1</v>
      </c>
      <c r="M622" s="172">
        <f>K622/D622</f>
        <v>1</v>
      </c>
      <c r="N622" s="183">
        <f ca="1">SUMIF($EV$8:$FZ$9,$O$5,$EV623:$FZ623)-SUMIF($EV$8:$FZ$9,$Q$5,$EV623:$FZ623)</f>
        <v>0</v>
      </c>
      <c r="O622" s="154"/>
      <c r="P622" s="154"/>
      <c r="Q622" s="150">
        <v>0</v>
      </c>
      <c r="R622" s="150">
        <v>0</v>
      </c>
      <c r="S622" s="152" t="e">
        <v>#DIV/0!</v>
      </c>
      <c r="T622" s="154"/>
      <c r="U622" s="154"/>
      <c r="V622" s="154"/>
      <c r="W622" s="154"/>
      <c r="X622" s="154"/>
      <c r="Y622" s="154"/>
      <c r="Z622" s="154"/>
      <c r="AA622" s="154"/>
      <c r="AB622" s="154"/>
      <c r="AC622" s="154"/>
      <c r="AD622" s="154"/>
      <c r="AE622" s="154"/>
      <c r="AF622" s="154"/>
      <c r="AG622" s="154"/>
      <c r="AH622" s="154"/>
      <c r="AI622" s="154"/>
      <c r="AJ622" s="154"/>
      <c r="AK622" s="154"/>
      <c r="AL622" s="154"/>
      <c r="AM622" s="154"/>
      <c r="AN622" s="154"/>
      <c r="AO622" s="154"/>
      <c r="AP622" s="154"/>
      <c r="AQ622" s="154"/>
      <c r="AR622" s="154"/>
      <c r="AS622" s="154"/>
      <c r="AT622" s="154"/>
      <c r="AU622" s="154"/>
      <c r="AV622" s="154"/>
      <c r="AW622" s="154"/>
      <c r="AX622" s="150">
        <f t="shared" ca="1" si="1487"/>
        <v>0</v>
      </c>
      <c r="AY622" s="150">
        <f>SUM(BA623:CE623)</f>
        <v>0</v>
      </c>
      <c r="AZ622" s="152" t="e">
        <f ca="1">AY622/AX622</f>
        <v>#DIV/0!</v>
      </c>
      <c r="BA622" s="154"/>
      <c r="BB622" s="154"/>
      <c r="BC622" s="154"/>
      <c r="BD622" s="154"/>
      <c r="BE622" s="154"/>
      <c r="BF622" s="154"/>
      <c r="BG622" s="154"/>
      <c r="BH622" s="154"/>
      <c r="BI622" s="154"/>
      <c r="BJ622" s="154"/>
      <c r="BK622" s="154"/>
      <c r="BL622" s="154"/>
      <c r="BM622" s="154"/>
      <c r="BN622" s="154"/>
      <c r="BO622" s="154"/>
      <c r="BP622" s="154"/>
      <c r="BQ622" s="154"/>
      <c r="BR622" s="154"/>
      <c r="BS622" s="154"/>
      <c r="BT622" s="154"/>
      <c r="BU622" s="154"/>
      <c r="BV622" s="154"/>
      <c r="BW622" s="154"/>
      <c r="BX622" s="154"/>
      <c r="BY622" s="154"/>
      <c r="BZ622" s="154"/>
      <c r="CA622" s="154"/>
      <c r="CB622" s="154"/>
      <c r="CC622" s="154"/>
      <c r="CD622" s="154"/>
      <c r="CE622" s="154"/>
      <c r="CF622" s="150">
        <f t="shared" ref="CF622" si="1615">SUM(CI622:DM622)</f>
        <v>0</v>
      </c>
      <c r="CG622" s="150">
        <f>SUM(CI623:DM623)</f>
        <v>0</v>
      </c>
      <c r="CH622" s="152" t="e">
        <f>CG622/CF622</f>
        <v>#DIV/0!</v>
      </c>
      <c r="CI622" s="154"/>
      <c r="CJ622" s="154"/>
      <c r="CK622" s="154"/>
      <c r="CL622" s="154"/>
      <c r="CM622" s="154"/>
      <c r="CN622" s="154"/>
      <c r="CO622" s="154"/>
      <c r="CP622" s="158"/>
      <c r="CQ622" s="158"/>
      <c r="CR622" s="158"/>
      <c r="CS622" s="158"/>
      <c r="CT622" s="158"/>
      <c r="CU622" s="158"/>
      <c r="CV622" s="158"/>
      <c r="CW622" s="154"/>
      <c r="CX622" s="154"/>
      <c r="CY622" s="154"/>
      <c r="CZ622" s="154"/>
      <c r="DA622" s="154"/>
      <c r="DB622" s="154"/>
      <c r="DC622" s="154"/>
      <c r="DD622" s="154"/>
      <c r="DE622" s="154"/>
      <c r="DF622" s="154"/>
      <c r="DG622" s="154"/>
      <c r="DH622" s="154"/>
      <c r="DI622" s="154"/>
      <c r="DJ622" s="154"/>
      <c r="DK622" s="154"/>
      <c r="DL622" s="154"/>
      <c r="DM622" s="154"/>
      <c r="DN622" s="150">
        <f t="shared" ref="DN622" si="1616">SUM(DQ622:ER622)</f>
        <v>0</v>
      </c>
      <c r="DO622" s="150">
        <f>SUM(DQ623:ER623)</f>
        <v>0</v>
      </c>
      <c r="DP622" s="152" t="e">
        <f t="shared" si="1581"/>
        <v>#DIV/0!</v>
      </c>
      <c r="DQ622" s="154"/>
      <c r="DR622" s="154"/>
      <c r="DS622" s="154"/>
      <c r="DT622" s="154"/>
      <c r="DU622" s="154"/>
      <c r="DV622" s="154"/>
      <c r="DW622" s="154"/>
      <c r="DX622" s="154"/>
      <c r="DY622" s="154"/>
      <c r="DZ622" s="154"/>
      <c r="EA622" s="154"/>
      <c r="EB622" s="154"/>
      <c r="EC622" s="154"/>
      <c r="ED622" s="154"/>
      <c r="EE622" s="154"/>
      <c r="EF622" s="154"/>
      <c r="EG622" s="154"/>
      <c r="EH622" s="154"/>
      <c r="EI622" s="154"/>
      <c r="EJ622" s="154"/>
      <c r="EK622" s="154"/>
      <c r="EL622" s="154"/>
      <c r="EM622" s="154"/>
      <c r="EN622" s="154"/>
      <c r="EO622" s="154"/>
      <c r="EP622" s="154"/>
      <c r="EQ622" s="154"/>
      <c r="ER622" s="154"/>
      <c r="ES622" s="150">
        <f t="shared" ca="1" si="1495"/>
        <v>0</v>
      </c>
      <c r="ET622" s="150">
        <f t="shared" ref="ET622:ET684" si="1617">SUM(EV623:FZ623)</f>
        <v>0</v>
      </c>
      <c r="EU622" s="152" t="e">
        <f t="shared" ref="EU622:EU684" ca="1" si="1618">ET622/ES622</f>
        <v>#DIV/0!</v>
      </c>
      <c r="EV622" s="154"/>
      <c r="EW622" s="160"/>
      <c r="EX622" s="154"/>
      <c r="EY622" s="154"/>
      <c r="EZ622" s="154"/>
      <c r="FA622" s="154"/>
      <c r="FB622" s="154"/>
      <c r="FC622" s="154"/>
      <c r="FD622" s="154"/>
      <c r="FE622" s="154"/>
      <c r="FF622" s="154"/>
      <c r="FG622" s="154"/>
      <c r="FH622" s="154"/>
      <c r="FI622" s="154"/>
      <c r="FJ622" s="154"/>
      <c r="FK622" s="154"/>
      <c r="FL622" s="154"/>
      <c r="FM622" s="154"/>
      <c r="FN622" s="154"/>
      <c r="FO622" s="154"/>
      <c r="FP622" s="154"/>
      <c r="FQ622" s="154"/>
      <c r="FR622" s="154"/>
      <c r="FS622" s="154"/>
      <c r="FT622" s="154"/>
      <c r="FU622" s="154"/>
      <c r="FV622" s="154"/>
      <c r="FW622" s="154"/>
      <c r="FX622" s="154"/>
      <c r="FY622" s="154"/>
      <c r="FZ622" s="154"/>
      <c r="GA622" s="150">
        <f t="shared" ref="GA622" ca="1" si="1619">SUMIF($GD$8:$HG$9,$O$5,GD622:HG622)</f>
        <v>1</v>
      </c>
      <c r="GB622" s="150">
        <f t="shared" ref="GB622" si="1620">SUM(GD623:HG623)</f>
        <v>1</v>
      </c>
      <c r="GC622" s="152">
        <f t="shared" ref="GC622" ca="1" si="1621">GB622/GA622</f>
        <v>1</v>
      </c>
      <c r="GD622" s="154"/>
      <c r="GE622" s="154"/>
      <c r="GF622" s="42"/>
      <c r="GG622" s="154"/>
      <c r="GH622" s="154"/>
      <c r="GI622" s="42">
        <v>1</v>
      </c>
      <c r="GJ622" s="154"/>
      <c r="GK622" s="154"/>
      <c r="GL622" s="154"/>
      <c r="GM622" s="154"/>
      <c r="GN622" s="154"/>
      <c r="GO622" s="154"/>
      <c r="GP622" s="154"/>
      <c r="GQ622" s="154"/>
      <c r="GR622" s="154"/>
      <c r="GS622" s="154"/>
      <c r="GT622" s="154"/>
      <c r="GU622" s="154"/>
      <c r="GV622" s="154"/>
      <c r="GW622" s="154"/>
      <c r="GX622" s="154"/>
      <c r="GY622" s="154"/>
      <c r="GZ622" s="154"/>
      <c r="HA622" s="154"/>
      <c r="HB622" s="154"/>
      <c r="HC622" s="154"/>
      <c r="HD622" s="154"/>
      <c r="HE622" s="154"/>
      <c r="HF622" s="154"/>
      <c r="HG622" s="154"/>
      <c r="HH622" s="150"/>
      <c r="HI622" s="150">
        <v>0</v>
      </c>
      <c r="HJ622" s="154"/>
      <c r="HK622" s="154"/>
      <c r="HL622" s="154"/>
      <c r="HM622" s="154"/>
      <c r="HN622" s="154"/>
      <c r="HO622" s="154"/>
      <c r="HP622" s="154"/>
      <c r="HQ622" s="154"/>
      <c r="HR622" s="154"/>
      <c r="HS622" s="154"/>
      <c r="HT622" s="154"/>
      <c r="HU622" s="154"/>
      <c r="HV622" s="154"/>
      <c r="HW622" s="154"/>
      <c r="HX622" s="154"/>
      <c r="HY622" s="154"/>
      <c r="HZ622" s="154"/>
      <c r="IA622" s="154"/>
      <c r="IB622" s="154"/>
      <c r="IC622" s="154"/>
      <c r="ID622" s="154"/>
      <c r="IE622" s="154"/>
      <c r="IF622" s="154"/>
      <c r="IG622" s="154"/>
      <c r="IH622" s="154"/>
      <c r="II622" s="154"/>
      <c r="IJ622" s="154"/>
      <c r="IK622" s="154"/>
      <c r="IL622" s="154"/>
      <c r="IM622" s="154"/>
      <c r="IN622" s="154"/>
      <c r="IO622" s="154"/>
      <c r="IP622" s="150"/>
      <c r="IQ622" s="150">
        <v>0</v>
      </c>
      <c r="IR622" s="154"/>
      <c r="IS622" s="154"/>
      <c r="IT622" s="154"/>
      <c r="IU622" s="154"/>
      <c r="IV622" s="154"/>
      <c r="IW622" s="154"/>
      <c r="IX622" s="154"/>
      <c r="IY622" s="154"/>
      <c r="IZ622" s="154"/>
      <c r="JA622" s="154"/>
      <c r="JB622" s="154"/>
      <c r="JC622" s="154"/>
      <c r="JD622" s="154"/>
      <c r="JE622" s="154"/>
      <c r="JF622" s="154"/>
      <c r="JG622" s="154"/>
      <c r="JH622" s="154"/>
      <c r="JI622" s="154"/>
      <c r="JJ622" s="154"/>
      <c r="JK622" s="154"/>
      <c r="JL622" s="154"/>
      <c r="JM622" s="154"/>
      <c r="JN622" s="154"/>
      <c r="JO622" s="154"/>
      <c r="JP622" s="154"/>
      <c r="JQ622" s="154"/>
      <c r="JR622" s="154"/>
      <c r="JS622" s="154"/>
      <c r="JT622" s="154"/>
      <c r="JU622" s="154"/>
      <c r="JV622" s="154"/>
      <c r="JW622" s="150"/>
      <c r="JX622" s="150">
        <v>0</v>
      </c>
      <c r="JY622" s="154"/>
      <c r="JZ622" s="154"/>
      <c r="KA622" s="154"/>
      <c r="KB622" s="154"/>
      <c r="KC622" s="154"/>
      <c r="KD622" s="154"/>
      <c r="KE622" s="154"/>
      <c r="KF622" s="154"/>
      <c r="KG622" s="154"/>
      <c r="KH622" s="154"/>
      <c r="KI622" s="154"/>
      <c r="KJ622" s="154"/>
      <c r="KK622" s="154"/>
      <c r="KL622" s="154"/>
      <c r="KM622" s="154"/>
      <c r="KN622" s="154"/>
      <c r="KO622" s="154"/>
      <c r="KP622" s="154"/>
      <c r="KQ622" s="154"/>
      <c r="KR622" s="154"/>
      <c r="KS622" s="154"/>
      <c r="KT622" s="154"/>
      <c r="KU622" s="154"/>
      <c r="KV622" s="154"/>
      <c r="KW622" s="154"/>
      <c r="KX622" s="154"/>
      <c r="KY622" s="154"/>
      <c r="KZ622" s="154"/>
      <c r="LA622" s="154"/>
      <c r="LB622" s="154"/>
      <c r="LC622" s="154"/>
      <c r="LD622" s="154"/>
      <c r="LE622" s="150"/>
      <c r="LF622" s="150">
        <v>0</v>
      </c>
      <c r="LG622" s="154"/>
      <c r="LH622" s="154"/>
      <c r="LI622" s="154"/>
      <c r="LJ622" s="154"/>
      <c r="LK622" s="154"/>
      <c r="LL622" s="154"/>
      <c r="LM622" s="154"/>
      <c r="LN622" s="154"/>
      <c r="LO622" s="154"/>
      <c r="LP622" s="154"/>
      <c r="LQ622" s="154"/>
      <c r="LR622" s="154"/>
      <c r="LS622" s="154"/>
      <c r="LT622" s="154"/>
      <c r="LU622" s="154"/>
      <c r="LV622" s="154"/>
      <c r="LW622" s="154"/>
      <c r="LX622" s="154"/>
      <c r="LY622" s="154"/>
      <c r="LZ622" s="154"/>
      <c r="MA622" s="154"/>
      <c r="MB622" s="154"/>
      <c r="MC622" s="154"/>
      <c r="MD622" s="154"/>
      <c r="ME622" s="154"/>
      <c r="MF622" s="154"/>
      <c r="MG622" s="154"/>
      <c r="MH622" s="154"/>
      <c r="MI622" s="154"/>
      <c r="MJ622" s="154"/>
      <c r="MK622" s="154"/>
      <c r="ML622" s="154"/>
    </row>
    <row r="623" spans="1:350" s="41" customFormat="1" ht="14.25" hidden="1" customHeight="1" outlineLevel="3" x14ac:dyDescent="0.25">
      <c r="A623" s="221"/>
      <c r="B623" s="249"/>
      <c r="C623" s="176"/>
      <c r="D623" s="176"/>
      <c r="E623" s="176"/>
      <c r="F623" s="176"/>
      <c r="G623" s="176"/>
      <c r="H623" s="171"/>
      <c r="I623" s="171"/>
      <c r="J623" s="213"/>
      <c r="K623" s="213"/>
      <c r="L623" s="173"/>
      <c r="M623" s="173"/>
      <c r="N623" s="184"/>
      <c r="O623" s="155"/>
      <c r="P623" s="155"/>
      <c r="Q623" s="151"/>
      <c r="R623" s="151"/>
      <c r="S623" s="153"/>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1"/>
      <c r="AY623" s="151"/>
      <c r="AZ623" s="153"/>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1"/>
      <c r="CG623" s="151"/>
      <c r="CH623" s="153"/>
      <c r="CI623" s="155"/>
      <c r="CJ623" s="155"/>
      <c r="CK623" s="155"/>
      <c r="CL623" s="155"/>
      <c r="CM623" s="155"/>
      <c r="CN623" s="155"/>
      <c r="CO623" s="155"/>
      <c r="CP623" s="159"/>
      <c r="CQ623" s="159"/>
      <c r="CR623" s="159"/>
      <c r="CS623" s="159"/>
      <c r="CT623" s="159"/>
      <c r="CU623" s="159"/>
      <c r="CV623" s="159"/>
      <c r="CW623" s="155"/>
      <c r="CX623" s="155"/>
      <c r="CY623" s="155"/>
      <c r="CZ623" s="155"/>
      <c r="DA623" s="155"/>
      <c r="DB623" s="155"/>
      <c r="DC623" s="155"/>
      <c r="DD623" s="155"/>
      <c r="DE623" s="155"/>
      <c r="DF623" s="155"/>
      <c r="DG623" s="155"/>
      <c r="DH623" s="155"/>
      <c r="DI623" s="155"/>
      <c r="DJ623" s="155"/>
      <c r="DK623" s="155"/>
      <c r="DL623" s="155"/>
      <c r="DM623" s="155"/>
      <c r="DN623" s="151"/>
      <c r="DO623" s="151"/>
      <c r="DP623" s="153"/>
      <c r="DQ623" s="155"/>
      <c r="DR623" s="155"/>
      <c r="DS623" s="155"/>
      <c r="DT623" s="155"/>
      <c r="DU623" s="155"/>
      <c r="DV623" s="155"/>
      <c r="DW623" s="155"/>
      <c r="DX623" s="155"/>
      <c r="DY623" s="155"/>
      <c r="DZ623" s="155"/>
      <c r="EA623" s="155"/>
      <c r="EB623" s="155"/>
      <c r="EC623" s="155"/>
      <c r="ED623" s="155"/>
      <c r="EE623" s="155"/>
      <c r="EF623" s="155"/>
      <c r="EG623" s="155"/>
      <c r="EH623" s="155"/>
      <c r="EI623" s="155"/>
      <c r="EJ623" s="155"/>
      <c r="EK623" s="155"/>
      <c r="EL623" s="155"/>
      <c r="EM623" s="155"/>
      <c r="EN623" s="155"/>
      <c r="EO623" s="155"/>
      <c r="EP623" s="155"/>
      <c r="EQ623" s="155"/>
      <c r="ER623" s="155"/>
      <c r="ES623" s="151"/>
      <c r="ET623" s="151"/>
      <c r="EU623" s="153"/>
      <c r="EV623" s="155"/>
      <c r="EW623" s="161"/>
      <c r="EX623" s="155"/>
      <c r="EY623" s="155"/>
      <c r="EZ623" s="155"/>
      <c r="FA623" s="155"/>
      <c r="FB623" s="155"/>
      <c r="FC623" s="155"/>
      <c r="FD623" s="155"/>
      <c r="FE623" s="155"/>
      <c r="FF623" s="155"/>
      <c r="FG623" s="155"/>
      <c r="FH623" s="155"/>
      <c r="FI623" s="155"/>
      <c r="FJ623" s="155"/>
      <c r="FK623" s="155"/>
      <c r="FL623" s="155"/>
      <c r="FM623" s="155"/>
      <c r="FN623" s="155"/>
      <c r="FO623" s="155"/>
      <c r="FP623" s="155"/>
      <c r="FQ623" s="155"/>
      <c r="FR623" s="155"/>
      <c r="FS623" s="155"/>
      <c r="FT623" s="155"/>
      <c r="FU623" s="155"/>
      <c r="FV623" s="155"/>
      <c r="FW623" s="155"/>
      <c r="FX623" s="155"/>
      <c r="FY623" s="155"/>
      <c r="FZ623" s="155"/>
      <c r="GA623" s="151"/>
      <c r="GB623" s="151"/>
      <c r="GC623" s="153"/>
      <c r="GD623" s="155"/>
      <c r="GE623" s="155"/>
      <c r="GF623" s="43"/>
      <c r="GG623" s="155"/>
      <c r="GH623" s="155"/>
      <c r="GI623" s="43">
        <v>1</v>
      </c>
      <c r="GJ623" s="155"/>
      <c r="GK623" s="155"/>
      <c r="GL623" s="155"/>
      <c r="GM623" s="155"/>
      <c r="GN623" s="155"/>
      <c r="GO623" s="155"/>
      <c r="GP623" s="155"/>
      <c r="GQ623" s="155"/>
      <c r="GR623" s="155"/>
      <c r="GS623" s="155"/>
      <c r="GT623" s="155"/>
      <c r="GU623" s="155"/>
      <c r="GV623" s="155"/>
      <c r="GW623" s="155"/>
      <c r="GX623" s="155"/>
      <c r="GY623" s="155"/>
      <c r="GZ623" s="155"/>
      <c r="HA623" s="155"/>
      <c r="HB623" s="155"/>
      <c r="HC623" s="155"/>
      <c r="HD623" s="155"/>
      <c r="HE623" s="155"/>
      <c r="HF623" s="155"/>
      <c r="HG623" s="155"/>
      <c r="HH623" s="151"/>
      <c r="HI623" s="151"/>
      <c r="HJ623" s="155"/>
      <c r="HK623" s="155"/>
      <c r="HL623" s="155"/>
      <c r="HM623" s="155"/>
      <c r="HN623" s="155"/>
      <c r="HO623" s="155"/>
      <c r="HP623" s="155"/>
      <c r="HQ623" s="155"/>
      <c r="HR623" s="155"/>
      <c r="HS623" s="155"/>
      <c r="HT623" s="155"/>
      <c r="HU623" s="155"/>
      <c r="HV623" s="155"/>
      <c r="HW623" s="155"/>
      <c r="HX623" s="155"/>
      <c r="HY623" s="155"/>
      <c r="HZ623" s="155"/>
      <c r="IA623" s="155"/>
      <c r="IB623" s="155"/>
      <c r="IC623" s="155"/>
      <c r="ID623" s="155"/>
      <c r="IE623" s="155"/>
      <c r="IF623" s="155"/>
      <c r="IG623" s="155"/>
      <c r="IH623" s="155"/>
      <c r="II623" s="155"/>
      <c r="IJ623" s="155"/>
      <c r="IK623" s="155"/>
      <c r="IL623" s="155"/>
      <c r="IM623" s="155"/>
      <c r="IN623" s="155"/>
      <c r="IO623" s="155"/>
      <c r="IP623" s="151"/>
      <c r="IQ623" s="151"/>
      <c r="IR623" s="155"/>
      <c r="IS623" s="155"/>
      <c r="IT623" s="155"/>
      <c r="IU623" s="155"/>
      <c r="IV623" s="155"/>
      <c r="IW623" s="155"/>
      <c r="IX623" s="155"/>
      <c r="IY623" s="155"/>
      <c r="IZ623" s="155"/>
      <c r="JA623" s="155"/>
      <c r="JB623" s="155"/>
      <c r="JC623" s="155"/>
      <c r="JD623" s="155"/>
      <c r="JE623" s="155"/>
      <c r="JF623" s="155"/>
      <c r="JG623" s="155"/>
      <c r="JH623" s="155"/>
      <c r="JI623" s="155"/>
      <c r="JJ623" s="155"/>
      <c r="JK623" s="155"/>
      <c r="JL623" s="155"/>
      <c r="JM623" s="155"/>
      <c r="JN623" s="155"/>
      <c r="JO623" s="155"/>
      <c r="JP623" s="155"/>
      <c r="JQ623" s="155"/>
      <c r="JR623" s="155"/>
      <c r="JS623" s="155"/>
      <c r="JT623" s="155"/>
      <c r="JU623" s="155"/>
      <c r="JV623" s="155"/>
      <c r="JW623" s="151"/>
      <c r="JX623" s="151"/>
      <c r="JY623" s="155"/>
      <c r="JZ623" s="155"/>
      <c r="KA623" s="155"/>
      <c r="KB623" s="155"/>
      <c r="KC623" s="155"/>
      <c r="KD623" s="155"/>
      <c r="KE623" s="155"/>
      <c r="KF623" s="155"/>
      <c r="KG623" s="155"/>
      <c r="KH623" s="155"/>
      <c r="KI623" s="155"/>
      <c r="KJ623" s="155"/>
      <c r="KK623" s="155"/>
      <c r="KL623" s="155"/>
      <c r="KM623" s="155"/>
      <c r="KN623" s="155"/>
      <c r="KO623" s="155"/>
      <c r="KP623" s="155"/>
      <c r="KQ623" s="155"/>
      <c r="KR623" s="155"/>
      <c r="KS623" s="155"/>
      <c r="KT623" s="155"/>
      <c r="KU623" s="155"/>
      <c r="KV623" s="155"/>
      <c r="KW623" s="155"/>
      <c r="KX623" s="155"/>
      <c r="KY623" s="155"/>
      <c r="KZ623" s="155"/>
      <c r="LA623" s="155"/>
      <c r="LB623" s="155"/>
      <c r="LC623" s="155"/>
      <c r="LD623" s="155"/>
      <c r="LE623" s="151"/>
      <c r="LF623" s="151"/>
      <c r="LG623" s="155"/>
      <c r="LH623" s="155"/>
      <c r="LI623" s="155"/>
      <c r="LJ623" s="155"/>
      <c r="LK623" s="155"/>
      <c r="LL623" s="155"/>
      <c r="LM623" s="155"/>
      <c r="LN623" s="155"/>
      <c r="LO623" s="155"/>
      <c r="LP623" s="155"/>
      <c r="LQ623" s="155"/>
      <c r="LR623" s="155"/>
      <c r="LS623" s="155"/>
      <c r="LT623" s="155"/>
      <c r="LU623" s="155"/>
      <c r="LV623" s="155"/>
      <c r="LW623" s="155"/>
      <c r="LX623" s="155"/>
      <c r="LY623" s="155"/>
      <c r="LZ623" s="155"/>
      <c r="MA623" s="155"/>
      <c r="MB623" s="155"/>
      <c r="MC623" s="155"/>
      <c r="MD623" s="155"/>
      <c r="ME623" s="155"/>
      <c r="MF623" s="155"/>
      <c r="MG623" s="155"/>
      <c r="MH623" s="155"/>
      <c r="MI623" s="155"/>
      <c r="MJ623" s="155"/>
      <c r="MK623" s="155"/>
      <c r="ML623" s="155"/>
    </row>
    <row r="624" spans="1:350" ht="13.9" hidden="1" customHeight="1" outlineLevel="3" x14ac:dyDescent="0.2">
      <c r="A624" s="226" t="s">
        <v>469</v>
      </c>
      <c r="B624" s="246" t="s">
        <v>1118</v>
      </c>
      <c r="C624" s="214" t="s">
        <v>59</v>
      </c>
      <c r="D624" s="216">
        <v>18</v>
      </c>
      <c r="E624" s="175"/>
      <c r="F624" s="175">
        <f>D624-E624</f>
        <v>18</v>
      </c>
      <c r="G624" s="175" t="s">
        <v>847</v>
      </c>
      <c r="H624" s="170" t="s">
        <v>824</v>
      </c>
      <c r="I624" s="170" t="s">
        <v>910</v>
      </c>
      <c r="J624" s="212">
        <f ca="1">E624+Q624+AX624+CF624+DN624+ES624+GA624+HH624+IP624+JW624+LE624</f>
        <v>18</v>
      </c>
      <c r="K624" s="212">
        <f>E624+R624+AY624+CG624+DO624+ET624+GB624+HI624+IQ624+JX624+LF624</f>
        <v>18</v>
      </c>
      <c r="L624" s="172">
        <f ca="1">K624/J624</f>
        <v>1</v>
      </c>
      <c r="M624" s="172">
        <f>K624/D624</f>
        <v>1</v>
      </c>
      <c r="N624" s="183">
        <f ca="1">SUMIF($EV$8:$FZ$9,$O$5,$EV625:$FZ625)-SUMIF($EV$8:$FZ$9,$Q$5,$EV625:$FZ625)</f>
        <v>0</v>
      </c>
      <c r="O624" s="156"/>
      <c r="P624" s="16" t="s">
        <v>25</v>
      </c>
      <c r="Q624" s="150">
        <v>0</v>
      </c>
      <c r="R624" s="150">
        <v>0</v>
      </c>
      <c r="S624" s="152" t="e">
        <v>#DIV/0!</v>
      </c>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50">
        <f t="shared" ca="1" si="1487"/>
        <v>0</v>
      </c>
      <c r="AY624" s="150">
        <f>SUM(BA625:CE625)</f>
        <v>0</v>
      </c>
      <c r="AZ624" s="152" t="e">
        <f ca="1">AY624/AX624</f>
        <v>#DIV/0!</v>
      </c>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50">
        <f t="shared" ref="CF624" si="1622">SUM(CI624:DM624)</f>
        <v>0</v>
      </c>
      <c r="CG624" s="150">
        <f>SUM(CI625:DM625)</f>
        <v>0</v>
      </c>
      <c r="CH624" s="152" t="e">
        <f>CG624/CF624</f>
        <v>#DIV/0!</v>
      </c>
      <c r="CI624" s="129"/>
      <c r="CJ624" s="129"/>
      <c r="CK624" s="129"/>
      <c r="CL624" s="129"/>
      <c r="CM624" s="129"/>
      <c r="CN624" s="129"/>
      <c r="CO624" s="129"/>
      <c r="CP624" s="129"/>
      <c r="CQ624" s="129"/>
      <c r="CR624" s="129"/>
      <c r="CS624" s="129"/>
      <c r="CT624" s="129"/>
      <c r="CU624" s="129"/>
      <c r="CV624" s="129"/>
      <c r="CW624" s="129"/>
      <c r="CX624" s="129"/>
      <c r="CY624" s="129"/>
      <c r="CZ624" s="129"/>
      <c r="DA624" s="129"/>
      <c r="DB624" s="129"/>
      <c r="DC624" s="129"/>
      <c r="DD624" s="129"/>
      <c r="DE624" s="129"/>
      <c r="DF624" s="129"/>
      <c r="DG624" s="129"/>
      <c r="DH624" s="129"/>
      <c r="DI624" s="129"/>
      <c r="DJ624" s="129"/>
      <c r="DK624" s="129"/>
      <c r="DL624" s="129"/>
      <c r="DM624" s="129"/>
      <c r="DN624" s="150">
        <f t="shared" ref="DN624" si="1623">SUM(DQ624:ER624)</f>
        <v>18</v>
      </c>
      <c r="DO624" s="150">
        <f>SUM(DQ625:ER625)</f>
        <v>0</v>
      </c>
      <c r="DP624" s="152">
        <f t="shared" si="1581"/>
        <v>0</v>
      </c>
      <c r="DQ624" s="16"/>
      <c r="DR624" s="16"/>
      <c r="DS624" s="16"/>
      <c r="DT624" s="16"/>
      <c r="DU624" s="16"/>
      <c r="DV624" s="16"/>
      <c r="DW624" s="16"/>
      <c r="DX624" s="16"/>
      <c r="DY624" s="16"/>
      <c r="DZ624" s="16">
        <v>8</v>
      </c>
      <c r="EA624" s="16">
        <v>8</v>
      </c>
      <c r="EB624" s="16">
        <v>2</v>
      </c>
      <c r="EC624" s="16"/>
      <c r="ED624" s="16"/>
      <c r="EE624" s="16"/>
      <c r="EF624" s="16"/>
      <c r="EG624" s="16"/>
      <c r="EH624" s="16"/>
      <c r="EI624" s="16"/>
      <c r="EJ624" s="16"/>
      <c r="EK624" s="16"/>
      <c r="EL624" s="16"/>
      <c r="EM624" s="16"/>
      <c r="EN624" s="16"/>
      <c r="EO624" s="16"/>
      <c r="EP624" s="16"/>
      <c r="EQ624" s="16"/>
      <c r="ER624" s="16"/>
      <c r="ES624" s="150">
        <f t="shared" ca="1" si="1495"/>
        <v>0</v>
      </c>
      <c r="ET624" s="150">
        <f t="shared" si="1617"/>
        <v>18</v>
      </c>
      <c r="EU624" s="152" t="e">
        <f t="shared" ca="1" si="1618"/>
        <v>#DIV/0!</v>
      </c>
      <c r="EV624" s="16"/>
      <c r="EW624" s="67"/>
      <c r="EX624" s="16"/>
      <c r="EY624" s="16"/>
      <c r="EZ624" s="16"/>
      <c r="FA624" s="16"/>
      <c r="FB624" s="16"/>
      <c r="FC624" s="16"/>
      <c r="FD624" s="16"/>
      <c r="FE624" s="16"/>
      <c r="FF624" s="16"/>
      <c r="FG624" s="16"/>
      <c r="FH624" s="16"/>
      <c r="FI624" s="16"/>
      <c r="FJ624" s="16"/>
      <c r="FK624" s="16"/>
      <c r="FL624" s="16"/>
      <c r="FM624" s="16"/>
      <c r="FN624" s="16"/>
      <c r="FO624" s="16"/>
      <c r="FP624" s="16"/>
      <c r="FQ624" s="16"/>
      <c r="FR624" s="16"/>
      <c r="FS624" s="16"/>
      <c r="FT624" s="16"/>
      <c r="FU624" s="16"/>
      <c r="FV624" s="16"/>
      <c r="FW624" s="16"/>
      <c r="FX624" s="16"/>
      <c r="FY624" s="16"/>
      <c r="FZ624" s="16"/>
      <c r="GA624" s="150">
        <f t="shared" ref="GA624" ca="1" si="1624">SUMIF($GD$8:$HG$9,$O$5,GD624:HG624)</f>
        <v>0</v>
      </c>
      <c r="GB624" s="150">
        <f t="shared" ref="GB624" si="1625">SUM(GD625:HG625)</f>
        <v>0</v>
      </c>
      <c r="GC624" s="152" t="e">
        <f t="shared" ref="GC624" ca="1" si="1626">GB624/GA624</f>
        <v>#DIV/0!</v>
      </c>
      <c r="GD624" s="16"/>
      <c r="GE624" s="16"/>
      <c r="GF624" s="16"/>
      <c r="GG624" s="16"/>
      <c r="GH624" s="16"/>
      <c r="GI624" s="16"/>
      <c r="GJ624" s="16"/>
      <c r="GK624" s="16"/>
      <c r="GL624" s="16"/>
      <c r="GM624" s="16"/>
      <c r="GN624" s="16"/>
      <c r="GO624" s="16"/>
      <c r="GP624" s="16"/>
      <c r="GQ624" s="16"/>
      <c r="GR624" s="16"/>
      <c r="GS624" s="16"/>
      <c r="GT624" s="16"/>
      <c r="GU624" s="16"/>
      <c r="GV624" s="16"/>
      <c r="GW624" s="16"/>
      <c r="GX624" s="16"/>
      <c r="GY624" s="16"/>
      <c r="GZ624" s="16"/>
      <c r="HA624" s="16"/>
      <c r="HB624" s="16"/>
      <c r="HC624" s="16"/>
      <c r="HD624" s="16"/>
      <c r="HE624" s="16"/>
      <c r="HF624" s="16"/>
      <c r="HG624" s="16"/>
      <c r="HH624" s="150"/>
      <c r="HI624" s="150">
        <v>0</v>
      </c>
      <c r="HJ624" s="152" t="e">
        <v>#DIV/0!</v>
      </c>
      <c r="HK624" s="16"/>
      <c r="HL624" s="16"/>
      <c r="HM624" s="16"/>
      <c r="HN624" s="16"/>
      <c r="HO624" s="16"/>
      <c r="HP624" s="16"/>
      <c r="HQ624" s="16"/>
      <c r="HR624" s="16"/>
      <c r="HS624" s="16"/>
      <c r="HT624" s="16"/>
      <c r="HU624" s="16"/>
      <c r="HV624" s="16"/>
      <c r="HW624" s="16"/>
      <c r="HX624" s="16"/>
      <c r="HY624" s="16"/>
      <c r="HZ624" s="16"/>
      <c r="IA624" s="16"/>
      <c r="IB624" s="16"/>
      <c r="IC624" s="16"/>
      <c r="ID624" s="16"/>
      <c r="IE624" s="16"/>
      <c r="IF624" s="16"/>
      <c r="IG624" s="16"/>
      <c r="IH624" s="16"/>
      <c r="II624" s="16"/>
      <c r="IJ624" s="16"/>
      <c r="IK624" s="16"/>
      <c r="IL624" s="16"/>
      <c r="IM624" s="16"/>
      <c r="IN624" s="16"/>
      <c r="IO624" s="16"/>
      <c r="IP624" s="150"/>
      <c r="IQ624" s="150">
        <v>0</v>
      </c>
      <c r="IR624" s="152" t="e">
        <v>#DIV/0!</v>
      </c>
      <c r="IS624" s="16"/>
      <c r="IT624" s="16"/>
      <c r="IU624" s="16"/>
      <c r="IV624" s="16"/>
      <c r="IW624" s="16"/>
      <c r="IX624" s="16"/>
      <c r="IY624" s="16"/>
      <c r="IZ624" s="16"/>
      <c r="JA624" s="16"/>
      <c r="JB624" s="16"/>
      <c r="JC624" s="16"/>
      <c r="JD624" s="16"/>
      <c r="JE624" s="16"/>
      <c r="JF624" s="16"/>
      <c r="JG624" s="16"/>
      <c r="JH624" s="16"/>
      <c r="JI624" s="16"/>
      <c r="JJ624" s="16"/>
      <c r="JK624" s="16"/>
      <c r="JL624" s="16"/>
      <c r="JM624" s="16"/>
      <c r="JN624" s="16"/>
      <c r="JO624" s="16"/>
      <c r="JP624" s="16"/>
      <c r="JQ624" s="16"/>
      <c r="JR624" s="16"/>
      <c r="JS624" s="16"/>
      <c r="JT624" s="16"/>
      <c r="JU624" s="23"/>
      <c r="JV624" s="16"/>
      <c r="JW624" s="150"/>
      <c r="JX624" s="150">
        <v>0</v>
      </c>
      <c r="JY624" s="152" t="e">
        <v>#DIV/0!</v>
      </c>
      <c r="JZ624" s="16"/>
      <c r="KA624" s="16"/>
      <c r="KB624" s="16"/>
      <c r="KC624" s="16"/>
      <c r="KD624" s="16"/>
      <c r="KE624" s="16"/>
      <c r="KF624" s="16"/>
      <c r="KG624" s="16"/>
      <c r="KH624" s="16"/>
      <c r="KI624" s="16"/>
      <c r="KJ624" s="16"/>
      <c r="KK624" s="16"/>
      <c r="KL624" s="16"/>
      <c r="KM624" s="16"/>
      <c r="KN624" s="16"/>
      <c r="KO624" s="16"/>
      <c r="KP624" s="16"/>
      <c r="KQ624" s="16"/>
      <c r="KR624" s="16"/>
      <c r="KS624" s="16"/>
      <c r="KT624" s="16"/>
      <c r="KU624" s="16"/>
      <c r="KV624" s="16"/>
      <c r="KW624" s="16"/>
      <c r="KX624" s="16"/>
      <c r="KY624" s="16"/>
      <c r="KZ624" s="16"/>
      <c r="LA624" s="16"/>
      <c r="LB624" s="16"/>
      <c r="LC624" s="16"/>
      <c r="LD624" s="16"/>
      <c r="LE624" s="150"/>
      <c r="LF624" s="150">
        <v>0</v>
      </c>
      <c r="LG624" s="152" t="e">
        <v>#DIV/0!</v>
      </c>
      <c r="LH624" s="16"/>
      <c r="LI624" s="16"/>
      <c r="LJ624" s="16"/>
      <c r="LK624" s="16"/>
      <c r="LL624" s="16"/>
      <c r="LM624" s="16"/>
      <c r="LN624" s="16"/>
      <c r="LO624" s="16"/>
      <c r="LP624" s="16"/>
      <c r="LQ624" s="16"/>
      <c r="LR624" s="16"/>
      <c r="LS624" s="16"/>
      <c r="LT624" s="16"/>
      <c r="LU624" s="16"/>
      <c r="LV624" s="16"/>
      <c r="LW624" s="16"/>
      <c r="LX624" s="16"/>
      <c r="LY624" s="16"/>
      <c r="LZ624" s="16"/>
      <c r="MA624" s="16"/>
      <c r="MB624" s="16"/>
      <c r="MC624" s="16"/>
      <c r="MD624" s="16"/>
      <c r="ME624" s="16"/>
      <c r="MF624" s="16"/>
      <c r="MG624" s="16"/>
      <c r="MH624" s="16"/>
      <c r="MI624" s="16"/>
      <c r="MJ624" s="16"/>
      <c r="MK624" s="16"/>
      <c r="ML624" s="16"/>
    </row>
    <row r="625" spans="1:350" ht="13.9" hidden="1" customHeight="1" outlineLevel="3" x14ac:dyDescent="0.2">
      <c r="A625" s="227"/>
      <c r="B625" s="247"/>
      <c r="C625" s="215"/>
      <c r="D625" s="217"/>
      <c r="E625" s="176"/>
      <c r="F625" s="176"/>
      <c r="G625" s="176"/>
      <c r="H625" s="171"/>
      <c r="I625" s="171"/>
      <c r="J625" s="213"/>
      <c r="K625" s="213"/>
      <c r="L625" s="173"/>
      <c r="M625" s="173"/>
      <c r="N625" s="184"/>
      <c r="O625" s="157"/>
      <c r="P625" s="17" t="s">
        <v>26</v>
      </c>
      <c r="Q625" s="151"/>
      <c r="R625" s="151"/>
      <c r="S625" s="153"/>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151"/>
      <c r="AY625" s="151"/>
      <c r="AZ625" s="153"/>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151"/>
      <c r="CG625" s="151"/>
      <c r="CH625" s="153"/>
      <c r="CI625" s="141"/>
      <c r="CJ625" s="141"/>
      <c r="CK625" s="141"/>
      <c r="CL625" s="141"/>
      <c r="CM625" s="141"/>
      <c r="CN625" s="141"/>
      <c r="CO625" s="141"/>
      <c r="CP625" s="141"/>
      <c r="CQ625" s="141"/>
      <c r="CR625" s="141"/>
      <c r="CS625" s="141"/>
      <c r="CT625" s="141"/>
      <c r="CU625" s="141"/>
      <c r="CV625" s="141"/>
      <c r="CW625" s="141"/>
      <c r="CX625" s="141"/>
      <c r="CY625" s="141"/>
      <c r="CZ625" s="141"/>
      <c r="DA625" s="141"/>
      <c r="DB625" s="141"/>
      <c r="DC625" s="141"/>
      <c r="DD625" s="141"/>
      <c r="DE625" s="141"/>
      <c r="DF625" s="141"/>
      <c r="DG625" s="141"/>
      <c r="DH625" s="141"/>
      <c r="DI625" s="141"/>
      <c r="DJ625" s="141"/>
      <c r="DK625" s="141"/>
      <c r="DL625" s="141"/>
      <c r="DM625" s="141"/>
      <c r="DN625" s="151"/>
      <c r="DO625" s="151"/>
      <c r="DP625" s="153"/>
      <c r="DQ625" s="24"/>
      <c r="DR625" s="24"/>
      <c r="DS625" s="24"/>
      <c r="DT625" s="24"/>
      <c r="DU625" s="24"/>
      <c r="DV625" s="24"/>
      <c r="DW625" s="24"/>
      <c r="DX625" s="24"/>
      <c r="DY625" s="24"/>
      <c r="DZ625" s="24"/>
      <c r="EA625" s="24"/>
      <c r="EB625" s="24"/>
      <c r="EC625" s="24"/>
      <c r="ED625" s="24"/>
      <c r="EE625" s="24"/>
      <c r="EF625" s="24"/>
      <c r="EG625" s="24"/>
      <c r="EH625" s="24"/>
      <c r="EI625" s="24"/>
      <c r="EJ625" s="24"/>
      <c r="EK625" s="24"/>
      <c r="EL625" s="24"/>
      <c r="EM625" s="24"/>
      <c r="EN625" s="24"/>
      <c r="EO625" s="24"/>
      <c r="EP625" s="24"/>
      <c r="EQ625" s="24"/>
      <c r="ER625" s="24"/>
      <c r="ES625" s="151"/>
      <c r="ET625" s="151"/>
      <c r="EU625" s="153"/>
      <c r="EV625" s="24"/>
      <c r="EW625" s="125"/>
      <c r="EX625" s="24"/>
      <c r="EY625" s="24"/>
      <c r="EZ625" s="24"/>
      <c r="FA625" s="24"/>
      <c r="FB625" s="24"/>
      <c r="FC625" s="24"/>
      <c r="FD625" s="24"/>
      <c r="FE625" s="24"/>
      <c r="FF625" s="24"/>
      <c r="FG625" s="24"/>
      <c r="FH625" s="24"/>
      <c r="FI625" s="24"/>
      <c r="FJ625" s="24"/>
      <c r="FK625" s="24"/>
      <c r="FL625" s="24"/>
      <c r="FM625" s="24"/>
      <c r="FN625" s="24"/>
      <c r="FO625" s="24"/>
      <c r="FP625" s="24"/>
      <c r="FQ625" s="24"/>
      <c r="FR625" s="24"/>
      <c r="FS625" s="24"/>
      <c r="FT625" s="24"/>
      <c r="FU625" s="24">
        <v>13</v>
      </c>
      <c r="FV625" s="24">
        <v>5</v>
      </c>
      <c r="FW625" s="24"/>
      <c r="FX625" s="24"/>
      <c r="FY625" s="24"/>
      <c r="FZ625" s="24"/>
      <c r="GA625" s="151"/>
      <c r="GB625" s="151"/>
      <c r="GC625" s="153"/>
      <c r="GD625" s="24"/>
      <c r="GE625" s="24"/>
      <c r="GF625" s="24"/>
      <c r="GG625" s="24"/>
      <c r="GH625" s="24"/>
      <c r="GI625" s="24"/>
      <c r="GJ625" s="24"/>
      <c r="GK625" s="24"/>
      <c r="GL625" s="24"/>
      <c r="GM625" s="24"/>
      <c r="GN625" s="24"/>
      <c r="GO625" s="24"/>
      <c r="GP625" s="24"/>
      <c r="GQ625" s="24"/>
      <c r="GR625" s="24"/>
      <c r="GS625" s="24"/>
      <c r="GT625" s="24"/>
      <c r="GU625" s="24"/>
      <c r="GV625" s="24"/>
      <c r="GW625" s="24"/>
      <c r="GX625" s="24"/>
      <c r="GY625" s="24"/>
      <c r="GZ625" s="24"/>
      <c r="HA625" s="24"/>
      <c r="HB625" s="24"/>
      <c r="HC625" s="24"/>
      <c r="HD625" s="24"/>
      <c r="HE625" s="24"/>
      <c r="HF625" s="24"/>
      <c r="HG625" s="24"/>
      <c r="HH625" s="151"/>
      <c r="HI625" s="151"/>
      <c r="HJ625" s="153"/>
      <c r="HK625" s="24"/>
      <c r="HL625" s="24"/>
      <c r="HM625" s="24"/>
      <c r="HN625" s="24"/>
      <c r="HO625" s="24"/>
      <c r="HP625" s="24"/>
      <c r="HQ625" s="24"/>
      <c r="HR625" s="24"/>
      <c r="HS625" s="24"/>
      <c r="HT625" s="24"/>
      <c r="HU625" s="24"/>
      <c r="HV625" s="24"/>
      <c r="HW625" s="24"/>
      <c r="HX625" s="24"/>
      <c r="HY625" s="24"/>
      <c r="HZ625" s="24"/>
      <c r="IA625" s="24"/>
      <c r="IB625" s="24"/>
      <c r="IC625" s="24"/>
      <c r="ID625" s="24"/>
      <c r="IE625" s="24"/>
      <c r="IF625" s="24"/>
      <c r="IG625" s="24"/>
      <c r="IH625" s="24"/>
      <c r="II625" s="24"/>
      <c r="IJ625" s="24"/>
      <c r="IK625" s="24"/>
      <c r="IL625" s="24"/>
      <c r="IM625" s="24"/>
      <c r="IN625" s="24"/>
      <c r="IO625" s="24"/>
      <c r="IP625" s="151"/>
      <c r="IQ625" s="151"/>
      <c r="IR625" s="153"/>
      <c r="IS625" s="24"/>
      <c r="IT625" s="24"/>
      <c r="IU625" s="24"/>
      <c r="IV625" s="24"/>
      <c r="IW625" s="24"/>
      <c r="IX625" s="24"/>
      <c r="IY625" s="24"/>
      <c r="IZ625" s="24"/>
      <c r="JA625" s="24"/>
      <c r="JB625" s="24"/>
      <c r="JC625" s="24"/>
      <c r="JD625" s="24"/>
      <c r="JE625" s="24"/>
      <c r="JF625" s="24"/>
      <c r="JG625" s="24"/>
      <c r="JH625" s="24"/>
      <c r="JI625" s="24"/>
      <c r="JJ625" s="24"/>
      <c r="JK625" s="24"/>
      <c r="JL625" s="24"/>
      <c r="JM625" s="24"/>
      <c r="JN625" s="24"/>
      <c r="JO625" s="24"/>
      <c r="JP625" s="24"/>
      <c r="JQ625" s="24"/>
      <c r="JR625" s="24"/>
      <c r="JS625" s="24"/>
      <c r="JT625" s="24"/>
      <c r="JU625" s="25"/>
      <c r="JV625" s="24"/>
      <c r="JW625" s="151"/>
      <c r="JX625" s="151"/>
      <c r="JY625" s="153"/>
      <c r="JZ625" s="24"/>
      <c r="KA625" s="24"/>
      <c r="KB625" s="24"/>
      <c r="KC625" s="24"/>
      <c r="KD625" s="24"/>
      <c r="KE625" s="24"/>
      <c r="KF625" s="24"/>
      <c r="KG625" s="24"/>
      <c r="KH625" s="24"/>
      <c r="KI625" s="24"/>
      <c r="KJ625" s="24"/>
      <c r="KK625" s="24"/>
      <c r="KL625" s="24"/>
      <c r="KM625" s="24"/>
      <c r="KN625" s="24"/>
      <c r="KO625" s="24"/>
      <c r="KP625" s="24"/>
      <c r="KQ625" s="24"/>
      <c r="KR625" s="24"/>
      <c r="KS625" s="24"/>
      <c r="KT625" s="24"/>
      <c r="KU625" s="24"/>
      <c r="KV625" s="24"/>
      <c r="KW625" s="24"/>
      <c r="KX625" s="24"/>
      <c r="KY625" s="24"/>
      <c r="KZ625" s="24"/>
      <c r="LA625" s="24"/>
      <c r="LB625" s="24"/>
      <c r="LC625" s="24"/>
      <c r="LD625" s="24"/>
      <c r="LE625" s="151"/>
      <c r="LF625" s="151"/>
      <c r="LG625" s="153"/>
      <c r="LH625" s="24"/>
      <c r="LI625" s="24"/>
      <c r="LJ625" s="24"/>
      <c r="LK625" s="24"/>
      <c r="LL625" s="24"/>
      <c r="LM625" s="24"/>
      <c r="LN625" s="24"/>
      <c r="LO625" s="24"/>
      <c r="LP625" s="24"/>
      <c r="LQ625" s="24"/>
      <c r="LR625" s="24"/>
      <c r="LS625" s="24"/>
      <c r="LT625" s="24"/>
      <c r="LU625" s="24"/>
      <c r="LV625" s="24"/>
      <c r="LW625" s="24"/>
      <c r="LX625" s="24"/>
      <c r="LY625" s="24"/>
      <c r="LZ625" s="24"/>
      <c r="MA625" s="24"/>
      <c r="MB625" s="24"/>
      <c r="MC625" s="24"/>
      <c r="MD625" s="24"/>
      <c r="ME625" s="24"/>
      <c r="MF625" s="24"/>
      <c r="MG625" s="24"/>
      <c r="MH625" s="24"/>
      <c r="MI625" s="24"/>
      <c r="MJ625" s="24"/>
      <c r="MK625" s="24"/>
      <c r="ML625" s="24"/>
    </row>
    <row r="626" spans="1:350" ht="13.9" hidden="1" customHeight="1" outlineLevel="3" x14ac:dyDescent="0.2">
      <c r="A626" s="226" t="s">
        <v>470</v>
      </c>
      <c r="B626" s="246" t="s">
        <v>1119</v>
      </c>
      <c r="C626" s="214" t="s">
        <v>99</v>
      </c>
      <c r="D626" s="216">
        <v>16</v>
      </c>
      <c r="E626" s="175"/>
      <c r="F626" s="175">
        <f>D626-E626</f>
        <v>16</v>
      </c>
      <c r="G626" s="175" t="s">
        <v>847</v>
      </c>
      <c r="H626" s="170" t="s">
        <v>910</v>
      </c>
      <c r="I626" s="170" t="s">
        <v>896</v>
      </c>
      <c r="J626" s="212">
        <f ca="1">E626+Q626+AX626+CF626+DN626+ES626+GA626+HH626+IP626+JW626+LE626</f>
        <v>16</v>
      </c>
      <c r="K626" s="212">
        <f>E626+R626+AY626+CG626+DO626+ET626+GB626+HI626+IQ626+JX626+LF626</f>
        <v>16</v>
      </c>
      <c r="L626" s="172">
        <f ca="1">K626/J626</f>
        <v>1</v>
      </c>
      <c r="M626" s="172">
        <f>K626/D626</f>
        <v>1</v>
      </c>
      <c r="N626" s="183">
        <f ca="1">SUMIF($EV$8:$FZ$9,$O$5,$EV627:$FZ627)-SUMIF($EV$8:$FZ$9,$Q$5,$EV627:$FZ627)</f>
        <v>0</v>
      </c>
      <c r="O626" s="156"/>
      <c r="P626" s="16" t="s">
        <v>25</v>
      </c>
      <c r="Q626" s="150">
        <v>0</v>
      </c>
      <c r="R626" s="150">
        <v>0</v>
      </c>
      <c r="S626" s="152" t="e">
        <v>#DIV/0!</v>
      </c>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50">
        <f t="shared" ref="AX626:AX694" ca="1" si="1627">SUMIF($BA$8:$CE$9,$O$5,$BA626:$CE626)</f>
        <v>0</v>
      </c>
      <c r="AY626" s="150">
        <f>SUM(BA627:CE627)</f>
        <v>0</v>
      </c>
      <c r="AZ626" s="152" t="e">
        <f ca="1">AY626/AX626</f>
        <v>#DIV/0!</v>
      </c>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50">
        <f t="shared" ref="CF626" si="1628">SUM(CI626:DM626)</f>
        <v>0</v>
      </c>
      <c r="CG626" s="150">
        <f>SUM(CI627:DM627)</f>
        <v>0</v>
      </c>
      <c r="CH626" s="152" t="e">
        <f>CG626/CF626</f>
        <v>#DIV/0!</v>
      </c>
      <c r="CI626" s="129"/>
      <c r="CJ626" s="129"/>
      <c r="CK626" s="129"/>
      <c r="CL626" s="129"/>
      <c r="CM626" s="129"/>
      <c r="CN626" s="129"/>
      <c r="CO626" s="129"/>
      <c r="CP626" s="129"/>
      <c r="CQ626" s="129"/>
      <c r="CR626" s="129"/>
      <c r="CS626" s="129"/>
      <c r="CT626" s="129"/>
      <c r="CU626" s="129"/>
      <c r="CV626" s="129"/>
      <c r="CW626" s="129"/>
      <c r="CX626" s="129"/>
      <c r="CY626" s="129"/>
      <c r="CZ626" s="129"/>
      <c r="DA626" s="129"/>
      <c r="DB626" s="129"/>
      <c r="DC626" s="129"/>
      <c r="DD626" s="129"/>
      <c r="DE626" s="129"/>
      <c r="DF626" s="129"/>
      <c r="DG626" s="129"/>
      <c r="DH626" s="129"/>
      <c r="DI626" s="129"/>
      <c r="DJ626" s="129"/>
      <c r="DK626" s="129"/>
      <c r="DL626" s="129"/>
      <c r="DM626" s="129"/>
      <c r="DN626" s="150">
        <f t="shared" ref="DN626" si="1629">SUM(DQ626:ER626)</f>
        <v>16</v>
      </c>
      <c r="DO626" s="150">
        <f>SUM(DQ627:ER627)</f>
        <v>0</v>
      </c>
      <c r="DP626" s="152">
        <f t="shared" si="1581"/>
        <v>0</v>
      </c>
      <c r="DQ626" s="16"/>
      <c r="DR626" s="16"/>
      <c r="DS626" s="16"/>
      <c r="DT626" s="16"/>
      <c r="DU626" s="16"/>
      <c r="DV626" s="16"/>
      <c r="DW626" s="16"/>
      <c r="DX626" s="16"/>
      <c r="DY626" s="16"/>
      <c r="DZ626" s="16"/>
      <c r="EA626" s="16"/>
      <c r="EB626" s="16">
        <v>8</v>
      </c>
      <c r="EC626" s="16">
        <v>8</v>
      </c>
      <c r="ED626" s="16"/>
      <c r="EE626" s="16"/>
      <c r="EF626" s="16"/>
      <c r="EG626" s="16"/>
      <c r="EH626" s="16"/>
      <c r="EI626" s="16"/>
      <c r="EJ626" s="16"/>
      <c r="EK626" s="16"/>
      <c r="EL626" s="16"/>
      <c r="EM626" s="16"/>
      <c r="EN626" s="16"/>
      <c r="EO626" s="16"/>
      <c r="EP626" s="16"/>
      <c r="EQ626" s="16"/>
      <c r="ER626" s="16"/>
      <c r="ES626" s="150">
        <f t="shared" ca="1" si="1495"/>
        <v>0</v>
      </c>
      <c r="ET626" s="150">
        <f t="shared" si="1617"/>
        <v>0</v>
      </c>
      <c r="EU626" s="152" t="e">
        <f t="shared" ca="1" si="1618"/>
        <v>#DIV/0!</v>
      </c>
      <c r="EV626" s="16"/>
      <c r="EW626" s="67"/>
      <c r="EX626" s="16"/>
      <c r="EY626" s="16"/>
      <c r="EZ626" s="16"/>
      <c r="FA626" s="16"/>
      <c r="FB626" s="16"/>
      <c r="FC626" s="16"/>
      <c r="FD626" s="16"/>
      <c r="FE626" s="16"/>
      <c r="FF626" s="16"/>
      <c r="FG626" s="16"/>
      <c r="FH626" s="16"/>
      <c r="FI626" s="16"/>
      <c r="FJ626" s="16"/>
      <c r="FK626" s="16"/>
      <c r="FL626" s="16"/>
      <c r="FM626" s="16"/>
      <c r="FN626" s="16"/>
      <c r="FO626" s="16"/>
      <c r="FP626" s="16"/>
      <c r="FQ626" s="16"/>
      <c r="FR626" s="16"/>
      <c r="FS626" s="16"/>
      <c r="FT626" s="16"/>
      <c r="FU626" s="16"/>
      <c r="FV626" s="16"/>
      <c r="FW626" s="16"/>
      <c r="FX626" s="16"/>
      <c r="FY626" s="16"/>
      <c r="FZ626" s="16"/>
      <c r="GA626" s="150">
        <f t="shared" ref="GA626" ca="1" si="1630">SUMIF($GD$8:$HG$9,$O$5,GD626:HG626)</f>
        <v>0</v>
      </c>
      <c r="GB626" s="150">
        <f t="shared" ref="GB626" si="1631">SUM(GD627:HG627)</f>
        <v>16</v>
      </c>
      <c r="GC626" s="152" t="e">
        <f t="shared" ref="GC626" ca="1" si="1632">GB626/GA626</f>
        <v>#DIV/0!</v>
      </c>
      <c r="GD626" s="16"/>
      <c r="GE626" s="16"/>
      <c r="GF626" s="16"/>
      <c r="GG626" s="16"/>
      <c r="GH626" s="16"/>
      <c r="GI626" s="16"/>
      <c r="GJ626" s="16"/>
      <c r="GK626" s="16"/>
      <c r="GL626" s="16"/>
      <c r="GM626" s="16"/>
      <c r="GN626" s="16"/>
      <c r="GO626" s="16"/>
      <c r="GP626" s="16"/>
      <c r="GQ626" s="16"/>
      <c r="GR626" s="16"/>
      <c r="GS626" s="16"/>
      <c r="GT626" s="16"/>
      <c r="GU626" s="16"/>
      <c r="GV626" s="16"/>
      <c r="GW626" s="16"/>
      <c r="GX626" s="16"/>
      <c r="GY626" s="16"/>
      <c r="GZ626" s="16"/>
      <c r="HA626" s="16"/>
      <c r="HB626" s="16"/>
      <c r="HC626" s="16"/>
      <c r="HD626" s="16"/>
      <c r="HE626" s="16"/>
      <c r="HF626" s="16"/>
      <c r="HG626" s="16"/>
      <c r="HH626" s="150"/>
      <c r="HI626" s="150">
        <v>0</v>
      </c>
      <c r="HJ626" s="152" t="e">
        <v>#DIV/0!</v>
      </c>
      <c r="HK626" s="16"/>
      <c r="HL626" s="16"/>
      <c r="HM626" s="16"/>
      <c r="HN626" s="16"/>
      <c r="HO626" s="16"/>
      <c r="HP626" s="16"/>
      <c r="HQ626" s="16"/>
      <c r="HR626" s="16"/>
      <c r="HS626" s="16"/>
      <c r="HT626" s="16"/>
      <c r="HU626" s="16"/>
      <c r="HV626" s="16"/>
      <c r="HW626" s="16"/>
      <c r="HX626" s="16"/>
      <c r="HY626" s="16"/>
      <c r="HZ626" s="16"/>
      <c r="IA626" s="16"/>
      <c r="IB626" s="16"/>
      <c r="IC626" s="16"/>
      <c r="ID626" s="16"/>
      <c r="IE626" s="16"/>
      <c r="IF626" s="16"/>
      <c r="IG626" s="16"/>
      <c r="IH626" s="16"/>
      <c r="II626" s="16"/>
      <c r="IJ626" s="16"/>
      <c r="IK626" s="16"/>
      <c r="IL626" s="16"/>
      <c r="IM626" s="16"/>
      <c r="IN626" s="16"/>
      <c r="IO626" s="16"/>
      <c r="IP626" s="150"/>
      <c r="IQ626" s="150">
        <v>0</v>
      </c>
      <c r="IR626" s="152" t="e">
        <v>#DIV/0!</v>
      </c>
      <c r="IS626" s="16"/>
      <c r="IT626" s="16"/>
      <c r="IU626" s="16"/>
      <c r="IV626" s="16"/>
      <c r="IW626" s="16"/>
      <c r="IX626" s="16"/>
      <c r="IY626" s="16"/>
      <c r="IZ626" s="16"/>
      <c r="JA626" s="16"/>
      <c r="JB626" s="16"/>
      <c r="JC626" s="16"/>
      <c r="JD626" s="16"/>
      <c r="JE626" s="16"/>
      <c r="JF626" s="16"/>
      <c r="JG626" s="16"/>
      <c r="JH626" s="16"/>
      <c r="JI626" s="16"/>
      <c r="JJ626" s="16"/>
      <c r="JK626" s="16"/>
      <c r="JL626" s="16"/>
      <c r="JM626" s="16"/>
      <c r="JN626" s="16"/>
      <c r="JO626" s="16"/>
      <c r="JP626" s="16"/>
      <c r="JQ626" s="16"/>
      <c r="JR626" s="16"/>
      <c r="JS626" s="16"/>
      <c r="JT626" s="16"/>
      <c r="JU626" s="23"/>
      <c r="JV626" s="16"/>
      <c r="JW626" s="150"/>
      <c r="JX626" s="150">
        <v>0</v>
      </c>
      <c r="JY626" s="152" t="e">
        <v>#DIV/0!</v>
      </c>
      <c r="JZ626" s="16"/>
      <c r="KA626" s="16"/>
      <c r="KB626" s="16"/>
      <c r="KC626" s="16"/>
      <c r="KD626" s="16"/>
      <c r="KE626" s="16"/>
      <c r="KF626" s="16"/>
      <c r="KG626" s="16"/>
      <c r="KH626" s="16"/>
      <c r="KI626" s="16"/>
      <c r="KJ626" s="16"/>
      <c r="KK626" s="16"/>
      <c r="KL626" s="16"/>
      <c r="KM626" s="16"/>
      <c r="KN626" s="16"/>
      <c r="KO626" s="16"/>
      <c r="KP626" s="16"/>
      <c r="KQ626" s="16"/>
      <c r="KR626" s="16"/>
      <c r="KS626" s="16"/>
      <c r="KT626" s="16"/>
      <c r="KU626" s="16"/>
      <c r="KV626" s="16"/>
      <c r="KW626" s="16"/>
      <c r="KX626" s="16"/>
      <c r="KY626" s="16"/>
      <c r="KZ626" s="16"/>
      <c r="LA626" s="16"/>
      <c r="LB626" s="16"/>
      <c r="LC626" s="16"/>
      <c r="LD626" s="16"/>
      <c r="LE626" s="150"/>
      <c r="LF626" s="150">
        <v>0</v>
      </c>
      <c r="LG626" s="152" t="e">
        <v>#DIV/0!</v>
      </c>
      <c r="LH626" s="16"/>
      <c r="LI626" s="16"/>
      <c r="LJ626" s="16"/>
      <c r="LK626" s="16"/>
      <c r="LL626" s="16"/>
      <c r="LM626" s="16"/>
      <c r="LN626" s="16"/>
      <c r="LO626" s="16"/>
      <c r="LP626" s="16"/>
      <c r="LQ626" s="16"/>
      <c r="LR626" s="16"/>
      <c r="LS626" s="16"/>
      <c r="LT626" s="16"/>
      <c r="LU626" s="16"/>
      <c r="LV626" s="16"/>
      <c r="LW626" s="16"/>
      <c r="LX626" s="16"/>
      <c r="LY626" s="16"/>
      <c r="LZ626" s="16"/>
      <c r="MA626" s="16"/>
      <c r="MB626" s="16"/>
      <c r="MC626" s="16"/>
      <c r="MD626" s="16"/>
      <c r="ME626" s="16"/>
      <c r="MF626" s="16"/>
      <c r="MG626" s="16"/>
      <c r="MH626" s="16"/>
      <c r="MI626" s="16"/>
      <c r="MJ626" s="16"/>
      <c r="MK626" s="16"/>
      <c r="ML626" s="16"/>
    </row>
    <row r="627" spans="1:350" ht="13.9" hidden="1" customHeight="1" outlineLevel="3" x14ac:dyDescent="0.2">
      <c r="A627" s="227"/>
      <c r="B627" s="247"/>
      <c r="C627" s="215"/>
      <c r="D627" s="217"/>
      <c r="E627" s="176"/>
      <c r="F627" s="176"/>
      <c r="G627" s="176"/>
      <c r="H627" s="171"/>
      <c r="I627" s="171"/>
      <c r="J627" s="213"/>
      <c r="K627" s="213"/>
      <c r="L627" s="173"/>
      <c r="M627" s="173"/>
      <c r="N627" s="184"/>
      <c r="O627" s="157"/>
      <c r="P627" s="17" t="s">
        <v>26</v>
      </c>
      <c r="Q627" s="151"/>
      <c r="R627" s="151"/>
      <c r="S627" s="153"/>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151"/>
      <c r="AY627" s="151"/>
      <c r="AZ627" s="153"/>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151"/>
      <c r="CG627" s="151"/>
      <c r="CH627" s="153"/>
      <c r="CI627" s="141"/>
      <c r="CJ627" s="141"/>
      <c r="CK627" s="141"/>
      <c r="CL627" s="141"/>
      <c r="CM627" s="141"/>
      <c r="CN627" s="141"/>
      <c r="CO627" s="141"/>
      <c r="CP627" s="141"/>
      <c r="CQ627" s="141"/>
      <c r="CR627" s="141"/>
      <c r="CS627" s="141"/>
      <c r="CT627" s="141"/>
      <c r="CU627" s="141"/>
      <c r="CV627" s="141"/>
      <c r="CW627" s="141"/>
      <c r="CX627" s="141"/>
      <c r="CY627" s="141"/>
      <c r="CZ627" s="141"/>
      <c r="DA627" s="141"/>
      <c r="DB627" s="141"/>
      <c r="DC627" s="141"/>
      <c r="DD627" s="141"/>
      <c r="DE627" s="141"/>
      <c r="DF627" s="141"/>
      <c r="DG627" s="141"/>
      <c r="DH627" s="141"/>
      <c r="DI627" s="141"/>
      <c r="DJ627" s="141"/>
      <c r="DK627" s="141"/>
      <c r="DL627" s="141"/>
      <c r="DM627" s="141"/>
      <c r="DN627" s="151"/>
      <c r="DO627" s="151"/>
      <c r="DP627" s="153"/>
      <c r="DQ627" s="24"/>
      <c r="DR627" s="24"/>
      <c r="DS627" s="24"/>
      <c r="DT627" s="24"/>
      <c r="DU627" s="24"/>
      <c r="DV627" s="24"/>
      <c r="DW627" s="24"/>
      <c r="DX627" s="24"/>
      <c r="DY627" s="24"/>
      <c r="DZ627" s="24"/>
      <c r="EA627" s="24"/>
      <c r="EB627" s="24"/>
      <c r="EC627" s="24"/>
      <c r="ED627" s="24"/>
      <c r="EE627" s="24"/>
      <c r="EF627" s="24"/>
      <c r="EG627" s="24"/>
      <c r="EH627" s="24"/>
      <c r="EI627" s="24"/>
      <c r="EJ627" s="24"/>
      <c r="EK627" s="24"/>
      <c r="EL627" s="24"/>
      <c r="EM627" s="24"/>
      <c r="EN627" s="24"/>
      <c r="EO627" s="24"/>
      <c r="EP627" s="24"/>
      <c r="EQ627" s="24"/>
      <c r="ER627" s="24"/>
      <c r="ES627" s="151"/>
      <c r="ET627" s="151"/>
      <c r="EU627" s="153"/>
      <c r="EV627" s="24"/>
      <c r="EW627" s="125"/>
      <c r="EX627" s="24"/>
      <c r="EY627" s="24"/>
      <c r="EZ627" s="24"/>
      <c r="FA627" s="24"/>
      <c r="FB627" s="24"/>
      <c r="FC627" s="24"/>
      <c r="FD627" s="24"/>
      <c r="FE627" s="24"/>
      <c r="FF627" s="24"/>
      <c r="FG627" s="24"/>
      <c r="FH627" s="24"/>
      <c r="FI627" s="24"/>
      <c r="FJ627" s="24"/>
      <c r="FK627" s="24"/>
      <c r="FL627" s="24"/>
      <c r="FM627" s="24"/>
      <c r="FN627" s="24"/>
      <c r="FO627" s="24"/>
      <c r="FP627" s="24"/>
      <c r="FQ627" s="24"/>
      <c r="FR627" s="24"/>
      <c r="FS627" s="24"/>
      <c r="FT627" s="24"/>
      <c r="FU627" s="24"/>
      <c r="FV627" s="24"/>
      <c r="FW627" s="24"/>
      <c r="FX627" s="24"/>
      <c r="FY627" s="24"/>
      <c r="FZ627" s="24"/>
      <c r="GA627" s="151"/>
      <c r="GB627" s="151"/>
      <c r="GC627" s="153"/>
      <c r="GD627" s="24"/>
      <c r="GE627" s="24"/>
      <c r="GF627" s="24">
        <v>16</v>
      </c>
      <c r="GG627" s="24"/>
      <c r="GH627" s="24"/>
      <c r="GI627" s="24"/>
      <c r="GJ627" s="24"/>
      <c r="GK627" s="24"/>
      <c r="GL627" s="24"/>
      <c r="GM627" s="24"/>
      <c r="GN627" s="24"/>
      <c r="GO627" s="24"/>
      <c r="GP627" s="24"/>
      <c r="GQ627" s="24"/>
      <c r="GR627" s="24"/>
      <c r="GS627" s="24"/>
      <c r="GT627" s="24"/>
      <c r="GU627" s="24"/>
      <c r="GV627" s="24"/>
      <c r="GW627" s="24"/>
      <c r="GX627" s="24"/>
      <c r="GY627" s="24"/>
      <c r="GZ627" s="24"/>
      <c r="HA627" s="24"/>
      <c r="HB627" s="24"/>
      <c r="HC627" s="24"/>
      <c r="HD627" s="24"/>
      <c r="HE627" s="24"/>
      <c r="HF627" s="24"/>
      <c r="HG627" s="24"/>
      <c r="HH627" s="151"/>
      <c r="HI627" s="151"/>
      <c r="HJ627" s="153"/>
      <c r="HK627" s="24"/>
      <c r="HL627" s="24"/>
      <c r="HM627" s="24"/>
      <c r="HN627" s="24"/>
      <c r="HO627" s="24"/>
      <c r="HP627" s="24"/>
      <c r="HQ627" s="24"/>
      <c r="HR627" s="24"/>
      <c r="HS627" s="24"/>
      <c r="HT627" s="24"/>
      <c r="HU627" s="24"/>
      <c r="HV627" s="24"/>
      <c r="HW627" s="24"/>
      <c r="HX627" s="24"/>
      <c r="HY627" s="24"/>
      <c r="HZ627" s="24"/>
      <c r="IA627" s="24"/>
      <c r="IB627" s="24"/>
      <c r="IC627" s="24"/>
      <c r="ID627" s="24"/>
      <c r="IE627" s="24"/>
      <c r="IF627" s="24"/>
      <c r="IG627" s="24"/>
      <c r="IH627" s="24"/>
      <c r="II627" s="24"/>
      <c r="IJ627" s="24"/>
      <c r="IK627" s="24"/>
      <c r="IL627" s="24"/>
      <c r="IM627" s="24"/>
      <c r="IN627" s="24"/>
      <c r="IO627" s="24"/>
      <c r="IP627" s="151"/>
      <c r="IQ627" s="151"/>
      <c r="IR627" s="153"/>
      <c r="IS627" s="24"/>
      <c r="IT627" s="24"/>
      <c r="IU627" s="24"/>
      <c r="IV627" s="24"/>
      <c r="IW627" s="24"/>
      <c r="IX627" s="24"/>
      <c r="IY627" s="24"/>
      <c r="IZ627" s="24"/>
      <c r="JA627" s="24"/>
      <c r="JB627" s="24"/>
      <c r="JC627" s="24"/>
      <c r="JD627" s="24"/>
      <c r="JE627" s="24"/>
      <c r="JF627" s="24"/>
      <c r="JG627" s="24"/>
      <c r="JH627" s="24"/>
      <c r="JI627" s="24"/>
      <c r="JJ627" s="24"/>
      <c r="JK627" s="24"/>
      <c r="JL627" s="24"/>
      <c r="JM627" s="24"/>
      <c r="JN627" s="24"/>
      <c r="JO627" s="24"/>
      <c r="JP627" s="24"/>
      <c r="JQ627" s="24"/>
      <c r="JR627" s="24"/>
      <c r="JS627" s="24"/>
      <c r="JT627" s="24"/>
      <c r="JU627" s="25"/>
      <c r="JV627" s="24"/>
      <c r="JW627" s="151"/>
      <c r="JX627" s="151"/>
      <c r="JY627" s="153"/>
      <c r="JZ627" s="24"/>
      <c r="KA627" s="24"/>
      <c r="KB627" s="24"/>
      <c r="KC627" s="24"/>
      <c r="KD627" s="24"/>
      <c r="KE627" s="24"/>
      <c r="KF627" s="24"/>
      <c r="KG627" s="24"/>
      <c r="KH627" s="24"/>
      <c r="KI627" s="24"/>
      <c r="KJ627" s="24"/>
      <c r="KK627" s="24"/>
      <c r="KL627" s="24"/>
      <c r="KM627" s="24"/>
      <c r="KN627" s="24"/>
      <c r="KO627" s="24"/>
      <c r="KP627" s="24"/>
      <c r="KQ627" s="24"/>
      <c r="KR627" s="24"/>
      <c r="KS627" s="24"/>
      <c r="KT627" s="24"/>
      <c r="KU627" s="24"/>
      <c r="KV627" s="24"/>
      <c r="KW627" s="24"/>
      <c r="KX627" s="24"/>
      <c r="KY627" s="24"/>
      <c r="KZ627" s="24"/>
      <c r="LA627" s="24"/>
      <c r="LB627" s="24"/>
      <c r="LC627" s="24"/>
      <c r="LD627" s="24"/>
      <c r="LE627" s="151"/>
      <c r="LF627" s="151"/>
      <c r="LG627" s="153"/>
      <c r="LH627" s="24"/>
      <c r="LI627" s="24"/>
      <c r="LJ627" s="24"/>
      <c r="LK627" s="24"/>
      <c r="LL627" s="24"/>
      <c r="LM627" s="24"/>
      <c r="LN627" s="24"/>
      <c r="LO627" s="24"/>
      <c r="LP627" s="24"/>
      <c r="LQ627" s="24"/>
      <c r="LR627" s="24"/>
      <c r="LS627" s="24"/>
      <c r="LT627" s="24"/>
      <c r="LU627" s="24"/>
      <c r="LV627" s="24"/>
      <c r="LW627" s="24"/>
      <c r="LX627" s="24"/>
      <c r="LY627" s="24"/>
      <c r="LZ627" s="24"/>
      <c r="MA627" s="24"/>
      <c r="MB627" s="24"/>
      <c r="MC627" s="24"/>
      <c r="MD627" s="24"/>
      <c r="ME627" s="24"/>
      <c r="MF627" s="24"/>
      <c r="MG627" s="24"/>
      <c r="MH627" s="24"/>
      <c r="MI627" s="24"/>
      <c r="MJ627" s="24"/>
      <c r="MK627" s="24"/>
      <c r="ML627" s="24"/>
    </row>
    <row r="628" spans="1:350" ht="13.9" hidden="1" customHeight="1" outlineLevel="3" x14ac:dyDescent="0.2">
      <c r="A628" s="226" t="s">
        <v>471</v>
      </c>
      <c r="B628" s="246" t="s">
        <v>1120</v>
      </c>
      <c r="C628" s="214" t="s">
        <v>38</v>
      </c>
      <c r="D628" s="216">
        <v>13.2</v>
      </c>
      <c r="E628" s="175"/>
      <c r="F628" s="175">
        <f>D628-E628</f>
        <v>13.2</v>
      </c>
      <c r="G628" s="175" t="s">
        <v>888</v>
      </c>
      <c r="H628" s="170" t="s">
        <v>976</v>
      </c>
      <c r="I628" s="170" t="s">
        <v>912</v>
      </c>
      <c r="J628" s="212">
        <f ca="1">E628+Q628+AX628+CF628+DN628+ES628+GA628+HH628+IP628+JW628+LE628</f>
        <v>13.2</v>
      </c>
      <c r="K628" s="212">
        <f>E628+R628+AY628+CG628+DO628+ET628+GB628+HI628+IQ628+JX628+LF628</f>
        <v>13.2</v>
      </c>
      <c r="L628" s="172">
        <f ca="1">K628/J628</f>
        <v>1</v>
      </c>
      <c r="M628" s="172">
        <f>K628/D628</f>
        <v>1</v>
      </c>
      <c r="N628" s="183">
        <f ca="1">SUMIF($EV$8:$FZ$9,$O$5,$EV629:$FZ629)-SUMIF($EV$8:$FZ$9,$Q$5,$EV629:$FZ629)</f>
        <v>0</v>
      </c>
      <c r="O628" s="156"/>
      <c r="P628" s="16" t="s">
        <v>25</v>
      </c>
      <c r="Q628" s="150">
        <v>0</v>
      </c>
      <c r="R628" s="150">
        <v>0</v>
      </c>
      <c r="S628" s="152" t="e">
        <v>#DIV/0!</v>
      </c>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50">
        <f t="shared" ca="1" si="1627"/>
        <v>0</v>
      </c>
      <c r="AY628" s="150">
        <f>SUM(BA629:CE629)</f>
        <v>0</v>
      </c>
      <c r="AZ628" s="152" t="e">
        <f ca="1">AY628/AX628</f>
        <v>#DIV/0!</v>
      </c>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50">
        <f t="shared" ref="CF628" si="1633">SUM(CI628:DM628)</f>
        <v>0</v>
      </c>
      <c r="CG628" s="150">
        <f>SUM(CI629:DM629)</f>
        <v>0</v>
      </c>
      <c r="CH628" s="152" t="e">
        <f>CG628/CF628</f>
        <v>#DIV/0!</v>
      </c>
      <c r="CI628" s="129"/>
      <c r="CJ628" s="129"/>
      <c r="CK628" s="129"/>
      <c r="CL628" s="129"/>
      <c r="CM628" s="129"/>
      <c r="CN628" s="129"/>
      <c r="CO628" s="129"/>
      <c r="CP628" s="129"/>
      <c r="CQ628" s="129"/>
      <c r="CR628" s="129"/>
      <c r="CS628" s="129"/>
      <c r="CT628" s="129"/>
      <c r="CU628" s="129"/>
      <c r="CV628" s="129"/>
      <c r="CW628" s="129"/>
      <c r="CX628" s="129"/>
      <c r="CY628" s="129"/>
      <c r="CZ628" s="129"/>
      <c r="DA628" s="129"/>
      <c r="DB628" s="129"/>
      <c r="DC628" s="129"/>
      <c r="DD628" s="129"/>
      <c r="DE628" s="129"/>
      <c r="DF628" s="129"/>
      <c r="DG628" s="129"/>
      <c r="DH628" s="129"/>
      <c r="DI628" s="129"/>
      <c r="DJ628" s="129"/>
      <c r="DK628" s="129"/>
      <c r="DL628" s="129"/>
      <c r="DM628" s="129"/>
      <c r="DN628" s="150">
        <f t="shared" ref="DN628" si="1634">SUM(DQ628:ER628)</f>
        <v>13.2</v>
      </c>
      <c r="DO628" s="150">
        <f>SUM(DQ629:ER629)</f>
        <v>0</v>
      </c>
      <c r="DP628" s="152">
        <f t="shared" si="1581"/>
        <v>0</v>
      </c>
      <c r="DQ628" s="16"/>
      <c r="DR628" s="16"/>
      <c r="DS628" s="16"/>
      <c r="DT628" s="16"/>
      <c r="DU628" s="16"/>
      <c r="DV628" s="16"/>
      <c r="DW628" s="16"/>
      <c r="DX628" s="16"/>
      <c r="DY628" s="16"/>
      <c r="DZ628" s="16"/>
      <c r="EA628" s="16"/>
      <c r="EB628" s="16"/>
      <c r="EC628" s="16"/>
      <c r="ED628" s="16"/>
      <c r="EE628" s="16"/>
      <c r="EF628" s="16"/>
      <c r="EG628" s="16">
        <v>2</v>
      </c>
      <c r="EH628" s="16">
        <v>2</v>
      </c>
      <c r="EI628" s="16">
        <v>2</v>
      </c>
      <c r="EJ628" s="16">
        <v>2</v>
      </c>
      <c r="EK628" s="16">
        <v>2</v>
      </c>
      <c r="EL628" s="16">
        <v>3.2</v>
      </c>
      <c r="EM628" s="16"/>
      <c r="EN628" s="16"/>
      <c r="EO628" s="16"/>
      <c r="EP628" s="16"/>
      <c r="EQ628" s="16"/>
      <c r="ER628" s="16"/>
      <c r="ES628" s="150">
        <f t="shared" ref="ES628:ES684" ca="1" si="1635">SUMIF($EV$8:$FZ$9,$O$5,EV628:FZ628)</f>
        <v>0</v>
      </c>
      <c r="ET628" s="150">
        <f t="shared" si="1617"/>
        <v>0</v>
      </c>
      <c r="EU628" s="152" t="e">
        <f t="shared" ca="1" si="1618"/>
        <v>#DIV/0!</v>
      </c>
      <c r="EV628" s="16"/>
      <c r="EW628" s="67"/>
      <c r="EX628" s="16"/>
      <c r="EY628" s="16"/>
      <c r="EZ628" s="16"/>
      <c r="FA628" s="16"/>
      <c r="FB628" s="16"/>
      <c r="FC628" s="16"/>
      <c r="FD628" s="16"/>
      <c r="FE628" s="16"/>
      <c r="FF628" s="16"/>
      <c r="FG628" s="16"/>
      <c r="FH628" s="16"/>
      <c r="FI628" s="16"/>
      <c r="FJ628" s="16"/>
      <c r="FK628" s="16"/>
      <c r="FL628" s="16"/>
      <c r="FM628" s="16"/>
      <c r="FN628" s="16"/>
      <c r="FO628" s="16"/>
      <c r="FP628" s="16"/>
      <c r="FQ628" s="16"/>
      <c r="FR628" s="16"/>
      <c r="FS628" s="16"/>
      <c r="FT628" s="16"/>
      <c r="FU628" s="16"/>
      <c r="FV628" s="16"/>
      <c r="FW628" s="16"/>
      <c r="FX628" s="16"/>
      <c r="FY628" s="16"/>
      <c r="FZ628" s="16"/>
      <c r="GA628" s="150">
        <f t="shared" ref="GA628" ca="1" si="1636">SUMIF($GD$8:$HG$9,$O$5,GD628:HG628)</f>
        <v>0</v>
      </c>
      <c r="GB628" s="150">
        <f t="shared" ref="GB628" si="1637">SUM(GD629:HG629)</f>
        <v>13.2</v>
      </c>
      <c r="GC628" s="152" t="e">
        <f t="shared" ref="GC628" ca="1" si="1638">GB628/GA628</f>
        <v>#DIV/0!</v>
      </c>
      <c r="GD628" s="16"/>
      <c r="GE628" s="16"/>
      <c r="GF628" s="16"/>
      <c r="GG628" s="16"/>
      <c r="GH628" s="16"/>
      <c r="GI628" s="16"/>
      <c r="GJ628" s="16"/>
      <c r="GK628" s="16"/>
      <c r="GL628" s="16"/>
      <c r="GM628" s="16"/>
      <c r="GN628" s="16"/>
      <c r="GO628" s="16"/>
      <c r="GP628" s="16"/>
      <c r="GQ628" s="16"/>
      <c r="GR628" s="16"/>
      <c r="GS628" s="16"/>
      <c r="GT628" s="16"/>
      <c r="GU628" s="16"/>
      <c r="GV628" s="16"/>
      <c r="GW628" s="16"/>
      <c r="GX628" s="16"/>
      <c r="GY628" s="16"/>
      <c r="GZ628" s="16"/>
      <c r="HA628" s="16"/>
      <c r="HB628" s="16"/>
      <c r="HC628" s="16"/>
      <c r="HD628" s="16"/>
      <c r="HE628" s="16"/>
      <c r="HF628" s="16"/>
      <c r="HG628" s="16"/>
      <c r="HH628" s="150"/>
      <c r="HI628" s="150">
        <v>0</v>
      </c>
      <c r="HJ628" s="152" t="e">
        <v>#DIV/0!</v>
      </c>
      <c r="HK628" s="16"/>
      <c r="HL628" s="16"/>
      <c r="HM628" s="16"/>
      <c r="HN628" s="16"/>
      <c r="HO628" s="16"/>
      <c r="HP628" s="16"/>
      <c r="HQ628" s="16"/>
      <c r="HR628" s="16"/>
      <c r="HS628" s="16"/>
      <c r="HT628" s="16"/>
      <c r="HU628" s="16"/>
      <c r="HV628" s="16"/>
      <c r="HW628" s="16"/>
      <c r="HX628" s="16"/>
      <c r="HY628" s="16"/>
      <c r="HZ628" s="16"/>
      <c r="IA628" s="16"/>
      <c r="IB628" s="16"/>
      <c r="IC628" s="16"/>
      <c r="ID628" s="16"/>
      <c r="IE628" s="16"/>
      <c r="IF628" s="16"/>
      <c r="IG628" s="16"/>
      <c r="IH628" s="16"/>
      <c r="II628" s="16"/>
      <c r="IJ628" s="16"/>
      <c r="IK628" s="16"/>
      <c r="IL628" s="16"/>
      <c r="IM628" s="16"/>
      <c r="IN628" s="16"/>
      <c r="IO628" s="16"/>
      <c r="IP628" s="150"/>
      <c r="IQ628" s="150">
        <v>0</v>
      </c>
      <c r="IR628" s="152" t="e">
        <v>#DIV/0!</v>
      </c>
      <c r="IS628" s="16"/>
      <c r="IT628" s="16"/>
      <c r="IU628" s="16"/>
      <c r="IV628" s="16"/>
      <c r="IW628" s="16"/>
      <c r="IX628" s="16"/>
      <c r="IY628" s="16"/>
      <c r="IZ628" s="16"/>
      <c r="JA628" s="16"/>
      <c r="JB628" s="16"/>
      <c r="JC628" s="16"/>
      <c r="JD628" s="16"/>
      <c r="JE628" s="16"/>
      <c r="JF628" s="16"/>
      <c r="JG628" s="16"/>
      <c r="JH628" s="16"/>
      <c r="JI628" s="16"/>
      <c r="JJ628" s="16"/>
      <c r="JK628" s="16"/>
      <c r="JL628" s="16"/>
      <c r="JM628" s="16"/>
      <c r="JN628" s="16"/>
      <c r="JO628" s="16"/>
      <c r="JP628" s="16"/>
      <c r="JQ628" s="16"/>
      <c r="JR628" s="16"/>
      <c r="JS628" s="16"/>
      <c r="JT628" s="16"/>
      <c r="JU628" s="23"/>
      <c r="JV628" s="16"/>
      <c r="JW628" s="150"/>
      <c r="JX628" s="150">
        <v>0</v>
      </c>
      <c r="JY628" s="152" t="e">
        <v>#DIV/0!</v>
      </c>
      <c r="JZ628" s="16"/>
      <c r="KA628" s="16"/>
      <c r="KB628" s="16"/>
      <c r="KC628" s="16"/>
      <c r="KD628" s="16"/>
      <c r="KE628" s="16"/>
      <c r="KF628" s="16"/>
      <c r="KG628" s="16"/>
      <c r="KH628" s="16"/>
      <c r="KI628" s="16"/>
      <c r="KJ628" s="16"/>
      <c r="KK628" s="16"/>
      <c r="KL628" s="16"/>
      <c r="KM628" s="16"/>
      <c r="KN628" s="16"/>
      <c r="KO628" s="16"/>
      <c r="KP628" s="16"/>
      <c r="KQ628" s="16"/>
      <c r="KR628" s="16"/>
      <c r="KS628" s="16"/>
      <c r="KT628" s="16"/>
      <c r="KU628" s="16"/>
      <c r="KV628" s="16"/>
      <c r="KW628" s="16"/>
      <c r="KX628" s="16"/>
      <c r="KY628" s="16"/>
      <c r="KZ628" s="16"/>
      <c r="LA628" s="16"/>
      <c r="LB628" s="16"/>
      <c r="LC628" s="16"/>
      <c r="LD628" s="16"/>
      <c r="LE628" s="150"/>
      <c r="LF628" s="150">
        <v>0</v>
      </c>
      <c r="LG628" s="152" t="e">
        <v>#DIV/0!</v>
      </c>
      <c r="LH628" s="16"/>
      <c r="LI628" s="16"/>
      <c r="LJ628" s="16"/>
      <c r="LK628" s="16"/>
      <c r="LL628" s="16"/>
      <c r="LM628" s="16"/>
      <c r="LN628" s="16"/>
      <c r="LO628" s="16"/>
      <c r="LP628" s="16"/>
      <c r="LQ628" s="16"/>
      <c r="LR628" s="16"/>
      <c r="LS628" s="16"/>
      <c r="LT628" s="16"/>
      <c r="LU628" s="16"/>
      <c r="LV628" s="16"/>
      <c r="LW628" s="16"/>
      <c r="LX628" s="16"/>
      <c r="LY628" s="16"/>
      <c r="LZ628" s="16"/>
      <c r="MA628" s="16"/>
      <c r="MB628" s="16"/>
      <c r="MC628" s="16"/>
      <c r="MD628" s="16"/>
      <c r="ME628" s="16"/>
      <c r="MF628" s="16"/>
      <c r="MG628" s="16"/>
      <c r="MH628" s="16"/>
      <c r="MI628" s="16"/>
      <c r="MJ628" s="16"/>
      <c r="MK628" s="16"/>
      <c r="ML628" s="16"/>
    </row>
    <row r="629" spans="1:350" ht="13.9" hidden="1" customHeight="1" outlineLevel="3" x14ac:dyDescent="0.2">
      <c r="A629" s="227"/>
      <c r="B629" s="247"/>
      <c r="C629" s="215"/>
      <c r="D629" s="217"/>
      <c r="E629" s="176"/>
      <c r="F629" s="176"/>
      <c r="G629" s="176"/>
      <c r="H629" s="171"/>
      <c r="I629" s="171"/>
      <c r="J629" s="213"/>
      <c r="K629" s="213"/>
      <c r="L629" s="173"/>
      <c r="M629" s="173"/>
      <c r="N629" s="184"/>
      <c r="O629" s="157"/>
      <c r="P629" s="17" t="s">
        <v>26</v>
      </c>
      <c r="Q629" s="151"/>
      <c r="R629" s="151"/>
      <c r="S629" s="153"/>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151"/>
      <c r="AY629" s="151"/>
      <c r="AZ629" s="153"/>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151"/>
      <c r="CG629" s="151"/>
      <c r="CH629" s="153"/>
      <c r="CI629" s="141"/>
      <c r="CJ629" s="141"/>
      <c r="CK629" s="141"/>
      <c r="CL629" s="141"/>
      <c r="CM629" s="141"/>
      <c r="CN629" s="141"/>
      <c r="CO629" s="141"/>
      <c r="CP629" s="141"/>
      <c r="CQ629" s="141"/>
      <c r="CR629" s="141"/>
      <c r="CS629" s="141"/>
      <c r="CT629" s="141"/>
      <c r="CU629" s="141"/>
      <c r="CV629" s="141"/>
      <c r="CW629" s="141"/>
      <c r="CX629" s="141"/>
      <c r="CY629" s="141"/>
      <c r="CZ629" s="141"/>
      <c r="DA629" s="141"/>
      <c r="DB629" s="141"/>
      <c r="DC629" s="141"/>
      <c r="DD629" s="141"/>
      <c r="DE629" s="141"/>
      <c r="DF629" s="141"/>
      <c r="DG629" s="141"/>
      <c r="DH629" s="141"/>
      <c r="DI629" s="141"/>
      <c r="DJ629" s="141"/>
      <c r="DK629" s="141"/>
      <c r="DL629" s="141"/>
      <c r="DM629" s="141"/>
      <c r="DN629" s="151"/>
      <c r="DO629" s="151"/>
      <c r="DP629" s="153"/>
      <c r="DQ629" s="24"/>
      <c r="DR629" s="24"/>
      <c r="DS629" s="24"/>
      <c r="DT629" s="24"/>
      <c r="DU629" s="24"/>
      <c r="DV629" s="24"/>
      <c r="DW629" s="24"/>
      <c r="DX629" s="24"/>
      <c r="DY629" s="24"/>
      <c r="DZ629" s="24"/>
      <c r="EA629" s="24"/>
      <c r="EB629" s="24"/>
      <c r="EC629" s="24"/>
      <c r="ED629" s="24"/>
      <c r="EE629" s="24"/>
      <c r="EF629" s="24"/>
      <c r="EG629" s="24"/>
      <c r="EH629" s="24"/>
      <c r="EI629" s="24"/>
      <c r="EJ629" s="24"/>
      <c r="EK629" s="24"/>
      <c r="EL629" s="24"/>
      <c r="EM629" s="24"/>
      <c r="EN629" s="24"/>
      <c r="EO629" s="24"/>
      <c r="EP629" s="24"/>
      <c r="EQ629" s="24"/>
      <c r="ER629" s="24"/>
      <c r="ES629" s="151"/>
      <c r="ET629" s="151"/>
      <c r="EU629" s="153"/>
      <c r="EV629" s="24"/>
      <c r="EW629" s="125"/>
      <c r="EX629" s="24"/>
      <c r="EY629" s="24"/>
      <c r="EZ629" s="24"/>
      <c r="FA629" s="24"/>
      <c r="FB629" s="24"/>
      <c r="FC629" s="24"/>
      <c r="FD629" s="24"/>
      <c r="FE629" s="24"/>
      <c r="FF629" s="24"/>
      <c r="FG629" s="24"/>
      <c r="FH629" s="24"/>
      <c r="FI629" s="24"/>
      <c r="FJ629" s="24"/>
      <c r="FK629" s="24"/>
      <c r="FL629" s="24"/>
      <c r="FM629" s="24"/>
      <c r="FN629" s="24"/>
      <c r="FO629" s="24"/>
      <c r="FP629" s="24"/>
      <c r="FQ629" s="24"/>
      <c r="FR629" s="24"/>
      <c r="FS629" s="24"/>
      <c r="FT629" s="24"/>
      <c r="FU629" s="24"/>
      <c r="FV629" s="24"/>
      <c r="FW629" s="24"/>
      <c r="FX629" s="24"/>
      <c r="FY629" s="24"/>
      <c r="FZ629" s="24"/>
      <c r="GA629" s="151"/>
      <c r="GB629" s="151"/>
      <c r="GC629" s="153"/>
      <c r="GD629" s="24"/>
      <c r="GE629" s="24"/>
      <c r="GF629" s="24">
        <v>8</v>
      </c>
      <c r="GG629" s="24"/>
      <c r="GH629" s="24"/>
      <c r="GI629" s="24">
        <v>5.0999999999999996</v>
      </c>
      <c r="GJ629" s="24"/>
      <c r="GK629" s="24"/>
      <c r="GL629" s="24"/>
      <c r="GM629" s="24"/>
      <c r="GN629" s="24"/>
      <c r="GO629" s="24"/>
      <c r="GP629" s="24"/>
      <c r="GQ629" s="24"/>
      <c r="GR629" s="24"/>
      <c r="GS629" s="24"/>
      <c r="GT629" s="24"/>
      <c r="GU629" s="24"/>
      <c r="GV629" s="24"/>
      <c r="GW629" s="24"/>
      <c r="GX629" s="24"/>
      <c r="GY629" s="24"/>
      <c r="GZ629" s="24"/>
      <c r="HA629" s="24"/>
      <c r="HB629" s="24"/>
      <c r="HC629" s="76">
        <v>0.1</v>
      </c>
      <c r="HD629" s="24"/>
      <c r="HE629" s="24"/>
      <c r="HF629" s="24"/>
      <c r="HG629" s="24"/>
      <c r="HH629" s="151"/>
      <c r="HI629" s="151"/>
      <c r="HJ629" s="153"/>
      <c r="HK629" s="24"/>
      <c r="HL629" s="24"/>
      <c r="HM629" s="24"/>
      <c r="HN629" s="24"/>
      <c r="HO629" s="24"/>
      <c r="HP629" s="24"/>
      <c r="HQ629" s="24"/>
      <c r="HR629" s="24"/>
      <c r="HS629" s="24"/>
      <c r="HT629" s="24"/>
      <c r="HU629" s="24"/>
      <c r="HV629" s="24"/>
      <c r="HW629" s="24"/>
      <c r="HX629" s="24"/>
      <c r="HY629" s="24"/>
      <c r="HZ629" s="24"/>
      <c r="IA629" s="24"/>
      <c r="IB629" s="24"/>
      <c r="IC629" s="24"/>
      <c r="ID629" s="24"/>
      <c r="IE629" s="24"/>
      <c r="IF629" s="24"/>
      <c r="IG629" s="24"/>
      <c r="IH629" s="24"/>
      <c r="II629" s="24"/>
      <c r="IJ629" s="24"/>
      <c r="IK629" s="24"/>
      <c r="IL629" s="24"/>
      <c r="IM629" s="24"/>
      <c r="IN629" s="24"/>
      <c r="IO629" s="24"/>
      <c r="IP629" s="151"/>
      <c r="IQ629" s="151"/>
      <c r="IR629" s="153"/>
      <c r="IS629" s="24"/>
      <c r="IT629" s="24"/>
      <c r="IU629" s="24"/>
      <c r="IV629" s="24"/>
      <c r="IW629" s="24"/>
      <c r="IX629" s="24"/>
      <c r="IY629" s="24"/>
      <c r="IZ629" s="24"/>
      <c r="JA629" s="24"/>
      <c r="JB629" s="24"/>
      <c r="JC629" s="24"/>
      <c r="JD629" s="24"/>
      <c r="JE629" s="24"/>
      <c r="JF629" s="24"/>
      <c r="JG629" s="24"/>
      <c r="JH629" s="24"/>
      <c r="JI629" s="24"/>
      <c r="JJ629" s="24"/>
      <c r="JK629" s="24"/>
      <c r="JL629" s="24"/>
      <c r="JM629" s="24"/>
      <c r="JN629" s="24"/>
      <c r="JO629" s="24"/>
      <c r="JP629" s="24"/>
      <c r="JQ629" s="24"/>
      <c r="JR629" s="24"/>
      <c r="JS629" s="24"/>
      <c r="JT629" s="24"/>
      <c r="JU629" s="25"/>
      <c r="JV629" s="24"/>
      <c r="JW629" s="151"/>
      <c r="JX629" s="151"/>
      <c r="JY629" s="153"/>
      <c r="JZ629" s="24"/>
      <c r="KA629" s="24"/>
      <c r="KB629" s="24"/>
      <c r="KC629" s="24"/>
      <c r="KD629" s="24"/>
      <c r="KE629" s="24"/>
      <c r="KF629" s="24"/>
      <c r="KG629" s="24"/>
      <c r="KH629" s="24"/>
      <c r="KI629" s="24"/>
      <c r="KJ629" s="24"/>
      <c r="KK629" s="24"/>
      <c r="KL629" s="24"/>
      <c r="KM629" s="24"/>
      <c r="KN629" s="24"/>
      <c r="KO629" s="24"/>
      <c r="KP629" s="24"/>
      <c r="KQ629" s="24"/>
      <c r="KR629" s="24"/>
      <c r="KS629" s="24"/>
      <c r="KT629" s="24"/>
      <c r="KU629" s="24"/>
      <c r="KV629" s="24"/>
      <c r="KW629" s="24"/>
      <c r="KX629" s="24"/>
      <c r="KY629" s="24"/>
      <c r="KZ629" s="24"/>
      <c r="LA629" s="24"/>
      <c r="LB629" s="24"/>
      <c r="LC629" s="24"/>
      <c r="LD629" s="24"/>
      <c r="LE629" s="151"/>
      <c r="LF629" s="151"/>
      <c r="LG629" s="153"/>
      <c r="LH629" s="24"/>
      <c r="LI629" s="24"/>
      <c r="LJ629" s="24"/>
      <c r="LK629" s="24"/>
      <c r="LL629" s="24"/>
      <c r="LM629" s="24"/>
      <c r="LN629" s="24"/>
      <c r="LO629" s="24"/>
      <c r="LP629" s="24"/>
      <c r="LQ629" s="24"/>
      <c r="LR629" s="24"/>
      <c r="LS629" s="24"/>
      <c r="LT629" s="24"/>
      <c r="LU629" s="24"/>
      <c r="LV629" s="24"/>
      <c r="LW629" s="24"/>
      <c r="LX629" s="24"/>
      <c r="LY629" s="24"/>
      <c r="LZ629" s="24"/>
      <c r="MA629" s="24"/>
      <c r="MB629" s="24"/>
      <c r="MC629" s="24"/>
      <c r="MD629" s="24"/>
      <c r="ME629" s="24"/>
      <c r="MF629" s="24"/>
      <c r="MG629" s="24"/>
      <c r="MH629" s="24"/>
      <c r="MI629" s="24"/>
      <c r="MJ629" s="24"/>
      <c r="MK629" s="24"/>
      <c r="ML629" s="24"/>
    </row>
    <row r="630" spans="1:350" ht="13.9" hidden="1" customHeight="1" outlineLevel="3" x14ac:dyDescent="0.2">
      <c r="A630" s="226" t="s">
        <v>472</v>
      </c>
      <c r="B630" s="246" t="s">
        <v>1121</v>
      </c>
      <c r="C630" s="214" t="s">
        <v>59</v>
      </c>
      <c r="D630" s="216">
        <v>16</v>
      </c>
      <c r="E630" s="175"/>
      <c r="F630" s="175">
        <f>D630-E630</f>
        <v>16</v>
      </c>
      <c r="G630" s="175" t="s">
        <v>844</v>
      </c>
      <c r="H630" s="170" t="s">
        <v>896</v>
      </c>
      <c r="I630" s="170" t="s">
        <v>976</v>
      </c>
      <c r="J630" s="212">
        <f ca="1">E630+Q630+AX630+CF630+DN630+ES630+GA630+HH630+IP630+JW630+LE630</f>
        <v>16</v>
      </c>
      <c r="K630" s="212">
        <f>E630+R630+AY630+CG630+DO630+ET630+GB630+HI630+IQ630+JX630+LF630</f>
        <v>16</v>
      </c>
      <c r="L630" s="172">
        <f ca="1">K630/J630</f>
        <v>1</v>
      </c>
      <c r="M630" s="172">
        <f>K630/D630</f>
        <v>1</v>
      </c>
      <c r="N630" s="183">
        <f ca="1">SUMIF($EV$8:$FZ$9,$O$5,$EV631:$FZ631)-SUMIF($EV$8:$FZ$9,$Q$5,$EV631:$FZ631)</f>
        <v>0</v>
      </c>
      <c r="O630" s="156"/>
      <c r="P630" s="16" t="s">
        <v>25</v>
      </c>
      <c r="Q630" s="150">
        <v>0</v>
      </c>
      <c r="R630" s="150">
        <v>0</v>
      </c>
      <c r="S630" s="152" t="e">
        <v>#DIV/0!</v>
      </c>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50">
        <f t="shared" ca="1" si="1627"/>
        <v>0</v>
      </c>
      <c r="AY630" s="150">
        <f>SUM(BA631:CE631)</f>
        <v>0</v>
      </c>
      <c r="AZ630" s="152" t="e">
        <f ca="1">AY630/AX630</f>
        <v>#DIV/0!</v>
      </c>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50">
        <f t="shared" ref="CF630" si="1639">SUM(CI630:DM630)</f>
        <v>0</v>
      </c>
      <c r="CG630" s="150">
        <f>SUM(CI631:DM631)</f>
        <v>0</v>
      </c>
      <c r="CH630" s="152" t="e">
        <f>CG630/CF630</f>
        <v>#DIV/0!</v>
      </c>
      <c r="CI630" s="129"/>
      <c r="CJ630" s="129"/>
      <c r="CK630" s="129"/>
      <c r="CL630" s="129"/>
      <c r="CM630" s="129"/>
      <c r="CN630" s="129"/>
      <c r="CO630" s="129"/>
      <c r="CP630" s="129"/>
      <c r="CQ630" s="129"/>
      <c r="CR630" s="129"/>
      <c r="CS630" s="129"/>
      <c r="CT630" s="129"/>
      <c r="CU630" s="129"/>
      <c r="CV630" s="129"/>
      <c r="CW630" s="129"/>
      <c r="CX630" s="129"/>
      <c r="CY630" s="129"/>
      <c r="CZ630" s="129"/>
      <c r="DA630" s="129"/>
      <c r="DB630" s="129"/>
      <c r="DC630" s="129"/>
      <c r="DD630" s="129"/>
      <c r="DE630" s="129"/>
      <c r="DF630" s="129"/>
      <c r="DG630" s="129"/>
      <c r="DH630" s="129"/>
      <c r="DI630" s="129"/>
      <c r="DJ630" s="129"/>
      <c r="DK630" s="129"/>
      <c r="DL630" s="129"/>
      <c r="DM630" s="129"/>
      <c r="DN630" s="150">
        <f t="shared" ref="DN630" si="1640">SUM(DQ630:ER630)</f>
        <v>16</v>
      </c>
      <c r="DO630" s="150">
        <f>SUM(DQ631:ER631)</f>
        <v>0</v>
      </c>
      <c r="DP630" s="152">
        <f t="shared" si="1581"/>
        <v>0</v>
      </c>
      <c r="DQ630" s="16"/>
      <c r="DR630" s="16"/>
      <c r="DS630" s="16"/>
      <c r="DT630" s="16"/>
      <c r="DU630" s="16"/>
      <c r="DV630" s="16"/>
      <c r="DW630" s="16"/>
      <c r="DX630" s="16"/>
      <c r="DY630" s="16"/>
      <c r="DZ630" s="16"/>
      <c r="EA630" s="16"/>
      <c r="EB630" s="16"/>
      <c r="EC630" s="16"/>
      <c r="ED630" s="16">
        <v>6</v>
      </c>
      <c r="EE630" s="16">
        <v>6</v>
      </c>
      <c r="EF630" s="16">
        <v>4</v>
      </c>
      <c r="EG630" s="16"/>
      <c r="EH630" s="16"/>
      <c r="EI630" s="16"/>
      <c r="EJ630" s="16"/>
      <c r="EK630" s="16"/>
      <c r="EL630" s="16"/>
      <c r="EM630" s="16"/>
      <c r="EN630" s="16"/>
      <c r="EO630" s="16"/>
      <c r="EP630" s="16"/>
      <c r="EQ630" s="16"/>
      <c r="ER630" s="16"/>
      <c r="ES630" s="150">
        <f t="shared" ca="1" si="1635"/>
        <v>0</v>
      </c>
      <c r="ET630" s="150">
        <f t="shared" si="1617"/>
        <v>0</v>
      </c>
      <c r="EU630" s="152" t="e">
        <f t="shared" ca="1" si="1618"/>
        <v>#DIV/0!</v>
      </c>
      <c r="EV630" s="16"/>
      <c r="EW630" s="67"/>
      <c r="EX630" s="16"/>
      <c r="EY630" s="16"/>
      <c r="EZ630" s="16"/>
      <c r="FA630" s="16"/>
      <c r="FB630" s="16"/>
      <c r="FC630" s="16"/>
      <c r="FD630" s="16"/>
      <c r="FE630" s="16"/>
      <c r="FF630" s="16"/>
      <c r="FG630" s="16"/>
      <c r="FH630" s="16"/>
      <c r="FI630" s="16"/>
      <c r="FJ630" s="16"/>
      <c r="FK630" s="16"/>
      <c r="FL630" s="16"/>
      <c r="FM630" s="16"/>
      <c r="FN630" s="16"/>
      <c r="FO630" s="16"/>
      <c r="FP630" s="16"/>
      <c r="FQ630" s="16"/>
      <c r="FR630" s="16"/>
      <c r="FS630" s="16"/>
      <c r="FT630" s="16"/>
      <c r="FU630" s="16"/>
      <c r="FV630" s="16"/>
      <c r="FW630" s="16"/>
      <c r="FX630" s="16"/>
      <c r="FY630" s="16"/>
      <c r="FZ630" s="16"/>
      <c r="GA630" s="150">
        <f t="shared" ref="GA630" ca="1" si="1641">SUMIF($GD$8:$HG$9,$O$5,GD630:HG630)</f>
        <v>0</v>
      </c>
      <c r="GB630" s="150">
        <f t="shared" ref="GB630" si="1642">SUM(GD631:HG631)</f>
        <v>16</v>
      </c>
      <c r="GC630" s="152" t="e">
        <f t="shared" ref="GC630" ca="1" si="1643">GB630/GA630</f>
        <v>#DIV/0!</v>
      </c>
      <c r="GD630" s="16"/>
      <c r="GE630" s="16"/>
      <c r="GF630" s="16"/>
      <c r="GG630" s="16"/>
      <c r="GH630" s="16"/>
      <c r="GI630" s="16"/>
      <c r="GJ630" s="16"/>
      <c r="GK630" s="16"/>
      <c r="GL630" s="16"/>
      <c r="GM630" s="16"/>
      <c r="GN630" s="16"/>
      <c r="GO630" s="16"/>
      <c r="GP630" s="16"/>
      <c r="GQ630" s="16"/>
      <c r="GR630" s="16"/>
      <c r="GS630" s="16"/>
      <c r="GT630" s="16"/>
      <c r="GU630" s="16"/>
      <c r="GV630" s="16"/>
      <c r="GW630" s="16"/>
      <c r="GX630" s="16"/>
      <c r="GY630" s="16"/>
      <c r="GZ630" s="16"/>
      <c r="HA630" s="16"/>
      <c r="HB630" s="16"/>
      <c r="HC630" s="16"/>
      <c r="HD630" s="16"/>
      <c r="HE630" s="16"/>
      <c r="HF630" s="16"/>
      <c r="HG630" s="16"/>
      <c r="HH630" s="150"/>
      <c r="HI630" s="150">
        <v>0</v>
      </c>
      <c r="HJ630" s="152" t="e">
        <v>#DIV/0!</v>
      </c>
      <c r="HK630" s="16"/>
      <c r="HL630" s="16"/>
      <c r="HM630" s="16"/>
      <c r="HN630" s="16"/>
      <c r="HO630" s="16"/>
      <c r="HP630" s="16"/>
      <c r="HQ630" s="16"/>
      <c r="HR630" s="16"/>
      <c r="HS630" s="16"/>
      <c r="HT630" s="16"/>
      <c r="HU630" s="16"/>
      <c r="HV630" s="16"/>
      <c r="HW630" s="16"/>
      <c r="HX630" s="16"/>
      <c r="HY630" s="16"/>
      <c r="HZ630" s="16"/>
      <c r="IA630" s="16"/>
      <c r="IB630" s="16"/>
      <c r="IC630" s="16"/>
      <c r="ID630" s="16"/>
      <c r="IE630" s="16"/>
      <c r="IF630" s="16"/>
      <c r="IG630" s="16"/>
      <c r="IH630" s="16"/>
      <c r="II630" s="16"/>
      <c r="IJ630" s="16"/>
      <c r="IK630" s="16"/>
      <c r="IL630" s="16"/>
      <c r="IM630" s="16"/>
      <c r="IN630" s="16"/>
      <c r="IO630" s="16"/>
      <c r="IP630" s="150"/>
      <c r="IQ630" s="150">
        <v>0</v>
      </c>
      <c r="IR630" s="152" t="e">
        <v>#DIV/0!</v>
      </c>
      <c r="IS630" s="16"/>
      <c r="IT630" s="16"/>
      <c r="IU630" s="16"/>
      <c r="IV630" s="16"/>
      <c r="IW630" s="16"/>
      <c r="IX630" s="16"/>
      <c r="IY630" s="16"/>
      <c r="IZ630" s="16"/>
      <c r="JA630" s="16"/>
      <c r="JB630" s="16"/>
      <c r="JC630" s="16"/>
      <c r="JD630" s="16"/>
      <c r="JE630" s="16"/>
      <c r="JF630" s="16"/>
      <c r="JG630" s="16"/>
      <c r="JH630" s="16"/>
      <c r="JI630" s="16"/>
      <c r="JJ630" s="16"/>
      <c r="JK630" s="16"/>
      <c r="JL630" s="16"/>
      <c r="JM630" s="16"/>
      <c r="JN630" s="16"/>
      <c r="JO630" s="16"/>
      <c r="JP630" s="16"/>
      <c r="JQ630" s="16"/>
      <c r="JR630" s="16"/>
      <c r="JS630" s="16"/>
      <c r="JT630" s="16"/>
      <c r="JU630" s="23"/>
      <c r="JV630" s="16"/>
      <c r="JW630" s="150"/>
      <c r="JX630" s="150">
        <v>0</v>
      </c>
      <c r="JY630" s="152" t="e">
        <v>#DIV/0!</v>
      </c>
      <c r="JZ630" s="16"/>
      <c r="KA630" s="16"/>
      <c r="KB630" s="16"/>
      <c r="KC630" s="16"/>
      <c r="KD630" s="16"/>
      <c r="KE630" s="16"/>
      <c r="KF630" s="16"/>
      <c r="KG630" s="16"/>
      <c r="KH630" s="16"/>
      <c r="KI630" s="16"/>
      <c r="KJ630" s="16"/>
      <c r="KK630" s="16"/>
      <c r="KL630" s="16"/>
      <c r="KM630" s="16"/>
      <c r="KN630" s="16"/>
      <c r="KO630" s="16"/>
      <c r="KP630" s="16"/>
      <c r="KQ630" s="16"/>
      <c r="KR630" s="16"/>
      <c r="KS630" s="16"/>
      <c r="KT630" s="16"/>
      <c r="KU630" s="16"/>
      <c r="KV630" s="16"/>
      <c r="KW630" s="16"/>
      <c r="KX630" s="16"/>
      <c r="KY630" s="16"/>
      <c r="KZ630" s="16"/>
      <c r="LA630" s="16"/>
      <c r="LB630" s="16"/>
      <c r="LC630" s="16"/>
      <c r="LD630" s="16"/>
      <c r="LE630" s="150"/>
      <c r="LF630" s="150">
        <v>0</v>
      </c>
      <c r="LG630" s="152" t="e">
        <v>#DIV/0!</v>
      </c>
      <c r="LH630" s="16"/>
      <c r="LI630" s="16"/>
      <c r="LJ630" s="16"/>
      <c r="LK630" s="16"/>
      <c r="LL630" s="16"/>
      <c r="LM630" s="16"/>
      <c r="LN630" s="16"/>
      <c r="LO630" s="16"/>
      <c r="LP630" s="16"/>
      <c r="LQ630" s="16"/>
      <c r="LR630" s="16"/>
      <c r="LS630" s="16"/>
      <c r="LT630" s="16"/>
      <c r="LU630" s="16"/>
      <c r="LV630" s="16"/>
      <c r="LW630" s="16"/>
      <c r="LX630" s="16"/>
      <c r="LY630" s="16"/>
      <c r="LZ630" s="16"/>
      <c r="MA630" s="16"/>
      <c r="MB630" s="16"/>
      <c r="MC630" s="16"/>
      <c r="MD630" s="16"/>
      <c r="ME630" s="16"/>
      <c r="MF630" s="16"/>
      <c r="MG630" s="16"/>
      <c r="MH630" s="16"/>
      <c r="MI630" s="16"/>
      <c r="MJ630" s="16"/>
      <c r="MK630" s="16"/>
      <c r="ML630" s="16"/>
    </row>
    <row r="631" spans="1:350" ht="13.9" hidden="1" customHeight="1" outlineLevel="3" x14ac:dyDescent="0.2">
      <c r="A631" s="227"/>
      <c r="B631" s="247"/>
      <c r="C631" s="215"/>
      <c r="D631" s="217"/>
      <c r="E631" s="176"/>
      <c r="F631" s="176"/>
      <c r="G631" s="176"/>
      <c r="H631" s="171"/>
      <c r="I631" s="171"/>
      <c r="J631" s="213"/>
      <c r="K631" s="213"/>
      <c r="L631" s="173"/>
      <c r="M631" s="173"/>
      <c r="N631" s="184"/>
      <c r="O631" s="157"/>
      <c r="P631" s="17" t="s">
        <v>26</v>
      </c>
      <c r="Q631" s="151"/>
      <c r="R631" s="151"/>
      <c r="S631" s="153"/>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151"/>
      <c r="AY631" s="151"/>
      <c r="AZ631" s="153"/>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151"/>
      <c r="CG631" s="151"/>
      <c r="CH631" s="153"/>
      <c r="CI631" s="141"/>
      <c r="CJ631" s="141"/>
      <c r="CK631" s="141"/>
      <c r="CL631" s="141"/>
      <c r="CM631" s="141"/>
      <c r="CN631" s="141"/>
      <c r="CO631" s="141"/>
      <c r="CP631" s="141"/>
      <c r="CQ631" s="141"/>
      <c r="CR631" s="141"/>
      <c r="CS631" s="141"/>
      <c r="CT631" s="141"/>
      <c r="CU631" s="141"/>
      <c r="CV631" s="141"/>
      <c r="CW631" s="141"/>
      <c r="CX631" s="141"/>
      <c r="CY631" s="141"/>
      <c r="CZ631" s="141"/>
      <c r="DA631" s="141"/>
      <c r="DB631" s="141"/>
      <c r="DC631" s="141"/>
      <c r="DD631" s="141"/>
      <c r="DE631" s="141"/>
      <c r="DF631" s="141"/>
      <c r="DG631" s="141"/>
      <c r="DH631" s="141"/>
      <c r="DI631" s="141"/>
      <c r="DJ631" s="141"/>
      <c r="DK631" s="141"/>
      <c r="DL631" s="141"/>
      <c r="DM631" s="141"/>
      <c r="DN631" s="151"/>
      <c r="DO631" s="151"/>
      <c r="DP631" s="153"/>
      <c r="DQ631" s="24"/>
      <c r="DR631" s="24"/>
      <c r="DS631" s="24"/>
      <c r="DT631" s="24"/>
      <c r="DU631" s="24"/>
      <c r="DV631" s="24"/>
      <c r="DW631" s="24"/>
      <c r="DX631" s="24"/>
      <c r="DY631" s="24"/>
      <c r="DZ631" s="24"/>
      <c r="EA631" s="24"/>
      <c r="EB631" s="24"/>
      <c r="EC631" s="24"/>
      <c r="ED631" s="24"/>
      <c r="EE631" s="24"/>
      <c r="EF631" s="24"/>
      <c r="EG631" s="24"/>
      <c r="EH631" s="24"/>
      <c r="EI631" s="24"/>
      <c r="EJ631" s="24"/>
      <c r="EK631" s="24"/>
      <c r="EL631" s="24"/>
      <c r="EM631" s="24"/>
      <c r="EN631" s="24"/>
      <c r="EO631" s="24"/>
      <c r="EP631" s="24"/>
      <c r="EQ631" s="24"/>
      <c r="ER631" s="24"/>
      <c r="ES631" s="151"/>
      <c r="ET631" s="151"/>
      <c r="EU631" s="153"/>
      <c r="EV631" s="24"/>
      <c r="EW631" s="125"/>
      <c r="EX631" s="24"/>
      <c r="EY631" s="24"/>
      <c r="EZ631" s="24"/>
      <c r="FA631" s="24"/>
      <c r="FB631" s="24"/>
      <c r="FC631" s="24"/>
      <c r="FD631" s="24"/>
      <c r="FE631" s="24"/>
      <c r="FF631" s="24"/>
      <c r="FG631" s="24"/>
      <c r="FH631" s="24"/>
      <c r="FI631" s="24"/>
      <c r="FJ631" s="24"/>
      <c r="FK631" s="24"/>
      <c r="FL631" s="24"/>
      <c r="FM631" s="24"/>
      <c r="FN631" s="24"/>
      <c r="FO631" s="24"/>
      <c r="FP631" s="24"/>
      <c r="FQ631" s="24"/>
      <c r="FR631" s="24"/>
      <c r="FS631" s="24"/>
      <c r="FT631" s="24"/>
      <c r="FU631" s="24"/>
      <c r="FV631" s="24"/>
      <c r="FW631" s="24"/>
      <c r="FX631" s="24"/>
      <c r="FY631" s="24"/>
      <c r="FZ631" s="24"/>
      <c r="GA631" s="151"/>
      <c r="GB631" s="151"/>
      <c r="GC631" s="153"/>
      <c r="GD631" s="24"/>
      <c r="GE631" s="24"/>
      <c r="GF631" s="24">
        <v>16</v>
      </c>
      <c r="GG631" s="24"/>
      <c r="GH631" s="24"/>
      <c r="GI631" s="24"/>
      <c r="GJ631" s="24"/>
      <c r="GK631" s="24"/>
      <c r="GL631" s="24"/>
      <c r="GM631" s="24"/>
      <c r="GN631" s="24"/>
      <c r="GO631" s="24"/>
      <c r="GP631" s="24"/>
      <c r="GQ631" s="24"/>
      <c r="GR631" s="24"/>
      <c r="GS631" s="24"/>
      <c r="GT631" s="24"/>
      <c r="GU631" s="24"/>
      <c r="GV631" s="24"/>
      <c r="GW631" s="24"/>
      <c r="GX631" s="24"/>
      <c r="GY631" s="24"/>
      <c r="GZ631" s="24"/>
      <c r="HA631" s="24"/>
      <c r="HB631" s="24"/>
      <c r="HC631" s="24"/>
      <c r="HD631" s="24"/>
      <c r="HE631" s="24"/>
      <c r="HF631" s="24"/>
      <c r="HG631" s="24"/>
      <c r="HH631" s="151"/>
      <c r="HI631" s="151"/>
      <c r="HJ631" s="153"/>
      <c r="HK631" s="24"/>
      <c r="HL631" s="24"/>
      <c r="HM631" s="24"/>
      <c r="HN631" s="24"/>
      <c r="HO631" s="24"/>
      <c r="HP631" s="24"/>
      <c r="HQ631" s="24"/>
      <c r="HR631" s="24"/>
      <c r="HS631" s="24"/>
      <c r="HT631" s="24"/>
      <c r="HU631" s="24"/>
      <c r="HV631" s="24"/>
      <c r="HW631" s="24"/>
      <c r="HX631" s="24"/>
      <c r="HY631" s="24"/>
      <c r="HZ631" s="24"/>
      <c r="IA631" s="24"/>
      <c r="IB631" s="24"/>
      <c r="IC631" s="24"/>
      <c r="ID631" s="24"/>
      <c r="IE631" s="24"/>
      <c r="IF631" s="24"/>
      <c r="IG631" s="24"/>
      <c r="IH631" s="24"/>
      <c r="II631" s="24"/>
      <c r="IJ631" s="24"/>
      <c r="IK631" s="24"/>
      <c r="IL631" s="24"/>
      <c r="IM631" s="24"/>
      <c r="IN631" s="24"/>
      <c r="IO631" s="24"/>
      <c r="IP631" s="151"/>
      <c r="IQ631" s="151"/>
      <c r="IR631" s="153"/>
      <c r="IS631" s="24"/>
      <c r="IT631" s="24"/>
      <c r="IU631" s="24"/>
      <c r="IV631" s="24"/>
      <c r="IW631" s="24"/>
      <c r="IX631" s="24"/>
      <c r="IY631" s="24"/>
      <c r="IZ631" s="24"/>
      <c r="JA631" s="24"/>
      <c r="JB631" s="24"/>
      <c r="JC631" s="24"/>
      <c r="JD631" s="24"/>
      <c r="JE631" s="24"/>
      <c r="JF631" s="24"/>
      <c r="JG631" s="24"/>
      <c r="JH631" s="24"/>
      <c r="JI631" s="24"/>
      <c r="JJ631" s="24"/>
      <c r="JK631" s="24"/>
      <c r="JL631" s="24"/>
      <c r="JM631" s="24"/>
      <c r="JN631" s="24"/>
      <c r="JO631" s="24"/>
      <c r="JP631" s="24"/>
      <c r="JQ631" s="24"/>
      <c r="JR631" s="24"/>
      <c r="JS631" s="24"/>
      <c r="JT631" s="24"/>
      <c r="JU631" s="25"/>
      <c r="JV631" s="24"/>
      <c r="JW631" s="151"/>
      <c r="JX631" s="151"/>
      <c r="JY631" s="153"/>
      <c r="JZ631" s="24"/>
      <c r="KA631" s="24"/>
      <c r="KB631" s="24"/>
      <c r="KC631" s="24"/>
      <c r="KD631" s="24"/>
      <c r="KE631" s="24"/>
      <c r="KF631" s="24"/>
      <c r="KG631" s="24"/>
      <c r="KH631" s="24"/>
      <c r="KI631" s="24"/>
      <c r="KJ631" s="24"/>
      <c r="KK631" s="24"/>
      <c r="KL631" s="24"/>
      <c r="KM631" s="24"/>
      <c r="KN631" s="24"/>
      <c r="KO631" s="24"/>
      <c r="KP631" s="24"/>
      <c r="KQ631" s="24"/>
      <c r="KR631" s="24"/>
      <c r="KS631" s="24"/>
      <c r="KT631" s="24"/>
      <c r="KU631" s="24"/>
      <c r="KV631" s="24"/>
      <c r="KW631" s="24"/>
      <c r="KX631" s="24"/>
      <c r="KY631" s="24"/>
      <c r="KZ631" s="24"/>
      <c r="LA631" s="24"/>
      <c r="LB631" s="24"/>
      <c r="LC631" s="24"/>
      <c r="LD631" s="24"/>
      <c r="LE631" s="151"/>
      <c r="LF631" s="151"/>
      <c r="LG631" s="153"/>
      <c r="LH631" s="24"/>
      <c r="LI631" s="24"/>
      <c r="LJ631" s="24"/>
      <c r="LK631" s="24"/>
      <c r="LL631" s="24"/>
      <c r="LM631" s="24"/>
      <c r="LN631" s="24"/>
      <c r="LO631" s="24"/>
      <c r="LP631" s="24"/>
      <c r="LQ631" s="24"/>
      <c r="LR631" s="24"/>
      <c r="LS631" s="24"/>
      <c r="LT631" s="24"/>
      <c r="LU631" s="24"/>
      <c r="LV631" s="24"/>
      <c r="LW631" s="24"/>
      <c r="LX631" s="24"/>
      <c r="LY631" s="24"/>
      <c r="LZ631" s="24"/>
      <c r="MA631" s="24"/>
      <c r="MB631" s="24"/>
      <c r="MC631" s="24"/>
      <c r="MD631" s="24"/>
      <c r="ME631" s="24"/>
      <c r="MF631" s="24"/>
      <c r="MG631" s="24"/>
      <c r="MH631" s="24"/>
      <c r="MI631" s="24"/>
      <c r="MJ631" s="24"/>
      <c r="MK631" s="24"/>
      <c r="ML631" s="24"/>
    </row>
    <row r="632" spans="1:350" ht="13.9" hidden="1" customHeight="1" outlineLevel="3" x14ac:dyDescent="0.2">
      <c r="A632" s="226" t="s">
        <v>473</v>
      </c>
      <c r="B632" s="246" t="s">
        <v>1122</v>
      </c>
      <c r="C632" s="214" t="s">
        <v>37</v>
      </c>
      <c r="D632" s="216">
        <v>143</v>
      </c>
      <c r="E632" s="175"/>
      <c r="F632" s="175">
        <f>D632-E632</f>
        <v>143</v>
      </c>
      <c r="G632" s="175" t="s">
        <v>846</v>
      </c>
      <c r="H632" s="170" t="s">
        <v>912</v>
      </c>
      <c r="I632" s="170" t="s">
        <v>908</v>
      </c>
      <c r="J632" s="212">
        <f ca="1">E632+Q632+AX632+CF632+DN632+ES632+GA632+HH632+IP632+JW632+LE632</f>
        <v>143</v>
      </c>
      <c r="K632" s="212">
        <f>E632+R632+AY632+CG632+DO632+ET632+GB632+HI632+IQ632+JX632+LF632</f>
        <v>0</v>
      </c>
      <c r="L632" s="172">
        <f ca="1">K632/J632</f>
        <v>0</v>
      </c>
      <c r="M632" s="172">
        <f>K632/D632</f>
        <v>0</v>
      </c>
      <c r="N632" s="183">
        <f ca="1">SUMIF($EV$8:$FZ$9,$O$5,$EV633:$FZ633)-SUMIF($EV$8:$FZ$9,$Q$5,$EV633:$FZ633)</f>
        <v>0</v>
      </c>
      <c r="O632" s="156"/>
      <c r="P632" s="16" t="s">
        <v>25</v>
      </c>
      <c r="Q632" s="150">
        <v>0</v>
      </c>
      <c r="R632" s="150">
        <v>0</v>
      </c>
      <c r="S632" s="152" t="e">
        <v>#DIV/0!</v>
      </c>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50">
        <f t="shared" ca="1" si="1627"/>
        <v>0</v>
      </c>
      <c r="AY632" s="150">
        <f>SUM(BA633:CE633)</f>
        <v>0</v>
      </c>
      <c r="AZ632" s="152" t="e">
        <f ca="1">AY632/AX632</f>
        <v>#DIV/0!</v>
      </c>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50">
        <f t="shared" ref="CF632" si="1644">SUM(CI632:DM632)</f>
        <v>0</v>
      </c>
      <c r="CG632" s="150">
        <f>SUM(CI633:DM633)</f>
        <v>0</v>
      </c>
      <c r="CH632" s="152" t="e">
        <f>CG632/CF632</f>
        <v>#DIV/0!</v>
      </c>
      <c r="CI632" s="129"/>
      <c r="CJ632" s="129"/>
      <c r="CK632" s="129"/>
      <c r="CL632" s="129"/>
      <c r="CM632" s="129"/>
      <c r="CN632" s="129"/>
      <c r="CO632" s="129"/>
      <c r="CP632" s="129"/>
      <c r="CQ632" s="129"/>
      <c r="CR632" s="129"/>
      <c r="CS632" s="129"/>
      <c r="CT632" s="129"/>
      <c r="CU632" s="129"/>
      <c r="CV632" s="129"/>
      <c r="CW632" s="129"/>
      <c r="CX632" s="129"/>
      <c r="CY632" s="129"/>
      <c r="CZ632" s="129"/>
      <c r="DA632" s="129"/>
      <c r="DB632" s="129"/>
      <c r="DC632" s="129"/>
      <c r="DD632" s="129"/>
      <c r="DE632" s="129"/>
      <c r="DF632" s="129"/>
      <c r="DG632" s="129"/>
      <c r="DH632" s="129"/>
      <c r="DI632" s="129"/>
      <c r="DJ632" s="129"/>
      <c r="DK632" s="129"/>
      <c r="DL632" s="129"/>
      <c r="DM632" s="129"/>
      <c r="DN632" s="150">
        <f t="shared" ref="DN632" si="1645">SUM(DQ632:ER632)</f>
        <v>143</v>
      </c>
      <c r="DO632" s="150">
        <f>SUM(DQ633:ER633)</f>
        <v>0</v>
      </c>
      <c r="DP632" s="152">
        <f t="shared" si="1581"/>
        <v>0</v>
      </c>
      <c r="DQ632" s="16"/>
      <c r="DR632" s="16"/>
      <c r="DS632" s="16"/>
      <c r="DT632" s="16"/>
      <c r="DU632" s="16"/>
      <c r="DV632" s="16"/>
      <c r="DW632" s="16"/>
      <c r="DX632" s="16"/>
      <c r="DY632" s="16"/>
      <c r="DZ632" s="16"/>
      <c r="EA632" s="16"/>
      <c r="EB632" s="16"/>
      <c r="EC632" s="16"/>
      <c r="ED632" s="16"/>
      <c r="EE632" s="16"/>
      <c r="EF632" s="16"/>
      <c r="EG632" s="16"/>
      <c r="EH632" s="16"/>
      <c r="EI632" s="16"/>
      <c r="EJ632" s="16"/>
      <c r="EK632" s="16"/>
      <c r="EL632" s="16">
        <v>24</v>
      </c>
      <c r="EM632" s="16">
        <v>24</v>
      </c>
      <c r="EN632" s="16">
        <v>24</v>
      </c>
      <c r="EO632" s="16">
        <v>24</v>
      </c>
      <c r="EP632" s="16">
        <v>24</v>
      </c>
      <c r="EQ632" s="16">
        <v>23</v>
      </c>
      <c r="ER632" s="16"/>
      <c r="ES632" s="150">
        <f t="shared" ca="1" si="1635"/>
        <v>0</v>
      </c>
      <c r="ET632" s="150">
        <f t="shared" si="1617"/>
        <v>0</v>
      </c>
      <c r="EU632" s="152" t="e">
        <f t="shared" ca="1" si="1618"/>
        <v>#DIV/0!</v>
      </c>
      <c r="EV632" s="16"/>
      <c r="EW632" s="67"/>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50">
        <f t="shared" ref="GA632" ca="1" si="1646">SUMIF($GD$8:$HG$9,$O$5,GD632:HG632)</f>
        <v>0</v>
      </c>
      <c r="GB632" s="150">
        <f t="shared" ref="GB632" si="1647">SUM(GD633:HG633)</f>
        <v>0</v>
      </c>
      <c r="GC632" s="152" t="e">
        <f t="shared" ref="GC632" ca="1" si="1648">GB632/GA632</f>
        <v>#DIV/0!</v>
      </c>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50"/>
      <c r="HI632" s="150">
        <v>0</v>
      </c>
      <c r="HJ632" s="152" t="e">
        <v>#DIV/0!</v>
      </c>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c r="IP632" s="150"/>
      <c r="IQ632" s="150">
        <v>0</v>
      </c>
      <c r="IR632" s="152" t="e">
        <v>#DIV/0!</v>
      </c>
      <c r="IS632" s="16"/>
      <c r="IT632" s="16"/>
      <c r="IU632" s="16"/>
      <c r="IV632" s="16"/>
      <c r="IW632" s="16"/>
      <c r="IX632" s="16"/>
      <c r="IY632" s="16"/>
      <c r="IZ632" s="16"/>
      <c r="JA632" s="16"/>
      <c r="JB632" s="16"/>
      <c r="JC632" s="16"/>
      <c r="JD632" s="16"/>
      <c r="JE632" s="16"/>
      <c r="JF632" s="16"/>
      <c r="JG632" s="16"/>
      <c r="JH632" s="16"/>
      <c r="JI632" s="16"/>
      <c r="JJ632" s="16"/>
      <c r="JK632" s="16"/>
      <c r="JL632" s="16"/>
      <c r="JM632" s="16"/>
      <c r="JN632" s="16"/>
      <c r="JO632" s="16"/>
      <c r="JP632" s="16"/>
      <c r="JQ632" s="16"/>
      <c r="JR632" s="16"/>
      <c r="JS632" s="16"/>
      <c r="JT632" s="16"/>
      <c r="JU632" s="23"/>
      <c r="JV632" s="16"/>
      <c r="JW632" s="150"/>
      <c r="JX632" s="150">
        <v>0</v>
      </c>
      <c r="JY632" s="152" t="e">
        <v>#DIV/0!</v>
      </c>
      <c r="JZ632" s="16"/>
      <c r="KA632" s="16"/>
      <c r="KB632" s="16"/>
      <c r="KC632" s="16"/>
      <c r="KD632" s="16"/>
      <c r="KE632" s="16"/>
      <c r="KF632" s="16"/>
      <c r="KG632" s="16"/>
      <c r="KH632" s="16"/>
      <c r="KI632" s="16"/>
      <c r="KJ632" s="16"/>
      <c r="KK632" s="16"/>
      <c r="KL632" s="16"/>
      <c r="KM632" s="16"/>
      <c r="KN632" s="16"/>
      <c r="KO632" s="16"/>
      <c r="KP632" s="16"/>
      <c r="KQ632" s="16"/>
      <c r="KR632" s="16"/>
      <c r="KS632" s="16"/>
      <c r="KT632" s="16"/>
      <c r="KU632" s="16"/>
      <c r="KV632" s="16"/>
      <c r="KW632" s="16"/>
      <c r="KX632" s="16"/>
      <c r="KY632" s="16"/>
      <c r="KZ632" s="16"/>
      <c r="LA632" s="16"/>
      <c r="LB632" s="16"/>
      <c r="LC632" s="16"/>
      <c r="LD632" s="16"/>
      <c r="LE632" s="150"/>
      <c r="LF632" s="150">
        <v>0</v>
      </c>
      <c r="LG632" s="152" t="e">
        <v>#DIV/0!</v>
      </c>
      <c r="LH632" s="16"/>
      <c r="LI632" s="16"/>
      <c r="LJ632" s="16"/>
      <c r="LK632" s="16"/>
      <c r="LL632" s="16"/>
      <c r="LM632" s="16"/>
      <c r="LN632" s="16"/>
      <c r="LO632" s="16"/>
      <c r="LP632" s="16"/>
      <c r="LQ632" s="16"/>
      <c r="LR632" s="16"/>
      <c r="LS632" s="16"/>
      <c r="LT632" s="16"/>
      <c r="LU632" s="16"/>
      <c r="LV632" s="16"/>
      <c r="LW632" s="16"/>
      <c r="LX632" s="16"/>
      <c r="LY632" s="16"/>
      <c r="LZ632" s="16"/>
      <c r="MA632" s="16"/>
      <c r="MB632" s="16"/>
      <c r="MC632" s="16"/>
      <c r="MD632" s="16"/>
      <c r="ME632" s="16"/>
      <c r="MF632" s="16"/>
      <c r="MG632" s="16"/>
      <c r="MH632" s="16"/>
      <c r="MI632" s="16"/>
      <c r="MJ632" s="16"/>
      <c r="MK632" s="16"/>
      <c r="ML632" s="16"/>
    </row>
    <row r="633" spans="1:350" ht="13.9" hidden="1" customHeight="1" outlineLevel="3" x14ac:dyDescent="0.2">
      <c r="A633" s="227"/>
      <c r="B633" s="247"/>
      <c r="C633" s="215"/>
      <c r="D633" s="217"/>
      <c r="E633" s="176"/>
      <c r="F633" s="176"/>
      <c r="G633" s="176"/>
      <c r="H633" s="171"/>
      <c r="I633" s="171"/>
      <c r="J633" s="213"/>
      <c r="K633" s="213"/>
      <c r="L633" s="173"/>
      <c r="M633" s="173"/>
      <c r="N633" s="184"/>
      <c r="O633" s="157"/>
      <c r="P633" s="17" t="s">
        <v>26</v>
      </c>
      <c r="Q633" s="151"/>
      <c r="R633" s="151"/>
      <c r="S633" s="153"/>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151"/>
      <c r="AY633" s="151"/>
      <c r="AZ633" s="153"/>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151"/>
      <c r="CG633" s="151"/>
      <c r="CH633" s="153"/>
      <c r="CI633" s="141"/>
      <c r="CJ633" s="141"/>
      <c r="CK633" s="141"/>
      <c r="CL633" s="141"/>
      <c r="CM633" s="141"/>
      <c r="CN633" s="141"/>
      <c r="CO633" s="141"/>
      <c r="CP633" s="95"/>
      <c r="CQ633" s="95"/>
      <c r="CR633" s="95"/>
      <c r="CS633" s="95"/>
      <c r="CT633" s="95"/>
      <c r="CU633" s="95"/>
      <c r="CV633" s="95"/>
      <c r="CW633" s="141"/>
      <c r="CX633" s="141"/>
      <c r="CY633" s="141"/>
      <c r="CZ633" s="141"/>
      <c r="DA633" s="141"/>
      <c r="DB633" s="141"/>
      <c r="DC633" s="141"/>
      <c r="DD633" s="141"/>
      <c r="DE633" s="141"/>
      <c r="DF633" s="141"/>
      <c r="DG633" s="141"/>
      <c r="DH633" s="141"/>
      <c r="DI633" s="141"/>
      <c r="DJ633" s="141"/>
      <c r="DK633" s="141"/>
      <c r="DL633" s="141"/>
      <c r="DM633" s="141"/>
      <c r="DN633" s="151"/>
      <c r="DO633" s="151"/>
      <c r="DP633" s="153"/>
      <c r="DQ633" s="24"/>
      <c r="DR633" s="24"/>
      <c r="DS633" s="24"/>
      <c r="DT633" s="24"/>
      <c r="DU633" s="24"/>
      <c r="DV633" s="24"/>
      <c r="DW633" s="24"/>
      <c r="DX633" s="24"/>
      <c r="DY633" s="24"/>
      <c r="DZ633" s="24"/>
      <c r="EA633" s="24"/>
      <c r="EB633" s="24"/>
      <c r="EC633" s="24"/>
      <c r="ED633" s="24"/>
      <c r="EE633" s="24"/>
      <c r="EF633" s="24"/>
      <c r="EG633" s="24"/>
      <c r="EH633" s="24"/>
      <c r="EI633" s="24"/>
      <c r="EJ633" s="24"/>
      <c r="EK633" s="24"/>
      <c r="EL633" s="24"/>
      <c r="EM633" s="24"/>
      <c r="EN633" s="24"/>
      <c r="EO633" s="24"/>
      <c r="EP633" s="24"/>
      <c r="EQ633" s="24"/>
      <c r="ER633" s="24"/>
      <c r="ES633" s="151"/>
      <c r="ET633" s="151"/>
      <c r="EU633" s="153"/>
      <c r="EV633" s="24"/>
      <c r="EW633" s="125"/>
      <c r="EX633" s="24"/>
      <c r="EY633" s="24"/>
      <c r="EZ633" s="24"/>
      <c r="FA633" s="24"/>
      <c r="FB633" s="24"/>
      <c r="FC633" s="24"/>
      <c r="FD633" s="24"/>
      <c r="FE633" s="24"/>
      <c r="FF633" s="24"/>
      <c r="FG633" s="24"/>
      <c r="FH633" s="24"/>
      <c r="FI633" s="24"/>
      <c r="FJ633" s="24"/>
      <c r="FK633" s="24"/>
      <c r="FL633" s="24"/>
      <c r="FM633" s="24"/>
      <c r="FN633" s="24"/>
      <c r="FO633" s="24"/>
      <c r="FP633" s="24"/>
      <c r="FQ633" s="24"/>
      <c r="FR633" s="24"/>
      <c r="FS633" s="24"/>
      <c r="FT633" s="24"/>
      <c r="FU633" s="24"/>
      <c r="FV633" s="24"/>
      <c r="FW633" s="24"/>
      <c r="FX633" s="24"/>
      <c r="FY633" s="24"/>
      <c r="FZ633" s="24"/>
      <c r="GA633" s="151"/>
      <c r="GB633" s="151"/>
      <c r="GC633" s="153"/>
      <c r="GD633" s="24"/>
      <c r="GE633" s="24"/>
      <c r="GF633" s="24"/>
      <c r="GG633" s="24"/>
      <c r="GH633" s="24"/>
      <c r="GI633" s="24"/>
      <c r="GJ633" s="24"/>
      <c r="GK633" s="24"/>
      <c r="GL633" s="24"/>
      <c r="GM633" s="24"/>
      <c r="GN633" s="24"/>
      <c r="GO633" s="24"/>
      <c r="GP633" s="24"/>
      <c r="GQ633" s="24"/>
      <c r="GR633" s="24"/>
      <c r="GS633" s="24"/>
      <c r="GT633" s="24"/>
      <c r="GU633" s="24"/>
      <c r="GV633" s="24"/>
      <c r="GW633" s="24"/>
      <c r="GX633" s="24"/>
      <c r="GY633" s="24"/>
      <c r="GZ633" s="24"/>
      <c r="HA633" s="24"/>
      <c r="HB633" s="24"/>
      <c r="HC633" s="24"/>
      <c r="HD633" s="24"/>
      <c r="HE633" s="24"/>
      <c r="HF633" s="24"/>
      <c r="HG633" s="24"/>
      <c r="HH633" s="151"/>
      <c r="HI633" s="151"/>
      <c r="HJ633" s="153"/>
      <c r="HK633" s="24"/>
      <c r="HL633" s="24"/>
      <c r="HM633" s="24"/>
      <c r="HN633" s="24"/>
      <c r="HO633" s="24"/>
      <c r="HP633" s="24"/>
      <c r="HQ633" s="24"/>
      <c r="HR633" s="24"/>
      <c r="HS633" s="24"/>
      <c r="HT633" s="24"/>
      <c r="HU633" s="24"/>
      <c r="HV633" s="24"/>
      <c r="HW633" s="24"/>
      <c r="HX633" s="24"/>
      <c r="HY633" s="24"/>
      <c r="HZ633" s="24"/>
      <c r="IA633" s="24"/>
      <c r="IB633" s="24"/>
      <c r="IC633" s="24"/>
      <c r="ID633" s="24"/>
      <c r="IE633" s="24"/>
      <c r="IF633" s="24"/>
      <c r="IG633" s="24"/>
      <c r="IH633" s="24"/>
      <c r="II633" s="24"/>
      <c r="IJ633" s="24"/>
      <c r="IK633" s="24"/>
      <c r="IL633" s="24"/>
      <c r="IM633" s="24"/>
      <c r="IN633" s="24"/>
      <c r="IO633" s="24"/>
      <c r="IP633" s="151"/>
      <c r="IQ633" s="151"/>
      <c r="IR633" s="153"/>
      <c r="IS633" s="24"/>
      <c r="IT633" s="24"/>
      <c r="IU633" s="24"/>
      <c r="IV633" s="24"/>
      <c r="IW633" s="24"/>
      <c r="IX633" s="24"/>
      <c r="IY633" s="24"/>
      <c r="IZ633" s="24"/>
      <c r="JA633" s="24"/>
      <c r="JB633" s="24"/>
      <c r="JC633" s="24"/>
      <c r="JD633" s="24"/>
      <c r="JE633" s="24"/>
      <c r="JF633" s="24"/>
      <c r="JG633" s="24"/>
      <c r="JH633" s="24"/>
      <c r="JI633" s="24"/>
      <c r="JJ633" s="24"/>
      <c r="JK633" s="24"/>
      <c r="JL633" s="24"/>
      <c r="JM633" s="24"/>
      <c r="JN633" s="24"/>
      <c r="JO633" s="24"/>
      <c r="JP633" s="24"/>
      <c r="JQ633" s="24"/>
      <c r="JR633" s="24"/>
      <c r="JS633" s="24"/>
      <c r="JT633" s="24"/>
      <c r="JU633" s="25"/>
      <c r="JV633" s="24"/>
      <c r="JW633" s="151"/>
      <c r="JX633" s="151"/>
      <c r="JY633" s="153"/>
      <c r="JZ633" s="24"/>
      <c r="KA633" s="24"/>
      <c r="KB633" s="24"/>
      <c r="KC633" s="24"/>
      <c r="KD633" s="24"/>
      <c r="KE633" s="24"/>
      <c r="KF633" s="24"/>
      <c r="KG633" s="24"/>
      <c r="KH633" s="24"/>
      <c r="KI633" s="24"/>
      <c r="KJ633" s="24"/>
      <c r="KK633" s="24"/>
      <c r="KL633" s="24"/>
      <c r="KM633" s="24"/>
      <c r="KN633" s="24"/>
      <c r="KO633" s="24"/>
      <c r="KP633" s="24"/>
      <c r="KQ633" s="24"/>
      <c r="KR633" s="24"/>
      <c r="KS633" s="24"/>
      <c r="KT633" s="24"/>
      <c r="KU633" s="24"/>
      <c r="KV633" s="24"/>
      <c r="KW633" s="24"/>
      <c r="KX633" s="24"/>
      <c r="KY633" s="24"/>
      <c r="KZ633" s="24"/>
      <c r="LA633" s="24"/>
      <c r="LB633" s="24"/>
      <c r="LC633" s="24"/>
      <c r="LD633" s="24"/>
      <c r="LE633" s="151"/>
      <c r="LF633" s="151"/>
      <c r="LG633" s="153"/>
      <c r="LH633" s="24"/>
      <c r="LI633" s="24"/>
      <c r="LJ633" s="24"/>
      <c r="LK633" s="24"/>
      <c r="LL633" s="24"/>
      <c r="LM633" s="24"/>
      <c r="LN633" s="24"/>
      <c r="LO633" s="24"/>
      <c r="LP633" s="24"/>
      <c r="LQ633" s="24"/>
      <c r="LR633" s="24"/>
      <c r="LS633" s="24"/>
      <c r="LT633" s="24"/>
      <c r="LU633" s="24"/>
      <c r="LV633" s="24"/>
      <c r="LW633" s="24"/>
      <c r="LX633" s="24"/>
      <c r="LY633" s="24"/>
      <c r="LZ633" s="24"/>
      <c r="MA633" s="24"/>
      <c r="MB633" s="24"/>
      <c r="MC633" s="24"/>
      <c r="MD633" s="24"/>
      <c r="ME633" s="24"/>
      <c r="MF633" s="24"/>
      <c r="MG633" s="24"/>
      <c r="MH633" s="24"/>
      <c r="MI633" s="24"/>
      <c r="MJ633" s="24"/>
      <c r="MK633" s="24"/>
      <c r="ML633" s="24"/>
    </row>
    <row r="634" spans="1:350" s="31" customFormat="1" ht="14.25" customHeight="1" outlineLevel="1" collapsed="1" x14ac:dyDescent="0.25">
      <c r="A634" s="236" t="s">
        <v>43</v>
      </c>
      <c r="B634" s="228" t="s">
        <v>1064</v>
      </c>
      <c r="C634" s="191" t="s">
        <v>59</v>
      </c>
      <c r="D634" s="191">
        <v>1</v>
      </c>
      <c r="E634" s="175"/>
      <c r="F634" s="175">
        <f>D634-E634</f>
        <v>1</v>
      </c>
      <c r="G634" s="175" t="s">
        <v>982</v>
      </c>
      <c r="H634" s="170" t="s">
        <v>983</v>
      </c>
      <c r="I634" s="170" t="s">
        <v>984</v>
      </c>
      <c r="J634" s="212">
        <f ca="1">E634+Q634+AX634+CF634+DN634+ES634+GA634+HH634+IP634+JW634+LE634</f>
        <v>0</v>
      </c>
      <c r="K634" s="212">
        <f>E634+R634+AY634+CG634+DO634+ET634+GB634+HI634+IQ634+JX634+LF634</f>
        <v>0</v>
      </c>
      <c r="L634" s="172" t="e">
        <f ca="1">K634/J634</f>
        <v>#DIV/0!</v>
      </c>
      <c r="M634" s="172">
        <f>K634/D634</f>
        <v>0</v>
      </c>
      <c r="N634" s="183">
        <f ca="1">SUMIF($EV$8:$FZ$9,$O$5,$EV635:$FZ635)-SUMIF($EV$8:$FZ$9,$Q$5,$EV635:$FZ635)</f>
        <v>0</v>
      </c>
      <c r="O634" s="154"/>
      <c r="P634" s="154"/>
      <c r="Q634" s="150">
        <v>0</v>
      </c>
      <c r="R634" s="150">
        <v>0</v>
      </c>
      <c r="S634" s="152" t="e">
        <v>#DIV/0!</v>
      </c>
      <c r="T634" s="154"/>
      <c r="U634" s="154"/>
      <c r="V634" s="154"/>
      <c r="W634" s="154"/>
      <c r="X634" s="154"/>
      <c r="Y634" s="154"/>
      <c r="Z634" s="154"/>
      <c r="AA634" s="154"/>
      <c r="AB634" s="154"/>
      <c r="AC634" s="154"/>
      <c r="AD634" s="154"/>
      <c r="AE634" s="154"/>
      <c r="AF634" s="154"/>
      <c r="AG634" s="154"/>
      <c r="AH634" s="154"/>
      <c r="AI634" s="154"/>
      <c r="AJ634" s="154"/>
      <c r="AK634" s="154"/>
      <c r="AL634" s="154"/>
      <c r="AM634" s="154"/>
      <c r="AN634" s="154"/>
      <c r="AO634" s="154"/>
      <c r="AP634" s="154"/>
      <c r="AQ634" s="154"/>
      <c r="AR634" s="154"/>
      <c r="AS634" s="154"/>
      <c r="AT634" s="154"/>
      <c r="AU634" s="154"/>
      <c r="AV634" s="154"/>
      <c r="AW634" s="154"/>
      <c r="AX634" s="150">
        <f t="shared" ca="1" si="1627"/>
        <v>0</v>
      </c>
      <c r="AY634" s="150">
        <f>SUM(BA635:CE635)</f>
        <v>0</v>
      </c>
      <c r="AZ634" s="152" t="e">
        <f ca="1">AY634/AX634</f>
        <v>#DIV/0!</v>
      </c>
      <c r="BA634" s="154"/>
      <c r="BB634" s="154"/>
      <c r="BC634" s="154"/>
      <c r="BD634" s="154"/>
      <c r="BE634" s="154"/>
      <c r="BF634" s="154"/>
      <c r="BG634" s="154"/>
      <c r="BH634" s="154"/>
      <c r="BI634" s="154"/>
      <c r="BJ634" s="154"/>
      <c r="BK634" s="154"/>
      <c r="BL634" s="154"/>
      <c r="BM634" s="154"/>
      <c r="BN634" s="154"/>
      <c r="BO634" s="154"/>
      <c r="BP634" s="154"/>
      <c r="BQ634" s="154"/>
      <c r="BR634" s="154"/>
      <c r="BS634" s="154"/>
      <c r="BT634" s="154"/>
      <c r="BU634" s="154"/>
      <c r="BV634" s="154"/>
      <c r="BW634" s="154"/>
      <c r="BX634" s="154"/>
      <c r="BY634" s="154"/>
      <c r="BZ634" s="154"/>
      <c r="CA634" s="154"/>
      <c r="CB634" s="154"/>
      <c r="CC634" s="154"/>
      <c r="CD634" s="154"/>
      <c r="CE634" s="154"/>
      <c r="CF634" s="150">
        <f t="shared" ref="CF634" si="1649">SUM(CI634:DM634)</f>
        <v>0</v>
      </c>
      <c r="CG634" s="150">
        <f>SUM(CI635:DM635)</f>
        <v>0</v>
      </c>
      <c r="CH634" s="152" t="e">
        <f>CG634/CF634</f>
        <v>#DIV/0!</v>
      </c>
      <c r="CI634" s="154"/>
      <c r="CJ634" s="154"/>
      <c r="CK634" s="154"/>
      <c r="CL634" s="154"/>
      <c r="CM634" s="154"/>
      <c r="CN634" s="154"/>
      <c r="CO634" s="154"/>
      <c r="CP634" s="158"/>
      <c r="CQ634" s="158"/>
      <c r="CR634" s="158"/>
      <c r="CS634" s="158"/>
      <c r="CT634" s="158"/>
      <c r="CU634" s="158"/>
      <c r="CV634" s="158"/>
      <c r="CW634" s="154"/>
      <c r="CX634" s="154"/>
      <c r="CY634" s="154"/>
      <c r="CZ634" s="154"/>
      <c r="DA634" s="154"/>
      <c r="DB634" s="154"/>
      <c r="DC634" s="154"/>
      <c r="DD634" s="154"/>
      <c r="DE634" s="154"/>
      <c r="DF634" s="154"/>
      <c r="DG634" s="154"/>
      <c r="DH634" s="154"/>
      <c r="DI634" s="154"/>
      <c r="DJ634" s="154"/>
      <c r="DK634" s="154"/>
      <c r="DL634" s="154"/>
      <c r="DM634" s="154"/>
      <c r="DN634" s="150">
        <f t="shared" ref="DN634" si="1650">SUM(DQ634:ER634)</f>
        <v>0</v>
      </c>
      <c r="DO634" s="150">
        <f>SUM(DQ635:ER635)</f>
        <v>0</v>
      </c>
      <c r="DP634" s="152" t="e">
        <f t="shared" si="1581"/>
        <v>#DIV/0!</v>
      </c>
      <c r="DQ634" s="154"/>
      <c r="DR634" s="154"/>
      <c r="DS634" s="154"/>
      <c r="DT634" s="154"/>
      <c r="DU634" s="154"/>
      <c r="DV634" s="154"/>
      <c r="DW634" s="154"/>
      <c r="DX634" s="154"/>
      <c r="DY634" s="154"/>
      <c r="DZ634" s="154"/>
      <c r="EA634" s="154"/>
      <c r="EB634" s="154"/>
      <c r="EC634" s="154"/>
      <c r="ED634" s="154"/>
      <c r="EE634" s="154"/>
      <c r="EF634" s="154"/>
      <c r="EG634" s="154"/>
      <c r="EH634" s="154"/>
      <c r="EI634" s="154"/>
      <c r="EJ634" s="154"/>
      <c r="EK634" s="154"/>
      <c r="EL634" s="154"/>
      <c r="EM634" s="154"/>
      <c r="EN634" s="154"/>
      <c r="EO634" s="154"/>
      <c r="EP634" s="154"/>
      <c r="EQ634" s="154"/>
      <c r="ER634" s="154"/>
      <c r="ES634" s="150">
        <f t="shared" ca="1" si="1635"/>
        <v>0</v>
      </c>
      <c r="ET634" s="150">
        <f t="shared" si="1617"/>
        <v>0</v>
      </c>
      <c r="EU634" s="152" t="e">
        <f t="shared" ca="1" si="1618"/>
        <v>#DIV/0!</v>
      </c>
      <c r="EV634" s="154"/>
      <c r="EW634" s="160"/>
      <c r="EX634" s="154"/>
      <c r="EY634" s="154"/>
      <c r="EZ634" s="154"/>
      <c r="FA634" s="154"/>
      <c r="FB634" s="154"/>
      <c r="FC634" s="154"/>
      <c r="FD634" s="154"/>
      <c r="FE634" s="154"/>
      <c r="FF634" s="154"/>
      <c r="FG634" s="154"/>
      <c r="FH634" s="154"/>
      <c r="FI634" s="154"/>
      <c r="FJ634" s="154"/>
      <c r="FK634" s="154"/>
      <c r="FL634" s="154"/>
      <c r="FM634" s="154"/>
      <c r="FN634" s="154"/>
      <c r="FO634" s="154"/>
      <c r="FP634" s="154"/>
      <c r="FQ634" s="154"/>
      <c r="FR634" s="154"/>
      <c r="FS634" s="154"/>
      <c r="FT634" s="154"/>
      <c r="FU634" s="154"/>
      <c r="FV634" s="154"/>
      <c r="FW634" s="154"/>
      <c r="FX634" s="154"/>
      <c r="FY634" s="154"/>
      <c r="FZ634" s="154"/>
      <c r="GA634" s="150">
        <f t="shared" ref="GA634" ca="1" si="1651">SUMIF($GD$8:$HG$9,$O$5,GD634:HG634)</f>
        <v>0</v>
      </c>
      <c r="GB634" s="150">
        <f t="shared" ref="GB634" si="1652">SUM(GD635:HG635)</f>
        <v>0</v>
      </c>
      <c r="GC634" s="152" t="e">
        <f t="shared" ref="GC634" ca="1" si="1653">GB634/GA634</f>
        <v>#DIV/0!</v>
      </c>
      <c r="GD634" s="154"/>
      <c r="GE634" s="154"/>
      <c r="GF634" s="154"/>
      <c r="GG634" s="154"/>
      <c r="GH634" s="154"/>
      <c r="GI634" s="154"/>
      <c r="GJ634" s="154"/>
      <c r="GK634" s="154"/>
      <c r="GL634" s="154"/>
      <c r="GM634" s="154"/>
      <c r="GN634" s="154"/>
      <c r="GO634" s="154"/>
      <c r="GP634" s="154"/>
      <c r="GQ634" s="154"/>
      <c r="GR634" s="154"/>
      <c r="GS634" s="154"/>
      <c r="GT634" s="154"/>
      <c r="GU634" s="154"/>
      <c r="GV634" s="154"/>
      <c r="GW634" s="154"/>
      <c r="GX634" s="154"/>
      <c r="GY634" s="154"/>
      <c r="GZ634" s="154"/>
      <c r="HA634" s="154"/>
      <c r="HB634" s="154"/>
      <c r="HC634" s="154"/>
      <c r="HD634" s="154"/>
      <c r="HE634" s="154"/>
      <c r="HF634" s="154"/>
      <c r="HG634" s="154"/>
      <c r="HH634" s="150"/>
      <c r="HI634" s="150">
        <v>0</v>
      </c>
      <c r="HJ634" s="154"/>
      <c r="HK634" s="154"/>
      <c r="HL634" s="154"/>
      <c r="HM634" s="154"/>
      <c r="HN634" s="154"/>
      <c r="HO634" s="154"/>
      <c r="HP634" s="154"/>
      <c r="HQ634" s="154"/>
      <c r="HR634" s="154"/>
      <c r="HS634" s="154"/>
      <c r="HT634" s="154"/>
      <c r="HU634" s="154"/>
      <c r="HV634" s="154"/>
      <c r="HW634" s="154"/>
      <c r="HX634" s="154"/>
      <c r="HY634" s="154"/>
      <c r="HZ634" s="154"/>
      <c r="IA634" s="154"/>
      <c r="IB634" s="154"/>
      <c r="IC634" s="154"/>
      <c r="ID634" s="154"/>
      <c r="IE634" s="154"/>
      <c r="IF634" s="154"/>
      <c r="IG634" s="154"/>
      <c r="IH634" s="154"/>
      <c r="II634" s="154"/>
      <c r="IJ634" s="154"/>
      <c r="IK634" s="154"/>
      <c r="IL634" s="154"/>
      <c r="IM634" s="154"/>
      <c r="IN634" s="154"/>
      <c r="IO634" s="154"/>
      <c r="IP634" s="150"/>
      <c r="IQ634" s="150">
        <v>0</v>
      </c>
      <c r="IR634" s="154"/>
      <c r="IS634" s="154"/>
      <c r="IT634" s="154"/>
      <c r="IU634" s="154"/>
      <c r="IV634" s="154"/>
      <c r="IW634" s="154"/>
      <c r="IX634" s="154"/>
      <c r="IY634" s="154"/>
      <c r="IZ634" s="154"/>
      <c r="JA634" s="154"/>
      <c r="JB634" s="154"/>
      <c r="JC634" s="154"/>
      <c r="JD634" s="154"/>
      <c r="JE634" s="154"/>
      <c r="JF634" s="154"/>
      <c r="JG634" s="154"/>
      <c r="JH634" s="154"/>
      <c r="JI634" s="154"/>
      <c r="JJ634" s="154"/>
      <c r="JK634" s="154"/>
      <c r="JL634" s="154"/>
      <c r="JM634" s="154"/>
      <c r="JN634" s="154"/>
      <c r="JO634" s="154"/>
      <c r="JP634" s="154"/>
      <c r="JQ634" s="154"/>
      <c r="JR634" s="154"/>
      <c r="JS634" s="154"/>
      <c r="JT634" s="154"/>
      <c r="JU634" s="154"/>
      <c r="JV634" s="154"/>
      <c r="JW634" s="150"/>
      <c r="JX634" s="150">
        <v>0</v>
      </c>
      <c r="JY634" s="154"/>
      <c r="JZ634" s="154"/>
      <c r="KA634" s="154"/>
      <c r="KB634" s="154"/>
      <c r="KC634" s="154"/>
      <c r="KD634" s="154"/>
      <c r="KE634" s="154"/>
      <c r="KF634" s="154"/>
      <c r="KG634" s="154"/>
      <c r="KH634" s="154"/>
      <c r="KI634" s="154"/>
      <c r="KJ634" s="154"/>
      <c r="KK634" s="154"/>
      <c r="KL634" s="154"/>
      <c r="KM634" s="154"/>
      <c r="KN634" s="154"/>
      <c r="KO634" s="154"/>
      <c r="KP634" s="154"/>
      <c r="KQ634" s="154"/>
      <c r="KR634" s="154"/>
      <c r="KS634" s="154"/>
      <c r="KT634" s="154"/>
      <c r="KU634" s="154"/>
      <c r="KV634" s="154"/>
      <c r="KW634" s="154"/>
      <c r="KX634" s="154"/>
      <c r="KY634" s="154"/>
      <c r="KZ634" s="154"/>
      <c r="LA634" s="154"/>
      <c r="LB634" s="154"/>
      <c r="LC634" s="154"/>
      <c r="LD634" s="154"/>
      <c r="LE634" s="150"/>
      <c r="LF634" s="150">
        <v>0</v>
      </c>
      <c r="LG634" s="154"/>
      <c r="LH634" s="154"/>
      <c r="LI634" s="154"/>
      <c r="LJ634" s="154"/>
      <c r="LK634" s="154"/>
      <c r="LL634" s="154"/>
      <c r="LM634" s="154"/>
      <c r="LN634" s="154"/>
      <c r="LO634" s="154"/>
      <c r="LP634" s="154"/>
      <c r="LQ634" s="154"/>
      <c r="LR634" s="154"/>
      <c r="LS634" s="154"/>
      <c r="LT634" s="154"/>
      <c r="LU634" s="154"/>
      <c r="LV634" s="154"/>
      <c r="LW634" s="154"/>
      <c r="LX634" s="154"/>
      <c r="LY634" s="154"/>
      <c r="LZ634" s="154"/>
      <c r="MA634" s="154"/>
      <c r="MB634" s="154"/>
      <c r="MC634" s="154"/>
      <c r="MD634" s="154"/>
      <c r="ME634" s="154"/>
      <c r="MF634" s="154"/>
      <c r="MG634" s="154"/>
      <c r="MH634" s="154"/>
      <c r="MI634" s="154"/>
      <c r="MJ634" s="154"/>
      <c r="MK634" s="154"/>
      <c r="ML634" s="154"/>
    </row>
    <row r="635" spans="1:350" s="31" customFormat="1" ht="14.25" customHeight="1" outlineLevel="1" x14ac:dyDescent="0.25">
      <c r="A635" s="237"/>
      <c r="B635" s="229"/>
      <c r="C635" s="192"/>
      <c r="D635" s="192"/>
      <c r="E635" s="176"/>
      <c r="F635" s="176"/>
      <c r="G635" s="176"/>
      <c r="H635" s="171"/>
      <c r="I635" s="171"/>
      <c r="J635" s="213"/>
      <c r="K635" s="213"/>
      <c r="L635" s="173"/>
      <c r="M635" s="173"/>
      <c r="N635" s="184"/>
      <c r="O635" s="155"/>
      <c r="P635" s="155"/>
      <c r="Q635" s="151"/>
      <c r="R635" s="151"/>
      <c r="S635" s="153"/>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1"/>
      <c r="AY635" s="151"/>
      <c r="AZ635" s="153"/>
      <c r="BA635" s="155"/>
      <c r="BB635" s="155"/>
      <c r="BC635" s="155"/>
      <c r="BD635" s="155"/>
      <c r="BE635" s="155"/>
      <c r="BF635" s="155"/>
      <c r="BG635" s="155"/>
      <c r="BH635" s="155"/>
      <c r="BI635" s="155"/>
      <c r="BJ635" s="155"/>
      <c r="BK635" s="155"/>
      <c r="BL635" s="155"/>
      <c r="BM635" s="155"/>
      <c r="BN635" s="155"/>
      <c r="BO635" s="155"/>
      <c r="BP635" s="155"/>
      <c r="BQ635" s="155"/>
      <c r="BR635" s="155"/>
      <c r="BS635" s="155"/>
      <c r="BT635" s="155"/>
      <c r="BU635" s="155"/>
      <c r="BV635" s="155"/>
      <c r="BW635" s="155"/>
      <c r="BX635" s="155"/>
      <c r="BY635" s="155"/>
      <c r="BZ635" s="155"/>
      <c r="CA635" s="155"/>
      <c r="CB635" s="155"/>
      <c r="CC635" s="155"/>
      <c r="CD635" s="155"/>
      <c r="CE635" s="155"/>
      <c r="CF635" s="151"/>
      <c r="CG635" s="151"/>
      <c r="CH635" s="153"/>
      <c r="CI635" s="155"/>
      <c r="CJ635" s="155"/>
      <c r="CK635" s="155"/>
      <c r="CL635" s="155"/>
      <c r="CM635" s="155"/>
      <c r="CN635" s="155"/>
      <c r="CO635" s="155"/>
      <c r="CP635" s="159"/>
      <c r="CQ635" s="159"/>
      <c r="CR635" s="159"/>
      <c r="CS635" s="159"/>
      <c r="CT635" s="159"/>
      <c r="CU635" s="159"/>
      <c r="CV635" s="159"/>
      <c r="CW635" s="155"/>
      <c r="CX635" s="155"/>
      <c r="CY635" s="155"/>
      <c r="CZ635" s="155"/>
      <c r="DA635" s="155"/>
      <c r="DB635" s="155"/>
      <c r="DC635" s="155"/>
      <c r="DD635" s="155"/>
      <c r="DE635" s="155"/>
      <c r="DF635" s="155"/>
      <c r="DG635" s="155"/>
      <c r="DH635" s="155"/>
      <c r="DI635" s="155"/>
      <c r="DJ635" s="155"/>
      <c r="DK635" s="155"/>
      <c r="DL635" s="155"/>
      <c r="DM635" s="155"/>
      <c r="DN635" s="151"/>
      <c r="DO635" s="151"/>
      <c r="DP635" s="153"/>
      <c r="DQ635" s="155"/>
      <c r="DR635" s="155"/>
      <c r="DS635" s="155"/>
      <c r="DT635" s="155"/>
      <c r="DU635" s="155"/>
      <c r="DV635" s="155"/>
      <c r="DW635" s="155"/>
      <c r="DX635" s="155"/>
      <c r="DY635" s="155"/>
      <c r="DZ635" s="155"/>
      <c r="EA635" s="155"/>
      <c r="EB635" s="155"/>
      <c r="EC635" s="155"/>
      <c r="ED635" s="155"/>
      <c r="EE635" s="155"/>
      <c r="EF635" s="155"/>
      <c r="EG635" s="155"/>
      <c r="EH635" s="155"/>
      <c r="EI635" s="155"/>
      <c r="EJ635" s="155"/>
      <c r="EK635" s="155"/>
      <c r="EL635" s="155"/>
      <c r="EM635" s="155"/>
      <c r="EN635" s="155"/>
      <c r="EO635" s="155"/>
      <c r="EP635" s="155"/>
      <c r="EQ635" s="155"/>
      <c r="ER635" s="155"/>
      <c r="ES635" s="151"/>
      <c r="ET635" s="151"/>
      <c r="EU635" s="153"/>
      <c r="EV635" s="155"/>
      <c r="EW635" s="161"/>
      <c r="EX635" s="155"/>
      <c r="EY635" s="155"/>
      <c r="EZ635" s="155"/>
      <c r="FA635" s="155"/>
      <c r="FB635" s="155"/>
      <c r="FC635" s="155"/>
      <c r="FD635" s="155"/>
      <c r="FE635" s="155"/>
      <c r="FF635" s="155"/>
      <c r="FG635" s="155"/>
      <c r="FH635" s="155"/>
      <c r="FI635" s="155"/>
      <c r="FJ635" s="155"/>
      <c r="FK635" s="155"/>
      <c r="FL635" s="155"/>
      <c r="FM635" s="155"/>
      <c r="FN635" s="155"/>
      <c r="FO635" s="155"/>
      <c r="FP635" s="155"/>
      <c r="FQ635" s="155"/>
      <c r="FR635" s="155"/>
      <c r="FS635" s="155"/>
      <c r="FT635" s="155"/>
      <c r="FU635" s="155"/>
      <c r="FV635" s="155"/>
      <c r="FW635" s="155"/>
      <c r="FX635" s="155"/>
      <c r="FY635" s="155"/>
      <c r="FZ635" s="155"/>
      <c r="GA635" s="151"/>
      <c r="GB635" s="151"/>
      <c r="GC635" s="153"/>
      <c r="GD635" s="155"/>
      <c r="GE635" s="155"/>
      <c r="GF635" s="155"/>
      <c r="GG635" s="155"/>
      <c r="GH635" s="155"/>
      <c r="GI635" s="155"/>
      <c r="GJ635" s="155"/>
      <c r="GK635" s="155"/>
      <c r="GL635" s="155"/>
      <c r="GM635" s="155"/>
      <c r="GN635" s="155"/>
      <c r="GO635" s="155"/>
      <c r="GP635" s="155"/>
      <c r="GQ635" s="155"/>
      <c r="GR635" s="155"/>
      <c r="GS635" s="155"/>
      <c r="GT635" s="155"/>
      <c r="GU635" s="155"/>
      <c r="GV635" s="155"/>
      <c r="GW635" s="155"/>
      <c r="GX635" s="155"/>
      <c r="GY635" s="155"/>
      <c r="GZ635" s="155"/>
      <c r="HA635" s="155"/>
      <c r="HB635" s="155"/>
      <c r="HC635" s="155"/>
      <c r="HD635" s="155"/>
      <c r="HE635" s="155"/>
      <c r="HF635" s="155"/>
      <c r="HG635" s="155"/>
      <c r="HH635" s="151"/>
      <c r="HI635" s="151"/>
      <c r="HJ635" s="155"/>
      <c r="HK635" s="155"/>
      <c r="HL635" s="155"/>
      <c r="HM635" s="155"/>
      <c r="HN635" s="155"/>
      <c r="HO635" s="155"/>
      <c r="HP635" s="155"/>
      <c r="HQ635" s="155"/>
      <c r="HR635" s="155"/>
      <c r="HS635" s="155"/>
      <c r="HT635" s="155"/>
      <c r="HU635" s="155"/>
      <c r="HV635" s="155"/>
      <c r="HW635" s="155"/>
      <c r="HX635" s="155"/>
      <c r="HY635" s="155"/>
      <c r="HZ635" s="155"/>
      <c r="IA635" s="155"/>
      <c r="IB635" s="155"/>
      <c r="IC635" s="155"/>
      <c r="ID635" s="155"/>
      <c r="IE635" s="155"/>
      <c r="IF635" s="155"/>
      <c r="IG635" s="155"/>
      <c r="IH635" s="155"/>
      <c r="II635" s="155"/>
      <c r="IJ635" s="155"/>
      <c r="IK635" s="155"/>
      <c r="IL635" s="155"/>
      <c r="IM635" s="155"/>
      <c r="IN635" s="155"/>
      <c r="IO635" s="155"/>
      <c r="IP635" s="151"/>
      <c r="IQ635" s="151"/>
      <c r="IR635" s="155"/>
      <c r="IS635" s="155"/>
      <c r="IT635" s="155"/>
      <c r="IU635" s="155"/>
      <c r="IV635" s="155"/>
      <c r="IW635" s="155"/>
      <c r="IX635" s="155"/>
      <c r="IY635" s="155"/>
      <c r="IZ635" s="155"/>
      <c r="JA635" s="155"/>
      <c r="JB635" s="155"/>
      <c r="JC635" s="155"/>
      <c r="JD635" s="155"/>
      <c r="JE635" s="155"/>
      <c r="JF635" s="155"/>
      <c r="JG635" s="155"/>
      <c r="JH635" s="155"/>
      <c r="JI635" s="155"/>
      <c r="JJ635" s="155"/>
      <c r="JK635" s="155"/>
      <c r="JL635" s="155"/>
      <c r="JM635" s="155"/>
      <c r="JN635" s="155"/>
      <c r="JO635" s="155"/>
      <c r="JP635" s="155"/>
      <c r="JQ635" s="155"/>
      <c r="JR635" s="155"/>
      <c r="JS635" s="155"/>
      <c r="JT635" s="155"/>
      <c r="JU635" s="155"/>
      <c r="JV635" s="155"/>
      <c r="JW635" s="151"/>
      <c r="JX635" s="151"/>
      <c r="JY635" s="155"/>
      <c r="JZ635" s="155"/>
      <c r="KA635" s="155"/>
      <c r="KB635" s="155"/>
      <c r="KC635" s="155"/>
      <c r="KD635" s="155"/>
      <c r="KE635" s="155"/>
      <c r="KF635" s="155"/>
      <c r="KG635" s="155"/>
      <c r="KH635" s="155"/>
      <c r="KI635" s="155"/>
      <c r="KJ635" s="155"/>
      <c r="KK635" s="155"/>
      <c r="KL635" s="155"/>
      <c r="KM635" s="155"/>
      <c r="KN635" s="155"/>
      <c r="KO635" s="155"/>
      <c r="KP635" s="155"/>
      <c r="KQ635" s="155"/>
      <c r="KR635" s="155"/>
      <c r="KS635" s="155"/>
      <c r="KT635" s="155"/>
      <c r="KU635" s="155"/>
      <c r="KV635" s="155"/>
      <c r="KW635" s="155"/>
      <c r="KX635" s="155"/>
      <c r="KY635" s="155"/>
      <c r="KZ635" s="155"/>
      <c r="LA635" s="155"/>
      <c r="LB635" s="155"/>
      <c r="LC635" s="155"/>
      <c r="LD635" s="155"/>
      <c r="LE635" s="151"/>
      <c r="LF635" s="151"/>
      <c r="LG635" s="155"/>
      <c r="LH635" s="155"/>
      <c r="LI635" s="155"/>
      <c r="LJ635" s="155"/>
      <c r="LK635" s="155"/>
      <c r="LL635" s="155"/>
      <c r="LM635" s="155"/>
      <c r="LN635" s="155"/>
      <c r="LO635" s="155"/>
      <c r="LP635" s="155"/>
      <c r="LQ635" s="155"/>
      <c r="LR635" s="155"/>
      <c r="LS635" s="155"/>
      <c r="LT635" s="155"/>
      <c r="LU635" s="155"/>
      <c r="LV635" s="155"/>
      <c r="LW635" s="155"/>
      <c r="LX635" s="155"/>
      <c r="LY635" s="155"/>
      <c r="LZ635" s="155"/>
      <c r="MA635" s="155"/>
      <c r="MB635" s="155"/>
      <c r="MC635" s="155"/>
      <c r="MD635" s="155"/>
      <c r="ME635" s="155"/>
      <c r="MF635" s="155"/>
      <c r="MG635" s="155"/>
      <c r="MH635" s="155"/>
      <c r="MI635" s="155"/>
      <c r="MJ635" s="155"/>
      <c r="MK635" s="155"/>
      <c r="ML635" s="155"/>
    </row>
    <row r="636" spans="1:350" s="41" customFormat="1" ht="14.25" customHeight="1" outlineLevel="2" x14ac:dyDescent="0.25">
      <c r="A636" s="220" t="s">
        <v>44</v>
      </c>
      <c r="B636" s="175" t="s">
        <v>338</v>
      </c>
      <c r="C636" s="175" t="s">
        <v>59</v>
      </c>
      <c r="D636" s="175">
        <v>22</v>
      </c>
      <c r="E636" s="175">
        <v>22</v>
      </c>
      <c r="F636" s="175">
        <f>D636-E636</f>
        <v>0</v>
      </c>
      <c r="G636" s="175" t="s">
        <v>985</v>
      </c>
      <c r="H636" s="170" t="s">
        <v>983</v>
      </c>
      <c r="I636" s="170" t="s">
        <v>986</v>
      </c>
      <c r="J636" s="212">
        <f ca="1">E636+Q636+AX636+CF636+DN636+ES636+GA636+HH636+IP636+JW636+LE636</f>
        <v>22</v>
      </c>
      <c r="K636" s="212">
        <f>E636+R636+AY636+CG636+DO636+ET636+GB636+HI636+IQ636+JX636+LF636</f>
        <v>22</v>
      </c>
      <c r="L636" s="172">
        <f ca="1">K636/J636</f>
        <v>1</v>
      </c>
      <c r="M636" s="172">
        <f>K636/D636</f>
        <v>1</v>
      </c>
      <c r="N636" s="183">
        <f ca="1">SUMIF($EV$8:$FZ$9,$O$5,$EV637:$FZ637)-SUMIF($EV$8:$FZ$9,$Q$5,$EV637:$FZ637)</f>
        <v>0</v>
      </c>
      <c r="O636" s="154"/>
      <c r="P636" s="154"/>
      <c r="Q636" s="150">
        <v>0</v>
      </c>
      <c r="R636" s="150">
        <v>0</v>
      </c>
      <c r="S636" s="152" t="e">
        <v>#DIV/0!</v>
      </c>
      <c r="T636" s="154"/>
      <c r="U636" s="154"/>
      <c r="V636" s="154"/>
      <c r="W636" s="154"/>
      <c r="X636" s="154"/>
      <c r="Y636" s="154"/>
      <c r="Z636" s="154"/>
      <c r="AA636" s="154"/>
      <c r="AB636" s="154"/>
      <c r="AC636" s="154"/>
      <c r="AD636" s="154"/>
      <c r="AE636" s="154"/>
      <c r="AF636" s="154"/>
      <c r="AG636" s="154"/>
      <c r="AH636" s="154"/>
      <c r="AI636" s="154"/>
      <c r="AJ636" s="154"/>
      <c r="AK636" s="154"/>
      <c r="AL636" s="154"/>
      <c r="AM636" s="154"/>
      <c r="AN636" s="154"/>
      <c r="AO636" s="154"/>
      <c r="AP636" s="154"/>
      <c r="AQ636" s="154"/>
      <c r="AR636" s="154"/>
      <c r="AS636" s="154"/>
      <c r="AT636" s="154"/>
      <c r="AU636" s="154"/>
      <c r="AV636" s="154"/>
      <c r="AW636" s="154"/>
      <c r="AX636" s="150">
        <f t="shared" ca="1" si="1627"/>
        <v>0</v>
      </c>
      <c r="AY636" s="150">
        <f>SUM(BA637:CE637)</f>
        <v>0</v>
      </c>
      <c r="AZ636" s="152" t="e">
        <f ca="1">AY636/AX636</f>
        <v>#DIV/0!</v>
      </c>
      <c r="BA636" s="154"/>
      <c r="BB636" s="154"/>
      <c r="BC636" s="154"/>
      <c r="BD636" s="154"/>
      <c r="BE636" s="154"/>
      <c r="BF636" s="154"/>
      <c r="BG636" s="154"/>
      <c r="BH636" s="154"/>
      <c r="BI636" s="154"/>
      <c r="BJ636" s="154"/>
      <c r="BK636" s="154"/>
      <c r="BL636" s="154"/>
      <c r="BM636" s="154"/>
      <c r="BN636" s="154"/>
      <c r="BO636" s="154"/>
      <c r="BP636" s="154"/>
      <c r="BQ636" s="154"/>
      <c r="BR636" s="154"/>
      <c r="BS636" s="154"/>
      <c r="BT636" s="154"/>
      <c r="BU636" s="154"/>
      <c r="BV636" s="154"/>
      <c r="BW636" s="154"/>
      <c r="BX636" s="154"/>
      <c r="BY636" s="154"/>
      <c r="BZ636" s="154"/>
      <c r="CA636" s="154"/>
      <c r="CB636" s="154"/>
      <c r="CC636" s="154"/>
      <c r="CD636" s="154"/>
      <c r="CE636" s="154"/>
      <c r="CF636" s="150">
        <f t="shared" ref="CF636" si="1654">SUM(CI636:DM636)</f>
        <v>0</v>
      </c>
      <c r="CG636" s="150">
        <f>SUM(CI637:DM637)</f>
        <v>0</v>
      </c>
      <c r="CH636" s="152" t="e">
        <f>CG636/CF636</f>
        <v>#DIV/0!</v>
      </c>
      <c r="CI636" s="154"/>
      <c r="CJ636" s="154"/>
      <c r="CK636" s="154"/>
      <c r="CL636" s="154"/>
      <c r="CM636" s="154"/>
      <c r="CN636" s="154"/>
      <c r="CO636" s="154"/>
      <c r="CP636" s="158"/>
      <c r="CQ636" s="158"/>
      <c r="CR636" s="158"/>
      <c r="CS636" s="158"/>
      <c r="CT636" s="158"/>
      <c r="CU636" s="158"/>
      <c r="CV636" s="158"/>
      <c r="CW636" s="154"/>
      <c r="CX636" s="154"/>
      <c r="CY636" s="154"/>
      <c r="CZ636" s="154"/>
      <c r="DA636" s="154"/>
      <c r="DB636" s="154"/>
      <c r="DC636" s="154"/>
      <c r="DD636" s="154"/>
      <c r="DE636" s="154"/>
      <c r="DF636" s="154"/>
      <c r="DG636" s="154"/>
      <c r="DH636" s="154"/>
      <c r="DI636" s="154"/>
      <c r="DJ636" s="154"/>
      <c r="DK636" s="154"/>
      <c r="DL636" s="154"/>
      <c r="DM636" s="154"/>
      <c r="DN636" s="150">
        <f t="shared" ref="DN636" si="1655">SUM(DQ636:ER636)</f>
        <v>0</v>
      </c>
      <c r="DO636" s="150">
        <f>SUM(DQ637:ER637)</f>
        <v>0</v>
      </c>
      <c r="DP636" s="152" t="e">
        <f t="shared" si="1581"/>
        <v>#DIV/0!</v>
      </c>
      <c r="DQ636" s="154"/>
      <c r="DR636" s="154"/>
      <c r="DS636" s="154"/>
      <c r="DT636" s="154"/>
      <c r="DU636" s="154"/>
      <c r="DV636" s="154"/>
      <c r="DW636" s="154"/>
      <c r="DX636" s="154"/>
      <c r="DY636" s="154"/>
      <c r="DZ636" s="154"/>
      <c r="EA636" s="154"/>
      <c r="EB636" s="154"/>
      <c r="EC636" s="154"/>
      <c r="ED636" s="154"/>
      <c r="EE636" s="154"/>
      <c r="EF636" s="154"/>
      <c r="EG636" s="154"/>
      <c r="EH636" s="154"/>
      <c r="EI636" s="154"/>
      <c r="EJ636" s="154"/>
      <c r="EK636" s="154"/>
      <c r="EL636" s="154"/>
      <c r="EM636" s="154"/>
      <c r="EN636" s="154"/>
      <c r="EO636" s="154"/>
      <c r="EP636" s="154"/>
      <c r="EQ636" s="154"/>
      <c r="ER636" s="154"/>
      <c r="ES636" s="150">
        <f t="shared" ca="1" si="1635"/>
        <v>0</v>
      </c>
      <c r="ET636" s="150">
        <f t="shared" si="1617"/>
        <v>0</v>
      </c>
      <c r="EU636" s="152" t="e">
        <f t="shared" ca="1" si="1618"/>
        <v>#DIV/0!</v>
      </c>
      <c r="EV636" s="154"/>
      <c r="EW636" s="160"/>
      <c r="EX636" s="154"/>
      <c r="EY636" s="154"/>
      <c r="EZ636" s="154"/>
      <c r="FA636" s="154"/>
      <c r="FB636" s="154"/>
      <c r="FC636" s="154"/>
      <c r="FD636" s="154"/>
      <c r="FE636" s="154"/>
      <c r="FF636" s="154"/>
      <c r="FG636" s="154"/>
      <c r="FH636" s="154"/>
      <c r="FI636" s="154"/>
      <c r="FJ636" s="154"/>
      <c r="FK636" s="154"/>
      <c r="FL636" s="154"/>
      <c r="FM636" s="154"/>
      <c r="FN636" s="154"/>
      <c r="FO636" s="154"/>
      <c r="FP636" s="154"/>
      <c r="FQ636" s="154"/>
      <c r="FR636" s="154"/>
      <c r="FS636" s="154"/>
      <c r="FT636" s="154"/>
      <c r="FU636" s="154"/>
      <c r="FV636" s="154"/>
      <c r="FW636" s="154"/>
      <c r="FX636" s="154"/>
      <c r="FY636" s="154"/>
      <c r="FZ636" s="154"/>
      <c r="GA636" s="150">
        <f t="shared" ref="GA636" ca="1" si="1656">SUMIF($GD$8:$HG$9,$O$5,GD636:HG636)</f>
        <v>0</v>
      </c>
      <c r="GB636" s="150">
        <f t="shared" ref="GB636" si="1657">SUM(GD637:HG637)</f>
        <v>0</v>
      </c>
      <c r="GC636" s="152" t="e">
        <f t="shared" ref="GC636" ca="1" si="1658">GB636/GA636</f>
        <v>#DIV/0!</v>
      </c>
      <c r="GD636" s="154"/>
      <c r="GE636" s="154"/>
      <c r="GF636" s="154"/>
      <c r="GG636" s="154"/>
      <c r="GH636" s="154"/>
      <c r="GI636" s="154"/>
      <c r="GJ636" s="154"/>
      <c r="GK636" s="154"/>
      <c r="GL636" s="154"/>
      <c r="GM636" s="154"/>
      <c r="GN636" s="154"/>
      <c r="GO636" s="154"/>
      <c r="GP636" s="154"/>
      <c r="GQ636" s="154"/>
      <c r="GR636" s="154"/>
      <c r="GS636" s="154"/>
      <c r="GT636" s="154"/>
      <c r="GU636" s="154"/>
      <c r="GV636" s="154"/>
      <c r="GW636" s="154"/>
      <c r="GX636" s="154"/>
      <c r="GY636" s="154"/>
      <c r="GZ636" s="154"/>
      <c r="HA636" s="154"/>
      <c r="HB636" s="154"/>
      <c r="HC636" s="154"/>
      <c r="HD636" s="154"/>
      <c r="HE636" s="154"/>
      <c r="HF636" s="154"/>
      <c r="HG636" s="154"/>
      <c r="HH636" s="150"/>
      <c r="HI636" s="150">
        <v>0</v>
      </c>
      <c r="HJ636" s="154"/>
      <c r="HK636" s="154"/>
      <c r="HL636" s="154"/>
      <c r="HM636" s="154"/>
      <c r="HN636" s="154"/>
      <c r="HO636" s="154"/>
      <c r="HP636" s="154"/>
      <c r="HQ636" s="154"/>
      <c r="HR636" s="154"/>
      <c r="HS636" s="154"/>
      <c r="HT636" s="154"/>
      <c r="HU636" s="154"/>
      <c r="HV636" s="154"/>
      <c r="HW636" s="154"/>
      <c r="HX636" s="154"/>
      <c r="HY636" s="154"/>
      <c r="HZ636" s="154"/>
      <c r="IA636" s="154"/>
      <c r="IB636" s="154"/>
      <c r="IC636" s="154"/>
      <c r="ID636" s="154"/>
      <c r="IE636" s="154"/>
      <c r="IF636" s="154"/>
      <c r="IG636" s="154"/>
      <c r="IH636" s="154"/>
      <c r="II636" s="154"/>
      <c r="IJ636" s="154"/>
      <c r="IK636" s="154"/>
      <c r="IL636" s="154"/>
      <c r="IM636" s="154"/>
      <c r="IN636" s="154"/>
      <c r="IO636" s="154"/>
      <c r="IP636" s="150"/>
      <c r="IQ636" s="150">
        <v>0</v>
      </c>
      <c r="IR636" s="154"/>
      <c r="IS636" s="154"/>
      <c r="IT636" s="154"/>
      <c r="IU636" s="154"/>
      <c r="IV636" s="154"/>
      <c r="IW636" s="154"/>
      <c r="IX636" s="154"/>
      <c r="IY636" s="154"/>
      <c r="IZ636" s="154"/>
      <c r="JA636" s="154"/>
      <c r="JB636" s="154"/>
      <c r="JC636" s="154"/>
      <c r="JD636" s="154"/>
      <c r="JE636" s="154"/>
      <c r="JF636" s="154"/>
      <c r="JG636" s="154"/>
      <c r="JH636" s="154"/>
      <c r="JI636" s="154"/>
      <c r="JJ636" s="154"/>
      <c r="JK636" s="154"/>
      <c r="JL636" s="154"/>
      <c r="JM636" s="154"/>
      <c r="JN636" s="154"/>
      <c r="JO636" s="154"/>
      <c r="JP636" s="154"/>
      <c r="JQ636" s="154"/>
      <c r="JR636" s="154"/>
      <c r="JS636" s="154"/>
      <c r="JT636" s="154"/>
      <c r="JU636" s="154"/>
      <c r="JV636" s="154"/>
      <c r="JW636" s="150"/>
      <c r="JX636" s="150">
        <v>0</v>
      </c>
      <c r="JY636" s="154"/>
      <c r="JZ636" s="154"/>
      <c r="KA636" s="154"/>
      <c r="KB636" s="154"/>
      <c r="KC636" s="154"/>
      <c r="KD636" s="154"/>
      <c r="KE636" s="154"/>
      <c r="KF636" s="154"/>
      <c r="KG636" s="154"/>
      <c r="KH636" s="154"/>
      <c r="KI636" s="154"/>
      <c r="KJ636" s="154"/>
      <c r="KK636" s="154"/>
      <c r="KL636" s="154"/>
      <c r="KM636" s="154"/>
      <c r="KN636" s="154"/>
      <c r="KO636" s="154"/>
      <c r="KP636" s="154"/>
      <c r="KQ636" s="154"/>
      <c r="KR636" s="154"/>
      <c r="KS636" s="154"/>
      <c r="KT636" s="154"/>
      <c r="KU636" s="154"/>
      <c r="KV636" s="154"/>
      <c r="KW636" s="154"/>
      <c r="KX636" s="154"/>
      <c r="KY636" s="154"/>
      <c r="KZ636" s="154"/>
      <c r="LA636" s="154"/>
      <c r="LB636" s="154"/>
      <c r="LC636" s="154"/>
      <c r="LD636" s="154"/>
      <c r="LE636" s="150"/>
      <c r="LF636" s="150">
        <v>0</v>
      </c>
      <c r="LG636" s="154"/>
      <c r="LH636" s="154"/>
      <c r="LI636" s="154"/>
      <c r="LJ636" s="154"/>
      <c r="LK636" s="154"/>
      <c r="LL636" s="154"/>
      <c r="LM636" s="154"/>
      <c r="LN636" s="154"/>
      <c r="LO636" s="154"/>
      <c r="LP636" s="154"/>
      <c r="LQ636" s="154"/>
      <c r="LR636" s="154"/>
      <c r="LS636" s="154"/>
      <c r="LT636" s="154"/>
      <c r="LU636" s="154"/>
      <c r="LV636" s="154"/>
      <c r="LW636" s="154"/>
      <c r="LX636" s="154"/>
      <c r="LY636" s="154"/>
      <c r="LZ636" s="154"/>
      <c r="MA636" s="154"/>
      <c r="MB636" s="154"/>
      <c r="MC636" s="154"/>
      <c r="MD636" s="154"/>
      <c r="ME636" s="154"/>
      <c r="MF636" s="154"/>
      <c r="MG636" s="154"/>
      <c r="MH636" s="154"/>
      <c r="MI636" s="154"/>
      <c r="MJ636" s="154"/>
      <c r="MK636" s="154"/>
      <c r="ML636" s="154"/>
    </row>
    <row r="637" spans="1:350" s="41" customFormat="1" ht="14.25" customHeight="1" outlineLevel="2" x14ac:dyDescent="0.25">
      <c r="A637" s="221"/>
      <c r="B637" s="176"/>
      <c r="C637" s="176"/>
      <c r="D637" s="176"/>
      <c r="E637" s="176"/>
      <c r="F637" s="176"/>
      <c r="G637" s="176"/>
      <c r="H637" s="171"/>
      <c r="I637" s="171"/>
      <c r="J637" s="213"/>
      <c r="K637" s="213"/>
      <c r="L637" s="173"/>
      <c r="M637" s="173"/>
      <c r="N637" s="184"/>
      <c r="O637" s="155"/>
      <c r="P637" s="155"/>
      <c r="Q637" s="151"/>
      <c r="R637" s="151"/>
      <c r="S637" s="153"/>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1"/>
      <c r="AY637" s="151"/>
      <c r="AZ637" s="153"/>
      <c r="BA637" s="155"/>
      <c r="BB637" s="155"/>
      <c r="BC637" s="155"/>
      <c r="BD637" s="155"/>
      <c r="BE637" s="155"/>
      <c r="BF637" s="155"/>
      <c r="BG637" s="155"/>
      <c r="BH637" s="155"/>
      <c r="BI637" s="155"/>
      <c r="BJ637" s="155"/>
      <c r="BK637" s="155"/>
      <c r="BL637" s="155"/>
      <c r="BM637" s="155"/>
      <c r="BN637" s="155"/>
      <c r="BO637" s="155"/>
      <c r="BP637" s="155"/>
      <c r="BQ637" s="155"/>
      <c r="BR637" s="155"/>
      <c r="BS637" s="155"/>
      <c r="BT637" s="155"/>
      <c r="BU637" s="155"/>
      <c r="BV637" s="155"/>
      <c r="BW637" s="155"/>
      <c r="BX637" s="155"/>
      <c r="BY637" s="155"/>
      <c r="BZ637" s="155"/>
      <c r="CA637" s="155"/>
      <c r="CB637" s="155"/>
      <c r="CC637" s="155"/>
      <c r="CD637" s="155"/>
      <c r="CE637" s="155"/>
      <c r="CF637" s="151"/>
      <c r="CG637" s="151"/>
      <c r="CH637" s="153"/>
      <c r="CI637" s="155"/>
      <c r="CJ637" s="155"/>
      <c r="CK637" s="155"/>
      <c r="CL637" s="155"/>
      <c r="CM637" s="155"/>
      <c r="CN637" s="155"/>
      <c r="CO637" s="155"/>
      <c r="CP637" s="159"/>
      <c r="CQ637" s="159"/>
      <c r="CR637" s="159"/>
      <c r="CS637" s="159"/>
      <c r="CT637" s="159"/>
      <c r="CU637" s="159"/>
      <c r="CV637" s="159"/>
      <c r="CW637" s="155"/>
      <c r="CX637" s="155"/>
      <c r="CY637" s="155"/>
      <c r="CZ637" s="155"/>
      <c r="DA637" s="155"/>
      <c r="DB637" s="155"/>
      <c r="DC637" s="155"/>
      <c r="DD637" s="155"/>
      <c r="DE637" s="155"/>
      <c r="DF637" s="155"/>
      <c r="DG637" s="155"/>
      <c r="DH637" s="155"/>
      <c r="DI637" s="155"/>
      <c r="DJ637" s="155"/>
      <c r="DK637" s="155"/>
      <c r="DL637" s="155"/>
      <c r="DM637" s="155"/>
      <c r="DN637" s="151"/>
      <c r="DO637" s="151"/>
      <c r="DP637" s="153"/>
      <c r="DQ637" s="155"/>
      <c r="DR637" s="155"/>
      <c r="DS637" s="155"/>
      <c r="DT637" s="155"/>
      <c r="DU637" s="155"/>
      <c r="DV637" s="155"/>
      <c r="DW637" s="155"/>
      <c r="DX637" s="155"/>
      <c r="DY637" s="155"/>
      <c r="DZ637" s="155"/>
      <c r="EA637" s="155"/>
      <c r="EB637" s="155"/>
      <c r="EC637" s="155"/>
      <c r="ED637" s="155"/>
      <c r="EE637" s="155"/>
      <c r="EF637" s="155"/>
      <c r="EG637" s="155"/>
      <c r="EH637" s="155"/>
      <c r="EI637" s="155"/>
      <c r="EJ637" s="155"/>
      <c r="EK637" s="155"/>
      <c r="EL637" s="155"/>
      <c r="EM637" s="155"/>
      <c r="EN637" s="155"/>
      <c r="EO637" s="155"/>
      <c r="EP637" s="155"/>
      <c r="EQ637" s="155"/>
      <c r="ER637" s="155"/>
      <c r="ES637" s="151"/>
      <c r="ET637" s="151"/>
      <c r="EU637" s="153"/>
      <c r="EV637" s="155"/>
      <c r="EW637" s="161"/>
      <c r="EX637" s="155"/>
      <c r="EY637" s="155"/>
      <c r="EZ637" s="155"/>
      <c r="FA637" s="155"/>
      <c r="FB637" s="155"/>
      <c r="FC637" s="155"/>
      <c r="FD637" s="155"/>
      <c r="FE637" s="155"/>
      <c r="FF637" s="155"/>
      <c r="FG637" s="155"/>
      <c r="FH637" s="155"/>
      <c r="FI637" s="155"/>
      <c r="FJ637" s="155"/>
      <c r="FK637" s="155"/>
      <c r="FL637" s="155"/>
      <c r="FM637" s="155"/>
      <c r="FN637" s="155"/>
      <c r="FO637" s="155"/>
      <c r="FP637" s="155"/>
      <c r="FQ637" s="155"/>
      <c r="FR637" s="155"/>
      <c r="FS637" s="155"/>
      <c r="FT637" s="155"/>
      <c r="FU637" s="155"/>
      <c r="FV637" s="155"/>
      <c r="FW637" s="155"/>
      <c r="FX637" s="155"/>
      <c r="FY637" s="155"/>
      <c r="FZ637" s="155"/>
      <c r="GA637" s="151"/>
      <c r="GB637" s="151"/>
      <c r="GC637" s="153"/>
      <c r="GD637" s="155"/>
      <c r="GE637" s="155"/>
      <c r="GF637" s="155"/>
      <c r="GG637" s="155"/>
      <c r="GH637" s="155"/>
      <c r="GI637" s="155"/>
      <c r="GJ637" s="155"/>
      <c r="GK637" s="155"/>
      <c r="GL637" s="155"/>
      <c r="GM637" s="155"/>
      <c r="GN637" s="155"/>
      <c r="GO637" s="155"/>
      <c r="GP637" s="155"/>
      <c r="GQ637" s="155"/>
      <c r="GR637" s="155"/>
      <c r="GS637" s="155"/>
      <c r="GT637" s="155"/>
      <c r="GU637" s="155"/>
      <c r="GV637" s="155"/>
      <c r="GW637" s="155"/>
      <c r="GX637" s="155"/>
      <c r="GY637" s="155"/>
      <c r="GZ637" s="155"/>
      <c r="HA637" s="155"/>
      <c r="HB637" s="155"/>
      <c r="HC637" s="155"/>
      <c r="HD637" s="155"/>
      <c r="HE637" s="155"/>
      <c r="HF637" s="155"/>
      <c r="HG637" s="155"/>
      <c r="HH637" s="151"/>
      <c r="HI637" s="151"/>
      <c r="HJ637" s="155"/>
      <c r="HK637" s="155"/>
      <c r="HL637" s="155"/>
      <c r="HM637" s="155"/>
      <c r="HN637" s="155"/>
      <c r="HO637" s="155"/>
      <c r="HP637" s="155"/>
      <c r="HQ637" s="155"/>
      <c r="HR637" s="155"/>
      <c r="HS637" s="155"/>
      <c r="HT637" s="155"/>
      <c r="HU637" s="155"/>
      <c r="HV637" s="155"/>
      <c r="HW637" s="155"/>
      <c r="HX637" s="155"/>
      <c r="HY637" s="155"/>
      <c r="HZ637" s="155"/>
      <c r="IA637" s="155"/>
      <c r="IB637" s="155"/>
      <c r="IC637" s="155"/>
      <c r="ID637" s="155"/>
      <c r="IE637" s="155"/>
      <c r="IF637" s="155"/>
      <c r="IG637" s="155"/>
      <c r="IH637" s="155"/>
      <c r="II637" s="155"/>
      <c r="IJ637" s="155"/>
      <c r="IK637" s="155"/>
      <c r="IL637" s="155"/>
      <c r="IM637" s="155"/>
      <c r="IN637" s="155"/>
      <c r="IO637" s="155"/>
      <c r="IP637" s="151"/>
      <c r="IQ637" s="151"/>
      <c r="IR637" s="155"/>
      <c r="IS637" s="155"/>
      <c r="IT637" s="155"/>
      <c r="IU637" s="155"/>
      <c r="IV637" s="155"/>
      <c r="IW637" s="155"/>
      <c r="IX637" s="155"/>
      <c r="IY637" s="155"/>
      <c r="IZ637" s="155"/>
      <c r="JA637" s="155"/>
      <c r="JB637" s="155"/>
      <c r="JC637" s="155"/>
      <c r="JD637" s="155"/>
      <c r="JE637" s="155"/>
      <c r="JF637" s="155"/>
      <c r="JG637" s="155"/>
      <c r="JH637" s="155"/>
      <c r="JI637" s="155"/>
      <c r="JJ637" s="155"/>
      <c r="JK637" s="155"/>
      <c r="JL637" s="155"/>
      <c r="JM637" s="155"/>
      <c r="JN637" s="155"/>
      <c r="JO637" s="155"/>
      <c r="JP637" s="155"/>
      <c r="JQ637" s="155"/>
      <c r="JR637" s="155"/>
      <c r="JS637" s="155"/>
      <c r="JT637" s="155"/>
      <c r="JU637" s="155"/>
      <c r="JV637" s="155"/>
      <c r="JW637" s="151"/>
      <c r="JX637" s="151"/>
      <c r="JY637" s="155"/>
      <c r="JZ637" s="155"/>
      <c r="KA637" s="155"/>
      <c r="KB637" s="155"/>
      <c r="KC637" s="155"/>
      <c r="KD637" s="155"/>
      <c r="KE637" s="155"/>
      <c r="KF637" s="155"/>
      <c r="KG637" s="155"/>
      <c r="KH637" s="155"/>
      <c r="KI637" s="155"/>
      <c r="KJ637" s="155"/>
      <c r="KK637" s="155"/>
      <c r="KL637" s="155"/>
      <c r="KM637" s="155"/>
      <c r="KN637" s="155"/>
      <c r="KO637" s="155"/>
      <c r="KP637" s="155"/>
      <c r="KQ637" s="155"/>
      <c r="KR637" s="155"/>
      <c r="KS637" s="155"/>
      <c r="KT637" s="155"/>
      <c r="KU637" s="155"/>
      <c r="KV637" s="155"/>
      <c r="KW637" s="155"/>
      <c r="KX637" s="155"/>
      <c r="KY637" s="155"/>
      <c r="KZ637" s="155"/>
      <c r="LA637" s="155"/>
      <c r="LB637" s="155"/>
      <c r="LC637" s="155"/>
      <c r="LD637" s="155"/>
      <c r="LE637" s="151"/>
      <c r="LF637" s="151"/>
      <c r="LG637" s="155"/>
      <c r="LH637" s="155"/>
      <c r="LI637" s="155"/>
      <c r="LJ637" s="155"/>
      <c r="LK637" s="155"/>
      <c r="LL637" s="155"/>
      <c r="LM637" s="155"/>
      <c r="LN637" s="155"/>
      <c r="LO637" s="155"/>
      <c r="LP637" s="155"/>
      <c r="LQ637" s="155"/>
      <c r="LR637" s="155"/>
      <c r="LS637" s="155"/>
      <c r="LT637" s="155"/>
      <c r="LU637" s="155"/>
      <c r="LV637" s="155"/>
      <c r="LW637" s="155"/>
      <c r="LX637" s="155"/>
      <c r="LY637" s="155"/>
      <c r="LZ637" s="155"/>
      <c r="MA637" s="155"/>
      <c r="MB637" s="155"/>
      <c r="MC637" s="155"/>
      <c r="MD637" s="155"/>
      <c r="ME637" s="155"/>
      <c r="MF637" s="155"/>
      <c r="MG637" s="155"/>
      <c r="MH637" s="155"/>
      <c r="MI637" s="155"/>
      <c r="MJ637" s="155"/>
      <c r="MK637" s="155"/>
      <c r="ML637" s="155"/>
    </row>
    <row r="638" spans="1:350" ht="13.9" customHeight="1" outlineLevel="2" x14ac:dyDescent="0.2">
      <c r="A638" s="185" t="s">
        <v>339</v>
      </c>
      <c r="B638" s="218" t="s">
        <v>340</v>
      </c>
      <c r="C638" s="214" t="s">
        <v>45</v>
      </c>
      <c r="D638" s="216">
        <v>1109</v>
      </c>
      <c r="E638" s="175">
        <v>1109</v>
      </c>
      <c r="F638" s="175">
        <f>D638-E638</f>
        <v>0</v>
      </c>
      <c r="G638" s="175" t="s">
        <v>846</v>
      </c>
      <c r="H638" s="170" t="s">
        <v>983</v>
      </c>
      <c r="I638" s="170" t="s">
        <v>987</v>
      </c>
      <c r="J638" s="212">
        <f ca="1">E638+Q638+AX638+CF638+DN638+ES638+GA638+HH638+IP638+JW638+LE638</f>
        <v>1109</v>
      </c>
      <c r="K638" s="212">
        <f>E638+R638+AY638+CG638+DO638+ET638+GB638+HI638+IQ638+JX638+LF638</f>
        <v>1109</v>
      </c>
      <c r="L638" s="172">
        <f ca="1">K638/J638</f>
        <v>1</v>
      </c>
      <c r="M638" s="172">
        <f>K638/D638</f>
        <v>1</v>
      </c>
      <c r="N638" s="183">
        <f ca="1">SUMIF($EV$8:$FZ$9,$O$5,$EV639:$FZ639)-SUMIF($EV$8:$FZ$9,$Q$5,$EV639:$FZ639)</f>
        <v>0</v>
      </c>
      <c r="O638" s="156"/>
      <c r="P638" s="16" t="s">
        <v>25</v>
      </c>
      <c r="Q638" s="150">
        <v>0</v>
      </c>
      <c r="R638" s="150">
        <v>0</v>
      </c>
      <c r="S638" s="152" t="e">
        <v>#DIV/0!</v>
      </c>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50">
        <f t="shared" ca="1" si="1627"/>
        <v>0</v>
      </c>
      <c r="AY638" s="150">
        <f>SUM(BA639:CE639)</f>
        <v>0</v>
      </c>
      <c r="AZ638" s="152" t="e">
        <f ca="1">AY638/AX638</f>
        <v>#DIV/0!</v>
      </c>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50">
        <f t="shared" ref="CF638" si="1659">SUM(CI638:DM638)</f>
        <v>0</v>
      </c>
      <c r="CG638" s="150">
        <f>SUM(CI639:DM639)</f>
        <v>0</v>
      </c>
      <c r="CH638" s="152" t="e">
        <f>CG638/CF638</f>
        <v>#DIV/0!</v>
      </c>
      <c r="CI638" s="129"/>
      <c r="CJ638" s="129"/>
      <c r="CK638" s="129"/>
      <c r="CL638" s="129"/>
      <c r="CM638" s="129"/>
      <c r="CN638" s="129"/>
      <c r="CO638" s="129"/>
      <c r="CP638" s="129"/>
      <c r="CQ638" s="129"/>
      <c r="CR638" s="129"/>
      <c r="CS638" s="129"/>
      <c r="CT638" s="129"/>
      <c r="CU638" s="129"/>
      <c r="CV638" s="129"/>
      <c r="CW638" s="129"/>
      <c r="CX638" s="129"/>
      <c r="CY638" s="129"/>
      <c r="CZ638" s="129"/>
      <c r="DA638" s="129"/>
      <c r="DB638" s="129"/>
      <c r="DC638" s="129"/>
      <c r="DD638" s="129"/>
      <c r="DE638" s="129"/>
      <c r="DF638" s="129"/>
      <c r="DG638" s="129"/>
      <c r="DH638" s="129"/>
      <c r="DI638" s="129"/>
      <c r="DJ638" s="129"/>
      <c r="DK638" s="129"/>
      <c r="DL638" s="129"/>
      <c r="DM638" s="129"/>
      <c r="DN638" s="150">
        <f t="shared" ref="DN638" si="1660">SUM(DQ638:ER638)</f>
        <v>0</v>
      </c>
      <c r="DO638" s="150">
        <f>SUM(DQ639:ER639)</f>
        <v>0</v>
      </c>
      <c r="DP638" s="152" t="e">
        <f t="shared" si="1581"/>
        <v>#DIV/0!</v>
      </c>
      <c r="DQ638" s="16"/>
      <c r="DR638" s="16"/>
      <c r="DS638" s="16"/>
      <c r="DT638" s="16"/>
      <c r="DU638" s="16"/>
      <c r="DV638" s="16"/>
      <c r="DW638" s="16"/>
      <c r="DX638" s="16"/>
      <c r="DY638" s="16"/>
      <c r="DZ638" s="16"/>
      <c r="EA638" s="16"/>
      <c r="EB638" s="16"/>
      <c r="EC638" s="16"/>
      <c r="ED638" s="16"/>
      <c r="EE638" s="16"/>
      <c r="EF638" s="16"/>
      <c r="EG638" s="16"/>
      <c r="EH638" s="16"/>
      <c r="EI638" s="16"/>
      <c r="EJ638" s="16"/>
      <c r="EK638" s="16"/>
      <c r="EL638" s="16"/>
      <c r="EM638" s="16"/>
      <c r="EN638" s="16"/>
      <c r="EO638" s="16"/>
      <c r="EP638" s="16"/>
      <c r="EQ638" s="16"/>
      <c r="ER638" s="16"/>
      <c r="ES638" s="150">
        <f t="shared" ca="1" si="1635"/>
        <v>0</v>
      </c>
      <c r="ET638" s="150">
        <f t="shared" si="1617"/>
        <v>0</v>
      </c>
      <c r="EU638" s="152" t="e">
        <f t="shared" ca="1" si="1618"/>
        <v>#DIV/0!</v>
      </c>
      <c r="EV638" s="16"/>
      <c r="EW638" s="67"/>
      <c r="EX638" s="16"/>
      <c r="EY638" s="16"/>
      <c r="EZ638" s="16"/>
      <c r="FA638" s="16"/>
      <c r="FB638" s="16"/>
      <c r="FC638" s="16"/>
      <c r="FD638" s="16"/>
      <c r="FE638" s="16"/>
      <c r="FF638" s="16"/>
      <c r="FG638" s="16"/>
      <c r="FH638" s="16"/>
      <c r="FI638" s="16"/>
      <c r="FJ638" s="16"/>
      <c r="FK638" s="16"/>
      <c r="FL638" s="16"/>
      <c r="FM638" s="16"/>
      <c r="FN638" s="16"/>
      <c r="FO638" s="16"/>
      <c r="FP638" s="16"/>
      <c r="FQ638" s="16"/>
      <c r="FR638" s="16"/>
      <c r="FS638" s="16"/>
      <c r="FT638" s="16"/>
      <c r="FU638" s="16"/>
      <c r="FV638" s="16"/>
      <c r="FW638" s="16"/>
      <c r="FX638" s="16"/>
      <c r="FY638" s="16"/>
      <c r="FZ638" s="16"/>
      <c r="GA638" s="150">
        <f t="shared" ref="GA638" ca="1" si="1661">SUMIF($GD$8:$HG$9,$O$5,GD638:HG638)</f>
        <v>0</v>
      </c>
      <c r="GB638" s="150">
        <f t="shared" ref="GB638" si="1662">SUM(GD639:HG639)</f>
        <v>0</v>
      </c>
      <c r="GC638" s="152" t="e">
        <f t="shared" ref="GC638" ca="1" si="1663">GB638/GA638</f>
        <v>#DIV/0!</v>
      </c>
      <c r="GD638" s="16"/>
      <c r="GE638" s="16"/>
      <c r="GF638" s="16"/>
      <c r="GG638" s="16"/>
      <c r="GH638" s="16"/>
      <c r="GI638" s="16"/>
      <c r="GJ638" s="16"/>
      <c r="GK638" s="16"/>
      <c r="GL638" s="16"/>
      <c r="GM638" s="16"/>
      <c r="GN638" s="16"/>
      <c r="GO638" s="16"/>
      <c r="GP638" s="16"/>
      <c r="GQ638" s="16"/>
      <c r="GR638" s="16"/>
      <c r="GS638" s="16"/>
      <c r="GT638" s="16"/>
      <c r="GU638" s="16"/>
      <c r="GV638" s="16"/>
      <c r="GW638" s="16"/>
      <c r="GX638" s="16"/>
      <c r="GY638" s="16"/>
      <c r="GZ638" s="16"/>
      <c r="HA638" s="16"/>
      <c r="HB638" s="16"/>
      <c r="HC638" s="16"/>
      <c r="HD638" s="16"/>
      <c r="HE638" s="16"/>
      <c r="HF638" s="16"/>
      <c r="HG638" s="16"/>
      <c r="HH638" s="150"/>
      <c r="HI638" s="150">
        <v>0</v>
      </c>
      <c r="HJ638" s="152" t="e">
        <v>#DIV/0!</v>
      </c>
      <c r="HK638" s="16"/>
      <c r="HL638" s="16"/>
      <c r="HM638" s="16"/>
      <c r="HN638" s="16"/>
      <c r="HO638" s="16"/>
      <c r="HP638" s="16"/>
      <c r="HQ638" s="16"/>
      <c r="HR638" s="16"/>
      <c r="HS638" s="16"/>
      <c r="HT638" s="16"/>
      <c r="HU638" s="16"/>
      <c r="HV638" s="16"/>
      <c r="HW638" s="16"/>
      <c r="HX638" s="16"/>
      <c r="HY638" s="16"/>
      <c r="HZ638" s="16"/>
      <c r="IA638" s="16"/>
      <c r="IB638" s="16"/>
      <c r="IC638" s="16"/>
      <c r="ID638" s="16"/>
      <c r="IE638" s="16"/>
      <c r="IF638" s="16"/>
      <c r="IG638" s="16"/>
      <c r="IH638" s="16"/>
      <c r="II638" s="16"/>
      <c r="IJ638" s="16"/>
      <c r="IK638" s="16"/>
      <c r="IL638" s="16"/>
      <c r="IM638" s="16"/>
      <c r="IN638" s="16"/>
      <c r="IO638" s="16"/>
      <c r="IP638" s="150"/>
      <c r="IQ638" s="150">
        <v>0</v>
      </c>
      <c r="IR638" s="152" t="e">
        <v>#DIV/0!</v>
      </c>
      <c r="IS638" s="16"/>
      <c r="IT638" s="16"/>
      <c r="IU638" s="16"/>
      <c r="IV638" s="16"/>
      <c r="IW638" s="16"/>
      <c r="IX638" s="16"/>
      <c r="IY638" s="16"/>
      <c r="IZ638" s="16"/>
      <c r="JA638" s="16"/>
      <c r="JB638" s="16"/>
      <c r="JC638" s="16"/>
      <c r="JD638" s="16"/>
      <c r="JE638" s="16"/>
      <c r="JF638" s="16"/>
      <c r="JG638" s="16"/>
      <c r="JH638" s="16"/>
      <c r="JI638" s="16"/>
      <c r="JJ638" s="16"/>
      <c r="JK638" s="16"/>
      <c r="JL638" s="16"/>
      <c r="JM638" s="16"/>
      <c r="JN638" s="16"/>
      <c r="JO638" s="16"/>
      <c r="JP638" s="16"/>
      <c r="JQ638" s="16"/>
      <c r="JR638" s="16"/>
      <c r="JS638" s="16"/>
      <c r="JT638" s="16"/>
      <c r="JU638" s="23"/>
      <c r="JV638" s="16"/>
      <c r="JW638" s="150"/>
      <c r="JX638" s="150">
        <v>0</v>
      </c>
      <c r="JY638" s="152" t="e">
        <v>#DIV/0!</v>
      </c>
      <c r="JZ638" s="16"/>
      <c r="KA638" s="16"/>
      <c r="KB638" s="16"/>
      <c r="KC638" s="16"/>
      <c r="KD638" s="16"/>
      <c r="KE638" s="16"/>
      <c r="KF638" s="16"/>
      <c r="KG638" s="16"/>
      <c r="KH638" s="16"/>
      <c r="KI638" s="16"/>
      <c r="KJ638" s="16"/>
      <c r="KK638" s="16"/>
      <c r="KL638" s="16"/>
      <c r="KM638" s="16"/>
      <c r="KN638" s="16"/>
      <c r="KO638" s="16"/>
      <c r="KP638" s="16"/>
      <c r="KQ638" s="16"/>
      <c r="KR638" s="16"/>
      <c r="KS638" s="16"/>
      <c r="KT638" s="16"/>
      <c r="KU638" s="16"/>
      <c r="KV638" s="16"/>
      <c r="KW638" s="16"/>
      <c r="KX638" s="16"/>
      <c r="KY638" s="16"/>
      <c r="KZ638" s="16"/>
      <c r="LA638" s="16"/>
      <c r="LB638" s="16"/>
      <c r="LC638" s="16"/>
      <c r="LD638" s="16"/>
      <c r="LE638" s="150"/>
      <c r="LF638" s="150">
        <v>0</v>
      </c>
      <c r="LG638" s="152" t="e">
        <v>#DIV/0!</v>
      </c>
      <c r="LH638" s="16"/>
      <c r="LI638" s="16"/>
      <c r="LJ638" s="16"/>
      <c r="LK638" s="16"/>
      <c r="LL638" s="16"/>
      <c r="LM638" s="16"/>
      <c r="LN638" s="16"/>
      <c r="LO638" s="16"/>
      <c r="LP638" s="16"/>
      <c r="LQ638" s="16"/>
      <c r="LR638" s="16"/>
      <c r="LS638" s="16"/>
      <c r="LT638" s="16"/>
      <c r="LU638" s="16"/>
      <c r="LV638" s="16"/>
      <c r="LW638" s="16"/>
      <c r="LX638" s="16"/>
      <c r="LY638" s="16"/>
      <c r="LZ638" s="16"/>
      <c r="MA638" s="16"/>
      <c r="MB638" s="16"/>
      <c r="MC638" s="16"/>
      <c r="MD638" s="16"/>
      <c r="ME638" s="16"/>
      <c r="MF638" s="16"/>
      <c r="MG638" s="16"/>
      <c r="MH638" s="16"/>
      <c r="MI638" s="16"/>
      <c r="MJ638" s="16"/>
      <c r="MK638" s="16"/>
      <c r="ML638" s="16"/>
    </row>
    <row r="639" spans="1:350" ht="13.9" customHeight="1" outlineLevel="2" x14ac:dyDescent="0.2">
      <c r="A639" s="186"/>
      <c r="B639" s="219"/>
      <c r="C639" s="215"/>
      <c r="D639" s="217"/>
      <c r="E639" s="176"/>
      <c r="F639" s="176"/>
      <c r="G639" s="176"/>
      <c r="H639" s="171"/>
      <c r="I639" s="171"/>
      <c r="J639" s="213"/>
      <c r="K639" s="213"/>
      <c r="L639" s="173"/>
      <c r="M639" s="173"/>
      <c r="N639" s="184"/>
      <c r="O639" s="157"/>
      <c r="P639" s="17" t="s">
        <v>26</v>
      </c>
      <c r="Q639" s="151"/>
      <c r="R639" s="151"/>
      <c r="S639" s="153"/>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151"/>
      <c r="AY639" s="151"/>
      <c r="AZ639" s="153"/>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151"/>
      <c r="CG639" s="151"/>
      <c r="CH639" s="153"/>
      <c r="CI639" s="141"/>
      <c r="CJ639" s="141"/>
      <c r="CK639" s="141"/>
      <c r="CL639" s="141"/>
      <c r="CM639" s="141"/>
      <c r="CN639" s="141"/>
      <c r="CO639" s="141"/>
      <c r="CP639" s="141"/>
      <c r="CQ639" s="141"/>
      <c r="CR639" s="141"/>
      <c r="CS639" s="141"/>
      <c r="CT639" s="141"/>
      <c r="CU639" s="141"/>
      <c r="CV639" s="141"/>
      <c r="CW639" s="141"/>
      <c r="CX639" s="141"/>
      <c r="CY639" s="141"/>
      <c r="CZ639" s="141"/>
      <c r="DA639" s="141"/>
      <c r="DB639" s="141"/>
      <c r="DC639" s="141"/>
      <c r="DD639" s="141"/>
      <c r="DE639" s="141"/>
      <c r="DF639" s="141"/>
      <c r="DG639" s="141"/>
      <c r="DH639" s="141"/>
      <c r="DI639" s="141"/>
      <c r="DJ639" s="141"/>
      <c r="DK639" s="141"/>
      <c r="DL639" s="141"/>
      <c r="DM639" s="141"/>
      <c r="DN639" s="151"/>
      <c r="DO639" s="151"/>
      <c r="DP639" s="153"/>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151"/>
      <c r="ET639" s="151"/>
      <c r="EU639" s="153"/>
      <c r="EV639" s="24"/>
      <c r="EW639" s="125"/>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c r="FU639" s="24"/>
      <c r="FV639" s="24"/>
      <c r="FW639" s="24"/>
      <c r="FX639" s="24"/>
      <c r="FY639" s="24"/>
      <c r="FZ639" s="24"/>
      <c r="GA639" s="151"/>
      <c r="GB639" s="151"/>
      <c r="GC639" s="153"/>
      <c r="GD639" s="24"/>
      <c r="GE639" s="24"/>
      <c r="GF639" s="24"/>
      <c r="GG639" s="24"/>
      <c r="GH639" s="24"/>
      <c r="GI639" s="24"/>
      <c r="GJ639" s="24"/>
      <c r="GK639" s="24"/>
      <c r="GL639" s="24"/>
      <c r="GM639" s="24"/>
      <c r="GN639" s="24"/>
      <c r="GO639" s="24"/>
      <c r="GP639" s="24"/>
      <c r="GQ639" s="24"/>
      <c r="GR639" s="24"/>
      <c r="GS639" s="24"/>
      <c r="GT639" s="24"/>
      <c r="GU639" s="24"/>
      <c r="GV639" s="24"/>
      <c r="GW639" s="24"/>
      <c r="GX639" s="24"/>
      <c r="GY639" s="24"/>
      <c r="GZ639" s="24"/>
      <c r="HA639" s="24"/>
      <c r="HB639" s="24"/>
      <c r="HC639" s="24"/>
      <c r="HD639" s="24"/>
      <c r="HE639" s="24"/>
      <c r="HF639" s="24"/>
      <c r="HG639" s="24"/>
      <c r="HH639" s="151"/>
      <c r="HI639" s="151"/>
      <c r="HJ639" s="153"/>
      <c r="HK639" s="24"/>
      <c r="HL639" s="24"/>
      <c r="HM639" s="24"/>
      <c r="HN639" s="24"/>
      <c r="HO639" s="24"/>
      <c r="HP639" s="24"/>
      <c r="HQ639" s="24"/>
      <c r="HR639" s="24"/>
      <c r="HS639" s="24"/>
      <c r="HT639" s="24"/>
      <c r="HU639" s="24"/>
      <c r="HV639" s="24"/>
      <c r="HW639" s="24"/>
      <c r="HX639" s="24"/>
      <c r="HY639" s="24"/>
      <c r="HZ639" s="24"/>
      <c r="IA639" s="24"/>
      <c r="IB639" s="24"/>
      <c r="IC639" s="24"/>
      <c r="ID639" s="24"/>
      <c r="IE639" s="24"/>
      <c r="IF639" s="24"/>
      <c r="IG639" s="24"/>
      <c r="IH639" s="24"/>
      <c r="II639" s="24"/>
      <c r="IJ639" s="24"/>
      <c r="IK639" s="24"/>
      <c r="IL639" s="24"/>
      <c r="IM639" s="24"/>
      <c r="IN639" s="24"/>
      <c r="IO639" s="24"/>
      <c r="IP639" s="151"/>
      <c r="IQ639" s="151"/>
      <c r="IR639" s="153"/>
      <c r="IS639" s="24"/>
      <c r="IT639" s="24"/>
      <c r="IU639" s="24"/>
      <c r="IV639" s="24"/>
      <c r="IW639" s="24"/>
      <c r="IX639" s="24"/>
      <c r="IY639" s="24"/>
      <c r="IZ639" s="24"/>
      <c r="JA639" s="24"/>
      <c r="JB639" s="24"/>
      <c r="JC639" s="24"/>
      <c r="JD639" s="24"/>
      <c r="JE639" s="24"/>
      <c r="JF639" s="24"/>
      <c r="JG639" s="24"/>
      <c r="JH639" s="24"/>
      <c r="JI639" s="24"/>
      <c r="JJ639" s="24"/>
      <c r="JK639" s="24"/>
      <c r="JL639" s="24"/>
      <c r="JM639" s="24"/>
      <c r="JN639" s="24"/>
      <c r="JO639" s="24"/>
      <c r="JP639" s="24"/>
      <c r="JQ639" s="24"/>
      <c r="JR639" s="24"/>
      <c r="JS639" s="24"/>
      <c r="JT639" s="24"/>
      <c r="JU639" s="25"/>
      <c r="JV639" s="24"/>
      <c r="JW639" s="151"/>
      <c r="JX639" s="151"/>
      <c r="JY639" s="153"/>
      <c r="JZ639" s="24"/>
      <c r="KA639" s="24"/>
      <c r="KB639" s="24"/>
      <c r="KC639" s="24"/>
      <c r="KD639" s="24"/>
      <c r="KE639" s="24"/>
      <c r="KF639" s="24"/>
      <c r="KG639" s="24"/>
      <c r="KH639" s="24"/>
      <c r="KI639" s="24"/>
      <c r="KJ639" s="24"/>
      <c r="KK639" s="24"/>
      <c r="KL639" s="24"/>
      <c r="KM639" s="24"/>
      <c r="KN639" s="24"/>
      <c r="KO639" s="24"/>
      <c r="KP639" s="24"/>
      <c r="KQ639" s="24"/>
      <c r="KR639" s="24"/>
      <c r="KS639" s="24"/>
      <c r="KT639" s="24"/>
      <c r="KU639" s="24"/>
      <c r="KV639" s="24"/>
      <c r="KW639" s="24"/>
      <c r="KX639" s="24"/>
      <c r="KY639" s="24"/>
      <c r="KZ639" s="24"/>
      <c r="LA639" s="24"/>
      <c r="LB639" s="24"/>
      <c r="LC639" s="24"/>
      <c r="LD639" s="24"/>
      <c r="LE639" s="151"/>
      <c r="LF639" s="151"/>
      <c r="LG639" s="153"/>
      <c r="LH639" s="24"/>
      <c r="LI639" s="24"/>
      <c r="LJ639" s="24"/>
      <c r="LK639" s="24"/>
      <c r="LL639" s="24"/>
      <c r="LM639" s="24"/>
      <c r="LN639" s="24"/>
      <c r="LO639" s="24"/>
      <c r="LP639" s="24"/>
      <c r="LQ639" s="24"/>
      <c r="LR639" s="24"/>
      <c r="LS639" s="24"/>
      <c r="LT639" s="24"/>
      <c r="LU639" s="24"/>
      <c r="LV639" s="24"/>
      <c r="LW639" s="24"/>
      <c r="LX639" s="24"/>
      <c r="LY639" s="24"/>
      <c r="LZ639" s="24"/>
      <c r="MA639" s="24"/>
      <c r="MB639" s="24"/>
      <c r="MC639" s="24"/>
      <c r="MD639" s="24"/>
      <c r="ME639" s="24"/>
      <c r="MF639" s="24"/>
      <c r="MG639" s="24"/>
      <c r="MH639" s="24"/>
      <c r="MI639" s="24"/>
      <c r="MJ639" s="24"/>
      <c r="MK639" s="24"/>
      <c r="ML639" s="24"/>
    </row>
    <row r="640" spans="1:350" ht="13.9" customHeight="1" outlineLevel="2" x14ac:dyDescent="0.2">
      <c r="A640" s="185" t="s">
        <v>345</v>
      </c>
      <c r="B640" s="218" t="s">
        <v>341</v>
      </c>
      <c r="C640" s="214" t="s">
        <v>99</v>
      </c>
      <c r="D640" s="216">
        <v>10</v>
      </c>
      <c r="E640" s="175">
        <v>10</v>
      </c>
      <c r="F640" s="175">
        <f>D640-E640</f>
        <v>0</v>
      </c>
      <c r="G640" s="175" t="s">
        <v>842</v>
      </c>
      <c r="H640" s="170" t="s">
        <v>987</v>
      </c>
      <c r="I640" s="170" t="s">
        <v>988</v>
      </c>
      <c r="J640" s="212">
        <f ca="1">E640+Q640+AX640+CF640+DN640+ES640+GA640+HH640+IP640+JW640+LE640</f>
        <v>10</v>
      </c>
      <c r="K640" s="212">
        <f>E640+R640+AY640+CG640+DO640+ET640+GB640+HI640+IQ640+JX640+LF640</f>
        <v>10</v>
      </c>
      <c r="L640" s="172">
        <f ca="1">K640/J640</f>
        <v>1</v>
      </c>
      <c r="M640" s="172">
        <f>K640/D640</f>
        <v>1</v>
      </c>
      <c r="N640" s="183">
        <f ca="1">SUMIF($EV$8:$FZ$9,$O$5,$EV641:$FZ641)-SUMIF($EV$8:$FZ$9,$Q$5,$EV641:$FZ641)</f>
        <v>0</v>
      </c>
      <c r="O640" s="156"/>
      <c r="P640" s="16" t="s">
        <v>25</v>
      </c>
      <c r="Q640" s="150">
        <v>0</v>
      </c>
      <c r="R640" s="150">
        <v>0</v>
      </c>
      <c r="S640" s="152" t="e">
        <v>#DIV/0!</v>
      </c>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50">
        <f t="shared" ca="1" si="1627"/>
        <v>0</v>
      </c>
      <c r="AY640" s="150">
        <f>SUM(BA641:CE641)</f>
        <v>0</v>
      </c>
      <c r="AZ640" s="152" t="e">
        <f ca="1">AY640/AX640</f>
        <v>#DIV/0!</v>
      </c>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50">
        <f t="shared" ref="CF640" si="1664">SUM(CI640:DM640)</f>
        <v>0</v>
      </c>
      <c r="CG640" s="150">
        <f>SUM(CI641:DM641)</f>
        <v>0</v>
      </c>
      <c r="CH640" s="152" t="e">
        <f>CG640/CF640</f>
        <v>#DIV/0!</v>
      </c>
      <c r="CI640" s="129"/>
      <c r="CJ640" s="129"/>
      <c r="CK640" s="129"/>
      <c r="CL640" s="129"/>
      <c r="CM640" s="129"/>
      <c r="CN640" s="129"/>
      <c r="CO640" s="129"/>
      <c r="CP640" s="129"/>
      <c r="CQ640" s="129"/>
      <c r="CR640" s="129"/>
      <c r="CS640" s="129"/>
      <c r="CT640" s="129"/>
      <c r="CU640" s="129"/>
      <c r="CV640" s="129"/>
      <c r="CW640" s="129"/>
      <c r="CX640" s="129"/>
      <c r="CY640" s="129"/>
      <c r="CZ640" s="129"/>
      <c r="DA640" s="129"/>
      <c r="DB640" s="129"/>
      <c r="DC640" s="129"/>
      <c r="DD640" s="129"/>
      <c r="DE640" s="129"/>
      <c r="DF640" s="129"/>
      <c r="DG640" s="129"/>
      <c r="DH640" s="129"/>
      <c r="DI640" s="129"/>
      <c r="DJ640" s="129"/>
      <c r="DK640" s="129"/>
      <c r="DL640" s="129"/>
      <c r="DM640" s="129"/>
      <c r="DN640" s="150">
        <f t="shared" ref="DN640" si="1665">SUM(DQ640:ER640)</f>
        <v>0</v>
      </c>
      <c r="DO640" s="150">
        <f>SUM(DQ641:ER641)</f>
        <v>0</v>
      </c>
      <c r="DP640" s="152" t="e">
        <f t="shared" si="1581"/>
        <v>#DIV/0!</v>
      </c>
      <c r="DQ640" s="16"/>
      <c r="DR640" s="16"/>
      <c r="DS640" s="16"/>
      <c r="DT640" s="16"/>
      <c r="DU640" s="16"/>
      <c r="DV640" s="16"/>
      <c r="DW640" s="16"/>
      <c r="DX640" s="16"/>
      <c r="DY640" s="16"/>
      <c r="DZ640" s="16"/>
      <c r="EA640" s="16"/>
      <c r="EB640" s="16"/>
      <c r="EC640" s="16"/>
      <c r="ED640" s="16"/>
      <c r="EE640" s="16"/>
      <c r="EF640" s="16"/>
      <c r="EG640" s="16"/>
      <c r="EH640" s="16"/>
      <c r="EI640" s="16"/>
      <c r="EJ640" s="16"/>
      <c r="EK640" s="16"/>
      <c r="EL640" s="16"/>
      <c r="EM640" s="16"/>
      <c r="EN640" s="16"/>
      <c r="EO640" s="16"/>
      <c r="EP640" s="16"/>
      <c r="EQ640" s="16"/>
      <c r="ER640" s="16"/>
      <c r="ES640" s="150">
        <f t="shared" ca="1" si="1635"/>
        <v>0</v>
      </c>
      <c r="ET640" s="150">
        <f t="shared" si="1617"/>
        <v>0</v>
      </c>
      <c r="EU640" s="152" t="e">
        <f t="shared" ca="1" si="1618"/>
        <v>#DIV/0!</v>
      </c>
      <c r="EV640" s="16"/>
      <c r="EW640" s="67"/>
      <c r="EX640" s="16"/>
      <c r="EY640" s="16"/>
      <c r="EZ640" s="16"/>
      <c r="FA640" s="16"/>
      <c r="FB640" s="16"/>
      <c r="FC640" s="16"/>
      <c r="FD640" s="16"/>
      <c r="FE640" s="16"/>
      <c r="FF640" s="16"/>
      <c r="FG640" s="16"/>
      <c r="FH640" s="16"/>
      <c r="FI640" s="16"/>
      <c r="FJ640" s="16"/>
      <c r="FK640" s="16"/>
      <c r="FL640" s="16"/>
      <c r="FM640" s="16"/>
      <c r="FN640" s="16"/>
      <c r="FO640" s="16"/>
      <c r="FP640" s="16"/>
      <c r="FQ640" s="16"/>
      <c r="FR640" s="16"/>
      <c r="FS640" s="16"/>
      <c r="FT640" s="16"/>
      <c r="FU640" s="16"/>
      <c r="FV640" s="16"/>
      <c r="FW640" s="16"/>
      <c r="FX640" s="16"/>
      <c r="FY640" s="16"/>
      <c r="FZ640" s="16"/>
      <c r="GA640" s="150">
        <f t="shared" ref="GA640" ca="1" si="1666">SUMIF($GD$8:$HG$9,$O$5,GD640:HG640)</f>
        <v>0</v>
      </c>
      <c r="GB640" s="150">
        <f t="shared" ref="GB640" si="1667">SUM(GD641:HG641)</f>
        <v>0</v>
      </c>
      <c r="GC640" s="152" t="e">
        <f t="shared" ref="GC640" ca="1" si="1668">GB640/GA640</f>
        <v>#DIV/0!</v>
      </c>
      <c r="GD640" s="16"/>
      <c r="GE640" s="16"/>
      <c r="GF640" s="16"/>
      <c r="GG640" s="16"/>
      <c r="GH640" s="16"/>
      <c r="GI640" s="16"/>
      <c r="GJ640" s="16"/>
      <c r="GK640" s="16"/>
      <c r="GL640" s="16"/>
      <c r="GM640" s="16"/>
      <c r="GN640" s="16"/>
      <c r="GO640" s="16"/>
      <c r="GP640" s="16"/>
      <c r="GQ640" s="16"/>
      <c r="GR640" s="16"/>
      <c r="GS640" s="16"/>
      <c r="GT640" s="16"/>
      <c r="GU640" s="16"/>
      <c r="GV640" s="16"/>
      <c r="GW640" s="16"/>
      <c r="GX640" s="16"/>
      <c r="GY640" s="16"/>
      <c r="GZ640" s="16"/>
      <c r="HA640" s="16"/>
      <c r="HB640" s="16"/>
      <c r="HC640" s="16"/>
      <c r="HD640" s="16"/>
      <c r="HE640" s="16"/>
      <c r="HF640" s="16"/>
      <c r="HG640" s="16"/>
      <c r="HH640" s="150"/>
      <c r="HI640" s="150">
        <v>0</v>
      </c>
      <c r="HJ640" s="152" t="e">
        <v>#DIV/0!</v>
      </c>
      <c r="HK640" s="16"/>
      <c r="HL640" s="16"/>
      <c r="HM640" s="16"/>
      <c r="HN640" s="16"/>
      <c r="HO640" s="16"/>
      <c r="HP640" s="16"/>
      <c r="HQ640" s="16"/>
      <c r="HR640" s="16"/>
      <c r="HS640" s="16"/>
      <c r="HT640" s="16"/>
      <c r="HU640" s="16"/>
      <c r="HV640" s="16"/>
      <c r="HW640" s="16"/>
      <c r="HX640" s="16"/>
      <c r="HY640" s="16"/>
      <c r="HZ640" s="16"/>
      <c r="IA640" s="16"/>
      <c r="IB640" s="16"/>
      <c r="IC640" s="16"/>
      <c r="ID640" s="16"/>
      <c r="IE640" s="16"/>
      <c r="IF640" s="16"/>
      <c r="IG640" s="16"/>
      <c r="IH640" s="16"/>
      <c r="II640" s="16"/>
      <c r="IJ640" s="16"/>
      <c r="IK640" s="16"/>
      <c r="IL640" s="16"/>
      <c r="IM640" s="16"/>
      <c r="IN640" s="16"/>
      <c r="IO640" s="16"/>
      <c r="IP640" s="150"/>
      <c r="IQ640" s="150">
        <v>0</v>
      </c>
      <c r="IR640" s="152" t="e">
        <v>#DIV/0!</v>
      </c>
      <c r="IS640" s="16"/>
      <c r="IT640" s="16"/>
      <c r="IU640" s="16"/>
      <c r="IV640" s="16"/>
      <c r="IW640" s="16"/>
      <c r="IX640" s="16"/>
      <c r="IY640" s="16"/>
      <c r="IZ640" s="16"/>
      <c r="JA640" s="16"/>
      <c r="JB640" s="16"/>
      <c r="JC640" s="16"/>
      <c r="JD640" s="16"/>
      <c r="JE640" s="16"/>
      <c r="JF640" s="16"/>
      <c r="JG640" s="16"/>
      <c r="JH640" s="16"/>
      <c r="JI640" s="16"/>
      <c r="JJ640" s="16"/>
      <c r="JK640" s="16"/>
      <c r="JL640" s="16"/>
      <c r="JM640" s="16"/>
      <c r="JN640" s="16"/>
      <c r="JO640" s="16"/>
      <c r="JP640" s="16"/>
      <c r="JQ640" s="16"/>
      <c r="JR640" s="16"/>
      <c r="JS640" s="16"/>
      <c r="JT640" s="16"/>
      <c r="JU640" s="23"/>
      <c r="JV640" s="16"/>
      <c r="JW640" s="150"/>
      <c r="JX640" s="150">
        <v>0</v>
      </c>
      <c r="JY640" s="152" t="e">
        <v>#DIV/0!</v>
      </c>
      <c r="JZ640" s="16"/>
      <c r="KA640" s="16"/>
      <c r="KB640" s="16"/>
      <c r="KC640" s="16"/>
      <c r="KD640" s="16"/>
      <c r="KE640" s="16"/>
      <c r="KF640" s="16"/>
      <c r="KG640" s="16"/>
      <c r="KH640" s="16"/>
      <c r="KI640" s="16"/>
      <c r="KJ640" s="16"/>
      <c r="KK640" s="16"/>
      <c r="KL640" s="16"/>
      <c r="KM640" s="16"/>
      <c r="KN640" s="16"/>
      <c r="KO640" s="16"/>
      <c r="KP640" s="16"/>
      <c r="KQ640" s="16"/>
      <c r="KR640" s="16"/>
      <c r="KS640" s="16"/>
      <c r="KT640" s="16"/>
      <c r="KU640" s="16"/>
      <c r="KV640" s="16"/>
      <c r="KW640" s="16"/>
      <c r="KX640" s="16"/>
      <c r="KY640" s="16"/>
      <c r="KZ640" s="16"/>
      <c r="LA640" s="16"/>
      <c r="LB640" s="16"/>
      <c r="LC640" s="16"/>
      <c r="LD640" s="16"/>
      <c r="LE640" s="150"/>
      <c r="LF640" s="150">
        <v>0</v>
      </c>
      <c r="LG640" s="152" t="e">
        <v>#DIV/0!</v>
      </c>
      <c r="LH640" s="16"/>
      <c r="LI640" s="16"/>
      <c r="LJ640" s="16"/>
      <c r="LK640" s="16"/>
      <c r="LL640" s="16"/>
      <c r="LM640" s="16"/>
      <c r="LN640" s="16"/>
      <c r="LO640" s="16"/>
      <c r="LP640" s="16"/>
      <c r="LQ640" s="16"/>
      <c r="LR640" s="16"/>
      <c r="LS640" s="16"/>
      <c r="LT640" s="16"/>
      <c r="LU640" s="16"/>
      <c r="LV640" s="16"/>
      <c r="LW640" s="16"/>
      <c r="LX640" s="16"/>
      <c r="LY640" s="16"/>
      <c r="LZ640" s="16"/>
      <c r="MA640" s="16"/>
      <c r="MB640" s="16"/>
      <c r="MC640" s="16"/>
      <c r="MD640" s="16"/>
      <c r="ME640" s="16"/>
      <c r="MF640" s="16"/>
      <c r="MG640" s="16"/>
      <c r="MH640" s="16"/>
      <c r="MI640" s="16"/>
      <c r="MJ640" s="16"/>
      <c r="MK640" s="16"/>
      <c r="ML640" s="16"/>
    </row>
    <row r="641" spans="1:350" ht="13.9" customHeight="1" outlineLevel="2" x14ac:dyDescent="0.2">
      <c r="A641" s="186"/>
      <c r="B641" s="219"/>
      <c r="C641" s="215"/>
      <c r="D641" s="217"/>
      <c r="E641" s="176"/>
      <c r="F641" s="176"/>
      <c r="G641" s="176"/>
      <c r="H641" s="171"/>
      <c r="I641" s="171"/>
      <c r="J641" s="213"/>
      <c r="K641" s="213"/>
      <c r="L641" s="173"/>
      <c r="M641" s="173"/>
      <c r="N641" s="184"/>
      <c r="O641" s="157"/>
      <c r="P641" s="17" t="s">
        <v>26</v>
      </c>
      <c r="Q641" s="151"/>
      <c r="R641" s="151"/>
      <c r="S641" s="153"/>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151"/>
      <c r="AY641" s="151"/>
      <c r="AZ641" s="153"/>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151"/>
      <c r="CG641" s="151"/>
      <c r="CH641" s="153"/>
      <c r="CI641" s="141"/>
      <c r="CJ641" s="141"/>
      <c r="CK641" s="141"/>
      <c r="CL641" s="141"/>
      <c r="CM641" s="141"/>
      <c r="CN641" s="141"/>
      <c r="CO641" s="141"/>
      <c r="CP641" s="141"/>
      <c r="CQ641" s="141"/>
      <c r="CR641" s="141"/>
      <c r="CS641" s="141"/>
      <c r="CT641" s="141"/>
      <c r="CU641" s="141"/>
      <c r="CV641" s="141"/>
      <c r="CW641" s="141"/>
      <c r="CX641" s="141"/>
      <c r="CY641" s="141"/>
      <c r="CZ641" s="141"/>
      <c r="DA641" s="141"/>
      <c r="DB641" s="141"/>
      <c r="DC641" s="141"/>
      <c r="DD641" s="141"/>
      <c r="DE641" s="141"/>
      <c r="DF641" s="141"/>
      <c r="DG641" s="141"/>
      <c r="DH641" s="141"/>
      <c r="DI641" s="141"/>
      <c r="DJ641" s="141"/>
      <c r="DK641" s="141"/>
      <c r="DL641" s="141"/>
      <c r="DM641" s="141"/>
      <c r="DN641" s="151"/>
      <c r="DO641" s="151"/>
      <c r="DP641" s="153"/>
      <c r="DQ641" s="24"/>
      <c r="DR641" s="24"/>
      <c r="DS641" s="24"/>
      <c r="DT641" s="24"/>
      <c r="DU641" s="24"/>
      <c r="DV641" s="24"/>
      <c r="DW641" s="24"/>
      <c r="DX641" s="24"/>
      <c r="DY641" s="24"/>
      <c r="DZ641" s="24"/>
      <c r="EA641" s="24"/>
      <c r="EB641" s="24"/>
      <c r="EC641" s="24"/>
      <c r="ED641" s="24"/>
      <c r="EE641" s="24"/>
      <c r="EF641" s="24"/>
      <c r="EG641" s="24"/>
      <c r="EH641" s="24"/>
      <c r="EI641" s="24"/>
      <c r="EJ641" s="24"/>
      <c r="EK641" s="24"/>
      <c r="EL641" s="24"/>
      <c r="EM641" s="24"/>
      <c r="EN641" s="24"/>
      <c r="EO641" s="24"/>
      <c r="EP641" s="24"/>
      <c r="EQ641" s="24"/>
      <c r="ER641" s="24"/>
      <c r="ES641" s="151"/>
      <c r="ET641" s="151"/>
      <c r="EU641" s="153"/>
      <c r="EV641" s="24"/>
      <c r="EW641" s="125"/>
      <c r="EX641" s="24"/>
      <c r="EY641" s="24"/>
      <c r="EZ641" s="24"/>
      <c r="FA641" s="24"/>
      <c r="FB641" s="24"/>
      <c r="FC641" s="24"/>
      <c r="FD641" s="24"/>
      <c r="FE641" s="24"/>
      <c r="FF641" s="24"/>
      <c r="FG641" s="24"/>
      <c r="FH641" s="24"/>
      <c r="FI641" s="24"/>
      <c r="FJ641" s="24"/>
      <c r="FK641" s="24"/>
      <c r="FL641" s="24"/>
      <c r="FM641" s="24"/>
      <c r="FN641" s="24"/>
      <c r="FO641" s="24"/>
      <c r="FP641" s="24"/>
      <c r="FQ641" s="24"/>
      <c r="FR641" s="24"/>
      <c r="FS641" s="24"/>
      <c r="FT641" s="24"/>
      <c r="FU641" s="24"/>
      <c r="FV641" s="24"/>
      <c r="FW641" s="24"/>
      <c r="FX641" s="24"/>
      <c r="FY641" s="24"/>
      <c r="FZ641" s="24"/>
      <c r="GA641" s="151"/>
      <c r="GB641" s="151"/>
      <c r="GC641" s="153"/>
      <c r="GD641" s="24"/>
      <c r="GE641" s="24"/>
      <c r="GF641" s="24"/>
      <c r="GG641" s="24"/>
      <c r="GH641" s="24"/>
      <c r="GI641" s="24"/>
      <c r="GJ641" s="24"/>
      <c r="GK641" s="24"/>
      <c r="GL641" s="24"/>
      <c r="GM641" s="24"/>
      <c r="GN641" s="24"/>
      <c r="GO641" s="24"/>
      <c r="GP641" s="24"/>
      <c r="GQ641" s="24"/>
      <c r="GR641" s="24"/>
      <c r="GS641" s="24"/>
      <c r="GT641" s="24"/>
      <c r="GU641" s="24"/>
      <c r="GV641" s="24"/>
      <c r="GW641" s="24"/>
      <c r="GX641" s="24"/>
      <c r="GY641" s="24"/>
      <c r="GZ641" s="24"/>
      <c r="HA641" s="24"/>
      <c r="HB641" s="24"/>
      <c r="HC641" s="24"/>
      <c r="HD641" s="24"/>
      <c r="HE641" s="24"/>
      <c r="HF641" s="24"/>
      <c r="HG641" s="24"/>
      <c r="HH641" s="151"/>
      <c r="HI641" s="151"/>
      <c r="HJ641" s="153"/>
      <c r="HK641" s="24"/>
      <c r="HL641" s="24"/>
      <c r="HM641" s="24"/>
      <c r="HN641" s="24"/>
      <c r="HO641" s="24"/>
      <c r="HP641" s="24"/>
      <c r="HQ641" s="24"/>
      <c r="HR641" s="24"/>
      <c r="HS641" s="24"/>
      <c r="HT641" s="24"/>
      <c r="HU641" s="24"/>
      <c r="HV641" s="24"/>
      <c r="HW641" s="24"/>
      <c r="HX641" s="24"/>
      <c r="HY641" s="24"/>
      <c r="HZ641" s="24"/>
      <c r="IA641" s="24"/>
      <c r="IB641" s="24"/>
      <c r="IC641" s="24"/>
      <c r="ID641" s="24"/>
      <c r="IE641" s="24"/>
      <c r="IF641" s="24"/>
      <c r="IG641" s="24"/>
      <c r="IH641" s="24"/>
      <c r="II641" s="24"/>
      <c r="IJ641" s="24"/>
      <c r="IK641" s="24"/>
      <c r="IL641" s="24"/>
      <c r="IM641" s="24"/>
      <c r="IN641" s="24"/>
      <c r="IO641" s="24"/>
      <c r="IP641" s="151"/>
      <c r="IQ641" s="151"/>
      <c r="IR641" s="153"/>
      <c r="IS641" s="24"/>
      <c r="IT641" s="24"/>
      <c r="IU641" s="24"/>
      <c r="IV641" s="24"/>
      <c r="IW641" s="24"/>
      <c r="IX641" s="24"/>
      <c r="IY641" s="24"/>
      <c r="IZ641" s="24"/>
      <c r="JA641" s="24"/>
      <c r="JB641" s="24"/>
      <c r="JC641" s="24"/>
      <c r="JD641" s="24"/>
      <c r="JE641" s="24"/>
      <c r="JF641" s="24"/>
      <c r="JG641" s="24"/>
      <c r="JH641" s="24"/>
      <c r="JI641" s="24"/>
      <c r="JJ641" s="24"/>
      <c r="JK641" s="24"/>
      <c r="JL641" s="24"/>
      <c r="JM641" s="24"/>
      <c r="JN641" s="24"/>
      <c r="JO641" s="24"/>
      <c r="JP641" s="24"/>
      <c r="JQ641" s="24"/>
      <c r="JR641" s="24"/>
      <c r="JS641" s="24"/>
      <c r="JT641" s="24"/>
      <c r="JU641" s="25"/>
      <c r="JV641" s="24"/>
      <c r="JW641" s="151"/>
      <c r="JX641" s="151"/>
      <c r="JY641" s="153"/>
      <c r="JZ641" s="24"/>
      <c r="KA641" s="24"/>
      <c r="KB641" s="24"/>
      <c r="KC641" s="24"/>
      <c r="KD641" s="24"/>
      <c r="KE641" s="24"/>
      <c r="KF641" s="24"/>
      <c r="KG641" s="24"/>
      <c r="KH641" s="24"/>
      <c r="KI641" s="24"/>
      <c r="KJ641" s="24"/>
      <c r="KK641" s="24"/>
      <c r="KL641" s="24"/>
      <c r="KM641" s="24"/>
      <c r="KN641" s="24"/>
      <c r="KO641" s="24"/>
      <c r="KP641" s="24"/>
      <c r="KQ641" s="24"/>
      <c r="KR641" s="24"/>
      <c r="KS641" s="24"/>
      <c r="KT641" s="24"/>
      <c r="KU641" s="24"/>
      <c r="KV641" s="24"/>
      <c r="KW641" s="24"/>
      <c r="KX641" s="24"/>
      <c r="KY641" s="24"/>
      <c r="KZ641" s="24"/>
      <c r="LA641" s="24"/>
      <c r="LB641" s="24"/>
      <c r="LC641" s="24"/>
      <c r="LD641" s="24"/>
      <c r="LE641" s="151"/>
      <c r="LF641" s="151"/>
      <c r="LG641" s="153"/>
      <c r="LH641" s="24"/>
      <c r="LI641" s="24"/>
      <c r="LJ641" s="24"/>
      <c r="LK641" s="24"/>
      <c r="LL641" s="24"/>
      <c r="LM641" s="24"/>
      <c r="LN641" s="24"/>
      <c r="LO641" s="24"/>
      <c r="LP641" s="24"/>
      <c r="LQ641" s="24"/>
      <c r="LR641" s="24"/>
      <c r="LS641" s="24"/>
      <c r="LT641" s="24"/>
      <c r="LU641" s="24"/>
      <c r="LV641" s="24"/>
      <c r="LW641" s="24"/>
      <c r="LX641" s="24"/>
      <c r="LY641" s="24"/>
      <c r="LZ641" s="24"/>
      <c r="MA641" s="24"/>
      <c r="MB641" s="24"/>
      <c r="MC641" s="24"/>
      <c r="MD641" s="24"/>
      <c r="ME641" s="24"/>
      <c r="MF641" s="24"/>
      <c r="MG641" s="24"/>
      <c r="MH641" s="24"/>
      <c r="MI641" s="24"/>
      <c r="MJ641" s="24"/>
      <c r="MK641" s="24"/>
      <c r="ML641" s="24"/>
    </row>
    <row r="642" spans="1:350" ht="13.9" customHeight="1" outlineLevel="2" x14ac:dyDescent="0.2">
      <c r="A642" s="185" t="s">
        <v>346</v>
      </c>
      <c r="B642" s="218" t="s">
        <v>342</v>
      </c>
      <c r="C642" s="214" t="s">
        <v>99</v>
      </c>
      <c r="D642" s="216">
        <v>10</v>
      </c>
      <c r="E642" s="175">
        <v>10</v>
      </c>
      <c r="F642" s="175">
        <f>D642-E642</f>
        <v>0</v>
      </c>
      <c r="G642" s="175" t="s">
        <v>847</v>
      </c>
      <c r="H642" s="170" t="s">
        <v>988</v>
      </c>
      <c r="I642" s="170" t="s">
        <v>989</v>
      </c>
      <c r="J642" s="212">
        <f ca="1">E642+Q642+AX642+CF642+DN642+ES642+GA642+HH642+IP642+JW642+LE642</f>
        <v>10</v>
      </c>
      <c r="K642" s="212">
        <f>E642+R642+AY642+CG642+DO642+ET642+GB642+HI642+IQ642+JX642+LF642</f>
        <v>10</v>
      </c>
      <c r="L642" s="172">
        <f ca="1">K642/J642</f>
        <v>1</v>
      </c>
      <c r="M642" s="172">
        <f>K642/D642</f>
        <v>1</v>
      </c>
      <c r="N642" s="183">
        <f ca="1">SUMIF($EV$8:$FZ$9,$O$5,$EV643:$FZ643)-SUMIF($EV$8:$FZ$9,$Q$5,$EV643:$FZ643)</f>
        <v>0</v>
      </c>
      <c r="O642" s="156"/>
      <c r="P642" s="16" t="s">
        <v>25</v>
      </c>
      <c r="Q642" s="150">
        <v>0</v>
      </c>
      <c r="R642" s="150">
        <v>0</v>
      </c>
      <c r="S642" s="152" t="e">
        <v>#DIV/0!</v>
      </c>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50">
        <f t="shared" ca="1" si="1627"/>
        <v>0</v>
      </c>
      <c r="AY642" s="150">
        <f>SUM(BA643:CE643)</f>
        <v>0</v>
      </c>
      <c r="AZ642" s="152" t="e">
        <f ca="1">AY642/AX642</f>
        <v>#DIV/0!</v>
      </c>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50">
        <f t="shared" ref="CF642" si="1669">SUM(CI642:DM642)</f>
        <v>0</v>
      </c>
      <c r="CG642" s="150">
        <f>SUM(CI643:DM643)</f>
        <v>0</v>
      </c>
      <c r="CH642" s="152" t="e">
        <f>CG642/CF642</f>
        <v>#DIV/0!</v>
      </c>
      <c r="CI642" s="129"/>
      <c r="CJ642" s="129"/>
      <c r="CK642" s="129"/>
      <c r="CL642" s="129"/>
      <c r="CM642" s="129"/>
      <c r="CN642" s="129"/>
      <c r="CO642" s="129"/>
      <c r="CP642" s="129"/>
      <c r="CQ642" s="129"/>
      <c r="CR642" s="129"/>
      <c r="CS642" s="129"/>
      <c r="CT642" s="129"/>
      <c r="CU642" s="129"/>
      <c r="CV642" s="129"/>
      <c r="CW642" s="129"/>
      <c r="CX642" s="129"/>
      <c r="CY642" s="129"/>
      <c r="CZ642" s="129"/>
      <c r="DA642" s="129"/>
      <c r="DB642" s="129"/>
      <c r="DC642" s="129"/>
      <c r="DD642" s="129"/>
      <c r="DE642" s="129"/>
      <c r="DF642" s="129"/>
      <c r="DG642" s="129"/>
      <c r="DH642" s="129"/>
      <c r="DI642" s="129"/>
      <c r="DJ642" s="129"/>
      <c r="DK642" s="129"/>
      <c r="DL642" s="129"/>
      <c r="DM642" s="129"/>
      <c r="DN642" s="150">
        <f t="shared" ref="DN642" si="1670">SUM(DQ642:ER642)</f>
        <v>0</v>
      </c>
      <c r="DO642" s="150">
        <f>SUM(DQ643:ER643)</f>
        <v>0</v>
      </c>
      <c r="DP642" s="152" t="e">
        <f t="shared" si="1581"/>
        <v>#DIV/0!</v>
      </c>
      <c r="DQ642" s="16"/>
      <c r="DR642" s="16"/>
      <c r="DS642" s="16"/>
      <c r="DT642" s="16"/>
      <c r="DU642" s="16"/>
      <c r="DV642" s="16"/>
      <c r="DW642" s="16"/>
      <c r="DX642" s="16"/>
      <c r="DY642" s="16"/>
      <c r="DZ642" s="16"/>
      <c r="EA642" s="16"/>
      <c r="EB642" s="16"/>
      <c r="EC642" s="16"/>
      <c r="ED642" s="16"/>
      <c r="EE642" s="16"/>
      <c r="EF642" s="16"/>
      <c r="EG642" s="16"/>
      <c r="EH642" s="16"/>
      <c r="EI642" s="16"/>
      <c r="EJ642" s="16"/>
      <c r="EK642" s="16"/>
      <c r="EL642" s="16"/>
      <c r="EM642" s="16"/>
      <c r="EN642" s="16"/>
      <c r="EO642" s="16"/>
      <c r="EP642" s="16"/>
      <c r="EQ642" s="16"/>
      <c r="ER642" s="16"/>
      <c r="ES642" s="150">
        <f t="shared" ca="1" si="1635"/>
        <v>0</v>
      </c>
      <c r="ET642" s="150">
        <f t="shared" si="1617"/>
        <v>0</v>
      </c>
      <c r="EU642" s="152" t="e">
        <f t="shared" ca="1" si="1618"/>
        <v>#DIV/0!</v>
      </c>
      <c r="EV642" s="16"/>
      <c r="EW642" s="67"/>
      <c r="EX642" s="16"/>
      <c r="EY642" s="16"/>
      <c r="EZ642" s="16"/>
      <c r="FA642" s="16"/>
      <c r="FB642" s="16"/>
      <c r="FC642" s="16"/>
      <c r="FD642" s="16"/>
      <c r="FE642" s="16"/>
      <c r="FF642" s="16"/>
      <c r="FG642" s="16"/>
      <c r="FH642" s="16"/>
      <c r="FI642" s="16"/>
      <c r="FJ642" s="16"/>
      <c r="FK642" s="16"/>
      <c r="FL642" s="16"/>
      <c r="FM642" s="16"/>
      <c r="FN642" s="16"/>
      <c r="FO642" s="16"/>
      <c r="FP642" s="16"/>
      <c r="FQ642" s="16"/>
      <c r="FR642" s="16"/>
      <c r="FS642" s="16"/>
      <c r="FT642" s="16"/>
      <c r="FU642" s="16"/>
      <c r="FV642" s="16"/>
      <c r="FW642" s="16"/>
      <c r="FX642" s="16"/>
      <c r="FY642" s="16"/>
      <c r="FZ642" s="16"/>
      <c r="GA642" s="150">
        <f t="shared" ref="GA642" ca="1" si="1671">SUMIF($GD$8:$HG$9,$O$5,GD642:HG642)</f>
        <v>0</v>
      </c>
      <c r="GB642" s="150">
        <f t="shared" ref="GB642" si="1672">SUM(GD643:HG643)</f>
        <v>0</v>
      </c>
      <c r="GC642" s="152" t="e">
        <f t="shared" ref="GC642" ca="1" si="1673">GB642/GA642</f>
        <v>#DIV/0!</v>
      </c>
      <c r="GD642" s="16"/>
      <c r="GE642" s="16"/>
      <c r="GF642" s="16"/>
      <c r="GG642" s="16"/>
      <c r="GH642" s="16"/>
      <c r="GI642" s="16"/>
      <c r="GJ642" s="16"/>
      <c r="GK642" s="16"/>
      <c r="GL642" s="16"/>
      <c r="GM642" s="16"/>
      <c r="GN642" s="16"/>
      <c r="GO642" s="16"/>
      <c r="GP642" s="16"/>
      <c r="GQ642" s="16"/>
      <c r="GR642" s="16"/>
      <c r="GS642" s="16"/>
      <c r="GT642" s="16"/>
      <c r="GU642" s="16"/>
      <c r="GV642" s="16"/>
      <c r="GW642" s="16"/>
      <c r="GX642" s="16"/>
      <c r="GY642" s="16"/>
      <c r="GZ642" s="16"/>
      <c r="HA642" s="16"/>
      <c r="HB642" s="16"/>
      <c r="HC642" s="16"/>
      <c r="HD642" s="16"/>
      <c r="HE642" s="16"/>
      <c r="HF642" s="16"/>
      <c r="HG642" s="16"/>
      <c r="HH642" s="150"/>
      <c r="HI642" s="150">
        <v>0</v>
      </c>
      <c r="HJ642" s="152" t="e">
        <v>#DIV/0!</v>
      </c>
      <c r="HK642" s="16"/>
      <c r="HL642" s="16"/>
      <c r="HM642" s="16"/>
      <c r="HN642" s="16"/>
      <c r="HO642" s="16"/>
      <c r="HP642" s="16"/>
      <c r="HQ642" s="16"/>
      <c r="HR642" s="16"/>
      <c r="HS642" s="16"/>
      <c r="HT642" s="16"/>
      <c r="HU642" s="16"/>
      <c r="HV642" s="16"/>
      <c r="HW642" s="16"/>
      <c r="HX642" s="16"/>
      <c r="HY642" s="16"/>
      <c r="HZ642" s="16"/>
      <c r="IA642" s="16"/>
      <c r="IB642" s="16"/>
      <c r="IC642" s="16"/>
      <c r="ID642" s="16"/>
      <c r="IE642" s="16"/>
      <c r="IF642" s="16"/>
      <c r="IG642" s="16"/>
      <c r="IH642" s="16"/>
      <c r="II642" s="16"/>
      <c r="IJ642" s="16"/>
      <c r="IK642" s="16"/>
      <c r="IL642" s="16"/>
      <c r="IM642" s="16"/>
      <c r="IN642" s="16"/>
      <c r="IO642" s="16"/>
      <c r="IP642" s="150"/>
      <c r="IQ642" s="150">
        <v>0</v>
      </c>
      <c r="IR642" s="152" t="e">
        <v>#DIV/0!</v>
      </c>
      <c r="IS642" s="16"/>
      <c r="IT642" s="16"/>
      <c r="IU642" s="16"/>
      <c r="IV642" s="16"/>
      <c r="IW642" s="16"/>
      <c r="IX642" s="16"/>
      <c r="IY642" s="16"/>
      <c r="IZ642" s="16"/>
      <c r="JA642" s="16"/>
      <c r="JB642" s="16"/>
      <c r="JC642" s="16"/>
      <c r="JD642" s="16"/>
      <c r="JE642" s="16"/>
      <c r="JF642" s="16"/>
      <c r="JG642" s="16"/>
      <c r="JH642" s="16"/>
      <c r="JI642" s="16"/>
      <c r="JJ642" s="16"/>
      <c r="JK642" s="16"/>
      <c r="JL642" s="16"/>
      <c r="JM642" s="16"/>
      <c r="JN642" s="16"/>
      <c r="JO642" s="16"/>
      <c r="JP642" s="16"/>
      <c r="JQ642" s="16"/>
      <c r="JR642" s="16"/>
      <c r="JS642" s="16"/>
      <c r="JT642" s="16"/>
      <c r="JU642" s="23"/>
      <c r="JV642" s="16"/>
      <c r="JW642" s="150"/>
      <c r="JX642" s="150">
        <v>0</v>
      </c>
      <c r="JY642" s="152" t="e">
        <v>#DIV/0!</v>
      </c>
      <c r="JZ642" s="16"/>
      <c r="KA642" s="16"/>
      <c r="KB642" s="16"/>
      <c r="KC642" s="16"/>
      <c r="KD642" s="16"/>
      <c r="KE642" s="16"/>
      <c r="KF642" s="16"/>
      <c r="KG642" s="16"/>
      <c r="KH642" s="16"/>
      <c r="KI642" s="16"/>
      <c r="KJ642" s="16"/>
      <c r="KK642" s="16"/>
      <c r="KL642" s="16"/>
      <c r="KM642" s="16"/>
      <c r="KN642" s="16"/>
      <c r="KO642" s="16"/>
      <c r="KP642" s="16"/>
      <c r="KQ642" s="16"/>
      <c r="KR642" s="16"/>
      <c r="KS642" s="16"/>
      <c r="KT642" s="16"/>
      <c r="KU642" s="16"/>
      <c r="KV642" s="16"/>
      <c r="KW642" s="16"/>
      <c r="KX642" s="16"/>
      <c r="KY642" s="16"/>
      <c r="KZ642" s="16"/>
      <c r="LA642" s="16"/>
      <c r="LB642" s="16"/>
      <c r="LC642" s="16"/>
      <c r="LD642" s="16"/>
      <c r="LE642" s="150"/>
      <c r="LF642" s="150">
        <v>0</v>
      </c>
      <c r="LG642" s="152" t="e">
        <v>#DIV/0!</v>
      </c>
      <c r="LH642" s="16"/>
      <c r="LI642" s="16"/>
      <c r="LJ642" s="16"/>
      <c r="LK642" s="16"/>
      <c r="LL642" s="16"/>
      <c r="LM642" s="16"/>
      <c r="LN642" s="16"/>
      <c r="LO642" s="16"/>
      <c r="LP642" s="16"/>
      <c r="LQ642" s="16"/>
      <c r="LR642" s="16"/>
      <c r="LS642" s="16"/>
      <c r="LT642" s="16"/>
      <c r="LU642" s="16"/>
      <c r="LV642" s="16"/>
      <c r="LW642" s="16"/>
      <c r="LX642" s="16"/>
      <c r="LY642" s="16"/>
      <c r="LZ642" s="16"/>
      <c r="MA642" s="16"/>
      <c r="MB642" s="16"/>
      <c r="MC642" s="16"/>
      <c r="MD642" s="16"/>
      <c r="ME642" s="16"/>
      <c r="MF642" s="16"/>
      <c r="MG642" s="16"/>
      <c r="MH642" s="16"/>
      <c r="MI642" s="16"/>
      <c r="MJ642" s="16"/>
      <c r="MK642" s="16"/>
      <c r="ML642" s="16"/>
    </row>
    <row r="643" spans="1:350" ht="13.9" customHeight="1" outlineLevel="2" x14ac:dyDescent="0.2">
      <c r="A643" s="186"/>
      <c r="B643" s="219"/>
      <c r="C643" s="215"/>
      <c r="D643" s="217"/>
      <c r="E643" s="176"/>
      <c r="F643" s="176"/>
      <c r="G643" s="176"/>
      <c r="H643" s="171"/>
      <c r="I643" s="171"/>
      <c r="J643" s="213"/>
      <c r="K643" s="213"/>
      <c r="L643" s="173"/>
      <c r="M643" s="173"/>
      <c r="N643" s="184"/>
      <c r="O643" s="157"/>
      <c r="P643" s="17" t="s">
        <v>26</v>
      </c>
      <c r="Q643" s="151"/>
      <c r="R643" s="151"/>
      <c r="S643" s="153"/>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151"/>
      <c r="AY643" s="151"/>
      <c r="AZ643" s="153"/>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151"/>
      <c r="CG643" s="151"/>
      <c r="CH643" s="153"/>
      <c r="CI643" s="141"/>
      <c r="CJ643" s="141"/>
      <c r="CK643" s="141"/>
      <c r="CL643" s="141"/>
      <c r="CM643" s="141"/>
      <c r="CN643" s="141"/>
      <c r="CO643" s="141"/>
      <c r="CP643" s="141"/>
      <c r="CQ643" s="141"/>
      <c r="CR643" s="141"/>
      <c r="CS643" s="141"/>
      <c r="CT643" s="141"/>
      <c r="CU643" s="141"/>
      <c r="CV643" s="141"/>
      <c r="CW643" s="141"/>
      <c r="CX643" s="141"/>
      <c r="CY643" s="141"/>
      <c r="CZ643" s="141"/>
      <c r="DA643" s="141"/>
      <c r="DB643" s="141"/>
      <c r="DC643" s="141"/>
      <c r="DD643" s="141"/>
      <c r="DE643" s="141"/>
      <c r="DF643" s="141"/>
      <c r="DG643" s="141"/>
      <c r="DH643" s="141"/>
      <c r="DI643" s="141"/>
      <c r="DJ643" s="141"/>
      <c r="DK643" s="141"/>
      <c r="DL643" s="141"/>
      <c r="DM643" s="141"/>
      <c r="DN643" s="151"/>
      <c r="DO643" s="151"/>
      <c r="DP643" s="153"/>
      <c r="DQ643" s="24"/>
      <c r="DR643" s="24"/>
      <c r="DS643" s="24"/>
      <c r="DT643" s="24"/>
      <c r="DU643" s="24"/>
      <c r="DV643" s="24"/>
      <c r="DW643" s="24"/>
      <c r="DX643" s="24"/>
      <c r="DY643" s="24"/>
      <c r="DZ643" s="24"/>
      <c r="EA643" s="24"/>
      <c r="EB643" s="24"/>
      <c r="EC643" s="24"/>
      <c r="ED643" s="24"/>
      <c r="EE643" s="24"/>
      <c r="EF643" s="24"/>
      <c r="EG643" s="24"/>
      <c r="EH643" s="24"/>
      <c r="EI643" s="24"/>
      <c r="EJ643" s="24"/>
      <c r="EK643" s="24"/>
      <c r="EL643" s="24"/>
      <c r="EM643" s="24"/>
      <c r="EN643" s="24"/>
      <c r="EO643" s="24"/>
      <c r="EP643" s="24"/>
      <c r="EQ643" s="24"/>
      <c r="ER643" s="24"/>
      <c r="ES643" s="151"/>
      <c r="ET643" s="151"/>
      <c r="EU643" s="153"/>
      <c r="EV643" s="24"/>
      <c r="EW643" s="125"/>
      <c r="EX643" s="24"/>
      <c r="EY643" s="24"/>
      <c r="EZ643" s="24"/>
      <c r="FA643" s="24"/>
      <c r="FB643" s="24"/>
      <c r="FC643" s="24"/>
      <c r="FD643" s="24"/>
      <c r="FE643" s="24"/>
      <c r="FF643" s="24"/>
      <c r="FG643" s="24"/>
      <c r="FH643" s="24"/>
      <c r="FI643" s="24"/>
      <c r="FJ643" s="24"/>
      <c r="FK643" s="24"/>
      <c r="FL643" s="24"/>
      <c r="FM643" s="24"/>
      <c r="FN643" s="24"/>
      <c r="FO643" s="24"/>
      <c r="FP643" s="24"/>
      <c r="FQ643" s="24"/>
      <c r="FR643" s="24"/>
      <c r="FS643" s="24"/>
      <c r="FT643" s="24"/>
      <c r="FU643" s="24"/>
      <c r="FV643" s="24"/>
      <c r="FW643" s="24"/>
      <c r="FX643" s="24"/>
      <c r="FY643" s="24"/>
      <c r="FZ643" s="24"/>
      <c r="GA643" s="151"/>
      <c r="GB643" s="151"/>
      <c r="GC643" s="153"/>
      <c r="GD643" s="24"/>
      <c r="GE643" s="24"/>
      <c r="GF643" s="24"/>
      <c r="GG643" s="24"/>
      <c r="GH643" s="24"/>
      <c r="GI643" s="24"/>
      <c r="GJ643" s="24"/>
      <c r="GK643" s="24"/>
      <c r="GL643" s="24"/>
      <c r="GM643" s="24"/>
      <c r="GN643" s="24"/>
      <c r="GO643" s="24"/>
      <c r="GP643" s="24"/>
      <c r="GQ643" s="24"/>
      <c r="GR643" s="24"/>
      <c r="GS643" s="24"/>
      <c r="GT643" s="24"/>
      <c r="GU643" s="24"/>
      <c r="GV643" s="24"/>
      <c r="GW643" s="24"/>
      <c r="GX643" s="24"/>
      <c r="GY643" s="24"/>
      <c r="GZ643" s="24"/>
      <c r="HA643" s="24"/>
      <c r="HB643" s="24"/>
      <c r="HC643" s="24"/>
      <c r="HD643" s="24"/>
      <c r="HE643" s="24"/>
      <c r="HF643" s="24"/>
      <c r="HG643" s="24"/>
      <c r="HH643" s="151"/>
      <c r="HI643" s="151"/>
      <c r="HJ643" s="153"/>
      <c r="HK643" s="24"/>
      <c r="HL643" s="24"/>
      <c r="HM643" s="24"/>
      <c r="HN643" s="24"/>
      <c r="HO643" s="24"/>
      <c r="HP643" s="24"/>
      <c r="HQ643" s="24"/>
      <c r="HR643" s="24"/>
      <c r="HS643" s="24"/>
      <c r="HT643" s="24"/>
      <c r="HU643" s="24"/>
      <c r="HV643" s="24"/>
      <c r="HW643" s="24"/>
      <c r="HX643" s="24"/>
      <c r="HY643" s="24"/>
      <c r="HZ643" s="24"/>
      <c r="IA643" s="24"/>
      <c r="IB643" s="24"/>
      <c r="IC643" s="24"/>
      <c r="ID643" s="24"/>
      <c r="IE643" s="24"/>
      <c r="IF643" s="24"/>
      <c r="IG643" s="24"/>
      <c r="IH643" s="24"/>
      <c r="II643" s="24"/>
      <c r="IJ643" s="24"/>
      <c r="IK643" s="24"/>
      <c r="IL643" s="24"/>
      <c r="IM643" s="24"/>
      <c r="IN643" s="24"/>
      <c r="IO643" s="24"/>
      <c r="IP643" s="151"/>
      <c r="IQ643" s="151"/>
      <c r="IR643" s="153"/>
      <c r="IS643" s="24"/>
      <c r="IT643" s="24"/>
      <c r="IU643" s="24"/>
      <c r="IV643" s="24"/>
      <c r="IW643" s="24"/>
      <c r="IX643" s="24"/>
      <c r="IY643" s="24"/>
      <c r="IZ643" s="24"/>
      <c r="JA643" s="24"/>
      <c r="JB643" s="24"/>
      <c r="JC643" s="24"/>
      <c r="JD643" s="24"/>
      <c r="JE643" s="24"/>
      <c r="JF643" s="24"/>
      <c r="JG643" s="24"/>
      <c r="JH643" s="24"/>
      <c r="JI643" s="24"/>
      <c r="JJ643" s="24"/>
      <c r="JK643" s="24"/>
      <c r="JL643" s="24"/>
      <c r="JM643" s="24"/>
      <c r="JN643" s="24"/>
      <c r="JO643" s="24"/>
      <c r="JP643" s="24"/>
      <c r="JQ643" s="24"/>
      <c r="JR643" s="24"/>
      <c r="JS643" s="24"/>
      <c r="JT643" s="24"/>
      <c r="JU643" s="25"/>
      <c r="JV643" s="24"/>
      <c r="JW643" s="151"/>
      <c r="JX643" s="151"/>
      <c r="JY643" s="153"/>
      <c r="JZ643" s="24"/>
      <c r="KA643" s="24"/>
      <c r="KB643" s="24"/>
      <c r="KC643" s="24"/>
      <c r="KD643" s="24"/>
      <c r="KE643" s="24"/>
      <c r="KF643" s="24"/>
      <c r="KG643" s="24"/>
      <c r="KH643" s="24"/>
      <c r="KI643" s="24"/>
      <c r="KJ643" s="24"/>
      <c r="KK643" s="24"/>
      <c r="KL643" s="24"/>
      <c r="KM643" s="24"/>
      <c r="KN643" s="24"/>
      <c r="KO643" s="24"/>
      <c r="KP643" s="24"/>
      <c r="KQ643" s="24"/>
      <c r="KR643" s="24"/>
      <c r="KS643" s="24"/>
      <c r="KT643" s="24"/>
      <c r="KU643" s="24"/>
      <c r="KV643" s="24"/>
      <c r="KW643" s="24"/>
      <c r="KX643" s="24"/>
      <c r="KY643" s="24"/>
      <c r="KZ643" s="24"/>
      <c r="LA643" s="24"/>
      <c r="LB643" s="24"/>
      <c r="LC643" s="24"/>
      <c r="LD643" s="24"/>
      <c r="LE643" s="151"/>
      <c r="LF643" s="151"/>
      <c r="LG643" s="153"/>
      <c r="LH643" s="24"/>
      <c r="LI643" s="24"/>
      <c r="LJ643" s="24"/>
      <c r="LK643" s="24"/>
      <c r="LL643" s="24"/>
      <c r="LM643" s="24"/>
      <c r="LN643" s="24"/>
      <c r="LO643" s="24"/>
      <c r="LP643" s="24"/>
      <c r="LQ643" s="24"/>
      <c r="LR643" s="24"/>
      <c r="LS643" s="24"/>
      <c r="LT643" s="24"/>
      <c r="LU643" s="24"/>
      <c r="LV643" s="24"/>
      <c r="LW643" s="24"/>
      <c r="LX643" s="24"/>
      <c r="LY643" s="24"/>
      <c r="LZ643" s="24"/>
      <c r="MA643" s="24"/>
      <c r="MB643" s="24"/>
      <c r="MC643" s="24"/>
      <c r="MD643" s="24"/>
      <c r="ME643" s="24"/>
      <c r="MF643" s="24"/>
      <c r="MG643" s="24"/>
      <c r="MH643" s="24"/>
      <c r="MI643" s="24"/>
      <c r="MJ643" s="24"/>
      <c r="MK643" s="24"/>
      <c r="ML643" s="24"/>
    </row>
    <row r="644" spans="1:350" ht="13.9" customHeight="1" outlineLevel="2" x14ac:dyDescent="0.2">
      <c r="A644" s="185" t="s">
        <v>347</v>
      </c>
      <c r="B644" s="218" t="s">
        <v>343</v>
      </c>
      <c r="C644" s="214" t="s">
        <v>99</v>
      </c>
      <c r="D644" s="216">
        <v>10</v>
      </c>
      <c r="E644" s="175">
        <v>10</v>
      </c>
      <c r="F644" s="175">
        <f>D644-E644</f>
        <v>0</v>
      </c>
      <c r="G644" s="175" t="s">
        <v>847</v>
      </c>
      <c r="H644" s="170" t="s">
        <v>988</v>
      </c>
      <c r="I644" s="170" t="s">
        <v>989</v>
      </c>
      <c r="J644" s="212">
        <f ca="1">E644+Q644+AX644+CF644+DN644+ES644+GA644+HH644+IP644+JW644+LE644</f>
        <v>10</v>
      </c>
      <c r="K644" s="212">
        <f>E644+R644+AY644+CG644+DO644+ET644+GB644+HI644+IQ644+JX644+LF644</f>
        <v>10</v>
      </c>
      <c r="L644" s="172">
        <f ca="1">K644/J644</f>
        <v>1</v>
      </c>
      <c r="M644" s="172">
        <f>K644/D644</f>
        <v>1</v>
      </c>
      <c r="N644" s="183">
        <f ca="1">SUMIF($EV$8:$FZ$9,$O$5,$EV645:$FZ645)-SUMIF($EV$8:$FZ$9,$Q$5,$EV645:$FZ645)</f>
        <v>0</v>
      </c>
      <c r="O644" s="156"/>
      <c r="P644" s="16" t="s">
        <v>25</v>
      </c>
      <c r="Q644" s="150">
        <v>0</v>
      </c>
      <c r="R644" s="150">
        <v>0</v>
      </c>
      <c r="S644" s="152" t="e">
        <v>#DIV/0!</v>
      </c>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50">
        <f t="shared" ca="1" si="1627"/>
        <v>0</v>
      </c>
      <c r="AY644" s="150">
        <f>SUM(BA645:CE645)</f>
        <v>0</v>
      </c>
      <c r="AZ644" s="152" t="e">
        <f ca="1">AY644/AX644</f>
        <v>#DIV/0!</v>
      </c>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50">
        <f t="shared" ref="CF644" si="1674">SUM(CI644:DM644)</f>
        <v>0</v>
      </c>
      <c r="CG644" s="150">
        <f>SUM(CI645:DM645)</f>
        <v>0</v>
      </c>
      <c r="CH644" s="152" t="e">
        <f>CG644/CF644</f>
        <v>#DIV/0!</v>
      </c>
      <c r="CI644" s="129"/>
      <c r="CJ644" s="129"/>
      <c r="CK644" s="129"/>
      <c r="CL644" s="129"/>
      <c r="CM644" s="129"/>
      <c r="CN644" s="129"/>
      <c r="CO644" s="129"/>
      <c r="CP644" s="129"/>
      <c r="CQ644" s="129"/>
      <c r="CR644" s="129"/>
      <c r="CS644" s="129"/>
      <c r="CT644" s="129"/>
      <c r="CU644" s="129"/>
      <c r="CV644" s="129"/>
      <c r="CW644" s="129"/>
      <c r="CX644" s="129"/>
      <c r="CY644" s="129"/>
      <c r="CZ644" s="129"/>
      <c r="DA644" s="129"/>
      <c r="DB644" s="129"/>
      <c r="DC644" s="129"/>
      <c r="DD644" s="129"/>
      <c r="DE644" s="129"/>
      <c r="DF644" s="129"/>
      <c r="DG644" s="129"/>
      <c r="DH644" s="129"/>
      <c r="DI644" s="129"/>
      <c r="DJ644" s="129"/>
      <c r="DK644" s="129"/>
      <c r="DL644" s="129"/>
      <c r="DM644" s="129"/>
      <c r="DN644" s="150">
        <f t="shared" ref="DN644" si="1675">SUM(DQ644:ER644)</f>
        <v>0</v>
      </c>
      <c r="DO644" s="150">
        <f>SUM(DQ645:ER645)</f>
        <v>0</v>
      </c>
      <c r="DP644" s="152" t="e">
        <f t="shared" si="1581"/>
        <v>#DIV/0!</v>
      </c>
      <c r="DQ644" s="16"/>
      <c r="DR644" s="16"/>
      <c r="DS644" s="16"/>
      <c r="DT644" s="16"/>
      <c r="DU644" s="16"/>
      <c r="DV644" s="16"/>
      <c r="DW644" s="16"/>
      <c r="DX644" s="16"/>
      <c r="DY644" s="16"/>
      <c r="DZ644" s="16"/>
      <c r="EA644" s="16"/>
      <c r="EB644" s="16"/>
      <c r="EC644" s="16"/>
      <c r="ED644" s="16"/>
      <c r="EE644" s="16"/>
      <c r="EF644" s="16"/>
      <c r="EG644" s="16"/>
      <c r="EH644" s="16"/>
      <c r="EI644" s="16"/>
      <c r="EJ644" s="16"/>
      <c r="EK644" s="16"/>
      <c r="EL644" s="16"/>
      <c r="EM644" s="16"/>
      <c r="EN644" s="16"/>
      <c r="EO644" s="16"/>
      <c r="EP644" s="16"/>
      <c r="EQ644" s="16"/>
      <c r="ER644" s="16"/>
      <c r="ES644" s="150">
        <f t="shared" ca="1" si="1635"/>
        <v>0</v>
      </c>
      <c r="ET644" s="150">
        <f t="shared" si="1617"/>
        <v>0</v>
      </c>
      <c r="EU644" s="152" t="e">
        <f t="shared" ca="1" si="1618"/>
        <v>#DIV/0!</v>
      </c>
      <c r="EV644" s="16"/>
      <c r="EW644" s="67"/>
      <c r="EX644" s="16"/>
      <c r="EY644" s="16"/>
      <c r="EZ644" s="16"/>
      <c r="FA644" s="16"/>
      <c r="FB644" s="16"/>
      <c r="FC644" s="16"/>
      <c r="FD644" s="16"/>
      <c r="FE644" s="16"/>
      <c r="FF644" s="16"/>
      <c r="FG644" s="16"/>
      <c r="FH644" s="16"/>
      <c r="FI644" s="16"/>
      <c r="FJ644" s="16"/>
      <c r="FK644" s="16"/>
      <c r="FL644" s="16"/>
      <c r="FM644" s="16"/>
      <c r="FN644" s="16"/>
      <c r="FO644" s="16"/>
      <c r="FP644" s="16"/>
      <c r="FQ644" s="16"/>
      <c r="FR644" s="16"/>
      <c r="FS644" s="16"/>
      <c r="FT644" s="16"/>
      <c r="FU644" s="16"/>
      <c r="FV644" s="16"/>
      <c r="FW644" s="16"/>
      <c r="FX644" s="16"/>
      <c r="FY644" s="16"/>
      <c r="FZ644" s="16"/>
      <c r="GA644" s="150">
        <f t="shared" ref="GA644" ca="1" si="1676">SUMIF($GD$8:$HG$9,$O$5,GD644:HG644)</f>
        <v>0</v>
      </c>
      <c r="GB644" s="150">
        <f t="shared" ref="GB644" si="1677">SUM(GD645:HG645)</f>
        <v>0</v>
      </c>
      <c r="GC644" s="152" t="e">
        <f t="shared" ref="GC644" ca="1" si="1678">GB644/GA644</f>
        <v>#DIV/0!</v>
      </c>
      <c r="GD644" s="16"/>
      <c r="GE644" s="16"/>
      <c r="GF644" s="16"/>
      <c r="GG644" s="16"/>
      <c r="GH644" s="16"/>
      <c r="GI644" s="16"/>
      <c r="GJ644" s="16"/>
      <c r="GK644" s="16"/>
      <c r="GL644" s="16"/>
      <c r="GM644" s="16"/>
      <c r="GN644" s="16"/>
      <c r="GO644" s="16"/>
      <c r="GP644" s="16"/>
      <c r="GQ644" s="16"/>
      <c r="GR644" s="16"/>
      <c r="GS644" s="16"/>
      <c r="GT644" s="16"/>
      <c r="GU644" s="16"/>
      <c r="GV644" s="16"/>
      <c r="GW644" s="16"/>
      <c r="GX644" s="16"/>
      <c r="GY644" s="16"/>
      <c r="GZ644" s="16"/>
      <c r="HA644" s="16"/>
      <c r="HB644" s="16"/>
      <c r="HC644" s="16"/>
      <c r="HD644" s="16"/>
      <c r="HE644" s="16"/>
      <c r="HF644" s="16"/>
      <c r="HG644" s="16"/>
      <c r="HH644" s="150"/>
      <c r="HI644" s="150">
        <v>0</v>
      </c>
      <c r="HJ644" s="152" t="e">
        <v>#DIV/0!</v>
      </c>
      <c r="HK644" s="16"/>
      <c r="HL644" s="16"/>
      <c r="HM644" s="16"/>
      <c r="HN644" s="16"/>
      <c r="HO644" s="16"/>
      <c r="HP644" s="16"/>
      <c r="HQ644" s="16"/>
      <c r="HR644" s="16"/>
      <c r="HS644" s="16"/>
      <c r="HT644" s="16"/>
      <c r="HU644" s="16"/>
      <c r="HV644" s="16"/>
      <c r="HW644" s="16"/>
      <c r="HX644" s="16"/>
      <c r="HY644" s="16"/>
      <c r="HZ644" s="16"/>
      <c r="IA644" s="16"/>
      <c r="IB644" s="16"/>
      <c r="IC644" s="16"/>
      <c r="ID644" s="16"/>
      <c r="IE644" s="16"/>
      <c r="IF644" s="16"/>
      <c r="IG644" s="16"/>
      <c r="IH644" s="16"/>
      <c r="II644" s="16"/>
      <c r="IJ644" s="16"/>
      <c r="IK644" s="16"/>
      <c r="IL644" s="16"/>
      <c r="IM644" s="16"/>
      <c r="IN644" s="16"/>
      <c r="IO644" s="16"/>
      <c r="IP644" s="150"/>
      <c r="IQ644" s="150">
        <v>0</v>
      </c>
      <c r="IR644" s="152" t="e">
        <v>#DIV/0!</v>
      </c>
      <c r="IS644" s="16"/>
      <c r="IT644" s="16"/>
      <c r="IU644" s="16"/>
      <c r="IV644" s="16"/>
      <c r="IW644" s="16"/>
      <c r="IX644" s="16"/>
      <c r="IY644" s="16"/>
      <c r="IZ644" s="16"/>
      <c r="JA644" s="16"/>
      <c r="JB644" s="16"/>
      <c r="JC644" s="16"/>
      <c r="JD644" s="16"/>
      <c r="JE644" s="16"/>
      <c r="JF644" s="16"/>
      <c r="JG644" s="16"/>
      <c r="JH644" s="16"/>
      <c r="JI644" s="16"/>
      <c r="JJ644" s="16"/>
      <c r="JK644" s="16"/>
      <c r="JL644" s="16"/>
      <c r="JM644" s="16"/>
      <c r="JN644" s="16"/>
      <c r="JO644" s="16"/>
      <c r="JP644" s="16"/>
      <c r="JQ644" s="16"/>
      <c r="JR644" s="16"/>
      <c r="JS644" s="16"/>
      <c r="JT644" s="16"/>
      <c r="JU644" s="23"/>
      <c r="JV644" s="16"/>
      <c r="JW644" s="150"/>
      <c r="JX644" s="150">
        <v>0</v>
      </c>
      <c r="JY644" s="152" t="e">
        <v>#DIV/0!</v>
      </c>
      <c r="JZ644" s="16"/>
      <c r="KA644" s="16"/>
      <c r="KB644" s="16"/>
      <c r="KC644" s="16"/>
      <c r="KD644" s="16"/>
      <c r="KE644" s="16"/>
      <c r="KF644" s="16"/>
      <c r="KG644" s="16"/>
      <c r="KH644" s="16"/>
      <c r="KI644" s="16"/>
      <c r="KJ644" s="16"/>
      <c r="KK644" s="16"/>
      <c r="KL644" s="16"/>
      <c r="KM644" s="16"/>
      <c r="KN644" s="16"/>
      <c r="KO644" s="16"/>
      <c r="KP644" s="16"/>
      <c r="KQ644" s="16"/>
      <c r="KR644" s="16"/>
      <c r="KS644" s="16"/>
      <c r="KT644" s="16"/>
      <c r="KU644" s="16"/>
      <c r="KV644" s="16"/>
      <c r="KW644" s="16"/>
      <c r="KX644" s="16"/>
      <c r="KY644" s="16"/>
      <c r="KZ644" s="16"/>
      <c r="LA644" s="16"/>
      <c r="LB644" s="16"/>
      <c r="LC644" s="16"/>
      <c r="LD644" s="16"/>
      <c r="LE644" s="150"/>
      <c r="LF644" s="150">
        <v>0</v>
      </c>
      <c r="LG644" s="152" t="e">
        <v>#DIV/0!</v>
      </c>
      <c r="LH644" s="16"/>
      <c r="LI644" s="16"/>
      <c r="LJ644" s="16"/>
      <c r="LK644" s="16"/>
      <c r="LL644" s="16"/>
      <c r="LM644" s="16"/>
      <c r="LN644" s="16"/>
      <c r="LO644" s="16"/>
      <c r="LP644" s="16"/>
      <c r="LQ644" s="16"/>
      <c r="LR644" s="16"/>
      <c r="LS644" s="16"/>
      <c r="LT644" s="16"/>
      <c r="LU644" s="16"/>
      <c r="LV644" s="16"/>
      <c r="LW644" s="16"/>
      <c r="LX644" s="16"/>
      <c r="LY644" s="16"/>
      <c r="LZ644" s="16"/>
      <c r="MA644" s="16"/>
      <c r="MB644" s="16"/>
      <c r="MC644" s="16"/>
      <c r="MD644" s="16"/>
      <c r="ME644" s="16"/>
      <c r="MF644" s="16"/>
      <c r="MG644" s="16"/>
      <c r="MH644" s="16"/>
      <c r="MI644" s="16"/>
      <c r="MJ644" s="16"/>
      <c r="MK644" s="16"/>
      <c r="ML644" s="16"/>
    </row>
    <row r="645" spans="1:350" ht="13.9" customHeight="1" outlineLevel="2" x14ac:dyDescent="0.2">
      <c r="A645" s="186"/>
      <c r="B645" s="219"/>
      <c r="C645" s="215"/>
      <c r="D645" s="217"/>
      <c r="E645" s="176"/>
      <c r="F645" s="176"/>
      <c r="G645" s="176"/>
      <c r="H645" s="171"/>
      <c r="I645" s="171"/>
      <c r="J645" s="213"/>
      <c r="K645" s="213"/>
      <c r="L645" s="173"/>
      <c r="M645" s="173"/>
      <c r="N645" s="184"/>
      <c r="O645" s="157"/>
      <c r="P645" s="17" t="s">
        <v>26</v>
      </c>
      <c r="Q645" s="151"/>
      <c r="R645" s="151"/>
      <c r="S645" s="153"/>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151"/>
      <c r="AY645" s="151"/>
      <c r="AZ645" s="153"/>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151"/>
      <c r="CG645" s="151"/>
      <c r="CH645" s="153"/>
      <c r="CI645" s="141"/>
      <c r="CJ645" s="141"/>
      <c r="CK645" s="141"/>
      <c r="CL645" s="141"/>
      <c r="CM645" s="141"/>
      <c r="CN645" s="141"/>
      <c r="CO645" s="141"/>
      <c r="CP645" s="141"/>
      <c r="CQ645" s="141"/>
      <c r="CR645" s="141"/>
      <c r="CS645" s="141"/>
      <c r="CT645" s="141"/>
      <c r="CU645" s="141"/>
      <c r="CV645" s="141"/>
      <c r="CW645" s="141"/>
      <c r="CX645" s="141"/>
      <c r="CY645" s="141"/>
      <c r="CZ645" s="141"/>
      <c r="DA645" s="141"/>
      <c r="DB645" s="141"/>
      <c r="DC645" s="141"/>
      <c r="DD645" s="141"/>
      <c r="DE645" s="141"/>
      <c r="DF645" s="141"/>
      <c r="DG645" s="141"/>
      <c r="DH645" s="141"/>
      <c r="DI645" s="141"/>
      <c r="DJ645" s="141"/>
      <c r="DK645" s="141"/>
      <c r="DL645" s="141"/>
      <c r="DM645" s="141"/>
      <c r="DN645" s="151"/>
      <c r="DO645" s="151"/>
      <c r="DP645" s="153"/>
      <c r="DQ645" s="24"/>
      <c r="DR645" s="24"/>
      <c r="DS645" s="24"/>
      <c r="DT645" s="24"/>
      <c r="DU645" s="24"/>
      <c r="DV645" s="24"/>
      <c r="DW645" s="24"/>
      <c r="DX645" s="24"/>
      <c r="DY645" s="24"/>
      <c r="DZ645" s="24"/>
      <c r="EA645" s="24"/>
      <c r="EB645" s="24"/>
      <c r="EC645" s="24"/>
      <c r="ED645" s="24"/>
      <c r="EE645" s="24"/>
      <c r="EF645" s="24"/>
      <c r="EG645" s="24"/>
      <c r="EH645" s="24"/>
      <c r="EI645" s="24"/>
      <c r="EJ645" s="24"/>
      <c r="EK645" s="24"/>
      <c r="EL645" s="24"/>
      <c r="EM645" s="24"/>
      <c r="EN645" s="24"/>
      <c r="EO645" s="24"/>
      <c r="EP645" s="24"/>
      <c r="EQ645" s="24"/>
      <c r="ER645" s="24"/>
      <c r="ES645" s="151"/>
      <c r="ET645" s="151"/>
      <c r="EU645" s="153"/>
      <c r="EV645" s="24"/>
      <c r="EW645" s="125"/>
      <c r="EX645" s="24"/>
      <c r="EY645" s="24"/>
      <c r="EZ645" s="24"/>
      <c r="FA645" s="24"/>
      <c r="FB645" s="24"/>
      <c r="FC645" s="24"/>
      <c r="FD645" s="24"/>
      <c r="FE645" s="24"/>
      <c r="FF645" s="24"/>
      <c r="FG645" s="24"/>
      <c r="FH645" s="24"/>
      <c r="FI645" s="24"/>
      <c r="FJ645" s="24"/>
      <c r="FK645" s="24"/>
      <c r="FL645" s="24"/>
      <c r="FM645" s="24"/>
      <c r="FN645" s="24"/>
      <c r="FO645" s="24"/>
      <c r="FP645" s="24"/>
      <c r="FQ645" s="24"/>
      <c r="FR645" s="24"/>
      <c r="FS645" s="24"/>
      <c r="FT645" s="24"/>
      <c r="FU645" s="24"/>
      <c r="FV645" s="24"/>
      <c r="FW645" s="24"/>
      <c r="FX645" s="24"/>
      <c r="FY645" s="24"/>
      <c r="FZ645" s="24"/>
      <c r="GA645" s="151"/>
      <c r="GB645" s="151"/>
      <c r="GC645" s="153"/>
      <c r="GD645" s="24"/>
      <c r="GE645" s="24"/>
      <c r="GF645" s="24"/>
      <c r="GG645" s="24"/>
      <c r="GH645" s="24"/>
      <c r="GI645" s="24"/>
      <c r="GJ645" s="24"/>
      <c r="GK645" s="24"/>
      <c r="GL645" s="24"/>
      <c r="GM645" s="24"/>
      <c r="GN645" s="24"/>
      <c r="GO645" s="24"/>
      <c r="GP645" s="24"/>
      <c r="GQ645" s="24"/>
      <c r="GR645" s="24"/>
      <c r="GS645" s="24"/>
      <c r="GT645" s="24"/>
      <c r="GU645" s="24"/>
      <c r="GV645" s="24"/>
      <c r="GW645" s="24"/>
      <c r="GX645" s="24"/>
      <c r="GY645" s="24"/>
      <c r="GZ645" s="24"/>
      <c r="HA645" s="24"/>
      <c r="HB645" s="24"/>
      <c r="HC645" s="24"/>
      <c r="HD645" s="24"/>
      <c r="HE645" s="24"/>
      <c r="HF645" s="24"/>
      <c r="HG645" s="24"/>
      <c r="HH645" s="151"/>
      <c r="HI645" s="151"/>
      <c r="HJ645" s="153"/>
      <c r="HK645" s="24"/>
      <c r="HL645" s="24"/>
      <c r="HM645" s="24"/>
      <c r="HN645" s="24"/>
      <c r="HO645" s="24"/>
      <c r="HP645" s="24"/>
      <c r="HQ645" s="24"/>
      <c r="HR645" s="24"/>
      <c r="HS645" s="24"/>
      <c r="HT645" s="24"/>
      <c r="HU645" s="24"/>
      <c r="HV645" s="24"/>
      <c r="HW645" s="24"/>
      <c r="HX645" s="24"/>
      <c r="HY645" s="24"/>
      <c r="HZ645" s="24"/>
      <c r="IA645" s="24"/>
      <c r="IB645" s="24"/>
      <c r="IC645" s="24"/>
      <c r="ID645" s="24"/>
      <c r="IE645" s="24"/>
      <c r="IF645" s="24"/>
      <c r="IG645" s="24"/>
      <c r="IH645" s="24"/>
      <c r="II645" s="24"/>
      <c r="IJ645" s="24"/>
      <c r="IK645" s="24"/>
      <c r="IL645" s="24"/>
      <c r="IM645" s="24"/>
      <c r="IN645" s="24"/>
      <c r="IO645" s="24"/>
      <c r="IP645" s="151"/>
      <c r="IQ645" s="151"/>
      <c r="IR645" s="153"/>
      <c r="IS645" s="24"/>
      <c r="IT645" s="24"/>
      <c r="IU645" s="24"/>
      <c r="IV645" s="24"/>
      <c r="IW645" s="24"/>
      <c r="IX645" s="24"/>
      <c r="IY645" s="24"/>
      <c r="IZ645" s="24"/>
      <c r="JA645" s="24"/>
      <c r="JB645" s="24"/>
      <c r="JC645" s="24"/>
      <c r="JD645" s="24"/>
      <c r="JE645" s="24"/>
      <c r="JF645" s="24"/>
      <c r="JG645" s="24"/>
      <c r="JH645" s="24"/>
      <c r="JI645" s="24"/>
      <c r="JJ645" s="24"/>
      <c r="JK645" s="24"/>
      <c r="JL645" s="24"/>
      <c r="JM645" s="24"/>
      <c r="JN645" s="24"/>
      <c r="JO645" s="24"/>
      <c r="JP645" s="24"/>
      <c r="JQ645" s="24"/>
      <c r="JR645" s="24"/>
      <c r="JS645" s="24"/>
      <c r="JT645" s="24"/>
      <c r="JU645" s="25"/>
      <c r="JV645" s="24"/>
      <c r="JW645" s="151"/>
      <c r="JX645" s="151"/>
      <c r="JY645" s="153"/>
      <c r="JZ645" s="24"/>
      <c r="KA645" s="24"/>
      <c r="KB645" s="24"/>
      <c r="KC645" s="24"/>
      <c r="KD645" s="24"/>
      <c r="KE645" s="24"/>
      <c r="KF645" s="24"/>
      <c r="KG645" s="24"/>
      <c r="KH645" s="24"/>
      <c r="KI645" s="24"/>
      <c r="KJ645" s="24"/>
      <c r="KK645" s="24"/>
      <c r="KL645" s="24"/>
      <c r="KM645" s="24"/>
      <c r="KN645" s="24"/>
      <c r="KO645" s="24"/>
      <c r="KP645" s="24"/>
      <c r="KQ645" s="24"/>
      <c r="KR645" s="24"/>
      <c r="KS645" s="24"/>
      <c r="KT645" s="24"/>
      <c r="KU645" s="24"/>
      <c r="KV645" s="24"/>
      <c r="KW645" s="24"/>
      <c r="KX645" s="24"/>
      <c r="KY645" s="24"/>
      <c r="KZ645" s="24"/>
      <c r="LA645" s="24"/>
      <c r="LB645" s="24"/>
      <c r="LC645" s="24"/>
      <c r="LD645" s="24"/>
      <c r="LE645" s="151"/>
      <c r="LF645" s="151"/>
      <c r="LG645" s="153"/>
      <c r="LH645" s="24"/>
      <c r="LI645" s="24"/>
      <c r="LJ645" s="24"/>
      <c r="LK645" s="24"/>
      <c r="LL645" s="24"/>
      <c r="LM645" s="24"/>
      <c r="LN645" s="24"/>
      <c r="LO645" s="24"/>
      <c r="LP645" s="24"/>
      <c r="LQ645" s="24"/>
      <c r="LR645" s="24"/>
      <c r="LS645" s="24"/>
      <c r="LT645" s="24"/>
      <c r="LU645" s="24"/>
      <c r="LV645" s="24"/>
      <c r="LW645" s="24"/>
      <c r="LX645" s="24"/>
      <c r="LY645" s="24"/>
      <c r="LZ645" s="24"/>
      <c r="MA645" s="24"/>
      <c r="MB645" s="24"/>
      <c r="MC645" s="24"/>
      <c r="MD645" s="24"/>
      <c r="ME645" s="24"/>
      <c r="MF645" s="24"/>
      <c r="MG645" s="24"/>
      <c r="MH645" s="24"/>
      <c r="MI645" s="24"/>
      <c r="MJ645" s="24"/>
      <c r="MK645" s="24"/>
      <c r="ML645" s="24"/>
    </row>
    <row r="646" spans="1:350" ht="13.9" customHeight="1" outlineLevel="2" x14ac:dyDescent="0.2">
      <c r="A646" s="185" t="s">
        <v>348</v>
      </c>
      <c r="B646" s="218" t="s">
        <v>98</v>
      </c>
      <c r="C646" s="214" t="s">
        <v>99</v>
      </c>
      <c r="D646" s="216">
        <v>12</v>
      </c>
      <c r="E646" s="175">
        <v>12</v>
      </c>
      <c r="F646" s="175">
        <f>D646-E646</f>
        <v>0</v>
      </c>
      <c r="G646" s="175" t="s">
        <v>842</v>
      </c>
      <c r="H646" s="170" t="s">
        <v>989</v>
      </c>
      <c r="I646" s="170" t="s">
        <v>990</v>
      </c>
      <c r="J646" s="212">
        <f ca="1">E646+Q646+AX646+CF646+DN646+ES646+GA646+HH646+IP646+JW646+LE646</f>
        <v>12</v>
      </c>
      <c r="K646" s="212">
        <f>E646+R646+AY646+CG646+DO646+ET646+GB646+HI646+IQ646+JX646+LF646</f>
        <v>12</v>
      </c>
      <c r="L646" s="172">
        <f ca="1">K646/J646</f>
        <v>1</v>
      </c>
      <c r="M646" s="172">
        <f>K646/D646</f>
        <v>1</v>
      </c>
      <c r="N646" s="183">
        <f ca="1">SUMIF($EV$8:$FZ$9,$O$5,$EV647:$FZ647)-SUMIF($EV$8:$FZ$9,$Q$5,$EV647:$FZ647)</f>
        <v>0</v>
      </c>
      <c r="O646" s="156"/>
      <c r="P646" s="16" t="s">
        <v>25</v>
      </c>
      <c r="Q646" s="150">
        <v>0</v>
      </c>
      <c r="R646" s="150">
        <v>0</v>
      </c>
      <c r="S646" s="152" t="e">
        <v>#DIV/0!</v>
      </c>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50">
        <f t="shared" ca="1" si="1627"/>
        <v>0</v>
      </c>
      <c r="AY646" s="150">
        <f>SUM(BA647:CE647)</f>
        <v>0</v>
      </c>
      <c r="AZ646" s="152" t="e">
        <f ca="1">AY646/AX646</f>
        <v>#DIV/0!</v>
      </c>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50">
        <f t="shared" ref="CF646" si="1679">SUM(CI646:DM646)</f>
        <v>0</v>
      </c>
      <c r="CG646" s="150">
        <f>SUM(CI647:DM647)</f>
        <v>0</v>
      </c>
      <c r="CH646" s="152" t="e">
        <f>CG646/CF646</f>
        <v>#DIV/0!</v>
      </c>
      <c r="CI646" s="129"/>
      <c r="CJ646" s="129"/>
      <c r="CK646" s="129"/>
      <c r="CL646" s="129"/>
      <c r="CM646" s="129"/>
      <c r="CN646" s="129"/>
      <c r="CO646" s="129"/>
      <c r="CP646" s="129"/>
      <c r="CQ646" s="129"/>
      <c r="CR646" s="129"/>
      <c r="CS646" s="129"/>
      <c r="CT646" s="129"/>
      <c r="CU646" s="129"/>
      <c r="CV646" s="129"/>
      <c r="CW646" s="129"/>
      <c r="CX646" s="129"/>
      <c r="CY646" s="129"/>
      <c r="CZ646" s="129"/>
      <c r="DA646" s="129"/>
      <c r="DB646" s="129"/>
      <c r="DC646" s="129"/>
      <c r="DD646" s="129"/>
      <c r="DE646" s="129"/>
      <c r="DF646" s="129"/>
      <c r="DG646" s="129"/>
      <c r="DH646" s="129"/>
      <c r="DI646" s="129"/>
      <c r="DJ646" s="129"/>
      <c r="DK646" s="129"/>
      <c r="DL646" s="129"/>
      <c r="DM646" s="129"/>
      <c r="DN646" s="150">
        <f t="shared" ref="DN646" si="1680">SUM(DQ646:ER646)</f>
        <v>0</v>
      </c>
      <c r="DO646" s="150">
        <f>SUM(DQ647:ER647)</f>
        <v>0</v>
      </c>
      <c r="DP646" s="152" t="e">
        <f t="shared" si="1581"/>
        <v>#DIV/0!</v>
      </c>
      <c r="DQ646" s="16"/>
      <c r="DR646" s="16"/>
      <c r="DS646" s="16"/>
      <c r="DT646" s="16"/>
      <c r="DU646" s="16"/>
      <c r="DV646" s="16"/>
      <c r="DW646" s="16"/>
      <c r="DX646" s="16"/>
      <c r="DY646" s="16"/>
      <c r="DZ646" s="16"/>
      <c r="EA646" s="16"/>
      <c r="EB646" s="16"/>
      <c r="EC646" s="16"/>
      <c r="ED646" s="16"/>
      <c r="EE646" s="16"/>
      <c r="EF646" s="16"/>
      <c r="EG646" s="16"/>
      <c r="EH646" s="16"/>
      <c r="EI646" s="16"/>
      <c r="EJ646" s="16"/>
      <c r="EK646" s="16"/>
      <c r="EL646" s="16"/>
      <c r="EM646" s="16"/>
      <c r="EN646" s="16"/>
      <c r="EO646" s="16"/>
      <c r="EP646" s="16"/>
      <c r="EQ646" s="16"/>
      <c r="ER646" s="16"/>
      <c r="ES646" s="150">
        <f t="shared" ca="1" si="1635"/>
        <v>0</v>
      </c>
      <c r="ET646" s="150">
        <f t="shared" si="1617"/>
        <v>0</v>
      </c>
      <c r="EU646" s="152" t="e">
        <f t="shared" ca="1" si="1618"/>
        <v>#DIV/0!</v>
      </c>
      <c r="EV646" s="16"/>
      <c r="EW646" s="67"/>
      <c r="EX646" s="16"/>
      <c r="EY646" s="16"/>
      <c r="EZ646" s="16"/>
      <c r="FA646" s="16"/>
      <c r="FB646" s="16"/>
      <c r="FC646" s="16"/>
      <c r="FD646" s="16"/>
      <c r="FE646" s="16"/>
      <c r="FF646" s="16"/>
      <c r="FG646" s="16"/>
      <c r="FH646" s="16"/>
      <c r="FI646" s="16"/>
      <c r="FJ646" s="16"/>
      <c r="FK646" s="16"/>
      <c r="FL646" s="16"/>
      <c r="FM646" s="16"/>
      <c r="FN646" s="16"/>
      <c r="FO646" s="16"/>
      <c r="FP646" s="16"/>
      <c r="FQ646" s="16"/>
      <c r="FR646" s="16"/>
      <c r="FS646" s="16"/>
      <c r="FT646" s="16"/>
      <c r="FU646" s="16"/>
      <c r="FV646" s="16"/>
      <c r="FW646" s="16"/>
      <c r="FX646" s="16"/>
      <c r="FY646" s="16"/>
      <c r="FZ646" s="16"/>
      <c r="GA646" s="150">
        <f t="shared" ref="GA646" ca="1" si="1681">SUMIF($GD$8:$HG$9,$O$5,GD646:HG646)</f>
        <v>0</v>
      </c>
      <c r="GB646" s="150">
        <f t="shared" ref="GB646" si="1682">SUM(GD647:HG647)</f>
        <v>0</v>
      </c>
      <c r="GC646" s="152" t="e">
        <f t="shared" ref="GC646" ca="1" si="1683">GB646/GA646</f>
        <v>#DIV/0!</v>
      </c>
      <c r="GD646" s="16"/>
      <c r="GE646" s="16"/>
      <c r="GF646" s="16"/>
      <c r="GG646" s="16"/>
      <c r="GH646" s="16"/>
      <c r="GI646" s="16"/>
      <c r="GJ646" s="16"/>
      <c r="GK646" s="16"/>
      <c r="GL646" s="16"/>
      <c r="GM646" s="16"/>
      <c r="GN646" s="16"/>
      <c r="GO646" s="16"/>
      <c r="GP646" s="16"/>
      <c r="GQ646" s="16"/>
      <c r="GR646" s="16"/>
      <c r="GS646" s="16"/>
      <c r="GT646" s="16"/>
      <c r="GU646" s="16"/>
      <c r="GV646" s="16"/>
      <c r="GW646" s="16"/>
      <c r="GX646" s="16"/>
      <c r="GY646" s="16"/>
      <c r="GZ646" s="16"/>
      <c r="HA646" s="16"/>
      <c r="HB646" s="16"/>
      <c r="HC646" s="16"/>
      <c r="HD646" s="16"/>
      <c r="HE646" s="16"/>
      <c r="HF646" s="16"/>
      <c r="HG646" s="16"/>
      <c r="HH646" s="150"/>
      <c r="HI646" s="150">
        <v>0</v>
      </c>
      <c r="HJ646" s="152" t="e">
        <v>#DIV/0!</v>
      </c>
      <c r="HK646" s="16"/>
      <c r="HL646" s="16"/>
      <c r="HM646" s="16"/>
      <c r="HN646" s="16"/>
      <c r="HO646" s="16"/>
      <c r="HP646" s="16"/>
      <c r="HQ646" s="16"/>
      <c r="HR646" s="16"/>
      <c r="HS646" s="16"/>
      <c r="HT646" s="16"/>
      <c r="HU646" s="16"/>
      <c r="HV646" s="16"/>
      <c r="HW646" s="16"/>
      <c r="HX646" s="16"/>
      <c r="HY646" s="16"/>
      <c r="HZ646" s="16"/>
      <c r="IA646" s="16"/>
      <c r="IB646" s="16"/>
      <c r="IC646" s="16"/>
      <c r="ID646" s="16"/>
      <c r="IE646" s="16"/>
      <c r="IF646" s="16"/>
      <c r="IG646" s="16"/>
      <c r="IH646" s="16"/>
      <c r="II646" s="16"/>
      <c r="IJ646" s="16"/>
      <c r="IK646" s="16"/>
      <c r="IL646" s="16"/>
      <c r="IM646" s="16"/>
      <c r="IN646" s="16"/>
      <c r="IO646" s="16"/>
      <c r="IP646" s="150"/>
      <c r="IQ646" s="150">
        <v>0</v>
      </c>
      <c r="IR646" s="152" t="e">
        <v>#DIV/0!</v>
      </c>
      <c r="IS646" s="16"/>
      <c r="IT646" s="16"/>
      <c r="IU646" s="16"/>
      <c r="IV646" s="16"/>
      <c r="IW646" s="16"/>
      <c r="IX646" s="16"/>
      <c r="IY646" s="16"/>
      <c r="IZ646" s="16"/>
      <c r="JA646" s="16"/>
      <c r="JB646" s="16"/>
      <c r="JC646" s="16"/>
      <c r="JD646" s="16"/>
      <c r="JE646" s="16"/>
      <c r="JF646" s="16"/>
      <c r="JG646" s="16"/>
      <c r="JH646" s="16"/>
      <c r="JI646" s="16"/>
      <c r="JJ646" s="16"/>
      <c r="JK646" s="16"/>
      <c r="JL646" s="16"/>
      <c r="JM646" s="16"/>
      <c r="JN646" s="16"/>
      <c r="JO646" s="16"/>
      <c r="JP646" s="16"/>
      <c r="JQ646" s="16"/>
      <c r="JR646" s="16"/>
      <c r="JS646" s="16"/>
      <c r="JT646" s="16"/>
      <c r="JU646" s="23"/>
      <c r="JV646" s="16"/>
      <c r="JW646" s="150"/>
      <c r="JX646" s="150">
        <v>0</v>
      </c>
      <c r="JY646" s="152" t="e">
        <v>#DIV/0!</v>
      </c>
      <c r="JZ646" s="16"/>
      <c r="KA646" s="16"/>
      <c r="KB646" s="16"/>
      <c r="KC646" s="16"/>
      <c r="KD646" s="16"/>
      <c r="KE646" s="16"/>
      <c r="KF646" s="16"/>
      <c r="KG646" s="16"/>
      <c r="KH646" s="16"/>
      <c r="KI646" s="16"/>
      <c r="KJ646" s="16"/>
      <c r="KK646" s="16"/>
      <c r="KL646" s="16"/>
      <c r="KM646" s="16"/>
      <c r="KN646" s="16"/>
      <c r="KO646" s="16"/>
      <c r="KP646" s="16"/>
      <c r="KQ646" s="16"/>
      <c r="KR646" s="16"/>
      <c r="KS646" s="16"/>
      <c r="KT646" s="16"/>
      <c r="KU646" s="16"/>
      <c r="KV646" s="16"/>
      <c r="KW646" s="16"/>
      <c r="KX646" s="16"/>
      <c r="KY646" s="16"/>
      <c r="KZ646" s="16"/>
      <c r="LA646" s="16"/>
      <c r="LB646" s="16"/>
      <c r="LC646" s="16"/>
      <c r="LD646" s="16"/>
      <c r="LE646" s="150"/>
      <c r="LF646" s="150">
        <v>0</v>
      </c>
      <c r="LG646" s="152" t="e">
        <v>#DIV/0!</v>
      </c>
      <c r="LH646" s="16"/>
      <c r="LI646" s="16"/>
      <c r="LJ646" s="16"/>
      <c r="LK646" s="16"/>
      <c r="LL646" s="16"/>
      <c r="LM646" s="16"/>
      <c r="LN646" s="16"/>
      <c r="LO646" s="16"/>
      <c r="LP646" s="16"/>
      <c r="LQ646" s="16"/>
      <c r="LR646" s="16"/>
      <c r="LS646" s="16"/>
      <c r="LT646" s="16"/>
      <c r="LU646" s="16"/>
      <c r="LV646" s="16"/>
      <c r="LW646" s="16"/>
      <c r="LX646" s="16"/>
      <c r="LY646" s="16"/>
      <c r="LZ646" s="16"/>
      <c r="MA646" s="16"/>
      <c r="MB646" s="16"/>
      <c r="MC646" s="16"/>
      <c r="MD646" s="16"/>
      <c r="ME646" s="16"/>
      <c r="MF646" s="16"/>
      <c r="MG646" s="16"/>
      <c r="MH646" s="16"/>
      <c r="MI646" s="16"/>
      <c r="MJ646" s="16"/>
      <c r="MK646" s="16"/>
      <c r="ML646" s="16"/>
    </row>
    <row r="647" spans="1:350" ht="13.9" customHeight="1" outlineLevel="2" x14ac:dyDescent="0.2">
      <c r="A647" s="186"/>
      <c r="B647" s="219"/>
      <c r="C647" s="215"/>
      <c r="D647" s="217"/>
      <c r="E647" s="176"/>
      <c r="F647" s="176"/>
      <c r="G647" s="176"/>
      <c r="H647" s="171"/>
      <c r="I647" s="171"/>
      <c r="J647" s="213"/>
      <c r="K647" s="213"/>
      <c r="L647" s="173"/>
      <c r="M647" s="173"/>
      <c r="N647" s="184"/>
      <c r="O647" s="157"/>
      <c r="P647" s="17" t="s">
        <v>26</v>
      </c>
      <c r="Q647" s="151"/>
      <c r="R647" s="151"/>
      <c r="S647" s="153"/>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151"/>
      <c r="AY647" s="151"/>
      <c r="AZ647" s="153"/>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151"/>
      <c r="CG647" s="151"/>
      <c r="CH647" s="153"/>
      <c r="CI647" s="141"/>
      <c r="CJ647" s="141"/>
      <c r="CK647" s="141"/>
      <c r="CL647" s="141"/>
      <c r="CM647" s="141"/>
      <c r="CN647" s="141"/>
      <c r="CO647" s="141"/>
      <c r="CP647" s="141"/>
      <c r="CQ647" s="141"/>
      <c r="CR647" s="141"/>
      <c r="CS647" s="141"/>
      <c r="CT647" s="141"/>
      <c r="CU647" s="141"/>
      <c r="CV647" s="141"/>
      <c r="CW647" s="141"/>
      <c r="CX647" s="141"/>
      <c r="CY647" s="141"/>
      <c r="CZ647" s="141"/>
      <c r="DA647" s="141"/>
      <c r="DB647" s="141"/>
      <c r="DC647" s="141"/>
      <c r="DD647" s="141"/>
      <c r="DE647" s="141"/>
      <c r="DF647" s="141"/>
      <c r="DG647" s="141"/>
      <c r="DH647" s="141"/>
      <c r="DI647" s="141"/>
      <c r="DJ647" s="141"/>
      <c r="DK647" s="141"/>
      <c r="DL647" s="141"/>
      <c r="DM647" s="141"/>
      <c r="DN647" s="151"/>
      <c r="DO647" s="151"/>
      <c r="DP647" s="153"/>
      <c r="DQ647" s="24"/>
      <c r="DR647" s="24"/>
      <c r="DS647" s="24"/>
      <c r="DT647" s="24"/>
      <c r="DU647" s="24"/>
      <c r="DV647" s="24"/>
      <c r="DW647" s="24"/>
      <c r="DX647" s="24"/>
      <c r="DY647" s="24"/>
      <c r="DZ647" s="24"/>
      <c r="EA647" s="24"/>
      <c r="EB647" s="24"/>
      <c r="EC647" s="24"/>
      <c r="ED647" s="24"/>
      <c r="EE647" s="24"/>
      <c r="EF647" s="24"/>
      <c r="EG647" s="24"/>
      <c r="EH647" s="24"/>
      <c r="EI647" s="24"/>
      <c r="EJ647" s="24"/>
      <c r="EK647" s="24"/>
      <c r="EL647" s="24"/>
      <c r="EM647" s="24"/>
      <c r="EN647" s="24"/>
      <c r="EO647" s="24"/>
      <c r="EP647" s="24"/>
      <c r="EQ647" s="24"/>
      <c r="ER647" s="24"/>
      <c r="ES647" s="151"/>
      <c r="ET647" s="151"/>
      <c r="EU647" s="153"/>
      <c r="EV647" s="24"/>
      <c r="EW647" s="125"/>
      <c r="EX647" s="24"/>
      <c r="EY647" s="24"/>
      <c r="EZ647" s="24"/>
      <c r="FA647" s="24"/>
      <c r="FB647" s="24"/>
      <c r="FC647" s="24"/>
      <c r="FD647" s="24"/>
      <c r="FE647" s="24"/>
      <c r="FF647" s="24"/>
      <c r="FG647" s="24"/>
      <c r="FH647" s="24"/>
      <c r="FI647" s="24"/>
      <c r="FJ647" s="24"/>
      <c r="FK647" s="24"/>
      <c r="FL647" s="24"/>
      <c r="FM647" s="24"/>
      <c r="FN647" s="24"/>
      <c r="FO647" s="24"/>
      <c r="FP647" s="24"/>
      <c r="FQ647" s="24"/>
      <c r="FR647" s="24"/>
      <c r="FS647" s="24"/>
      <c r="FT647" s="24"/>
      <c r="FU647" s="24"/>
      <c r="FV647" s="24"/>
      <c r="FW647" s="24"/>
      <c r="FX647" s="24"/>
      <c r="FY647" s="24"/>
      <c r="FZ647" s="24"/>
      <c r="GA647" s="151"/>
      <c r="GB647" s="151"/>
      <c r="GC647" s="153"/>
      <c r="GD647" s="24"/>
      <c r="GE647" s="24"/>
      <c r="GF647" s="24"/>
      <c r="GG647" s="24"/>
      <c r="GH647" s="24"/>
      <c r="GI647" s="24"/>
      <c r="GJ647" s="24"/>
      <c r="GK647" s="24"/>
      <c r="GL647" s="24"/>
      <c r="GM647" s="24"/>
      <c r="GN647" s="24"/>
      <c r="GO647" s="24"/>
      <c r="GP647" s="24"/>
      <c r="GQ647" s="24"/>
      <c r="GR647" s="24"/>
      <c r="GS647" s="24"/>
      <c r="GT647" s="24"/>
      <c r="GU647" s="24"/>
      <c r="GV647" s="24"/>
      <c r="GW647" s="24"/>
      <c r="GX647" s="24"/>
      <c r="GY647" s="24"/>
      <c r="GZ647" s="24"/>
      <c r="HA647" s="24"/>
      <c r="HB647" s="24"/>
      <c r="HC647" s="24"/>
      <c r="HD647" s="24"/>
      <c r="HE647" s="24"/>
      <c r="HF647" s="24"/>
      <c r="HG647" s="24"/>
      <c r="HH647" s="151"/>
      <c r="HI647" s="151"/>
      <c r="HJ647" s="153"/>
      <c r="HK647" s="24"/>
      <c r="HL647" s="24"/>
      <c r="HM647" s="24"/>
      <c r="HN647" s="24"/>
      <c r="HO647" s="24"/>
      <c r="HP647" s="24"/>
      <c r="HQ647" s="24"/>
      <c r="HR647" s="24"/>
      <c r="HS647" s="24"/>
      <c r="HT647" s="24"/>
      <c r="HU647" s="24"/>
      <c r="HV647" s="24"/>
      <c r="HW647" s="24"/>
      <c r="HX647" s="24"/>
      <c r="HY647" s="24"/>
      <c r="HZ647" s="24"/>
      <c r="IA647" s="24"/>
      <c r="IB647" s="24"/>
      <c r="IC647" s="24"/>
      <c r="ID647" s="24"/>
      <c r="IE647" s="24"/>
      <c r="IF647" s="24"/>
      <c r="IG647" s="24"/>
      <c r="IH647" s="24"/>
      <c r="II647" s="24"/>
      <c r="IJ647" s="24"/>
      <c r="IK647" s="24"/>
      <c r="IL647" s="24"/>
      <c r="IM647" s="24"/>
      <c r="IN647" s="24"/>
      <c r="IO647" s="24"/>
      <c r="IP647" s="151"/>
      <c r="IQ647" s="151"/>
      <c r="IR647" s="153"/>
      <c r="IS647" s="24"/>
      <c r="IT647" s="24"/>
      <c r="IU647" s="24"/>
      <c r="IV647" s="24"/>
      <c r="IW647" s="24"/>
      <c r="IX647" s="24"/>
      <c r="IY647" s="24"/>
      <c r="IZ647" s="24"/>
      <c r="JA647" s="24"/>
      <c r="JB647" s="24"/>
      <c r="JC647" s="24"/>
      <c r="JD647" s="24"/>
      <c r="JE647" s="24"/>
      <c r="JF647" s="24"/>
      <c r="JG647" s="24"/>
      <c r="JH647" s="24"/>
      <c r="JI647" s="24"/>
      <c r="JJ647" s="24"/>
      <c r="JK647" s="24"/>
      <c r="JL647" s="24"/>
      <c r="JM647" s="24"/>
      <c r="JN647" s="24"/>
      <c r="JO647" s="24"/>
      <c r="JP647" s="24"/>
      <c r="JQ647" s="24"/>
      <c r="JR647" s="24"/>
      <c r="JS647" s="24"/>
      <c r="JT647" s="24"/>
      <c r="JU647" s="25"/>
      <c r="JV647" s="24"/>
      <c r="JW647" s="151"/>
      <c r="JX647" s="151"/>
      <c r="JY647" s="153"/>
      <c r="JZ647" s="24"/>
      <c r="KA647" s="24"/>
      <c r="KB647" s="24"/>
      <c r="KC647" s="24"/>
      <c r="KD647" s="24"/>
      <c r="KE647" s="24"/>
      <c r="KF647" s="24"/>
      <c r="KG647" s="24"/>
      <c r="KH647" s="24"/>
      <c r="KI647" s="24"/>
      <c r="KJ647" s="24"/>
      <c r="KK647" s="24"/>
      <c r="KL647" s="24"/>
      <c r="KM647" s="24"/>
      <c r="KN647" s="24"/>
      <c r="KO647" s="24"/>
      <c r="KP647" s="24"/>
      <c r="KQ647" s="24"/>
      <c r="KR647" s="24"/>
      <c r="KS647" s="24"/>
      <c r="KT647" s="24"/>
      <c r="KU647" s="24"/>
      <c r="KV647" s="24"/>
      <c r="KW647" s="24"/>
      <c r="KX647" s="24"/>
      <c r="KY647" s="24"/>
      <c r="KZ647" s="24"/>
      <c r="LA647" s="24"/>
      <c r="LB647" s="24"/>
      <c r="LC647" s="24"/>
      <c r="LD647" s="24"/>
      <c r="LE647" s="151"/>
      <c r="LF647" s="151"/>
      <c r="LG647" s="153"/>
      <c r="LH647" s="24"/>
      <c r="LI647" s="24"/>
      <c r="LJ647" s="24"/>
      <c r="LK647" s="24"/>
      <c r="LL647" s="24"/>
      <c r="LM647" s="24"/>
      <c r="LN647" s="24"/>
      <c r="LO647" s="24"/>
      <c r="LP647" s="24"/>
      <c r="LQ647" s="24"/>
      <c r="LR647" s="24"/>
      <c r="LS647" s="24"/>
      <c r="LT647" s="24"/>
      <c r="LU647" s="24"/>
      <c r="LV647" s="24"/>
      <c r="LW647" s="24"/>
      <c r="LX647" s="24"/>
      <c r="LY647" s="24"/>
      <c r="LZ647" s="24"/>
      <c r="MA647" s="24"/>
      <c r="MB647" s="24"/>
      <c r="MC647" s="24"/>
      <c r="MD647" s="24"/>
      <c r="ME647" s="24"/>
      <c r="MF647" s="24"/>
      <c r="MG647" s="24"/>
      <c r="MH647" s="24"/>
      <c r="MI647" s="24"/>
      <c r="MJ647" s="24"/>
      <c r="MK647" s="24"/>
      <c r="ML647" s="24"/>
    </row>
    <row r="648" spans="1:350" ht="13.9" customHeight="1" outlineLevel="2" x14ac:dyDescent="0.2">
      <c r="A648" s="185" t="s">
        <v>349</v>
      </c>
      <c r="B648" s="218" t="s">
        <v>344</v>
      </c>
      <c r="C648" s="214" t="s">
        <v>99</v>
      </c>
      <c r="D648" s="216">
        <v>12</v>
      </c>
      <c r="E648" s="175">
        <v>12</v>
      </c>
      <c r="F648" s="175">
        <f>D648-E648</f>
        <v>0</v>
      </c>
      <c r="G648" s="175" t="s">
        <v>847</v>
      </c>
      <c r="H648" s="170" t="s">
        <v>990</v>
      </c>
      <c r="I648" s="170" t="s">
        <v>991</v>
      </c>
      <c r="J648" s="212">
        <f ca="1">E648+Q648+AX648+CF648+DN648+ES648+GA648+HH648+IP648+JW648+LE648</f>
        <v>12</v>
      </c>
      <c r="K648" s="212">
        <f>E648+R648+AY648+CG648+DO648+ET648+GB648+HI648+IQ648+JX648+LF648</f>
        <v>12</v>
      </c>
      <c r="L648" s="172">
        <f ca="1">K648/J648</f>
        <v>1</v>
      </c>
      <c r="M648" s="172">
        <f>K648/D648</f>
        <v>1</v>
      </c>
      <c r="N648" s="183">
        <f ca="1">SUMIF($EV$8:$FZ$9,$O$5,$EV649:$FZ649)-SUMIF($EV$8:$FZ$9,$Q$5,$EV649:$FZ649)</f>
        <v>0</v>
      </c>
      <c r="O648" s="156"/>
      <c r="P648" s="16" t="s">
        <v>25</v>
      </c>
      <c r="Q648" s="150">
        <v>0</v>
      </c>
      <c r="R648" s="150">
        <v>0</v>
      </c>
      <c r="S648" s="152" t="e">
        <v>#DIV/0!</v>
      </c>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50">
        <f t="shared" ca="1" si="1627"/>
        <v>0</v>
      </c>
      <c r="AY648" s="150">
        <f>SUM(BA649:CE649)</f>
        <v>0</v>
      </c>
      <c r="AZ648" s="152" t="e">
        <f ca="1">AY648/AX648</f>
        <v>#DIV/0!</v>
      </c>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50">
        <f t="shared" ref="CF648" si="1684">SUM(CI648:DM648)</f>
        <v>0</v>
      </c>
      <c r="CG648" s="150">
        <f>SUM(CI649:DM649)</f>
        <v>0</v>
      </c>
      <c r="CH648" s="152" t="e">
        <f>CG648/CF648</f>
        <v>#DIV/0!</v>
      </c>
      <c r="CI648" s="129"/>
      <c r="CJ648" s="129"/>
      <c r="CK648" s="129"/>
      <c r="CL648" s="129"/>
      <c r="CM648" s="129"/>
      <c r="CN648" s="129"/>
      <c r="CO648" s="129"/>
      <c r="CP648" s="129"/>
      <c r="CQ648" s="129"/>
      <c r="CR648" s="129"/>
      <c r="CS648" s="129"/>
      <c r="CT648" s="129"/>
      <c r="CU648" s="129"/>
      <c r="CV648" s="129"/>
      <c r="CW648" s="129"/>
      <c r="CX648" s="129"/>
      <c r="CY648" s="129"/>
      <c r="CZ648" s="129"/>
      <c r="DA648" s="129"/>
      <c r="DB648" s="129"/>
      <c r="DC648" s="129"/>
      <c r="DD648" s="129"/>
      <c r="DE648" s="129"/>
      <c r="DF648" s="129"/>
      <c r="DG648" s="129"/>
      <c r="DH648" s="129"/>
      <c r="DI648" s="129"/>
      <c r="DJ648" s="129"/>
      <c r="DK648" s="129"/>
      <c r="DL648" s="129"/>
      <c r="DM648" s="129"/>
      <c r="DN648" s="150">
        <f t="shared" ref="DN648" si="1685">SUM(DQ648:ER648)</f>
        <v>0</v>
      </c>
      <c r="DO648" s="150">
        <f>SUM(DQ649:ER649)</f>
        <v>0</v>
      </c>
      <c r="DP648" s="152" t="e">
        <f t="shared" si="1581"/>
        <v>#DIV/0!</v>
      </c>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50">
        <f t="shared" ca="1" si="1635"/>
        <v>0</v>
      </c>
      <c r="ET648" s="150">
        <f t="shared" si="1617"/>
        <v>0</v>
      </c>
      <c r="EU648" s="152" t="e">
        <f t="shared" ca="1" si="1618"/>
        <v>#DIV/0!</v>
      </c>
      <c r="EV648" s="16"/>
      <c r="EW648" s="67"/>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50">
        <f t="shared" ref="GA648" ca="1" si="1686">SUMIF($GD$8:$HG$9,$O$5,GD648:HG648)</f>
        <v>0</v>
      </c>
      <c r="GB648" s="150">
        <f t="shared" ref="GB648" si="1687">SUM(GD649:HG649)</f>
        <v>0</v>
      </c>
      <c r="GC648" s="152" t="e">
        <f t="shared" ref="GC648" ca="1" si="1688">GB648/GA648</f>
        <v>#DIV/0!</v>
      </c>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50"/>
      <c r="HI648" s="150">
        <v>0</v>
      </c>
      <c r="HJ648" s="152" t="e">
        <v>#DIV/0!</v>
      </c>
      <c r="HK648" s="16"/>
      <c r="HL648" s="16"/>
      <c r="HM648" s="16"/>
      <c r="HN648" s="16"/>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50"/>
      <c r="IQ648" s="150">
        <v>0</v>
      </c>
      <c r="IR648" s="152" t="e">
        <v>#DIV/0!</v>
      </c>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c r="JS648" s="16"/>
      <c r="JT648" s="16"/>
      <c r="JU648" s="23"/>
      <c r="JV648" s="16"/>
      <c r="JW648" s="150"/>
      <c r="JX648" s="150">
        <v>0</v>
      </c>
      <c r="JY648" s="152" t="e">
        <v>#DIV/0!</v>
      </c>
      <c r="JZ648" s="16"/>
      <c r="KA648" s="16"/>
      <c r="KB648" s="16"/>
      <c r="KC648" s="16"/>
      <c r="KD648" s="16"/>
      <c r="KE648" s="16"/>
      <c r="KF648" s="16"/>
      <c r="KG648" s="16"/>
      <c r="KH648" s="16"/>
      <c r="KI648" s="16"/>
      <c r="KJ648" s="16"/>
      <c r="KK648" s="16"/>
      <c r="KL648" s="16"/>
      <c r="KM648" s="16"/>
      <c r="KN648" s="16"/>
      <c r="KO648" s="16"/>
      <c r="KP648" s="16"/>
      <c r="KQ648" s="16"/>
      <c r="KR648" s="16"/>
      <c r="KS648" s="16"/>
      <c r="KT648" s="16"/>
      <c r="KU648" s="16"/>
      <c r="KV648" s="16"/>
      <c r="KW648" s="16"/>
      <c r="KX648" s="16"/>
      <c r="KY648" s="16"/>
      <c r="KZ648" s="16"/>
      <c r="LA648" s="16"/>
      <c r="LB648" s="16"/>
      <c r="LC648" s="16"/>
      <c r="LD648" s="16"/>
      <c r="LE648" s="150"/>
      <c r="LF648" s="150">
        <v>0</v>
      </c>
      <c r="LG648" s="152" t="e">
        <v>#DIV/0!</v>
      </c>
      <c r="LH648" s="16"/>
      <c r="LI648" s="16"/>
      <c r="LJ648" s="16"/>
      <c r="LK648" s="16"/>
      <c r="LL648" s="16"/>
      <c r="LM648" s="16"/>
      <c r="LN648" s="16"/>
      <c r="LO648" s="16"/>
      <c r="LP648" s="16"/>
      <c r="LQ648" s="16"/>
      <c r="LR648" s="16"/>
      <c r="LS648" s="16"/>
      <c r="LT648" s="16"/>
      <c r="LU648" s="16"/>
      <c r="LV648" s="16"/>
      <c r="LW648" s="16"/>
      <c r="LX648" s="16"/>
      <c r="LY648" s="16"/>
      <c r="LZ648" s="16"/>
      <c r="MA648" s="16"/>
      <c r="MB648" s="16"/>
      <c r="MC648" s="16"/>
      <c r="MD648" s="16"/>
      <c r="ME648" s="16"/>
      <c r="MF648" s="16"/>
      <c r="MG648" s="16"/>
      <c r="MH648" s="16"/>
      <c r="MI648" s="16"/>
      <c r="MJ648" s="16"/>
      <c r="MK648" s="16"/>
      <c r="ML648" s="16"/>
    </row>
    <row r="649" spans="1:350" ht="13.9" customHeight="1" outlineLevel="2" x14ac:dyDescent="0.2">
      <c r="A649" s="186"/>
      <c r="B649" s="219"/>
      <c r="C649" s="215"/>
      <c r="D649" s="217"/>
      <c r="E649" s="176"/>
      <c r="F649" s="176"/>
      <c r="G649" s="176"/>
      <c r="H649" s="171"/>
      <c r="I649" s="171"/>
      <c r="J649" s="213"/>
      <c r="K649" s="213"/>
      <c r="L649" s="173"/>
      <c r="M649" s="173"/>
      <c r="N649" s="184"/>
      <c r="O649" s="157"/>
      <c r="P649" s="17" t="s">
        <v>26</v>
      </c>
      <c r="Q649" s="151"/>
      <c r="R649" s="151"/>
      <c r="S649" s="153"/>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151"/>
      <c r="AY649" s="151"/>
      <c r="AZ649" s="153"/>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151"/>
      <c r="CG649" s="151"/>
      <c r="CH649" s="153"/>
      <c r="CI649" s="141"/>
      <c r="CJ649" s="141"/>
      <c r="CK649" s="141"/>
      <c r="CL649" s="141"/>
      <c r="CM649" s="141"/>
      <c r="CN649" s="141"/>
      <c r="CO649" s="141"/>
      <c r="CP649" s="141"/>
      <c r="CQ649" s="141"/>
      <c r="CR649" s="141"/>
      <c r="CS649" s="141"/>
      <c r="CT649" s="141"/>
      <c r="CU649" s="141"/>
      <c r="CV649" s="141"/>
      <c r="CW649" s="141"/>
      <c r="CX649" s="141"/>
      <c r="CY649" s="141"/>
      <c r="CZ649" s="141"/>
      <c r="DA649" s="141"/>
      <c r="DB649" s="141"/>
      <c r="DC649" s="141"/>
      <c r="DD649" s="141"/>
      <c r="DE649" s="141"/>
      <c r="DF649" s="141"/>
      <c r="DG649" s="141"/>
      <c r="DH649" s="141"/>
      <c r="DI649" s="141"/>
      <c r="DJ649" s="141"/>
      <c r="DK649" s="141"/>
      <c r="DL649" s="141"/>
      <c r="DM649" s="141"/>
      <c r="DN649" s="151"/>
      <c r="DO649" s="151"/>
      <c r="DP649" s="153"/>
      <c r="DQ649" s="24"/>
      <c r="DR649" s="24"/>
      <c r="DS649" s="24"/>
      <c r="DT649" s="24"/>
      <c r="DU649" s="24"/>
      <c r="DV649" s="24"/>
      <c r="DW649" s="24"/>
      <c r="DX649" s="24"/>
      <c r="DY649" s="24"/>
      <c r="DZ649" s="24"/>
      <c r="EA649" s="24"/>
      <c r="EB649" s="24"/>
      <c r="EC649" s="24"/>
      <c r="ED649" s="24"/>
      <c r="EE649" s="24"/>
      <c r="EF649" s="24"/>
      <c r="EG649" s="24"/>
      <c r="EH649" s="24"/>
      <c r="EI649" s="24"/>
      <c r="EJ649" s="24"/>
      <c r="EK649" s="24"/>
      <c r="EL649" s="24"/>
      <c r="EM649" s="24"/>
      <c r="EN649" s="24"/>
      <c r="EO649" s="24"/>
      <c r="EP649" s="24"/>
      <c r="EQ649" s="24"/>
      <c r="ER649" s="24"/>
      <c r="ES649" s="151"/>
      <c r="ET649" s="151"/>
      <c r="EU649" s="153"/>
      <c r="EV649" s="24"/>
      <c r="EW649" s="125"/>
      <c r="EX649" s="24"/>
      <c r="EY649" s="24"/>
      <c r="EZ649" s="24"/>
      <c r="FA649" s="24"/>
      <c r="FB649" s="24"/>
      <c r="FC649" s="24"/>
      <c r="FD649" s="24"/>
      <c r="FE649" s="24"/>
      <c r="FF649" s="24"/>
      <c r="FG649" s="24"/>
      <c r="FH649" s="24"/>
      <c r="FI649" s="24"/>
      <c r="FJ649" s="24"/>
      <c r="FK649" s="24"/>
      <c r="FL649" s="24"/>
      <c r="FM649" s="24"/>
      <c r="FN649" s="24"/>
      <c r="FO649" s="24"/>
      <c r="FP649" s="24"/>
      <c r="FQ649" s="24"/>
      <c r="FR649" s="24"/>
      <c r="FS649" s="24"/>
      <c r="FT649" s="24"/>
      <c r="FU649" s="24"/>
      <c r="FV649" s="24"/>
      <c r="FW649" s="24"/>
      <c r="FX649" s="24"/>
      <c r="FY649" s="24"/>
      <c r="FZ649" s="24"/>
      <c r="GA649" s="151"/>
      <c r="GB649" s="151"/>
      <c r="GC649" s="153"/>
      <c r="GD649" s="24"/>
      <c r="GE649" s="24"/>
      <c r="GF649" s="24"/>
      <c r="GG649" s="24"/>
      <c r="GH649" s="24"/>
      <c r="GI649" s="24"/>
      <c r="GJ649" s="24"/>
      <c r="GK649" s="24"/>
      <c r="GL649" s="24"/>
      <c r="GM649" s="24"/>
      <c r="GN649" s="24"/>
      <c r="GO649" s="24"/>
      <c r="GP649" s="24"/>
      <c r="GQ649" s="24"/>
      <c r="GR649" s="24"/>
      <c r="GS649" s="24"/>
      <c r="GT649" s="24"/>
      <c r="GU649" s="24"/>
      <c r="GV649" s="24"/>
      <c r="GW649" s="24"/>
      <c r="GX649" s="24"/>
      <c r="GY649" s="24"/>
      <c r="GZ649" s="24"/>
      <c r="HA649" s="24"/>
      <c r="HB649" s="24"/>
      <c r="HC649" s="24"/>
      <c r="HD649" s="24"/>
      <c r="HE649" s="24"/>
      <c r="HF649" s="24"/>
      <c r="HG649" s="24"/>
      <c r="HH649" s="151"/>
      <c r="HI649" s="151"/>
      <c r="HJ649" s="153"/>
      <c r="HK649" s="24"/>
      <c r="HL649" s="24"/>
      <c r="HM649" s="24"/>
      <c r="HN649" s="24"/>
      <c r="HO649" s="24"/>
      <c r="HP649" s="24"/>
      <c r="HQ649" s="24"/>
      <c r="HR649" s="24"/>
      <c r="HS649" s="24"/>
      <c r="HT649" s="24"/>
      <c r="HU649" s="24"/>
      <c r="HV649" s="24"/>
      <c r="HW649" s="24"/>
      <c r="HX649" s="24"/>
      <c r="HY649" s="24"/>
      <c r="HZ649" s="24"/>
      <c r="IA649" s="24"/>
      <c r="IB649" s="24"/>
      <c r="IC649" s="24"/>
      <c r="ID649" s="24"/>
      <c r="IE649" s="24"/>
      <c r="IF649" s="24"/>
      <c r="IG649" s="24"/>
      <c r="IH649" s="24"/>
      <c r="II649" s="24"/>
      <c r="IJ649" s="24"/>
      <c r="IK649" s="24"/>
      <c r="IL649" s="24"/>
      <c r="IM649" s="24"/>
      <c r="IN649" s="24"/>
      <c r="IO649" s="24"/>
      <c r="IP649" s="151"/>
      <c r="IQ649" s="151"/>
      <c r="IR649" s="153"/>
      <c r="IS649" s="24"/>
      <c r="IT649" s="24"/>
      <c r="IU649" s="24"/>
      <c r="IV649" s="24"/>
      <c r="IW649" s="24"/>
      <c r="IX649" s="24"/>
      <c r="IY649" s="24"/>
      <c r="IZ649" s="24"/>
      <c r="JA649" s="24"/>
      <c r="JB649" s="24"/>
      <c r="JC649" s="24"/>
      <c r="JD649" s="24"/>
      <c r="JE649" s="24"/>
      <c r="JF649" s="24"/>
      <c r="JG649" s="24"/>
      <c r="JH649" s="24"/>
      <c r="JI649" s="24"/>
      <c r="JJ649" s="24"/>
      <c r="JK649" s="24"/>
      <c r="JL649" s="24"/>
      <c r="JM649" s="24"/>
      <c r="JN649" s="24"/>
      <c r="JO649" s="24"/>
      <c r="JP649" s="24"/>
      <c r="JQ649" s="24"/>
      <c r="JR649" s="24"/>
      <c r="JS649" s="24"/>
      <c r="JT649" s="24"/>
      <c r="JU649" s="25"/>
      <c r="JV649" s="24"/>
      <c r="JW649" s="151"/>
      <c r="JX649" s="151"/>
      <c r="JY649" s="153"/>
      <c r="JZ649" s="24"/>
      <c r="KA649" s="24"/>
      <c r="KB649" s="24"/>
      <c r="KC649" s="24"/>
      <c r="KD649" s="24"/>
      <c r="KE649" s="24"/>
      <c r="KF649" s="24"/>
      <c r="KG649" s="24"/>
      <c r="KH649" s="24"/>
      <c r="KI649" s="24"/>
      <c r="KJ649" s="24"/>
      <c r="KK649" s="24"/>
      <c r="KL649" s="24"/>
      <c r="KM649" s="24"/>
      <c r="KN649" s="24"/>
      <c r="KO649" s="24"/>
      <c r="KP649" s="24"/>
      <c r="KQ649" s="24"/>
      <c r="KR649" s="24"/>
      <c r="KS649" s="24"/>
      <c r="KT649" s="24"/>
      <c r="KU649" s="24"/>
      <c r="KV649" s="24"/>
      <c r="KW649" s="24"/>
      <c r="KX649" s="24"/>
      <c r="KY649" s="24"/>
      <c r="KZ649" s="24"/>
      <c r="LA649" s="24"/>
      <c r="LB649" s="24"/>
      <c r="LC649" s="24"/>
      <c r="LD649" s="24"/>
      <c r="LE649" s="151"/>
      <c r="LF649" s="151"/>
      <c r="LG649" s="153"/>
      <c r="LH649" s="24"/>
      <c r="LI649" s="24"/>
      <c r="LJ649" s="24"/>
      <c r="LK649" s="24"/>
      <c r="LL649" s="24"/>
      <c r="LM649" s="24"/>
      <c r="LN649" s="24"/>
      <c r="LO649" s="24"/>
      <c r="LP649" s="24"/>
      <c r="LQ649" s="24"/>
      <c r="LR649" s="24"/>
      <c r="LS649" s="24"/>
      <c r="LT649" s="24"/>
      <c r="LU649" s="24"/>
      <c r="LV649" s="24"/>
      <c r="LW649" s="24"/>
      <c r="LX649" s="24"/>
      <c r="LY649" s="24"/>
      <c r="LZ649" s="24"/>
      <c r="MA649" s="24"/>
      <c r="MB649" s="24"/>
      <c r="MC649" s="24"/>
      <c r="MD649" s="24"/>
      <c r="ME649" s="24"/>
      <c r="MF649" s="24"/>
      <c r="MG649" s="24"/>
      <c r="MH649" s="24"/>
      <c r="MI649" s="24"/>
      <c r="MJ649" s="24"/>
      <c r="MK649" s="24"/>
      <c r="ML649" s="24"/>
    </row>
    <row r="650" spans="1:350" ht="13.9" customHeight="1" outlineLevel="2" x14ac:dyDescent="0.2">
      <c r="A650" s="185" t="s">
        <v>350</v>
      </c>
      <c r="B650" s="218" t="s">
        <v>100</v>
      </c>
      <c r="C650" s="214" t="s">
        <v>99</v>
      </c>
      <c r="D650" s="216">
        <v>12</v>
      </c>
      <c r="E650" s="175">
        <v>12</v>
      </c>
      <c r="F650" s="175">
        <f>D650-E650</f>
        <v>0</v>
      </c>
      <c r="G650" s="175" t="s">
        <v>847</v>
      </c>
      <c r="H650" s="170" t="s">
        <v>990</v>
      </c>
      <c r="I650" s="170" t="s">
        <v>991</v>
      </c>
      <c r="J650" s="212">
        <f ca="1">E650+Q650+AX650+CF650+DN650+ES650+GA650+HH650+IP650+JW650+LE650</f>
        <v>12</v>
      </c>
      <c r="K650" s="212">
        <f>E650+R650+AY650+CG650+DO650+ET650+GB650+HI650+IQ650+JX650+LF650</f>
        <v>12</v>
      </c>
      <c r="L650" s="172">
        <f ca="1">K650/J650</f>
        <v>1</v>
      </c>
      <c r="M650" s="172">
        <f>K650/D650</f>
        <v>1</v>
      </c>
      <c r="N650" s="183">
        <f ca="1">SUMIF($EV$8:$FZ$9,$O$5,$EV651:$FZ651)-SUMIF($EV$8:$FZ$9,$Q$5,$EV651:$FZ651)</f>
        <v>0</v>
      </c>
      <c r="O650" s="156"/>
      <c r="P650" s="16" t="s">
        <v>25</v>
      </c>
      <c r="Q650" s="150">
        <v>0</v>
      </c>
      <c r="R650" s="150">
        <v>0</v>
      </c>
      <c r="S650" s="152" t="e">
        <v>#DIV/0!</v>
      </c>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50">
        <f t="shared" ca="1" si="1627"/>
        <v>0</v>
      </c>
      <c r="AY650" s="150">
        <f>SUM(BA651:CE651)</f>
        <v>0</v>
      </c>
      <c r="AZ650" s="152" t="e">
        <f ca="1">AY650/AX650</f>
        <v>#DIV/0!</v>
      </c>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50">
        <f t="shared" ref="CF650" si="1689">SUM(CI650:DM650)</f>
        <v>0</v>
      </c>
      <c r="CG650" s="150">
        <f>SUM(CI651:DM651)</f>
        <v>0</v>
      </c>
      <c r="CH650" s="152" t="e">
        <f>CG650/CF650</f>
        <v>#DIV/0!</v>
      </c>
      <c r="CI650" s="129"/>
      <c r="CJ650" s="129"/>
      <c r="CK650" s="129"/>
      <c r="CL650" s="129"/>
      <c r="CM650" s="129"/>
      <c r="CN650" s="129"/>
      <c r="CO650" s="129"/>
      <c r="CP650" s="129"/>
      <c r="CQ650" s="129"/>
      <c r="CR650" s="129"/>
      <c r="CS650" s="129"/>
      <c r="CT650" s="129"/>
      <c r="CU650" s="129"/>
      <c r="CV650" s="129"/>
      <c r="CW650" s="129"/>
      <c r="CX650" s="129"/>
      <c r="CY650" s="129"/>
      <c r="CZ650" s="129"/>
      <c r="DA650" s="129"/>
      <c r="DB650" s="129"/>
      <c r="DC650" s="129"/>
      <c r="DD650" s="129"/>
      <c r="DE650" s="129"/>
      <c r="DF650" s="129"/>
      <c r="DG650" s="129"/>
      <c r="DH650" s="129"/>
      <c r="DI650" s="129"/>
      <c r="DJ650" s="129"/>
      <c r="DK650" s="129"/>
      <c r="DL650" s="129"/>
      <c r="DM650" s="129"/>
      <c r="DN650" s="150">
        <f t="shared" ref="DN650" si="1690">SUM(DQ650:ER650)</f>
        <v>0</v>
      </c>
      <c r="DO650" s="150">
        <f>SUM(DQ651:ER651)</f>
        <v>0</v>
      </c>
      <c r="DP650" s="152" t="e">
        <f t="shared" si="1581"/>
        <v>#DIV/0!</v>
      </c>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50">
        <f t="shared" ca="1" si="1635"/>
        <v>0</v>
      </c>
      <c r="ET650" s="150">
        <f t="shared" si="1617"/>
        <v>0</v>
      </c>
      <c r="EU650" s="152" t="e">
        <f t="shared" ca="1" si="1618"/>
        <v>#DIV/0!</v>
      </c>
      <c r="EV650" s="16"/>
      <c r="EW650" s="67"/>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50">
        <f t="shared" ref="GA650" ca="1" si="1691">SUMIF($GD$8:$HG$9,$O$5,GD650:HG650)</f>
        <v>0</v>
      </c>
      <c r="GB650" s="150">
        <f t="shared" ref="GB650" si="1692">SUM(GD651:HG651)</f>
        <v>0</v>
      </c>
      <c r="GC650" s="152" t="e">
        <f t="shared" ref="GC650" ca="1" si="1693">GB650/GA650</f>
        <v>#DIV/0!</v>
      </c>
      <c r="GD650" s="16"/>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c r="HC650" s="16"/>
      <c r="HD650" s="16"/>
      <c r="HE650" s="16"/>
      <c r="HF650" s="16"/>
      <c r="HG650" s="16"/>
      <c r="HH650" s="150"/>
      <c r="HI650" s="150">
        <v>0</v>
      </c>
      <c r="HJ650" s="152" t="e">
        <v>#DIV/0!</v>
      </c>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50"/>
      <c r="IQ650" s="150">
        <v>0</v>
      </c>
      <c r="IR650" s="152" t="e">
        <v>#DIV/0!</v>
      </c>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c r="JS650" s="16"/>
      <c r="JT650" s="16"/>
      <c r="JU650" s="23"/>
      <c r="JV650" s="16"/>
      <c r="JW650" s="150"/>
      <c r="JX650" s="150">
        <v>0</v>
      </c>
      <c r="JY650" s="152" t="e">
        <v>#DIV/0!</v>
      </c>
      <c r="JZ650" s="16"/>
      <c r="KA650" s="16"/>
      <c r="KB650" s="16"/>
      <c r="KC650" s="16"/>
      <c r="KD650" s="16"/>
      <c r="KE650" s="16"/>
      <c r="KF650" s="16"/>
      <c r="KG650" s="16"/>
      <c r="KH650" s="16"/>
      <c r="KI650" s="16"/>
      <c r="KJ650" s="16"/>
      <c r="KK650" s="16"/>
      <c r="KL650" s="16"/>
      <c r="KM650" s="16"/>
      <c r="KN650" s="16"/>
      <c r="KO650" s="16"/>
      <c r="KP650" s="16"/>
      <c r="KQ650" s="16"/>
      <c r="KR650" s="16"/>
      <c r="KS650" s="16"/>
      <c r="KT650" s="16"/>
      <c r="KU650" s="16"/>
      <c r="KV650" s="16"/>
      <c r="KW650" s="16"/>
      <c r="KX650" s="16"/>
      <c r="KY650" s="16"/>
      <c r="KZ650" s="16"/>
      <c r="LA650" s="16"/>
      <c r="LB650" s="16"/>
      <c r="LC650" s="16"/>
      <c r="LD650" s="16"/>
      <c r="LE650" s="150"/>
      <c r="LF650" s="150">
        <v>0</v>
      </c>
      <c r="LG650" s="152" t="e">
        <v>#DIV/0!</v>
      </c>
      <c r="LH650" s="16"/>
      <c r="LI650" s="16"/>
      <c r="LJ650" s="16"/>
      <c r="LK650" s="16"/>
      <c r="LL650" s="16"/>
      <c r="LM650" s="16"/>
      <c r="LN650" s="16"/>
      <c r="LO650" s="16"/>
      <c r="LP650" s="16"/>
      <c r="LQ650" s="16"/>
      <c r="LR650" s="16"/>
      <c r="LS650" s="16"/>
      <c r="LT650" s="16"/>
      <c r="LU650" s="16"/>
      <c r="LV650" s="16"/>
      <c r="LW650" s="16"/>
      <c r="LX650" s="16"/>
      <c r="LY650" s="16"/>
      <c r="LZ650" s="16"/>
      <c r="MA650" s="16"/>
      <c r="MB650" s="16"/>
      <c r="MC650" s="16"/>
      <c r="MD650" s="16"/>
      <c r="ME650" s="16"/>
      <c r="MF650" s="16"/>
      <c r="MG650" s="16"/>
      <c r="MH650" s="16"/>
      <c r="MI650" s="16"/>
      <c r="MJ650" s="16"/>
      <c r="MK650" s="16"/>
      <c r="ML650" s="16"/>
    </row>
    <row r="651" spans="1:350" ht="13.9" customHeight="1" outlineLevel="2" x14ac:dyDescent="0.2">
      <c r="A651" s="186"/>
      <c r="B651" s="219"/>
      <c r="C651" s="215"/>
      <c r="D651" s="217"/>
      <c r="E651" s="176"/>
      <c r="F651" s="176"/>
      <c r="G651" s="176"/>
      <c r="H651" s="171"/>
      <c r="I651" s="171"/>
      <c r="J651" s="213"/>
      <c r="K651" s="213"/>
      <c r="L651" s="173"/>
      <c r="M651" s="173"/>
      <c r="N651" s="184"/>
      <c r="O651" s="157"/>
      <c r="P651" s="17" t="s">
        <v>26</v>
      </c>
      <c r="Q651" s="151"/>
      <c r="R651" s="151"/>
      <c r="S651" s="153"/>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151"/>
      <c r="AY651" s="151"/>
      <c r="AZ651" s="153"/>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151"/>
      <c r="CG651" s="151"/>
      <c r="CH651" s="153"/>
      <c r="CI651" s="141"/>
      <c r="CJ651" s="141"/>
      <c r="CK651" s="141"/>
      <c r="CL651" s="141"/>
      <c r="CM651" s="141"/>
      <c r="CN651" s="141"/>
      <c r="CO651" s="141"/>
      <c r="CP651" s="141"/>
      <c r="CQ651" s="141"/>
      <c r="CR651" s="141"/>
      <c r="CS651" s="141"/>
      <c r="CT651" s="141"/>
      <c r="CU651" s="141"/>
      <c r="CV651" s="141"/>
      <c r="CW651" s="141"/>
      <c r="CX651" s="141"/>
      <c r="CY651" s="141"/>
      <c r="CZ651" s="141"/>
      <c r="DA651" s="141"/>
      <c r="DB651" s="141"/>
      <c r="DC651" s="141"/>
      <c r="DD651" s="141"/>
      <c r="DE651" s="141"/>
      <c r="DF651" s="141"/>
      <c r="DG651" s="141"/>
      <c r="DH651" s="141"/>
      <c r="DI651" s="141"/>
      <c r="DJ651" s="141"/>
      <c r="DK651" s="141"/>
      <c r="DL651" s="141"/>
      <c r="DM651" s="141"/>
      <c r="DN651" s="151"/>
      <c r="DO651" s="151"/>
      <c r="DP651" s="153"/>
      <c r="DQ651" s="24"/>
      <c r="DR651" s="24"/>
      <c r="DS651" s="24"/>
      <c r="DT651" s="24"/>
      <c r="DU651" s="24"/>
      <c r="DV651" s="24"/>
      <c r="DW651" s="24"/>
      <c r="DX651" s="24"/>
      <c r="DY651" s="24"/>
      <c r="DZ651" s="24"/>
      <c r="EA651" s="24"/>
      <c r="EB651" s="24"/>
      <c r="EC651" s="24"/>
      <c r="ED651" s="24"/>
      <c r="EE651" s="24"/>
      <c r="EF651" s="24"/>
      <c r="EG651" s="24"/>
      <c r="EH651" s="24"/>
      <c r="EI651" s="24"/>
      <c r="EJ651" s="24"/>
      <c r="EK651" s="24"/>
      <c r="EL651" s="24"/>
      <c r="EM651" s="24"/>
      <c r="EN651" s="24"/>
      <c r="EO651" s="24"/>
      <c r="EP651" s="24"/>
      <c r="EQ651" s="24"/>
      <c r="ER651" s="24"/>
      <c r="ES651" s="151"/>
      <c r="ET651" s="151"/>
      <c r="EU651" s="153"/>
      <c r="EV651" s="24"/>
      <c r="EW651" s="125"/>
      <c r="EX651" s="24"/>
      <c r="EY651" s="24"/>
      <c r="EZ651" s="24"/>
      <c r="FA651" s="24"/>
      <c r="FB651" s="24"/>
      <c r="FC651" s="24"/>
      <c r="FD651" s="24"/>
      <c r="FE651" s="24"/>
      <c r="FF651" s="24"/>
      <c r="FG651" s="24"/>
      <c r="FH651" s="24"/>
      <c r="FI651" s="24"/>
      <c r="FJ651" s="24"/>
      <c r="FK651" s="24"/>
      <c r="FL651" s="24"/>
      <c r="FM651" s="24"/>
      <c r="FN651" s="24"/>
      <c r="FO651" s="24"/>
      <c r="FP651" s="24"/>
      <c r="FQ651" s="24"/>
      <c r="FR651" s="24"/>
      <c r="FS651" s="24"/>
      <c r="FT651" s="24"/>
      <c r="FU651" s="24"/>
      <c r="FV651" s="24"/>
      <c r="FW651" s="24"/>
      <c r="FX651" s="24"/>
      <c r="FY651" s="24"/>
      <c r="FZ651" s="24"/>
      <c r="GA651" s="151"/>
      <c r="GB651" s="151"/>
      <c r="GC651" s="153"/>
      <c r="GD651" s="24"/>
      <c r="GE651" s="24"/>
      <c r="GF651" s="24"/>
      <c r="GG651" s="24"/>
      <c r="GH651" s="24"/>
      <c r="GI651" s="24"/>
      <c r="GJ651" s="24"/>
      <c r="GK651" s="24"/>
      <c r="GL651" s="24"/>
      <c r="GM651" s="24"/>
      <c r="GN651" s="24"/>
      <c r="GO651" s="24"/>
      <c r="GP651" s="24"/>
      <c r="GQ651" s="24"/>
      <c r="GR651" s="24"/>
      <c r="GS651" s="24"/>
      <c r="GT651" s="24"/>
      <c r="GU651" s="24"/>
      <c r="GV651" s="24"/>
      <c r="GW651" s="24"/>
      <c r="GX651" s="24"/>
      <c r="GY651" s="24"/>
      <c r="GZ651" s="24"/>
      <c r="HA651" s="24"/>
      <c r="HB651" s="24"/>
      <c r="HC651" s="24"/>
      <c r="HD651" s="24"/>
      <c r="HE651" s="24"/>
      <c r="HF651" s="24"/>
      <c r="HG651" s="24"/>
      <c r="HH651" s="151"/>
      <c r="HI651" s="151"/>
      <c r="HJ651" s="153"/>
      <c r="HK651" s="24"/>
      <c r="HL651" s="24"/>
      <c r="HM651" s="24"/>
      <c r="HN651" s="24"/>
      <c r="HO651" s="24"/>
      <c r="HP651" s="24"/>
      <c r="HQ651" s="24"/>
      <c r="HR651" s="24"/>
      <c r="HS651" s="24"/>
      <c r="HT651" s="24"/>
      <c r="HU651" s="24"/>
      <c r="HV651" s="24"/>
      <c r="HW651" s="24"/>
      <c r="HX651" s="24"/>
      <c r="HY651" s="24"/>
      <c r="HZ651" s="24"/>
      <c r="IA651" s="24"/>
      <c r="IB651" s="24"/>
      <c r="IC651" s="24"/>
      <c r="ID651" s="24"/>
      <c r="IE651" s="24"/>
      <c r="IF651" s="24"/>
      <c r="IG651" s="24"/>
      <c r="IH651" s="24"/>
      <c r="II651" s="24"/>
      <c r="IJ651" s="24"/>
      <c r="IK651" s="24"/>
      <c r="IL651" s="24"/>
      <c r="IM651" s="24"/>
      <c r="IN651" s="24"/>
      <c r="IO651" s="24"/>
      <c r="IP651" s="151"/>
      <c r="IQ651" s="151"/>
      <c r="IR651" s="153"/>
      <c r="IS651" s="24"/>
      <c r="IT651" s="24"/>
      <c r="IU651" s="24"/>
      <c r="IV651" s="24"/>
      <c r="IW651" s="24"/>
      <c r="IX651" s="24"/>
      <c r="IY651" s="24"/>
      <c r="IZ651" s="24"/>
      <c r="JA651" s="24"/>
      <c r="JB651" s="24"/>
      <c r="JC651" s="24"/>
      <c r="JD651" s="24"/>
      <c r="JE651" s="24"/>
      <c r="JF651" s="24"/>
      <c r="JG651" s="24"/>
      <c r="JH651" s="24"/>
      <c r="JI651" s="24"/>
      <c r="JJ651" s="24"/>
      <c r="JK651" s="24"/>
      <c r="JL651" s="24"/>
      <c r="JM651" s="24"/>
      <c r="JN651" s="24"/>
      <c r="JO651" s="24"/>
      <c r="JP651" s="24"/>
      <c r="JQ651" s="24"/>
      <c r="JR651" s="24"/>
      <c r="JS651" s="24"/>
      <c r="JT651" s="24"/>
      <c r="JU651" s="25"/>
      <c r="JV651" s="24"/>
      <c r="JW651" s="151"/>
      <c r="JX651" s="151"/>
      <c r="JY651" s="153"/>
      <c r="JZ651" s="24"/>
      <c r="KA651" s="24"/>
      <c r="KB651" s="24"/>
      <c r="KC651" s="24"/>
      <c r="KD651" s="24"/>
      <c r="KE651" s="24"/>
      <c r="KF651" s="24"/>
      <c r="KG651" s="24"/>
      <c r="KH651" s="24"/>
      <c r="KI651" s="24"/>
      <c r="KJ651" s="24"/>
      <c r="KK651" s="24"/>
      <c r="KL651" s="24"/>
      <c r="KM651" s="24"/>
      <c r="KN651" s="24"/>
      <c r="KO651" s="24"/>
      <c r="KP651" s="24"/>
      <c r="KQ651" s="24"/>
      <c r="KR651" s="24"/>
      <c r="KS651" s="24"/>
      <c r="KT651" s="24"/>
      <c r="KU651" s="24"/>
      <c r="KV651" s="24"/>
      <c r="KW651" s="24"/>
      <c r="KX651" s="24"/>
      <c r="KY651" s="24"/>
      <c r="KZ651" s="24"/>
      <c r="LA651" s="24"/>
      <c r="LB651" s="24"/>
      <c r="LC651" s="24"/>
      <c r="LD651" s="24"/>
      <c r="LE651" s="151"/>
      <c r="LF651" s="151"/>
      <c r="LG651" s="153"/>
      <c r="LH651" s="24"/>
      <c r="LI651" s="24"/>
      <c r="LJ651" s="24"/>
      <c r="LK651" s="24"/>
      <c r="LL651" s="24"/>
      <c r="LM651" s="24"/>
      <c r="LN651" s="24"/>
      <c r="LO651" s="24"/>
      <c r="LP651" s="24"/>
      <c r="LQ651" s="24"/>
      <c r="LR651" s="24"/>
      <c r="LS651" s="24"/>
      <c r="LT651" s="24"/>
      <c r="LU651" s="24"/>
      <c r="LV651" s="24"/>
      <c r="LW651" s="24"/>
      <c r="LX651" s="24"/>
      <c r="LY651" s="24"/>
      <c r="LZ651" s="24"/>
      <c r="MA651" s="24"/>
      <c r="MB651" s="24"/>
      <c r="MC651" s="24"/>
      <c r="MD651" s="24"/>
      <c r="ME651" s="24"/>
      <c r="MF651" s="24"/>
      <c r="MG651" s="24"/>
      <c r="MH651" s="24"/>
      <c r="MI651" s="24"/>
      <c r="MJ651" s="24"/>
      <c r="MK651" s="24"/>
      <c r="ML651" s="24"/>
    </row>
    <row r="652" spans="1:350" ht="13.9" customHeight="1" outlineLevel="2" x14ac:dyDescent="0.2">
      <c r="A652" s="185" t="s">
        <v>351</v>
      </c>
      <c r="B652" s="218" t="s">
        <v>114</v>
      </c>
      <c r="C652" s="214" t="s">
        <v>38</v>
      </c>
      <c r="D652" s="216">
        <v>0.53</v>
      </c>
      <c r="E652" s="175">
        <v>0.53</v>
      </c>
      <c r="F652" s="175">
        <f>D652-E652</f>
        <v>0</v>
      </c>
      <c r="G652" s="175" t="s">
        <v>844</v>
      </c>
      <c r="H652" s="170" t="s">
        <v>991</v>
      </c>
      <c r="I652" s="170" t="s">
        <v>986</v>
      </c>
      <c r="J652" s="212">
        <f ca="1">E652+Q652+AX652+CF652+DN652+ES652+GA652+HH652+IP652+JW652+LE652</f>
        <v>0.53</v>
      </c>
      <c r="K652" s="212">
        <f>E652+R652+AY652+CG652+DO652+ET652+GB652+HI652+IQ652+JX652+LF652</f>
        <v>0.53</v>
      </c>
      <c r="L652" s="172">
        <f ca="1">K652/J652</f>
        <v>1</v>
      </c>
      <c r="M652" s="172">
        <f>K652/D652</f>
        <v>1</v>
      </c>
      <c r="N652" s="183">
        <f ca="1">SUMIF($EV$8:$FZ$9,$O$5,$EV653:$FZ653)-SUMIF($EV$8:$FZ$9,$Q$5,$EV653:$FZ653)</f>
        <v>0</v>
      </c>
      <c r="O652" s="156"/>
      <c r="P652" s="16" t="s">
        <v>25</v>
      </c>
      <c r="Q652" s="150">
        <v>0</v>
      </c>
      <c r="R652" s="150">
        <v>0</v>
      </c>
      <c r="S652" s="152" t="e">
        <v>#DIV/0!</v>
      </c>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50">
        <f t="shared" ca="1" si="1627"/>
        <v>0</v>
      </c>
      <c r="AY652" s="150">
        <f>SUM(BA653:CE653)</f>
        <v>0</v>
      </c>
      <c r="AZ652" s="152" t="e">
        <f ca="1">AY652/AX652</f>
        <v>#DIV/0!</v>
      </c>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50">
        <f t="shared" ref="CF652" si="1694">SUM(CI652:DM652)</f>
        <v>0</v>
      </c>
      <c r="CG652" s="150">
        <f>SUM(CI653:DM653)</f>
        <v>0</v>
      </c>
      <c r="CH652" s="152" t="e">
        <f>CG652/CF652</f>
        <v>#DIV/0!</v>
      </c>
      <c r="CI652" s="129"/>
      <c r="CJ652" s="129"/>
      <c r="CK652" s="129"/>
      <c r="CL652" s="129"/>
      <c r="CM652" s="129"/>
      <c r="CN652" s="129"/>
      <c r="CO652" s="129"/>
      <c r="CP652" s="129"/>
      <c r="CQ652" s="129"/>
      <c r="CR652" s="129"/>
      <c r="CS652" s="129"/>
      <c r="CT652" s="129"/>
      <c r="CU652" s="129"/>
      <c r="CV652" s="129"/>
      <c r="CW652" s="129"/>
      <c r="CX652" s="129"/>
      <c r="CY652" s="129"/>
      <c r="CZ652" s="129"/>
      <c r="DA652" s="129"/>
      <c r="DB652" s="129"/>
      <c r="DC652" s="129"/>
      <c r="DD652" s="129"/>
      <c r="DE652" s="129"/>
      <c r="DF652" s="129"/>
      <c r="DG652" s="129"/>
      <c r="DH652" s="129"/>
      <c r="DI652" s="129"/>
      <c r="DJ652" s="129"/>
      <c r="DK652" s="129"/>
      <c r="DL652" s="129"/>
      <c r="DM652" s="129"/>
      <c r="DN652" s="150">
        <f t="shared" ref="DN652" si="1695">SUM(DQ652:ER652)</f>
        <v>0</v>
      </c>
      <c r="DO652" s="150">
        <f>SUM(DQ653:ER653)</f>
        <v>0</v>
      </c>
      <c r="DP652" s="152" t="e">
        <f t="shared" si="1581"/>
        <v>#DIV/0!</v>
      </c>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50">
        <f t="shared" ca="1" si="1635"/>
        <v>0</v>
      </c>
      <c r="ET652" s="150">
        <f t="shared" si="1617"/>
        <v>0</v>
      </c>
      <c r="EU652" s="152" t="e">
        <f t="shared" ca="1" si="1618"/>
        <v>#DIV/0!</v>
      </c>
      <c r="EV652" s="16"/>
      <c r="EW652" s="67"/>
      <c r="EX652" s="16"/>
      <c r="EY652" s="16"/>
      <c r="EZ652" s="16"/>
      <c r="FA652" s="16"/>
      <c r="FB652" s="16"/>
      <c r="FC652" s="16"/>
      <c r="FD652" s="16"/>
      <c r="FE652" s="16"/>
      <c r="FF652" s="16"/>
      <c r="FG652" s="16"/>
      <c r="FH652" s="16"/>
      <c r="FI652" s="16"/>
      <c r="FJ652" s="16"/>
      <c r="FK652" s="16"/>
      <c r="FL652" s="16"/>
      <c r="FM652" s="16"/>
      <c r="FN652" s="16"/>
      <c r="FO652" s="16"/>
      <c r="FP652" s="16"/>
      <c r="FQ652" s="16"/>
      <c r="FR652" s="16"/>
      <c r="FS652" s="16"/>
      <c r="FT652" s="16"/>
      <c r="FU652" s="16"/>
      <c r="FV652" s="16"/>
      <c r="FW652" s="16"/>
      <c r="FX652" s="16"/>
      <c r="FY652" s="16"/>
      <c r="FZ652" s="16"/>
      <c r="GA652" s="150">
        <f t="shared" ref="GA652" ca="1" si="1696">SUMIF($GD$8:$HG$9,$O$5,GD652:HG652)</f>
        <v>0</v>
      </c>
      <c r="GB652" s="150">
        <f t="shared" ref="GB652" si="1697">SUM(GD653:HG653)</f>
        <v>0</v>
      </c>
      <c r="GC652" s="152" t="e">
        <f t="shared" ref="GC652" ca="1" si="1698">GB652/GA652</f>
        <v>#DIV/0!</v>
      </c>
      <c r="GD652" s="16"/>
      <c r="GE652" s="16"/>
      <c r="GF652" s="16"/>
      <c r="GG652" s="16"/>
      <c r="GH652" s="16"/>
      <c r="GI652" s="16"/>
      <c r="GJ652" s="16"/>
      <c r="GK652" s="16"/>
      <c r="GL652" s="16"/>
      <c r="GM652" s="16"/>
      <c r="GN652" s="16"/>
      <c r="GO652" s="16"/>
      <c r="GP652" s="16"/>
      <c r="GQ652" s="16"/>
      <c r="GR652" s="16"/>
      <c r="GS652" s="16"/>
      <c r="GT652" s="16"/>
      <c r="GU652" s="16"/>
      <c r="GV652" s="16"/>
      <c r="GW652" s="16"/>
      <c r="GX652" s="16"/>
      <c r="GY652" s="16"/>
      <c r="GZ652" s="16"/>
      <c r="HA652" s="16"/>
      <c r="HB652" s="16"/>
      <c r="HC652" s="16"/>
      <c r="HD652" s="16"/>
      <c r="HE652" s="16"/>
      <c r="HF652" s="16"/>
      <c r="HG652" s="16"/>
      <c r="HH652" s="150"/>
      <c r="HI652" s="150">
        <v>0</v>
      </c>
      <c r="HJ652" s="152" t="e">
        <v>#DIV/0!</v>
      </c>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50"/>
      <c r="IQ652" s="150">
        <v>0</v>
      </c>
      <c r="IR652" s="152" t="e">
        <v>#DIV/0!</v>
      </c>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c r="JS652" s="16"/>
      <c r="JT652" s="16"/>
      <c r="JU652" s="23"/>
      <c r="JV652" s="16"/>
      <c r="JW652" s="150"/>
      <c r="JX652" s="150">
        <v>0</v>
      </c>
      <c r="JY652" s="152" t="e">
        <v>#DIV/0!</v>
      </c>
      <c r="JZ652" s="16"/>
      <c r="KA652" s="16"/>
      <c r="KB652" s="16"/>
      <c r="KC652" s="16"/>
      <c r="KD652" s="16"/>
      <c r="KE652" s="16"/>
      <c r="KF652" s="16"/>
      <c r="KG652" s="16"/>
      <c r="KH652" s="16"/>
      <c r="KI652" s="16"/>
      <c r="KJ652" s="16"/>
      <c r="KK652" s="16"/>
      <c r="KL652" s="16"/>
      <c r="KM652" s="16"/>
      <c r="KN652" s="16"/>
      <c r="KO652" s="16"/>
      <c r="KP652" s="16"/>
      <c r="KQ652" s="16"/>
      <c r="KR652" s="16"/>
      <c r="KS652" s="16"/>
      <c r="KT652" s="16"/>
      <c r="KU652" s="16"/>
      <c r="KV652" s="16"/>
      <c r="KW652" s="16"/>
      <c r="KX652" s="16"/>
      <c r="KY652" s="16"/>
      <c r="KZ652" s="16"/>
      <c r="LA652" s="16"/>
      <c r="LB652" s="16"/>
      <c r="LC652" s="16"/>
      <c r="LD652" s="16"/>
      <c r="LE652" s="150"/>
      <c r="LF652" s="150">
        <v>0</v>
      </c>
      <c r="LG652" s="152" t="e">
        <v>#DIV/0!</v>
      </c>
      <c r="LH652" s="16"/>
      <c r="LI652" s="16"/>
      <c r="LJ652" s="16"/>
      <c r="LK652" s="16"/>
      <c r="LL652" s="16"/>
      <c r="LM652" s="16"/>
      <c r="LN652" s="16"/>
      <c r="LO652" s="16"/>
      <c r="LP652" s="16"/>
      <c r="LQ652" s="16"/>
      <c r="LR652" s="16"/>
      <c r="LS652" s="16"/>
      <c r="LT652" s="16"/>
      <c r="LU652" s="16"/>
      <c r="LV652" s="16"/>
      <c r="LW652" s="16"/>
      <c r="LX652" s="16"/>
      <c r="LY652" s="16"/>
      <c r="LZ652" s="16"/>
      <c r="MA652" s="16"/>
      <c r="MB652" s="16"/>
      <c r="MC652" s="16"/>
      <c r="MD652" s="16"/>
      <c r="ME652" s="16"/>
      <c r="MF652" s="16"/>
      <c r="MG652" s="16"/>
      <c r="MH652" s="16"/>
      <c r="MI652" s="16"/>
      <c r="MJ652" s="16"/>
      <c r="MK652" s="16"/>
      <c r="ML652" s="16"/>
    </row>
    <row r="653" spans="1:350" ht="13.15" customHeight="1" outlineLevel="2" x14ac:dyDescent="0.2">
      <c r="A653" s="186"/>
      <c r="B653" s="219"/>
      <c r="C653" s="215"/>
      <c r="D653" s="217"/>
      <c r="E653" s="176"/>
      <c r="F653" s="176"/>
      <c r="G653" s="176"/>
      <c r="H653" s="171"/>
      <c r="I653" s="171"/>
      <c r="J653" s="213"/>
      <c r="K653" s="213"/>
      <c r="L653" s="173"/>
      <c r="M653" s="173"/>
      <c r="N653" s="184"/>
      <c r="O653" s="157"/>
      <c r="P653" s="17" t="s">
        <v>26</v>
      </c>
      <c r="Q653" s="151"/>
      <c r="R653" s="151"/>
      <c r="S653" s="153"/>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151"/>
      <c r="AY653" s="151"/>
      <c r="AZ653" s="153"/>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151"/>
      <c r="CG653" s="151"/>
      <c r="CH653" s="153"/>
      <c r="CI653" s="141"/>
      <c r="CJ653" s="141"/>
      <c r="CK653" s="141"/>
      <c r="CL653" s="141"/>
      <c r="CM653" s="141"/>
      <c r="CN653" s="141"/>
      <c r="CO653" s="141"/>
      <c r="CP653" s="141"/>
      <c r="CQ653" s="141"/>
      <c r="CR653" s="141"/>
      <c r="CS653" s="141"/>
      <c r="CT653" s="141"/>
      <c r="CU653" s="141"/>
      <c r="CV653" s="141"/>
      <c r="CW653" s="141"/>
      <c r="CX653" s="141"/>
      <c r="CY653" s="141"/>
      <c r="CZ653" s="141"/>
      <c r="DA653" s="141"/>
      <c r="DB653" s="141"/>
      <c r="DC653" s="141"/>
      <c r="DD653" s="141"/>
      <c r="DE653" s="141"/>
      <c r="DF653" s="141"/>
      <c r="DG653" s="141"/>
      <c r="DH653" s="141"/>
      <c r="DI653" s="141"/>
      <c r="DJ653" s="141"/>
      <c r="DK653" s="141"/>
      <c r="DL653" s="141"/>
      <c r="DM653" s="141"/>
      <c r="DN653" s="151"/>
      <c r="DO653" s="151"/>
      <c r="DP653" s="153"/>
      <c r="DQ653" s="24"/>
      <c r="DR653" s="24"/>
      <c r="DS653" s="24"/>
      <c r="DT653" s="24"/>
      <c r="DU653" s="24"/>
      <c r="DV653" s="24"/>
      <c r="DW653" s="24"/>
      <c r="DX653" s="24"/>
      <c r="DY653" s="24"/>
      <c r="DZ653" s="24"/>
      <c r="EA653" s="24"/>
      <c r="EB653" s="24"/>
      <c r="EC653" s="24"/>
      <c r="ED653" s="24"/>
      <c r="EE653" s="24"/>
      <c r="EF653" s="24"/>
      <c r="EG653" s="24"/>
      <c r="EH653" s="24"/>
      <c r="EI653" s="24"/>
      <c r="EJ653" s="24"/>
      <c r="EK653" s="24"/>
      <c r="EL653" s="24"/>
      <c r="EM653" s="24"/>
      <c r="EN653" s="24"/>
      <c r="EO653" s="24"/>
      <c r="EP653" s="24"/>
      <c r="EQ653" s="24"/>
      <c r="ER653" s="24"/>
      <c r="ES653" s="151"/>
      <c r="ET653" s="151"/>
      <c r="EU653" s="153"/>
      <c r="EV653" s="24"/>
      <c r="EW653" s="125"/>
      <c r="EX653" s="24"/>
      <c r="EY653" s="24"/>
      <c r="EZ653" s="24"/>
      <c r="FA653" s="24"/>
      <c r="FB653" s="24"/>
      <c r="FC653" s="24"/>
      <c r="FD653" s="24"/>
      <c r="FE653" s="24"/>
      <c r="FF653" s="24"/>
      <c r="FG653" s="24"/>
      <c r="FH653" s="24"/>
      <c r="FI653" s="24"/>
      <c r="FJ653" s="24"/>
      <c r="FK653" s="24"/>
      <c r="FL653" s="24"/>
      <c r="FM653" s="24"/>
      <c r="FN653" s="24"/>
      <c r="FO653" s="24"/>
      <c r="FP653" s="24"/>
      <c r="FQ653" s="24"/>
      <c r="FR653" s="24"/>
      <c r="FS653" s="24"/>
      <c r="FT653" s="24"/>
      <c r="FU653" s="24"/>
      <c r="FV653" s="24"/>
      <c r="FW653" s="24"/>
      <c r="FX653" s="24"/>
      <c r="FY653" s="24"/>
      <c r="FZ653" s="24"/>
      <c r="GA653" s="151"/>
      <c r="GB653" s="151"/>
      <c r="GC653" s="153"/>
      <c r="GD653" s="24"/>
      <c r="GE653" s="24"/>
      <c r="GF653" s="24"/>
      <c r="GG653" s="24"/>
      <c r="GH653" s="24"/>
      <c r="GI653" s="24"/>
      <c r="GJ653" s="24"/>
      <c r="GK653" s="24"/>
      <c r="GL653" s="24"/>
      <c r="GM653" s="24"/>
      <c r="GN653" s="24"/>
      <c r="GO653" s="24"/>
      <c r="GP653" s="24"/>
      <c r="GQ653" s="24"/>
      <c r="GR653" s="24"/>
      <c r="GS653" s="24"/>
      <c r="GT653" s="24"/>
      <c r="GU653" s="24"/>
      <c r="GV653" s="24"/>
      <c r="GW653" s="24"/>
      <c r="GX653" s="24"/>
      <c r="GY653" s="24"/>
      <c r="GZ653" s="24"/>
      <c r="HA653" s="24"/>
      <c r="HB653" s="24"/>
      <c r="HC653" s="24"/>
      <c r="HD653" s="24"/>
      <c r="HE653" s="24"/>
      <c r="HF653" s="24"/>
      <c r="HG653" s="24"/>
      <c r="HH653" s="151"/>
      <c r="HI653" s="151"/>
      <c r="HJ653" s="153"/>
      <c r="HK653" s="24"/>
      <c r="HL653" s="24"/>
      <c r="HM653" s="24"/>
      <c r="HN653" s="24"/>
      <c r="HO653" s="24"/>
      <c r="HP653" s="24"/>
      <c r="HQ653" s="24"/>
      <c r="HR653" s="24"/>
      <c r="HS653" s="24"/>
      <c r="HT653" s="24"/>
      <c r="HU653" s="24"/>
      <c r="HV653" s="24"/>
      <c r="HW653" s="24"/>
      <c r="HX653" s="24"/>
      <c r="HY653" s="24"/>
      <c r="HZ653" s="24"/>
      <c r="IA653" s="24"/>
      <c r="IB653" s="24"/>
      <c r="IC653" s="24"/>
      <c r="ID653" s="24"/>
      <c r="IE653" s="24"/>
      <c r="IF653" s="24"/>
      <c r="IG653" s="24"/>
      <c r="IH653" s="24"/>
      <c r="II653" s="24"/>
      <c r="IJ653" s="24"/>
      <c r="IK653" s="24"/>
      <c r="IL653" s="24"/>
      <c r="IM653" s="24"/>
      <c r="IN653" s="24"/>
      <c r="IO653" s="24"/>
      <c r="IP653" s="151"/>
      <c r="IQ653" s="151"/>
      <c r="IR653" s="153"/>
      <c r="IS653" s="24"/>
      <c r="IT653" s="24"/>
      <c r="IU653" s="24"/>
      <c r="IV653" s="24"/>
      <c r="IW653" s="24"/>
      <c r="IX653" s="24"/>
      <c r="IY653" s="24"/>
      <c r="IZ653" s="24"/>
      <c r="JA653" s="24"/>
      <c r="JB653" s="24"/>
      <c r="JC653" s="24"/>
      <c r="JD653" s="24"/>
      <c r="JE653" s="24"/>
      <c r="JF653" s="24"/>
      <c r="JG653" s="24"/>
      <c r="JH653" s="24"/>
      <c r="JI653" s="24"/>
      <c r="JJ653" s="24"/>
      <c r="JK653" s="24"/>
      <c r="JL653" s="24"/>
      <c r="JM653" s="24"/>
      <c r="JN653" s="24"/>
      <c r="JO653" s="24"/>
      <c r="JP653" s="24"/>
      <c r="JQ653" s="24"/>
      <c r="JR653" s="24"/>
      <c r="JS653" s="24"/>
      <c r="JT653" s="24"/>
      <c r="JU653" s="25"/>
      <c r="JV653" s="24"/>
      <c r="JW653" s="151"/>
      <c r="JX653" s="151"/>
      <c r="JY653" s="153"/>
      <c r="JZ653" s="24"/>
      <c r="KA653" s="24"/>
      <c r="KB653" s="24"/>
      <c r="KC653" s="24"/>
      <c r="KD653" s="24"/>
      <c r="KE653" s="24"/>
      <c r="KF653" s="24"/>
      <c r="KG653" s="24"/>
      <c r="KH653" s="24"/>
      <c r="KI653" s="24"/>
      <c r="KJ653" s="24"/>
      <c r="KK653" s="24"/>
      <c r="KL653" s="24"/>
      <c r="KM653" s="24"/>
      <c r="KN653" s="24"/>
      <c r="KO653" s="24"/>
      <c r="KP653" s="24"/>
      <c r="KQ653" s="24"/>
      <c r="KR653" s="24"/>
      <c r="KS653" s="24"/>
      <c r="KT653" s="24"/>
      <c r="KU653" s="24"/>
      <c r="KV653" s="24"/>
      <c r="KW653" s="24"/>
      <c r="KX653" s="24"/>
      <c r="KY653" s="24"/>
      <c r="KZ653" s="24"/>
      <c r="LA653" s="24"/>
      <c r="LB653" s="24"/>
      <c r="LC653" s="24"/>
      <c r="LD653" s="24"/>
      <c r="LE653" s="151"/>
      <c r="LF653" s="151"/>
      <c r="LG653" s="153"/>
      <c r="LH653" s="24"/>
      <c r="LI653" s="24"/>
      <c r="LJ653" s="24"/>
      <c r="LK653" s="24"/>
      <c r="LL653" s="24"/>
      <c r="LM653" s="24"/>
      <c r="LN653" s="24"/>
      <c r="LO653" s="24"/>
      <c r="LP653" s="24"/>
      <c r="LQ653" s="24"/>
      <c r="LR653" s="24"/>
      <c r="LS653" s="24"/>
      <c r="LT653" s="24"/>
      <c r="LU653" s="24"/>
      <c r="LV653" s="24"/>
      <c r="LW653" s="24"/>
      <c r="LX653" s="24"/>
      <c r="LY653" s="24"/>
      <c r="LZ653" s="24"/>
      <c r="MA653" s="24"/>
      <c r="MB653" s="24"/>
      <c r="MC653" s="24"/>
      <c r="MD653" s="24"/>
      <c r="ME653" s="24"/>
      <c r="MF653" s="24"/>
      <c r="MG653" s="24"/>
      <c r="MH653" s="24"/>
      <c r="MI653" s="24"/>
      <c r="MJ653" s="24"/>
      <c r="MK653" s="24"/>
      <c r="ML653" s="24"/>
    </row>
    <row r="654" spans="1:350" s="41" customFormat="1" ht="14.25" customHeight="1" outlineLevel="2" x14ac:dyDescent="0.25">
      <c r="A654" s="220" t="s">
        <v>46</v>
      </c>
      <c r="B654" s="175" t="s">
        <v>352</v>
      </c>
      <c r="C654" s="175" t="s">
        <v>38</v>
      </c>
      <c r="D654" s="175">
        <v>0.93400000000000005</v>
      </c>
      <c r="E654" s="175">
        <v>0</v>
      </c>
      <c r="F654" s="175">
        <f>D654-E654</f>
        <v>0.93400000000000005</v>
      </c>
      <c r="G654" s="175" t="s">
        <v>992</v>
      </c>
      <c r="H654" s="170" t="s">
        <v>975</v>
      </c>
      <c r="I654" s="170" t="s">
        <v>947</v>
      </c>
      <c r="J654" s="212">
        <f ca="1">E654+Q654+AX654+CF654+DN654+ES654+GA654+HH654+IP654+JW654+LE654</f>
        <v>0</v>
      </c>
      <c r="K654" s="212">
        <f>E654+R654+AY654+CG654+DO654+ET654+GB654+HI654+IQ654+JX654+LF654</f>
        <v>0</v>
      </c>
      <c r="L654" s="172" t="e">
        <f ca="1">K654/J654</f>
        <v>#DIV/0!</v>
      </c>
      <c r="M654" s="172">
        <f>K654/D654</f>
        <v>0</v>
      </c>
      <c r="N654" s="183">
        <f ca="1">SUMIF($EV$8:$FZ$9,$O$5,$EV655:$FZ655)-SUMIF($EV$8:$FZ$9,$Q$5,$EV655:$FZ655)</f>
        <v>0</v>
      </c>
      <c r="O654" s="154"/>
      <c r="P654" s="154"/>
      <c r="Q654" s="150">
        <v>0</v>
      </c>
      <c r="R654" s="150">
        <v>0</v>
      </c>
      <c r="S654" s="152" t="e">
        <v>#DIV/0!</v>
      </c>
      <c r="T654" s="154"/>
      <c r="U654" s="154"/>
      <c r="V654" s="154"/>
      <c r="W654" s="154"/>
      <c r="X654" s="154"/>
      <c r="Y654" s="154"/>
      <c r="Z654" s="154"/>
      <c r="AA654" s="154"/>
      <c r="AB654" s="154"/>
      <c r="AC654" s="154"/>
      <c r="AD654" s="154"/>
      <c r="AE654" s="154"/>
      <c r="AF654" s="154"/>
      <c r="AG654" s="154"/>
      <c r="AH654" s="154"/>
      <c r="AI654" s="154"/>
      <c r="AJ654" s="154"/>
      <c r="AK654" s="154"/>
      <c r="AL654" s="154"/>
      <c r="AM654" s="154"/>
      <c r="AN654" s="154"/>
      <c r="AO654" s="154"/>
      <c r="AP654" s="154"/>
      <c r="AQ654" s="154"/>
      <c r="AR654" s="154"/>
      <c r="AS654" s="154"/>
      <c r="AT654" s="154"/>
      <c r="AU654" s="154"/>
      <c r="AV654" s="154"/>
      <c r="AW654" s="154"/>
      <c r="AX654" s="150">
        <f t="shared" ca="1" si="1627"/>
        <v>0</v>
      </c>
      <c r="AY654" s="150">
        <f>SUM(BA655:CE655)</f>
        <v>0</v>
      </c>
      <c r="AZ654" s="152" t="e">
        <f ca="1">AY654/AX654</f>
        <v>#DIV/0!</v>
      </c>
      <c r="BA654" s="154"/>
      <c r="BB654" s="154"/>
      <c r="BC654" s="154"/>
      <c r="BD654" s="154"/>
      <c r="BE654" s="154"/>
      <c r="BF654" s="154"/>
      <c r="BG654" s="154"/>
      <c r="BH654" s="154"/>
      <c r="BI654" s="154"/>
      <c r="BJ654" s="154"/>
      <c r="BK654" s="154"/>
      <c r="BL654" s="154"/>
      <c r="BM654" s="154"/>
      <c r="BN654" s="154"/>
      <c r="BO654" s="154"/>
      <c r="BP654" s="154"/>
      <c r="BQ654" s="154"/>
      <c r="BR654" s="154"/>
      <c r="BS654" s="154"/>
      <c r="BT654" s="154"/>
      <c r="BU654" s="154"/>
      <c r="BV654" s="154"/>
      <c r="BW654" s="154"/>
      <c r="BX654" s="154"/>
      <c r="BY654" s="154"/>
      <c r="BZ654" s="154"/>
      <c r="CA654" s="154"/>
      <c r="CB654" s="154"/>
      <c r="CC654" s="154"/>
      <c r="CD654" s="154"/>
      <c r="CE654" s="154"/>
      <c r="CF654" s="150">
        <f t="shared" ref="CF654" si="1699">SUM(CI654:DM654)</f>
        <v>0</v>
      </c>
      <c r="CG654" s="150">
        <f>SUM(CI655:DM655)</f>
        <v>0</v>
      </c>
      <c r="CH654" s="152" t="e">
        <f>CG654/CF654</f>
        <v>#DIV/0!</v>
      </c>
      <c r="CI654" s="154"/>
      <c r="CJ654" s="154"/>
      <c r="CK654" s="154"/>
      <c r="CL654" s="154"/>
      <c r="CM654" s="154"/>
      <c r="CN654" s="154"/>
      <c r="CO654" s="154"/>
      <c r="CP654" s="158"/>
      <c r="CQ654" s="158"/>
      <c r="CR654" s="158"/>
      <c r="CS654" s="158"/>
      <c r="CT654" s="158"/>
      <c r="CU654" s="158"/>
      <c r="CV654" s="158"/>
      <c r="CW654" s="154"/>
      <c r="CX654" s="154"/>
      <c r="CY654" s="154"/>
      <c r="CZ654" s="154"/>
      <c r="DA654" s="154"/>
      <c r="DB654" s="154"/>
      <c r="DC654" s="154"/>
      <c r="DD654" s="154"/>
      <c r="DE654" s="154"/>
      <c r="DF654" s="154"/>
      <c r="DG654" s="154"/>
      <c r="DH654" s="154"/>
      <c r="DI654" s="154"/>
      <c r="DJ654" s="154"/>
      <c r="DK654" s="154"/>
      <c r="DL654" s="154"/>
      <c r="DM654" s="154"/>
      <c r="DN654" s="150">
        <f t="shared" ref="DN654" si="1700">SUM(DQ654:ER654)</f>
        <v>0</v>
      </c>
      <c r="DO654" s="150">
        <f>SUM(DQ655:ER655)</f>
        <v>0</v>
      </c>
      <c r="DP654" s="152" t="e">
        <f t="shared" si="1581"/>
        <v>#DIV/0!</v>
      </c>
      <c r="DQ654" s="154"/>
      <c r="DR654" s="154"/>
      <c r="DS654" s="154"/>
      <c r="DT654" s="154"/>
      <c r="DU654" s="154"/>
      <c r="DV654" s="154"/>
      <c r="DW654" s="154"/>
      <c r="DX654" s="154"/>
      <c r="DY654" s="154"/>
      <c r="DZ654" s="154"/>
      <c r="EA654" s="154"/>
      <c r="EB654" s="154"/>
      <c r="EC654" s="154"/>
      <c r="ED654" s="154"/>
      <c r="EE654" s="154"/>
      <c r="EF654" s="154"/>
      <c r="EG654" s="154"/>
      <c r="EH654" s="154"/>
      <c r="EI654" s="154"/>
      <c r="EJ654" s="154"/>
      <c r="EK654" s="154"/>
      <c r="EL654" s="154"/>
      <c r="EM654" s="154"/>
      <c r="EN654" s="154"/>
      <c r="EO654" s="154"/>
      <c r="EP654" s="154"/>
      <c r="EQ654" s="154"/>
      <c r="ER654" s="154"/>
      <c r="ES654" s="150">
        <f t="shared" ca="1" si="1635"/>
        <v>0</v>
      </c>
      <c r="ET654" s="150">
        <f t="shared" si="1617"/>
        <v>0</v>
      </c>
      <c r="EU654" s="152" t="e">
        <f t="shared" ca="1" si="1618"/>
        <v>#DIV/0!</v>
      </c>
      <c r="EV654" s="154"/>
      <c r="EW654" s="160"/>
      <c r="EX654" s="154"/>
      <c r="EY654" s="154"/>
      <c r="EZ654" s="154"/>
      <c r="FA654" s="154"/>
      <c r="FB654" s="154"/>
      <c r="FC654" s="154"/>
      <c r="FD654" s="154"/>
      <c r="FE654" s="154"/>
      <c r="FF654" s="154"/>
      <c r="FG654" s="154"/>
      <c r="FH654" s="154"/>
      <c r="FI654" s="154"/>
      <c r="FJ654" s="154"/>
      <c r="FK654" s="154"/>
      <c r="FL654" s="154"/>
      <c r="FM654" s="154"/>
      <c r="FN654" s="154"/>
      <c r="FO654" s="154"/>
      <c r="FP654" s="154"/>
      <c r="FQ654" s="154"/>
      <c r="FR654" s="154"/>
      <c r="FS654" s="154"/>
      <c r="FT654" s="154"/>
      <c r="FU654" s="154"/>
      <c r="FV654" s="154"/>
      <c r="FW654" s="154"/>
      <c r="FX654" s="154"/>
      <c r="FY654" s="154"/>
      <c r="FZ654" s="154"/>
      <c r="GA654" s="150">
        <f t="shared" ref="GA654" ca="1" si="1701">SUMIF($GD$8:$HG$9,$O$5,GD654:HG654)</f>
        <v>0</v>
      </c>
      <c r="GB654" s="150">
        <f t="shared" ref="GB654" si="1702">SUM(GD655:HG655)</f>
        <v>0</v>
      </c>
      <c r="GC654" s="152" t="e">
        <f t="shared" ref="GC654" ca="1" si="1703">GB654/GA654</f>
        <v>#DIV/0!</v>
      </c>
      <c r="GD654" s="154"/>
      <c r="GE654" s="154"/>
      <c r="GF654" s="154"/>
      <c r="GG654" s="154"/>
      <c r="GH654" s="154"/>
      <c r="GI654" s="154"/>
      <c r="GJ654" s="154"/>
      <c r="GK654" s="154"/>
      <c r="GL654" s="154"/>
      <c r="GM654" s="154"/>
      <c r="GN654" s="154"/>
      <c r="GO654" s="154"/>
      <c r="GP654" s="154"/>
      <c r="GQ654" s="154"/>
      <c r="GR654" s="154"/>
      <c r="GS654" s="154"/>
      <c r="GT654" s="154"/>
      <c r="GU654" s="154"/>
      <c r="GV654" s="154"/>
      <c r="GW654" s="154"/>
      <c r="GX654" s="154"/>
      <c r="GY654" s="154"/>
      <c r="GZ654" s="154"/>
      <c r="HA654" s="154"/>
      <c r="HB654" s="154"/>
      <c r="HC654" s="154"/>
      <c r="HD654" s="154"/>
      <c r="HE654" s="154"/>
      <c r="HF654" s="154"/>
      <c r="HG654" s="154"/>
      <c r="HH654" s="150"/>
      <c r="HI654" s="150">
        <v>0</v>
      </c>
      <c r="HJ654" s="154"/>
      <c r="HK654" s="154"/>
      <c r="HL654" s="154"/>
      <c r="HM654" s="154"/>
      <c r="HN654" s="154"/>
      <c r="HO654" s="154"/>
      <c r="HP654" s="154"/>
      <c r="HQ654" s="154"/>
      <c r="HR654" s="154"/>
      <c r="HS654" s="154"/>
      <c r="HT654" s="154"/>
      <c r="HU654" s="154"/>
      <c r="HV654" s="154"/>
      <c r="HW654" s="154"/>
      <c r="HX654" s="154"/>
      <c r="HY654" s="154"/>
      <c r="HZ654" s="154"/>
      <c r="IA654" s="154"/>
      <c r="IB654" s="154"/>
      <c r="IC654" s="154"/>
      <c r="ID654" s="154"/>
      <c r="IE654" s="154"/>
      <c r="IF654" s="154"/>
      <c r="IG654" s="154"/>
      <c r="IH654" s="154"/>
      <c r="II654" s="154"/>
      <c r="IJ654" s="154"/>
      <c r="IK654" s="154"/>
      <c r="IL654" s="154"/>
      <c r="IM654" s="154"/>
      <c r="IN654" s="154"/>
      <c r="IO654" s="154"/>
      <c r="IP654" s="150"/>
      <c r="IQ654" s="150">
        <v>0</v>
      </c>
      <c r="IR654" s="154"/>
      <c r="IS654" s="154"/>
      <c r="IT654" s="154"/>
      <c r="IU654" s="154"/>
      <c r="IV654" s="154"/>
      <c r="IW654" s="154"/>
      <c r="IX654" s="154"/>
      <c r="IY654" s="154"/>
      <c r="IZ654" s="154"/>
      <c r="JA654" s="154"/>
      <c r="JB654" s="154"/>
      <c r="JC654" s="154"/>
      <c r="JD654" s="154"/>
      <c r="JE654" s="154"/>
      <c r="JF654" s="154"/>
      <c r="JG654" s="154"/>
      <c r="JH654" s="154"/>
      <c r="JI654" s="154"/>
      <c r="JJ654" s="154"/>
      <c r="JK654" s="154"/>
      <c r="JL654" s="154"/>
      <c r="JM654" s="154"/>
      <c r="JN654" s="154"/>
      <c r="JO654" s="154"/>
      <c r="JP654" s="154"/>
      <c r="JQ654" s="154"/>
      <c r="JR654" s="154"/>
      <c r="JS654" s="154"/>
      <c r="JT654" s="154"/>
      <c r="JU654" s="154"/>
      <c r="JV654" s="154"/>
      <c r="JW654" s="150"/>
      <c r="JX654" s="150">
        <v>0</v>
      </c>
      <c r="JY654" s="154"/>
      <c r="JZ654" s="154"/>
      <c r="KA654" s="154"/>
      <c r="KB654" s="154"/>
      <c r="KC654" s="154"/>
      <c r="KD654" s="154"/>
      <c r="KE654" s="154"/>
      <c r="KF654" s="154"/>
      <c r="KG654" s="154"/>
      <c r="KH654" s="154"/>
      <c r="KI654" s="154"/>
      <c r="KJ654" s="154"/>
      <c r="KK654" s="154"/>
      <c r="KL654" s="154"/>
      <c r="KM654" s="154"/>
      <c r="KN654" s="154"/>
      <c r="KO654" s="154"/>
      <c r="KP654" s="154"/>
      <c r="KQ654" s="154"/>
      <c r="KR654" s="154"/>
      <c r="KS654" s="154"/>
      <c r="KT654" s="154"/>
      <c r="KU654" s="154"/>
      <c r="KV654" s="154"/>
      <c r="KW654" s="154"/>
      <c r="KX654" s="154"/>
      <c r="KY654" s="154"/>
      <c r="KZ654" s="154"/>
      <c r="LA654" s="154"/>
      <c r="LB654" s="154"/>
      <c r="LC654" s="154"/>
      <c r="LD654" s="154"/>
      <c r="LE654" s="150"/>
      <c r="LF654" s="150">
        <v>0</v>
      </c>
      <c r="LG654" s="154"/>
      <c r="LH654" s="154"/>
      <c r="LI654" s="154"/>
      <c r="LJ654" s="154"/>
      <c r="LK654" s="154"/>
      <c r="LL654" s="154"/>
      <c r="LM654" s="154"/>
      <c r="LN654" s="154"/>
      <c r="LO654" s="154"/>
      <c r="LP654" s="154"/>
      <c r="LQ654" s="154"/>
      <c r="LR654" s="154"/>
      <c r="LS654" s="154"/>
      <c r="LT654" s="154"/>
      <c r="LU654" s="154"/>
      <c r="LV654" s="154"/>
      <c r="LW654" s="154"/>
      <c r="LX654" s="154"/>
      <c r="LY654" s="154"/>
      <c r="LZ654" s="154"/>
      <c r="MA654" s="154"/>
      <c r="MB654" s="154"/>
      <c r="MC654" s="154"/>
      <c r="MD654" s="154"/>
      <c r="ME654" s="154"/>
      <c r="MF654" s="154"/>
      <c r="MG654" s="154"/>
      <c r="MH654" s="154"/>
      <c r="MI654" s="154"/>
      <c r="MJ654" s="154"/>
      <c r="MK654" s="154"/>
      <c r="ML654" s="154"/>
    </row>
    <row r="655" spans="1:350" s="41" customFormat="1" ht="14.25" customHeight="1" outlineLevel="2" x14ac:dyDescent="0.25">
      <c r="A655" s="221"/>
      <c r="B655" s="176"/>
      <c r="C655" s="176"/>
      <c r="D655" s="176"/>
      <c r="E655" s="176"/>
      <c r="F655" s="176"/>
      <c r="G655" s="176"/>
      <c r="H655" s="171"/>
      <c r="I655" s="171"/>
      <c r="J655" s="213"/>
      <c r="K655" s="213"/>
      <c r="L655" s="173"/>
      <c r="M655" s="173"/>
      <c r="N655" s="184"/>
      <c r="O655" s="155"/>
      <c r="P655" s="155"/>
      <c r="Q655" s="151"/>
      <c r="R655" s="151"/>
      <c r="S655" s="153"/>
      <c r="T655" s="155"/>
      <c r="U655" s="155"/>
      <c r="V655" s="155"/>
      <c r="W655" s="155"/>
      <c r="X655" s="155"/>
      <c r="Y655" s="155"/>
      <c r="Z655" s="155"/>
      <c r="AA655" s="155"/>
      <c r="AB655" s="155"/>
      <c r="AC655" s="155"/>
      <c r="AD655" s="155"/>
      <c r="AE655" s="155"/>
      <c r="AF655" s="155"/>
      <c r="AG655" s="155"/>
      <c r="AH655" s="155"/>
      <c r="AI655" s="155"/>
      <c r="AJ655" s="155"/>
      <c r="AK655" s="155"/>
      <c r="AL655" s="155"/>
      <c r="AM655" s="155"/>
      <c r="AN655" s="155"/>
      <c r="AO655" s="155"/>
      <c r="AP655" s="155"/>
      <c r="AQ655" s="155"/>
      <c r="AR655" s="155"/>
      <c r="AS655" s="155"/>
      <c r="AT655" s="155"/>
      <c r="AU655" s="155"/>
      <c r="AV655" s="155"/>
      <c r="AW655" s="155"/>
      <c r="AX655" s="151"/>
      <c r="AY655" s="151"/>
      <c r="AZ655" s="153"/>
      <c r="BA655" s="155"/>
      <c r="BB655" s="155"/>
      <c r="BC655" s="155"/>
      <c r="BD655" s="155"/>
      <c r="BE655" s="155"/>
      <c r="BF655" s="155"/>
      <c r="BG655" s="155"/>
      <c r="BH655" s="155"/>
      <c r="BI655" s="155"/>
      <c r="BJ655" s="155"/>
      <c r="BK655" s="155"/>
      <c r="BL655" s="155"/>
      <c r="BM655" s="155"/>
      <c r="BN655" s="155"/>
      <c r="BO655" s="155"/>
      <c r="BP655" s="155"/>
      <c r="BQ655" s="155"/>
      <c r="BR655" s="155"/>
      <c r="BS655" s="155"/>
      <c r="BT655" s="155"/>
      <c r="BU655" s="155"/>
      <c r="BV655" s="155"/>
      <c r="BW655" s="155"/>
      <c r="BX655" s="155"/>
      <c r="BY655" s="155"/>
      <c r="BZ655" s="155"/>
      <c r="CA655" s="155"/>
      <c r="CB655" s="155"/>
      <c r="CC655" s="155"/>
      <c r="CD655" s="155"/>
      <c r="CE655" s="155"/>
      <c r="CF655" s="151"/>
      <c r="CG655" s="151"/>
      <c r="CH655" s="153"/>
      <c r="CI655" s="155"/>
      <c r="CJ655" s="155"/>
      <c r="CK655" s="155"/>
      <c r="CL655" s="155"/>
      <c r="CM655" s="155"/>
      <c r="CN655" s="155"/>
      <c r="CO655" s="155"/>
      <c r="CP655" s="159"/>
      <c r="CQ655" s="159"/>
      <c r="CR655" s="159"/>
      <c r="CS655" s="159"/>
      <c r="CT655" s="159"/>
      <c r="CU655" s="159"/>
      <c r="CV655" s="159"/>
      <c r="CW655" s="155"/>
      <c r="CX655" s="155"/>
      <c r="CY655" s="155"/>
      <c r="CZ655" s="155"/>
      <c r="DA655" s="155"/>
      <c r="DB655" s="155"/>
      <c r="DC655" s="155"/>
      <c r="DD655" s="155"/>
      <c r="DE655" s="155"/>
      <c r="DF655" s="155"/>
      <c r="DG655" s="155"/>
      <c r="DH655" s="155"/>
      <c r="DI655" s="155"/>
      <c r="DJ655" s="155"/>
      <c r="DK655" s="155"/>
      <c r="DL655" s="155"/>
      <c r="DM655" s="155"/>
      <c r="DN655" s="151"/>
      <c r="DO655" s="151"/>
      <c r="DP655" s="153"/>
      <c r="DQ655" s="155"/>
      <c r="DR655" s="155"/>
      <c r="DS655" s="155"/>
      <c r="DT655" s="155"/>
      <c r="DU655" s="155"/>
      <c r="DV655" s="155"/>
      <c r="DW655" s="155"/>
      <c r="DX655" s="155"/>
      <c r="DY655" s="155"/>
      <c r="DZ655" s="155"/>
      <c r="EA655" s="155"/>
      <c r="EB655" s="155"/>
      <c r="EC655" s="155"/>
      <c r="ED655" s="155"/>
      <c r="EE655" s="155"/>
      <c r="EF655" s="155"/>
      <c r="EG655" s="155"/>
      <c r="EH655" s="155"/>
      <c r="EI655" s="155"/>
      <c r="EJ655" s="155"/>
      <c r="EK655" s="155"/>
      <c r="EL655" s="155"/>
      <c r="EM655" s="155"/>
      <c r="EN655" s="155"/>
      <c r="EO655" s="155"/>
      <c r="EP655" s="155"/>
      <c r="EQ655" s="155"/>
      <c r="ER655" s="155"/>
      <c r="ES655" s="151"/>
      <c r="ET655" s="151"/>
      <c r="EU655" s="153"/>
      <c r="EV655" s="155"/>
      <c r="EW655" s="161"/>
      <c r="EX655" s="155"/>
      <c r="EY655" s="155"/>
      <c r="EZ655" s="155"/>
      <c r="FA655" s="155"/>
      <c r="FB655" s="155"/>
      <c r="FC655" s="155"/>
      <c r="FD655" s="155"/>
      <c r="FE655" s="155"/>
      <c r="FF655" s="155"/>
      <c r="FG655" s="155"/>
      <c r="FH655" s="155"/>
      <c r="FI655" s="155"/>
      <c r="FJ655" s="155"/>
      <c r="FK655" s="155"/>
      <c r="FL655" s="155"/>
      <c r="FM655" s="155"/>
      <c r="FN655" s="155"/>
      <c r="FO655" s="155"/>
      <c r="FP655" s="155"/>
      <c r="FQ655" s="155"/>
      <c r="FR655" s="155"/>
      <c r="FS655" s="155"/>
      <c r="FT655" s="155"/>
      <c r="FU655" s="155"/>
      <c r="FV655" s="155"/>
      <c r="FW655" s="155"/>
      <c r="FX655" s="155"/>
      <c r="FY655" s="155"/>
      <c r="FZ655" s="155"/>
      <c r="GA655" s="151"/>
      <c r="GB655" s="151"/>
      <c r="GC655" s="153"/>
      <c r="GD655" s="155"/>
      <c r="GE655" s="155"/>
      <c r="GF655" s="155"/>
      <c r="GG655" s="155"/>
      <c r="GH655" s="155"/>
      <c r="GI655" s="155"/>
      <c r="GJ655" s="155"/>
      <c r="GK655" s="155"/>
      <c r="GL655" s="155"/>
      <c r="GM655" s="155"/>
      <c r="GN655" s="155"/>
      <c r="GO655" s="155"/>
      <c r="GP655" s="155"/>
      <c r="GQ655" s="155"/>
      <c r="GR655" s="155"/>
      <c r="GS655" s="155"/>
      <c r="GT655" s="155"/>
      <c r="GU655" s="155"/>
      <c r="GV655" s="155"/>
      <c r="GW655" s="155"/>
      <c r="GX655" s="155"/>
      <c r="GY655" s="155"/>
      <c r="GZ655" s="155"/>
      <c r="HA655" s="155"/>
      <c r="HB655" s="155"/>
      <c r="HC655" s="155"/>
      <c r="HD655" s="155"/>
      <c r="HE655" s="155"/>
      <c r="HF655" s="155"/>
      <c r="HG655" s="155"/>
      <c r="HH655" s="151"/>
      <c r="HI655" s="151"/>
      <c r="HJ655" s="155"/>
      <c r="HK655" s="155"/>
      <c r="HL655" s="155"/>
      <c r="HM655" s="155"/>
      <c r="HN655" s="155"/>
      <c r="HO655" s="155"/>
      <c r="HP655" s="155"/>
      <c r="HQ655" s="155"/>
      <c r="HR655" s="155"/>
      <c r="HS655" s="155"/>
      <c r="HT655" s="155"/>
      <c r="HU655" s="155"/>
      <c r="HV655" s="155"/>
      <c r="HW655" s="155"/>
      <c r="HX655" s="155"/>
      <c r="HY655" s="155"/>
      <c r="HZ655" s="155"/>
      <c r="IA655" s="155"/>
      <c r="IB655" s="155"/>
      <c r="IC655" s="155"/>
      <c r="ID655" s="155"/>
      <c r="IE655" s="155"/>
      <c r="IF655" s="155"/>
      <c r="IG655" s="155"/>
      <c r="IH655" s="155"/>
      <c r="II655" s="155"/>
      <c r="IJ655" s="155"/>
      <c r="IK655" s="155"/>
      <c r="IL655" s="155"/>
      <c r="IM655" s="155"/>
      <c r="IN655" s="155"/>
      <c r="IO655" s="155"/>
      <c r="IP655" s="151"/>
      <c r="IQ655" s="151"/>
      <c r="IR655" s="155"/>
      <c r="IS655" s="155"/>
      <c r="IT655" s="155"/>
      <c r="IU655" s="155"/>
      <c r="IV655" s="155"/>
      <c r="IW655" s="155"/>
      <c r="IX655" s="155"/>
      <c r="IY655" s="155"/>
      <c r="IZ655" s="155"/>
      <c r="JA655" s="155"/>
      <c r="JB655" s="155"/>
      <c r="JC655" s="155"/>
      <c r="JD655" s="155"/>
      <c r="JE655" s="155"/>
      <c r="JF655" s="155"/>
      <c r="JG655" s="155"/>
      <c r="JH655" s="155"/>
      <c r="JI655" s="155"/>
      <c r="JJ655" s="155"/>
      <c r="JK655" s="155"/>
      <c r="JL655" s="155"/>
      <c r="JM655" s="155"/>
      <c r="JN655" s="155"/>
      <c r="JO655" s="155"/>
      <c r="JP655" s="155"/>
      <c r="JQ655" s="155"/>
      <c r="JR655" s="155"/>
      <c r="JS655" s="155"/>
      <c r="JT655" s="155"/>
      <c r="JU655" s="155"/>
      <c r="JV655" s="155"/>
      <c r="JW655" s="151"/>
      <c r="JX655" s="151"/>
      <c r="JY655" s="155"/>
      <c r="JZ655" s="155"/>
      <c r="KA655" s="155"/>
      <c r="KB655" s="155"/>
      <c r="KC655" s="155"/>
      <c r="KD655" s="155"/>
      <c r="KE655" s="155"/>
      <c r="KF655" s="155"/>
      <c r="KG655" s="155"/>
      <c r="KH655" s="155"/>
      <c r="KI655" s="155"/>
      <c r="KJ655" s="155"/>
      <c r="KK655" s="155"/>
      <c r="KL655" s="155"/>
      <c r="KM655" s="155"/>
      <c r="KN655" s="155"/>
      <c r="KO655" s="155"/>
      <c r="KP655" s="155"/>
      <c r="KQ655" s="155"/>
      <c r="KR655" s="155"/>
      <c r="KS655" s="155"/>
      <c r="KT655" s="155"/>
      <c r="KU655" s="155"/>
      <c r="KV655" s="155"/>
      <c r="KW655" s="155"/>
      <c r="KX655" s="155"/>
      <c r="KY655" s="155"/>
      <c r="KZ655" s="155"/>
      <c r="LA655" s="155"/>
      <c r="LB655" s="155"/>
      <c r="LC655" s="155"/>
      <c r="LD655" s="155"/>
      <c r="LE655" s="151"/>
      <c r="LF655" s="151"/>
      <c r="LG655" s="155"/>
      <c r="LH655" s="155"/>
      <c r="LI655" s="155"/>
      <c r="LJ655" s="155"/>
      <c r="LK655" s="155"/>
      <c r="LL655" s="155"/>
      <c r="LM655" s="155"/>
      <c r="LN655" s="155"/>
      <c r="LO655" s="155"/>
      <c r="LP655" s="155"/>
      <c r="LQ655" s="155"/>
      <c r="LR655" s="155"/>
      <c r="LS655" s="155"/>
      <c r="LT655" s="155"/>
      <c r="LU655" s="155"/>
      <c r="LV655" s="155"/>
      <c r="LW655" s="155"/>
      <c r="LX655" s="155"/>
      <c r="LY655" s="155"/>
      <c r="LZ655" s="155"/>
      <c r="MA655" s="155"/>
      <c r="MB655" s="155"/>
      <c r="MC655" s="155"/>
      <c r="MD655" s="155"/>
      <c r="ME655" s="155"/>
      <c r="MF655" s="155"/>
      <c r="MG655" s="155"/>
      <c r="MH655" s="155"/>
      <c r="MI655" s="155"/>
      <c r="MJ655" s="155"/>
      <c r="MK655" s="155"/>
      <c r="ML655" s="155"/>
    </row>
    <row r="656" spans="1:350" ht="13.9" customHeight="1" outlineLevel="2" x14ac:dyDescent="0.2">
      <c r="A656" s="185" t="s">
        <v>356</v>
      </c>
      <c r="B656" s="218" t="s">
        <v>341</v>
      </c>
      <c r="C656" s="214" t="s">
        <v>99</v>
      </c>
      <c r="D656" s="216">
        <v>3</v>
      </c>
      <c r="E656" s="175">
        <v>0</v>
      </c>
      <c r="F656" s="175">
        <f>D656-E656</f>
        <v>3</v>
      </c>
      <c r="G656" s="175" t="s">
        <v>842</v>
      </c>
      <c r="H656" s="170" t="s">
        <v>975</v>
      </c>
      <c r="I656" s="170" t="s">
        <v>979</v>
      </c>
      <c r="J656" s="212">
        <f ca="1">E656+Q656+AX656+CF656+DN656+ES656+GA656+HH656+IP656+JW656+LE656</f>
        <v>0</v>
      </c>
      <c r="K656" s="212">
        <f>E656+R656+AY656+CG656+DO656+ET656+GB656+HI656+IQ656+JX656+LF656</f>
        <v>3</v>
      </c>
      <c r="L656" s="172" t="e">
        <f ca="1">K656/J656</f>
        <v>#DIV/0!</v>
      </c>
      <c r="M656" s="172">
        <f>K656/D656</f>
        <v>1</v>
      </c>
      <c r="N656" s="183">
        <f ca="1">SUMIF($EV$8:$FZ$9,$O$5,$EV657:$FZ657)-SUMIF($EV$8:$FZ$9,$Q$5,$EV657:$FZ657)</f>
        <v>0</v>
      </c>
      <c r="O656" s="156"/>
      <c r="P656" s="16" t="s">
        <v>25</v>
      </c>
      <c r="Q656" s="150">
        <v>0</v>
      </c>
      <c r="R656" s="150">
        <v>0</v>
      </c>
      <c r="S656" s="152" t="e">
        <v>#DIV/0!</v>
      </c>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50">
        <f t="shared" ca="1" si="1627"/>
        <v>0</v>
      </c>
      <c r="AY656" s="150">
        <f>SUM(BA657:CE657)</f>
        <v>0</v>
      </c>
      <c r="AZ656" s="152" t="e">
        <f ca="1">AY656/AX656</f>
        <v>#DIV/0!</v>
      </c>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50">
        <f t="shared" ref="CF656" si="1704">SUM(CI656:DM656)</f>
        <v>0</v>
      </c>
      <c r="CG656" s="150">
        <f>SUM(CI657:DM657)</f>
        <v>0</v>
      </c>
      <c r="CH656" s="152" t="e">
        <f>CG656/CF656</f>
        <v>#DIV/0!</v>
      </c>
      <c r="CI656" s="129"/>
      <c r="CJ656" s="129"/>
      <c r="CK656" s="129"/>
      <c r="CL656" s="129"/>
      <c r="CM656" s="129"/>
      <c r="CN656" s="129"/>
      <c r="CO656" s="129"/>
      <c r="CP656" s="129"/>
      <c r="CQ656" s="129"/>
      <c r="CR656" s="129"/>
      <c r="CS656" s="129"/>
      <c r="CT656" s="129"/>
      <c r="CU656" s="129"/>
      <c r="CV656" s="129"/>
      <c r="CW656" s="129"/>
      <c r="CX656" s="129"/>
      <c r="CY656" s="129"/>
      <c r="CZ656" s="129"/>
      <c r="DA656" s="129"/>
      <c r="DB656" s="129"/>
      <c r="DC656" s="129"/>
      <c r="DD656" s="129"/>
      <c r="DE656" s="129"/>
      <c r="DF656" s="129"/>
      <c r="DG656" s="129"/>
      <c r="DH656" s="129"/>
      <c r="DI656" s="129"/>
      <c r="DJ656" s="129"/>
      <c r="DK656" s="129"/>
      <c r="DL656" s="129"/>
      <c r="DM656" s="129"/>
      <c r="DN656" s="150">
        <f t="shared" ref="DN656" si="1705">SUM(DQ656:ER656)</f>
        <v>0</v>
      </c>
      <c r="DO656" s="150">
        <f>SUM(DQ657:ER657)</f>
        <v>0</v>
      </c>
      <c r="DP656" s="152" t="e">
        <f t="shared" si="1581"/>
        <v>#DIV/0!</v>
      </c>
      <c r="DQ656" s="16"/>
      <c r="DR656" s="16"/>
      <c r="DS656" s="16"/>
      <c r="DT656" s="16"/>
      <c r="DU656" s="16"/>
      <c r="DV656" s="16"/>
      <c r="DW656" s="16"/>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50">
        <f t="shared" ca="1" si="1635"/>
        <v>0</v>
      </c>
      <c r="ET656" s="150">
        <f t="shared" si="1617"/>
        <v>0</v>
      </c>
      <c r="EU656" s="152" t="e">
        <f t="shared" ca="1" si="1618"/>
        <v>#DIV/0!</v>
      </c>
      <c r="EV656" s="16"/>
      <c r="EW656" s="67"/>
      <c r="EX656" s="16"/>
      <c r="EY656" s="16"/>
      <c r="EZ656" s="16"/>
      <c r="FA656" s="16"/>
      <c r="FB656" s="16"/>
      <c r="FC656" s="16"/>
      <c r="FD656" s="16"/>
      <c r="FE656" s="16"/>
      <c r="FF656" s="16"/>
      <c r="FG656" s="16"/>
      <c r="FH656" s="16"/>
      <c r="FI656" s="16"/>
      <c r="FJ656" s="16"/>
      <c r="FK656" s="16"/>
      <c r="FL656" s="16"/>
      <c r="FM656" s="16"/>
      <c r="FN656" s="16"/>
      <c r="FO656" s="16"/>
      <c r="FP656" s="16"/>
      <c r="FQ656" s="16"/>
      <c r="FR656" s="16"/>
      <c r="FS656" s="16"/>
      <c r="FT656" s="16"/>
      <c r="FU656" s="16"/>
      <c r="FV656" s="16"/>
      <c r="FW656" s="16"/>
      <c r="FX656" s="16"/>
      <c r="FY656" s="16"/>
      <c r="FZ656" s="16"/>
      <c r="GA656" s="150">
        <f t="shared" ref="GA656" ca="1" si="1706">SUMIF($GD$8:$HG$9,$O$5,GD656:HG656)</f>
        <v>0</v>
      </c>
      <c r="GB656" s="150">
        <f t="shared" ref="GB656" si="1707">SUM(GD657:HG657)</f>
        <v>3</v>
      </c>
      <c r="GC656" s="152" t="e">
        <f t="shared" ref="GC656" ca="1" si="1708">GB656/GA656</f>
        <v>#DIV/0!</v>
      </c>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50"/>
      <c r="HI656" s="150">
        <v>0</v>
      </c>
      <c r="HJ656" s="152" t="e">
        <v>#DIV/0!</v>
      </c>
      <c r="HK656" s="16"/>
      <c r="HL656" s="16"/>
      <c r="HM656" s="16"/>
      <c r="HN656" s="16">
        <v>3</v>
      </c>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50"/>
      <c r="IQ656" s="150">
        <v>0</v>
      </c>
      <c r="IR656" s="152" t="e">
        <v>#DIV/0!</v>
      </c>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c r="JS656" s="16"/>
      <c r="JT656" s="16"/>
      <c r="JU656" s="23"/>
      <c r="JV656" s="16"/>
      <c r="JW656" s="150"/>
      <c r="JX656" s="150">
        <v>0</v>
      </c>
      <c r="JY656" s="152" t="e">
        <v>#DIV/0!</v>
      </c>
      <c r="JZ656" s="16"/>
      <c r="KA656" s="16"/>
      <c r="KB656" s="16"/>
      <c r="KC656" s="16"/>
      <c r="KD656" s="16"/>
      <c r="KE656" s="16"/>
      <c r="KF656" s="16"/>
      <c r="KG656" s="16"/>
      <c r="KH656" s="16"/>
      <c r="KI656" s="16"/>
      <c r="KJ656" s="16"/>
      <c r="KK656" s="16"/>
      <c r="KL656" s="16"/>
      <c r="KM656" s="16"/>
      <c r="KN656" s="16"/>
      <c r="KO656" s="16"/>
      <c r="KP656" s="16"/>
      <c r="KQ656" s="16"/>
      <c r="KR656" s="16"/>
      <c r="KS656" s="16"/>
      <c r="KT656" s="16"/>
      <c r="KU656" s="16"/>
      <c r="KV656" s="16"/>
      <c r="KW656" s="16"/>
      <c r="KX656" s="16"/>
      <c r="KY656" s="16"/>
      <c r="KZ656" s="16"/>
      <c r="LA656" s="16"/>
      <c r="LB656" s="16"/>
      <c r="LC656" s="16"/>
      <c r="LD656" s="16"/>
      <c r="LE656" s="150"/>
      <c r="LF656" s="150">
        <v>0</v>
      </c>
      <c r="LG656" s="152" t="e">
        <v>#DIV/0!</v>
      </c>
      <c r="LH656" s="16"/>
      <c r="LI656" s="16"/>
      <c r="LJ656" s="16"/>
      <c r="LK656" s="16"/>
      <c r="LL656" s="16"/>
      <c r="LM656" s="16"/>
      <c r="LN656" s="16"/>
      <c r="LO656" s="16"/>
      <c r="LP656" s="16"/>
      <c r="LQ656" s="16"/>
      <c r="LR656" s="16"/>
      <c r="LS656" s="16"/>
      <c r="LT656" s="16"/>
      <c r="LU656" s="16"/>
      <c r="LV656" s="16"/>
      <c r="LW656" s="16"/>
      <c r="LX656" s="16"/>
      <c r="LY656" s="16"/>
      <c r="LZ656" s="16"/>
      <c r="MA656" s="16"/>
      <c r="MB656" s="16"/>
      <c r="MC656" s="16"/>
      <c r="MD656" s="16"/>
      <c r="ME656" s="16"/>
      <c r="MF656" s="16"/>
      <c r="MG656" s="16"/>
      <c r="MH656" s="16"/>
      <c r="MI656" s="16"/>
      <c r="MJ656" s="16"/>
      <c r="MK656" s="16"/>
      <c r="ML656" s="16"/>
    </row>
    <row r="657" spans="1:350" ht="13.9" customHeight="1" outlineLevel="2" x14ac:dyDescent="0.2">
      <c r="A657" s="186"/>
      <c r="B657" s="219"/>
      <c r="C657" s="215"/>
      <c r="D657" s="217"/>
      <c r="E657" s="176"/>
      <c r="F657" s="176"/>
      <c r="G657" s="176"/>
      <c r="H657" s="171"/>
      <c r="I657" s="171"/>
      <c r="J657" s="213"/>
      <c r="K657" s="213"/>
      <c r="L657" s="173"/>
      <c r="M657" s="173"/>
      <c r="N657" s="184"/>
      <c r="O657" s="157"/>
      <c r="P657" s="17" t="s">
        <v>26</v>
      </c>
      <c r="Q657" s="151"/>
      <c r="R657" s="151"/>
      <c r="S657" s="153"/>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151"/>
      <c r="AY657" s="151"/>
      <c r="AZ657" s="153"/>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151"/>
      <c r="CG657" s="151"/>
      <c r="CH657" s="153"/>
      <c r="CI657" s="141"/>
      <c r="CJ657" s="141"/>
      <c r="CK657" s="141"/>
      <c r="CL657" s="141"/>
      <c r="CM657" s="141"/>
      <c r="CN657" s="141"/>
      <c r="CO657" s="141"/>
      <c r="CP657" s="141"/>
      <c r="CQ657" s="141"/>
      <c r="CR657" s="141"/>
      <c r="CS657" s="141"/>
      <c r="CT657" s="141"/>
      <c r="CU657" s="141"/>
      <c r="CV657" s="141"/>
      <c r="CW657" s="141"/>
      <c r="CX657" s="141"/>
      <c r="CY657" s="141"/>
      <c r="CZ657" s="141"/>
      <c r="DA657" s="141"/>
      <c r="DB657" s="141"/>
      <c r="DC657" s="141"/>
      <c r="DD657" s="141"/>
      <c r="DE657" s="141"/>
      <c r="DF657" s="141"/>
      <c r="DG657" s="141"/>
      <c r="DH657" s="141"/>
      <c r="DI657" s="141"/>
      <c r="DJ657" s="141"/>
      <c r="DK657" s="141"/>
      <c r="DL657" s="141"/>
      <c r="DM657" s="141"/>
      <c r="DN657" s="151"/>
      <c r="DO657" s="151"/>
      <c r="DP657" s="153"/>
      <c r="DQ657" s="24"/>
      <c r="DR657" s="24"/>
      <c r="DS657" s="24"/>
      <c r="DT657" s="24"/>
      <c r="DU657" s="24"/>
      <c r="DV657" s="24"/>
      <c r="DW657" s="24"/>
      <c r="DX657" s="24"/>
      <c r="DY657" s="24"/>
      <c r="DZ657" s="24"/>
      <c r="EA657" s="24"/>
      <c r="EB657" s="24"/>
      <c r="EC657" s="24"/>
      <c r="ED657" s="24"/>
      <c r="EE657" s="24"/>
      <c r="EF657" s="24"/>
      <c r="EG657" s="24"/>
      <c r="EH657" s="24"/>
      <c r="EI657" s="24"/>
      <c r="EJ657" s="24"/>
      <c r="EK657" s="24"/>
      <c r="EL657" s="24"/>
      <c r="EM657" s="24"/>
      <c r="EN657" s="24"/>
      <c r="EO657" s="24"/>
      <c r="EP657" s="24"/>
      <c r="EQ657" s="24"/>
      <c r="ER657" s="24"/>
      <c r="ES657" s="151"/>
      <c r="ET657" s="151"/>
      <c r="EU657" s="153"/>
      <c r="EV657" s="24"/>
      <c r="EW657" s="125"/>
      <c r="EX657" s="24"/>
      <c r="EY657" s="24"/>
      <c r="EZ657" s="24"/>
      <c r="FA657" s="24"/>
      <c r="FB657" s="24"/>
      <c r="FC657" s="24"/>
      <c r="FD657" s="24"/>
      <c r="FE657" s="24"/>
      <c r="FF657" s="24"/>
      <c r="FG657" s="24"/>
      <c r="FH657" s="24"/>
      <c r="FI657" s="24"/>
      <c r="FJ657" s="24"/>
      <c r="FK657" s="24"/>
      <c r="FL657" s="24"/>
      <c r="FM657" s="24"/>
      <c r="FN657" s="24"/>
      <c r="FO657" s="24"/>
      <c r="FP657" s="24"/>
      <c r="FQ657" s="24"/>
      <c r="FR657" s="24"/>
      <c r="FS657" s="24"/>
      <c r="FT657" s="24"/>
      <c r="FU657" s="24"/>
      <c r="FV657" s="24"/>
      <c r="FW657" s="24"/>
      <c r="FX657" s="24"/>
      <c r="FY657" s="24"/>
      <c r="FZ657" s="24"/>
      <c r="GA657" s="151"/>
      <c r="GB657" s="151"/>
      <c r="GC657" s="153"/>
      <c r="GD657" s="24"/>
      <c r="GE657" s="24"/>
      <c r="GF657" s="24"/>
      <c r="GG657" s="24"/>
      <c r="GH657" s="24"/>
      <c r="GI657" s="24"/>
      <c r="GJ657" s="24"/>
      <c r="GK657" s="24"/>
      <c r="GL657" s="24"/>
      <c r="GM657" s="24"/>
      <c r="GN657" s="24"/>
      <c r="GO657" s="24"/>
      <c r="GP657" s="24"/>
      <c r="GQ657" s="24"/>
      <c r="GR657" s="24"/>
      <c r="GS657" s="24"/>
      <c r="GT657" s="24"/>
      <c r="GU657" s="24"/>
      <c r="GV657" s="24"/>
      <c r="GW657" s="24"/>
      <c r="GX657" s="24"/>
      <c r="GY657" s="24"/>
      <c r="GZ657" s="24"/>
      <c r="HA657" s="24"/>
      <c r="HB657" s="24">
        <v>3</v>
      </c>
      <c r="HC657" s="24"/>
      <c r="HD657" s="24"/>
      <c r="HE657" s="24"/>
      <c r="HF657" s="24"/>
      <c r="HG657" s="24"/>
      <c r="HH657" s="151"/>
      <c r="HI657" s="151"/>
      <c r="HJ657" s="153"/>
      <c r="HK657" s="24"/>
      <c r="HL657" s="24"/>
      <c r="HM657" s="24"/>
      <c r="HN657" s="24"/>
      <c r="HO657" s="24"/>
      <c r="HP657" s="24"/>
      <c r="HQ657" s="24"/>
      <c r="HR657" s="24"/>
      <c r="HS657" s="24"/>
      <c r="HT657" s="24"/>
      <c r="HU657" s="24"/>
      <c r="HV657" s="24"/>
      <c r="HW657" s="24"/>
      <c r="HX657" s="24"/>
      <c r="HY657" s="24"/>
      <c r="HZ657" s="24"/>
      <c r="IA657" s="24"/>
      <c r="IB657" s="24"/>
      <c r="IC657" s="24"/>
      <c r="ID657" s="24"/>
      <c r="IE657" s="24"/>
      <c r="IF657" s="24"/>
      <c r="IG657" s="24"/>
      <c r="IH657" s="24"/>
      <c r="II657" s="24"/>
      <c r="IJ657" s="24"/>
      <c r="IK657" s="24"/>
      <c r="IL657" s="24"/>
      <c r="IM657" s="24"/>
      <c r="IN657" s="24"/>
      <c r="IO657" s="24"/>
      <c r="IP657" s="151"/>
      <c r="IQ657" s="151"/>
      <c r="IR657" s="153"/>
      <c r="IS657" s="24"/>
      <c r="IT657" s="24"/>
      <c r="IU657" s="24"/>
      <c r="IV657" s="24"/>
      <c r="IW657" s="24"/>
      <c r="IX657" s="24"/>
      <c r="IY657" s="24"/>
      <c r="IZ657" s="24"/>
      <c r="JA657" s="24"/>
      <c r="JB657" s="24"/>
      <c r="JC657" s="24"/>
      <c r="JD657" s="24"/>
      <c r="JE657" s="24"/>
      <c r="JF657" s="24"/>
      <c r="JG657" s="24"/>
      <c r="JH657" s="24"/>
      <c r="JI657" s="24"/>
      <c r="JJ657" s="24"/>
      <c r="JK657" s="24"/>
      <c r="JL657" s="24"/>
      <c r="JM657" s="24"/>
      <c r="JN657" s="24"/>
      <c r="JO657" s="24"/>
      <c r="JP657" s="24"/>
      <c r="JQ657" s="24"/>
      <c r="JR657" s="24"/>
      <c r="JS657" s="24"/>
      <c r="JT657" s="24"/>
      <c r="JU657" s="25"/>
      <c r="JV657" s="24"/>
      <c r="JW657" s="151"/>
      <c r="JX657" s="151"/>
      <c r="JY657" s="153"/>
      <c r="JZ657" s="24"/>
      <c r="KA657" s="24"/>
      <c r="KB657" s="24"/>
      <c r="KC657" s="24"/>
      <c r="KD657" s="24"/>
      <c r="KE657" s="24"/>
      <c r="KF657" s="24"/>
      <c r="KG657" s="24"/>
      <c r="KH657" s="24"/>
      <c r="KI657" s="24"/>
      <c r="KJ657" s="24"/>
      <c r="KK657" s="24"/>
      <c r="KL657" s="24"/>
      <c r="KM657" s="24"/>
      <c r="KN657" s="24"/>
      <c r="KO657" s="24"/>
      <c r="KP657" s="24"/>
      <c r="KQ657" s="24"/>
      <c r="KR657" s="24"/>
      <c r="KS657" s="24"/>
      <c r="KT657" s="24"/>
      <c r="KU657" s="24"/>
      <c r="KV657" s="24"/>
      <c r="KW657" s="24"/>
      <c r="KX657" s="24"/>
      <c r="KY657" s="24"/>
      <c r="KZ657" s="24"/>
      <c r="LA657" s="24"/>
      <c r="LB657" s="24"/>
      <c r="LC657" s="24"/>
      <c r="LD657" s="24"/>
      <c r="LE657" s="151"/>
      <c r="LF657" s="151"/>
      <c r="LG657" s="153"/>
      <c r="LH657" s="24"/>
      <c r="LI657" s="24"/>
      <c r="LJ657" s="24"/>
      <c r="LK657" s="24"/>
      <c r="LL657" s="24"/>
      <c r="LM657" s="24"/>
      <c r="LN657" s="24"/>
      <c r="LO657" s="24"/>
      <c r="LP657" s="24"/>
      <c r="LQ657" s="24"/>
      <c r="LR657" s="24"/>
      <c r="LS657" s="24"/>
      <c r="LT657" s="24"/>
      <c r="LU657" s="24"/>
      <c r="LV657" s="24"/>
      <c r="LW657" s="24"/>
      <c r="LX657" s="24"/>
      <c r="LY657" s="24"/>
      <c r="LZ657" s="24"/>
      <c r="MA657" s="24"/>
      <c r="MB657" s="24"/>
      <c r="MC657" s="24"/>
      <c r="MD657" s="24"/>
      <c r="ME657" s="24"/>
      <c r="MF657" s="24"/>
      <c r="MG657" s="24"/>
      <c r="MH657" s="24"/>
      <c r="MI657" s="24"/>
      <c r="MJ657" s="24"/>
      <c r="MK657" s="24"/>
      <c r="ML657" s="24"/>
    </row>
    <row r="658" spans="1:350" ht="13.9" customHeight="1" outlineLevel="2" x14ac:dyDescent="0.2">
      <c r="A658" s="185" t="s">
        <v>357</v>
      </c>
      <c r="B658" s="218" t="s">
        <v>342</v>
      </c>
      <c r="C658" s="214" t="s">
        <v>99</v>
      </c>
      <c r="D658" s="216">
        <v>3</v>
      </c>
      <c r="E658" s="175">
        <v>0</v>
      </c>
      <c r="F658" s="175">
        <f>D658-E658</f>
        <v>3</v>
      </c>
      <c r="G658" s="175" t="s">
        <v>842</v>
      </c>
      <c r="H658" s="170" t="s">
        <v>979</v>
      </c>
      <c r="I658" s="170" t="s">
        <v>935</v>
      </c>
      <c r="J658" s="212">
        <f ca="1">E658+Q658+AX658+CF658+DN658+ES658+GA658+HH658+IP658+JW658+LE658</f>
        <v>0</v>
      </c>
      <c r="K658" s="212">
        <f>E658+R658+AY658+CG658+DO658+ET658+GB658+HI658+IQ658+JX658+LF658</f>
        <v>3</v>
      </c>
      <c r="L658" s="172" t="e">
        <f ca="1">K658/J658</f>
        <v>#DIV/0!</v>
      </c>
      <c r="M658" s="172">
        <f>K658/D658</f>
        <v>1</v>
      </c>
      <c r="N658" s="183">
        <f ca="1">SUMIF($EV$8:$FZ$9,$O$5,$EV659:$FZ659)-SUMIF($EV$8:$FZ$9,$Q$5,$EV659:$FZ659)</f>
        <v>0</v>
      </c>
      <c r="O658" s="156"/>
      <c r="P658" s="16" t="s">
        <v>25</v>
      </c>
      <c r="Q658" s="150">
        <v>0</v>
      </c>
      <c r="R658" s="150">
        <v>0</v>
      </c>
      <c r="S658" s="152" t="e">
        <v>#DIV/0!</v>
      </c>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50">
        <f t="shared" ca="1" si="1627"/>
        <v>0</v>
      </c>
      <c r="AY658" s="150">
        <f>SUM(BA659:CE659)</f>
        <v>0</v>
      </c>
      <c r="AZ658" s="152" t="e">
        <f ca="1">AY658/AX658</f>
        <v>#DIV/0!</v>
      </c>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50">
        <f t="shared" ref="CF658" si="1709">SUM(CI658:DM658)</f>
        <v>0</v>
      </c>
      <c r="CG658" s="150">
        <f>SUM(CI659:DM659)</f>
        <v>0</v>
      </c>
      <c r="CH658" s="152" t="e">
        <f>CG658/CF658</f>
        <v>#DIV/0!</v>
      </c>
      <c r="CI658" s="129"/>
      <c r="CJ658" s="129"/>
      <c r="CK658" s="129"/>
      <c r="CL658" s="129"/>
      <c r="CM658" s="129"/>
      <c r="CN658" s="129"/>
      <c r="CO658" s="129"/>
      <c r="CP658" s="129"/>
      <c r="CQ658" s="129"/>
      <c r="CR658" s="129"/>
      <c r="CS658" s="129"/>
      <c r="CT658" s="129"/>
      <c r="CU658" s="129"/>
      <c r="CV658" s="129"/>
      <c r="CW658" s="129"/>
      <c r="CX658" s="129"/>
      <c r="CY658" s="129"/>
      <c r="CZ658" s="129"/>
      <c r="DA658" s="129"/>
      <c r="DB658" s="129"/>
      <c r="DC658" s="129"/>
      <c r="DD658" s="129"/>
      <c r="DE658" s="129"/>
      <c r="DF658" s="129"/>
      <c r="DG658" s="129"/>
      <c r="DH658" s="129"/>
      <c r="DI658" s="129"/>
      <c r="DJ658" s="129"/>
      <c r="DK658" s="129"/>
      <c r="DL658" s="129"/>
      <c r="DM658" s="129"/>
      <c r="DN658" s="150">
        <f t="shared" ref="DN658" si="1710">SUM(DQ658:ER658)</f>
        <v>0</v>
      </c>
      <c r="DO658" s="150">
        <f>SUM(DQ659:ER659)</f>
        <v>0</v>
      </c>
      <c r="DP658" s="152" t="e">
        <f t="shared" si="1581"/>
        <v>#DIV/0!</v>
      </c>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50">
        <f t="shared" ca="1" si="1635"/>
        <v>0</v>
      </c>
      <c r="ET658" s="150">
        <f t="shared" si="1617"/>
        <v>0</v>
      </c>
      <c r="EU658" s="152" t="e">
        <f t="shared" ca="1" si="1618"/>
        <v>#DIV/0!</v>
      </c>
      <c r="EV658" s="16"/>
      <c r="EW658" s="67"/>
      <c r="EX658" s="16"/>
      <c r="EY658" s="16"/>
      <c r="EZ658" s="16"/>
      <c r="FA658" s="16"/>
      <c r="FB658" s="16"/>
      <c r="FC658" s="16"/>
      <c r="FD658" s="16"/>
      <c r="FE658" s="16"/>
      <c r="FF658" s="16"/>
      <c r="FG658" s="16"/>
      <c r="FH658" s="16"/>
      <c r="FI658" s="16"/>
      <c r="FJ658" s="16"/>
      <c r="FK658" s="16"/>
      <c r="FL658" s="16"/>
      <c r="FM658" s="16"/>
      <c r="FN658" s="16"/>
      <c r="FO658" s="16"/>
      <c r="FP658" s="16"/>
      <c r="FQ658" s="16"/>
      <c r="FR658" s="16"/>
      <c r="FS658" s="16"/>
      <c r="FT658" s="16"/>
      <c r="FU658" s="16"/>
      <c r="FV658" s="16"/>
      <c r="FW658" s="16"/>
      <c r="FX658" s="16"/>
      <c r="FY658" s="16"/>
      <c r="FZ658" s="16"/>
      <c r="GA658" s="150">
        <f t="shared" ref="GA658" ca="1" si="1711">SUMIF($GD$8:$HG$9,$O$5,GD658:HG658)</f>
        <v>0</v>
      </c>
      <c r="GB658" s="150">
        <f t="shared" ref="GB658" si="1712">SUM(GD659:HG659)</f>
        <v>3</v>
      </c>
      <c r="GC658" s="152" t="e">
        <f t="shared" ref="GC658" ca="1" si="1713">GB658/GA658</f>
        <v>#DIV/0!</v>
      </c>
      <c r="GD658" s="16"/>
      <c r="GE658" s="16"/>
      <c r="GF658" s="16"/>
      <c r="GG658" s="16"/>
      <c r="GH658" s="16"/>
      <c r="GI658" s="16"/>
      <c r="GJ658" s="16"/>
      <c r="GK658" s="16"/>
      <c r="GL658" s="16"/>
      <c r="GM658" s="16"/>
      <c r="GN658" s="16"/>
      <c r="GO658" s="16"/>
      <c r="GP658" s="16"/>
      <c r="GQ658" s="16"/>
      <c r="GR658" s="16"/>
      <c r="GS658" s="16"/>
      <c r="GT658" s="16"/>
      <c r="GU658" s="16"/>
      <c r="GV658" s="16"/>
      <c r="GW658" s="16"/>
      <c r="GX658" s="16"/>
      <c r="GY658" s="16"/>
      <c r="GZ658" s="16"/>
      <c r="HA658" s="16"/>
      <c r="HB658" s="16"/>
      <c r="HC658" s="16"/>
      <c r="HD658" s="16"/>
      <c r="HE658" s="16"/>
      <c r="HF658" s="16"/>
      <c r="HG658" s="16"/>
      <c r="HH658" s="150"/>
      <c r="HI658" s="150">
        <v>0</v>
      </c>
      <c r="HJ658" s="152" t="e">
        <v>#DIV/0!</v>
      </c>
      <c r="HK658" s="16"/>
      <c r="HL658" s="16"/>
      <c r="HM658" s="16"/>
      <c r="HN658" s="16"/>
      <c r="HO658" s="16"/>
      <c r="HP658" s="16">
        <v>3</v>
      </c>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50"/>
      <c r="IQ658" s="150">
        <v>0</v>
      </c>
      <c r="IR658" s="152" t="e">
        <v>#DIV/0!</v>
      </c>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c r="JS658" s="16"/>
      <c r="JT658" s="16"/>
      <c r="JU658" s="23"/>
      <c r="JV658" s="16"/>
      <c r="JW658" s="150"/>
      <c r="JX658" s="150">
        <v>0</v>
      </c>
      <c r="JY658" s="152" t="e">
        <v>#DIV/0!</v>
      </c>
      <c r="JZ658" s="16"/>
      <c r="KA658" s="16"/>
      <c r="KB658" s="16"/>
      <c r="KC658" s="16"/>
      <c r="KD658" s="16"/>
      <c r="KE658" s="16"/>
      <c r="KF658" s="16"/>
      <c r="KG658" s="16"/>
      <c r="KH658" s="16"/>
      <c r="KI658" s="16"/>
      <c r="KJ658" s="16"/>
      <c r="KK658" s="16"/>
      <c r="KL658" s="16"/>
      <c r="KM658" s="16"/>
      <c r="KN658" s="16"/>
      <c r="KO658" s="16"/>
      <c r="KP658" s="16"/>
      <c r="KQ658" s="16"/>
      <c r="KR658" s="16"/>
      <c r="KS658" s="16"/>
      <c r="KT658" s="16"/>
      <c r="KU658" s="16"/>
      <c r="KV658" s="16"/>
      <c r="KW658" s="16"/>
      <c r="KX658" s="16"/>
      <c r="KY658" s="16"/>
      <c r="KZ658" s="16"/>
      <c r="LA658" s="16"/>
      <c r="LB658" s="16"/>
      <c r="LC658" s="16"/>
      <c r="LD658" s="16"/>
      <c r="LE658" s="150"/>
      <c r="LF658" s="150">
        <v>0</v>
      </c>
      <c r="LG658" s="152" t="e">
        <v>#DIV/0!</v>
      </c>
      <c r="LH658" s="16"/>
      <c r="LI658" s="16"/>
      <c r="LJ658" s="16"/>
      <c r="LK658" s="16"/>
      <c r="LL658" s="16"/>
      <c r="LM658" s="16"/>
      <c r="LN658" s="16"/>
      <c r="LO658" s="16"/>
      <c r="LP658" s="16"/>
      <c r="LQ658" s="16"/>
      <c r="LR658" s="16"/>
      <c r="LS658" s="16"/>
      <c r="LT658" s="16"/>
      <c r="LU658" s="16"/>
      <c r="LV658" s="16"/>
      <c r="LW658" s="16"/>
      <c r="LX658" s="16"/>
      <c r="LY658" s="16"/>
      <c r="LZ658" s="16"/>
      <c r="MA658" s="16"/>
      <c r="MB658" s="16"/>
      <c r="MC658" s="16"/>
      <c r="MD658" s="16"/>
      <c r="ME658" s="16"/>
      <c r="MF658" s="16"/>
      <c r="MG658" s="16"/>
      <c r="MH658" s="16"/>
      <c r="MI658" s="16"/>
      <c r="MJ658" s="16"/>
      <c r="MK658" s="16"/>
      <c r="ML658" s="16"/>
    </row>
    <row r="659" spans="1:350" ht="13.9" customHeight="1" outlineLevel="2" x14ac:dyDescent="0.2">
      <c r="A659" s="186"/>
      <c r="B659" s="219"/>
      <c r="C659" s="215"/>
      <c r="D659" s="217"/>
      <c r="E659" s="176"/>
      <c r="F659" s="176"/>
      <c r="G659" s="176"/>
      <c r="H659" s="171"/>
      <c r="I659" s="171"/>
      <c r="J659" s="213"/>
      <c r="K659" s="213"/>
      <c r="L659" s="173"/>
      <c r="M659" s="173"/>
      <c r="N659" s="184"/>
      <c r="O659" s="157"/>
      <c r="P659" s="17" t="s">
        <v>26</v>
      </c>
      <c r="Q659" s="151"/>
      <c r="R659" s="151"/>
      <c r="S659" s="153"/>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151"/>
      <c r="AY659" s="151"/>
      <c r="AZ659" s="153"/>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151"/>
      <c r="CG659" s="151"/>
      <c r="CH659" s="153"/>
      <c r="CI659" s="141"/>
      <c r="CJ659" s="141"/>
      <c r="CK659" s="141"/>
      <c r="CL659" s="141"/>
      <c r="CM659" s="141"/>
      <c r="CN659" s="141"/>
      <c r="CO659" s="141"/>
      <c r="CP659" s="141"/>
      <c r="CQ659" s="141"/>
      <c r="CR659" s="141"/>
      <c r="CS659" s="141"/>
      <c r="CT659" s="141"/>
      <c r="CU659" s="141"/>
      <c r="CV659" s="141"/>
      <c r="CW659" s="141"/>
      <c r="CX659" s="141"/>
      <c r="CY659" s="141"/>
      <c r="CZ659" s="141"/>
      <c r="DA659" s="141"/>
      <c r="DB659" s="141"/>
      <c r="DC659" s="141"/>
      <c r="DD659" s="141"/>
      <c r="DE659" s="141"/>
      <c r="DF659" s="141"/>
      <c r="DG659" s="141"/>
      <c r="DH659" s="141"/>
      <c r="DI659" s="141"/>
      <c r="DJ659" s="141"/>
      <c r="DK659" s="141"/>
      <c r="DL659" s="141"/>
      <c r="DM659" s="141"/>
      <c r="DN659" s="151"/>
      <c r="DO659" s="151"/>
      <c r="DP659" s="153"/>
      <c r="DQ659" s="24"/>
      <c r="DR659" s="24"/>
      <c r="DS659" s="24"/>
      <c r="DT659" s="24"/>
      <c r="DU659" s="24"/>
      <c r="DV659" s="24"/>
      <c r="DW659" s="24"/>
      <c r="DX659" s="24"/>
      <c r="DY659" s="24"/>
      <c r="DZ659" s="24"/>
      <c r="EA659" s="24"/>
      <c r="EB659" s="24"/>
      <c r="EC659" s="24"/>
      <c r="ED659" s="24"/>
      <c r="EE659" s="24"/>
      <c r="EF659" s="24"/>
      <c r="EG659" s="24"/>
      <c r="EH659" s="24"/>
      <c r="EI659" s="24"/>
      <c r="EJ659" s="24"/>
      <c r="EK659" s="24"/>
      <c r="EL659" s="24"/>
      <c r="EM659" s="24"/>
      <c r="EN659" s="24"/>
      <c r="EO659" s="24"/>
      <c r="EP659" s="24"/>
      <c r="EQ659" s="24"/>
      <c r="ER659" s="24"/>
      <c r="ES659" s="151"/>
      <c r="ET659" s="151"/>
      <c r="EU659" s="153"/>
      <c r="EV659" s="24"/>
      <c r="EW659" s="125"/>
      <c r="EX659" s="24"/>
      <c r="EY659" s="24"/>
      <c r="EZ659" s="24"/>
      <c r="FA659" s="24"/>
      <c r="FB659" s="24"/>
      <c r="FC659" s="24"/>
      <c r="FD659" s="24"/>
      <c r="FE659" s="24"/>
      <c r="FF659" s="24"/>
      <c r="FG659" s="24"/>
      <c r="FH659" s="24"/>
      <c r="FI659" s="24"/>
      <c r="FJ659" s="24"/>
      <c r="FK659" s="24"/>
      <c r="FL659" s="24"/>
      <c r="FM659" s="24"/>
      <c r="FN659" s="24"/>
      <c r="FO659" s="24"/>
      <c r="FP659" s="24"/>
      <c r="FQ659" s="24"/>
      <c r="FR659" s="24"/>
      <c r="FS659" s="24"/>
      <c r="FT659" s="24"/>
      <c r="FU659" s="24"/>
      <c r="FV659" s="24"/>
      <c r="FW659" s="24"/>
      <c r="FX659" s="24"/>
      <c r="FY659" s="24"/>
      <c r="FZ659" s="24"/>
      <c r="GA659" s="151"/>
      <c r="GB659" s="151"/>
      <c r="GC659" s="153"/>
      <c r="GD659" s="24"/>
      <c r="GE659" s="24"/>
      <c r="GF659" s="24"/>
      <c r="GG659" s="24"/>
      <c r="GH659" s="24"/>
      <c r="GI659" s="24"/>
      <c r="GJ659" s="24"/>
      <c r="GK659" s="24"/>
      <c r="GL659" s="24"/>
      <c r="GM659" s="24"/>
      <c r="GN659" s="24"/>
      <c r="GO659" s="24"/>
      <c r="GP659" s="24"/>
      <c r="GQ659" s="24"/>
      <c r="GR659" s="24"/>
      <c r="GS659" s="24"/>
      <c r="GT659" s="24"/>
      <c r="GU659" s="24"/>
      <c r="GV659" s="24"/>
      <c r="GW659" s="24"/>
      <c r="GX659" s="24"/>
      <c r="GY659" s="24"/>
      <c r="GZ659" s="24"/>
      <c r="HA659" s="24"/>
      <c r="HB659" s="24">
        <v>3</v>
      </c>
      <c r="HC659" s="24"/>
      <c r="HD659" s="24"/>
      <c r="HE659" s="24"/>
      <c r="HF659" s="24"/>
      <c r="HG659" s="24"/>
      <c r="HH659" s="151"/>
      <c r="HI659" s="151"/>
      <c r="HJ659" s="153"/>
      <c r="HK659" s="24"/>
      <c r="HL659" s="24"/>
      <c r="HM659" s="24"/>
      <c r="HN659" s="24"/>
      <c r="HO659" s="24"/>
      <c r="HP659" s="24"/>
      <c r="HQ659" s="24"/>
      <c r="HR659" s="24"/>
      <c r="HS659" s="24"/>
      <c r="HT659" s="24"/>
      <c r="HU659" s="24"/>
      <c r="HV659" s="24"/>
      <c r="HW659" s="24"/>
      <c r="HX659" s="24"/>
      <c r="HY659" s="24"/>
      <c r="HZ659" s="24"/>
      <c r="IA659" s="24"/>
      <c r="IB659" s="24"/>
      <c r="IC659" s="24"/>
      <c r="ID659" s="24"/>
      <c r="IE659" s="24"/>
      <c r="IF659" s="24"/>
      <c r="IG659" s="24"/>
      <c r="IH659" s="24"/>
      <c r="II659" s="24"/>
      <c r="IJ659" s="24"/>
      <c r="IK659" s="24"/>
      <c r="IL659" s="24"/>
      <c r="IM659" s="24"/>
      <c r="IN659" s="24"/>
      <c r="IO659" s="24"/>
      <c r="IP659" s="151"/>
      <c r="IQ659" s="151"/>
      <c r="IR659" s="153"/>
      <c r="IS659" s="24"/>
      <c r="IT659" s="24"/>
      <c r="IU659" s="24"/>
      <c r="IV659" s="24"/>
      <c r="IW659" s="24"/>
      <c r="IX659" s="24"/>
      <c r="IY659" s="24"/>
      <c r="IZ659" s="24"/>
      <c r="JA659" s="24"/>
      <c r="JB659" s="24"/>
      <c r="JC659" s="24"/>
      <c r="JD659" s="24"/>
      <c r="JE659" s="24"/>
      <c r="JF659" s="24"/>
      <c r="JG659" s="24"/>
      <c r="JH659" s="24"/>
      <c r="JI659" s="24"/>
      <c r="JJ659" s="24"/>
      <c r="JK659" s="24"/>
      <c r="JL659" s="24"/>
      <c r="JM659" s="24"/>
      <c r="JN659" s="24"/>
      <c r="JO659" s="24"/>
      <c r="JP659" s="24"/>
      <c r="JQ659" s="24"/>
      <c r="JR659" s="24"/>
      <c r="JS659" s="24"/>
      <c r="JT659" s="24"/>
      <c r="JU659" s="25"/>
      <c r="JV659" s="24"/>
      <c r="JW659" s="151"/>
      <c r="JX659" s="151"/>
      <c r="JY659" s="153"/>
      <c r="JZ659" s="24"/>
      <c r="KA659" s="24"/>
      <c r="KB659" s="24"/>
      <c r="KC659" s="24"/>
      <c r="KD659" s="24"/>
      <c r="KE659" s="24"/>
      <c r="KF659" s="24"/>
      <c r="KG659" s="24"/>
      <c r="KH659" s="24"/>
      <c r="KI659" s="24"/>
      <c r="KJ659" s="24"/>
      <c r="KK659" s="24"/>
      <c r="KL659" s="24"/>
      <c r="KM659" s="24"/>
      <c r="KN659" s="24"/>
      <c r="KO659" s="24"/>
      <c r="KP659" s="24"/>
      <c r="KQ659" s="24"/>
      <c r="KR659" s="24"/>
      <c r="KS659" s="24"/>
      <c r="KT659" s="24"/>
      <c r="KU659" s="24"/>
      <c r="KV659" s="24"/>
      <c r="KW659" s="24"/>
      <c r="KX659" s="24"/>
      <c r="KY659" s="24"/>
      <c r="KZ659" s="24"/>
      <c r="LA659" s="24"/>
      <c r="LB659" s="24"/>
      <c r="LC659" s="24"/>
      <c r="LD659" s="24"/>
      <c r="LE659" s="151"/>
      <c r="LF659" s="151"/>
      <c r="LG659" s="153"/>
      <c r="LH659" s="24"/>
      <c r="LI659" s="24"/>
      <c r="LJ659" s="24"/>
      <c r="LK659" s="24"/>
      <c r="LL659" s="24"/>
      <c r="LM659" s="24"/>
      <c r="LN659" s="24"/>
      <c r="LO659" s="24"/>
      <c r="LP659" s="24"/>
      <c r="LQ659" s="24"/>
      <c r="LR659" s="24"/>
      <c r="LS659" s="24"/>
      <c r="LT659" s="24"/>
      <c r="LU659" s="24"/>
      <c r="LV659" s="24"/>
      <c r="LW659" s="24"/>
      <c r="LX659" s="24"/>
      <c r="LY659" s="24"/>
      <c r="LZ659" s="24"/>
      <c r="MA659" s="24"/>
      <c r="MB659" s="24"/>
      <c r="MC659" s="24"/>
      <c r="MD659" s="24"/>
      <c r="ME659" s="24"/>
      <c r="MF659" s="24"/>
      <c r="MG659" s="24"/>
      <c r="MH659" s="24"/>
      <c r="MI659" s="24"/>
      <c r="MJ659" s="24"/>
      <c r="MK659" s="24"/>
      <c r="ML659" s="24"/>
    </row>
    <row r="660" spans="1:350" ht="13.9" customHeight="1" outlineLevel="2" x14ac:dyDescent="0.2">
      <c r="A660" s="185" t="s">
        <v>358</v>
      </c>
      <c r="B660" s="218" t="s">
        <v>343</v>
      </c>
      <c r="C660" s="214" t="s">
        <v>99</v>
      </c>
      <c r="D660" s="216">
        <v>3</v>
      </c>
      <c r="E660" s="175">
        <v>0</v>
      </c>
      <c r="F660" s="175">
        <f>D660-E660</f>
        <v>3</v>
      </c>
      <c r="G660" s="175" t="s">
        <v>842</v>
      </c>
      <c r="H660" s="170" t="s">
        <v>935</v>
      </c>
      <c r="I660" s="170" t="s">
        <v>951</v>
      </c>
      <c r="J660" s="212">
        <f ca="1">E660+Q660+AX660+CF660+DN660+ES660+GA660+HH660+IP660+JW660+LE660</f>
        <v>0</v>
      </c>
      <c r="K660" s="212">
        <f>E660+R660+AY660+CG660+DO660+ET660+GB660+HI660+IQ660+JX660+LF660</f>
        <v>3</v>
      </c>
      <c r="L660" s="172" t="e">
        <f ca="1">K660/J660</f>
        <v>#DIV/0!</v>
      </c>
      <c r="M660" s="172">
        <f>K660/D660</f>
        <v>1</v>
      </c>
      <c r="N660" s="183">
        <f ca="1">SUMIF($EV$8:$FZ$9,$O$5,$EV661:$FZ661)-SUMIF($EV$8:$FZ$9,$Q$5,$EV661:$FZ661)</f>
        <v>0</v>
      </c>
      <c r="O660" s="156"/>
      <c r="P660" s="16" t="s">
        <v>25</v>
      </c>
      <c r="Q660" s="150">
        <v>0</v>
      </c>
      <c r="R660" s="150">
        <v>0</v>
      </c>
      <c r="S660" s="152" t="e">
        <v>#DIV/0!</v>
      </c>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50">
        <f t="shared" ca="1" si="1627"/>
        <v>0</v>
      </c>
      <c r="AY660" s="150">
        <f>SUM(BA661:CE661)</f>
        <v>0</v>
      </c>
      <c r="AZ660" s="152" t="e">
        <f ca="1">AY660/AX660</f>
        <v>#DIV/0!</v>
      </c>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50">
        <f t="shared" ref="CF660" si="1714">SUM(CI660:DM660)</f>
        <v>0</v>
      </c>
      <c r="CG660" s="150">
        <f>SUM(CI661:DM661)</f>
        <v>0</v>
      </c>
      <c r="CH660" s="152" t="e">
        <f>CG660/CF660</f>
        <v>#DIV/0!</v>
      </c>
      <c r="CI660" s="129"/>
      <c r="CJ660" s="129"/>
      <c r="CK660" s="129"/>
      <c r="CL660" s="129"/>
      <c r="CM660" s="129"/>
      <c r="CN660" s="129"/>
      <c r="CO660" s="129"/>
      <c r="CP660" s="129"/>
      <c r="CQ660" s="129"/>
      <c r="CR660" s="129"/>
      <c r="CS660" s="129"/>
      <c r="CT660" s="129"/>
      <c r="CU660" s="129"/>
      <c r="CV660" s="129"/>
      <c r="CW660" s="129"/>
      <c r="CX660" s="129"/>
      <c r="CY660" s="129"/>
      <c r="CZ660" s="129"/>
      <c r="DA660" s="129"/>
      <c r="DB660" s="129"/>
      <c r="DC660" s="129"/>
      <c r="DD660" s="129"/>
      <c r="DE660" s="129"/>
      <c r="DF660" s="129"/>
      <c r="DG660" s="129"/>
      <c r="DH660" s="129"/>
      <c r="DI660" s="129"/>
      <c r="DJ660" s="129"/>
      <c r="DK660" s="129"/>
      <c r="DL660" s="129"/>
      <c r="DM660" s="129"/>
      <c r="DN660" s="150">
        <f t="shared" ref="DN660" si="1715">SUM(DQ660:ER660)</f>
        <v>0</v>
      </c>
      <c r="DO660" s="150">
        <f>SUM(DQ661:ER661)</f>
        <v>0</v>
      </c>
      <c r="DP660" s="152" t="e">
        <f t="shared" si="1581"/>
        <v>#DIV/0!</v>
      </c>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50">
        <f t="shared" ca="1" si="1635"/>
        <v>0</v>
      </c>
      <c r="ET660" s="150">
        <f t="shared" si="1617"/>
        <v>0</v>
      </c>
      <c r="EU660" s="152" t="e">
        <f t="shared" ca="1" si="1618"/>
        <v>#DIV/0!</v>
      </c>
      <c r="EV660" s="16"/>
      <c r="EW660" s="67"/>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50">
        <f t="shared" ref="GA660" ca="1" si="1716">SUMIF($GD$8:$HG$9,$O$5,GD660:HG660)</f>
        <v>0</v>
      </c>
      <c r="GB660" s="150">
        <f t="shared" ref="GB660" si="1717">SUM(GD661:HG661)</f>
        <v>3</v>
      </c>
      <c r="GC660" s="152" t="e">
        <f t="shared" ref="GC660" ca="1" si="1718">GB660/GA660</f>
        <v>#DIV/0!</v>
      </c>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50"/>
      <c r="HI660" s="150">
        <v>0</v>
      </c>
      <c r="HJ660" s="152" t="e">
        <v>#DIV/0!</v>
      </c>
      <c r="HK660" s="16"/>
      <c r="HL660" s="16"/>
      <c r="HM660" s="16"/>
      <c r="HN660" s="16"/>
      <c r="HO660" s="16"/>
      <c r="HP660" s="16"/>
      <c r="HQ660" s="16">
        <v>3</v>
      </c>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50"/>
      <c r="IQ660" s="150">
        <v>0</v>
      </c>
      <c r="IR660" s="152" t="e">
        <v>#DIV/0!</v>
      </c>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c r="JS660" s="16"/>
      <c r="JT660" s="16"/>
      <c r="JU660" s="23"/>
      <c r="JV660" s="16"/>
      <c r="JW660" s="150"/>
      <c r="JX660" s="150">
        <v>0</v>
      </c>
      <c r="JY660" s="152" t="e">
        <v>#DIV/0!</v>
      </c>
      <c r="JZ660" s="16"/>
      <c r="KA660" s="16"/>
      <c r="KB660" s="16"/>
      <c r="KC660" s="16"/>
      <c r="KD660" s="16"/>
      <c r="KE660" s="16"/>
      <c r="KF660" s="16"/>
      <c r="KG660" s="16"/>
      <c r="KH660" s="16"/>
      <c r="KI660" s="16"/>
      <c r="KJ660" s="16"/>
      <c r="KK660" s="16"/>
      <c r="KL660" s="16"/>
      <c r="KM660" s="16"/>
      <c r="KN660" s="16"/>
      <c r="KO660" s="16"/>
      <c r="KP660" s="16"/>
      <c r="KQ660" s="16"/>
      <c r="KR660" s="16"/>
      <c r="KS660" s="16"/>
      <c r="KT660" s="16"/>
      <c r="KU660" s="16"/>
      <c r="KV660" s="16"/>
      <c r="KW660" s="16"/>
      <c r="KX660" s="16"/>
      <c r="KY660" s="16"/>
      <c r="KZ660" s="16"/>
      <c r="LA660" s="16"/>
      <c r="LB660" s="16"/>
      <c r="LC660" s="16"/>
      <c r="LD660" s="16"/>
      <c r="LE660" s="150"/>
      <c r="LF660" s="150">
        <v>0</v>
      </c>
      <c r="LG660" s="152" t="e">
        <v>#DIV/0!</v>
      </c>
      <c r="LH660" s="16"/>
      <c r="LI660" s="16"/>
      <c r="LJ660" s="16"/>
      <c r="LK660" s="16"/>
      <c r="LL660" s="16"/>
      <c r="LM660" s="16"/>
      <c r="LN660" s="16"/>
      <c r="LO660" s="16"/>
      <c r="LP660" s="16"/>
      <c r="LQ660" s="16"/>
      <c r="LR660" s="16"/>
      <c r="LS660" s="16"/>
      <c r="LT660" s="16"/>
      <c r="LU660" s="16"/>
      <c r="LV660" s="16"/>
      <c r="LW660" s="16"/>
      <c r="LX660" s="16"/>
      <c r="LY660" s="16"/>
      <c r="LZ660" s="16"/>
      <c r="MA660" s="16"/>
      <c r="MB660" s="16"/>
      <c r="MC660" s="16"/>
      <c r="MD660" s="16"/>
      <c r="ME660" s="16"/>
      <c r="MF660" s="16"/>
      <c r="MG660" s="16"/>
      <c r="MH660" s="16"/>
      <c r="MI660" s="16"/>
      <c r="MJ660" s="16"/>
      <c r="MK660" s="16"/>
      <c r="ML660" s="16"/>
    </row>
    <row r="661" spans="1:350" ht="13.9" customHeight="1" outlineLevel="2" x14ac:dyDescent="0.2">
      <c r="A661" s="186"/>
      <c r="B661" s="219"/>
      <c r="C661" s="215"/>
      <c r="D661" s="217"/>
      <c r="E661" s="176"/>
      <c r="F661" s="176"/>
      <c r="G661" s="176"/>
      <c r="H661" s="171"/>
      <c r="I661" s="171"/>
      <c r="J661" s="213"/>
      <c r="K661" s="213"/>
      <c r="L661" s="173"/>
      <c r="M661" s="173"/>
      <c r="N661" s="184"/>
      <c r="O661" s="157"/>
      <c r="P661" s="17" t="s">
        <v>26</v>
      </c>
      <c r="Q661" s="151"/>
      <c r="R661" s="151"/>
      <c r="S661" s="153"/>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151"/>
      <c r="AY661" s="151"/>
      <c r="AZ661" s="153"/>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151"/>
      <c r="CG661" s="151"/>
      <c r="CH661" s="153"/>
      <c r="CI661" s="141"/>
      <c r="CJ661" s="141"/>
      <c r="CK661" s="141"/>
      <c r="CL661" s="141"/>
      <c r="CM661" s="141"/>
      <c r="CN661" s="141"/>
      <c r="CO661" s="141"/>
      <c r="CP661" s="141"/>
      <c r="CQ661" s="141"/>
      <c r="CR661" s="141"/>
      <c r="CS661" s="141"/>
      <c r="CT661" s="141"/>
      <c r="CU661" s="141"/>
      <c r="CV661" s="141"/>
      <c r="CW661" s="141"/>
      <c r="CX661" s="141"/>
      <c r="CY661" s="141"/>
      <c r="CZ661" s="141"/>
      <c r="DA661" s="141"/>
      <c r="DB661" s="141"/>
      <c r="DC661" s="141"/>
      <c r="DD661" s="141"/>
      <c r="DE661" s="141"/>
      <c r="DF661" s="141"/>
      <c r="DG661" s="141"/>
      <c r="DH661" s="141"/>
      <c r="DI661" s="141"/>
      <c r="DJ661" s="141"/>
      <c r="DK661" s="141"/>
      <c r="DL661" s="141"/>
      <c r="DM661" s="141"/>
      <c r="DN661" s="151"/>
      <c r="DO661" s="151"/>
      <c r="DP661" s="153"/>
      <c r="DQ661" s="24"/>
      <c r="DR661" s="24"/>
      <c r="DS661" s="24"/>
      <c r="DT661" s="24"/>
      <c r="DU661" s="24"/>
      <c r="DV661" s="24"/>
      <c r="DW661" s="24"/>
      <c r="DX661" s="24"/>
      <c r="DY661" s="24"/>
      <c r="DZ661" s="24"/>
      <c r="EA661" s="24"/>
      <c r="EB661" s="24"/>
      <c r="EC661" s="24"/>
      <c r="ED661" s="24"/>
      <c r="EE661" s="24"/>
      <c r="EF661" s="24"/>
      <c r="EG661" s="24"/>
      <c r="EH661" s="24"/>
      <c r="EI661" s="24"/>
      <c r="EJ661" s="24"/>
      <c r="EK661" s="24"/>
      <c r="EL661" s="24"/>
      <c r="EM661" s="24"/>
      <c r="EN661" s="24"/>
      <c r="EO661" s="24"/>
      <c r="EP661" s="24"/>
      <c r="EQ661" s="24"/>
      <c r="ER661" s="24"/>
      <c r="ES661" s="151"/>
      <c r="ET661" s="151"/>
      <c r="EU661" s="153"/>
      <c r="EV661" s="24"/>
      <c r="EW661" s="125"/>
      <c r="EX661" s="24"/>
      <c r="EY661" s="24"/>
      <c r="EZ661" s="24"/>
      <c r="FA661" s="24"/>
      <c r="FB661" s="24"/>
      <c r="FC661" s="24"/>
      <c r="FD661" s="24"/>
      <c r="FE661" s="24"/>
      <c r="FF661" s="24"/>
      <c r="FG661" s="24"/>
      <c r="FH661" s="24"/>
      <c r="FI661" s="24"/>
      <c r="FJ661" s="24"/>
      <c r="FK661" s="24"/>
      <c r="FL661" s="24"/>
      <c r="FM661" s="24"/>
      <c r="FN661" s="24"/>
      <c r="FO661" s="24"/>
      <c r="FP661" s="24"/>
      <c r="FQ661" s="24"/>
      <c r="FR661" s="24"/>
      <c r="FS661" s="24"/>
      <c r="FT661" s="24"/>
      <c r="FU661" s="24"/>
      <c r="FV661" s="24"/>
      <c r="FW661" s="24"/>
      <c r="FX661" s="24"/>
      <c r="FY661" s="24"/>
      <c r="FZ661" s="24"/>
      <c r="GA661" s="151"/>
      <c r="GB661" s="151"/>
      <c r="GC661" s="153"/>
      <c r="GD661" s="24"/>
      <c r="GE661" s="24"/>
      <c r="GF661" s="24"/>
      <c r="GG661" s="24"/>
      <c r="GH661" s="24"/>
      <c r="GI661" s="24"/>
      <c r="GJ661" s="24"/>
      <c r="GK661" s="24"/>
      <c r="GL661" s="24"/>
      <c r="GM661" s="24"/>
      <c r="GN661" s="24"/>
      <c r="GO661" s="24"/>
      <c r="GP661" s="24"/>
      <c r="GQ661" s="24"/>
      <c r="GR661" s="24"/>
      <c r="GS661" s="24"/>
      <c r="GT661" s="24"/>
      <c r="GU661" s="24"/>
      <c r="GV661" s="24"/>
      <c r="GW661" s="24"/>
      <c r="GX661" s="24"/>
      <c r="GY661" s="24"/>
      <c r="GZ661" s="24"/>
      <c r="HA661" s="24"/>
      <c r="HB661" s="24">
        <v>3</v>
      </c>
      <c r="HC661" s="24"/>
      <c r="HD661" s="24"/>
      <c r="HE661" s="24"/>
      <c r="HF661" s="24"/>
      <c r="HG661" s="24"/>
      <c r="HH661" s="151"/>
      <c r="HI661" s="151"/>
      <c r="HJ661" s="153"/>
      <c r="HK661" s="24"/>
      <c r="HL661" s="24"/>
      <c r="HM661" s="24"/>
      <c r="HN661" s="24"/>
      <c r="HO661" s="24"/>
      <c r="HP661" s="24"/>
      <c r="HQ661" s="24"/>
      <c r="HR661" s="24"/>
      <c r="HS661" s="24"/>
      <c r="HT661" s="24"/>
      <c r="HU661" s="24"/>
      <c r="HV661" s="24"/>
      <c r="HW661" s="24"/>
      <c r="HX661" s="24"/>
      <c r="HY661" s="24"/>
      <c r="HZ661" s="24"/>
      <c r="IA661" s="24"/>
      <c r="IB661" s="24"/>
      <c r="IC661" s="24"/>
      <c r="ID661" s="24"/>
      <c r="IE661" s="24"/>
      <c r="IF661" s="24"/>
      <c r="IG661" s="24"/>
      <c r="IH661" s="24"/>
      <c r="II661" s="24"/>
      <c r="IJ661" s="24"/>
      <c r="IK661" s="24"/>
      <c r="IL661" s="24"/>
      <c r="IM661" s="24"/>
      <c r="IN661" s="24"/>
      <c r="IO661" s="24"/>
      <c r="IP661" s="151"/>
      <c r="IQ661" s="151"/>
      <c r="IR661" s="153"/>
      <c r="IS661" s="24"/>
      <c r="IT661" s="24"/>
      <c r="IU661" s="24"/>
      <c r="IV661" s="24"/>
      <c r="IW661" s="24"/>
      <c r="IX661" s="24"/>
      <c r="IY661" s="24"/>
      <c r="IZ661" s="24"/>
      <c r="JA661" s="24"/>
      <c r="JB661" s="24"/>
      <c r="JC661" s="24"/>
      <c r="JD661" s="24"/>
      <c r="JE661" s="24"/>
      <c r="JF661" s="24"/>
      <c r="JG661" s="24"/>
      <c r="JH661" s="24"/>
      <c r="JI661" s="24"/>
      <c r="JJ661" s="24"/>
      <c r="JK661" s="24"/>
      <c r="JL661" s="24"/>
      <c r="JM661" s="24"/>
      <c r="JN661" s="24"/>
      <c r="JO661" s="24"/>
      <c r="JP661" s="24"/>
      <c r="JQ661" s="24"/>
      <c r="JR661" s="24"/>
      <c r="JS661" s="24"/>
      <c r="JT661" s="24"/>
      <c r="JU661" s="25"/>
      <c r="JV661" s="24"/>
      <c r="JW661" s="151"/>
      <c r="JX661" s="151"/>
      <c r="JY661" s="153"/>
      <c r="JZ661" s="24"/>
      <c r="KA661" s="24"/>
      <c r="KB661" s="24"/>
      <c r="KC661" s="24"/>
      <c r="KD661" s="24"/>
      <c r="KE661" s="24"/>
      <c r="KF661" s="24"/>
      <c r="KG661" s="24"/>
      <c r="KH661" s="24"/>
      <c r="KI661" s="24"/>
      <c r="KJ661" s="24"/>
      <c r="KK661" s="24"/>
      <c r="KL661" s="24"/>
      <c r="KM661" s="24"/>
      <c r="KN661" s="24"/>
      <c r="KO661" s="24"/>
      <c r="KP661" s="24"/>
      <c r="KQ661" s="24"/>
      <c r="KR661" s="24"/>
      <c r="KS661" s="24"/>
      <c r="KT661" s="24"/>
      <c r="KU661" s="24"/>
      <c r="KV661" s="24"/>
      <c r="KW661" s="24"/>
      <c r="KX661" s="24"/>
      <c r="KY661" s="24"/>
      <c r="KZ661" s="24"/>
      <c r="LA661" s="24"/>
      <c r="LB661" s="24"/>
      <c r="LC661" s="24"/>
      <c r="LD661" s="24"/>
      <c r="LE661" s="151"/>
      <c r="LF661" s="151"/>
      <c r="LG661" s="153"/>
      <c r="LH661" s="24"/>
      <c r="LI661" s="24"/>
      <c r="LJ661" s="24"/>
      <c r="LK661" s="24"/>
      <c r="LL661" s="24"/>
      <c r="LM661" s="24"/>
      <c r="LN661" s="24"/>
      <c r="LO661" s="24"/>
      <c r="LP661" s="24"/>
      <c r="LQ661" s="24"/>
      <c r="LR661" s="24"/>
      <c r="LS661" s="24"/>
      <c r="LT661" s="24"/>
      <c r="LU661" s="24"/>
      <c r="LV661" s="24"/>
      <c r="LW661" s="24"/>
      <c r="LX661" s="24"/>
      <c r="LY661" s="24"/>
      <c r="LZ661" s="24"/>
      <c r="MA661" s="24"/>
      <c r="MB661" s="24"/>
      <c r="MC661" s="24"/>
      <c r="MD661" s="24"/>
      <c r="ME661" s="24"/>
      <c r="MF661" s="24"/>
      <c r="MG661" s="24"/>
      <c r="MH661" s="24"/>
      <c r="MI661" s="24"/>
      <c r="MJ661" s="24"/>
      <c r="MK661" s="24"/>
      <c r="ML661" s="24"/>
    </row>
    <row r="662" spans="1:350" ht="13.9" customHeight="1" outlineLevel="2" x14ac:dyDescent="0.2">
      <c r="A662" s="185" t="s">
        <v>359</v>
      </c>
      <c r="B662" s="218" t="s">
        <v>92</v>
      </c>
      <c r="C662" s="214" t="s">
        <v>38</v>
      </c>
      <c r="D662" s="216">
        <v>1.2150000000000001</v>
      </c>
      <c r="E662" s="175">
        <v>0</v>
      </c>
      <c r="F662" s="175">
        <f>D662-E662</f>
        <v>1.2150000000000001</v>
      </c>
      <c r="G662" s="175" t="s">
        <v>847</v>
      </c>
      <c r="H662" s="170" t="s">
        <v>951</v>
      </c>
      <c r="I662" s="170" t="s">
        <v>941</v>
      </c>
      <c r="J662" s="212">
        <f ca="1">E662+Q662+AX662+CF662+DN662+ES662+GA662+HH662+IP662+JW662+LE662</f>
        <v>0</v>
      </c>
      <c r="K662" s="212">
        <f>E662+R662+AY662+CG662+DO662+ET662+GB662+HI662+IQ662+JX662+LF662</f>
        <v>0</v>
      </c>
      <c r="L662" s="172" t="e">
        <f ca="1">K662/J662</f>
        <v>#DIV/0!</v>
      </c>
      <c r="M662" s="172">
        <f>K662/D662</f>
        <v>0</v>
      </c>
      <c r="N662" s="183">
        <f ca="1">SUMIF($EV$8:$FZ$9,$O$5,$EV663:$FZ663)-SUMIF($EV$8:$FZ$9,$Q$5,$EV663:$FZ663)</f>
        <v>0</v>
      </c>
      <c r="O662" s="156"/>
      <c r="P662" s="16" t="s">
        <v>25</v>
      </c>
      <c r="Q662" s="150">
        <v>0</v>
      </c>
      <c r="R662" s="150">
        <v>0</v>
      </c>
      <c r="S662" s="152" t="e">
        <v>#DIV/0!</v>
      </c>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50">
        <f t="shared" ca="1" si="1627"/>
        <v>0</v>
      </c>
      <c r="AY662" s="150">
        <f>SUM(BA663:CE663)</f>
        <v>0</v>
      </c>
      <c r="AZ662" s="152" t="e">
        <f ca="1">AY662/AX662</f>
        <v>#DIV/0!</v>
      </c>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50">
        <f t="shared" ref="CF662" si="1719">SUM(CI662:DM662)</f>
        <v>0</v>
      </c>
      <c r="CG662" s="150">
        <f>SUM(CI663:DM663)</f>
        <v>0</v>
      </c>
      <c r="CH662" s="152" t="e">
        <f>CG662/CF662</f>
        <v>#DIV/0!</v>
      </c>
      <c r="CI662" s="129"/>
      <c r="CJ662" s="129"/>
      <c r="CK662" s="129"/>
      <c r="CL662" s="129"/>
      <c r="CM662" s="129"/>
      <c r="CN662" s="129"/>
      <c r="CO662" s="129"/>
      <c r="CP662" s="129"/>
      <c r="CQ662" s="129"/>
      <c r="CR662" s="129"/>
      <c r="CS662" s="129"/>
      <c r="CT662" s="129"/>
      <c r="CU662" s="129"/>
      <c r="CV662" s="129"/>
      <c r="CW662" s="129"/>
      <c r="CX662" s="129"/>
      <c r="CY662" s="129"/>
      <c r="CZ662" s="129"/>
      <c r="DA662" s="129"/>
      <c r="DB662" s="129"/>
      <c r="DC662" s="129"/>
      <c r="DD662" s="129"/>
      <c r="DE662" s="129"/>
      <c r="DF662" s="129"/>
      <c r="DG662" s="129"/>
      <c r="DH662" s="129"/>
      <c r="DI662" s="129"/>
      <c r="DJ662" s="129"/>
      <c r="DK662" s="129"/>
      <c r="DL662" s="129"/>
      <c r="DM662" s="129"/>
      <c r="DN662" s="150">
        <f t="shared" ref="DN662" si="1720">SUM(DQ662:ER662)</f>
        <v>0</v>
      </c>
      <c r="DO662" s="150">
        <f>SUM(DQ663:ER663)</f>
        <v>0</v>
      </c>
      <c r="DP662" s="152" t="e">
        <f t="shared" si="1581"/>
        <v>#DIV/0!</v>
      </c>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50">
        <f t="shared" ca="1" si="1635"/>
        <v>0</v>
      </c>
      <c r="ET662" s="150">
        <f t="shared" si="1617"/>
        <v>0</v>
      </c>
      <c r="EU662" s="152" t="e">
        <f t="shared" ca="1" si="1618"/>
        <v>#DIV/0!</v>
      </c>
      <c r="EV662" s="16"/>
      <c r="EW662" s="67"/>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c r="FZ662" s="16"/>
      <c r="GA662" s="150">
        <f t="shared" ref="GA662" ca="1" si="1721">SUMIF($GD$8:$HG$9,$O$5,GD662:HG662)</f>
        <v>0</v>
      </c>
      <c r="GB662" s="150">
        <f t="shared" ref="GB662" si="1722">SUM(GD663:HG663)</f>
        <v>0</v>
      </c>
      <c r="GC662" s="152" t="e">
        <f t="shared" ref="GC662" ca="1" si="1723">GB662/GA662</f>
        <v>#DIV/0!</v>
      </c>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50"/>
      <c r="HI662" s="150">
        <v>0</v>
      </c>
      <c r="HJ662" s="152" t="e">
        <v>#DIV/0!</v>
      </c>
      <c r="HK662" s="16"/>
      <c r="HL662" s="16"/>
      <c r="HM662" s="16"/>
      <c r="HN662" s="16"/>
      <c r="HO662" s="16"/>
      <c r="HP662" s="16"/>
      <c r="HQ662" s="16"/>
      <c r="HR662" s="16">
        <v>0.5</v>
      </c>
      <c r="HS662" s="16">
        <v>0.71499999999999997</v>
      </c>
      <c r="HT662" s="16"/>
      <c r="HU662" s="16"/>
      <c r="HV662" s="16"/>
      <c r="HW662" s="16"/>
      <c r="HX662" s="16"/>
      <c r="HY662" s="16"/>
      <c r="HZ662" s="16"/>
      <c r="IA662" s="16"/>
      <c r="IB662" s="16"/>
      <c r="IC662" s="16"/>
      <c r="ID662" s="16"/>
      <c r="IE662" s="16"/>
      <c r="IF662" s="16"/>
      <c r="IG662" s="16"/>
      <c r="IH662" s="16"/>
      <c r="II662" s="16"/>
      <c r="IJ662" s="16"/>
      <c r="IK662" s="16"/>
      <c r="IL662" s="16"/>
      <c r="IM662" s="16"/>
      <c r="IN662" s="16"/>
      <c r="IO662" s="16"/>
      <c r="IP662" s="150"/>
      <c r="IQ662" s="150">
        <v>0</v>
      </c>
      <c r="IR662" s="152" t="e">
        <v>#DIV/0!</v>
      </c>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c r="JS662" s="16"/>
      <c r="JT662" s="16"/>
      <c r="JU662" s="23"/>
      <c r="JV662" s="16"/>
      <c r="JW662" s="150"/>
      <c r="JX662" s="150">
        <v>0</v>
      </c>
      <c r="JY662" s="152" t="e">
        <v>#DIV/0!</v>
      </c>
      <c r="JZ662" s="16"/>
      <c r="KA662" s="16"/>
      <c r="KB662" s="16"/>
      <c r="KC662" s="16"/>
      <c r="KD662" s="16"/>
      <c r="KE662" s="16"/>
      <c r="KF662" s="16"/>
      <c r="KG662" s="16"/>
      <c r="KH662" s="16"/>
      <c r="KI662" s="16"/>
      <c r="KJ662" s="16"/>
      <c r="KK662" s="16"/>
      <c r="KL662" s="16"/>
      <c r="KM662" s="16"/>
      <c r="KN662" s="16"/>
      <c r="KO662" s="16"/>
      <c r="KP662" s="16"/>
      <c r="KQ662" s="16"/>
      <c r="KR662" s="16"/>
      <c r="KS662" s="16"/>
      <c r="KT662" s="16"/>
      <c r="KU662" s="16"/>
      <c r="KV662" s="16"/>
      <c r="KW662" s="16"/>
      <c r="KX662" s="16"/>
      <c r="KY662" s="16"/>
      <c r="KZ662" s="16"/>
      <c r="LA662" s="16"/>
      <c r="LB662" s="16"/>
      <c r="LC662" s="16"/>
      <c r="LD662" s="16"/>
      <c r="LE662" s="150"/>
      <c r="LF662" s="150">
        <v>0</v>
      </c>
      <c r="LG662" s="152" t="e">
        <v>#DIV/0!</v>
      </c>
      <c r="LH662" s="16"/>
      <c r="LI662" s="16"/>
      <c r="LJ662" s="16"/>
      <c r="LK662" s="16"/>
      <c r="LL662" s="16"/>
      <c r="LM662" s="16"/>
      <c r="LN662" s="16"/>
      <c r="LO662" s="16"/>
      <c r="LP662" s="16"/>
      <c r="LQ662" s="16"/>
      <c r="LR662" s="16"/>
      <c r="LS662" s="16"/>
      <c r="LT662" s="16"/>
      <c r="LU662" s="16"/>
      <c r="LV662" s="16"/>
      <c r="LW662" s="16"/>
      <c r="LX662" s="16"/>
      <c r="LY662" s="16"/>
      <c r="LZ662" s="16"/>
      <c r="MA662" s="16"/>
      <c r="MB662" s="16"/>
      <c r="MC662" s="16"/>
      <c r="MD662" s="16"/>
      <c r="ME662" s="16"/>
      <c r="MF662" s="16"/>
      <c r="MG662" s="16"/>
      <c r="MH662" s="16"/>
      <c r="MI662" s="16"/>
      <c r="MJ662" s="16"/>
      <c r="MK662" s="16"/>
      <c r="ML662" s="16"/>
    </row>
    <row r="663" spans="1:350" ht="13.9" customHeight="1" outlineLevel="2" x14ac:dyDescent="0.2">
      <c r="A663" s="186"/>
      <c r="B663" s="219"/>
      <c r="C663" s="215"/>
      <c r="D663" s="217"/>
      <c r="E663" s="176"/>
      <c r="F663" s="176"/>
      <c r="G663" s="176"/>
      <c r="H663" s="171"/>
      <c r="I663" s="171"/>
      <c r="J663" s="213"/>
      <c r="K663" s="213"/>
      <c r="L663" s="173"/>
      <c r="M663" s="173"/>
      <c r="N663" s="184"/>
      <c r="O663" s="157"/>
      <c r="P663" s="17" t="s">
        <v>26</v>
      </c>
      <c r="Q663" s="151"/>
      <c r="R663" s="151"/>
      <c r="S663" s="153"/>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151"/>
      <c r="AY663" s="151"/>
      <c r="AZ663" s="153"/>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151"/>
      <c r="CG663" s="151"/>
      <c r="CH663" s="153"/>
      <c r="CI663" s="141"/>
      <c r="CJ663" s="141"/>
      <c r="CK663" s="141"/>
      <c r="CL663" s="141"/>
      <c r="CM663" s="141"/>
      <c r="CN663" s="141"/>
      <c r="CO663" s="141"/>
      <c r="CP663" s="141"/>
      <c r="CQ663" s="141"/>
      <c r="CR663" s="141"/>
      <c r="CS663" s="141"/>
      <c r="CT663" s="141"/>
      <c r="CU663" s="141"/>
      <c r="CV663" s="141"/>
      <c r="CW663" s="141"/>
      <c r="CX663" s="141"/>
      <c r="CY663" s="141"/>
      <c r="CZ663" s="141"/>
      <c r="DA663" s="141"/>
      <c r="DB663" s="141"/>
      <c r="DC663" s="141"/>
      <c r="DD663" s="141"/>
      <c r="DE663" s="141"/>
      <c r="DF663" s="141"/>
      <c r="DG663" s="141"/>
      <c r="DH663" s="141"/>
      <c r="DI663" s="141"/>
      <c r="DJ663" s="141"/>
      <c r="DK663" s="141"/>
      <c r="DL663" s="141"/>
      <c r="DM663" s="141"/>
      <c r="DN663" s="151"/>
      <c r="DO663" s="151"/>
      <c r="DP663" s="153"/>
      <c r="DQ663" s="24"/>
      <c r="DR663" s="24"/>
      <c r="DS663" s="24"/>
      <c r="DT663" s="24"/>
      <c r="DU663" s="24"/>
      <c r="DV663" s="24"/>
      <c r="DW663" s="24"/>
      <c r="DX663" s="24"/>
      <c r="DY663" s="24"/>
      <c r="DZ663" s="24"/>
      <c r="EA663" s="24"/>
      <c r="EB663" s="24"/>
      <c r="EC663" s="24"/>
      <c r="ED663" s="24"/>
      <c r="EE663" s="24"/>
      <c r="EF663" s="24"/>
      <c r="EG663" s="24"/>
      <c r="EH663" s="24"/>
      <c r="EI663" s="24"/>
      <c r="EJ663" s="24"/>
      <c r="EK663" s="24"/>
      <c r="EL663" s="24"/>
      <c r="EM663" s="24"/>
      <c r="EN663" s="24"/>
      <c r="EO663" s="24"/>
      <c r="EP663" s="24"/>
      <c r="EQ663" s="24"/>
      <c r="ER663" s="24"/>
      <c r="ES663" s="151"/>
      <c r="ET663" s="151"/>
      <c r="EU663" s="153"/>
      <c r="EV663" s="24"/>
      <c r="EW663" s="125"/>
      <c r="EX663" s="24"/>
      <c r="EY663" s="24"/>
      <c r="EZ663" s="24"/>
      <c r="FA663" s="24"/>
      <c r="FB663" s="24"/>
      <c r="FC663" s="24"/>
      <c r="FD663" s="24"/>
      <c r="FE663" s="24"/>
      <c r="FF663" s="24"/>
      <c r="FG663" s="24"/>
      <c r="FH663" s="24"/>
      <c r="FI663" s="24"/>
      <c r="FJ663" s="24"/>
      <c r="FK663" s="24"/>
      <c r="FL663" s="24"/>
      <c r="FM663" s="24"/>
      <c r="FN663" s="24"/>
      <c r="FO663" s="24"/>
      <c r="FP663" s="24"/>
      <c r="FQ663" s="24"/>
      <c r="FR663" s="24"/>
      <c r="FS663" s="24"/>
      <c r="FT663" s="24"/>
      <c r="FU663" s="24"/>
      <c r="FV663" s="24"/>
      <c r="FW663" s="24"/>
      <c r="FX663" s="24"/>
      <c r="FY663" s="24"/>
      <c r="FZ663" s="24"/>
      <c r="GA663" s="151"/>
      <c r="GB663" s="151"/>
      <c r="GC663" s="153"/>
      <c r="GD663" s="24"/>
      <c r="GE663" s="24"/>
      <c r="GF663" s="24"/>
      <c r="GG663" s="24"/>
      <c r="GH663" s="24"/>
      <c r="GI663" s="24"/>
      <c r="GJ663" s="24"/>
      <c r="GK663" s="24"/>
      <c r="GL663" s="24"/>
      <c r="GM663" s="24"/>
      <c r="GN663" s="24"/>
      <c r="GO663" s="24"/>
      <c r="GP663" s="24"/>
      <c r="GQ663" s="24"/>
      <c r="GR663" s="24"/>
      <c r="GS663" s="24"/>
      <c r="GT663" s="24"/>
      <c r="GU663" s="24"/>
      <c r="GV663" s="24"/>
      <c r="GW663" s="24"/>
      <c r="GX663" s="24"/>
      <c r="GY663" s="24"/>
      <c r="GZ663" s="24"/>
      <c r="HA663" s="24"/>
      <c r="HB663" s="24"/>
      <c r="HC663" s="24"/>
      <c r="HD663" s="24"/>
      <c r="HE663" s="24"/>
      <c r="HF663" s="24"/>
      <c r="HG663" s="24"/>
      <c r="HH663" s="151"/>
      <c r="HI663" s="151"/>
      <c r="HJ663" s="153"/>
      <c r="HK663" s="24"/>
      <c r="HL663" s="24"/>
      <c r="HM663" s="76">
        <v>0.2</v>
      </c>
      <c r="HN663" s="24"/>
      <c r="HO663" s="24"/>
      <c r="HP663" s="24"/>
      <c r="HQ663" s="24"/>
      <c r="HR663" s="24"/>
      <c r="HS663" s="24"/>
      <c r="HT663" s="24"/>
      <c r="HU663" s="24"/>
      <c r="HV663" s="24"/>
      <c r="HW663" s="24"/>
      <c r="HX663" s="24"/>
      <c r="HY663" s="24"/>
      <c r="HZ663" s="24"/>
      <c r="IA663" s="24"/>
      <c r="IB663" s="24"/>
      <c r="IC663" s="24"/>
      <c r="ID663" s="142">
        <v>0.05</v>
      </c>
      <c r="IE663" s="24"/>
      <c r="IF663" s="24"/>
      <c r="IG663" s="24"/>
      <c r="IH663" s="24"/>
      <c r="II663" s="24"/>
      <c r="IJ663" s="24"/>
      <c r="IK663" s="142">
        <v>0.35</v>
      </c>
      <c r="IL663" s="76">
        <v>0.6</v>
      </c>
      <c r="IM663" s="24"/>
      <c r="IN663" s="24"/>
      <c r="IO663" s="24"/>
      <c r="IP663" s="151"/>
      <c r="IQ663" s="151"/>
      <c r="IR663" s="153"/>
      <c r="IS663" s="24"/>
      <c r="IT663" s="24"/>
      <c r="IU663" s="24"/>
      <c r="IV663" s="24"/>
      <c r="IW663" s="24"/>
      <c r="IX663" s="24"/>
      <c r="IY663" s="24"/>
      <c r="IZ663" s="24"/>
      <c r="JA663" s="24"/>
      <c r="JB663" s="24"/>
      <c r="JC663" s="24"/>
      <c r="JD663" s="24"/>
      <c r="JE663" s="24"/>
      <c r="JF663" s="24"/>
      <c r="JG663" s="24"/>
      <c r="JH663" s="24"/>
      <c r="JI663" s="24"/>
      <c r="JJ663" s="24"/>
      <c r="JK663" s="24"/>
      <c r="JL663" s="24"/>
      <c r="JM663" s="24"/>
      <c r="JN663" s="24"/>
      <c r="JO663" s="24"/>
      <c r="JP663" s="24"/>
      <c r="JQ663" s="24"/>
      <c r="JR663" s="24"/>
      <c r="JS663" s="24"/>
      <c r="JT663" s="24"/>
      <c r="JU663" s="25"/>
      <c r="JV663" s="24"/>
      <c r="JW663" s="151"/>
      <c r="JX663" s="151"/>
      <c r="JY663" s="153"/>
      <c r="JZ663" s="24"/>
      <c r="KA663" s="24"/>
      <c r="KB663" s="24"/>
      <c r="KC663" s="24"/>
      <c r="KD663" s="24"/>
      <c r="KE663" s="24"/>
      <c r="KF663" s="24"/>
      <c r="KG663" s="24"/>
      <c r="KH663" s="24"/>
      <c r="KI663" s="24"/>
      <c r="KJ663" s="24"/>
      <c r="KK663" s="24"/>
      <c r="KL663" s="24"/>
      <c r="KM663" s="24"/>
      <c r="KN663" s="24"/>
      <c r="KO663" s="24"/>
      <c r="KP663" s="24"/>
      <c r="KQ663" s="24"/>
      <c r="KR663" s="24"/>
      <c r="KS663" s="24"/>
      <c r="KT663" s="24"/>
      <c r="KU663" s="24"/>
      <c r="KV663" s="24"/>
      <c r="KW663" s="24"/>
      <c r="KX663" s="24"/>
      <c r="KY663" s="24"/>
      <c r="KZ663" s="24"/>
      <c r="LA663" s="24"/>
      <c r="LB663" s="24"/>
      <c r="LC663" s="24"/>
      <c r="LD663" s="24"/>
      <c r="LE663" s="151"/>
      <c r="LF663" s="151"/>
      <c r="LG663" s="153"/>
      <c r="LH663" s="24"/>
      <c r="LI663" s="24"/>
      <c r="LJ663" s="24"/>
      <c r="LK663" s="24"/>
      <c r="LL663" s="24"/>
      <c r="LM663" s="24"/>
      <c r="LN663" s="24"/>
      <c r="LO663" s="24"/>
      <c r="LP663" s="24"/>
      <c r="LQ663" s="24"/>
      <c r="LR663" s="24"/>
      <c r="LS663" s="24"/>
      <c r="LT663" s="24"/>
      <c r="LU663" s="24"/>
      <c r="LV663" s="24"/>
      <c r="LW663" s="24"/>
      <c r="LX663" s="24"/>
      <c r="LY663" s="24"/>
      <c r="LZ663" s="24"/>
      <c r="MA663" s="24"/>
      <c r="MB663" s="24"/>
      <c r="MC663" s="24"/>
      <c r="MD663" s="24"/>
      <c r="ME663" s="24"/>
      <c r="MF663" s="24"/>
      <c r="MG663" s="24"/>
      <c r="MH663" s="24"/>
      <c r="MI663" s="24"/>
      <c r="MJ663" s="24"/>
      <c r="MK663" s="24"/>
      <c r="ML663" s="24"/>
    </row>
    <row r="664" spans="1:350" ht="13.9" customHeight="1" outlineLevel="2" x14ac:dyDescent="0.2">
      <c r="A664" s="185" t="s">
        <v>360</v>
      </c>
      <c r="B664" s="218" t="s">
        <v>353</v>
      </c>
      <c r="C664" s="214" t="s">
        <v>37</v>
      </c>
      <c r="D664" s="216">
        <v>70.8</v>
      </c>
      <c r="E664" s="175">
        <v>0</v>
      </c>
      <c r="F664" s="175">
        <f>D664-E664</f>
        <v>70.8</v>
      </c>
      <c r="G664" s="175" t="s">
        <v>844</v>
      </c>
      <c r="H664" s="170" t="s">
        <v>952</v>
      </c>
      <c r="I664" s="170" t="s">
        <v>937</v>
      </c>
      <c r="J664" s="212">
        <f ca="1">E664+Q664+AX664+CF664+DN664+ES664+GA664+HH664+IP664+JW664+LE664</f>
        <v>0</v>
      </c>
      <c r="K664" s="212">
        <f>E664+R664+AY664+CG664+DO664+ET664+GB664+HI664+IQ664+JX664+LF664</f>
        <v>0</v>
      </c>
      <c r="L664" s="172" t="e">
        <f ca="1">K664/J664</f>
        <v>#DIV/0!</v>
      </c>
      <c r="M664" s="172">
        <f>K664/D664</f>
        <v>0</v>
      </c>
      <c r="N664" s="183">
        <f ca="1">SUMIF($EV$8:$FZ$9,$O$5,$EV665:$FZ665)-SUMIF($EV$8:$FZ$9,$Q$5,$EV665:$FZ665)</f>
        <v>0</v>
      </c>
      <c r="O664" s="156"/>
      <c r="P664" s="16" t="s">
        <v>25</v>
      </c>
      <c r="Q664" s="150">
        <v>0</v>
      </c>
      <c r="R664" s="150">
        <v>0</v>
      </c>
      <c r="S664" s="152" t="e">
        <v>#DIV/0!</v>
      </c>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50">
        <f t="shared" ca="1" si="1627"/>
        <v>0</v>
      </c>
      <c r="AY664" s="150">
        <f>SUM(BA665:CE665)</f>
        <v>0</v>
      </c>
      <c r="AZ664" s="152" t="e">
        <f ca="1">AY664/AX664</f>
        <v>#DIV/0!</v>
      </c>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50">
        <f t="shared" ref="CF664" si="1724">SUM(CI664:DM664)</f>
        <v>0</v>
      </c>
      <c r="CG664" s="150">
        <f>SUM(CI665:DM665)</f>
        <v>0</v>
      </c>
      <c r="CH664" s="152" t="e">
        <f>CG664/CF664</f>
        <v>#DIV/0!</v>
      </c>
      <c r="CI664" s="129"/>
      <c r="CJ664" s="129"/>
      <c r="CK664" s="129"/>
      <c r="CL664" s="129"/>
      <c r="CM664" s="129"/>
      <c r="CN664" s="129"/>
      <c r="CO664" s="129"/>
      <c r="CP664" s="129"/>
      <c r="CQ664" s="129"/>
      <c r="CR664" s="129"/>
      <c r="CS664" s="129"/>
      <c r="CT664" s="129"/>
      <c r="CU664" s="129"/>
      <c r="CV664" s="129"/>
      <c r="CW664" s="129"/>
      <c r="CX664" s="129"/>
      <c r="CY664" s="129"/>
      <c r="CZ664" s="129"/>
      <c r="DA664" s="129"/>
      <c r="DB664" s="129"/>
      <c r="DC664" s="129"/>
      <c r="DD664" s="129"/>
      <c r="DE664" s="129"/>
      <c r="DF664" s="129"/>
      <c r="DG664" s="129"/>
      <c r="DH664" s="129"/>
      <c r="DI664" s="129"/>
      <c r="DJ664" s="129"/>
      <c r="DK664" s="129"/>
      <c r="DL664" s="129"/>
      <c r="DM664" s="129"/>
      <c r="DN664" s="150">
        <f t="shared" ref="DN664" si="1725">SUM(DQ664:ER664)</f>
        <v>0</v>
      </c>
      <c r="DO664" s="150">
        <f>SUM(DQ665:ER665)</f>
        <v>0</v>
      </c>
      <c r="DP664" s="152" t="e">
        <f t="shared" si="1581"/>
        <v>#DIV/0!</v>
      </c>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50">
        <f t="shared" ca="1" si="1635"/>
        <v>0</v>
      </c>
      <c r="ET664" s="150">
        <f t="shared" si="1617"/>
        <v>0</v>
      </c>
      <c r="EU664" s="152" t="e">
        <f t="shared" ca="1" si="1618"/>
        <v>#DIV/0!</v>
      </c>
      <c r="EV664" s="16"/>
      <c r="EW664" s="67"/>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50">
        <f t="shared" ref="GA664" ca="1" si="1726">SUMIF($GD$8:$HG$9,$O$5,GD664:HG664)</f>
        <v>0</v>
      </c>
      <c r="GB664" s="150">
        <f t="shared" ref="GB664" si="1727">SUM(GD665:HG665)</f>
        <v>0</v>
      </c>
      <c r="GC664" s="152" t="e">
        <f t="shared" ref="GC664" ca="1" si="1728">GB664/GA664</f>
        <v>#DIV/0!</v>
      </c>
      <c r="GD664" s="16"/>
      <c r="GE664" s="16"/>
      <c r="GF664" s="16"/>
      <c r="GG664" s="16"/>
      <c r="GH664" s="16"/>
      <c r="GI664" s="16"/>
      <c r="GJ664" s="16"/>
      <c r="GK664" s="16"/>
      <c r="GL664" s="16"/>
      <c r="GM664" s="16"/>
      <c r="GN664" s="16"/>
      <c r="GO664" s="16"/>
      <c r="GP664" s="16"/>
      <c r="GQ664" s="16"/>
      <c r="GR664" s="16"/>
      <c r="GS664" s="16"/>
      <c r="GT664" s="16"/>
      <c r="GU664" s="16"/>
      <c r="GV664" s="16"/>
      <c r="GW664" s="16"/>
      <c r="GX664" s="16"/>
      <c r="GY664" s="16"/>
      <c r="GZ664" s="16"/>
      <c r="HA664" s="16"/>
      <c r="HB664" s="16"/>
      <c r="HC664" s="16"/>
      <c r="HD664" s="16"/>
      <c r="HE664" s="16"/>
      <c r="HF664" s="16"/>
      <c r="HG664" s="16"/>
      <c r="HH664" s="150"/>
      <c r="HI664" s="150">
        <v>0</v>
      </c>
      <c r="HJ664" s="152" t="e">
        <v>#DIV/0!</v>
      </c>
      <c r="HK664" s="16"/>
      <c r="HL664" s="16"/>
      <c r="HM664" s="16"/>
      <c r="HN664" s="16"/>
      <c r="HO664" s="16"/>
      <c r="HP664" s="16"/>
      <c r="HQ664" s="16"/>
      <c r="HR664" s="16"/>
      <c r="HS664" s="16"/>
      <c r="HT664" s="16"/>
      <c r="HU664" s="16"/>
      <c r="HV664" s="16"/>
      <c r="HW664" s="16"/>
      <c r="HX664" s="16">
        <v>25</v>
      </c>
      <c r="HY664" s="16">
        <v>25</v>
      </c>
      <c r="HZ664" s="16">
        <v>20.8</v>
      </c>
      <c r="IA664" s="16"/>
      <c r="IB664" s="16"/>
      <c r="IC664" s="16"/>
      <c r="ID664" s="16"/>
      <c r="IE664" s="16"/>
      <c r="IF664" s="16"/>
      <c r="IG664" s="16"/>
      <c r="IH664" s="16"/>
      <c r="II664" s="16"/>
      <c r="IJ664" s="16"/>
      <c r="IK664" s="16"/>
      <c r="IL664" s="16"/>
      <c r="IM664" s="16"/>
      <c r="IN664" s="16"/>
      <c r="IO664" s="16"/>
      <c r="IP664" s="150"/>
      <c r="IQ664" s="150">
        <v>0</v>
      </c>
      <c r="IR664" s="152" t="e">
        <v>#DIV/0!</v>
      </c>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c r="JS664" s="16"/>
      <c r="JT664" s="16"/>
      <c r="JU664" s="23"/>
      <c r="JV664" s="16"/>
      <c r="JW664" s="150"/>
      <c r="JX664" s="150">
        <v>0</v>
      </c>
      <c r="JY664" s="152" t="e">
        <v>#DIV/0!</v>
      </c>
      <c r="JZ664" s="16"/>
      <c r="KA664" s="16"/>
      <c r="KB664" s="16"/>
      <c r="KC664" s="16"/>
      <c r="KD664" s="16"/>
      <c r="KE664" s="16"/>
      <c r="KF664" s="16"/>
      <c r="KG664" s="16"/>
      <c r="KH664" s="16"/>
      <c r="KI664" s="16"/>
      <c r="KJ664" s="16"/>
      <c r="KK664" s="16"/>
      <c r="KL664" s="16"/>
      <c r="KM664" s="16"/>
      <c r="KN664" s="16"/>
      <c r="KO664" s="16"/>
      <c r="KP664" s="16"/>
      <c r="KQ664" s="16"/>
      <c r="KR664" s="16"/>
      <c r="KS664" s="16"/>
      <c r="KT664" s="16"/>
      <c r="KU664" s="16"/>
      <c r="KV664" s="16"/>
      <c r="KW664" s="16"/>
      <c r="KX664" s="16"/>
      <c r="KY664" s="16"/>
      <c r="KZ664" s="16"/>
      <c r="LA664" s="16"/>
      <c r="LB664" s="16"/>
      <c r="LC664" s="16"/>
      <c r="LD664" s="16"/>
      <c r="LE664" s="150"/>
      <c r="LF664" s="150">
        <v>0</v>
      </c>
      <c r="LG664" s="152" t="e">
        <v>#DIV/0!</v>
      </c>
      <c r="LH664" s="16"/>
      <c r="LI664" s="16"/>
      <c r="LJ664" s="16"/>
      <c r="LK664" s="16"/>
      <c r="LL664" s="16"/>
      <c r="LM664" s="16"/>
      <c r="LN664" s="16"/>
      <c r="LO664" s="16"/>
      <c r="LP664" s="16"/>
      <c r="LQ664" s="16"/>
      <c r="LR664" s="16"/>
      <c r="LS664" s="16"/>
      <c r="LT664" s="16"/>
      <c r="LU664" s="16"/>
      <c r="LV664" s="16"/>
      <c r="LW664" s="16"/>
      <c r="LX664" s="16"/>
      <c r="LY664" s="16"/>
      <c r="LZ664" s="16"/>
      <c r="MA664" s="16"/>
      <c r="MB664" s="16"/>
      <c r="MC664" s="16"/>
      <c r="MD664" s="16"/>
      <c r="ME664" s="16"/>
      <c r="MF664" s="16"/>
      <c r="MG664" s="16"/>
      <c r="MH664" s="16"/>
      <c r="MI664" s="16"/>
      <c r="MJ664" s="16"/>
      <c r="MK664" s="16"/>
      <c r="ML664" s="16"/>
    </row>
    <row r="665" spans="1:350" ht="13.9" customHeight="1" outlineLevel="2" x14ac:dyDescent="0.2">
      <c r="A665" s="186"/>
      <c r="B665" s="219"/>
      <c r="C665" s="215"/>
      <c r="D665" s="217"/>
      <c r="E665" s="176"/>
      <c r="F665" s="176"/>
      <c r="G665" s="176"/>
      <c r="H665" s="171"/>
      <c r="I665" s="171"/>
      <c r="J665" s="213"/>
      <c r="K665" s="213"/>
      <c r="L665" s="173"/>
      <c r="M665" s="173"/>
      <c r="N665" s="184"/>
      <c r="O665" s="157"/>
      <c r="P665" s="17" t="s">
        <v>26</v>
      </c>
      <c r="Q665" s="151"/>
      <c r="R665" s="151"/>
      <c r="S665" s="153"/>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151"/>
      <c r="AY665" s="151"/>
      <c r="AZ665" s="153"/>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151"/>
      <c r="CG665" s="151"/>
      <c r="CH665" s="153"/>
      <c r="CI665" s="141"/>
      <c r="CJ665" s="141"/>
      <c r="CK665" s="141"/>
      <c r="CL665" s="141"/>
      <c r="CM665" s="141"/>
      <c r="CN665" s="141"/>
      <c r="CO665" s="141"/>
      <c r="CP665" s="141"/>
      <c r="CQ665" s="141"/>
      <c r="CR665" s="141"/>
      <c r="CS665" s="141"/>
      <c r="CT665" s="141"/>
      <c r="CU665" s="141"/>
      <c r="CV665" s="141"/>
      <c r="CW665" s="141"/>
      <c r="CX665" s="141"/>
      <c r="CY665" s="141"/>
      <c r="CZ665" s="141"/>
      <c r="DA665" s="141"/>
      <c r="DB665" s="141"/>
      <c r="DC665" s="141"/>
      <c r="DD665" s="141"/>
      <c r="DE665" s="141"/>
      <c r="DF665" s="141"/>
      <c r="DG665" s="141"/>
      <c r="DH665" s="141"/>
      <c r="DI665" s="141"/>
      <c r="DJ665" s="141"/>
      <c r="DK665" s="141"/>
      <c r="DL665" s="141"/>
      <c r="DM665" s="141"/>
      <c r="DN665" s="151"/>
      <c r="DO665" s="151"/>
      <c r="DP665" s="153"/>
      <c r="DQ665" s="24"/>
      <c r="DR665" s="24"/>
      <c r="DS665" s="24"/>
      <c r="DT665" s="24"/>
      <c r="DU665" s="24"/>
      <c r="DV665" s="24"/>
      <c r="DW665" s="24"/>
      <c r="DX665" s="24"/>
      <c r="DY665" s="24"/>
      <c r="DZ665" s="24"/>
      <c r="EA665" s="24"/>
      <c r="EB665" s="24"/>
      <c r="EC665" s="24"/>
      <c r="ED665" s="24"/>
      <c r="EE665" s="24"/>
      <c r="EF665" s="24"/>
      <c r="EG665" s="24"/>
      <c r="EH665" s="24"/>
      <c r="EI665" s="24"/>
      <c r="EJ665" s="24"/>
      <c r="EK665" s="24"/>
      <c r="EL665" s="24"/>
      <c r="EM665" s="24"/>
      <c r="EN665" s="24"/>
      <c r="EO665" s="24"/>
      <c r="EP665" s="24"/>
      <c r="EQ665" s="24"/>
      <c r="ER665" s="24"/>
      <c r="ES665" s="151"/>
      <c r="ET665" s="151"/>
      <c r="EU665" s="153"/>
      <c r="EV665" s="24"/>
      <c r="EW665" s="125"/>
      <c r="EX665" s="24"/>
      <c r="EY665" s="24"/>
      <c r="EZ665" s="24"/>
      <c r="FA665" s="24"/>
      <c r="FB665" s="24"/>
      <c r="FC665" s="24"/>
      <c r="FD665" s="24"/>
      <c r="FE665" s="24"/>
      <c r="FF665" s="24"/>
      <c r="FG665" s="24"/>
      <c r="FH665" s="24"/>
      <c r="FI665" s="24"/>
      <c r="FJ665" s="24"/>
      <c r="FK665" s="24"/>
      <c r="FL665" s="24"/>
      <c r="FM665" s="24"/>
      <c r="FN665" s="24"/>
      <c r="FO665" s="24"/>
      <c r="FP665" s="24"/>
      <c r="FQ665" s="24"/>
      <c r="FR665" s="24"/>
      <c r="FS665" s="24"/>
      <c r="FT665" s="24"/>
      <c r="FU665" s="24"/>
      <c r="FV665" s="24"/>
      <c r="FW665" s="24"/>
      <c r="FX665" s="24"/>
      <c r="FY665" s="24"/>
      <c r="FZ665" s="24"/>
      <c r="GA665" s="151"/>
      <c r="GB665" s="151"/>
      <c r="GC665" s="153"/>
      <c r="GD665" s="24"/>
      <c r="GE665" s="24"/>
      <c r="GF665" s="24"/>
      <c r="GG665" s="24"/>
      <c r="GH665" s="24"/>
      <c r="GI665" s="24"/>
      <c r="GJ665" s="24"/>
      <c r="GK665" s="24"/>
      <c r="GL665" s="24"/>
      <c r="GM665" s="24"/>
      <c r="GN665" s="24"/>
      <c r="GO665" s="24"/>
      <c r="GP665" s="24"/>
      <c r="GQ665" s="24"/>
      <c r="GR665" s="24"/>
      <c r="GS665" s="24"/>
      <c r="GT665" s="24"/>
      <c r="GU665" s="24"/>
      <c r="GV665" s="24"/>
      <c r="GW665" s="24"/>
      <c r="GX665" s="24"/>
      <c r="GY665" s="24"/>
      <c r="GZ665" s="24"/>
      <c r="HA665" s="24"/>
      <c r="HB665" s="24"/>
      <c r="HC665" s="24"/>
      <c r="HD665" s="24"/>
      <c r="HE665" s="24"/>
      <c r="HF665" s="24"/>
      <c r="HG665" s="24"/>
      <c r="HH665" s="151"/>
      <c r="HI665" s="151"/>
      <c r="HJ665" s="153"/>
      <c r="HK665" s="24"/>
      <c r="HL665" s="24"/>
      <c r="HM665" s="24"/>
      <c r="HN665" s="24"/>
      <c r="HO665" s="24"/>
      <c r="HP665" s="24"/>
      <c r="HQ665" s="24"/>
      <c r="HR665" s="24"/>
      <c r="HS665" s="24"/>
      <c r="HT665" s="24"/>
      <c r="HU665" s="24"/>
      <c r="HV665" s="24"/>
      <c r="HW665" s="24"/>
      <c r="HX665" s="24"/>
      <c r="HY665" s="24"/>
      <c r="HZ665" s="24"/>
      <c r="IA665" s="24"/>
      <c r="IB665" s="24"/>
      <c r="IC665" s="24"/>
      <c r="ID665" s="24"/>
      <c r="IE665" s="24"/>
      <c r="IF665" s="24"/>
      <c r="IG665" s="24"/>
      <c r="IH665" s="24"/>
      <c r="II665" s="24"/>
      <c r="IJ665" s="24">
        <v>15</v>
      </c>
      <c r="IK665" s="76">
        <v>65.8</v>
      </c>
      <c r="IL665" s="24"/>
      <c r="IM665" s="24"/>
      <c r="IN665" s="24"/>
      <c r="IO665" s="24"/>
      <c r="IP665" s="151"/>
      <c r="IQ665" s="151"/>
      <c r="IR665" s="153"/>
      <c r="IS665" s="24"/>
      <c r="IT665" s="24"/>
      <c r="IU665" s="24"/>
      <c r="IV665" s="24"/>
      <c r="IW665" s="24"/>
      <c r="IX665" s="24"/>
      <c r="IY665" s="24"/>
      <c r="IZ665" s="24"/>
      <c r="JA665" s="24"/>
      <c r="JB665" s="24"/>
      <c r="JC665" s="24"/>
      <c r="JD665" s="24"/>
      <c r="JE665" s="24"/>
      <c r="JF665" s="24"/>
      <c r="JG665" s="24"/>
      <c r="JH665" s="24"/>
      <c r="JI665" s="24"/>
      <c r="JJ665" s="24"/>
      <c r="JK665" s="24"/>
      <c r="JL665" s="24"/>
      <c r="JM665" s="24"/>
      <c r="JN665" s="24"/>
      <c r="JO665" s="24"/>
      <c r="JP665" s="24"/>
      <c r="JQ665" s="24"/>
      <c r="JR665" s="24"/>
      <c r="JS665" s="24"/>
      <c r="JT665" s="24"/>
      <c r="JU665" s="25"/>
      <c r="JV665" s="24"/>
      <c r="JW665" s="151"/>
      <c r="JX665" s="151"/>
      <c r="JY665" s="153"/>
      <c r="JZ665" s="24"/>
      <c r="KA665" s="24"/>
      <c r="KB665" s="24"/>
      <c r="KC665" s="24"/>
      <c r="KD665" s="24"/>
      <c r="KE665" s="24"/>
      <c r="KF665" s="24"/>
      <c r="KG665" s="24"/>
      <c r="KH665" s="24"/>
      <c r="KI665" s="24"/>
      <c r="KJ665" s="24"/>
      <c r="KK665" s="24"/>
      <c r="KL665" s="24"/>
      <c r="KM665" s="24"/>
      <c r="KN665" s="24"/>
      <c r="KO665" s="24"/>
      <c r="KP665" s="24"/>
      <c r="KQ665" s="24"/>
      <c r="KR665" s="24"/>
      <c r="KS665" s="24"/>
      <c r="KT665" s="24"/>
      <c r="KU665" s="24"/>
      <c r="KV665" s="24"/>
      <c r="KW665" s="24"/>
      <c r="KX665" s="24"/>
      <c r="KY665" s="24"/>
      <c r="KZ665" s="24"/>
      <c r="LA665" s="24"/>
      <c r="LB665" s="24"/>
      <c r="LC665" s="24"/>
      <c r="LD665" s="24"/>
      <c r="LE665" s="151"/>
      <c r="LF665" s="151"/>
      <c r="LG665" s="153"/>
      <c r="LH665" s="24"/>
      <c r="LI665" s="24"/>
      <c r="LJ665" s="24"/>
      <c r="LK665" s="24"/>
      <c r="LL665" s="24"/>
      <c r="LM665" s="24"/>
      <c r="LN665" s="24"/>
      <c r="LO665" s="24"/>
      <c r="LP665" s="24"/>
      <c r="LQ665" s="24"/>
      <c r="LR665" s="24"/>
      <c r="LS665" s="24"/>
      <c r="LT665" s="24"/>
      <c r="LU665" s="24"/>
      <c r="LV665" s="24"/>
      <c r="LW665" s="24"/>
      <c r="LX665" s="24"/>
      <c r="LY665" s="24"/>
      <c r="LZ665" s="24"/>
      <c r="MA665" s="24"/>
      <c r="MB665" s="24"/>
      <c r="MC665" s="24"/>
      <c r="MD665" s="24"/>
      <c r="ME665" s="24"/>
      <c r="MF665" s="24"/>
      <c r="MG665" s="24"/>
      <c r="MH665" s="24"/>
      <c r="MI665" s="24"/>
      <c r="MJ665" s="24"/>
      <c r="MK665" s="24"/>
      <c r="ML665" s="24"/>
    </row>
    <row r="666" spans="1:350" ht="13.9" customHeight="1" outlineLevel="2" x14ac:dyDescent="0.2">
      <c r="A666" s="185" t="s">
        <v>361</v>
      </c>
      <c r="B666" s="218" t="s">
        <v>354</v>
      </c>
      <c r="C666" s="214" t="s">
        <v>45</v>
      </c>
      <c r="D666" s="216">
        <v>0.69</v>
      </c>
      <c r="E666" s="175">
        <v>0</v>
      </c>
      <c r="F666" s="175">
        <f>D666-E666</f>
        <v>0.69</v>
      </c>
      <c r="G666" s="175" t="s">
        <v>842</v>
      </c>
      <c r="H666" s="170" t="s">
        <v>937</v>
      </c>
      <c r="I666" s="170" t="s">
        <v>949</v>
      </c>
      <c r="J666" s="212">
        <f ca="1">E666+Q666+AX666+CF666+DN666+ES666+GA666+HH666+IP666+JW666+LE666</f>
        <v>0</v>
      </c>
      <c r="K666" s="212">
        <f>E666+R666+AY666+CG666+DO666+ET666+GB666+HI666+IQ666+JX666+LF666</f>
        <v>0</v>
      </c>
      <c r="L666" s="172" t="e">
        <f ca="1">K666/J666</f>
        <v>#DIV/0!</v>
      </c>
      <c r="M666" s="172">
        <f>K666/D666</f>
        <v>0</v>
      </c>
      <c r="N666" s="183">
        <f ca="1">SUMIF($EV$8:$FZ$9,$O$5,$EV667:$FZ667)-SUMIF($EV$8:$FZ$9,$Q$5,$EV667:$FZ667)</f>
        <v>0</v>
      </c>
      <c r="O666" s="156"/>
      <c r="P666" s="16" t="s">
        <v>25</v>
      </c>
      <c r="Q666" s="150">
        <v>0</v>
      </c>
      <c r="R666" s="150">
        <v>0</v>
      </c>
      <c r="S666" s="152" t="e">
        <v>#DIV/0!</v>
      </c>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50">
        <f t="shared" ca="1" si="1627"/>
        <v>0</v>
      </c>
      <c r="AY666" s="150">
        <f>SUM(BA667:CE667)</f>
        <v>0</v>
      </c>
      <c r="AZ666" s="152" t="e">
        <f ca="1">AY666/AX666</f>
        <v>#DIV/0!</v>
      </c>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50">
        <f t="shared" ref="CF666" si="1729">SUM(CI666:DM666)</f>
        <v>0</v>
      </c>
      <c r="CG666" s="150">
        <f>SUM(CI667:DM667)</f>
        <v>0</v>
      </c>
      <c r="CH666" s="152" t="e">
        <f>CG666/CF666</f>
        <v>#DIV/0!</v>
      </c>
      <c r="CI666" s="129"/>
      <c r="CJ666" s="129"/>
      <c r="CK666" s="129"/>
      <c r="CL666" s="129"/>
      <c r="CM666" s="129"/>
      <c r="CN666" s="129"/>
      <c r="CO666" s="129"/>
      <c r="CP666" s="129"/>
      <c r="CQ666" s="129"/>
      <c r="CR666" s="129"/>
      <c r="CS666" s="129"/>
      <c r="CT666" s="129"/>
      <c r="CU666" s="129"/>
      <c r="CV666" s="129"/>
      <c r="CW666" s="129"/>
      <c r="CX666" s="129"/>
      <c r="CY666" s="129"/>
      <c r="CZ666" s="129"/>
      <c r="DA666" s="129"/>
      <c r="DB666" s="129"/>
      <c r="DC666" s="129"/>
      <c r="DD666" s="129"/>
      <c r="DE666" s="129"/>
      <c r="DF666" s="129"/>
      <c r="DG666" s="129"/>
      <c r="DH666" s="129"/>
      <c r="DI666" s="129"/>
      <c r="DJ666" s="129"/>
      <c r="DK666" s="129"/>
      <c r="DL666" s="129"/>
      <c r="DM666" s="129"/>
      <c r="DN666" s="150">
        <f t="shared" ref="DN666" si="1730">SUM(DQ666:ER666)</f>
        <v>0</v>
      </c>
      <c r="DO666" s="150">
        <f>SUM(DQ667:ER667)</f>
        <v>0</v>
      </c>
      <c r="DP666" s="152" t="e">
        <f t="shared" si="1581"/>
        <v>#DIV/0!</v>
      </c>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50">
        <f t="shared" ca="1" si="1635"/>
        <v>0</v>
      </c>
      <c r="ET666" s="150">
        <f t="shared" si="1617"/>
        <v>0</v>
      </c>
      <c r="EU666" s="152" t="e">
        <f t="shared" ca="1" si="1618"/>
        <v>#DIV/0!</v>
      </c>
      <c r="EV666" s="16"/>
      <c r="EW666" s="67"/>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50">
        <f t="shared" ref="GA666" ca="1" si="1731">SUMIF($GD$8:$HG$9,$O$5,GD666:HG666)</f>
        <v>0</v>
      </c>
      <c r="GB666" s="150">
        <f t="shared" ref="GB666" si="1732">SUM(GD667:HG667)</f>
        <v>0</v>
      </c>
      <c r="GC666" s="152" t="e">
        <f t="shared" ref="GC666" ca="1" si="1733">GB666/GA666</f>
        <v>#DIV/0!</v>
      </c>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50"/>
      <c r="HI666" s="150">
        <v>0</v>
      </c>
      <c r="HJ666" s="152" t="e">
        <v>#DIV/0!</v>
      </c>
      <c r="HK666" s="16"/>
      <c r="HL666" s="16"/>
      <c r="HM666" s="16"/>
      <c r="HN666" s="16"/>
      <c r="HO666" s="16"/>
      <c r="HP666" s="16"/>
      <c r="HQ666" s="16"/>
      <c r="HR666" s="16"/>
      <c r="HS666" s="16"/>
      <c r="HT666" s="16"/>
      <c r="HU666" s="16"/>
      <c r="HV666" s="16"/>
      <c r="HW666" s="16"/>
      <c r="HX666" s="16"/>
      <c r="HY666" s="16"/>
      <c r="HZ666" s="16"/>
      <c r="IA666" s="16">
        <v>0.69</v>
      </c>
      <c r="IB666" s="16"/>
      <c r="IC666" s="16"/>
      <c r="ID666" s="16"/>
      <c r="IE666" s="16"/>
      <c r="IF666" s="16"/>
      <c r="IG666" s="16"/>
      <c r="IH666" s="16"/>
      <c r="II666" s="16"/>
      <c r="IJ666" s="16"/>
      <c r="IK666" s="16"/>
      <c r="IL666" s="16"/>
      <c r="IM666" s="16"/>
      <c r="IN666" s="16"/>
      <c r="IO666" s="16"/>
      <c r="IP666" s="150"/>
      <c r="IQ666" s="150">
        <v>0</v>
      </c>
      <c r="IR666" s="152" t="e">
        <v>#DIV/0!</v>
      </c>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c r="JS666" s="16"/>
      <c r="JT666" s="16"/>
      <c r="JU666" s="23"/>
      <c r="JV666" s="16"/>
      <c r="JW666" s="150"/>
      <c r="JX666" s="150">
        <v>0</v>
      </c>
      <c r="JY666" s="152" t="e">
        <v>#DIV/0!</v>
      </c>
      <c r="JZ666" s="16"/>
      <c r="KA666" s="16"/>
      <c r="KB666" s="16"/>
      <c r="KC666" s="16"/>
      <c r="KD666" s="16"/>
      <c r="KE666" s="16"/>
      <c r="KF666" s="16"/>
      <c r="KG666" s="16"/>
      <c r="KH666" s="16"/>
      <c r="KI666" s="16"/>
      <c r="KJ666" s="16"/>
      <c r="KK666" s="16"/>
      <c r="KL666" s="16"/>
      <c r="KM666" s="16"/>
      <c r="KN666" s="16"/>
      <c r="KO666" s="16"/>
      <c r="KP666" s="16"/>
      <c r="KQ666" s="16"/>
      <c r="KR666" s="16"/>
      <c r="KS666" s="16"/>
      <c r="KT666" s="16"/>
      <c r="KU666" s="16"/>
      <c r="KV666" s="16"/>
      <c r="KW666" s="16"/>
      <c r="KX666" s="16"/>
      <c r="KY666" s="16"/>
      <c r="KZ666" s="16"/>
      <c r="LA666" s="16"/>
      <c r="LB666" s="16"/>
      <c r="LC666" s="16"/>
      <c r="LD666" s="16"/>
      <c r="LE666" s="150"/>
      <c r="LF666" s="150">
        <v>0</v>
      </c>
      <c r="LG666" s="152" t="e">
        <v>#DIV/0!</v>
      </c>
      <c r="LH666" s="16"/>
      <c r="LI666" s="16"/>
      <c r="LJ666" s="16"/>
      <c r="LK666" s="16"/>
      <c r="LL666" s="16"/>
      <c r="LM666" s="16"/>
      <c r="LN666" s="16"/>
      <c r="LO666" s="16"/>
      <c r="LP666" s="16"/>
      <c r="LQ666" s="16"/>
      <c r="LR666" s="16"/>
      <c r="LS666" s="16"/>
      <c r="LT666" s="16"/>
      <c r="LU666" s="16"/>
      <c r="LV666" s="16"/>
      <c r="LW666" s="16"/>
      <c r="LX666" s="16"/>
      <c r="LY666" s="16"/>
      <c r="LZ666" s="16"/>
      <c r="MA666" s="16"/>
      <c r="MB666" s="16"/>
      <c r="MC666" s="16"/>
      <c r="MD666" s="16"/>
      <c r="ME666" s="16"/>
      <c r="MF666" s="16"/>
      <c r="MG666" s="16"/>
      <c r="MH666" s="16"/>
      <c r="MI666" s="16"/>
      <c r="MJ666" s="16"/>
      <c r="MK666" s="16"/>
      <c r="ML666" s="16"/>
    </row>
    <row r="667" spans="1:350" ht="13.9" customHeight="1" outlineLevel="2" x14ac:dyDescent="0.2">
      <c r="A667" s="186"/>
      <c r="B667" s="219"/>
      <c r="C667" s="215"/>
      <c r="D667" s="217"/>
      <c r="E667" s="176"/>
      <c r="F667" s="176"/>
      <c r="G667" s="176"/>
      <c r="H667" s="171"/>
      <c r="I667" s="171"/>
      <c r="J667" s="213"/>
      <c r="K667" s="213"/>
      <c r="L667" s="173"/>
      <c r="M667" s="173"/>
      <c r="N667" s="184"/>
      <c r="O667" s="157"/>
      <c r="P667" s="17" t="s">
        <v>26</v>
      </c>
      <c r="Q667" s="151"/>
      <c r="R667" s="151"/>
      <c r="S667" s="153"/>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151"/>
      <c r="AY667" s="151"/>
      <c r="AZ667" s="153"/>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151"/>
      <c r="CG667" s="151"/>
      <c r="CH667" s="153"/>
      <c r="CI667" s="141"/>
      <c r="CJ667" s="141"/>
      <c r="CK667" s="141"/>
      <c r="CL667" s="141"/>
      <c r="CM667" s="141"/>
      <c r="CN667" s="141"/>
      <c r="CO667" s="141"/>
      <c r="CP667" s="141"/>
      <c r="CQ667" s="141"/>
      <c r="CR667" s="141"/>
      <c r="CS667" s="141"/>
      <c r="CT667" s="141"/>
      <c r="CU667" s="141"/>
      <c r="CV667" s="141"/>
      <c r="CW667" s="141"/>
      <c r="CX667" s="141"/>
      <c r="CY667" s="141"/>
      <c r="CZ667" s="141"/>
      <c r="DA667" s="141"/>
      <c r="DB667" s="141"/>
      <c r="DC667" s="141"/>
      <c r="DD667" s="141"/>
      <c r="DE667" s="141"/>
      <c r="DF667" s="141"/>
      <c r="DG667" s="141"/>
      <c r="DH667" s="141"/>
      <c r="DI667" s="141"/>
      <c r="DJ667" s="141"/>
      <c r="DK667" s="141"/>
      <c r="DL667" s="141"/>
      <c r="DM667" s="141"/>
      <c r="DN667" s="151"/>
      <c r="DO667" s="151"/>
      <c r="DP667" s="153"/>
      <c r="DQ667" s="24"/>
      <c r="DR667" s="24"/>
      <c r="DS667" s="24"/>
      <c r="DT667" s="24"/>
      <c r="DU667" s="24"/>
      <c r="DV667" s="24"/>
      <c r="DW667" s="24"/>
      <c r="DX667" s="24"/>
      <c r="DY667" s="24"/>
      <c r="DZ667" s="24"/>
      <c r="EA667" s="24"/>
      <c r="EB667" s="24"/>
      <c r="EC667" s="24"/>
      <c r="ED667" s="24"/>
      <c r="EE667" s="24"/>
      <c r="EF667" s="24"/>
      <c r="EG667" s="24"/>
      <c r="EH667" s="24"/>
      <c r="EI667" s="24"/>
      <c r="EJ667" s="24"/>
      <c r="EK667" s="24"/>
      <c r="EL667" s="24"/>
      <c r="EM667" s="24"/>
      <c r="EN667" s="24"/>
      <c r="EO667" s="24"/>
      <c r="EP667" s="24"/>
      <c r="EQ667" s="24"/>
      <c r="ER667" s="24"/>
      <c r="ES667" s="151"/>
      <c r="ET667" s="151"/>
      <c r="EU667" s="153"/>
      <c r="EV667" s="24"/>
      <c r="EW667" s="125"/>
      <c r="EX667" s="24"/>
      <c r="EY667" s="24"/>
      <c r="EZ667" s="24"/>
      <c r="FA667" s="24"/>
      <c r="FB667" s="24"/>
      <c r="FC667" s="24"/>
      <c r="FD667" s="24"/>
      <c r="FE667" s="24"/>
      <c r="FF667" s="24"/>
      <c r="FG667" s="24"/>
      <c r="FH667" s="24"/>
      <c r="FI667" s="24"/>
      <c r="FJ667" s="24"/>
      <c r="FK667" s="24"/>
      <c r="FL667" s="24"/>
      <c r="FM667" s="24"/>
      <c r="FN667" s="24"/>
      <c r="FO667" s="24"/>
      <c r="FP667" s="24"/>
      <c r="FQ667" s="24"/>
      <c r="FR667" s="24"/>
      <c r="FS667" s="24"/>
      <c r="FT667" s="24"/>
      <c r="FU667" s="24"/>
      <c r="FV667" s="24"/>
      <c r="FW667" s="24"/>
      <c r="FX667" s="24"/>
      <c r="FY667" s="24"/>
      <c r="FZ667" s="24"/>
      <c r="GA667" s="151"/>
      <c r="GB667" s="151"/>
      <c r="GC667" s="153"/>
      <c r="GD667" s="24"/>
      <c r="GE667" s="24"/>
      <c r="GF667" s="24"/>
      <c r="GG667" s="24"/>
      <c r="GH667" s="24"/>
      <c r="GI667" s="24"/>
      <c r="GJ667" s="24"/>
      <c r="GK667" s="24"/>
      <c r="GL667" s="24"/>
      <c r="GM667" s="24"/>
      <c r="GN667" s="24"/>
      <c r="GO667" s="24"/>
      <c r="GP667" s="24"/>
      <c r="GQ667" s="24"/>
      <c r="GR667" s="24"/>
      <c r="GS667" s="24"/>
      <c r="GT667" s="24"/>
      <c r="GU667" s="24"/>
      <c r="GV667" s="24"/>
      <c r="GW667" s="24"/>
      <c r="GX667" s="24"/>
      <c r="GY667" s="24"/>
      <c r="GZ667" s="24"/>
      <c r="HA667" s="24"/>
      <c r="HB667" s="24"/>
      <c r="HC667" s="24"/>
      <c r="HD667" s="24"/>
      <c r="HE667" s="24"/>
      <c r="HF667" s="24"/>
      <c r="HG667" s="24"/>
      <c r="HH667" s="151"/>
      <c r="HI667" s="151"/>
      <c r="HJ667" s="153"/>
      <c r="HK667" s="24"/>
      <c r="HL667" s="24"/>
      <c r="HM667" s="24"/>
      <c r="HN667" s="24"/>
      <c r="HO667" s="24"/>
      <c r="HP667" s="24"/>
      <c r="HQ667" s="24"/>
      <c r="HR667" s="24"/>
      <c r="HS667" s="24"/>
      <c r="HT667" s="24"/>
      <c r="HU667" s="24"/>
      <c r="HV667" s="24"/>
      <c r="HW667" s="24"/>
      <c r="HX667" s="24"/>
      <c r="HY667" s="24"/>
      <c r="HZ667" s="24"/>
      <c r="IA667" s="24"/>
      <c r="IB667" s="24"/>
      <c r="IC667" s="24"/>
      <c r="ID667" s="24"/>
      <c r="IE667" s="24"/>
      <c r="IF667" s="24"/>
      <c r="IG667" s="24"/>
      <c r="IH667" s="24"/>
      <c r="II667" s="24"/>
      <c r="IJ667" s="24"/>
      <c r="IK667" s="24"/>
      <c r="IL667" s="24"/>
      <c r="IM667" s="24"/>
      <c r="IN667" s="24"/>
      <c r="IO667" s="24"/>
      <c r="IP667" s="151"/>
      <c r="IQ667" s="151"/>
      <c r="IR667" s="153"/>
      <c r="IS667" s="24"/>
      <c r="IT667" s="24"/>
      <c r="IU667" s="24"/>
      <c r="IV667" s="24"/>
      <c r="IW667" s="24"/>
      <c r="IX667" s="24"/>
      <c r="IY667" s="24"/>
      <c r="IZ667" s="24"/>
      <c r="JA667" s="24"/>
      <c r="JB667" s="24"/>
      <c r="JC667" s="24"/>
      <c r="JD667" s="24"/>
      <c r="JE667" s="24"/>
      <c r="JF667" s="24"/>
      <c r="JG667" s="24"/>
      <c r="JH667" s="24"/>
      <c r="JI667" s="24"/>
      <c r="JJ667" s="24"/>
      <c r="JK667" s="24"/>
      <c r="JL667" s="24"/>
      <c r="JM667" s="24"/>
      <c r="JN667" s="24"/>
      <c r="JO667" s="24"/>
      <c r="JP667" s="24"/>
      <c r="JQ667" s="24"/>
      <c r="JR667" s="24"/>
      <c r="JS667" s="24"/>
      <c r="JT667" s="24"/>
      <c r="JU667" s="25"/>
      <c r="JV667" s="24"/>
      <c r="JW667" s="151"/>
      <c r="JX667" s="151"/>
      <c r="JY667" s="153"/>
      <c r="JZ667" s="24"/>
      <c r="KA667" s="24"/>
      <c r="KB667" s="24"/>
      <c r="KC667" s="24"/>
      <c r="KD667" s="24"/>
      <c r="KE667" s="24"/>
      <c r="KF667" s="24"/>
      <c r="KG667" s="24"/>
      <c r="KH667" s="24"/>
      <c r="KI667" s="24"/>
      <c r="KJ667" s="24"/>
      <c r="KK667" s="24"/>
      <c r="KL667" s="24"/>
      <c r="KM667" s="24"/>
      <c r="KN667" s="24"/>
      <c r="KO667" s="24"/>
      <c r="KP667" s="24"/>
      <c r="KQ667" s="24"/>
      <c r="KR667" s="24"/>
      <c r="KS667" s="24"/>
      <c r="KT667" s="24"/>
      <c r="KU667" s="24"/>
      <c r="KV667" s="24"/>
      <c r="KW667" s="24"/>
      <c r="KX667" s="24"/>
      <c r="KY667" s="24"/>
      <c r="KZ667" s="24"/>
      <c r="LA667" s="24"/>
      <c r="LB667" s="24"/>
      <c r="LC667" s="24"/>
      <c r="LD667" s="24"/>
      <c r="LE667" s="151"/>
      <c r="LF667" s="151"/>
      <c r="LG667" s="153"/>
      <c r="LH667" s="24"/>
      <c r="LI667" s="24"/>
      <c r="LJ667" s="24"/>
      <c r="LK667" s="24"/>
      <c r="LL667" s="24"/>
      <c r="LM667" s="24"/>
      <c r="LN667" s="24"/>
      <c r="LO667" s="24"/>
      <c r="LP667" s="24"/>
      <c r="LQ667" s="24"/>
      <c r="LR667" s="24"/>
      <c r="LS667" s="24"/>
      <c r="LT667" s="24"/>
      <c r="LU667" s="24"/>
      <c r="LV667" s="24"/>
      <c r="LW667" s="24"/>
      <c r="LX667" s="24"/>
      <c r="LY667" s="24"/>
      <c r="LZ667" s="24"/>
      <c r="MA667" s="24"/>
      <c r="MB667" s="24"/>
      <c r="MC667" s="24"/>
      <c r="MD667" s="24"/>
      <c r="ME667" s="24"/>
      <c r="MF667" s="24"/>
      <c r="MG667" s="24"/>
      <c r="MH667" s="24"/>
      <c r="MI667" s="24"/>
      <c r="MJ667" s="24"/>
      <c r="MK667" s="24"/>
      <c r="ML667" s="24"/>
    </row>
    <row r="668" spans="1:350" ht="13.9" customHeight="1" outlineLevel="2" x14ac:dyDescent="0.2">
      <c r="A668" s="185" t="s">
        <v>362</v>
      </c>
      <c r="B668" s="218" t="s">
        <v>355</v>
      </c>
      <c r="C668" s="214" t="s">
        <v>99</v>
      </c>
      <c r="D668" s="216">
        <v>10</v>
      </c>
      <c r="E668" s="175">
        <v>0</v>
      </c>
      <c r="F668" s="175">
        <f>D668-E668</f>
        <v>10</v>
      </c>
      <c r="G668" s="175" t="s">
        <v>842</v>
      </c>
      <c r="H668" s="170" t="s">
        <v>949</v>
      </c>
      <c r="I668" s="170" t="s">
        <v>947</v>
      </c>
      <c r="J668" s="212">
        <f ca="1">E668+Q668+AX668+CF668+DN668+ES668+GA668+HH668+IP668+JW668+LE668</f>
        <v>0</v>
      </c>
      <c r="K668" s="212">
        <f>E668+R668+AY668+CG668+DO668+ET668+GB668+HI668+IQ668+JX668+LF668</f>
        <v>0</v>
      </c>
      <c r="L668" s="172" t="e">
        <f ca="1">K668/J668</f>
        <v>#DIV/0!</v>
      </c>
      <c r="M668" s="172">
        <f>K668/D668</f>
        <v>0</v>
      </c>
      <c r="N668" s="183">
        <f ca="1">SUMIF($EV$8:$FZ$9,$O$5,$EV669:$FZ669)-SUMIF($EV$8:$FZ$9,$Q$5,$EV669:$FZ669)</f>
        <v>0</v>
      </c>
      <c r="O668" s="156"/>
      <c r="P668" s="16" t="s">
        <v>25</v>
      </c>
      <c r="Q668" s="150">
        <v>0</v>
      </c>
      <c r="R668" s="150">
        <v>0</v>
      </c>
      <c r="S668" s="152" t="e">
        <v>#DIV/0!</v>
      </c>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50">
        <f t="shared" ca="1" si="1627"/>
        <v>0</v>
      </c>
      <c r="AY668" s="150">
        <f>SUM(BA669:CE669)</f>
        <v>0</v>
      </c>
      <c r="AZ668" s="152" t="e">
        <f ca="1">AY668/AX668</f>
        <v>#DIV/0!</v>
      </c>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50">
        <f t="shared" ref="CF668" si="1734">SUM(CI668:DM668)</f>
        <v>0</v>
      </c>
      <c r="CG668" s="150">
        <f>SUM(CI669:DM669)</f>
        <v>0</v>
      </c>
      <c r="CH668" s="152" t="e">
        <f>CG668/CF668</f>
        <v>#DIV/0!</v>
      </c>
      <c r="CI668" s="129"/>
      <c r="CJ668" s="129"/>
      <c r="CK668" s="129"/>
      <c r="CL668" s="129"/>
      <c r="CM668" s="129"/>
      <c r="CN668" s="129"/>
      <c r="CO668" s="129"/>
      <c r="CP668" s="129"/>
      <c r="CQ668" s="129"/>
      <c r="CR668" s="129"/>
      <c r="CS668" s="129"/>
      <c r="CT668" s="129"/>
      <c r="CU668" s="129"/>
      <c r="CV668" s="129"/>
      <c r="CW668" s="129"/>
      <c r="CX668" s="129"/>
      <c r="CY668" s="129"/>
      <c r="CZ668" s="129"/>
      <c r="DA668" s="129"/>
      <c r="DB668" s="129"/>
      <c r="DC668" s="129"/>
      <c r="DD668" s="129"/>
      <c r="DE668" s="129"/>
      <c r="DF668" s="129"/>
      <c r="DG668" s="129"/>
      <c r="DH668" s="129"/>
      <c r="DI668" s="129"/>
      <c r="DJ668" s="129"/>
      <c r="DK668" s="129"/>
      <c r="DL668" s="129"/>
      <c r="DM668" s="129"/>
      <c r="DN668" s="150">
        <f t="shared" ref="DN668" si="1735">SUM(DQ668:ER668)</f>
        <v>0</v>
      </c>
      <c r="DO668" s="150">
        <f>SUM(DQ669:ER669)</f>
        <v>0</v>
      </c>
      <c r="DP668" s="152" t="e">
        <f t="shared" si="1581"/>
        <v>#DIV/0!</v>
      </c>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50">
        <f t="shared" ca="1" si="1635"/>
        <v>0</v>
      </c>
      <c r="ET668" s="150">
        <f t="shared" si="1617"/>
        <v>0</v>
      </c>
      <c r="EU668" s="152" t="e">
        <f t="shared" ca="1" si="1618"/>
        <v>#DIV/0!</v>
      </c>
      <c r="EV668" s="16"/>
      <c r="EW668" s="67"/>
      <c r="EX668" s="16"/>
      <c r="EY668" s="16"/>
      <c r="EZ668" s="16"/>
      <c r="FA668" s="16"/>
      <c r="FB668" s="16"/>
      <c r="FC668" s="16"/>
      <c r="FD668" s="16"/>
      <c r="FE668" s="16"/>
      <c r="FF668" s="16"/>
      <c r="FG668" s="16"/>
      <c r="FH668" s="16"/>
      <c r="FI668" s="16"/>
      <c r="FJ668" s="16"/>
      <c r="FK668" s="16"/>
      <c r="FL668" s="16"/>
      <c r="FM668" s="16"/>
      <c r="FN668" s="16"/>
      <c r="FO668" s="16"/>
      <c r="FP668" s="16"/>
      <c r="FQ668" s="16"/>
      <c r="FR668" s="16"/>
      <c r="FS668" s="16"/>
      <c r="FT668" s="16"/>
      <c r="FU668" s="16"/>
      <c r="FV668" s="16"/>
      <c r="FW668" s="16"/>
      <c r="FX668" s="16"/>
      <c r="FY668" s="16"/>
      <c r="FZ668" s="16"/>
      <c r="GA668" s="150">
        <f t="shared" ref="GA668" ca="1" si="1736">SUMIF($GD$8:$HG$9,$O$5,GD668:HG668)</f>
        <v>0</v>
      </c>
      <c r="GB668" s="150">
        <f t="shared" ref="GB668" si="1737">SUM(GD669:HG669)</f>
        <v>0</v>
      </c>
      <c r="GC668" s="152" t="e">
        <f t="shared" ref="GC668" ca="1" si="1738">GB668/GA668</f>
        <v>#DIV/0!</v>
      </c>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50"/>
      <c r="HI668" s="150">
        <v>0</v>
      </c>
      <c r="HJ668" s="152" t="e">
        <v>#DIV/0!</v>
      </c>
      <c r="HK668" s="16"/>
      <c r="HL668" s="16"/>
      <c r="HM668" s="16"/>
      <c r="HN668" s="16"/>
      <c r="HO668" s="16"/>
      <c r="HP668" s="16"/>
      <c r="HQ668" s="16"/>
      <c r="HR668" s="16"/>
      <c r="HS668" s="16"/>
      <c r="HT668" s="16"/>
      <c r="HU668" s="16"/>
      <c r="HV668" s="16"/>
      <c r="HW668" s="16"/>
      <c r="HX668" s="16"/>
      <c r="HY668" s="16"/>
      <c r="HZ668" s="16"/>
      <c r="IA668" s="16"/>
      <c r="IB668" s="16">
        <v>10</v>
      </c>
      <c r="IC668" s="16"/>
      <c r="ID668" s="16"/>
      <c r="IE668" s="16"/>
      <c r="IF668" s="16"/>
      <c r="IG668" s="16"/>
      <c r="IH668" s="16"/>
      <c r="II668" s="16"/>
      <c r="IJ668" s="16"/>
      <c r="IK668" s="16"/>
      <c r="IL668" s="16"/>
      <c r="IM668" s="16"/>
      <c r="IN668" s="16"/>
      <c r="IO668" s="16"/>
      <c r="IP668" s="150"/>
      <c r="IQ668" s="150">
        <v>0</v>
      </c>
      <c r="IR668" s="152" t="e">
        <v>#DIV/0!</v>
      </c>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c r="JS668" s="16"/>
      <c r="JT668" s="16"/>
      <c r="JU668" s="23"/>
      <c r="JV668" s="16"/>
      <c r="JW668" s="150"/>
      <c r="JX668" s="150">
        <v>0</v>
      </c>
      <c r="JY668" s="152" t="e">
        <v>#DIV/0!</v>
      </c>
      <c r="JZ668" s="16"/>
      <c r="KA668" s="16"/>
      <c r="KB668" s="16"/>
      <c r="KC668" s="16"/>
      <c r="KD668" s="16"/>
      <c r="KE668" s="16"/>
      <c r="KF668" s="16"/>
      <c r="KG668" s="16"/>
      <c r="KH668" s="16"/>
      <c r="KI668" s="16"/>
      <c r="KJ668" s="16"/>
      <c r="KK668" s="16"/>
      <c r="KL668" s="16"/>
      <c r="KM668" s="16"/>
      <c r="KN668" s="16"/>
      <c r="KO668" s="16"/>
      <c r="KP668" s="16"/>
      <c r="KQ668" s="16"/>
      <c r="KR668" s="16"/>
      <c r="KS668" s="16"/>
      <c r="KT668" s="16"/>
      <c r="KU668" s="16"/>
      <c r="KV668" s="16"/>
      <c r="KW668" s="16"/>
      <c r="KX668" s="16"/>
      <c r="KY668" s="16"/>
      <c r="KZ668" s="16"/>
      <c r="LA668" s="16"/>
      <c r="LB668" s="16"/>
      <c r="LC668" s="16"/>
      <c r="LD668" s="16"/>
      <c r="LE668" s="150"/>
      <c r="LF668" s="150">
        <v>0</v>
      </c>
      <c r="LG668" s="152" t="e">
        <v>#DIV/0!</v>
      </c>
      <c r="LH668" s="16"/>
      <c r="LI668" s="16"/>
      <c r="LJ668" s="16"/>
      <c r="LK668" s="16"/>
      <c r="LL668" s="16"/>
      <c r="LM668" s="16"/>
      <c r="LN668" s="16"/>
      <c r="LO668" s="16"/>
      <c r="LP668" s="16"/>
      <c r="LQ668" s="16"/>
      <c r="LR668" s="16"/>
      <c r="LS668" s="16"/>
      <c r="LT668" s="16"/>
      <c r="LU668" s="16"/>
      <c r="LV668" s="16"/>
      <c r="LW668" s="16"/>
      <c r="LX668" s="16"/>
      <c r="LY668" s="16"/>
      <c r="LZ668" s="16"/>
      <c r="MA668" s="16"/>
      <c r="MB668" s="16"/>
      <c r="MC668" s="16"/>
      <c r="MD668" s="16"/>
      <c r="ME668" s="16"/>
      <c r="MF668" s="16"/>
      <c r="MG668" s="16"/>
      <c r="MH668" s="16"/>
      <c r="MI668" s="16"/>
      <c r="MJ668" s="16"/>
      <c r="MK668" s="16"/>
      <c r="ML668" s="16"/>
    </row>
    <row r="669" spans="1:350" ht="13.9" customHeight="1" outlineLevel="2" x14ac:dyDescent="0.2">
      <c r="A669" s="186"/>
      <c r="B669" s="219"/>
      <c r="C669" s="215"/>
      <c r="D669" s="217"/>
      <c r="E669" s="176"/>
      <c r="F669" s="176"/>
      <c r="G669" s="176"/>
      <c r="H669" s="171"/>
      <c r="I669" s="171"/>
      <c r="J669" s="213"/>
      <c r="K669" s="213"/>
      <c r="L669" s="173"/>
      <c r="M669" s="173"/>
      <c r="N669" s="184"/>
      <c r="O669" s="157"/>
      <c r="P669" s="17" t="s">
        <v>26</v>
      </c>
      <c r="Q669" s="151"/>
      <c r="R669" s="151"/>
      <c r="S669" s="153"/>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151"/>
      <c r="AY669" s="151"/>
      <c r="AZ669" s="153"/>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151"/>
      <c r="CG669" s="151"/>
      <c r="CH669" s="153"/>
      <c r="CI669" s="141"/>
      <c r="CJ669" s="141"/>
      <c r="CK669" s="141"/>
      <c r="CL669" s="141"/>
      <c r="CM669" s="141"/>
      <c r="CN669" s="141"/>
      <c r="CO669" s="141"/>
      <c r="CP669" s="141"/>
      <c r="CQ669" s="141"/>
      <c r="CR669" s="141"/>
      <c r="CS669" s="141"/>
      <c r="CT669" s="141"/>
      <c r="CU669" s="141"/>
      <c r="CV669" s="141"/>
      <c r="CW669" s="141"/>
      <c r="CX669" s="141"/>
      <c r="CY669" s="141"/>
      <c r="CZ669" s="141"/>
      <c r="DA669" s="141"/>
      <c r="DB669" s="141"/>
      <c r="DC669" s="141"/>
      <c r="DD669" s="141"/>
      <c r="DE669" s="141"/>
      <c r="DF669" s="141"/>
      <c r="DG669" s="141"/>
      <c r="DH669" s="141"/>
      <c r="DI669" s="141"/>
      <c r="DJ669" s="141"/>
      <c r="DK669" s="141"/>
      <c r="DL669" s="141"/>
      <c r="DM669" s="141"/>
      <c r="DN669" s="151"/>
      <c r="DO669" s="151"/>
      <c r="DP669" s="153"/>
      <c r="DQ669" s="24"/>
      <c r="DR669" s="24"/>
      <c r="DS669" s="24"/>
      <c r="DT669" s="24"/>
      <c r="DU669" s="24"/>
      <c r="DV669" s="24"/>
      <c r="DW669" s="24"/>
      <c r="DX669" s="24"/>
      <c r="DY669" s="24"/>
      <c r="DZ669" s="24"/>
      <c r="EA669" s="24"/>
      <c r="EB669" s="24"/>
      <c r="EC669" s="24"/>
      <c r="ED669" s="24"/>
      <c r="EE669" s="24"/>
      <c r="EF669" s="24"/>
      <c r="EG669" s="24"/>
      <c r="EH669" s="24"/>
      <c r="EI669" s="24"/>
      <c r="EJ669" s="24"/>
      <c r="EK669" s="24"/>
      <c r="EL669" s="24"/>
      <c r="EM669" s="24"/>
      <c r="EN669" s="24"/>
      <c r="EO669" s="24"/>
      <c r="EP669" s="24"/>
      <c r="EQ669" s="24"/>
      <c r="ER669" s="24"/>
      <c r="ES669" s="151"/>
      <c r="ET669" s="151"/>
      <c r="EU669" s="153"/>
      <c r="EV669" s="24"/>
      <c r="EW669" s="125"/>
      <c r="EX669" s="24"/>
      <c r="EY669" s="24"/>
      <c r="EZ669" s="24"/>
      <c r="FA669" s="24"/>
      <c r="FB669" s="24"/>
      <c r="FC669" s="24"/>
      <c r="FD669" s="24"/>
      <c r="FE669" s="24"/>
      <c r="FF669" s="24"/>
      <c r="FG669" s="24"/>
      <c r="FH669" s="24"/>
      <c r="FI669" s="24"/>
      <c r="FJ669" s="24"/>
      <c r="FK669" s="24"/>
      <c r="FL669" s="24"/>
      <c r="FM669" s="24"/>
      <c r="FN669" s="24"/>
      <c r="FO669" s="24"/>
      <c r="FP669" s="24"/>
      <c r="FQ669" s="24"/>
      <c r="FR669" s="24"/>
      <c r="FS669" s="24"/>
      <c r="FT669" s="24"/>
      <c r="FU669" s="24"/>
      <c r="FV669" s="24"/>
      <c r="FW669" s="24"/>
      <c r="FX669" s="24"/>
      <c r="FY669" s="24"/>
      <c r="FZ669" s="24"/>
      <c r="GA669" s="151"/>
      <c r="GB669" s="151"/>
      <c r="GC669" s="153"/>
      <c r="GD669" s="24"/>
      <c r="GE669" s="24"/>
      <c r="GF669" s="24"/>
      <c r="GG669" s="24"/>
      <c r="GH669" s="24"/>
      <c r="GI669" s="24"/>
      <c r="GJ669" s="24"/>
      <c r="GK669" s="24"/>
      <c r="GL669" s="24"/>
      <c r="GM669" s="24"/>
      <c r="GN669" s="24"/>
      <c r="GO669" s="24"/>
      <c r="GP669" s="24"/>
      <c r="GQ669" s="24"/>
      <c r="GR669" s="24"/>
      <c r="GS669" s="24"/>
      <c r="GT669" s="24"/>
      <c r="GU669" s="24"/>
      <c r="GV669" s="24"/>
      <c r="GW669" s="24"/>
      <c r="GX669" s="24"/>
      <c r="GY669" s="24"/>
      <c r="GZ669" s="24"/>
      <c r="HA669" s="24"/>
      <c r="HB669" s="24"/>
      <c r="HC669" s="24"/>
      <c r="HD669" s="24"/>
      <c r="HE669" s="24"/>
      <c r="HF669" s="24"/>
      <c r="HG669" s="24"/>
      <c r="HH669" s="151"/>
      <c r="HI669" s="151"/>
      <c r="HJ669" s="153"/>
      <c r="HK669" s="24"/>
      <c r="HL669" s="24"/>
      <c r="HM669" s="24"/>
      <c r="HN669" s="24"/>
      <c r="HO669" s="24"/>
      <c r="HP669" s="24"/>
      <c r="HQ669" s="24"/>
      <c r="HR669" s="24"/>
      <c r="HS669" s="24"/>
      <c r="HT669" s="24"/>
      <c r="HU669" s="24"/>
      <c r="HV669" s="24"/>
      <c r="HW669" s="24"/>
      <c r="HX669" s="24"/>
      <c r="HY669" s="24"/>
      <c r="HZ669" s="24"/>
      <c r="IA669" s="24"/>
      <c r="IB669" s="24"/>
      <c r="IC669" s="24"/>
      <c r="ID669" s="24"/>
      <c r="IE669" s="24"/>
      <c r="IF669" s="24"/>
      <c r="IG669" s="24"/>
      <c r="IH669" s="24"/>
      <c r="II669" s="24"/>
      <c r="IJ669" s="24"/>
      <c r="IK669" s="24"/>
      <c r="IL669" s="24"/>
      <c r="IM669" s="24"/>
      <c r="IN669" s="24"/>
      <c r="IO669" s="24"/>
      <c r="IP669" s="151"/>
      <c r="IQ669" s="151"/>
      <c r="IR669" s="153"/>
      <c r="IS669" s="24"/>
      <c r="IT669" s="24"/>
      <c r="IU669" s="24"/>
      <c r="IV669" s="24"/>
      <c r="IW669" s="24"/>
      <c r="IX669" s="24"/>
      <c r="IY669" s="24"/>
      <c r="IZ669" s="24"/>
      <c r="JA669" s="24"/>
      <c r="JB669" s="24"/>
      <c r="JC669" s="24"/>
      <c r="JD669" s="24"/>
      <c r="JE669" s="24"/>
      <c r="JF669" s="24"/>
      <c r="JG669" s="24"/>
      <c r="JH669" s="24"/>
      <c r="JI669" s="24"/>
      <c r="JJ669" s="24"/>
      <c r="JK669" s="24"/>
      <c r="JL669" s="24"/>
      <c r="JM669" s="24"/>
      <c r="JN669" s="24"/>
      <c r="JO669" s="24"/>
      <c r="JP669" s="24"/>
      <c r="JQ669" s="24"/>
      <c r="JR669" s="24"/>
      <c r="JS669" s="24"/>
      <c r="JT669" s="24"/>
      <c r="JU669" s="25"/>
      <c r="JV669" s="24"/>
      <c r="JW669" s="151"/>
      <c r="JX669" s="151"/>
      <c r="JY669" s="153"/>
      <c r="JZ669" s="24"/>
      <c r="KA669" s="24"/>
      <c r="KB669" s="24"/>
      <c r="KC669" s="24"/>
      <c r="KD669" s="24"/>
      <c r="KE669" s="24"/>
      <c r="KF669" s="24"/>
      <c r="KG669" s="24"/>
      <c r="KH669" s="24"/>
      <c r="KI669" s="24"/>
      <c r="KJ669" s="24"/>
      <c r="KK669" s="24"/>
      <c r="KL669" s="24"/>
      <c r="KM669" s="24"/>
      <c r="KN669" s="24"/>
      <c r="KO669" s="24"/>
      <c r="KP669" s="24"/>
      <c r="KQ669" s="24"/>
      <c r="KR669" s="24"/>
      <c r="KS669" s="24"/>
      <c r="KT669" s="24"/>
      <c r="KU669" s="24"/>
      <c r="KV669" s="24"/>
      <c r="KW669" s="24"/>
      <c r="KX669" s="24"/>
      <c r="KY669" s="24"/>
      <c r="KZ669" s="24"/>
      <c r="LA669" s="24"/>
      <c r="LB669" s="24"/>
      <c r="LC669" s="24"/>
      <c r="LD669" s="24"/>
      <c r="LE669" s="151"/>
      <c r="LF669" s="151"/>
      <c r="LG669" s="153"/>
      <c r="LH669" s="24"/>
      <c r="LI669" s="24"/>
      <c r="LJ669" s="24"/>
      <c r="LK669" s="24"/>
      <c r="LL669" s="24"/>
      <c r="LM669" s="24"/>
      <c r="LN669" s="24"/>
      <c r="LO669" s="24"/>
      <c r="LP669" s="24"/>
      <c r="LQ669" s="24"/>
      <c r="LR669" s="24"/>
      <c r="LS669" s="24"/>
      <c r="LT669" s="24"/>
      <c r="LU669" s="24"/>
      <c r="LV669" s="24"/>
      <c r="LW669" s="24"/>
      <c r="LX669" s="24"/>
      <c r="LY669" s="24"/>
      <c r="LZ669" s="24"/>
      <c r="MA669" s="24"/>
      <c r="MB669" s="24"/>
      <c r="MC669" s="24"/>
      <c r="MD669" s="24"/>
      <c r="ME669" s="24"/>
      <c r="MF669" s="24"/>
      <c r="MG669" s="24"/>
      <c r="MH669" s="24"/>
      <c r="MI669" s="24"/>
      <c r="MJ669" s="24"/>
      <c r="MK669" s="24"/>
      <c r="ML669" s="24"/>
    </row>
    <row r="670" spans="1:350" s="41" customFormat="1" ht="14.25" customHeight="1" outlineLevel="2" x14ac:dyDescent="0.25">
      <c r="A670" s="220" t="s">
        <v>75</v>
      </c>
      <c r="B670" s="175" t="s">
        <v>363</v>
      </c>
      <c r="C670" s="175" t="s">
        <v>692</v>
      </c>
      <c r="D670" s="175">
        <v>1</v>
      </c>
      <c r="E670" s="175">
        <v>1</v>
      </c>
      <c r="F670" s="175">
        <f>D670-E670</f>
        <v>0</v>
      </c>
      <c r="G670" s="175" t="s">
        <v>993</v>
      </c>
      <c r="H670" s="170" t="s">
        <v>986</v>
      </c>
      <c r="I670" s="170" t="s">
        <v>952</v>
      </c>
      <c r="J670" s="212">
        <f ca="1">E670+Q670+AX670+CF670+DN670+ES670+GA670+HH670+IP670+JW670+LE670</f>
        <v>1</v>
      </c>
      <c r="K670" s="212">
        <f>E670+R670+AY670+CG670+DO670+ET670+GB670+HI670+IQ670+JX670+LF670</f>
        <v>1</v>
      </c>
      <c r="L670" s="172">
        <f ca="1">K670/J670</f>
        <v>1</v>
      </c>
      <c r="M670" s="172">
        <f>K670/D670</f>
        <v>1</v>
      </c>
      <c r="N670" s="183">
        <f ca="1">SUMIF($EV$8:$FZ$9,$O$5,$EV671:$FZ671)-SUMIF($EV$8:$FZ$9,$Q$5,$EV671:$FZ671)</f>
        <v>0</v>
      </c>
      <c r="O670" s="154"/>
      <c r="P670" s="154"/>
      <c r="Q670" s="150">
        <v>0</v>
      </c>
      <c r="R670" s="150">
        <v>0</v>
      </c>
      <c r="S670" s="152" t="e">
        <v>#DIV/0!</v>
      </c>
      <c r="T670" s="154"/>
      <c r="U670" s="154"/>
      <c r="V670" s="154"/>
      <c r="W670" s="154"/>
      <c r="X670" s="154"/>
      <c r="Y670" s="154"/>
      <c r="Z670" s="154"/>
      <c r="AA670" s="154"/>
      <c r="AB670" s="154"/>
      <c r="AC670" s="154"/>
      <c r="AD670" s="154"/>
      <c r="AE670" s="154"/>
      <c r="AF670" s="154"/>
      <c r="AG670" s="154"/>
      <c r="AH670" s="154"/>
      <c r="AI670" s="154"/>
      <c r="AJ670" s="154"/>
      <c r="AK670" s="154"/>
      <c r="AL670" s="154"/>
      <c r="AM670" s="154"/>
      <c r="AN670" s="154"/>
      <c r="AO670" s="154"/>
      <c r="AP670" s="154"/>
      <c r="AQ670" s="154"/>
      <c r="AR670" s="154"/>
      <c r="AS670" s="154"/>
      <c r="AT670" s="154"/>
      <c r="AU670" s="154"/>
      <c r="AV670" s="154"/>
      <c r="AW670" s="154"/>
      <c r="AX670" s="150">
        <f t="shared" ca="1" si="1627"/>
        <v>0</v>
      </c>
      <c r="AY670" s="150">
        <f>SUM(BA671:CE671)</f>
        <v>0</v>
      </c>
      <c r="AZ670" s="152" t="e">
        <f ca="1">AY670/AX670</f>
        <v>#DIV/0!</v>
      </c>
      <c r="BA670" s="154"/>
      <c r="BB670" s="154"/>
      <c r="BC670" s="154"/>
      <c r="BD670" s="154"/>
      <c r="BE670" s="154"/>
      <c r="BF670" s="154"/>
      <c r="BG670" s="154"/>
      <c r="BH670" s="154"/>
      <c r="BI670" s="154"/>
      <c r="BJ670" s="154"/>
      <c r="BK670" s="154"/>
      <c r="BL670" s="154"/>
      <c r="BM670" s="154"/>
      <c r="BN670" s="154"/>
      <c r="BO670" s="154"/>
      <c r="BP670" s="154"/>
      <c r="BQ670" s="154"/>
      <c r="BR670" s="154"/>
      <c r="BS670" s="154"/>
      <c r="BT670" s="154"/>
      <c r="BU670" s="154"/>
      <c r="BV670" s="154"/>
      <c r="BW670" s="154"/>
      <c r="BX670" s="154"/>
      <c r="BY670" s="154"/>
      <c r="BZ670" s="154"/>
      <c r="CA670" s="154"/>
      <c r="CB670" s="154"/>
      <c r="CC670" s="154"/>
      <c r="CD670" s="154"/>
      <c r="CE670" s="154"/>
      <c r="CF670" s="150">
        <f t="shared" ref="CF670" si="1739">SUM(CI670:DM670)</f>
        <v>0</v>
      </c>
      <c r="CG670" s="150">
        <f>SUM(CI671:DM671)</f>
        <v>0</v>
      </c>
      <c r="CH670" s="152" t="e">
        <f>CG670/CF670</f>
        <v>#DIV/0!</v>
      </c>
      <c r="CI670" s="154"/>
      <c r="CJ670" s="154"/>
      <c r="CK670" s="154"/>
      <c r="CL670" s="154"/>
      <c r="CM670" s="154"/>
      <c r="CN670" s="154"/>
      <c r="CO670" s="154"/>
      <c r="CP670" s="158"/>
      <c r="CQ670" s="158"/>
      <c r="CR670" s="158"/>
      <c r="CS670" s="158"/>
      <c r="CT670" s="158"/>
      <c r="CU670" s="158"/>
      <c r="CV670" s="158"/>
      <c r="CW670" s="154"/>
      <c r="CX670" s="154"/>
      <c r="CY670" s="154"/>
      <c r="CZ670" s="154"/>
      <c r="DA670" s="154"/>
      <c r="DB670" s="154"/>
      <c r="DC670" s="154"/>
      <c r="DD670" s="154"/>
      <c r="DE670" s="154"/>
      <c r="DF670" s="154"/>
      <c r="DG670" s="154"/>
      <c r="DH670" s="154"/>
      <c r="DI670" s="154"/>
      <c r="DJ670" s="154"/>
      <c r="DK670" s="154"/>
      <c r="DL670" s="154"/>
      <c r="DM670" s="154"/>
      <c r="DN670" s="150">
        <f t="shared" ref="DN670" si="1740">SUM(DQ670:ER670)</f>
        <v>0</v>
      </c>
      <c r="DO670" s="150">
        <f>SUM(DQ671:ER671)</f>
        <v>0</v>
      </c>
      <c r="DP670" s="152" t="e">
        <f t="shared" si="1581"/>
        <v>#DIV/0!</v>
      </c>
      <c r="DQ670" s="154"/>
      <c r="DR670" s="154"/>
      <c r="DS670" s="154"/>
      <c r="DT670" s="154"/>
      <c r="DU670" s="154"/>
      <c r="DV670" s="154"/>
      <c r="DW670" s="154"/>
      <c r="DX670" s="154"/>
      <c r="DY670" s="154"/>
      <c r="DZ670" s="154"/>
      <c r="EA670" s="154"/>
      <c r="EB670" s="154"/>
      <c r="EC670" s="154"/>
      <c r="ED670" s="154"/>
      <c r="EE670" s="154"/>
      <c r="EF670" s="154"/>
      <c r="EG670" s="154"/>
      <c r="EH670" s="154"/>
      <c r="EI670" s="154"/>
      <c r="EJ670" s="154"/>
      <c r="EK670" s="154"/>
      <c r="EL670" s="154"/>
      <c r="EM670" s="154"/>
      <c r="EN670" s="154"/>
      <c r="EO670" s="154"/>
      <c r="EP670" s="154"/>
      <c r="EQ670" s="154"/>
      <c r="ER670" s="154"/>
      <c r="ES670" s="150">
        <f t="shared" ca="1" si="1635"/>
        <v>0</v>
      </c>
      <c r="ET670" s="150">
        <f t="shared" si="1617"/>
        <v>0</v>
      </c>
      <c r="EU670" s="152" t="e">
        <f t="shared" ca="1" si="1618"/>
        <v>#DIV/0!</v>
      </c>
      <c r="EV670" s="154"/>
      <c r="EW670" s="160"/>
      <c r="EX670" s="154"/>
      <c r="EY670" s="154"/>
      <c r="EZ670" s="154"/>
      <c r="FA670" s="154"/>
      <c r="FB670" s="154"/>
      <c r="FC670" s="154"/>
      <c r="FD670" s="154"/>
      <c r="FE670" s="154"/>
      <c r="FF670" s="154"/>
      <c r="FG670" s="154"/>
      <c r="FH670" s="154"/>
      <c r="FI670" s="154"/>
      <c r="FJ670" s="154"/>
      <c r="FK670" s="154"/>
      <c r="FL670" s="154"/>
      <c r="FM670" s="154"/>
      <c r="FN670" s="154"/>
      <c r="FO670" s="154"/>
      <c r="FP670" s="154"/>
      <c r="FQ670" s="154"/>
      <c r="FR670" s="154"/>
      <c r="FS670" s="154"/>
      <c r="FT670" s="154"/>
      <c r="FU670" s="154"/>
      <c r="FV670" s="154"/>
      <c r="FW670" s="154"/>
      <c r="FX670" s="154"/>
      <c r="FY670" s="154"/>
      <c r="FZ670" s="154"/>
      <c r="GA670" s="150">
        <f t="shared" ref="GA670" ca="1" si="1741">SUMIF($GD$8:$HG$9,$O$5,GD670:HG670)</f>
        <v>0</v>
      </c>
      <c r="GB670" s="150">
        <f t="shared" ref="GB670" si="1742">SUM(GD671:HG671)</f>
        <v>0</v>
      </c>
      <c r="GC670" s="152" t="e">
        <f t="shared" ref="GC670" ca="1" si="1743">GB670/GA670</f>
        <v>#DIV/0!</v>
      </c>
      <c r="GD670" s="154"/>
      <c r="GE670" s="154"/>
      <c r="GF670" s="154"/>
      <c r="GG670" s="154"/>
      <c r="GH670" s="154"/>
      <c r="GI670" s="154"/>
      <c r="GJ670" s="154"/>
      <c r="GK670" s="154"/>
      <c r="GL670" s="154"/>
      <c r="GM670" s="154"/>
      <c r="GN670" s="154"/>
      <c r="GO670" s="154"/>
      <c r="GP670" s="154"/>
      <c r="GQ670" s="154"/>
      <c r="GR670" s="154"/>
      <c r="GS670" s="154"/>
      <c r="GT670" s="154"/>
      <c r="GU670" s="154"/>
      <c r="GV670" s="154"/>
      <c r="GW670" s="154"/>
      <c r="GX670" s="154"/>
      <c r="GY670" s="154"/>
      <c r="GZ670" s="154"/>
      <c r="HA670" s="154"/>
      <c r="HB670" s="154"/>
      <c r="HC670" s="154"/>
      <c r="HD670" s="154"/>
      <c r="HE670" s="154"/>
      <c r="HF670" s="154"/>
      <c r="HG670" s="154"/>
      <c r="HH670" s="150"/>
      <c r="HI670" s="150">
        <v>0</v>
      </c>
      <c r="HJ670" s="154"/>
      <c r="HK670" s="154"/>
      <c r="HL670" s="154"/>
      <c r="HM670" s="154"/>
      <c r="HN670" s="154"/>
      <c r="HO670" s="154"/>
      <c r="HP670" s="154"/>
      <c r="HQ670" s="154"/>
      <c r="HR670" s="154"/>
      <c r="HS670" s="154"/>
      <c r="HT670" s="154"/>
      <c r="HU670" s="154"/>
      <c r="HV670" s="154"/>
      <c r="HW670" s="154"/>
      <c r="HX670" s="154"/>
      <c r="HY670" s="154"/>
      <c r="HZ670" s="154"/>
      <c r="IA670" s="154"/>
      <c r="IB670" s="154"/>
      <c r="IC670" s="154"/>
      <c r="ID670" s="154"/>
      <c r="IE670" s="154"/>
      <c r="IF670" s="154"/>
      <c r="IG670" s="154"/>
      <c r="IH670" s="154"/>
      <c r="II670" s="154"/>
      <c r="IJ670" s="154"/>
      <c r="IK670" s="154"/>
      <c r="IL670" s="154"/>
      <c r="IM670" s="154"/>
      <c r="IN670" s="154"/>
      <c r="IO670" s="154"/>
      <c r="IP670" s="150"/>
      <c r="IQ670" s="150">
        <v>0</v>
      </c>
      <c r="IR670" s="154"/>
      <c r="IS670" s="154"/>
      <c r="IT670" s="154"/>
      <c r="IU670" s="154"/>
      <c r="IV670" s="154"/>
      <c r="IW670" s="154"/>
      <c r="IX670" s="154"/>
      <c r="IY670" s="154"/>
      <c r="IZ670" s="154"/>
      <c r="JA670" s="154"/>
      <c r="JB670" s="154"/>
      <c r="JC670" s="154"/>
      <c r="JD670" s="154"/>
      <c r="JE670" s="154"/>
      <c r="JF670" s="154"/>
      <c r="JG670" s="154"/>
      <c r="JH670" s="154"/>
      <c r="JI670" s="154"/>
      <c r="JJ670" s="154"/>
      <c r="JK670" s="154"/>
      <c r="JL670" s="154"/>
      <c r="JM670" s="154"/>
      <c r="JN670" s="154"/>
      <c r="JO670" s="154"/>
      <c r="JP670" s="154"/>
      <c r="JQ670" s="154"/>
      <c r="JR670" s="154"/>
      <c r="JS670" s="154"/>
      <c r="JT670" s="154"/>
      <c r="JU670" s="154"/>
      <c r="JV670" s="154"/>
      <c r="JW670" s="150"/>
      <c r="JX670" s="150">
        <v>0</v>
      </c>
      <c r="JY670" s="154"/>
      <c r="JZ670" s="154"/>
      <c r="KA670" s="154"/>
      <c r="KB670" s="154"/>
      <c r="KC670" s="154"/>
      <c r="KD670" s="154"/>
      <c r="KE670" s="154"/>
      <c r="KF670" s="154"/>
      <c r="KG670" s="154"/>
      <c r="KH670" s="154"/>
      <c r="KI670" s="154"/>
      <c r="KJ670" s="154"/>
      <c r="KK670" s="154"/>
      <c r="KL670" s="154"/>
      <c r="KM670" s="154"/>
      <c r="KN670" s="154"/>
      <c r="KO670" s="154"/>
      <c r="KP670" s="154"/>
      <c r="KQ670" s="154"/>
      <c r="KR670" s="154"/>
      <c r="KS670" s="154"/>
      <c r="KT670" s="154"/>
      <c r="KU670" s="154"/>
      <c r="KV670" s="154"/>
      <c r="KW670" s="154"/>
      <c r="KX670" s="154"/>
      <c r="KY670" s="154"/>
      <c r="KZ670" s="154"/>
      <c r="LA670" s="154"/>
      <c r="LB670" s="154"/>
      <c r="LC670" s="154"/>
      <c r="LD670" s="154"/>
      <c r="LE670" s="150"/>
      <c r="LF670" s="150">
        <v>0</v>
      </c>
      <c r="LG670" s="154"/>
      <c r="LH670" s="154"/>
      <c r="LI670" s="154"/>
      <c r="LJ670" s="154"/>
      <c r="LK670" s="154"/>
      <c r="LL670" s="154"/>
      <c r="LM670" s="154"/>
      <c r="LN670" s="154"/>
      <c r="LO670" s="154"/>
      <c r="LP670" s="154"/>
      <c r="LQ670" s="154"/>
      <c r="LR670" s="154"/>
      <c r="LS670" s="154"/>
      <c r="LT670" s="154"/>
      <c r="LU670" s="154"/>
      <c r="LV670" s="154"/>
      <c r="LW670" s="154"/>
      <c r="LX670" s="154"/>
      <c r="LY670" s="154"/>
      <c r="LZ670" s="154"/>
      <c r="MA670" s="154"/>
      <c r="MB670" s="154"/>
      <c r="MC670" s="154"/>
      <c r="MD670" s="154"/>
      <c r="ME670" s="154"/>
      <c r="MF670" s="154"/>
      <c r="MG670" s="154"/>
      <c r="MH670" s="154"/>
      <c r="MI670" s="154"/>
      <c r="MJ670" s="154"/>
      <c r="MK670" s="154"/>
      <c r="ML670" s="154"/>
    </row>
    <row r="671" spans="1:350" s="41" customFormat="1" ht="14.25" customHeight="1" outlineLevel="2" x14ac:dyDescent="0.25">
      <c r="A671" s="221"/>
      <c r="B671" s="176"/>
      <c r="C671" s="176"/>
      <c r="D671" s="176"/>
      <c r="E671" s="176"/>
      <c r="F671" s="176"/>
      <c r="G671" s="176"/>
      <c r="H671" s="171"/>
      <c r="I671" s="171"/>
      <c r="J671" s="213"/>
      <c r="K671" s="213"/>
      <c r="L671" s="173"/>
      <c r="M671" s="173"/>
      <c r="N671" s="184"/>
      <c r="O671" s="155"/>
      <c r="P671" s="155"/>
      <c r="Q671" s="151"/>
      <c r="R671" s="151"/>
      <c r="S671" s="153"/>
      <c r="T671" s="155"/>
      <c r="U671" s="155"/>
      <c r="V671" s="155"/>
      <c r="W671" s="155"/>
      <c r="X671" s="155"/>
      <c r="Y671" s="155"/>
      <c r="Z671" s="155"/>
      <c r="AA671" s="155"/>
      <c r="AB671" s="155"/>
      <c r="AC671" s="155"/>
      <c r="AD671" s="155"/>
      <c r="AE671" s="155"/>
      <c r="AF671" s="155"/>
      <c r="AG671" s="155"/>
      <c r="AH671" s="155"/>
      <c r="AI671" s="155"/>
      <c r="AJ671" s="155"/>
      <c r="AK671" s="155"/>
      <c r="AL671" s="155"/>
      <c r="AM671" s="155"/>
      <c r="AN671" s="155"/>
      <c r="AO671" s="155"/>
      <c r="AP671" s="155"/>
      <c r="AQ671" s="155"/>
      <c r="AR671" s="155"/>
      <c r="AS671" s="155"/>
      <c r="AT671" s="155"/>
      <c r="AU671" s="155"/>
      <c r="AV671" s="155"/>
      <c r="AW671" s="155"/>
      <c r="AX671" s="151"/>
      <c r="AY671" s="151"/>
      <c r="AZ671" s="153"/>
      <c r="BA671" s="155"/>
      <c r="BB671" s="155"/>
      <c r="BC671" s="155"/>
      <c r="BD671" s="155"/>
      <c r="BE671" s="155"/>
      <c r="BF671" s="155"/>
      <c r="BG671" s="155"/>
      <c r="BH671" s="155"/>
      <c r="BI671" s="155"/>
      <c r="BJ671" s="155"/>
      <c r="BK671" s="155"/>
      <c r="BL671" s="155"/>
      <c r="BM671" s="155"/>
      <c r="BN671" s="155"/>
      <c r="BO671" s="155"/>
      <c r="BP671" s="155"/>
      <c r="BQ671" s="155"/>
      <c r="BR671" s="155"/>
      <c r="BS671" s="155"/>
      <c r="BT671" s="155"/>
      <c r="BU671" s="155"/>
      <c r="BV671" s="155"/>
      <c r="BW671" s="155"/>
      <c r="BX671" s="155"/>
      <c r="BY671" s="155"/>
      <c r="BZ671" s="155"/>
      <c r="CA671" s="155"/>
      <c r="CB671" s="155"/>
      <c r="CC671" s="155"/>
      <c r="CD671" s="155"/>
      <c r="CE671" s="155"/>
      <c r="CF671" s="151"/>
      <c r="CG671" s="151"/>
      <c r="CH671" s="153"/>
      <c r="CI671" s="155"/>
      <c r="CJ671" s="155"/>
      <c r="CK671" s="155"/>
      <c r="CL671" s="155"/>
      <c r="CM671" s="155"/>
      <c r="CN671" s="155"/>
      <c r="CO671" s="155"/>
      <c r="CP671" s="159"/>
      <c r="CQ671" s="159"/>
      <c r="CR671" s="159"/>
      <c r="CS671" s="159"/>
      <c r="CT671" s="159"/>
      <c r="CU671" s="159"/>
      <c r="CV671" s="159"/>
      <c r="CW671" s="155"/>
      <c r="CX671" s="155"/>
      <c r="CY671" s="155"/>
      <c r="CZ671" s="155"/>
      <c r="DA671" s="155"/>
      <c r="DB671" s="155"/>
      <c r="DC671" s="155"/>
      <c r="DD671" s="155"/>
      <c r="DE671" s="155"/>
      <c r="DF671" s="155"/>
      <c r="DG671" s="155"/>
      <c r="DH671" s="155"/>
      <c r="DI671" s="155"/>
      <c r="DJ671" s="155"/>
      <c r="DK671" s="155"/>
      <c r="DL671" s="155"/>
      <c r="DM671" s="155"/>
      <c r="DN671" s="151"/>
      <c r="DO671" s="151"/>
      <c r="DP671" s="153"/>
      <c r="DQ671" s="155"/>
      <c r="DR671" s="155"/>
      <c r="DS671" s="155"/>
      <c r="DT671" s="155"/>
      <c r="DU671" s="155"/>
      <c r="DV671" s="155"/>
      <c r="DW671" s="155"/>
      <c r="DX671" s="155"/>
      <c r="DY671" s="155"/>
      <c r="DZ671" s="155"/>
      <c r="EA671" s="155"/>
      <c r="EB671" s="155"/>
      <c r="EC671" s="155"/>
      <c r="ED671" s="155"/>
      <c r="EE671" s="155"/>
      <c r="EF671" s="155"/>
      <c r="EG671" s="155"/>
      <c r="EH671" s="155"/>
      <c r="EI671" s="155"/>
      <c r="EJ671" s="155"/>
      <c r="EK671" s="155"/>
      <c r="EL671" s="155"/>
      <c r="EM671" s="155"/>
      <c r="EN671" s="155"/>
      <c r="EO671" s="155"/>
      <c r="EP671" s="155"/>
      <c r="EQ671" s="155"/>
      <c r="ER671" s="155"/>
      <c r="ES671" s="151"/>
      <c r="ET671" s="151"/>
      <c r="EU671" s="153"/>
      <c r="EV671" s="155"/>
      <c r="EW671" s="161"/>
      <c r="EX671" s="155"/>
      <c r="EY671" s="155"/>
      <c r="EZ671" s="155"/>
      <c r="FA671" s="155"/>
      <c r="FB671" s="155"/>
      <c r="FC671" s="155"/>
      <c r="FD671" s="155"/>
      <c r="FE671" s="155"/>
      <c r="FF671" s="155"/>
      <c r="FG671" s="155"/>
      <c r="FH671" s="155"/>
      <c r="FI671" s="155"/>
      <c r="FJ671" s="155"/>
      <c r="FK671" s="155"/>
      <c r="FL671" s="155"/>
      <c r="FM671" s="155"/>
      <c r="FN671" s="155"/>
      <c r="FO671" s="155"/>
      <c r="FP671" s="155"/>
      <c r="FQ671" s="155"/>
      <c r="FR671" s="155"/>
      <c r="FS671" s="155"/>
      <c r="FT671" s="155"/>
      <c r="FU671" s="155"/>
      <c r="FV671" s="155"/>
      <c r="FW671" s="155"/>
      <c r="FX671" s="155"/>
      <c r="FY671" s="155"/>
      <c r="FZ671" s="155"/>
      <c r="GA671" s="151"/>
      <c r="GB671" s="151"/>
      <c r="GC671" s="153"/>
      <c r="GD671" s="155"/>
      <c r="GE671" s="155"/>
      <c r="GF671" s="155"/>
      <c r="GG671" s="155"/>
      <c r="GH671" s="155"/>
      <c r="GI671" s="155"/>
      <c r="GJ671" s="155"/>
      <c r="GK671" s="155"/>
      <c r="GL671" s="155"/>
      <c r="GM671" s="155"/>
      <c r="GN671" s="155"/>
      <c r="GO671" s="155"/>
      <c r="GP671" s="155"/>
      <c r="GQ671" s="155"/>
      <c r="GR671" s="155"/>
      <c r="GS671" s="155"/>
      <c r="GT671" s="155"/>
      <c r="GU671" s="155"/>
      <c r="GV671" s="155"/>
      <c r="GW671" s="155"/>
      <c r="GX671" s="155"/>
      <c r="GY671" s="155"/>
      <c r="GZ671" s="155"/>
      <c r="HA671" s="155"/>
      <c r="HB671" s="155"/>
      <c r="HC671" s="155"/>
      <c r="HD671" s="155"/>
      <c r="HE671" s="155"/>
      <c r="HF671" s="155"/>
      <c r="HG671" s="155"/>
      <c r="HH671" s="151"/>
      <c r="HI671" s="151"/>
      <c r="HJ671" s="155"/>
      <c r="HK671" s="155"/>
      <c r="HL671" s="155"/>
      <c r="HM671" s="155"/>
      <c r="HN671" s="155"/>
      <c r="HO671" s="155"/>
      <c r="HP671" s="155"/>
      <c r="HQ671" s="155"/>
      <c r="HR671" s="155"/>
      <c r="HS671" s="155"/>
      <c r="HT671" s="155"/>
      <c r="HU671" s="155"/>
      <c r="HV671" s="155"/>
      <c r="HW671" s="155"/>
      <c r="HX671" s="155"/>
      <c r="HY671" s="155"/>
      <c r="HZ671" s="155"/>
      <c r="IA671" s="155"/>
      <c r="IB671" s="155"/>
      <c r="IC671" s="155"/>
      <c r="ID671" s="155"/>
      <c r="IE671" s="155"/>
      <c r="IF671" s="155"/>
      <c r="IG671" s="155"/>
      <c r="IH671" s="155"/>
      <c r="II671" s="155"/>
      <c r="IJ671" s="155"/>
      <c r="IK671" s="155"/>
      <c r="IL671" s="155"/>
      <c r="IM671" s="155"/>
      <c r="IN671" s="155"/>
      <c r="IO671" s="155"/>
      <c r="IP671" s="151"/>
      <c r="IQ671" s="151"/>
      <c r="IR671" s="155"/>
      <c r="IS671" s="155"/>
      <c r="IT671" s="155"/>
      <c r="IU671" s="155"/>
      <c r="IV671" s="155"/>
      <c r="IW671" s="155"/>
      <c r="IX671" s="155"/>
      <c r="IY671" s="155"/>
      <c r="IZ671" s="155"/>
      <c r="JA671" s="155"/>
      <c r="JB671" s="155"/>
      <c r="JC671" s="155"/>
      <c r="JD671" s="155"/>
      <c r="JE671" s="155"/>
      <c r="JF671" s="155"/>
      <c r="JG671" s="155"/>
      <c r="JH671" s="155"/>
      <c r="JI671" s="155"/>
      <c r="JJ671" s="155"/>
      <c r="JK671" s="155"/>
      <c r="JL671" s="155"/>
      <c r="JM671" s="155"/>
      <c r="JN671" s="155"/>
      <c r="JO671" s="155"/>
      <c r="JP671" s="155"/>
      <c r="JQ671" s="155"/>
      <c r="JR671" s="155"/>
      <c r="JS671" s="155"/>
      <c r="JT671" s="155"/>
      <c r="JU671" s="155"/>
      <c r="JV671" s="155"/>
      <c r="JW671" s="151"/>
      <c r="JX671" s="151"/>
      <c r="JY671" s="155"/>
      <c r="JZ671" s="155"/>
      <c r="KA671" s="155"/>
      <c r="KB671" s="155"/>
      <c r="KC671" s="155"/>
      <c r="KD671" s="155"/>
      <c r="KE671" s="155"/>
      <c r="KF671" s="155"/>
      <c r="KG671" s="155"/>
      <c r="KH671" s="155"/>
      <c r="KI671" s="155"/>
      <c r="KJ671" s="155"/>
      <c r="KK671" s="155"/>
      <c r="KL671" s="155"/>
      <c r="KM671" s="155"/>
      <c r="KN671" s="155"/>
      <c r="KO671" s="155"/>
      <c r="KP671" s="155"/>
      <c r="KQ671" s="155"/>
      <c r="KR671" s="155"/>
      <c r="KS671" s="155"/>
      <c r="KT671" s="155"/>
      <c r="KU671" s="155"/>
      <c r="KV671" s="155"/>
      <c r="KW671" s="155"/>
      <c r="KX671" s="155"/>
      <c r="KY671" s="155"/>
      <c r="KZ671" s="155"/>
      <c r="LA671" s="155"/>
      <c r="LB671" s="155"/>
      <c r="LC671" s="155"/>
      <c r="LD671" s="155"/>
      <c r="LE671" s="151"/>
      <c r="LF671" s="151"/>
      <c r="LG671" s="155"/>
      <c r="LH671" s="155"/>
      <c r="LI671" s="155"/>
      <c r="LJ671" s="155"/>
      <c r="LK671" s="155"/>
      <c r="LL671" s="155"/>
      <c r="LM671" s="155"/>
      <c r="LN671" s="155"/>
      <c r="LO671" s="155"/>
      <c r="LP671" s="155"/>
      <c r="LQ671" s="155"/>
      <c r="LR671" s="155"/>
      <c r="LS671" s="155"/>
      <c r="LT671" s="155"/>
      <c r="LU671" s="155"/>
      <c r="LV671" s="155"/>
      <c r="LW671" s="155"/>
      <c r="LX671" s="155"/>
      <c r="LY671" s="155"/>
      <c r="LZ671" s="155"/>
      <c r="MA671" s="155"/>
      <c r="MB671" s="155"/>
      <c r="MC671" s="155"/>
      <c r="MD671" s="155"/>
      <c r="ME671" s="155"/>
      <c r="MF671" s="155"/>
      <c r="MG671" s="155"/>
      <c r="MH671" s="155"/>
      <c r="MI671" s="155"/>
      <c r="MJ671" s="155"/>
      <c r="MK671" s="155"/>
      <c r="ML671" s="155"/>
    </row>
    <row r="672" spans="1:350" ht="13.9" customHeight="1" outlineLevel="2" x14ac:dyDescent="0.2">
      <c r="A672" s="185" t="s">
        <v>365</v>
      </c>
      <c r="B672" s="218" t="s">
        <v>92</v>
      </c>
      <c r="C672" s="214" t="s">
        <v>38</v>
      </c>
      <c r="D672" s="216">
        <v>0.55800000000000005</v>
      </c>
      <c r="E672" s="175">
        <v>0.55800000000000005</v>
      </c>
      <c r="F672" s="175">
        <f>D672-E672</f>
        <v>0</v>
      </c>
      <c r="G672" s="175" t="s">
        <v>844</v>
      </c>
      <c r="H672" s="170" t="s">
        <v>986</v>
      </c>
      <c r="I672" s="170" t="s">
        <v>994</v>
      </c>
      <c r="J672" s="212">
        <f ca="1">E672+Q672+AX672+CF672+DN672+ES672+GA672+HH672+IP672+JW672+LE672</f>
        <v>0.55800000000000005</v>
      </c>
      <c r="K672" s="212">
        <f>E672+R672+AY672+CG672+DO672+ET672+GB672+HI672+IQ672+JX672+LF672</f>
        <v>0.55800000000000005</v>
      </c>
      <c r="L672" s="172">
        <f ca="1">K672/J672</f>
        <v>1</v>
      </c>
      <c r="M672" s="172">
        <f>K672/D672</f>
        <v>1</v>
      </c>
      <c r="N672" s="183">
        <f ca="1">SUMIF($EV$8:$FZ$9,$O$5,$EV673:$FZ673)-SUMIF($EV$8:$FZ$9,$Q$5,$EV673:$FZ673)</f>
        <v>0</v>
      </c>
      <c r="O672" s="156"/>
      <c r="P672" s="16" t="s">
        <v>25</v>
      </c>
      <c r="Q672" s="150">
        <v>0</v>
      </c>
      <c r="R672" s="150">
        <v>0</v>
      </c>
      <c r="S672" s="152" t="e">
        <v>#DIV/0!</v>
      </c>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50">
        <f t="shared" ca="1" si="1627"/>
        <v>0</v>
      </c>
      <c r="AY672" s="150">
        <f>SUM(BA673:CE673)</f>
        <v>0</v>
      </c>
      <c r="AZ672" s="152" t="e">
        <f ca="1">AY672/AX672</f>
        <v>#DIV/0!</v>
      </c>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50">
        <f t="shared" ref="CF672" si="1744">SUM(CI672:DM672)</f>
        <v>0</v>
      </c>
      <c r="CG672" s="150">
        <f>SUM(CI673:DM673)</f>
        <v>0</v>
      </c>
      <c r="CH672" s="152" t="e">
        <f>CG672/CF672</f>
        <v>#DIV/0!</v>
      </c>
      <c r="CI672" s="129"/>
      <c r="CJ672" s="129"/>
      <c r="CK672" s="129"/>
      <c r="CL672" s="129"/>
      <c r="CM672" s="129"/>
      <c r="CN672" s="129"/>
      <c r="CO672" s="129"/>
      <c r="CP672" s="129"/>
      <c r="CQ672" s="129"/>
      <c r="CR672" s="129"/>
      <c r="CS672" s="129"/>
      <c r="CT672" s="129"/>
      <c r="CU672" s="129"/>
      <c r="CV672" s="129"/>
      <c r="CW672" s="129"/>
      <c r="CX672" s="129"/>
      <c r="CY672" s="129"/>
      <c r="CZ672" s="129"/>
      <c r="DA672" s="129"/>
      <c r="DB672" s="129"/>
      <c r="DC672" s="129"/>
      <c r="DD672" s="129"/>
      <c r="DE672" s="129"/>
      <c r="DF672" s="129"/>
      <c r="DG672" s="129"/>
      <c r="DH672" s="129"/>
      <c r="DI672" s="129"/>
      <c r="DJ672" s="129"/>
      <c r="DK672" s="129"/>
      <c r="DL672" s="129"/>
      <c r="DM672" s="129"/>
      <c r="DN672" s="150">
        <f t="shared" ref="DN672" si="1745">SUM(DQ672:ER672)</f>
        <v>0</v>
      </c>
      <c r="DO672" s="150">
        <f>SUM(DQ673:ER673)</f>
        <v>0</v>
      </c>
      <c r="DP672" s="152" t="e">
        <f t="shared" ref="DP672:DP734" si="1746">DO672/DN672</f>
        <v>#DIV/0!</v>
      </c>
      <c r="DQ672" s="16"/>
      <c r="DR672" s="16"/>
      <c r="DS672" s="16"/>
      <c r="DT672" s="16"/>
      <c r="DU672" s="16"/>
      <c r="DV672" s="16"/>
      <c r="DW672" s="16"/>
      <c r="DX672" s="16"/>
      <c r="DY672" s="16"/>
      <c r="DZ672" s="16"/>
      <c r="EA672" s="16"/>
      <c r="EB672" s="16"/>
      <c r="EC672" s="16"/>
      <c r="ED672" s="16"/>
      <c r="EE672" s="16"/>
      <c r="EF672" s="16"/>
      <c r="EG672" s="16"/>
      <c r="EH672" s="16"/>
      <c r="EI672" s="16"/>
      <c r="EJ672" s="16"/>
      <c r="EK672" s="16"/>
      <c r="EL672" s="16"/>
      <c r="EM672" s="16"/>
      <c r="EN672" s="16"/>
      <c r="EO672" s="16"/>
      <c r="EP672" s="16"/>
      <c r="EQ672" s="16"/>
      <c r="ER672" s="16"/>
      <c r="ES672" s="150">
        <f t="shared" ca="1" si="1635"/>
        <v>0</v>
      </c>
      <c r="ET672" s="150">
        <f t="shared" si="1617"/>
        <v>0</v>
      </c>
      <c r="EU672" s="152" t="e">
        <f t="shared" ca="1" si="1618"/>
        <v>#DIV/0!</v>
      </c>
      <c r="EV672" s="16"/>
      <c r="EW672" s="67"/>
      <c r="EX672" s="16"/>
      <c r="EY672" s="16"/>
      <c r="EZ672" s="16"/>
      <c r="FA672" s="16"/>
      <c r="FB672" s="16"/>
      <c r="FC672" s="16"/>
      <c r="FD672" s="16"/>
      <c r="FE672" s="16"/>
      <c r="FF672" s="16"/>
      <c r="FG672" s="16"/>
      <c r="FH672" s="16"/>
      <c r="FI672" s="16"/>
      <c r="FJ672" s="16"/>
      <c r="FK672" s="16"/>
      <c r="FL672" s="16"/>
      <c r="FM672" s="16"/>
      <c r="FN672" s="16"/>
      <c r="FO672" s="16"/>
      <c r="FP672" s="16"/>
      <c r="FQ672" s="16"/>
      <c r="FR672" s="16"/>
      <c r="FS672" s="16"/>
      <c r="FT672" s="16"/>
      <c r="FU672" s="16"/>
      <c r="FV672" s="16"/>
      <c r="FW672" s="16"/>
      <c r="FX672" s="16"/>
      <c r="FY672" s="16"/>
      <c r="FZ672" s="16"/>
      <c r="GA672" s="150">
        <f t="shared" ref="GA672" ca="1" si="1747">SUMIF($GD$8:$HG$9,$O$5,GD672:HG672)</f>
        <v>0</v>
      </c>
      <c r="GB672" s="150">
        <f t="shared" ref="GB672" si="1748">SUM(GD673:HG673)</f>
        <v>0</v>
      </c>
      <c r="GC672" s="152" t="e">
        <f t="shared" ref="GC672" ca="1" si="1749">GB672/GA672</f>
        <v>#DIV/0!</v>
      </c>
      <c r="GD672" s="16"/>
      <c r="GE672" s="16"/>
      <c r="GF672" s="16"/>
      <c r="GG672" s="16"/>
      <c r="GH672" s="16"/>
      <c r="GI672" s="16"/>
      <c r="GJ672" s="16"/>
      <c r="GK672" s="16"/>
      <c r="GL672" s="16"/>
      <c r="GM672" s="16"/>
      <c r="GN672" s="16"/>
      <c r="GO672" s="16"/>
      <c r="GP672" s="16"/>
      <c r="GQ672" s="16"/>
      <c r="GR672" s="16"/>
      <c r="GS672" s="16"/>
      <c r="GT672" s="16"/>
      <c r="GU672" s="16"/>
      <c r="GV672" s="16"/>
      <c r="GW672" s="16"/>
      <c r="GX672" s="16"/>
      <c r="GY672" s="16"/>
      <c r="GZ672" s="16"/>
      <c r="HA672" s="16"/>
      <c r="HB672" s="16"/>
      <c r="HC672" s="16"/>
      <c r="HD672" s="16"/>
      <c r="HE672" s="16"/>
      <c r="HF672" s="16"/>
      <c r="HG672" s="16"/>
      <c r="HH672" s="150"/>
      <c r="HI672" s="150">
        <v>0</v>
      </c>
      <c r="HJ672" s="152" t="e">
        <v>#DIV/0!</v>
      </c>
      <c r="HK672" s="16"/>
      <c r="HL672" s="16"/>
      <c r="HM672" s="16"/>
      <c r="HN672" s="16"/>
      <c r="HO672" s="16"/>
      <c r="HP672" s="16"/>
      <c r="HQ672" s="16"/>
      <c r="HR672" s="16"/>
      <c r="HS672" s="16"/>
      <c r="HT672" s="16"/>
      <c r="HU672" s="16"/>
      <c r="HV672" s="16"/>
      <c r="HW672" s="16"/>
      <c r="HX672" s="16"/>
      <c r="HY672" s="16"/>
      <c r="HZ672" s="16"/>
      <c r="IA672" s="16"/>
      <c r="IB672" s="16"/>
      <c r="IC672" s="16"/>
      <c r="ID672" s="16"/>
      <c r="IE672" s="16"/>
      <c r="IF672" s="16"/>
      <c r="IG672" s="16"/>
      <c r="IH672" s="16"/>
      <c r="II672" s="16"/>
      <c r="IJ672" s="16"/>
      <c r="IK672" s="16"/>
      <c r="IL672" s="16"/>
      <c r="IM672" s="16"/>
      <c r="IN672" s="16"/>
      <c r="IO672" s="16"/>
      <c r="IP672" s="150"/>
      <c r="IQ672" s="150">
        <v>0</v>
      </c>
      <c r="IR672" s="152" t="e">
        <v>#DIV/0!</v>
      </c>
      <c r="IS672" s="16"/>
      <c r="IT672" s="16"/>
      <c r="IU672" s="16"/>
      <c r="IV672" s="16"/>
      <c r="IW672" s="16"/>
      <c r="IX672" s="16"/>
      <c r="IY672" s="16"/>
      <c r="IZ672" s="16"/>
      <c r="JA672" s="16"/>
      <c r="JB672" s="16"/>
      <c r="JC672" s="16"/>
      <c r="JD672" s="16"/>
      <c r="JE672" s="16"/>
      <c r="JF672" s="16"/>
      <c r="JG672" s="16"/>
      <c r="JH672" s="16"/>
      <c r="JI672" s="16"/>
      <c r="JJ672" s="16"/>
      <c r="JK672" s="16"/>
      <c r="JL672" s="16"/>
      <c r="JM672" s="16"/>
      <c r="JN672" s="16"/>
      <c r="JO672" s="16"/>
      <c r="JP672" s="16"/>
      <c r="JQ672" s="16"/>
      <c r="JR672" s="16"/>
      <c r="JS672" s="16"/>
      <c r="JT672" s="16"/>
      <c r="JU672" s="23"/>
      <c r="JV672" s="16"/>
      <c r="JW672" s="150"/>
      <c r="JX672" s="150">
        <v>0</v>
      </c>
      <c r="JY672" s="152" t="e">
        <v>#DIV/0!</v>
      </c>
      <c r="JZ672" s="16"/>
      <c r="KA672" s="16"/>
      <c r="KB672" s="16"/>
      <c r="KC672" s="16"/>
      <c r="KD672" s="16"/>
      <c r="KE672" s="16"/>
      <c r="KF672" s="16"/>
      <c r="KG672" s="16"/>
      <c r="KH672" s="16"/>
      <c r="KI672" s="16"/>
      <c r="KJ672" s="16"/>
      <c r="KK672" s="16"/>
      <c r="KL672" s="16"/>
      <c r="KM672" s="16"/>
      <c r="KN672" s="16"/>
      <c r="KO672" s="16"/>
      <c r="KP672" s="16"/>
      <c r="KQ672" s="16"/>
      <c r="KR672" s="16"/>
      <c r="KS672" s="16"/>
      <c r="KT672" s="16"/>
      <c r="KU672" s="16"/>
      <c r="KV672" s="16"/>
      <c r="KW672" s="16"/>
      <c r="KX672" s="16"/>
      <c r="KY672" s="16"/>
      <c r="KZ672" s="16"/>
      <c r="LA672" s="16"/>
      <c r="LB672" s="16"/>
      <c r="LC672" s="16"/>
      <c r="LD672" s="16"/>
      <c r="LE672" s="150"/>
      <c r="LF672" s="150">
        <v>0</v>
      </c>
      <c r="LG672" s="152" t="e">
        <v>#DIV/0!</v>
      </c>
      <c r="LH672" s="16"/>
      <c r="LI672" s="16"/>
      <c r="LJ672" s="16"/>
      <c r="LK672" s="16"/>
      <c r="LL672" s="16"/>
      <c r="LM672" s="16"/>
      <c r="LN672" s="16"/>
      <c r="LO672" s="16"/>
      <c r="LP672" s="16"/>
      <c r="LQ672" s="16"/>
      <c r="LR672" s="16"/>
      <c r="LS672" s="16"/>
      <c r="LT672" s="16"/>
      <c r="LU672" s="16"/>
      <c r="LV672" s="16"/>
      <c r="LW672" s="16"/>
      <c r="LX672" s="16"/>
      <c r="LY672" s="16"/>
      <c r="LZ672" s="16"/>
      <c r="MA672" s="16"/>
      <c r="MB672" s="16"/>
      <c r="MC672" s="16"/>
      <c r="MD672" s="16"/>
      <c r="ME672" s="16"/>
      <c r="MF672" s="16"/>
      <c r="MG672" s="16"/>
      <c r="MH672" s="16"/>
      <c r="MI672" s="16"/>
      <c r="MJ672" s="16"/>
      <c r="MK672" s="16"/>
      <c r="ML672" s="16"/>
    </row>
    <row r="673" spans="1:350" ht="13.9" customHeight="1" outlineLevel="2" x14ac:dyDescent="0.2">
      <c r="A673" s="186"/>
      <c r="B673" s="219"/>
      <c r="C673" s="215"/>
      <c r="D673" s="217"/>
      <c r="E673" s="176"/>
      <c r="F673" s="176"/>
      <c r="G673" s="176"/>
      <c r="H673" s="171"/>
      <c r="I673" s="171"/>
      <c r="J673" s="213"/>
      <c r="K673" s="213"/>
      <c r="L673" s="173"/>
      <c r="M673" s="173"/>
      <c r="N673" s="184"/>
      <c r="O673" s="157"/>
      <c r="P673" s="17" t="s">
        <v>26</v>
      </c>
      <c r="Q673" s="151"/>
      <c r="R673" s="151"/>
      <c r="S673" s="153"/>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151"/>
      <c r="AY673" s="151"/>
      <c r="AZ673" s="153"/>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151"/>
      <c r="CG673" s="151"/>
      <c r="CH673" s="153"/>
      <c r="CI673" s="141"/>
      <c r="CJ673" s="141"/>
      <c r="CK673" s="141"/>
      <c r="CL673" s="141"/>
      <c r="CM673" s="141"/>
      <c r="CN673" s="141"/>
      <c r="CO673" s="141"/>
      <c r="CP673" s="141"/>
      <c r="CQ673" s="141"/>
      <c r="CR673" s="141"/>
      <c r="CS673" s="141"/>
      <c r="CT673" s="141"/>
      <c r="CU673" s="141"/>
      <c r="CV673" s="141"/>
      <c r="CW673" s="141"/>
      <c r="CX673" s="141"/>
      <c r="CY673" s="141"/>
      <c r="CZ673" s="141"/>
      <c r="DA673" s="141"/>
      <c r="DB673" s="141"/>
      <c r="DC673" s="141"/>
      <c r="DD673" s="141"/>
      <c r="DE673" s="141"/>
      <c r="DF673" s="141"/>
      <c r="DG673" s="141"/>
      <c r="DH673" s="141"/>
      <c r="DI673" s="141"/>
      <c r="DJ673" s="141"/>
      <c r="DK673" s="141"/>
      <c r="DL673" s="141"/>
      <c r="DM673" s="141"/>
      <c r="DN673" s="151"/>
      <c r="DO673" s="151"/>
      <c r="DP673" s="153"/>
      <c r="DQ673" s="24"/>
      <c r="DR673" s="24"/>
      <c r="DS673" s="24"/>
      <c r="DT673" s="24"/>
      <c r="DU673" s="24"/>
      <c r="DV673" s="24"/>
      <c r="DW673" s="24"/>
      <c r="DX673" s="24"/>
      <c r="DY673" s="24"/>
      <c r="DZ673" s="24"/>
      <c r="EA673" s="24"/>
      <c r="EB673" s="24"/>
      <c r="EC673" s="24"/>
      <c r="ED673" s="24"/>
      <c r="EE673" s="24"/>
      <c r="EF673" s="24"/>
      <c r="EG673" s="24"/>
      <c r="EH673" s="24"/>
      <c r="EI673" s="24"/>
      <c r="EJ673" s="24"/>
      <c r="EK673" s="24"/>
      <c r="EL673" s="24"/>
      <c r="EM673" s="24"/>
      <c r="EN673" s="24"/>
      <c r="EO673" s="24"/>
      <c r="EP673" s="24"/>
      <c r="EQ673" s="24"/>
      <c r="ER673" s="24"/>
      <c r="ES673" s="151"/>
      <c r="ET673" s="151"/>
      <c r="EU673" s="153"/>
      <c r="EV673" s="24"/>
      <c r="EW673" s="125"/>
      <c r="EX673" s="24"/>
      <c r="EY673" s="24"/>
      <c r="EZ673" s="24"/>
      <c r="FA673" s="24"/>
      <c r="FB673" s="24"/>
      <c r="FC673" s="24"/>
      <c r="FD673" s="24"/>
      <c r="FE673" s="24"/>
      <c r="FF673" s="24"/>
      <c r="FG673" s="24"/>
      <c r="FH673" s="24"/>
      <c r="FI673" s="24"/>
      <c r="FJ673" s="24"/>
      <c r="FK673" s="24"/>
      <c r="FL673" s="24"/>
      <c r="FM673" s="24"/>
      <c r="FN673" s="24"/>
      <c r="FO673" s="24"/>
      <c r="FP673" s="24"/>
      <c r="FQ673" s="24"/>
      <c r="FR673" s="24"/>
      <c r="FS673" s="24"/>
      <c r="FT673" s="24"/>
      <c r="FU673" s="24"/>
      <c r="FV673" s="24"/>
      <c r="FW673" s="24"/>
      <c r="FX673" s="24"/>
      <c r="FY673" s="24"/>
      <c r="FZ673" s="24"/>
      <c r="GA673" s="151"/>
      <c r="GB673" s="151"/>
      <c r="GC673" s="153"/>
      <c r="GD673" s="24"/>
      <c r="GE673" s="24"/>
      <c r="GF673" s="24"/>
      <c r="GG673" s="24"/>
      <c r="GH673" s="24"/>
      <c r="GI673" s="24"/>
      <c r="GJ673" s="24"/>
      <c r="GK673" s="24"/>
      <c r="GL673" s="24"/>
      <c r="GM673" s="24"/>
      <c r="GN673" s="24"/>
      <c r="GO673" s="24"/>
      <c r="GP673" s="24"/>
      <c r="GQ673" s="24"/>
      <c r="GR673" s="24"/>
      <c r="GS673" s="24"/>
      <c r="GT673" s="24"/>
      <c r="GU673" s="24"/>
      <c r="GV673" s="24"/>
      <c r="GW673" s="24"/>
      <c r="GX673" s="24"/>
      <c r="GY673" s="24"/>
      <c r="GZ673" s="24"/>
      <c r="HA673" s="24"/>
      <c r="HB673" s="24"/>
      <c r="HC673" s="24"/>
      <c r="HD673" s="24"/>
      <c r="HE673" s="24"/>
      <c r="HF673" s="24"/>
      <c r="HG673" s="24"/>
      <c r="HH673" s="151"/>
      <c r="HI673" s="151"/>
      <c r="HJ673" s="153"/>
      <c r="HK673" s="24"/>
      <c r="HL673" s="24"/>
      <c r="HM673" s="24"/>
      <c r="HN673" s="24"/>
      <c r="HO673" s="24"/>
      <c r="HP673" s="24"/>
      <c r="HQ673" s="24"/>
      <c r="HR673" s="24"/>
      <c r="HS673" s="24"/>
      <c r="HT673" s="24"/>
      <c r="HU673" s="24"/>
      <c r="HV673" s="24"/>
      <c r="HW673" s="24"/>
      <c r="HX673" s="24"/>
      <c r="HY673" s="24"/>
      <c r="HZ673" s="24"/>
      <c r="IA673" s="24"/>
      <c r="IB673" s="24"/>
      <c r="IC673" s="24"/>
      <c r="ID673" s="24"/>
      <c r="IE673" s="24"/>
      <c r="IF673" s="24"/>
      <c r="IG673" s="24"/>
      <c r="IH673" s="24"/>
      <c r="II673" s="24"/>
      <c r="IJ673" s="24"/>
      <c r="IK673" s="24"/>
      <c r="IL673" s="24"/>
      <c r="IM673" s="24"/>
      <c r="IN673" s="24"/>
      <c r="IO673" s="24"/>
      <c r="IP673" s="151"/>
      <c r="IQ673" s="151"/>
      <c r="IR673" s="153"/>
      <c r="IS673" s="24"/>
      <c r="IT673" s="24"/>
      <c r="IU673" s="24"/>
      <c r="IV673" s="24"/>
      <c r="IW673" s="24"/>
      <c r="IX673" s="24"/>
      <c r="IY673" s="24"/>
      <c r="IZ673" s="24"/>
      <c r="JA673" s="24"/>
      <c r="JB673" s="24"/>
      <c r="JC673" s="24"/>
      <c r="JD673" s="24"/>
      <c r="JE673" s="24"/>
      <c r="JF673" s="24"/>
      <c r="JG673" s="24"/>
      <c r="JH673" s="24"/>
      <c r="JI673" s="24"/>
      <c r="JJ673" s="24"/>
      <c r="JK673" s="24"/>
      <c r="JL673" s="24"/>
      <c r="JM673" s="24"/>
      <c r="JN673" s="24"/>
      <c r="JO673" s="24"/>
      <c r="JP673" s="24"/>
      <c r="JQ673" s="24"/>
      <c r="JR673" s="24"/>
      <c r="JS673" s="24"/>
      <c r="JT673" s="24"/>
      <c r="JU673" s="25"/>
      <c r="JV673" s="24"/>
      <c r="JW673" s="151"/>
      <c r="JX673" s="151"/>
      <c r="JY673" s="153"/>
      <c r="JZ673" s="24"/>
      <c r="KA673" s="24"/>
      <c r="KB673" s="24"/>
      <c r="KC673" s="24"/>
      <c r="KD673" s="24"/>
      <c r="KE673" s="24"/>
      <c r="KF673" s="24"/>
      <c r="KG673" s="24"/>
      <c r="KH673" s="24"/>
      <c r="KI673" s="24"/>
      <c r="KJ673" s="24"/>
      <c r="KK673" s="24"/>
      <c r="KL673" s="24"/>
      <c r="KM673" s="24"/>
      <c r="KN673" s="24"/>
      <c r="KO673" s="24"/>
      <c r="KP673" s="24"/>
      <c r="KQ673" s="24"/>
      <c r="KR673" s="24"/>
      <c r="KS673" s="24"/>
      <c r="KT673" s="24"/>
      <c r="KU673" s="24"/>
      <c r="KV673" s="24"/>
      <c r="KW673" s="24"/>
      <c r="KX673" s="24"/>
      <c r="KY673" s="24"/>
      <c r="KZ673" s="24"/>
      <c r="LA673" s="24"/>
      <c r="LB673" s="24"/>
      <c r="LC673" s="24"/>
      <c r="LD673" s="24"/>
      <c r="LE673" s="151"/>
      <c r="LF673" s="151"/>
      <c r="LG673" s="153"/>
      <c r="LH673" s="24"/>
      <c r="LI673" s="24"/>
      <c r="LJ673" s="24"/>
      <c r="LK673" s="24"/>
      <c r="LL673" s="24"/>
      <c r="LM673" s="24"/>
      <c r="LN673" s="24"/>
      <c r="LO673" s="24"/>
      <c r="LP673" s="24"/>
      <c r="LQ673" s="24"/>
      <c r="LR673" s="24"/>
      <c r="LS673" s="24"/>
      <c r="LT673" s="24"/>
      <c r="LU673" s="24"/>
      <c r="LV673" s="24"/>
      <c r="LW673" s="24"/>
      <c r="LX673" s="24"/>
      <c r="LY673" s="24"/>
      <c r="LZ673" s="24"/>
      <c r="MA673" s="24"/>
      <c r="MB673" s="24"/>
      <c r="MC673" s="24"/>
      <c r="MD673" s="24"/>
      <c r="ME673" s="24"/>
      <c r="MF673" s="24"/>
      <c r="MG673" s="24"/>
      <c r="MH673" s="24"/>
      <c r="MI673" s="24"/>
      <c r="MJ673" s="24"/>
      <c r="MK673" s="24"/>
      <c r="ML673" s="24"/>
    </row>
    <row r="674" spans="1:350" ht="13.9" customHeight="1" outlineLevel="2" x14ac:dyDescent="0.2">
      <c r="A674" s="185" t="s">
        <v>366</v>
      </c>
      <c r="B674" s="218" t="s">
        <v>353</v>
      </c>
      <c r="C674" s="214" t="s">
        <v>37</v>
      </c>
      <c r="D674" s="216">
        <v>22</v>
      </c>
      <c r="E674" s="175"/>
      <c r="F674" s="175">
        <f>D674-E674</f>
        <v>22</v>
      </c>
      <c r="G674" s="175" t="s">
        <v>847</v>
      </c>
      <c r="H674" s="170" t="s">
        <v>822</v>
      </c>
      <c r="I674" s="170" t="s">
        <v>952</v>
      </c>
      <c r="J674" s="212">
        <f ca="1">E674+Q674+AX674+CF674+DN674+ES674+GA674+HH674+IP674+JW674+LE674</f>
        <v>0</v>
      </c>
      <c r="K674" s="212">
        <f>E674+R674+AY674+CG674+DO674+ET674+GB674+HI674+IQ674+JX674+LF674</f>
        <v>0</v>
      </c>
      <c r="L674" s="172" t="e">
        <f ca="1">K674/J674</f>
        <v>#DIV/0!</v>
      </c>
      <c r="M674" s="172">
        <f>K674/D674</f>
        <v>0</v>
      </c>
      <c r="N674" s="183">
        <f ca="1">SUMIF($EV$8:$FZ$9,$O$5,$EV675:$FZ675)-SUMIF($EV$8:$FZ$9,$Q$5,$EV675:$FZ675)</f>
        <v>0</v>
      </c>
      <c r="O674" s="156"/>
      <c r="P674" s="16" t="s">
        <v>25</v>
      </c>
      <c r="Q674" s="150">
        <v>0</v>
      </c>
      <c r="R674" s="150">
        <v>0</v>
      </c>
      <c r="S674" s="152" t="e">
        <v>#DIV/0!</v>
      </c>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50">
        <f t="shared" ca="1" si="1627"/>
        <v>0</v>
      </c>
      <c r="AY674" s="150">
        <f>SUM(BA675:CE675)</f>
        <v>0</v>
      </c>
      <c r="AZ674" s="152" t="e">
        <f ca="1">AY674/AX674</f>
        <v>#DIV/0!</v>
      </c>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50">
        <f t="shared" ref="CF674" si="1750">SUM(CI674:DM674)</f>
        <v>0</v>
      </c>
      <c r="CG674" s="150">
        <f>SUM(CI675:DM675)</f>
        <v>0</v>
      </c>
      <c r="CH674" s="152" t="e">
        <f>CG674/CF674</f>
        <v>#DIV/0!</v>
      </c>
      <c r="CI674" s="129"/>
      <c r="CJ674" s="129"/>
      <c r="CK674" s="129"/>
      <c r="CL674" s="129"/>
      <c r="CM674" s="129"/>
      <c r="CN674" s="129"/>
      <c r="CO674" s="129"/>
      <c r="CP674" s="129"/>
      <c r="CQ674" s="129"/>
      <c r="CR674" s="129"/>
      <c r="CS674" s="129"/>
      <c r="CT674" s="129"/>
      <c r="CU674" s="129"/>
      <c r="CV674" s="129"/>
      <c r="CW674" s="129"/>
      <c r="CX674" s="129"/>
      <c r="CY674" s="129"/>
      <c r="CZ674" s="129"/>
      <c r="DA674" s="129"/>
      <c r="DB674" s="129"/>
      <c r="DC674" s="129"/>
      <c r="DD674" s="129"/>
      <c r="DE674" s="129"/>
      <c r="DF674" s="129"/>
      <c r="DG674" s="129"/>
      <c r="DH674" s="129"/>
      <c r="DI674" s="129"/>
      <c r="DJ674" s="129"/>
      <c r="DK674" s="129"/>
      <c r="DL674" s="129"/>
      <c r="DM674" s="129"/>
      <c r="DN674" s="150">
        <f t="shared" ref="DN674" si="1751">SUM(DQ674:ER674)</f>
        <v>0</v>
      </c>
      <c r="DO674" s="150">
        <f>SUM(DQ675:ER675)</f>
        <v>0</v>
      </c>
      <c r="DP674" s="152" t="e">
        <f t="shared" si="1746"/>
        <v>#DIV/0!</v>
      </c>
      <c r="DQ674" s="16"/>
      <c r="DR674" s="16"/>
      <c r="DS674" s="16"/>
      <c r="DT674" s="16"/>
      <c r="DU674" s="16"/>
      <c r="DV674" s="16"/>
      <c r="DW674" s="16"/>
      <c r="DX674" s="16"/>
      <c r="DY674" s="16"/>
      <c r="DZ674" s="16"/>
      <c r="EA674" s="16"/>
      <c r="EB674" s="16"/>
      <c r="EC674" s="16"/>
      <c r="ED674" s="16"/>
      <c r="EE674" s="16"/>
      <c r="EF674" s="16"/>
      <c r="EG674" s="16"/>
      <c r="EH674" s="16"/>
      <c r="EI674" s="16"/>
      <c r="EJ674" s="16"/>
      <c r="EK674" s="16"/>
      <c r="EL674" s="16"/>
      <c r="EM674" s="16"/>
      <c r="EN674" s="16"/>
      <c r="EO674" s="16"/>
      <c r="EP674" s="16"/>
      <c r="EQ674" s="16"/>
      <c r="ER674" s="16"/>
      <c r="ES674" s="150">
        <f t="shared" ca="1" si="1635"/>
        <v>0</v>
      </c>
      <c r="ET674" s="150">
        <f t="shared" si="1617"/>
        <v>0</v>
      </c>
      <c r="EU674" s="152" t="e">
        <f t="shared" ca="1" si="1618"/>
        <v>#DIV/0!</v>
      </c>
      <c r="EV674" s="16"/>
      <c r="EW674" s="67"/>
      <c r="EX674" s="16"/>
      <c r="EY674" s="16"/>
      <c r="EZ674" s="16"/>
      <c r="FA674" s="16"/>
      <c r="FB674" s="16"/>
      <c r="FC674" s="16"/>
      <c r="FD674" s="16"/>
      <c r="FE674" s="16"/>
      <c r="FF674" s="16"/>
      <c r="FG674" s="16"/>
      <c r="FH674" s="16"/>
      <c r="FI674" s="16"/>
      <c r="FJ674" s="16"/>
      <c r="FK674" s="16"/>
      <c r="FL674" s="16"/>
      <c r="FM674" s="16"/>
      <c r="FN674" s="16"/>
      <c r="FO674" s="16"/>
      <c r="FP674" s="16"/>
      <c r="FQ674" s="16"/>
      <c r="FR674" s="16"/>
      <c r="FS674" s="16"/>
      <c r="FT674" s="16"/>
      <c r="FU674" s="16"/>
      <c r="FV674" s="16"/>
      <c r="FW674" s="16"/>
      <c r="FX674" s="16"/>
      <c r="FY674" s="16"/>
      <c r="FZ674" s="16"/>
      <c r="GA674" s="150">
        <f t="shared" ref="GA674" ca="1" si="1752">SUMIF($GD$8:$HG$9,$O$5,GD674:HG674)</f>
        <v>0</v>
      </c>
      <c r="GB674" s="150">
        <f t="shared" ref="GB674" si="1753">SUM(GD675:HG675)</f>
        <v>0</v>
      </c>
      <c r="GC674" s="152" t="e">
        <f t="shared" ref="GC674" ca="1" si="1754">GB674/GA674</f>
        <v>#DIV/0!</v>
      </c>
      <c r="GD674" s="16"/>
      <c r="GE674" s="16"/>
      <c r="GF674" s="16"/>
      <c r="GG674" s="16"/>
      <c r="GH674" s="16"/>
      <c r="GI674" s="16"/>
      <c r="GJ674" s="16"/>
      <c r="GK674" s="16"/>
      <c r="GL674" s="16"/>
      <c r="GM674" s="16"/>
      <c r="GN674" s="16"/>
      <c r="GO674" s="16"/>
      <c r="GP674" s="16"/>
      <c r="GQ674" s="16"/>
      <c r="GR674" s="16"/>
      <c r="GS674" s="16"/>
      <c r="GT674" s="16"/>
      <c r="GU674" s="16"/>
      <c r="GV674" s="16"/>
      <c r="GW674" s="16"/>
      <c r="GX674" s="16"/>
      <c r="GY674" s="16"/>
      <c r="GZ674" s="16"/>
      <c r="HA674" s="16"/>
      <c r="HB674" s="16"/>
      <c r="HC674" s="16"/>
      <c r="HD674" s="16"/>
      <c r="HE674" s="16"/>
      <c r="HF674" s="16"/>
      <c r="HG674" s="16"/>
      <c r="HH674" s="150"/>
      <c r="HI674" s="150">
        <v>0</v>
      </c>
      <c r="HJ674" s="152" t="e">
        <v>#DIV/0!</v>
      </c>
      <c r="HK674" s="16"/>
      <c r="HL674" s="16"/>
      <c r="HM674" s="16"/>
      <c r="HN674" s="16"/>
      <c r="HO674" s="16"/>
      <c r="HP674" s="16"/>
      <c r="HQ674" s="16"/>
      <c r="HR674" s="16"/>
      <c r="HS674" s="16"/>
      <c r="HT674" s="16"/>
      <c r="HU674" s="16"/>
      <c r="HV674" s="16">
        <v>11</v>
      </c>
      <c r="HW674" s="16">
        <v>11</v>
      </c>
      <c r="HX674" s="16"/>
      <c r="HY674" s="16"/>
      <c r="HZ674" s="16"/>
      <c r="IA674" s="16"/>
      <c r="IB674" s="16"/>
      <c r="IC674" s="16"/>
      <c r="ID674" s="16"/>
      <c r="IE674" s="16"/>
      <c r="IF674" s="16"/>
      <c r="IG674" s="16"/>
      <c r="IH674" s="16"/>
      <c r="II674" s="16"/>
      <c r="IJ674" s="16"/>
      <c r="IK674" s="16"/>
      <c r="IL674" s="16"/>
      <c r="IM674" s="16"/>
      <c r="IN674" s="16"/>
      <c r="IO674" s="16"/>
      <c r="IP674" s="150"/>
      <c r="IQ674" s="150">
        <v>0</v>
      </c>
      <c r="IR674" s="152" t="e">
        <v>#DIV/0!</v>
      </c>
      <c r="IS674" s="16"/>
      <c r="IT674" s="16"/>
      <c r="IU674" s="16"/>
      <c r="IV674" s="16"/>
      <c r="IW674" s="16"/>
      <c r="IX674" s="16"/>
      <c r="IY674" s="16"/>
      <c r="IZ674" s="16"/>
      <c r="JA674" s="16"/>
      <c r="JB674" s="16"/>
      <c r="JC674" s="16"/>
      <c r="JD674" s="16"/>
      <c r="JE674" s="16"/>
      <c r="JF674" s="16"/>
      <c r="JG674" s="16"/>
      <c r="JH674" s="16"/>
      <c r="JI674" s="16"/>
      <c r="JJ674" s="16"/>
      <c r="JK674" s="16"/>
      <c r="JL674" s="16"/>
      <c r="JM674" s="16"/>
      <c r="JN674" s="16"/>
      <c r="JO674" s="16"/>
      <c r="JP674" s="16"/>
      <c r="JQ674" s="16"/>
      <c r="JR674" s="16"/>
      <c r="JS674" s="16"/>
      <c r="JT674" s="16"/>
      <c r="JU674" s="23"/>
      <c r="JV674" s="16"/>
      <c r="JW674" s="150"/>
      <c r="JX674" s="150">
        <v>0</v>
      </c>
      <c r="JY674" s="152" t="e">
        <v>#DIV/0!</v>
      </c>
      <c r="JZ674" s="16"/>
      <c r="KA674" s="16"/>
      <c r="KB674" s="16"/>
      <c r="KC674" s="16"/>
      <c r="KD674" s="16"/>
      <c r="KE674" s="16"/>
      <c r="KF674" s="16"/>
      <c r="KG674" s="16"/>
      <c r="KH674" s="16"/>
      <c r="KI674" s="16"/>
      <c r="KJ674" s="16"/>
      <c r="KK674" s="16"/>
      <c r="KL674" s="16"/>
      <c r="KM674" s="16"/>
      <c r="KN674" s="16"/>
      <c r="KO674" s="16"/>
      <c r="KP674" s="16"/>
      <c r="KQ674" s="16"/>
      <c r="KR674" s="16"/>
      <c r="KS674" s="16"/>
      <c r="KT674" s="16"/>
      <c r="KU674" s="16"/>
      <c r="KV674" s="16"/>
      <c r="KW674" s="16"/>
      <c r="KX674" s="16"/>
      <c r="KY674" s="16"/>
      <c r="KZ674" s="16"/>
      <c r="LA674" s="16"/>
      <c r="LB674" s="16"/>
      <c r="LC674" s="16"/>
      <c r="LD674" s="16"/>
      <c r="LE674" s="150"/>
      <c r="LF674" s="150">
        <v>0</v>
      </c>
      <c r="LG674" s="152" t="e">
        <v>#DIV/0!</v>
      </c>
      <c r="LH674" s="16"/>
      <c r="LI674" s="16"/>
      <c r="LJ674" s="16"/>
      <c r="LK674" s="16"/>
      <c r="LL674" s="16"/>
      <c r="LM674" s="16"/>
      <c r="LN674" s="16"/>
      <c r="LO674" s="16"/>
      <c r="LP674" s="16"/>
      <c r="LQ674" s="16"/>
      <c r="LR674" s="16"/>
      <c r="LS674" s="16"/>
      <c r="LT674" s="16"/>
      <c r="LU674" s="16"/>
      <c r="LV674" s="16"/>
      <c r="LW674" s="16"/>
      <c r="LX674" s="16"/>
      <c r="LY674" s="16"/>
      <c r="LZ674" s="16"/>
      <c r="MA674" s="16"/>
      <c r="MB674" s="16"/>
      <c r="MC674" s="16"/>
      <c r="MD674" s="16"/>
      <c r="ME674" s="16"/>
      <c r="MF674" s="16"/>
      <c r="MG674" s="16"/>
      <c r="MH674" s="16"/>
      <c r="MI674" s="16"/>
      <c r="MJ674" s="16"/>
      <c r="MK674" s="16"/>
      <c r="ML674" s="16"/>
    </row>
    <row r="675" spans="1:350" ht="13.9" customHeight="1" outlineLevel="2" x14ac:dyDescent="0.2">
      <c r="A675" s="186"/>
      <c r="B675" s="219"/>
      <c r="C675" s="215"/>
      <c r="D675" s="217"/>
      <c r="E675" s="176"/>
      <c r="F675" s="176"/>
      <c r="G675" s="176"/>
      <c r="H675" s="171"/>
      <c r="I675" s="171"/>
      <c r="J675" s="213"/>
      <c r="K675" s="213"/>
      <c r="L675" s="173"/>
      <c r="M675" s="173"/>
      <c r="N675" s="184"/>
      <c r="O675" s="157"/>
      <c r="P675" s="17" t="s">
        <v>26</v>
      </c>
      <c r="Q675" s="151"/>
      <c r="R675" s="151"/>
      <c r="S675" s="153"/>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151"/>
      <c r="AY675" s="151"/>
      <c r="AZ675" s="153"/>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151"/>
      <c r="CG675" s="151"/>
      <c r="CH675" s="153"/>
      <c r="CI675" s="141"/>
      <c r="CJ675" s="141"/>
      <c r="CK675" s="141"/>
      <c r="CL675" s="141"/>
      <c r="CM675" s="141"/>
      <c r="CN675" s="141"/>
      <c r="CO675" s="141"/>
      <c r="CP675" s="141"/>
      <c r="CQ675" s="141"/>
      <c r="CR675" s="141"/>
      <c r="CS675" s="141"/>
      <c r="CT675" s="141"/>
      <c r="CU675" s="141"/>
      <c r="CV675" s="141"/>
      <c r="CW675" s="141"/>
      <c r="CX675" s="141"/>
      <c r="CY675" s="141"/>
      <c r="CZ675" s="141"/>
      <c r="DA675" s="141"/>
      <c r="DB675" s="141"/>
      <c r="DC675" s="141"/>
      <c r="DD675" s="141"/>
      <c r="DE675" s="141"/>
      <c r="DF675" s="141"/>
      <c r="DG675" s="141"/>
      <c r="DH675" s="141"/>
      <c r="DI675" s="141"/>
      <c r="DJ675" s="141"/>
      <c r="DK675" s="141"/>
      <c r="DL675" s="141"/>
      <c r="DM675" s="141"/>
      <c r="DN675" s="151"/>
      <c r="DO675" s="151"/>
      <c r="DP675" s="153"/>
      <c r="DQ675" s="24"/>
      <c r="DR675" s="24"/>
      <c r="DS675" s="24"/>
      <c r="DT675" s="24"/>
      <c r="DU675" s="24"/>
      <c r="DV675" s="24"/>
      <c r="DW675" s="24"/>
      <c r="DX675" s="24"/>
      <c r="DY675" s="24"/>
      <c r="DZ675" s="24"/>
      <c r="EA675" s="24"/>
      <c r="EB675" s="24"/>
      <c r="EC675" s="24"/>
      <c r="ED675" s="24"/>
      <c r="EE675" s="24"/>
      <c r="EF675" s="24"/>
      <c r="EG675" s="24"/>
      <c r="EH675" s="24"/>
      <c r="EI675" s="24"/>
      <c r="EJ675" s="24"/>
      <c r="EK675" s="24"/>
      <c r="EL675" s="24"/>
      <c r="EM675" s="24"/>
      <c r="EN675" s="24"/>
      <c r="EO675" s="24"/>
      <c r="EP675" s="24"/>
      <c r="EQ675" s="24"/>
      <c r="ER675" s="24"/>
      <c r="ES675" s="151"/>
      <c r="ET675" s="151"/>
      <c r="EU675" s="153"/>
      <c r="EV675" s="24"/>
      <c r="EW675" s="125"/>
      <c r="EX675" s="24"/>
      <c r="EY675" s="24"/>
      <c r="EZ675" s="24"/>
      <c r="FA675" s="24"/>
      <c r="FB675" s="24"/>
      <c r="FC675" s="24"/>
      <c r="FD675" s="24"/>
      <c r="FE675" s="24"/>
      <c r="FF675" s="24"/>
      <c r="FG675" s="24"/>
      <c r="FH675" s="24"/>
      <c r="FI675" s="24"/>
      <c r="FJ675" s="24"/>
      <c r="FK675" s="24"/>
      <c r="FL675" s="24"/>
      <c r="FM675" s="24"/>
      <c r="FN675" s="24"/>
      <c r="FO675" s="24"/>
      <c r="FP675" s="24"/>
      <c r="FQ675" s="24"/>
      <c r="FR675" s="24"/>
      <c r="FS675" s="24"/>
      <c r="FT675" s="24"/>
      <c r="FU675" s="24"/>
      <c r="FV675" s="24"/>
      <c r="FW675" s="24"/>
      <c r="FX675" s="24"/>
      <c r="FY675" s="24"/>
      <c r="FZ675" s="24"/>
      <c r="GA675" s="151"/>
      <c r="GB675" s="151"/>
      <c r="GC675" s="153"/>
      <c r="GD675" s="24"/>
      <c r="GE675" s="24"/>
      <c r="GF675" s="24"/>
      <c r="GG675" s="24"/>
      <c r="GH675" s="24"/>
      <c r="GI675" s="24"/>
      <c r="GJ675" s="24"/>
      <c r="GK675" s="24"/>
      <c r="GL675" s="24"/>
      <c r="GM675" s="24"/>
      <c r="GN675" s="24"/>
      <c r="GO675" s="24"/>
      <c r="GP675" s="24"/>
      <c r="GQ675" s="24"/>
      <c r="GR675" s="24"/>
      <c r="GS675" s="24"/>
      <c r="GT675" s="24"/>
      <c r="GU675" s="24"/>
      <c r="GV675" s="24"/>
      <c r="GW675" s="24"/>
      <c r="GX675" s="24"/>
      <c r="GY675" s="24"/>
      <c r="GZ675" s="24"/>
      <c r="HA675" s="24"/>
      <c r="HB675" s="24"/>
      <c r="HC675" s="24"/>
      <c r="HD675" s="24"/>
      <c r="HE675" s="24"/>
      <c r="HF675" s="24"/>
      <c r="HG675" s="24"/>
      <c r="HH675" s="151"/>
      <c r="HI675" s="151"/>
      <c r="HJ675" s="153"/>
      <c r="HK675" s="24"/>
      <c r="HL675" s="24"/>
      <c r="HM675" s="24"/>
      <c r="HN675" s="24"/>
      <c r="HO675" s="24"/>
      <c r="HP675" s="24"/>
      <c r="HQ675" s="24"/>
      <c r="HR675" s="24"/>
      <c r="HS675" s="24"/>
      <c r="HT675" s="24"/>
      <c r="HU675" s="24"/>
      <c r="HV675" s="24"/>
      <c r="HW675" s="24"/>
      <c r="HX675" s="24"/>
      <c r="HY675" s="24"/>
      <c r="HZ675" s="24"/>
      <c r="IA675" s="24"/>
      <c r="IB675" s="24"/>
      <c r="IC675" s="24"/>
      <c r="ID675" s="24"/>
      <c r="IE675" s="24"/>
      <c r="IF675" s="24"/>
      <c r="IG675" s="24"/>
      <c r="IH675" s="24"/>
      <c r="II675" s="24"/>
      <c r="IJ675" s="24"/>
      <c r="IK675" s="24">
        <v>22</v>
      </c>
      <c r="IL675" s="24"/>
      <c r="IM675" s="24"/>
      <c r="IN675" s="24"/>
      <c r="IO675" s="24"/>
      <c r="IP675" s="151"/>
      <c r="IQ675" s="151"/>
      <c r="IR675" s="153"/>
      <c r="IS675" s="24"/>
      <c r="IT675" s="24"/>
      <c r="IU675" s="24"/>
      <c r="IV675" s="24"/>
      <c r="IW675" s="24"/>
      <c r="IX675" s="24"/>
      <c r="IY675" s="24"/>
      <c r="IZ675" s="24"/>
      <c r="JA675" s="24"/>
      <c r="JB675" s="24"/>
      <c r="JC675" s="24"/>
      <c r="JD675" s="24"/>
      <c r="JE675" s="24"/>
      <c r="JF675" s="24"/>
      <c r="JG675" s="24"/>
      <c r="JH675" s="24"/>
      <c r="JI675" s="24"/>
      <c r="JJ675" s="24"/>
      <c r="JK675" s="24"/>
      <c r="JL675" s="24"/>
      <c r="JM675" s="24"/>
      <c r="JN675" s="24"/>
      <c r="JO675" s="24"/>
      <c r="JP675" s="24"/>
      <c r="JQ675" s="24"/>
      <c r="JR675" s="24"/>
      <c r="JS675" s="24"/>
      <c r="JT675" s="24"/>
      <c r="JU675" s="25"/>
      <c r="JV675" s="24"/>
      <c r="JW675" s="151"/>
      <c r="JX675" s="151"/>
      <c r="JY675" s="153"/>
      <c r="JZ675" s="24"/>
      <c r="KA675" s="24"/>
      <c r="KB675" s="24"/>
      <c r="KC675" s="24"/>
      <c r="KD675" s="24"/>
      <c r="KE675" s="24"/>
      <c r="KF675" s="24"/>
      <c r="KG675" s="24"/>
      <c r="KH675" s="24"/>
      <c r="KI675" s="24"/>
      <c r="KJ675" s="24"/>
      <c r="KK675" s="24"/>
      <c r="KL675" s="24"/>
      <c r="KM675" s="24"/>
      <c r="KN675" s="24"/>
      <c r="KO675" s="24"/>
      <c r="KP675" s="24"/>
      <c r="KQ675" s="24"/>
      <c r="KR675" s="24"/>
      <c r="KS675" s="24"/>
      <c r="KT675" s="24"/>
      <c r="KU675" s="24"/>
      <c r="KV675" s="24"/>
      <c r="KW675" s="24"/>
      <c r="KX675" s="24"/>
      <c r="KY675" s="24"/>
      <c r="KZ675" s="24"/>
      <c r="LA675" s="24"/>
      <c r="LB675" s="24"/>
      <c r="LC675" s="24"/>
      <c r="LD675" s="24"/>
      <c r="LE675" s="151"/>
      <c r="LF675" s="151"/>
      <c r="LG675" s="153"/>
      <c r="LH675" s="24"/>
      <c r="LI675" s="24"/>
      <c r="LJ675" s="24"/>
      <c r="LK675" s="24"/>
      <c r="LL675" s="24"/>
      <c r="LM675" s="24"/>
      <c r="LN675" s="24"/>
      <c r="LO675" s="24"/>
      <c r="LP675" s="24"/>
      <c r="LQ675" s="24"/>
      <c r="LR675" s="24"/>
      <c r="LS675" s="24"/>
      <c r="LT675" s="24"/>
      <c r="LU675" s="24"/>
      <c r="LV675" s="24"/>
      <c r="LW675" s="24"/>
      <c r="LX675" s="24"/>
      <c r="LY675" s="24"/>
      <c r="LZ675" s="24"/>
      <c r="MA675" s="24"/>
      <c r="MB675" s="24"/>
      <c r="MC675" s="24"/>
      <c r="MD675" s="24"/>
      <c r="ME675" s="24"/>
      <c r="MF675" s="24"/>
      <c r="MG675" s="24"/>
      <c r="MH675" s="24"/>
      <c r="MI675" s="24"/>
      <c r="MJ675" s="24"/>
      <c r="MK675" s="24"/>
      <c r="ML675" s="24"/>
    </row>
    <row r="676" spans="1:350" ht="13.9" customHeight="1" outlineLevel="2" x14ac:dyDescent="0.2">
      <c r="A676" s="185" t="s">
        <v>367</v>
      </c>
      <c r="B676" s="218" t="s">
        <v>364</v>
      </c>
      <c r="C676" s="214" t="s">
        <v>99</v>
      </c>
      <c r="D676" s="216">
        <v>1</v>
      </c>
      <c r="E676" s="175">
        <v>1</v>
      </c>
      <c r="F676" s="175">
        <f>D676-E676</f>
        <v>0</v>
      </c>
      <c r="G676" s="175" t="s">
        <v>842</v>
      </c>
      <c r="H676" s="170" t="s">
        <v>994</v>
      </c>
      <c r="I676" s="170" t="s">
        <v>995</v>
      </c>
      <c r="J676" s="212">
        <f ca="1">E676+Q676+AX676+CF676+DN676+ES676+GA676+HH676+IP676+JW676+LE676</f>
        <v>1</v>
      </c>
      <c r="K676" s="212">
        <f>E676+R676+AY676+CG676+DO676+ET676+GB676+HI676+IQ676+JX676+LF676</f>
        <v>1</v>
      </c>
      <c r="L676" s="172">
        <f ca="1">K676/J676</f>
        <v>1</v>
      </c>
      <c r="M676" s="172">
        <f>K676/D676</f>
        <v>1</v>
      </c>
      <c r="N676" s="183">
        <f ca="1">SUMIF($EV$8:$FZ$9,$O$5,$EV677:$FZ677)-SUMIF($EV$8:$FZ$9,$Q$5,$EV677:$FZ677)</f>
        <v>0</v>
      </c>
      <c r="O676" s="156"/>
      <c r="P676" s="16" t="s">
        <v>25</v>
      </c>
      <c r="Q676" s="150">
        <v>0</v>
      </c>
      <c r="R676" s="150">
        <v>0</v>
      </c>
      <c r="S676" s="152" t="e">
        <v>#DIV/0!</v>
      </c>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50">
        <f t="shared" ca="1" si="1627"/>
        <v>0</v>
      </c>
      <c r="AY676" s="150">
        <f>SUM(BA677:CE677)</f>
        <v>0</v>
      </c>
      <c r="AZ676" s="152" t="e">
        <f ca="1">AY676/AX676</f>
        <v>#DIV/0!</v>
      </c>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50">
        <f t="shared" ref="CF676" si="1755">SUM(CI676:DM676)</f>
        <v>0</v>
      </c>
      <c r="CG676" s="150">
        <f>SUM(CI677:DM677)</f>
        <v>0</v>
      </c>
      <c r="CH676" s="152" t="e">
        <f>CG676/CF676</f>
        <v>#DIV/0!</v>
      </c>
      <c r="CI676" s="129"/>
      <c r="CJ676" s="129"/>
      <c r="CK676" s="129"/>
      <c r="CL676" s="129"/>
      <c r="CM676" s="129"/>
      <c r="CN676" s="129"/>
      <c r="CO676" s="129"/>
      <c r="CP676" s="129"/>
      <c r="CQ676" s="129"/>
      <c r="CR676" s="129"/>
      <c r="CS676" s="129"/>
      <c r="CT676" s="129"/>
      <c r="CU676" s="129"/>
      <c r="CV676" s="129"/>
      <c r="CW676" s="129"/>
      <c r="CX676" s="129"/>
      <c r="CY676" s="129"/>
      <c r="CZ676" s="129"/>
      <c r="DA676" s="129"/>
      <c r="DB676" s="129"/>
      <c r="DC676" s="129"/>
      <c r="DD676" s="129"/>
      <c r="DE676" s="129"/>
      <c r="DF676" s="129"/>
      <c r="DG676" s="129"/>
      <c r="DH676" s="129"/>
      <c r="DI676" s="129"/>
      <c r="DJ676" s="129"/>
      <c r="DK676" s="129"/>
      <c r="DL676" s="129"/>
      <c r="DM676" s="129"/>
      <c r="DN676" s="150">
        <f t="shared" ref="DN676" si="1756">SUM(DQ676:ER676)</f>
        <v>0</v>
      </c>
      <c r="DO676" s="150">
        <f>SUM(DQ677:ER677)</f>
        <v>0</v>
      </c>
      <c r="DP676" s="152" t="e">
        <f t="shared" si="1746"/>
        <v>#DIV/0!</v>
      </c>
      <c r="DQ676" s="16"/>
      <c r="DR676" s="16"/>
      <c r="DS676" s="16"/>
      <c r="DT676" s="16"/>
      <c r="DU676" s="16"/>
      <c r="DV676" s="16"/>
      <c r="DW676" s="16"/>
      <c r="DX676" s="16"/>
      <c r="DY676" s="16"/>
      <c r="DZ676" s="16"/>
      <c r="EA676" s="16"/>
      <c r="EB676" s="16"/>
      <c r="EC676" s="16"/>
      <c r="ED676" s="16"/>
      <c r="EE676" s="16"/>
      <c r="EF676" s="16"/>
      <c r="EG676" s="16"/>
      <c r="EH676" s="16"/>
      <c r="EI676" s="16"/>
      <c r="EJ676" s="16"/>
      <c r="EK676" s="16"/>
      <c r="EL676" s="16"/>
      <c r="EM676" s="16"/>
      <c r="EN676" s="16"/>
      <c r="EO676" s="16"/>
      <c r="EP676" s="16"/>
      <c r="EQ676" s="16"/>
      <c r="ER676" s="16"/>
      <c r="ES676" s="150">
        <f t="shared" ca="1" si="1635"/>
        <v>0</v>
      </c>
      <c r="ET676" s="150">
        <f t="shared" si="1617"/>
        <v>0</v>
      </c>
      <c r="EU676" s="152" t="e">
        <f t="shared" ca="1" si="1618"/>
        <v>#DIV/0!</v>
      </c>
      <c r="EV676" s="16"/>
      <c r="EW676" s="67"/>
      <c r="EX676" s="16"/>
      <c r="EY676" s="16"/>
      <c r="EZ676" s="16"/>
      <c r="FA676" s="16"/>
      <c r="FB676" s="16"/>
      <c r="FC676" s="16"/>
      <c r="FD676" s="16"/>
      <c r="FE676" s="16"/>
      <c r="FF676" s="16"/>
      <c r="FG676" s="16"/>
      <c r="FH676" s="16"/>
      <c r="FI676" s="16"/>
      <c r="FJ676" s="16"/>
      <c r="FK676" s="16"/>
      <c r="FL676" s="16"/>
      <c r="FM676" s="16"/>
      <c r="FN676" s="16"/>
      <c r="FO676" s="16"/>
      <c r="FP676" s="16"/>
      <c r="FQ676" s="16"/>
      <c r="FR676" s="16"/>
      <c r="FS676" s="16"/>
      <c r="FT676" s="16"/>
      <c r="FU676" s="16"/>
      <c r="FV676" s="16"/>
      <c r="FW676" s="16"/>
      <c r="FX676" s="16"/>
      <c r="FY676" s="16"/>
      <c r="FZ676" s="16"/>
      <c r="GA676" s="150">
        <f t="shared" ref="GA676" ca="1" si="1757">SUMIF($GD$8:$HG$9,$O$5,GD676:HG676)</f>
        <v>0</v>
      </c>
      <c r="GB676" s="150">
        <f t="shared" ref="GB676" si="1758">SUM(GD677:HG677)</f>
        <v>0</v>
      </c>
      <c r="GC676" s="152" t="e">
        <f t="shared" ref="GC676" ca="1" si="1759">GB676/GA676</f>
        <v>#DIV/0!</v>
      </c>
      <c r="GD676" s="16"/>
      <c r="GE676" s="16"/>
      <c r="GF676" s="16"/>
      <c r="GG676" s="16"/>
      <c r="GH676" s="16"/>
      <c r="GI676" s="16"/>
      <c r="GJ676" s="16"/>
      <c r="GK676" s="16"/>
      <c r="GL676" s="16"/>
      <c r="GM676" s="16"/>
      <c r="GN676" s="16"/>
      <c r="GO676" s="16"/>
      <c r="GP676" s="16"/>
      <c r="GQ676" s="16"/>
      <c r="GR676" s="16"/>
      <c r="GS676" s="16"/>
      <c r="GT676" s="16"/>
      <c r="GU676" s="16"/>
      <c r="GV676" s="16"/>
      <c r="GW676" s="16"/>
      <c r="GX676" s="16"/>
      <c r="GY676" s="16"/>
      <c r="GZ676" s="16"/>
      <c r="HA676" s="16"/>
      <c r="HB676" s="16"/>
      <c r="HC676" s="16"/>
      <c r="HD676" s="16"/>
      <c r="HE676" s="16"/>
      <c r="HF676" s="16"/>
      <c r="HG676" s="16"/>
      <c r="HH676" s="150"/>
      <c r="HI676" s="150">
        <v>0</v>
      </c>
      <c r="HJ676" s="152" t="e">
        <v>#DIV/0!</v>
      </c>
      <c r="HK676" s="16"/>
      <c r="HL676" s="16"/>
      <c r="HM676" s="16"/>
      <c r="HN676" s="16"/>
      <c r="HO676" s="16"/>
      <c r="HP676" s="16"/>
      <c r="HQ676" s="16"/>
      <c r="HR676" s="16"/>
      <c r="HS676" s="16"/>
      <c r="HT676" s="16"/>
      <c r="HU676" s="16"/>
      <c r="HV676" s="16"/>
      <c r="HW676" s="16"/>
      <c r="HX676" s="16"/>
      <c r="HY676" s="16"/>
      <c r="HZ676" s="16"/>
      <c r="IA676" s="16"/>
      <c r="IB676" s="16"/>
      <c r="IC676" s="16"/>
      <c r="ID676" s="16"/>
      <c r="IE676" s="16"/>
      <c r="IF676" s="16"/>
      <c r="IG676" s="16"/>
      <c r="IH676" s="16"/>
      <c r="II676" s="16"/>
      <c r="IJ676" s="16"/>
      <c r="IK676" s="16"/>
      <c r="IL676" s="16"/>
      <c r="IM676" s="16"/>
      <c r="IN676" s="16"/>
      <c r="IO676" s="16"/>
      <c r="IP676" s="150"/>
      <c r="IQ676" s="150">
        <v>0</v>
      </c>
      <c r="IR676" s="152" t="e">
        <v>#DIV/0!</v>
      </c>
      <c r="IS676" s="16"/>
      <c r="IT676" s="16"/>
      <c r="IU676" s="16"/>
      <c r="IV676" s="16"/>
      <c r="IW676" s="16"/>
      <c r="IX676" s="16"/>
      <c r="IY676" s="16"/>
      <c r="IZ676" s="16"/>
      <c r="JA676" s="16"/>
      <c r="JB676" s="16"/>
      <c r="JC676" s="16"/>
      <c r="JD676" s="16"/>
      <c r="JE676" s="16"/>
      <c r="JF676" s="16"/>
      <c r="JG676" s="16"/>
      <c r="JH676" s="16"/>
      <c r="JI676" s="16"/>
      <c r="JJ676" s="16"/>
      <c r="JK676" s="16"/>
      <c r="JL676" s="16"/>
      <c r="JM676" s="16"/>
      <c r="JN676" s="16"/>
      <c r="JO676" s="16"/>
      <c r="JP676" s="16"/>
      <c r="JQ676" s="16"/>
      <c r="JR676" s="16"/>
      <c r="JS676" s="16"/>
      <c r="JT676" s="16"/>
      <c r="JU676" s="23"/>
      <c r="JV676" s="16"/>
      <c r="JW676" s="150"/>
      <c r="JX676" s="150">
        <v>0</v>
      </c>
      <c r="JY676" s="152" t="e">
        <v>#DIV/0!</v>
      </c>
      <c r="JZ676" s="16"/>
      <c r="KA676" s="16"/>
      <c r="KB676" s="16"/>
      <c r="KC676" s="16"/>
      <c r="KD676" s="16"/>
      <c r="KE676" s="16"/>
      <c r="KF676" s="16"/>
      <c r="KG676" s="16"/>
      <c r="KH676" s="16"/>
      <c r="KI676" s="16"/>
      <c r="KJ676" s="16"/>
      <c r="KK676" s="16"/>
      <c r="KL676" s="16"/>
      <c r="KM676" s="16"/>
      <c r="KN676" s="16"/>
      <c r="KO676" s="16"/>
      <c r="KP676" s="16"/>
      <c r="KQ676" s="16"/>
      <c r="KR676" s="16"/>
      <c r="KS676" s="16"/>
      <c r="KT676" s="16"/>
      <c r="KU676" s="16"/>
      <c r="KV676" s="16"/>
      <c r="KW676" s="16"/>
      <c r="KX676" s="16"/>
      <c r="KY676" s="16"/>
      <c r="KZ676" s="16"/>
      <c r="LA676" s="16"/>
      <c r="LB676" s="16"/>
      <c r="LC676" s="16"/>
      <c r="LD676" s="16"/>
      <c r="LE676" s="150"/>
      <c r="LF676" s="150">
        <v>0</v>
      </c>
      <c r="LG676" s="152" t="e">
        <v>#DIV/0!</v>
      </c>
      <c r="LH676" s="16"/>
      <c r="LI676" s="16"/>
      <c r="LJ676" s="16"/>
      <c r="LK676" s="16"/>
      <c r="LL676" s="16"/>
      <c r="LM676" s="16"/>
      <c r="LN676" s="16"/>
      <c r="LO676" s="16"/>
      <c r="LP676" s="16"/>
      <c r="LQ676" s="16"/>
      <c r="LR676" s="16"/>
      <c r="LS676" s="16"/>
      <c r="LT676" s="16"/>
      <c r="LU676" s="16"/>
      <c r="LV676" s="16"/>
      <c r="LW676" s="16"/>
      <c r="LX676" s="16"/>
      <c r="LY676" s="16"/>
      <c r="LZ676" s="16"/>
      <c r="MA676" s="16"/>
      <c r="MB676" s="16"/>
      <c r="MC676" s="16"/>
      <c r="MD676" s="16"/>
      <c r="ME676" s="16"/>
      <c r="MF676" s="16"/>
      <c r="MG676" s="16"/>
      <c r="MH676" s="16"/>
      <c r="MI676" s="16"/>
      <c r="MJ676" s="16"/>
      <c r="MK676" s="16"/>
      <c r="ML676" s="16"/>
    </row>
    <row r="677" spans="1:350" ht="13.9" customHeight="1" outlineLevel="2" x14ac:dyDescent="0.2">
      <c r="A677" s="186"/>
      <c r="B677" s="219"/>
      <c r="C677" s="215"/>
      <c r="D677" s="217"/>
      <c r="E677" s="176"/>
      <c r="F677" s="176"/>
      <c r="G677" s="176"/>
      <c r="H677" s="171"/>
      <c r="I677" s="171"/>
      <c r="J677" s="213"/>
      <c r="K677" s="213"/>
      <c r="L677" s="173"/>
      <c r="M677" s="173"/>
      <c r="N677" s="184"/>
      <c r="O677" s="157"/>
      <c r="P677" s="17" t="s">
        <v>26</v>
      </c>
      <c r="Q677" s="151"/>
      <c r="R677" s="151"/>
      <c r="S677" s="153"/>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151"/>
      <c r="AY677" s="151"/>
      <c r="AZ677" s="153"/>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151"/>
      <c r="CG677" s="151"/>
      <c r="CH677" s="153"/>
      <c r="CI677" s="141"/>
      <c r="CJ677" s="141"/>
      <c r="CK677" s="141"/>
      <c r="CL677" s="141"/>
      <c r="CM677" s="141"/>
      <c r="CN677" s="141"/>
      <c r="CO677" s="141"/>
      <c r="CP677" s="141"/>
      <c r="CQ677" s="141"/>
      <c r="CR677" s="141"/>
      <c r="CS677" s="141"/>
      <c r="CT677" s="141"/>
      <c r="CU677" s="141"/>
      <c r="CV677" s="141"/>
      <c r="CW677" s="141"/>
      <c r="CX677" s="141"/>
      <c r="CY677" s="141"/>
      <c r="CZ677" s="141"/>
      <c r="DA677" s="141"/>
      <c r="DB677" s="141"/>
      <c r="DC677" s="141"/>
      <c r="DD677" s="141"/>
      <c r="DE677" s="141"/>
      <c r="DF677" s="141"/>
      <c r="DG677" s="141"/>
      <c r="DH677" s="141"/>
      <c r="DI677" s="141"/>
      <c r="DJ677" s="141"/>
      <c r="DK677" s="141"/>
      <c r="DL677" s="141"/>
      <c r="DM677" s="141"/>
      <c r="DN677" s="151"/>
      <c r="DO677" s="151"/>
      <c r="DP677" s="153"/>
      <c r="DQ677" s="24"/>
      <c r="DR677" s="24"/>
      <c r="DS677" s="24"/>
      <c r="DT677" s="24"/>
      <c r="DU677" s="24"/>
      <c r="DV677" s="24"/>
      <c r="DW677" s="24"/>
      <c r="DX677" s="24"/>
      <c r="DY677" s="24"/>
      <c r="DZ677" s="24"/>
      <c r="EA677" s="24"/>
      <c r="EB677" s="24"/>
      <c r="EC677" s="24"/>
      <c r="ED677" s="24"/>
      <c r="EE677" s="24"/>
      <c r="EF677" s="24"/>
      <c r="EG677" s="24"/>
      <c r="EH677" s="24"/>
      <c r="EI677" s="24"/>
      <c r="EJ677" s="24"/>
      <c r="EK677" s="24"/>
      <c r="EL677" s="24"/>
      <c r="EM677" s="24"/>
      <c r="EN677" s="24"/>
      <c r="EO677" s="24"/>
      <c r="EP677" s="24"/>
      <c r="EQ677" s="24"/>
      <c r="ER677" s="24"/>
      <c r="ES677" s="151"/>
      <c r="ET677" s="151"/>
      <c r="EU677" s="153"/>
      <c r="EV677" s="24"/>
      <c r="EW677" s="125"/>
      <c r="EX677" s="24"/>
      <c r="EY677" s="24"/>
      <c r="EZ677" s="24"/>
      <c r="FA677" s="24"/>
      <c r="FB677" s="24"/>
      <c r="FC677" s="24"/>
      <c r="FD677" s="24"/>
      <c r="FE677" s="24"/>
      <c r="FF677" s="24"/>
      <c r="FG677" s="24"/>
      <c r="FH677" s="24"/>
      <c r="FI677" s="24"/>
      <c r="FJ677" s="24"/>
      <c r="FK677" s="24"/>
      <c r="FL677" s="24"/>
      <c r="FM677" s="24"/>
      <c r="FN677" s="24"/>
      <c r="FO677" s="24"/>
      <c r="FP677" s="24"/>
      <c r="FQ677" s="24"/>
      <c r="FR677" s="24"/>
      <c r="FS677" s="24"/>
      <c r="FT677" s="24"/>
      <c r="FU677" s="24"/>
      <c r="FV677" s="24"/>
      <c r="FW677" s="24"/>
      <c r="FX677" s="24"/>
      <c r="FY677" s="24"/>
      <c r="FZ677" s="24"/>
      <c r="GA677" s="151"/>
      <c r="GB677" s="151"/>
      <c r="GC677" s="153"/>
      <c r="GD677" s="24"/>
      <c r="GE677" s="24"/>
      <c r="GF677" s="24"/>
      <c r="GG677" s="24"/>
      <c r="GH677" s="24"/>
      <c r="GI677" s="24"/>
      <c r="GJ677" s="24"/>
      <c r="GK677" s="24"/>
      <c r="GL677" s="24"/>
      <c r="GM677" s="24"/>
      <c r="GN677" s="24"/>
      <c r="GO677" s="24"/>
      <c r="GP677" s="24"/>
      <c r="GQ677" s="24"/>
      <c r="GR677" s="24"/>
      <c r="GS677" s="24"/>
      <c r="GT677" s="24"/>
      <c r="GU677" s="24"/>
      <c r="GV677" s="24"/>
      <c r="GW677" s="24"/>
      <c r="GX677" s="24"/>
      <c r="GY677" s="24"/>
      <c r="GZ677" s="24"/>
      <c r="HA677" s="24"/>
      <c r="HB677" s="24"/>
      <c r="HC677" s="24"/>
      <c r="HD677" s="24"/>
      <c r="HE677" s="24"/>
      <c r="HF677" s="24"/>
      <c r="HG677" s="24"/>
      <c r="HH677" s="151"/>
      <c r="HI677" s="151"/>
      <c r="HJ677" s="153"/>
      <c r="HK677" s="24"/>
      <c r="HL677" s="24"/>
      <c r="HM677" s="24"/>
      <c r="HN677" s="24"/>
      <c r="HO677" s="24"/>
      <c r="HP677" s="24"/>
      <c r="HQ677" s="24"/>
      <c r="HR677" s="24"/>
      <c r="HS677" s="24"/>
      <c r="HT677" s="24"/>
      <c r="HU677" s="24"/>
      <c r="HV677" s="24"/>
      <c r="HW677" s="24"/>
      <c r="HX677" s="24"/>
      <c r="HY677" s="24"/>
      <c r="HZ677" s="24"/>
      <c r="IA677" s="24"/>
      <c r="IB677" s="24"/>
      <c r="IC677" s="24"/>
      <c r="ID677" s="24"/>
      <c r="IE677" s="24"/>
      <c r="IF677" s="24"/>
      <c r="IG677" s="24"/>
      <c r="IH677" s="24"/>
      <c r="II677" s="24"/>
      <c r="IJ677" s="24"/>
      <c r="IK677" s="24"/>
      <c r="IL677" s="24"/>
      <c r="IM677" s="24"/>
      <c r="IN677" s="24"/>
      <c r="IO677" s="24"/>
      <c r="IP677" s="151"/>
      <c r="IQ677" s="151"/>
      <c r="IR677" s="153"/>
      <c r="IS677" s="24"/>
      <c r="IT677" s="24"/>
      <c r="IU677" s="24"/>
      <c r="IV677" s="24"/>
      <c r="IW677" s="24"/>
      <c r="IX677" s="24"/>
      <c r="IY677" s="24"/>
      <c r="IZ677" s="24"/>
      <c r="JA677" s="24"/>
      <c r="JB677" s="24"/>
      <c r="JC677" s="24"/>
      <c r="JD677" s="24"/>
      <c r="JE677" s="24"/>
      <c r="JF677" s="24"/>
      <c r="JG677" s="24"/>
      <c r="JH677" s="24"/>
      <c r="JI677" s="24"/>
      <c r="JJ677" s="24"/>
      <c r="JK677" s="24"/>
      <c r="JL677" s="24"/>
      <c r="JM677" s="24"/>
      <c r="JN677" s="24"/>
      <c r="JO677" s="24"/>
      <c r="JP677" s="24"/>
      <c r="JQ677" s="24"/>
      <c r="JR677" s="24"/>
      <c r="JS677" s="24"/>
      <c r="JT677" s="24"/>
      <c r="JU677" s="25"/>
      <c r="JV677" s="24"/>
      <c r="JW677" s="151"/>
      <c r="JX677" s="151"/>
      <c r="JY677" s="153"/>
      <c r="JZ677" s="24"/>
      <c r="KA677" s="24"/>
      <c r="KB677" s="24"/>
      <c r="KC677" s="24"/>
      <c r="KD677" s="24"/>
      <c r="KE677" s="24"/>
      <c r="KF677" s="24"/>
      <c r="KG677" s="24"/>
      <c r="KH677" s="24"/>
      <c r="KI677" s="24"/>
      <c r="KJ677" s="24"/>
      <c r="KK677" s="24"/>
      <c r="KL677" s="24"/>
      <c r="KM677" s="24"/>
      <c r="KN677" s="24"/>
      <c r="KO677" s="24"/>
      <c r="KP677" s="24"/>
      <c r="KQ677" s="24"/>
      <c r="KR677" s="24"/>
      <c r="KS677" s="24"/>
      <c r="KT677" s="24"/>
      <c r="KU677" s="24"/>
      <c r="KV677" s="24"/>
      <c r="KW677" s="24"/>
      <c r="KX677" s="24"/>
      <c r="KY677" s="24"/>
      <c r="KZ677" s="24"/>
      <c r="LA677" s="24"/>
      <c r="LB677" s="24"/>
      <c r="LC677" s="24"/>
      <c r="LD677" s="24"/>
      <c r="LE677" s="151"/>
      <c r="LF677" s="151"/>
      <c r="LG677" s="153"/>
      <c r="LH677" s="24"/>
      <c r="LI677" s="24"/>
      <c r="LJ677" s="24"/>
      <c r="LK677" s="24"/>
      <c r="LL677" s="24"/>
      <c r="LM677" s="24"/>
      <c r="LN677" s="24"/>
      <c r="LO677" s="24"/>
      <c r="LP677" s="24"/>
      <c r="LQ677" s="24"/>
      <c r="LR677" s="24"/>
      <c r="LS677" s="24"/>
      <c r="LT677" s="24"/>
      <c r="LU677" s="24"/>
      <c r="LV677" s="24"/>
      <c r="LW677" s="24"/>
      <c r="LX677" s="24"/>
      <c r="LY677" s="24"/>
      <c r="LZ677" s="24"/>
      <c r="MA677" s="24"/>
      <c r="MB677" s="24"/>
      <c r="MC677" s="24"/>
      <c r="MD677" s="24"/>
      <c r="ME677" s="24"/>
      <c r="MF677" s="24"/>
      <c r="MG677" s="24"/>
      <c r="MH677" s="24"/>
      <c r="MI677" s="24"/>
      <c r="MJ677" s="24"/>
      <c r="MK677" s="24"/>
      <c r="ML677" s="24"/>
    </row>
    <row r="678" spans="1:350" s="41" customFormat="1" ht="14.25" customHeight="1" outlineLevel="2" x14ac:dyDescent="0.25">
      <c r="A678" s="220" t="s">
        <v>76</v>
      </c>
      <c r="B678" s="175" t="s">
        <v>1080</v>
      </c>
      <c r="C678" s="175" t="s">
        <v>59</v>
      </c>
      <c r="D678" s="175">
        <v>2</v>
      </c>
      <c r="E678" s="175">
        <v>0</v>
      </c>
      <c r="F678" s="175">
        <f>D678-E678</f>
        <v>2</v>
      </c>
      <c r="G678" s="175" t="s">
        <v>996</v>
      </c>
      <c r="H678" s="170" t="s">
        <v>997</v>
      </c>
      <c r="I678" s="170" t="s">
        <v>984</v>
      </c>
      <c r="J678" s="212">
        <f ca="1">E678+Q678+AX678+CF678+DN678+ES678+GA678+HH678+IP678+JW678+LE678</f>
        <v>0</v>
      </c>
      <c r="K678" s="212">
        <f>E678+R678+AY678+CG678+DO678+ET678+GB678+HI678+IQ678+JX678+LF678</f>
        <v>0</v>
      </c>
      <c r="L678" s="172" t="e">
        <f ca="1">K678/J678</f>
        <v>#DIV/0!</v>
      </c>
      <c r="M678" s="172">
        <f>K678/D678</f>
        <v>0</v>
      </c>
      <c r="N678" s="183">
        <f ca="1">SUMIF($EV$8:$FZ$9,$O$5,$EV679:$FZ679)-SUMIF($EV$8:$FZ$9,$Q$5,$EV679:$FZ679)</f>
        <v>0</v>
      </c>
      <c r="O678" s="154"/>
      <c r="P678" s="154"/>
      <c r="Q678" s="150">
        <v>0</v>
      </c>
      <c r="R678" s="150">
        <v>0</v>
      </c>
      <c r="S678" s="152" t="e">
        <v>#DIV/0!</v>
      </c>
      <c r="T678" s="154"/>
      <c r="U678" s="154"/>
      <c r="V678" s="154"/>
      <c r="W678" s="154"/>
      <c r="X678" s="154"/>
      <c r="Y678" s="154"/>
      <c r="Z678" s="154"/>
      <c r="AA678" s="154"/>
      <c r="AB678" s="154"/>
      <c r="AC678" s="154"/>
      <c r="AD678" s="154"/>
      <c r="AE678" s="154"/>
      <c r="AF678" s="154"/>
      <c r="AG678" s="154"/>
      <c r="AH678" s="154"/>
      <c r="AI678" s="154"/>
      <c r="AJ678" s="154"/>
      <c r="AK678" s="154"/>
      <c r="AL678" s="154"/>
      <c r="AM678" s="154"/>
      <c r="AN678" s="154"/>
      <c r="AO678" s="154"/>
      <c r="AP678" s="154"/>
      <c r="AQ678" s="154"/>
      <c r="AR678" s="154"/>
      <c r="AS678" s="154"/>
      <c r="AT678" s="154"/>
      <c r="AU678" s="154"/>
      <c r="AV678" s="154"/>
      <c r="AW678" s="154"/>
      <c r="AX678" s="150">
        <f t="shared" ca="1" si="1627"/>
        <v>0</v>
      </c>
      <c r="AY678" s="150">
        <f>SUM(BA679:CE679)</f>
        <v>0</v>
      </c>
      <c r="AZ678" s="152" t="e">
        <f ca="1">AY678/AX678</f>
        <v>#DIV/0!</v>
      </c>
      <c r="BA678" s="154"/>
      <c r="BB678" s="154"/>
      <c r="BC678" s="154"/>
      <c r="BD678" s="154"/>
      <c r="BE678" s="154"/>
      <c r="BF678" s="154"/>
      <c r="BG678" s="154"/>
      <c r="BH678" s="154"/>
      <c r="BI678" s="154"/>
      <c r="BJ678" s="154"/>
      <c r="BK678" s="154"/>
      <c r="BL678" s="154"/>
      <c r="BM678" s="154"/>
      <c r="BN678" s="154"/>
      <c r="BO678" s="154"/>
      <c r="BP678" s="154"/>
      <c r="BQ678" s="154"/>
      <c r="BR678" s="154"/>
      <c r="BS678" s="154"/>
      <c r="BT678" s="154"/>
      <c r="BU678" s="154"/>
      <c r="BV678" s="154"/>
      <c r="BW678" s="154"/>
      <c r="BX678" s="154"/>
      <c r="BY678" s="154"/>
      <c r="BZ678" s="154"/>
      <c r="CA678" s="154"/>
      <c r="CB678" s="154"/>
      <c r="CC678" s="154"/>
      <c r="CD678" s="154"/>
      <c r="CE678" s="154"/>
      <c r="CF678" s="150">
        <f t="shared" ref="CF678" si="1760">SUM(CI678:DM678)</f>
        <v>0</v>
      </c>
      <c r="CG678" s="150">
        <f>SUM(CI679:DM679)</f>
        <v>0</v>
      </c>
      <c r="CH678" s="152" t="e">
        <f>CG678/CF678</f>
        <v>#DIV/0!</v>
      </c>
      <c r="CI678" s="154"/>
      <c r="CJ678" s="154"/>
      <c r="CK678" s="154"/>
      <c r="CL678" s="154"/>
      <c r="CM678" s="154"/>
      <c r="CN678" s="154"/>
      <c r="CO678" s="154"/>
      <c r="CP678" s="158"/>
      <c r="CQ678" s="158"/>
      <c r="CR678" s="158"/>
      <c r="CS678" s="158"/>
      <c r="CT678" s="158"/>
      <c r="CU678" s="158"/>
      <c r="CV678" s="158"/>
      <c r="CW678" s="154"/>
      <c r="CX678" s="154"/>
      <c r="CY678" s="154"/>
      <c r="CZ678" s="154"/>
      <c r="DA678" s="154"/>
      <c r="DB678" s="154"/>
      <c r="DC678" s="154"/>
      <c r="DD678" s="154"/>
      <c r="DE678" s="154"/>
      <c r="DF678" s="154"/>
      <c r="DG678" s="154"/>
      <c r="DH678" s="154"/>
      <c r="DI678" s="154"/>
      <c r="DJ678" s="154"/>
      <c r="DK678" s="154"/>
      <c r="DL678" s="154"/>
      <c r="DM678" s="154"/>
      <c r="DN678" s="150">
        <f t="shared" ref="DN678" si="1761">SUM(DQ678:ER678)</f>
        <v>0</v>
      </c>
      <c r="DO678" s="150">
        <f>SUM(DQ679:ER679)</f>
        <v>0</v>
      </c>
      <c r="DP678" s="152" t="e">
        <f t="shared" si="1746"/>
        <v>#DIV/0!</v>
      </c>
      <c r="DQ678" s="154"/>
      <c r="DR678" s="154"/>
      <c r="DS678" s="154"/>
      <c r="DT678" s="154"/>
      <c r="DU678" s="154"/>
      <c r="DV678" s="154"/>
      <c r="DW678" s="154"/>
      <c r="DX678" s="154"/>
      <c r="DY678" s="154"/>
      <c r="DZ678" s="154"/>
      <c r="EA678" s="154"/>
      <c r="EB678" s="154"/>
      <c r="EC678" s="154"/>
      <c r="ED678" s="154"/>
      <c r="EE678" s="154"/>
      <c r="EF678" s="154"/>
      <c r="EG678" s="154"/>
      <c r="EH678" s="154"/>
      <c r="EI678" s="154"/>
      <c r="EJ678" s="154"/>
      <c r="EK678" s="154"/>
      <c r="EL678" s="154"/>
      <c r="EM678" s="154"/>
      <c r="EN678" s="154"/>
      <c r="EO678" s="154"/>
      <c r="EP678" s="154"/>
      <c r="EQ678" s="154"/>
      <c r="ER678" s="154"/>
      <c r="ES678" s="150">
        <f t="shared" ca="1" si="1635"/>
        <v>0</v>
      </c>
      <c r="ET678" s="150">
        <f t="shared" si="1617"/>
        <v>0</v>
      </c>
      <c r="EU678" s="152" t="e">
        <f t="shared" ca="1" si="1618"/>
        <v>#DIV/0!</v>
      </c>
      <c r="EV678" s="154"/>
      <c r="EW678" s="160"/>
      <c r="EX678" s="154"/>
      <c r="EY678" s="154"/>
      <c r="EZ678" s="154"/>
      <c r="FA678" s="154"/>
      <c r="FB678" s="154"/>
      <c r="FC678" s="154"/>
      <c r="FD678" s="154"/>
      <c r="FE678" s="154"/>
      <c r="FF678" s="154"/>
      <c r="FG678" s="154"/>
      <c r="FH678" s="154"/>
      <c r="FI678" s="154"/>
      <c r="FJ678" s="154"/>
      <c r="FK678" s="154"/>
      <c r="FL678" s="154"/>
      <c r="FM678" s="154"/>
      <c r="FN678" s="154"/>
      <c r="FO678" s="154"/>
      <c r="FP678" s="154"/>
      <c r="FQ678" s="154"/>
      <c r="FR678" s="154"/>
      <c r="FS678" s="154"/>
      <c r="FT678" s="154"/>
      <c r="FU678" s="154"/>
      <c r="FV678" s="154"/>
      <c r="FW678" s="154"/>
      <c r="FX678" s="154"/>
      <c r="FY678" s="154"/>
      <c r="FZ678" s="154"/>
      <c r="GA678" s="150">
        <f t="shared" ref="GA678" ca="1" si="1762">SUMIF($GD$8:$HG$9,$O$5,GD678:HG678)</f>
        <v>0</v>
      </c>
      <c r="GB678" s="150">
        <f t="shared" ref="GB678" si="1763">SUM(GD679:HG679)</f>
        <v>0</v>
      </c>
      <c r="GC678" s="152" t="e">
        <f t="shared" ref="GC678" ca="1" si="1764">GB678/GA678</f>
        <v>#DIV/0!</v>
      </c>
      <c r="GD678" s="154"/>
      <c r="GE678" s="154"/>
      <c r="GF678" s="154"/>
      <c r="GG678" s="154"/>
      <c r="GH678" s="154"/>
      <c r="GI678" s="154"/>
      <c r="GJ678" s="154"/>
      <c r="GK678" s="154"/>
      <c r="GL678" s="154"/>
      <c r="GM678" s="154"/>
      <c r="GN678" s="154"/>
      <c r="GO678" s="154"/>
      <c r="GP678" s="154"/>
      <c r="GQ678" s="154"/>
      <c r="GR678" s="154"/>
      <c r="GS678" s="154"/>
      <c r="GT678" s="154"/>
      <c r="GU678" s="154"/>
      <c r="GV678" s="154"/>
      <c r="GW678" s="154"/>
      <c r="GX678" s="154"/>
      <c r="GY678" s="154"/>
      <c r="GZ678" s="154"/>
      <c r="HA678" s="154"/>
      <c r="HB678" s="154"/>
      <c r="HC678" s="154"/>
      <c r="HD678" s="154"/>
      <c r="HE678" s="154"/>
      <c r="HF678" s="154"/>
      <c r="HG678" s="154"/>
      <c r="HH678" s="150"/>
      <c r="HI678" s="150">
        <v>0</v>
      </c>
      <c r="HJ678" s="154"/>
      <c r="HK678" s="154"/>
      <c r="HL678" s="154"/>
      <c r="HM678" s="154"/>
      <c r="HN678" s="154"/>
      <c r="HO678" s="154"/>
      <c r="HP678" s="154"/>
      <c r="HQ678" s="154"/>
      <c r="HR678" s="154"/>
      <c r="HS678" s="154"/>
      <c r="HT678" s="154"/>
      <c r="HU678" s="154"/>
      <c r="HV678" s="154"/>
      <c r="HW678" s="154"/>
      <c r="HX678" s="154"/>
      <c r="HY678" s="154"/>
      <c r="HZ678" s="154"/>
      <c r="IA678" s="154"/>
      <c r="IB678" s="154"/>
      <c r="IC678" s="154"/>
      <c r="ID678" s="154"/>
      <c r="IE678" s="154"/>
      <c r="IF678" s="154"/>
      <c r="IG678" s="154"/>
      <c r="IH678" s="154"/>
      <c r="II678" s="154"/>
      <c r="IJ678" s="154"/>
      <c r="IK678" s="154"/>
      <c r="IL678" s="154"/>
      <c r="IM678" s="154"/>
      <c r="IN678" s="154"/>
      <c r="IO678" s="154"/>
      <c r="IP678" s="150"/>
      <c r="IQ678" s="150">
        <v>0</v>
      </c>
      <c r="IR678" s="154"/>
      <c r="IS678" s="154"/>
      <c r="IT678" s="154"/>
      <c r="IU678" s="154"/>
      <c r="IV678" s="154"/>
      <c r="IW678" s="154"/>
      <c r="IX678" s="154"/>
      <c r="IY678" s="154"/>
      <c r="IZ678" s="154"/>
      <c r="JA678" s="154"/>
      <c r="JB678" s="154"/>
      <c r="JC678" s="154"/>
      <c r="JD678" s="154"/>
      <c r="JE678" s="154"/>
      <c r="JF678" s="154"/>
      <c r="JG678" s="154"/>
      <c r="JH678" s="154"/>
      <c r="JI678" s="154"/>
      <c r="JJ678" s="154"/>
      <c r="JK678" s="154"/>
      <c r="JL678" s="154"/>
      <c r="JM678" s="154"/>
      <c r="JN678" s="154"/>
      <c r="JO678" s="154"/>
      <c r="JP678" s="154"/>
      <c r="JQ678" s="154"/>
      <c r="JR678" s="154"/>
      <c r="JS678" s="154"/>
      <c r="JT678" s="154"/>
      <c r="JU678" s="154"/>
      <c r="JV678" s="154"/>
      <c r="JW678" s="150"/>
      <c r="JX678" s="150">
        <v>0</v>
      </c>
      <c r="JY678" s="154"/>
      <c r="JZ678" s="154"/>
      <c r="KA678" s="154"/>
      <c r="KB678" s="154"/>
      <c r="KC678" s="154"/>
      <c r="KD678" s="154"/>
      <c r="KE678" s="154"/>
      <c r="KF678" s="154"/>
      <c r="KG678" s="154"/>
      <c r="KH678" s="154"/>
      <c r="KI678" s="154"/>
      <c r="KJ678" s="154"/>
      <c r="KK678" s="154"/>
      <c r="KL678" s="154"/>
      <c r="KM678" s="154"/>
      <c r="KN678" s="154"/>
      <c r="KO678" s="154"/>
      <c r="KP678" s="154"/>
      <c r="KQ678" s="154"/>
      <c r="KR678" s="154"/>
      <c r="KS678" s="154"/>
      <c r="KT678" s="154"/>
      <c r="KU678" s="154"/>
      <c r="KV678" s="154"/>
      <c r="KW678" s="154"/>
      <c r="KX678" s="154"/>
      <c r="KY678" s="154"/>
      <c r="KZ678" s="154"/>
      <c r="LA678" s="154"/>
      <c r="LB678" s="154"/>
      <c r="LC678" s="154"/>
      <c r="LD678" s="154"/>
      <c r="LE678" s="150"/>
      <c r="LF678" s="150">
        <v>0</v>
      </c>
      <c r="LG678" s="154"/>
      <c r="LH678" s="154"/>
      <c r="LI678" s="154"/>
      <c r="LJ678" s="154"/>
      <c r="LK678" s="154"/>
      <c r="LL678" s="154"/>
      <c r="LM678" s="154"/>
      <c r="LN678" s="154"/>
      <c r="LO678" s="154"/>
      <c r="LP678" s="154"/>
      <c r="LQ678" s="154"/>
      <c r="LR678" s="154"/>
      <c r="LS678" s="154"/>
      <c r="LT678" s="154"/>
      <c r="LU678" s="154"/>
      <c r="LV678" s="154"/>
      <c r="LW678" s="154"/>
      <c r="LX678" s="154"/>
      <c r="LY678" s="154"/>
      <c r="LZ678" s="154"/>
      <c r="MA678" s="154"/>
      <c r="MB678" s="154"/>
      <c r="MC678" s="154"/>
      <c r="MD678" s="154"/>
      <c r="ME678" s="154"/>
      <c r="MF678" s="154"/>
      <c r="MG678" s="154"/>
      <c r="MH678" s="154"/>
      <c r="MI678" s="154"/>
      <c r="MJ678" s="154"/>
      <c r="MK678" s="154"/>
      <c r="ML678" s="154"/>
    </row>
    <row r="679" spans="1:350" s="41" customFormat="1" ht="14.25" customHeight="1" outlineLevel="2" x14ac:dyDescent="0.25">
      <c r="A679" s="221"/>
      <c r="B679" s="176"/>
      <c r="C679" s="176"/>
      <c r="D679" s="176"/>
      <c r="E679" s="176"/>
      <c r="F679" s="176"/>
      <c r="G679" s="176"/>
      <c r="H679" s="171"/>
      <c r="I679" s="171"/>
      <c r="J679" s="213"/>
      <c r="K679" s="213"/>
      <c r="L679" s="173"/>
      <c r="M679" s="173"/>
      <c r="N679" s="184"/>
      <c r="O679" s="155"/>
      <c r="P679" s="155"/>
      <c r="Q679" s="151"/>
      <c r="R679" s="151"/>
      <c r="S679" s="153"/>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1"/>
      <c r="AY679" s="151"/>
      <c r="AZ679" s="153"/>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1"/>
      <c r="CG679" s="151"/>
      <c r="CH679" s="153"/>
      <c r="CI679" s="155"/>
      <c r="CJ679" s="155"/>
      <c r="CK679" s="155"/>
      <c r="CL679" s="155"/>
      <c r="CM679" s="155"/>
      <c r="CN679" s="155"/>
      <c r="CO679" s="155"/>
      <c r="CP679" s="159"/>
      <c r="CQ679" s="159"/>
      <c r="CR679" s="159"/>
      <c r="CS679" s="159"/>
      <c r="CT679" s="159"/>
      <c r="CU679" s="159"/>
      <c r="CV679" s="159"/>
      <c r="CW679" s="155"/>
      <c r="CX679" s="155"/>
      <c r="CY679" s="155"/>
      <c r="CZ679" s="155"/>
      <c r="DA679" s="155"/>
      <c r="DB679" s="155"/>
      <c r="DC679" s="155"/>
      <c r="DD679" s="155"/>
      <c r="DE679" s="155"/>
      <c r="DF679" s="155"/>
      <c r="DG679" s="155"/>
      <c r="DH679" s="155"/>
      <c r="DI679" s="155"/>
      <c r="DJ679" s="155"/>
      <c r="DK679" s="155"/>
      <c r="DL679" s="155"/>
      <c r="DM679" s="155"/>
      <c r="DN679" s="151"/>
      <c r="DO679" s="151"/>
      <c r="DP679" s="153"/>
      <c r="DQ679" s="155"/>
      <c r="DR679" s="155"/>
      <c r="DS679" s="155"/>
      <c r="DT679" s="155"/>
      <c r="DU679" s="155"/>
      <c r="DV679" s="155"/>
      <c r="DW679" s="155"/>
      <c r="DX679" s="155"/>
      <c r="DY679" s="155"/>
      <c r="DZ679" s="155"/>
      <c r="EA679" s="155"/>
      <c r="EB679" s="155"/>
      <c r="EC679" s="155"/>
      <c r="ED679" s="155"/>
      <c r="EE679" s="155"/>
      <c r="EF679" s="155"/>
      <c r="EG679" s="155"/>
      <c r="EH679" s="155"/>
      <c r="EI679" s="155"/>
      <c r="EJ679" s="155"/>
      <c r="EK679" s="155"/>
      <c r="EL679" s="155"/>
      <c r="EM679" s="155"/>
      <c r="EN679" s="155"/>
      <c r="EO679" s="155"/>
      <c r="EP679" s="155"/>
      <c r="EQ679" s="155"/>
      <c r="ER679" s="155"/>
      <c r="ES679" s="151"/>
      <c r="ET679" s="151"/>
      <c r="EU679" s="153"/>
      <c r="EV679" s="155"/>
      <c r="EW679" s="161"/>
      <c r="EX679" s="155"/>
      <c r="EY679" s="155"/>
      <c r="EZ679" s="155"/>
      <c r="FA679" s="155"/>
      <c r="FB679" s="155"/>
      <c r="FC679" s="155"/>
      <c r="FD679" s="155"/>
      <c r="FE679" s="155"/>
      <c r="FF679" s="155"/>
      <c r="FG679" s="155"/>
      <c r="FH679" s="155"/>
      <c r="FI679" s="155"/>
      <c r="FJ679" s="155"/>
      <c r="FK679" s="155"/>
      <c r="FL679" s="155"/>
      <c r="FM679" s="155"/>
      <c r="FN679" s="155"/>
      <c r="FO679" s="155"/>
      <c r="FP679" s="155"/>
      <c r="FQ679" s="155"/>
      <c r="FR679" s="155"/>
      <c r="FS679" s="155"/>
      <c r="FT679" s="155"/>
      <c r="FU679" s="155"/>
      <c r="FV679" s="155"/>
      <c r="FW679" s="155"/>
      <c r="FX679" s="155"/>
      <c r="FY679" s="155"/>
      <c r="FZ679" s="155"/>
      <c r="GA679" s="151"/>
      <c r="GB679" s="151"/>
      <c r="GC679" s="153"/>
      <c r="GD679" s="155"/>
      <c r="GE679" s="155"/>
      <c r="GF679" s="155"/>
      <c r="GG679" s="155"/>
      <c r="GH679" s="155"/>
      <c r="GI679" s="155"/>
      <c r="GJ679" s="155"/>
      <c r="GK679" s="155"/>
      <c r="GL679" s="155"/>
      <c r="GM679" s="155"/>
      <c r="GN679" s="155"/>
      <c r="GO679" s="155"/>
      <c r="GP679" s="155"/>
      <c r="GQ679" s="155"/>
      <c r="GR679" s="155"/>
      <c r="GS679" s="155"/>
      <c r="GT679" s="155"/>
      <c r="GU679" s="155"/>
      <c r="GV679" s="155"/>
      <c r="GW679" s="155"/>
      <c r="GX679" s="155"/>
      <c r="GY679" s="155"/>
      <c r="GZ679" s="155"/>
      <c r="HA679" s="155"/>
      <c r="HB679" s="155"/>
      <c r="HC679" s="155"/>
      <c r="HD679" s="155"/>
      <c r="HE679" s="155"/>
      <c r="HF679" s="155"/>
      <c r="HG679" s="155"/>
      <c r="HH679" s="151"/>
      <c r="HI679" s="151"/>
      <c r="HJ679" s="155"/>
      <c r="HK679" s="155"/>
      <c r="HL679" s="155"/>
      <c r="HM679" s="155"/>
      <c r="HN679" s="155"/>
      <c r="HO679" s="155"/>
      <c r="HP679" s="155"/>
      <c r="HQ679" s="155"/>
      <c r="HR679" s="155"/>
      <c r="HS679" s="155"/>
      <c r="HT679" s="155"/>
      <c r="HU679" s="155"/>
      <c r="HV679" s="155"/>
      <c r="HW679" s="155"/>
      <c r="HX679" s="155"/>
      <c r="HY679" s="155"/>
      <c r="HZ679" s="155"/>
      <c r="IA679" s="155"/>
      <c r="IB679" s="155"/>
      <c r="IC679" s="155"/>
      <c r="ID679" s="155"/>
      <c r="IE679" s="155"/>
      <c r="IF679" s="155"/>
      <c r="IG679" s="155"/>
      <c r="IH679" s="155"/>
      <c r="II679" s="155"/>
      <c r="IJ679" s="155"/>
      <c r="IK679" s="155"/>
      <c r="IL679" s="155"/>
      <c r="IM679" s="155"/>
      <c r="IN679" s="155"/>
      <c r="IO679" s="155"/>
      <c r="IP679" s="151"/>
      <c r="IQ679" s="151"/>
      <c r="IR679" s="155"/>
      <c r="IS679" s="155"/>
      <c r="IT679" s="155"/>
      <c r="IU679" s="155"/>
      <c r="IV679" s="155"/>
      <c r="IW679" s="155"/>
      <c r="IX679" s="155"/>
      <c r="IY679" s="155"/>
      <c r="IZ679" s="155"/>
      <c r="JA679" s="155"/>
      <c r="JB679" s="155"/>
      <c r="JC679" s="155"/>
      <c r="JD679" s="155"/>
      <c r="JE679" s="155"/>
      <c r="JF679" s="155"/>
      <c r="JG679" s="155"/>
      <c r="JH679" s="155"/>
      <c r="JI679" s="155"/>
      <c r="JJ679" s="155"/>
      <c r="JK679" s="155"/>
      <c r="JL679" s="155"/>
      <c r="JM679" s="155"/>
      <c r="JN679" s="155"/>
      <c r="JO679" s="155"/>
      <c r="JP679" s="155"/>
      <c r="JQ679" s="155"/>
      <c r="JR679" s="155"/>
      <c r="JS679" s="155"/>
      <c r="JT679" s="155"/>
      <c r="JU679" s="155"/>
      <c r="JV679" s="155"/>
      <c r="JW679" s="151"/>
      <c r="JX679" s="151"/>
      <c r="JY679" s="155"/>
      <c r="JZ679" s="155"/>
      <c r="KA679" s="155"/>
      <c r="KB679" s="155"/>
      <c r="KC679" s="155"/>
      <c r="KD679" s="155"/>
      <c r="KE679" s="155"/>
      <c r="KF679" s="155"/>
      <c r="KG679" s="155"/>
      <c r="KH679" s="155"/>
      <c r="KI679" s="155"/>
      <c r="KJ679" s="155"/>
      <c r="KK679" s="155"/>
      <c r="KL679" s="155"/>
      <c r="KM679" s="155"/>
      <c r="KN679" s="155"/>
      <c r="KO679" s="155"/>
      <c r="KP679" s="155"/>
      <c r="KQ679" s="155"/>
      <c r="KR679" s="155"/>
      <c r="KS679" s="155"/>
      <c r="KT679" s="155"/>
      <c r="KU679" s="155"/>
      <c r="KV679" s="155"/>
      <c r="KW679" s="155"/>
      <c r="KX679" s="155"/>
      <c r="KY679" s="155"/>
      <c r="KZ679" s="155"/>
      <c r="LA679" s="155"/>
      <c r="LB679" s="155"/>
      <c r="LC679" s="155"/>
      <c r="LD679" s="155"/>
      <c r="LE679" s="151"/>
      <c r="LF679" s="151"/>
      <c r="LG679" s="155"/>
      <c r="LH679" s="155"/>
      <c r="LI679" s="155"/>
      <c r="LJ679" s="155"/>
      <c r="LK679" s="155"/>
      <c r="LL679" s="155"/>
      <c r="LM679" s="155"/>
      <c r="LN679" s="155"/>
      <c r="LO679" s="155"/>
      <c r="LP679" s="155"/>
      <c r="LQ679" s="155"/>
      <c r="LR679" s="155"/>
      <c r="LS679" s="155"/>
      <c r="LT679" s="155"/>
      <c r="LU679" s="155"/>
      <c r="LV679" s="155"/>
      <c r="LW679" s="155"/>
      <c r="LX679" s="155"/>
      <c r="LY679" s="155"/>
      <c r="LZ679" s="155"/>
      <c r="MA679" s="155"/>
      <c r="MB679" s="155"/>
      <c r="MC679" s="155"/>
      <c r="MD679" s="155"/>
      <c r="ME679" s="155"/>
      <c r="MF679" s="155"/>
      <c r="MG679" s="155"/>
      <c r="MH679" s="155"/>
      <c r="MI679" s="155"/>
      <c r="MJ679" s="155"/>
      <c r="MK679" s="155"/>
      <c r="ML679" s="155"/>
    </row>
    <row r="680" spans="1:350" ht="13.9" customHeight="1" outlineLevel="2" x14ac:dyDescent="0.2">
      <c r="A680" s="185" t="s">
        <v>368</v>
      </c>
      <c r="B680" s="218" t="s">
        <v>1081</v>
      </c>
      <c r="C680" s="214" t="s">
        <v>38</v>
      </c>
      <c r="D680" s="216">
        <v>0.4</v>
      </c>
      <c r="E680" s="175">
        <v>0.4</v>
      </c>
      <c r="F680" s="175">
        <f>D680-E680</f>
        <v>0</v>
      </c>
      <c r="G680" s="175" t="s">
        <v>927</v>
      </c>
      <c r="H680" s="170" t="s">
        <v>997</v>
      </c>
      <c r="I680" s="170" t="s">
        <v>998</v>
      </c>
      <c r="J680" s="212">
        <f ca="1">E680+Q680+AX680+CF680+DN680+ES680+GA680+HH680+IP680+JW680+LE680</f>
        <v>0.4</v>
      </c>
      <c r="K680" s="212">
        <f>E680+R680+AY680+CG680+DO680+ET680+GB680+HI680+IQ680+JX680+LF680</f>
        <v>0.4</v>
      </c>
      <c r="L680" s="172">
        <f ca="1">K680/J680</f>
        <v>1</v>
      </c>
      <c r="M680" s="172">
        <f>K680/D680</f>
        <v>1</v>
      </c>
      <c r="N680" s="183">
        <f ca="1">SUMIF($EV$8:$FZ$9,$O$5,$EV681:$FZ681)-SUMIF($EV$8:$FZ$9,$Q$5,$EV681:$FZ681)</f>
        <v>0</v>
      </c>
      <c r="O680" s="156"/>
      <c r="P680" s="16" t="s">
        <v>25</v>
      </c>
      <c r="Q680" s="150">
        <v>0</v>
      </c>
      <c r="R680" s="150">
        <v>0</v>
      </c>
      <c r="S680" s="152" t="e">
        <v>#DIV/0!</v>
      </c>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50">
        <f t="shared" ca="1" si="1627"/>
        <v>0</v>
      </c>
      <c r="AY680" s="150">
        <f>SUM(BA681:CE681)</f>
        <v>0</v>
      </c>
      <c r="AZ680" s="152" t="e">
        <f ca="1">AY680/AX680</f>
        <v>#DIV/0!</v>
      </c>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50">
        <f t="shared" ref="CF680" si="1765">SUM(CI680:DM680)</f>
        <v>0</v>
      </c>
      <c r="CG680" s="150">
        <f>SUM(CI681:DM681)</f>
        <v>0</v>
      </c>
      <c r="CH680" s="152" t="e">
        <f>CG680/CF680</f>
        <v>#DIV/0!</v>
      </c>
      <c r="CI680" s="129"/>
      <c r="CJ680" s="129"/>
      <c r="CK680" s="129"/>
      <c r="CL680" s="129"/>
      <c r="CM680" s="129"/>
      <c r="CN680" s="129"/>
      <c r="CO680" s="129"/>
      <c r="CP680" s="129"/>
      <c r="CQ680" s="129"/>
      <c r="CR680" s="129"/>
      <c r="CS680" s="129"/>
      <c r="CT680" s="129"/>
      <c r="CU680" s="129"/>
      <c r="CV680" s="129"/>
      <c r="CW680" s="129"/>
      <c r="CX680" s="129"/>
      <c r="CY680" s="129"/>
      <c r="CZ680" s="129"/>
      <c r="DA680" s="129"/>
      <c r="DB680" s="129"/>
      <c r="DC680" s="129"/>
      <c r="DD680" s="129"/>
      <c r="DE680" s="129"/>
      <c r="DF680" s="129"/>
      <c r="DG680" s="129"/>
      <c r="DH680" s="129"/>
      <c r="DI680" s="129"/>
      <c r="DJ680" s="129"/>
      <c r="DK680" s="129"/>
      <c r="DL680" s="129"/>
      <c r="DM680" s="129"/>
      <c r="DN680" s="150">
        <f t="shared" ref="DN680" si="1766">SUM(DQ680:ER680)</f>
        <v>0</v>
      </c>
      <c r="DO680" s="150">
        <f>SUM(DQ681:ER681)</f>
        <v>0</v>
      </c>
      <c r="DP680" s="152" t="e">
        <f t="shared" si="1746"/>
        <v>#DIV/0!</v>
      </c>
      <c r="DQ680" s="16"/>
      <c r="DR680" s="16"/>
      <c r="DS680" s="16"/>
      <c r="DT680" s="16"/>
      <c r="DU680" s="16"/>
      <c r="DV680" s="16"/>
      <c r="DW680" s="16"/>
      <c r="DX680" s="16"/>
      <c r="DY680" s="16"/>
      <c r="DZ680" s="16"/>
      <c r="EA680" s="16"/>
      <c r="EB680" s="16"/>
      <c r="EC680" s="16"/>
      <c r="ED680" s="16"/>
      <c r="EE680" s="16"/>
      <c r="EF680" s="16"/>
      <c r="EG680" s="16"/>
      <c r="EH680" s="16"/>
      <c r="EI680" s="16"/>
      <c r="EJ680" s="16"/>
      <c r="EK680" s="16"/>
      <c r="EL680" s="16"/>
      <c r="EM680" s="16"/>
      <c r="EN680" s="16"/>
      <c r="EO680" s="16"/>
      <c r="EP680" s="16"/>
      <c r="EQ680" s="16"/>
      <c r="ER680" s="16"/>
      <c r="ES680" s="150">
        <f t="shared" ca="1" si="1635"/>
        <v>0</v>
      </c>
      <c r="ET680" s="150">
        <f t="shared" si="1617"/>
        <v>0</v>
      </c>
      <c r="EU680" s="152" t="e">
        <f t="shared" ca="1" si="1618"/>
        <v>#DIV/0!</v>
      </c>
      <c r="EV680" s="16"/>
      <c r="EW680" s="67"/>
      <c r="EX680" s="16"/>
      <c r="EY680" s="16"/>
      <c r="EZ680" s="16"/>
      <c r="FA680" s="16"/>
      <c r="FB680" s="16"/>
      <c r="FC680" s="16"/>
      <c r="FD680" s="16"/>
      <c r="FE680" s="16"/>
      <c r="FF680" s="16"/>
      <c r="FG680" s="16"/>
      <c r="FH680" s="16"/>
      <c r="FI680" s="16"/>
      <c r="FJ680" s="16"/>
      <c r="FK680" s="16"/>
      <c r="FL680" s="16"/>
      <c r="FM680" s="16"/>
      <c r="FN680" s="16"/>
      <c r="FO680" s="16"/>
      <c r="FP680" s="16"/>
      <c r="FQ680" s="16"/>
      <c r="FR680" s="16"/>
      <c r="FS680" s="16"/>
      <c r="FT680" s="16"/>
      <c r="FU680" s="16"/>
      <c r="FV680" s="16"/>
      <c r="FW680" s="16"/>
      <c r="FX680" s="16"/>
      <c r="FY680" s="16"/>
      <c r="FZ680" s="16"/>
      <c r="GA680" s="150">
        <f t="shared" ref="GA680" ca="1" si="1767">SUMIF($GD$8:$HG$9,$O$5,GD680:HG680)</f>
        <v>0</v>
      </c>
      <c r="GB680" s="150">
        <f t="shared" ref="GB680" si="1768">SUM(GD681:HG681)</f>
        <v>0</v>
      </c>
      <c r="GC680" s="152" t="e">
        <f t="shared" ref="GC680" ca="1" si="1769">GB680/GA680</f>
        <v>#DIV/0!</v>
      </c>
      <c r="GD680" s="16"/>
      <c r="GE680" s="16"/>
      <c r="GF680" s="16"/>
      <c r="GG680" s="16"/>
      <c r="GH680" s="16"/>
      <c r="GI680" s="16"/>
      <c r="GJ680" s="16"/>
      <c r="GK680" s="16"/>
      <c r="GL680" s="16"/>
      <c r="GM680" s="16"/>
      <c r="GN680" s="16"/>
      <c r="GO680" s="16"/>
      <c r="GP680" s="16"/>
      <c r="GQ680" s="16"/>
      <c r="GR680" s="16"/>
      <c r="GS680" s="16"/>
      <c r="GT680" s="16"/>
      <c r="GU680" s="16"/>
      <c r="GV680" s="16"/>
      <c r="GW680" s="16"/>
      <c r="GX680" s="16"/>
      <c r="GY680" s="16"/>
      <c r="GZ680" s="16"/>
      <c r="HA680" s="16"/>
      <c r="HB680" s="16"/>
      <c r="HC680" s="16"/>
      <c r="HD680" s="16"/>
      <c r="HE680" s="16"/>
      <c r="HF680" s="16"/>
      <c r="HG680" s="16"/>
      <c r="HH680" s="150"/>
      <c r="HI680" s="150">
        <v>0</v>
      </c>
      <c r="HJ680" s="152" t="e">
        <v>#DIV/0!</v>
      </c>
      <c r="HK680" s="16"/>
      <c r="HL680" s="16"/>
      <c r="HM680" s="16"/>
      <c r="HN680" s="16"/>
      <c r="HO680" s="16"/>
      <c r="HP680" s="16"/>
      <c r="HQ680" s="16"/>
      <c r="HR680" s="16"/>
      <c r="HS680" s="16"/>
      <c r="HT680" s="16"/>
      <c r="HU680" s="16"/>
      <c r="HV680" s="16"/>
      <c r="HW680" s="16"/>
      <c r="HX680" s="16"/>
      <c r="HY680" s="16"/>
      <c r="HZ680" s="16"/>
      <c r="IA680" s="16"/>
      <c r="IB680" s="16"/>
      <c r="IC680" s="16"/>
      <c r="ID680" s="16"/>
      <c r="IE680" s="16"/>
      <c r="IF680" s="16"/>
      <c r="IG680" s="16"/>
      <c r="IH680" s="16"/>
      <c r="II680" s="16"/>
      <c r="IJ680" s="16"/>
      <c r="IK680" s="16"/>
      <c r="IL680" s="16"/>
      <c r="IM680" s="16"/>
      <c r="IN680" s="16"/>
      <c r="IO680" s="16"/>
      <c r="IP680" s="150"/>
      <c r="IQ680" s="150">
        <v>0</v>
      </c>
      <c r="IR680" s="152" t="e">
        <v>#DIV/0!</v>
      </c>
      <c r="IS680" s="16"/>
      <c r="IT680" s="16"/>
      <c r="IU680" s="16"/>
      <c r="IV680" s="16"/>
      <c r="IW680" s="16"/>
      <c r="IX680" s="16"/>
      <c r="IY680" s="16"/>
      <c r="IZ680" s="16"/>
      <c r="JA680" s="16"/>
      <c r="JB680" s="16"/>
      <c r="JC680" s="16"/>
      <c r="JD680" s="16"/>
      <c r="JE680" s="16"/>
      <c r="JF680" s="16"/>
      <c r="JG680" s="16"/>
      <c r="JH680" s="16"/>
      <c r="JI680" s="16"/>
      <c r="JJ680" s="16"/>
      <c r="JK680" s="16"/>
      <c r="JL680" s="16"/>
      <c r="JM680" s="16"/>
      <c r="JN680" s="16"/>
      <c r="JO680" s="16"/>
      <c r="JP680" s="16"/>
      <c r="JQ680" s="16"/>
      <c r="JR680" s="16"/>
      <c r="JS680" s="16"/>
      <c r="JT680" s="16"/>
      <c r="JU680" s="23"/>
      <c r="JV680" s="16"/>
      <c r="JW680" s="150"/>
      <c r="JX680" s="150">
        <v>0</v>
      </c>
      <c r="JY680" s="152" t="e">
        <v>#DIV/0!</v>
      </c>
      <c r="JZ680" s="16"/>
      <c r="KA680" s="16"/>
      <c r="KB680" s="16"/>
      <c r="KC680" s="16"/>
      <c r="KD680" s="16"/>
      <c r="KE680" s="16"/>
      <c r="KF680" s="16"/>
      <c r="KG680" s="16"/>
      <c r="KH680" s="16"/>
      <c r="KI680" s="16"/>
      <c r="KJ680" s="16"/>
      <c r="KK680" s="16"/>
      <c r="KL680" s="16"/>
      <c r="KM680" s="16"/>
      <c r="KN680" s="16"/>
      <c r="KO680" s="16"/>
      <c r="KP680" s="16"/>
      <c r="KQ680" s="16"/>
      <c r="KR680" s="16"/>
      <c r="KS680" s="16"/>
      <c r="KT680" s="16"/>
      <c r="KU680" s="16"/>
      <c r="KV680" s="16"/>
      <c r="KW680" s="16"/>
      <c r="KX680" s="16"/>
      <c r="KY680" s="16"/>
      <c r="KZ680" s="16"/>
      <c r="LA680" s="16"/>
      <c r="LB680" s="16"/>
      <c r="LC680" s="16"/>
      <c r="LD680" s="16"/>
      <c r="LE680" s="150"/>
      <c r="LF680" s="150">
        <v>0</v>
      </c>
      <c r="LG680" s="152" t="e">
        <v>#DIV/0!</v>
      </c>
      <c r="LH680" s="16"/>
      <c r="LI680" s="16"/>
      <c r="LJ680" s="16"/>
      <c r="LK680" s="16"/>
      <c r="LL680" s="16"/>
      <c r="LM680" s="16"/>
      <c r="LN680" s="16"/>
      <c r="LO680" s="16"/>
      <c r="LP680" s="16"/>
      <c r="LQ680" s="16"/>
      <c r="LR680" s="16"/>
      <c r="LS680" s="16"/>
      <c r="LT680" s="16"/>
      <c r="LU680" s="16"/>
      <c r="LV680" s="16"/>
      <c r="LW680" s="16"/>
      <c r="LX680" s="16"/>
      <c r="LY680" s="16"/>
      <c r="LZ680" s="16"/>
      <c r="MA680" s="16"/>
      <c r="MB680" s="16"/>
      <c r="MC680" s="16"/>
      <c r="MD680" s="16"/>
      <c r="ME680" s="16"/>
      <c r="MF680" s="16"/>
      <c r="MG680" s="16"/>
      <c r="MH680" s="16"/>
      <c r="MI680" s="16"/>
      <c r="MJ680" s="16"/>
      <c r="MK680" s="16"/>
      <c r="ML680" s="16"/>
    </row>
    <row r="681" spans="1:350" ht="13.9" customHeight="1" outlineLevel="2" x14ac:dyDescent="0.2">
      <c r="A681" s="186"/>
      <c r="B681" s="219"/>
      <c r="C681" s="215"/>
      <c r="D681" s="217"/>
      <c r="E681" s="176"/>
      <c r="F681" s="176"/>
      <c r="G681" s="176"/>
      <c r="H681" s="171"/>
      <c r="I681" s="171"/>
      <c r="J681" s="213"/>
      <c r="K681" s="213"/>
      <c r="L681" s="173"/>
      <c r="M681" s="173"/>
      <c r="N681" s="184"/>
      <c r="O681" s="157"/>
      <c r="P681" s="17" t="s">
        <v>26</v>
      </c>
      <c r="Q681" s="151"/>
      <c r="R681" s="151"/>
      <c r="S681" s="153"/>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151"/>
      <c r="AY681" s="151"/>
      <c r="AZ681" s="153"/>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151"/>
      <c r="CG681" s="151"/>
      <c r="CH681" s="153"/>
      <c r="CI681" s="141"/>
      <c r="CJ681" s="141"/>
      <c r="CK681" s="141"/>
      <c r="CL681" s="141"/>
      <c r="CM681" s="141"/>
      <c r="CN681" s="141"/>
      <c r="CO681" s="141"/>
      <c r="CP681" s="141"/>
      <c r="CQ681" s="141"/>
      <c r="CR681" s="141"/>
      <c r="CS681" s="141"/>
      <c r="CT681" s="141"/>
      <c r="CU681" s="141"/>
      <c r="CV681" s="141"/>
      <c r="CW681" s="141"/>
      <c r="CX681" s="141"/>
      <c r="CY681" s="141"/>
      <c r="CZ681" s="141"/>
      <c r="DA681" s="141"/>
      <c r="DB681" s="141"/>
      <c r="DC681" s="141"/>
      <c r="DD681" s="141"/>
      <c r="DE681" s="141"/>
      <c r="DF681" s="141"/>
      <c r="DG681" s="141"/>
      <c r="DH681" s="141"/>
      <c r="DI681" s="141"/>
      <c r="DJ681" s="141"/>
      <c r="DK681" s="141"/>
      <c r="DL681" s="141"/>
      <c r="DM681" s="141"/>
      <c r="DN681" s="151"/>
      <c r="DO681" s="151"/>
      <c r="DP681" s="153"/>
      <c r="DQ681" s="24"/>
      <c r="DR681" s="24"/>
      <c r="DS681" s="24"/>
      <c r="DT681" s="24"/>
      <c r="DU681" s="24"/>
      <c r="DV681" s="24"/>
      <c r="DW681" s="24"/>
      <c r="DX681" s="24"/>
      <c r="DY681" s="24"/>
      <c r="DZ681" s="24"/>
      <c r="EA681" s="24"/>
      <c r="EB681" s="24"/>
      <c r="EC681" s="24"/>
      <c r="ED681" s="24"/>
      <c r="EE681" s="24"/>
      <c r="EF681" s="24"/>
      <c r="EG681" s="24"/>
      <c r="EH681" s="24"/>
      <c r="EI681" s="24"/>
      <c r="EJ681" s="24"/>
      <c r="EK681" s="24"/>
      <c r="EL681" s="24"/>
      <c r="EM681" s="24"/>
      <c r="EN681" s="24"/>
      <c r="EO681" s="24"/>
      <c r="EP681" s="24"/>
      <c r="EQ681" s="24"/>
      <c r="ER681" s="24"/>
      <c r="ES681" s="151"/>
      <c r="ET681" s="151"/>
      <c r="EU681" s="153"/>
      <c r="EV681" s="24"/>
      <c r="EW681" s="125"/>
      <c r="EX681" s="24"/>
      <c r="EY681" s="24"/>
      <c r="EZ681" s="24"/>
      <c r="FA681" s="24"/>
      <c r="FB681" s="24"/>
      <c r="FC681" s="24"/>
      <c r="FD681" s="24"/>
      <c r="FE681" s="24"/>
      <c r="FF681" s="24"/>
      <c r="FG681" s="24"/>
      <c r="FH681" s="24"/>
      <c r="FI681" s="24"/>
      <c r="FJ681" s="24"/>
      <c r="FK681" s="24"/>
      <c r="FL681" s="24"/>
      <c r="FM681" s="24"/>
      <c r="FN681" s="24"/>
      <c r="FO681" s="24"/>
      <c r="FP681" s="24"/>
      <c r="FQ681" s="24"/>
      <c r="FR681" s="24"/>
      <c r="FS681" s="24"/>
      <c r="FT681" s="24"/>
      <c r="FU681" s="24"/>
      <c r="FV681" s="24"/>
      <c r="FW681" s="24"/>
      <c r="FX681" s="24"/>
      <c r="FY681" s="24"/>
      <c r="FZ681" s="24"/>
      <c r="GA681" s="151"/>
      <c r="GB681" s="151"/>
      <c r="GC681" s="153"/>
      <c r="GD681" s="24"/>
      <c r="GE681" s="24"/>
      <c r="GF681" s="24"/>
      <c r="GG681" s="24"/>
      <c r="GH681" s="24"/>
      <c r="GI681" s="24"/>
      <c r="GJ681" s="24"/>
      <c r="GK681" s="24"/>
      <c r="GL681" s="24"/>
      <c r="GM681" s="24"/>
      <c r="GN681" s="24"/>
      <c r="GO681" s="24"/>
      <c r="GP681" s="24"/>
      <c r="GQ681" s="24"/>
      <c r="GR681" s="24"/>
      <c r="GS681" s="24"/>
      <c r="GT681" s="24"/>
      <c r="GU681" s="24"/>
      <c r="GV681" s="24"/>
      <c r="GW681" s="24"/>
      <c r="GX681" s="24"/>
      <c r="GY681" s="24"/>
      <c r="GZ681" s="24"/>
      <c r="HA681" s="24"/>
      <c r="HB681" s="24"/>
      <c r="HC681" s="24"/>
      <c r="HD681" s="24"/>
      <c r="HE681" s="24"/>
      <c r="HF681" s="24"/>
      <c r="HG681" s="24"/>
      <c r="HH681" s="151"/>
      <c r="HI681" s="151"/>
      <c r="HJ681" s="153"/>
      <c r="HK681" s="24"/>
      <c r="HL681" s="24"/>
      <c r="HM681" s="24"/>
      <c r="HN681" s="24"/>
      <c r="HO681" s="24"/>
      <c r="HP681" s="24"/>
      <c r="HQ681" s="24"/>
      <c r="HR681" s="24"/>
      <c r="HS681" s="24"/>
      <c r="HT681" s="24"/>
      <c r="HU681" s="24"/>
      <c r="HV681" s="24"/>
      <c r="HW681" s="24"/>
      <c r="HX681" s="24"/>
      <c r="HY681" s="24"/>
      <c r="HZ681" s="24"/>
      <c r="IA681" s="24"/>
      <c r="IB681" s="24"/>
      <c r="IC681" s="24"/>
      <c r="ID681" s="24"/>
      <c r="IE681" s="24"/>
      <c r="IF681" s="24"/>
      <c r="IG681" s="24"/>
      <c r="IH681" s="24"/>
      <c r="II681" s="24"/>
      <c r="IJ681" s="24"/>
      <c r="IK681" s="24"/>
      <c r="IL681" s="24"/>
      <c r="IM681" s="24"/>
      <c r="IN681" s="24"/>
      <c r="IO681" s="24"/>
      <c r="IP681" s="151"/>
      <c r="IQ681" s="151"/>
      <c r="IR681" s="153"/>
      <c r="IS681" s="24"/>
      <c r="IT681" s="24"/>
      <c r="IU681" s="24"/>
      <c r="IV681" s="24"/>
      <c r="IW681" s="24"/>
      <c r="IX681" s="24"/>
      <c r="IY681" s="24"/>
      <c r="IZ681" s="24"/>
      <c r="JA681" s="24"/>
      <c r="JB681" s="24"/>
      <c r="JC681" s="24"/>
      <c r="JD681" s="24"/>
      <c r="JE681" s="24"/>
      <c r="JF681" s="24"/>
      <c r="JG681" s="24"/>
      <c r="JH681" s="24"/>
      <c r="JI681" s="24"/>
      <c r="JJ681" s="24"/>
      <c r="JK681" s="24"/>
      <c r="JL681" s="24"/>
      <c r="JM681" s="24"/>
      <c r="JN681" s="24"/>
      <c r="JO681" s="24"/>
      <c r="JP681" s="24"/>
      <c r="JQ681" s="24"/>
      <c r="JR681" s="24"/>
      <c r="JS681" s="24"/>
      <c r="JT681" s="24"/>
      <c r="JU681" s="25"/>
      <c r="JV681" s="24"/>
      <c r="JW681" s="151"/>
      <c r="JX681" s="151"/>
      <c r="JY681" s="153"/>
      <c r="JZ681" s="24"/>
      <c r="KA681" s="24"/>
      <c r="KB681" s="24"/>
      <c r="KC681" s="24"/>
      <c r="KD681" s="24"/>
      <c r="KE681" s="24"/>
      <c r="KF681" s="24"/>
      <c r="KG681" s="24"/>
      <c r="KH681" s="24"/>
      <c r="KI681" s="24"/>
      <c r="KJ681" s="24"/>
      <c r="KK681" s="24"/>
      <c r="KL681" s="24"/>
      <c r="KM681" s="24"/>
      <c r="KN681" s="24"/>
      <c r="KO681" s="24"/>
      <c r="KP681" s="24"/>
      <c r="KQ681" s="24"/>
      <c r="KR681" s="24"/>
      <c r="KS681" s="24"/>
      <c r="KT681" s="24"/>
      <c r="KU681" s="24"/>
      <c r="KV681" s="24"/>
      <c r="KW681" s="24"/>
      <c r="KX681" s="24"/>
      <c r="KY681" s="24"/>
      <c r="KZ681" s="24"/>
      <c r="LA681" s="24"/>
      <c r="LB681" s="24"/>
      <c r="LC681" s="24"/>
      <c r="LD681" s="24"/>
      <c r="LE681" s="151"/>
      <c r="LF681" s="151"/>
      <c r="LG681" s="153"/>
      <c r="LH681" s="24"/>
      <c r="LI681" s="24"/>
      <c r="LJ681" s="24"/>
      <c r="LK681" s="24"/>
      <c r="LL681" s="24"/>
      <c r="LM681" s="24"/>
      <c r="LN681" s="24"/>
      <c r="LO681" s="24"/>
      <c r="LP681" s="24"/>
      <c r="LQ681" s="24"/>
      <c r="LR681" s="24"/>
      <c r="LS681" s="24"/>
      <c r="LT681" s="24"/>
      <c r="LU681" s="24"/>
      <c r="LV681" s="24"/>
      <c r="LW681" s="24"/>
      <c r="LX681" s="24"/>
      <c r="LY681" s="24"/>
      <c r="LZ681" s="24"/>
      <c r="MA681" s="24"/>
      <c r="MB681" s="24"/>
      <c r="MC681" s="24"/>
      <c r="MD681" s="24"/>
      <c r="ME681" s="24"/>
      <c r="MF681" s="24"/>
      <c r="MG681" s="24"/>
      <c r="MH681" s="24"/>
      <c r="MI681" s="24"/>
      <c r="MJ681" s="24"/>
      <c r="MK681" s="24"/>
      <c r="ML681" s="24"/>
    </row>
    <row r="682" spans="1:350" ht="13.9" customHeight="1" outlineLevel="2" x14ac:dyDescent="0.2">
      <c r="A682" s="185" t="s">
        <v>369</v>
      </c>
      <c r="B682" s="218" t="s">
        <v>1083</v>
      </c>
      <c r="C682" s="214" t="s">
        <v>59</v>
      </c>
      <c r="D682" s="216">
        <v>1</v>
      </c>
      <c r="E682" s="175">
        <v>1</v>
      </c>
      <c r="F682" s="175">
        <f>D682-E682</f>
        <v>0</v>
      </c>
      <c r="G682" s="175" t="s">
        <v>999</v>
      </c>
      <c r="H682" s="170" t="s">
        <v>998</v>
      </c>
      <c r="I682" s="170" t="s">
        <v>1000</v>
      </c>
      <c r="J682" s="212">
        <f ca="1">E682+Q682+AX682+CF682+DN682+ES682+GA682+HH682+IP682+JW682+LE682</f>
        <v>1</v>
      </c>
      <c r="K682" s="212">
        <f>E682+R682+AY682+CG682+DO682+ET682+GB682+HI682+IQ682+JX682+LF682</f>
        <v>1</v>
      </c>
      <c r="L682" s="172">
        <f ca="1">K682/J682</f>
        <v>1</v>
      </c>
      <c r="M682" s="172">
        <f>K682/D682</f>
        <v>1</v>
      </c>
      <c r="N682" s="183">
        <f ca="1">SUMIF($EV$8:$FZ$9,$O$5,$EV683:$FZ683)-SUMIF($EV$8:$FZ$9,$Q$5,$EV683:$FZ683)</f>
        <v>0</v>
      </c>
      <c r="O682" s="156"/>
      <c r="P682" s="16" t="s">
        <v>25</v>
      </c>
      <c r="Q682" s="150">
        <v>0</v>
      </c>
      <c r="R682" s="150">
        <v>0</v>
      </c>
      <c r="S682" s="152" t="e">
        <v>#DIV/0!</v>
      </c>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50">
        <f t="shared" ca="1" si="1627"/>
        <v>0</v>
      </c>
      <c r="AY682" s="150">
        <f>SUM(BA683:CE683)</f>
        <v>0</v>
      </c>
      <c r="AZ682" s="152" t="e">
        <f ca="1">AY682/AX682</f>
        <v>#DIV/0!</v>
      </c>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50">
        <f t="shared" ref="CF682" si="1770">SUM(CI682:DM682)</f>
        <v>0</v>
      </c>
      <c r="CG682" s="150">
        <f>SUM(CI683:DM683)</f>
        <v>0</v>
      </c>
      <c r="CH682" s="152" t="e">
        <f>CG682/CF682</f>
        <v>#DIV/0!</v>
      </c>
      <c r="CI682" s="129"/>
      <c r="CJ682" s="129"/>
      <c r="CK682" s="129"/>
      <c r="CL682" s="129"/>
      <c r="CM682" s="129"/>
      <c r="CN682" s="129"/>
      <c r="CO682" s="129"/>
      <c r="CP682" s="129"/>
      <c r="CQ682" s="129"/>
      <c r="CR682" s="129"/>
      <c r="CS682" s="129"/>
      <c r="CT682" s="129"/>
      <c r="CU682" s="129"/>
      <c r="CV682" s="129"/>
      <c r="CW682" s="129"/>
      <c r="CX682" s="129"/>
      <c r="CY682" s="129"/>
      <c r="CZ682" s="129"/>
      <c r="DA682" s="129"/>
      <c r="DB682" s="129"/>
      <c r="DC682" s="129"/>
      <c r="DD682" s="129"/>
      <c r="DE682" s="129"/>
      <c r="DF682" s="129"/>
      <c r="DG682" s="129"/>
      <c r="DH682" s="129"/>
      <c r="DI682" s="129"/>
      <c r="DJ682" s="129"/>
      <c r="DK682" s="129"/>
      <c r="DL682" s="129"/>
      <c r="DM682" s="129"/>
      <c r="DN682" s="150">
        <f t="shared" ref="DN682" si="1771">SUM(DQ682:ER682)</f>
        <v>0</v>
      </c>
      <c r="DO682" s="150">
        <f>SUM(DQ683:ER683)</f>
        <v>0</v>
      </c>
      <c r="DP682" s="152" t="e">
        <f t="shared" si="1746"/>
        <v>#DIV/0!</v>
      </c>
      <c r="DQ682" s="16"/>
      <c r="DR682" s="16"/>
      <c r="DS682" s="16"/>
      <c r="DT682" s="16"/>
      <c r="DU682" s="16"/>
      <c r="DV682" s="16"/>
      <c r="DW682" s="16"/>
      <c r="DX682" s="16"/>
      <c r="DY682" s="16"/>
      <c r="DZ682" s="16"/>
      <c r="EA682" s="16"/>
      <c r="EB682" s="16"/>
      <c r="EC682" s="16"/>
      <c r="ED682" s="16"/>
      <c r="EE682" s="16"/>
      <c r="EF682" s="16"/>
      <c r="EG682" s="16"/>
      <c r="EH682" s="16"/>
      <c r="EI682" s="16"/>
      <c r="EJ682" s="16"/>
      <c r="EK682" s="16"/>
      <c r="EL682" s="16"/>
      <c r="EM682" s="16"/>
      <c r="EN682" s="16"/>
      <c r="EO682" s="16"/>
      <c r="EP682" s="16"/>
      <c r="EQ682" s="16"/>
      <c r="ER682" s="16"/>
      <c r="ES682" s="150">
        <f t="shared" ca="1" si="1635"/>
        <v>0</v>
      </c>
      <c r="ET682" s="150">
        <f t="shared" si="1617"/>
        <v>0</v>
      </c>
      <c r="EU682" s="152" t="e">
        <f t="shared" ca="1" si="1618"/>
        <v>#DIV/0!</v>
      </c>
      <c r="EV682" s="16"/>
      <c r="EW682" s="67"/>
      <c r="EX682" s="16"/>
      <c r="EY682" s="16"/>
      <c r="EZ682" s="16"/>
      <c r="FA682" s="16"/>
      <c r="FB682" s="16"/>
      <c r="FC682" s="16"/>
      <c r="FD682" s="16"/>
      <c r="FE682" s="16"/>
      <c r="FF682" s="16"/>
      <c r="FG682" s="16"/>
      <c r="FH682" s="16"/>
      <c r="FI682" s="16"/>
      <c r="FJ682" s="16"/>
      <c r="FK682" s="16"/>
      <c r="FL682" s="16"/>
      <c r="FM682" s="16"/>
      <c r="FN682" s="16"/>
      <c r="FO682" s="16"/>
      <c r="FP682" s="16"/>
      <c r="FQ682" s="16"/>
      <c r="FR682" s="16"/>
      <c r="FS682" s="16"/>
      <c r="FT682" s="16"/>
      <c r="FU682" s="16"/>
      <c r="FV682" s="16"/>
      <c r="FW682" s="16"/>
      <c r="FX682" s="16"/>
      <c r="FY682" s="16"/>
      <c r="FZ682" s="16"/>
      <c r="GA682" s="150">
        <f t="shared" ref="GA682" ca="1" si="1772">SUMIF($GD$8:$HG$9,$O$5,GD682:HG682)</f>
        <v>0</v>
      </c>
      <c r="GB682" s="150">
        <f t="shared" ref="GB682" si="1773">SUM(GD683:HG683)</f>
        <v>0</v>
      </c>
      <c r="GC682" s="152" t="e">
        <f t="shared" ref="GC682" ca="1" si="1774">GB682/GA682</f>
        <v>#DIV/0!</v>
      </c>
      <c r="GD682" s="16"/>
      <c r="GE682" s="16"/>
      <c r="GF682" s="16"/>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c r="HF682" s="16"/>
      <c r="HG682" s="16"/>
      <c r="HH682" s="150"/>
      <c r="HI682" s="150">
        <v>0</v>
      </c>
      <c r="HJ682" s="152" t="e">
        <v>#DIV/0!</v>
      </c>
      <c r="HK682" s="16"/>
      <c r="HL682" s="16"/>
      <c r="HM682" s="16"/>
      <c r="HN682" s="16"/>
      <c r="HO682" s="16"/>
      <c r="HP682" s="16"/>
      <c r="HQ682" s="16"/>
      <c r="HR682" s="16"/>
      <c r="HS682" s="16"/>
      <c r="HT682" s="16"/>
      <c r="HU682" s="16"/>
      <c r="HV682" s="16"/>
      <c r="HW682" s="16"/>
      <c r="HX682" s="16"/>
      <c r="HY682" s="16"/>
      <c r="HZ682" s="16"/>
      <c r="IA682" s="16"/>
      <c r="IB682" s="16"/>
      <c r="IC682" s="16"/>
      <c r="ID682" s="16"/>
      <c r="IE682" s="16"/>
      <c r="IF682" s="16"/>
      <c r="IG682" s="16"/>
      <c r="IH682" s="16"/>
      <c r="II682" s="16"/>
      <c r="IJ682" s="16"/>
      <c r="IK682" s="16"/>
      <c r="IL682" s="16"/>
      <c r="IM682" s="16"/>
      <c r="IN682" s="16"/>
      <c r="IO682" s="16"/>
      <c r="IP682" s="150"/>
      <c r="IQ682" s="150">
        <v>0</v>
      </c>
      <c r="IR682" s="152" t="e">
        <v>#DIV/0!</v>
      </c>
      <c r="IS682" s="16"/>
      <c r="IT682" s="16"/>
      <c r="IU682" s="16"/>
      <c r="IV682" s="16"/>
      <c r="IW682" s="16"/>
      <c r="IX682" s="16"/>
      <c r="IY682" s="16"/>
      <c r="IZ682" s="16"/>
      <c r="JA682" s="16"/>
      <c r="JB682" s="16"/>
      <c r="JC682" s="16"/>
      <c r="JD682" s="16"/>
      <c r="JE682" s="16"/>
      <c r="JF682" s="16"/>
      <c r="JG682" s="16"/>
      <c r="JH682" s="16"/>
      <c r="JI682" s="16"/>
      <c r="JJ682" s="16"/>
      <c r="JK682" s="16"/>
      <c r="JL682" s="16"/>
      <c r="JM682" s="16"/>
      <c r="JN682" s="16"/>
      <c r="JO682" s="16"/>
      <c r="JP682" s="16"/>
      <c r="JQ682" s="16"/>
      <c r="JR682" s="16"/>
      <c r="JS682" s="16"/>
      <c r="JT682" s="16"/>
      <c r="JU682" s="23"/>
      <c r="JV682" s="16"/>
      <c r="JW682" s="150"/>
      <c r="JX682" s="150">
        <v>0</v>
      </c>
      <c r="JY682" s="152" t="e">
        <v>#DIV/0!</v>
      </c>
      <c r="JZ682" s="16"/>
      <c r="KA682" s="16"/>
      <c r="KB682" s="16"/>
      <c r="KC682" s="16"/>
      <c r="KD682" s="16"/>
      <c r="KE682" s="16"/>
      <c r="KF682" s="16"/>
      <c r="KG682" s="16"/>
      <c r="KH682" s="16"/>
      <c r="KI682" s="16"/>
      <c r="KJ682" s="16"/>
      <c r="KK682" s="16"/>
      <c r="KL682" s="16"/>
      <c r="KM682" s="16"/>
      <c r="KN682" s="16"/>
      <c r="KO682" s="16"/>
      <c r="KP682" s="16"/>
      <c r="KQ682" s="16"/>
      <c r="KR682" s="16"/>
      <c r="KS682" s="16"/>
      <c r="KT682" s="16"/>
      <c r="KU682" s="16"/>
      <c r="KV682" s="16"/>
      <c r="KW682" s="16"/>
      <c r="KX682" s="16"/>
      <c r="KY682" s="16"/>
      <c r="KZ682" s="16"/>
      <c r="LA682" s="16"/>
      <c r="LB682" s="16"/>
      <c r="LC682" s="16"/>
      <c r="LD682" s="16"/>
      <c r="LE682" s="150"/>
      <c r="LF682" s="150">
        <v>0</v>
      </c>
      <c r="LG682" s="152" t="e">
        <v>#DIV/0!</v>
      </c>
      <c r="LH682" s="16"/>
      <c r="LI682" s="16"/>
      <c r="LJ682" s="16"/>
      <c r="LK682" s="16"/>
      <c r="LL682" s="16"/>
      <c r="LM682" s="16"/>
      <c r="LN682" s="16"/>
      <c r="LO682" s="16"/>
      <c r="LP682" s="16"/>
      <c r="LQ682" s="16"/>
      <c r="LR682" s="16"/>
      <c r="LS682" s="16"/>
      <c r="LT682" s="16"/>
      <c r="LU682" s="16"/>
      <c r="LV682" s="16"/>
      <c r="LW682" s="16"/>
      <c r="LX682" s="16"/>
      <c r="LY682" s="16"/>
      <c r="LZ682" s="16"/>
      <c r="MA682" s="16"/>
      <c r="MB682" s="16"/>
      <c r="MC682" s="16"/>
      <c r="MD682" s="16"/>
      <c r="ME682" s="16"/>
      <c r="MF682" s="16"/>
      <c r="MG682" s="16"/>
      <c r="MH682" s="16"/>
      <c r="MI682" s="16"/>
      <c r="MJ682" s="16"/>
      <c r="MK682" s="16"/>
      <c r="ML682" s="16"/>
    </row>
    <row r="683" spans="1:350" ht="13.9" customHeight="1" outlineLevel="2" x14ac:dyDescent="0.2">
      <c r="A683" s="186"/>
      <c r="B683" s="219"/>
      <c r="C683" s="215"/>
      <c r="D683" s="217"/>
      <c r="E683" s="176"/>
      <c r="F683" s="176"/>
      <c r="G683" s="176"/>
      <c r="H683" s="171"/>
      <c r="I683" s="171"/>
      <c r="J683" s="213"/>
      <c r="K683" s="213"/>
      <c r="L683" s="173"/>
      <c r="M683" s="173"/>
      <c r="N683" s="184"/>
      <c r="O683" s="157"/>
      <c r="P683" s="17" t="s">
        <v>26</v>
      </c>
      <c r="Q683" s="151"/>
      <c r="R683" s="151"/>
      <c r="S683" s="153"/>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151"/>
      <c r="AY683" s="151"/>
      <c r="AZ683" s="153"/>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151"/>
      <c r="CG683" s="151"/>
      <c r="CH683" s="153"/>
      <c r="CI683" s="141"/>
      <c r="CJ683" s="141"/>
      <c r="CK683" s="141"/>
      <c r="CL683" s="141"/>
      <c r="CM683" s="141"/>
      <c r="CN683" s="141"/>
      <c r="CO683" s="141"/>
      <c r="CP683" s="141"/>
      <c r="CQ683" s="141"/>
      <c r="CR683" s="141"/>
      <c r="CS683" s="141"/>
      <c r="CT683" s="141"/>
      <c r="CU683" s="141"/>
      <c r="CV683" s="141"/>
      <c r="CW683" s="141"/>
      <c r="CX683" s="141"/>
      <c r="CY683" s="141"/>
      <c r="CZ683" s="141"/>
      <c r="DA683" s="141"/>
      <c r="DB683" s="141"/>
      <c r="DC683" s="141"/>
      <c r="DD683" s="141"/>
      <c r="DE683" s="141"/>
      <c r="DF683" s="141"/>
      <c r="DG683" s="141"/>
      <c r="DH683" s="141"/>
      <c r="DI683" s="141"/>
      <c r="DJ683" s="141"/>
      <c r="DK683" s="141"/>
      <c r="DL683" s="141"/>
      <c r="DM683" s="141"/>
      <c r="DN683" s="151"/>
      <c r="DO683" s="151"/>
      <c r="DP683" s="153"/>
      <c r="DQ683" s="24"/>
      <c r="DR683" s="24"/>
      <c r="DS683" s="24"/>
      <c r="DT683" s="24"/>
      <c r="DU683" s="24"/>
      <c r="DV683" s="24"/>
      <c r="DW683" s="24"/>
      <c r="DX683" s="24"/>
      <c r="DY683" s="24"/>
      <c r="DZ683" s="24"/>
      <c r="EA683" s="24"/>
      <c r="EB683" s="24"/>
      <c r="EC683" s="24"/>
      <c r="ED683" s="24"/>
      <c r="EE683" s="24"/>
      <c r="EF683" s="24"/>
      <c r="EG683" s="24"/>
      <c r="EH683" s="24"/>
      <c r="EI683" s="24"/>
      <c r="EJ683" s="24"/>
      <c r="EK683" s="24"/>
      <c r="EL683" s="24"/>
      <c r="EM683" s="24"/>
      <c r="EN683" s="24"/>
      <c r="EO683" s="24"/>
      <c r="EP683" s="24"/>
      <c r="EQ683" s="24"/>
      <c r="ER683" s="24"/>
      <c r="ES683" s="151"/>
      <c r="ET683" s="151"/>
      <c r="EU683" s="153"/>
      <c r="EV683" s="24"/>
      <c r="EW683" s="125"/>
      <c r="EX683" s="24"/>
      <c r="EY683" s="24"/>
      <c r="EZ683" s="24"/>
      <c r="FA683" s="24"/>
      <c r="FB683" s="24"/>
      <c r="FC683" s="24"/>
      <c r="FD683" s="24"/>
      <c r="FE683" s="24"/>
      <c r="FF683" s="24"/>
      <c r="FG683" s="24"/>
      <c r="FH683" s="24"/>
      <c r="FI683" s="24"/>
      <c r="FJ683" s="24"/>
      <c r="FK683" s="24"/>
      <c r="FL683" s="24"/>
      <c r="FM683" s="24"/>
      <c r="FN683" s="24"/>
      <c r="FO683" s="24"/>
      <c r="FP683" s="24"/>
      <c r="FQ683" s="24"/>
      <c r="FR683" s="24"/>
      <c r="FS683" s="24"/>
      <c r="FT683" s="24"/>
      <c r="FU683" s="24"/>
      <c r="FV683" s="24"/>
      <c r="FW683" s="24"/>
      <c r="FX683" s="24"/>
      <c r="FY683" s="24"/>
      <c r="FZ683" s="24"/>
      <c r="GA683" s="151"/>
      <c r="GB683" s="151"/>
      <c r="GC683" s="153"/>
      <c r="GD683" s="24"/>
      <c r="GE683" s="24"/>
      <c r="GF683" s="24"/>
      <c r="GG683" s="24"/>
      <c r="GH683" s="24"/>
      <c r="GI683" s="24"/>
      <c r="GJ683" s="24"/>
      <c r="GK683" s="24"/>
      <c r="GL683" s="24"/>
      <c r="GM683" s="24"/>
      <c r="GN683" s="24"/>
      <c r="GO683" s="24"/>
      <c r="GP683" s="24"/>
      <c r="GQ683" s="24"/>
      <c r="GR683" s="24"/>
      <c r="GS683" s="24"/>
      <c r="GT683" s="24"/>
      <c r="GU683" s="24"/>
      <c r="GV683" s="24"/>
      <c r="GW683" s="24"/>
      <c r="GX683" s="24"/>
      <c r="GY683" s="24"/>
      <c r="GZ683" s="24"/>
      <c r="HA683" s="24"/>
      <c r="HB683" s="24"/>
      <c r="HC683" s="24"/>
      <c r="HD683" s="24"/>
      <c r="HE683" s="24"/>
      <c r="HF683" s="24"/>
      <c r="HG683" s="24"/>
      <c r="HH683" s="151"/>
      <c r="HI683" s="151"/>
      <c r="HJ683" s="153"/>
      <c r="HK683" s="24"/>
      <c r="HL683" s="24"/>
      <c r="HM683" s="24"/>
      <c r="HN683" s="24"/>
      <c r="HO683" s="24"/>
      <c r="HP683" s="24"/>
      <c r="HQ683" s="24"/>
      <c r="HR683" s="24"/>
      <c r="HS683" s="24"/>
      <c r="HT683" s="24"/>
      <c r="HU683" s="24"/>
      <c r="HV683" s="24"/>
      <c r="HW683" s="24"/>
      <c r="HX683" s="24"/>
      <c r="HY683" s="24"/>
      <c r="HZ683" s="24"/>
      <c r="IA683" s="24"/>
      <c r="IB683" s="24"/>
      <c r="IC683" s="24"/>
      <c r="ID683" s="24"/>
      <c r="IE683" s="24"/>
      <c r="IF683" s="24"/>
      <c r="IG683" s="24"/>
      <c r="IH683" s="24"/>
      <c r="II683" s="24"/>
      <c r="IJ683" s="24"/>
      <c r="IK683" s="24"/>
      <c r="IL683" s="24"/>
      <c r="IM683" s="24"/>
      <c r="IN683" s="24"/>
      <c r="IO683" s="24"/>
      <c r="IP683" s="151"/>
      <c r="IQ683" s="151"/>
      <c r="IR683" s="153"/>
      <c r="IS683" s="24"/>
      <c r="IT683" s="24"/>
      <c r="IU683" s="24"/>
      <c r="IV683" s="24"/>
      <c r="IW683" s="24"/>
      <c r="IX683" s="24"/>
      <c r="IY683" s="24"/>
      <c r="IZ683" s="24"/>
      <c r="JA683" s="24"/>
      <c r="JB683" s="24"/>
      <c r="JC683" s="24"/>
      <c r="JD683" s="24"/>
      <c r="JE683" s="24"/>
      <c r="JF683" s="24"/>
      <c r="JG683" s="24"/>
      <c r="JH683" s="24"/>
      <c r="JI683" s="24"/>
      <c r="JJ683" s="24"/>
      <c r="JK683" s="24"/>
      <c r="JL683" s="24"/>
      <c r="JM683" s="24"/>
      <c r="JN683" s="24"/>
      <c r="JO683" s="24"/>
      <c r="JP683" s="24"/>
      <c r="JQ683" s="24"/>
      <c r="JR683" s="24"/>
      <c r="JS683" s="24"/>
      <c r="JT683" s="24"/>
      <c r="JU683" s="25"/>
      <c r="JV683" s="24"/>
      <c r="JW683" s="151"/>
      <c r="JX683" s="151"/>
      <c r="JY683" s="153"/>
      <c r="JZ683" s="24"/>
      <c r="KA683" s="24"/>
      <c r="KB683" s="24"/>
      <c r="KC683" s="24"/>
      <c r="KD683" s="24"/>
      <c r="KE683" s="24"/>
      <c r="KF683" s="24"/>
      <c r="KG683" s="24"/>
      <c r="KH683" s="24"/>
      <c r="KI683" s="24"/>
      <c r="KJ683" s="24"/>
      <c r="KK683" s="24"/>
      <c r="KL683" s="24"/>
      <c r="KM683" s="24"/>
      <c r="KN683" s="24"/>
      <c r="KO683" s="24"/>
      <c r="KP683" s="24"/>
      <c r="KQ683" s="24"/>
      <c r="KR683" s="24"/>
      <c r="KS683" s="24"/>
      <c r="KT683" s="24"/>
      <c r="KU683" s="24"/>
      <c r="KV683" s="24"/>
      <c r="KW683" s="24"/>
      <c r="KX683" s="24"/>
      <c r="KY683" s="24"/>
      <c r="KZ683" s="24"/>
      <c r="LA683" s="24"/>
      <c r="LB683" s="24"/>
      <c r="LC683" s="24"/>
      <c r="LD683" s="24"/>
      <c r="LE683" s="151"/>
      <c r="LF683" s="151"/>
      <c r="LG683" s="153"/>
      <c r="LH683" s="24"/>
      <c r="LI683" s="24"/>
      <c r="LJ683" s="24"/>
      <c r="LK683" s="24"/>
      <c r="LL683" s="24"/>
      <c r="LM683" s="24"/>
      <c r="LN683" s="24"/>
      <c r="LO683" s="24"/>
      <c r="LP683" s="24"/>
      <c r="LQ683" s="24"/>
      <c r="LR683" s="24"/>
      <c r="LS683" s="24"/>
      <c r="LT683" s="24"/>
      <c r="LU683" s="24"/>
      <c r="LV683" s="24"/>
      <c r="LW683" s="24"/>
      <c r="LX683" s="24"/>
      <c r="LY683" s="24"/>
      <c r="LZ683" s="24"/>
      <c r="MA683" s="24"/>
      <c r="MB683" s="24"/>
      <c r="MC683" s="24"/>
      <c r="MD683" s="24"/>
      <c r="ME683" s="24"/>
      <c r="MF683" s="24"/>
      <c r="MG683" s="24"/>
      <c r="MH683" s="24"/>
      <c r="MI683" s="24"/>
      <c r="MJ683" s="24"/>
      <c r="MK683" s="24"/>
      <c r="ML683" s="24"/>
    </row>
    <row r="684" spans="1:350" ht="13.9" customHeight="1" outlineLevel="2" x14ac:dyDescent="0.2">
      <c r="A684" s="185" t="s">
        <v>376</v>
      </c>
      <c r="B684" s="218" t="s">
        <v>1082</v>
      </c>
      <c r="C684" s="214" t="s">
        <v>59</v>
      </c>
      <c r="D684" s="216">
        <v>1</v>
      </c>
      <c r="E684" s="175">
        <v>1</v>
      </c>
      <c r="F684" s="175">
        <f>D684-E684</f>
        <v>0</v>
      </c>
      <c r="G684" s="175" t="s">
        <v>1001</v>
      </c>
      <c r="H684" s="170" t="s">
        <v>1000</v>
      </c>
      <c r="I684" s="170" t="s">
        <v>1002</v>
      </c>
      <c r="J684" s="212">
        <f ca="1">E684+Q684+AX684+CF684+DN684+ES684+GA684+HH684+IP684+JW684+LE684</f>
        <v>1</v>
      </c>
      <c r="K684" s="212">
        <f>E684+R684+AY684+CG684+DO684+ET684+GB684+HI684+IQ684+JX684+LF684</f>
        <v>1</v>
      </c>
      <c r="L684" s="172">
        <f ca="1">K684/J684</f>
        <v>1</v>
      </c>
      <c r="M684" s="172">
        <f>K684/D684</f>
        <v>1</v>
      </c>
      <c r="N684" s="183">
        <f ca="1">SUMIF($EV$8:$FZ$9,$O$5,$EV685:$FZ685)-SUMIF($EV$8:$FZ$9,$Q$5,$EV685:$FZ685)</f>
        <v>0</v>
      </c>
      <c r="O684" s="156"/>
      <c r="P684" s="16" t="s">
        <v>25</v>
      </c>
      <c r="Q684" s="150">
        <v>0</v>
      </c>
      <c r="R684" s="150">
        <v>0</v>
      </c>
      <c r="S684" s="152" t="e">
        <v>#DIV/0!</v>
      </c>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50">
        <f t="shared" ca="1" si="1627"/>
        <v>0</v>
      </c>
      <c r="AY684" s="150">
        <f>SUM(BA685:CE685)</f>
        <v>0</v>
      </c>
      <c r="AZ684" s="152" t="e">
        <f ca="1">AY684/AX684</f>
        <v>#DIV/0!</v>
      </c>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50">
        <f t="shared" ref="CF684" si="1775">SUM(CI684:DM684)</f>
        <v>0</v>
      </c>
      <c r="CG684" s="150">
        <f>SUM(CI685:DM685)</f>
        <v>0</v>
      </c>
      <c r="CH684" s="152" t="e">
        <f>CG684/CF684</f>
        <v>#DIV/0!</v>
      </c>
      <c r="CI684" s="129"/>
      <c r="CJ684" s="129"/>
      <c r="CK684" s="129"/>
      <c r="CL684" s="129"/>
      <c r="CM684" s="129"/>
      <c r="CN684" s="129"/>
      <c r="CO684" s="129"/>
      <c r="CP684" s="129"/>
      <c r="CQ684" s="129"/>
      <c r="CR684" s="129"/>
      <c r="CS684" s="129"/>
      <c r="CT684" s="129"/>
      <c r="CU684" s="129"/>
      <c r="CV684" s="129"/>
      <c r="CW684" s="129"/>
      <c r="CX684" s="129"/>
      <c r="CY684" s="129"/>
      <c r="CZ684" s="129"/>
      <c r="DA684" s="129"/>
      <c r="DB684" s="129"/>
      <c r="DC684" s="129"/>
      <c r="DD684" s="129"/>
      <c r="DE684" s="129"/>
      <c r="DF684" s="129"/>
      <c r="DG684" s="129"/>
      <c r="DH684" s="129"/>
      <c r="DI684" s="129"/>
      <c r="DJ684" s="129"/>
      <c r="DK684" s="129"/>
      <c r="DL684" s="129"/>
      <c r="DM684" s="129"/>
      <c r="DN684" s="150">
        <f t="shared" ref="DN684" si="1776">SUM(DQ684:ER684)</f>
        <v>0</v>
      </c>
      <c r="DO684" s="150">
        <f>SUM(DQ685:ER685)</f>
        <v>0</v>
      </c>
      <c r="DP684" s="152" t="e">
        <f t="shared" si="1746"/>
        <v>#DIV/0!</v>
      </c>
      <c r="DQ684" s="16"/>
      <c r="DR684" s="16"/>
      <c r="DS684" s="16"/>
      <c r="DT684" s="16"/>
      <c r="DU684" s="16"/>
      <c r="DV684" s="16"/>
      <c r="DW684" s="16"/>
      <c r="DX684" s="16"/>
      <c r="DY684" s="16"/>
      <c r="DZ684" s="16"/>
      <c r="EA684" s="16"/>
      <c r="EB684" s="16"/>
      <c r="EC684" s="16"/>
      <c r="ED684" s="16"/>
      <c r="EE684" s="16"/>
      <c r="EF684" s="16"/>
      <c r="EG684" s="16"/>
      <c r="EH684" s="16"/>
      <c r="EI684" s="16"/>
      <c r="EJ684" s="16"/>
      <c r="EK684" s="16"/>
      <c r="EL684" s="16"/>
      <c r="EM684" s="16"/>
      <c r="EN684" s="16"/>
      <c r="EO684" s="16"/>
      <c r="EP684" s="16"/>
      <c r="EQ684" s="16"/>
      <c r="ER684" s="16"/>
      <c r="ES684" s="150">
        <f t="shared" ca="1" si="1635"/>
        <v>0</v>
      </c>
      <c r="ET684" s="150">
        <f t="shared" si="1617"/>
        <v>0</v>
      </c>
      <c r="EU684" s="152" t="e">
        <f t="shared" ca="1" si="1618"/>
        <v>#DIV/0!</v>
      </c>
      <c r="EV684" s="16"/>
      <c r="EW684" s="67"/>
      <c r="EX684" s="16"/>
      <c r="EY684" s="16"/>
      <c r="EZ684" s="16"/>
      <c r="FA684" s="16"/>
      <c r="FB684" s="16"/>
      <c r="FC684" s="16"/>
      <c r="FD684" s="16"/>
      <c r="FE684" s="16"/>
      <c r="FF684" s="16"/>
      <c r="FG684" s="16"/>
      <c r="FH684" s="16"/>
      <c r="FI684" s="16"/>
      <c r="FJ684" s="16"/>
      <c r="FK684" s="16"/>
      <c r="FL684" s="16"/>
      <c r="FM684" s="16"/>
      <c r="FN684" s="16"/>
      <c r="FO684" s="16"/>
      <c r="FP684" s="16"/>
      <c r="FQ684" s="16"/>
      <c r="FR684" s="16"/>
      <c r="FS684" s="16"/>
      <c r="FT684" s="16"/>
      <c r="FU684" s="16"/>
      <c r="FV684" s="16"/>
      <c r="FW684" s="16"/>
      <c r="FX684" s="16"/>
      <c r="FY684" s="16"/>
      <c r="FZ684" s="16"/>
      <c r="GA684" s="150">
        <f t="shared" ref="GA684" ca="1" si="1777">SUMIF($GD$8:$HG$9,$O$5,GD684:HG684)</f>
        <v>0</v>
      </c>
      <c r="GB684" s="150">
        <f t="shared" ref="GB684" si="1778">SUM(GD685:HG685)</f>
        <v>0</v>
      </c>
      <c r="GC684" s="152" t="e">
        <f t="shared" ref="GC684" ca="1" si="1779">GB684/GA684</f>
        <v>#DIV/0!</v>
      </c>
      <c r="GD684" s="16"/>
      <c r="GE684" s="16"/>
      <c r="GF684" s="16"/>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c r="HF684" s="16"/>
      <c r="HG684" s="16"/>
      <c r="HH684" s="150"/>
      <c r="HI684" s="150">
        <v>0</v>
      </c>
      <c r="HJ684" s="152" t="e">
        <v>#DIV/0!</v>
      </c>
      <c r="HK684" s="16"/>
      <c r="HL684" s="16"/>
      <c r="HM684" s="16"/>
      <c r="HN684" s="16"/>
      <c r="HO684" s="16"/>
      <c r="HP684" s="16"/>
      <c r="HQ684" s="16"/>
      <c r="HR684" s="16"/>
      <c r="HS684" s="16"/>
      <c r="HT684" s="16"/>
      <c r="HU684" s="16"/>
      <c r="HV684" s="16"/>
      <c r="HW684" s="16"/>
      <c r="HX684" s="16"/>
      <c r="HY684" s="16"/>
      <c r="HZ684" s="16"/>
      <c r="IA684" s="16"/>
      <c r="IB684" s="16"/>
      <c r="IC684" s="16"/>
      <c r="ID684" s="16"/>
      <c r="IE684" s="16"/>
      <c r="IF684" s="16"/>
      <c r="IG684" s="16"/>
      <c r="IH684" s="16"/>
      <c r="II684" s="16"/>
      <c r="IJ684" s="16"/>
      <c r="IK684" s="16"/>
      <c r="IL684" s="16"/>
      <c r="IM684" s="16"/>
      <c r="IN684" s="16"/>
      <c r="IO684" s="16"/>
      <c r="IP684" s="150"/>
      <c r="IQ684" s="150">
        <v>0</v>
      </c>
      <c r="IR684" s="152" t="e">
        <v>#DIV/0!</v>
      </c>
      <c r="IS684" s="16"/>
      <c r="IT684" s="16"/>
      <c r="IU684" s="16"/>
      <c r="IV684" s="16"/>
      <c r="IW684" s="16"/>
      <c r="IX684" s="16"/>
      <c r="IY684" s="16"/>
      <c r="IZ684" s="16"/>
      <c r="JA684" s="16"/>
      <c r="JB684" s="16"/>
      <c r="JC684" s="16"/>
      <c r="JD684" s="16"/>
      <c r="JE684" s="16"/>
      <c r="JF684" s="16"/>
      <c r="JG684" s="16"/>
      <c r="JH684" s="16"/>
      <c r="JI684" s="16"/>
      <c r="JJ684" s="16"/>
      <c r="JK684" s="16"/>
      <c r="JL684" s="16"/>
      <c r="JM684" s="16"/>
      <c r="JN684" s="16"/>
      <c r="JO684" s="16"/>
      <c r="JP684" s="16"/>
      <c r="JQ684" s="16"/>
      <c r="JR684" s="16"/>
      <c r="JS684" s="16"/>
      <c r="JT684" s="16"/>
      <c r="JU684" s="23"/>
      <c r="JV684" s="16"/>
      <c r="JW684" s="150"/>
      <c r="JX684" s="150">
        <v>0</v>
      </c>
      <c r="JY684" s="152" t="e">
        <v>#DIV/0!</v>
      </c>
      <c r="JZ684" s="16"/>
      <c r="KA684" s="16"/>
      <c r="KB684" s="16"/>
      <c r="KC684" s="16"/>
      <c r="KD684" s="16"/>
      <c r="KE684" s="16"/>
      <c r="KF684" s="16"/>
      <c r="KG684" s="16"/>
      <c r="KH684" s="16"/>
      <c r="KI684" s="16"/>
      <c r="KJ684" s="16"/>
      <c r="KK684" s="16"/>
      <c r="KL684" s="16"/>
      <c r="KM684" s="16"/>
      <c r="KN684" s="16"/>
      <c r="KO684" s="16"/>
      <c r="KP684" s="16"/>
      <c r="KQ684" s="16"/>
      <c r="KR684" s="16"/>
      <c r="KS684" s="16"/>
      <c r="KT684" s="16"/>
      <c r="KU684" s="16"/>
      <c r="KV684" s="16"/>
      <c r="KW684" s="16"/>
      <c r="KX684" s="16"/>
      <c r="KY684" s="16"/>
      <c r="KZ684" s="16"/>
      <c r="LA684" s="16"/>
      <c r="LB684" s="16"/>
      <c r="LC684" s="16"/>
      <c r="LD684" s="16"/>
      <c r="LE684" s="150"/>
      <c r="LF684" s="150">
        <v>0</v>
      </c>
      <c r="LG684" s="152" t="e">
        <v>#DIV/0!</v>
      </c>
      <c r="LH684" s="16"/>
      <c r="LI684" s="16"/>
      <c r="LJ684" s="16"/>
      <c r="LK684" s="16"/>
      <c r="LL684" s="16"/>
      <c r="LM684" s="16"/>
      <c r="LN684" s="16"/>
      <c r="LO684" s="16"/>
      <c r="LP684" s="16"/>
      <c r="LQ684" s="16"/>
      <c r="LR684" s="16"/>
      <c r="LS684" s="16"/>
      <c r="LT684" s="16"/>
      <c r="LU684" s="16"/>
      <c r="LV684" s="16"/>
      <c r="LW684" s="16"/>
      <c r="LX684" s="16"/>
      <c r="LY684" s="16"/>
      <c r="LZ684" s="16"/>
      <c r="MA684" s="16"/>
      <c r="MB684" s="16"/>
      <c r="MC684" s="16"/>
      <c r="MD684" s="16"/>
      <c r="ME684" s="16"/>
      <c r="MF684" s="16"/>
      <c r="MG684" s="16"/>
      <c r="MH684" s="16"/>
      <c r="MI684" s="16"/>
      <c r="MJ684" s="16"/>
      <c r="MK684" s="16"/>
      <c r="ML684" s="16"/>
    </row>
    <row r="685" spans="1:350" ht="13.9" customHeight="1" outlineLevel="2" x14ac:dyDescent="0.2">
      <c r="A685" s="186"/>
      <c r="B685" s="219"/>
      <c r="C685" s="215"/>
      <c r="D685" s="217"/>
      <c r="E685" s="176"/>
      <c r="F685" s="176"/>
      <c r="G685" s="176"/>
      <c r="H685" s="171"/>
      <c r="I685" s="171"/>
      <c r="J685" s="213"/>
      <c r="K685" s="213"/>
      <c r="L685" s="173"/>
      <c r="M685" s="173"/>
      <c r="N685" s="184"/>
      <c r="O685" s="157"/>
      <c r="P685" s="17" t="s">
        <v>26</v>
      </c>
      <c r="Q685" s="151"/>
      <c r="R685" s="151"/>
      <c r="S685" s="153"/>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151"/>
      <c r="AY685" s="151"/>
      <c r="AZ685" s="153"/>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151"/>
      <c r="CG685" s="151"/>
      <c r="CH685" s="153"/>
      <c r="CI685" s="141"/>
      <c r="CJ685" s="141"/>
      <c r="CK685" s="141"/>
      <c r="CL685" s="141"/>
      <c r="CM685" s="141"/>
      <c r="CN685" s="141"/>
      <c r="CO685" s="141"/>
      <c r="CP685" s="141"/>
      <c r="CQ685" s="141"/>
      <c r="CR685" s="141"/>
      <c r="CS685" s="141"/>
      <c r="CT685" s="141"/>
      <c r="CU685" s="141"/>
      <c r="CV685" s="141"/>
      <c r="CW685" s="141"/>
      <c r="CX685" s="141"/>
      <c r="CY685" s="141"/>
      <c r="CZ685" s="141"/>
      <c r="DA685" s="141"/>
      <c r="DB685" s="141"/>
      <c r="DC685" s="141"/>
      <c r="DD685" s="141"/>
      <c r="DE685" s="141"/>
      <c r="DF685" s="141"/>
      <c r="DG685" s="141"/>
      <c r="DH685" s="141"/>
      <c r="DI685" s="141"/>
      <c r="DJ685" s="141"/>
      <c r="DK685" s="141"/>
      <c r="DL685" s="141"/>
      <c r="DM685" s="141"/>
      <c r="DN685" s="151"/>
      <c r="DO685" s="151"/>
      <c r="DP685" s="153"/>
      <c r="DQ685" s="24"/>
      <c r="DR685" s="24"/>
      <c r="DS685" s="24"/>
      <c r="DT685" s="24"/>
      <c r="DU685" s="24"/>
      <c r="DV685" s="24"/>
      <c r="DW685" s="24"/>
      <c r="DX685" s="24"/>
      <c r="DY685" s="24"/>
      <c r="DZ685" s="24"/>
      <c r="EA685" s="24"/>
      <c r="EB685" s="24"/>
      <c r="EC685" s="24"/>
      <c r="ED685" s="24"/>
      <c r="EE685" s="24"/>
      <c r="EF685" s="24"/>
      <c r="EG685" s="24"/>
      <c r="EH685" s="24"/>
      <c r="EI685" s="24"/>
      <c r="EJ685" s="24"/>
      <c r="EK685" s="24"/>
      <c r="EL685" s="24"/>
      <c r="EM685" s="24"/>
      <c r="EN685" s="24"/>
      <c r="EO685" s="24"/>
      <c r="EP685" s="24"/>
      <c r="EQ685" s="24"/>
      <c r="ER685" s="24"/>
      <c r="ES685" s="151"/>
      <c r="ET685" s="151"/>
      <c r="EU685" s="153"/>
      <c r="EV685" s="24"/>
      <c r="EW685" s="125"/>
      <c r="EX685" s="24"/>
      <c r="EY685" s="24"/>
      <c r="EZ685" s="24"/>
      <c r="FA685" s="24"/>
      <c r="FB685" s="24"/>
      <c r="FC685" s="24"/>
      <c r="FD685" s="24"/>
      <c r="FE685" s="24"/>
      <c r="FF685" s="24"/>
      <c r="FG685" s="24"/>
      <c r="FH685" s="24"/>
      <c r="FI685" s="24"/>
      <c r="FJ685" s="24"/>
      <c r="FK685" s="24"/>
      <c r="FL685" s="24"/>
      <c r="FM685" s="24"/>
      <c r="FN685" s="24"/>
      <c r="FO685" s="24"/>
      <c r="FP685" s="24"/>
      <c r="FQ685" s="24"/>
      <c r="FR685" s="24"/>
      <c r="FS685" s="24"/>
      <c r="FT685" s="24"/>
      <c r="FU685" s="24"/>
      <c r="FV685" s="24"/>
      <c r="FW685" s="24"/>
      <c r="FX685" s="24"/>
      <c r="FY685" s="24"/>
      <c r="FZ685" s="24"/>
      <c r="GA685" s="151"/>
      <c r="GB685" s="151"/>
      <c r="GC685" s="153"/>
      <c r="GD685" s="24"/>
      <c r="GE685" s="24"/>
      <c r="GF685" s="24"/>
      <c r="GG685" s="24"/>
      <c r="GH685" s="24"/>
      <c r="GI685" s="24"/>
      <c r="GJ685" s="24"/>
      <c r="GK685" s="24"/>
      <c r="GL685" s="24"/>
      <c r="GM685" s="24"/>
      <c r="GN685" s="24"/>
      <c r="GO685" s="24"/>
      <c r="GP685" s="24"/>
      <c r="GQ685" s="24"/>
      <c r="GR685" s="24"/>
      <c r="GS685" s="24"/>
      <c r="GT685" s="24"/>
      <c r="GU685" s="24"/>
      <c r="GV685" s="24"/>
      <c r="GW685" s="24"/>
      <c r="GX685" s="24"/>
      <c r="GY685" s="24"/>
      <c r="GZ685" s="24"/>
      <c r="HA685" s="24"/>
      <c r="HB685" s="24"/>
      <c r="HC685" s="24"/>
      <c r="HD685" s="24"/>
      <c r="HE685" s="24"/>
      <c r="HF685" s="24"/>
      <c r="HG685" s="24"/>
      <c r="HH685" s="151"/>
      <c r="HI685" s="151"/>
      <c r="HJ685" s="153"/>
      <c r="HK685" s="24"/>
      <c r="HL685" s="24"/>
      <c r="HM685" s="24"/>
      <c r="HN685" s="24"/>
      <c r="HO685" s="24"/>
      <c r="HP685" s="24"/>
      <c r="HQ685" s="24"/>
      <c r="HR685" s="24"/>
      <c r="HS685" s="24"/>
      <c r="HT685" s="24"/>
      <c r="HU685" s="24"/>
      <c r="HV685" s="24"/>
      <c r="HW685" s="24"/>
      <c r="HX685" s="24"/>
      <c r="HY685" s="24"/>
      <c r="HZ685" s="24"/>
      <c r="IA685" s="24"/>
      <c r="IB685" s="24"/>
      <c r="IC685" s="24"/>
      <c r="ID685" s="24"/>
      <c r="IE685" s="24"/>
      <c r="IF685" s="24"/>
      <c r="IG685" s="24"/>
      <c r="IH685" s="24"/>
      <c r="II685" s="24"/>
      <c r="IJ685" s="24"/>
      <c r="IK685" s="24"/>
      <c r="IL685" s="24"/>
      <c r="IM685" s="24"/>
      <c r="IN685" s="24"/>
      <c r="IO685" s="24"/>
      <c r="IP685" s="151"/>
      <c r="IQ685" s="151"/>
      <c r="IR685" s="153"/>
      <c r="IS685" s="24"/>
      <c r="IT685" s="24"/>
      <c r="IU685" s="24"/>
      <c r="IV685" s="24"/>
      <c r="IW685" s="24"/>
      <c r="IX685" s="24"/>
      <c r="IY685" s="24"/>
      <c r="IZ685" s="24"/>
      <c r="JA685" s="24"/>
      <c r="JB685" s="24"/>
      <c r="JC685" s="24"/>
      <c r="JD685" s="24"/>
      <c r="JE685" s="24"/>
      <c r="JF685" s="24"/>
      <c r="JG685" s="24"/>
      <c r="JH685" s="24"/>
      <c r="JI685" s="24"/>
      <c r="JJ685" s="24"/>
      <c r="JK685" s="24"/>
      <c r="JL685" s="24"/>
      <c r="JM685" s="24"/>
      <c r="JN685" s="24"/>
      <c r="JO685" s="24"/>
      <c r="JP685" s="24"/>
      <c r="JQ685" s="24"/>
      <c r="JR685" s="24"/>
      <c r="JS685" s="24"/>
      <c r="JT685" s="24"/>
      <c r="JU685" s="25"/>
      <c r="JV685" s="24"/>
      <c r="JW685" s="151"/>
      <c r="JX685" s="151"/>
      <c r="JY685" s="153"/>
      <c r="JZ685" s="24"/>
      <c r="KA685" s="24"/>
      <c r="KB685" s="24"/>
      <c r="KC685" s="24"/>
      <c r="KD685" s="24"/>
      <c r="KE685" s="24"/>
      <c r="KF685" s="24"/>
      <c r="KG685" s="24"/>
      <c r="KH685" s="24"/>
      <c r="KI685" s="24"/>
      <c r="KJ685" s="24"/>
      <c r="KK685" s="24"/>
      <c r="KL685" s="24"/>
      <c r="KM685" s="24"/>
      <c r="KN685" s="24"/>
      <c r="KO685" s="24"/>
      <c r="KP685" s="24"/>
      <c r="KQ685" s="24"/>
      <c r="KR685" s="24"/>
      <c r="KS685" s="24"/>
      <c r="KT685" s="24"/>
      <c r="KU685" s="24"/>
      <c r="KV685" s="24"/>
      <c r="KW685" s="24"/>
      <c r="KX685" s="24"/>
      <c r="KY685" s="24"/>
      <c r="KZ685" s="24"/>
      <c r="LA685" s="24"/>
      <c r="LB685" s="24"/>
      <c r="LC685" s="24"/>
      <c r="LD685" s="24"/>
      <c r="LE685" s="151"/>
      <c r="LF685" s="151"/>
      <c r="LG685" s="153"/>
      <c r="LH685" s="24"/>
      <c r="LI685" s="24"/>
      <c r="LJ685" s="24"/>
      <c r="LK685" s="24"/>
      <c r="LL685" s="24"/>
      <c r="LM685" s="24"/>
      <c r="LN685" s="24"/>
      <c r="LO685" s="24"/>
      <c r="LP685" s="24"/>
      <c r="LQ685" s="24"/>
      <c r="LR685" s="24"/>
      <c r="LS685" s="24"/>
      <c r="LT685" s="24"/>
      <c r="LU685" s="24"/>
      <c r="LV685" s="24"/>
      <c r="LW685" s="24"/>
      <c r="LX685" s="24"/>
      <c r="LY685" s="24"/>
      <c r="LZ685" s="24"/>
      <c r="MA685" s="24"/>
      <c r="MB685" s="24"/>
      <c r="MC685" s="24"/>
      <c r="MD685" s="24"/>
      <c r="ME685" s="24"/>
      <c r="MF685" s="24"/>
      <c r="MG685" s="24"/>
      <c r="MH685" s="24"/>
      <c r="MI685" s="24"/>
      <c r="MJ685" s="24"/>
      <c r="MK685" s="24"/>
      <c r="ML685" s="24"/>
    </row>
    <row r="686" spans="1:350" s="41" customFormat="1" ht="14.25" customHeight="1" outlineLevel="2" x14ac:dyDescent="0.25">
      <c r="A686" s="220" t="s">
        <v>1084</v>
      </c>
      <c r="B686" s="175" t="s">
        <v>370</v>
      </c>
      <c r="C686" s="175" t="s">
        <v>693</v>
      </c>
      <c r="D686" s="175">
        <v>100</v>
      </c>
      <c r="E686" s="175">
        <v>0</v>
      </c>
      <c r="F686" s="175">
        <f>D686-E686</f>
        <v>100</v>
      </c>
      <c r="G686" s="175" t="s">
        <v>996</v>
      </c>
      <c r="H686" s="170" t="s">
        <v>997</v>
      </c>
      <c r="I686" s="170" t="s">
        <v>984</v>
      </c>
      <c r="J686" s="212">
        <f ca="1">E686+Q686+AX686+CF686+DN686+ES686+GA686+HH686+IP686+JW686+LE686</f>
        <v>0</v>
      </c>
      <c r="K686" s="212">
        <f>E686+R686+AY686+CG686+DO686+ET686+GB686+HI686+IQ686+JX686+LF686</f>
        <v>0</v>
      </c>
      <c r="L686" s="172" t="e">
        <f ca="1">K686/J686</f>
        <v>#DIV/0!</v>
      </c>
      <c r="M686" s="172">
        <f>K686/D686</f>
        <v>0</v>
      </c>
      <c r="N686" s="183">
        <f ca="1">SUMIF($EV$8:$FZ$9,$O$5,$EV687:$FZ687)-SUMIF($EV$8:$FZ$9,$Q$5,$EV687:$FZ687)</f>
        <v>0</v>
      </c>
      <c r="O686" s="154"/>
      <c r="P686" s="154"/>
      <c r="Q686" s="150">
        <v>0</v>
      </c>
      <c r="R686" s="150">
        <v>0</v>
      </c>
      <c r="S686" s="152" t="e">
        <v>#DIV/0!</v>
      </c>
      <c r="T686" s="154"/>
      <c r="U686" s="154"/>
      <c r="V686" s="154"/>
      <c r="W686" s="154"/>
      <c r="X686" s="154"/>
      <c r="Y686" s="154"/>
      <c r="Z686" s="154"/>
      <c r="AA686" s="154"/>
      <c r="AB686" s="154"/>
      <c r="AC686" s="154"/>
      <c r="AD686" s="154"/>
      <c r="AE686" s="154"/>
      <c r="AF686" s="154"/>
      <c r="AG686" s="154"/>
      <c r="AH686" s="154"/>
      <c r="AI686" s="154"/>
      <c r="AJ686" s="154"/>
      <c r="AK686" s="154"/>
      <c r="AL686" s="154"/>
      <c r="AM686" s="154"/>
      <c r="AN686" s="154"/>
      <c r="AO686" s="154"/>
      <c r="AP686" s="154"/>
      <c r="AQ686" s="154"/>
      <c r="AR686" s="154"/>
      <c r="AS686" s="154"/>
      <c r="AT686" s="154"/>
      <c r="AU686" s="154"/>
      <c r="AV686" s="154"/>
      <c r="AW686" s="154"/>
      <c r="AX686" s="150">
        <f t="shared" ca="1" si="1627"/>
        <v>0</v>
      </c>
      <c r="AY686" s="150">
        <f>SUM(BA687:CE687)</f>
        <v>0</v>
      </c>
      <c r="AZ686" s="152" t="e">
        <f ca="1">AY686/AX686</f>
        <v>#DIV/0!</v>
      </c>
      <c r="BA686" s="154"/>
      <c r="BB686" s="154"/>
      <c r="BC686" s="154"/>
      <c r="BD686" s="154"/>
      <c r="BE686" s="154"/>
      <c r="BF686" s="154"/>
      <c r="BG686" s="154"/>
      <c r="BH686" s="154"/>
      <c r="BI686" s="154"/>
      <c r="BJ686" s="154"/>
      <c r="BK686" s="154"/>
      <c r="BL686" s="154"/>
      <c r="BM686" s="154"/>
      <c r="BN686" s="154"/>
      <c r="BO686" s="154"/>
      <c r="BP686" s="154"/>
      <c r="BQ686" s="154"/>
      <c r="BR686" s="154"/>
      <c r="BS686" s="154"/>
      <c r="BT686" s="154"/>
      <c r="BU686" s="154"/>
      <c r="BV686" s="154"/>
      <c r="BW686" s="154"/>
      <c r="BX686" s="154"/>
      <c r="BY686" s="154"/>
      <c r="BZ686" s="154"/>
      <c r="CA686" s="154"/>
      <c r="CB686" s="154"/>
      <c r="CC686" s="154"/>
      <c r="CD686" s="154"/>
      <c r="CE686" s="154"/>
      <c r="CF686" s="150">
        <f t="shared" ref="CF686" si="1780">SUM(CI686:DM686)</f>
        <v>0</v>
      </c>
      <c r="CG686" s="150">
        <f>SUM(CI687:DM687)</f>
        <v>0</v>
      </c>
      <c r="CH686" s="152" t="e">
        <f>CG686/CF686</f>
        <v>#DIV/0!</v>
      </c>
      <c r="CI686" s="154"/>
      <c r="CJ686" s="154"/>
      <c r="CK686" s="154"/>
      <c r="CL686" s="154"/>
      <c r="CM686" s="154"/>
      <c r="CN686" s="154"/>
      <c r="CO686" s="154"/>
      <c r="CP686" s="158"/>
      <c r="CQ686" s="158"/>
      <c r="CR686" s="158"/>
      <c r="CS686" s="158"/>
      <c r="CT686" s="158"/>
      <c r="CU686" s="158"/>
      <c r="CV686" s="158"/>
      <c r="CW686" s="154"/>
      <c r="CX686" s="154"/>
      <c r="CY686" s="154"/>
      <c r="CZ686" s="154"/>
      <c r="DA686" s="154"/>
      <c r="DB686" s="154"/>
      <c r="DC686" s="154"/>
      <c r="DD686" s="154"/>
      <c r="DE686" s="154"/>
      <c r="DF686" s="154"/>
      <c r="DG686" s="154"/>
      <c r="DH686" s="154"/>
      <c r="DI686" s="154"/>
      <c r="DJ686" s="154"/>
      <c r="DK686" s="154"/>
      <c r="DL686" s="154"/>
      <c r="DM686" s="154"/>
      <c r="DN686" s="150">
        <f t="shared" ref="DN686" si="1781">SUM(DQ686:ER686)</f>
        <v>0</v>
      </c>
      <c r="DO686" s="150">
        <f>SUM(DQ687:ER687)</f>
        <v>0</v>
      </c>
      <c r="DP686" s="152" t="e">
        <f t="shared" si="1746"/>
        <v>#DIV/0!</v>
      </c>
      <c r="DQ686" s="154"/>
      <c r="DR686" s="154"/>
      <c r="DS686" s="154"/>
      <c r="DT686" s="154"/>
      <c r="DU686" s="154"/>
      <c r="DV686" s="154"/>
      <c r="DW686" s="154"/>
      <c r="DX686" s="154"/>
      <c r="DY686" s="154"/>
      <c r="DZ686" s="154"/>
      <c r="EA686" s="154"/>
      <c r="EB686" s="154"/>
      <c r="EC686" s="154"/>
      <c r="ED686" s="154"/>
      <c r="EE686" s="154"/>
      <c r="EF686" s="154"/>
      <c r="EG686" s="154"/>
      <c r="EH686" s="154"/>
      <c r="EI686" s="154"/>
      <c r="EJ686" s="154"/>
      <c r="EK686" s="154"/>
      <c r="EL686" s="154"/>
      <c r="EM686" s="154"/>
      <c r="EN686" s="154"/>
      <c r="EO686" s="154"/>
      <c r="EP686" s="154"/>
      <c r="EQ686" s="154"/>
      <c r="ER686" s="154"/>
      <c r="ES686" s="150">
        <f t="shared" ref="ES686:ES738" ca="1" si="1782">SUMIF($EV$8:$FZ$9,$O$5,EV686:FZ686)</f>
        <v>0</v>
      </c>
      <c r="ET686" s="150">
        <f t="shared" ref="ET686:ET748" si="1783">SUM(EV687:FZ687)</f>
        <v>0</v>
      </c>
      <c r="EU686" s="152" t="e">
        <f t="shared" ref="EU686:EU748" ca="1" si="1784">ET686/ES686</f>
        <v>#DIV/0!</v>
      </c>
      <c r="EV686" s="154"/>
      <c r="EW686" s="160"/>
      <c r="EX686" s="154"/>
      <c r="EY686" s="154"/>
      <c r="EZ686" s="154"/>
      <c r="FA686" s="154"/>
      <c r="FB686" s="154"/>
      <c r="FC686" s="154"/>
      <c r="FD686" s="154"/>
      <c r="FE686" s="154"/>
      <c r="FF686" s="154"/>
      <c r="FG686" s="154"/>
      <c r="FH686" s="154"/>
      <c r="FI686" s="154"/>
      <c r="FJ686" s="154"/>
      <c r="FK686" s="154"/>
      <c r="FL686" s="154"/>
      <c r="FM686" s="154"/>
      <c r="FN686" s="154"/>
      <c r="FO686" s="154"/>
      <c r="FP686" s="154"/>
      <c r="FQ686" s="154"/>
      <c r="FR686" s="154"/>
      <c r="FS686" s="154"/>
      <c r="FT686" s="154"/>
      <c r="FU686" s="154"/>
      <c r="FV686" s="154"/>
      <c r="FW686" s="154"/>
      <c r="FX686" s="154"/>
      <c r="FY686" s="154"/>
      <c r="FZ686" s="154"/>
      <c r="GA686" s="150">
        <f t="shared" ref="GA686" ca="1" si="1785">SUMIF($GD$8:$HG$9,$O$5,GD686:HG686)</f>
        <v>0</v>
      </c>
      <c r="GB686" s="150">
        <f t="shared" ref="GB686" si="1786">SUM(GD687:HG687)</f>
        <v>0</v>
      </c>
      <c r="GC686" s="152" t="e">
        <f t="shared" ref="GC686" ca="1" si="1787">GB686/GA686</f>
        <v>#DIV/0!</v>
      </c>
      <c r="GD686" s="154"/>
      <c r="GE686" s="154"/>
      <c r="GF686" s="154"/>
      <c r="GG686" s="154"/>
      <c r="GH686" s="154"/>
      <c r="GI686" s="154"/>
      <c r="GJ686" s="154"/>
      <c r="GK686" s="154"/>
      <c r="GL686" s="154"/>
      <c r="GM686" s="154"/>
      <c r="GN686" s="154"/>
      <c r="GO686" s="154"/>
      <c r="GP686" s="154"/>
      <c r="GQ686" s="154"/>
      <c r="GR686" s="154"/>
      <c r="GS686" s="154"/>
      <c r="GT686" s="154"/>
      <c r="GU686" s="154"/>
      <c r="GV686" s="154"/>
      <c r="GW686" s="154"/>
      <c r="GX686" s="154"/>
      <c r="GY686" s="154"/>
      <c r="GZ686" s="154"/>
      <c r="HA686" s="154"/>
      <c r="HB686" s="154"/>
      <c r="HC686" s="154"/>
      <c r="HD686" s="154"/>
      <c r="HE686" s="154"/>
      <c r="HF686" s="154"/>
      <c r="HG686" s="154"/>
      <c r="HH686" s="150"/>
      <c r="HI686" s="150">
        <v>0</v>
      </c>
      <c r="HJ686" s="154"/>
      <c r="HK686" s="154"/>
      <c r="HL686" s="154"/>
      <c r="HM686" s="154"/>
      <c r="HN686" s="154"/>
      <c r="HO686" s="154"/>
      <c r="HP686" s="154"/>
      <c r="HQ686" s="154"/>
      <c r="HR686" s="154"/>
      <c r="HS686" s="154"/>
      <c r="HT686" s="154"/>
      <c r="HU686" s="154"/>
      <c r="HV686" s="154"/>
      <c r="HW686" s="154"/>
      <c r="HX686" s="154"/>
      <c r="HY686" s="154"/>
      <c r="HZ686" s="154"/>
      <c r="IA686" s="154"/>
      <c r="IB686" s="154"/>
      <c r="IC686" s="154"/>
      <c r="ID686" s="154"/>
      <c r="IE686" s="154"/>
      <c r="IF686" s="154"/>
      <c r="IG686" s="154"/>
      <c r="IH686" s="154"/>
      <c r="II686" s="154"/>
      <c r="IJ686" s="154"/>
      <c r="IK686" s="154"/>
      <c r="IL686" s="154"/>
      <c r="IM686" s="154"/>
      <c r="IN686" s="154"/>
      <c r="IO686" s="154"/>
      <c r="IP686" s="150"/>
      <c r="IQ686" s="150">
        <v>0</v>
      </c>
      <c r="IR686" s="154"/>
      <c r="IS686" s="154"/>
      <c r="IT686" s="154"/>
      <c r="IU686" s="154"/>
      <c r="IV686" s="154"/>
      <c r="IW686" s="154"/>
      <c r="IX686" s="154"/>
      <c r="IY686" s="154"/>
      <c r="IZ686" s="154"/>
      <c r="JA686" s="154"/>
      <c r="JB686" s="154"/>
      <c r="JC686" s="154"/>
      <c r="JD686" s="154"/>
      <c r="JE686" s="154"/>
      <c r="JF686" s="154"/>
      <c r="JG686" s="154"/>
      <c r="JH686" s="154"/>
      <c r="JI686" s="154"/>
      <c r="JJ686" s="154"/>
      <c r="JK686" s="154"/>
      <c r="JL686" s="154"/>
      <c r="JM686" s="154"/>
      <c r="JN686" s="154"/>
      <c r="JO686" s="154"/>
      <c r="JP686" s="154"/>
      <c r="JQ686" s="154"/>
      <c r="JR686" s="154"/>
      <c r="JS686" s="154"/>
      <c r="JT686" s="154"/>
      <c r="JU686" s="154"/>
      <c r="JV686" s="154"/>
      <c r="JW686" s="150"/>
      <c r="JX686" s="150">
        <v>0</v>
      </c>
      <c r="JY686" s="154"/>
      <c r="JZ686" s="154"/>
      <c r="KA686" s="154"/>
      <c r="KB686" s="154"/>
      <c r="KC686" s="154"/>
      <c r="KD686" s="154"/>
      <c r="KE686" s="154"/>
      <c r="KF686" s="154"/>
      <c r="KG686" s="154"/>
      <c r="KH686" s="154"/>
      <c r="KI686" s="154"/>
      <c r="KJ686" s="154"/>
      <c r="KK686" s="154"/>
      <c r="KL686" s="154"/>
      <c r="KM686" s="154"/>
      <c r="KN686" s="154"/>
      <c r="KO686" s="154"/>
      <c r="KP686" s="154"/>
      <c r="KQ686" s="154"/>
      <c r="KR686" s="154"/>
      <c r="KS686" s="154"/>
      <c r="KT686" s="154"/>
      <c r="KU686" s="154"/>
      <c r="KV686" s="154"/>
      <c r="KW686" s="154"/>
      <c r="KX686" s="154"/>
      <c r="KY686" s="154"/>
      <c r="KZ686" s="154"/>
      <c r="LA686" s="154"/>
      <c r="LB686" s="154"/>
      <c r="LC686" s="154"/>
      <c r="LD686" s="154"/>
      <c r="LE686" s="150"/>
      <c r="LF686" s="150">
        <v>0</v>
      </c>
      <c r="LG686" s="154"/>
      <c r="LH686" s="154"/>
      <c r="LI686" s="154"/>
      <c r="LJ686" s="154"/>
      <c r="LK686" s="154"/>
      <c r="LL686" s="154"/>
      <c r="LM686" s="154"/>
      <c r="LN686" s="154"/>
      <c r="LO686" s="154"/>
      <c r="LP686" s="154"/>
      <c r="LQ686" s="154"/>
      <c r="LR686" s="154"/>
      <c r="LS686" s="154"/>
      <c r="LT686" s="154"/>
      <c r="LU686" s="154"/>
      <c r="LV686" s="154"/>
      <c r="LW686" s="154"/>
      <c r="LX686" s="154"/>
      <c r="LY686" s="154"/>
      <c r="LZ686" s="154"/>
      <c r="MA686" s="154"/>
      <c r="MB686" s="154"/>
      <c r="MC686" s="154"/>
      <c r="MD686" s="154"/>
      <c r="ME686" s="154"/>
      <c r="MF686" s="154"/>
      <c r="MG686" s="154"/>
      <c r="MH686" s="154"/>
      <c r="MI686" s="154"/>
      <c r="MJ686" s="154"/>
      <c r="MK686" s="154"/>
      <c r="ML686" s="154"/>
    </row>
    <row r="687" spans="1:350" s="41" customFormat="1" ht="14.25" customHeight="1" outlineLevel="2" x14ac:dyDescent="0.25">
      <c r="A687" s="221"/>
      <c r="B687" s="176"/>
      <c r="C687" s="176"/>
      <c r="D687" s="176"/>
      <c r="E687" s="176"/>
      <c r="F687" s="176"/>
      <c r="G687" s="176"/>
      <c r="H687" s="171"/>
      <c r="I687" s="171"/>
      <c r="J687" s="213"/>
      <c r="K687" s="213"/>
      <c r="L687" s="173"/>
      <c r="M687" s="173"/>
      <c r="N687" s="184"/>
      <c r="O687" s="155"/>
      <c r="P687" s="155"/>
      <c r="Q687" s="151"/>
      <c r="R687" s="151"/>
      <c r="S687" s="153"/>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1"/>
      <c r="AY687" s="151"/>
      <c r="AZ687" s="153"/>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1"/>
      <c r="CG687" s="151"/>
      <c r="CH687" s="153"/>
      <c r="CI687" s="155"/>
      <c r="CJ687" s="155"/>
      <c r="CK687" s="155"/>
      <c r="CL687" s="155"/>
      <c r="CM687" s="155"/>
      <c r="CN687" s="155"/>
      <c r="CO687" s="155"/>
      <c r="CP687" s="159"/>
      <c r="CQ687" s="159"/>
      <c r="CR687" s="159"/>
      <c r="CS687" s="159"/>
      <c r="CT687" s="159"/>
      <c r="CU687" s="159"/>
      <c r="CV687" s="159"/>
      <c r="CW687" s="155"/>
      <c r="CX687" s="155"/>
      <c r="CY687" s="155"/>
      <c r="CZ687" s="155"/>
      <c r="DA687" s="155"/>
      <c r="DB687" s="155"/>
      <c r="DC687" s="155"/>
      <c r="DD687" s="155"/>
      <c r="DE687" s="155"/>
      <c r="DF687" s="155"/>
      <c r="DG687" s="155"/>
      <c r="DH687" s="155"/>
      <c r="DI687" s="155"/>
      <c r="DJ687" s="155"/>
      <c r="DK687" s="155"/>
      <c r="DL687" s="155"/>
      <c r="DM687" s="155"/>
      <c r="DN687" s="151"/>
      <c r="DO687" s="151"/>
      <c r="DP687" s="153"/>
      <c r="DQ687" s="155"/>
      <c r="DR687" s="155"/>
      <c r="DS687" s="155"/>
      <c r="DT687" s="155"/>
      <c r="DU687" s="155"/>
      <c r="DV687" s="155"/>
      <c r="DW687" s="155"/>
      <c r="DX687" s="155"/>
      <c r="DY687" s="155"/>
      <c r="DZ687" s="155"/>
      <c r="EA687" s="155"/>
      <c r="EB687" s="155"/>
      <c r="EC687" s="155"/>
      <c r="ED687" s="155"/>
      <c r="EE687" s="155"/>
      <c r="EF687" s="155"/>
      <c r="EG687" s="155"/>
      <c r="EH687" s="155"/>
      <c r="EI687" s="155"/>
      <c r="EJ687" s="155"/>
      <c r="EK687" s="155"/>
      <c r="EL687" s="155"/>
      <c r="EM687" s="155"/>
      <c r="EN687" s="155"/>
      <c r="EO687" s="155"/>
      <c r="EP687" s="155"/>
      <c r="EQ687" s="155"/>
      <c r="ER687" s="155"/>
      <c r="ES687" s="151"/>
      <c r="ET687" s="151"/>
      <c r="EU687" s="153"/>
      <c r="EV687" s="155"/>
      <c r="EW687" s="161"/>
      <c r="EX687" s="155"/>
      <c r="EY687" s="155"/>
      <c r="EZ687" s="155"/>
      <c r="FA687" s="155"/>
      <c r="FB687" s="155"/>
      <c r="FC687" s="155"/>
      <c r="FD687" s="155"/>
      <c r="FE687" s="155"/>
      <c r="FF687" s="155"/>
      <c r="FG687" s="155"/>
      <c r="FH687" s="155"/>
      <c r="FI687" s="155"/>
      <c r="FJ687" s="155"/>
      <c r="FK687" s="155"/>
      <c r="FL687" s="155"/>
      <c r="FM687" s="155"/>
      <c r="FN687" s="155"/>
      <c r="FO687" s="155"/>
      <c r="FP687" s="155"/>
      <c r="FQ687" s="155"/>
      <c r="FR687" s="155"/>
      <c r="FS687" s="155"/>
      <c r="FT687" s="155"/>
      <c r="FU687" s="155"/>
      <c r="FV687" s="155"/>
      <c r="FW687" s="155"/>
      <c r="FX687" s="155"/>
      <c r="FY687" s="155"/>
      <c r="FZ687" s="155"/>
      <c r="GA687" s="151"/>
      <c r="GB687" s="151"/>
      <c r="GC687" s="153"/>
      <c r="GD687" s="155"/>
      <c r="GE687" s="155"/>
      <c r="GF687" s="155"/>
      <c r="GG687" s="155"/>
      <c r="GH687" s="155"/>
      <c r="GI687" s="155"/>
      <c r="GJ687" s="155"/>
      <c r="GK687" s="155"/>
      <c r="GL687" s="155"/>
      <c r="GM687" s="155"/>
      <c r="GN687" s="155"/>
      <c r="GO687" s="155"/>
      <c r="GP687" s="155"/>
      <c r="GQ687" s="155"/>
      <c r="GR687" s="155"/>
      <c r="GS687" s="155"/>
      <c r="GT687" s="155"/>
      <c r="GU687" s="155"/>
      <c r="GV687" s="155"/>
      <c r="GW687" s="155"/>
      <c r="GX687" s="155"/>
      <c r="GY687" s="155"/>
      <c r="GZ687" s="155"/>
      <c r="HA687" s="155"/>
      <c r="HB687" s="155"/>
      <c r="HC687" s="155"/>
      <c r="HD687" s="155"/>
      <c r="HE687" s="155"/>
      <c r="HF687" s="155"/>
      <c r="HG687" s="155"/>
      <c r="HH687" s="151"/>
      <c r="HI687" s="151"/>
      <c r="HJ687" s="155"/>
      <c r="HK687" s="155"/>
      <c r="HL687" s="155"/>
      <c r="HM687" s="155"/>
      <c r="HN687" s="155"/>
      <c r="HO687" s="155"/>
      <c r="HP687" s="155"/>
      <c r="HQ687" s="155"/>
      <c r="HR687" s="155"/>
      <c r="HS687" s="155"/>
      <c r="HT687" s="155"/>
      <c r="HU687" s="155"/>
      <c r="HV687" s="155"/>
      <c r="HW687" s="155"/>
      <c r="HX687" s="155"/>
      <c r="HY687" s="155"/>
      <c r="HZ687" s="155"/>
      <c r="IA687" s="155"/>
      <c r="IB687" s="155"/>
      <c r="IC687" s="155"/>
      <c r="ID687" s="155"/>
      <c r="IE687" s="155"/>
      <c r="IF687" s="155"/>
      <c r="IG687" s="155"/>
      <c r="IH687" s="155"/>
      <c r="II687" s="155"/>
      <c r="IJ687" s="155"/>
      <c r="IK687" s="155"/>
      <c r="IL687" s="155"/>
      <c r="IM687" s="155"/>
      <c r="IN687" s="155"/>
      <c r="IO687" s="155"/>
      <c r="IP687" s="151"/>
      <c r="IQ687" s="151"/>
      <c r="IR687" s="155"/>
      <c r="IS687" s="155"/>
      <c r="IT687" s="155"/>
      <c r="IU687" s="155"/>
      <c r="IV687" s="155"/>
      <c r="IW687" s="155"/>
      <c r="IX687" s="155"/>
      <c r="IY687" s="155"/>
      <c r="IZ687" s="155"/>
      <c r="JA687" s="155"/>
      <c r="JB687" s="155"/>
      <c r="JC687" s="155"/>
      <c r="JD687" s="155"/>
      <c r="JE687" s="155"/>
      <c r="JF687" s="155"/>
      <c r="JG687" s="155"/>
      <c r="JH687" s="155"/>
      <c r="JI687" s="155"/>
      <c r="JJ687" s="155"/>
      <c r="JK687" s="155"/>
      <c r="JL687" s="155"/>
      <c r="JM687" s="155"/>
      <c r="JN687" s="155"/>
      <c r="JO687" s="155"/>
      <c r="JP687" s="155"/>
      <c r="JQ687" s="155"/>
      <c r="JR687" s="155"/>
      <c r="JS687" s="155"/>
      <c r="JT687" s="155"/>
      <c r="JU687" s="155"/>
      <c r="JV687" s="155"/>
      <c r="JW687" s="151"/>
      <c r="JX687" s="151"/>
      <c r="JY687" s="155"/>
      <c r="JZ687" s="155"/>
      <c r="KA687" s="155"/>
      <c r="KB687" s="155"/>
      <c r="KC687" s="155"/>
      <c r="KD687" s="155"/>
      <c r="KE687" s="155"/>
      <c r="KF687" s="155"/>
      <c r="KG687" s="155"/>
      <c r="KH687" s="155"/>
      <c r="KI687" s="155"/>
      <c r="KJ687" s="155"/>
      <c r="KK687" s="155"/>
      <c r="KL687" s="155"/>
      <c r="KM687" s="155"/>
      <c r="KN687" s="155"/>
      <c r="KO687" s="155"/>
      <c r="KP687" s="155"/>
      <c r="KQ687" s="155"/>
      <c r="KR687" s="155"/>
      <c r="KS687" s="155"/>
      <c r="KT687" s="155"/>
      <c r="KU687" s="155"/>
      <c r="KV687" s="155"/>
      <c r="KW687" s="155"/>
      <c r="KX687" s="155"/>
      <c r="KY687" s="155"/>
      <c r="KZ687" s="155"/>
      <c r="LA687" s="155"/>
      <c r="LB687" s="155"/>
      <c r="LC687" s="155"/>
      <c r="LD687" s="155"/>
      <c r="LE687" s="151"/>
      <c r="LF687" s="151"/>
      <c r="LG687" s="155"/>
      <c r="LH687" s="155"/>
      <c r="LI687" s="155"/>
      <c r="LJ687" s="155"/>
      <c r="LK687" s="155"/>
      <c r="LL687" s="155"/>
      <c r="LM687" s="155"/>
      <c r="LN687" s="155"/>
      <c r="LO687" s="155"/>
      <c r="LP687" s="155"/>
      <c r="LQ687" s="155"/>
      <c r="LR687" s="155"/>
      <c r="LS687" s="155"/>
      <c r="LT687" s="155"/>
      <c r="LU687" s="155"/>
      <c r="LV687" s="155"/>
      <c r="LW687" s="155"/>
      <c r="LX687" s="155"/>
      <c r="LY687" s="155"/>
      <c r="LZ687" s="155"/>
      <c r="MA687" s="155"/>
      <c r="MB687" s="155"/>
      <c r="MC687" s="155"/>
      <c r="MD687" s="155"/>
      <c r="ME687" s="155"/>
      <c r="MF687" s="155"/>
      <c r="MG687" s="155"/>
      <c r="MH687" s="155"/>
      <c r="MI687" s="155"/>
      <c r="MJ687" s="155"/>
      <c r="MK687" s="155"/>
      <c r="ML687" s="155"/>
    </row>
    <row r="688" spans="1:350" ht="13.9" customHeight="1" outlineLevel="2" x14ac:dyDescent="0.2">
      <c r="A688" s="185" t="s">
        <v>1085</v>
      </c>
      <c r="B688" s="218" t="s">
        <v>371</v>
      </c>
      <c r="C688" s="214" t="s">
        <v>37</v>
      </c>
      <c r="D688" s="216">
        <v>1946</v>
      </c>
      <c r="E688" s="175">
        <v>0</v>
      </c>
      <c r="F688" s="175">
        <f>D688-E688</f>
        <v>1946</v>
      </c>
      <c r="G688" s="175" t="s">
        <v>927</v>
      </c>
      <c r="H688" s="170" t="s">
        <v>997</v>
      </c>
      <c r="I688" s="170" t="s">
        <v>998</v>
      </c>
      <c r="J688" s="212">
        <f ca="1">E688+Q688+AX688+CF688+DN688+ES688+GA688+HH688+IP688+JW688+LE688</f>
        <v>0</v>
      </c>
      <c r="K688" s="212">
        <f>E688+R688+AY688+CG688+DO688+ET688+GB688+HI688+IQ688+JX688+LF688</f>
        <v>0</v>
      </c>
      <c r="L688" s="172" t="e">
        <f ca="1">K688/J688</f>
        <v>#DIV/0!</v>
      </c>
      <c r="M688" s="172">
        <f>K688/D688</f>
        <v>0</v>
      </c>
      <c r="N688" s="183">
        <f ca="1">SUMIF($EV$8:$FZ$9,$O$5,$EV689:$FZ689)-SUMIF($EV$8:$FZ$9,$Q$5,$EV689:$FZ689)</f>
        <v>0</v>
      </c>
      <c r="O688" s="156"/>
      <c r="P688" s="16" t="s">
        <v>25</v>
      </c>
      <c r="Q688" s="150">
        <v>0</v>
      </c>
      <c r="R688" s="150">
        <v>0</v>
      </c>
      <c r="S688" s="152" t="e">
        <v>#DIV/0!</v>
      </c>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50">
        <f t="shared" ca="1" si="1627"/>
        <v>0</v>
      </c>
      <c r="AY688" s="150">
        <f>SUM(BA689:CE689)</f>
        <v>0</v>
      </c>
      <c r="AZ688" s="152" t="e">
        <f ca="1">AY688/AX688</f>
        <v>#DIV/0!</v>
      </c>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50">
        <f t="shared" ref="CF688" si="1788">SUM(CI688:DM688)</f>
        <v>0</v>
      </c>
      <c r="CG688" s="150">
        <f>SUM(CI689:DM689)</f>
        <v>0</v>
      </c>
      <c r="CH688" s="152" t="e">
        <f>CG688/CF688</f>
        <v>#DIV/0!</v>
      </c>
      <c r="CI688" s="129"/>
      <c r="CJ688" s="129"/>
      <c r="CK688" s="129"/>
      <c r="CL688" s="129"/>
      <c r="CM688" s="129"/>
      <c r="CN688" s="129"/>
      <c r="CO688" s="129"/>
      <c r="CP688" s="129"/>
      <c r="CQ688" s="129"/>
      <c r="CR688" s="129"/>
      <c r="CS688" s="129"/>
      <c r="CT688" s="129"/>
      <c r="CU688" s="129"/>
      <c r="CV688" s="129"/>
      <c r="CW688" s="129"/>
      <c r="CX688" s="129"/>
      <c r="CY688" s="129"/>
      <c r="CZ688" s="129"/>
      <c r="DA688" s="129"/>
      <c r="DB688" s="129"/>
      <c r="DC688" s="129"/>
      <c r="DD688" s="129"/>
      <c r="DE688" s="129"/>
      <c r="DF688" s="129"/>
      <c r="DG688" s="129"/>
      <c r="DH688" s="129"/>
      <c r="DI688" s="129"/>
      <c r="DJ688" s="129"/>
      <c r="DK688" s="129"/>
      <c r="DL688" s="129"/>
      <c r="DM688" s="129"/>
      <c r="DN688" s="150">
        <f t="shared" ref="DN688" si="1789">SUM(DQ688:ER688)</f>
        <v>0</v>
      </c>
      <c r="DO688" s="150">
        <f>SUM(DQ689:ER689)</f>
        <v>0</v>
      </c>
      <c r="DP688" s="152" t="e">
        <f t="shared" si="1746"/>
        <v>#DIV/0!</v>
      </c>
      <c r="DQ688" s="16"/>
      <c r="DR688" s="16"/>
      <c r="DS688" s="16"/>
      <c r="DT688" s="16"/>
      <c r="DU688" s="16"/>
      <c r="DV688" s="16"/>
      <c r="DW688" s="16"/>
      <c r="DX688" s="16"/>
      <c r="DY688" s="16"/>
      <c r="DZ688" s="16"/>
      <c r="EA688" s="16"/>
      <c r="EB688" s="16"/>
      <c r="EC688" s="16"/>
      <c r="ED688" s="16"/>
      <c r="EE688" s="16"/>
      <c r="EF688" s="16"/>
      <c r="EG688" s="16"/>
      <c r="EH688" s="16"/>
      <c r="EI688" s="16"/>
      <c r="EJ688" s="16"/>
      <c r="EK688" s="16"/>
      <c r="EL688" s="16"/>
      <c r="EM688" s="16"/>
      <c r="EN688" s="16"/>
      <c r="EO688" s="16"/>
      <c r="EP688" s="16"/>
      <c r="EQ688" s="16"/>
      <c r="ER688" s="16"/>
      <c r="ES688" s="150">
        <f t="shared" ca="1" si="1782"/>
        <v>0</v>
      </c>
      <c r="ET688" s="150">
        <f t="shared" si="1783"/>
        <v>0</v>
      </c>
      <c r="EU688" s="152" t="e">
        <f t="shared" ca="1" si="1784"/>
        <v>#DIV/0!</v>
      </c>
      <c r="EV688" s="16"/>
      <c r="EW688" s="67"/>
      <c r="EX688" s="16"/>
      <c r="EY688" s="16"/>
      <c r="EZ688" s="16"/>
      <c r="FA688" s="16"/>
      <c r="FB688" s="16"/>
      <c r="FC688" s="16"/>
      <c r="FD688" s="16"/>
      <c r="FE688" s="16"/>
      <c r="FF688" s="16"/>
      <c r="FG688" s="16"/>
      <c r="FH688" s="16"/>
      <c r="FI688" s="16"/>
      <c r="FJ688" s="16"/>
      <c r="FK688" s="16"/>
      <c r="FL688" s="16"/>
      <c r="FM688" s="16"/>
      <c r="FN688" s="16"/>
      <c r="FO688" s="16"/>
      <c r="FP688" s="16"/>
      <c r="FQ688" s="16"/>
      <c r="FR688" s="16"/>
      <c r="FS688" s="16"/>
      <c r="FT688" s="16"/>
      <c r="FU688" s="16"/>
      <c r="FV688" s="16"/>
      <c r="FW688" s="16"/>
      <c r="FX688" s="16"/>
      <c r="FY688" s="16"/>
      <c r="FZ688" s="16"/>
      <c r="GA688" s="150">
        <f t="shared" ref="GA688" ca="1" si="1790">SUMIF($GD$8:$HG$9,$O$5,GD688:HG688)</f>
        <v>0</v>
      </c>
      <c r="GB688" s="150">
        <f t="shared" ref="GB688" si="1791">SUM(GD689:HG689)</f>
        <v>0</v>
      </c>
      <c r="GC688" s="152" t="e">
        <f t="shared" ref="GC688" ca="1" si="1792">GB688/GA688</f>
        <v>#DIV/0!</v>
      </c>
      <c r="GD688" s="16"/>
      <c r="GE688" s="16"/>
      <c r="GF688" s="16"/>
      <c r="GG688" s="16"/>
      <c r="GH688" s="16"/>
      <c r="GI688" s="16"/>
      <c r="GJ688" s="16"/>
      <c r="GK688" s="16"/>
      <c r="GL688" s="16"/>
      <c r="GM688" s="16"/>
      <c r="GN688" s="16"/>
      <c r="GO688" s="16"/>
      <c r="GP688" s="16"/>
      <c r="GQ688" s="16"/>
      <c r="GR688" s="16"/>
      <c r="GS688" s="16"/>
      <c r="GT688" s="16"/>
      <c r="GU688" s="16"/>
      <c r="GV688" s="16"/>
      <c r="GW688" s="16"/>
      <c r="GX688" s="16"/>
      <c r="GY688" s="16"/>
      <c r="GZ688" s="16"/>
      <c r="HA688" s="16"/>
      <c r="HB688" s="16"/>
      <c r="HC688" s="16"/>
      <c r="HD688" s="16"/>
      <c r="HE688" s="16"/>
      <c r="HF688" s="16"/>
      <c r="HG688" s="16"/>
      <c r="HH688" s="150"/>
      <c r="HI688" s="150">
        <v>0</v>
      </c>
      <c r="HJ688" s="152" t="e">
        <v>#DIV/0!</v>
      </c>
      <c r="HK688" s="16"/>
      <c r="HL688" s="16"/>
      <c r="HM688" s="16"/>
      <c r="HN688" s="16"/>
      <c r="HO688" s="16"/>
      <c r="HP688" s="16"/>
      <c r="HQ688" s="16"/>
      <c r="HR688" s="16"/>
      <c r="HS688" s="16"/>
      <c r="HT688" s="16"/>
      <c r="HU688" s="16"/>
      <c r="HV688" s="16"/>
      <c r="HW688" s="16"/>
      <c r="HX688" s="16"/>
      <c r="HY688" s="16"/>
      <c r="HZ688" s="16"/>
      <c r="IA688" s="16"/>
      <c r="IB688" s="16"/>
      <c r="IC688" s="16"/>
      <c r="ID688" s="16"/>
      <c r="IE688" s="16"/>
      <c r="IF688" s="16"/>
      <c r="IG688" s="16"/>
      <c r="IH688" s="16"/>
      <c r="II688" s="16"/>
      <c r="IJ688" s="16"/>
      <c r="IK688" s="16"/>
      <c r="IL688" s="16"/>
      <c r="IM688" s="16"/>
      <c r="IN688" s="16"/>
      <c r="IO688" s="16"/>
      <c r="IP688" s="150"/>
      <c r="IQ688" s="150">
        <v>0</v>
      </c>
      <c r="IR688" s="152" t="e">
        <v>#DIV/0!</v>
      </c>
      <c r="IS688" s="16"/>
      <c r="IT688" s="16"/>
      <c r="IU688" s="16"/>
      <c r="IV688" s="16"/>
      <c r="IW688" s="16"/>
      <c r="IX688" s="16"/>
      <c r="IY688" s="16"/>
      <c r="IZ688" s="16"/>
      <c r="JA688" s="16"/>
      <c r="JB688" s="16"/>
      <c r="JC688" s="16"/>
      <c r="JD688" s="16"/>
      <c r="JE688" s="16"/>
      <c r="JF688" s="16"/>
      <c r="JG688" s="16"/>
      <c r="JH688" s="16">
        <v>500</v>
      </c>
      <c r="JI688" s="16">
        <v>500</v>
      </c>
      <c r="JJ688" s="16">
        <v>500</v>
      </c>
      <c r="JK688" s="16">
        <v>446</v>
      </c>
      <c r="JL688" s="16"/>
      <c r="JM688" s="16"/>
      <c r="JN688" s="16"/>
      <c r="JO688" s="16"/>
      <c r="JP688" s="16"/>
      <c r="JQ688" s="16"/>
      <c r="JR688" s="16"/>
      <c r="JS688" s="16"/>
      <c r="JT688" s="16"/>
      <c r="JU688" s="23"/>
      <c r="JV688" s="16"/>
      <c r="JW688" s="150"/>
      <c r="JX688" s="150">
        <v>0</v>
      </c>
      <c r="JY688" s="152" t="e">
        <v>#DIV/0!</v>
      </c>
      <c r="JZ688" s="16"/>
      <c r="KA688" s="16"/>
      <c r="KB688" s="16"/>
      <c r="KC688" s="16"/>
      <c r="KD688" s="16"/>
      <c r="KE688" s="16"/>
      <c r="KF688" s="16"/>
      <c r="KG688" s="16"/>
      <c r="KH688" s="16"/>
      <c r="KI688" s="16"/>
      <c r="KJ688" s="16"/>
      <c r="KK688" s="16"/>
      <c r="KL688" s="16"/>
      <c r="KM688" s="16"/>
      <c r="KN688" s="16"/>
      <c r="KO688" s="16"/>
      <c r="KP688" s="16"/>
      <c r="KQ688" s="16"/>
      <c r="KR688" s="16"/>
      <c r="KS688" s="16"/>
      <c r="KT688" s="16"/>
      <c r="KU688" s="16"/>
      <c r="KV688" s="16"/>
      <c r="KW688" s="16"/>
      <c r="KX688" s="16"/>
      <c r="KY688" s="16"/>
      <c r="KZ688" s="16"/>
      <c r="LA688" s="16"/>
      <c r="LB688" s="16"/>
      <c r="LC688" s="16"/>
      <c r="LD688" s="16"/>
      <c r="LE688" s="150"/>
      <c r="LF688" s="150">
        <v>0</v>
      </c>
      <c r="LG688" s="152" t="e">
        <v>#DIV/0!</v>
      </c>
      <c r="LH688" s="16"/>
      <c r="LI688" s="16"/>
      <c r="LJ688" s="16"/>
      <c r="LK688" s="16"/>
      <c r="LL688" s="16"/>
      <c r="LM688" s="16"/>
      <c r="LN688" s="16"/>
      <c r="LO688" s="16"/>
      <c r="LP688" s="16"/>
      <c r="LQ688" s="16"/>
      <c r="LR688" s="16"/>
      <c r="LS688" s="16"/>
      <c r="LT688" s="16"/>
      <c r="LU688" s="16"/>
      <c r="LV688" s="16"/>
      <c r="LW688" s="16"/>
      <c r="LX688" s="16"/>
      <c r="LY688" s="16"/>
      <c r="LZ688" s="16"/>
      <c r="MA688" s="16"/>
      <c r="MB688" s="16"/>
      <c r="MC688" s="16"/>
      <c r="MD688" s="16"/>
      <c r="ME688" s="16"/>
      <c r="MF688" s="16"/>
      <c r="MG688" s="16"/>
      <c r="MH688" s="16"/>
      <c r="MI688" s="16"/>
      <c r="MJ688" s="16"/>
      <c r="MK688" s="16"/>
      <c r="ML688" s="16"/>
    </row>
    <row r="689" spans="1:350" ht="13.9" customHeight="1" outlineLevel="2" x14ac:dyDescent="0.2">
      <c r="A689" s="186"/>
      <c r="B689" s="219"/>
      <c r="C689" s="215"/>
      <c r="D689" s="217"/>
      <c r="E689" s="176"/>
      <c r="F689" s="176"/>
      <c r="G689" s="176"/>
      <c r="H689" s="171"/>
      <c r="I689" s="171"/>
      <c r="J689" s="213"/>
      <c r="K689" s="213"/>
      <c r="L689" s="173"/>
      <c r="M689" s="173"/>
      <c r="N689" s="184"/>
      <c r="O689" s="157"/>
      <c r="P689" s="17" t="s">
        <v>26</v>
      </c>
      <c r="Q689" s="151"/>
      <c r="R689" s="151"/>
      <c r="S689" s="153"/>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151"/>
      <c r="AY689" s="151"/>
      <c r="AZ689" s="153"/>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151"/>
      <c r="CG689" s="151"/>
      <c r="CH689" s="153"/>
      <c r="CI689" s="141"/>
      <c r="CJ689" s="141"/>
      <c r="CK689" s="141"/>
      <c r="CL689" s="141"/>
      <c r="CM689" s="141"/>
      <c r="CN689" s="141"/>
      <c r="CO689" s="141"/>
      <c r="CP689" s="141"/>
      <c r="CQ689" s="141"/>
      <c r="CR689" s="141"/>
      <c r="CS689" s="141"/>
      <c r="CT689" s="141"/>
      <c r="CU689" s="141"/>
      <c r="CV689" s="141"/>
      <c r="CW689" s="141"/>
      <c r="CX689" s="141"/>
      <c r="CY689" s="141"/>
      <c r="CZ689" s="141"/>
      <c r="DA689" s="141"/>
      <c r="DB689" s="141"/>
      <c r="DC689" s="141"/>
      <c r="DD689" s="141"/>
      <c r="DE689" s="141"/>
      <c r="DF689" s="141"/>
      <c r="DG689" s="141"/>
      <c r="DH689" s="141"/>
      <c r="DI689" s="141"/>
      <c r="DJ689" s="141"/>
      <c r="DK689" s="141"/>
      <c r="DL689" s="141"/>
      <c r="DM689" s="141"/>
      <c r="DN689" s="151"/>
      <c r="DO689" s="151"/>
      <c r="DP689" s="153"/>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151"/>
      <c r="ET689" s="151"/>
      <c r="EU689" s="153"/>
      <c r="EV689" s="24"/>
      <c r="EW689" s="125"/>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c r="FU689" s="24"/>
      <c r="FV689" s="24"/>
      <c r="FW689" s="24"/>
      <c r="FX689" s="24"/>
      <c r="FY689" s="24"/>
      <c r="FZ689" s="24"/>
      <c r="GA689" s="151"/>
      <c r="GB689" s="151"/>
      <c r="GC689" s="153"/>
      <c r="GD689" s="24"/>
      <c r="GE689" s="24"/>
      <c r="GF689" s="24"/>
      <c r="GG689" s="24"/>
      <c r="GH689" s="24"/>
      <c r="GI689" s="24"/>
      <c r="GJ689" s="24"/>
      <c r="GK689" s="24"/>
      <c r="GL689" s="24"/>
      <c r="GM689" s="24"/>
      <c r="GN689" s="24"/>
      <c r="GO689" s="24"/>
      <c r="GP689" s="24"/>
      <c r="GQ689" s="24"/>
      <c r="GR689" s="24"/>
      <c r="GS689" s="24"/>
      <c r="GT689" s="24"/>
      <c r="GU689" s="24"/>
      <c r="GV689" s="24"/>
      <c r="GW689" s="24"/>
      <c r="GX689" s="24"/>
      <c r="GY689" s="24"/>
      <c r="GZ689" s="24"/>
      <c r="HA689" s="24"/>
      <c r="HB689" s="24"/>
      <c r="HC689" s="24"/>
      <c r="HD689" s="24"/>
      <c r="HE689" s="24"/>
      <c r="HF689" s="24"/>
      <c r="HG689" s="24"/>
      <c r="HH689" s="151"/>
      <c r="HI689" s="151"/>
      <c r="HJ689" s="153"/>
      <c r="HK689" s="24"/>
      <c r="HL689" s="24"/>
      <c r="HM689" s="24"/>
      <c r="HN689" s="24"/>
      <c r="HO689" s="24"/>
      <c r="HP689" s="24"/>
      <c r="HQ689" s="24"/>
      <c r="HR689" s="24"/>
      <c r="HS689" s="24"/>
      <c r="HT689" s="24"/>
      <c r="HU689" s="24"/>
      <c r="HV689" s="24"/>
      <c r="HW689" s="24"/>
      <c r="HX689" s="24"/>
      <c r="HY689" s="24"/>
      <c r="HZ689" s="24"/>
      <c r="IA689" s="24"/>
      <c r="IB689" s="24"/>
      <c r="IC689" s="24"/>
      <c r="ID689" s="24"/>
      <c r="IE689" s="24"/>
      <c r="IF689" s="24"/>
      <c r="IG689" s="24"/>
      <c r="IH689" s="24"/>
      <c r="II689" s="24"/>
      <c r="IJ689" s="24"/>
      <c r="IK689" s="24"/>
      <c r="IL689" s="24"/>
      <c r="IM689" s="24"/>
      <c r="IN689" s="24"/>
      <c r="IO689" s="24"/>
      <c r="IP689" s="151"/>
      <c r="IQ689" s="151"/>
      <c r="IR689" s="153"/>
      <c r="IS689" s="24"/>
      <c r="IT689" s="24"/>
      <c r="IU689" s="24"/>
      <c r="IV689" s="24"/>
      <c r="IW689" s="24"/>
      <c r="IX689" s="24"/>
      <c r="IY689" s="24"/>
      <c r="IZ689" s="24"/>
      <c r="JA689" s="24"/>
      <c r="JB689" s="24"/>
      <c r="JC689" s="24"/>
      <c r="JD689" s="24"/>
      <c r="JE689" s="24"/>
      <c r="JF689" s="24"/>
      <c r="JG689" s="24"/>
      <c r="JH689" s="24"/>
      <c r="JI689" s="24"/>
      <c r="JJ689" s="24"/>
      <c r="JK689" s="24"/>
      <c r="JL689" s="24"/>
      <c r="JM689" s="24"/>
      <c r="JN689" s="24"/>
      <c r="JO689" s="24"/>
      <c r="JP689" s="24"/>
      <c r="JQ689" s="24"/>
      <c r="JR689" s="24"/>
      <c r="JS689" s="24"/>
      <c r="JT689" s="24"/>
      <c r="JU689" s="25"/>
      <c r="JV689" s="24"/>
      <c r="JW689" s="151"/>
      <c r="JX689" s="151"/>
      <c r="JY689" s="153"/>
      <c r="JZ689" s="24"/>
      <c r="KA689" s="24"/>
      <c r="KB689" s="24"/>
      <c r="KC689" s="24"/>
      <c r="KD689" s="24"/>
      <c r="KE689" s="24"/>
      <c r="KF689" s="24"/>
      <c r="KG689" s="24"/>
      <c r="KH689" s="24"/>
      <c r="KI689" s="24"/>
      <c r="KJ689" s="24"/>
      <c r="KK689" s="24"/>
      <c r="KL689" s="24"/>
      <c r="KM689" s="24"/>
      <c r="KN689" s="24"/>
      <c r="KO689" s="24"/>
      <c r="KP689" s="24"/>
      <c r="KQ689" s="24"/>
      <c r="KR689" s="24"/>
      <c r="KS689" s="24"/>
      <c r="KT689" s="24"/>
      <c r="KU689" s="24"/>
      <c r="KV689" s="24"/>
      <c r="KW689" s="24"/>
      <c r="KX689" s="24"/>
      <c r="KY689" s="24"/>
      <c r="KZ689" s="24"/>
      <c r="LA689" s="24"/>
      <c r="LB689" s="24"/>
      <c r="LC689" s="24"/>
      <c r="LD689" s="24"/>
      <c r="LE689" s="151"/>
      <c r="LF689" s="151"/>
      <c r="LG689" s="153"/>
      <c r="LH689" s="24"/>
      <c r="LI689" s="24"/>
      <c r="LJ689" s="24"/>
      <c r="LK689" s="24"/>
      <c r="LL689" s="24"/>
      <c r="LM689" s="24"/>
      <c r="LN689" s="24"/>
      <c r="LO689" s="24"/>
      <c r="LP689" s="24"/>
      <c r="LQ689" s="24"/>
      <c r="LR689" s="24"/>
      <c r="LS689" s="24"/>
      <c r="LT689" s="24"/>
      <c r="LU689" s="24"/>
      <c r="LV689" s="24"/>
      <c r="LW689" s="24"/>
      <c r="LX689" s="24"/>
      <c r="LY689" s="24"/>
      <c r="LZ689" s="24"/>
      <c r="MA689" s="24"/>
      <c r="MB689" s="24"/>
      <c r="MC689" s="24"/>
      <c r="MD689" s="24"/>
      <c r="ME689" s="24"/>
      <c r="MF689" s="24"/>
      <c r="MG689" s="24"/>
      <c r="MH689" s="24"/>
      <c r="MI689" s="24"/>
      <c r="MJ689" s="24"/>
      <c r="MK689" s="24"/>
      <c r="ML689" s="24"/>
    </row>
    <row r="690" spans="1:350" ht="13.9" customHeight="1" outlineLevel="2" x14ac:dyDescent="0.2">
      <c r="A690" s="185" t="s">
        <v>1086</v>
      </c>
      <c r="B690" s="218" t="s">
        <v>372</v>
      </c>
      <c r="C690" s="214" t="s">
        <v>38</v>
      </c>
      <c r="D690" s="216">
        <v>1.05</v>
      </c>
      <c r="E690" s="175">
        <v>0</v>
      </c>
      <c r="F690" s="175">
        <f>D690-E690</f>
        <v>1.05</v>
      </c>
      <c r="G690" s="175" t="s">
        <v>999</v>
      </c>
      <c r="H690" s="170" t="s">
        <v>998</v>
      </c>
      <c r="I690" s="170" t="s">
        <v>1000</v>
      </c>
      <c r="J690" s="212">
        <f ca="1">E690+Q690+AX690+CF690+DN690+ES690+GA690+HH690+IP690+JW690+LE690</f>
        <v>0</v>
      </c>
      <c r="K690" s="212">
        <f>E690+R690+AY690+CG690+DO690+ET690+GB690+HI690+IQ690+JX690+LF690</f>
        <v>0</v>
      </c>
      <c r="L690" s="172" t="e">
        <f ca="1">K690/J690</f>
        <v>#DIV/0!</v>
      </c>
      <c r="M690" s="172">
        <f>K690/D690</f>
        <v>0</v>
      </c>
      <c r="N690" s="183">
        <f ca="1">SUMIF($EV$8:$FZ$9,$O$5,$EV691:$FZ691)-SUMIF($EV$8:$FZ$9,$Q$5,$EV691:$FZ691)</f>
        <v>0</v>
      </c>
      <c r="O690" s="156"/>
      <c r="P690" s="16" t="s">
        <v>25</v>
      </c>
      <c r="Q690" s="150">
        <v>0</v>
      </c>
      <c r="R690" s="150">
        <v>0</v>
      </c>
      <c r="S690" s="152" t="e">
        <v>#DIV/0!</v>
      </c>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50">
        <f t="shared" ca="1" si="1627"/>
        <v>0</v>
      </c>
      <c r="AY690" s="150">
        <f>SUM(BA691:CE691)</f>
        <v>0</v>
      </c>
      <c r="AZ690" s="152" t="e">
        <f ca="1">AY690/AX690</f>
        <v>#DIV/0!</v>
      </c>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50">
        <f t="shared" ref="CF690" si="1793">SUM(CI690:DM690)</f>
        <v>0</v>
      </c>
      <c r="CG690" s="150">
        <f>SUM(CI691:DM691)</f>
        <v>0</v>
      </c>
      <c r="CH690" s="152" t="e">
        <f>CG690/CF690</f>
        <v>#DIV/0!</v>
      </c>
      <c r="CI690" s="129"/>
      <c r="CJ690" s="129"/>
      <c r="CK690" s="129"/>
      <c r="CL690" s="129"/>
      <c r="CM690" s="129"/>
      <c r="CN690" s="129"/>
      <c r="CO690" s="129"/>
      <c r="CP690" s="129"/>
      <c r="CQ690" s="129"/>
      <c r="CR690" s="129"/>
      <c r="CS690" s="129"/>
      <c r="CT690" s="129"/>
      <c r="CU690" s="129"/>
      <c r="CV690" s="129"/>
      <c r="CW690" s="129"/>
      <c r="CX690" s="129"/>
      <c r="CY690" s="129"/>
      <c r="CZ690" s="129"/>
      <c r="DA690" s="129"/>
      <c r="DB690" s="129"/>
      <c r="DC690" s="129"/>
      <c r="DD690" s="129"/>
      <c r="DE690" s="129"/>
      <c r="DF690" s="129"/>
      <c r="DG690" s="129"/>
      <c r="DH690" s="129"/>
      <c r="DI690" s="129"/>
      <c r="DJ690" s="129"/>
      <c r="DK690" s="129"/>
      <c r="DL690" s="129"/>
      <c r="DM690" s="129"/>
      <c r="DN690" s="150">
        <f t="shared" ref="DN690" si="1794">SUM(DQ690:ER690)</f>
        <v>0</v>
      </c>
      <c r="DO690" s="150">
        <f>SUM(DQ691:ER691)</f>
        <v>0</v>
      </c>
      <c r="DP690" s="152" t="e">
        <f t="shared" si="1746"/>
        <v>#DIV/0!</v>
      </c>
      <c r="DQ690" s="16"/>
      <c r="DR690" s="16"/>
      <c r="DS690" s="16"/>
      <c r="DT690" s="16"/>
      <c r="DU690" s="16"/>
      <c r="DV690" s="16"/>
      <c r="DW690" s="16"/>
      <c r="DX690" s="16"/>
      <c r="DY690" s="16"/>
      <c r="DZ690" s="16"/>
      <c r="EA690" s="16"/>
      <c r="EB690" s="16"/>
      <c r="EC690" s="16"/>
      <c r="ED690" s="16"/>
      <c r="EE690" s="16"/>
      <c r="EF690" s="16"/>
      <c r="EG690" s="16"/>
      <c r="EH690" s="16"/>
      <c r="EI690" s="16"/>
      <c r="EJ690" s="16"/>
      <c r="EK690" s="16"/>
      <c r="EL690" s="16"/>
      <c r="EM690" s="16"/>
      <c r="EN690" s="16"/>
      <c r="EO690" s="16"/>
      <c r="EP690" s="16"/>
      <c r="EQ690" s="16"/>
      <c r="ER690" s="16"/>
      <c r="ES690" s="150">
        <f t="shared" ca="1" si="1782"/>
        <v>0</v>
      </c>
      <c r="ET690" s="150">
        <f t="shared" si="1783"/>
        <v>0</v>
      </c>
      <c r="EU690" s="152" t="e">
        <f t="shared" ca="1" si="1784"/>
        <v>#DIV/0!</v>
      </c>
      <c r="EV690" s="16"/>
      <c r="EW690" s="67"/>
      <c r="EX690" s="16"/>
      <c r="EY690" s="16"/>
      <c r="EZ690" s="16"/>
      <c r="FA690" s="16"/>
      <c r="FB690" s="16"/>
      <c r="FC690" s="16"/>
      <c r="FD690" s="16"/>
      <c r="FE690" s="16"/>
      <c r="FF690" s="16"/>
      <c r="FG690" s="16"/>
      <c r="FH690" s="16"/>
      <c r="FI690" s="16"/>
      <c r="FJ690" s="16"/>
      <c r="FK690" s="16"/>
      <c r="FL690" s="16"/>
      <c r="FM690" s="16"/>
      <c r="FN690" s="16"/>
      <c r="FO690" s="16"/>
      <c r="FP690" s="16"/>
      <c r="FQ690" s="16"/>
      <c r="FR690" s="16"/>
      <c r="FS690" s="16"/>
      <c r="FT690" s="16"/>
      <c r="FU690" s="16"/>
      <c r="FV690" s="16"/>
      <c r="FW690" s="16"/>
      <c r="FX690" s="16"/>
      <c r="FY690" s="16"/>
      <c r="FZ690" s="16"/>
      <c r="GA690" s="150">
        <f t="shared" ref="GA690" ca="1" si="1795">SUMIF($GD$8:$HG$9,$O$5,GD690:HG690)</f>
        <v>0</v>
      </c>
      <c r="GB690" s="150">
        <f t="shared" ref="GB690" si="1796">SUM(GD691:HG691)</f>
        <v>0</v>
      </c>
      <c r="GC690" s="152" t="e">
        <f t="shared" ref="GC690" ca="1" si="1797">GB690/GA690</f>
        <v>#DIV/0!</v>
      </c>
      <c r="GD690" s="16"/>
      <c r="GE690" s="16"/>
      <c r="GF690" s="16"/>
      <c r="GG690" s="16"/>
      <c r="GH690" s="16"/>
      <c r="GI690" s="16"/>
      <c r="GJ690" s="16"/>
      <c r="GK690" s="16"/>
      <c r="GL690" s="16"/>
      <c r="GM690" s="16"/>
      <c r="GN690" s="16"/>
      <c r="GO690" s="16"/>
      <c r="GP690" s="16"/>
      <c r="GQ690" s="16"/>
      <c r="GR690" s="16"/>
      <c r="GS690" s="16"/>
      <c r="GT690" s="16"/>
      <c r="GU690" s="16"/>
      <c r="GV690" s="16"/>
      <c r="GW690" s="16"/>
      <c r="GX690" s="16"/>
      <c r="GY690" s="16"/>
      <c r="GZ690" s="16"/>
      <c r="HA690" s="16"/>
      <c r="HB690" s="16"/>
      <c r="HC690" s="16"/>
      <c r="HD690" s="16"/>
      <c r="HE690" s="16"/>
      <c r="HF690" s="16"/>
      <c r="HG690" s="16"/>
      <c r="HH690" s="150"/>
      <c r="HI690" s="150">
        <v>0</v>
      </c>
      <c r="HJ690" s="152" t="e">
        <v>#DIV/0!</v>
      </c>
      <c r="HK690" s="16"/>
      <c r="HL690" s="16"/>
      <c r="HM690" s="16"/>
      <c r="HN690" s="16"/>
      <c r="HO690" s="16"/>
      <c r="HP690" s="16"/>
      <c r="HQ690" s="16"/>
      <c r="HR690" s="16"/>
      <c r="HS690" s="16"/>
      <c r="HT690" s="16"/>
      <c r="HU690" s="16"/>
      <c r="HV690" s="16"/>
      <c r="HW690" s="16"/>
      <c r="HX690" s="16"/>
      <c r="HY690" s="16"/>
      <c r="HZ690" s="16"/>
      <c r="IA690" s="16"/>
      <c r="IB690" s="16"/>
      <c r="IC690" s="16"/>
      <c r="ID690" s="16"/>
      <c r="IE690" s="16"/>
      <c r="IF690" s="16"/>
      <c r="IG690" s="16"/>
      <c r="IH690" s="16"/>
      <c r="II690" s="16"/>
      <c r="IJ690" s="16"/>
      <c r="IK690" s="16"/>
      <c r="IL690" s="16"/>
      <c r="IM690" s="16"/>
      <c r="IN690" s="16"/>
      <c r="IO690" s="16"/>
      <c r="IP690" s="150"/>
      <c r="IQ690" s="150">
        <v>0</v>
      </c>
      <c r="IR690" s="152" t="e">
        <v>#DIV/0!</v>
      </c>
      <c r="IS690" s="16"/>
      <c r="IT690" s="16"/>
      <c r="IU690" s="16"/>
      <c r="IV690" s="16"/>
      <c r="IW690" s="16"/>
      <c r="IX690" s="16"/>
      <c r="IY690" s="16"/>
      <c r="IZ690" s="16"/>
      <c r="JA690" s="16"/>
      <c r="JB690" s="16"/>
      <c r="JC690" s="16"/>
      <c r="JD690" s="16"/>
      <c r="JE690" s="16"/>
      <c r="JF690" s="16"/>
      <c r="JG690" s="16"/>
      <c r="JH690" s="16"/>
      <c r="JI690" s="16"/>
      <c r="JJ690" s="16"/>
      <c r="JK690" s="16"/>
      <c r="JL690" s="16">
        <v>0.5</v>
      </c>
      <c r="JM690" s="16">
        <v>0.55000000000000004</v>
      </c>
      <c r="JN690" s="16"/>
      <c r="JO690" s="16"/>
      <c r="JP690" s="16"/>
      <c r="JQ690" s="16"/>
      <c r="JR690" s="16"/>
      <c r="JS690" s="16"/>
      <c r="JT690" s="16"/>
      <c r="JU690" s="23"/>
      <c r="JV690" s="16"/>
      <c r="JW690" s="150"/>
      <c r="JX690" s="150">
        <v>0</v>
      </c>
      <c r="JY690" s="152" t="e">
        <v>#DIV/0!</v>
      </c>
      <c r="JZ690" s="16"/>
      <c r="KA690" s="16"/>
      <c r="KB690" s="16"/>
      <c r="KC690" s="16"/>
      <c r="KD690" s="16"/>
      <c r="KE690" s="16"/>
      <c r="KF690" s="16"/>
      <c r="KG690" s="16"/>
      <c r="KH690" s="16"/>
      <c r="KI690" s="16"/>
      <c r="KJ690" s="16"/>
      <c r="KK690" s="16"/>
      <c r="KL690" s="16"/>
      <c r="KM690" s="16"/>
      <c r="KN690" s="16"/>
      <c r="KO690" s="16"/>
      <c r="KP690" s="16"/>
      <c r="KQ690" s="16"/>
      <c r="KR690" s="16"/>
      <c r="KS690" s="16"/>
      <c r="KT690" s="16"/>
      <c r="KU690" s="16"/>
      <c r="KV690" s="16"/>
      <c r="KW690" s="16"/>
      <c r="KX690" s="16"/>
      <c r="KY690" s="16"/>
      <c r="KZ690" s="16"/>
      <c r="LA690" s="16"/>
      <c r="LB690" s="16"/>
      <c r="LC690" s="16"/>
      <c r="LD690" s="16"/>
      <c r="LE690" s="150"/>
      <c r="LF690" s="150">
        <v>0</v>
      </c>
      <c r="LG690" s="152" t="e">
        <v>#DIV/0!</v>
      </c>
      <c r="LH690" s="16"/>
      <c r="LI690" s="16"/>
      <c r="LJ690" s="16"/>
      <c r="LK690" s="16"/>
      <c r="LL690" s="16"/>
      <c r="LM690" s="16"/>
      <c r="LN690" s="16"/>
      <c r="LO690" s="16"/>
      <c r="LP690" s="16"/>
      <c r="LQ690" s="16"/>
      <c r="LR690" s="16"/>
      <c r="LS690" s="16"/>
      <c r="LT690" s="16"/>
      <c r="LU690" s="16"/>
      <c r="LV690" s="16"/>
      <c r="LW690" s="16"/>
      <c r="LX690" s="16"/>
      <c r="LY690" s="16"/>
      <c r="LZ690" s="16"/>
      <c r="MA690" s="16"/>
      <c r="MB690" s="16"/>
      <c r="MC690" s="16"/>
      <c r="MD690" s="16"/>
      <c r="ME690" s="16"/>
      <c r="MF690" s="16"/>
      <c r="MG690" s="16"/>
      <c r="MH690" s="16"/>
      <c r="MI690" s="16"/>
      <c r="MJ690" s="16"/>
      <c r="MK690" s="16"/>
      <c r="ML690" s="16"/>
    </row>
    <row r="691" spans="1:350" ht="13.9" customHeight="1" outlineLevel="2" x14ac:dyDescent="0.2">
      <c r="A691" s="186"/>
      <c r="B691" s="219"/>
      <c r="C691" s="215"/>
      <c r="D691" s="217"/>
      <c r="E691" s="176"/>
      <c r="F691" s="176"/>
      <c r="G691" s="176"/>
      <c r="H691" s="171"/>
      <c r="I691" s="171"/>
      <c r="J691" s="213"/>
      <c r="K691" s="213"/>
      <c r="L691" s="173"/>
      <c r="M691" s="173"/>
      <c r="N691" s="184"/>
      <c r="O691" s="157"/>
      <c r="P691" s="17" t="s">
        <v>26</v>
      </c>
      <c r="Q691" s="151"/>
      <c r="R691" s="151"/>
      <c r="S691" s="153"/>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151"/>
      <c r="AY691" s="151"/>
      <c r="AZ691" s="153"/>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151"/>
      <c r="CG691" s="151"/>
      <c r="CH691" s="153"/>
      <c r="CI691" s="141"/>
      <c r="CJ691" s="141"/>
      <c r="CK691" s="141"/>
      <c r="CL691" s="141"/>
      <c r="CM691" s="141"/>
      <c r="CN691" s="141"/>
      <c r="CO691" s="141"/>
      <c r="CP691" s="141"/>
      <c r="CQ691" s="141"/>
      <c r="CR691" s="141"/>
      <c r="CS691" s="141"/>
      <c r="CT691" s="141"/>
      <c r="CU691" s="141"/>
      <c r="CV691" s="141"/>
      <c r="CW691" s="141"/>
      <c r="CX691" s="141"/>
      <c r="CY691" s="141"/>
      <c r="CZ691" s="141"/>
      <c r="DA691" s="141"/>
      <c r="DB691" s="141"/>
      <c r="DC691" s="141"/>
      <c r="DD691" s="141"/>
      <c r="DE691" s="141"/>
      <c r="DF691" s="141"/>
      <c r="DG691" s="141"/>
      <c r="DH691" s="141"/>
      <c r="DI691" s="141"/>
      <c r="DJ691" s="141"/>
      <c r="DK691" s="141"/>
      <c r="DL691" s="141"/>
      <c r="DM691" s="141"/>
      <c r="DN691" s="151"/>
      <c r="DO691" s="151"/>
      <c r="DP691" s="153"/>
      <c r="DQ691" s="24"/>
      <c r="DR691" s="24"/>
      <c r="DS691" s="24"/>
      <c r="DT691" s="24"/>
      <c r="DU691" s="24"/>
      <c r="DV691" s="24"/>
      <c r="DW691" s="24"/>
      <c r="DX691" s="24"/>
      <c r="DY691" s="24"/>
      <c r="DZ691" s="24"/>
      <c r="EA691" s="24"/>
      <c r="EB691" s="24"/>
      <c r="EC691" s="24"/>
      <c r="ED691" s="24"/>
      <c r="EE691" s="24"/>
      <c r="EF691" s="24"/>
      <c r="EG691" s="24"/>
      <c r="EH691" s="24"/>
      <c r="EI691" s="24"/>
      <c r="EJ691" s="24"/>
      <c r="EK691" s="24"/>
      <c r="EL691" s="24"/>
      <c r="EM691" s="24"/>
      <c r="EN691" s="24"/>
      <c r="EO691" s="24"/>
      <c r="EP691" s="24"/>
      <c r="EQ691" s="24"/>
      <c r="ER691" s="24"/>
      <c r="ES691" s="151"/>
      <c r="ET691" s="151"/>
      <c r="EU691" s="153"/>
      <c r="EV691" s="24"/>
      <c r="EW691" s="125"/>
      <c r="EX691" s="24"/>
      <c r="EY691" s="24"/>
      <c r="EZ691" s="24"/>
      <c r="FA691" s="24"/>
      <c r="FB691" s="24"/>
      <c r="FC691" s="24"/>
      <c r="FD691" s="24"/>
      <c r="FE691" s="24"/>
      <c r="FF691" s="24"/>
      <c r="FG691" s="24"/>
      <c r="FH691" s="24"/>
      <c r="FI691" s="24"/>
      <c r="FJ691" s="24"/>
      <c r="FK691" s="24"/>
      <c r="FL691" s="24"/>
      <c r="FM691" s="24"/>
      <c r="FN691" s="24"/>
      <c r="FO691" s="24"/>
      <c r="FP691" s="24"/>
      <c r="FQ691" s="24"/>
      <c r="FR691" s="24"/>
      <c r="FS691" s="24"/>
      <c r="FT691" s="24"/>
      <c r="FU691" s="24"/>
      <c r="FV691" s="24"/>
      <c r="FW691" s="24"/>
      <c r="FX691" s="24"/>
      <c r="FY691" s="24"/>
      <c r="FZ691" s="24"/>
      <c r="GA691" s="151"/>
      <c r="GB691" s="151"/>
      <c r="GC691" s="153"/>
      <c r="GD691" s="24"/>
      <c r="GE691" s="24"/>
      <c r="GF691" s="24"/>
      <c r="GG691" s="24"/>
      <c r="GH691" s="24"/>
      <c r="GI691" s="24"/>
      <c r="GJ691" s="24"/>
      <c r="GK691" s="24"/>
      <c r="GL691" s="24"/>
      <c r="GM691" s="24"/>
      <c r="GN691" s="24"/>
      <c r="GO691" s="24"/>
      <c r="GP691" s="24"/>
      <c r="GQ691" s="24"/>
      <c r="GR691" s="24"/>
      <c r="GS691" s="24"/>
      <c r="GT691" s="24"/>
      <c r="GU691" s="24"/>
      <c r="GV691" s="24"/>
      <c r="GW691" s="24"/>
      <c r="GX691" s="24"/>
      <c r="GY691" s="24"/>
      <c r="GZ691" s="24"/>
      <c r="HA691" s="24"/>
      <c r="HB691" s="24"/>
      <c r="HC691" s="24"/>
      <c r="HD691" s="24"/>
      <c r="HE691" s="24"/>
      <c r="HF691" s="24"/>
      <c r="HG691" s="24"/>
      <c r="HH691" s="151"/>
      <c r="HI691" s="151"/>
      <c r="HJ691" s="153"/>
      <c r="HK691" s="24"/>
      <c r="HL691" s="24"/>
      <c r="HM691" s="76">
        <v>0.1</v>
      </c>
      <c r="HN691" s="76">
        <v>0.1</v>
      </c>
      <c r="HO691" s="24"/>
      <c r="HP691" s="24"/>
      <c r="HQ691" s="24"/>
      <c r="HR691" s="24"/>
      <c r="HS691" s="24"/>
      <c r="HT691" s="24"/>
      <c r="HU691" s="24"/>
      <c r="HV691" s="24"/>
      <c r="HW691" s="24"/>
      <c r="HX691" s="24"/>
      <c r="HY691" s="24"/>
      <c r="HZ691" s="24"/>
      <c r="IA691" s="24"/>
      <c r="IB691" s="24"/>
      <c r="IC691" s="24"/>
      <c r="ID691" s="24"/>
      <c r="IE691" s="24"/>
      <c r="IF691" s="24"/>
      <c r="IG691" s="24"/>
      <c r="IH691" s="24"/>
      <c r="II691" s="24"/>
      <c r="IJ691" s="24"/>
      <c r="IK691" s="76">
        <v>0.9</v>
      </c>
      <c r="IL691" s="24"/>
      <c r="IM691" s="24"/>
      <c r="IN691" s="24"/>
      <c r="IO691" s="24"/>
      <c r="IP691" s="151"/>
      <c r="IQ691" s="151"/>
      <c r="IR691" s="153"/>
      <c r="IS691" s="24"/>
      <c r="IT691" s="24"/>
      <c r="IU691" s="24"/>
      <c r="IV691" s="24"/>
      <c r="IW691" s="24"/>
      <c r="IX691" s="24"/>
      <c r="IY691" s="24"/>
      <c r="IZ691" s="24"/>
      <c r="JA691" s="24"/>
      <c r="JB691" s="24"/>
      <c r="JC691" s="24"/>
      <c r="JD691" s="24"/>
      <c r="JE691" s="24"/>
      <c r="JF691" s="24"/>
      <c r="JG691" s="24"/>
      <c r="JH691" s="24"/>
      <c r="JI691" s="24"/>
      <c r="JJ691" s="24"/>
      <c r="JK691" s="24"/>
      <c r="JL691" s="24"/>
      <c r="JM691" s="24"/>
      <c r="JN691" s="24"/>
      <c r="JO691" s="24"/>
      <c r="JP691" s="24"/>
      <c r="JQ691" s="24"/>
      <c r="JR691" s="24"/>
      <c r="JS691" s="24"/>
      <c r="JT691" s="24"/>
      <c r="JU691" s="25"/>
      <c r="JV691" s="24"/>
      <c r="JW691" s="151"/>
      <c r="JX691" s="151"/>
      <c r="JY691" s="153"/>
      <c r="JZ691" s="24"/>
      <c r="KA691" s="24"/>
      <c r="KB691" s="24"/>
      <c r="KC691" s="24"/>
      <c r="KD691" s="24"/>
      <c r="KE691" s="24"/>
      <c r="KF691" s="24"/>
      <c r="KG691" s="24"/>
      <c r="KH691" s="24"/>
      <c r="KI691" s="24"/>
      <c r="KJ691" s="24"/>
      <c r="KK691" s="24"/>
      <c r="KL691" s="24"/>
      <c r="KM691" s="24"/>
      <c r="KN691" s="24"/>
      <c r="KO691" s="24"/>
      <c r="KP691" s="24"/>
      <c r="KQ691" s="24"/>
      <c r="KR691" s="24"/>
      <c r="KS691" s="24"/>
      <c r="KT691" s="24"/>
      <c r="KU691" s="24"/>
      <c r="KV691" s="24"/>
      <c r="KW691" s="24"/>
      <c r="KX691" s="24"/>
      <c r="KY691" s="24"/>
      <c r="KZ691" s="24"/>
      <c r="LA691" s="24"/>
      <c r="LB691" s="24"/>
      <c r="LC691" s="24"/>
      <c r="LD691" s="24"/>
      <c r="LE691" s="151"/>
      <c r="LF691" s="151"/>
      <c r="LG691" s="153"/>
      <c r="LH691" s="24"/>
      <c r="LI691" s="24"/>
      <c r="LJ691" s="24"/>
      <c r="LK691" s="24"/>
      <c r="LL691" s="24"/>
      <c r="LM691" s="24"/>
      <c r="LN691" s="24"/>
      <c r="LO691" s="24"/>
      <c r="LP691" s="24"/>
      <c r="LQ691" s="24"/>
      <c r="LR691" s="24"/>
      <c r="LS691" s="24"/>
      <c r="LT691" s="24"/>
      <c r="LU691" s="24"/>
      <c r="LV691" s="24"/>
      <c r="LW691" s="24"/>
      <c r="LX691" s="24"/>
      <c r="LY691" s="24"/>
      <c r="LZ691" s="24"/>
      <c r="MA691" s="24"/>
      <c r="MB691" s="24"/>
      <c r="MC691" s="24"/>
      <c r="MD691" s="24"/>
      <c r="ME691" s="24"/>
      <c r="MF691" s="24"/>
      <c r="MG691" s="24"/>
      <c r="MH691" s="24"/>
      <c r="MI691" s="24"/>
      <c r="MJ691" s="24"/>
      <c r="MK691" s="24"/>
      <c r="ML691" s="24"/>
    </row>
    <row r="692" spans="1:350" ht="13.9" customHeight="1" outlineLevel="2" x14ac:dyDescent="0.2">
      <c r="A692" s="185" t="s">
        <v>1087</v>
      </c>
      <c r="B692" s="218" t="s">
        <v>373</v>
      </c>
      <c r="C692" s="214" t="s">
        <v>374</v>
      </c>
      <c r="D692" s="216">
        <v>41.5</v>
      </c>
      <c r="E692" s="175">
        <v>0</v>
      </c>
      <c r="F692" s="175">
        <f>D692-E692</f>
        <v>41.5</v>
      </c>
      <c r="G692" s="175" t="s">
        <v>1001</v>
      </c>
      <c r="H692" s="170" t="s">
        <v>1000</v>
      </c>
      <c r="I692" s="170" t="s">
        <v>1002</v>
      </c>
      <c r="J692" s="212">
        <f ca="1">E692+Q692+AX692+CF692+DN692+ES692+GA692+HH692+IP692+JW692+LE692</f>
        <v>0</v>
      </c>
      <c r="K692" s="212">
        <f>E692+R692+AY692+CG692+DO692+ET692+GB692+HI692+IQ692+JX692+LF692</f>
        <v>0</v>
      </c>
      <c r="L692" s="172" t="e">
        <f ca="1">K692/J692</f>
        <v>#DIV/0!</v>
      </c>
      <c r="M692" s="172">
        <f>K692/D692</f>
        <v>0</v>
      </c>
      <c r="N692" s="183">
        <f ca="1">SUMIF($EV$8:$FZ$9,$O$5,$EV693:$FZ693)-SUMIF($EV$8:$FZ$9,$Q$5,$EV693:$FZ693)</f>
        <v>0</v>
      </c>
      <c r="O692" s="156"/>
      <c r="P692" s="16" t="s">
        <v>25</v>
      </c>
      <c r="Q692" s="150">
        <v>0</v>
      </c>
      <c r="R692" s="150">
        <v>0</v>
      </c>
      <c r="S692" s="152" t="e">
        <v>#DIV/0!</v>
      </c>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50">
        <f t="shared" ca="1" si="1627"/>
        <v>0</v>
      </c>
      <c r="AY692" s="150">
        <f>SUM(BA693:CE693)</f>
        <v>0</v>
      </c>
      <c r="AZ692" s="152" t="e">
        <f ca="1">AY692/AX692</f>
        <v>#DIV/0!</v>
      </c>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50">
        <f t="shared" ref="CF692" si="1798">SUM(CI692:DM692)</f>
        <v>0</v>
      </c>
      <c r="CG692" s="150">
        <f>SUM(CI693:DM693)</f>
        <v>0</v>
      </c>
      <c r="CH692" s="152" t="e">
        <f>CG692/CF692</f>
        <v>#DIV/0!</v>
      </c>
      <c r="CI692" s="129"/>
      <c r="CJ692" s="129"/>
      <c r="CK692" s="129"/>
      <c r="CL692" s="129"/>
      <c r="CM692" s="129"/>
      <c r="CN692" s="129"/>
      <c r="CO692" s="129"/>
      <c r="CP692" s="129"/>
      <c r="CQ692" s="129"/>
      <c r="CR692" s="129"/>
      <c r="CS692" s="129"/>
      <c r="CT692" s="129"/>
      <c r="CU692" s="129"/>
      <c r="CV692" s="129"/>
      <c r="CW692" s="129"/>
      <c r="CX692" s="129"/>
      <c r="CY692" s="129"/>
      <c r="CZ692" s="129"/>
      <c r="DA692" s="129"/>
      <c r="DB692" s="129"/>
      <c r="DC692" s="129"/>
      <c r="DD692" s="129"/>
      <c r="DE692" s="129"/>
      <c r="DF692" s="129"/>
      <c r="DG692" s="129"/>
      <c r="DH692" s="129"/>
      <c r="DI692" s="129"/>
      <c r="DJ692" s="129"/>
      <c r="DK692" s="129"/>
      <c r="DL692" s="129"/>
      <c r="DM692" s="129"/>
      <c r="DN692" s="150">
        <f t="shared" ref="DN692" si="1799">SUM(DQ692:ER692)</f>
        <v>0</v>
      </c>
      <c r="DO692" s="150">
        <f>SUM(DQ693:ER693)</f>
        <v>0</v>
      </c>
      <c r="DP692" s="152" t="e">
        <f t="shared" si="1746"/>
        <v>#DIV/0!</v>
      </c>
      <c r="DQ692" s="16"/>
      <c r="DR692" s="16"/>
      <c r="DS692" s="16"/>
      <c r="DT692" s="16"/>
      <c r="DU692" s="16"/>
      <c r="DV692" s="16"/>
      <c r="DW692" s="16"/>
      <c r="DX692" s="16"/>
      <c r="DY692" s="16"/>
      <c r="DZ692" s="16"/>
      <c r="EA692" s="16"/>
      <c r="EB692" s="16"/>
      <c r="EC692" s="16"/>
      <c r="ED692" s="16"/>
      <c r="EE692" s="16"/>
      <c r="EF692" s="16"/>
      <c r="EG692" s="16"/>
      <c r="EH692" s="16"/>
      <c r="EI692" s="16"/>
      <c r="EJ692" s="16"/>
      <c r="EK692" s="16"/>
      <c r="EL692" s="16"/>
      <c r="EM692" s="16"/>
      <c r="EN692" s="16"/>
      <c r="EO692" s="16"/>
      <c r="EP692" s="16"/>
      <c r="EQ692" s="16"/>
      <c r="ER692" s="16"/>
      <c r="ES692" s="150">
        <f t="shared" ca="1" si="1782"/>
        <v>0</v>
      </c>
      <c r="ET692" s="150">
        <f t="shared" si="1783"/>
        <v>0</v>
      </c>
      <c r="EU692" s="152" t="e">
        <f t="shared" ca="1" si="1784"/>
        <v>#DIV/0!</v>
      </c>
      <c r="EV692" s="16"/>
      <c r="EW692" s="67"/>
      <c r="EX692" s="16"/>
      <c r="EY692" s="16"/>
      <c r="EZ692" s="16"/>
      <c r="FA692" s="16"/>
      <c r="FB692" s="16"/>
      <c r="FC692" s="16"/>
      <c r="FD692" s="16"/>
      <c r="FE692" s="16"/>
      <c r="FF692" s="16"/>
      <c r="FG692" s="16"/>
      <c r="FH692" s="16"/>
      <c r="FI692" s="16"/>
      <c r="FJ692" s="16"/>
      <c r="FK692" s="16"/>
      <c r="FL692" s="16"/>
      <c r="FM692" s="16"/>
      <c r="FN692" s="16"/>
      <c r="FO692" s="16"/>
      <c r="FP692" s="16"/>
      <c r="FQ692" s="16"/>
      <c r="FR692" s="16"/>
      <c r="FS692" s="16"/>
      <c r="FT692" s="16"/>
      <c r="FU692" s="16"/>
      <c r="FV692" s="16"/>
      <c r="FW692" s="16"/>
      <c r="FX692" s="16"/>
      <c r="FY692" s="16"/>
      <c r="FZ692" s="16"/>
      <c r="GA692" s="150">
        <f t="shared" ref="GA692" ca="1" si="1800">SUMIF($GD$8:$HG$9,$O$5,GD692:HG692)</f>
        <v>0</v>
      </c>
      <c r="GB692" s="150">
        <f t="shared" ref="GB692" si="1801">SUM(GD693:HG693)</f>
        <v>0</v>
      </c>
      <c r="GC692" s="152" t="e">
        <f t="shared" ref="GC692" ca="1" si="1802">GB692/GA692</f>
        <v>#DIV/0!</v>
      </c>
      <c r="GD692" s="16"/>
      <c r="GE692" s="16"/>
      <c r="GF692" s="16"/>
      <c r="GG692" s="16"/>
      <c r="GH692" s="16"/>
      <c r="GI692" s="16"/>
      <c r="GJ692" s="16"/>
      <c r="GK692" s="16"/>
      <c r="GL692" s="16"/>
      <c r="GM692" s="16"/>
      <c r="GN692" s="16"/>
      <c r="GO692" s="16"/>
      <c r="GP692" s="16"/>
      <c r="GQ692" s="16"/>
      <c r="GR692" s="16"/>
      <c r="GS692" s="16"/>
      <c r="GT692" s="16"/>
      <c r="GU692" s="16"/>
      <c r="GV692" s="16"/>
      <c r="GW692" s="16"/>
      <c r="GX692" s="16"/>
      <c r="GY692" s="16"/>
      <c r="GZ692" s="16"/>
      <c r="HA692" s="16"/>
      <c r="HB692" s="16"/>
      <c r="HC692" s="16"/>
      <c r="HD692" s="16"/>
      <c r="HE692" s="16"/>
      <c r="HF692" s="16"/>
      <c r="HG692" s="16"/>
      <c r="HH692" s="150"/>
      <c r="HI692" s="150">
        <v>0</v>
      </c>
      <c r="HJ692" s="152" t="e">
        <v>#DIV/0!</v>
      </c>
      <c r="HK692" s="16"/>
      <c r="HL692" s="16"/>
      <c r="HM692" s="16"/>
      <c r="HN692" s="16"/>
      <c r="HO692" s="16"/>
      <c r="HP692" s="16"/>
      <c r="HQ692" s="16"/>
      <c r="HR692" s="16"/>
      <c r="HS692" s="16"/>
      <c r="HT692" s="16"/>
      <c r="HU692" s="16"/>
      <c r="HV692" s="16"/>
      <c r="HW692" s="16"/>
      <c r="HX692" s="16"/>
      <c r="HY692" s="16"/>
      <c r="HZ692" s="16"/>
      <c r="IA692" s="16"/>
      <c r="IB692" s="16"/>
      <c r="IC692" s="16"/>
      <c r="ID692" s="16"/>
      <c r="IE692" s="16"/>
      <c r="IF692" s="16"/>
      <c r="IG692" s="16"/>
      <c r="IH692" s="16"/>
      <c r="II692" s="16"/>
      <c r="IJ692" s="16"/>
      <c r="IK692" s="16"/>
      <c r="IL692" s="16"/>
      <c r="IM692" s="16"/>
      <c r="IN692" s="16"/>
      <c r="IO692" s="16"/>
      <c r="IP692" s="150"/>
      <c r="IQ692" s="150">
        <v>0</v>
      </c>
      <c r="IR692" s="152" t="e">
        <v>#DIV/0!</v>
      </c>
      <c r="IS692" s="16"/>
      <c r="IT692" s="16"/>
      <c r="IU692" s="16"/>
      <c r="IV692" s="16"/>
      <c r="IW692" s="16"/>
      <c r="IX692" s="16"/>
      <c r="IY692" s="16"/>
      <c r="IZ692" s="16"/>
      <c r="JA692" s="16"/>
      <c r="JB692" s="16"/>
      <c r="JC692" s="16"/>
      <c r="JD692" s="16"/>
      <c r="JE692" s="16"/>
      <c r="JF692" s="16"/>
      <c r="JG692" s="16"/>
      <c r="JH692" s="16"/>
      <c r="JI692" s="16"/>
      <c r="JJ692" s="16"/>
      <c r="JK692" s="16"/>
      <c r="JL692" s="16"/>
      <c r="JM692" s="16"/>
      <c r="JN692" s="16">
        <v>20</v>
      </c>
      <c r="JO692" s="16">
        <v>10</v>
      </c>
      <c r="JP692" s="16">
        <v>11.5</v>
      </c>
      <c r="JQ692" s="16"/>
      <c r="JR692" s="16"/>
      <c r="JS692" s="16"/>
      <c r="JT692" s="16"/>
      <c r="JU692" s="23"/>
      <c r="JV692" s="16"/>
      <c r="JW692" s="150"/>
      <c r="JX692" s="150">
        <v>0</v>
      </c>
      <c r="JY692" s="152" t="e">
        <v>#DIV/0!</v>
      </c>
      <c r="JZ692" s="16"/>
      <c r="KA692" s="16"/>
      <c r="KB692" s="16"/>
      <c r="KC692" s="16"/>
      <c r="KD692" s="16"/>
      <c r="KE692" s="16"/>
      <c r="KF692" s="16"/>
      <c r="KG692" s="16"/>
      <c r="KH692" s="16"/>
      <c r="KI692" s="16"/>
      <c r="KJ692" s="16"/>
      <c r="KK692" s="16"/>
      <c r="KL692" s="16"/>
      <c r="KM692" s="16"/>
      <c r="KN692" s="16"/>
      <c r="KO692" s="16"/>
      <c r="KP692" s="16"/>
      <c r="KQ692" s="16"/>
      <c r="KR692" s="16"/>
      <c r="KS692" s="16"/>
      <c r="KT692" s="16"/>
      <c r="KU692" s="16"/>
      <c r="KV692" s="16"/>
      <c r="KW692" s="16"/>
      <c r="KX692" s="16"/>
      <c r="KY692" s="16"/>
      <c r="KZ692" s="16"/>
      <c r="LA692" s="16"/>
      <c r="LB692" s="16"/>
      <c r="LC692" s="16"/>
      <c r="LD692" s="16"/>
      <c r="LE692" s="150"/>
      <c r="LF692" s="150">
        <v>0</v>
      </c>
      <c r="LG692" s="152" t="e">
        <v>#DIV/0!</v>
      </c>
      <c r="LH692" s="16"/>
      <c r="LI692" s="16"/>
      <c r="LJ692" s="16"/>
      <c r="LK692" s="16"/>
      <c r="LL692" s="16"/>
      <c r="LM692" s="16"/>
      <c r="LN692" s="16"/>
      <c r="LO692" s="16"/>
      <c r="LP692" s="16"/>
      <c r="LQ692" s="16"/>
      <c r="LR692" s="16"/>
      <c r="LS692" s="16"/>
      <c r="LT692" s="16"/>
      <c r="LU692" s="16"/>
      <c r="LV692" s="16"/>
      <c r="LW692" s="16"/>
      <c r="LX692" s="16"/>
      <c r="LY692" s="16"/>
      <c r="LZ692" s="16"/>
      <c r="MA692" s="16"/>
      <c r="MB692" s="16"/>
      <c r="MC692" s="16"/>
      <c r="MD692" s="16"/>
      <c r="ME692" s="16"/>
      <c r="MF692" s="16"/>
      <c r="MG692" s="16"/>
      <c r="MH692" s="16"/>
      <c r="MI692" s="16"/>
      <c r="MJ692" s="16"/>
      <c r="MK692" s="16"/>
      <c r="ML692" s="16"/>
    </row>
    <row r="693" spans="1:350" ht="13.9" customHeight="1" outlineLevel="2" x14ac:dyDescent="0.2">
      <c r="A693" s="186"/>
      <c r="B693" s="219"/>
      <c r="C693" s="215"/>
      <c r="D693" s="217"/>
      <c r="E693" s="176"/>
      <c r="F693" s="176"/>
      <c r="G693" s="176"/>
      <c r="H693" s="171"/>
      <c r="I693" s="171"/>
      <c r="J693" s="213"/>
      <c r="K693" s="213"/>
      <c r="L693" s="173"/>
      <c r="M693" s="173"/>
      <c r="N693" s="184"/>
      <c r="O693" s="157"/>
      <c r="P693" s="17" t="s">
        <v>26</v>
      </c>
      <c r="Q693" s="151"/>
      <c r="R693" s="151"/>
      <c r="S693" s="153"/>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151"/>
      <c r="AY693" s="151"/>
      <c r="AZ693" s="153"/>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151"/>
      <c r="CG693" s="151"/>
      <c r="CH693" s="153"/>
      <c r="CI693" s="141"/>
      <c r="CJ693" s="141"/>
      <c r="CK693" s="141"/>
      <c r="CL693" s="141"/>
      <c r="CM693" s="141"/>
      <c r="CN693" s="141"/>
      <c r="CO693" s="141"/>
      <c r="CP693" s="141"/>
      <c r="CQ693" s="141"/>
      <c r="CR693" s="141"/>
      <c r="CS693" s="141"/>
      <c r="CT693" s="141"/>
      <c r="CU693" s="141"/>
      <c r="CV693" s="141"/>
      <c r="CW693" s="141"/>
      <c r="CX693" s="141"/>
      <c r="CY693" s="141"/>
      <c r="CZ693" s="141"/>
      <c r="DA693" s="141"/>
      <c r="DB693" s="141"/>
      <c r="DC693" s="141"/>
      <c r="DD693" s="141"/>
      <c r="DE693" s="141"/>
      <c r="DF693" s="141"/>
      <c r="DG693" s="141"/>
      <c r="DH693" s="141"/>
      <c r="DI693" s="141"/>
      <c r="DJ693" s="141"/>
      <c r="DK693" s="141"/>
      <c r="DL693" s="141"/>
      <c r="DM693" s="141"/>
      <c r="DN693" s="151"/>
      <c r="DO693" s="151"/>
      <c r="DP693" s="153"/>
      <c r="DQ693" s="24"/>
      <c r="DR693" s="24"/>
      <c r="DS693" s="24"/>
      <c r="DT693" s="24"/>
      <c r="DU693" s="24"/>
      <c r="DV693" s="24"/>
      <c r="DW693" s="24"/>
      <c r="DX693" s="24"/>
      <c r="DY693" s="24"/>
      <c r="DZ693" s="24"/>
      <c r="EA693" s="24"/>
      <c r="EB693" s="24"/>
      <c r="EC693" s="24"/>
      <c r="ED693" s="24"/>
      <c r="EE693" s="24"/>
      <c r="EF693" s="24"/>
      <c r="EG693" s="24"/>
      <c r="EH693" s="24"/>
      <c r="EI693" s="24"/>
      <c r="EJ693" s="24"/>
      <c r="EK693" s="24"/>
      <c r="EL693" s="24"/>
      <c r="EM693" s="24"/>
      <c r="EN693" s="24"/>
      <c r="EO693" s="24"/>
      <c r="EP693" s="24"/>
      <c r="EQ693" s="24"/>
      <c r="ER693" s="24"/>
      <c r="ES693" s="151"/>
      <c r="ET693" s="151"/>
      <c r="EU693" s="153"/>
      <c r="EV693" s="24"/>
      <c r="EW693" s="125"/>
      <c r="EX693" s="24"/>
      <c r="EY693" s="24"/>
      <c r="EZ693" s="24"/>
      <c r="FA693" s="24"/>
      <c r="FB693" s="24"/>
      <c r="FC693" s="24"/>
      <c r="FD693" s="24"/>
      <c r="FE693" s="24"/>
      <c r="FF693" s="24"/>
      <c r="FG693" s="24"/>
      <c r="FH693" s="24"/>
      <c r="FI693" s="24"/>
      <c r="FJ693" s="24"/>
      <c r="FK693" s="24"/>
      <c r="FL693" s="24"/>
      <c r="FM693" s="24"/>
      <c r="FN693" s="24"/>
      <c r="FO693" s="24"/>
      <c r="FP693" s="24"/>
      <c r="FQ693" s="24"/>
      <c r="FR693" s="24"/>
      <c r="FS693" s="24"/>
      <c r="FT693" s="24"/>
      <c r="FU693" s="24"/>
      <c r="FV693" s="24"/>
      <c r="FW693" s="24"/>
      <c r="FX693" s="24"/>
      <c r="FY693" s="24"/>
      <c r="FZ693" s="24"/>
      <c r="GA693" s="151"/>
      <c r="GB693" s="151"/>
      <c r="GC693" s="153"/>
      <c r="GD693" s="24"/>
      <c r="GE693" s="24"/>
      <c r="GF693" s="24"/>
      <c r="GG693" s="24"/>
      <c r="GH693" s="24"/>
      <c r="GI693" s="24"/>
      <c r="GJ693" s="24"/>
      <c r="GK693" s="24"/>
      <c r="GL693" s="24"/>
      <c r="GM693" s="24"/>
      <c r="GN693" s="24"/>
      <c r="GO693" s="24"/>
      <c r="GP693" s="24"/>
      <c r="GQ693" s="24"/>
      <c r="GR693" s="24"/>
      <c r="GS693" s="24"/>
      <c r="GT693" s="24"/>
      <c r="GU693" s="24"/>
      <c r="GV693" s="24"/>
      <c r="GW693" s="24"/>
      <c r="GX693" s="24"/>
      <c r="GY693" s="24"/>
      <c r="GZ693" s="24"/>
      <c r="HA693" s="24"/>
      <c r="HB693" s="24"/>
      <c r="HC693" s="24"/>
      <c r="HD693" s="24"/>
      <c r="HE693" s="24"/>
      <c r="HF693" s="24"/>
      <c r="HG693" s="24"/>
      <c r="HH693" s="151"/>
      <c r="HI693" s="151"/>
      <c r="HJ693" s="153"/>
      <c r="HK693" s="24"/>
      <c r="HL693" s="24"/>
      <c r="HM693" s="24"/>
      <c r="HN693" s="24"/>
      <c r="HO693" s="24"/>
      <c r="HP693" s="24"/>
      <c r="HQ693" s="24"/>
      <c r="HR693" s="24"/>
      <c r="HS693" s="24"/>
      <c r="HT693" s="24"/>
      <c r="HU693" s="24"/>
      <c r="HV693" s="24"/>
      <c r="HW693" s="24"/>
      <c r="HX693" s="24"/>
      <c r="HY693" s="24"/>
      <c r="HZ693" s="24"/>
      <c r="IA693" s="24"/>
      <c r="IB693" s="24"/>
      <c r="IC693" s="24"/>
      <c r="ID693" s="24">
        <v>6</v>
      </c>
      <c r="IE693" s="24"/>
      <c r="IF693" s="24"/>
      <c r="IG693" s="76">
        <v>35.5</v>
      </c>
      <c r="IH693" s="24"/>
      <c r="II693" s="24"/>
      <c r="IJ693" s="24"/>
      <c r="IK693" s="24"/>
      <c r="IL693" s="24"/>
      <c r="IM693" s="24"/>
      <c r="IN693" s="24"/>
      <c r="IO693" s="24"/>
      <c r="IP693" s="151"/>
      <c r="IQ693" s="151"/>
      <c r="IR693" s="153"/>
      <c r="IS693" s="24"/>
      <c r="IT693" s="24"/>
      <c r="IU693" s="24"/>
      <c r="IV693" s="24"/>
      <c r="IW693" s="24"/>
      <c r="IX693" s="24"/>
      <c r="IY693" s="24"/>
      <c r="IZ693" s="24"/>
      <c r="JA693" s="24"/>
      <c r="JB693" s="24"/>
      <c r="JC693" s="24"/>
      <c r="JD693" s="24"/>
      <c r="JE693" s="24"/>
      <c r="JF693" s="24"/>
      <c r="JG693" s="24"/>
      <c r="JH693" s="24"/>
      <c r="JI693" s="24"/>
      <c r="JJ693" s="24"/>
      <c r="JK693" s="24"/>
      <c r="JL693" s="24"/>
      <c r="JM693" s="24"/>
      <c r="JN693" s="24"/>
      <c r="JO693" s="24"/>
      <c r="JP693" s="24"/>
      <c r="JQ693" s="24"/>
      <c r="JR693" s="24"/>
      <c r="JS693" s="24"/>
      <c r="JT693" s="24"/>
      <c r="JU693" s="25"/>
      <c r="JV693" s="24"/>
      <c r="JW693" s="151"/>
      <c r="JX693" s="151"/>
      <c r="JY693" s="153"/>
      <c r="JZ693" s="24"/>
      <c r="KA693" s="24"/>
      <c r="KB693" s="24"/>
      <c r="KC693" s="24"/>
      <c r="KD693" s="24"/>
      <c r="KE693" s="24"/>
      <c r="KF693" s="24"/>
      <c r="KG693" s="24"/>
      <c r="KH693" s="24"/>
      <c r="KI693" s="24"/>
      <c r="KJ693" s="24"/>
      <c r="KK693" s="24"/>
      <c r="KL693" s="24"/>
      <c r="KM693" s="24"/>
      <c r="KN693" s="24"/>
      <c r="KO693" s="24"/>
      <c r="KP693" s="24"/>
      <c r="KQ693" s="24"/>
      <c r="KR693" s="24"/>
      <c r="KS693" s="24"/>
      <c r="KT693" s="24"/>
      <c r="KU693" s="24"/>
      <c r="KV693" s="24"/>
      <c r="KW693" s="24"/>
      <c r="KX693" s="24"/>
      <c r="KY693" s="24"/>
      <c r="KZ693" s="24"/>
      <c r="LA693" s="24"/>
      <c r="LB693" s="24"/>
      <c r="LC693" s="24"/>
      <c r="LD693" s="24"/>
      <c r="LE693" s="151"/>
      <c r="LF693" s="151"/>
      <c r="LG693" s="153"/>
      <c r="LH693" s="24"/>
      <c r="LI693" s="24"/>
      <c r="LJ693" s="24"/>
      <c r="LK693" s="24"/>
      <c r="LL693" s="24"/>
      <c r="LM693" s="24"/>
      <c r="LN693" s="24"/>
      <c r="LO693" s="24"/>
      <c r="LP693" s="24"/>
      <c r="LQ693" s="24"/>
      <c r="LR693" s="24"/>
      <c r="LS693" s="24"/>
      <c r="LT693" s="24"/>
      <c r="LU693" s="24"/>
      <c r="LV693" s="24"/>
      <c r="LW693" s="24"/>
      <c r="LX693" s="24"/>
      <c r="LY693" s="24"/>
      <c r="LZ693" s="24"/>
      <c r="MA693" s="24"/>
      <c r="MB693" s="24"/>
      <c r="MC693" s="24"/>
      <c r="MD693" s="24"/>
      <c r="ME693" s="24"/>
      <c r="MF693" s="24"/>
      <c r="MG693" s="24"/>
      <c r="MH693" s="24"/>
      <c r="MI693" s="24"/>
      <c r="MJ693" s="24"/>
      <c r="MK693" s="24"/>
      <c r="ML693" s="24"/>
    </row>
    <row r="694" spans="1:350" ht="13.9" customHeight="1" outlineLevel="2" x14ac:dyDescent="0.2">
      <c r="A694" s="185" t="s">
        <v>1088</v>
      </c>
      <c r="B694" s="218" t="s">
        <v>375</v>
      </c>
      <c r="C694" s="214" t="s">
        <v>99</v>
      </c>
      <c r="D694" s="216">
        <v>3</v>
      </c>
      <c r="E694" s="175">
        <v>0</v>
      </c>
      <c r="F694" s="175">
        <f>D694-E694</f>
        <v>3</v>
      </c>
      <c r="G694" s="175" t="s">
        <v>842</v>
      </c>
      <c r="H694" s="170" t="s">
        <v>1002</v>
      </c>
      <c r="I694" s="170" t="s">
        <v>1003</v>
      </c>
      <c r="J694" s="212">
        <f ca="1">E694+Q694+AX694+CF694+DN694+ES694+GA694+HH694+IP694+JW694+LE694</f>
        <v>0</v>
      </c>
      <c r="K694" s="212">
        <f>E694+R694+AY694+CG694+DO694+ET694+GB694+HI694+IQ694+JX694+LF694</f>
        <v>0</v>
      </c>
      <c r="L694" s="172" t="e">
        <f ca="1">K694/J694</f>
        <v>#DIV/0!</v>
      </c>
      <c r="M694" s="172">
        <f>K694/D694</f>
        <v>0</v>
      </c>
      <c r="N694" s="183">
        <f ca="1">SUMIF($EV$8:$FZ$9,$O$5,$EV695:$FZ695)-SUMIF($EV$8:$FZ$9,$Q$5,$EV695:$FZ695)</f>
        <v>0</v>
      </c>
      <c r="O694" s="156"/>
      <c r="P694" s="16" t="s">
        <v>25</v>
      </c>
      <c r="Q694" s="150">
        <v>0</v>
      </c>
      <c r="R694" s="150">
        <v>0</v>
      </c>
      <c r="S694" s="152" t="e">
        <v>#DIV/0!</v>
      </c>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50">
        <f t="shared" ca="1" si="1627"/>
        <v>0</v>
      </c>
      <c r="AY694" s="150">
        <f>SUM(BA695:CE695)</f>
        <v>0</v>
      </c>
      <c r="AZ694" s="152" t="e">
        <f ca="1">AY694/AX694</f>
        <v>#DIV/0!</v>
      </c>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50">
        <f t="shared" ref="CF694" si="1803">SUM(CI694:DM694)</f>
        <v>0</v>
      </c>
      <c r="CG694" s="150">
        <f>SUM(CI695:DM695)</f>
        <v>0</v>
      </c>
      <c r="CH694" s="152" t="e">
        <f>CG694/CF694</f>
        <v>#DIV/0!</v>
      </c>
      <c r="CI694" s="129"/>
      <c r="CJ694" s="129"/>
      <c r="CK694" s="129"/>
      <c r="CL694" s="129"/>
      <c r="CM694" s="129"/>
      <c r="CN694" s="129"/>
      <c r="CO694" s="129"/>
      <c r="CP694" s="129"/>
      <c r="CQ694" s="129"/>
      <c r="CR694" s="129"/>
      <c r="CS694" s="129"/>
      <c r="CT694" s="129"/>
      <c r="CU694" s="129"/>
      <c r="CV694" s="129"/>
      <c r="CW694" s="129"/>
      <c r="CX694" s="129"/>
      <c r="CY694" s="129"/>
      <c r="CZ694" s="129"/>
      <c r="DA694" s="129"/>
      <c r="DB694" s="129"/>
      <c r="DC694" s="129"/>
      <c r="DD694" s="129"/>
      <c r="DE694" s="129"/>
      <c r="DF694" s="129"/>
      <c r="DG694" s="129"/>
      <c r="DH694" s="129"/>
      <c r="DI694" s="129"/>
      <c r="DJ694" s="129"/>
      <c r="DK694" s="129"/>
      <c r="DL694" s="129"/>
      <c r="DM694" s="129"/>
      <c r="DN694" s="150">
        <f t="shared" ref="DN694" si="1804">SUM(DQ694:ER694)</f>
        <v>0</v>
      </c>
      <c r="DO694" s="150">
        <f>SUM(DQ695:ER695)</f>
        <v>0</v>
      </c>
      <c r="DP694" s="152" t="e">
        <f t="shared" si="1746"/>
        <v>#DIV/0!</v>
      </c>
      <c r="DQ694" s="16"/>
      <c r="DR694" s="16"/>
      <c r="DS694" s="16"/>
      <c r="DT694" s="16"/>
      <c r="DU694" s="16"/>
      <c r="DV694" s="16"/>
      <c r="DW694" s="16"/>
      <c r="DX694" s="16"/>
      <c r="DY694" s="16"/>
      <c r="DZ694" s="16"/>
      <c r="EA694" s="16"/>
      <c r="EB694" s="16"/>
      <c r="EC694" s="16"/>
      <c r="ED694" s="16"/>
      <c r="EE694" s="16"/>
      <c r="EF694" s="16"/>
      <c r="EG694" s="16"/>
      <c r="EH694" s="16"/>
      <c r="EI694" s="16"/>
      <c r="EJ694" s="16"/>
      <c r="EK694" s="16"/>
      <c r="EL694" s="16"/>
      <c r="EM694" s="16"/>
      <c r="EN694" s="16"/>
      <c r="EO694" s="16"/>
      <c r="EP694" s="16"/>
      <c r="EQ694" s="16"/>
      <c r="ER694" s="16"/>
      <c r="ES694" s="150">
        <f t="shared" ca="1" si="1782"/>
        <v>0</v>
      </c>
      <c r="ET694" s="150">
        <f t="shared" si="1783"/>
        <v>0</v>
      </c>
      <c r="EU694" s="152" t="e">
        <f t="shared" ca="1" si="1784"/>
        <v>#DIV/0!</v>
      </c>
      <c r="EV694" s="16"/>
      <c r="EW694" s="67"/>
      <c r="EX694" s="16"/>
      <c r="EY694" s="16"/>
      <c r="EZ694" s="16"/>
      <c r="FA694" s="16"/>
      <c r="FB694" s="16"/>
      <c r="FC694" s="16"/>
      <c r="FD694" s="16"/>
      <c r="FE694" s="16"/>
      <c r="FF694" s="16"/>
      <c r="FG694" s="16"/>
      <c r="FH694" s="16"/>
      <c r="FI694" s="16"/>
      <c r="FJ694" s="16"/>
      <c r="FK694" s="16"/>
      <c r="FL694" s="16"/>
      <c r="FM694" s="16"/>
      <c r="FN694" s="16"/>
      <c r="FO694" s="16"/>
      <c r="FP694" s="16"/>
      <c r="FQ694" s="16"/>
      <c r="FR694" s="16"/>
      <c r="FS694" s="16"/>
      <c r="FT694" s="16"/>
      <c r="FU694" s="16"/>
      <c r="FV694" s="16"/>
      <c r="FW694" s="16"/>
      <c r="FX694" s="16"/>
      <c r="FY694" s="16"/>
      <c r="FZ694" s="16"/>
      <c r="GA694" s="150">
        <f t="shared" ref="GA694" ca="1" si="1805">SUMIF($GD$8:$HG$9,$O$5,GD694:HG694)</f>
        <v>0</v>
      </c>
      <c r="GB694" s="150">
        <f t="shared" ref="GB694" si="1806">SUM(GD695:HG695)</f>
        <v>0</v>
      </c>
      <c r="GC694" s="152" t="e">
        <f t="shared" ref="GC694" ca="1" si="1807">GB694/GA694</f>
        <v>#DIV/0!</v>
      </c>
      <c r="GD694" s="16"/>
      <c r="GE694" s="16"/>
      <c r="GF694" s="16"/>
      <c r="GG694" s="16"/>
      <c r="GH694" s="16"/>
      <c r="GI694" s="16"/>
      <c r="GJ694" s="16"/>
      <c r="GK694" s="16"/>
      <c r="GL694" s="16"/>
      <c r="GM694" s="16"/>
      <c r="GN694" s="16"/>
      <c r="GO694" s="16"/>
      <c r="GP694" s="16"/>
      <c r="GQ694" s="16"/>
      <c r="GR694" s="16"/>
      <c r="GS694" s="16"/>
      <c r="GT694" s="16"/>
      <c r="GU694" s="16"/>
      <c r="GV694" s="16"/>
      <c r="GW694" s="16"/>
      <c r="GX694" s="16"/>
      <c r="GY694" s="16"/>
      <c r="GZ694" s="16"/>
      <c r="HA694" s="16"/>
      <c r="HB694" s="16"/>
      <c r="HC694" s="16"/>
      <c r="HD694" s="16"/>
      <c r="HE694" s="16"/>
      <c r="HF694" s="16"/>
      <c r="HG694" s="16"/>
      <c r="HH694" s="150"/>
      <c r="HI694" s="150">
        <v>0</v>
      </c>
      <c r="HJ694" s="152" t="e">
        <v>#DIV/0!</v>
      </c>
      <c r="HK694" s="16"/>
      <c r="HL694" s="16"/>
      <c r="HM694" s="16"/>
      <c r="HN694" s="16"/>
      <c r="HO694" s="16"/>
      <c r="HP694" s="16"/>
      <c r="HQ694" s="16"/>
      <c r="HR694" s="16"/>
      <c r="HS694" s="16"/>
      <c r="HT694" s="16"/>
      <c r="HU694" s="16"/>
      <c r="HV694" s="16"/>
      <c r="HW694" s="16"/>
      <c r="HX694" s="16"/>
      <c r="HY694" s="16"/>
      <c r="HZ694" s="16"/>
      <c r="IA694" s="16"/>
      <c r="IB694" s="16"/>
      <c r="IC694" s="16"/>
      <c r="ID694" s="16"/>
      <c r="IE694" s="16"/>
      <c r="IF694" s="16"/>
      <c r="IG694" s="16"/>
      <c r="IH694" s="16"/>
      <c r="II694" s="16"/>
      <c r="IJ694" s="16"/>
      <c r="IK694" s="16"/>
      <c r="IL694" s="16"/>
      <c r="IM694" s="16"/>
      <c r="IN694" s="16"/>
      <c r="IO694" s="16"/>
      <c r="IP694" s="150"/>
      <c r="IQ694" s="150">
        <v>0</v>
      </c>
      <c r="IR694" s="152" t="e">
        <v>#DIV/0!</v>
      </c>
      <c r="IS694" s="16"/>
      <c r="IT694" s="16"/>
      <c r="IU694" s="16"/>
      <c r="IV694" s="16"/>
      <c r="IW694" s="16"/>
      <c r="IX694" s="16"/>
      <c r="IY694" s="16"/>
      <c r="IZ694" s="16"/>
      <c r="JA694" s="16"/>
      <c r="JB694" s="16"/>
      <c r="JC694" s="16"/>
      <c r="JD694" s="16"/>
      <c r="JE694" s="16"/>
      <c r="JF694" s="16"/>
      <c r="JG694" s="16"/>
      <c r="JH694" s="16"/>
      <c r="JI694" s="16"/>
      <c r="JJ694" s="16"/>
      <c r="JK694" s="16"/>
      <c r="JL694" s="16"/>
      <c r="JM694" s="16"/>
      <c r="JN694" s="16"/>
      <c r="JO694" s="16"/>
      <c r="JP694" s="16"/>
      <c r="JQ694" s="16">
        <v>3</v>
      </c>
      <c r="JR694" s="16"/>
      <c r="JS694" s="16"/>
      <c r="JT694" s="16"/>
      <c r="JU694" s="23"/>
      <c r="JV694" s="16"/>
      <c r="JW694" s="150"/>
      <c r="JX694" s="150">
        <v>0</v>
      </c>
      <c r="JY694" s="152" t="e">
        <v>#DIV/0!</v>
      </c>
      <c r="JZ694" s="16"/>
      <c r="KA694" s="16"/>
      <c r="KB694" s="16"/>
      <c r="KC694" s="16"/>
      <c r="KD694" s="16"/>
      <c r="KE694" s="16"/>
      <c r="KF694" s="16"/>
      <c r="KG694" s="16"/>
      <c r="KH694" s="16"/>
      <c r="KI694" s="16"/>
      <c r="KJ694" s="16"/>
      <c r="KK694" s="16"/>
      <c r="KL694" s="16"/>
      <c r="KM694" s="16"/>
      <c r="KN694" s="16"/>
      <c r="KO694" s="16"/>
      <c r="KP694" s="16"/>
      <c r="KQ694" s="16"/>
      <c r="KR694" s="16"/>
      <c r="KS694" s="16"/>
      <c r="KT694" s="16"/>
      <c r="KU694" s="16"/>
      <c r="KV694" s="16"/>
      <c r="KW694" s="16"/>
      <c r="KX694" s="16"/>
      <c r="KY694" s="16"/>
      <c r="KZ694" s="16"/>
      <c r="LA694" s="16"/>
      <c r="LB694" s="16"/>
      <c r="LC694" s="16"/>
      <c r="LD694" s="16"/>
      <c r="LE694" s="150"/>
      <c r="LF694" s="150">
        <v>0</v>
      </c>
      <c r="LG694" s="152" t="e">
        <v>#DIV/0!</v>
      </c>
      <c r="LH694" s="16"/>
      <c r="LI694" s="16"/>
      <c r="LJ694" s="16"/>
      <c r="LK694" s="16"/>
      <c r="LL694" s="16"/>
      <c r="LM694" s="16"/>
      <c r="LN694" s="16"/>
      <c r="LO694" s="16"/>
      <c r="LP694" s="16"/>
      <c r="LQ694" s="16"/>
      <c r="LR694" s="16"/>
      <c r="LS694" s="16"/>
      <c r="LT694" s="16"/>
      <c r="LU694" s="16"/>
      <c r="LV694" s="16"/>
      <c r="LW694" s="16"/>
      <c r="LX694" s="16"/>
      <c r="LY694" s="16"/>
      <c r="LZ694" s="16"/>
      <c r="MA694" s="16"/>
      <c r="MB694" s="16"/>
      <c r="MC694" s="16"/>
      <c r="MD694" s="16"/>
      <c r="ME694" s="16"/>
      <c r="MF694" s="16"/>
      <c r="MG694" s="16"/>
      <c r="MH694" s="16"/>
      <c r="MI694" s="16"/>
      <c r="MJ694" s="16"/>
      <c r="MK694" s="16"/>
      <c r="ML694" s="16"/>
    </row>
    <row r="695" spans="1:350" ht="13.9" customHeight="1" outlineLevel="2" x14ac:dyDescent="0.2">
      <c r="A695" s="186"/>
      <c r="B695" s="219"/>
      <c r="C695" s="215"/>
      <c r="D695" s="217"/>
      <c r="E695" s="176"/>
      <c r="F695" s="176"/>
      <c r="G695" s="176"/>
      <c r="H695" s="171"/>
      <c r="I695" s="171"/>
      <c r="J695" s="213"/>
      <c r="K695" s="213"/>
      <c r="L695" s="173"/>
      <c r="M695" s="173"/>
      <c r="N695" s="184"/>
      <c r="O695" s="157"/>
      <c r="P695" s="17" t="s">
        <v>26</v>
      </c>
      <c r="Q695" s="151"/>
      <c r="R695" s="151"/>
      <c r="S695" s="153"/>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151"/>
      <c r="AY695" s="151"/>
      <c r="AZ695" s="153"/>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151"/>
      <c r="CG695" s="151"/>
      <c r="CH695" s="153"/>
      <c r="CI695" s="141"/>
      <c r="CJ695" s="141"/>
      <c r="CK695" s="141"/>
      <c r="CL695" s="141"/>
      <c r="CM695" s="141"/>
      <c r="CN695" s="141"/>
      <c r="CO695" s="141"/>
      <c r="CP695" s="141"/>
      <c r="CQ695" s="141"/>
      <c r="CR695" s="141"/>
      <c r="CS695" s="141"/>
      <c r="CT695" s="141"/>
      <c r="CU695" s="141"/>
      <c r="CV695" s="141"/>
      <c r="CW695" s="141"/>
      <c r="CX695" s="141"/>
      <c r="CY695" s="141"/>
      <c r="CZ695" s="141"/>
      <c r="DA695" s="141"/>
      <c r="DB695" s="141"/>
      <c r="DC695" s="141"/>
      <c r="DD695" s="141"/>
      <c r="DE695" s="141"/>
      <c r="DF695" s="141"/>
      <c r="DG695" s="141"/>
      <c r="DH695" s="141"/>
      <c r="DI695" s="141"/>
      <c r="DJ695" s="141"/>
      <c r="DK695" s="141"/>
      <c r="DL695" s="141"/>
      <c r="DM695" s="141"/>
      <c r="DN695" s="151"/>
      <c r="DO695" s="151"/>
      <c r="DP695" s="153"/>
      <c r="DQ695" s="24"/>
      <c r="DR695" s="24"/>
      <c r="DS695" s="24"/>
      <c r="DT695" s="24"/>
      <c r="DU695" s="24"/>
      <c r="DV695" s="24"/>
      <c r="DW695" s="24"/>
      <c r="DX695" s="24"/>
      <c r="DY695" s="24"/>
      <c r="DZ695" s="24"/>
      <c r="EA695" s="24"/>
      <c r="EB695" s="24"/>
      <c r="EC695" s="24"/>
      <c r="ED695" s="24"/>
      <c r="EE695" s="24"/>
      <c r="EF695" s="24"/>
      <c r="EG695" s="24"/>
      <c r="EH695" s="24"/>
      <c r="EI695" s="24"/>
      <c r="EJ695" s="24"/>
      <c r="EK695" s="24"/>
      <c r="EL695" s="24"/>
      <c r="EM695" s="24"/>
      <c r="EN695" s="24"/>
      <c r="EO695" s="24"/>
      <c r="EP695" s="24"/>
      <c r="EQ695" s="24"/>
      <c r="ER695" s="24"/>
      <c r="ES695" s="151"/>
      <c r="ET695" s="151"/>
      <c r="EU695" s="153"/>
      <c r="EV695" s="24"/>
      <c r="EW695" s="125"/>
      <c r="EX695" s="24"/>
      <c r="EY695" s="24"/>
      <c r="EZ695" s="24"/>
      <c r="FA695" s="24"/>
      <c r="FB695" s="24"/>
      <c r="FC695" s="24"/>
      <c r="FD695" s="24"/>
      <c r="FE695" s="24"/>
      <c r="FF695" s="24"/>
      <c r="FG695" s="24"/>
      <c r="FH695" s="24"/>
      <c r="FI695" s="24"/>
      <c r="FJ695" s="24"/>
      <c r="FK695" s="24"/>
      <c r="FL695" s="24"/>
      <c r="FM695" s="24"/>
      <c r="FN695" s="24"/>
      <c r="FO695" s="24"/>
      <c r="FP695" s="24"/>
      <c r="FQ695" s="24"/>
      <c r="FR695" s="24"/>
      <c r="FS695" s="24"/>
      <c r="FT695" s="24"/>
      <c r="FU695" s="24"/>
      <c r="FV695" s="24"/>
      <c r="FW695" s="24"/>
      <c r="FX695" s="24"/>
      <c r="FY695" s="24"/>
      <c r="FZ695" s="24"/>
      <c r="GA695" s="151"/>
      <c r="GB695" s="151"/>
      <c r="GC695" s="153"/>
      <c r="GD695" s="24"/>
      <c r="GE695" s="24"/>
      <c r="GF695" s="24"/>
      <c r="GG695" s="24"/>
      <c r="GH695" s="24"/>
      <c r="GI695" s="24"/>
      <c r="GJ695" s="24"/>
      <c r="GK695" s="24"/>
      <c r="GL695" s="24"/>
      <c r="GM695" s="24"/>
      <c r="GN695" s="24"/>
      <c r="GO695" s="24"/>
      <c r="GP695" s="24"/>
      <c r="GQ695" s="24"/>
      <c r="GR695" s="24"/>
      <c r="GS695" s="24"/>
      <c r="GT695" s="24"/>
      <c r="GU695" s="24"/>
      <c r="GV695" s="24"/>
      <c r="GW695" s="24"/>
      <c r="GX695" s="24"/>
      <c r="GY695" s="24"/>
      <c r="GZ695" s="24"/>
      <c r="HA695" s="24"/>
      <c r="HB695" s="24"/>
      <c r="HC695" s="24"/>
      <c r="HD695" s="24"/>
      <c r="HE695" s="24"/>
      <c r="HF695" s="24"/>
      <c r="HG695" s="24"/>
      <c r="HH695" s="151"/>
      <c r="HI695" s="151"/>
      <c r="HJ695" s="153"/>
      <c r="HK695" s="24"/>
      <c r="HL695" s="24"/>
      <c r="HM695" s="24"/>
      <c r="HN695" s="24"/>
      <c r="HO695" s="24"/>
      <c r="HP695" s="24"/>
      <c r="HQ695" s="24"/>
      <c r="HR695" s="24"/>
      <c r="HS695" s="24"/>
      <c r="HT695" s="24"/>
      <c r="HU695" s="24"/>
      <c r="HV695" s="24"/>
      <c r="HW695" s="24"/>
      <c r="HX695" s="24"/>
      <c r="HY695" s="24"/>
      <c r="HZ695" s="24"/>
      <c r="IA695" s="24"/>
      <c r="IB695" s="24"/>
      <c r="IC695" s="24"/>
      <c r="ID695" s="24"/>
      <c r="IE695" s="24"/>
      <c r="IF695" s="24"/>
      <c r="IG695" s="24">
        <v>3</v>
      </c>
      <c r="IH695" s="24"/>
      <c r="II695" s="24"/>
      <c r="IJ695" s="24"/>
      <c r="IK695" s="24"/>
      <c r="IL695" s="24"/>
      <c r="IM695" s="24"/>
      <c r="IN695" s="24"/>
      <c r="IO695" s="24"/>
      <c r="IP695" s="151"/>
      <c r="IQ695" s="151"/>
      <c r="IR695" s="153"/>
      <c r="IS695" s="24"/>
      <c r="IT695" s="24"/>
      <c r="IU695" s="24"/>
      <c r="IV695" s="24"/>
      <c r="IW695" s="24"/>
      <c r="IX695" s="24"/>
      <c r="IY695" s="24"/>
      <c r="IZ695" s="24"/>
      <c r="JA695" s="24"/>
      <c r="JB695" s="24"/>
      <c r="JC695" s="24"/>
      <c r="JD695" s="24"/>
      <c r="JE695" s="24"/>
      <c r="JF695" s="24"/>
      <c r="JG695" s="24"/>
      <c r="JH695" s="24"/>
      <c r="JI695" s="24"/>
      <c r="JJ695" s="24"/>
      <c r="JK695" s="24"/>
      <c r="JL695" s="24"/>
      <c r="JM695" s="24"/>
      <c r="JN695" s="24"/>
      <c r="JO695" s="24"/>
      <c r="JP695" s="24"/>
      <c r="JQ695" s="24"/>
      <c r="JR695" s="24"/>
      <c r="JS695" s="24"/>
      <c r="JT695" s="24"/>
      <c r="JU695" s="25"/>
      <c r="JV695" s="24"/>
      <c r="JW695" s="151"/>
      <c r="JX695" s="151"/>
      <c r="JY695" s="153"/>
      <c r="JZ695" s="24"/>
      <c r="KA695" s="24"/>
      <c r="KB695" s="24"/>
      <c r="KC695" s="24"/>
      <c r="KD695" s="24"/>
      <c r="KE695" s="24"/>
      <c r="KF695" s="24"/>
      <c r="KG695" s="24"/>
      <c r="KH695" s="24"/>
      <c r="KI695" s="24"/>
      <c r="KJ695" s="24"/>
      <c r="KK695" s="24"/>
      <c r="KL695" s="24"/>
      <c r="KM695" s="24"/>
      <c r="KN695" s="24"/>
      <c r="KO695" s="24"/>
      <c r="KP695" s="24"/>
      <c r="KQ695" s="24"/>
      <c r="KR695" s="24"/>
      <c r="KS695" s="24"/>
      <c r="KT695" s="24"/>
      <c r="KU695" s="24"/>
      <c r="KV695" s="24"/>
      <c r="KW695" s="24"/>
      <c r="KX695" s="24"/>
      <c r="KY695" s="24"/>
      <c r="KZ695" s="24"/>
      <c r="LA695" s="24"/>
      <c r="LB695" s="24"/>
      <c r="LC695" s="24"/>
      <c r="LD695" s="24"/>
      <c r="LE695" s="151"/>
      <c r="LF695" s="151"/>
      <c r="LG695" s="153"/>
      <c r="LH695" s="24"/>
      <c r="LI695" s="24"/>
      <c r="LJ695" s="24"/>
      <c r="LK695" s="24"/>
      <c r="LL695" s="24"/>
      <c r="LM695" s="24"/>
      <c r="LN695" s="24"/>
      <c r="LO695" s="24"/>
      <c r="LP695" s="24"/>
      <c r="LQ695" s="24"/>
      <c r="LR695" s="24"/>
      <c r="LS695" s="24"/>
      <c r="LT695" s="24"/>
      <c r="LU695" s="24"/>
      <c r="LV695" s="24"/>
      <c r="LW695" s="24"/>
      <c r="LX695" s="24"/>
      <c r="LY695" s="24"/>
      <c r="LZ695" s="24"/>
      <c r="MA695" s="24"/>
      <c r="MB695" s="24"/>
      <c r="MC695" s="24"/>
      <c r="MD695" s="24"/>
      <c r="ME695" s="24"/>
      <c r="MF695" s="24"/>
      <c r="MG695" s="24"/>
      <c r="MH695" s="24"/>
      <c r="MI695" s="24"/>
      <c r="MJ695" s="24"/>
      <c r="MK695" s="24"/>
      <c r="ML695" s="24"/>
    </row>
    <row r="696" spans="1:350" ht="13.9" customHeight="1" outlineLevel="2" x14ac:dyDescent="0.2">
      <c r="A696" s="185" t="s">
        <v>1089</v>
      </c>
      <c r="B696" s="218" t="s">
        <v>353</v>
      </c>
      <c r="C696" s="214" t="s">
        <v>37</v>
      </c>
      <c r="D696" s="216">
        <v>72</v>
      </c>
      <c r="E696" s="175">
        <v>0</v>
      </c>
      <c r="F696" s="175">
        <f>D696-E696</f>
        <v>72</v>
      </c>
      <c r="G696" s="175" t="s">
        <v>1001</v>
      </c>
      <c r="H696" s="170" t="s">
        <v>1003</v>
      </c>
      <c r="I696" s="170" t="s">
        <v>984</v>
      </c>
      <c r="J696" s="212">
        <f ca="1">E696+Q696+AX696+CF696+DN696+ES696+GA696+HH696+IP696+JW696+LE696</f>
        <v>0</v>
      </c>
      <c r="K696" s="212">
        <f>E696+R696+AY696+CG696+DO696+ET696+GB696+HI696+IQ696+JX696+LF696</f>
        <v>0</v>
      </c>
      <c r="L696" s="172" t="e">
        <f ca="1">K696/J696</f>
        <v>#DIV/0!</v>
      </c>
      <c r="M696" s="172">
        <f>K696/D696</f>
        <v>0</v>
      </c>
      <c r="N696" s="183">
        <f ca="1">SUMIF($EV$8:$FZ$9,$O$5,$EV697:$FZ697)-SUMIF($EV$8:$FZ$9,$Q$5,$EV697:$FZ697)</f>
        <v>0</v>
      </c>
      <c r="O696" s="156"/>
      <c r="P696" s="16" t="s">
        <v>25</v>
      </c>
      <c r="Q696" s="150">
        <v>0</v>
      </c>
      <c r="R696" s="150">
        <v>0</v>
      </c>
      <c r="S696" s="152" t="e">
        <v>#DIV/0!</v>
      </c>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50">
        <f ca="1">SUMIF($BA$8:$CE$9,$O$5,$BA696:$CE696)</f>
        <v>0</v>
      </c>
      <c r="AY696" s="150">
        <f>SUM(BA697:CE697)</f>
        <v>0</v>
      </c>
      <c r="AZ696" s="152" t="e">
        <f ca="1">AY696/AX696</f>
        <v>#DIV/0!</v>
      </c>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50">
        <f t="shared" ref="CF696" si="1808">SUM(CI696:DM696)</f>
        <v>0</v>
      </c>
      <c r="CG696" s="150">
        <f>SUM(CI697:DM697)</f>
        <v>0</v>
      </c>
      <c r="CH696" s="152" t="e">
        <f>CG696/CF696</f>
        <v>#DIV/0!</v>
      </c>
      <c r="CI696" s="129"/>
      <c r="CJ696" s="129"/>
      <c r="CK696" s="129"/>
      <c r="CL696" s="129"/>
      <c r="CM696" s="129"/>
      <c r="CN696" s="129"/>
      <c r="CO696" s="129"/>
      <c r="CP696" s="129"/>
      <c r="CQ696" s="129"/>
      <c r="CR696" s="129"/>
      <c r="CS696" s="129"/>
      <c r="CT696" s="129"/>
      <c r="CU696" s="129"/>
      <c r="CV696" s="129"/>
      <c r="CW696" s="129"/>
      <c r="CX696" s="129"/>
      <c r="CY696" s="129"/>
      <c r="CZ696" s="129"/>
      <c r="DA696" s="129"/>
      <c r="DB696" s="129"/>
      <c r="DC696" s="129"/>
      <c r="DD696" s="129"/>
      <c r="DE696" s="129"/>
      <c r="DF696" s="129"/>
      <c r="DG696" s="129"/>
      <c r="DH696" s="129"/>
      <c r="DI696" s="129"/>
      <c r="DJ696" s="129"/>
      <c r="DK696" s="129"/>
      <c r="DL696" s="129"/>
      <c r="DM696" s="129"/>
      <c r="DN696" s="150">
        <f t="shared" ref="DN696" si="1809">SUM(DQ696:ER696)</f>
        <v>0</v>
      </c>
      <c r="DO696" s="150">
        <f>SUM(DQ697:ER697)</f>
        <v>0</v>
      </c>
      <c r="DP696" s="152" t="e">
        <f t="shared" si="1746"/>
        <v>#DIV/0!</v>
      </c>
      <c r="DQ696" s="16"/>
      <c r="DR696" s="16"/>
      <c r="DS696" s="16"/>
      <c r="DT696" s="16"/>
      <c r="DU696" s="16"/>
      <c r="DV696" s="16"/>
      <c r="DW696" s="16"/>
      <c r="DX696" s="16"/>
      <c r="DY696" s="16"/>
      <c r="DZ696" s="16"/>
      <c r="EA696" s="16"/>
      <c r="EB696" s="16"/>
      <c r="EC696" s="16"/>
      <c r="ED696" s="16"/>
      <c r="EE696" s="16"/>
      <c r="EF696" s="16"/>
      <c r="EG696" s="16"/>
      <c r="EH696" s="16"/>
      <c r="EI696" s="16"/>
      <c r="EJ696" s="16"/>
      <c r="EK696" s="16"/>
      <c r="EL696" s="16"/>
      <c r="EM696" s="16"/>
      <c r="EN696" s="16"/>
      <c r="EO696" s="16"/>
      <c r="EP696" s="16"/>
      <c r="EQ696" s="16"/>
      <c r="ER696" s="16"/>
      <c r="ES696" s="150">
        <f t="shared" ca="1" si="1782"/>
        <v>0</v>
      </c>
      <c r="ET696" s="150">
        <f t="shared" si="1783"/>
        <v>0</v>
      </c>
      <c r="EU696" s="152" t="e">
        <f t="shared" ca="1" si="1784"/>
        <v>#DIV/0!</v>
      </c>
      <c r="EV696" s="16"/>
      <c r="EW696" s="67"/>
      <c r="EX696" s="16"/>
      <c r="EY696" s="16"/>
      <c r="EZ696" s="16"/>
      <c r="FA696" s="16"/>
      <c r="FB696" s="16"/>
      <c r="FC696" s="16"/>
      <c r="FD696" s="16"/>
      <c r="FE696" s="16"/>
      <c r="FF696" s="16"/>
      <c r="FG696" s="16"/>
      <c r="FH696" s="16"/>
      <c r="FI696" s="16"/>
      <c r="FJ696" s="16"/>
      <c r="FK696" s="16"/>
      <c r="FL696" s="16"/>
      <c r="FM696" s="16"/>
      <c r="FN696" s="16"/>
      <c r="FO696" s="16"/>
      <c r="FP696" s="16"/>
      <c r="FQ696" s="16"/>
      <c r="FR696" s="16"/>
      <c r="FS696" s="16"/>
      <c r="FT696" s="16"/>
      <c r="FU696" s="16"/>
      <c r="FV696" s="16"/>
      <c r="FW696" s="16"/>
      <c r="FX696" s="16"/>
      <c r="FY696" s="16"/>
      <c r="FZ696" s="16"/>
      <c r="GA696" s="150">
        <f t="shared" ref="GA696" ca="1" si="1810">SUMIF($GD$8:$HG$9,$O$5,GD696:HG696)</f>
        <v>0</v>
      </c>
      <c r="GB696" s="150">
        <f t="shared" ref="GB696" si="1811">SUM(GD697:HG697)</f>
        <v>0</v>
      </c>
      <c r="GC696" s="152" t="e">
        <f t="shared" ref="GC696" ca="1" si="1812">GB696/GA696</f>
        <v>#DIV/0!</v>
      </c>
      <c r="GD696" s="16"/>
      <c r="GE696" s="16"/>
      <c r="GF696" s="16"/>
      <c r="GG696" s="16"/>
      <c r="GH696" s="16"/>
      <c r="GI696" s="16"/>
      <c r="GJ696" s="16"/>
      <c r="GK696" s="16"/>
      <c r="GL696" s="16"/>
      <c r="GM696" s="16"/>
      <c r="GN696" s="16"/>
      <c r="GO696" s="16"/>
      <c r="GP696" s="16"/>
      <c r="GQ696" s="16"/>
      <c r="GR696" s="16"/>
      <c r="GS696" s="16"/>
      <c r="GT696" s="16"/>
      <c r="GU696" s="16"/>
      <c r="GV696" s="16"/>
      <c r="GW696" s="16"/>
      <c r="GX696" s="16"/>
      <c r="GY696" s="16"/>
      <c r="GZ696" s="16"/>
      <c r="HA696" s="16"/>
      <c r="HB696" s="16"/>
      <c r="HC696" s="16"/>
      <c r="HD696" s="16"/>
      <c r="HE696" s="16"/>
      <c r="HF696" s="16"/>
      <c r="HG696" s="16"/>
      <c r="HH696" s="150"/>
      <c r="HI696" s="150">
        <v>0</v>
      </c>
      <c r="HJ696" s="152" t="e">
        <v>#DIV/0!</v>
      </c>
      <c r="HK696" s="16"/>
      <c r="HL696" s="16"/>
      <c r="HM696" s="16"/>
      <c r="HN696" s="16"/>
      <c r="HO696" s="16"/>
      <c r="HP696" s="16"/>
      <c r="HQ696" s="16"/>
      <c r="HR696" s="16"/>
      <c r="HS696" s="16"/>
      <c r="HT696" s="16"/>
      <c r="HU696" s="16"/>
      <c r="HV696" s="16"/>
      <c r="HW696" s="16"/>
      <c r="HX696" s="16"/>
      <c r="HY696" s="16"/>
      <c r="HZ696" s="16"/>
      <c r="IA696" s="16"/>
      <c r="IB696" s="16"/>
      <c r="IC696" s="16"/>
      <c r="ID696" s="16"/>
      <c r="IE696" s="16"/>
      <c r="IF696" s="16"/>
      <c r="IG696" s="16"/>
      <c r="IH696" s="16"/>
      <c r="II696" s="16"/>
      <c r="IJ696" s="16"/>
      <c r="IK696" s="16"/>
      <c r="IL696" s="16"/>
      <c r="IM696" s="16"/>
      <c r="IN696" s="16"/>
      <c r="IO696" s="16"/>
      <c r="IP696" s="150"/>
      <c r="IQ696" s="150">
        <v>0</v>
      </c>
      <c r="IR696" s="152" t="e">
        <v>#DIV/0!</v>
      </c>
      <c r="IS696" s="16"/>
      <c r="IT696" s="16"/>
      <c r="IU696" s="16"/>
      <c r="IV696" s="16"/>
      <c r="IW696" s="16"/>
      <c r="IX696" s="16"/>
      <c r="IY696" s="16"/>
      <c r="IZ696" s="16"/>
      <c r="JA696" s="16"/>
      <c r="JB696" s="16"/>
      <c r="JC696" s="16"/>
      <c r="JD696" s="16"/>
      <c r="JE696" s="16"/>
      <c r="JF696" s="16"/>
      <c r="JG696" s="16"/>
      <c r="JH696" s="16"/>
      <c r="JI696" s="16"/>
      <c r="JJ696" s="16"/>
      <c r="JK696" s="16"/>
      <c r="JL696" s="16"/>
      <c r="JM696" s="16"/>
      <c r="JN696" s="16"/>
      <c r="JO696" s="16"/>
      <c r="JP696" s="16"/>
      <c r="JQ696" s="16"/>
      <c r="JR696" s="16">
        <v>30</v>
      </c>
      <c r="JS696" s="16">
        <v>30</v>
      </c>
      <c r="JT696" s="16">
        <v>12</v>
      </c>
      <c r="JU696" s="23"/>
      <c r="JV696" s="16"/>
      <c r="JW696" s="150"/>
      <c r="JX696" s="150">
        <v>0</v>
      </c>
      <c r="JY696" s="152" t="e">
        <v>#DIV/0!</v>
      </c>
      <c r="JZ696" s="16"/>
      <c r="KA696" s="16"/>
      <c r="KB696" s="16"/>
      <c r="KC696" s="16"/>
      <c r="KD696" s="16"/>
      <c r="KE696" s="16"/>
      <c r="KF696" s="16"/>
      <c r="KG696" s="16"/>
      <c r="KH696" s="16"/>
      <c r="KI696" s="16"/>
      <c r="KJ696" s="16"/>
      <c r="KK696" s="16"/>
      <c r="KL696" s="16"/>
      <c r="KM696" s="16"/>
      <c r="KN696" s="16"/>
      <c r="KO696" s="16"/>
      <c r="KP696" s="16"/>
      <c r="KQ696" s="16"/>
      <c r="KR696" s="16"/>
      <c r="KS696" s="16"/>
      <c r="KT696" s="16"/>
      <c r="KU696" s="16"/>
      <c r="KV696" s="16"/>
      <c r="KW696" s="16"/>
      <c r="KX696" s="16"/>
      <c r="KY696" s="16"/>
      <c r="KZ696" s="16"/>
      <c r="LA696" s="16"/>
      <c r="LB696" s="16"/>
      <c r="LC696" s="16"/>
      <c r="LD696" s="16"/>
      <c r="LE696" s="150"/>
      <c r="LF696" s="150">
        <v>0</v>
      </c>
      <c r="LG696" s="152" t="e">
        <v>#DIV/0!</v>
      </c>
      <c r="LH696" s="16"/>
      <c r="LI696" s="16"/>
      <c r="LJ696" s="16"/>
      <c r="LK696" s="16"/>
      <c r="LL696" s="16"/>
      <c r="LM696" s="16"/>
      <c r="LN696" s="16"/>
      <c r="LO696" s="16"/>
      <c r="LP696" s="16"/>
      <c r="LQ696" s="16"/>
      <c r="LR696" s="16"/>
      <c r="LS696" s="16"/>
      <c r="LT696" s="16"/>
      <c r="LU696" s="16"/>
      <c r="LV696" s="16"/>
      <c r="LW696" s="16"/>
      <c r="LX696" s="16"/>
      <c r="LY696" s="16"/>
      <c r="LZ696" s="16"/>
      <c r="MA696" s="16"/>
      <c r="MB696" s="16"/>
      <c r="MC696" s="16"/>
      <c r="MD696" s="16"/>
      <c r="ME696" s="16"/>
      <c r="MF696" s="16"/>
      <c r="MG696" s="16"/>
      <c r="MH696" s="16"/>
      <c r="MI696" s="16"/>
      <c r="MJ696" s="16"/>
      <c r="MK696" s="16"/>
      <c r="ML696" s="16"/>
    </row>
    <row r="697" spans="1:350" ht="13.9" customHeight="1" outlineLevel="2" x14ac:dyDescent="0.2">
      <c r="A697" s="186"/>
      <c r="B697" s="219"/>
      <c r="C697" s="215"/>
      <c r="D697" s="217"/>
      <c r="E697" s="176"/>
      <c r="F697" s="176"/>
      <c r="G697" s="176"/>
      <c r="H697" s="171"/>
      <c r="I697" s="171"/>
      <c r="J697" s="213"/>
      <c r="K697" s="213"/>
      <c r="L697" s="173"/>
      <c r="M697" s="173"/>
      <c r="N697" s="184"/>
      <c r="O697" s="157"/>
      <c r="P697" s="17" t="s">
        <v>26</v>
      </c>
      <c r="Q697" s="151"/>
      <c r="R697" s="151"/>
      <c r="S697" s="153"/>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151"/>
      <c r="AY697" s="151"/>
      <c r="AZ697" s="153"/>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151"/>
      <c r="CG697" s="151"/>
      <c r="CH697" s="153"/>
      <c r="CI697" s="141"/>
      <c r="CJ697" s="141"/>
      <c r="CK697" s="141"/>
      <c r="CL697" s="141"/>
      <c r="CM697" s="141"/>
      <c r="CN697" s="141"/>
      <c r="CO697" s="141"/>
      <c r="CP697" s="95"/>
      <c r="CQ697" s="95"/>
      <c r="CR697" s="95"/>
      <c r="CS697" s="95"/>
      <c r="CT697" s="95"/>
      <c r="CU697" s="95"/>
      <c r="CV697" s="95"/>
      <c r="CW697" s="141"/>
      <c r="CX697" s="141"/>
      <c r="CY697" s="141"/>
      <c r="CZ697" s="141"/>
      <c r="DA697" s="141"/>
      <c r="DB697" s="141"/>
      <c r="DC697" s="141"/>
      <c r="DD697" s="141"/>
      <c r="DE697" s="141"/>
      <c r="DF697" s="141"/>
      <c r="DG697" s="141"/>
      <c r="DH697" s="141"/>
      <c r="DI697" s="141"/>
      <c r="DJ697" s="141"/>
      <c r="DK697" s="141"/>
      <c r="DL697" s="141"/>
      <c r="DM697" s="141"/>
      <c r="DN697" s="151"/>
      <c r="DO697" s="151"/>
      <c r="DP697" s="153"/>
      <c r="DQ697" s="24"/>
      <c r="DR697" s="24"/>
      <c r="DS697" s="24"/>
      <c r="DT697" s="24"/>
      <c r="DU697" s="24"/>
      <c r="DV697" s="24"/>
      <c r="DW697" s="24"/>
      <c r="DX697" s="24"/>
      <c r="DY697" s="24"/>
      <c r="DZ697" s="24"/>
      <c r="EA697" s="24"/>
      <c r="EB697" s="24"/>
      <c r="EC697" s="24"/>
      <c r="ED697" s="24"/>
      <c r="EE697" s="24"/>
      <c r="EF697" s="24"/>
      <c r="EG697" s="24"/>
      <c r="EH697" s="24"/>
      <c r="EI697" s="24"/>
      <c r="EJ697" s="24"/>
      <c r="EK697" s="24"/>
      <c r="EL697" s="24"/>
      <c r="EM697" s="24"/>
      <c r="EN697" s="24"/>
      <c r="EO697" s="24"/>
      <c r="EP697" s="24"/>
      <c r="EQ697" s="24"/>
      <c r="ER697" s="24"/>
      <c r="ES697" s="151"/>
      <c r="ET697" s="151"/>
      <c r="EU697" s="153"/>
      <c r="EV697" s="24"/>
      <c r="EW697" s="125"/>
      <c r="EX697" s="24"/>
      <c r="EY697" s="24"/>
      <c r="EZ697" s="24"/>
      <c r="FA697" s="24"/>
      <c r="FB697" s="24"/>
      <c r="FC697" s="24"/>
      <c r="FD697" s="24"/>
      <c r="FE697" s="24"/>
      <c r="FF697" s="24"/>
      <c r="FG697" s="24"/>
      <c r="FH697" s="24"/>
      <c r="FI697" s="24"/>
      <c r="FJ697" s="24"/>
      <c r="FK697" s="24"/>
      <c r="FL697" s="24"/>
      <c r="FM697" s="24"/>
      <c r="FN697" s="24"/>
      <c r="FO697" s="24"/>
      <c r="FP697" s="24"/>
      <c r="FQ697" s="24"/>
      <c r="FR697" s="24"/>
      <c r="FS697" s="24"/>
      <c r="FT697" s="24"/>
      <c r="FU697" s="24"/>
      <c r="FV697" s="24"/>
      <c r="FW697" s="24"/>
      <c r="FX697" s="24"/>
      <c r="FY697" s="24"/>
      <c r="FZ697" s="24"/>
      <c r="GA697" s="151"/>
      <c r="GB697" s="151"/>
      <c r="GC697" s="153"/>
      <c r="GD697" s="24"/>
      <c r="GE697" s="24"/>
      <c r="GF697" s="24"/>
      <c r="GG697" s="24"/>
      <c r="GH697" s="24"/>
      <c r="GI697" s="24"/>
      <c r="GJ697" s="24"/>
      <c r="GK697" s="24"/>
      <c r="GL697" s="24"/>
      <c r="GM697" s="24"/>
      <c r="GN697" s="24"/>
      <c r="GO697" s="24"/>
      <c r="GP697" s="24"/>
      <c r="GQ697" s="24"/>
      <c r="GR697" s="24"/>
      <c r="GS697" s="24"/>
      <c r="GT697" s="24"/>
      <c r="GU697" s="24"/>
      <c r="GV697" s="24"/>
      <c r="GW697" s="24"/>
      <c r="GX697" s="24"/>
      <c r="GY697" s="24"/>
      <c r="GZ697" s="24"/>
      <c r="HA697" s="24"/>
      <c r="HB697" s="24"/>
      <c r="HC697" s="24"/>
      <c r="HD697" s="24"/>
      <c r="HE697" s="24"/>
      <c r="HF697" s="24"/>
      <c r="HG697" s="24"/>
      <c r="HH697" s="151"/>
      <c r="HI697" s="151"/>
      <c r="HJ697" s="153"/>
      <c r="HK697" s="24"/>
      <c r="HL697" s="24"/>
      <c r="HM697" s="24"/>
      <c r="HN697" s="24"/>
      <c r="HO697" s="24"/>
      <c r="HP697" s="24"/>
      <c r="HQ697" s="24"/>
      <c r="HR697" s="24"/>
      <c r="HS697" s="24"/>
      <c r="HT697" s="24"/>
      <c r="HU697" s="24"/>
      <c r="HV697" s="24"/>
      <c r="HW697" s="24"/>
      <c r="HX697" s="24"/>
      <c r="HY697" s="24"/>
      <c r="HZ697" s="24"/>
      <c r="IA697" s="24"/>
      <c r="IB697" s="24"/>
      <c r="IC697" s="24"/>
      <c r="ID697" s="24"/>
      <c r="IE697" s="24"/>
      <c r="IF697" s="24"/>
      <c r="IG697" s="24">
        <v>36</v>
      </c>
      <c r="IH697" s="24"/>
      <c r="II697" s="24"/>
      <c r="IJ697" s="24"/>
      <c r="IK697" s="24">
        <v>36</v>
      </c>
      <c r="IL697" s="24"/>
      <c r="IM697" s="24"/>
      <c r="IN697" s="24"/>
      <c r="IO697" s="24"/>
      <c r="IP697" s="151"/>
      <c r="IQ697" s="151"/>
      <c r="IR697" s="153"/>
      <c r="IS697" s="24"/>
      <c r="IT697" s="24"/>
      <c r="IU697" s="24"/>
      <c r="IV697" s="24"/>
      <c r="IW697" s="24"/>
      <c r="IX697" s="24"/>
      <c r="IY697" s="24"/>
      <c r="IZ697" s="24"/>
      <c r="JA697" s="24"/>
      <c r="JB697" s="24"/>
      <c r="JC697" s="24"/>
      <c r="JD697" s="24"/>
      <c r="JE697" s="24"/>
      <c r="JF697" s="24"/>
      <c r="JG697" s="24"/>
      <c r="JH697" s="24"/>
      <c r="JI697" s="24"/>
      <c r="JJ697" s="24"/>
      <c r="JK697" s="24"/>
      <c r="JL697" s="24"/>
      <c r="JM697" s="24"/>
      <c r="JN697" s="24"/>
      <c r="JO697" s="24"/>
      <c r="JP697" s="24"/>
      <c r="JQ697" s="24"/>
      <c r="JR697" s="24"/>
      <c r="JS697" s="24"/>
      <c r="JT697" s="24"/>
      <c r="JU697" s="25"/>
      <c r="JV697" s="24"/>
      <c r="JW697" s="151"/>
      <c r="JX697" s="151"/>
      <c r="JY697" s="153"/>
      <c r="JZ697" s="24"/>
      <c r="KA697" s="24"/>
      <c r="KB697" s="24"/>
      <c r="KC697" s="24"/>
      <c r="KD697" s="24"/>
      <c r="KE697" s="24"/>
      <c r="KF697" s="24"/>
      <c r="KG697" s="24"/>
      <c r="KH697" s="24"/>
      <c r="KI697" s="24"/>
      <c r="KJ697" s="24"/>
      <c r="KK697" s="24"/>
      <c r="KL697" s="24"/>
      <c r="KM697" s="24"/>
      <c r="KN697" s="24"/>
      <c r="KO697" s="24"/>
      <c r="KP697" s="24"/>
      <c r="KQ697" s="24"/>
      <c r="KR697" s="24"/>
      <c r="KS697" s="24"/>
      <c r="KT697" s="24"/>
      <c r="KU697" s="24"/>
      <c r="KV697" s="24"/>
      <c r="KW697" s="24"/>
      <c r="KX697" s="24"/>
      <c r="KY697" s="24"/>
      <c r="KZ697" s="24"/>
      <c r="LA697" s="24"/>
      <c r="LB697" s="24"/>
      <c r="LC697" s="24"/>
      <c r="LD697" s="24"/>
      <c r="LE697" s="151"/>
      <c r="LF697" s="151"/>
      <c r="LG697" s="153"/>
      <c r="LH697" s="24"/>
      <c r="LI697" s="24"/>
      <c r="LJ697" s="24"/>
      <c r="LK697" s="24"/>
      <c r="LL697" s="24"/>
      <c r="LM697" s="24"/>
      <c r="LN697" s="24"/>
      <c r="LO697" s="24"/>
      <c r="LP697" s="24"/>
      <c r="LQ697" s="24"/>
      <c r="LR697" s="24"/>
      <c r="LS697" s="24"/>
      <c r="LT697" s="24"/>
      <c r="LU697" s="24"/>
      <c r="LV697" s="24"/>
      <c r="LW697" s="24"/>
      <c r="LX697" s="24"/>
      <c r="LY697" s="24"/>
      <c r="LZ697" s="24"/>
      <c r="MA697" s="24"/>
      <c r="MB697" s="24"/>
      <c r="MC697" s="24"/>
      <c r="MD697" s="24"/>
      <c r="ME697" s="24"/>
      <c r="MF697" s="24"/>
      <c r="MG697" s="24"/>
      <c r="MH697" s="24"/>
      <c r="MI697" s="24"/>
      <c r="MJ697" s="24"/>
      <c r="MK697" s="24"/>
      <c r="ML697" s="24"/>
    </row>
    <row r="698" spans="1:350" s="31" customFormat="1" ht="14.25" customHeight="1" outlineLevel="1" x14ac:dyDescent="0.25">
      <c r="A698" s="236" t="s">
        <v>47</v>
      </c>
      <c r="B698" s="228" t="s">
        <v>1065</v>
      </c>
      <c r="C698" s="191" t="s">
        <v>59</v>
      </c>
      <c r="D698" s="191">
        <v>1</v>
      </c>
      <c r="E698" s="175"/>
      <c r="F698" s="175">
        <f>D698-E698</f>
        <v>1</v>
      </c>
      <c r="G698" s="175" t="s">
        <v>1163</v>
      </c>
      <c r="H698" s="170" t="s">
        <v>919</v>
      </c>
      <c r="I698" s="170" t="s">
        <v>1164</v>
      </c>
      <c r="J698" s="212">
        <f ca="1">E698+Q698+AX698+CF698+DN698+ES698+GA698+HH698+IP698+JW698+LE698</f>
        <v>0</v>
      </c>
      <c r="K698" s="212">
        <f>E698+R698+AY698+CG698+DO698+ET698+GB698+HI698+IQ698+JX698+LF698</f>
        <v>0</v>
      </c>
      <c r="L698" s="172" t="e">
        <f ca="1">K698/J698</f>
        <v>#DIV/0!</v>
      </c>
      <c r="M698" s="172">
        <f>K698/D698</f>
        <v>0</v>
      </c>
      <c r="N698" s="183">
        <f ca="1">SUMIF($EV$8:$FZ$9,$O$5,$EV699:$FZ699)-SUMIF($EV$8:$FZ$9,$Q$5,$EV699:$FZ699)</f>
        <v>0</v>
      </c>
      <c r="O698" s="154"/>
      <c r="P698" s="183"/>
      <c r="Q698" s="150">
        <v>0</v>
      </c>
      <c r="R698" s="150">
        <v>0</v>
      </c>
      <c r="S698" s="152" t="e">
        <v>#DIV/0!</v>
      </c>
      <c r="T698" s="154"/>
      <c r="U698" s="154"/>
      <c r="V698" s="154"/>
      <c r="W698" s="154"/>
      <c r="X698" s="154"/>
      <c r="Y698" s="154"/>
      <c r="Z698" s="154"/>
      <c r="AA698" s="154"/>
      <c r="AB698" s="154"/>
      <c r="AC698" s="154"/>
      <c r="AD698" s="154"/>
      <c r="AE698" s="154"/>
      <c r="AF698" s="154"/>
      <c r="AG698" s="154"/>
      <c r="AH698" s="154"/>
      <c r="AI698" s="154"/>
      <c r="AJ698" s="154"/>
      <c r="AK698" s="154"/>
      <c r="AL698" s="154"/>
      <c r="AM698" s="154"/>
      <c r="AN698" s="154"/>
      <c r="AO698" s="154"/>
      <c r="AP698" s="154"/>
      <c r="AQ698" s="154"/>
      <c r="AR698" s="154"/>
      <c r="AS698" s="154"/>
      <c r="AT698" s="154"/>
      <c r="AU698" s="154"/>
      <c r="AV698" s="154"/>
      <c r="AW698" s="154"/>
      <c r="AX698" s="150">
        <f ca="1">SUMIF($BA$8:$CE$9,$O$5,$BA698:$CE698)</f>
        <v>0</v>
      </c>
      <c r="AY698" s="150">
        <f>SUM(BA699:CE699)</f>
        <v>0</v>
      </c>
      <c r="AZ698" s="152" t="e">
        <f ca="1">AY698/AX698</f>
        <v>#DIV/0!</v>
      </c>
      <c r="BA698" s="154"/>
      <c r="BB698" s="154"/>
      <c r="BC698" s="154"/>
      <c r="BD698" s="154"/>
      <c r="BE698" s="154"/>
      <c r="BF698" s="154"/>
      <c r="BG698" s="154"/>
      <c r="BH698" s="154"/>
      <c r="BI698" s="154"/>
      <c r="BJ698" s="154"/>
      <c r="BK698" s="154"/>
      <c r="BL698" s="154"/>
      <c r="BM698" s="154"/>
      <c r="BN698" s="154"/>
      <c r="BO698" s="154"/>
      <c r="BP698" s="154"/>
      <c r="BQ698" s="154"/>
      <c r="BR698" s="154"/>
      <c r="BS698" s="154"/>
      <c r="BT698" s="154"/>
      <c r="BU698" s="154"/>
      <c r="BV698" s="154"/>
      <c r="BW698" s="154"/>
      <c r="BX698" s="154"/>
      <c r="BY698" s="154"/>
      <c r="BZ698" s="154"/>
      <c r="CA698" s="154"/>
      <c r="CB698" s="154"/>
      <c r="CC698" s="154"/>
      <c r="CD698" s="154"/>
      <c r="CE698" s="154"/>
      <c r="CF698" s="150">
        <f t="shared" ref="CF698" si="1813">SUM(CI698:DM698)</f>
        <v>0</v>
      </c>
      <c r="CG698" s="150">
        <f>SUM(CI699:DM699)</f>
        <v>0</v>
      </c>
      <c r="CH698" s="152" t="e">
        <f>CG698/CF698</f>
        <v>#DIV/0!</v>
      </c>
      <c r="CI698" s="154"/>
      <c r="CJ698" s="154"/>
      <c r="CK698" s="154"/>
      <c r="CL698" s="154"/>
      <c r="CM698" s="154"/>
      <c r="CN698" s="154"/>
      <c r="CO698" s="154"/>
      <c r="CP698" s="158"/>
      <c r="CQ698" s="158"/>
      <c r="CR698" s="158"/>
      <c r="CS698" s="158"/>
      <c r="CT698" s="158"/>
      <c r="CU698" s="158"/>
      <c r="CV698" s="158"/>
      <c r="CW698" s="154"/>
      <c r="CX698" s="154"/>
      <c r="CY698" s="154"/>
      <c r="CZ698" s="154"/>
      <c r="DA698" s="154"/>
      <c r="DB698" s="154"/>
      <c r="DC698" s="154"/>
      <c r="DD698" s="154"/>
      <c r="DE698" s="154"/>
      <c r="DF698" s="154"/>
      <c r="DG698" s="154"/>
      <c r="DH698" s="154"/>
      <c r="DI698" s="154"/>
      <c r="DJ698" s="154"/>
      <c r="DK698" s="154"/>
      <c r="DL698" s="154"/>
      <c r="DM698" s="154"/>
      <c r="DN698" s="150">
        <f t="shared" ref="DN698" si="1814">SUM(DQ698:ER698)</f>
        <v>0</v>
      </c>
      <c r="DO698" s="150">
        <f>SUM(DQ699:ER699)</f>
        <v>0</v>
      </c>
      <c r="DP698" s="152" t="e">
        <f t="shared" si="1746"/>
        <v>#DIV/0!</v>
      </c>
      <c r="DQ698" s="154"/>
      <c r="DR698" s="154"/>
      <c r="DS698" s="154"/>
      <c r="DT698" s="154"/>
      <c r="DU698" s="154"/>
      <c r="DV698" s="154"/>
      <c r="DW698" s="154"/>
      <c r="DX698" s="154"/>
      <c r="DY698" s="154"/>
      <c r="DZ698" s="154"/>
      <c r="EA698" s="154"/>
      <c r="EB698" s="154"/>
      <c r="EC698" s="154"/>
      <c r="ED698" s="154"/>
      <c r="EE698" s="154"/>
      <c r="EF698" s="154"/>
      <c r="EG698" s="154"/>
      <c r="EH698" s="154"/>
      <c r="EI698" s="154"/>
      <c r="EJ698" s="154"/>
      <c r="EK698" s="154"/>
      <c r="EL698" s="154"/>
      <c r="EM698" s="154"/>
      <c r="EN698" s="154"/>
      <c r="EO698" s="154"/>
      <c r="EP698" s="154"/>
      <c r="EQ698" s="154"/>
      <c r="ER698" s="154"/>
      <c r="ES698" s="150">
        <f t="shared" ca="1" si="1782"/>
        <v>0</v>
      </c>
      <c r="ET698" s="150">
        <f t="shared" si="1783"/>
        <v>0</v>
      </c>
      <c r="EU698" s="152" t="e">
        <f t="shared" ca="1" si="1784"/>
        <v>#DIV/0!</v>
      </c>
      <c r="EV698" s="154"/>
      <c r="EW698" s="160"/>
      <c r="EX698" s="154"/>
      <c r="EY698" s="154"/>
      <c r="EZ698" s="154"/>
      <c r="FA698" s="154"/>
      <c r="FB698" s="154"/>
      <c r="FC698" s="154"/>
      <c r="FD698" s="154"/>
      <c r="FE698" s="154"/>
      <c r="FF698" s="154"/>
      <c r="FG698" s="154"/>
      <c r="FH698" s="154"/>
      <c r="FI698" s="154"/>
      <c r="FJ698" s="154"/>
      <c r="FK698" s="154"/>
      <c r="FL698" s="154"/>
      <c r="FM698" s="154"/>
      <c r="FN698" s="154"/>
      <c r="FO698" s="154"/>
      <c r="FP698" s="154"/>
      <c r="FQ698" s="154"/>
      <c r="FR698" s="154"/>
      <c r="FS698" s="154"/>
      <c r="FT698" s="154"/>
      <c r="FU698" s="154"/>
      <c r="FV698" s="154"/>
      <c r="FW698" s="154"/>
      <c r="FX698" s="154"/>
      <c r="FY698" s="154"/>
      <c r="FZ698" s="154"/>
      <c r="GA698" s="150">
        <f t="shared" ref="GA698" ca="1" si="1815">SUMIF($GD$8:$HG$9,$O$5,GD698:HG698)</f>
        <v>0</v>
      </c>
      <c r="GB698" s="150">
        <f t="shared" ref="GB698" si="1816">SUM(GD699:HG699)</f>
        <v>0</v>
      </c>
      <c r="GC698" s="152" t="e">
        <f t="shared" ref="GC698" ca="1" si="1817">GB698/GA698</f>
        <v>#DIV/0!</v>
      </c>
      <c r="GD698" s="154"/>
      <c r="GE698" s="154"/>
      <c r="GF698" s="154"/>
      <c r="GG698" s="154"/>
      <c r="GH698" s="154"/>
      <c r="GI698" s="154"/>
      <c r="GJ698" s="154"/>
      <c r="GK698" s="154"/>
      <c r="GL698" s="154"/>
      <c r="GM698" s="154"/>
      <c r="GN698" s="154"/>
      <c r="GO698" s="154"/>
      <c r="GP698" s="154"/>
      <c r="GQ698" s="154"/>
      <c r="GR698" s="154"/>
      <c r="GS698" s="154"/>
      <c r="GT698" s="154"/>
      <c r="GU698" s="154"/>
      <c r="GV698" s="154"/>
      <c r="GW698" s="154"/>
      <c r="GX698" s="154"/>
      <c r="GY698" s="154"/>
      <c r="GZ698" s="154"/>
      <c r="HA698" s="154"/>
      <c r="HB698" s="154"/>
      <c r="HC698" s="154"/>
      <c r="HD698" s="154"/>
      <c r="HE698" s="154"/>
      <c r="HF698" s="154"/>
      <c r="HG698" s="154"/>
      <c r="HH698" s="150"/>
      <c r="HI698" s="150">
        <v>0</v>
      </c>
      <c r="HJ698" s="154"/>
      <c r="HK698" s="154"/>
      <c r="HL698" s="154"/>
      <c r="HM698" s="154"/>
      <c r="HN698" s="154"/>
      <c r="HO698" s="154"/>
      <c r="HP698" s="154"/>
      <c r="HQ698" s="154"/>
      <c r="HR698" s="154"/>
      <c r="HS698" s="154"/>
      <c r="HT698" s="154"/>
      <c r="HU698" s="154"/>
      <c r="HV698" s="154"/>
      <c r="HW698" s="154"/>
      <c r="HX698" s="154"/>
      <c r="HY698" s="154"/>
      <c r="HZ698" s="154"/>
      <c r="IA698" s="154"/>
      <c r="IB698" s="154"/>
      <c r="IC698" s="154"/>
      <c r="ID698" s="154"/>
      <c r="IE698" s="154"/>
      <c r="IF698" s="154"/>
      <c r="IG698" s="154"/>
      <c r="IH698" s="154"/>
      <c r="II698" s="154"/>
      <c r="IJ698" s="154"/>
      <c r="IK698" s="154"/>
      <c r="IL698" s="154"/>
      <c r="IM698" s="154"/>
      <c r="IN698" s="154"/>
      <c r="IO698" s="154"/>
      <c r="IP698" s="150"/>
      <c r="IQ698" s="150">
        <v>0</v>
      </c>
      <c r="IR698" s="154"/>
      <c r="IS698" s="154"/>
      <c r="IT698" s="154"/>
      <c r="IU698" s="154"/>
      <c r="IV698" s="154"/>
      <c r="IW698" s="154"/>
      <c r="IX698" s="154"/>
      <c r="IY698" s="154"/>
      <c r="IZ698" s="154"/>
      <c r="JA698" s="154"/>
      <c r="JB698" s="154"/>
      <c r="JC698" s="154"/>
      <c r="JD698" s="154"/>
      <c r="JE698" s="154"/>
      <c r="JF698" s="154"/>
      <c r="JG698" s="154"/>
      <c r="JH698" s="154"/>
      <c r="JI698" s="154"/>
      <c r="JJ698" s="154"/>
      <c r="JK698" s="154"/>
      <c r="JL698" s="154"/>
      <c r="JM698" s="154"/>
      <c r="JN698" s="154"/>
      <c r="JO698" s="154"/>
      <c r="JP698" s="154"/>
      <c r="JQ698" s="154"/>
      <c r="JR698" s="154"/>
      <c r="JS698" s="154"/>
      <c r="JT698" s="154"/>
      <c r="JU698" s="154"/>
      <c r="JV698" s="154"/>
      <c r="JW698" s="150"/>
      <c r="JX698" s="150">
        <v>0</v>
      </c>
      <c r="JY698" s="154"/>
      <c r="JZ698" s="154"/>
      <c r="KA698" s="154"/>
      <c r="KB698" s="154"/>
      <c r="KC698" s="154"/>
      <c r="KD698" s="154"/>
      <c r="KE698" s="154"/>
      <c r="KF698" s="154"/>
      <c r="KG698" s="154"/>
      <c r="KH698" s="154"/>
      <c r="KI698" s="154"/>
      <c r="KJ698" s="154"/>
      <c r="KK698" s="154"/>
      <c r="KL698" s="154"/>
      <c r="KM698" s="154"/>
      <c r="KN698" s="154"/>
      <c r="KO698" s="154"/>
      <c r="KP698" s="154"/>
      <c r="KQ698" s="154"/>
      <c r="KR698" s="154"/>
      <c r="KS698" s="154"/>
      <c r="KT698" s="154"/>
      <c r="KU698" s="154"/>
      <c r="KV698" s="154"/>
      <c r="KW698" s="154"/>
      <c r="KX698" s="154"/>
      <c r="KY698" s="154"/>
      <c r="KZ698" s="154"/>
      <c r="LA698" s="154"/>
      <c r="LB698" s="154"/>
      <c r="LC698" s="154"/>
      <c r="LD698" s="154"/>
      <c r="LE698" s="150"/>
      <c r="LF698" s="150">
        <v>0</v>
      </c>
      <c r="LG698" s="154"/>
      <c r="LH698" s="154"/>
      <c r="LI698" s="154"/>
      <c r="LJ698" s="154"/>
      <c r="LK698" s="154"/>
      <c r="LL698" s="154"/>
      <c r="LM698" s="154"/>
      <c r="LN698" s="154"/>
      <c r="LO698" s="154"/>
      <c r="LP698" s="154"/>
      <c r="LQ698" s="154"/>
      <c r="LR698" s="154"/>
      <c r="LS698" s="154"/>
      <c r="LT698" s="154"/>
      <c r="LU698" s="154"/>
      <c r="LV698" s="154"/>
      <c r="LW698" s="154"/>
      <c r="LX698" s="154"/>
      <c r="LY698" s="154"/>
      <c r="LZ698" s="154"/>
      <c r="MA698" s="154"/>
      <c r="MB698" s="154"/>
      <c r="MC698" s="154"/>
      <c r="MD698" s="154"/>
      <c r="ME698" s="154"/>
      <c r="MF698" s="154"/>
      <c r="MG698" s="154"/>
      <c r="MH698" s="154"/>
      <c r="MI698" s="154"/>
      <c r="MJ698" s="154"/>
      <c r="MK698" s="154"/>
      <c r="ML698" s="154"/>
    </row>
    <row r="699" spans="1:350" s="31" customFormat="1" ht="14.25" customHeight="1" outlineLevel="1" x14ac:dyDescent="0.25">
      <c r="A699" s="237"/>
      <c r="B699" s="229"/>
      <c r="C699" s="192"/>
      <c r="D699" s="192"/>
      <c r="E699" s="176"/>
      <c r="F699" s="176"/>
      <c r="G699" s="176"/>
      <c r="H699" s="171"/>
      <c r="I699" s="171"/>
      <c r="J699" s="213"/>
      <c r="K699" s="213"/>
      <c r="L699" s="173"/>
      <c r="M699" s="173"/>
      <c r="N699" s="184"/>
      <c r="O699" s="155"/>
      <c r="P699" s="184"/>
      <c r="Q699" s="151"/>
      <c r="R699" s="151"/>
      <c r="S699" s="153"/>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1"/>
      <c r="AY699" s="151"/>
      <c r="AZ699" s="153"/>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1"/>
      <c r="CG699" s="151"/>
      <c r="CH699" s="153"/>
      <c r="CI699" s="155"/>
      <c r="CJ699" s="155"/>
      <c r="CK699" s="155"/>
      <c r="CL699" s="155"/>
      <c r="CM699" s="155"/>
      <c r="CN699" s="155"/>
      <c r="CO699" s="155"/>
      <c r="CP699" s="159"/>
      <c r="CQ699" s="159"/>
      <c r="CR699" s="159"/>
      <c r="CS699" s="159"/>
      <c r="CT699" s="159"/>
      <c r="CU699" s="159"/>
      <c r="CV699" s="159"/>
      <c r="CW699" s="155"/>
      <c r="CX699" s="155"/>
      <c r="CY699" s="155"/>
      <c r="CZ699" s="155"/>
      <c r="DA699" s="155"/>
      <c r="DB699" s="155"/>
      <c r="DC699" s="155"/>
      <c r="DD699" s="155"/>
      <c r="DE699" s="155"/>
      <c r="DF699" s="155"/>
      <c r="DG699" s="155"/>
      <c r="DH699" s="155"/>
      <c r="DI699" s="155"/>
      <c r="DJ699" s="155"/>
      <c r="DK699" s="155"/>
      <c r="DL699" s="155"/>
      <c r="DM699" s="155"/>
      <c r="DN699" s="151"/>
      <c r="DO699" s="151"/>
      <c r="DP699" s="153"/>
      <c r="DQ699" s="155"/>
      <c r="DR699" s="155"/>
      <c r="DS699" s="155"/>
      <c r="DT699" s="155"/>
      <c r="DU699" s="155"/>
      <c r="DV699" s="155"/>
      <c r="DW699" s="155"/>
      <c r="DX699" s="155"/>
      <c r="DY699" s="155"/>
      <c r="DZ699" s="155"/>
      <c r="EA699" s="155"/>
      <c r="EB699" s="155"/>
      <c r="EC699" s="155"/>
      <c r="ED699" s="155"/>
      <c r="EE699" s="155"/>
      <c r="EF699" s="155"/>
      <c r="EG699" s="155"/>
      <c r="EH699" s="155"/>
      <c r="EI699" s="155"/>
      <c r="EJ699" s="155"/>
      <c r="EK699" s="155"/>
      <c r="EL699" s="155"/>
      <c r="EM699" s="155"/>
      <c r="EN699" s="155"/>
      <c r="EO699" s="155"/>
      <c r="EP699" s="155"/>
      <c r="EQ699" s="155"/>
      <c r="ER699" s="155"/>
      <c r="ES699" s="151"/>
      <c r="ET699" s="151"/>
      <c r="EU699" s="153"/>
      <c r="EV699" s="155"/>
      <c r="EW699" s="161"/>
      <c r="EX699" s="155"/>
      <c r="EY699" s="155"/>
      <c r="EZ699" s="155"/>
      <c r="FA699" s="155"/>
      <c r="FB699" s="155"/>
      <c r="FC699" s="155"/>
      <c r="FD699" s="155"/>
      <c r="FE699" s="155"/>
      <c r="FF699" s="155"/>
      <c r="FG699" s="155"/>
      <c r="FH699" s="155"/>
      <c r="FI699" s="155"/>
      <c r="FJ699" s="155"/>
      <c r="FK699" s="155"/>
      <c r="FL699" s="155"/>
      <c r="FM699" s="155"/>
      <c r="FN699" s="155"/>
      <c r="FO699" s="155"/>
      <c r="FP699" s="155"/>
      <c r="FQ699" s="155"/>
      <c r="FR699" s="155"/>
      <c r="FS699" s="155"/>
      <c r="FT699" s="155"/>
      <c r="FU699" s="155"/>
      <c r="FV699" s="155"/>
      <c r="FW699" s="155"/>
      <c r="FX699" s="155"/>
      <c r="FY699" s="155"/>
      <c r="FZ699" s="155"/>
      <c r="GA699" s="151"/>
      <c r="GB699" s="151"/>
      <c r="GC699" s="153"/>
      <c r="GD699" s="155"/>
      <c r="GE699" s="155"/>
      <c r="GF699" s="155"/>
      <c r="GG699" s="155"/>
      <c r="GH699" s="155"/>
      <c r="GI699" s="155"/>
      <c r="GJ699" s="155"/>
      <c r="GK699" s="155"/>
      <c r="GL699" s="155"/>
      <c r="GM699" s="155"/>
      <c r="GN699" s="155"/>
      <c r="GO699" s="155"/>
      <c r="GP699" s="155"/>
      <c r="GQ699" s="155"/>
      <c r="GR699" s="155"/>
      <c r="GS699" s="155"/>
      <c r="GT699" s="155"/>
      <c r="GU699" s="155"/>
      <c r="GV699" s="155"/>
      <c r="GW699" s="155"/>
      <c r="GX699" s="155"/>
      <c r="GY699" s="155"/>
      <c r="GZ699" s="155"/>
      <c r="HA699" s="155"/>
      <c r="HB699" s="155"/>
      <c r="HC699" s="155"/>
      <c r="HD699" s="155"/>
      <c r="HE699" s="155"/>
      <c r="HF699" s="155"/>
      <c r="HG699" s="155"/>
      <c r="HH699" s="151"/>
      <c r="HI699" s="151"/>
      <c r="HJ699" s="155"/>
      <c r="HK699" s="155"/>
      <c r="HL699" s="155"/>
      <c r="HM699" s="155"/>
      <c r="HN699" s="155"/>
      <c r="HO699" s="155"/>
      <c r="HP699" s="155"/>
      <c r="HQ699" s="155"/>
      <c r="HR699" s="155"/>
      <c r="HS699" s="155"/>
      <c r="HT699" s="155"/>
      <c r="HU699" s="155"/>
      <c r="HV699" s="155"/>
      <c r="HW699" s="155"/>
      <c r="HX699" s="155"/>
      <c r="HY699" s="155"/>
      <c r="HZ699" s="155"/>
      <c r="IA699" s="155"/>
      <c r="IB699" s="155"/>
      <c r="IC699" s="155"/>
      <c r="ID699" s="155"/>
      <c r="IE699" s="155"/>
      <c r="IF699" s="155"/>
      <c r="IG699" s="155"/>
      <c r="IH699" s="155"/>
      <c r="II699" s="155"/>
      <c r="IJ699" s="155"/>
      <c r="IK699" s="155"/>
      <c r="IL699" s="155"/>
      <c r="IM699" s="155"/>
      <c r="IN699" s="155"/>
      <c r="IO699" s="155"/>
      <c r="IP699" s="151"/>
      <c r="IQ699" s="151"/>
      <c r="IR699" s="155"/>
      <c r="IS699" s="155"/>
      <c r="IT699" s="155"/>
      <c r="IU699" s="155"/>
      <c r="IV699" s="155"/>
      <c r="IW699" s="155"/>
      <c r="IX699" s="155"/>
      <c r="IY699" s="155"/>
      <c r="IZ699" s="155"/>
      <c r="JA699" s="155"/>
      <c r="JB699" s="155"/>
      <c r="JC699" s="155"/>
      <c r="JD699" s="155"/>
      <c r="JE699" s="155"/>
      <c r="JF699" s="155"/>
      <c r="JG699" s="155"/>
      <c r="JH699" s="155"/>
      <c r="JI699" s="155"/>
      <c r="JJ699" s="155"/>
      <c r="JK699" s="155"/>
      <c r="JL699" s="155"/>
      <c r="JM699" s="155"/>
      <c r="JN699" s="155"/>
      <c r="JO699" s="155"/>
      <c r="JP699" s="155"/>
      <c r="JQ699" s="155"/>
      <c r="JR699" s="155"/>
      <c r="JS699" s="155"/>
      <c r="JT699" s="155"/>
      <c r="JU699" s="155"/>
      <c r="JV699" s="155"/>
      <c r="JW699" s="151"/>
      <c r="JX699" s="151"/>
      <c r="JY699" s="155"/>
      <c r="JZ699" s="155"/>
      <c r="KA699" s="155"/>
      <c r="KB699" s="155"/>
      <c r="KC699" s="155"/>
      <c r="KD699" s="155"/>
      <c r="KE699" s="155"/>
      <c r="KF699" s="155"/>
      <c r="KG699" s="155"/>
      <c r="KH699" s="155"/>
      <c r="KI699" s="155"/>
      <c r="KJ699" s="155"/>
      <c r="KK699" s="155"/>
      <c r="KL699" s="155"/>
      <c r="KM699" s="155"/>
      <c r="KN699" s="155"/>
      <c r="KO699" s="155"/>
      <c r="KP699" s="155"/>
      <c r="KQ699" s="155"/>
      <c r="KR699" s="155"/>
      <c r="KS699" s="155"/>
      <c r="KT699" s="155"/>
      <c r="KU699" s="155"/>
      <c r="KV699" s="155"/>
      <c r="KW699" s="155"/>
      <c r="KX699" s="155"/>
      <c r="KY699" s="155"/>
      <c r="KZ699" s="155"/>
      <c r="LA699" s="155"/>
      <c r="LB699" s="155"/>
      <c r="LC699" s="155"/>
      <c r="LD699" s="155"/>
      <c r="LE699" s="151"/>
      <c r="LF699" s="151"/>
      <c r="LG699" s="155"/>
      <c r="LH699" s="155"/>
      <c r="LI699" s="155"/>
      <c r="LJ699" s="155"/>
      <c r="LK699" s="155"/>
      <c r="LL699" s="155"/>
      <c r="LM699" s="155"/>
      <c r="LN699" s="155"/>
      <c r="LO699" s="155"/>
      <c r="LP699" s="155"/>
      <c r="LQ699" s="155"/>
      <c r="LR699" s="155"/>
      <c r="LS699" s="155"/>
      <c r="LT699" s="155"/>
      <c r="LU699" s="155"/>
      <c r="LV699" s="155"/>
      <c r="LW699" s="155"/>
      <c r="LX699" s="155"/>
      <c r="LY699" s="155"/>
      <c r="LZ699" s="155"/>
      <c r="MA699" s="155"/>
      <c r="MB699" s="155"/>
      <c r="MC699" s="155"/>
      <c r="MD699" s="155"/>
      <c r="ME699" s="155"/>
      <c r="MF699" s="155"/>
      <c r="MG699" s="155"/>
      <c r="MH699" s="155"/>
      <c r="MI699" s="155"/>
      <c r="MJ699" s="155"/>
      <c r="MK699" s="155"/>
      <c r="ML699" s="155"/>
    </row>
    <row r="700" spans="1:350" s="41" customFormat="1" ht="14.25" customHeight="1" outlineLevel="2" x14ac:dyDescent="0.25">
      <c r="A700" s="220" t="s">
        <v>48</v>
      </c>
      <c r="B700" s="175" t="s">
        <v>338</v>
      </c>
      <c r="C700" s="175" t="s">
        <v>59</v>
      </c>
      <c r="D700" s="175">
        <v>22</v>
      </c>
      <c r="E700" s="175">
        <v>0</v>
      </c>
      <c r="F700" s="175">
        <f>D700-E700</f>
        <v>22</v>
      </c>
      <c r="G700" s="175" t="s">
        <v>1165</v>
      </c>
      <c r="H700" s="170" t="s">
        <v>919</v>
      </c>
      <c r="I700" s="170" t="s">
        <v>968</v>
      </c>
      <c r="J700" s="212">
        <f ca="1">E700+Q700+AX700+CF700+DN700+ES700+GA700+HH700+IP700+JW700+LE700</f>
        <v>0</v>
      </c>
      <c r="K700" s="212">
        <f>E700+R700+AY700+CG700+DO700+ET700+GB700+HI700+IQ700+JX700+LF700</f>
        <v>0</v>
      </c>
      <c r="L700" s="172" t="e">
        <f ca="1">K700/J700</f>
        <v>#DIV/0!</v>
      </c>
      <c r="M700" s="172">
        <f>K700/D700</f>
        <v>0</v>
      </c>
      <c r="N700" s="183">
        <f ca="1">SUMIF($EV$8:$FZ$9,$O$5,$EV701:$FZ701)-SUMIF($EV$8:$FZ$9,$Q$5,$EV701:$FZ701)</f>
        <v>0</v>
      </c>
      <c r="O700" s="154"/>
      <c r="P700" s="16" t="s">
        <v>25</v>
      </c>
      <c r="Q700" s="150">
        <v>0</v>
      </c>
      <c r="R700" s="150">
        <v>0</v>
      </c>
      <c r="S700" s="152" t="e">
        <v>#DIV/0!</v>
      </c>
      <c r="T700" s="154"/>
      <c r="U700" s="154"/>
      <c r="V700" s="154"/>
      <c r="W700" s="154"/>
      <c r="X700" s="154"/>
      <c r="Y700" s="154"/>
      <c r="Z700" s="154"/>
      <c r="AA700" s="154"/>
      <c r="AB700" s="154"/>
      <c r="AC700" s="154"/>
      <c r="AD700" s="154"/>
      <c r="AE700" s="154"/>
      <c r="AF700" s="154"/>
      <c r="AG700" s="154"/>
      <c r="AH700" s="154"/>
      <c r="AI700" s="154"/>
      <c r="AJ700" s="154"/>
      <c r="AK700" s="154"/>
      <c r="AL700" s="154"/>
      <c r="AM700" s="154"/>
      <c r="AN700" s="154"/>
      <c r="AO700" s="154"/>
      <c r="AP700" s="154"/>
      <c r="AQ700" s="154"/>
      <c r="AR700" s="154"/>
      <c r="AS700" s="154"/>
      <c r="AT700" s="154"/>
      <c r="AU700" s="154"/>
      <c r="AV700" s="154"/>
      <c r="AW700" s="154"/>
      <c r="AX700" s="150">
        <f ca="1">SUMIF($BA$8:$CE$9,$O$5,$BA700:$CE700)</f>
        <v>0</v>
      </c>
      <c r="AY700" s="150">
        <f>SUM(BA701:CE701)</f>
        <v>0</v>
      </c>
      <c r="AZ700" s="152" t="e">
        <f ca="1">AY700/AX700</f>
        <v>#DIV/0!</v>
      </c>
      <c r="BA700" s="154"/>
      <c r="BB700" s="154"/>
      <c r="BC700" s="154"/>
      <c r="BD700" s="154"/>
      <c r="BE700" s="154"/>
      <c r="BF700" s="154"/>
      <c r="BG700" s="154"/>
      <c r="BH700" s="154"/>
      <c r="BI700" s="154"/>
      <c r="BJ700" s="154"/>
      <c r="BK700" s="154"/>
      <c r="BL700" s="154"/>
      <c r="BM700" s="154"/>
      <c r="BN700" s="154"/>
      <c r="BO700" s="154"/>
      <c r="BP700" s="154"/>
      <c r="BQ700" s="154"/>
      <c r="BR700" s="154"/>
      <c r="BS700" s="154"/>
      <c r="BT700" s="154"/>
      <c r="BU700" s="154"/>
      <c r="BV700" s="154"/>
      <c r="BW700" s="154"/>
      <c r="BX700" s="154"/>
      <c r="BY700" s="154"/>
      <c r="BZ700" s="154"/>
      <c r="CA700" s="154"/>
      <c r="CB700" s="154"/>
      <c r="CC700" s="154"/>
      <c r="CD700" s="154"/>
      <c r="CE700" s="154"/>
      <c r="CF700" s="150">
        <f t="shared" ref="CF700" si="1818">SUM(CI700:DM700)</f>
        <v>0</v>
      </c>
      <c r="CG700" s="150">
        <f>SUM(CI701:DM701)</f>
        <v>0</v>
      </c>
      <c r="CH700" s="152" t="e">
        <f>CG700/CF700</f>
        <v>#DIV/0!</v>
      </c>
      <c r="CI700" s="154"/>
      <c r="CJ700" s="154"/>
      <c r="CK700" s="154"/>
      <c r="CL700" s="154"/>
      <c r="CM700" s="154"/>
      <c r="CN700" s="154"/>
      <c r="CO700" s="154"/>
      <c r="CP700" s="158"/>
      <c r="CQ700" s="158"/>
      <c r="CR700" s="158"/>
      <c r="CS700" s="158"/>
      <c r="CT700" s="158"/>
      <c r="CU700" s="158"/>
      <c r="CV700" s="158"/>
      <c r="CW700" s="154"/>
      <c r="CX700" s="154"/>
      <c r="CY700" s="154"/>
      <c r="CZ700" s="154"/>
      <c r="DA700" s="154"/>
      <c r="DB700" s="154"/>
      <c r="DC700" s="154"/>
      <c r="DD700" s="154"/>
      <c r="DE700" s="154"/>
      <c r="DF700" s="154"/>
      <c r="DG700" s="154"/>
      <c r="DH700" s="154"/>
      <c r="DI700" s="154"/>
      <c r="DJ700" s="154"/>
      <c r="DK700" s="154"/>
      <c r="DL700" s="154"/>
      <c r="DM700" s="154"/>
      <c r="DN700" s="150">
        <f t="shared" ref="DN700" si="1819">SUM(DQ700:ER700)</f>
        <v>0</v>
      </c>
      <c r="DO700" s="150">
        <f>SUM(DQ701:ER701)</f>
        <v>0</v>
      </c>
      <c r="DP700" s="152" t="e">
        <f t="shared" si="1746"/>
        <v>#DIV/0!</v>
      </c>
      <c r="DQ700" s="154"/>
      <c r="DR700" s="154"/>
      <c r="DS700" s="154"/>
      <c r="DT700" s="154"/>
      <c r="DU700" s="154"/>
      <c r="DV700" s="154"/>
      <c r="DW700" s="154"/>
      <c r="DX700" s="154"/>
      <c r="DY700" s="154"/>
      <c r="DZ700" s="154"/>
      <c r="EA700" s="154"/>
      <c r="EB700" s="154"/>
      <c r="EC700" s="154"/>
      <c r="ED700" s="154"/>
      <c r="EE700" s="154"/>
      <c r="EF700" s="154"/>
      <c r="EG700" s="154"/>
      <c r="EH700" s="154"/>
      <c r="EI700" s="154"/>
      <c r="EJ700" s="154"/>
      <c r="EK700" s="154"/>
      <c r="EL700" s="154"/>
      <c r="EM700" s="154"/>
      <c r="EN700" s="154"/>
      <c r="EO700" s="154"/>
      <c r="EP700" s="154"/>
      <c r="EQ700" s="154"/>
      <c r="ER700" s="154"/>
      <c r="ES700" s="150">
        <f t="shared" ca="1" si="1782"/>
        <v>0</v>
      </c>
      <c r="ET700" s="150">
        <f t="shared" si="1783"/>
        <v>0</v>
      </c>
      <c r="EU700" s="152" t="e">
        <f t="shared" ca="1" si="1784"/>
        <v>#DIV/0!</v>
      </c>
      <c r="EV700" s="154"/>
      <c r="EW700" s="160"/>
      <c r="EX700" s="154"/>
      <c r="EY700" s="154"/>
      <c r="EZ700" s="154"/>
      <c r="FA700" s="154"/>
      <c r="FB700" s="154"/>
      <c r="FC700" s="154"/>
      <c r="FD700" s="154"/>
      <c r="FE700" s="154"/>
      <c r="FF700" s="154"/>
      <c r="FG700" s="154"/>
      <c r="FH700" s="154"/>
      <c r="FI700" s="154"/>
      <c r="FJ700" s="154"/>
      <c r="FK700" s="154"/>
      <c r="FL700" s="154"/>
      <c r="FM700" s="154"/>
      <c r="FN700" s="154"/>
      <c r="FO700" s="154"/>
      <c r="FP700" s="154"/>
      <c r="FQ700" s="154"/>
      <c r="FR700" s="154"/>
      <c r="FS700" s="154"/>
      <c r="FT700" s="154"/>
      <c r="FU700" s="154"/>
      <c r="FV700" s="154"/>
      <c r="FW700" s="154"/>
      <c r="FX700" s="154"/>
      <c r="FY700" s="154"/>
      <c r="FZ700" s="154"/>
      <c r="GA700" s="150">
        <f t="shared" ref="GA700" ca="1" si="1820">SUMIF($GD$8:$HG$9,$O$5,GD700:HG700)</f>
        <v>0</v>
      </c>
      <c r="GB700" s="150">
        <f t="shared" ref="GB700" si="1821">SUM(GD701:HG701)</f>
        <v>0</v>
      </c>
      <c r="GC700" s="152" t="e">
        <f t="shared" ref="GC700" ca="1" si="1822">GB700/GA700</f>
        <v>#DIV/0!</v>
      </c>
      <c r="GD700" s="154"/>
      <c r="GE700" s="154"/>
      <c r="GF700" s="154"/>
      <c r="GG700" s="154"/>
      <c r="GH700" s="154"/>
      <c r="GI700" s="154"/>
      <c r="GJ700" s="154"/>
      <c r="GK700" s="154"/>
      <c r="GL700" s="154"/>
      <c r="GM700" s="154"/>
      <c r="GN700" s="154"/>
      <c r="GO700" s="154"/>
      <c r="GP700" s="154"/>
      <c r="GQ700" s="154"/>
      <c r="GR700" s="154"/>
      <c r="GS700" s="154"/>
      <c r="GT700" s="154"/>
      <c r="GU700" s="154"/>
      <c r="GV700" s="154"/>
      <c r="GW700" s="154"/>
      <c r="GX700" s="154"/>
      <c r="GY700" s="154"/>
      <c r="GZ700" s="154"/>
      <c r="HA700" s="154"/>
      <c r="HB700" s="154"/>
      <c r="HC700" s="154"/>
      <c r="HD700" s="154"/>
      <c r="HE700" s="154"/>
      <c r="HF700" s="154"/>
      <c r="HG700" s="154"/>
      <c r="HH700" s="150"/>
      <c r="HI700" s="150">
        <v>0</v>
      </c>
      <c r="HJ700" s="154"/>
      <c r="HK700" s="154"/>
      <c r="HL700" s="154"/>
      <c r="HM700" s="154"/>
      <c r="HN700" s="154"/>
      <c r="HO700" s="154"/>
      <c r="HP700" s="154"/>
      <c r="HQ700" s="154"/>
      <c r="HR700" s="154"/>
      <c r="HS700" s="154"/>
      <c r="HT700" s="154"/>
      <c r="HU700" s="154"/>
      <c r="HV700" s="154"/>
      <c r="HW700" s="154"/>
      <c r="HX700" s="154"/>
      <c r="HY700" s="154"/>
      <c r="HZ700" s="154"/>
      <c r="IA700" s="154"/>
      <c r="IB700" s="154"/>
      <c r="IC700" s="154"/>
      <c r="ID700" s="154"/>
      <c r="IE700" s="154"/>
      <c r="IF700" s="154"/>
      <c r="IG700" s="154"/>
      <c r="IH700" s="154"/>
      <c r="II700" s="154"/>
      <c r="IJ700" s="154"/>
      <c r="IK700" s="154"/>
      <c r="IL700" s="154"/>
      <c r="IM700" s="154"/>
      <c r="IN700" s="154"/>
      <c r="IO700" s="154"/>
      <c r="IP700" s="150"/>
      <c r="IQ700" s="150">
        <v>0</v>
      </c>
      <c r="IR700" s="154"/>
      <c r="IS700" s="154"/>
      <c r="IT700" s="154"/>
      <c r="IU700" s="154"/>
      <c r="IV700" s="154"/>
      <c r="IW700" s="154"/>
      <c r="IX700" s="154"/>
      <c r="IY700" s="154"/>
      <c r="IZ700" s="154"/>
      <c r="JA700" s="154"/>
      <c r="JB700" s="154"/>
      <c r="JC700" s="154"/>
      <c r="JD700" s="154"/>
      <c r="JE700" s="154"/>
      <c r="JF700" s="154"/>
      <c r="JG700" s="154"/>
      <c r="JH700" s="154"/>
      <c r="JI700" s="154"/>
      <c r="JJ700" s="154"/>
      <c r="JK700" s="154"/>
      <c r="JL700" s="154"/>
      <c r="JM700" s="154"/>
      <c r="JN700" s="154"/>
      <c r="JO700" s="154"/>
      <c r="JP700" s="154"/>
      <c r="JQ700" s="154"/>
      <c r="JR700" s="154"/>
      <c r="JS700" s="154"/>
      <c r="JT700" s="154"/>
      <c r="JU700" s="154"/>
      <c r="JV700" s="154"/>
      <c r="JW700" s="150"/>
      <c r="JX700" s="150">
        <v>0</v>
      </c>
      <c r="JY700" s="154"/>
      <c r="JZ700" s="154"/>
      <c r="KA700" s="154"/>
      <c r="KB700" s="154"/>
      <c r="KC700" s="154"/>
      <c r="KD700" s="154"/>
      <c r="KE700" s="154"/>
      <c r="KF700" s="154"/>
      <c r="KG700" s="154"/>
      <c r="KH700" s="154"/>
      <c r="KI700" s="154"/>
      <c r="KJ700" s="154"/>
      <c r="KK700" s="154"/>
      <c r="KL700" s="154"/>
      <c r="KM700" s="154"/>
      <c r="KN700" s="154"/>
      <c r="KO700" s="154"/>
      <c r="KP700" s="154"/>
      <c r="KQ700" s="154"/>
      <c r="KR700" s="154"/>
      <c r="KS700" s="154"/>
      <c r="KT700" s="154"/>
      <c r="KU700" s="154"/>
      <c r="KV700" s="154"/>
      <c r="KW700" s="154"/>
      <c r="KX700" s="154"/>
      <c r="KY700" s="154"/>
      <c r="KZ700" s="154"/>
      <c r="LA700" s="154"/>
      <c r="LB700" s="154"/>
      <c r="LC700" s="154"/>
      <c r="LD700" s="154"/>
      <c r="LE700" s="150"/>
      <c r="LF700" s="150">
        <v>0</v>
      </c>
      <c r="LG700" s="154"/>
      <c r="LH700" s="154"/>
      <c r="LI700" s="154"/>
      <c r="LJ700" s="154"/>
      <c r="LK700" s="154"/>
      <c r="LL700" s="154"/>
      <c r="LM700" s="154"/>
      <c r="LN700" s="154"/>
      <c r="LO700" s="154"/>
      <c r="LP700" s="154"/>
      <c r="LQ700" s="154"/>
      <c r="LR700" s="154"/>
      <c r="LS700" s="154"/>
      <c r="LT700" s="154"/>
      <c r="LU700" s="154"/>
      <c r="LV700" s="154"/>
      <c r="LW700" s="154"/>
      <c r="LX700" s="154"/>
      <c r="LY700" s="154"/>
      <c r="LZ700" s="154"/>
      <c r="MA700" s="154"/>
      <c r="MB700" s="154"/>
      <c r="MC700" s="154"/>
      <c r="MD700" s="154"/>
      <c r="ME700" s="154"/>
      <c r="MF700" s="154"/>
      <c r="MG700" s="154"/>
      <c r="MH700" s="154"/>
      <c r="MI700" s="154"/>
      <c r="MJ700" s="154"/>
      <c r="MK700" s="154"/>
      <c r="ML700" s="154"/>
    </row>
    <row r="701" spans="1:350" s="41" customFormat="1" ht="14.25" customHeight="1" outlineLevel="2" x14ac:dyDescent="0.25">
      <c r="A701" s="221"/>
      <c r="B701" s="176"/>
      <c r="C701" s="176"/>
      <c r="D701" s="176"/>
      <c r="E701" s="176"/>
      <c r="F701" s="176"/>
      <c r="G701" s="176"/>
      <c r="H701" s="171"/>
      <c r="I701" s="171"/>
      <c r="J701" s="213"/>
      <c r="K701" s="213"/>
      <c r="L701" s="173"/>
      <c r="M701" s="173"/>
      <c r="N701" s="184"/>
      <c r="O701" s="155"/>
      <c r="P701" s="17" t="s">
        <v>26</v>
      </c>
      <c r="Q701" s="151"/>
      <c r="R701" s="151"/>
      <c r="S701" s="153"/>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1"/>
      <c r="AY701" s="151"/>
      <c r="AZ701" s="153"/>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1"/>
      <c r="CG701" s="151"/>
      <c r="CH701" s="153"/>
      <c r="CI701" s="155"/>
      <c r="CJ701" s="155"/>
      <c r="CK701" s="155"/>
      <c r="CL701" s="155"/>
      <c r="CM701" s="155"/>
      <c r="CN701" s="155"/>
      <c r="CO701" s="155"/>
      <c r="CP701" s="159"/>
      <c r="CQ701" s="159"/>
      <c r="CR701" s="159"/>
      <c r="CS701" s="159"/>
      <c r="CT701" s="159"/>
      <c r="CU701" s="159"/>
      <c r="CV701" s="159"/>
      <c r="CW701" s="155"/>
      <c r="CX701" s="155"/>
      <c r="CY701" s="155"/>
      <c r="CZ701" s="155"/>
      <c r="DA701" s="155"/>
      <c r="DB701" s="155"/>
      <c r="DC701" s="155"/>
      <c r="DD701" s="155"/>
      <c r="DE701" s="155"/>
      <c r="DF701" s="155"/>
      <c r="DG701" s="155"/>
      <c r="DH701" s="155"/>
      <c r="DI701" s="155"/>
      <c r="DJ701" s="155"/>
      <c r="DK701" s="155"/>
      <c r="DL701" s="155"/>
      <c r="DM701" s="155"/>
      <c r="DN701" s="151"/>
      <c r="DO701" s="151"/>
      <c r="DP701" s="153"/>
      <c r="DQ701" s="155"/>
      <c r="DR701" s="155"/>
      <c r="DS701" s="155"/>
      <c r="DT701" s="155"/>
      <c r="DU701" s="155"/>
      <c r="DV701" s="155"/>
      <c r="DW701" s="155"/>
      <c r="DX701" s="155"/>
      <c r="DY701" s="155"/>
      <c r="DZ701" s="155"/>
      <c r="EA701" s="155"/>
      <c r="EB701" s="155"/>
      <c r="EC701" s="155"/>
      <c r="ED701" s="155"/>
      <c r="EE701" s="155"/>
      <c r="EF701" s="155"/>
      <c r="EG701" s="155"/>
      <c r="EH701" s="155"/>
      <c r="EI701" s="155"/>
      <c r="EJ701" s="155"/>
      <c r="EK701" s="155"/>
      <c r="EL701" s="155"/>
      <c r="EM701" s="155"/>
      <c r="EN701" s="155"/>
      <c r="EO701" s="155"/>
      <c r="EP701" s="155"/>
      <c r="EQ701" s="155"/>
      <c r="ER701" s="155"/>
      <c r="ES701" s="151"/>
      <c r="ET701" s="151"/>
      <c r="EU701" s="153"/>
      <c r="EV701" s="155"/>
      <c r="EW701" s="161"/>
      <c r="EX701" s="155"/>
      <c r="EY701" s="155"/>
      <c r="EZ701" s="155"/>
      <c r="FA701" s="155"/>
      <c r="FB701" s="155"/>
      <c r="FC701" s="155"/>
      <c r="FD701" s="155"/>
      <c r="FE701" s="155"/>
      <c r="FF701" s="155"/>
      <c r="FG701" s="155"/>
      <c r="FH701" s="155"/>
      <c r="FI701" s="155"/>
      <c r="FJ701" s="155"/>
      <c r="FK701" s="155"/>
      <c r="FL701" s="155"/>
      <c r="FM701" s="155"/>
      <c r="FN701" s="155"/>
      <c r="FO701" s="155"/>
      <c r="FP701" s="155"/>
      <c r="FQ701" s="155"/>
      <c r="FR701" s="155"/>
      <c r="FS701" s="155"/>
      <c r="FT701" s="155"/>
      <c r="FU701" s="155"/>
      <c r="FV701" s="155"/>
      <c r="FW701" s="155"/>
      <c r="FX701" s="155"/>
      <c r="FY701" s="155"/>
      <c r="FZ701" s="155"/>
      <c r="GA701" s="151"/>
      <c r="GB701" s="151"/>
      <c r="GC701" s="153"/>
      <c r="GD701" s="155"/>
      <c r="GE701" s="155"/>
      <c r="GF701" s="155"/>
      <c r="GG701" s="155"/>
      <c r="GH701" s="155"/>
      <c r="GI701" s="155"/>
      <c r="GJ701" s="155"/>
      <c r="GK701" s="155"/>
      <c r="GL701" s="155"/>
      <c r="GM701" s="155"/>
      <c r="GN701" s="155"/>
      <c r="GO701" s="155"/>
      <c r="GP701" s="155"/>
      <c r="GQ701" s="155"/>
      <c r="GR701" s="155"/>
      <c r="GS701" s="155"/>
      <c r="GT701" s="155"/>
      <c r="GU701" s="155"/>
      <c r="GV701" s="155"/>
      <c r="GW701" s="155"/>
      <c r="GX701" s="155"/>
      <c r="GY701" s="155"/>
      <c r="GZ701" s="155"/>
      <c r="HA701" s="155"/>
      <c r="HB701" s="155"/>
      <c r="HC701" s="155"/>
      <c r="HD701" s="155"/>
      <c r="HE701" s="155"/>
      <c r="HF701" s="155"/>
      <c r="HG701" s="155"/>
      <c r="HH701" s="151"/>
      <c r="HI701" s="151"/>
      <c r="HJ701" s="155"/>
      <c r="HK701" s="155"/>
      <c r="HL701" s="155"/>
      <c r="HM701" s="155"/>
      <c r="HN701" s="155"/>
      <c r="HO701" s="155"/>
      <c r="HP701" s="155"/>
      <c r="HQ701" s="155"/>
      <c r="HR701" s="155"/>
      <c r="HS701" s="155"/>
      <c r="HT701" s="155"/>
      <c r="HU701" s="155"/>
      <c r="HV701" s="155"/>
      <c r="HW701" s="155"/>
      <c r="HX701" s="155"/>
      <c r="HY701" s="155"/>
      <c r="HZ701" s="155"/>
      <c r="IA701" s="155"/>
      <c r="IB701" s="155"/>
      <c r="IC701" s="155"/>
      <c r="ID701" s="155"/>
      <c r="IE701" s="155"/>
      <c r="IF701" s="155"/>
      <c r="IG701" s="155"/>
      <c r="IH701" s="155"/>
      <c r="II701" s="155"/>
      <c r="IJ701" s="155"/>
      <c r="IK701" s="155"/>
      <c r="IL701" s="155"/>
      <c r="IM701" s="155"/>
      <c r="IN701" s="155"/>
      <c r="IO701" s="155"/>
      <c r="IP701" s="151"/>
      <c r="IQ701" s="151"/>
      <c r="IR701" s="155"/>
      <c r="IS701" s="155"/>
      <c r="IT701" s="155"/>
      <c r="IU701" s="155"/>
      <c r="IV701" s="155"/>
      <c r="IW701" s="155"/>
      <c r="IX701" s="155"/>
      <c r="IY701" s="155"/>
      <c r="IZ701" s="155"/>
      <c r="JA701" s="155"/>
      <c r="JB701" s="155"/>
      <c r="JC701" s="155"/>
      <c r="JD701" s="155"/>
      <c r="JE701" s="155"/>
      <c r="JF701" s="155"/>
      <c r="JG701" s="155"/>
      <c r="JH701" s="155"/>
      <c r="JI701" s="155"/>
      <c r="JJ701" s="155"/>
      <c r="JK701" s="155"/>
      <c r="JL701" s="155"/>
      <c r="JM701" s="155"/>
      <c r="JN701" s="155"/>
      <c r="JO701" s="155"/>
      <c r="JP701" s="155"/>
      <c r="JQ701" s="155"/>
      <c r="JR701" s="155"/>
      <c r="JS701" s="155"/>
      <c r="JT701" s="155"/>
      <c r="JU701" s="155"/>
      <c r="JV701" s="155"/>
      <c r="JW701" s="151"/>
      <c r="JX701" s="151"/>
      <c r="JY701" s="155"/>
      <c r="JZ701" s="155"/>
      <c r="KA701" s="155"/>
      <c r="KB701" s="155"/>
      <c r="KC701" s="155"/>
      <c r="KD701" s="155"/>
      <c r="KE701" s="155"/>
      <c r="KF701" s="155"/>
      <c r="KG701" s="155"/>
      <c r="KH701" s="155"/>
      <c r="KI701" s="155"/>
      <c r="KJ701" s="155"/>
      <c r="KK701" s="155"/>
      <c r="KL701" s="155"/>
      <c r="KM701" s="155"/>
      <c r="KN701" s="155"/>
      <c r="KO701" s="155"/>
      <c r="KP701" s="155"/>
      <c r="KQ701" s="155"/>
      <c r="KR701" s="155"/>
      <c r="KS701" s="155"/>
      <c r="KT701" s="155"/>
      <c r="KU701" s="155"/>
      <c r="KV701" s="155"/>
      <c r="KW701" s="155"/>
      <c r="KX701" s="155"/>
      <c r="KY701" s="155"/>
      <c r="KZ701" s="155"/>
      <c r="LA701" s="155"/>
      <c r="LB701" s="155"/>
      <c r="LC701" s="155"/>
      <c r="LD701" s="155"/>
      <c r="LE701" s="151"/>
      <c r="LF701" s="151"/>
      <c r="LG701" s="155"/>
      <c r="LH701" s="155"/>
      <c r="LI701" s="155"/>
      <c r="LJ701" s="155"/>
      <c r="LK701" s="155"/>
      <c r="LL701" s="155"/>
      <c r="LM701" s="155"/>
      <c r="LN701" s="155"/>
      <c r="LO701" s="155"/>
      <c r="LP701" s="155"/>
      <c r="LQ701" s="155"/>
      <c r="LR701" s="155"/>
      <c r="LS701" s="155"/>
      <c r="LT701" s="155"/>
      <c r="LU701" s="155"/>
      <c r="LV701" s="155"/>
      <c r="LW701" s="155"/>
      <c r="LX701" s="155"/>
      <c r="LY701" s="155"/>
      <c r="LZ701" s="155"/>
      <c r="MA701" s="155"/>
      <c r="MB701" s="155"/>
      <c r="MC701" s="155"/>
      <c r="MD701" s="155"/>
      <c r="ME701" s="155"/>
      <c r="MF701" s="155"/>
      <c r="MG701" s="155"/>
      <c r="MH701" s="155"/>
      <c r="MI701" s="155"/>
      <c r="MJ701" s="155"/>
      <c r="MK701" s="155"/>
      <c r="ML701" s="155"/>
    </row>
    <row r="702" spans="1:350" ht="13.9" customHeight="1" outlineLevel="2" x14ac:dyDescent="0.2">
      <c r="A702" s="185" t="s">
        <v>378</v>
      </c>
      <c r="B702" s="218" t="s">
        <v>340</v>
      </c>
      <c r="C702" s="214" t="s">
        <v>45</v>
      </c>
      <c r="D702" s="216">
        <v>9915</v>
      </c>
      <c r="E702" s="175">
        <v>0</v>
      </c>
      <c r="F702" s="175">
        <f>D702-E702</f>
        <v>9915</v>
      </c>
      <c r="G702" s="175" t="s">
        <v>1015</v>
      </c>
      <c r="H702" s="170" t="s">
        <v>919</v>
      </c>
      <c r="I702" s="170" t="s">
        <v>915</v>
      </c>
      <c r="J702" s="212">
        <f ca="1">E702+Q702+AX702+CF702+DN702+ES702+GA702+HH702+IP702+JW702+LE702</f>
        <v>9915</v>
      </c>
      <c r="K702" s="212">
        <f>E702+R702+AY702+CG702+DO702+ET702+GB702+HI702+IQ702+JX702+LF702</f>
        <v>9915</v>
      </c>
      <c r="L702" s="172">
        <f ca="1">K702/J702</f>
        <v>1</v>
      </c>
      <c r="M702" s="172">
        <f>K702/D702</f>
        <v>1</v>
      </c>
      <c r="N702" s="183">
        <f ca="1">SUMIF($EV$8:$FZ$9,$O$5,$EV703:$FZ703)-SUMIF($EV$8:$FZ$9,$Q$5,$EV703:$FZ703)</f>
        <v>0</v>
      </c>
      <c r="O702" s="156"/>
      <c r="P702" s="16" t="s">
        <v>25</v>
      </c>
      <c r="Q702" s="150">
        <v>0</v>
      </c>
      <c r="R702" s="150">
        <v>0</v>
      </c>
      <c r="S702" s="152" t="e">
        <v>#DIV/0!</v>
      </c>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50">
        <f ca="1">SUMIF($BA$8:$CE$9,$O$5,$BA702:$CE702)</f>
        <v>0</v>
      </c>
      <c r="AY702" s="150">
        <f>SUM(BA703:CE703)</f>
        <v>0</v>
      </c>
      <c r="AZ702" s="152" t="e">
        <f ca="1">AY702/AX702</f>
        <v>#DIV/0!</v>
      </c>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50">
        <f t="shared" ref="CF702" si="1823">SUM(CI702:DM702)</f>
        <v>9915</v>
      </c>
      <c r="CG702" s="150">
        <f>SUM(CI703:DM703)</f>
        <v>9915</v>
      </c>
      <c r="CH702" s="152">
        <f>CG702/CF702</f>
        <v>1</v>
      </c>
      <c r="CI702" s="129"/>
      <c r="CJ702" s="129"/>
      <c r="CK702" s="129"/>
      <c r="CL702" s="129"/>
      <c r="CM702" s="129"/>
      <c r="CN702" s="129"/>
      <c r="CO702" s="101"/>
      <c r="CP702" s="101"/>
      <c r="CQ702" s="101"/>
      <c r="CR702" s="101">
        <v>415</v>
      </c>
      <c r="CS702" s="101">
        <v>500</v>
      </c>
      <c r="CT702" s="101">
        <v>500</v>
      </c>
      <c r="CU702" s="101">
        <v>500</v>
      </c>
      <c r="CV702" s="101">
        <v>500</v>
      </c>
      <c r="CW702" s="129">
        <v>500</v>
      </c>
      <c r="CX702" s="129">
        <v>500</v>
      </c>
      <c r="CY702" s="129">
        <v>500</v>
      </c>
      <c r="CZ702" s="129">
        <v>500</v>
      </c>
      <c r="DA702" s="129">
        <v>500</v>
      </c>
      <c r="DB702" s="129">
        <v>500</v>
      </c>
      <c r="DC702" s="129">
        <v>500</v>
      </c>
      <c r="DD702" s="129">
        <v>500</v>
      </c>
      <c r="DE702" s="129">
        <v>500</v>
      </c>
      <c r="DF702" s="129">
        <v>500</v>
      </c>
      <c r="DG702" s="129">
        <v>500</v>
      </c>
      <c r="DH702" s="129">
        <v>500</v>
      </c>
      <c r="DI702" s="129">
        <v>500</v>
      </c>
      <c r="DJ702" s="129">
        <v>500</v>
      </c>
      <c r="DK702" s="129">
        <v>500</v>
      </c>
      <c r="DL702" s="129"/>
      <c r="DM702" s="129"/>
      <c r="DN702" s="150">
        <f t="shared" ref="DN702" si="1824">SUM(DQ702:ER702)</f>
        <v>0</v>
      </c>
      <c r="DO702" s="150">
        <f>SUM(DQ703:ER703)</f>
        <v>0</v>
      </c>
      <c r="DP702" s="152" t="e">
        <f t="shared" si="1746"/>
        <v>#DIV/0!</v>
      </c>
      <c r="DQ702" s="16"/>
      <c r="DR702" s="16"/>
      <c r="DS702" s="16"/>
      <c r="DT702" s="16"/>
      <c r="DU702" s="16"/>
      <c r="DV702" s="16"/>
      <c r="DW702" s="16"/>
      <c r="DX702" s="16"/>
      <c r="DY702" s="16"/>
      <c r="DZ702" s="16"/>
      <c r="EA702" s="16"/>
      <c r="EB702" s="16"/>
      <c r="EC702" s="16"/>
      <c r="ED702" s="16"/>
      <c r="EE702" s="16"/>
      <c r="EF702" s="16"/>
      <c r="EG702" s="16"/>
      <c r="EH702" s="16"/>
      <c r="EI702" s="16"/>
      <c r="EJ702" s="16"/>
      <c r="EK702" s="16"/>
      <c r="EL702" s="16"/>
      <c r="EM702" s="16"/>
      <c r="EN702" s="16"/>
      <c r="EO702" s="16"/>
      <c r="EP702" s="16"/>
      <c r="EQ702" s="16"/>
      <c r="ER702" s="16"/>
      <c r="ES702" s="150">
        <f t="shared" ca="1" si="1782"/>
        <v>0</v>
      </c>
      <c r="ET702" s="150">
        <f t="shared" si="1783"/>
        <v>0</v>
      </c>
      <c r="EU702" s="152" t="e">
        <f t="shared" ca="1" si="1784"/>
        <v>#DIV/0!</v>
      </c>
      <c r="EV702" s="16"/>
      <c r="EW702" s="67"/>
      <c r="EX702" s="16"/>
      <c r="EY702" s="16"/>
      <c r="EZ702" s="16"/>
      <c r="FA702" s="16"/>
      <c r="FB702" s="16"/>
      <c r="FC702" s="16"/>
      <c r="FD702" s="16"/>
      <c r="FE702" s="16"/>
      <c r="FF702" s="16"/>
      <c r="FG702" s="16"/>
      <c r="FH702" s="16"/>
      <c r="FI702" s="16"/>
      <c r="FJ702" s="16"/>
      <c r="FK702" s="16"/>
      <c r="FL702" s="16"/>
      <c r="FM702" s="16"/>
      <c r="FN702" s="16"/>
      <c r="FO702" s="16"/>
      <c r="FP702" s="16"/>
      <c r="FQ702" s="16"/>
      <c r="FR702" s="16"/>
      <c r="FS702" s="16"/>
      <c r="FT702" s="16"/>
      <c r="FU702" s="16"/>
      <c r="FV702" s="16"/>
      <c r="FW702" s="16"/>
      <c r="FX702" s="16"/>
      <c r="FY702" s="16"/>
      <c r="FZ702" s="16"/>
      <c r="GA702" s="150">
        <f t="shared" ref="GA702" ca="1" si="1825">SUMIF($GD$8:$HG$9,$O$5,GD702:HG702)</f>
        <v>0</v>
      </c>
      <c r="GB702" s="150">
        <f t="shared" ref="GB702" si="1826">SUM(GD703:HG703)</f>
        <v>0</v>
      </c>
      <c r="GC702" s="152" t="e">
        <f t="shared" ref="GC702" ca="1" si="1827">GB702/GA702</f>
        <v>#DIV/0!</v>
      </c>
      <c r="GD702" s="16"/>
      <c r="GE702" s="16"/>
      <c r="GF702" s="16"/>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c r="HF702" s="16"/>
      <c r="HG702" s="16"/>
      <c r="HH702" s="150"/>
      <c r="HI702" s="150">
        <v>0</v>
      </c>
      <c r="HJ702" s="152" t="e">
        <v>#DIV/0!</v>
      </c>
      <c r="HK702" s="16"/>
      <c r="HL702" s="16"/>
      <c r="HM702" s="16"/>
      <c r="HN702" s="16"/>
      <c r="HO702" s="16"/>
      <c r="HP702" s="16"/>
      <c r="HQ702" s="16"/>
      <c r="HR702" s="16"/>
      <c r="HS702" s="16"/>
      <c r="HT702" s="16"/>
      <c r="HU702" s="16"/>
      <c r="HV702" s="16"/>
      <c r="HW702" s="16"/>
      <c r="HX702" s="16"/>
      <c r="HY702" s="16"/>
      <c r="HZ702" s="16"/>
      <c r="IA702" s="16"/>
      <c r="IB702" s="16"/>
      <c r="IC702" s="16"/>
      <c r="ID702" s="16"/>
      <c r="IE702" s="16"/>
      <c r="IF702" s="16"/>
      <c r="IG702" s="16"/>
      <c r="IH702" s="16"/>
      <c r="II702" s="16"/>
      <c r="IJ702" s="16"/>
      <c r="IK702" s="16"/>
      <c r="IL702" s="16"/>
      <c r="IM702" s="16"/>
      <c r="IN702" s="16"/>
      <c r="IO702" s="16"/>
      <c r="IP702" s="150"/>
      <c r="IQ702" s="150">
        <v>0</v>
      </c>
      <c r="IR702" s="152" t="e">
        <v>#DIV/0!</v>
      </c>
      <c r="IS702" s="16"/>
      <c r="IT702" s="16"/>
      <c r="IU702" s="16"/>
      <c r="IV702" s="16"/>
      <c r="IW702" s="16"/>
      <c r="IX702" s="16"/>
      <c r="IY702" s="16"/>
      <c r="IZ702" s="16"/>
      <c r="JA702" s="16"/>
      <c r="JB702" s="16"/>
      <c r="JC702" s="16"/>
      <c r="JD702" s="16"/>
      <c r="JE702" s="16"/>
      <c r="JF702" s="16"/>
      <c r="JG702" s="16"/>
      <c r="JH702" s="16"/>
      <c r="JI702" s="16"/>
      <c r="JJ702" s="16"/>
      <c r="JK702" s="16"/>
      <c r="JL702" s="16"/>
      <c r="JM702" s="16"/>
      <c r="JN702" s="16"/>
      <c r="JO702" s="16"/>
      <c r="JP702" s="16"/>
      <c r="JQ702" s="16"/>
      <c r="JR702" s="16"/>
      <c r="JS702" s="16"/>
      <c r="JT702" s="16"/>
      <c r="JU702" s="23"/>
      <c r="JV702" s="16"/>
      <c r="JW702" s="150"/>
      <c r="JX702" s="150">
        <v>0</v>
      </c>
      <c r="JY702" s="152" t="e">
        <v>#DIV/0!</v>
      </c>
      <c r="JZ702" s="16"/>
      <c r="KA702" s="16"/>
      <c r="KB702" s="16"/>
      <c r="KC702" s="16"/>
      <c r="KD702" s="16"/>
      <c r="KE702" s="16"/>
      <c r="KF702" s="16"/>
      <c r="KG702" s="16"/>
      <c r="KH702" s="16"/>
      <c r="KI702" s="16"/>
      <c r="KJ702" s="16"/>
      <c r="KK702" s="16"/>
      <c r="KL702" s="16"/>
      <c r="KM702" s="16"/>
      <c r="KN702" s="16"/>
      <c r="KO702" s="16"/>
      <c r="KP702" s="16"/>
      <c r="KQ702" s="16"/>
      <c r="KR702" s="16"/>
      <c r="KS702" s="16"/>
      <c r="KT702" s="16"/>
      <c r="KU702" s="16"/>
      <c r="KV702" s="16"/>
      <c r="KW702" s="16"/>
      <c r="KX702" s="16"/>
      <c r="KY702" s="16"/>
      <c r="KZ702" s="16"/>
      <c r="LA702" s="16"/>
      <c r="LB702" s="16"/>
      <c r="LC702" s="16"/>
      <c r="LD702" s="16"/>
      <c r="LE702" s="150"/>
      <c r="LF702" s="150">
        <v>0</v>
      </c>
      <c r="LG702" s="152" t="e">
        <v>#DIV/0!</v>
      </c>
      <c r="LH702" s="16"/>
      <c r="LI702" s="16"/>
      <c r="LJ702" s="16"/>
      <c r="LK702" s="16"/>
      <c r="LL702" s="16"/>
      <c r="LM702" s="16"/>
      <c r="LN702" s="16"/>
      <c r="LO702" s="16"/>
      <c r="LP702" s="16"/>
      <c r="LQ702" s="16"/>
      <c r="LR702" s="16"/>
      <c r="LS702" s="16"/>
      <c r="LT702" s="16"/>
      <c r="LU702" s="16"/>
      <c r="LV702" s="16"/>
      <c r="LW702" s="16"/>
      <c r="LX702" s="16"/>
      <c r="LY702" s="16"/>
      <c r="LZ702" s="16"/>
      <c r="MA702" s="16"/>
      <c r="MB702" s="16"/>
      <c r="MC702" s="16"/>
      <c r="MD702" s="16"/>
      <c r="ME702" s="16"/>
      <c r="MF702" s="16"/>
      <c r="MG702" s="16"/>
      <c r="MH702" s="16"/>
      <c r="MI702" s="16"/>
      <c r="MJ702" s="16"/>
      <c r="MK702" s="16"/>
      <c r="ML702" s="16"/>
    </row>
    <row r="703" spans="1:350" ht="13.9" customHeight="1" outlineLevel="2" x14ac:dyDescent="0.2">
      <c r="A703" s="186"/>
      <c r="B703" s="219"/>
      <c r="C703" s="215"/>
      <c r="D703" s="217"/>
      <c r="E703" s="176"/>
      <c r="F703" s="176"/>
      <c r="G703" s="176"/>
      <c r="H703" s="171"/>
      <c r="I703" s="171"/>
      <c r="J703" s="213"/>
      <c r="K703" s="213"/>
      <c r="L703" s="173"/>
      <c r="M703" s="173"/>
      <c r="N703" s="184"/>
      <c r="O703" s="157"/>
      <c r="P703" s="17" t="s">
        <v>26</v>
      </c>
      <c r="Q703" s="151"/>
      <c r="R703" s="151"/>
      <c r="S703" s="153"/>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151"/>
      <c r="AY703" s="151"/>
      <c r="AZ703" s="153"/>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151"/>
      <c r="CG703" s="151"/>
      <c r="CH703" s="153"/>
      <c r="CI703" s="141"/>
      <c r="CJ703" s="141"/>
      <c r="CK703" s="141"/>
      <c r="CL703" s="141"/>
      <c r="CM703" s="141"/>
      <c r="CN703" s="141"/>
      <c r="CO703" s="141"/>
      <c r="CP703" s="95"/>
      <c r="CQ703" s="95"/>
      <c r="CR703" s="95">
        <v>1903</v>
      </c>
      <c r="CS703" s="95">
        <v>1692</v>
      </c>
      <c r="CT703" s="95">
        <v>3062</v>
      </c>
      <c r="CU703" s="95">
        <v>1838</v>
      </c>
      <c r="CV703" s="95"/>
      <c r="CW703" s="141"/>
      <c r="CX703" s="141"/>
      <c r="CY703" s="141"/>
      <c r="CZ703" s="141"/>
      <c r="DA703" s="141"/>
      <c r="DB703" s="141">
        <v>152</v>
      </c>
      <c r="DC703" s="141">
        <v>1268</v>
      </c>
      <c r="DD703" s="141"/>
      <c r="DE703" s="141"/>
      <c r="DF703" s="141"/>
      <c r="DG703" s="141"/>
      <c r="DH703" s="141"/>
      <c r="DI703" s="141"/>
      <c r="DJ703" s="141"/>
      <c r="DK703" s="141"/>
      <c r="DL703" s="141"/>
      <c r="DM703" s="141"/>
      <c r="DN703" s="151"/>
      <c r="DO703" s="151"/>
      <c r="DP703" s="153"/>
      <c r="DQ703" s="24"/>
      <c r="DR703" s="24"/>
      <c r="DS703" s="24"/>
      <c r="DT703" s="24"/>
      <c r="DU703" s="24"/>
      <c r="DV703" s="24"/>
      <c r="DW703" s="24"/>
      <c r="DX703" s="24"/>
      <c r="DY703" s="24"/>
      <c r="DZ703" s="24"/>
      <c r="EA703" s="24"/>
      <c r="EB703" s="24"/>
      <c r="EC703" s="24"/>
      <c r="ED703" s="24"/>
      <c r="EE703" s="24"/>
      <c r="EF703" s="24"/>
      <c r="EG703" s="24"/>
      <c r="EH703" s="24"/>
      <c r="EI703" s="24"/>
      <c r="EJ703" s="24"/>
      <c r="EK703" s="24"/>
      <c r="EL703" s="24"/>
      <c r="EM703" s="24"/>
      <c r="EN703" s="24"/>
      <c r="EO703" s="24"/>
      <c r="EP703" s="24"/>
      <c r="EQ703" s="24"/>
      <c r="ER703" s="24"/>
      <c r="ES703" s="151"/>
      <c r="ET703" s="151"/>
      <c r="EU703" s="153"/>
      <c r="EV703" s="24"/>
      <c r="EW703" s="125"/>
      <c r="EX703" s="24"/>
      <c r="EY703" s="24"/>
      <c r="EZ703" s="24"/>
      <c r="FA703" s="24"/>
      <c r="FB703" s="24"/>
      <c r="FC703" s="24"/>
      <c r="FD703" s="24"/>
      <c r="FE703" s="24"/>
      <c r="FF703" s="24"/>
      <c r="FG703" s="24"/>
      <c r="FH703" s="24"/>
      <c r="FI703" s="24"/>
      <c r="FJ703" s="24"/>
      <c r="FK703" s="24"/>
      <c r="FL703" s="24"/>
      <c r="FM703" s="24"/>
      <c r="FN703" s="24"/>
      <c r="FO703" s="24"/>
      <c r="FP703" s="24"/>
      <c r="FQ703" s="24"/>
      <c r="FR703" s="24"/>
      <c r="FS703" s="24"/>
      <c r="FT703" s="24"/>
      <c r="FU703" s="24"/>
      <c r="FV703" s="24"/>
      <c r="FW703" s="24"/>
      <c r="FX703" s="24"/>
      <c r="FY703" s="24"/>
      <c r="FZ703" s="24"/>
      <c r="GA703" s="151"/>
      <c r="GB703" s="151"/>
      <c r="GC703" s="153"/>
      <c r="GD703" s="24"/>
      <c r="GE703" s="24"/>
      <c r="GF703" s="24"/>
      <c r="GG703" s="24"/>
      <c r="GH703" s="24"/>
      <c r="GI703" s="24"/>
      <c r="GJ703" s="24"/>
      <c r="GK703" s="24"/>
      <c r="GL703" s="24"/>
      <c r="GM703" s="24"/>
      <c r="GN703" s="24"/>
      <c r="GO703" s="24"/>
      <c r="GP703" s="24"/>
      <c r="GQ703" s="24"/>
      <c r="GR703" s="24"/>
      <c r="GS703" s="24"/>
      <c r="GT703" s="24"/>
      <c r="GU703" s="24"/>
      <c r="GV703" s="24"/>
      <c r="GW703" s="24"/>
      <c r="GX703" s="24"/>
      <c r="GY703" s="24"/>
      <c r="GZ703" s="24"/>
      <c r="HA703" s="24"/>
      <c r="HB703" s="24"/>
      <c r="HC703" s="24"/>
      <c r="HD703" s="24"/>
      <c r="HE703" s="24"/>
      <c r="HF703" s="24"/>
      <c r="HG703" s="24"/>
      <c r="HH703" s="151"/>
      <c r="HI703" s="151"/>
      <c r="HJ703" s="153"/>
      <c r="HK703" s="24"/>
      <c r="HL703" s="24"/>
      <c r="HM703" s="24"/>
      <c r="HN703" s="24"/>
      <c r="HO703" s="24"/>
      <c r="HP703" s="24"/>
      <c r="HQ703" s="24"/>
      <c r="HR703" s="24"/>
      <c r="HS703" s="24"/>
      <c r="HT703" s="24"/>
      <c r="HU703" s="24"/>
      <c r="HV703" s="24"/>
      <c r="HW703" s="24"/>
      <c r="HX703" s="24"/>
      <c r="HY703" s="24"/>
      <c r="HZ703" s="24"/>
      <c r="IA703" s="24"/>
      <c r="IB703" s="24"/>
      <c r="IC703" s="24"/>
      <c r="ID703" s="24"/>
      <c r="IE703" s="24"/>
      <c r="IF703" s="24"/>
      <c r="IG703" s="24"/>
      <c r="IH703" s="24"/>
      <c r="II703" s="24"/>
      <c r="IJ703" s="24"/>
      <c r="IK703" s="24"/>
      <c r="IL703" s="24"/>
      <c r="IM703" s="24"/>
      <c r="IN703" s="24"/>
      <c r="IO703" s="24"/>
      <c r="IP703" s="151"/>
      <c r="IQ703" s="151"/>
      <c r="IR703" s="153"/>
      <c r="IS703" s="24"/>
      <c r="IT703" s="24"/>
      <c r="IU703" s="24"/>
      <c r="IV703" s="24"/>
      <c r="IW703" s="24"/>
      <c r="IX703" s="24"/>
      <c r="IY703" s="24"/>
      <c r="IZ703" s="24"/>
      <c r="JA703" s="24"/>
      <c r="JB703" s="24"/>
      <c r="JC703" s="24"/>
      <c r="JD703" s="24"/>
      <c r="JE703" s="24"/>
      <c r="JF703" s="24"/>
      <c r="JG703" s="24"/>
      <c r="JH703" s="24"/>
      <c r="JI703" s="24"/>
      <c r="JJ703" s="24"/>
      <c r="JK703" s="24"/>
      <c r="JL703" s="24"/>
      <c r="JM703" s="24"/>
      <c r="JN703" s="24"/>
      <c r="JO703" s="24"/>
      <c r="JP703" s="24"/>
      <c r="JQ703" s="24"/>
      <c r="JR703" s="24"/>
      <c r="JS703" s="24"/>
      <c r="JT703" s="24"/>
      <c r="JU703" s="25"/>
      <c r="JV703" s="24"/>
      <c r="JW703" s="151"/>
      <c r="JX703" s="151"/>
      <c r="JY703" s="153"/>
      <c r="JZ703" s="24"/>
      <c r="KA703" s="24"/>
      <c r="KB703" s="24"/>
      <c r="KC703" s="24"/>
      <c r="KD703" s="24"/>
      <c r="KE703" s="24"/>
      <c r="KF703" s="24"/>
      <c r="KG703" s="24"/>
      <c r="KH703" s="24"/>
      <c r="KI703" s="24"/>
      <c r="KJ703" s="24"/>
      <c r="KK703" s="24"/>
      <c r="KL703" s="24"/>
      <c r="KM703" s="24"/>
      <c r="KN703" s="24"/>
      <c r="KO703" s="24"/>
      <c r="KP703" s="24"/>
      <c r="KQ703" s="24"/>
      <c r="KR703" s="24"/>
      <c r="KS703" s="24"/>
      <c r="KT703" s="24"/>
      <c r="KU703" s="24"/>
      <c r="KV703" s="24"/>
      <c r="KW703" s="24"/>
      <c r="KX703" s="24"/>
      <c r="KY703" s="24"/>
      <c r="KZ703" s="24"/>
      <c r="LA703" s="24"/>
      <c r="LB703" s="24"/>
      <c r="LC703" s="24"/>
      <c r="LD703" s="24"/>
      <c r="LE703" s="151"/>
      <c r="LF703" s="151"/>
      <c r="LG703" s="153"/>
      <c r="LH703" s="24"/>
      <c r="LI703" s="24"/>
      <c r="LJ703" s="24"/>
      <c r="LK703" s="24"/>
      <c r="LL703" s="24"/>
      <c r="LM703" s="24"/>
      <c r="LN703" s="24"/>
      <c r="LO703" s="24"/>
      <c r="LP703" s="24"/>
      <c r="LQ703" s="24"/>
      <c r="LR703" s="24"/>
      <c r="LS703" s="24"/>
      <c r="LT703" s="24"/>
      <c r="LU703" s="24"/>
      <c r="LV703" s="24"/>
      <c r="LW703" s="24"/>
      <c r="LX703" s="24"/>
      <c r="LY703" s="24"/>
      <c r="LZ703" s="24"/>
      <c r="MA703" s="24"/>
      <c r="MB703" s="24"/>
      <c r="MC703" s="24"/>
      <c r="MD703" s="24"/>
      <c r="ME703" s="24"/>
      <c r="MF703" s="24"/>
      <c r="MG703" s="24"/>
      <c r="MH703" s="24"/>
      <c r="MI703" s="24"/>
      <c r="MJ703" s="24"/>
      <c r="MK703" s="24"/>
      <c r="ML703" s="24"/>
    </row>
    <row r="704" spans="1:350" ht="13.9" customHeight="1" outlineLevel="2" x14ac:dyDescent="0.2">
      <c r="A704" s="185" t="s">
        <v>379</v>
      </c>
      <c r="B704" s="218" t="s">
        <v>341</v>
      </c>
      <c r="C704" s="214" t="s">
        <v>99</v>
      </c>
      <c r="D704" s="216">
        <v>10</v>
      </c>
      <c r="E704" s="175">
        <v>0</v>
      </c>
      <c r="F704" s="175">
        <f>D704-E704</f>
        <v>10</v>
      </c>
      <c r="G704" s="175" t="s">
        <v>847</v>
      </c>
      <c r="H704" s="170" t="s">
        <v>867</v>
      </c>
      <c r="I704" s="170" t="s">
        <v>1019</v>
      </c>
      <c r="J704" s="212">
        <f ca="1">E704+Q704+AX704+CF704+DN704+ES704+GA704+HH704+IP704+JW704+LE704</f>
        <v>0</v>
      </c>
      <c r="K704" s="212">
        <f>E704+R704+AY704+CG704+DO704+ET704+GB704+HI704+IQ704+JX704+LF704</f>
        <v>10</v>
      </c>
      <c r="L704" s="172" t="e">
        <f ca="1">K704/J704</f>
        <v>#DIV/0!</v>
      </c>
      <c r="M704" s="172">
        <f>K704/D704</f>
        <v>1</v>
      </c>
      <c r="N704" s="183">
        <f ca="1">SUMIF($EV$8:$FZ$9,$O$5,$EV705:$FZ705)-SUMIF($EV$8:$FZ$9,$Q$5,$EV705:$FZ705)</f>
        <v>0</v>
      </c>
      <c r="O704" s="156"/>
      <c r="P704" s="16" t="s">
        <v>25</v>
      </c>
      <c r="Q704" s="150">
        <v>0</v>
      </c>
      <c r="R704" s="150">
        <v>0</v>
      </c>
      <c r="S704" s="152" t="e">
        <v>#DIV/0!</v>
      </c>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50">
        <f ca="1">SUMIF($BA$8:$CE$9,$O$5,$BA704:$CE704)</f>
        <v>0</v>
      </c>
      <c r="AY704" s="150">
        <f>SUM(BA705:CE705)</f>
        <v>0</v>
      </c>
      <c r="AZ704" s="152" t="e">
        <f ca="1">AY704/AX704</f>
        <v>#DIV/0!</v>
      </c>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50">
        <f t="shared" ref="CF704" si="1828">SUM(CI704:DM704)</f>
        <v>0</v>
      </c>
      <c r="CG704" s="150">
        <f>SUM(CI705:DM705)</f>
        <v>0</v>
      </c>
      <c r="CH704" s="152" t="e">
        <f>CG704/CF704</f>
        <v>#DIV/0!</v>
      </c>
      <c r="CI704" s="129"/>
      <c r="CJ704" s="129"/>
      <c r="CK704" s="129"/>
      <c r="CL704" s="129"/>
      <c r="CM704" s="129"/>
      <c r="CN704" s="129"/>
      <c r="CO704" s="101"/>
      <c r="CP704" s="101"/>
      <c r="CQ704" s="101"/>
      <c r="CR704" s="101"/>
      <c r="CS704" s="101"/>
      <c r="CT704" s="101"/>
      <c r="CU704" s="101"/>
      <c r="CV704" s="101"/>
      <c r="CW704" s="129"/>
      <c r="CX704" s="129"/>
      <c r="CY704" s="129"/>
      <c r="CZ704" s="129"/>
      <c r="DA704" s="129"/>
      <c r="DB704" s="129"/>
      <c r="DC704" s="129"/>
      <c r="DD704" s="129"/>
      <c r="DE704" s="129"/>
      <c r="DF704" s="129"/>
      <c r="DG704" s="129"/>
      <c r="DH704" s="129"/>
      <c r="DI704" s="129"/>
      <c r="DJ704" s="129"/>
      <c r="DK704" s="129"/>
      <c r="DL704" s="129"/>
      <c r="DM704" s="129"/>
      <c r="DN704" s="150">
        <f t="shared" ref="DN704" si="1829">SUM(DQ704:ER704)</f>
        <v>0</v>
      </c>
      <c r="DO704" s="150">
        <f>SUM(DQ705:ER705)</f>
        <v>0</v>
      </c>
      <c r="DP704" s="152" t="e">
        <f t="shared" si="1746"/>
        <v>#DIV/0!</v>
      </c>
      <c r="DQ704" s="16"/>
      <c r="DR704" s="16"/>
      <c r="DS704" s="16"/>
      <c r="DT704" s="16"/>
      <c r="DU704" s="16"/>
      <c r="DV704" s="16"/>
      <c r="DW704" s="16"/>
      <c r="DX704" s="16"/>
      <c r="DY704" s="16"/>
      <c r="DZ704" s="16"/>
      <c r="EA704" s="16"/>
      <c r="EB704" s="16"/>
      <c r="EC704" s="16"/>
      <c r="ED704" s="16"/>
      <c r="EE704" s="16"/>
      <c r="EF704" s="16"/>
      <c r="EG704" s="16"/>
      <c r="EH704" s="16"/>
      <c r="EI704" s="16"/>
      <c r="EJ704" s="16"/>
      <c r="EK704" s="16"/>
      <c r="EL704" s="16"/>
      <c r="EM704" s="16"/>
      <c r="EN704" s="16"/>
      <c r="EO704" s="16"/>
      <c r="EP704" s="16"/>
      <c r="EQ704" s="16"/>
      <c r="ER704" s="16"/>
      <c r="ES704" s="150">
        <f t="shared" ca="1" si="1782"/>
        <v>0</v>
      </c>
      <c r="ET704" s="150">
        <f t="shared" si="1783"/>
        <v>10</v>
      </c>
      <c r="EU704" s="152" t="e">
        <f t="shared" ca="1" si="1784"/>
        <v>#DIV/0!</v>
      </c>
      <c r="EV704" s="16"/>
      <c r="EW704" s="67"/>
      <c r="EX704" s="16"/>
      <c r="EY704" s="16"/>
      <c r="EZ704" s="16"/>
      <c r="FA704" s="16"/>
      <c r="FB704" s="16"/>
      <c r="FC704" s="16"/>
      <c r="FD704" s="16"/>
      <c r="FE704" s="16"/>
      <c r="FF704" s="16"/>
      <c r="FG704" s="16"/>
      <c r="FH704" s="16"/>
      <c r="FI704" s="16"/>
      <c r="FJ704" s="16"/>
      <c r="FK704" s="16"/>
      <c r="FL704" s="16"/>
      <c r="FM704" s="16"/>
      <c r="FN704" s="16"/>
      <c r="FO704" s="16"/>
      <c r="FP704" s="16"/>
      <c r="FQ704" s="16"/>
      <c r="FR704" s="16"/>
      <c r="FS704" s="16"/>
      <c r="FT704" s="16"/>
      <c r="FU704" s="16"/>
      <c r="FV704" s="16"/>
      <c r="FW704" s="16"/>
      <c r="FX704" s="16"/>
      <c r="FY704" s="16"/>
      <c r="FZ704" s="16"/>
      <c r="GA704" s="150">
        <f t="shared" ref="GA704" ca="1" si="1830">SUMIF($GD$8:$HG$9,$O$5,GD704:HG704)</f>
        <v>0</v>
      </c>
      <c r="GB704" s="150">
        <f t="shared" ref="GB704" si="1831">SUM(GD705:HG705)</f>
        <v>0</v>
      </c>
      <c r="GC704" s="152" t="e">
        <f t="shared" ref="GC704" ca="1" si="1832">GB704/GA704</f>
        <v>#DIV/0!</v>
      </c>
      <c r="GD704" s="16"/>
      <c r="GE704" s="16"/>
      <c r="GF704" s="16"/>
      <c r="GG704" s="16"/>
      <c r="GH704" s="16"/>
      <c r="GI704" s="16"/>
      <c r="GJ704" s="16"/>
      <c r="GK704" s="16"/>
      <c r="GL704" s="16"/>
      <c r="GM704" s="16"/>
      <c r="GN704" s="16"/>
      <c r="GO704" s="16"/>
      <c r="GP704" s="16"/>
      <c r="GQ704" s="16"/>
      <c r="GR704" s="16"/>
      <c r="GS704" s="16"/>
      <c r="GT704" s="16"/>
      <c r="GU704" s="16"/>
      <c r="GV704" s="16"/>
      <c r="GW704" s="16"/>
      <c r="GX704" s="16"/>
      <c r="GY704" s="16"/>
      <c r="GZ704" s="16"/>
      <c r="HA704" s="16"/>
      <c r="HB704" s="16"/>
      <c r="HC704" s="16"/>
      <c r="HD704" s="16"/>
      <c r="HE704" s="16"/>
      <c r="HF704" s="16"/>
      <c r="HG704" s="16"/>
      <c r="HH704" s="150"/>
      <c r="HI704" s="150">
        <v>0</v>
      </c>
      <c r="HJ704" s="152" t="e">
        <v>#DIV/0!</v>
      </c>
      <c r="HK704" s="16"/>
      <c r="HL704" s="16"/>
      <c r="HM704" s="16"/>
      <c r="HN704" s="16"/>
      <c r="HO704" s="16"/>
      <c r="HP704" s="16"/>
      <c r="HQ704" s="16"/>
      <c r="HR704" s="16"/>
      <c r="HS704" s="16"/>
      <c r="HT704" s="16"/>
      <c r="HU704" s="16"/>
      <c r="HV704" s="16"/>
      <c r="HW704" s="16"/>
      <c r="HX704" s="16"/>
      <c r="HY704" s="16"/>
      <c r="HZ704" s="16"/>
      <c r="IA704" s="16"/>
      <c r="IB704" s="16"/>
      <c r="IC704" s="16"/>
      <c r="ID704" s="16"/>
      <c r="IE704" s="16"/>
      <c r="IF704" s="16"/>
      <c r="IG704" s="16"/>
      <c r="IH704" s="16"/>
      <c r="II704" s="16"/>
      <c r="IJ704" s="16"/>
      <c r="IK704" s="16"/>
      <c r="IL704" s="16"/>
      <c r="IM704" s="16"/>
      <c r="IN704" s="16"/>
      <c r="IO704" s="16"/>
      <c r="IP704" s="150"/>
      <c r="IQ704" s="150">
        <v>0</v>
      </c>
      <c r="IR704" s="152" t="e">
        <v>#DIV/0!</v>
      </c>
      <c r="IS704" s="16"/>
      <c r="IT704" s="16"/>
      <c r="IU704" s="16"/>
      <c r="IV704" s="16"/>
      <c r="IW704" s="16"/>
      <c r="IX704" s="16"/>
      <c r="IY704" s="16"/>
      <c r="IZ704" s="16"/>
      <c r="JA704" s="16"/>
      <c r="JB704" s="16"/>
      <c r="JC704" s="16"/>
      <c r="JD704" s="16"/>
      <c r="JE704" s="16"/>
      <c r="JF704" s="16"/>
      <c r="JG704" s="16"/>
      <c r="JH704" s="16"/>
      <c r="JI704" s="16"/>
      <c r="JJ704" s="16"/>
      <c r="JK704" s="16"/>
      <c r="JL704" s="16"/>
      <c r="JM704" s="16"/>
      <c r="JN704" s="16"/>
      <c r="JO704" s="16"/>
      <c r="JP704" s="16"/>
      <c r="JQ704" s="16"/>
      <c r="JR704" s="16"/>
      <c r="JS704" s="16"/>
      <c r="JT704" s="16"/>
      <c r="JU704" s="23"/>
      <c r="JV704" s="16"/>
      <c r="JW704" s="150"/>
      <c r="JX704" s="150">
        <v>0</v>
      </c>
      <c r="JY704" s="152" t="e">
        <v>#DIV/0!</v>
      </c>
      <c r="JZ704" s="16"/>
      <c r="KA704" s="16"/>
      <c r="KB704" s="16"/>
      <c r="KC704" s="16"/>
      <c r="KD704" s="16"/>
      <c r="KE704" s="16"/>
      <c r="KF704" s="16"/>
      <c r="KG704" s="16"/>
      <c r="KH704" s="16"/>
      <c r="KI704" s="16"/>
      <c r="KJ704" s="16"/>
      <c r="KK704" s="16"/>
      <c r="KL704" s="16"/>
      <c r="KM704" s="16"/>
      <c r="KN704" s="16"/>
      <c r="KO704" s="16"/>
      <c r="KP704" s="16"/>
      <c r="KQ704" s="16"/>
      <c r="KR704" s="16"/>
      <c r="KS704" s="16"/>
      <c r="KT704" s="16"/>
      <c r="KU704" s="16"/>
      <c r="KV704" s="16"/>
      <c r="KW704" s="16"/>
      <c r="KX704" s="16"/>
      <c r="KY704" s="16"/>
      <c r="KZ704" s="16"/>
      <c r="LA704" s="16"/>
      <c r="LB704" s="16"/>
      <c r="LC704" s="16"/>
      <c r="LD704" s="16"/>
      <c r="LE704" s="150"/>
      <c r="LF704" s="150">
        <v>0</v>
      </c>
      <c r="LG704" s="152" t="e">
        <v>#DIV/0!</v>
      </c>
      <c r="LH704" s="16"/>
      <c r="LI704" s="16"/>
      <c r="LJ704" s="16"/>
      <c r="LK704" s="16"/>
      <c r="LL704" s="16"/>
      <c r="LM704" s="16"/>
      <c r="LN704" s="16"/>
      <c r="LO704" s="16"/>
      <c r="LP704" s="16"/>
      <c r="LQ704" s="16"/>
      <c r="LR704" s="16"/>
      <c r="LS704" s="16"/>
      <c r="LT704" s="16"/>
      <c r="LU704" s="16"/>
      <c r="LV704" s="16"/>
      <c r="LW704" s="16"/>
      <c r="LX704" s="16"/>
      <c r="LY704" s="16"/>
      <c r="LZ704" s="16"/>
      <c r="MA704" s="16"/>
      <c r="MB704" s="16"/>
      <c r="MC704" s="16"/>
      <c r="MD704" s="16"/>
      <c r="ME704" s="16"/>
      <c r="MF704" s="16"/>
      <c r="MG704" s="16"/>
      <c r="MH704" s="16"/>
      <c r="MI704" s="16"/>
      <c r="MJ704" s="16"/>
      <c r="MK704" s="16"/>
      <c r="ML704" s="16"/>
    </row>
    <row r="705" spans="1:350" ht="13.9" customHeight="1" outlineLevel="2" x14ac:dyDescent="0.2">
      <c r="A705" s="186"/>
      <c r="B705" s="219"/>
      <c r="C705" s="215"/>
      <c r="D705" s="217"/>
      <c r="E705" s="176"/>
      <c r="F705" s="176"/>
      <c r="G705" s="176"/>
      <c r="H705" s="171"/>
      <c r="I705" s="171"/>
      <c r="J705" s="213"/>
      <c r="K705" s="213"/>
      <c r="L705" s="173"/>
      <c r="M705" s="173"/>
      <c r="N705" s="184"/>
      <c r="O705" s="157"/>
      <c r="P705" s="17" t="s">
        <v>26</v>
      </c>
      <c r="Q705" s="151"/>
      <c r="R705" s="151"/>
      <c r="S705" s="153"/>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151"/>
      <c r="AY705" s="151"/>
      <c r="AZ705" s="153"/>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151"/>
      <c r="CG705" s="151"/>
      <c r="CH705" s="153"/>
      <c r="CI705" s="141"/>
      <c r="CJ705" s="141"/>
      <c r="CK705" s="141"/>
      <c r="CL705" s="141"/>
      <c r="CM705" s="141"/>
      <c r="CN705" s="141"/>
      <c r="CO705" s="141"/>
      <c r="CP705" s="95"/>
      <c r="CQ705" s="95"/>
      <c r="CR705" s="95"/>
      <c r="CS705" s="95"/>
      <c r="CT705" s="95"/>
      <c r="CU705" s="95"/>
      <c r="CV705" s="95"/>
      <c r="CW705" s="141"/>
      <c r="CX705" s="141"/>
      <c r="CY705" s="141"/>
      <c r="CZ705" s="141"/>
      <c r="DA705" s="141"/>
      <c r="DB705" s="141"/>
      <c r="DC705" s="141"/>
      <c r="DD705" s="141"/>
      <c r="DE705" s="141"/>
      <c r="DF705" s="141"/>
      <c r="DG705" s="141"/>
      <c r="DH705" s="141"/>
      <c r="DI705" s="141"/>
      <c r="DJ705" s="141"/>
      <c r="DK705" s="141"/>
      <c r="DL705" s="141"/>
      <c r="DM705" s="141"/>
      <c r="DN705" s="151"/>
      <c r="DO705" s="151"/>
      <c r="DP705" s="153"/>
      <c r="DQ705" s="24"/>
      <c r="DR705" s="24"/>
      <c r="DS705" s="24"/>
      <c r="DT705" s="24"/>
      <c r="DU705" s="24"/>
      <c r="DV705" s="24"/>
      <c r="DW705" s="24"/>
      <c r="DX705" s="24"/>
      <c r="DY705" s="24"/>
      <c r="DZ705" s="24"/>
      <c r="EA705" s="24"/>
      <c r="EB705" s="24"/>
      <c r="EC705" s="24"/>
      <c r="ED705" s="24"/>
      <c r="EE705" s="24"/>
      <c r="EF705" s="24"/>
      <c r="EG705" s="24"/>
      <c r="EH705" s="24"/>
      <c r="EI705" s="24"/>
      <c r="EJ705" s="24"/>
      <c r="EK705" s="24"/>
      <c r="EL705" s="24"/>
      <c r="EM705" s="24"/>
      <c r="EN705" s="24"/>
      <c r="EO705" s="24"/>
      <c r="EP705" s="24"/>
      <c r="EQ705" s="24"/>
      <c r="ER705" s="24"/>
      <c r="ES705" s="151"/>
      <c r="ET705" s="151"/>
      <c r="EU705" s="153"/>
      <c r="EV705" s="24"/>
      <c r="EW705" s="125"/>
      <c r="EX705" s="24"/>
      <c r="EY705" s="24"/>
      <c r="EZ705" s="24"/>
      <c r="FA705" s="24"/>
      <c r="FB705" s="24"/>
      <c r="FC705" s="24"/>
      <c r="FD705" s="24"/>
      <c r="FE705" s="24"/>
      <c r="FF705" s="24"/>
      <c r="FG705" s="24"/>
      <c r="FH705" s="24"/>
      <c r="FI705" s="24"/>
      <c r="FJ705" s="24"/>
      <c r="FK705" s="24"/>
      <c r="FL705" s="24"/>
      <c r="FM705" s="24"/>
      <c r="FN705" s="24"/>
      <c r="FO705" s="24"/>
      <c r="FP705" s="24"/>
      <c r="FQ705" s="24"/>
      <c r="FR705" s="24"/>
      <c r="FS705" s="24"/>
      <c r="FT705" s="24"/>
      <c r="FU705" s="24">
        <v>10</v>
      </c>
      <c r="FV705" s="24"/>
      <c r="FW705" s="24"/>
      <c r="FX705" s="24"/>
      <c r="FY705" s="24"/>
      <c r="FZ705" s="24"/>
      <c r="GA705" s="151"/>
      <c r="GB705" s="151"/>
      <c r="GC705" s="153"/>
      <c r="GD705" s="24"/>
      <c r="GE705" s="24"/>
      <c r="GF705" s="24"/>
      <c r="GG705" s="24"/>
      <c r="GH705" s="24"/>
      <c r="GI705" s="24"/>
      <c r="GJ705" s="24"/>
      <c r="GK705" s="24"/>
      <c r="GL705" s="24"/>
      <c r="GM705" s="24"/>
      <c r="GN705" s="24"/>
      <c r="GO705" s="24"/>
      <c r="GP705" s="24"/>
      <c r="GQ705" s="24"/>
      <c r="GR705" s="24"/>
      <c r="GS705" s="24"/>
      <c r="GT705" s="24"/>
      <c r="GU705" s="24"/>
      <c r="GV705" s="24"/>
      <c r="GW705" s="24"/>
      <c r="GX705" s="24"/>
      <c r="GY705" s="24"/>
      <c r="GZ705" s="24"/>
      <c r="HA705" s="24"/>
      <c r="HB705" s="24"/>
      <c r="HC705" s="24"/>
      <c r="HD705" s="24"/>
      <c r="HE705" s="24"/>
      <c r="HF705" s="24"/>
      <c r="HG705" s="24"/>
      <c r="HH705" s="151"/>
      <c r="HI705" s="151"/>
      <c r="HJ705" s="153"/>
      <c r="HK705" s="24"/>
      <c r="HL705" s="24"/>
      <c r="HM705" s="24"/>
      <c r="HN705" s="24"/>
      <c r="HO705" s="24"/>
      <c r="HP705" s="24"/>
      <c r="HQ705" s="24"/>
      <c r="HR705" s="24"/>
      <c r="HS705" s="24"/>
      <c r="HT705" s="24"/>
      <c r="HU705" s="24"/>
      <c r="HV705" s="24"/>
      <c r="HW705" s="24"/>
      <c r="HX705" s="24"/>
      <c r="HY705" s="24"/>
      <c r="HZ705" s="24"/>
      <c r="IA705" s="24"/>
      <c r="IB705" s="24"/>
      <c r="IC705" s="24"/>
      <c r="ID705" s="24"/>
      <c r="IE705" s="24"/>
      <c r="IF705" s="24"/>
      <c r="IG705" s="24"/>
      <c r="IH705" s="24"/>
      <c r="II705" s="24"/>
      <c r="IJ705" s="24"/>
      <c r="IK705" s="24"/>
      <c r="IL705" s="24"/>
      <c r="IM705" s="24"/>
      <c r="IN705" s="24"/>
      <c r="IO705" s="24"/>
      <c r="IP705" s="151"/>
      <c r="IQ705" s="151"/>
      <c r="IR705" s="153"/>
      <c r="IS705" s="24"/>
      <c r="IT705" s="24"/>
      <c r="IU705" s="24"/>
      <c r="IV705" s="24"/>
      <c r="IW705" s="24"/>
      <c r="IX705" s="24"/>
      <c r="IY705" s="24"/>
      <c r="IZ705" s="24"/>
      <c r="JA705" s="24"/>
      <c r="JB705" s="24"/>
      <c r="JC705" s="24"/>
      <c r="JD705" s="24"/>
      <c r="JE705" s="24"/>
      <c r="JF705" s="24"/>
      <c r="JG705" s="24"/>
      <c r="JH705" s="24"/>
      <c r="JI705" s="24"/>
      <c r="JJ705" s="24"/>
      <c r="JK705" s="24"/>
      <c r="JL705" s="24"/>
      <c r="JM705" s="24"/>
      <c r="JN705" s="24"/>
      <c r="JO705" s="24"/>
      <c r="JP705" s="24"/>
      <c r="JQ705" s="24"/>
      <c r="JR705" s="24"/>
      <c r="JS705" s="24"/>
      <c r="JT705" s="24"/>
      <c r="JU705" s="25"/>
      <c r="JV705" s="24"/>
      <c r="JW705" s="151"/>
      <c r="JX705" s="151"/>
      <c r="JY705" s="153"/>
      <c r="JZ705" s="24"/>
      <c r="KA705" s="24"/>
      <c r="KB705" s="24"/>
      <c r="KC705" s="24"/>
      <c r="KD705" s="24"/>
      <c r="KE705" s="24"/>
      <c r="KF705" s="24"/>
      <c r="KG705" s="24"/>
      <c r="KH705" s="24"/>
      <c r="KI705" s="24"/>
      <c r="KJ705" s="24"/>
      <c r="KK705" s="24"/>
      <c r="KL705" s="24"/>
      <c r="KM705" s="24"/>
      <c r="KN705" s="24"/>
      <c r="KO705" s="24"/>
      <c r="KP705" s="24"/>
      <c r="KQ705" s="24"/>
      <c r="KR705" s="24"/>
      <c r="KS705" s="24"/>
      <c r="KT705" s="24"/>
      <c r="KU705" s="24"/>
      <c r="KV705" s="24"/>
      <c r="KW705" s="24"/>
      <c r="KX705" s="24"/>
      <c r="KY705" s="24"/>
      <c r="KZ705" s="24"/>
      <c r="LA705" s="24"/>
      <c r="LB705" s="24"/>
      <c r="LC705" s="24"/>
      <c r="LD705" s="24"/>
      <c r="LE705" s="151"/>
      <c r="LF705" s="151"/>
      <c r="LG705" s="153"/>
      <c r="LH705" s="24"/>
      <c r="LI705" s="24"/>
      <c r="LJ705" s="24"/>
      <c r="LK705" s="24"/>
      <c r="LL705" s="24"/>
      <c r="LM705" s="24"/>
      <c r="LN705" s="24"/>
      <c r="LO705" s="24"/>
      <c r="LP705" s="24"/>
      <c r="LQ705" s="24"/>
      <c r="LR705" s="24"/>
      <c r="LS705" s="24"/>
      <c r="LT705" s="24"/>
      <c r="LU705" s="24"/>
      <c r="LV705" s="24"/>
      <c r="LW705" s="24"/>
      <c r="LX705" s="24"/>
      <c r="LY705" s="24"/>
      <c r="LZ705" s="24"/>
      <c r="MA705" s="24"/>
      <c r="MB705" s="24"/>
      <c r="MC705" s="24"/>
      <c r="MD705" s="24"/>
      <c r="ME705" s="24"/>
      <c r="MF705" s="24"/>
      <c r="MG705" s="24"/>
      <c r="MH705" s="24"/>
      <c r="MI705" s="24"/>
      <c r="MJ705" s="24"/>
      <c r="MK705" s="24"/>
      <c r="ML705" s="24"/>
    </row>
    <row r="706" spans="1:350" ht="13.9" customHeight="1" outlineLevel="2" x14ac:dyDescent="0.2">
      <c r="A706" s="185" t="s">
        <v>380</v>
      </c>
      <c r="B706" s="218" t="s">
        <v>342</v>
      </c>
      <c r="C706" s="214" t="s">
        <v>99</v>
      </c>
      <c r="D706" s="216">
        <v>10</v>
      </c>
      <c r="E706" s="175">
        <v>0</v>
      </c>
      <c r="F706" s="175">
        <f>D706-E706</f>
        <v>10</v>
      </c>
      <c r="G706" s="175" t="s">
        <v>847</v>
      </c>
      <c r="H706" s="170" t="s">
        <v>1019</v>
      </c>
      <c r="I706" s="170" t="s">
        <v>1020</v>
      </c>
      <c r="J706" s="212">
        <f ca="1">E706+Q706+AX706+CF706+DN706+ES706+GA706+HH706+IP706+JW706+LE706</f>
        <v>0</v>
      </c>
      <c r="K706" s="212">
        <f>E706+R706+AY706+CG706+DO706+ET706+GB706+HI706+IQ706+JX706+LF706</f>
        <v>10</v>
      </c>
      <c r="L706" s="172" t="e">
        <f ca="1">K706/J706</f>
        <v>#DIV/0!</v>
      </c>
      <c r="M706" s="172">
        <f>K706/D706</f>
        <v>1</v>
      </c>
      <c r="N706" s="183">
        <f ca="1">SUMIF($EV$8:$FZ$9,$O$5,$EV707:$FZ707)-SUMIF($EV$8:$FZ$9,$Q$5,$EV707:$FZ707)</f>
        <v>0</v>
      </c>
      <c r="O706" s="156"/>
      <c r="P706" s="16" t="s">
        <v>25</v>
      </c>
      <c r="Q706" s="150">
        <v>0</v>
      </c>
      <c r="R706" s="150">
        <v>0</v>
      </c>
      <c r="S706" s="152" t="e">
        <v>#DIV/0!</v>
      </c>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50">
        <f ca="1">SUMIF($BA$8:$CE$9,$O$5,$BA706:$CE706)</f>
        <v>0</v>
      </c>
      <c r="AY706" s="150">
        <f>SUM(BA707:CE707)</f>
        <v>0</v>
      </c>
      <c r="AZ706" s="152" t="e">
        <f ca="1">AY706/AX706</f>
        <v>#DIV/0!</v>
      </c>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50">
        <f t="shared" ref="CF706" si="1833">SUM(CI706:DM706)</f>
        <v>0</v>
      </c>
      <c r="CG706" s="150">
        <f>SUM(CI707:DM707)</f>
        <v>0</v>
      </c>
      <c r="CH706" s="152" t="e">
        <f>CG706/CF706</f>
        <v>#DIV/0!</v>
      </c>
      <c r="CI706" s="129"/>
      <c r="CJ706" s="129"/>
      <c r="CK706" s="129"/>
      <c r="CL706" s="129"/>
      <c r="CM706" s="129"/>
      <c r="CN706" s="129"/>
      <c r="CO706" s="129"/>
      <c r="CP706" s="101"/>
      <c r="CQ706" s="101"/>
      <c r="CR706" s="101"/>
      <c r="CS706" s="101"/>
      <c r="CT706" s="101"/>
      <c r="CU706" s="101"/>
      <c r="CV706" s="101"/>
      <c r="CW706" s="129"/>
      <c r="CX706" s="129"/>
      <c r="CY706" s="129"/>
      <c r="CZ706" s="129"/>
      <c r="DA706" s="129"/>
      <c r="DB706" s="129"/>
      <c r="DC706" s="129"/>
      <c r="DD706" s="129"/>
      <c r="DE706" s="129"/>
      <c r="DF706" s="129"/>
      <c r="DG706" s="129"/>
      <c r="DH706" s="129"/>
      <c r="DI706" s="129"/>
      <c r="DJ706" s="129"/>
      <c r="DK706" s="129"/>
      <c r="DL706" s="129"/>
      <c r="DM706" s="129"/>
      <c r="DN706" s="150">
        <f t="shared" ref="DN706" si="1834">SUM(DQ706:ER706)</f>
        <v>0</v>
      </c>
      <c r="DO706" s="150">
        <f>SUM(DQ707:ER707)</f>
        <v>0</v>
      </c>
      <c r="DP706" s="152" t="e">
        <f t="shared" si="1746"/>
        <v>#DIV/0!</v>
      </c>
      <c r="DQ706" s="16"/>
      <c r="DR706" s="16"/>
      <c r="DS706" s="16"/>
      <c r="DT706" s="16"/>
      <c r="DU706" s="16"/>
      <c r="DV706" s="16"/>
      <c r="DW706" s="16"/>
      <c r="DX706" s="16"/>
      <c r="DY706" s="16"/>
      <c r="DZ706" s="16"/>
      <c r="EA706" s="16"/>
      <c r="EB706" s="16"/>
      <c r="EC706" s="16"/>
      <c r="ED706" s="16"/>
      <c r="EE706" s="16"/>
      <c r="EF706" s="16"/>
      <c r="EG706" s="16"/>
      <c r="EH706" s="16"/>
      <c r="EI706" s="16"/>
      <c r="EJ706" s="16"/>
      <c r="EK706" s="16"/>
      <c r="EL706" s="16"/>
      <c r="EM706" s="16"/>
      <c r="EN706" s="16"/>
      <c r="EO706" s="16"/>
      <c r="EP706" s="16"/>
      <c r="EQ706" s="16"/>
      <c r="ER706" s="16"/>
      <c r="ES706" s="150">
        <f t="shared" ca="1" si="1782"/>
        <v>0</v>
      </c>
      <c r="ET706" s="150">
        <f t="shared" si="1783"/>
        <v>10</v>
      </c>
      <c r="EU706" s="152" t="e">
        <f t="shared" ca="1" si="1784"/>
        <v>#DIV/0!</v>
      </c>
      <c r="EV706" s="16"/>
      <c r="EW706" s="67"/>
      <c r="EX706" s="16"/>
      <c r="EY706" s="16"/>
      <c r="EZ706" s="16"/>
      <c r="FA706" s="16"/>
      <c r="FB706" s="16"/>
      <c r="FC706" s="16"/>
      <c r="FD706" s="16"/>
      <c r="FE706" s="16"/>
      <c r="FF706" s="16"/>
      <c r="FG706" s="16"/>
      <c r="FH706" s="16"/>
      <c r="FI706" s="16"/>
      <c r="FJ706" s="16"/>
      <c r="FK706" s="16"/>
      <c r="FL706" s="16"/>
      <c r="FM706" s="16"/>
      <c r="FN706" s="16"/>
      <c r="FO706" s="16"/>
      <c r="FP706" s="16"/>
      <c r="FQ706" s="16"/>
      <c r="FR706" s="16"/>
      <c r="FS706" s="16"/>
      <c r="FT706" s="16"/>
      <c r="FU706" s="16"/>
      <c r="FV706" s="16"/>
      <c r="FW706" s="16"/>
      <c r="FX706" s="16"/>
      <c r="FY706" s="16"/>
      <c r="FZ706" s="16"/>
      <c r="GA706" s="150">
        <f t="shared" ref="GA706" ca="1" si="1835">SUMIF($GD$8:$HG$9,$O$5,GD706:HG706)</f>
        <v>0</v>
      </c>
      <c r="GB706" s="150">
        <f t="shared" ref="GB706" si="1836">SUM(GD707:HG707)</f>
        <v>0</v>
      </c>
      <c r="GC706" s="152" t="e">
        <f t="shared" ref="GC706" ca="1" si="1837">GB706/GA706</f>
        <v>#DIV/0!</v>
      </c>
      <c r="GD706" s="16"/>
      <c r="GE706" s="16"/>
      <c r="GF706" s="16"/>
      <c r="GG706" s="16"/>
      <c r="GH706" s="16"/>
      <c r="GI706" s="16"/>
      <c r="GJ706" s="16"/>
      <c r="GK706" s="16"/>
      <c r="GL706" s="16"/>
      <c r="GM706" s="16"/>
      <c r="GN706" s="16"/>
      <c r="GO706" s="16"/>
      <c r="GP706" s="16"/>
      <c r="GQ706" s="16"/>
      <c r="GR706" s="16"/>
      <c r="GS706" s="16"/>
      <c r="GT706" s="16"/>
      <c r="GU706" s="16"/>
      <c r="GV706" s="16"/>
      <c r="GW706" s="16"/>
      <c r="GX706" s="16"/>
      <c r="GY706" s="16"/>
      <c r="GZ706" s="16"/>
      <c r="HA706" s="16"/>
      <c r="HB706" s="16"/>
      <c r="HC706" s="16"/>
      <c r="HD706" s="16"/>
      <c r="HE706" s="16"/>
      <c r="HF706" s="16"/>
      <c r="HG706" s="16"/>
      <c r="HH706" s="150"/>
      <c r="HI706" s="150">
        <v>0</v>
      </c>
      <c r="HJ706" s="152" t="e">
        <v>#DIV/0!</v>
      </c>
      <c r="HK706" s="16"/>
      <c r="HL706" s="16"/>
      <c r="HM706" s="16"/>
      <c r="HN706" s="16"/>
      <c r="HO706" s="16"/>
      <c r="HP706" s="16"/>
      <c r="HQ706" s="16"/>
      <c r="HR706" s="16"/>
      <c r="HS706" s="16"/>
      <c r="HT706" s="16"/>
      <c r="HU706" s="16"/>
      <c r="HV706" s="16"/>
      <c r="HW706" s="16"/>
      <c r="HX706" s="16"/>
      <c r="HY706" s="16"/>
      <c r="HZ706" s="16"/>
      <c r="IA706" s="16"/>
      <c r="IB706" s="16"/>
      <c r="IC706" s="16"/>
      <c r="ID706" s="16"/>
      <c r="IE706" s="16"/>
      <c r="IF706" s="16"/>
      <c r="IG706" s="16"/>
      <c r="IH706" s="16"/>
      <c r="II706" s="16"/>
      <c r="IJ706" s="16"/>
      <c r="IK706" s="16"/>
      <c r="IL706" s="16"/>
      <c r="IM706" s="16"/>
      <c r="IN706" s="16"/>
      <c r="IO706" s="16"/>
      <c r="IP706" s="150"/>
      <c r="IQ706" s="150">
        <v>0</v>
      </c>
      <c r="IR706" s="152" t="e">
        <v>#DIV/0!</v>
      </c>
      <c r="IS706" s="16"/>
      <c r="IT706" s="16"/>
      <c r="IU706" s="16"/>
      <c r="IV706" s="16"/>
      <c r="IW706" s="16"/>
      <c r="IX706" s="16"/>
      <c r="IY706" s="16"/>
      <c r="IZ706" s="16"/>
      <c r="JA706" s="16"/>
      <c r="JB706" s="16"/>
      <c r="JC706" s="16"/>
      <c r="JD706" s="16"/>
      <c r="JE706" s="16"/>
      <c r="JF706" s="16"/>
      <c r="JG706" s="16"/>
      <c r="JH706" s="16"/>
      <c r="JI706" s="16"/>
      <c r="JJ706" s="16"/>
      <c r="JK706" s="16"/>
      <c r="JL706" s="16"/>
      <c r="JM706" s="16"/>
      <c r="JN706" s="16"/>
      <c r="JO706" s="16"/>
      <c r="JP706" s="16"/>
      <c r="JQ706" s="16"/>
      <c r="JR706" s="16"/>
      <c r="JS706" s="16"/>
      <c r="JT706" s="16"/>
      <c r="JU706" s="23"/>
      <c r="JV706" s="16"/>
      <c r="JW706" s="150"/>
      <c r="JX706" s="150">
        <v>0</v>
      </c>
      <c r="JY706" s="152" t="e">
        <v>#DIV/0!</v>
      </c>
      <c r="JZ706" s="16"/>
      <c r="KA706" s="16"/>
      <c r="KB706" s="16"/>
      <c r="KC706" s="16"/>
      <c r="KD706" s="16"/>
      <c r="KE706" s="16"/>
      <c r="KF706" s="16"/>
      <c r="KG706" s="16"/>
      <c r="KH706" s="16"/>
      <c r="KI706" s="16"/>
      <c r="KJ706" s="16"/>
      <c r="KK706" s="16"/>
      <c r="KL706" s="16"/>
      <c r="KM706" s="16"/>
      <c r="KN706" s="16"/>
      <c r="KO706" s="16"/>
      <c r="KP706" s="16"/>
      <c r="KQ706" s="16"/>
      <c r="KR706" s="16"/>
      <c r="KS706" s="16"/>
      <c r="KT706" s="16"/>
      <c r="KU706" s="16"/>
      <c r="KV706" s="16"/>
      <c r="KW706" s="16"/>
      <c r="KX706" s="16"/>
      <c r="KY706" s="16"/>
      <c r="KZ706" s="16"/>
      <c r="LA706" s="16"/>
      <c r="LB706" s="16"/>
      <c r="LC706" s="16"/>
      <c r="LD706" s="16"/>
      <c r="LE706" s="150"/>
      <c r="LF706" s="150">
        <v>0</v>
      </c>
      <c r="LG706" s="152" t="e">
        <v>#DIV/0!</v>
      </c>
      <c r="LH706" s="16"/>
      <c r="LI706" s="16"/>
      <c r="LJ706" s="16"/>
      <c r="LK706" s="16"/>
      <c r="LL706" s="16"/>
      <c r="LM706" s="16"/>
      <c r="LN706" s="16"/>
      <c r="LO706" s="16"/>
      <c r="LP706" s="16"/>
      <c r="LQ706" s="16"/>
      <c r="LR706" s="16"/>
      <c r="LS706" s="16"/>
      <c r="LT706" s="16"/>
      <c r="LU706" s="16"/>
      <c r="LV706" s="16"/>
      <c r="LW706" s="16"/>
      <c r="LX706" s="16"/>
      <c r="LY706" s="16"/>
      <c r="LZ706" s="16"/>
      <c r="MA706" s="16"/>
      <c r="MB706" s="16"/>
      <c r="MC706" s="16"/>
      <c r="MD706" s="16"/>
      <c r="ME706" s="16"/>
      <c r="MF706" s="16"/>
      <c r="MG706" s="16"/>
      <c r="MH706" s="16"/>
      <c r="MI706" s="16"/>
      <c r="MJ706" s="16"/>
      <c r="MK706" s="16"/>
      <c r="ML706" s="16"/>
    </row>
    <row r="707" spans="1:350" ht="13.9" customHeight="1" outlineLevel="2" x14ac:dyDescent="0.2">
      <c r="A707" s="186"/>
      <c r="B707" s="219"/>
      <c r="C707" s="215"/>
      <c r="D707" s="217"/>
      <c r="E707" s="176"/>
      <c r="F707" s="176"/>
      <c r="G707" s="176"/>
      <c r="H707" s="171"/>
      <c r="I707" s="171"/>
      <c r="J707" s="213"/>
      <c r="K707" s="213"/>
      <c r="L707" s="173"/>
      <c r="M707" s="173"/>
      <c r="N707" s="184"/>
      <c r="O707" s="157"/>
      <c r="P707" s="17" t="s">
        <v>26</v>
      </c>
      <c r="Q707" s="151"/>
      <c r="R707" s="151"/>
      <c r="S707" s="153"/>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151"/>
      <c r="AY707" s="151"/>
      <c r="AZ707" s="153"/>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151"/>
      <c r="CG707" s="151"/>
      <c r="CH707" s="153"/>
      <c r="CI707" s="141"/>
      <c r="CJ707" s="141"/>
      <c r="CK707" s="141"/>
      <c r="CL707" s="141"/>
      <c r="CM707" s="141"/>
      <c r="CN707" s="141"/>
      <c r="CO707" s="141"/>
      <c r="CP707" s="95"/>
      <c r="CQ707" s="95"/>
      <c r="CR707" s="95"/>
      <c r="CS707" s="95"/>
      <c r="CT707" s="95"/>
      <c r="CU707" s="95"/>
      <c r="CV707" s="95"/>
      <c r="CW707" s="141"/>
      <c r="CX707" s="141"/>
      <c r="CY707" s="141"/>
      <c r="CZ707" s="141"/>
      <c r="DA707" s="141"/>
      <c r="DB707" s="141"/>
      <c r="DC707" s="141"/>
      <c r="DD707" s="141"/>
      <c r="DE707" s="141"/>
      <c r="DF707" s="141"/>
      <c r="DG707" s="141"/>
      <c r="DH707" s="141"/>
      <c r="DI707" s="141"/>
      <c r="DJ707" s="141"/>
      <c r="DK707" s="141"/>
      <c r="DL707" s="141"/>
      <c r="DM707" s="141"/>
      <c r="DN707" s="151"/>
      <c r="DO707" s="151"/>
      <c r="DP707" s="153"/>
      <c r="DQ707" s="24"/>
      <c r="DR707" s="24"/>
      <c r="DS707" s="24"/>
      <c r="DT707" s="24"/>
      <c r="DU707" s="24"/>
      <c r="DV707" s="24"/>
      <c r="DW707" s="24"/>
      <c r="DX707" s="24"/>
      <c r="DY707" s="24"/>
      <c r="DZ707" s="24"/>
      <c r="EA707" s="24"/>
      <c r="EB707" s="24"/>
      <c r="EC707" s="24"/>
      <c r="ED707" s="24"/>
      <c r="EE707" s="24"/>
      <c r="EF707" s="24"/>
      <c r="EG707" s="24"/>
      <c r="EH707" s="24"/>
      <c r="EI707" s="24"/>
      <c r="EJ707" s="24"/>
      <c r="EK707" s="24"/>
      <c r="EL707" s="24"/>
      <c r="EM707" s="24"/>
      <c r="EN707" s="24"/>
      <c r="EO707" s="24"/>
      <c r="EP707" s="24"/>
      <c r="EQ707" s="24"/>
      <c r="ER707" s="24"/>
      <c r="ES707" s="151"/>
      <c r="ET707" s="151"/>
      <c r="EU707" s="153"/>
      <c r="EV707" s="24"/>
      <c r="EW707" s="125"/>
      <c r="EX707" s="24"/>
      <c r="EY707" s="24"/>
      <c r="EZ707" s="24"/>
      <c r="FA707" s="24"/>
      <c r="FB707" s="24"/>
      <c r="FC707" s="24"/>
      <c r="FD707" s="24"/>
      <c r="FE707" s="24"/>
      <c r="FF707" s="24"/>
      <c r="FG707" s="24"/>
      <c r="FH707" s="24"/>
      <c r="FI707" s="24"/>
      <c r="FJ707" s="24"/>
      <c r="FK707" s="24"/>
      <c r="FL707" s="24"/>
      <c r="FM707" s="24"/>
      <c r="FN707" s="24"/>
      <c r="FO707" s="24"/>
      <c r="FP707" s="24"/>
      <c r="FQ707" s="24"/>
      <c r="FR707" s="24"/>
      <c r="FS707" s="24"/>
      <c r="FT707" s="24"/>
      <c r="FU707" s="24">
        <v>10</v>
      </c>
      <c r="FV707" s="24"/>
      <c r="FW707" s="24"/>
      <c r="FX707" s="24"/>
      <c r="FY707" s="24"/>
      <c r="FZ707" s="24"/>
      <c r="GA707" s="151"/>
      <c r="GB707" s="151"/>
      <c r="GC707" s="153"/>
      <c r="GD707" s="24"/>
      <c r="GE707" s="24"/>
      <c r="GF707" s="24"/>
      <c r="GG707" s="24"/>
      <c r="GH707" s="24"/>
      <c r="GI707" s="24"/>
      <c r="GJ707" s="24"/>
      <c r="GK707" s="24"/>
      <c r="GL707" s="24"/>
      <c r="GM707" s="24"/>
      <c r="GN707" s="24"/>
      <c r="GO707" s="24"/>
      <c r="GP707" s="24"/>
      <c r="GQ707" s="24"/>
      <c r="GR707" s="24"/>
      <c r="GS707" s="24"/>
      <c r="GT707" s="24"/>
      <c r="GU707" s="24"/>
      <c r="GV707" s="24"/>
      <c r="GW707" s="24"/>
      <c r="GX707" s="24"/>
      <c r="GY707" s="24"/>
      <c r="GZ707" s="24"/>
      <c r="HA707" s="24"/>
      <c r="HB707" s="24"/>
      <c r="HC707" s="24"/>
      <c r="HD707" s="24"/>
      <c r="HE707" s="24"/>
      <c r="HF707" s="24"/>
      <c r="HG707" s="24"/>
      <c r="HH707" s="151"/>
      <c r="HI707" s="151"/>
      <c r="HJ707" s="153"/>
      <c r="HK707" s="24"/>
      <c r="HL707" s="24"/>
      <c r="HM707" s="24"/>
      <c r="HN707" s="24"/>
      <c r="HO707" s="24"/>
      <c r="HP707" s="24"/>
      <c r="HQ707" s="24"/>
      <c r="HR707" s="24"/>
      <c r="HS707" s="24"/>
      <c r="HT707" s="24"/>
      <c r="HU707" s="24"/>
      <c r="HV707" s="24"/>
      <c r="HW707" s="24"/>
      <c r="HX707" s="24"/>
      <c r="HY707" s="24"/>
      <c r="HZ707" s="24"/>
      <c r="IA707" s="24"/>
      <c r="IB707" s="24"/>
      <c r="IC707" s="24"/>
      <c r="ID707" s="24"/>
      <c r="IE707" s="24"/>
      <c r="IF707" s="24"/>
      <c r="IG707" s="24"/>
      <c r="IH707" s="24"/>
      <c r="II707" s="24"/>
      <c r="IJ707" s="24"/>
      <c r="IK707" s="24"/>
      <c r="IL707" s="24"/>
      <c r="IM707" s="24"/>
      <c r="IN707" s="24"/>
      <c r="IO707" s="24"/>
      <c r="IP707" s="151"/>
      <c r="IQ707" s="151"/>
      <c r="IR707" s="153"/>
      <c r="IS707" s="24"/>
      <c r="IT707" s="24"/>
      <c r="IU707" s="24"/>
      <c r="IV707" s="24"/>
      <c r="IW707" s="24"/>
      <c r="IX707" s="24"/>
      <c r="IY707" s="24"/>
      <c r="IZ707" s="24"/>
      <c r="JA707" s="24"/>
      <c r="JB707" s="24"/>
      <c r="JC707" s="24"/>
      <c r="JD707" s="24"/>
      <c r="JE707" s="24"/>
      <c r="JF707" s="24"/>
      <c r="JG707" s="24"/>
      <c r="JH707" s="24"/>
      <c r="JI707" s="24"/>
      <c r="JJ707" s="24"/>
      <c r="JK707" s="24"/>
      <c r="JL707" s="24"/>
      <c r="JM707" s="24"/>
      <c r="JN707" s="24"/>
      <c r="JO707" s="24"/>
      <c r="JP707" s="24"/>
      <c r="JQ707" s="24"/>
      <c r="JR707" s="24"/>
      <c r="JS707" s="24"/>
      <c r="JT707" s="24"/>
      <c r="JU707" s="25"/>
      <c r="JV707" s="24"/>
      <c r="JW707" s="151"/>
      <c r="JX707" s="151"/>
      <c r="JY707" s="153"/>
      <c r="JZ707" s="24"/>
      <c r="KA707" s="24"/>
      <c r="KB707" s="24"/>
      <c r="KC707" s="24"/>
      <c r="KD707" s="24"/>
      <c r="KE707" s="24"/>
      <c r="KF707" s="24"/>
      <c r="KG707" s="24"/>
      <c r="KH707" s="24"/>
      <c r="KI707" s="24"/>
      <c r="KJ707" s="24"/>
      <c r="KK707" s="24"/>
      <c r="KL707" s="24"/>
      <c r="KM707" s="24"/>
      <c r="KN707" s="24"/>
      <c r="KO707" s="24"/>
      <c r="KP707" s="24"/>
      <c r="KQ707" s="24"/>
      <c r="KR707" s="24"/>
      <c r="KS707" s="24"/>
      <c r="KT707" s="24"/>
      <c r="KU707" s="24"/>
      <c r="KV707" s="24"/>
      <c r="KW707" s="24"/>
      <c r="KX707" s="24"/>
      <c r="KY707" s="24"/>
      <c r="KZ707" s="24"/>
      <c r="LA707" s="24"/>
      <c r="LB707" s="24"/>
      <c r="LC707" s="24"/>
      <c r="LD707" s="24"/>
      <c r="LE707" s="151"/>
      <c r="LF707" s="151"/>
      <c r="LG707" s="153"/>
      <c r="LH707" s="24"/>
      <c r="LI707" s="24"/>
      <c r="LJ707" s="24"/>
      <c r="LK707" s="24"/>
      <c r="LL707" s="24"/>
      <c r="LM707" s="24"/>
      <c r="LN707" s="24"/>
      <c r="LO707" s="24"/>
      <c r="LP707" s="24"/>
      <c r="LQ707" s="24"/>
      <c r="LR707" s="24"/>
      <c r="LS707" s="24"/>
      <c r="LT707" s="24"/>
      <c r="LU707" s="24"/>
      <c r="LV707" s="24"/>
      <c r="LW707" s="24"/>
      <c r="LX707" s="24"/>
      <c r="LY707" s="24"/>
      <c r="LZ707" s="24"/>
      <c r="MA707" s="24"/>
      <c r="MB707" s="24"/>
      <c r="MC707" s="24"/>
      <c r="MD707" s="24"/>
      <c r="ME707" s="24"/>
      <c r="MF707" s="24"/>
      <c r="MG707" s="24"/>
      <c r="MH707" s="24"/>
      <c r="MI707" s="24"/>
      <c r="MJ707" s="24"/>
      <c r="MK707" s="24"/>
      <c r="ML707" s="24"/>
    </row>
    <row r="708" spans="1:350" ht="13.9" customHeight="1" outlineLevel="2" x14ac:dyDescent="0.2">
      <c r="A708" s="185" t="s">
        <v>381</v>
      </c>
      <c r="B708" s="218" t="s">
        <v>343</v>
      </c>
      <c r="C708" s="214" t="s">
        <v>99</v>
      </c>
      <c r="D708" s="216">
        <v>28</v>
      </c>
      <c r="E708" s="175">
        <v>0</v>
      </c>
      <c r="F708" s="175">
        <f>D708-E708</f>
        <v>28</v>
      </c>
      <c r="G708" s="175" t="s">
        <v>842</v>
      </c>
      <c r="H708" s="170" t="s">
        <v>1019</v>
      </c>
      <c r="I708" s="170" t="s">
        <v>913</v>
      </c>
      <c r="J708" s="212">
        <f ca="1">E708+Q708+AX708+CF708+DN708+ES708+GA708+HH708+IP708+JW708+LE708</f>
        <v>0</v>
      </c>
      <c r="K708" s="212">
        <f>E708+R708+AY708+CG708+DO708+ET708+GB708+HI708+IQ708+JX708+LF708</f>
        <v>28</v>
      </c>
      <c r="L708" s="172" t="e">
        <f ca="1">K708/J708</f>
        <v>#DIV/0!</v>
      </c>
      <c r="M708" s="172">
        <f>K708/D708</f>
        <v>1</v>
      </c>
      <c r="N708" s="183">
        <f ca="1">SUMIF($EV$8:$FZ$9,$O$5,$EV709:$FZ709)-SUMIF($EV$8:$FZ$9,$Q$5,$EV709:$FZ709)</f>
        <v>0</v>
      </c>
      <c r="O708" s="156"/>
      <c r="P708" s="16" t="s">
        <v>25</v>
      </c>
      <c r="Q708" s="150">
        <v>0</v>
      </c>
      <c r="R708" s="150">
        <v>0</v>
      </c>
      <c r="S708" s="152" t="e">
        <v>#DIV/0!</v>
      </c>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50">
        <f ca="1">SUMIF($BA$8:$CE$9,$O$5,$BA708:$CE708)</f>
        <v>0</v>
      </c>
      <c r="AY708" s="150">
        <f>SUM(BA709:CE709)</f>
        <v>0</v>
      </c>
      <c r="AZ708" s="152" t="e">
        <f ca="1">AY708/AX708</f>
        <v>#DIV/0!</v>
      </c>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50">
        <f t="shared" ref="CF708" si="1838">SUM(CI708:DM708)</f>
        <v>0</v>
      </c>
      <c r="CG708" s="150">
        <f>SUM(CI709:DM709)</f>
        <v>0</v>
      </c>
      <c r="CH708" s="152" t="e">
        <f>CG708/CF708</f>
        <v>#DIV/0!</v>
      </c>
      <c r="CI708" s="129"/>
      <c r="CJ708" s="129"/>
      <c r="CK708" s="129"/>
      <c r="CL708" s="129"/>
      <c r="CM708" s="129"/>
      <c r="CN708" s="129"/>
      <c r="CO708" s="129"/>
      <c r="CP708" s="101"/>
      <c r="CQ708" s="101"/>
      <c r="CR708" s="101"/>
      <c r="CS708" s="101"/>
      <c r="CT708" s="101"/>
      <c r="CU708" s="101"/>
      <c r="CV708" s="101"/>
      <c r="CW708" s="129"/>
      <c r="CX708" s="129"/>
      <c r="CY708" s="129"/>
      <c r="CZ708" s="129"/>
      <c r="DA708" s="129"/>
      <c r="DB708" s="129"/>
      <c r="DC708" s="129"/>
      <c r="DD708" s="129"/>
      <c r="DE708" s="129"/>
      <c r="DF708" s="129"/>
      <c r="DG708" s="129"/>
      <c r="DH708" s="129"/>
      <c r="DI708" s="129"/>
      <c r="DJ708" s="129"/>
      <c r="DK708" s="129"/>
      <c r="DL708" s="129"/>
      <c r="DM708" s="129"/>
      <c r="DN708" s="150">
        <f t="shared" ref="DN708" si="1839">SUM(DQ708:ER708)</f>
        <v>0</v>
      </c>
      <c r="DO708" s="150">
        <f>SUM(DQ709:ER709)</f>
        <v>0</v>
      </c>
      <c r="DP708" s="152" t="e">
        <f t="shared" si="1746"/>
        <v>#DIV/0!</v>
      </c>
      <c r="DQ708" s="16"/>
      <c r="DR708" s="16"/>
      <c r="DS708" s="16"/>
      <c r="DT708" s="16"/>
      <c r="DU708" s="16"/>
      <c r="DV708" s="16"/>
      <c r="DW708" s="16"/>
      <c r="DX708" s="16"/>
      <c r="DY708" s="16"/>
      <c r="DZ708" s="16"/>
      <c r="EA708" s="16"/>
      <c r="EB708" s="16"/>
      <c r="EC708" s="16"/>
      <c r="ED708" s="16"/>
      <c r="EE708" s="16"/>
      <c r="EF708" s="16"/>
      <c r="EG708" s="16"/>
      <c r="EH708" s="16"/>
      <c r="EI708" s="16"/>
      <c r="EJ708" s="16"/>
      <c r="EK708" s="16"/>
      <c r="EL708" s="16"/>
      <c r="EM708" s="16"/>
      <c r="EN708" s="16"/>
      <c r="EO708" s="16"/>
      <c r="EP708" s="16"/>
      <c r="EQ708" s="16"/>
      <c r="ER708" s="16"/>
      <c r="ES708" s="150">
        <f t="shared" ca="1" si="1782"/>
        <v>0</v>
      </c>
      <c r="ET708" s="150">
        <f t="shared" si="1783"/>
        <v>10</v>
      </c>
      <c r="EU708" s="152" t="e">
        <f t="shared" ca="1" si="1784"/>
        <v>#DIV/0!</v>
      </c>
      <c r="EV708" s="16"/>
      <c r="EW708" s="67"/>
      <c r="EX708" s="16"/>
      <c r="EY708" s="16"/>
      <c r="EZ708" s="16"/>
      <c r="FA708" s="16"/>
      <c r="FB708" s="16"/>
      <c r="FC708" s="16"/>
      <c r="FD708" s="16"/>
      <c r="FE708" s="16"/>
      <c r="FF708" s="16"/>
      <c r="FG708" s="16"/>
      <c r="FH708" s="16"/>
      <c r="FI708" s="16"/>
      <c r="FJ708" s="16"/>
      <c r="FK708" s="16"/>
      <c r="FL708" s="16"/>
      <c r="FM708" s="16"/>
      <c r="FN708" s="16"/>
      <c r="FO708" s="16"/>
      <c r="FP708" s="16"/>
      <c r="FQ708" s="16"/>
      <c r="FR708" s="16"/>
      <c r="FS708" s="16"/>
      <c r="FT708" s="16"/>
      <c r="FU708" s="16"/>
      <c r="FV708" s="16"/>
      <c r="FW708" s="16"/>
      <c r="FX708" s="16"/>
      <c r="FY708" s="16"/>
      <c r="FZ708" s="16"/>
      <c r="GA708" s="150">
        <f t="shared" ref="GA708" ca="1" si="1840">SUMIF($GD$8:$HG$9,$O$5,GD708:HG708)</f>
        <v>0</v>
      </c>
      <c r="GB708" s="150">
        <f t="shared" ref="GB708" si="1841">SUM(GD709:HG709)</f>
        <v>18</v>
      </c>
      <c r="GC708" s="152" t="e">
        <f t="shared" ref="GC708" ca="1" si="1842">GB708/GA708</f>
        <v>#DIV/0!</v>
      </c>
      <c r="GD708" s="16"/>
      <c r="GE708" s="16"/>
      <c r="GF708" s="16"/>
      <c r="GG708" s="16"/>
      <c r="GH708" s="16"/>
      <c r="GI708" s="16"/>
      <c r="GJ708" s="16"/>
      <c r="GK708" s="16"/>
      <c r="GL708" s="16"/>
      <c r="GM708" s="16"/>
      <c r="GN708" s="16"/>
      <c r="GO708" s="16"/>
      <c r="GP708" s="16"/>
      <c r="GQ708" s="16"/>
      <c r="GR708" s="16"/>
      <c r="GS708" s="16"/>
      <c r="GT708" s="16"/>
      <c r="GU708" s="16"/>
      <c r="GV708" s="16"/>
      <c r="GW708" s="16"/>
      <c r="GX708" s="16"/>
      <c r="GY708" s="16"/>
      <c r="GZ708" s="16"/>
      <c r="HA708" s="16"/>
      <c r="HB708" s="16"/>
      <c r="HC708" s="16"/>
      <c r="HD708" s="16"/>
      <c r="HE708" s="16"/>
      <c r="HF708" s="16"/>
      <c r="HG708" s="16"/>
      <c r="HH708" s="150"/>
      <c r="HI708" s="150">
        <v>0</v>
      </c>
      <c r="HJ708" s="152" t="e">
        <v>#DIV/0!</v>
      </c>
      <c r="HK708" s="16"/>
      <c r="HL708" s="16"/>
      <c r="HM708" s="16"/>
      <c r="HN708" s="16"/>
      <c r="HO708" s="16"/>
      <c r="HP708" s="16"/>
      <c r="HQ708" s="16"/>
      <c r="HR708" s="16"/>
      <c r="HS708" s="16"/>
      <c r="HT708" s="16"/>
      <c r="HU708" s="16"/>
      <c r="HV708" s="16"/>
      <c r="HW708" s="16"/>
      <c r="HX708" s="16"/>
      <c r="HY708" s="16"/>
      <c r="HZ708" s="16"/>
      <c r="IA708" s="16"/>
      <c r="IB708" s="16"/>
      <c r="IC708" s="16"/>
      <c r="ID708" s="16"/>
      <c r="IE708" s="16"/>
      <c r="IF708" s="16"/>
      <c r="IG708" s="16"/>
      <c r="IH708" s="16"/>
      <c r="II708" s="16"/>
      <c r="IJ708" s="16"/>
      <c r="IK708" s="16"/>
      <c r="IL708" s="16"/>
      <c r="IM708" s="16"/>
      <c r="IN708" s="16"/>
      <c r="IO708" s="16"/>
      <c r="IP708" s="150"/>
      <c r="IQ708" s="150">
        <v>0</v>
      </c>
      <c r="IR708" s="152" t="e">
        <v>#DIV/0!</v>
      </c>
      <c r="IS708" s="16"/>
      <c r="IT708" s="16"/>
      <c r="IU708" s="16"/>
      <c r="IV708" s="16"/>
      <c r="IW708" s="16"/>
      <c r="IX708" s="16"/>
      <c r="IY708" s="16"/>
      <c r="IZ708" s="16"/>
      <c r="JA708" s="16"/>
      <c r="JB708" s="16"/>
      <c r="JC708" s="16"/>
      <c r="JD708" s="16"/>
      <c r="JE708" s="16"/>
      <c r="JF708" s="16"/>
      <c r="JG708" s="16"/>
      <c r="JH708" s="16"/>
      <c r="JI708" s="16"/>
      <c r="JJ708" s="16"/>
      <c r="JK708" s="16"/>
      <c r="JL708" s="16"/>
      <c r="JM708" s="16"/>
      <c r="JN708" s="16"/>
      <c r="JO708" s="16"/>
      <c r="JP708" s="16"/>
      <c r="JQ708" s="16"/>
      <c r="JR708" s="16"/>
      <c r="JS708" s="16"/>
      <c r="JT708" s="16"/>
      <c r="JU708" s="23"/>
      <c r="JV708" s="16"/>
      <c r="JW708" s="150"/>
      <c r="JX708" s="150">
        <v>0</v>
      </c>
      <c r="JY708" s="152" t="e">
        <v>#DIV/0!</v>
      </c>
      <c r="JZ708" s="16"/>
      <c r="KA708" s="16"/>
      <c r="KB708" s="16"/>
      <c r="KC708" s="16"/>
      <c r="KD708" s="16"/>
      <c r="KE708" s="16"/>
      <c r="KF708" s="16"/>
      <c r="KG708" s="16"/>
      <c r="KH708" s="16"/>
      <c r="KI708" s="16"/>
      <c r="KJ708" s="16"/>
      <c r="KK708" s="16"/>
      <c r="KL708" s="16"/>
      <c r="KM708" s="16"/>
      <c r="KN708" s="16"/>
      <c r="KO708" s="16"/>
      <c r="KP708" s="16"/>
      <c r="KQ708" s="16"/>
      <c r="KR708" s="16"/>
      <c r="KS708" s="16"/>
      <c r="KT708" s="16"/>
      <c r="KU708" s="16"/>
      <c r="KV708" s="16"/>
      <c r="KW708" s="16"/>
      <c r="KX708" s="16"/>
      <c r="KY708" s="16"/>
      <c r="KZ708" s="16"/>
      <c r="LA708" s="16"/>
      <c r="LB708" s="16"/>
      <c r="LC708" s="16"/>
      <c r="LD708" s="16"/>
      <c r="LE708" s="150"/>
      <c r="LF708" s="150">
        <v>0</v>
      </c>
      <c r="LG708" s="152" t="e">
        <v>#DIV/0!</v>
      </c>
      <c r="LH708" s="16"/>
      <c r="LI708" s="16"/>
      <c r="LJ708" s="16"/>
      <c r="LK708" s="16"/>
      <c r="LL708" s="16"/>
      <c r="LM708" s="16"/>
      <c r="LN708" s="16"/>
      <c r="LO708" s="16"/>
      <c r="LP708" s="16"/>
      <c r="LQ708" s="16"/>
      <c r="LR708" s="16"/>
      <c r="LS708" s="16"/>
      <c r="LT708" s="16"/>
      <c r="LU708" s="16"/>
      <c r="LV708" s="16"/>
      <c r="LW708" s="16"/>
      <c r="LX708" s="16"/>
      <c r="LY708" s="16"/>
      <c r="LZ708" s="16"/>
      <c r="MA708" s="16"/>
      <c r="MB708" s="16"/>
      <c r="MC708" s="16"/>
      <c r="MD708" s="16"/>
      <c r="ME708" s="16"/>
      <c r="MF708" s="16"/>
      <c r="MG708" s="16"/>
      <c r="MH708" s="16"/>
      <c r="MI708" s="16"/>
      <c r="MJ708" s="16"/>
      <c r="MK708" s="16"/>
      <c r="ML708" s="16"/>
    </row>
    <row r="709" spans="1:350" ht="13.9" customHeight="1" outlineLevel="2" x14ac:dyDescent="0.2">
      <c r="A709" s="186"/>
      <c r="B709" s="219"/>
      <c r="C709" s="215"/>
      <c r="D709" s="217"/>
      <c r="E709" s="176"/>
      <c r="F709" s="176"/>
      <c r="G709" s="176"/>
      <c r="H709" s="171"/>
      <c r="I709" s="171"/>
      <c r="J709" s="213"/>
      <c r="K709" s="213"/>
      <c r="L709" s="173"/>
      <c r="M709" s="173"/>
      <c r="N709" s="184"/>
      <c r="O709" s="157"/>
      <c r="P709" s="17" t="s">
        <v>26</v>
      </c>
      <c r="Q709" s="151"/>
      <c r="R709" s="151"/>
      <c r="S709" s="153"/>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151"/>
      <c r="AY709" s="151"/>
      <c r="AZ709" s="153"/>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151"/>
      <c r="CG709" s="151"/>
      <c r="CH709" s="153"/>
      <c r="CI709" s="141"/>
      <c r="CJ709" s="141"/>
      <c r="CK709" s="141"/>
      <c r="CL709" s="141"/>
      <c r="CM709" s="141"/>
      <c r="CN709" s="141"/>
      <c r="CO709" s="141"/>
      <c r="CP709" s="95"/>
      <c r="CQ709" s="95"/>
      <c r="CR709" s="95"/>
      <c r="CS709" s="95"/>
      <c r="CT709" s="95"/>
      <c r="CU709" s="95"/>
      <c r="CV709" s="95"/>
      <c r="CW709" s="141"/>
      <c r="CX709" s="141"/>
      <c r="CY709" s="141"/>
      <c r="CZ709" s="141"/>
      <c r="DA709" s="141"/>
      <c r="DB709" s="141"/>
      <c r="DC709" s="141"/>
      <c r="DD709" s="141"/>
      <c r="DE709" s="141"/>
      <c r="DF709" s="141"/>
      <c r="DG709" s="141"/>
      <c r="DH709" s="141"/>
      <c r="DI709" s="141"/>
      <c r="DJ709" s="141"/>
      <c r="DK709" s="141"/>
      <c r="DL709" s="141"/>
      <c r="DM709" s="141"/>
      <c r="DN709" s="151"/>
      <c r="DO709" s="151"/>
      <c r="DP709" s="153"/>
      <c r="DQ709" s="24"/>
      <c r="DR709" s="24"/>
      <c r="DS709" s="24"/>
      <c r="DT709" s="24"/>
      <c r="DU709" s="24"/>
      <c r="DV709" s="24"/>
      <c r="DW709" s="24"/>
      <c r="DX709" s="24"/>
      <c r="DY709" s="24"/>
      <c r="DZ709" s="24"/>
      <c r="EA709" s="24"/>
      <c r="EB709" s="24"/>
      <c r="EC709" s="24"/>
      <c r="ED709" s="24"/>
      <c r="EE709" s="24"/>
      <c r="EF709" s="24"/>
      <c r="EG709" s="24"/>
      <c r="EH709" s="24"/>
      <c r="EI709" s="24"/>
      <c r="EJ709" s="24"/>
      <c r="EK709" s="24"/>
      <c r="EL709" s="24"/>
      <c r="EM709" s="24"/>
      <c r="EN709" s="24"/>
      <c r="EO709" s="24"/>
      <c r="EP709" s="24"/>
      <c r="EQ709" s="24"/>
      <c r="ER709" s="24"/>
      <c r="ES709" s="151"/>
      <c r="ET709" s="151"/>
      <c r="EU709" s="153"/>
      <c r="EV709" s="24"/>
      <c r="EW709" s="125"/>
      <c r="EX709" s="24"/>
      <c r="EY709" s="24"/>
      <c r="EZ709" s="24"/>
      <c r="FA709" s="24"/>
      <c r="FB709" s="24"/>
      <c r="FC709" s="24"/>
      <c r="FD709" s="24"/>
      <c r="FE709" s="24"/>
      <c r="FF709" s="24"/>
      <c r="FG709" s="24"/>
      <c r="FH709" s="24"/>
      <c r="FI709" s="24"/>
      <c r="FJ709" s="24"/>
      <c r="FK709" s="24"/>
      <c r="FL709" s="24"/>
      <c r="FM709" s="24"/>
      <c r="FN709" s="24"/>
      <c r="FO709" s="24"/>
      <c r="FP709" s="24"/>
      <c r="FQ709" s="24"/>
      <c r="FR709" s="24"/>
      <c r="FS709" s="24"/>
      <c r="FT709" s="24"/>
      <c r="FU709" s="24">
        <v>10</v>
      </c>
      <c r="FV709" s="24"/>
      <c r="FW709" s="24"/>
      <c r="FX709" s="24"/>
      <c r="FY709" s="24"/>
      <c r="FZ709" s="24"/>
      <c r="GA709" s="151"/>
      <c r="GB709" s="151"/>
      <c r="GC709" s="153"/>
      <c r="GD709" s="24"/>
      <c r="GE709" s="24">
        <v>18</v>
      </c>
      <c r="GF709" s="24"/>
      <c r="GG709" s="24"/>
      <c r="GH709" s="24"/>
      <c r="GI709" s="24"/>
      <c r="GJ709" s="24"/>
      <c r="GK709" s="24"/>
      <c r="GL709" s="24"/>
      <c r="GM709" s="24"/>
      <c r="GN709" s="24"/>
      <c r="GO709" s="24"/>
      <c r="GP709" s="24"/>
      <c r="GQ709" s="24"/>
      <c r="GR709" s="24"/>
      <c r="GS709" s="24"/>
      <c r="GT709" s="24"/>
      <c r="GU709" s="24"/>
      <c r="GV709" s="24"/>
      <c r="GW709" s="24"/>
      <c r="GX709" s="24"/>
      <c r="GY709" s="24"/>
      <c r="GZ709" s="24"/>
      <c r="HA709" s="24"/>
      <c r="HB709" s="24"/>
      <c r="HC709" s="24"/>
      <c r="HD709" s="24"/>
      <c r="HE709" s="24"/>
      <c r="HF709" s="24"/>
      <c r="HG709" s="24"/>
      <c r="HH709" s="151"/>
      <c r="HI709" s="151"/>
      <c r="HJ709" s="153"/>
      <c r="HK709" s="24"/>
      <c r="HL709" s="24"/>
      <c r="HM709" s="24"/>
      <c r="HN709" s="24"/>
      <c r="HO709" s="24"/>
      <c r="HP709" s="24"/>
      <c r="HQ709" s="24"/>
      <c r="HR709" s="24"/>
      <c r="HS709" s="24"/>
      <c r="HT709" s="24"/>
      <c r="HU709" s="24"/>
      <c r="HV709" s="24"/>
      <c r="HW709" s="24"/>
      <c r="HX709" s="24"/>
      <c r="HY709" s="24"/>
      <c r="HZ709" s="24"/>
      <c r="IA709" s="24"/>
      <c r="IB709" s="24"/>
      <c r="IC709" s="24"/>
      <c r="ID709" s="24"/>
      <c r="IE709" s="24"/>
      <c r="IF709" s="24"/>
      <c r="IG709" s="24"/>
      <c r="IH709" s="24"/>
      <c r="II709" s="24"/>
      <c r="IJ709" s="24"/>
      <c r="IK709" s="24"/>
      <c r="IL709" s="24"/>
      <c r="IM709" s="24"/>
      <c r="IN709" s="24"/>
      <c r="IO709" s="24"/>
      <c r="IP709" s="151"/>
      <c r="IQ709" s="151"/>
      <c r="IR709" s="153"/>
      <c r="IS709" s="24"/>
      <c r="IT709" s="24"/>
      <c r="IU709" s="24"/>
      <c r="IV709" s="24"/>
      <c r="IW709" s="24"/>
      <c r="IX709" s="24"/>
      <c r="IY709" s="24"/>
      <c r="IZ709" s="24"/>
      <c r="JA709" s="24"/>
      <c r="JB709" s="24"/>
      <c r="JC709" s="24"/>
      <c r="JD709" s="24"/>
      <c r="JE709" s="24"/>
      <c r="JF709" s="24"/>
      <c r="JG709" s="24"/>
      <c r="JH709" s="24"/>
      <c r="JI709" s="24"/>
      <c r="JJ709" s="24"/>
      <c r="JK709" s="24"/>
      <c r="JL709" s="24"/>
      <c r="JM709" s="24"/>
      <c r="JN709" s="24"/>
      <c r="JO709" s="24"/>
      <c r="JP709" s="24"/>
      <c r="JQ709" s="24"/>
      <c r="JR709" s="24"/>
      <c r="JS709" s="24"/>
      <c r="JT709" s="24"/>
      <c r="JU709" s="25"/>
      <c r="JV709" s="24"/>
      <c r="JW709" s="151"/>
      <c r="JX709" s="151"/>
      <c r="JY709" s="153"/>
      <c r="JZ709" s="24"/>
      <c r="KA709" s="24"/>
      <c r="KB709" s="24"/>
      <c r="KC709" s="24"/>
      <c r="KD709" s="24"/>
      <c r="KE709" s="24"/>
      <c r="KF709" s="24"/>
      <c r="KG709" s="24"/>
      <c r="KH709" s="24"/>
      <c r="KI709" s="24"/>
      <c r="KJ709" s="24"/>
      <c r="KK709" s="24"/>
      <c r="KL709" s="24"/>
      <c r="KM709" s="24"/>
      <c r="KN709" s="24"/>
      <c r="KO709" s="24"/>
      <c r="KP709" s="24"/>
      <c r="KQ709" s="24"/>
      <c r="KR709" s="24"/>
      <c r="KS709" s="24"/>
      <c r="KT709" s="24"/>
      <c r="KU709" s="24"/>
      <c r="KV709" s="24"/>
      <c r="KW709" s="24"/>
      <c r="KX709" s="24"/>
      <c r="KY709" s="24"/>
      <c r="KZ709" s="24"/>
      <c r="LA709" s="24"/>
      <c r="LB709" s="24"/>
      <c r="LC709" s="24"/>
      <c r="LD709" s="24"/>
      <c r="LE709" s="151"/>
      <c r="LF709" s="151"/>
      <c r="LG709" s="153"/>
      <c r="LH709" s="24"/>
      <c r="LI709" s="24"/>
      <c r="LJ709" s="24"/>
      <c r="LK709" s="24"/>
      <c r="LL709" s="24"/>
      <c r="LM709" s="24"/>
      <c r="LN709" s="24"/>
      <c r="LO709" s="24"/>
      <c r="LP709" s="24"/>
      <c r="LQ709" s="24"/>
      <c r="LR709" s="24"/>
      <c r="LS709" s="24"/>
      <c r="LT709" s="24"/>
      <c r="LU709" s="24"/>
      <c r="LV709" s="24"/>
      <c r="LW709" s="24"/>
      <c r="LX709" s="24"/>
      <c r="LY709" s="24"/>
      <c r="LZ709" s="24"/>
      <c r="MA709" s="24"/>
      <c r="MB709" s="24"/>
      <c r="MC709" s="24"/>
      <c r="MD709" s="24"/>
      <c r="ME709" s="24"/>
      <c r="MF709" s="24"/>
      <c r="MG709" s="24"/>
      <c r="MH709" s="24"/>
      <c r="MI709" s="24"/>
      <c r="MJ709" s="24"/>
      <c r="MK709" s="24"/>
      <c r="ML709" s="24"/>
    </row>
    <row r="710" spans="1:350" ht="13.9" customHeight="1" outlineLevel="2" x14ac:dyDescent="0.2">
      <c r="A710" s="185" t="s">
        <v>382</v>
      </c>
      <c r="B710" s="218" t="s">
        <v>98</v>
      </c>
      <c r="C710" s="214" t="s">
        <v>99</v>
      </c>
      <c r="D710" s="216">
        <v>12</v>
      </c>
      <c r="E710" s="175">
        <v>0</v>
      </c>
      <c r="F710" s="175">
        <f>D710-E710</f>
        <v>12</v>
      </c>
      <c r="G710" s="175" t="s">
        <v>844</v>
      </c>
      <c r="H710" s="170" t="s">
        <v>1019</v>
      </c>
      <c r="I710" s="170" t="s">
        <v>960</v>
      </c>
      <c r="J710" s="212">
        <f ca="1">E710+Q710+AX710+CF710+DN710+ES710+GA710+HH710+IP710+JW710+LE710</f>
        <v>0</v>
      </c>
      <c r="K710" s="212">
        <f>E710+R710+AY710+CG710+DO710+ET710+GB710+HI710+IQ710+JX710+LF710</f>
        <v>12</v>
      </c>
      <c r="L710" s="172" t="e">
        <f ca="1">K710/J710</f>
        <v>#DIV/0!</v>
      </c>
      <c r="M710" s="172">
        <f>K710/D710</f>
        <v>1</v>
      </c>
      <c r="N710" s="183">
        <f ca="1">SUMIF($EV$8:$FZ$9,$O$5,$EV711:$FZ711)-SUMIF($EV$8:$FZ$9,$Q$5,$EV711:$FZ711)</f>
        <v>0</v>
      </c>
      <c r="O710" s="156"/>
      <c r="P710" s="16" t="s">
        <v>25</v>
      </c>
      <c r="Q710" s="150">
        <v>0</v>
      </c>
      <c r="R710" s="150">
        <v>0</v>
      </c>
      <c r="S710" s="152" t="e">
        <v>#DIV/0!</v>
      </c>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50">
        <f ca="1">SUMIF($BA$8:$CE$9,$O$5,$BA710:$CE710)</f>
        <v>0</v>
      </c>
      <c r="AY710" s="150">
        <f>SUM(BA711:CE711)</f>
        <v>0</v>
      </c>
      <c r="AZ710" s="152" t="e">
        <f ca="1">AY710/AX710</f>
        <v>#DIV/0!</v>
      </c>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50">
        <f t="shared" ref="CF710" si="1843">SUM(CI710:DM710)</f>
        <v>0</v>
      </c>
      <c r="CG710" s="150">
        <f>SUM(CI711:DM711)</f>
        <v>0</v>
      </c>
      <c r="CH710" s="152" t="e">
        <f>CG710/CF710</f>
        <v>#DIV/0!</v>
      </c>
      <c r="CI710" s="129"/>
      <c r="CJ710" s="129"/>
      <c r="CK710" s="129"/>
      <c r="CL710" s="129"/>
      <c r="CM710" s="129"/>
      <c r="CN710" s="129"/>
      <c r="CO710" s="129"/>
      <c r="CP710" s="101"/>
      <c r="CQ710" s="101"/>
      <c r="CR710" s="101"/>
      <c r="CS710" s="101"/>
      <c r="CT710" s="101"/>
      <c r="CU710" s="101"/>
      <c r="CV710" s="101"/>
      <c r="CW710" s="129"/>
      <c r="CX710" s="129"/>
      <c r="CY710" s="129"/>
      <c r="CZ710" s="129"/>
      <c r="DA710" s="129"/>
      <c r="DB710" s="129"/>
      <c r="DC710" s="129"/>
      <c r="DD710" s="129"/>
      <c r="DE710" s="129"/>
      <c r="DF710" s="129"/>
      <c r="DG710" s="129"/>
      <c r="DH710" s="129"/>
      <c r="DI710" s="129"/>
      <c r="DJ710" s="129"/>
      <c r="DK710" s="129"/>
      <c r="DL710" s="129"/>
      <c r="DM710" s="129"/>
      <c r="DN710" s="150">
        <f t="shared" ref="DN710" si="1844">SUM(DQ710:ER710)</f>
        <v>0</v>
      </c>
      <c r="DO710" s="150">
        <f>SUM(DQ711:ER711)</f>
        <v>0</v>
      </c>
      <c r="DP710" s="152" t="e">
        <f t="shared" si="1746"/>
        <v>#DIV/0!</v>
      </c>
      <c r="DQ710" s="16"/>
      <c r="DR710" s="16"/>
      <c r="DS710" s="16"/>
      <c r="DT710" s="16"/>
      <c r="DU710" s="16"/>
      <c r="DV710" s="16"/>
      <c r="DW710" s="16"/>
      <c r="DX710" s="16"/>
      <c r="DY710" s="16"/>
      <c r="DZ710" s="16"/>
      <c r="EA710" s="16"/>
      <c r="EB710" s="16"/>
      <c r="EC710" s="16"/>
      <c r="ED710" s="16"/>
      <c r="EE710" s="16"/>
      <c r="EF710" s="16"/>
      <c r="EG710" s="16"/>
      <c r="EH710" s="16"/>
      <c r="EI710" s="16"/>
      <c r="EJ710" s="16"/>
      <c r="EK710" s="16"/>
      <c r="EL710" s="16"/>
      <c r="EM710" s="16"/>
      <c r="EN710" s="16"/>
      <c r="EO710" s="16"/>
      <c r="EP710" s="16"/>
      <c r="EQ710" s="16"/>
      <c r="ER710" s="16"/>
      <c r="ES710" s="150">
        <f t="shared" ca="1" si="1782"/>
        <v>0</v>
      </c>
      <c r="ET710" s="150">
        <f t="shared" si="1783"/>
        <v>12</v>
      </c>
      <c r="EU710" s="152" t="e">
        <f t="shared" ca="1" si="1784"/>
        <v>#DIV/0!</v>
      </c>
      <c r="EV710" s="16"/>
      <c r="EW710" s="67"/>
      <c r="EX710" s="16"/>
      <c r="EY710" s="16"/>
      <c r="EZ710" s="16"/>
      <c r="FA710" s="16"/>
      <c r="FB710" s="16"/>
      <c r="FC710" s="16"/>
      <c r="FD710" s="16"/>
      <c r="FE710" s="16"/>
      <c r="FF710" s="16"/>
      <c r="FG710" s="16"/>
      <c r="FH710" s="16"/>
      <c r="FI710" s="16"/>
      <c r="FJ710" s="16"/>
      <c r="FK710" s="16"/>
      <c r="FL710" s="16"/>
      <c r="FM710" s="16"/>
      <c r="FN710" s="16"/>
      <c r="FO710" s="16"/>
      <c r="FP710" s="16"/>
      <c r="FQ710" s="16"/>
      <c r="FR710" s="16"/>
      <c r="FS710" s="16"/>
      <c r="FT710" s="16"/>
      <c r="FU710" s="16"/>
      <c r="FV710" s="16"/>
      <c r="FW710" s="16"/>
      <c r="FX710" s="16"/>
      <c r="FY710" s="16"/>
      <c r="FZ710" s="16"/>
      <c r="GA710" s="150">
        <f t="shared" ref="GA710" ca="1" si="1845">SUMIF($GD$8:$HG$9,$O$5,GD710:HG710)</f>
        <v>0</v>
      </c>
      <c r="GB710" s="150">
        <f t="shared" ref="GB710" si="1846">SUM(GD711:HG711)</f>
        <v>0</v>
      </c>
      <c r="GC710" s="152" t="e">
        <f t="shared" ref="GC710" ca="1" si="1847">GB710/GA710</f>
        <v>#DIV/0!</v>
      </c>
      <c r="GD710" s="16"/>
      <c r="GE710" s="16"/>
      <c r="GF710" s="16"/>
      <c r="GG710" s="16"/>
      <c r="GH710" s="16"/>
      <c r="GI710" s="16"/>
      <c r="GJ710" s="16"/>
      <c r="GK710" s="16"/>
      <c r="GL710" s="16"/>
      <c r="GM710" s="16"/>
      <c r="GN710" s="16"/>
      <c r="GO710" s="16"/>
      <c r="GP710" s="16"/>
      <c r="GQ710" s="16"/>
      <c r="GR710" s="16"/>
      <c r="GS710" s="16"/>
      <c r="GT710" s="16"/>
      <c r="GU710" s="16"/>
      <c r="GV710" s="16"/>
      <c r="GW710" s="16"/>
      <c r="GX710" s="16"/>
      <c r="GY710" s="16"/>
      <c r="GZ710" s="16"/>
      <c r="HA710" s="16"/>
      <c r="HB710" s="16"/>
      <c r="HC710" s="16"/>
      <c r="HD710" s="16"/>
      <c r="HE710" s="16"/>
      <c r="HF710" s="16"/>
      <c r="HG710" s="16"/>
      <c r="HH710" s="150"/>
      <c r="HI710" s="150">
        <v>0</v>
      </c>
      <c r="HJ710" s="152" t="e">
        <v>#DIV/0!</v>
      </c>
      <c r="HK710" s="16"/>
      <c r="HL710" s="16"/>
      <c r="HM710" s="16"/>
      <c r="HN710" s="16"/>
      <c r="HO710" s="16"/>
      <c r="HP710" s="16"/>
      <c r="HQ710" s="16"/>
      <c r="HR710" s="16"/>
      <c r="HS710" s="16"/>
      <c r="HT710" s="16"/>
      <c r="HU710" s="16"/>
      <c r="HV710" s="16"/>
      <c r="HW710" s="16"/>
      <c r="HX710" s="16"/>
      <c r="HY710" s="16"/>
      <c r="HZ710" s="16"/>
      <c r="IA710" s="16"/>
      <c r="IB710" s="16"/>
      <c r="IC710" s="16"/>
      <c r="ID710" s="16"/>
      <c r="IE710" s="16"/>
      <c r="IF710" s="16"/>
      <c r="IG710" s="16"/>
      <c r="IH710" s="16"/>
      <c r="II710" s="16"/>
      <c r="IJ710" s="16"/>
      <c r="IK710" s="16"/>
      <c r="IL710" s="16"/>
      <c r="IM710" s="16"/>
      <c r="IN710" s="16"/>
      <c r="IO710" s="16"/>
      <c r="IP710" s="150"/>
      <c r="IQ710" s="150">
        <v>0</v>
      </c>
      <c r="IR710" s="152" t="e">
        <v>#DIV/0!</v>
      </c>
      <c r="IS710" s="16"/>
      <c r="IT710" s="16"/>
      <c r="IU710" s="16"/>
      <c r="IV710" s="16"/>
      <c r="IW710" s="16"/>
      <c r="IX710" s="16"/>
      <c r="IY710" s="16"/>
      <c r="IZ710" s="16"/>
      <c r="JA710" s="16"/>
      <c r="JB710" s="16"/>
      <c r="JC710" s="16"/>
      <c r="JD710" s="16"/>
      <c r="JE710" s="16"/>
      <c r="JF710" s="16"/>
      <c r="JG710" s="16"/>
      <c r="JH710" s="16"/>
      <c r="JI710" s="16"/>
      <c r="JJ710" s="16"/>
      <c r="JK710" s="16"/>
      <c r="JL710" s="16"/>
      <c r="JM710" s="16"/>
      <c r="JN710" s="16"/>
      <c r="JO710" s="16"/>
      <c r="JP710" s="16"/>
      <c r="JQ710" s="16"/>
      <c r="JR710" s="16"/>
      <c r="JS710" s="16"/>
      <c r="JT710" s="16"/>
      <c r="JU710" s="23"/>
      <c r="JV710" s="16"/>
      <c r="JW710" s="150"/>
      <c r="JX710" s="150">
        <v>0</v>
      </c>
      <c r="JY710" s="152" t="e">
        <v>#DIV/0!</v>
      </c>
      <c r="JZ710" s="16"/>
      <c r="KA710" s="16"/>
      <c r="KB710" s="16"/>
      <c r="KC710" s="16"/>
      <c r="KD710" s="16"/>
      <c r="KE710" s="16"/>
      <c r="KF710" s="16"/>
      <c r="KG710" s="16"/>
      <c r="KH710" s="16"/>
      <c r="KI710" s="16"/>
      <c r="KJ710" s="16"/>
      <c r="KK710" s="16"/>
      <c r="KL710" s="16"/>
      <c r="KM710" s="16"/>
      <c r="KN710" s="16"/>
      <c r="KO710" s="16"/>
      <c r="KP710" s="16"/>
      <c r="KQ710" s="16"/>
      <c r="KR710" s="16"/>
      <c r="KS710" s="16"/>
      <c r="KT710" s="16"/>
      <c r="KU710" s="16"/>
      <c r="KV710" s="16"/>
      <c r="KW710" s="16"/>
      <c r="KX710" s="16"/>
      <c r="KY710" s="16"/>
      <c r="KZ710" s="16"/>
      <c r="LA710" s="16"/>
      <c r="LB710" s="16"/>
      <c r="LC710" s="16"/>
      <c r="LD710" s="16"/>
      <c r="LE710" s="150"/>
      <c r="LF710" s="150">
        <v>0</v>
      </c>
      <c r="LG710" s="152" t="e">
        <v>#DIV/0!</v>
      </c>
      <c r="LH710" s="16"/>
      <c r="LI710" s="16"/>
      <c r="LJ710" s="16"/>
      <c r="LK710" s="16"/>
      <c r="LL710" s="16"/>
      <c r="LM710" s="16"/>
      <c r="LN710" s="16"/>
      <c r="LO710" s="16"/>
      <c r="LP710" s="16"/>
      <c r="LQ710" s="16"/>
      <c r="LR710" s="16"/>
      <c r="LS710" s="16"/>
      <c r="LT710" s="16"/>
      <c r="LU710" s="16"/>
      <c r="LV710" s="16"/>
      <c r="LW710" s="16"/>
      <c r="LX710" s="16"/>
      <c r="LY710" s="16"/>
      <c r="LZ710" s="16"/>
      <c r="MA710" s="16"/>
      <c r="MB710" s="16"/>
      <c r="MC710" s="16"/>
      <c r="MD710" s="16"/>
      <c r="ME710" s="16"/>
      <c r="MF710" s="16"/>
      <c r="MG710" s="16"/>
      <c r="MH710" s="16"/>
      <c r="MI710" s="16"/>
      <c r="MJ710" s="16"/>
      <c r="MK710" s="16"/>
      <c r="ML710" s="16"/>
    </row>
    <row r="711" spans="1:350" ht="13.9" customHeight="1" outlineLevel="2" x14ac:dyDescent="0.2">
      <c r="A711" s="186"/>
      <c r="B711" s="219"/>
      <c r="C711" s="215"/>
      <c r="D711" s="217"/>
      <c r="E711" s="176"/>
      <c r="F711" s="176"/>
      <c r="G711" s="176"/>
      <c r="H711" s="171"/>
      <c r="I711" s="171"/>
      <c r="J711" s="213"/>
      <c r="K711" s="213"/>
      <c r="L711" s="173"/>
      <c r="M711" s="173"/>
      <c r="N711" s="184"/>
      <c r="O711" s="157"/>
      <c r="P711" s="17" t="s">
        <v>26</v>
      </c>
      <c r="Q711" s="151"/>
      <c r="R711" s="151"/>
      <c r="S711" s="153"/>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151"/>
      <c r="AY711" s="151"/>
      <c r="AZ711" s="153"/>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151"/>
      <c r="CG711" s="151"/>
      <c r="CH711" s="153"/>
      <c r="CI711" s="141"/>
      <c r="CJ711" s="141"/>
      <c r="CK711" s="141"/>
      <c r="CL711" s="141"/>
      <c r="CM711" s="141"/>
      <c r="CN711" s="141"/>
      <c r="CO711" s="141"/>
      <c r="CP711" s="95"/>
      <c r="CQ711" s="95"/>
      <c r="CR711" s="95"/>
      <c r="CS711" s="95"/>
      <c r="CT711" s="95"/>
      <c r="CU711" s="95"/>
      <c r="CV711" s="95"/>
      <c r="CW711" s="141"/>
      <c r="CX711" s="141"/>
      <c r="CY711" s="141"/>
      <c r="CZ711" s="141"/>
      <c r="DA711" s="141"/>
      <c r="DB711" s="141"/>
      <c r="DC711" s="141"/>
      <c r="DD711" s="141"/>
      <c r="DE711" s="141"/>
      <c r="DF711" s="141"/>
      <c r="DG711" s="141"/>
      <c r="DH711" s="141"/>
      <c r="DI711" s="141"/>
      <c r="DJ711" s="141"/>
      <c r="DK711" s="141"/>
      <c r="DL711" s="141"/>
      <c r="DM711" s="141"/>
      <c r="DN711" s="151"/>
      <c r="DO711" s="151"/>
      <c r="DP711" s="153"/>
      <c r="DQ711" s="24"/>
      <c r="DR711" s="24"/>
      <c r="DS711" s="24"/>
      <c r="DT711" s="24"/>
      <c r="DU711" s="24"/>
      <c r="DV711" s="24"/>
      <c r="DW711" s="24"/>
      <c r="DX711" s="24"/>
      <c r="DY711" s="24"/>
      <c r="DZ711" s="24"/>
      <c r="EA711" s="24"/>
      <c r="EB711" s="24"/>
      <c r="EC711" s="24"/>
      <c r="ED711" s="24"/>
      <c r="EE711" s="24"/>
      <c r="EF711" s="24"/>
      <c r="EG711" s="24"/>
      <c r="EH711" s="24"/>
      <c r="EI711" s="24"/>
      <c r="EJ711" s="24"/>
      <c r="EK711" s="24"/>
      <c r="EL711" s="24"/>
      <c r="EM711" s="24"/>
      <c r="EN711" s="24"/>
      <c r="EO711" s="24"/>
      <c r="EP711" s="24"/>
      <c r="EQ711" s="24"/>
      <c r="ER711" s="24"/>
      <c r="ES711" s="151"/>
      <c r="ET711" s="151"/>
      <c r="EU711" s="153"/>
      <c r="EV711" s="24"/>
      <c r="EW711" s="125"/>
      <c r="EX711" s="24"/>
      <c r="EY711" s="24"/>
      <c r="EZ711" s="24"/>
      <c r="FA711" s="24"/>
      <c r="FB711" s="24"/>
      <c r="FC711" s="24"/>
      <c r="FD711" s="24"/>
      <c r="FE711" s="24"/>
      <c r="FF711" s="24"/>
      <c r="FG711" s="24"/>
      <c r="FH711" s="24"/>
      <c r="FI711" s="24"/>
      <c r="FJ711" s="24"/>
      <c r="FK711" s="24"/>
      <c r="FL711" s="24"/>
      <c r="FM711" s="24"/>
      <c r="FN711" s="24"/>
      <c r="FO711" s="24"/>
      <c r="FP711" s="24"/>
      <c r="FQ711" s="24"/>
      <c r="FR711" s="24"/>
      <c r="FS711" s="24"/>
      <c r="FT711" s="24"/>
      <c r="FU711" s="24"/>
      <c r="FV711" s="24">
        <v>12</v>
      </c>
      <c r="FW711" s="24"/>
      <c r="FX711" s="24"/>
      <c r="FY711" s="24"/>
      <c r="FZ711" s="24"/>
      <c r="GA711" s="151"/>
      <c r="GB711" s="151"/>
      <c r="GC711" s="153"/>
      <c r="GD711" s="24"/>
      <c r="GE711" s="24"/>
      <c r="GF711" s="24"/>
      <c r="GG711" s="24"/>
      <c r="GH711" s="24"/>
      <c r="GI711" s="24"/>
      <c r="GJ711" s="24"/>
      <c r="GK711" s="24"/>
      <c r="GL711" s="24"/>
      <c r="GM711" s="24"/>
      <c r="GN711" s="24"/>
      <c r="GO711" s="24"/>
      <c r="GP711" s="24"/>
      <c r="GQ711" s="24"/>
      <c r="GR711" s="24"/>
      <c r="GS711" s="24"/>
      <c r="GT711" s="24"/>
      <c r="GU711" s="24"/>
      <c r="GV711" s="24"/>
      <c r="GW711" s="24"/>
      <c r="GX711" s="24"/>
      <c r="GY711" s="24"/>
      <c r="GZ711" s="24"/>
      <c r="HA711" s="24"/>
      <c r="HB711" s="24"/>
      <c r="HC711" s="24"/>
      <c r="HD711" s="24"/>
      <c r="HE711" s="24"/>
      <c r="HF711" s="24"/>
      <c r="HG711" s="24"/>
      <c r="HH711" s="151"/>
      <c r="HI711" s="151"/>
      <c r="HJ711" s="153"/>
      <c r="HK711" s="24"/>
      <c r="HL711" s="24"/>
      <c r="HM711" s="24"/>
      <c r="HN711" s="24"/>
      <c r="HO711" s="24"/>
      <c r="HP711" s="24"/>
      <c r="HQ711" s="24"/>
      <c r="HR711" s="24"/>
      <c r="HS711" s="24"/>
      <c r="HT711" s="24"/>
      <c r="HU711" s="24"/>
      <c r="HV711" s="24"/>
      <c r="HW711" s="24"/>
      <c r="HX711" s="24"/>
      <c r="HY711" s="24"/>
      <c r="HZ711" s="24"/>
      <c r="IA711" s="24"/>
      <c r="IB711" s="24"/>
      <c r="IC711" s="24"/>
      <c r="ID711" s="24"/>
      <c r="IE711" s="24"/>
      <c r="IF711" s="24"/>
      <c r="IG711" s="24"/>
      <c r="IH711" s="24"/>
      <c r="II711" s="24"/>
      <c r="IJ711" s="24"/>
      <c r="IK711" s="24"/>
      <c r="IL711" s="24"/>
      <c r="IM711" s="24"/>
      <c r="IN711" s="24"/>
      <c r="IO711" s="24"/>
      <c r="IP711" s="151"/>
      <c r="IQ711" s="151"/>
      <c r="IR711" s="153"/>
      <c r="IS711" s="24"/>
      <c r="IT711" s="24"/>
      <c r="IU711" s="24"/>
      <c r="IV711" s="24"/>
      <c r="IW711" s="24"/>
      <c r="IX711" s="24"/>
      <c r="IY711" s="24"/>
      <c r="IZ711" s="24"/>
      <c r="JA711" s="24"/>
      <c r="JB711" s="24"/>
      <c r="JC711" s="24"/>
      <c r="JD711" s="24"/>
      <c r="JE711" s="24"/>
      <c r="JF711" s="24"/>
      <c r="JG711" s="24"/>
      <c r="JH711" s="24"/>
      <c r="JI711" s="24"/>
      <c r="JJ711" s="24"/>
      <c r="JK711" s="24"/>
      <c r="JL711" s="24"/>
      <c r="JM711" s="24"/>
      <c r="JN711" s="24"/>
      <c r="JO711" s="24"/>
      <c r="JP711" s="24"/>
      <c r="JQ711" s="24"/>
      <c r="JR711" s="24"/>
      <c r="JS711" s="24"/>
      <c r="JT711" s="24"/>
      <c r="JU711" s="25"/>
      <c r="JV711" s="24"/>
      <c r="JW711" s="151"/>
      <c r="JX711" s="151"/>
      <c r="JY711" s="153"/>
      <c r="JZ711" s="24"/>
      <c r="KA711" s="24"/>
      <c r="KB711" s="24"/>
      <c r="KC711" s="24"/>
      <c r="KD711" s="24"/>
      <c r="KE711" s="24"/>
      <c r="KF711" s="24"/>
      <c r="KG711" s="24"/>
      <c r="KH711" s="24"/>
      <c r="KI711" s="24"/>
      <c r="KJ711" s="24"/>
      <c r="KK711" s="24"/>
      <c r="KL711" s="24"/>
      <c r="KM711" s="24"/>
      <c r="KN711" s="24"/>
      <c r="KO711" s="24"/>
      <c r="KP711" s="24"/>
      <c r="KQ711" s="24"/>
      <c r="KR711" s="24"/>
      <c r="KS711" s="24"/>
      <c r="KT711" s="24"/>
      <c r="KU711" s="24"/>
      <c r="KV711" s="24"/>
      <c r="KW711" s="24"/>
      <c r="KX711" s="24"/>
      <c r="KY711" s="24"/>
      <c r="KZ711" s="24"/>
      <c r="LA711" s="24"/>
      <c r="LB711" s="24"/>
      <c r="LC711" s="24"/>
      <c r="LD711" s="24"/>
      <c r="LE711" s="151"/>
      <c r="LF711" s="151"/>
      <c r="LG711" s="153"/>
      <c r="LH711" s="24"/>
      <c r="LI711" s="24"/>
      <c r="LJ711" s="24"/>
      <c r="LK711" s="24"/>
      <c r="LL711" s="24"/>
      <c r="LM711" s="24"/>
      <c r="LN711" s="24"/>
      <c r="LO711" s="24"/>
      <c r="LP711" s="24"/>
      <c r="LQ711" s="24"/>
      <c r="LR711" s="24"/>
      <c r="LS711" s="24"/>
      <c r="LT711" s="24"/>
      <c r="LU711" s="24"/>
      <c r="LV711" s="24"/>
      <c r="LW711" s="24"/>
      <c r="LX711" s="24"/>
      <c r="LY711" s="24"/>
      <c r="LZ711" s="24"/>
      <c r="MA711" s="24"/>
      <c r="MB711" s="24"/>
      <c r="MC711" s="24"/>
      <c r="MD711" s="24"/>
      <c r="ME711" s="24"/>
      <c r="MF711" s="24"/>
      <c r="MG711" s="24"/>
      <c r="MH711" s="24"/>
      <c r="MI711" s="24"/>
      <c r="MJ711" s="24"/>
      <c r="MK711" s="24"/>
      <c r="ML711" s="24"/>
    </row>
    <row r="712" spans="1:350" ht="13.9" customHeight="1" outlineLevel="2" x14ac:dyDescent="0.2">
      <c r="A712" s="185" t="s">
        <v>383</v>
      </c>
      <c r="B712" s="218" t="s">
        <v>344</v>
      </c>
      <c r="C712" s="214" t="s">
        <v>99</v>
      </c>
      <c r="D712" s="216">
        <v>12</v>
      </c>
      <c r="E712" s="175">
        <v>0</v>
      </c>
      <c r="F712" s="175">
        <f>D712-E712</f>
        <v>12</v>
      </c>
      <c r="G712" s="175" t="s">
        <v>847</v>
      </c>
      <c r="H712" s="170" t="s">
        <v>960</v>
      </c>
      <c r="I712" s="170" t="s">
        <v>838</v>
      </c>
      <c r="J712" s="212">
        <f ca="1">E712+Q712+AX712+CF712+DN712+ES712+GA712+HH712+IP712+JW712+LE712</f>
        <v>0</v>
      </c>
      <c r="K712" s="212">
        <f>E712+R712+AY712+CG712+DO712+ET712+GB712+HI712+IQ712+JX712+LF712</f>
        <v>12</v>
      </c>
      <c r="L712" s="172" t="e">
        <f ca="1">K712/J712</f>
        <v>#DIV/0!</v>
      </c>
      <c r="M712" s="172">
        <f>K712/D712</f>
        <v>1</v>
      </c>
      <c r="N712" s="183">
        <f ca="1">SUMIF($EV$8:$FZ$9,$O$5,$EV713:$FZ713)-SUMIF($EV$8:$FZ$9,$Q$5,$EV713:$FZ713)</f>
        <v>0</v>
      </c>
      <c r="O712" s="156"/>
      <c r="P712" s="16" t="s">
        <v>25</v>
      </c>
      <c r="Q712" s="150">
        <v>0</v>
      </c>
      <c r="R712" s="150">
        <v>0</v>
      </c>
      <c r="S712" s="152" t="e">
        <v>#DIV/0!</v>
      </c>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50">
        <f ca="1">SUMIF($BA$8:$CE$9,$O$5,$BA712:$CE712)</f>
        <v>0</v>
      </c>
      <c r="AY712" s="150">
        <f>SUM(BA713:CE713)</f>
        <v>0</v>
      </c>
      <c r="AZ712" s="152" t="e">
        <f ca="1">AY712/AX712</f>
        <v>#DIV/0!</v>
      </c>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50">
        <f t="shared" ref="CF712" si="1848">SUM(CI712:DM712)</f>
        <v>0</v>
      </c>
      <c r="CG712" s="150">
        <f>SUM(CI713:DM713)</f>
        <v>0</v>
      </c>
      <c r="CH712" s="152" t="e">
        <f>CG712/CF712</f>
        <v>#DIV/0!</v>
      </c>
      <c r="CI712" s="129"/>
      <c r="CJ712" s="129"/>
      <c r="CK712" s="129"/>
      <c r="CL712" s="129"/>
      <c r="CM712" s="129"/>
      <c r="CN712" s="129"/>
      <c r="CO712" s="129"/>
      <c r="CP712" s="101"/>
      <c r="CQ712" s="101"/>
      <c r="CR712" s="101"/>
      <c r="CS712" s="101"/>
      <c r="CT712" s="101"/>
      <c r="CU712" s="101"/>
      <c r="CV712" s="101"/>
      <c r="CW712" s="129"/>
      <c r="CX712" s="129"/>
      <c r="CY712" s="129"/>
      <c r="CZ712" s="129"/>
      <c r="DA712" s="129"/>
      <c r="DB712" s="129"/>
      <c r="DC712" s="129"/>
      <c r="DD712" s="129"/>
      <c r="DE712" s="129"/>
      <c r="DF712" s="129"/>
      <c r="DG712" s="129"/>
      <c r="DH712" s="129"/>
      <c r="DI712" s="129"/>
      <c r="DJ712" s="129"/>
      <c r="DK712" s="129"/>
      <c r="DL712" s="129"/>
      <c r="DM712" s="129"/>
      <c r="DN712" s="150">
        <f t="shared" ref="DN712" si="1849">SUM(DQ712:ER712)</f>
        <v>0</v>
      </c>
      <c r="DO712" s="150">
        <f>SUM(DQ713:ER713)</f>
        <v>0</v>
      </c>
      <c r="DP712" s="152" t="e">
        <f t="shared" si="1746"/>
        <v>#DIV/0!</v>
      </c>
      <c r="DQ712" s="16"/>
      <c r="DR712" s="16"/>
      <c r="DS712" s="16"/>
      <c r="DT712" s="16"/>
      <c r="DU712" s="16"/>
      <c r="DV712" s="16"/>
      <c r="DW712" s="16"/>
      <c r="DX712" s="16"/>
      <c r="DY712" s="16"/>
      <c r="DZ712" s="16"/>
      <c r="EA712" s="16"/>
      <c r="EB712" s="16"/>
      <c r="EC712" s="16"/>
      <c r="ED712" s="16"/>
      <c r="EE712" s="16"/>
      <c r="EF712" s="16"/>
      <c r="EG712" s="16"/>
      <c r="EH712" s="16"/>
      <c r="EI712" s="16"/>
      <c r="EJ712" s="16"/>
      <c r="EK712" s="16"/>
      <c r="EL712" s="16"/>
      <c r="EM712" s="16"/>
      <c r="EN712" s="16"/>
      <c r="EO712" s="16"/>
      <c r="EP712" s="16"/>
      <c r="EQ712" s="16"/>
      <c r="ER712" s="16"/>
      <c r="ES712" s="150">
        <f t="shared" ca="1" si="1782"/>
        <v>0</v>
      </c>
      <c r="ET712" s="150">
        <f t="shared" si="1783"/>
        <v>12</v>
      </c>
      <c r="EU712" s="152" t="e">
        <f t="shared" ca="1" si="1784"/>
        <v>#DIV/0!</v>
      </c>
      <c r="EV712" s="16"/>
      <c r="EW712" s="67"/>
      <c r="EX712" s="16"/>
      <c r="EY712" s="16"/>
      <c r="EZ712" s="16"/>
      <c r="FA712" s="16"/>
      <c r="FB712" s="16"/>
      <c r="FC712" s="16"/>
      <c r="FD712" s="16"/>
      <c r="FE712" s="16"/>
      <c r="FF712" s="16"/>
      <c r="FG712" s="16"/>
      <c r="FH712" s="16"/>
      <c r="FI712" s="16"/>
      <c r="FJ712" s="16"/>
      <c r="FK712" s="16"/>
      <c r="FL712" s="16"/>
      <c r="FM712" s="16"/>
      <c r="FN712" s="16"/>
      <c r="FO712" s="16"/>
      <c r="FP712" s="16"/>
      <c r="FQ712" s="16"/>
      <c r="FR712" s="16"/>
      <c r="FS712" s="16"/>
      <c r="FT712" s="16"/>
      <c r="FU712" s="16"/>
      <c r="FV712" s="16"/>
      <c r="FW712" s="16"/>
      <c r="FX712" s="16"/>
      <c r="FY712" s="16"/>
      <c r="FZ712" s="16"/>
      <c r="GA712" s="150">
        <f t="shared" ref="GA712" ca="1" si="1850">SUMIF($GD$8:$HG$9,$O$5,GD712:HG712)</f>
        <v>0</v>
      </c>
      <c r="GB712" s="150">
        <f t="shared" ref="GB712" si="1851">SUM(GD713:HG713)</f>
        <v>0</v>
      </c>
      <c r="GC712" s="152" t="e">
        <f t="shared" ref="GC712" ca="1" si="1852">GB712/GA712</f>
        <v>#DIV/0!</v>
      </c>
      <c r="GD712" s="16"/>
      <c r="GE712" s="16"/>
      <c r="GF712" s="16"/>
      <c r="GG712" s="16"/>
      <c r="GH712" s="16"/>
      <c r="GI712" s="16"/>
      <c r="GJ712" s="16"/>
      <c r="GK712" s="16"/>
      <c r="GL712" s="16"/>
      <c r="GM712" s="16"/>
      <c r="GN712" s="16"/>
      <c r="GO712" s="16"/>
      <c r="GP712" s="16"/>
      <c r="GQ712" s="16"/>
      <c r="GR712" s="16"/>
      <c r="GS712" s="16"/>
      <c r="GT712" s="16"/>
      <c r="GU712" s="16"/>
      <c r="GV712" s="16"/>
      <c r="GW712" s="16"/>
      <c r="GX712" s="16"/>
      <c r="GY712" s="16"/>
      <c r="GZ712" s="16"/>
      <c r="HA712" s="16"/>
      <c r="HB712" s="16"/>
      <c r="HC712" s="16"/>
      <c r="HD712" s="16"/>
      <c r="HE712" s="16"/>
      <c r="HF712" s="16"/>
      <c r="HG712" s="16"/>
      <c r="HH712" s="150"/>
      <c r="HI712" s="150">
        <v>0</v>
      </c>
      <c r="HJ712" s="152" t="e">
        <v>#DIV/0!</v>
      </c>
      <c r="HK712" s="16"/>
      <c r="HL712" s="16"/>
      <c r="HM712" s="16"/>
      <c r="HN712" s="16"/>
      <c r="HO712" s="16"/>
      <c r="HP712" s="16"/>
      <c r="HQ712" s="16"/>
      <c r="HR712" s="16"/>
      <c r="HS712" s="16"/>
      <c r="HT712" s="16"/>
      <c r="HU712" s="16"/>
      <c r="HV712" s="16"/>
      <c r="HW712" s="16"/>
      <c r="HX712" s="16"/>
      <c r="HY712" s="16"/>
      <c r="HZ712" s="16"/>
      <c r="IA712" s="16"/>
      <c r="IB712" s="16"/>
      <c r="IC712" s="16"/>
      <c r="ID712" s="16"/>
      <c r="IE712" s="16"/>
      <c r="IF712" s="16"/>
      <c r="IG712" s="16"/>
      <c r="IH712" s="16"/>
      <c r="II712" s="16"/>
      <c r="IJ712" s="16"/>
      <c r="IK712" s="16"/>
      <c r="IL712" s="16"/>
      <c r="IM712" s="16"/>
      <c r="IN712" s="16"/>
      <c r="IO712" s="16"/>
      <c r="IP712" s="150"/>
      <c r="IQ712" s="150">
        <v>0</v>
      </c>
      <c r="IR712" s="152" t="e">
        <v>#DIV/0!</v>
      </c>
      <c r="IS712" s="16"/>
      <c r="IT712" s="16"/>
      <c r="IU712" s="16"/>
      <c r="IV712" s="16"/>
      <c r="IW712" s="16"/>
      <c r="IX712" s="16"/>
      <c r="IY712" s="16"/>
      <c r="IZ712" s="16"/>
      <c r="JA712" s="16"/>
      <c r="JB712" s="16"/>
      <c r="JC712" s="16"/>
      <c r="JD712" s="16"/>
      <c r="JE712" s="16"/>
      <c r="JF712" s="16"/>
      <c r="JG712" s="16"/>
      <c r="JH712" s="16"/>
      <c r="JI712" s="16"/>
      <c r="JJ712" s="16"/>
      <c r="JK712" s="16"/>
      <c r="JL712" s="16"/>
      <c r="JM712" s="16"/>
      <c r="JN712" s="16"/>
      <c r="JO712" s="16"/>
      <c r="JP712" s="16"/>
      <c r="JQ712" s="16"/>
      <c r="JR712" s="16"/>
      <c r="JS712" s="16"/>
      <c r="JT712" s="16"/>
      <c r="JU712" s="23"/>
      <c r="JV712" s="16"/>
      <c r="JW712" s="150"/>
      <c r="JX712" s="150">
        <v>0</v>
      </c>
      <c r="JY712" s="152" t="e">
        <v>#DIV/0!</v>
      </c>
      <c r="JZ712" s="16"/>
      <c r="KA712" s="16"/>
      <c r="KB712" s="16"/>
      <c r="KC712" s="16"/>
      <c r="KD712" s="16"/>
      <c r="KE712" s="16"/>
      <c r="KF712" s="16"/>
      <c r="KG712" s="16"/>
      <c r="KH712" s="16"/>
      <c r="KI712" s="16"/>
      <c r="KJ712" s="16"/>
      <c r="KK712" s="16"/>
      <c r="KL712" s="16"/>
      <c r="KM712" s="16"/>
      <c r="KN712" s="16"/>
      <c r="KO712" s="16"/>
      <c r="KP712" s="16"/>
      <c r="KQ712" s="16"/>
      <c r="KR712" s="16"/>
      <c r="KS712" s="16"/>
      <c r="KT712" s="16"/>
      <c r="KU712" s="16"/>
      <c r="KV712" s="16"/>
      <c r="KW712" s="16"/>
      <c r="KX712" s="16"/>
      <c r="KY712" s="16"/>
      <c r="KZ712" s="16"/>
      <c r="LA712" s="16"/>
      <c r="LB712" s="16"/>
      <c r="LC712" s="16"/>
      <c r="LD712" s="16"/>
      <c r="LE712" s="150"/>
      <c r="LF712" s="150">
        <v>0</v>
      </c>
      <c r="LG712" s="152" t="e">
        <v>#DIV/0!</v>
      </c>
      <c r="LH712" s="16"/>
      <c r="LI712" s="16"/>
      <c r="LJ712" s="16"/>
      <c r="LK712" s="16"/>
      <c r="LL712" s="16"/>
      <c r="LM712" s="16"/>
      <c r="LN712" s="16"/>
      <c r="LO712" s="16"/>
      <c r="LP712" s="16"/>
      <c r="LQ712" s="16"/>
      <c r="LR712" s="16"/>
      <c r="LS712" s="16"/>
      <c r="LT712" s="16"/>
      <c r="LU712" s="16"/>
      <c r="LV712" s="16"/>
      <c r="LW712" s="16"/>
      <c r="LX712" s="16"/>
      <c r="LY712" s="16"/>
      <c r="LZ712" s="16"/>
      <c r="MA712" s="16"/>
      <c r="MB712" s="16"/>
      <c r="MC712" s="16"/>
      <c r="MD712" s="16"/>
      <c r="ME712" s="16"/>
      <c r="MF712" s="16"/>
      <c r="MG712" s="16"/>
      <c r="MH712" s="16"/>
      <c r="MI712" s="16"/>
      <c r="MJ712" s="16"/>
      <c r="MK712" s="16"/>
      <c r="ML712" s="16"/>
    </row>
    <row r="713" spans="1:350" ht="13.9" customHeight="1" outlineLevel="2" x14ac:dyDescent="0.2">
      <c r="A713" s="186"/>
      <c r="B713" s="219"/>
      <c r="C713" s="215"/>
      <c r="D713" s="217"/>
      <c r="E713" s="176"/>
      <c r="F713" s="176"/>
      <c r="G713" s="176"/>
      <c r="H713" s="171"/>
      <c r="I713" s="171"/>
      <c r="J713" s="213"/>
      <c r="K713" s="213"/>
      <c r="L713" s="173"/>
      <c r="M713" s="173"/>
      <c r="N713" s="184"/>
      <c r="O713" s="157"/>
      <c r="P713" s="17" t="s">
        <v>26</v>
      </c>
      <c r="Q713" s="151"/>
      <c r="R713" s="151"/>
      <c r="S713" s="153"/>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151"/>
      <c r="AY713" s="151"/>
      <c r="AZ713" s="153"/>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151"/>
      <c r="CG713" s="151"/>
      <c r="CH713" s="153"/>
      <c r="CI713" s="141"/>
      <c r="CJ713" s="141"/>
      <c r="CK713" s="141"/>
      <c r="CL713" s="141"/>
      <c r="CM713" s="141"/>
      <c r="CN713" s="141"/>
      <c r="CO713" s="141"/>
      <c r="CP713" s="95"/>
      <c r="CQ713" s="95"/>
      <c r="CR713" s="95"/>
      <c r="CS713" s="95"/>
      <c r="CT713" s="95"/>
      <c r="CU713" s="95"/>
      <c r="CV713" s="95"/>
      <c r="CW713" s="141"/>
      <c r="CX713" s="141"/>
      <c r="CY713" s="141"/>
      <c r="CZ713" s="141"/>
      <c r="DA713" s="141"/>
      <c r="DB713" s="141"/>
      <c r="DC713" s="141"/>
      <c r="DD713" s="141"/>
      <c r="DE713" s="141"/>
      <c r="DF713" s="141"/>
      <c r="DG713" s="141"/>
      <c r="DH713" s="141"/>
      <c r="DI713" s="141"/>
      <c r="DJ713" s="141"/>
      <c r="DK713" s="141"/>
      <c r="DL713" s="141"/>
      <c r="DM713" s="141"/>
      <c r="DN713" s="151"/>
      <c r="DO713" s="151"/>
      <c r="DP713" s="153"/>
      <c r="DQ713" s="24"/>
      <c r="DR713" s="24"/>
      <c r="DS713" s="24"/>
      <c r="DT713" s="24"/>
      <c r="DU713" s="24"/>
      <c r="DV713" s="24"/>
      <c r="DW713" s="24"/>
      <c r="DX713" s="24"/>
      <c r="DY713" s="24"/>
      <c r="DZ713" s="24"/>
      <c r="EA713" s="24"/>
      <c r="EB713" s="24"/>
      <c r="EC713" s="24"/>
      <c r="ED713" s="24"/>
      <c r="EE713" s="24"/>
      <c r="EF713" s="24"/>
      <c r="EG713" s="24"/>
      <c r="EH713" s="24"/>
      <c r="EI713" s="24"/>
      <c r="EJ713" s="24"/>
      <c r="EK713" s="24"/>
      <c r="EL713" s="24"/>
      <c r="EM713" s="24"/>
      <c r="EN713" s="24"/>
      <c r="EO713" s="24"/>
      <c r="EP713" s="24"/>
      <c r="EQ713" s="24"/>
      <c r="ER713" s="24"/>
      <c r="ES713" s="151"/>
      <c r="ET713" s="151"/>
      <c r="EU713" s="153"/>
      <c r="EV713" s="24"/>
      <c r="EW713" s="125"/>
      <c r="EX713" s="24"/>
      <c r="EY713" s="24"/>
      <c r="EZ713" s="24"/>
      <c r="FA713" s="24"/>
      <c r="FB713" s="24"/>
      <c r="FC713" s="24"/>
      <c r="FD713" s="24"/>
      <c r="FE713" s="24"/>
      <c r="FF713" s="24"/>
      <c r="FG713" s="24"/>
      <c r="FH713" s="24"/>
      <c r="FI713" s="24"/>
      <c r="FJ713" s="24"/>
      <c r="FK713" s="24"/>
      <c r="FL713" s="24"/>
      <c r="FM713" s="24"/>
      <c r="FN713" s="24"/>
      <c r="FO713" s="24"/>
      <c r="FP713" s="24"/>
      <c r="FQ713" s="24"/>
      <c r="FR713" s="24"/>
      <c r="FS713" s="24"/>
      <c r="FT713" s="24"/>
      <c r="FU713" s="24"/>
      <c r="FV713" s="24">
        <v>12</v>
      </c>
      <c r="FW713" s="24"/>
      <c r="FX713" s="24"/>
      <c r="FY713" s="24"/>
      <c r="FZ713" s="24"/>
      <c r="GA713" s="151"/>
      <c r="GB713" s="151"/>
      <c r="GC713" s="153"/>
      <c r="GD713" s="24"/>
      <c r="GE713" s="24"/>
      <c r="GF713" s="24"/>
      <c r="GG713" s="24"/>
      <c r="GH713" s="24"/>
      <c r="GI713" s="24"/>
      <c r="GJ713" s="24"/>
      <c r="GK713" s="24"/>
      <c r="GL713" s="24"/>
      <c r="GM713" s="24"/>
      <c r="GN713" s="24"/>
      <c r="GO713" s="24"/>
      <c r="GP713" s="24"/>
      <c r="GQ713" s="24"/>
      <c r="GR713" s="24"/>
      <c r="GS713" s="24"/>
      <c r="GT713" s="24"/>
      <c r="GU713" s="24"/>
      <c r="GV713" s="24"/>
      <c r="GW713" s="24"/>
      <c r="GX713" s="24"/>
      <c r="GY713" s="24"/>
      <c r="GZ713" s="24"/>
      <c r="HA713" s="24"/>
      <c r="HB713" s="24"/>
      <c r="HC713" s="24"/>
      <c r="HD713" s="24"/>
      <c r="HE713" s="24"/>
      <c r="HF713" s="24"/>
      <c r="HG713" s="24"/>
      <c r="HH713" s="151"/>
      <c r="HI713" s="151"/>
      <c r="HJ713" s="153"/>
      <c r="HK713" s="24"/>
      <c r="HL713" s="24"/>
      <c r="HM713" s="24"/>
      <c r="HN713" s="24"/>
      <c r="HO713" s="24"/>
      <c r="HP713" s="24"/>
      <c r="HQ713" s="24"/>
      <c r="HR713" s="24"/>
      <c r="HS713" s="24"/>
      <c r="HT713" s="24"/>
      <c r="HU713" s="24"/>
      <c r="HV713" s="24"/>
      <c r="HW713" s="24"/>
      <c r="HX713" s="24"/>
      <c r="HY713" s="24"/>
      <c r="HZ713" s="24"/>
      <c r="IA713" s="24"/>
      <c r="IB713" s="24"/>
      <c r="IC713" s="24"/>
      <c r="ID713" s="24"/>
      <c r="IE713" s="24"/>
      <c r="IF713" s="24"/>
      <c r="IG713" s="24"/>
      <c r="IH713" s="24"/>
      <c r="II713" s="24"/>
      <c r="IJ713" s="24"/>
      <c r="IK713" s="24"/>
      <c r="IL713" s="24"/>
      <c r="IM713" s="24"/>
      <c r="IN713" s="24"/>
      <c r="IO713" s="24"/>
      <c r="IP713" s="151"/>
      <c r="IQ713" s="151"/>
      <c r="IR713" s="153"/>
      <c r="IS713" s="24"/>
      <c r="IT713" s="24"/>
      <c r="IU713" s="24"/>
      <c r="IV713" s="24"/>
      <c r="IW713" s="24"/>
      <c r="IX713" s="24"/>
      <c r="IY713" s="24"/>
      <c r="IZ713" s="24"/>
      <c r="JA713" s="24"/>
      <c r="JB713" s="24"/>
      <c r="JC713" s="24"/>
      <c r="JD713" s="24"/>
      <c r="JE713" s="24"/>
      <c r="JF713" s="24"/>
      <c r="JG713" s="24"/>
      <c r="JH713" s="24"/>
      <c r="JI713" s="24"/>
      <c r="JJ713" s="24"/>
      <c r="JK713" s="24"/>
      <c r="JL713" s="24"/>
      <c r="JM713" s="24"/>
      <c r="JN713" s="24"/>
      <c r="JO713" s="24"/>
      <c r="JP713" s="24"/>
      <c r="JQ713" s="24"/>
      <c r="JR713" s="24"/>
      <c r="JS713" s="24"/>
      <c r="JT713" s="24"/>
      <c r="JU713" s="25"/>
      <c r="JV713" s="24"/>
      <c r="JW713" s="151"/>
      <c r="JX713" s="151"/>
      <c r="JY713" s="153"/>
      <c r="JZ713" s="24"/>
      <c r="KA713" s="24"/>
      <c r="KB713" s="24"/>
      <c r="KC713" s="24"/>
      <c r="KD713" s="24"/>
      <c r="KE713" s="24"/>
      <c r="KF713" s="24"/>
      <c r="KG713" s="24"/>
      <c r="KH713" s="24"/>
      <c r="KI713" s="24"/>
      <c r="KJ713" s="24"/>
      <c r="KK713" s="24"/>
      <c r="KL713" s="24"/>
      <c r="KM713" s="24"/>
      <c r="KN713" s="24"/>
      <c r="KO713" s="24"/>
      <c r="KP713" s="24"/>
      <c r="KQ713" s="24"/>
      <c r="KR713" s="24"/>
      <c r="KS713" s="24"/>
      <c r="KT713" s="24"/>
      <c r="KU713" s="24"/>
      <c r="KV713" s="24"/>
      <c r="KW713" s="24"/>
      <c r="KX713" s="24"/>
      <c r="KY713" s="24"/>
      <c r="KZ713" s="24"/>
      <c r="LA713" s="24"/>
      <c r="LB713" s="24"/>
      <c r="LC713" s="24"/>
      <c r="LD713" s="24"/>
      <c r="LE713" s="151"/>
      <c r="LF713" s="151"/>
      <c r="LG713" s="153"/>
      <c r="LH713" s="24"/>
      <c r="LI713" s="24"/>
      <c r="LJ713" s="24"/>
      <c r="LK713" s="24"/>
      <c r="LL713" s="24"/>
      <c r="LM713" s="24"/>
      <c r="LN713" s="24"/>
      <c r="LO713" s="24"/>
      <c r="LP713" s="24"/>
      <c r="LQ713" s="24"/>
      <c r="LR713" s="24"/>
      <c r="LS713" s="24"/>
      <c r="LT713" s="24"/>
      <c r="LU713" s="24"/>
      <c r="LV713" s="24"/>
      <c r="LW713" s="24"/>
      <c r="LX713" s="24"/>
      <c r="LY713" s="24"/>
      <c r="LZ713" s="24"/>
      <c r="MA713" s="24"/>
      <c r="MB713" s="24"/>
      <c r="MC713" s="24"/>
      <c r="MD713" s="24"/>
      <c r="ME713" s="24"/>
      <c r="MF713" s="24"/>
      <c r="MG713" s="24"/>
      <c r="MH713" s="24"/>
      <c r="MI713" s="24"/>
      <c r="MJ713" s="24"/>
      <c r="MK713" s="24"/>
      <c r="ML713" s="24"/>
    </row>
    <row r="714" spans="1:350" ht="13.9" customHeight="1" outlineLevel="2" x14ac:dyDescent="0.2">
      <c r="A714" s="185" t="s">
        <v>384</v>
      </c>
      <c r="B714" s="218" t="s">
        <v>100</v>
      </c>
      <c r="C714" s="214" t="s">
        <v>99</v>
      </c>
      <c r="D714" s="216">
        <v>12</v>
      </c>
      <c r="E714" s="175">
        <v>0</v>
      </c>
      <c r="F714" s="175">
        <f>D714-E714</f>
        <v>12</v>
      </c>
      <c r="G714" s="175" t="s">
        <v>842</v>
      </c>
      <c r="H714" s="170" t="s">
        <v>960</v>
      </c>
      <c r="I714" s="170" t="s">
        <v>872</v>
      </c>
      <c r="J714" s="212">
        <f ca="1">E714+Q714+AX714+CF714+DN714+ES714+GA714+HH714+IP714+JW714+LE714</f>
        <v>0</v>
      </c>
      <c r="K714" s="212">
        <f>E714+R714+AY714+CG714+DO714+ET714+GB714+HI714+IQ714+JX714+LF714</f>
        <v>12</v>
      </c>
      <c r="L714" s="172" t="e">
        <f ca="1">K714/J714</f>
        <v>#DIV/0!</v>
      </c>
      <c r="M714" s="172">
        <f>K714/D714</f>
        <v>1</v>
      </c>
      <c r="N714" s="183">
        <f ca="1">SUMIF($EV$8:$FZ$9,$O$5,$EV715:$FZ715)-SUMIF($EV$8:$FZ$9,$Q$5,$EV715:$FZ715)</f>
        <v>0</v>
      </c>
      <c r="O714" s="156"/>
      <c r="P714" s="16" t="s">
        <v>25</v>
      </c>
      <c r="Q714" s="150">
        <v>0</v>
      </c>
      <c r="R714" s="150">
        <v>0</v>
      </c>
      <c r="S714" s="152" t="e">
        <v>#DIV/0!</v>
      </c>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50">
        <f ca="1">SUMIF($BA$8:$CE$9,$O$5,$BA714:$CE714)</f>
        <v>0</v>
      </c>
      <c r="AY714" s="150">
        <f>SUM(BA715:CE715)</f>
        <v>0</v>
      </c>
      <c r="AZ714" s="152" t="e">
        <f ca="1">AY714/AX714</f>
        <v>#DIV/0!</v>
      </c>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50">
        <f t="shared" ref="CF714" si="1853">SUM(CI714:DM714)</f>
        <v>0</v>
      </c>
      <c r="CG714" s="150">
        <f>SUM(CI715:DM715)</f>
        <v>0</v>
      </c>
      <c r="CH714" s="152" t="e">
        <f>CG714/CF714</f>
        <v>#DIV/0!</v>
      </c>
      <c r="CI714" s="129"/>
      <c r="CJ714" s="129"/>
      <c r="CK714" s="129"/>
      <c r="CL714" s="129"/>
      <c r="CM714" s="129"/>
      <c r="CN714" s="129"/>
      <c r="CO714" s="129"/>
      <c r="CP714" s="101"/>
      <c r="CQ714" s="101"/>
      <c r="CR714" s="101"/>
      <c r="CS714" s="101"/>
      <c r="CT714" s="101"/>
      <c r="CU714" s="101"/>
      <c r="CV714" s="101"/>
      <c r="CW714" s="129"/>
      <c r="CX714" s="129"/>
      <c r="CY714" s="129"/>
      <c r="CZ714" s="129"/>
      <c r="DA714" s="129"/>
      <c r="DB714" s="129"/>
      <c r="DC714" s="129"/>
      <c r="DD714" s="129"/>
      <c r="DE714" s="129"/>
      <c r="DF714" s="129"/>
      <c r="DG714" s="129"/>
      <c r="DH714" s="129"/>
      <c r="DI714" s="129"/>
      <c r="DJ714" s="129"/>
      <c r="DK714" s="129"/>
      <c r="DL714" s="129"/>
      <c r="DM714" s="129"/>
      <c r="DN714" s="150">
        <f t="shared" ref="DN714" si="1854">SUM(DQ714:ER714)</f>
        <v>0</v>
      </c>
      <c r="DO714" s="150">
        <f>SUM(DQ715:ER715)</f>
        <v>0</v>
      </c>
      <c r="DP714" s="152" t="e">
        <f t="shared" si="1746"/>
        <v>#DIV/0!</v>
      </c>
      <c r="DQ714" s="16"/>
      <c r="DR714" s="16"/>
      <c r="DS714" s="16"/>
      <c r="DT714" s="16"/>
      <c r="DU714" s="16"/>
      <c r="DV714" s="16"/>
      <c r="DW714" s="16"/>
      <c r="DX714" s="16"/>
      <c r="DY714" s="16"/>
      <c r="DZ714" s="16"/>
      <c r="EA714" s="16"/>
      <c r="EB714" s="16"/>
      <c r="EC714" s="16"/>
      <c r="ED714" s="16"/>
      <c r="EE714" s="16"/>
      <c r="EF714" s="16"/>
      <c r="EG714" s="16"/>
      <c r="EH714" s="16"/>
      <c r="EI714" s="16"/>
      <c r="EJ714" s="16"/>
      <c r="EK714" s="16"/>
      <c r="EL714" s="16"/>
      <c r="EM714" s="16"/>
      <c r="EN714" s="16"/>
      <c r="EO714" s="16"/>
      <c r="EP714" s="16"/>
      <c r="EQ714" s="16"/>
      <c r="ER714" s="16"/>
      <c r="ES714" s="150">
        <f t="shared" ca="1" si="1782"/>
        <v>0</v>
      </c>
      <c r="ET714" s="150">
        <f t="shared" si="1783"/>
        <v>12</v>
      </c>
      <c r="EU714" s="152" t="e">
        <f t="shared" ca="1" si="1784"/>
        <v>#DIV/0!</v>
      </c>
      <c r="EV714" s="16"/>
      <c r="EW714" s="67"/>
      <c r="EX714" s="16"/>
      <c r="EY714" s="16"/>
      <c r="EZ714" s="16"/>
      <c r="FA714" s="16"/>
      <c r="FB714" s="16"/>
      <c r="FC714" s="16"/>
      <c r="FD714" s="16"/>
      <c r="FE714" s="16"/>
      <c r="FF714" s="16"/>
      <c r="FG714" s="16"/>
      <c r="FH714" s="16"/>
      <c r="FI714" s="16"/>
      <c r="FJ714" s="16"/>
      <c r="FK714" s="16"/>
      <c r="FL714" s="16"/>
      <c r="FM714" s="16"/>
      <c r="FN714" s="16"/>
      <c r="FO714" s="16"/>
      <c r="FP714" s="16"/>
      <c r="FQ714" s="16"/>
      <c r="FR714" s="16"/>
      <c r="FS714" s="16"/>
      <c r="FT714" s="16"/>
      <c r="FU714" s="16"/>
      <c r="FV714" s="16"/>
      <c r="FW714" s="16"/>
      <c r="FX714" s="16"/>
      <c r="FY714" s="16"/>
      <c r="FZ714" s="16"/>
      <c r="GA714" s="150">
        <f t="shared" ref="GA714" ca="1" si="1855">SUMIF($GD$8:$HG$9,$O$5,GD714:HG714)</f>
        <v>0</v>
      </c>
      <c r="GB714" s="150">
        <f t="shared" ref="GB714" si="1856">SUM(GD715:HG715)</f>
        <v>0</v>
      </c>
      <c r="GC714" s="152" t="e">
        <f t="shared" ref="GC714" ca="1" si="1857">GB714/GA714</f>
        <v>#DIV/0!</v>
      </c>
      <c r="GD714" s="16"/>
      <c r="GE714" s="16"/>
      <c r="GF714" s="16"/>
      <c r="GG714" s="16"/>
      <c r="GH714" s="16"/>
      <c r="GI714" s="16"/>
      <c r="GJ714" s="16"/>
      <c r="GK714" s="16"/>
      <c r="GL714" s="16"/>
      <c r="GM714" s="16"/>
      <c r="GN714" s="16"/>
      <c r="GO714" s="16"/>
      <c r="GP714" s="16"/>
      <c r="GQ714" s="16"/>
      <c r="GR714" s="16"/>
      <c r="GS714" s="16"/>
      <c r="GT714" s="16"/>
      <c r="GU714" s="16"/>
      <c r="GV714" s="16"/>
      <c r="GW714" s="16"/>
      <c r="GX714" s="16"/>
      <c r="GY714" s="16"/>
      <c r="GZ714" s="16"/>
      <c r="HA714" s="16"/>
      <c r="HB714" s="16"/>
      <c r="HC714" s="16"/>
      <c r="HD714" s="16"/>
      <c r="HE714" s="16"/>
      <c r="HF714" s="16"/>
      <c r="HG714" s="16"/>
      <c r="HH714" s="150"/>
      <c r="HI714" s="150">
        <v>0</v>
      </c>
      <c r="HJ714" s="152" t="e">
        <v>#DIV/0!</v>
      </c>
      <c r="HK714" s="16"/>
      <c r="HL714" s="16"/>
      <c r="HM714" s="16"/>
      <c r="HN714" s="16"/>
      <c r="HO714" s="16"/>
      <c r="HP714" s="16"/>
      <c r="HQ714" s="16"/>
      <c r="HR714" s="16"/>
      <c r="HS714" s="16"/>
      <c r="HT714" s="16"/>
      <c r="HU714" s="16"/>
      <c r="HV714" s="16"/>
      <c r="HW714" s="16"/>
      <c r="HX714" s="16"/>
      <c r="HY714" s="16"/>
      <c r="HZ714" s="16"/>
      <c r="IA714" s="16"/>
      <c r="IB714" s="16"/>
      <c r="IC714" s="16"/>
      <c r="ID714" s="16"/>
      <c r="IE714" s="16"/>
      <c r="IF714" s="16"/>
      <c r="IG714" s="16"/>
      <c r="IH714" s="16"/>
      <c r="II714" s="16"/>
      <c r="IJ714" s="16"/>
      <c r="IK714" s="16"/>
      <c r="IL714" s="16"/>
      <c r="IM714" s="16"/>
      <c r="IN714" s="16"/>
      <c r="IO714" s="16"/>
      <c r="IP714" s="150"/>
      <c r="IQ714" s="150">
        <v>0</v>
      </c>
      <c r="IR714" s="152" t="e">
        <v>#DIV/0!</v>
      </c>
      <c r="IS714" s="16"/>
      <c r="IT714" s="16"/>
      <c r="IU714" s="16"/>
      <c r="IV714" s="16"/>
      <c r="IW714" s="16"/>
      <c r="IX714" s="16"/>
      <c r="IY714" s="16"/>
      <c r="IZ714" s="16"/>
      <c r="JA714" s="16"/>
      <c r="JB714" s="16"/>
      <c r="JC714" s="16"/>
      <c r="JD714" s="16"/>
      <c r="JE714" s="16"/>
      <c r="JF714" s="16"/>
      <c r="JG714" s="16"/>
      <c r="JH714" s="16"/>
      <c r="JI714" s="16"/>
      <c r="JJ714" s="16"/>
      <c r="JK714" s="16"/>
      <c r="JL714" s="16"/>
      <c r="JM714" s="16"/>
      <c r="JN714" s="16"/>
      <c r="JO714" s="16"/>
      <c r="JP714" s="16"/>
      <c r="JQ714" s="16"/>
      <c r="JR714" s="16"/>
      <c r="JS714" s="16"/>
      <c r="JT714" s="16"/>
      <c r="JU714" s="23"/>
      <c r="JV714" s="16"/>
      <c r="JW714" s="150"/>
      <c r="JX714" s="150">
        <v>0</v>
      </c>
      <c r="JY714" s="152" t="e">
        <v>#DIV/0!</v>
      </c>
      <c r="JZ714" s="16"/>
      <c r="KA714" s="16"/>
      <c r="KB714" s="16"/>
      <c r="KC714" s="16"/>
      <c r="KD714" s="16"/>
      <c r="KE714" s="16"/>
      <c r="KF714" s="16"/>
      <c r="KG714" s="16"/>
      <c r="KH714" s="16"/>
      <c r="KI714" s="16"/>
      <c r="KJ714" s="16"/>
      <c r="KK714" s="16"/>
      <c r="KL714" s="16"/>
      <c r="KM714" s="16"/>
      <c r="KN714" s="16"/>
      <c r="KO714" s="16"/>
      <c r="KP714" s="16"/>
      <c r="KQ714" s="16"/>
      <c r="KR714" s="16"/>
      <c r="KS714" s="16"/>
      <c r="KT714" s="16"/>
      <c r="KU714" s="16"/>
      <c r="KV714" s="16"/>
      <c r="KW714" s="16"/>
      <c r="KX714" s="16"/>
      <c r="KY714" s="16"/>
      <c r="KZ714" s="16"/>
      <c r="LA714" s="16"/>
      <c r="LB714" s="16"/>
      <c r="LC714" s="16"/>
      <c r="LD714" s="16"/>
      <c r="LE714" s="150"/>
      <c r="LF714" s="150">
        <v>0</v>
      </c>
      <c r="LG714" s="152" t="e">
        <v>#DIV/0!</v>
      </c>
      <c r="LH714" s="16"/>
      <c r="LI714" s="16"/>
      <c r="LJ714" s="16"/>
      <c r="LK714" s="16"/>
      <c r="LL714" s="16"/>
      <c r="LM714" s="16"/>
      <c r="LN714" s="16"/>
      <c r="LO714" s="16"/>
      <c r="LP714" s="16"/>
      <c r="LQ714" s="16"/>
      <c r="LR714" s="16"/>
      <c r="LS714" s="16"/>
      <c r="LT714" s="16"/>
      <c r="LU714" s="16"/>
      <c r="LV714" s="16"/>
      <c r="LW714" s="16"/>
      <c r="LX714" s="16"/>
      <c r="LY714" s="16"/>
      <c r="LZ714" s="16"/>
      <c r="MA714" s="16"/>
      <c r="MB714" s="16"/>
      <c r="MC714" s="16"/>
      <c r="MD714" s="16"/>
      <c r="ME714" s="16"/>
      <c r="MF714" s="16"/>
      <c r="MG714" s="16"/>
      <c r="MH714" s="16"/>
      <c r="MI714" s="16"/>
      <c r="MJ714" s="16"/>
      <c r="MK714" s="16"/>
      <c r="ML714" s="16"/>
    </row>
    <row r="715" spans="1:350" ht="13.9" customHeight="1" outlineLevel="2" x14ac:dyDescent="0.2">
      <c r="A715" s="186"/>
      <c r="B715" s="219"/>
      <c r="C715" s="215"/>
      <c r="D715" s="217"/>
      <c r="E715" s="176"/>
      <c r="F715" s="176"/>
      <c r="G715" s="176"/>
      <c r="H715" s="171"/>
      <c r="I715" s="171"/>
      <c r="J715" s="213"/>
      <c r="K715" s="213"/>
      <c r="L715" s="173"/>
      <c r="M715" s="173"/>
      <c r="N715" s="184"/>
      <c r="O715" s="157"/>
      <c r="P715" s="17" t="s">
        <v>26</v>
      </c>
      <c r="Q715" s="151"/>
      <c r="R715" s="151"/>
      <c r="S715" s="153"/>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151"/>
      <c r="AY715" s="151"/>
      <c r="AZ715" s="153"/>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151"/>
      <c r="CG715" s="151"/>
      <c r="CH715" s="153"/>
      <c r="CI715" s="141"/>
      <c r="CJ715" s="141"/>
      <c r="CK715" s="141"/>
      <c r="CL715" s="141"/>
      <c r="CM715" s="141"/>
      <c r="CN715" s="141"/>
      <c r="CO715" s="141"/>
      <c r="CP715" s="95"/>
      <c r="CQ715" s="95"/>
      <c r="CR715" s="95"/>
      <c r="CS715" s="95"/>
      <c r="CT715" s="95"/>
      <c r="CU715" s="95"/>
      <c r="CV715" s="95"/>
      <c r="CW715" s="141"/>
      <c r="CX715" s="141"/>
      <c r="CY715" s="141"/>
      <c r="CZ715" s="141"/>
      <c r="DA715" s="141"/>
      <c r="DB715" s="141"/>
      <c r="DC715" s="141"/>
      <c r="DD715" s="141"/>
      <c r="DE715" s="141"/>
      <c r="DF715" s="141"/>
      <c r="DG715" s="141"/>
      <c r="DH715" s="141"/>
      <c r="DI715" s="141"/>
      <c r="DJ715" s="141"/>
      <c r="DK715" s="141"/>
      <c r="DL715" s="141"/>
      <c r="DM715" s="141"/>
      <c r="DN715" s="151"/>
      <c r="DO715" s="151"/>
      <c r="DP715" s="153"/>
      <c r="DQ715" s="24"/>
      <c r="DR715" s="24"/>
      <c r="DS715" s="24"/>
      <c r="DT715" s="24"/>
      <c r="DU715" s="24"/>
      <c r="DV715" s="24"/>
      <c r="DW715" s="24"/>
      <c r="DX715" s="24"/>
      <c r="DY715" s="24"/>
      <c r="DZ715" s="24"/>
      <c r="EA715" s="24"/>
      <c r="EB715" s="24"/>
      <c r="EC715" s="24"/>
      <c r="ED715" s="24"/>
      <c r="EE715" s="24"/>
      <c r="EF715" s="24"/>
      <c r="EG715" s="24"/>
      <c r="EH715" s="24"/>
      <c r="EI715" s="24"/>
      <c r="EJ715" s="24"/>
      <c r="EK715" s="24"/>
      <c r="EL715" s="24"/>
      <c r="EM715" s="24"/>
      <c r="EN715" s="24"/>
      <c r="EO715" s="24"/>
      <c r="EP715" s="24"/>
      <c r="EQ715" s="24"/>
      <c r="ER715" s="24"/>
      <c r="ES715" s="151"/>
      <c r="ET715" s="151"/>
      <c r="EU715" s="153"/>
      <c r="EV715" s="24"/>
      <c r="EW715" s="125"/>
      <c r="EX715" s="24"/>
      <c r="EY715" s="24"/>
      <c r="EZ715" s="24"/>
      <c r="FA715" s="24"/>
      <c r="FB715" s="24"/>
      <c r="FC715" s="24"/>
      <c r="FD715" s="24"/>
      <c r="FE715" s="24"/>
      <c r="FF715" s="24"/>
      <c r="FG715" s="24"/>
      <c r="FH715" s="24"/>
      <c r="FI715" s="24"/>
      <c r="FJ715" s="24"/>
      <c r="FK715" s="24"/>
      <c r="FL715" s="24"/>
      <c r="FM715" s="24"/>
      <c r="FN715" s="24"/>
      <c r="FO715" s="24"/>
      <c r="FP715" s="24"/>
      <c r="FQ715" s="24"/>
      <c r="FR715" s="24"/>
      <c r="FS715" s="24"/>
      <c r="FT715" s="24"/>
      <c r="FU715" s="24"/>
      <c r="FV715" s="24">
        <v>12</v>
      </c>
      <c r="FW715" s="24"/>
      <c r="FX715" s="24"/>
      <c r="FY715" s="24"/>
      <c r="FZ715" s="24"/>
      <c r="GA715" s="151"/>
      <c r="GB715" s="151"/>
      <c r="GC715" s="153"/>
      <c r="GD715" s="24"/>
      <c r="GE715" s="24"/>
      <c r="GF715" s="24"/>
      <c r="GG715" s="24"/>
      <c r="GH715" s="24"/>
      <c r="GI715" s="24"/>
      <c r="GJ715" s="24"/>
      <c r="GK715" s="24"/>
      <c r="GL715" s="24"/>
      <c r="GM715" s="24"/>
      <c r="GN715" s="24"/>
      <c r="GO715" s="24"/>
      <c r="GP715" s="24"/>
      <c r="GQ715" s="24"/>
      <c r="GR715" s="24"/>
      <c r="GS715" s="24"/>
      <c r="GT715" s="24"/>
      <c r="GU715" s="24"/>
      <c r="GV715" s="24"/>
      <c r="GW715" s="24"/>
      <c r="GX715" s="24"/>
      <c r="GY715" s="24"/>
      <c r="GZ715" s="24"/>
      <c r="HA715" s="24"/>
      <c r="HB715" s="24"/>
      <c r="HC715" s="24"/>
      <c r="HD715" s="24"/>
      <c r="HE715" s="24"/>
      <c r="HF715" s="24"/>
      <c r="HG715" s="24"/>
      <c r="HH715" s="151"/>
      <c r="HI715" s="151"/>
      <c r="HJ715" s="153"/>
      <c r="HK715" s="24"/>
      <c r="HL715" s="24"/>
      <c r="HM715" s="24"/>
      <c r="HN715" s="24"/>
      <c r="HO715" s="24"/>
      <c r="HP715" s="24"/>
      <c r="HQ715" s="24"/>
      <c r="HR715" s="24"/>
      <c r="HS715" s="24"/>
      <c r="HT715" s="24"/>
      <c r="HU715" s="24"/>
      <c r="HV715" s="24"/>
      <c r="HW715" s="24"/>
      <c r="HX715" s="24"/>
      <c r="HY715" s="24"/>
      <c r="HZ715" s="24"/>
      <c r="IA715" s="24"/>
      <c r="IB715" s="24"/>
      <c r="IC715" s="24"/>
      <c r="ID715" s="24"/>
      <c r="IE715" s="24"/>
      <c r="IF715" s="24"/>
      <c r="IG715" s="24"/>
      <c r="IH715" s="24"/>
      <c r="II715" s="24"/>
      <c r="IJ715" s="24"/>
      <c r="IK715" s="24"/>
      <c r="IL715" s="24"/>
      <c r="IM715" s="24"/>
      <c r="IN715" s="24"/>
      <c r="IO715" s="24"/>
      <c r="IP715" s="151"/>
      <c r="IQ715" s="151"/>
      <c r="IR715" s="153"/>
      <c r="IS715" s="24"/>
      <c r="IT715" s="24"/>
      <c r="IU715" s="24"/>
      <c r="IV715" s="24"/>
      <c r="IW715" s="24"/>
      <c r="IX715" s="24"/>
      <c r="IY715" s="24"/>
      <c r="IZ715" s="24"/>
      <c r="JA715" s="24"/>
      <c r="JB715" s="24"/>
      <c r="JC715" s="24"/>
      <c r="JD715" s="24"/>
      <c r="JE715" s="24"/>
      <c r="JF715" s="24"/>
      <c r="JG715" s="24"/>
      <c r="JH715" s="24"/>
      <c r="JI715" s="24"/>
      <c r="JJ715" s="24"/>
      <c r="JK715" s="24"/>
      <c r="JL715" s="24"/>
      <c r="JM715" s="24"/>
      <c r="JN715" s="24"/>
      <c r="JO715" s="24"/>
      <c r="JP715" s="24"/>
      <c r="JQ715" s="24"/>
      <c r="JR715" s="24"/>
      <c r="JS715" s="24"/>
      <c r="JT715" s="24"/>
      <c r="JU715" s="25"/>
      <c r="JV715" s="24"/>
      <c r="JW715" s="151"/>
      <c r="JX715" s="151"/>
      <c r="JY715" s="153"/>
      <c r="JZ715" s="24"/>
      <c r="KA715" s="24"/>
      <c r="KB715" s="24"/>
      <c r="KC715" s="24"/>
      <c r="KD715" s="24"/>
      <c r="KE715" s="24"/>
      <c r="KF715" s="24"/>
      <c r="KG715" s="24"/>
      <c r="KH715" s="24"/>
      <c r="KI715" s="24"/>
      <c r="KJ715" s="24"/>
      <c r="KK715" s="24"/>
      <c r="KL715" s="24"/>
      <c r="KM715" s="24"/>
      <c r="KN715" s="24"/>
      <c r="KO715" s="24"/>
      <c r="KP715" s="24"/>
      <c r="KQ715" s="24"/>
      <c r="KR715" s="24"/>
      <c r="KS715" s="24"/>
      <c r="KT715" s="24"/>
      <c r="KU715" s="24"/>
      <c r="KV715" s="24"/>
      <c r="KW715" s="24"/>
      <c r="KX715" s="24"/>
      <c r="KY715" s="24"/>
      <c r="KZ715" s="24"/>
      <c r="LA715" s="24"/>
      <c r="LB715" s="24"/>
      <c r="LC715" s="24"/>
      <c r="LD715" s="24"/>
      <c r="LE715" s="151"/>
      <c r="LF715" s="151"/>
      <c r="LG715" s="153"/>
      <c r="LH715" s="24"/>
      <c r="LI715" s="24"/>
      <c r="LJ715" s="24"/>
      <c r="LK715" s="24"/>
      <c r="LL715" s="24"/>
      <c r="LM715" s="24"/>
      <c r="LN715" s="24"/>
      <c r="LO715" s="24"/>
      <c r="LP715" s="24"/>
      <c r="LQ715" s="24"/>
      <c r="LR715" s="24"/>
      <c r="LS715" s="24"/>
      <c r="LT715" s="24"/>
      <c r="LU715" s="24"/>
      <c r="LV715" s="24"/>
      <c r="LW715" s="24"/>
      <c r="LX715" s="24"/>
      <c r="LY715" s="24"/>
      <c r="LZ715" s="24"/>
      <c r="MA715" s="24"/>
      <c r="MB715" s="24"/>
      <c r="MC715" s="24"/>
      <c r="MD715" s="24"/>
      <c r="ME715" s="24"/>
      <c r="MF715" s="24"/>
      <c r="MG715" s="24"/>
      <c r="MH715" s="24"/>
      <c r="MI715" s="24"/>
      <c r="MJ715" s="24"/>
      <c r="MK715" s="24"/>
      <c r="ML715" s="24"/>
    </row>
    <row r="716" spans="1:350" ht="13.9" customHeight="1" outlineLevel="2" x14ac:dyDescent="0.2">
      <c r="A716" s="185" t="s">
        <v>385</v>
      </c>
      <c r="B716" s="218" t="s">
        <v>114</v>
      </c>
      <c r="C716" s="214" t="s">
        <v>38</v>
      </c>
      <c r="D716" s="216">
        <v>0.53</v>
      </c>
      <c r="E716" s="175">
        <v>0</v>
      </c>
      <c r="F716" s="175">
        <f>D716-E716</f>
        <v>0.53</v>
      </c>
      <c r="G716" s="175" t="s">
        <v>847</v>
      </c>
      <c r="H716" s="170" t="s">
        <v>872</v>
      </c>
      <c r="I716" s="170" t="s">
        <v>968</v>
      </c>
      <c r="J716" s="212">
        <f ca="1">E716+Q716+AX716+CF716+DN716+ES716+GA716+HH716+IP716+JW716+LE716</f>
        <v>0</v>
      </c>
      <c r="K716" s="212">
        <f>E716+R716+AY716+CG716+DO716+ET716+GB716+HI716+IQ716+JX716+LF716</f>
        <v>0.5</v>
      </c>
      <c r="L716" s="172" t="e">
        <f ca="1">K716/J716</f>
        <v>#DIV/0!</v>
      </c>
      <c r="M716" s="172">
        <f>K716/D716</f>
        <v>0.94339622641509424</v>
      </c>
      <c r="N716" s="183">
        <f ca="1">SUMIF($EV$8:$FZ$9,$O$5,$EV717:$FZ717)-SUMIF($EV$8:$FZ$9,$Q$5,$EV717:$FZ717)</f>
        <v>0</v>
      </c>
      <c r="O716" s="156"/>
      <c r="P716" s="16" t="s">
        <v>25</v>
      </c>
      <c r="Q716" s="150">
        <v>0</v>
      </c>
      <c r="R716" s="150">
        <v>0</v>
      </c>
      <c r="S716" s="152" t="e">
        <v>#DIV/0!</v>
      </c>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50">
        <f ca="1">SUMIF($BA$8:$CE$9,$O$5,$BA716:$CE716)</f>
        <v>0</v>
      </c>
      <c r="AY716" s="150">
        <f>SUM(BA717:CE717)</f>
        <v>0</v>
      </c>
      <c r="AZ716" s="152" t="e">
        <f ca="1">AY716/AX716</f>
        <v>#DIV/0!</v>
      </c>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50">
        <f t="shared" ref="CF716" si="1858">SUM(CI716:DM716)</f>
        <v>0</v>
      </c>
      <c r="CG716" s="150">
        <f>SUM(CI717:DM717)</f>
        <v>0</v>
      </c>
      <c r="CH716" s="152" t="e">
        <f>CG716/CF716</f>
        <v>#DIV/0!</v>
      </c>
      <c r="CI716" s="129"/>
      <c r="CJ716" s="129"/>
      <c r="CK716" s="129"/>
      <c r="CL716" s="129"/>
      <c r="CM716" s="129"/>
      <c r="CN716" s="129"/>
      <c r="CO716" s="129"/>
      <c r="CP716" s="101"/>
      <c r="CQ716" s="101"/>
      <c r="CR716" s="101"/>
      <c r="CS716" s="101"/>
      <c r="CT716" s="101"/>
      <c r="CU716" s="101"/>
      <c r="CV716" s="101"/>
      <c r="CW716" s="129"/>
      <c r="CX716" s="129"/>
      <c r="CY716" s="129"/>
      <c r="CZ716" s="129"/>
      <c r="DA716" s="129"/>
      <c r="DB716" s="129"/>
      <c r="DC716" s="129"/>
      <c r="DD716" s="129"/>
      <c r="DE716" s="129"/>
      <c r="DF716" s="129"/>
      <c r="DG716" s="129"/>
      <c r="DH716" s="129"/>
      <c r="DI716" s="129"/>
      <c r="DJ716" s="129"/>
      <c r="DK716" s="129"/>
      <c r="DL716" s="129"/>
      <c r="DM716" s="129"/>
      <c r="DN716" s="150">
        <f t="shared" ref="DN716" si="1859">SUM(DQ716:ER716)</f>
        <v>0</v>
      </c>
      <c r="DO716" s="150">
        <f>SUM(DQ717:ER717)</f>
        <v>0</v>
      </c>
      <c r="DP716" s="152" t="e">
        <f t="shared" si="1746"/>
        <v>#DIV/0!</v>
      </c>
      <c r="DQ716" s="16"/>
      <c r="DR716" s="16"/>
      <c r="DS716" s="16"/>
      <c r="DT716" s="16"/>
      <c r="DU716" s="16"/>
      <c r="DV716" s="16"/>
      <c r="DW716" s="16"/>
      <c r="DX716" s="16"/>
      <c r="DY716" s="16"/>
      <c r="DZ716" s="16"/>
      <c r="EA716" s="16"/>
      <c r="EB716" s="16"/>
      <c r="EC716" s="16"/>
      <c r="ED716" s="16"/>
      <c r="EE716" s="16"/>
      <c r="EF716" s="16"/>
      <c r="EG716" s="16"/>
      <c r="EH716" s="16"/>
      <c r="EI716" s="16"/>
      <c r="EJ716" s="16"/>
      <c r="EK716" s="16"/>
      <c r="EL716" s="16"/>
      <c r="EM716" s="16"/>
      <c r="EN716" s="16"/>
      <c r="EO716" s="16"/>
      <c r="EP716" s="16"/>
      <c r="EQ716" s="16"/>
      <c r="ER716" s="16"/>
      <c r="ES716" s="150">
        <f t="shared" ca="1" si="1782"/>
        <v>0</v>
      </c>
      <c r="ET716" s="150">
        <f t="shared" si="1783"/>
        <v>0</v>
      </c>
      <c r="EU716" s="152" t="e">
        <f t="shared" ca="1" si="1784"/>
        <v>#DIV/0!</v>
      </c>
      <c r="EV716" s="16"/>
      <c r="EW716" s="67"/>
      <c r="EX716" s="16"/>
      <c r="EY716" s="16"/>
      <c r="EZ716" s="16"/>
      <c r="FA716" s="16"/>
      <c r="FB716" s="16"/>
      <c r="FC716" s="16"/>
      <c r="FD716" s="16"/>
      <c r="FE716" s="16"/>
      <c r="FF716" s="16"/>
      <c r="FG716" s="16"/>
      <c r="FH716" s="16"/>
      <c r="FI716" s="16"/>
      <c r="FJ716" s="16"/>
      <c r="FK716" s="16"/>
      <c r="FL716" s="16"/>
      <c r="FM716" s="16"/>
      <c r="FN716" s="16"/>
      <c r="FO716" s="16"/>
      <c r="FP716" s="16"/>
      <c r="FQ716" s="16"/>
      <c r="FR716" s="16"/>
      <c r="FS716" s="16"/>
      <c r="FT716" s="16"/>
      <c r="FU716" s="16"/>
      <c r="FV716" s="16"/>
      <c r="FW716" s="16"/>
      <c r="FX716" s="16"/>
      <c r="FY716" s="16"/>
      <c r="FZ716" s="16"/>
      <c r="GA716" s="150">
        <f t="shared" ref="GA716" ca="1" si="1860">SUMIF($GD$8:$HG$9,$O$5,GD716:HG716)</f>
        <v>0</v>
      </c>
      <c r="GB716" s="150">
        <f t="shared" ref="GB716" si="1861">SUM(GD717:HG717)</f>
        <v>0.5</v>
      </c>
      <c r="GC716" s="152" t="e">
        <f t="shared" ref="GC716" ca="1" si="1862">GB716/GA716</f>
        <v>#DIV/0!</v>
      </c>
      <c r="GD716" s="16"/>
      <c r="GE716" s="16"/>
      <c r="GF716" s="16"/>
      <c r="GG716" s="16"/>
      <c r="GH716" s="16"/>
      <c r="GI716" s="16"/>
      <c r="GJ716" s="16"/>
      <c r="GK716" s="16"/>
      <c r="GL716" s="16"/>
      <c r="GM716" s="16"/>
      <c r="GN716" s="16"/>
      <c r="GO716" s="16"/>
      <c r="GP716" s="16"/>
      <c r="GQ716" s="16"/>
      <c r="GR716" s="16"/>
      <c r="GS716" s="16"/>
      <c r="GT716" s="16"/>
      <c r="GU716" s="16"/>
      <c r="GV716" s="16"/>
      <c r="GW716" s="16"/>
      <c r="GX716" s="16"/>
      <c r="GY716" s="16"/>
      <c r="GZ716" s="16"/>
      <c r="HA716" s="16"/>
      <c r="HB716" s="16"/>
      <c r="HC716" s="16"/>
      <c r="HD716" s="16"/>
      <c r="HE716" s="16"/>
      <c r="HF716" s="16"/>
      <c r="HG716" s="16"/>
      <c r="HH716" s="150"/>
      <c r="HI716" s="150">
        <v>0</v>
      </c>
      <c r="HJ716" s="152" t="e">
        <v>#DIV/0!</v>
      </c>
      <c r="HK716" s="16"/>
      <c r="HL716" s="16"/>
      <c r="HM716" s="16"/>
      <c r="HN716" s="16"/>
      <c r="HO716" s="16"/>
      <c r="HP716" s="16"/>
      <c r="HQ716" s="16"/>
      <c r="HR716" s="16"/>
      <c r="HS716" s="16"/>
      <c r="HT716" s="16"/>
      <c r="HU716" s="16"/>
      <c r="HV716" s="16"/>
      <c r="HW716" s="16"/>
      <c r="HX716" s="16"/>
      <c r="HY716" s="16"/>
      <c r="HZ716" s="16"/>
      <c r="IA716" s="16"/>
      <c r="IB716" s="16"/>
      <c r="IC716" s="16"/>
      <c r="ID716" s="16"/>
      <c r="IE716" s="16"/>
      <c r="IF716" s="16"/>
      <c r="IG716" s="16"/>
      <c r="IH716" s="16"/>
      <c r="II716" s="16"/>
      <c r="IJ716" s="16"/>
      <c r="IK716" s="16"/>
      <c r="IL716" s="16"/>
      <c r="IM716" s="16"/>
      <c r="IN716" s="16"/>
      <c r="IO716" s="16"/>
      <c r="IP716" s="150"/>
      <c r="IQ716" s="150">
        <v>0</v>
      </c>
      <c r="IR716" s="152" t="e">
        <v>#DIV/0!</v>
      </c>
      <c r="IS716" s="16"/>
      <c r="IT716" s="16"/>
      <c r="IU716" s="16"/>
      <c r="IV716" s="16"/>
      <c r="IW716" s="16"/>
      <c r="IX716" s="16"/>
      <c r="IY716" s="16"/>
      <c r="IZ716" s="16"/>
      <c r="JA716" s="16"/>
      <c r="JB716" s="16"/>
      <c r="JC716" s="16"/>
      <c r="JD716" s="16"/>
      <c r="JE716" s="16"/>
      <c r="JF716" s="16"/>
      <c r="JG716" s="16"/>
      <c r="JH716" s="16"/>
      <c r="JI716" s="16"/>
      <c r="JJ716" s="16"/>
      <c r="JK716" s="16"/>
      <c r="JL716" s="16"/>
      <c r="JM716" s="16"/>
      <c r="JN716" s="16"/>
      <c r="JO716" s="16"/>
      <c r="JP716" s="16"/>
      <c r="JQ716" s="16"/>
      <c r="JR716" s="16"/>
      <c r="JS716" s="16"/>
      <c r="JT716" s="16"/>
      <c r="JU716" s="23"/>
      <c r="JV716" s="16"/>
      <c r="JW716" s="150"/>
      <c r="JX716" s="150">
        <v>0</v>
      </c>
      <c r="JY716" s="152" t="e">
        <v>#DIV/0!</v>
      </c>
      <c r="JZ716" s="16"/>
      <c r="KA716" s="16"/>
      <c r="KB716" s="16"/>
      <c r="KC716" s="16"/>
      <c r="KD716" s="16"/>
      <c r="KE716" s="16"/>
      <c r="KF716" s="16"/>
      <c r="KG716" s="16"/>
      <c r="KH716" s="16"/>
      <c r="KI716" s="16"/>
      <c r="KJ716" s="16"/>
      <c r="KK716" s="16"/>
      <c r="KL716" s="16"/>
      <c r="KM716" s="16"/>
      <c r="KN716" s="16"/>
      <c r="KO716" s="16"/>
      <c r="KP716" s="16"/>
      <c r="KQ716" s="16"/>
      <c r="KR716" s="16"/>
      <c r="KS716" s="16"/>
      <c r="KT716" s="16"/>
      <c r="KU716" s="16"/>
      <c r="KV716" s="16"/>
      <c r="KW716" s="16"/>
      <c r="KX716" s="16"/>
      <c r="KY716" s="16"/>
      <c r="KZ716" s="16"/>
      <c r="LA716" s="16"/>
      <c r="LB716" s="16"/>
      <c r="LC716" s="16"/>
      <c r="LD716" s="16"/>
      <c r="LE716" s="150"/>
      <c r="LF716" s="150">
        <v>0</v>
      </c>
      <c r="LG716" s="152" t="e">
        <v>#DIV/0!</v>
      </c>
      <c r="LH716" s="16"/>
      <c r="LI716" s="16"/>
      <c r="LJ716" s="16"/>
      <c r="LK716" s="16"/>
      <c r="LL716" s="16"/>
      <c r="LM716" s="16"/>
      <c r="LN716" s="16"/>
      <c r="LO716" s="16"/>
      <c r="LP716" s="16"/>
      <c r="LQ716" s="16"/>
      <c r="LR716" s="16"/>
      <c r="LS716" s="16"/>
      <c r="LT716" s="16"/>
      <c r="LU716" s="16"/>
      <c r="LV716" s="16"/>
      <c r="LW716" s="16"/>
      <c r="LX716" s="16"/>
      <c r="LY716" s="16"/>
      <c r="LZ716" s="16"/>
      <c r="MA716" s="16"/>
      <c r="MB716" s="16"/>
      <c r="MC716" s="16"/>
      <c r="MD716" s="16"/>
      <c r="ME716" s="16"/>
      <c r="MF716" s="16"/>
      <c r="MG716" s="16"/>
      <c r="MH716" s="16"/>
      <c r="MI716" s="16"/>
      <c r="MJ716" s="16"/>
      <c r="MK716" s="16"/>
      <c r="ML716" s="16"/>
    </row>
    <row r="717" spans="1:350" ht="13.15" customHeight="1" outlineLevel="2" x14ac:dyDescent="0.2">
      <c r="A717" s="186"/>
      <c r="B717" s="219"/>
      <c r="C717" s="215"/>
      <c r="D717" s="217"/>
      <c r="E717" s="176"/>
      <c r="F717" s="176"/>
      <c r="G717" s="176"/>
      <c r="H717" s="171"/>
      <c r="I717" s="171"/>
      <c r="J717" s="213"/>
      <c r="K717" s="213"/>
      <c r="L717" s="173"/>
      <c r="M717" s="173"/>
      <c r="N717" s="184"/>
      <c r="O717" s="157"/>
      <c r="P717" s="17" t="s">
        <v>26</v>
      </c>
      <c r="Q717" s="151"/>
      <c r="R717" s="151"/>
      <c r="S717" s="153"/>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151"/>
      <c r="AY717" s="151"/>
      <c r="AZ717" s="153"/>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151"/>
      <c r="CG717" s="151"/>
      <c r="CH717" s="153"/>
      <c r="CI717" s="141"/>
      <c r="CJ717" s="141"/>
      <c r="CK717" s="141"/>
      <c r="CL717" s="141"/>
      <c r="CM717" s="141"/>
      <c r="CN717" s="141"/>
      <c r="CO717" s="141"/>
      <c r="CP717" s="95"/>
      <c r="CQ717" s="95"/>
      <c r="CR717" s="95"/>
      <c r="CS717" s="95"/>
      <c r="CT717" s="95"/>
      <c r="CU717" s="95"/>
      <c r="CV717" s="95"/>
      <c r="CW717" s="141"/>
      <c r="CX717" s="141"/>
      <c r="CY717" s="141"/>
      <c r="CZ717" s="141"/>
      <c r="DA717" s="141"/>
      <c r="DB717" s="141"/>
      <c r="DC717" s="141"/>
      <c r="DD717" s="141"/>
      <c r="DE717" s="141"/>
      <c r="DF717" s="141"/>
      <c r="DG717" s="141"/>
      <c r="DH717" s="141"/>
      <c r="DI717" s="141"/>
      <c r="DJ717" s="141"/>
      <c r="DK717" s="141"/>
      <c r="DL717" s="141"/>
      <c r="DM717" s="141"/>
      <c r="DN717" s="151"/>
      <c r="DO717" s="151"/>
      <c r="DP717" s="153"/>
      <c r="DQ717" s="24"/>
      <c r="DR717" s="24"/>
      <c r="DS717" s="24"/>
      <c r="DT717" s="24"/>
      <c r="DU717" s="24"/>
      <c r="DV717" s="24"/>
      <c r="DW717" s="24"/>
      <c r="DX717" s="24"/>
      <c r="DY717" s="24"/>
      <c r="DZ717" s="24"/>
      <c r="EA717" s="24"/>
      <c r="EB717" s="24"/>
      <c r="EC717" s="24"/>
      <c r="ED717" s="24"/>
      <c r="EE717" s="24"/>
      <c r="EF717" s="24"/>
      <c r="EG717" s="24"/>
      <c r="EH717" s="24"/>
      <c r="EI717" s="24"/>
      <c r="EJ717" s="24"/>
      <c r="EK717" s="24"/>
      <c r="EL717" s="24"/>
      <c r="EM717" s="24"/>
      <c r="EN717" s="24"/>
      <c r="EO717" s="24"/>
      <c r="EP717" s="24"/>
      <c r="EQ717" s="24"/>
      <c r="ER717" s="24"/>
      <c r="ES717" s="151"/>
      <c r="ET717" s="151"/>
      <c r="EU717" s="153"/>
      <c r="EV717" s="24"/>
      <c r="EW717" s="125"/>
      <c r="EX717" s="24"/>
      <c r="EY717" s="24"/>
      <c r="EZ717" s="24"/>
      <c r="FA717" s="24"/>
      <c r="FB717" s="24"/>
      <c r="FC717" s="24"/>
      <c r="FD717" s="24"/>
      <c r="FE717" s="24"/>
      <c r="FF717" s="24"/>
      <c r="FG717" s="24"/>
      <c r="FH717" s="24"/>
      <c r="FI717" s="24"/>
      <c r="FJ717" s="24"/>
      <c r="FK717" s="24"/>
      <c r="FL717" s="24"/>
      <c r="FM717" s="24"/>
      <c r="FN717" s="24"/>
      <c r="FO717" s="24"/>
      <c r="FP717" s="24"/>
      <c r="FQ717" s="24"/>
      <c r="FR717" s="24"/>
      <c r="FS717" s="24"/>
      <c r="FT717" s="24"/>
      <c r="FU717" s="24"/>
      <c r="FV717" s="24"/>
      <c r="FW717" s="24"/>
      <c r="FX717" s="24"/>
      <c r="FY717" s="24"/>
      <c r="FZ717" s="24"/>
      <c r="GA717" s="151"/>
      <c r="GB717" s="151"/>
      <c r="GC717" s="153"/>
      <c r="GD717" s="24"/>
      <c r="GE717" s="24"/>
      <c r="GF717" s="24"/>
      <c r="GG717" s="24"/>
      <c r="GH717" s="24"/>
      <c r="GI717" s="24"/>
      <c r="GJ717" s="24"/>
      <c r="GK717" s="24"/>
      <c r="GL717" s="24"/>
      <c r="GM717" s="24"/>
      <c r="GN717" s="24"/>
      <c r="GO717" s="24"/>
      <c r="GP717" s="24"/>
      <c r="GQ717" s="24"/>
      <c r="GR717" s="24"/>
      <c r="GS717" s="24"/>
      <c r="GT717" s="24"/>
      <c r="GU717" s="24"/>
      <c r="GV717" s="76">
        <v>0.5</v>
      </c>
      <c r="GW717" s="24"/>
      <c r="GX717" s="24"/>
      <c r="GY717" s="24"/>
      <c r="GZ717" s="24"/>
      <c r="HA717" s="24"/>
      <c r="HB717" s="24"/>
      <c r="HC717" s="24"/>
      <c r="HD717" s="24"/>
      <c r="HE717" s="24"/>
      <c r="HF717" s="24"/>
      <c r="HG717" s="24"/>
      <c r="HH717" s="151"/>
      <c r="HI717" s="151"/>
      <c r="HJ717" s="153"/>
      <c r="HK717" s="24"/>
      <c r="HL717" s="24"/>
      <c r="HM717" s="24"/>
      <c r="HN717" s="24"/>
      <c r="HO717" s="24"/>
      <c r="HP717" s="24"/>
      <c r="HQ717" s="24"/>
      <c r="HR717" s="24"/>
      <c r="HS717" s="24"/>
      <c r="HT717" s="24"/>
      <c r="HU717" s="24"/>
      <c r="HV717" s="24"/>
      <c r="HW717" s="24"/>
      <c r="HX717" s="24"/>
      <c r="HY717" s="24"/>
      <c r="HZ717" s="24"/>
      <c r="IA717" s="24"/>
      <c r="IB717" s="24"/>
      <c r="IC717" s="24"/>
      <c r="ID717" s="24"/>
      <c r="IE717" s="24"/>
      <c r="IF717" s="24"/>
      <c r="IG717" s="24"/>
      <c r="IH717" s="24"/>
      <c r="II717" s="24"/>
      <c r="IJ717" s="24"/>
      <c r="IK717" s="24"/>
      <c r="IL717" s="76">
        <v>0.1</v>
      </c>
      <c r="IM717" s="24"/>
      <c r="IN717" s="24"/>
      <c r="IO717" s="24"/>
      <c r="IP717" s="151"/>
      <c r="IQ717" s="151"/>
      <c r="IR717" s="153"/>
      <c r="IS717" s="24"/>
      <c r="IT717" s="24"/>
      <c r="IU717" s="24"/>
      <c r="IV717" s="24"/>
      <c r="IW717" s="24"/>
      <c r="IX717" s="24"/>
      <c r="IY717" s="24"/>
      <c r="IZ717" s="24"/>
      <c r="JA717" s="24"/>
      <c r="JB717" s="24"/>
      <c r="JC717" s="24"/>
      <c r="JD717" s="24"/>
      <c r="JE717" s="24"/>
      <c r="JF717" s="24"/>
      <c r="JG717" s="24"/>
      <c r="JH717" s="24"/>
      <c r="JI717" s="24"/>
      <c r="JJ717" s="24"/>
      <c r="JK717" s="24"/>
      <c r="JL717" s="24"/>
      <c r="JM717" s="24"/>
      <c r="JN717" s="24"/>
      <c r="JO717" s="24"/>
      <c r="JP717" s="24"/>
      <c r="JQ717" s="24"/>
      <c r="JR717" s="24"/>
      <c r="JS717" s="24"/>
      <c r="JT717" s="24"/>
      <c r="JU717" s="25"/>
      <c r="JV717" s="24"/>
      <c r="JW717" s="151"/>
      <c r="JX717" s="151"/>
      <c r="JY717" s="153"/>
      <c r="JZ717" s="24"/>
      <c r="KA717" s="24"/>
      <c r="KB717" s="24"/>
      <c r="KC717" s="24"/>
      <c r="KD717" s="24"/>
      <c r="KE717" s="24"/>
      <c r="KF717" s="24"/>
      <c r="KG717" s="24"/>
      <c r="KH717" s="24"/>
      <c r="KI717" s="24"/>
      <c r="KJ717" s="24"/>
      <c r="KK717" s="24"/>
      <c r="KL717" s="24"/>
      <c r="KM717" s="24"/>
      <c r="KN717" s="24"/>
      <c r="KO717" s="24"/>
      <c r="KP717" s="24"/>
      <c r="KQ717" s="24"/>
      <c r="KR717" s="24"/>
      <c r="KS717" s="24"/>
      <c r="KT717" s="24"/>
      <c r="KU717" s="24"/>
      <c r="KV717" s="24"/>
      <c r="KW717" s="24"/>
      <c r="KX717" s="24"/>
      <c r="KY717" s="24"/>
      <c r="KZ717" s="24"/>
      <c r="LA717" s="24"/>
      <c r="LB717" s="24"/>
      <c r="LC717" s="24"/>
      <c r="LD717" s="24"/>
      <c r="LE717" s="151"/>
      <c r="LF717" s="151"/>
      <c r="LG717" s="153"/>
      <c r="LH717" s="24"/>
      <c r="LI717" s="24"/>
      <c r="LJ717" s="24"/>
      <c r="LK717" s="24"/>
      <c r="LL717" s="24"/>
      <c r="LM717" s="24"/>
      <c r="LN717" s="24"/>
      <c r="LO717" s="24"/>
      <c r="LP717" s="24"/>
      <c r="LQ717" s="24"/>
      <c r="LR717" s="24"/>
      <c r="LS717" s="24"/>
      <c r="LT717" s="24"/>
      <c r="LU717" s="24"/>
      <c r="LV717" s="24"/>
      <c r="LW717" s="24"/>
      <c r="LX717" s="24"/>
      <c r="LY717" s="24"/>
      <c r="LZ717" s="24"/>
      <c r="MA717" s="24"/>
      <c r="MB717" s="24"/>
      <c r="MC717" s="24"/>
      <c r="MD717" s="24"/>
      <c r="ME717" s="24"/>
      <c r="MF717" s="24"/>
      <c r="MG717" s="24"/>
      <c r="MH717" s="24"/>
      <c r="MI717" s="24"/>
      <c r="MJ717" s="24"/>
      <c r="MK717" s="24"/>
      <c r="ML717" s="24"/>
    </row>
    <row r="718" spans="1:350" s="41" customFormat="1" ht="14.25" customHeight="1" outlineLevel="2" x14ac:dyDescent="0.25">
      <c r="A718" s="220" t="s">
        <v>54</v>
      </c>
      <c r="B718" s="175" t="s">
        <v>352</v>
      </c>
      <c r="C718" s="175" t="s">
        <v>38</v>
      </c>
      <c r="D718" s="175">
        <v>1.2</v>
      </c>
      <c r="E718" s="175">
        <v>0</v>
      </c>
      <c r="F718" s="175">
        <f>D718-E718</f>
        <v>1.2</v>
      </c>
      <c r="G718" s="175" t="s">
        <v>1166</v>
      </c>
      <c r="H718" s="170" t="s">
        <v>960</v>
      </c>
      <c r="I718" s="170" t="s">
        <v>1164</v>
      </c>
      <c r="J718" s="212">
        <f ca="1">E718+Q718+AX718+CF718+DN718+ES718+GA718+HH718+IP718+JW718+LE718</f>
        <v>0</v>
      </c>
      <c r="K718" s="212">
        <f>E718+R718+AY718+CG718+DO718+ET718+GB718+HI718+IQ718+JX718+LF718</f>
        <v>0</v>
      </c>
      <c r="L718" s="172" t="e">
        <f ca="1">K718/J718</f>
        <v>#DIV/0!</v>
      </c>
      <c r="M718" s="172">
        <f>K718/D718</f>
        <v>0</v>
      </c>
      <c r="N718" s="183">
        <f ca="1">SUMIF($EV$8:$FZ$9,$O$5,$EV719:$FZ719)-SUMIF($EV$8:$FZ$9,$Q$5,$EV719:$FZ719)</f>
        <v>0</v>
      </c>
      <c r="O718" s="154"/>
      <c r="P718" s="154"/>
      <c r="Q718" s="150">
        <v>0</v>
      </c>
      <c r="R718" s="150">
        <v>0</v>
      </c>
      <c r="S718" s="152" t="e">
        <v>#DIV/0!</v>
      </c>
      <c r="T718" s="154"/>
      <c r="U718" s="154"/>
      <c r="V718" s="154"/>
      <c r="W718" s="154"/>
      <c r="X718" s="154"/>
      <c r="Y718" s="154"/>
      <c r="Z718" s="154"/>
      <c r="AA718" s="154"/>
      <c r="AB718" s="154"/>
      <c r="AC718" s="154"/>
      <c r="AD718" s="154"/>
      <c r="AE718" s="154"/>
      <c r="AF718" s="154"/>
      <c r="AG718" s="154"/>
      <c r="AH718" s="154"/>
      <c r="AI718" s="154"/>
      <c r="AJ718" s="154"/>
      <c r="AK718" s="154"/>
      <c r="AL718" s="154"/>
      <c r="AM718" s="154"/>
      <c r="AN718" s="154"/>
      <c r="AO718" s="154"/>
      <c r="AP718" s="154"/>
      <c r="AQ718" s="154"/>
      <c r="AR718" s="154"/>
      <c r="AS718" s="154"/>
      <c r="AT718" s="154"/>
      <c r="AU718" s="154"/>
      <c r="AV718" s="154"/>
      <c r="AW718" s="154"/>
      <c r="AX718" s="150">
        <f ca="1">SUMIF($BA$8:$CE$9,$O$5,$BA718:$CE718)</f>
        <v>0</v>
      </c>
      <c r="AY718" s="150">
        <f>SUM(BA719:CE719)</f>
        <v>0</v>
      </c>
      <c r="AZ718" s="152" t="e">
        <f ca="1">AY718/AX718</f>
        <v>#DIV/0!</v>
      </c>
      <c r="BA718" s="154"/>
      <c r="BB718" s="154"/>
      <c r="BC718" s="154"/>
      <c r="BD718" s="154"/>
      <c r="BE718" s="154"/>
      <c r="BF718" s="154"/>
      <c r="BG718" s="154"/>
      <c r="BH718" s="154"/>
      <c r="BI718" s="154"/>
      <c r="BJ718" s="154"/>
      <c r="BK718" s="154"/>
      <c r="BL718" s="154"/>
      <c r="BM718" s="154"/>
      <c r="BN718" s="154"/>
      <c r="BO718" s="154"/>
      <c r="BP718" s="154"/>
      <c r="BQ718" s="154"/>
      <c r="BR718" s="154"/>
      <c r="BS718" s="154"/>
      <c r="BT718" s="154"/>
      <c r="BU718" s="154"/>
      <c r="BV718" s="154"/>
      <c r="BW718" s="154"/>
      <c r="BX718" s="154"/>
      <c r="BY718" s="154"/>
      <c r="BZ718" s="154"/>
      <c r="CA718" s="154"/>
      <c r="CB718" s="154"/>
      <c r="CC718" s="154"/>
      <c r="CD718" s="154"/>
      <c r="CE718" s="154"/>
      <c r="CF718" s="150">
        <f t="shared" ref="CF718" si="1863">SUM(CI718:DM718)</f>
        <v>0</v>
      </c>
      <c r="CG718" s="150">
        <f>SUM(CI719:DM719)</f>
        <v>0</v>
      </c>
      <c r="CH718" s="152" t="e">
        <f>CG718/CF718</f>
        <v>#DIV/0!</v>
      </c>
      <c r="CI718" s="154"/>
      <c r="CJ718" s="154"/>
      <c r="CK718" s="154"/>
      <c r="CL718" s="154"/>
      <c r="CM718" s="154"/>
      <c r="CN718" s="154"/>
      <c r="CO718" s="154"/>
      <c r="CP718" s="158"/>
      <c r="CQ718" s="158"/>
      <c r="CR718" s="158"/>
      <c r="CS718" s="158"/>
      <c r="CT718" s="158"/>
      <c r="CU718" s="158"/>
      <c r="CV718" s="158"/>
      <c r="CW718" s="154"/>
      <c r="CX718" s="154"/>
      <c r="CY718" s="154"/>
      <c r="CZ718" s="154"/>
      <c r="DA718" s="154"/>
      <c r="DB718" s="154"/>
      <c r="DC718" s="154"/>
      <c r="DD718" s="154"/>
      <c r="DE718" s="154"/>
      <c r="DF718" s="154"/>
      <c r="DG718" s="154"/>
      <c r="DH718" s="154"/>
      <c r="DI718" s="154"/>
      <c r="DJ718" s="154"/>
      <c r="DK718" s="154"/>
      <c r="DL718" s="154"/>
      <c r="DM718" s="154"/>
      <c r="DN718" s="150">
        <f t="shared" ref="DN718" si="1864">SUM(DQ718:ER718)</f>
        <v>0</v>
      </c>
      <c r="DO718" s="150">
        <f>SUM(DQ719:ER719)</f>
        <v>0</v>
      </c>
      <c r="DP718" s="152" t="e">
        <f t="shared" si="1746"/>
        <v>#DIV/0!</v>
      </c>
      <c r="DQ718" s="154"/>
      <c r="DR718" s="154"/>
      <c r="DS718" s="154"/>
      <c r="DT718" s="154"/>
      <c r="DU718" s="154"/>
      <c r="DV718" s="154"/>
      <c r="DW718" s="154"/>
      <c r="DX718" s="154"/>
      <c r="DY718" s="154"/>
      <c r="DZ718" s="154"/>
      <c r="EA718" s="154"/>
      <c r="EB718" s="154"/>
      <c r="EC718" s="154"/>
      <c r="ED718" s="154"/>
      <c r="EE718" s="154"/>
      <c r="EF718" s="154"/>
      <c r="EG718" s="154"/>
      <c r="EH718" s="154"/>
      <c r="EI718" s="154"/>
      <c r="EJ718" s="154"/>
      <c r="EK718" s="154"/>
      <c r="EL718" s="154"/>
      <c r="EM718" s="154"/>
      <c r="EN718" s="154"/>
      <c r="EO718" s="154"/>
      <c r="EP718" s="154"/>
      <c r="EQ718" s="154"/>
      <c r="ER718" s="154"/>
      <c r="ES718" s="150">
        <f t="shared" ca="1" si="1782"/>
        <v>0</v>
      </c>
      <c r="ET718" s="150">
        <f t="shared" si="1783"/>
        <v>0</v>
      </c>
      <c r="EU718" s="152" t="e">
        <f t="shared" ca="1" si="1784"/>
        <v>#DIV/0!</v>
      </c>
      <c r="EV718" s="154"/>
      <c r="EW718" s="160"/>
      <c r="EX718" s="154"/>
      <c r="EY718" s="154"/>
      <c r="EZ718" s="154"/>
      <c r="FA718" s="154"/>
      <c r="FB718" s="154"/>
      <c r="FC718" s="154"/>
      <c r="FD718" s="154"/>
      <c r="FE718" s="154"/>
      <c r="FF718" s="154"/>
      <c r="FG718" s="154"/>
      <c r="FH718" s="154"/>
      <c r="FI718" s="154"/>
      <c r="FJ718" s="154"/>
      <c r="FK718" s="154"/>
      <c r="FL718" s="154"/>
      <c r="FM718" s="154"/>
      <c r="FN718" s="154"/>
      <c r="FO718" s="154"/>
      <c r="FP718" s="154"/>
      <c r="FQ718" s="154"/>
      <c r="FR718" s="154"/>
      <c r="FS718" s="154"/>
      <c r="FT718" s="154"/>
      <c r="FU718" s="154"/>
      <c r="FV718" s="154"/>
      <c r="FW718" s="154"/>
      <c r="FX718" s="154"/>
      <c r="FY718" s="154"/>
      <c r="FZ718" s="154"/>
      <c r="GA718" s="150">
        <f t="shared" ref="GA718" ca="1" si="1865">SUMIF($GD$8:$HG$9,$O$5,GD718:HG718)</f>
        <v>0</v>
      </c>
      <c r="GB718" s="150">
        <f t="shared" ref="GB718" si="1866">SUM(GD719:HG719)</f>
        <v>0</v>
      </c>
      <c r="GC718" s="152" t="e">
        <f t="shared" ref="GC718" ca="1" si="1867">GB718/GA718</f>
        <v>#DIV/0!</v>
      </c>
      <c r="GD718" s="154"/>
      <c r="GE718" s="154"/>
      <c r="GF718" s="154"/>
      <c r="GG718" s="154"/>
      <c r="GH718" s="154"/>
      <c r="GI718" s="154"/>
      <c r="GJ718" s="154"/>
      <c r="GK718" s="154"/>
      <c r="GL718" s="154"/>
      <c r="GM718" s="154"/>
      <c r="GN718" s="154"/>
      <c r="GO718" s="154"/>
      <c r="GP718" s="154"/>
      <c r="GQ718" s="154"/>
      <c r="GR718" s="154"/>
      <c r="GS718" s="154"/>
      <c r="GT718" s="154"/>
      <c r="GU718" s="154"/>
      <c r="GV718" s="154"/>
      <c r="GW718" s="154"/>
      <c r="GX718" s="154"/>
      <c r="GY718" s="154"/>
      <c r="GZ718" s="154"/>
      <c r="HA718" s="154"/>
      <c r="HB718" s="154"/>
      <c r="HC718" s="154"/>
      <c r="HD718" s="154"/>
      <c r="HE718" s="154"/>
      <c r="HF718" s="154"/>
      <c r="HG718" s="154"/>
      <c r="HH718" s="150"/>
      <c r="HI718" s="150">
        <v>0</v>
      </c>
      <c r="HJ718" s="154"/>
      <c r="HK718" s="154"/>
      <c r="HL718" s="154"/>
      <c r="HM718" s="154"/>
      <c r="HN718" s="154"/>
      <c r="HO718" s="154"/>
      <c r="HP718" s="154"/>
      <c r="HQ718" s="154"/>
      <c r="HR718" s="154"/>
      <c r="HS718" s="154"/>
      <c r="HT718" s="154"/>
      <c r="HU718" s="154"/>
      <c r="HV718" s="154"/>
      <c r="HW718" s="154"/>
      <c r="HX718" s="154"/>
      <c r="HY718" s="154"/>
      <c r="HZ718" s="154"/>
      <c r="IA718" s="154"/>
      <c r="IB718" s="154"/>
      <c r="IC718" s="154"/>
      <c r="ID718" s="154"/>
      <c r="IE718" s="154"/>
      <c r="IF718" s="154"/>
      <c r="IG718" s="154"/>
      <c r="IH718" s="154"/>
      <c r="II718" s="154"/>
      <c r="IJ718" s="154"/>
      <c r="IK718" s="154"/>
      <c r="IL718" s="154"/>
      <c r="IM718" s="154"/>
      <c r="IN718" s="154"/>
      <c r="IO718" s="154"/>
      <c r="IP718" s="150"/>
      <c r="IQ718" s="150">
        <v>0</v>
      </c>
      <c r="IR718" s="154"/>
      <c r="IS718" s="154"/>
      <c r="IT718" s="154"/>
      <c r="IU718" s="154"/>
      <c r="IV718" s="154"/>
      <c r="IW718" s="154"/>
      <c r="IX718" s="154"/>
      <c r="IY718" s="154"/>
      <c r="IZ718" s="154"/>
      <c r="JA718" s="154"/>
      <c r="JB718" s="154"/>
      <c r="JC718" s="154"/>
      <c r="JD718" s="154"/>
      <c r="JE718" s="154"/>
      <c r="JF718" s="154"/>
      <c r="JG718" s="154"/>
      <c r="JH718" s="154"/>
      <c r="JI718" s="154"/>
      <c r="JJ718" s="154"/>
      <c r="JK718" s="154"/>
      <c r="JL718" s="154"/>
      <c r="JM718" s="154"/>
      <c r="JN718" s="154"/>
      <c r="JO718" s="154"/>
      <c r="JP718" s="154"/>
      <c r="JQ718" s="154"/>
      <c r="JR718" s="154"/>
      <c r="JS718" s="154"/>
      <c r="JT718" s="154"/>
      <c r="JU718" s="154"/>
      <c r="JV718" s="154"/>
      <c r="JW718" s="150"/>
      <c r="JX718" s="150">
        <v>0</v>
      </c>
      <c r="JY718" s="154"/>
      <c r="JZ718" s="154"/>
      <c r="KA718" s="154"/>
      <c r="KB718" s="154"/>
      <c r="KC718" s="154"/>
      <c r="KD718" s="154"/>
      <c r="KE718" s="154"/>
      <c r="KF718" s="154"/>
      <c r="KG718" s="154"/>
      <c r="KH718" s="154"/>
      <c r="KI718" s="154"/>
      <c r="KJ718" s="154"/>
      <c r="KK718" s="154"/>
      <c r="KL718" s="154"/>
      <c r="KM718" s="154"/>
      <c r="KN718" s="154"/>
      <c r="KO718" s="154"/>
      <c r="KP718" s="154"/>
      <c r="KQ718" s="154"/>
      <c r="KR718" s="154"/>
      <c r="KS718" s="154"/>
      <c r="KT718" s="154"/>
      <c r="KU718" s="154"/>
      <c r="KV718" s="154"/>
      <c r="KW718" s="154"/>
      <c r="KX718" s="154"/>
      <c r="KY718" s="154"/>
      <c r="KZ718" s="154"/>
      <c r="LA718" s="154"/>
      <c r="LB718" s="154"/>
      <c r="LC718" s="154"/>
      <c r="LD718" s="154"/>
      <c r="LE718" s="150"/>
      <c r="LF718" s="150">
        <v>0</v>
      </c>
      <c r="LG718" s="154"/>
      <c r="LH718" s="154"/>
      <c r="LI718" s="154"/>
      <c r="LJ718" s="154"/>
      <c r="LK718" s="154"/>
      <c r="LL718" s="154"/>
      <c r="LM718" s="154"/>
      <c r="LN718" s="154"/>
      <c r="LO718" s="154"/>
      <c r="LP718" s="154"/>
      <c r="LQ718" s="154"/>
      <c r="LR718" s="154"/>
      <c r="LS718" s="154"/>
      <c r="LT718" s="154"/>
      <c r="LU718" s="154"/>
      <c r="LV718" s="154"/>
      <c r="LW718" s="154"/>
      <c r="LX718" s="154"/>
      <c r="LY718" s="154"/>
      <c r="LZ718" s="154"/>
      <c r="MA718" s="154"/>
      <c r="MB718" s="154"/>
      <c r="MC718" s="154"/>
      <c r="MD718" s="154"/>
      <c r="ME718" s="154"/>
      <c r="MF718" s="154"/>
      <c r="MG718" s="154"/>
      <c r="MH718" s="154"/>
      <c r="MI718" s="154"/>
      <c r="MJ718" s="154"/>
      <c r="MK718" s="154"/>
      <c r="ML718" s="154"/>
    </row>
    <row r="719" spans="1:350" s="41" customFormat="1" ht="14.25" customHeight="1" outlineLevel="2" x14ac:dyDescent="0.25">
      <c r="A719" s="221"/>
      <c r="B719" s="176"/>
      <c r="C719" s="176"/>
      <c r="D719" s="176"/>
      <c r="E719" s="176"/>
      <c r="F719" s="176"/>
      <c r="G719" s="176"/>
      <c r="H719" s="171"/>
      <c r="I719" s="171"/>
      <c r="J719" s="213"/>
      <c r="K719" s="213"/>
      <c r="L719" s="173"/>
      <c r="M719" s="173"/>
      <c r="N719" s="184"/>
      <c r="O719" s="155"/>
      <c r="P719" s="155"/>
      <c r="Q719" s="151"/>
      <c r="R719" s="151"/>
      <c r="S719" s="153"/>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1"/>
      <c r="AY719" s="151"/>
      <c r="AZ719" s="153"/>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1"/>
      <c r="CG719" s="151"/>
      <c r="CH719" s="153"/>
      <c r="CI719" s="155"/>
      <c r="CJ719" s="155"/>
      <c r="CK719" s="155"/>
      <c r="CL719" s="155"/>
      <c r="CM719" s="155"/>
      <c r="CN719" s="155"/>
      <c r="CO719" s="155"/>
      <c r="CP719" s="159"/>
      <c r="CQ719" s="159"/>
      <c r="CR719" s="159"/>
      <c r="CS719" s="159"/>
      <c r="CT719" s="159"/>
      <c r="CU719" s="159"/>
      <c r="CV719" s="159"/>
      <c r="CW719" s="155"/>
      <c r="CX719" s="155"/>
      <c r="CY719" s="155"/>
      <c r="CZ719" s="155"/>
      <c r="DA719" s="155"/>
      <c r="DB719" s="155"/>
      <c r="DC719" s="155"/>
      <c r="DD719" s="155"/>
      <c r="DE719" s="155"/>
      <c r="DF719" s="155"/>
      <c r="DG719" s="155"/>
      <c r="DH719" s="155"/>
      <c r="DI719" s="155"/>
      <c r="DJ719" s="155"/>
      <c r="DK719" s="155"/>
      <c r="DL719" s="155"/>
      <c r="DM719" s="155"/>
      <c r="DN719" s="151"/>
      <c r="DO719" s="151"/>
      <c r="DP719" s="153"/>
      <c r="DQ719" s="155"/>
      <c r="DR719" s="155"/>
      <c r="DS719" s="155"/>
      <c r="DT719" s="155"/>
      <c r="DU719" s="155"/>
      <c r="DV719" s="155"/>
      <c r="DW719" s="155"/>
      <c r="DX719" s="155"/>
      <c r="DY719" s="155"/>
      <c r="DZ719" s="155"/>
      <c r="EA719" s="155"/>
      <c r="EB719" s="155"/>
      <c r="EC719" s="155"/>
      <c r="ED719" s="155"/>
      <c r="EE719" s="155"/>
      <c r="EF719" s="155"/>
      <c r="EG719" s="155"/>
      <c r="EH719" s="155"/>
      <c r="EI719" s="155"/>
      <c r="EJ719" s="155"/>
      <c r="EK719" s="155"/>
      <c r="EL719" s="155"/>
      <c r="EM719" s="155"/>
      <c r="EN719" s="155"/>
      <c r="EO719" s="155"/>
      <c r="EP719" s="155"/>
      <c r="EQ719" s="155"/>
      <c r="ER719" s="155"/>
      <c r="ES719" s="151"/>
      <c r="ET719" s="151"/>
      <c r="EU719" s="153"/>
      <c r="EV719" s="155"/>
      <c r="EW719" s="161"/>
      <c r="EX719" s="155"/>
      <c r="EY719" s="155"/>
      <c r="EZ719" s="155"/>
      <c r="FA719" s="155"/>
      <c r="FB719" s="155"/>
      <c r="FC719" s="155"/>
      <c r="FD719" s="155"/>
      <c r="FE719" s="155"/>
      <c r="FF719" s="155"/>
      <c r="FG719" s="155"/>
      <c r="FH719" s="155"/>
      <c r="FI719" s="155"/>
      <c r="FJ719" s="155"/>
      <c r="FK719" s="155"/>
      <c r="FL719" s="155"/>
      <c r="FM719" s="155"/>
      <c r="FN719" s="155"/>
      <c r="FO719" s="155"/>
      <c r="FP719" s="155"/>
      <c r="FQ719" s="155"/>
      <c r="FR719" s="155"/>
      <c r="FS719" s="155"/>
      <c r="FT719" s="155"/>
      <c r="FU719" s="155"/>
      <c r="FV719" s="155"/>
      <c r="FW719" s="155"/>
      <c r="FX719" s="155"/>
      <c r="FY719" s="155"/>
      <c r="FZ719" s="155"/>
      <c r="GA719" s="151"/>
      <c r="GB719" s="151"/>
      <c r="GC719" s="153"/>
      <c r="GD719" s="155"/>
      <c r="GE719" s="155"/>
      <c r="GF719" s="155"/>
      <c r="GG719" s="155"/>
      <c r="GH719" s="155"/>
      <c r="GI719" s="155"/>
      <c r="GJ719" s="155"/>
      <c r="GK719" s="155"/>
      <c r="GL719" s="155"/>
      <c r="GM719" s="155"/>
      <c r="GN719" s="155"/>
      <c r="GO719" s="155"/>
      <c r="GP719" s="155"/>
      <c r="GQ719" s="155"/>
      <c r="GR719" s="155"/>
      <c r="GS719" s="155"/>
      <c r="GT719" s="155"/>
      <c r="GU719" s="155"/>
      <c r="GV719" s="155"/>
      <c r="GW719" s="155"/>
      <c r="GX719" s="155"/>
      <c r="GY719" s="155"/>
      <c r="GZ719" s="155"/>
      <c r="HA719" s="155"/>
      <c r="HB719" s="155"/>
      <c r="HC719" s="155"/>
      <c r="HD719" s="155"/>
      <c r="HE719" s="155"/>
      <c r="HF719" s="155"/>
      <c r="HG719" s="155"/>
      <c r="HH719" s="151"/>
      <c r="HI719" s="151"/>
      <c r="HJ719" s="155"/>
      <c r="HK719" s="155"/>
      <c r="HL719" s="155"/>
      <c r="HM719" s="155"/>
      <c r="HN719" s="155"/>
      <c r="HO719" s="155"/>
      <c r="HP719" s="155"/>
      <c r="HQ719" s="155"/>
      <c r="HR719" s="155"/>
      <c r="HS719" s="155"/>
      <c r="HT719" s="155"/>
      <c r="HU719" s="155"/>
      <c r="HV719" s="155"/>
      <c r="HW719" s="155"/>
      <c r="HX719" s="155"/>
      <c r="HY719" s="155"/>
      <c r="HZ719" s="155"/>
      <c r="IA719" s="155"/>
      <c r="IB719" s="155"/>
      <c r="IC719" s="155"/>
      <c r="ID719" s="155"/>
      <c r="IE719" s="155"/>
      <c r="IF719" s="155"/>
      <c r="IG719" s="155"/>
      <c r="IH719" s="155"/>
      <c r="II719" s="155"/>
      <c r="IJ719" s="155"/>
      <c r="IK719" s="155"/>
      <c r="IL719" s="155"/>
      <c r="IM719" s="155"/>
      <c r="IN719" s="155"/>
      <c r="IO719" s="155"/>
      <c r="IP719" s="151"/>
      <c r="IQ719" s="151"/>
      <c r="IR719" s="155"/>
      <c r="IS719" s="155"/>
      <c r="IT719" s="155"/>
      <c r="IU719" s="155"/>
      <c r="IV719" s="155"/>
      <c r="IW719" s="155"/>
      <c r="IX719" s="155"/>
      <c r="IY719" s="155"/>
      <c r="IZ719" s="155"/>
      <c r="JA719" s="155"/>
      <c r="JB719" s="155"/>
      <c r="JC719" s="155"/>
      <c r="JD719" s="155"/>
      <c r="JE719" s="155"/>
      <c r="JF719" s="155"/>
      <c r="JG719" s="155"/>
      <c r="JH719" s="155"/>
      <c r="JI719" s="155"/>
      <c r="JJ719" s="155"/>
      <c r="JK719" s="155"/>
      <c r="JL719" s="155"/>
      <c r="JM719" s="155"/>
      <c r="JN719" s="155"/>
      <c r="JO719" s="155"/>
      <c r="JP719" s="155"/>
      <c r="JQ719" s="155"/>
      <c r="JR719" s="155"/>
      <c r="JS719" s="155"/>
      <c r="JT719" s="155"/>
      <c r="JU719" s="155"/>
      <c r="JV719" s="155"/>
      <c r="JW719" s="151"/>
      <c r="JX719" s="151"/>
      <c r="JY719" s="155"/>
      <c r="JZ719" s="155"/>
      <c r="KA719" s="155"/>
      <c r="KB719" s="155"/>
      <c r="KC719" s="155"/>
      <c r="KD719" s="155"/>
      <c r="KE719" s="155"/>
      <c r="KF719" s="155"/>
      <c r="KG719" s="155"/>
      <c r="KH719" s="155"/>
      <c r="KI719" s="155"/>
      <c r="KJ719" s="155"/>
      <c r="KK719" s="155"/>
      <c r="KL719" s="155"/>
      <c r="KM719" s="155"/>
      <c r="KN719" s="155"/>
      <c r="KO719" s="155"/>
      <c r="KP719" s="155"/>
      <c r="KQ719" s="155"/>
      <c r="KR719" s="155"/>
      <c r="KS719" s="155"/>
      <c r="KT719" s="155"/>
      <c r="KU719" s="155"/>
      <c r="KV719" s="155"/>
      <c r="KW719" s="155"/>
      <c r="KX719" s="155"/>
      <c r="KY719" s="155"/>
      <c r="KZ719" s="155"/>
      <c r="LA719" s="155"/>
      <c r="LB719" s="155"/>
      <c r="LC719" s="155"/>
      <c r="LD719" s="155"/>
      <c r="LE719" s="151"/>
      <c r="LF719" s="151"/>
      <c r="LG719" s="155"/>
      <c r="LH719" s="155"/>
      <c r="LI719" s="155"/>
      <c r="LJ719" s="155"/>
      <c r="LK719" s="155"/>
      <c r="LL719" s="155"/>
      <c r="LM719" s="155"/>
      <c r="LN719" s="155"/>
      <c r="LO719" s="155"/>
      <c r="LP719" s="155"/>
      <c r="LQ719" s="155"/>
      <c r="LR719" s="155"/>
      <c r="LS719" s="155"/>
      <c r="LT719" s="155"/>
      <c r="LU719" s="155"/>
      <c r="LV719" s="155"/>
      <c r="LW719" s="155"/>
      <c r="LX719" s="155"/>
      <c r="LY719" s="155"/>
      <c r="LZ719" s="155"/>
      <c r="MA719" s="155"/>
      <c r="MB719" s="155"/>
      <c r="MC719" s="155"/>
      <c r="MD719" s="155"/>
      <c r="ME719" s="155"/>
      <c r="MF719" s="155"/>
      <c r="MG719" s="155"/>
      <c r="MH719" s="155"/>
      <c r="MI719" s="155"/>
      <c r="MJ719" s="155"/>
      <c r="MK719" s="155"/>
      <c r="ML719" s="155"/>
    </row>
    <row r="720" spans="1:350" ht="13.9" customHeight="1" outlineLevel="2" x14ac:dyDescent="0.2">
      <c r="A720" s="185" t="s">
        <v>386</v>
      </c>
      <c r="B720" s="218" t="s">
        <v>341</v>
      </c>
      <c r="C720" s="214" t="s">
        <v>99</v>
      </c>
      <c r="D720" s="216">
        <v>3</v>
      </c>
      <c r="E720" s="175"/>
      <c r="F720" s="175">
        <f>D720-E720</f>
        <v>3</v>
      </c>
      <c r="G720" s="175" t="s">
        <v>842</v>
      </c>
      <c r="H720" s="170" t="s">
        <v>960</v>
      </c>
      <c r="I720" s="170" t="s">
        <v>872</v>
      </c>
      <c r="J720" s="212">
        <f ca="1">E720+Q720+AX720+CF720+DN720+ES720+GA720+HH720+IP720+JW720+LE720</f>
        <v>0</v>
      </c>
      <c r="K720" s="212">
        <f>E720+R720+AY720+CG720+DO720+ET720+GB720+HI720+IQ720+JX720+LF720</f>
        <v>3</v>
      </c>
      <c r="L720" s="172" t="e">
        <f ca="1">K720/J720</f>
        <v>#DIV/0!</v>
      </c>
      <c r="M720" s="172">
        <f>K720/D720</f>
        <v>1</v>
      </c>
      <c r="N720" s="183">
        <f ca="1">SUMIF($EV$8:$FZ$9,$O$5,$EV721:$FZ721)-SUMIF($EV$8:$FZ$9,$Q$5,$EV721:$FZ721)</f>
        <v>0</v>
      </c>
      <c r="O720" s="156"/>
      <c r="P720" s="16" t="s">
        <v>25</v>
      </c>
      <c r="Q720" s="150">
        <v>0</v>
      </c>
      <c r="R720" s="150">
        <v>0</v>
      </c>
      <c r="S720" s="152" t="e">
        <v>#DIV/0!</v>
      </c>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50">
        <f ca="1">SUMIF($BA$8:$CE$9,$O$5,$BA720:$CE720)</f>
        <v>0</v>
      </c>
      <c r="AY720" s="150">
        <f>SUM(BA721:CE721)</f>
        <v>0</v>
      </c>
      <c r="AZ720" s="152" t="e">
        <f ca="1">AY720/AX720</f>
        <v>#DIV/0!</v>
      </c>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50">
        <f t="shared" ref="CF720" si="1868">SUM(CI720:DM720)</f>
        <v>0</v>
      </c>
      <c r="CG720" s="150">
        <f>SUM(CI721:DM721)</f>
        <v>0</v>
      </c>
      <c r="CH720" s="152" t="e">
        <f>CG720/CF720</f>
        <v>#DIV/0!</v>
      </c>
      <c r="CI720" s="129"/>
      <c r="CJ720" s="129"/>
      <c r="CK720" s="129"/>
      <c r="CL720" s="129"/>
      <c r="CM720" s="129"/>
      <c r="CN720" s="129"/>
      <c r="CO720" s="129"/>
      <c r="CP720" s="101"/>
      <c r="CQ720" s="101"/>
      <c r="CR720" s="101"/>
      <c r="CS720" s="101"/>
      <c r="CT720" s="101"/>
      <c r="CU720" s="101"/>
      <c r="CV720" s="101"/>
      <c r="CW720" s="129"/>
      <c r="CX720" s="129"/>
      <c r="CY720" s="129"/>
      <c r="CZ720" s="129"/>
      <c r="DA720" s="129"/>
      <c r="DB720" s="129"/>
      <c r="DC720" s="129"/>
      <c r="DD720" s="129"/>
      <c r="DE720" s="129"/>
      <c r="DF720" s="129"/>
      <c r="DG720" s="129"/>
      <c r="DH720" s="129"/>
      <c r="DI720" s="129"/>
      <c r="DJ720" s="129"/>
      <c r="DK720" s="129"/>
      <c r="DL720" s="129"/>
      <c r="DM720" s="129"/>
      <c r="DN720" s="150">
        <f t="shared" ref="DN720" si="1869">SUM(DQ720:ER720)</f>
        <v>0</v>
      </c>
      <c r="DO720" s="150">
        <f>SUM(DQ721:ER721)</f>
        <v>0</v>
      </c>
      <c r="DP720" s="152" t="e">
        <f t="shared" si="1746"/>
        <v>#DIV/0!</v>
      </c>
      <c r="DQ720" s="16"/>
      <c r="DR720" s="16"/>
      <c r="DS720" s="16"/>
      <c r="DT720" s="16"/>
      <c r="DU720" s="16"/>
      <c r="DV720" s="16"/>
      <c r="DW720" s="16"/>
      <c r="DX720" s="16"/>
      <c r="DY720" s="16"/>
      <c r="DZ720" s="16"/>
      <c r="EA720" s="16"/>
      <c r="EB720" s="16"/>
      <c r="EC720" s="16"/>
      <c r="ED720" s="16"/>
      <c r="EE720" s="16"/>
      <c r="EF720" s="16"/>
      <c r="EG720" s="16"/>
      <c r="EH720" s="16"/>
      <c r="EI720" s="16"/>
      <c r="EJ720" s="16"/>
      <c r="EK720" s="16"/>
      <c r="EL720" s="16"/>
      <c r="EM720" s="16"/>
      <c r="EN720" s="16"/>
      <c r="EO720" s="16"/>
      <c r="EP720" s="16"/>
      <c r="EQ720" s="16"/>
      <c r="ER720" s="16"/>
      <c r="ES720" s="150">
        <f t="shared" ca="1" si="1782"/>
        <v>0</v>
      </c>
      <c r="ET720" s="150">
        <f t="shared" si="1783"/>
        <v>3</v>
      </c>
      <c r="EU720" s="152" t="e">
        <f t="shared" ca="1" si="1784"/>
        <v>#DIV/0!</v>
      </c>
      <c r="EV720" s="16"/>
      <c r="EW720" s="67"/>
      <c r="EX720" s="16"/>
      <c r="EY720" s="16"/>
      <c r="EZ720" s="16"/>
      <c r="FA720" s="16"/>
      <c r="FB720" s="16"/>
      <c r="FC720" s="16"/>
      <c r="FD720" s="16"/>
      <c r="FE720" s="16"/>
      <c r="FF720" s="16"/>
      <c r="FG720" s="16"/>
      <c r="FH720" s="16"/>
      <c r="FI720" s="16"/>
      <c r="FJ720" s="16"/>
      <c r="FK720" s="16"/>
      <c r="FL720" s="16"/>
      <c r="FM720" s="16"/>
      <c r="FN720" s="16"/>
      <c r="FO720" s="16"/>
      <c r="FP720" s="16"/>
      <c r="FQ720" s="16"/>
      <c r="FR720" s="16"/>
      <c r="FS720" s="16"/>
      <c r="FT720" s="16"/>
      <c r="FU720" s="16"/>
      <c r="FV720" s="16"/>
      <c r="FW720" s="16"/>
      <c r="FX720" s="16"/>
      <c r="FY720" s="16"/>
      <c r="FZ720" s="16"/>
      <c r="GA720" s="150">
        <f t="shared" ref="GA720" ca="1" si="1870">SUMIF($GD$8:$HG$9,$O$5,GD720:HG720)</f>
        <v>0</v>
      </c>
      <c r="GB720" s="150">
        <f t="shared" ref="GB720" si="1871">SUM(GD721:HG721)</f>
        <v>0</v>
      </c>
      <c r="GC720" s="152" t="e">
        <f t="shared" ref="GC720" ca="1" si="1872">GB720/GA720</f>
        <v>#DIV/0!</v>
      </c>
      <c r="GD720" s="16"/>
      <c r="GE720" s="16"/>
      <c r="GF720" s="16"/>
      <c r="GG720" s="16"/>
      <c r="GH720" s="16"/>
      <c r="GI720" s="16"/>
      <c r="GJ720" s="16"/>
      <c r="GK720" s="16"/>
      <c r="GL720" s="16"/>
      <c r="GM720" s="16"/>
      <c r="GN720" s="16"/>
      <c r="GO720" s="16"/>
      <c r="GP720" s="16"/>
      <c r="GQ720" s="16"/>
      <c r="GR720" s="16"/>
      <c r="GS720" s="16"/>
      <c r="GT720" s="16"/>
      <c r="GU720" s="16"/>
      <c r="GV720" s="16"/>
      <c r="GW720" s="16"/>
      <c r="GX720" s="16"/>
      <c r="GY720" s="16"/>
      <c r="GZ720" s="16"/>
      <c r="HA720" s="16"/>
      <c r="HB720" s="16"/>
      <c r="HC720" s="16"/>
      <c r="HD720" s="16"/>
      <c r="HE720" s="16"/>
      <c r="HF720" s="16"/>
      <c r="HG720" s="16"/>
      <c r="HH720" s="150"/>
      <c r="HI720" s="150">
        <v>0</v>
      </c>
      <c r="HJ720" s="152" t="e">
        <v>#DIV/0!</v>
      </c>
      <c r="HK720" s="16"/>
      <c r="HL720" s="16"/>
      <c r="HM720" s="16"/>
      <c r="HN720" s="16"/>
      <c r="HO720" s="16"/>
      <c r="HP720" s="16"/>
      <c r="HQ720" s="16"/>
      <c r="HR720" s="16"/>
      <c r="HS720" s="16"/>
      <c r="HT720" s="16"/>
      <c r="HU720" s="16"/>
      <c r="HV720" s="16"/>
      <c r="HW720" s="16"/>
      <c r="HX720" s="16"/>
      <c r="HY720" s="16"/>
      <c r="HZ720" s="16"/>
      <c r="IA720" s="16"/>
      <c r="IB720" s="16"/>
      <c r="IC720" s="16"/>
      <c r="ID720" s="16"/>
      <c r="IE720" s="16"/>
      <c r="IF720" s="16"/>
      <c r="IG720" s="16"/>
      <c r="IH720" s="16"/>
      <c r="II720" s="16"/>
      <c r="IJ720" s="16"/>
      <c r="IK720" s="16"/>
      <c r="IL720" s="16"/>
      <c r="IM720" s="16"/>
      <c r="IN720" s="16"/>
      <c r="IO720" s="16"/>
      <c r="IP720" s="150"/>
      <c r="IQ720" s="150">
        <v>0</v>
      </c>
      <c r="IR720" s="152" t="e">
        <v>#DIV/0!</v>
      </c>
      <c r="IS720" s="16"/>
      <c r="IT720" s="16"/>
      <c r="IU720" s="16"/>
      <c r="IV720" s="16"/>
      <c r="IW720" s="16"/>
      <c r="IX720" s="16"/>
      <c r="IY720" s="16"/>
      <c r="IZ720" s="16"/>
      <c r="JA720" s="16"/>
      <c r="JB720" s="16"/>
      <c r="JC720" s="16"/>
      <c r="JD720" s="16"/>
      <c r="JE720" s="16"/>
      <c r="JF720" s="16"/>
      <c r="JG720" s="16"/>
      <c r="JH720" s="16"/>
      <c r="JI720" s="16"/>
      <c r="JJ720" s="16"/>
      <c r="JK720" s="16"/>
      <c r="JL720" s="16"/>
      <c r="JM720" s="16"/>
      <c r="JN720" s="16"/>
      <c r="JO720" s="16"/>
      <c r="JP720" s="16"/>
      <c r="JQ720" s="16"/>
      <c r="JR720" s="16"/>
      <c r="JS720" s="16"/>
      <c r="JT720" s="16"/>
      <c r="JU720" s="23"/>
      <c r="JV720" s="16"/>
      <c r="JW720" s="150"/>
      <c r="JX720" s="150">
        <v>0</v>
      </c>
      <c r="JY720" s="152" t="e">
        <v>#DIV/0!</v>
      </c>
      <c r="JZ720" s="16"/>
      <c r="KA720" s="16"/>
      <c r="KB720" s="16"/>
      <c r="KC720" s="16"/>
      <c r="KD720" s="16"/>
      <c r="KE720" s="16"/>
      <c r="KF720" s="16"/>
      <c r="KG720" s="16"/>
      <c r="KH720" s="16"/>
      <c r="KI720" s="16"/>
      <c r="KJ720" s="16"/>
      <c r="KK720" s="16"/>
      <c r="KL720" s="16"/>
      <c r="KM720" s="16"/>
      <c r="KN720" s="16"/>
      <c r="KO720" s="16"/>
      <c r="KP720" s="16"/>
      <c r="KQ720" s="16"/>
      <c r="KR720" s="16"/>
      <c r="KS720" s="16"/>
      <c r="KT720" s="16"/>
      <c r="KU720" s="16"/>
      <c r="KV720" s="16"/>
      <c r="KW720" s="16"/>
      <c r="KX720" s="16"/>
      <c r="KY720" s="16"/>
      <c r="KZ720" s="16"/>
      <c r="LA720" s="16"/>
      <c r="LB720" s="16"/>
      <c r="LC720" s="16"/>
      <c r="LD720" s="16"/>
      <c r="LE720" s="150"/>
      <c r="LF720" s="150">
        <v>0</v>
      </c>
      <c r="LG720" s="152" t="e">
        <v>#DIV/0!</v>
      </c>
      <c r="LH720" s="16"/>
      <c r="LI720" s="16"/>
      <c r="LJ720" s="16"/>
      <c r="LK720" s="16"/>
      <c r="LL720" s="16"/>
      <c r="LM720" s="16"/>
      <c r="LN720" s="16"/>
      <c r="LO720" s="16"/>
      <c r="LP720" s="16"/>
      <c r="LQ720" s="16"/>
      <c r="LR720" s="16"/>
      <c r="LS720" s="16"/>
      <c r="LT720" s="16"/>
      <c r="LU720" s="16"/>
      <c r="LV720" s="16"/>
      <c r="LW720" s="16"/>
      <c r="LX720" s="16"/>
      <c r="LY720" s="16"/>
      <c r="LZ720" s="16"/>
      <c r="MA720" s="16"/>
      <c r="MB720" s="16"/>
      <c r="MC720" s="16"/>
      <c r="MD720" s="16"/>
      <c r="ME720" s="16"/>
      <c r="MF720" s="16"/>
      <c r="MG720" s="16"/>
      <c r="MH720" s="16"/>
      <c r="MI720" s="16"/>
      <c r="MJ720" s="16"/>
      <c r="MK720" s="16"/>
      <c r="ML720" s="16"/>
    </row>
    <row r="721" spans="1:350" ht="13.9" customHeight="1" outlineLevel="2" x14ac:dyDescent="0.2">
      <c r="A721" s="186"/>
      <c r="B721" s="219"/>
      <c r="C721" s="215"/>
      <c r="D721" s="217"/>
      <c r="E721" s="176"/>
      <c r="F721" s="176"/>
      <c r="G721" s="176"/>
      <c r="H721" s="171"/>
      <c r="I721" s="171"/>
      <c r="J721" s="213"/>
      <c r="K721" s="213"/>
      <c r="L721" s="173"/>
      <c r="M721" s="173"/>
      <c r="N721" s="184"/>
      <c r="O721" s="157"/>
      <c r="P721" s="17" t="s">
        <v>26</v>
      </c>
      <c r="Q721" s="151"/>
      <c r="R721" s="151"/>
      <c r="S721" s="153"/>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151"/>
      <c r="AY721" s="151"/>
      <c r="AZ721" s="153"/>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151"/>
      <c r="CG721" s="151"/>
      <c r="CH721" s="153"/>
      <c r="CI721" s="141"/>
      <c r="CJ721" s="141"/>
      <c r="CK721" s="141"/>
      <c r="CL721" s="141"/>
      <c r="CM721" s="141"/>
      <c r="CN721" s="141"/>
      <c r="CO721" s="141"/>
      <c r="CP721" s="95"/>
      <c r="CQ721" s="95"/>
      <c r="CR721" s="95"/>
      <c r="CS721" s="95"/>
      <c r="CT721" s="95"/>
      <c r="CU721" s="95"/>
      <c r="CV721" s="95"/>
      <c r="CW721" s="141"/>
      <c r="CX721" s="141"/>
      <c r="CY721" s="141"/>
      <c r="CZ721" s="141"/>
      <c r="DA721" s="141"/>
      <c r="DB721" s="141"/>
      <c r="DC721" s="141"/>
      <c r="DD721" s="141"/>
      <c r="DE721" s="141"/>
      <c r="DF721" s="141"/>
      <c r="DG721" s="141"/>
      <c r="DH721" s="141"/>
      <c r="DI721" s="141"/>
      <c r="DJ721" s="141"/>
      <c r="DK721" s="141"/>
      <c r="DL721" s="141"/>
      <c r="DM721" s="141"/>
      <c r="DN721" s="151"/>
      <c r="DO721" s="151"/>
      <c r="DP721" s="153"/>
      <c r="DQ721" s="24"/>
      <c r="DR721" s="24"/>
      <c r="DS721" s="24"/>
      <c r="DT721" s="24"/>
      <c r="DU721" s="24"/>
      <c r="DV721" s="24"/>
      <c r="DW721" s="24"/>
      <c r="DX721" s="24"/>
      <c r="DY721" s="24"/>
      <c r="DZ721" s="24"/>
      <c r="EA721" s="24"/>
      <c r="EB721" s="24"/>
      <c r="EC721" s="24"/>
      <c r="ED721" s="24"/>
      <c r="EE721" s="24"/>
      <c r="EF721" s="24"/>
      <c r="EG721" s="24"/>
      <c r="EH721" s="24"/>
      <c r="EI721" s="24"/>
      <c r="EJ721" s="24"/>
      <c r="EK721" s="24"/>
      <c r="EL721" s="24"/>
      <c r="EM721" s="24"/>
      <c r="EN721" s="24"/>
      <c r="EO721" s="24"/>
      <c r="EP721" s="24"/>
      <c r="EQ721" s="24"/>
      <c r="ER721" s="24"/>
      <c r="ES721" s="151"/>
      <c r="ET721" s="151"/>
      <c r="EU721" s="153"/>
      <c r="EV721" s="24"/>
      <c r="EW721" s="125"/>
      <c r="EX721" s="24"/>
      <c r="EY721" s="24"/>
      <c r="EZ721" s="24"/>
      <c r="FA721" s="24"/>
      <c r="FB721" s="24"/>
      <c r="FC721" s="24"/>
      <c r="FD721" s="24"/>
      <c r="FE721" s="24"/>
      <c r="FF721" s="24"/>
      <c r="FG721" s="24"/>
      <c r="FH721" s="24"/>
      <c r="FI721" s="24"/>
      <c r="FJ721" s="24"/>
      <c r="FK721" s="24"/>
      <c r="FL721" s="24"/>
      <c r="FM721" s="24"/>
      <c r="FN721" s="24"/>
      <c r="FO721" s="24"/>
      <c r="FP721" s="24"/>
      <c r="FQ721" s="24"/>
      <c r="FR721" s="24"/>
      <c r="FS721" s="24"/>
      <c r="FT721" s="24"/>
      <c r="FU721" s="24"/>
      <c r="FV721" s="24">
        <v>3</v>
      </c>
      <c r="FW721" s="24"/>
      <c r="FX721" s="24"/>
      <c r="FY721" s="24"/>
      <c r="FZ721" s="24"/>
      <c r="GA721" s="151"/>
      <c r="GB721" s="151"/>
      <c r="GC721" s="153"/>
      <c r="GD721" s="24"/>
      <c r="GE721" s="24"/>
      <c r="GF721" s="24"/>
      <c r="GG721" s="24"/>
      <c r="GH721" s="24"/>
      <c r="GI721" s="24"/>
      <c r="GJ721" s="24"/>
      <c r="GK721" s="24"/>
      <c r="GL721" s="24"/>
      <c r="GM721" s="24"/>
      <c r="GN721" s="24"/>
      <c r="GO721" s="24"/>
      <c r="GP721" s="24"/>
      <c r="GQ721" s="24"/>
      <c r="GR721" s="24"/>
      <c r="GS721" s="24"/>
      <c r="GT721" s="24"/>
      <c r="GU721" s="24"/>
      <c r="GV721" s="24"/>
      <c r="GW721" s="24"/>
      <c r="GX721" s="24"/>
      <c r="GY721" s="24"/>
      <c r="GZ721" s="24"/>
      <c r="HA721" s="24"/>
      <c r="HB721" s="24"/>
      <c r="HC721" s="24"/>
      <c r="HD721" s="24"/>
      <c r="HE721" s="24"/>
      <c r="HF721" s="24"/>
      <c r="HG721" s="24"/>
      <c r="HH721" s="151"/>
      <c r="HI721" s="151"/>
      <c r="HJ721" s="153"/>
      <c r="HK721" s="24"/>
      <c r="HL721" s="24"/>
      <c r="HM721" s="24"/>
      <c r="HN721" s="24"/>
      <c r="HO721" s="24"/>
      <c r="HP721" s="24"/>
      <c r="HQ721" s="24"/>
      <c r="HR721" s="24"/>
      <c r="HS721" s="24"/>
      <c r="HT721" s="24"/>
      <c r="HU721" s="24"/>
      <c r="HV721" s="24"/>
      <c r="HW721" s="24"/>
      <c r="HX721" s="24"/>
      <c r="HY721" s="24"/>
      <c r="HZ721" s="24"/>
      <c r="IA721" s="24"/>
      <c r="IB721" s="24"/>
      <c r="IC721" s="24"/>
      <c r="ID721" s="24"/>
      <c r="IE721" s="24"/>
      <c r="IF721" s="24"/>
      <c r="IG721" s="24"/>
      <c r="IH721" s="24"/>
      <c r="II721" s="24"/>
      <c r="IJ721" s="24"/>
      <c r="IK721" s="24"/>
      <c r="IL721" s="24"/>
      <c r="IM721" s="24"/>
      <c r="IN721" s="24"/>
      <c r="IO721" s="24"/>
      <c r="IP721" s="151"/>
      <c r="IQ721" s="151"/>
      <c r="IR721" s="153"/>
      <c r="IS721" s="24"/>
      <c r="IT721" s="24"/>
      <c r="IU721" s="24"/>
      <c r="IV721" s="24"/>
      <c r="IW721" s="24"/>
      <c r="IX721" s="24"/>
      <c r="IY721" s="24"/>
      <c r="IZ721" s="24"/>
      <c r="JA721" s="24"/>
      <c r="JB721" s="24"/>
      <c r="JC721" s="24"/>
      <c r="JD721" s="24"/>
      <c r="JE721" s="24"/>
      <c r="JF721" s="24"/>
      <c r="JG721" s="24"/>
      <c r="JH721" s="24"/>
      <c r="JI721" s="24"/>
      <c r="JJ721" s="24"/>
      <c r="JK721" s="24"/>
      <c r="JL721" s="24"/>
      <c r="JM721" s="24"/>
      <c r="JN721" s="24"/>
      <c r="JO721" s="24"/>
      <c r="JP721" s="24"/>
      <c r="JQ721" s="24"/>
      <c r="JR721" s="24"/>
      <c r="JS721" s="24"/>
      <c r="JT721" s="24"/>
      <c r="JU721" s="25"/>
      <c r="JV721" s="24"/>
      <c r="JW721" s="151"/>
      <c r="JX721" s="151"/>
      <c r="JY721" s="153"/>
      <c r="JZ721" s="24"/>
      <c r="KA721" s="24"/>
      <c r="KB721" s="24"/>
      <c r="KC721" s="24"/>
      <c r="KD721" s="24"/>
      <c r="KE721" s="24"/>
      <c r="KF721" s="24"/>
      <c r="KG721" s="24"/>
      <c r="KH721" s="24"/>
      <c r="KI721" s="24"/>
      <c r="KJ721" s="24"/>
      <c r="KK721" s="24"/>
      <c r="KL721" s="24"/>
      <c r="KM721" s="24"/>
      <c r="KN721" s="24"/>
      <c r="KO721" s="24"/>
      <c r="KP721" s="24"/>
      <c r="KQ721" s="24"/>
      <c r="KR721" s="24"/>
      <c r="KS721" s="24"/>
      <c r="KT721" s="24"/>
      <c r="KU721" s="24"/>
      <c r="KV721" s="24"/>
      <c r="KW721" s="24"/>
      <c r="KX721" s="24"/>
      <c r="KY721" s="24"/>
      <c r="KZ721" s="24"/>
      <c r="LA721" s="24"/>
      <c r="LB721" s="24"/>
      <c r="LC721" s="24"/>
      <c r="LD721" s="24"/>
      <c r="LE721" s="151"/>
      <c r="LF721" s="151"/>
      <c r="LG721" s="153"/>
      <c r="LH721" s="24"/>
      <c r="LI721" s="24"/>
      <c r="LJ721" s="24"/>
      <c r="LK721" s="24"/>
      <c r="LL721" s="24"/>
      <c r="LM721" s="24"/>
      <c r="LN721" s="24"/>
      <c r="LO721" s="24"/>
      <c r="LP721" s="24"/>
      <c r="LQ721" s="24"/>
      <c r="LR721" s="24"/>
      <c r="LS721" s="24"/>
      <c r="LT721" s="24"/>
      <c r="LU721" s="24"/>
      <c r="LV721" s="24"/>
      <c r="LW721" s="24"/>
      <c r="LX721" s="24"/>
      <c r="LY721" s="24"/>
      <c r="LZ721" s="24"/>
      <c r="MA721" s="24"/>
      <c r="MB721" s="24"/>
      <c r="MC721" s="24"/>
      <c r="MD721" s="24"/>
      <c r="ME721" s="24"/>
      <c r="MF721" s="24"/>
      <c r="MG721" s="24"/>
      <c r="MH721" s="24"/>
      <c r="MI721" s="24"/>
      <c r="MJ721" s="24"/>
      <c r="MK721" s="24"/>
      <c r="ML721" s="24"/>
    </row>
    <row r="722" spans="1:350" ht="13.9" customHeight="1" outlineLevel="2" x14ac:dyDescent="0.2">
      <c r="A722" s="185" t="s">
        <v>387</v>
      </c>
      <c r="B722" s="218" t="s">
        <v>342</v>
      </c>
      <c r="C722" s="214" t="s">
        <v>99</v>
      </c>
      <c r="D722" s="216">
        <v>3</v>
      </c>
      <c r="E722" s="175"/>
      <c r="F722" s="175">
        <f>D722-E722</f>
        <v>3</v>
      </c>
      <c r="G722" s="175" t="s">
        <v>842</v>
      </c>
      <c r="H722" s="170" t="s">
        <v>872</v>
      </c>
      <c r="I722" s="170" t="s">
        <v>838</v>
      </c>
      <c r="J722" s="212">
        <f ca="1">E722+Q722+AX722+CF722+DN722+ES722+GA722+HH722+IP722+JW722+LE722</f>
        <v>0</v>
      </c>
      <c r="K722" s="212">
        <f>E722+R722+AY722+CG722+DO722+ET722+GB722+HI722+IQ722+JX722+LF722</f>
        <v>3</v>
      </c>
      <c r="L722" s="172" t="e">
        <f ca="1">K722/J722</f>
        <v>#DIV/0!</v>
      </c>
      <c r="M722" s="172">
        <f>K722/D722</f>
        <v>1</v>
      </c>
      <c r="N722" s="183">
        <f ca="1">SUMIF($EV$8:$FZ$9,$O$5,$EV723:$FZ723)-SUMIF($EV$8:$FZ$9,$Q$5,$EV723:$FZ723)</f>
        <v>0</v>
      </c>
      <c r="O722" s="156"/>
      <c r="P722" s="16" t="s">
        <v>25</v>
      </c>
      <c r="Q722" s="150">
        <v>0</v>
      </c>
      <c r="R722" s="150">
        <v>0</v>
      </c>
      <c r="S722" s="152" t="e">
        <v>#DIV/0!</v>
      </c>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50">
        <f ca="1">SUMIF($BA$8:$CE$9,$O$5,$BA722:$CE722)</f>
        <v>0</v>
      </c>
      <c r="AY722" s="150">
        <f>SUM(BA723:CE723)</f>
        <v>0</v>
      </c>
      <c r="AZ722" s="152" t="e">
        <f ca="1">AY722/AX722</f>
        <v>#DIV/0!</v>
      </c>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50">
        <f t="shared" ref="CF722" si="1873">SUM(CI722:DM722)</f>
        <v>0</v>
      </c>
      <c r="CG722" s="150">
        <f>SUM(CI723:DM723)</f>
        <v>0</v>
      </c>
      <c r="CH722" s="152" t="e">
        <f>CG722/CF722</f>
        <v>#DIV/0!</v>
      </c>
      <c r="CI722" s="129"/>
      <c r="CJ722" s="129"/>
      <c r="CK722" s="129"/>
      <c r="CL722" s="129"/>
      <c r="CM722" s="129"/>
      <c r="CN722" s="129"/>
      <c r="CO722" s="129"/>
      <c r="CP722" s="101"/>
      <c r="CQ722" s="101"/>
      <c r="CR722" s="101"/>
      <c r="CS722" s="101"/>
      <c r="CT722" s="101"/>
      <c r="CU722" s="101"/>
      <c r="CV722" s="101"/>
      <c r="CW722" s="129"/>
      <c r="CX722" s="129"/>
      <c r="CY722" s="129"/>
      <c r="CZ722" s="129"/>
      <c r="DA722" s="129"/>
      <c r="DB722" s="129"/>
      <c r="DC722" s="129"/>
      <c r="DD722" s="129"/>
      <c r="DE722" s="129"/>
      <c r="DF722" s="129"/>
      <c r="DG722" s="129"/>
      <c r="DH722" s="129"/>
      <c r="DI722" s="129"/>
      <c r="DJ722" s="129"/>
      <c r="DK722" s="129"/>
      <c r="DL722" s="129"/>
      <c r="DM722" s="129"/>
      <c r="DN722" s="150">
        <f t="shared" ref="DN722" si="1874">SUM(DQ722:ER722)</f>
        <v>0</v>
      </c>
      <c r="DO722" s="150">
        <f>SUM(DQ723:ER723)</f>
        <v>0</v>
      </c>
      <c r="DP722" s="152" t="e">
        <f t="shared" si="1746"/>
        <v>#DIV/0!</v>
      </c>
      <c r="DQ722" s="16"/>
      <c r="DR722" s="16"/>
      <c r="DS722" s="16"/>
      <c r="DT722" s="16"/>
      <c r="DU722" s="16"/>
      <c r="DV722" s="16"/>
      <c r="DW722" s="16"/>
      <c r="DX722" s="16"/>
      <c r="DY722" s="16"/>
      <c r="DZ722" s="16"/>
      <c r="EA722" s="16"/>
      <c r="EB722" s="16"/>
      <c r="EC722" s="16"/>
      <c r="ED722" s="16"/>
      <c r="EE722" s="16"/>
      <c r="EF722" s="16"/>
      <c r="EG722" s="16"/>
      <c r="EH722" s="16"/>
      <c r="EI722" s="16"/>
      <c r="EJ722" s="16"/>
      <c r="EK722" s="16"/>
      <c r="EL722" s="16"/>
      <c r="EM722" s="16"/>
      <c r="EN722" s="16"/>
      <c r="EO722" s="16"/>
      <c r="EP722" s="16"/>
      <c r="EQ722" s="16"/>
      <c r="ER722" s="16"/>
      <c r="ES722" s="150">
        <f t="shared" ca="1" si="1782"/>
        <v>0</v>
      </c>
      <c r="ET722" s="150">
        <f t="shared" si="1783"/>
        <v>3</v>
      </c>
      <c r="EU722" s="152" t="e">
        <f t="shared" ca="1" si="1784"/>
        <v>#DIV/0!</v>
      </c>
      <c r="EV722" s="16"/>
      <c r="EW722" s="67"/>
      <c r="EX722" s="16"/>
      <c r="EY722" s="16"/>
      <c r="EZ722" s="16"/>
      <c r="FA722" s="16"/>
      <c r="FB722" s="16"/>
      <c r="FC722" s="16"/>
      <c r="FD722" s="16"/>
      <c r="FE722" s="16"/>
      <c r="FF722" s="16"/>
      <c r="FG722" s="16"/>
      <c r="FH722" s="16"/>
      <c r="FI722" s="16"/>
      <c r="FJ722" s="16"/>
      <c r="FK722" s="16"/>
      <c r="FL722" s="16"/>
      <c r="FM722" s="16"/>
      <c r="FN722" s="16"/>
      <c r="FO722" s="16"/>
      <c r="FP722" s="16"/>
      <c r="FQ722" s="16"/>
      <c r="FR722" s="16"/>
      <c r="FS722" s="16"/>
      <c r="FT722" s="16"/>
      <c r="FU722" s="16"/>
      <c r="FV722" s="16"/>
      <c r="FW722" s="16"/>
      <c r="FX722" s="16"/>
      <c r="FY722" s="16"/>
      <c r="FZ722" s="16"/>
      <c r="GA722" s="150">
        <f t="shared" ref="GA722" ca="1" si="1875">SUMIF($GD$8:$HG$9,$O$5,GD722:HG722)</f>
        <v>0</v>
      </c>
      <c r="GB722" s="150">
        <f t="shared" ref="GB722" si="1876">SUM(GD723:HG723)</f>
        <v>0</v>
      </c>
      <c r="GC722" s="152" t="e">
        <f t="shared" ref="GC722" ca="1" si="1877">GB722/GA722</f>
        <v>#DIV/0!</v>
      </c>
      <c r="GD722" s="16"/>
      <c r="GE722" s="16"/>
      <c r="GF722" s="16"/>
      <c r="GG722" s="16"/>
      <c r="GH722" s="16"/>
      <c r="GI722" s="16"/>
      <c r="GJ722" s="16"/>
      <c r="GK722" s="16"/>
      <c r="GL722" s="16"/>
      <c r="GM722" s="16"/>
      <c r="GN722" s="16"/>
      <c r="GO722" s="16"/>
      <c r="GP722" s="16"/>
      <c r="GQ722" s="16"/>
      <c r="GR722" s="16"/>
      <c r="GS722" s="16"/>
      <c r="GT722" s="16"/>
      <c r="GU722" s="16"/>
      <c r="GV722" s="16"/>
      <c r="GW722" s="16"/>
      <c r="GX722" s="16"/>
      <c r="GY722" s="16"/>
      <c r="GZ722" s="16"/>
      <c r="HA722" s="16"/>
      <c r="HB722" s="16"/>
      <c r="HC722" s="16"/>
      <c r="HD722" s="16"/>
      <c r="HE722" s="16"/>
      <c r="HF722" s="16"/>
      <c r="HG722" s="16"/>
      <c r="HH722" s="150"/>
      <c r="HI722" s="150">
        <v>0</v>
      </c>
      <c r="HJ722" s="152" t="e">
        <v>#DIV/0!</v>
      </c>
      <c r="HK722" s="16"/>
      <c r="HL722" s="16"/>
      <c r="HM722" s="16"/>
      <c r="HN722" s="16"/>
      <c r="HO722" s="16"/>
      <c r="HP722" s="16"/>
      <c r="HQ722" s="16"/>
      <c r="HR722" s="16"/>
      <c r="HS722" s="16"/>
      <c r="HT722" s="16"/>
      <c r="HU722" s="16"/>
      <c r="HV722" s="16"/>
      <c r="HW722" s="16"/>
      <c r="HX722" s="16"/>
      <c r="HY722" s="16"/>
      <c r="HZ722" s="16"/>
      <c r="IA722" s="16"/>
      <c r="IB722" s="16"/>
      <c r="IC722" s="16"/>
      <c r="ID722" s="16"/>
      <c r="IE722" s="16"/>
      <c r="IF722" s="16"/>
      <c r="IG722" s="16"/>
      <c r="IH722" s="16"/>
      <c r="II722" s="16"/>
      <c r="IJ722" s="16"/>
      <c r="IK722" s="16"/>
      <c r="IL722" s="16"/>
      <c r="IM722" s="16"/>
      <c r="IN722" s="16"/>
      <c r="IO722" s="16"/>
      <c r="IP722" s="150"/>
      <c r="IQ722" s="150">
        <v>0</v>
      </c>
      <c r="IR722" s="152" t="e">
        <v>#DIV/0!</v>
      </c>
      <c r="IS722" s="16"/>
      <c r="IT722" s="16"/>
      <c r="IU722" s="16"/>
      <c r="IV722" s="16"/>
      <c r="IW722" s="16"/>
      <c r="IX722" s="16"/>
      <c r="IY722" s="16"/>
      <c r="IZ722" s="16"/>
      <c r="JA722" s="16"/>
      <c r="JB722" s="16"/>
      <c r="JC722" s="16"/>
      <c r="JD722" s="16"/>
      <c r="JE722" s="16"/>
      <c r="JF722" s="16"/>
      <c r="JG722" s="16"/>
      <c r="JH722" s="16"/>
      <c r="JI722" s="16"/>
      <c r="JJ722" s="16"/>
      <c r="JK722" s="16"/>
      <c r="JL722" s="16"/>
      <c r="JM722" s="16"/>
      <c r="JN722" s="16"/>
      <c r="JO722" s="16"/>
      <c r="JP722" s="16"/>
      <c r="JQ722" s="16"/>
      <c r="JR722" s="16"/>
      <c r="JS722" s="16"/>
      <c r="JT722" s="16"/>
      <c r="JU722" s="23"/>
      <c r="JV722" s="16"/>
      <c r="JW722" s="150"/>
      <c r="JX722" s="150">
        <v>0</v>
      </c>
      <c r="JY722" s="152" t="e">
        <v>#DIV/0!</v>
      </c>
      <c r="JZ722" s="16"/>
      <c r="KA722" s="16"/>
      <c r="KB722" s="16"/>
      <c r="KC722" s="16"/>
      <c r="KD722" s="16"/>
      <c r="KE722" s="16"/>
      <c r="KF722" s="16"/>
      <c r="KG722" s="16"/>
      <c r="KH722" s="16"/>
      <c r="KI722" s="16"/>
      <c r="KJ722" s="16"/>
      <c r="KK722" s="16"/>
      <c r="KL722" s="16"/>
      <c r="KM722" s="16"/>
      <c r="KN722" s="16"/>
      <c r="KO722" s="16"/>
      <c r="KP722" s="16"/>
      <c r="KQ722" s="16"/>
      <c r="KR722" s="16"/>
      <c r="KS722" s="16"/>
      <c r="KT722" s="16"/>
      <c r="KU722" s="16"/>
      <c r="KV722" s="16"/>
      <c r="KW722" s="16"/>
      <c r="KX722" s="16"/>
      <c r="KY722" s="16"/>
      <c r="KZ722" s="16"/>
      <c r="LA722" s="16"/>
      <c r="LB722" s="16"/>
      <c r="LC722" s="16"/>
      <c r="LD722" s="16"/>
      <c r="LE722" s="150"/>
      <c r="LF722" s="150">
        <v>0</v>
      </c>
      <c r="LG722" s="152" t="e">
        <v>#DIV/0!</v>
      </c>
      <c r="LH722" s="16"/>
      <c r="LI722" s="16"/>
      <c r="LJ722" s="16"/>
      <c r="LK722" s="16"/>
      <c r="LL722" s="16"/>
      <c r="LM722" s="16"/>
      <c r="LN722" s="16"/>
      <c r="LO722" s="16"/>
      <c r="LP722" s="16"/>
      <c r="LQ722" s="16"/>
      <c r="LR722" s="16"/>
      <c r="LS722" s="16"/>
      <c r="LT722" s="16"/>
      <c r="LU722" s="16"/>
      <c r="LV722" s="16"/>
      <c r="LW722" s="16"/>
      <c r="LX722" s="16"/>
      <c r="LY722" s="16"/>
      <c r="LZ722" s="16"/>
      <c r="MA722" s="16"/>
      <c r="MB722" s="16"/>
      <c r="MC722" s="16"/>
      <c r="MD722" s="16"/>
      <c r="ME722" s="16"/>
      <c r="MF722" s="16"/>
      <c r="MG722" s="16"/>
      <c r="MH722" s="16"/>
      <c r="MI722" s="16"/>
      <c r="MJ722" s="16"/>
      <c r="MK722" s="16"/>
      <c r="ML722" s="16"/>
    </row>
    <row r="723" spans="1:350" ht="13.9" customHeight="1" outlineLevel="2" x14ac:dyDescent="0.2">
      <c r="A723" s="186"/>
      <c r="B723" s="219"/>
      <c r="C723" s="215"/>
      <c r="D723" s="217"/>
      <c r="E723" s="176"/>
      <c r="F723" s="176"/>
      <c r="G723" s="176"/>
      <c r="H723" s="171"/>
      <c r="I723" s="171"/>
      <c r="J723" s="213"/>
      <c r="K723" s="213"/>
      <c r="L723" s="173"/>
      <c r="M723" s="173"/>
      <c r="N723" s="184"/>
      <c r="O723" s="157"/>
      <c r="P723" s="17" t="s">
        <v>26</v>
      </c>
      <c r="Q723" s="151"/>
      <c r="R723" s="151"/>
      <c r="S723" s="153"/>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151"/>
      <c r="AY723" s="151"/>
      <c r="AZ723" s="153"/>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151"/>
      <c r="CG723" s="151"/>
      <c r="CH723" s="153"/>
      <c r="CI723" s="141"/>
      <c r="CJ723" s="141"/>
      <c r="CK723" s="141"/>
      <c r="CL723" s="141"/>
      <c r="CM723" s="141"/>
      <c r="CN723" s="141"/>
      <c r="CO723" s="141"/>
      <c r="CP723" s="95"/>
      <c r="CQ723" s="95"/>
      <c r="CR723" s="95"/>
      <c r="CS723" s="95"/>
      <c r="CT723" s="95"/>
      <c r="CU723" s="95"/>
      <c r="CV723" s="95"/>
      <c r="CW723" s="141"/>
      <c r="CX723" s="141"/>
      <c r="CY723" s="141"/>
      <c r="CZ723" s="141"/>
      <c r="DA723" s="141"/>
      <c r="DB723" s="141"/>
      <c r="DC723" s="141"/>
      <c r="DD723" s="141"/>
      <c r="DE723" s="141"/>
      <c r="DF723" s="141"/>
      <c r="DG723" s="141"/>
      <c r="DH723" s="141"/>
      <c r="DI723" s="141"/>
      <c r="DJ723" s="141"/>
      <c r="DK723" s="141"/>
      <c r="DL723" s="141"/>
      <c r="DM723" s="141"/>
      <c r="DN723" s="151"/>
      <c r="DO723" s="151"/>
      <c r="DP723" s="153"/>
      <c r="DQ723" s="24"/>
      <c r="DR723" s="24"/>
      <c r="DS723" s="24"/>
      <c r="DT723" s="24"/>
      <c r="DU723" s="24"/>
      <c r="DV723" s="24"/>
      <c r="DW723" s="24"/>
      <c r="DX723" s="24"/>
      <c r="DY723" s="24"/>
      <c r="DZ723" s="24"/>
      <c r="EA723" s="24"/>
      <c r="EB723" s="24"/>
      <c r="EC723" s="24"/>
      <c r="ED723" s="24"/>
      <c r="EE723" s="24"/>
      <c r="EF723" s="24"/>
      <c r="EG723" s="24"/>
      <c r="EH723" s="24"/>
      <c r="EI723" s="24"/>
      <c r="EJ723" s="24"/>
      <c r="EK723" s="24"/>
      <c r="EL723" s="24"/>
      <c r="EM723" s="24"/>
      <c r="EN723" s="24"/>
      <c r="EO723" s="24"/>
      <c r="EP723" s="24"/>
      <c r="EQ723" s="24"/>
      <c r="ER723" s="24"/>
      <c r="ES723" s="151"/>
      <c r="ET723" s="151"/>
      <c r="EU723" s="153"/>
      <c r="EV723" s="24"/>
      <c r="EW723" s="125"/>
      <c r="EX723" s="24"/>
      <c r="EY723" s="24"/>
      <c r="EZ723" s="24"/>
      <c r="FA723" s="24"/>
      <c r="FB723" s="24"/>
      <c r="FC723" s="24"/>
      <c r="FD723" s="24"/>
      <c r="FE723" s="24"/>
      <c r="FF723" s="24"/>
      <c r="FG723" s="24"/>
      <c r="FH723" s="24"/>
      <c r="FI723" s="24"/>
      <c r="FJ723" s="24"/>
      <c r="FK723" s="24"/>
      <c r="FL723" s="24"/>
      <c r="FM723" s="24"/>
      <c r="FN723" s="24"/>
      <c r="FO723" s="24"/>
      <c r="FP723" s="24"/>
      <c r="FQ723" s="24"/>
      <c r="FR723" s="24"/>
      <c r="FS723" s="24"/>
      <c r="FT723" s="24"/>
      <c r="FU723" s="24"/>
      <c r="FV723" s="24">
        <v>3</v>
      </c>
      <c r="FW723" s="24"/>
      <c r="FX723" s="24"/>
      <c r="FY723" s="24"/>
      <c r="FZ723" s="24"/>
      <c r="GA723" s="151"/>
      <c r="GB723" s="151"/>
      <c r="GC723" s="153"/>
      <c r="GD723" s="24"/>
      <c r="GE723" s="24"/>
      <c r="GF723" s="24"/>
      <c r="GG723" s="24"/>
      <c r="GH723" s="24"/>
      <c r="GI723" s="24"/>
      <c r="GJ723" s="24"/>
      <c r="GK723" s="24"/>
      <c r="GL723" s="24"/>
      <c r="GM723" s="24"/>
      <c r="GN723" s="24"/>
      <c r="GO723" s="24"/>
      <c r="GP723" s="24"/>
      <c r="GQ723" s="24"/>
      <c r="GR723" s="24"/>
      <c r="GS723" s="24"/>
      <c r="GT723" s="24"/>
      <c r="GU723" s="24"/>
      <c r="GV723" s="24"/>
      <c r="GW723" s="24"/>
      <c r="GX723" s="24"/>
      <c r="GY723" s="24"/>
      <c r="GZ723" s="24"/>
      <c r="HA723" s="24"/>
      <c r="HB723" s="24"/>
      <c r="HC723" s="24"/>
      <c r="HD723" s="24"/>
      <c r="HE723" s="24"/>
      <c r="HF723" s="24"/>
      <c r="HG723" s="24"/>
      <c r="HH723" s="151"/>
      <c r="HI723" s="151"/>
      <c r="HJ723" s="153"/>
      <c r="HK723" s="24"/>
      <c r="HL723" s="24"/>
      <c r="HM723" s="24"/>
      <c r="HN723" s="24"/>
      <c r="HO723" s="24"/>
      <c r="HP723" s="24"/>
      <c r="HQ723" s="24"/>
      <c r="HR723" s="24"/>
      <c r="HS723" s="24"/>
      <c r="HT723" s="24"/>
      <c r="HU723" s="24"/>
      <c r="HV723" s="24"/>
      <c r="HW723" s="24"/>
      <c r="HX723" s="24"/>
      <c r="HY723" s="24"/>
      <c r="HZ723" s="24"/>
      <c r="IA723" s="24"/>
      <c r="IB723" s="24"/>
      <c r="IC723" s="24"/>
      <c r="ID723" s="24"/>
      <c r="IE723" s="24"/>
      <c r="IF723" s="24"/>
      <c r="IG723" s="24"/>
      <c r="IH723" s="24"/>
      <c r="II723" s="24"/>
      <c r="IJ723" s="24"/>
      <c r="IK723" s="24"/>
      <c r="IL723" s="24"/>
      <c r="IM723" s="24"/>
      <c r="IN723" s="24"/>
      <c r="IO723" s="24"/>
      <c r="IP723" s="151"/>
      <c r="IQ723" s="151"/>
      <c r="IR723" s="153"/>
      <c r="IS723" s="24"/>
      <c r="IT723" s="24"/>
      <c r="IU723" s="24"/>
      <c r="IV723" s="24"/>
      <c r="IW723" s="24"/>
      <c r="IX723" s="24"/>
      <c r="IY723" s="24"/>
      <c r="IZ723" s="24"/>
      <c r="JA723" s="24"/>
      <c r="JB723" s="24"/>
      <c r="JC723" s="24"/>
      <c r="JD723" s="24"/>
      <c r="JE723" s="24"/>
      <c r="JF723" s="24"/>
      <c r="JG723" s="24"/>
      <c r="JH723" s="24"/>
      <c r="JI723" s="24"/>
      <c r="JJ723" s="24"/>
      <c r="JK723" s="24"/>
      <c r="JL723" s="24"/>
      <c r="JM723" s="24"/>
      <c r="JN723" s="24"/>
      <c r="JO723" s="24"/>
      <c r="JP723" s="24"/>
      <c r="JQ723" s="24"/>
      <c r="JR723" s="24"/>
      <c r="JS723" s="24"/>
      <c r="JT723" s="24"/>
      <c r="JU723" s="25"/>
      <c r="JV723" s="24"/>
      <c r="JW723" s="151"/>
      <c r="JX723" s="151"/>
      <c r="JY723" s="153"/>
      <c r="JZ723" s="24"/>
      <c r="KA723" s="24"/>
      <c r="KB723" s="24"/>
      <c r="KC723" s="24"/>
      <c r="KD723" s="24"/>
      <c r="KE723" s="24"/>
      <c r="KF723" s="24"/>
      <c r="KG723" s="24"/>
      <c r="KH723" s="24"/>
      <c r="KI723" s="24"/>
      <c r="KJ723" s="24"/>
      <c r="KK723" s="24"/>
      <c r="KL723" s="24"/>
      <c r="KM723" s="24"/>
      <c r="KN723" s="24"/>
      <c r="KO723" s="24"/>
      <c r="KP723" s="24"/>
      <c r="KQ723" s="24"/>
      <c r="KR723" s="24"/>
      <c r="KS723" s="24"/>
      <c r="KT723" s="24"/>
      <c r="KU723" s="24"/>
      <c r="KV723" s="24"/>
      <c r="KW723" s="24"/>
      <c r="KX723" s="24"/>
      <c r="KY723" s="24"/>
      <c r="KZ723" s="24"/>
      <c r="LA723" s="24"/>
      <c r="LB723" s="24"/>
      <c r="LC723" s="24"/>
      <c r="LD723" s="24"/>
      <c r="LE723" s="151"/>
      <c r="LF723" s="151"/>
      <c r="LG723" s="153"/>
      <c r="LH723" s="24"/>
      <c r="LI723" s="24"/>
      <c r="LJ723" s="24"/>
      <c r="LK723" s="24"/>
      <c r="LL723" s="24"/>
      <c r="LM723" s="24"/>
      <c r="LN723" s="24"/>
      <c r="LO723" s="24"/>
      <c r="LP723" s="24"/>
      <c r="LQ723" s="24"/>
      <c r="LR723" s="24"/>
      <c r="LS723" s="24"/>
      <c r="LT723" s="24"/>
      <c r="LU723" s="24"/>
      <c r="LV723" s="24"/>
      <c r="LW723" s="24"/>
      <c r="LX723" s="24"/>
      <c r="LY723" s="24"/>
      <c r="LZ723" s="24"/>
      <c r="MA723" s="24"/>
      <c r="MB723" s="24"/>
      <c r="MC723" s="24"/>
      <c r="MD723" s="24"/>
      <c r="ME723" s="24"/>
      <c r="MF723" s="24"/>
      <c r="MG723" s="24"/>
      <c r="MH723" s="24"/>
      <c r="MI723" s="24"/>
      <c r="MJ723" s="24"/>
      <c r="MK723" s="24"/>
      <c r="ML723" s="24"/>
    </row>
    <row r="724" spans="1:350" ht="13.9" customHeight="1" outlineLevel="2" x14ac:dyDescent="0.2">
      <c r="A724" s="185" t="s">
        <v>388</v>
      </c>
      <c r="B724" s="218" t="s">
        <v>343</v>
      </c>
      <c r="C724" s="214" t="s">
        <v>99</v>
      </c>
      <c r="D724" s="216">
        <v>3</v>
      </c>
      <c r="E724" s="175"/>
      <c r="F724" s="175">
        <f>D724-E724</f>
        <v>3</v>
      </c>
      <c r="G724" s="175" t="s">
        <v>842</v>
      </c>
      <c r="H724" s="170" t="s">
        <v>838</v>
      </c>
      <c r="I724" s="170" t="s">
        <v>968</v>
      </c>
      <c r="J724" s="212">
        <f ca="1">E724+Q724+AX724+CF724+DN724+ES724+GA724+HH724+IP724+JW724+LE724</f>
        <v>0</v>
      </c>
      <c r="K724" s="212">
        <f>E724+R724+AY724+CG724+DO724+ET724+GB724+HI724+IQ724+JX724+LF724</f>
        <v>3</v>
      </c>
      <c r="L724" s="172" t="e">
        <f ca="1">K724/J724</f>
        <v>#DIV/0!</v>
      </c>
      <c r="M724" s="172">
        <f>K724/D724</f>
        <v>1</v>
      </c>
      <c r="N724" s="183">
        <f ca="1">SUMIF($EV$8:$FZ$9,$O$5,$EV725:$FZ725)-SUMIF($EV$8:$FZ$9,$Q$5,$EV725:$FZ725)</f>
        <v>0</v>
      </c>
      <c r="O724" s="156"/>
      <c r="P724" s="16" t="s">
        <v>25</v>
      </c>
      <c r="Q724" s="150">
        <v>0</v>
      </c>
      <c r="R724" s="150">
        <v>0</v>
      </c>
      <c r="S724" s="152" t="e">
        <v>#DIV/0!</v>
      </c>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50">
        <f ca="1">SUMIF($BA$8:$CE$9,$O$5,$BA724:$CE724)</f>
        <v>0</v>
      </c>
      <c r="AY724" s="150">
        <f>SUM(BA725:CE725)</f>
        <v>0</v>
      </c>
      <c r="AZ724" s="152" t="e">
        <f ca="1">AY724/AX724</f>
        <v>#DIV/0!</v>
      </c>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50">
        <f t="shared" ref="CF724" si="1878">SUM(CI724:DM724)</f>
        <v>0</v>
      </c>
      <c r="CG724" s="150">
        <f>SUM(CI725:DM725)</f>
        <v>0</v>
      </c>
      <c r="CH724" s="152" t="e">
        <f>CG724/CF724</f>
        <v>#DIV/0!</v>
      </c>
      <c r="CI724" s="129"/>
      <c r="CJ724" s="129"/>
      <c r="CK724" s="129"/>
      <c r="CL724" s="129"/>
      <c r="CM724" s="129"/>
      <c r="CN724" s="129"/>
      <c r="CO724" s="129"/>
      <c r="CP724" s="101"/>
      <c r="CQ724" s="101"/>
      <c r="CR724" s="101"/>
      <c r="CS724" s="101"/>
      <c r="CT724" s="101"/>
      <c r="CU724" s="101"/>
      <c r="CV724" s="101"/>
      <c r="CW724" s="129"/>
      <c r="CX724" s="129"/>
      <c r="CY724" s="129"/>
      <c r="CZ724" s="129"/>
      <c r="DA724" s="129"/>
      <c r="DB724" s="129"/>
      <c r="DC724" s="129"/>
      <c r="DD724" s="129"/>
      <c r="DE724" s="129"/>
      <c r="DF724" s="129"/>
      <c r="DG724" s="129"/>
      <c r="DH724" s="129"/>
      <c r="DI724" s="129"/>
      <c r="DJ724" s="129"/>
      <c r="DK724" s="129"/>
      <c r="DL724" s="129"/>
      <c r="DM724" s="129"/>
      <c r="DN724" s="150">
        <f t="shared" ref="DN724" si="1879">SUM(DQ724:ER724)</f>
        <v>0</v>
      </c>
      <c r="DO724" s="150">
        <f>SUM(DQ725:ER725)</f>
        <v>0</v>
      </c>
      <c r="DP724" s="152" t="e">
        <f t="shared" si="1746"/>
        <v>#DIV/0!</v>
      </c>
      <c r="DQ724" s="16"/>
      <c r="DR724" s="16"/>
      <c r="DS724" s="16"/>
      <c r="DT724" s="16"/>
      <c r="DU724" s="16"/>
      <c r="DV724" s="16"/>
      <c r="DW724" s="16"/>
      <c r="DX724" s="16"/>
      <c r="DY724" s="16"/>
      <c r="DZ724" s="16"/>
      <c r="EA724" s="16"/>
      <c r="EB724" s="16"/>
      <c r="EC724" s="16"/>
      <c r="ED724" s="16"/>
      <c r="EE724" s="16"/>
      <c r="EF724" s="16"/>
      <c r="EG724" s="16"/>
      <c r="EH724" s="16"/>
      <c r="EI724" s="16"/>
      <c r="EJ724" s="16"/>
      <c r="EK724" s="16"/>
      <c r="EL724" s="16"/>
      <c r="EM724" s="16"/>
      <c r="EN724" s="16"/>
      <c r="EO724" s="16"/>
      <c r="EP724" s="16"/>
      <c r="EQ724" s="16"/>
      <c r="ER724" s="16"/>
      <c r="ES724" s="150">
        <f t="shared" ca="1" si="1782"/>
        <v>0</v>
      </c>
      <c r="ET724" s="150">
        <f t="shared" si="1783"/>
        <v>3</v>
      </c>
      <c r="EU724" s="152" t="e">
        <f t="shared" ca="1" si="1784"/>
        <v>#DIV/0!</v>
      </c>
      <c r="EV724" s="16"/>
      <c r="EW724" s="67"/>
      <c r="EX724" s="16"/>
      <c r="EY724" s="16"/>
      <c r="EZ724" s="16"/>
      <c r="FA724" s="16"/>
      <c r="FB724" s="16"/>
      <c r="FC724" s="16"/>
      <c r="FD724" s="16"/>
      <c r="FE724" s="16"/>
      <c r="FF724" s="16"/>
      <c r="FG724" s="16"/>
      <c r="FH724" s="16"/>
      <c r="FI724" s="16"/>
      <c r="FJ724" s="16"/>
      <c r="FK724" s="16"/>
      <c r="FL724" s="16"/>
      <c r="FM724" s="16"/>
      <c r="FN724" s="16"/>
      <c r="FO724" s="16"/>
      <c r="FP724" s="16"/>
      <c r="FQ724" s="16"/>
      <c r="FR724" s="16"/>
      <c r="FS724" s="16"/>
      <c r="FT724" s="16"/>
      <c r="FU724" s="16"/>
      <c r="FV724" s="16"/>
      <c r="FW724" s="16"/>
      <c r="FX724" s="16"/>
      <c r="FY724" s="16"/>
      <c r="FZ724" s="16"/>
      <c r="GA724" s="150">
        <f t="shared" ref="GA724" ca="1" si="1880">SUMIF($GD$8:$HG$9,$O$5,GD724:HG724)</f>
        <v>0</v>
      </c>
      <c r="GB724" s="150">
        <f t="shared" ref="GB724" si="1881">SUM(GD725:HG725)</f>
        <v>0</v>
      </c>
      <c r="GC724" s="152" t="e">
        <f t="shared" ref="GC724" ca="1" si="1882">GB724/GA724</f>
        <v>#DIV/0!</v>
      </c>
      <c r="GD724" s="16"/>
      <c r="GE724" s="16"/>
      <c r="GF724" s="16"/>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c r="HF724" s="16"/>
      <c r="HG724" s="16"/>
      <c r="HH724" s="150"/>
      <c r="HI724" s="150">
        <v>0</v>
      </c>
      <c r="HJ724" s="152" t="e">
        <v>#DIV/0!</v>
      </c>
      <c r="HK724" s="16"/>
      <c r="HL724" s="16"/>
      <c r="HM724" s="16"/>
      <c r="HN724" s="16"/>
      <c r="HO724" s="16"/>
      <c r="HP724" s="16"/>
      <c r="HQ724" s="16"/>
      <c r="HR724" s="16"/>
      <c r="HS724" s="16"/>
      <c r="HT724" s="16"/>
      <c r="HU724" s="16"/>
      <c r="HV724" s="16"/>
      <c r="HW724" s="16"/>
      <c r="HX724" s="16"/>
      <c r="HY724" s="16"/>
      <c r="HZ724" s="16"/>
      <c r="IA724" s="16"/>
      <c r="IB724" s="16"/>
      <c r="IC724" s="16"/>
      <c r="ID724" s="16"/>
      <c r="IE724" s="16"/>
      <c r="IF724" s="16"/>
      <c r="IG724" s="16"/>
      <c r="IH724" s="16"/>
      <c r="II724" s="16"/>
      <c r="IJ724" s="16"/>
      <c r="IK724" s="16"/>
      <c r="IL724" s="16"/>
      <c r="IM724" s="16"/>
      <c r="IN724" s="16"/>
      <c r="IO724" s="16"/>
      <c r="IP724" s="150"/>
      <c r="IQ724" s="150">
        <v>0</v>
      </c>
      <c r="IR724" s="152" t="e">
        <v>#DIV/0!</v>
      </c>
      <c r="IS724" s="16"/>
      <c r="IT724" s="16"/>
      <c r="IU724" s="16"/>
      <c r="IV724" s="16"/>
      <c r="IW724" s="16"/>
      <c r="IX724" s="16"/>
      <c r="IY724" s="16"/>
      <c r="IZ724" s="16"/>
      <c r="JA724" s="16"/>
      <c r="JB724" s="16"/>
      <c r="JC724" s="16"/>
      <c r="JD724" s="16"/>
      <c r="JE724" s="16"/>
      <c r="JF724" s="16"/>
      <c r="JG724" s="16"/>
      <c r="JH724" s="16"/>
      <c r="JI724" s="16"/>
      <c r="JJ724" s="16"/>
      <c r="JK724" s="16"/>
      <c r="JL724" s="16"/>
      <c r="JM724" s="16"/>
      <c r="JN724" s="16"/>
      <c r="JO724" s="16"/>
      <c r="JP724" s="16"/>
      <c r="JQ724" s="16"/>
      <c r="JR724" s="16"/>
      <c r="JS724" s="16"/>
      <c r="JT724" s="16"/>
      <c r="JU724" s="23"/>
      <c r="JV724" s="16"/>
      <c r="JW724" s="150"/>
      <c r="JX724" s="150">
        <v>0</v>
      </c>
      <c r="JY724" s="152" t="e">
        <v>#DIV/0!</v>
      </c>
      <c r="JZ724" s="16"/>
      <c r="KA724" s="16"/>
      <c r="KB724" s="16"/>
      <c r="KC724" s="16"/>
      <c r="KD724" s="16"/>
      <c r="KE724" s="16"/>
      <c r="KF724" s="16"/>
      <c r="KG724" s="16"/>
      <c r="KH724" s="16"/>
      <c r="KI724" s="16"/>
      <c r="KJ724" s="16"/>
      <c r="KK724" s="16"/>
      <c r="KL724" s="16"/>
      <c r="KM724" s="16"/>
      <c r="KN724" s="16"/>
      <c r="KO724" s="16"/>
      <c r="KP724" s="16"/>
      <c r="KQ724" s="16"/>
      <c r="KR724" s="16"/>
      <c r="KS724" s="16"/>
      <c r="KT724" s="16"/>
      <c r="KU724" s="16"/>
      <c r="KV724" s="16"/>
      <c r="KW724" s="16"/>
      <c r="KX724" s="16"/>
      <c r="KY724" s="16"/>
      <c r="KZ724" s="16"/>
      <c r="LA724" s="16"/>
      <c r="LB724" s="16"/>
      <c r="LC724" s="16"/>
      <c r="LD724" s="16"/>
      <c r="LE724" s="150"/>
      <c r="LF724" s="150">
        <v>0</v>
      </c>
      <c r="LG724" s="152" t="e">
        <v>#DIV/0!</v>
      </c>
      <c r="LH724" s="16"/>
      <c r="LI724" s="16"/>
      <c r="LJ724" s="16"/>
      <c r="LK724" s="16"/>
      <c r="LL724" s="16"/>
      <c r="LM724" s="16"/>
      <c r="LN724" s="16"/>
      <c r="LO724" s="16"/>
      <c r="LP724" s="16"/>
      <c r="LQ724" s="16"/>
      <c r="LR724" s="16"/>
      <c r="LS724" s="16"/>
      <c r="LT724" s="16"/>
      <c r="LU724" s="16"/>
      <c r="LV724" s="16"/>
      <c r="LW724" s="16"/>
      <c r="LX724" s="16"/>
      <c r="LY724" s="16"/>
      <c r="LZ724" s="16"/>
      <c r="MA724" s="16"/>
      <c r="MB724" s="16"/>
      <c r="MC724" s="16"/>
      <c r="MD724" s="16"/>
      <c r="ME724" s="16"/>
      <c r="MF724" s="16"/>
      <c r="MG724" s="16"/>
      <c r="MH724" s="16"/>
      <c r="MI724" s="16"/>
      <c r="MJ724" s="16"/>
      <c r="MK724" s="16"/>
      <c r="ML724" s="16"/>
    </row>
    <row r="725" spans="1:350" ht="13.9" customHeight="1" outlineLevel="2" x14ac:dyDescent="0.2">
      <c r="A725" s="186"/>
      <c r="B725" s="219"/>
      <c r="C725" s="215"/>
      <c r="D725" s="217"/>
      <c r="E725" s="176"/>
      <c r="F725" s="176"/>
      <c r="G725" s="176"/>
      <c r="H725" s="171"/>
      <c r="I725" s="171"/>
      <c r="J725" s="213"/>
      <c r="K725" s="213"/>
      <c r="L725" s="173"/>
      <c r="M725" s="173"/>
      <c r="N725" s="184"/>
      <c r="O725" s="157"/>
      <c r="P725" s="17" t="s">
        <v>26</v>
      </c>
      <c r="Q725" s="151"/>
      <c r="R725" s="151"/>
      <c r="S725" s="153"/>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151"/>
      <c r="AY725" s="151"/>
      <c r="AZ725" s="153"/>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151"/>
      <c r="CG725" s="151"/>
      <c r="CH725" s="153"/>
      <c r="CI725" s="141"/>
      <c r="CJ725" s="141"/>
      <c r="CK725" s="141"/>
      <c r="CL725" s="141"/>
      <c r="CM725" s="141"/>
      <c r="CN725" s="141"/>
      <c r="CO725" s="141"/>
      <c r="CP725" s="95"/>
      <c r="CQ725" s="95"/>
      <c r="CR725" s="95"/>
      <c r="CS725" s="95"/>
      <c r="CT725" s="95"/>
      <c r="CU725" s="95"/>
      <c r="CV725" s="95"/>
      <c r="CW725" s="141"/>
      <c r="CX725" s="141"/>
      <c r="CY725" s="141"/>
      <c r="CZ725" s="141"/>
      <c r="DA725" s="141"/>
      <c r="DB725" s="141"/>
      <c r="DC725" s="141"/>
      <c r="DD725" s="141"/>
      <c r="DE725" s="141"/>
      <c r="DF725" s="141"/>
      <c r="DG725" s="141"/>
      <c r="DH725" s="141"/>
      <c r="DI725" s="141"/>
      <c r="DJ725" s="141"/>
      <c r="DK725" s="141"/>
      <c r="DL725" s="141"/>
      <c r="DM725" s="141"/>
      <c r="DN725" s="151"/>
      <c r="DO725" s="151"/>
      <c r="DP725" s="153"/>
      <c r="DQ725" s="24"/>
      <c r="DR725" s="24"/>
      <c r="DS725" s="24"/>
      <c r="DT725" s="24"/>
      <c r="DU725" s="24"/>
      <c r="DV725" s="24"/>
      <c r="DW725" s="24"/>
      <c r="DX725" s="24"/>
      <c r="DY725" s="24"/>
      <c r="DZ725" s="24"/>
      <c r="EA725" s="24"/>
      <c r="EB725" s="24"/>
      <c r="EC725" s="24"/>
      <c r="ED725" s="24"/>
      <c r="EE725" s="24"/>
      <c r="EF725" s="24"/>
      <c r="EG725" s="24"/>
      <c r="EH725" s="24"/>
      <c r="EI725" s="24"/>
      <c r="EJ725" s="24"/>
      <c r="EK725" s="24"/>
      <c r="EL725" s="24"/>
      <c r="EM725" s="24"/>
      <c r="EN725" s="24"/>
      <c r="EO725" s="24"/>
      <c r="EP725" s="24"/>
      <c r="EQ725" s="24"/>
      <c r="ER725" s="24"/>
      <c r="ES725" s="151"/>
      <c r="ET725" s="151"/>
      <c r="EU725" s="153"/>
      <c r="EV725" s="24"/>
      <c r="EW725" s="125"/>
      <c r="EX725" s="24"/>
      <c r="EY725" s="24"/>
      <c r="EZ725" s="24"/>
      <c r="FA725" s="24"/>
      <c r="FB725" s="24"/>
      <c r="FC725" s="24"/>
      <c r="FD725" s="24"/>
      <c r="FE725" s="24"/>
      <c r="FF725" s="24"/>
      <c r="FG725" s="24"/>
      <c r="FH725" s="24"/>
      <c r="FI725" s="24"/>
      <c r="FJ725" s="24"/>
      <c r="FK725" s="24"/>
      <c r="FL725" s="24"/>
      <c r="FM725" s="24"/>
      <c r="FN725" s="24"/>
      <c r="FO725" s="24"/>
      <c r="FP725" s="24"/>
      <c r="FQ725" s="24"/>
      <c r="FR725" s="24"/>
      <c r="FS725" s="24"/>
      <c r="FT725" s="24"/>
      <c r="FU725" s="24"/>
      <c r="FV725" s="24">
        <v>3</v>
      </c>
      <c r="FW725" s="24"/>
      <c r="FX725" s="24"/>
      <c r="FY725" s="24"/>
      <c r="FZ725" s="24"/>
      <c r="GA725" s="151"/>
      <c r="GB725" s="151"/>
      <c r="GC725" s="153"/>
      <c r="GD725" s="24"/>
      <c r="GE725" s="24"/>
      <c r="GF725" s="24"/>
      <c r="GG725" s="24"/>
      <c r="GH725" s="24"/>
      <c r="GI725" s="24"/>
      <c r="GJ725" s="24"/>
      <c r="GK725" s="24"/>
      <c r="GL725" s="24"/>
      <c r="GM725" s="24"/>
      <c r="GN725" s="24"/>
      <c r="GO725" s="24"/>
      <c r="GP725" s="24"/>
      <c r="GQ725" s="24"/>
      <c r="GR725" s="24"/>
      <c r="GS725" s="24"/>
      <c r="GT725" s="24"/>
      <c r="GU725" s="24"/>
      <c r="GV725" s="24"/>
      <c r="GW725" s="24"/>
      <c r="GX725" s="24"/>
      <c r="GY725" s="24"/>
      <c r="GZ725" s="24"/>
      <c r="HA725" s="24"/>
      <c r="HB725" s="24"/>
      <c r="HC725" s="24"/>
      <c r="HD725" s="24"/>
      <c r="HE725" s="24"/>
      <c r="HF725" s="24"/>
      <c r="HG725" s="24"/>
      <c r="HH725" s="151"/>
      <c r="HI725" s="151"/>
      <c r="HJ725" s="153"/>
      <c r="HK725" s="24"/>
      <c r="HL725" s="24"/>
      <c r="HM725" s="24"/>
      <c r="HN725" s="24"/>
      <c r="HO725" s="24"/>
      <c r="HP725" s="24"/>
      <c r="HQ725" s="24"/>
      <c r="HR725" s="24"/>
      <c r="HS725" s="24"/>
      <c r="HT725" s="24"/>
      <c r="HU725" s="24"/>
      <c r="HV725" s="24"/>
      <c r="HW725" s="24"/>
      <c r="HX725" s="24"/>
      <c r="HY725" s="24"/>
      <c r="HZ725" s="24"/>
      <c r="IA725" s="24"/>
      <c r="IB725" s="24"/>
      <c r="IC725" s="24"/>
      <c r="ID725" s="24"/>
      <c r="IE725" s="24"/>
      <c r="IF725" s="24"/>
      <c r="IG725" s="24"/>
      <c r="IH725" s="24"/>
      <c r="II725" s="24"/>
      <c r="IJ725" s="24"/>
      <c r="IK725" s="24"/>
      <c r="IL725" s="24"/>
      <c r="IM725" s="24"/>
      <c r="IN725" s="24"/>
      <c r="IO725" s="24"/>
      <c r="IP725" s="151"/>
      <c r="IQ725" s="151"/>
      <c r="IR725" s="153"/>
      <c r="IS725" s="24"/>
      <c r="IT725" s="24"/>
      <c r="IU725" s="24"/>
      <c r="IV725" s="24"/>
      <c r="IW725" s="24"/>
      <c r="IX725" s="24"/>
      <c r="IY725" s="24"/>
      <c r="IZ725" s="24"/>
      <c r="JA725" s="24"/>
      <c r="JB725" s="24"/>
      <c r="JC725" s="24"/>
      <c r="JD725" s="24"/>
      <c r="JE725" s="24"/>
      <c r="JF725" s="24"/>
      <c r="JG725" s="24"/>
      <c r="JH725" s="24"/>
      <c r="JI725" s="24"/>
      <c r="JJ725" s="24"/>
      <c r="JK725" s="24"/>
      <c r="JL725" s="24"/>
      <c r="JM725" s="24"/>
      <c r="JN725" s="24"/>
      <c r="JO725" s="24"/>
      <c r="JP725" s="24"/>
      <c r="JQ725" s="24"/>
      <c r="JR725" s="24"/>
      <c r="JS725" s="24"/>
      <c r="JT725" s="24"/>
      <c r="JU725" s="25"/>
      <c r="JV725" s="24"/>
      <c r="JW725" s="151"/>
      <c r="JX725" s="151"/>
      <c r="JY725" s="153"/>
      <c r="JZ725" s="24"/>
      <c r="KA725" s="24"/>
      <c r="KB725" s="24"/>
      <c r="KC725" s="24"/>
      <c r="KD725" s="24"/>
      <c r="KE725" s="24"/>
      <c r="KF725" s="24"/>
      <c r="KG725" s="24"/>
      <c r="KH725" s="24"/>
      <c r="KI725" s="24"/>
      <c r="KJ725" s="24"/>
      <c r="KK725" s="24"/>
      <c r="KL725" s="24"/>
      <c r="KM725" s="24"/>
      <c r="KN725" s="24"/>
      <c r="KO725" s="24"/>
      <c r="KP725" s="24"/>
      <c r="KQ725" s="24"/>
      <c r="KR725" s="24"/>
      <c r="KS725" s="24"/>
      <c r="KT725" s="24"/>
      <c r="KU725" s="24"/>
      <c r="KV725" s="24"/>
      <c r="KW725" s="24"/>
      <c r="KX725" s="24"/>
      <c r="KY725" s="24"/>
      <c r="KZ725" s="24"/>
      <c r="LA725" s="24"/>
      <c r="LB725" s="24"/>
      <c r="LC725" s="24"/>
      <c r="LD725" s="24"/>
      <c r="LE725" s="151"/>
      <c r="LF725" s="151"/>
      <c r="LG725" s="153"/>
      <c r="LH725" s="24"/>
      <c r="LI725" s="24"/>
      <c r="LJ725" s="24"/>
      <c r="LK725" s="24"/>
      <c r="LL725" s="24"/>
      <c r="LM725" s="24"/>
      <c r="LN725" s="24"/>
      <c r="LO725" s="24"/>
      <c r="LP725" s="24"/>
      <c r="LQ725" s="24"/>
      <c r="LR725" s="24"/>
      <c r="LS725" s="24"/>
      <c r="LT725" s="24"/>
      <c r="LU725" s="24"/>
      <c r="LV725" s="24"/>
      <c r="LW725" s="24"/>
      <c r="LX725" s="24"/>
      <c r="LY725" s="24"/>
      <c r="LZ725" s="24"/>
      <c r="MA725" s="24"/>
      <c r="MB725" s="24"/>
      <c r="MC725" s="24"/>
      <c r="MD725" s="24"/>
      <c r="ME725" s="24"/>
      <c r="MF725" s="24"/>
      <c r="MG725" s="24"/>
      <c r="MH725" s="24"/>
      <c r="MI725" s="24"/>
      <c r="MJ725" s="24"/>
      <c r="MK725" s="24"/>
      <c r="ML725" s="24"/>
    </row>
    <row r="726" spans="1:350" ht="13.9" customHeight="1" outlineLevel="2" x14ac:dyDescent="0.2">
      <c r="A726" s="185" t="s">
        <v>389</v>
      </c>
      <c r="B726" s="218" t="s">
        <v>92</v>
      </c>
      <c r="C726" s="214" t="s">
        <v>38</v>
      </c>
      <c r="D726" s="216">
        <v>1.2150000000000001</v>
      </c>
      <c r="E726" s="175">
        <v>0</v>
      </c>
      <c r="F726" s="175">
        <f>D726-E726</f>
        <v>1.2150000000000001</v>
      </c>
      <c r="G726" s="175" t="s">
        <v>847</v>
      </c>
      <c r="H726" s="170" t="s">
        <v>968</v>
      </c>
      <c r="I726" s="170" t="s">
        <v>905</v>
      </c>
      <c r="J726" s="212">
        <f ca="1">E726+Q726+AX726+CF726+DN726+ES726+GA726+HH726+IP726+JW726+LE726</f>
        <v>0</v>
      </c>
      <c r="K726" s="212">
        <f>E726+R726+AY726+CG726+DO726+ET726+GB726+HI726+IQ726+JX726+LF726</f>
        <v>1</v>
      </c>
      <c r="L726" s="172" t="e">
        <f ca="1">K726/J726</f>
        <v>#DIV/0!</v>
      </c>
      <c r="M726" s="172">
        <f>K726/D726</f>
        <v>0.82304526748971185</v>
      </c>
      <c r="N726" s="183">
        <f ca="1">SUMIF($EV$8:$FZ$9,$O$5,$EV727:$FZ727)-SUMIF($EV$8:$FZ$9,$Q$5,$EV727:$FZ727)</f>
        <v>0</v>
      </c>
      <c r="O726" s="156"/>
      <c r="P726" s="16" t="s">
        <v>25</v>
      </c>
      <c r="Q726" s="150">
        <v>0</v>
      </c>
      <c r="R726" s="150">
        <v>0</v>
      </c>
      <c r="S726" s="152" t="e">
        <v>#DIV/0!</v>
      </c>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50">
        <f ca="1">SUMIF($BA$8:$CE$9,$O$5,$BA726:$CE726)</f>
        <v>0</v>
      </c>
      <c r="AY726" s="150">
        <f>SUM(BA727:CE727)</f>
        <v>0</v>
      </c>
      <c r="AZ726" s="152" t="e">
        <f ca="1">AY726/AX726</f>
        <v>#DIV/0!</v>
      </c>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50">
        <f t="shared" ref="CF726" si="1883">SUM(CI726:DM726)</f>
        <v>0</v>
      </c>
      <c r="CG726" s="150">
        <f>SUM(CI727:DM727)</f>
        <v>0</v>
      </c>
      <c r="CH726" s="152" t="e">
        <f>CG726/CF726</f>
        <v>#DIV/0!</v>
      </c>
      <c r="CI726" s="129"/>
      <c r="CJ726" s="129"/>
      <c r="CK726" s="129"/>
      <c r="CL726" s="129"/>
      <c r="CM726" s="129"/>
      <c r="CN726" s="129"/>
      <c r="CO726" s="129"/>
      <c r="CP726" s="101"/>
      <c r="CQ726" s="101"/>
      <c r="CR726" s="101"/>
      <c r="CS726" s="101"/>
      <c r="CT726" s="101"/>
      <c r="CU726" s="101"/>
      <c r="CV726" s="101"/>
      <c r="CW726" s="129"/>
      <c r="CX726" s="129"/>
      <c r="CY726" s="129"/>
      <c r="CZ726" s="129"/>
      <c r="DA726" s="129"/>
      <c r="DB726" s="129"/>
      <c r="DC726" s="129"/>
      <c r="DD726" s="129"/>
      <c r="DE726" s="129"/>
      <c r="DF726" s="129"/>
      <c r="DG726" s="129"/>
      <c r="DH726" s="129"/>
      <c r="DI726" s="129"/>
      <c r="DJ726" s="129"/>
      <c r="DK726" s="129"/>
      <c r="DL726" s="129"/>
      <c r="DM726" s="129"/>
      <c r="DN726" s="150">
        <f t="shared" ref="DN726" si="1884">SUM(DQ726:ER726)</f>
        <v>0</v>
      </c>
      <c r="DO726" s="150">
        <f>SUM(DQ727:ER727)</f>
        <v>0</v>
      </c>
      <c r="DP726" s="152" t="e">
        <f t="shared" si="1746"/>
        <v>#DIV/0!</v>
      </c>
      <c r="DQ726" s="16"/>
      <c r="DR726" s="16"/>
      <c r="DS726" s="16"/>
      <c r="DT726" s="16"/>
      <c r="DU726" s="16"/>
      <c r="DV726" s="16"/>
      <c r="DW726" s="16"/>
      <c r="DX726" s="16"/>
      <c r="DY726" s="16"/>
      <c r="DZ726" s="16"/>
      <c r="EA726" s="16"/>
      <c r="EB726" s="16"/>
      <c r="EC726" s="16"/>
      <c r="ED726" s="16"/>
      <c r="EE726" s="16"/>
      <c r="EF726" s="16"/>
      <c r="EG726" s="16"/>
      <c r="EH726" s="16"/>
      <c r="EI726" s="16"/>
      <c r="EJ726" s="16"/>
      <c r="EK726" s="16"/>
      <c r="EL726" s="16"/>
      <c r="EM726" s="16"/>
      <c r="EN726" s="16"/>
      <c r="EO726" s="16"/>
      <c r="EP726" s="16"/>
      <c r="EQ726" s="16"/>
      <c r="ER726" s="16"/>
      <c r="ES726" s="150">
        <f t="shared" ca="1" si="1782"/>
        <v>0</v>
      </c>
      <c r="ET726" s="150">
        <f t="shared" si="1783"/>
        <v>0</v>
      </c>
      <c r="EU726" s="152" t="e">
        <f t="shared" ca="1" si="1784"/>
        <v>#DIV/0!</v>
      </c>
      <c r="EV726" s="16"/>
      <c r="EW726" s="67"/>
      <c r="EX726" s="16"/>
      <c r="EY726" s="16"/>
      <c r="EZ726" s="16"/>
      <c r="FA726" s="16"/>
      <c r="FB726" s="16"/>
      <c r="FC726" s="16"/>
      <c r="FD726" s="16"/>
      <c r="FE726" s="16"/>
      <c r="FF726" s="16"/>
      <c r="FG726" s="16"/>
      <c r="FH726" s="16"/>
      <c r="FI726" s="16"/>
      <c r="FJ726" s="16"/>
      <c r="FK726" s="16"/>
      <c r="FL726" s="16"/>
      <c r="FM726" s="16"/>
      <c r="FN726" s="16"/>
      <c r="FO726" s="16"/>
      <c r="FP726" s="16"/>
      <c r="FQ726" s="16"/>
      <c r="FR726" s="16"/>
      <c r="FS726" s="16"/>
      <c r="FT726" s="16"/>
      <c r="FU726" s="16"/>
      <c r="FV726" s="16"/>
      <c r="FW726" s="16"/>
      <c r="FX726" s="16"/>
      <c r="FY726" s="16"/>
      <c r="FZ726" s="16"/>
      <c r="GA726" s="150">
        <f t="shared" ref="GA726" ca="1" si="1885">SUMIF($GD$8:$HG$9,$O$5,GD726:HG726)</f>
        <v>0</v>
      </c>
      <c r="GB726" s="150">
        <f t="shared" ref="GB726" si="1886">SUM(GD727:HG727)</f>
        <v>1</v>
      </c>
      <c r="GC726" s="152" t="e">
        <f t="shared" ref="GC726" ca="1" si="1887">GB726/GA726</f>
        <v>#DIV/0!</v>
      </c>
      <c r="GD726" s="16"/>
      <c r="GE726" s="16"/>
      <c r="GF726" s="16"/>
      <c r="GG726" s="16"/>
      <c r="GH726" s="16"/>
      <c r="GI726" s="16"/>
      <c r="GJ726" s="16"/>
      <c r="GK726" s="16"/>
      <c r="GL726" s="16"/>
      <c r="GM726" s="16"/>
      <c r="GN726" s="16"/>
      <c r="GO726" s="16"/>
      <c r="GP726" s="16"/>
      <c r="GQ726" s="16"/>
      <c r="GR726" s="16"/>
      <c r="GS726" s="16"/>
      <c r="GT726" s="16"/>
      <c r="GU726" s="16"/>
      <c r="GV726" s="16"/>
      <c r="GW726" s="16"/>
      <c r="GX726" s="16"/>
      <c r="GY726" s="16"/>
      <c r="GZ726" s="16"/>
      <c r="HA726" s="16"/>
      <c r="HB726" s="16"/>
      <c r="HC726" s="16"/>
      <c r="HD726" s="16"/>
      <c r="HE726" s="16"/>
      <c r="HF726" s="16"/>
      <c r="HG726" s="16"/>
      <c r="HH726" s="150"/>
      <c r="HI726" s="150">
        <v>0</v>
      </c>
      <c r="HJ726" s="152" t="e">
        <v>#DIV/0!</v>
      </c>
      <c r="HK726" s="16"/>
      <c r="HL726" s="16"/>
      <c r="HM726" s="16"/>
      <c r="HN726" s="16"/>
      <c r="HO726" s="16"/>
      <c r="HP726" s="16"/>
      <c r="HQ726" s="16"/>
      <c r="HR726" s="16"/>
      <c r="HS726" s="16"/>
      <c r="HT726" s="16"/>
      <c r="HU726" s="16"/>
      <c r="HV726" s="16"/>
      <c r="HW726" s="16"/>
      <c r="HX726" s="16"/>
      <c r="HY726" s="16"/>
      <c r="HZ726" s="16"/>
      <c r="IA726" s="16"/>
      <c r="IB726" s="16"/>
      <c r="IC726" s="16"/>
      <c r="ID726" s="16"/>
      <c r="IE726" s="16"/>
      <c r="IF726" s="16"/>
      <c r="IG726" s="16"/>
      <c r="IH726" s="16"/>
      <c r="II726" s="16"/>
      <c r="IJ726" s="16"/>
      <c r="IK726" s="16"/>
      <c r="IL726" s="16"/>
      <c r="IM726" s="16"/>
      <c r="IN726" s="16"/>
      <c r="IO726" s="16"/>
      <c r="IP726" s="150"/>
      <c r="IQ726" s="150">
        <v>0</v>
      </c>
      <c r="IR726" s="152" t="e">
        <v>#DIV/0!</v>
      </c>
      <c r="IS726" s="16"/>
      <c r="IT726" s="16"/>
      <c r="IU726" s="16"/>
      <c r="IV726" s="16"/>
      <c r="IW726" s="16"/>
      <c r="IX726" s="16"/>
      <c r="IY726" s="16"/>
      <c r="IZ726" s="16"/>
      <c r="JA726" s="16"/>
      <c r="JB726" s="16"/>
      <c r="JC726" s="16"/>
      <c r="JD726" s="16"/>
      <c r="JE726" s="16"/>
      <c r="JF726" s="16"/>
      <c r="JG726" s="16"/>
      <c r="JH726" s="16"/>
      <c r="JI726" s="16"/>
      <c r="JJ726" s="16"/>
      <c r="JK726" s="16"/>
      <c r="JL726" s="16"/>
      <c r="JM726" s="16"/>
      <c r="JN726" s="16"/>
      <c r="JO726" s="16"/>
      <c r="JP726" s="16"/>
      <c r="JQ726" s="16"/>
      <c r="JR726" s="16"/>
      <c r="JS726" s="16"/>
      <c r="JT726" s="16"/>
      <c r="JU726" s="23"/>
      <c r="JV726" s="16"/>
      <c r="JW726" s="150"/>
      <c r="JX726" s="150">
        <v>0</v>
      </c>
      <c r="JY726" s="152" t="e">
        <v>#DIV/0!</v>
      </c>
      <c r="JZ726" s="16"/>
      <c r="KA726" s="16"/>
      <c r="KB726" s="16"/>
      <c r="KC726" s="16"/>
      <c r="KD726" s="16"/>
      <c r="KE726" s="16"/>
      <c r="KF726" s="16"/>
      <c r="KG726" s="16"/>
      <c r="KH726" s="16"/>
      <c r="KI726" s="16"/>
      <c r="KJ726" s="16"/>
      <c r="KK726" s="16"/>
      <c r="KL726" s="16"/>
      <c r="KM726" s="16"/>
      <c r="KN726" s="16"/>
      <c r="KO726" s="16"/>
      <c r="KP726" s="16"/>
      <c r="KQ726" s="16"/>
      <c r="KR726" s="16"/>
      <c r="KS726" s="16"/>
      <c r="KT726" s="16"/>
      <c r="KU726" s="16"/>
      <c r="KV726" s="16"/>
      <c r="KW726" s="16"/>
      <c r="KX726" s="16"/>
      <c r="KY726" s="16"/>
      <c r="KZ726" s="16"/>
      <c r="LA726" s="16"/>
      <c r="LB726" s="16"/>
      <c r="LC726" s="16"/>
      <c r="LD726" s="16"/>
      <c r="LE726" s="150"/>
      <c r="LF726" s="150">
        <v>0</v>
      </c>
      <c r="LG726" s="152" t="e">
        <v>#DIV/0!</v>
      </c>
      <c r="LH726" s="16"/>
      <c r="LI726" s="16"/>
      <c r="LJ726" s="16"/>
      <c r="LK726" s="16"/>
      <c r="LL726" s="16"/>
      <c r="LM726" s="16"/>
      <c r="LN726" s="16"/>
      <c r="LO726" s="16"/>
      <c r="LP726" s="16"/>
      <c r="LQ726" s="16"/>
      <c r="LR726" s="16"/>
      <c r="LS726" s="16"/>
      <c r="LT726" s="16"/>
      <c r="LU726" s="16"/>
      <c r="LV726" s="16"/>
      <c r="LW726" s="16"/>
      <c r="LX726" s="16"/>
      <c r="LY726" s="16"/>
      <c r="LZ726" s="16"/>
      <c r="MA726" s="16"/>
      <c r="MB726" s="16"/>
      <c r="MC726" s="16"/>
      <c r="MD726" s="16"/>
      <c r="ME726" s="16"/>
      <c r="MF726" s="16"/>
      <c r="MG726" s="16"/>
      <c r="MH726" s="16"/>
      <c r="MI726" s="16"/>
      <c r="MJ726" s="16"/>
      <c r="MK726" s="16"/>
      <c r="ML726" s="16"/>
    </row>
    <row r="727" spans="1:350" ht="13.9" customHeight="1" outlineLevel="2" x14ac:dyDescent="0.2">
      <c r="A727" s="186"/>
      <c r="B727" s="219"/>
      <c r="C727" s="215"/>
      <c r="D727" s="217"/>
      <c r="E727" s="176"/>
      <c r="F727" s="176"/>
      <c r="G727" s="176"/>
      <c r="H727" s="171"/>
      <c r="I727" s="171"/>
      <c r="J727" s="213"/>
      <c r="K727" s="213"/>
      <c r="L727" s="173"/>
      <c r="M727" s="173"/>
      <c r="N727" s="184"/>
      <c r="O727" s="157"/>
      <c r="P727" s="17" t="s">
        <v>26</v>
      </c>
      <c r="Q727" s="151"/>
      <c r="R727" s="151"/>
      <c r="S727" s="153"/>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151"/>
      <c r="AY727" s="151"/>
      <c r="AZ727" s="153"/>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151"/>
      <c r="CG727" s="151"/>
      <c r="CH727" s="153"/>
      <c r="CI727" s="141"/>
      <c r="CJ727" s="141"/>
      <c r="CK727" s="141"/>
      <c r="CL727" s="141"/>
      <c r="CM727" s="141"/>
      <c r="CN727" s="141"/>
      <c r="CO727" s="141"/>
      <c r="CP727" s="95"/>
      <c r="CQ727" s="95"/>
      <c r="CR727" s="95"/>
      <c r="CS727" s="95"/>
      <c r="CT727" s="95"/>
      <c r="CU727" s="95"/>
      <c r="CV727" s="95"/>
      <c r="CW727" s="141"/>
      <c r="CX727" s="141"/>
      <c r="CY727" s="141"/>
      <c r="CZ727" s="141"/>
      <c r="DA727" s="141"/>
      <c r="DB727" s="141"/>
      <c r="DC727" s="141"/>
      <c r="DD727" s="141"/>
      <c r="DE727" s="141"/>
      <c r="DF727" s="141"/>
      <c r="DG727" s="141"/>
      <c r="DH727" s="141"/>
      <c r="DI727" s="141"/>
      <c r="DJ727" s="141"/>
      <c r="DK727" s="141"/>
      <c r="DL727" s="141"/>
      <c r="DM727" s="141"/>
      <c r="DN727" s="151"/>
      <c r="DO727" s="151"/>
      <c r="DP727" s="153"/>
      <c r="DQ727" s="24"/>
      <c r="DR727" s="24"/>
      <c r="DS727" s="24"/>
      <c r="DT727" s="24"/>
      <c r="DU727" s="24"/>
      <c r="DV727" s="24"/>
      <c r="DW727" s="24"/>
      <c r="DX727" s="24"/>
      <c r="DY727" s="24"/>
      <c r="DZ727" s="24"/>
      <c r="EA727" s="24"/>
      <c r="EB727" s="24"/>
      <c r="EC727" s="24"/>
      <c r="ED727" s="24"/>
      <c r="EE727" s="24"/>
      <c r="EF727" s="24"/>
      <c r="EG727" s="24"/>
      <c r="EH727" s="24"/>
      <c r="EI727" s="24"/>
      <c r="EJ727" s="24"/>
      <c r="EK727" s="24"/>
      <c r="EL727" s="24"/>
      <c r="EM727" s="24"/>
      <c r="EN727" s="24"/>
      <c r="EO727" s="24"/>
      <c r="EP727" s="24"/>
      <c r="EQ727" s="24"/>
      <c r="ER727" s="24"/>
      <c r="ES727" s="151"/>
      <c r="ET727" s="151"/>
      <c r="EU727" s="153"/>
      <c r="EV727" s="24"/>
      <c r="EW727" s="125"/>
      <c r="EX727" s="24"/>
      <c r="EY727" s="24"/>
      <c r="EZ727" s="24"/>
      <c r="FA727" s="24"/>
      <c r="FB727" s="24"/>
      <c r="FC727" s="24"/>
      <c r="FD727" s="24"/>
      <c r="FE727" s="24"/>
      <c r="FF727" s="24"/>
      <c r="FG727" s="24"/>
      <c r="FH727" s="24"/>
      <c r="FI727" s="24"/>
      <c r="FJ727" s="24"/>
      <c r="FK727" s="24"/>
      <c r="FL727" s="24"/>
      <c r="FM727" s="24"/>
      <c r="FN727" s="24"/>
      <c r="FO727" s="24"/>
      <c r="FP727" s="24"/>
      <c r="FQ727" s="24"/>
      <c r="FR727" s="24"/>
      <c r="FS727" s="24"/>
      <c r="FT727" s="24"/>
      <c r="FU727" s="24"/>
      <c r="FV727" s="24"/>
      <c r="FW727" s="24"/>
      <c r="FX727" s="24"/>
      <c r="FY727" s="24"/>
      <c r="FZ727" s="24"/>
      <c r="GA727" s="151"/>
      <c r="GB727" s="151"/>
      <c r="GC727" s="153"/>
      <c r="GD727" s="24"/>
      <c r="GE727" s="24"/>
      <c r="GF727" s="24"/>
      <c r="GG727" s="24"/>
      <c r="GH727" s="24"/>
      <c r="GI727" s="24"/>
      <c r="GJ727" s="24"/>
      <c r="GK727" s="24"/>
      <c r="GL727" s="24"/>
      <c r="GM727" s="24"/>
      <c r="GN727" s="24"/>
      <c r="GO727" s="24"/>
      <c r="GP727" s="24"/>
      <c r="GQ727" s="24"/>
      <c r="GR727" s="24"/>
      <c r="GS727" s="24"/>
      <c r="GT727" s="24"/>
      <c r="GU727" s="24"/>
      <c r="GV727" s="24">
        <v>0.6</v>
      </c>
      <c r="GW727" s="24"/>
      <c r="GX727" s="24"/>
      <c r="GY727" s="24"/>
      <c r="GZ727" s="24"/>
      <c r="HA727" s="24"/>
      <c r="HB727" s="24"/>
      <c r="HC727" s="76">
        <v>0.4</v>
      </c>
      <c r="HD727" s="24"/>
      <c r="HE727" s="24"/>
      <c r="HF727" s="24"/>
      <c r="HG727" s="24"/>
      <c r="HH727" s="151"/>
      <c r="HI727" s="151"/>
      <c r="HJ727" s="153"/>
      <c r="HK727" s="24"/>
      <c r="HL727" s="24"/>
      <c r="HM727" s="24"/>
      <c r="HN727" s="24"/>
      <c r="HO727" s="24"/>
      <c r="HP727" s="24"/>
      <c r="HQ727" s="24"/>
      <c r="HR727" s="24"/>
      <c r="HS727" s="24"/>
      <c r="HT727" s="24"/>
      <c r="HU727" s="24"/>
      <c r="HV727" s="24"/>
      <c r="HW727" s="24"/>
      <c r="HX727" s="24"/>
      <c r="HY727" s="24"/>
      <c r="HZ727" s="24"/>
      <c r="IA727" s="24"/>
      <c r="IB727" s="24"/>
      <c r="IC727" s="24"/>
      <c r="ID727" s="142">
        <v>0.05</v>
      </c>
      <c r="IE727" s="24"/>
      <c r="IF727" s="24"/>
      <c r="IG727" s="24"/>
      <c r="IH727" s="24"/>
      <c r="II727" s="24"/>
      <c r="IJ727" s="24"/>
      <c r="IK727" s="24"/>
      <c r="IL727" s="24"/>
      <c r="IM727" s="24"/>
      <c r="IN727" s="24"/>
      <c r="IO727" s="24"/>
      <c r="IP727" s="151"/>
      <c r="IQ727" s="151"/>
      <c r="IR727" s="153"/>
      <c r="IS727" s="24"/>
      <c r="IT727" s="24"/>
      <c r="IU727" s="24"/>
      <c r="IV727" s="24"/>
      <c r="IW727" s="24"/>
      <c r="IX727" s="24"/>
      <c r="IY727" s="24"/>
      <c r="IZ727" s="24"/>
      <c r="JA727" s="24"/>
      <c r="JB727" s="24"/>
      <c r="JC727" s="24"/>
      <c r="JD727" s="24"/>
      <c r="JE727" s="24"/>
      <c r="JF727" s="24"/>
      <c r="JG727" s="24"/>
      <c r="JH727" s="24"/>
      <c r="JI727" s="24"/>
      <c r="JJ727" s="24"/>
      <c r="JK727" s="24"/>
      <c r="JL727" s="24"/>
      <c r="JM727" s="24"/>
      <c r="JN727" s="24"/>
      <c r="JO727" s="24"/>
      <c r="JP727" s="24"/>
      <c r="JQ727" s="24"/>
      <c r="JR727" s="24"/>
      <c r="JS727" s="24"/>
      <c r="JT727" s="24"/>
      <c r="JU727" s="25"/>
      <c r="JV727" s="24"/>
      <c r="JW727" s="151"/>
      <c r="JX727" s="151"/>
      <c r="JY727" s="153"/>
      <c r="JZ727" s="24"/>
      <c r="KA727" s="24"/>
      <c r="KB727" s="24"/>
      <c r="KC727" s="24"/>
      <c r="KD727" s="24"/>
      <c r="KE727" s="24"/>
      <c r="KF727" s="24"/>
      <c r="KG727" s="24"/>
      <c r="KH727" s="24"/>
      <c r="KI727" s="24"/>
      <c r="KJ727" s="24"/>
      <c r="KK727" s="24"/>
      <c r="KL727" s="24"/>
      <c r="KM727" s="24"/>
      <c r="KN727" s="24"/>
      <c r="KO727" s="24"/>
      <c r="KP727" s="24"/>
      <c r="KQ727" s="24"/>
      <c r="KR727" s="24"/>
      <c r="KS727" s="24"/>
      <c r="KT727" s="24"/>
      <c r="KU727" s="24"/>
      <c r="KV727" s="24"/>
      <c r="KW727" s="24"/>
      <c r="KX727" s="24"/>
      <c r="KY727" s="24"/>
      <c r="KZ727" s="24"/>
      <c r="LA727" s="24"/>
      <c r="LB727" s="24"/>
      <c r="LC727" s="24"/>
      <c r="LD727" s="24"/>
      <c r="LE727" s="151"/>
      <c r="LF727" s="151"/>
      <c r="LG727" s="153"/>
      <c r="LH727" s="24"/>
      <c r="LI727" s="24"/>
      <c r="LJ727" s="24"/>
      <c r="LK727" s="24"/>
      <c r="LL727" s="24"/>
      <c r="LM727" s="24"/>
      <c r="LN727" s="24"/>
      <c r="LO727" s="24"/>
      <c r="LP727" s="24"/>
      <c r="LQ727" s="24"/>
      <c r="LR727" s="24"/>
      <c r="LS727" s="24"/>
      <c r="LT727" s="24"/>
      <c r="LU727" s="24"/>
      <c r="LV727" s="24"/>
      <c r="LW727" s="24"/>
      <c r="LX727" s="24"/>
      <c r="LY727" s="24"/>
      <c r="LZ727" s="24"/>
      <c r="MA727" s="24"/>
      <c r="MB727" s="24"/>
      <c r="MC727" s="24"/>
      <c r="MD727" s="24"/>
      <c r="ME727" s="24"/>
      <c r="MF727" s="24"/>
      <c r="MG727" s="24"/>
      <c r="MH727" s="24"/>
      <c r="MI727" s="24"/>
      <c r="MJ727" s="24"/>
      <c r="MK727" s="24"/>
      <c r="ML727" s="24"/>
    </row>
    <row r="728" spans="1:350" ht="13.9" customHeight="1" outlineLevel="2" x14ac:dyDescent="0.2">
      <c r="A728" s="185" t="s">
        <v>390</v>
      </c>
      <c r="B728" s="218" t="s">
        <v>353</v>
      </c>
      <c r="C728" s="214" t="s">
        <v>37</v>
      </c>
      <c r="D728" s="216">
        <v>70.8</v>
      </c>
      <c r="E728" s="175">
        <v>0</v>
      </c>
      <c r="F728" s="175">
        <f>D728-E728</f>
        <v>70.8</v>
      </c>
      <c r="G728" s="175" t="s">
        <v>898</v>
      </c>
      <c r="H728" s="170" t="s">
        <v>905</v>
      </c>
      <c r="I728" s="170" t="s">
        <v>831</v>
      </c>
      <c r="J728" s="212">
        <f ca="1">E728+Q728+AX728+CF728+DN728+ES728+GA728+HH728+IP728+JW728+LE728</f>
        <v>0</v>
      </c>
      <c r="K728" s="212">
        <f>E728+R728+AY728+CG728+DO728+ET728+GB728+HI728+IQ728+JX728+LF728</f>
        <v>0</v>
      </c>
      <c r="L728" s="172" t="e">
        <f ca="1">K728/J728</f>
        <v>#DIV/0!</v>
      </c>
      <c r="M728" s="172">
        <f>K728/D728</f>
        <v>0</v>
      </c>
      <c r="N728" s="183">
        <f ca="1">SUMIF($EV$8:$FZ$9,$O$5,$EV729:$FZ729)-SUMIF($EV$8:$FZ$9,$Q$5,$EV729:$FZ729)</f>
        <v>0</v>
      </c>
      <c r="O728" s="156"/>
      <c r="P728" s="16" t="s">
        <v>25</v>
      </c>
      <c r="Q728" s="150">
        <v>0</v>
      </c>
      <c r="R728" s="150">
        <v>0</v>
      </c>
      <c r="S728" s="152" t="e">
        <v>#DIV/0!</v>
      </c>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50">
        <f ca="1">SUMIF($BA$8:$CE$9,$O$5,$BA728:$CE728)</f>
        <v>0</v>
      </c>
      <c r="AY728" s="150">
        <f>SUM(BA729:CE729)</f>
        <v>0</v>
      </c>
      <c r="AZ728" s="152" t="e">
        <f ca="1">AY728/AX728</f>
        <v>#DIV/0!</v>
      </c>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50">
        <f t="shared" ref="CF728" si="1888">SUM(CI728:DM728)</f>
        <v>0</v>
      </c>
      <c r="CG728" s="150">
        <f>SUM(CI729:DM729)</f>
        <v>0</v>
      </c>
      <c r="CH728" s="152" t="e">
        <f>CG728/CF728</f>
        <v>#DIV/0!</v>
      </c>
      <c r="CI728" s="129"/>
      <c r="CJ728" s="129"/>
      <c r="CK728" s="129"/>
      <c r="CL728" s="129"/>
      <c r="CM728" s="129"/>
      <c r="CN728" s="129"/>
      <c r="CO728" s="129"/>
      <c r="CP728" s="101"/>
      <c r="CQ728" s="101"/>
      <c r="CR728" s="101"/>
      <c r="CS728" s="101"/>
      <c r="CT728" s="101"/>
      <c r="CU728" s="101"/>
      <c r="CV728" s="101"/>
      <c r="CW728" s="129"/>
      <c r="CX728" s="129"/>
      <c r="CY728" s="129"/>
      <c r="CZ728" s="129"/>
      <c r="DA728" s="129"/>
      <c r="DB728" s="129"/>
      <c r="DC728" s="129"/>
      <c r="DD728" s="129"/>
      <c r="DE728" s="129"/>
      <c r="DF728" s="129"/>
      <c r="DG728" s="129"/>
      <c r="DH728" s="129"/>
      <c r="DI728" s="129"/>
      <c r="DJ728" s="129"/>
      <c r="DK728" s="129"/>
      <c r="DL728" s="129"/>
      <c r="DM728" s="129"/>
      <c r="DN728" s="150">
        <f t="shared" ref="DN728" si="1889">SUM(DQ728:ER728)</f>
        <v>0</v>
      </c>
      <c r="DO728" s="150">
        <f>SUM(DQ729:ER729)</f>
        <v>0</v>
      </c>
      <c r="DP728" s="152" t="e">
        <f t="shared" si="1746"/>
        <v>#DIV/0!</v>
      </c>
      <c r="DQ728" s="16"/>
      <c r="DR728" s="16"/>
      <c r="DS728" s="16"/>
      <c r="DT728" s="16"/>
      <c r="DU728" s="16"/>
      <c r="DV728" s="16"/>
      <c r="DW728" s="16"/>
      <c r="DX728" s="16"/>
      <c r="DY728" s="16"/>
      <c r="DZ728" s="16"/>
      <c r="EA728" s="16"/>
      <c r="EB728" s="16"/>
      <c r="EC728" s="16"/>
      <c r="ED728" s="16"/>
      <c r="EE728" s="16"/>
      <c r="EF728" s="16"/>
      <c r="EG728" s="16"/>
      <c r="EH728" s="16"/>
      <c r="EI728" s="16"/>
      <c r="EJ728" s="16"/>
      <c r="EK728" s="16"/>
      <c r="EL728" s="16"/>
      <c r="EM728" s="16"/>
      <c r="EN728" s="16"/>
      <c r="EO728" s="16"/>
      <c r="EP728" s="16"/>
      <c r="EQ728" s="16"/>
      <c r="ER728" s="16"/>
      <c r="ES728" s="150">
        <f t="shared" ca="1" si="1782"/>
        <v>0</v>
      </c>
      <c r="ET728" s="150">
        <f t="shared" si="1783"/>
        <v>0</v>
      </c>
      <c r="EU728" s="152" t="e">
        <f t="shared" ca="1" si="1784"/>
        <v>#DIV/0!</v>
      </c>
      <c r="EV728" s="16"/>
      <c r="EW728" s="67"/>
      <c r="EX728" s="16"/>
      <c r="EY728" s="16"/>
      <c r="EZ728" s="16"/>
      <c r="FA728" s="16"/>
      <c r="FB728" s="16"/>
      <c r="FC728" s="16"/>
      <c r="FD728" s="16"/>
      <c r="FE728" s="16"/>
      <c r="FF728" s="16"/>
      <c r="FG728" s="16"/>
      <c r="FH728" s="16"/>
      <c r="FI728" s="16"/>
      <c r="FJ728" s="16"/>
      <c r="FK728" s="16"/>
      <c r="FL728" s="16"/>
      <c r="FM728" s="16"/>
      <c r="FN728" s="16"/>
      <c r="FO728" s="16"/>
      <c r="FP728" s="16"/>
      <c r="FQ728" s="16"/>
      <c r="FR728" s="16"/>
      <c r="FS728" s="16"/>
      <c r="FT728" s="16"/>
      <c r="FU728" s="16"/>
      <c r="FV728" s="16"/>
      <c r="FW728" s="16"/>
      <c r="FX728" s="16"/>
      <c r="FY728" s="16"/>
      <c r="FZ728" s="16"/>
      <c r="GA728" s="150">
        <f t="shared" ref="GA728" ca="1" si="1890">SUMIF($GD$8:$HG$9,$O$5,GD728:HG728)</f>
        <v>0</v>
      </c>
      <c r="GB728" s="150">
        <f t="shared" ref="GB728" si="1891">SUM(GD729:HG729)</f>
        <v>0</v>
      </c>
      <c r="GC728" s="152" t="e">
        <f t="shared" ref="GC728" ca="1" si="1892">GB728/GA728</f>
        <v>#DIV/0!</v>
      </c>
      <c r="GD728" s="16"/>
      <c r="GE728" s="16"/>
      <c r="GF728" s="16"/>
      <c r="GG728" s="16"/>
      <c r="GH728" s="16"/>
      <c r="GI728" s="16"/>
      <c r="GJ728" s="16"/>
      <c r="GK728" s="16"/>
      <c r="GL728" s="16"/>
      <c r="GM728" s="16"/>
      <c r="GN728" s="16"/>
      <c r="GO728" s="16"/>
      <c r="GP728" s="16"/>
      <c r="GQ728" s="16"/>
      <c r="GR728" s="16"/>
      <c r="GS728" s="16"/>
      <c r="GT728" s="16"/>
      <c r="GU728" s="16"/>
      <c r="GV728" s="16"/>
      <c r="GW728" s="16"/>
      <c r="GX728" s="16"/>
      <c r="GY728" s="16"/>
      <c r="GZ728" s="16"/>
      <c r="HA728" s="16"/>
      <c r="HB728" s="16"/>
      <c r="HC728" s="16"/>
      <c r="HD728" s="16"/>
      <c r="HE728" s="16"/>
      <c r="HF728" s="16"/>
      <c r="HG728" s="16"/>
      <c r="HH728" s="150"/>
      <c r="HI728" s="150">
        <v>0</v>
      </c>
      <c r="HJ728" s="152" t="e">
        <v>#DIV/0!</v>
      </c>
      <c r="HK728" s="16"/>
      <c r="HL728" s="16"/>
      <c r="HM728" s="16"/>
      <c r="HN728" s="16"/>
      <c r="HO728" s="16"/>
      <c r="HP728" s="16"/>
      <c r="HQ728" s="16"/>
      <c r="HR728" s="16"/>
      <c r="HS728" s="16"/>
      <c r="HT728" s="16"/>
      <c r="HU728" s="16"/>
      <c r="HV728" s="16"/>
      <c r="HW728" s="16"/>
      <c r="HX728" s="16"/>
      <c r="HY728" s="16"/>
      <c r="HZ728" s="16"/>
      <c r="IA728" s="16"/>
      <c r="IB728" s="16"/>
      <c r="IC728" s="16"/>
      <c r="ID728" s="16"/>
      <c r="IE728" s="16"/>
      <c r="IF728" s="16"/>
      <c r="IG728" s="16"/>
      <c r="IH728" s="16"/>
      <c r="II728" s="16"/>
      <c r="IJ728" s="16"/>
      <c r="IK728" s="16"/>
      <c r="IL728" s="16"/>
      <c r="IM728" s="16"/>
      <c r="IN728" s="16"/>
      <c r="IO728" s="16"/>
      <c r="IP728" s="150"/>
      <c r="IQ728" s="150">
        <v>0</v>
      </c>
      <c r="IR728" s="152" t="e">
        <v>#DIV/0!</v>
      </c>
      <c r="IS728" s="16"/>
      <c r="IT728" s="16"/>
      <c r="IU728" s="16"/>
      <c r="IV728" s="16"/>
      <c r="IW728" s="16"/>
      <c r="IX728" s="16"/>
      <c r="IY728" s="16"/>
      <c r="IZ728" s="16"/>
      <c r="JA728" s="16"/>
      <c r="JB728" s="16"/>
      <c r="JC728" s="16"/>
      <c r="JD728" s="16"/>
      <c r="JE728" s="16"/>
      <c r="JF728" s="16"/>
      <c r="JG728" s="16"/>
      <c r="JH728" s="16"/>
      <c r="JI728" s="16"/>
      <c r="JJ728" s="16"/>
      <c r="JK728" s="16"/>
      <c r="JL728" s="16"/>
      <c r="JM728" s="16"/>
      <c r="JN728" s="16"/>
      <c r="JO728" s="16"/>
      <c r="JP728" s="16"/>
      <c r="JQ728" s="16"/>
      <c r="JR728" s="16"/>
      <c r="JS728" s="16"/>
      <c r="JT728" s="16"/>
      <c r="JU728" s="23"/>
      <c r="JV728" s="16"/>
      <c r="JW728" s="150"/>
      <c r="JX728" s="150">
        <v>0</v>
      </c>
      <c r="JY728" s="152" t="e">
        <v>#DIV/0!</v>
      </c>
      <c r="JZ728" s="16"/>
      <c r="KA728" s="16"/>
      <c r="KB728" s="16"/>
      <c r="KC728" s="16"/>
      <c r="KD728" s="16"/>
      <c r="KE728" s="16"/>
      <c r="KF728" s="16"/>
      <c r="KG728" s="16"/>
      <c r="KH728" s="16"/>
      <c r="KI728" s="16"/>
      <c r="KJ728" s="16"/>
      <c r="KK728" s="16"/>
      <c r="KL728" s="16"/>
      <c r="KM728" s="16"/>
      <c r="KN728" s="16"/>
      <c r="KO728" s="16"/>
      <c r="KP728" s="16"/>
      <c r="KQ728" s="16"/>
      <c r="KR728" s="16"/>
      <c r="KS728" s="16"/>
      <c r="KT728" s="16"/>
      <c r="KU728" s="16"/>
      <c r="KV728" s="16"/>
      <c r="KW728" s="16"/>
      <c r="KX728" s="16"/>
      <c r="KY728" s="16"/>
      <c r="KZ728" s="16"/>
      <c r="LA728" s="16"/>
      <c r="LB728" s="16"/>
      <c r="LC728" s="16"/>
      <c r="LD728" s="16"/>
      <c r="LE728" s="150"/>
      <c r="LF728" s="150">
        <v>0</v>
      </c>
      <c r="LG728" s="152" t="e">
        <v>#DIV/0!</v>
      </c>
      <c r="LH728" s="16"/>
      <c r="LI728" s="16"/>
      <c r="LJ728" s="16"/>
      <c r="LK728" s="16"/>
      <c r="LL728" s="16"/>
      <c r="LM728" s="16"/>
      <c r="LN728" s="16"/>
      <c r="LO728" s="16"/>
      <c r="LP728" s="16"/>
      <c r="LQ728" s="16"/>
      <c r="LR728" s="16"/>
      <c r="LS728" s="16"/>
      <c r="LT728" s="16"/>
      <c r="LU728" s="16"/>
      <c r="LV728" s="16"/>
      <c r="LW728" s="16"/>
      <c r="LX728" s="16"/>
      <c r="LY728" s="16"/>
      <c r="LZ728" s="16"/>
      <c r="MA728" s="16"/>
      <c r="MB728" s="16"/>
      <c r="MC728" s="16"/>
      <c r="MD728" s="16"/>
      <c r="ME728" s="16"/>
      <c r="MF728" s="16"/>
      <c r="MG728" s="16"/>
      <c r="MH728" s="16"/>
      <c r="MI728" s="16"/>
      <c r="MJ728" s="16"/>
      <c r="MK728" s="16"/>
      <c r="ML728" s="16"/>
    </row>
    <row r="729" spans="1:350" ht="13.9" customHeight="1" outlineLevel="2" x14ac:dyDescent="0.2">
      <c r="A729" s="186"/>
      <c r="B729" s="219"/>
      <c r="C729" s="215"/>
      <c r="D729" s="217"/>
      <c r="E729" s="176"/>
      <c r="F729" s="176"/>
      <c r="G729" s="176"/>
      <c r="H729" s="171"/>
      <c r="I729" s="171"/>
      <c r="J729" s="213"/>
      <c r="K729" s="213"/>
      <c r="L729" s="173"/>
      <c r="M729" s="173"/>
      <c r="N729" s="184"/>
      <c r="O729" s="157"/>
      <c r="P729" s="17" t="s">
        <v>26</v>
      </c>
      <c r="Q729" s="151"/>
      <c r="R729" s="151"/>
      <c r="S729" s="153"/>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151"/>
      <c r="AY729" s="151"/>
      <c r="AZ729" s="153"/>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151"/>
      <c r="CG729" s="151"/>
      <c r="CH729" s="153"/>
      <c r="CI729" s="141"/>
      <c r="CJ729" s="141"/>
      <c r="CK729" s="141"/>
      <c r="CL729" s="141"/>
      <c r="CM729" s="141"/>
      <c r="CN729" s="141"/>
      <c r="CO729" s="141"/>
      <c r="CP729" s="95"/>
      <c r="CQ729" s="95"/>
      <c r="CR729" s="95"/>
      <c r="CS729" s="95"/>
      <c r="CT729" s="95"/>
      <c r="CU729" s="95"/>
      <c r="CV729" s="95"/>
      <c r="CW729" s="141"/>
      <c r="CX729" s="141"/>
      <c r="CY729" s="141"/>
      <c r="CZ729" s="141"/>
      <c r="DA729" s="141"/>
      <c r="DB729" s="141"/>
      <c r="DC729" s="141"/>
      <c r="DD729" s="141"/>
      <c r="DE729" s="141"/>
      <c r="DF729" s="141"/>
      <c r="DG729" s="141"/>
      <c r="DH729" s="141"/>
      <c r="DI729" s="141"/>
      <c r="DJ729" s="141"/>
      <c r="DK729" s="141"/>
      <c r="DL729" s="141"/>
      <c r="DM729" s="141"/>
      <c r="DN729" s="151"/>
      <c r="DO729" s="151"/>
      <c r="DP729" s="153"/>
      <c r="DQ729" s="24"/>
      <c r="DR729" s="24"/>
      <c r="DS729" s="24"/>
      <c r="DT729" s="24"/>
      <c r="DU729" s="24"/>
      <c r="DV729" s="24"/>
      <c r="DW729" s="24"/>
      <c r="DX729" s="24"/>
      <c r="DY729" s="24"/>
      <c r="DZ729" s="24"/>
      <c r="EA729" s="24"/>
      <c r="EB729" s="24"/>
      <c r="EC729" s="24"/>
      <c r="ED729" s="24"/>
      <c r="EE729" s="24"/>
      <c r="EF729" s="24"/>
      <c r="EG729" s="24"/>
      <c r="EH729" s="24"/>
      <c r="EI729" s="24"/>
      <c r="EJ729" s="24"/>
      <c r="EK729" s="24"/>
      <c r="EL729" s="24"/>
      <c r="EM729" s="24"/>
      <c r="EN729" s="24"/>
      <c r="EO729" s="24"/>
      <c r="EP729" s="24"/>
      <c r="EQ729" s="24"/>
      <c r="ER729" s="24"/>
      <c r="ES729" s="151"/>
      <c r="ET729" s="151"/>
      <c r="EU729" s="153"/>
      <c r="EV729" s="24"/>
      <c r="EW729" s="125"/>
      <c r="EX729" s="24"/>
      <c r="EY729" s="24"/>
      <c r="EZ729" s="24"/>
      <c r="FA729" s="24"/>
      <c r="FB729" s="24"/>
      <c r="FC729" s="24"/>
      <c r="FD729" s="24"/>
      <c r="FE729" s="24"/>
      <c r="FF729" s="24"/>
      <c r="FG729" s="24"/>
      <c r="FH729" s="24"/>
      <c r="FI729" s="24"/>
      <c r="FJ729" s="24"/>
      <c r="FK729" s="24"/>
      <c r="FL729" s="24"/>
      <c r="FM729" s="24"/>
      <c r="FN729" s="24"/>
      <c r="FO729" s="24"/>
      <c r="FP729" s="24"/>
      <c r="FQ729" s="24"/>
      <c r="FR729" s="24"/>
      <c r="FS729" s="24"/>
      <c r="FT729" s="24"/>
      <c r="FU729" s="24"/>
      <c r="FV729" s="24"/>
      <c r="FW729" s="24"/>
      <c r="FX729" s="24"/>
      <c r="FY729" s="24"/>
      <c r="FZ729" s="24"/>
      <c r="GA729" s="151"/>
      <c r="GB729" s="151"/>
      <c r="GC729" s="153"/>
      <c r="GD729" s="24"/>
      <c r="GE729" s="24"/>
      <c r="GF729" s="24"/>
      <c r="GG729" s="24"/>
      <c r="GH729" s="24"/>
      <c r="GI729" s="24"/>
      <c r="GJ729" s="24"/>
      <c r="GK729" s="24"/>
      <c r="GL729" s="24"/>
      <c r="GM729" s="24"/>
      <c r="GN729" s="24"/>
      <c r="GO729" s="24"/>
      <c r="GP729" s="24"/>
      <c r="GQ729" s="24"/>
      <c r="GR729" s="24"/>
      <c r="GS729" s="24"/>
      <c r="GT729" s="24"/>
      <c r="GU729" s="24"/>
      <c r="GV729" s="24"/>
      <c r="GW729" s="24"/>
      <c r="GX729" s="24"/>
      <c r="GY729" s="24"/>
      <c r="GZ729" s="24"/>
      <c r="HA729" s="24"/>
      <c r="HB729" s="24"/>
      <c r="HC729" s="24"/>
      <c r="HD729" s="24"/>
      <c r="HE729" s="24"/>
      <c r="HF729" s="24"/>
      <c r="HG729" s="24"/>
      <c r="HH729" s="151"/>
      <c r="HI729" s="151"/>
      <c r="HJ729" s="153"/>
      <c r="HK729" s="24"/>
      <c r="HL729" s="24"/>
      <c r="HM729" s="24"/>
      <c r="HN729" s="24"/>
      <c r="HO729" s="24"/>
      <c r="HP729" s="24"/>
      <c r="HQ729" s="24"/>
      <c r="HR729" s="24"/>
      <c r="HS729" s="24"/>
      <c r="HT729" s="24"/>
      <c r="HU729" s="24"/>
      <c r="HV729" s="24"/>
      <c r="HW729" s="24"/>
      <c r="HX729" s="24"/>
      <c r="HY729" s="24"/>
      <c r="HZ729" s="24"/>
      <c r="IA729" s="24"/>
      <c r="IB729" s="24"/>
      <c r="IC729" s="24"/>
      <c r="ID729" s="24"/>
      <c r="IE729" s="24"/>
      <c r="IF729" s="24"/>
      <c r="IG729" s="24"/>
      <c r="IH729" s="24"/>
      <c r="II729" s="24"/>
      <c r="IJ729" s="24"/>
      <c r="IK729" s="24"/>
      <c r="IL729" s="24"/>
      <c r="IM729" s="24"/>
      <c r="IN729" s="24"/>
      <c r="IO729" s="24"/>
      <c r="IP729" s="151"/>
      <c r="IQ729" s="151"/>
      <c r="IR729" s="153"/>
      <c r="IS729" s="24"/>
      <c r="IT729" s="24"/>
      <c r="IU729" s="24"/>
      <c r="IV729" s="24"/>
      <c r="IW729" s="24"/>
      <c r="IX729" s="24"/>
      <c r="IY729" s="24"/>
      <c r="IZ729" s="24"/>
      <c r="JA729" s="24"/>
      <c r="JB729" s="24"/>
      <c r="JC729" s="24"/>
      <c r="JD729" s="24"/>
      <c r="JE729" s="24"/>
      <c r="JF729" s="24"/>
      <c r="JG729" s="24"/>
      <c r="JH729" s="24"/>
      <c r="JI729" s="24"/>
      <c r="JJ729" s="24"/>
      <c r="JK729" s="24"/>
      <c r="JL729" s="24"/>
      <c r="JM729" s="24"/>
      <c r="JN729" s="24"/>
      <c r="JO729" s="24"/>
      <c r="JP729" s="24"/>
      <c r="JQ729" s="24"/>
      <c r="JR729" s="24"/>
      <c r="JS729" s="24"/>
      <c r="JT729" s="24"/>
      <c r="JU729" s="25"/>
      <c r="JV729" s="24"/>
      <c r="JW729" s="151"/>
      <c r="JX729" s="151"/>
      <c r="JY729" s="153"/>
      <c r="JZ729" s="24"/>
      <c r="KA729" s="24"/>
      <c r="KB729" s="24"/>
      <c r="KC729" s="24"/>
      <c r="KD729" s="24"/>
      <c r="KE729" s="24"/>
      <c r="KF729" s="24"/>
      <c r="KG729" s="24"/>
      <c r="KH729" s="24"/>
      <c r="KI729" s="24"/>
      <c r="KJ729" s="24"/>
      <c r="KK729" s="24"/>
      <c r="KL729" s="24"/>
      <c r="KM729" s="24"/>
      <c r="KN729" s="24"/>
      <c r="KO729" s="24"/>
      <c r="KP729" s="24"/>
      <c r="KQ729" s="24"/>
      <c r="KR729" s="24"/>
      <c r="KS729" s="24"/>
      <c r="KT729" s="24"/>
      <c r="KU729" s="24"/>
      <c r="KV729" s="24"/>
      <c r="KW729" s="24"/>
      <c r="KX729" s="24"/>
      <c r="KY729" s="24"/>
      <c r="KZ729" s="24"/>
      <c r="LA729" s="24"/>
      <c r="LB729" s="24"/>
      <c r="LC729" s="24"/>
      <c r="LD729" s="24"/>
      <c r="LE729" s="151"/>
      <c r="LF729" s="151"/>
      <c r="LG729" s="153"/>
      <c r="LH729" s="24"/>
      <c r="LI729" s="24"/>
      <c r="LJ729" s="24"/>
      <c r="LK729" s="24"/>
      <c r="LL729" s="24"/>
      <c r="LM729" s="24"/>
      <c r="LN729" s="24"/>
      <c r="LO729" s="24"/>
      <c r="LP729" s="24"/>
      <c r="LQ729" s="24"/>
      <c r="LR729" s="24"/>
      <c r="LS729" s="24"/>
      <c r="LT729" s="24"/>
      <c r="LU729" s="24"/>
      <c r="LV729" s="24"/>
      <c r="LW729" s="24"/>
      <c r="LX729" s="24"/>
      <c r="LY729" s="24"/>
      <c r="LZ729" s="24"/>
      <c r="MA729" s="24"/>
      <c r="MB729" s="24"/>
      <c r="MC729" s="24"/>
      <c r="MD729" s="24"/>
      <c r="ME729" s="24"/>
      <c r="MF729" s="24"/>
      <c r="MG729" s="24"/>
      <c r="MH729" s="24"/>
      <c r="MI729" s="24"/>
      <c r="MJ729" s="24"/>
      <c r="MK729" s="24"/>
      <c r="ML729" s="24"/>
    </row>
    <row r="730" spans="1:350" ht="13.9" customHeight="1" outlineLevel="2" x14ac:dyDescent="0.2">
      <c r="A730" s="185" t="s">
        <v>391</v>
      </c>
      <c r="B730" s="218" t="s">
        <v>354</v>
      </c>
      <c r="C730" s="214" t="s">
        <v>45</v>
      </c>
      <c r="D730" s="216">
        <v>0.69</v>
      </c>
      <c r="E730" s="175">
        <v>0</v>
      </c>
      <c r="F730" s="175">
        <f>D730-E730</f>
        <v>0.69</v>
      </c>
      <c r="G730" s="175" t="s">
        <v>842</v>
      </c>
      <c r="H730" s="170" t="s">
        <v>1006</v>
      </c>
      <c r="I730" s="170" t="s">
        <v>1000</v>
      </c>
      <c r="J730" s="212">
        <f ca="1">E730+Q730+AX730+CF730+DN730+ES730+GA730+HH730+IP730+JW730+LE730</f>
        <v>0</v>
      </c>
      <c r="K730" s="212">
        <f>E730+R730+AY730+CG730+DO730+ET730+GB730+HI730+IQ730+JX730+LF730</f>
        <v>0</v>
      </c>
      <c r="L730" s="172" t="e">
        <f ca="1">K730/J730</f>
        <v>#DIV/0!</v>
      </c>
      <c r="M730" s="172">
        <f>K730/D730</f>
        <v>0</v>
      </c>
      <c r="N730" s="183">
        <f ca="1">SUMIF($EV$8:$FZ$9,$O$5,$EV731:$FZ731)-SUMIF($EV$8:$FZ$9,$Q$5,$EV731:$FZ731)</f>
        <v>0</v>
      </c>
      <c r="O730" s="156"/>
      <c r="P730" s="16" t="s">
        <v>25</v>
      </c>
      <c r="Q730" s="150">
        <v>0</v>
      </c>
      <c r="R730" s="150">
        <v>0</v>
      </c>
      <c r="S730" s="152" t="e">
        <v>#DIV/0!</v>
      </c>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50">
        <f ca="1">SUMIF($BA$8:$CE$9,$O$5,$BA730:$CE730)</f>
        <v>0</v>
      </c>
      <c r="AY730" s="150">
        <f>SUM(BA731:CE731)</f>
        <v>0</v>
      </c>
      <c r="AZ730" s="152" t="e">
        <f ca="1">AY730/AX730</f>
        <v>#DIV/0!</v>
      </c>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50">
        <f t="shared" ref="CF730" si="1893">SUM(CI730:DM730)</f>
        <v>0</v>
      </c>
      <c r="CG730" s="150">
        <f>SUM(CI731:DM731)</f>
        <v>0</v>
      </c>
      <c r="CH730" s="152" t="e">
        <f>CG730/CF730</f>
        <v>#DIV/0!</v>
      </c>
      <c r="CI730" s="129"/>
      <c r="CJ730" s="129"/>
      <c r="CK730" s="129"/>
      <c r="CL730" s="129"/>
      <c r="CM730" s="129"/>
      <c r="CN730" s="129"/>
      <c r="CO730" s="129"/>
      <c r="CP730" s="101"/>
      <c r="CQ730" s="101"/>
      <c r="CR730" s="101"/>
      <c r="CS730" s="101"/>
      <c r="CT730" s="101"/>
      <c r="CU730" s="101"/>
      <c r="CV730" s="101"/>
      <c r="CW730" s="129"/>
      <c r="CX730" s="129"/>
      <c r="CY730" s="129"/>
      <c r="CZ730" s="129"/>
      <c r="DA730" s="129"/>
      <c r="DB730" s="129"/>
      <c r="DC730" s="129"/>
      <c r="DD730" s="129"/>
      <c r="DE730" s="129"/>
      <c r="DF730" s="129"/>
      <c r="DG730" s="129"/>
      <c r="DH730" s="129"/>
      <c r="DI730" s="129"/>
      <c r="DJ730" s="129"/>
      <c r="DK730" s="129"/>
      <c r="DL730" s="129"/>
      <c r="DM730" s="129"/>
      <c r="DN730" s="150">
        <f t="shared" ref="DN730" si="1894">SUM(DQ730:ER730)</f>
        <v>0</v>
      </c>
      <c r="DO730" s="150">
        <f>SUM(DQ731:ER731)</f>
        <v>0</v>
      </c>
      <c r="DP730" s="152" t="e">
        <f t="shared" si="1746"/>
        <v>#DIV/0!</v>
      </c>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c r="EP730" s="16"/>
      <c r="EQ730" s="16"/>
      <c r="ER730" s="16"/>
      <c r="ES730" s="150">
        <f t="shared" ca="1" si="1782"/>
        <v>0</v>
      </c>
      <c r="ET730" s="150">
        <f t="shared" si="1783"/>
        <v>0</v>
      </c>
      <c r="EU730" s="152" t="e">
        <f t="shared" ca="1" si="1784"/>
        <v>#DIV/0!</v>
      </c>
      <c r="EV730" s="16"/>
      <c r="EW730" s="67"/>
      <c r="EX730" s="16"/>
      <c r="EY730" s="16"/>
      <c r="EZ730" s="16"/>
      <c r="FA730" s="16"/>
      <c r="FB730" s="16"/>
      <c r="FC730" s="16"/>
      <c r="FD730" s="16"/>
      <c r="FE730" s="16"/>
      <c r="FF730" s="16"/>
      <c r="FG730" s="16"/>
      <c r="FH730" s="16"/>
      <c r="FI730" s="16"/>
      <c r="FJ730" s="16"/>
      <c r="FK730" s="16"/>
      <c r="FL730" s="16"/>
      <c r="FM730" s="16"/>
      <c r="FN730" s="16"/>
      <c r="FO730" s="16"/>
      <c r="FP730" s="16"/>
      <c r="FQ730" s="16"/>
      <c r="FR730" s="16"/>
      <c r="FS730" s="16"/>
      <c r="FT730" s="16"/>
      <c r="FU730" s="16"/>
      <c r="FV730" s="16"/>
      <c r="FW730" s="16"/>
      <c r="FX730" s="16"/>
      <c r="FY730" s="16"/>
      <c r="FZ730" s="16"/>
      <c r="GA730" s="150">
        <f t="shared" ref="GA730" ca="1" si="1895">SUMIF($GD$8:$HG$9,$O$5,GD730:HG730)</f>
        <v>0</v>
      </c>
      <c r="GB730" s="150">
        <f t="shared" ref="GB730" si="1896">SUM(GD731:HG731)</f>
        <v>0</v>
      </c>
      <c r="GC730" s="152" t="e">
        <f t="shared" ref="GC730" ca="1" si="1897">GB730/GA730</f>
        <v>#DIV/0!</v>
      </c>
      <c r="GD730" s="16"/>
      <c r="GE730" s="16"/>
      <c r="GF730" s="16"/>
      <c r="GG730" s="16"/>
      <c r="GH730" s="16"/>
      <c r="GI730" s="16"/>
      <c r="GJ730" s="16"/>
      <c r="GK730" s="16"/>
      <c r="GL730" s="16"/>
      <c r="GM730" s="16"/>
      <c r="GN730" s="16"/>
      <c r="GO730" s="16"/>
      <c r="GP730" s="16"/>
      <c r="GQ730" s="16"/>
      <c r="GR730" s="16"/>
      <c r="GS730" s="16"/>
      <c r="GT730" s="16"/>
      <c r="GU730" s="16"/>
      <c r="GV730" s="16"/>
      <c r="GW730" s="16"/>
      <c r="GX730" s="16"/>
      <c r="GY730" s="16"/>
      <c r="GZ730" s="16"/>
      <c r="HA730" s="16"/>
      <c r="HB730" s="16"/>
      <c r="HC730" s="16"/>
      <c r="HD730" s="16"/>
      <c r="HE730" s="16"/>
      <c r="HF730" s="16"/>
      <c r="HG730" s="16"/>
      <c r="HH730" s="150"/>
      <c r="HI730" s="150">
        <v>0</v>
      </c>
      <c r="HJ730" s="152" t="e">
        <v>#DIV/0!</v>
      </c>
      <c r="HK730" s="16"/>
      <c r="HL730" s="16"/>
      <c r="HM730" s="16"/>
      <c r="HN730" s="16"/>
      <c r="HO730" s="16"/>
      <c r="HP730" s="16"/>
      <c r="HQ730" s="16"/>
      <c r="HR730" s="16"/>
      <c r="HS730" s="16"/>
      <c r="HT730" s="16"/>
      <c r="HU730" s="16"/>
      <c r="HV730" s="16"/>
      <c r="HW730" s="16"/>
      <c r="HX730" s="16"/>
      <c r="HY730" s="16"/>
      <c r="HZ730" s="16"/>
      <c r="IA730" s="16"/>
      <c r="IB730" s="16"/>
      <c r="IC730" s="16"/>
      <c r="ID730" s="16"/>
      <c r="IE730" s="16"/>
      <c r="IF730" s="16"/>
      <c r="IG730" s="16"/>
      <c r="IH730" s="16"/>
      <c r="II730" s="16"/>
      <c r="IJ730" s="16"/>
      <c r="IK730" s="16"/>
      <c r="IL730" s="16"/>
      <c r="IM730" s="16"/>
      <c r="IN730" s="16"/>
      <c r="IO730" s="16"/>
      <c r="IP730" s="150"/>
      <c r="IQ730" s="150">
        <v>0</v>
      </c>
      <c r="IR730" s="152" t="e">
        <v>#DIV/0!</v>
      </c>
      <c r="IS730" s="16"/>
      <c r="IT730" s="16"/>
      <c r="IU730" s="16"/>
      <c r="IV730" s="16"/>
      <c r="IW730" s="16"/>
      <c r="IX730" s="16"/>
      <c r="IY730" s="16"/>
      <c r="IZ730" s="16"/>
      <c r="JA730" s="16"/>
      <c r="JB730" s="16"/>
      <c r="JC730" s="16"/>
      <c r="JD730" s="16"/>
      <c r="JE730" s="16"/>
      <c r="JF730" s="16"/>
      <c r="JG730" s="16"/>
      <c r="JH730" s="16"/>
      <c r="JI730" s="16"/>
      <c r="JJ730" s="16"/>
      <c r="JK730" s="16"/>
      <c r="JL730" s="16"/>
      <c r="JM730" s="16"/>
      <c r="JN730" s="16"/>
      <c r="JO730" s="16"/>
      <c r="JP730" s="16"/>
      <c r="JQ730" s="16"/>
      <c r="JR730" s="16"/>
      <c r="JS730" s="16"/>
      <c r="JT730" s="16"/>
      <c r="JU730" s="23"/>
      <c r="JV730" s="16"/>
      <c r="JW730" s="150"/>
      <c r="JX730" s="150">
        <v>0</v>
      </c>
      <c r="JY730" s="152" t="e">
        <v>#DIV/0!</v>
      </c>
      <c r="JZ730" s="16"/>
      <c r="KA730" s="16"/>
      <c r="KB730" s="16"/>
      <c r="KC730" s="16"/>
      <c r="KD730" s="16"/>
      <c r="KE730" s="16"/>
      <c r="KF730" s="16"/>
      <c r="KG730" s="16"/>
      <c r="KH730" s="16"/>
      <c r="KI730" s="16"/>
      <c r="KJ730" s="16"/>
      <c r="KK730" s="16"/>
      <c r="KL730" s="16"/>
      <c r="KM730" s="16"/>
      <c r="KN730" s="16"/>
      <c r="KO730" s="16"/>
      <c r="KP730" s="16"/>
      <c r="KQ730" s="16"/>
      <c r="KR730" s="16"/>
      <c r="KS730" s="16"/>
      <c r="KT730" s="16"/>
      <c r="KU730" s="16"/>
      <c r="KV730" s="16"/>
      <c r="KW730" s="16"/>
      <c r="KX730" s="16"/>
      <c r="KY730" s="16"/>
      <c r="KZ730" s="16"/>
      <c r="LA730" s="16"/>
      <c r="LB730" s="16"/>
      <c r="LC730" s="16"/>
      <c r="LD730" s="16"/>
      <c r="LE730" s="150"/>
      <c r="LF730" s="150">
        <v>0</v>
      </c>
      <c r="LG730" s="152" t="e">
        <v>#DIV/0!</v>
      </c>
      <c r="LH730" s="16"/>
      <c r="LI730" s="16"/>
      <c r="LJ730" s="16"/>
      <c r="LK730" s="16"/>
      <c r="LL730" s="16"/>
      <c r="LM730" s="16"/>
      <c r="LN730" s="16"/>
      <c r="LO730" s="16"/>
      <c r="LP730" s="16"/>
      <c r="LQ730" s="16"/>
      <c r="LR730" s="16"/>
      <c r="LS730" s="16"/>
      <c r="LT730" s="16"/>
      <c r="LU730" s="16"/>
      <c r="LV730" s="16"/>
      <c r="LW730" s="16"/>
      <c r="LX730" s="16"/>
      <c r="LY730" s="16"/>
      <c r="LZ730" s="16"/>
      <c r="MA730" s="16"/>
      <c r="MB730" s="16"/>
      <c r="MC730" s="16"/>
      <c r="MD730" s="16"/>
      <c r="ME730" s="16"/>
      <c r="MF730" s="16"/>
      <c r="MG730" s="16"/>
      <c r="MH730" s="16"/>
      <c r="MI730" s="16"/>
      <c r="MJ730" s="16"/>
      <c r="MK730" s="16"/>
      <c r="ML730" s="16"/>
    </row>
    <row r="731" spans="1:350" ht="13.9" customHeight="1" outlineLevel="2" x14ac:dyDescent="0.2">
      <c r="A731" s="186"/>
      <c r="B731" s="219"/>
      <c r="C731" s="215"/>
      <c r="D731" s="217"/>
      <c r="E731" s="176"/>
      <c r="F731" s="176"/>
      <c r="G731" s="176"/>
      <c r="H731" s="171"/>
      <c r="I731" s="171"/>
      <c r="J731" s="213"/>
      <c r="K731" s="213"/>
      <c r="L731" s="173"/>
      <c r="M731" s="173"/>
      <c r="N731" s="184"/>
      <c r="O731" s="157"/>
      <c r="P731" s="17" t="s">
        <v>26</v>
      </c>
      <c r="Q731" s="151"/>
      <c r="R731" s="151"/>
      <c r="S731" s="153"/>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151"/>
      <c r="AY731" s="151"/>
      <c r="AZ731" s="153"/>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151"/>
      <c r="CG731" s="151"/>
      <c r="CH731" s="153"/>
      <c r="CI731" s="141"/>
      <c r="CJ731" s="141"/>
      <c r="CK731" s="141"/>
      <c r="CL731" s="141"/>
      <c r="CM731" s="141"/>
      <c r="CN731" s="141"/>
      <c r="CO731" s="141"/>
      <c r="CP731" s="95"/>
      <c r="CQ731" s="95"/>
      <c r="CR731" s="95"/>
      <c r="CS731" s="95"/>
      <c r="CT731" s="95"/>
      <c r="CU731" s="95"/>
      <c r="CV731" s="95"/>
      <c r="CW731" s="141"/>
      <c r="CX731" s="141"/>
      <c r="CY731" s="141"/>
      <c r="CZ731" s="141"/>
      <c r="DA731" s="141"/>
      <c r="DB731" s="141"/>
      <c r="DC731" s="141"/>
      <c r="DD731" s="141"/>
      <c r="DE731" s="141"/>
      <c r="DF731" s="141"/>
      <c r="DG731" s="141"/>
      <c r="DH731" s="141"/>
      <c r="DI731" s="141"/>
      <c r="DJ731" s="141"/>
      <c r="DK731" s="141"/>
      <c r="DL731" s="141"/>
      <c r="DM731" s="141"/>
      <c r="DN731" s="151"/>
      <c r="DO731" s="151"/>
      <c r="DP731" s="153"/>
      <c r="DQ731" s="24"/>
      <c r="DR731" s="24"/>
      <c r="DS731" s="24"/>
      <c r="DT731" s="24"/>
      <c r="DU731" s="24"/>
      <c r="DV731" s="24"/>
      <c r="DW731" s="24"/>
      <c r="DX731" s="24"/>
      <c r="DY731" s="24"/>
      <c r="DZ731" s="24"/>
      <c r="EA731" s="24"/>
      <c r="EB731" s="24"/>
      <c r="EC731" s="24"/>
      <c r="ED731" s="24"/>
      <c r="EE731" s="24"/>
      <c r="EF731" s="24"/>
      <c r="EG731" s="24"/>
      <c r="EH731" s="24"/>
      <c r="EI731" s="24"/>
      <c r="EJ731" s="24"/>
      <c r="EK731" s="24"/>
      <c r="EL731" s="24"/>
      <c r="EM731" s="24"/>
      <c r="EN731" s="24"/>
      <c r="EO731" s="24"/>
      <c r="EP731" s="24"/>
      <c r="EQ731" s="24"/>
      <c r="ER731" s="24"/>
      <c r="ES731" s="151"/>
      <c r="ET731" s="151"/>
      <c r="EU731" s="153"/>
      <c r="EV731" s="24"/>
      <c r="EW731" s="125"/>
      <c r="EX731" s="24"/>
      <c r="EY731" s="24"/>
      <c r="EZ731" s="24"/>
      <c r="FA731" s="24"/>
      <c r="FB731" s="24"/>
      <c r="FC731" s="24"/>
      <c r="FD731" s="24"/>
      <c r="FE731" s="24"/>
      <c r="FF731" s="24"/>
      <c r="FG731" s="24"/>
      <c r="FH731" s="24"/>
      <c r="FI731" s="24"/>
      <c r="FJ731" s="24"/>
      <c r="FK731" s="24"/>
      <c r="FL731" s="24"/>
      <c r="FM731" s="24"/>
      <c r="FN731" s="24"/>
      <c r="FO731" s="24"/>
      <c r="FP731" s="24"/>
      <c r="FQ731" s="24"/>
      <c r="FR731" s="24"/>
      <c r="FS731" s="24"/>
      <c r="FT731" s="24"/>
      <c r="FU731" s="24"/>
      <c r="FV731" s="24"/>
      <c r="FW731" s="24"/>
      <c r="FX731" s="24"/>
      <c r="FY731" s="24"/>
      <c r="FZ731" s="24"/>
      <c r="GA731" s="151"/>
      <c r="GB731" s="151"/>
      <c r="GC731" s="153"/>
      <c r="GD731" s="24"/>
      <c r="GE731" s="24"/>
      <c r="GF731" s="24"/>
      <c r="GG731" s="24"/>
      <c r="GH731" s="24"/>
      <c r="GI731" s="24"/>
      <c r="GJ731" s="24"/>
      <c r="GK731" s="24"/>
      <c r="GL731" s="24"/>
      <c r="GM731" s="24"/>
      <c r="GN731" s="24"/>
      <c r="GO731" s="24"/>
      <c r="GP731" s="24"/>
      <c r="GQ731" s="24"/>
      <c r="GR731" s="24"/>
      <c r="GS731" s="24"/>
      <c r="GT731" s="24"/>
      <c r="GU731" s="24"/>
      <c r="GV731" s="24"/>
      <c r="GW731" s="24"/>
      <c r="GX731" s="24"/>
      <c r="GY731" s="24"/>
      <c r="GZ731" s="24"/>
      <c r="HA731" s="24"/>
      <c r="HB731" s="24"/>
      <c r="HC731" s="24"/>
      <c r="HD731" s="24"/>
      <c r="HE731" s="24"/>
      <c r="HF731" s="24"/>
      <c r="HG731" s="24"/>
      <c r="HH731" s="151"/>
      <c r="HI731" s="151"/>
      <c r="HJ731" s="153"/>
      <c r="HK731" s="24"/>
      <c r="HL731" s="24"/>
      <c r="HM731" s="24"/>
      <c r="HN731" s="24"/>
      <c r="HO731" s="24"/>
      <c r="HP731" s="24"/>
      <c r="HQ731" s="24"/>
      <c r="HR731" s="24"/>
      <c r="HS731" s="24"/>
      <c r="HT731" s="24"/>
      <c r="HU731" s="24"/>
      <c r="HV731" s="24"/>
      <c r="HW731" s="24"/>
      <c r="HX731" s="24"/>
      <c r="HY731" s="24"/>
      <c r="HZ731" s="24"/>
      <c r="IA731" s="24"/>
      <c r="IB731" s="24"/>
      <c r="IC731" s="24"/>
      <c r="ID731" s="24"/>
      <c r="IE731" s="24"/>
      <c r="IF731" s="24"/>
      <c r="IG731" s="24"/>
      <c r="IH731" s="24"/>
      <c r="II731" s="24"/>
      <c r="IJ731" s="24"/>
      <c r="IK731" s="24"/>
      <c r="IL731" s="24"/>
      <c r="IM731" s="24"/>
      <c r="IN731" s="24"/>
      <c r="IO731" s="24"/>
      <c r="IP731" s="151"/>
      <c r="IQ731" s="151"/>
      <c r="IR731" s="153"/>
      <c r="IS731" s="24"/>
      <c r="IT731" s="24"/>
      <c r="IU731" s="24"/>
      <c r="IV731" s="24"/>
      <c r="IW731" s="24"/>
      <c r="IX731" s="24"/>
      <c r="IY731" s="24"/>
      <c r="IZ731" s="24"/>
      <c r="JA731" s="24"/>
      <c r="JB731" s="24"/>
      <c r="JC731" s="24"/>
      <c r="JD731" s="24"/>
      <c r="JE731" s="24"/>
      <c r="JF731" s="24"/>
      <c r="JG731" s="24"/>
      <c r="JH731" s="24"/>
      <c r="JI731" s="24"/>
      <c r="JJ731" s="24"/>
      <c r="JK731" s="24"/>
      <c r="JL731" s="24"/>
      <c r="JM731" s="24"/>
      <c r="JN731" s="24"/>
      <c r="JO731" s="24"/>
      <c r="JP731" s="24"/>
      <c r="JQ731" s="24"/>
      <c r="JR731" s="24"/>
      <c r="JS731" s="24"/>
      <c r="JT731" s="24"/>
      <c r="JU731" s="25"/>
      <c r="JV731" s="24"/>
      <c r="JW731" s="151"/>
      <c r="JX731" s="151"/>
      <c r="JY731" s="153"/>
      <c r="JZ731" s="24"/>
      <c r="KA731" s="24"/>
      <c r="KB731" s="24"/>
      <c r="KC731" s="24"/>
      <c r="KD731" s="24"/>
      <c r="KE731" s="24"/>
      <c r="KF731" s="24"/>
      <c r="KG731" s="24"/>
      <c r="KH731" s="24"/>
      <c r="KI731" s="24"/>
      <c r="KJ731" s="24"/>
      <c r="KK731" s="24"/>
      <c r="KL731" s="24"/>
      <c r="KM731" s="24"/>
      <c r="KN731" s="24"/>
      <c r="KO731" s="24"/>
      <c r="KP731" s="24"/>
      <c r="KQ731" s="24"/>
      <c r="KR731" s="24"/>
      <c r="KS731" s="24"/>
      <c r="KT731" s="24"/>
      <c r="KU731" s="24"/>
      <c r="KV731" s="24"/>
      <c r="KW731" s="24"/>
      <c r="KX731" s="24"/>
      <c r="KY731" s="24"/>
      <c r="KZ731" s="24"/>
      <c r="LA731" s="24"/>
      <c r="LB731" s="24"/>
      <c r="LC731" s="24"/>
      <c r="LD731" s="24"/>
      <c r="LE731" s="151"/>
      <c r="LF731" s="151"/>
      <c r="LG731" s="153"/>
      <c r="LH731" s="24"/>
      <c r="LI731" s="24"/>
      <c r="LJ731" s="24"/>
      <c r="LK731" s="24"/>
      <c r="LL731" s="24"/>
      <c r="LM731" s="24"/>
      <c r="LN731" s="24"/>
      <c r="LO731" s="24"/>
      <c r="LP731" s="24"/>
      <c r="LQ731" s="24"/>
      <c r="LR731" s="24"/>
      <c r="LS731" s="24"/>
      <c r="LT731" s="24"/>
      <c r="LU731" s="24"/>
      <c r="LV731" s="24"/>
      <c r="LW731" s="24"/>
      <c r="LX731" s="24"/>
      <c r="LY731" s="24"/>
      <c r="LZ731" s="24"/>
      <c r="MA731" s="24"/>
      <c r="MB731" s="24"/>
      <c r="MC731" s="24"/>
      <c r="MD731" s="24"/>
      <c r="ME731" s="24"/>
      <c r="MF731" s="24"/>
      <c r="MG731" s="24"/>
      <c r="MH731" s="24"/>
      <c r="MI731" s="24"/>
      <c r="MJ731" s="24"/>
      <c r="MK731" s="24"/>
      <c r="ML731" s="24"/>
    </row>
    <row r="732" spans="1:350" ht="13.9" customHeight="1" outlineLevel="2" x14ac:dyDescent="0.2">
      <c r="A732" s="185" t="s">
        <v>392</v>
      </c>
      <c r="B732" s="218" t="s">
        <v>355</v>
      </c>
      <c r="C732" s="214" t="s">
        <v>99</v>
      </c>
      <c r="D732" s="216">
        <v>10</v>
      </c>
      <c r="E732" s="175">
        <v>0</v>
      </c>
      <c r="F732" s="175">
        <f>D732-E732</f>
        <v>10</v>
      </c>
      <c r="G732" s="175" t="s">
        <v>847</v>
      </c>
      <c r="H732" s="170" t="s">
        <v>1000</v>
      </c>
      <c r="I732" s="170" t="s">
        <v>1164</v>
      </c>
      <c r="J732" s="212">
        <f ca="1">E732+Q732+AX732+CF732+DN732+ES732+GA732+HH732+IP732+JW732+LE732</f>
        <v>0</v>
      </c>
      <c r="K732" s="212">
        <f>E732+R732+AY732+CG732+DO732+ET732+GB732+HI732+IQ732+JX732+LF732</f>
        <v>0</v>
      </c>
      <c r="L732" s="172" t="e">
        <f ca="1">K732/J732</f>
        <v>#DIV/0!</v>
      </c>
      <c r="M732" s="172">
        <f>K732/D732</f>
        <v>0</v>
      </c>
      <c r="N732" s="183">
        <f ca="1">SUMIF($EV$8:$FZ$9,$O$5,$EV733:$FZ733)-SUMIF($EV$8:$FZ$9,$Q$5,$EV733:$FZ733)</f>
        <v>0</v>
      </c>
      <c r="O732" s="156"/>
      <c r="P732" s="16" t="s">
        <v>25</v>
      </c>
      <c r="Q732" s="150">
        <v>0</v>
      </c>
      <c r="R732" s="150">
        <v>0</v>
      </c>
      <c r="S732" s="152" t="e">
        <v>#DIV/0!</v>
      </c>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50">
        <f ca="1">SUMIF($BA$8:$CE$9,$O$5,$BA732:$CE732)</f>
        <v>0</v>
      </c>
      <c r="AY732" s="150">
        <f>SUM(BA733:CE733)</f>
        <v>0</v>
      </c>
      <c r="AZ732" s="152" t="e">
        <f ca="1">AY732/AX732</f>
        <v>#DIV/0!</v>
      </c>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50">
        <f t="shared" ref="CF732" si="1898">SUM(CI732:DM732)</f>
        <v>0</v>
      </c>
      <c r="CG732" s="150">
        <f>SUM(CI733:DM733)</f>
        <v>0</v>
      </c>
      <c r="CH732" s="152" t="e">
        <f>CG732/CF732</f>
        <v>#DIV/0!</v>
      </c>
      <c r="CI732" s="129"/>
      <c r="CJ732" s="129"/>
      <c r="CK732" s="129"/>
      <c r="CL732" s="129"/>
      <c r="CM732" s="129"/>
      <c r="CN732" s="129"/>
      <c r="CO732" s="129"/>
      <c r="CP732" s="101"/>
      <c r="CQ732" s="101"/>
      <c r="CR732" s="101"/>
      <c r="CS732" s="101"/>
      <c r="CT732" s="101"/>
      <c r="CU732" s="101"/>
      <c r="CV732" s="101"/>
      <c r="CW732" s="129"/>
      <c r="CX732" s="129"/>
      <c r="CY732" s="129"/>
      <c r="CZ732" s="129"/>
      <c r="DA732" s="129"/>
      <c r="DB732" s="129"/>
      <c r="DC732" s="129"/>
      <c r="DD732" s="129"/>
      <c r="DE732" s="129"/>
      <c r="DF732" s="129"/>
      <c r="DG732" s="129"/>
      <c r="DH732" s="129"/>
      <c r="DI732" s="129"/>
      <c r="DJ732" s="129"/>
      <c r="DK732" s="129"/>
      <c r="DL732" s="129"/>
      <c r="DM732" s="129"/>
      <c r="DN732" s="150">
        <f t="shared" ref="DN732" si="1899">SUM(DQ732:ER732)</f>
        <v>0</v>
      </c>
      <c r="DO732" s="150">
        <f>SUM(DQ733:ER733)</f>
        <v>0</v>
      </c>
      <c r="DP732" s="152" t="e">
        <f t="shared" si="1746"/>
        <v>#DIV/0!</v>
      </c>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c r="EP732" s="16"/>
      <c r="EQ732" s="16"/>
      <c r="ER732" s="16"/>
      <c r="ES732" s="150">
        <f t="shared" ca="1" si="1782"/>
        <v>0</v>
      </c>
      <c r="ET732" s="150">
        <f t="shared" si="1783"/>
        <v>0</v>
      </c>
      <c r="EU732" s="152" t="e">
        <f t="shared" ca="1" si="1784"/>
        <v>#DIV/0!</v>
      </c>
      <c r="EV732" s="16"/>
      <c r="EW732" s="67"/>
      <c r="EX732" s="16"/>
      <c r="EY732" s="16"/>
      <c r="EZ732" s="16"/>
      <c r="FA732" s="16"/>
      <c r="FB732" s="16"/>
      <c r="FC732" s="16"/>
      <c r="FD732" s="16"/>
      <c r="FE732" s="16"/>
      <c r="FF732" s="16"/>
      <c r="FG732" s="16"/>
      <c r="FH732" s="16"/>
      <c r="FI732" s="16"/>
      <c r="FJ732" s="16"/>
      <c r="FK732" s="16"/>
      <c r="FL732" s="16"/>
      <c r="FM732" s="16"/>
      <c r="FN732" s="16"/>
      <c r="FO732" s="16"/>
      <c r="FP732" s="16"/>
      <c r="FQ732" s="16"/>
      <c r="FR732" s="16"/>
      <c r="FS732" s="16"/>
      <c r="FT732" s="16"/>
      <c r="FU732" s="16"/>
      <c r="FV732" s="16"/>
      <c r="FW732" s="16"/>
      <c r="FX732" s="16"/>
      <c r="FY732" s="16"/>
      <c r="FZ732" s="16"/>
      <c r="GA732" s="150">
        <f t="shared" ref="GA732" ca="1" si="1900">SUMIF($GD$8:$HG$9,$O$5,GD732:HG732)</f>
        <v>0</v>
      </c>
      <c r="GB732" s="150">
        <f t="shared" ref="GB732" si="1901">SUM(GD733:HG733)</f>
        <v>0</v>
      </c>
      <c r="GC732" s="152" t="e">
        <f t="shared" ref="GC732" ca="1" si="1902">GB732/GA732</f>
        <v>#DIV/0!</v>
      </c>
      <c r="GD732" s="16"/>
      <c r="GE732" s="16"/>
      <c r="GF732" s="16"/>
      <c r="GG732" s="16"/>
      <c r="GH732" s="16"/>
      <c r="GI732" s="16"/>
      <c r="GJ732" s="16"/>
      <c r="GK732" s="16"/>
      <c r="GL732" s="16"/>
      <c r="GM732" s="16"/>
      <c r="GN732" s="16"/>
      <c r="GO732" s="16"/>
      <c r="GP732" s="16"/>
      <c r="GQ732" s="16"/>
      <c r="GR732" s="16"/>
      <c r="GS732" s="16"/>
      <c r="GT732" s="16"/>
      <c r="GU732" s="16"/>
      <c r="GV732" s="16"/>
      <c r="GW732" s="16"/>
      <c r="GX732" s="16"/>
      <c r="GY732" s="16"/>
      <c r="GZ732" s="16"/>
      <c r="HA732" s="16"/>
      <c r="HB732" s="16"/>
      <c r="HC732" s="16"/>
      <c r="HD732" s="16"/>
      <c r="HE732" s="16"/>
      <c r="HF732" s="16"/>
      <c r="HG732" s="16"/>
      <c r="HH732" s="150"/>
      <c r="HI732" s="150">
        <v>0</v>
      </c>
      <c r="HJ732" s="152" t="e">
        <v>#DIV/0!</v>
      </c>
      <c r="HK732" s="16"/>
      <c r="HL732" s="16"/>
      <c r="HM732" s="16"/>
      <c r="HN732" s="16"/>
      <c r="HO732" s="16"/>
      <c r="HP732" s="16"/>
      <c r="HQ732" s="16"/>
      <c r="HR732" s="16"/>
      <c r="HS732" s="16"/>
      <c r="HT732" s="16"/>
      <c r="HU732" s="16"/>
      <c r="HV732" s="16"/>
      <c r="HW732" s="16"/>
      <c r="HX732" s="16"/>
      <c r="HY732" s="16"/>
      <c r="HZ732" s="16"/>
      <c r="IA732" s="16"/>
      <c r="IB732" s="16"/>
      <c r="IC732" s="16"/>
      <c r="ID732" s="16"/>
      <c r="IE732" s="16"/>
      <c r="IF732" s="16"/>
      <c r="IG732" s="16"/>
      <c r="IH732" s="16"/>
      <c r="II732" s="16"/>
      <c r="IJ732" s="16"/>
      <c r="IK732" s="16"/>
      <c r="IL732" s="16"/>
      <c r="IM732" s="16"/>
      <c r="IN732" s="16"/>
      <c r="IO732" s="16"/>
      <c r="IP732" s="150"/>
      <c r="IQ732" s="150">
        <v>0</v>
      </c>
      <c r="IR732" s="152" t="e">
        <v>#DIV/0!</v>
      </c>
      <c r="IS732" s="16"/>
      <c r="IT732" s="16"/>
      <c r="IU732" s="16"/>
      <c r="IV732" s="16"/>
      <c r="IW732" s="16"/>
      <c r="IX732" s="16"/>
      <c r="IY732" s="16"/>
      <c r="IZ732" s="16"/>
      <c r="JA732" s="16"/>
      <c r="JB732" s="16"/>
      <c r="JC732" s="16"/>
      <c r="JD732" s="16"/>
      <c r="JE732" s="16"/>
      <c r="JF732" s="16"/>
      <c r="JG732" s="16"/>
      <c r="JH732" s="16"/>
      <c r="JI732" s="16"/>
      <c r="JJ732" s="16"/>
      <c r="JK732" s="16"/>
      <c r="JL732" s="16"/>
      <c r="JM732" s="16"/>
      <c r="JN732" s="16"/>
      <c r="JO732" s="16"/>
      <c r="JP732" s="16"/>
      <c r="JQ732" s="16"/>
      <c r="JR732" s="16"/>
      <c r="JS732" s="16"/>
      <c r="JT732" s="16"/>
      <c r="JU732" s="23"/>
      <c r="JV732" s="16"/>
      <c r="JW732" s="150"/>
      <c r="JX732" s="150">
        <v>0</v>
      </c>
      <c r="JY732" s="152" t="e">
        <v>#DIV/0!</v>
      </c>
      <c r="JZ732" s="16"/>
      <c r="KA732" s="16"/>
      <c r="KB732" s="16"/>
      <c r="KC732" s="16"/>
      <c r="KD732" s="16"/>
      <c r="KE732" s="16"/>
      <c r="KF732" s="16"/>
      <c r="KG732" s="16"/>
      <c r="KH732" s="16"/>
      <c r="KI732" s="16"/>
      <c r="KJ732" s="16"/>
      <c r="KK732" s="16"/>
      <c r="KL732" s="16"/>
      <c r="KM732" s="16"/>
      <c r="KN732" s="16"/>
      <c r="KO732" s="16"/>
      <c r="KP732" s="16"/>
      <c r="KQ732" s="16"/>
      <c r="KR732" s="16"/>
      <c r="KS732" s="16"/>
      <c r="KT732" s="16"/>
      <c r="KU732" s="16"/>
      <c r="KV732" s="16"/>
      <c r="KW732" s="16"/>
      <c r="KX732" s="16"/>
      <c r="KY732" s="16"/>
      <c r="KZ732" s="16"/>
      <c r="LA732" s="16"/>
      <c r="LB732" s="16"/>
      <c r="LC732" s="16"/>
      <c r="LD732" s="16"/>
      <c r="LE732" s="150"/>
      <c r="LF732" s="150">
        <v>0</v>
      </c>
      <c r="LG732" s="152" t="e">
        <v>#DIV/0!</v>
      </c>
      <c r="LH732" s="16"/>
      <c r="LI732" s="16"/>
      <c r="LJ732" s="16"/>
      <c r="LK732" s="16"/>
      <c r="LL732" s="16"/>
      <c r="LM732" s="16"/>
      <c r="LN732" s="16"/>
      <c r="LO732" s="16"/>
      <c r="LP732" s="16"/>
      <c r="LQ732" s="16"/>
      <c r="LR732" s="16"/>
      <c r="LS732" s="16"/>
      <c r="LT732" s="16"/>
      <c r="LU732" s="16"/>
      <c r="LV732" s="16"/>
      <c r="LW732" s="16"/>
      <c r="LX732" s="16"/>
      <c r="LY732" s="16"/>
      <c r="LZ732" s="16"/>
      <c r="MA732" s="16"/>
      <c r="MB732" s="16"/>
      <c r="MC732" s="16"/>
      <c r="MD732" s="16"/>
      <c r="ME732" s="16"/>
      <c r="MF732" s="16"/>
      <c r="MG732" s="16"/>
      <c r="MH732" s="16"/>
      <c r="MI732" s="16"/>
      <c r="MJ732" s="16"/>
      <c r="MK732" s="16"/>
      <c r="ML732" s="16"/>
    </row>
    <row r="733" spans="1:350" ht="13.9" customHeight="1" outlineLevel="2" x14ac:dyDescent="0.2">
      <c r="A733" s="186"/>
      <c r="B733" s="219"/>
      <c r="C733" s="215"/>
      <c r="D733" s="217"/>
      <c r="E733" s="176"/>
      <c r="F733" s="176"/>
      <c r="G733" s="176"/>
      <c r="H733" s="171"/>
      <c r="I733" s="171"/>
      <c r="J733" s="213"/>
      <c r="K733" s="213"/>
      <c r="L733" s="173"/>
      <c r="M733" s="173"/>
      <c r="N733" s="184"/>
      <c r="O733" s="157"/>
      <c r="P733" s="17" t="s">
        <v>26</v>
      </c>
      <c r="Q733" s="151"/>
      <c r="R733" s="151"/>
      <c r="S733" s="153"/>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151"/>
      <c r="AY733" s="151"/>
      <c r="AZ733" s="153"/>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151"/>
      <c r="CG733" s="151"/>
      <c r="CH733" s="153"/>
      <c r="CI733" s="141"/>
      <c r="CJ733" s="141"/>
      <c r="CK733" s="141"/>
      <c r="CL733" s="141"/>
      <c r="CM733" s="141"/>
      <c r="CN733" s="141"/>
      <c r="CO733" s="141"/>
      <c r="CP733" s="95"/>
      <c r="CQ733" s="95"/>
      <c r="CR733" s="95"/>
      <c r="CS733" s="95"/>
      <c r="CT733" s="95"/>
      <c r="CU733" s="95"/>
      <c r="CV733" s="95"/>
      <c r="CW733" s="141"/>
      <c r="CX733" s="141"/>
      <c r="CY733" s="141"/>
      <c r="CZ733" s="141"/>
      <c r="DA733" s="141"/>
      <c r="DB733" s="141"/>
      <c r="DC733" s="141"/>
      <c r="DD733" s="141"/>
      <c r="DE733" s="141"/>
      <c r="DF733" s="141"/>
      <c r="DG733" s="141"/>
      <c r="DH733" s="141"/>
      <c r="DI733" s="141"/>
      <c r="DJ733" s="141"/>
      <c r="DK733" s="141"/>
      <c r="DL733" s="141"/>
      <c r="DM733" s="141"/>
      <c r="DN733" s="151"/>
      <c r="DO733" s="151"/>
      <c r="DP733" s="153"/>
      <c r="DQ733" s="24"/>
      <c r="DR733" s="24"/>
      <c r="DS733" s="24"/>
      <c r="DT733" s="24"/>
      <c r="DU733" s="24"/>
      <c r="DV733" s="24"/>
      <c r="DW733" s="24"/>
      <c r="DX733" s="24"/>
      <c r="DY733" s="24"/>
      <c r="DZ733" s="24"/>
      <c r="EA733" s="24"/>
      <c r="EB733" s="24"/>
      <c r="EC733" s="24"/>
      <c r="ED733" s="24"/>
      <c r="EE733" s="24"/>
      <c r="EF733" s="24"/>
      <c r="EG733" s="24"/>
      <c r="EH733" s="24"/>
      <c r="EI733" s="24"/>
      <c r="EJ733" s="24"/>
      <c r="EK733" s="24"/>
      <c r="EL733" s="24"/>
      <c r="EM733" s="24"/>
      <c r="EN733" s="24"/>
      <c r="EO733" s="24"/>
      <c r="EP733" s="24"/>
      <c r="EQ733" s="24"/>
      <c r="ER733" s="24"/>
      <c r="ES733" s="151"/>
      <c r="ET733" s="151"/>
      <c r="EU733" s="153"/>
      <c r="EV733" s="24"/>
      <c r="EW733" s="125"/>
      <c r="EX733" s="24"/>
      <c r="EY733" s="24"/>
      <c r="EZ733" s="24"/>
      <c r="FA733" s="24"/>
      <c r="FB733" s="24"/>
      <c r="FC733" s="24"/>
      <c r="FD733" s="24"/>
      <c r="FE733" s="24"/>
      <c r="FF733" s="24"/>
      <c r="FG733" s="24"/>
      <c r="FH733" s="24"/>
      <c r="FI733" s="24"/>
      <c r="FJ733" s="24"/>
      <c r="FK733" s="24"/>
      <c r="FL733" s="24"/>
      <c r="FM733" s="24"/>
      <c r="FN733" s="24"/>
      <c r="FO733" s="24"/>
      <c r="FP733" s="24"/>
      <c r="FQ733" s="24"/>
      <c r="FR733" s="24"/>
      <c r="FS733" s="24"/>
      <c r="FT733" s="24"/>
      <c r="FU733" s="24"/>
      <c r="FV733" s="24"/>
      <c r="FW733" s="24"/>
      <c r="FX733" s="24"/>
      <c r="FY733" s="24"/>
      <c r="FZ733" s="24"/>
      <c r="GA733" s="151"/>
      <c r="GB733" s="151"/>
      <c r="GC733" s="153"/>
      <c r="GD733" s="24"/>
      <c r="GE733" s="24"/>
      <c r="GF733" s="24"/>
      <c r="GG733" s="24"/>
      <c r="GH733" s="24"/>
      <c r="GI733" s="24"/>
      <c r="GJ733" s="24"/>
      <c r="GK733" s="24"/>
      <c r="GL733" s="24"/>
      <c r="GM733" s="24"/>
      <c r="GN733" s="24"/>
      <c r="GO733" s="24"/>
      <c r="GP733" s="24"/>
      <c r="GQ733" s="24"/>
      <c r="GR733" s="24"/>
      <c r="GS733" s="24"/>
      <c r="GT733" s="24"/>
      <c r="GU733" s="24"/>
      <c r="GV733" s="24"/>
      <c r="GW733" s="24"/>
      <c r="GX733" s="24"/>
      <c r="GY733" s="24"/>
      <c r="GZ733" s="24"/>
      <c r="HA733" s="24"/>
      <c r="HB733" s="24"/>
      <c r="HC733" s="24"/>
      <c r="HD733" s="24"/>
      <c r="HE733" s="24"/>
      <c r="HF733" s="24"/>
      <c r="HG733" s="24"/>
      <c r="HH733" s="151"/>
      <c r="HI733" s="151"/>
      <c r="HJ733" s="153"/>
      <c r="HK733" s="24"/>
      <c r="HL733" s="24"/>
      <c r="HM733" s="24"/>
      <c r="HN733" s="24"/>
      <c r="HO733" s="24"/>
      <c r="HP733" s="24"/>
      <c r="HQ733" s="24"/>
      <c r="HR733" s="24"/>
      <c r="HS733" s="24"/>
      <c r="HT733" s="24"/>
      <c r="HU733" s="24"/>
      <c r="HV733" s="24"/>
      <c r="HW733" s="24"/>
      <c r="HX733" s="24"/>
      <c r="HY733" s="24"/>
      <c r="HZ733" s="24"/>
      <c r="IA733" s="24"/>
      <c r="IB733" s="24"/>
      <c r="IC733" s="24"/>
      <c r="ID733" s="24"/>
      <c r="IE733" s="24"/>
      <c r="IF733" s="24"/>
      <c r="IG733" s="24"/>
      <c r="IH733" s="24"/>
      <c r="II733" s="24"/>
      <c r="IJ733" s="24"/>
      <c r="IK733" s="24"/>
      <c r="IL733" s="24"/>
      <c r="IM733" s="24"/>
      <c r="IN733" s="24"/>
      <c r="IO733" s="24"/>
      <c r="IP733" s="151"/>
      <c r="IQ733" s="151"/>
      <c r="IR733" s="153"/>
      <c r="IS733" s="24"/>
      <c r="IT733" s="24"/>
      <c r="IU733" s="24"/>
      <c r="IV733" s="24"/>
      <c r="IW733" s="24"/>
      <c r="IX733" s="24"/>
      <c r="IY733" s="24"/>
      <c r="IZ733" s="24"/>
      <c r="JA733" s="24"/>
      <c r="JB733" s="24"/>
      <c r="JC733" s="24"/>
      <c r="JD733" s="24"/>
      <c r="JE733" s="24"/>
      <c r="JF733" s="24"/>
      <c r="JG733" s="24"/>
      <c r="JH733" s="24"/>
      <c r="JI733" s="24"/>
      <c r="JJ733" s="24"/>
      <c r="JK733" s="24"/>
      <c r="JL733" s="24"/>
      <c r="JM733" s="24"/>
      <c r="JN733" s="24"/>
      <c r="JO733" s="24"/>
      <c r="JP733" s="24"/>
      <c r="JQ733" s="24"/>
      <c r="JR733" s="24"/>
      <c r="JS733" s="24"/>
      <c r="JT733" s="24"/>
      <c r="JU733" s="25"/>
      <c r="JV733" s="24"/>
      <c r="JW733" s="151"/>
      <c r="JX733" s="151"/>
      <c r="JY733" s="153"/>
      <c r="JZ733" s="24"/>
      <c r="KA733" s="24"/>
      <c r="KB733" s="24"/>
      <c r="KC733" s="24"/>
      <c r="KD733" s="24"/>
      <c r="KE733" s="24"/>
      <c r="KF733" s="24"/>
      <c r="KG733" s="24"/>
      <c r="KH733" s="24"/>
      <c r="KI733" s="24"/>
      <c r="KJ733" s="24"/>
      <c r="KK733" s="24"/>
      <c r="KL733" s="24"/>
      <c r="KM733" s="24"/>
      <c r="KN733" s="24"/>
      <c r="KO733" s="24"/>
      <c r="KP733" s="24"/>
      <c r="KQ733" s="24"/>
      <c r="KR733" s="24"/>
      <c r="KS733" s="24"/>
      <c r="KT733" s="24"/>
      <c r="KU733" s="24"/>
      <c r="KV733" s="24"/>
      <c r="KW733" s="24"/>
      <c r="KX733" s="24"/>
      <c r="KY733" s="24"/>
      <c r="KZ733" s="24"/>
      <c r="LA733" s="24"/>
      <c r="LB733" s="24"/>
      <c r="LC733" s="24"/>
      <c r="LD733" s="24"/>
      <c r="LE733" s="151"/>
      <c r="LF733" s="151"/>
      <c r="LG733" s="153"/>
      <c r="LH733" s="24"/>
      <c r="LI733" s="24"/>
      <c r="LJ733" s="24"/>
      <c r="LK733" s="24"/>
      <c r="LL733" s="24"/>
      <c r="LM733" s="24"/>
      <c r="LN733" s="24"/>
      <c r="LO733" s="24"/>
      <c r="LP733" s="24"/>
      <c r="LQ733" s="24"/>
      <c r="LR733" s="24"/>
      <c r="LS733" s="24"/>
      <c r="LT733" s="24"/>
      <c r="LU733" s="24"/>
      <c r="LV733" s="24"/>
      <c r="LW733" s="24"/>
      <c r="LX733" s="24"/>
      <c r="LY733" s="24"/>
      <c r="LZ733" s="24"/>
      <c r="MA733" s="24"/>
      <c r="MB733" s="24"/>
      <c r="MC733" s="24"/>
      <c r="MD733" s="24"/>
      <c r="ME733" s="24"/>
      <c r="MF733" s="24"/>
      <c r="MG733" s="24"/>
      <c r="MH733" s="24"/>
      <c r="MI733" s="24"/>
      <c r="MJ733" s="24"/>
      <c r="MK733" s="24"/>
      <c r="ML733" s="24"/>
    </row>
    <row r="734" spans="1:350" s="41" customFormat="1" ht="14.25" customHeight="1" outlineLevel="2" x14ac:dyDescent="0.25">
      <c r="A734" s="220" t="s">
        <v>77</v>
      </c>
      <c r="B734" s="175" t="s">
        <v>363</v>
      </c>
      <c r="C734" s="175" t="s">
        <v>692</v>
      </c>
      <c r="D734" s="175">
        <v>1</v>
      </c>
      <c r="E734" s="175">
        <v>0</v>
      </c>
      <c r="F734" s="175">
        <f>D734-E734</f>
        <v>1</v>
      </c>
      <c r="G734" s="175" t="s">
        <v>962</v>
      </c>
      <c r="H734" s="170" t="s">
        <v>905</v>
      </c>
      <c r="I734" s="170" t="s">
        <v>956</v>
      </c>
      <c r="J734" s="212">
        <f ca="1">E734+Q734+AX734+CF734+DN734+ES734+GA734+HH734+IP734+JW734+LE734</f>
        <v>0</v>
      </c>
      <c r="K734" s="212">
        <f>E734+R734+AY734+CG734+DO734+ET734+GB734+HI734+IQ734+JX734+LF734</f>
        <v>0</v>
      </c>
      <c r="L734" s="172" t="e">
        <f ca="1">K734/J734</f>
        <v>#DIV/0!</v>
      </c>
      <c r="M734" s="172">
        <f>K734/D734</f>
        <v>0</v>
      </c>
      <c r="N734" s="183">
        <f ca="1">SUMIF($EV$8:$FZ$9,$O$5,$EV735:$FZ735)-SUMIF($EV$8:$FZ$9,$Q$5,$EV735:$FZ735)</f>
        <v>0</v>
      </c>
      <c r="O734" s="154"/>
      <c r="P734" s="154"/>
      <c r="Q734" s="150">
        <v>0</v>
      </c>
      <c r="R734" s="150">
        <v>0</v>
      </c>
      <c r="S734" s="152" t="e">
        <v>#DIV/0!</v>
      </c>
      <c r="T734" s="154"/>
      <c r="U734" s="154"/>
      <c r="V734" s="154"/>
      <c r="W734" s="154"/>
      <c r="X734" s="154"/>
      <c r="Y734" s="154"/>
      <c r="Z734" s="154"/>
      <c r="AA734" s="154"/>
      <c r="AB734" s="154"/>
      <c r="AC734" s="154"/>
      <c r="AD734" s="154"/>
      <c r="AE734" s="154"/>
      <c r="AF734" s="154"/>
      <c r="AG734" s="154"/>
      <c r="AH734" s="154"/>
      <c r="AI734" s="154"/>
      <c r="AJ734" s="154"/>
      <c r="AK734" s="154"/>
      <c r="AL734" s="154"/>
      <c r="AM734" s="154"/>
      <c r="AN734" s="154"/>
      <c r="AO734" s="154"/>
      <c r="AP734" s="154"/>
      <c r="AQ734" s="154"/>
      <c r="AR734" s="154"/>
      <c r="AS734" s="154"/>
      <c r="AT734" s="154"/>
      <c r="AU734" s="154"/>
      <c r="AV734" s="154"/>
      <c r="AW734" s="154"/>
      <c r="AX734" s="150">
        <f ca="1">SUMIF($BA$8:$CE$9,$O$5,$BA734:$CE734)</f>
        <v>0</v>
      </c>
      <c r="AY734" s="150">
        <f>SUM(BA735:CE735)</f>
        <v>0</v>
      </c>
      <c r="AZ734" s="152" t="e">
        <f ca="1">AY734/AX734</f>
        <v>#DIV/0!</v>
      </c>
      <c r="BA734" s="154"/>
      <c r="BB734" s="154"/>
      <c r="BC734" s="154"/>
      <c r="BD734" s="154"/>
      <c r="BE734" s="154"/>
      <c r="BF734" s="154"/>
      <c r="BG734" s="154"/>
      <c r="BH734" s="154"/>
      <c r="BI734" s="154"/>
      <c r="BJ734" s="154"/>
      <c r="BK734" s="154"/>
      <c r="BL734" s="154"/>
      <c r="BM734" s="154"/>
      <c r="BN734" s="154"/>
      <c r="BO734" s="154"/>
      <c r="BP734" s="154"/>
      <c r="BQ734" s="154"/>
      <c r="BR734" s="154"/>
      <c r="BS734" s="154"/>
      <c r="BT734" s="154"/>
      <c r="BU734" s="154"/>
      <c r="BV734" s="154"/>
      <c r="BW734" s="154"/>
      <c r="BX734" s="154"/>
      <c r="BY734" s="154"/>
      <c r="BZ734" s="154"/>
      <c r="CA734" s="154"/>
      <c r="CB734" s="154"/>
      <c r="CC734" s="154"/>
      <c r="CD734" s="154"/>
      <c r="CE734" s="154"/>
      <c r="CF734" s="150">
        <f t="shared" ref="CF734" si="1903">SUM(CI734:DM734)</f>
        <v>0</v>
      </c>
      <c r="CG734" s="150">
        <f>SUM(CI735:DM735)</f>
        <v>0</v>
      </c>
      <c r="CH734" s="152" t="e">
        <f>CG734/CF734</f>
        <v>#DIV/0!</v>
      </c>
      <c r="CI734" s="154"/>
      <c r="CJ734" s="154"/>
      <c r="CK734" s="154"/>
      <c r="CL734" s="154"/>
      <c r="CM734" s="154"/>
      <c r="CN734" s="154"/>
      <c r="CO734" s="154"/>
      <c r="CP734" s="158"/>
      <c r="CQ734" s="158"/>
      <c r="CR734" s="158"/>
      <c r="CS734" s="158"/>
      <c r="CT734" s="158"/>
      <c r="CU734" s="158"/>
      <c r="CV734" s="158"/>
      <c r="CW734" s="154"/>
      <c r="CX734" s="154"/>
      <c r="CY734" s="154"/>
      <c r="CZ734" s="154"/>
      <c r="DA734" s="154"/>
      <c r="DB734" s="154"/>
      <c r="DC734" s="154"/>
      <c r="DD734" s="154"/>
      <c r="DE734" s="154"/>
      <c r="DF734" s="154"/>
      <c r="DG734" s="154"/>
      <c r="DH734" s="154"/>
      <c r="DI734" s="154"/>
      <c r="DJ734" s="154"/>
      <c r="DK734" s="154"/>
      <c r="DL734" s="154"/>
      <c r="DM734" s="154"/>
      <c r="DN734" s="150">
        <f t="shared" ref="DN734" si="1904">SUM(DQ734:ER734)</f>
        <v>0</v>
      </c>
      <c r="DO734" s="150">
        <f>SUM(DQ735:ER735)</f>
        <v>0</v>
      </c>
      <c r="DP734" s="152" t="e">
        <f t="shared" si="1746"/>
        <v>#DIV/0!</v>
      </c>
      <c r="DQ734" s="154"/>
      <c r="DR734" s="154"/>
      <c r="DS734" s="154"/>
      <c r="DT734" s="154"/>
      <c r="DU734" s="154"/>
      <c r="DV734" s="154"/>
      <c r="DW734" s="154"/>
      <c r="DX734" s="154"/>
      <c r="DY734" s="154"/>
      <c r="DZ734" s="154"/>
      <c r="EA734" s="154"/>
      <c r="EB734" s="154"/>
      <c r="EC734" s="154"/>
      <c r="ED734" s="154"/>
      <c r="EE734" s="154"/>
      <c r="EF734" s="154"/>
      <c r="EG734" s="154"/>
      <c r="EH734" s="154"/>
      <c r="EI734" s="154"/>
      <c r="EJ734" s="154"/>
      <c r="EK734" s="154"/>
      <c r="EL734" s="154"/>
      <c r="EM734" s="154"/>
      <c r="EN734" s="154"/>
      <c r="EO734" s="154"/>
      <c r="EP734" s="154"/>
      <c r="EQ734" s="154"/>
      <c r="ER734" s="154"/>
      <c r="ES734" s="150">
        <f t="shared" ca="1" si="1782"/>
        <v>0</v>
      </c>
      <c r="ET734" s="150">
        <f t="shared" si="1783"/>
        <v>0</v>
      </c>
      <c r="EU734" s="152" t="e">
        <f t="shared" ca="1" si="1784"/>
        <v>#DIV/0!</v>
      </c>
      <c r="EV734" s="154"/>
      <c r="EW734" s="160"/>
      <c r="EX734" s="154"/>
      <c r="EY734" s="154"/>
      <c r="EZ734" s="154"/>
      <c r="FA734" s="154"/>
      <c r="FB734" s="154"/>
      <c r="FC734" s="154"/>
      <c r="FD734" s="154"/>
      <c r="FE734" s="154"/>
      <c r="FF734" s="154"/>
      <c r="FG734" s="154"/>
      <c r="FH734" s="154"/>
      <c r="FI734" s="154"/>
      <c r="FJ734" s="154"/>
      <c r="FK734" s="154"/>
      <c r="FL734" s="154"/>
      <c r="FM734" s="154"/>
      <c r="FN734" s="154"/>
      <c r="FO734" s="154"/>
      <c r="FP734" s="154"/>
      <c r="FQ734" s="154"/>
      <c r="FR734" s="154"/>
      <c r="FS734" s="154"/>
      <c r="FT734" s="154"/>
      <c r="FU734" s="154"/>
      <c r="FV734" s="154"/>
      <c r="FW734" s="154"/>
      <c r="FX734" s="154"/>
      <c r="FY734" s="154"/>
      <c r="FZ734" s="154"/>
      <c r="GA734" s="150">
        <f t="shared" ref="GA734" ca="1" si="1905">SUMIF($GD$8:$HG$9,$O$5,GD734:HG734)</f>
        <v>0</v>
      </c>
      <c r="GB734" s="150">
        <f t="shared" ref="GB734" si="1906">SUM(GD735:HG735)</f>
        <v>0</v>
      </c>
      <c r="GC734" s="152" t="e">
        <f t="shared" ref="GC734" ca="1" si="1907">GB734/GA734</f>
        <v>#DIV/0!</v>
      </c>
      <c r="GD734" s="154"/>
      <c r="GE734" s="154"/>
      <c r="GF734" s="154"/>
      <c r="GG734" s="154"/>
      <c r="GH734" s="154"/>
      <c r="GI734" s="154"/>
      <c r="GJ734" s="154"/>
      <c r="GK734" s="154"/>
      <c r="GL734" s="154"/>
      <c r="GM734" s="154"/>
      <c r="GN734" s="154"/>
      <c r="GO734" s="154"/>
      <c r="GP734" s="154"/>
      <c r="GQ734" s="154"/>
      <c r="GR734" s="154"/>
      <c r="GS734" s="154"/>
      <c r="GT734" s="154"/>
      <c r="GU734" s="154"/>
      <c r="GV734" s="154"/>
      <c r="GW734" s="154"/>
      <c r="GX734" s="154"/>
      <c r="GY734" s="154"/>
      <c r="GZ734" s="154"/>
      <c r="HA734" s="154"/>
      <c r="HB734" s="154"/>
      <c r="HC734" s="154"/>
      <c r="HD734" s="154"/>
      <c r="HE734" s="154"/>
      <c r="HF734" s="154"/>
      <c r="HG734" s="154"/>
      <c r="HH734" s="150"/>
      <c r="HI734" s="150">
        <v>0</v>
      </c>
      <c r="HJ734" s="154"/>
      <c r="HK734" s="154"/>
      <c r="HL734" s="154"/>
      <c r="HM734" s="154"/>
      <c r="HN734" s="154"/>
      <c r="HO734" s="154"/>
      <c r="HP734" s="154"/>
      <c r="HQ734" s="154"/>
      <c r="HR734" s="154"/>
      <c r="HS734" s="154"/>
      <c r="HT734" s="154"/>
      <c r="HU734" s="154"/>
      <c r="HV734" s="154"/>
      <c r="HW734" s="154"/>
      <c r="HX734" s="154"/>
      <c r="HY734" s="154"/>
      <c r="HZ734" s="154"/>
      <c r="IA734" s="154"/>
      <c r="IB734" s="154"/>
      <c r="IC734" s="154"/>
      <c r="ID734" s="154"/>
      <c r="IE734" s="154"/>
      <c r="IF734" s="154"/>
      <c r="IG734" s="154"/>
      <c r="IH734" s="154"/>
      <c r="II734" s="154"/>
      <c r="IJ734" s="154"/>
      <c r="IK734" s="154"/>
      <c r="IL734" s="154"/>
      <c r="IM734" s="154"/>
      <c r="IN734" s="154"/>
      <c r="IO734" s="154"/>
      <c r="IP734" s="150"/>
      <c r="IQ734" s="150">
        <v>0</v>
      </c>
      <c r="IR734" s="154"/>
      <c r="IS734" s="154"/>
      <c r="IT734" s="154"/>
      <c r="IU734" s="154"/>
      <c r="IV734" s="154"/>
      <c r="IW734" s="154"/>
      <c r="IX734" s="154"/>
      <c r="IY734" s="154"/>
      <c r="IZ734" s="154"/>
      <c r="JA734" s="154"/>
      <c r="JB734" s="154"/>
      <c r="JC734" s="154"/>
      <c r="JD734" s="154"/>
      <c r="JE734" s="154"/>
      <c r="JF734" s="154"/>
      <c r="JG734" s="154"/>
      <c r="JH734" s="154"/>
      <c r="JI734" s="154"/>
      <c r="JJ734" s="154"/>
      <c r="JK734" s="154"/>
      <c r="JL734" s="154"/>
      <c r="JM734" s="154"/>
      <c r="JN734" s="154"/>
      <c r="JO734" s="154"/>
      <c r="JP734" s="154"/>
      <c r="JQ734" s="154"/>
      <c r="JR734" s="154"/>
      <c r="JS734" s="154"/>
      <c r="JT734" s="154"/>
      <c r="JU734" s="154"/>
      <c r="JV734" s="154"/>
      <c r="JW734" s="150"/>
      <c r="JX734" s="150">
        <v>0</v>
      </c>
      <c r="JY734" s="154"/>
      <c r="JZ734" s="154"/>
      <c r="KA734" s="154"/>
      <c r="KB734" s="154"/>
      <c r="KC734" s="154"/>
      <c r="KD734" s="154"/>
      <c r="KE734" s="154"/>
      <c r="KF734" s="154"/>
      <c r="KG734" s="154"/>
      <c r="KH734" s="154"/>
      <c r="KI734" s="154"/>
      <c r="KJ734" s="154"/>
      <c r="KK734" s="154"/>
      <c r="KL734" s="154"/>
      <c r="KM734" s="154"/>
      <c r="KN734" s="154"/>
      <c r="KO734" s="154"/>
      <c r="KP734" s="154"/>
      <c r="KQ734" s="154"/>
      <c r="KR734" s="154"/>
      <c r="KS734" s="154"/>
      <c r="KT734" s="154"/>
      <c r="KU734" s="154"/>
      <c r="KV734" s="154"/>
      <c r="KW734" s="154"/>
      <c r="KX734" s="154"/>
      <c r="KY734" s="154"/>
      <c r="KZ734" s="154"/>
      <c r="LA734" s="154"/>
      <c r="LB734" s="154"/>
      <c r="LC734" s="154"/>
      <c r="LD734" s="154"/>
      <c r="LE734" s="150"/>
      <c r="LF734" s="150">
        <v>0</v>
      </c>
      <c r="LG734" s="154"/>
      <c r="LH734" s="154"/>
      <c r="LI734" s="154"/>
      <c r="LJ734" s="154"/>
      <c r="LK734" s="154"/>
      <c r="LL734" s="154"/>
      <c r="LM734" s="154"/>
      <c r="LN734" s="154"/>
      <c r="LO734" s="154"/>
      <c r="LP734" s="154"/>
      <c r="LQ734" s="154"/>
      <c r="LR734" s="154"/>
      <c r="LS734" s="154"/>
      <c r="LT734" s="154"/>
      <c r="LU734" s="154"/>
      <c r="LV734" s="154"/>
      <c r="LW734" s="154"/>
      <c r="LX734" s="154"/>
      <c r="LY734" s="154"/>
      <c r="LZ734" s="154"/>
      <c r="MA734" s="154"/>
      <c r="MB734" s="154"/>
      <c r="MC734" s="154"/>
      <c r="MD734" s="154"/>
      <c r="ME734" s="154"/>
      <c r="MF734" s="154"/>
      <c r="MG734" s="154"/>
      <c r="MH734" s="154"/>
      <c r="MI734" s="154"/>
      <c r="MJ734" s="154"/>
      <c r="MK734" s="154"/>
      <c r="ML734" s="154"/>
    </row>
    <row r="735" spans="1:350" s="41" customFormat="1" ht="14.25" customHeight="1" outlineLevel="2" x14ac:dyDescent="0.25">
      <c r="A735" s="221"/>
      <c r="B735" s="176"/>
      <c r="C735" s="176"/>
      <c r="D735" s="176"/>
      <c r="E735" s="176"/>
      <c r="F735" s="176"/>
      <c r="G735" s="176"/>
      <c r="H735" s="171"/>
      <c r="I735" s="171"/>
      <c r="J735" s="213"/>
      <c r="K735" s="213"/>
      <c r="L735" s="173"/>
      <c r="M735" s="173"/>
      <c r="N735" s="184"/>
      <c r="O735" s="155"/>
      <c r="P735" s="155"/>
      <c r="Q735" s="151"/>
      <c r="R735" s="151"/>
      <c r="S735" s="153"/>
      <c r="T735" s="155"/>
      <c r="U735" s="155"/>
      <c r="V735" s="155"/>
      <c r="W735" s="155"/>
      <c r="X735" s="155"/>
      <c r="Y735" s="155"/>
      <c r="Z735" s="155"/>
      <c r="AA735" s="155"/>
      <c r="AB735" s="155"/>
      <c r="AC735" s="155"/>
      <c r="AD735" s="155"/>
      <c r="AE735" s="155"/>
      <c r="AF735" s="155"/>
      <c r="AG735" s="155"/>
      <c r="AH735" s="155"/>
      <c r="AI735" s="155"/>
      <c r="AJ735" s="155"/>
      <c r="AK735" s="155"/>
      <c r="AL735" s="155"/>
      <c r="AM735" s="155"/>
      <c r="AN735" s="155"/>
      <c r="AO735" s="155"/>
      <c r="AP735" s="155"/>
      <c r="AQ735" s="155"/>
      <c r="AR735" s="155"/>
      <c r="AS735" s="155"/>
      <c r="AT735" s="155"/>
      <c r="AU735" s="155"/>
      <c r="AV735" s="155"/>
      <c r="AW735" s="155"/>
      <c r="AX735" s="151"/>
      <c r="AY735" s="151"/>
      <c r="AZ735" s="153"/>
      <c r="BA735" s="155"/>
      <c r="BB735" s="155"/>
      <c r="BC735" s="155"/>
      <c r="BD735" s="155"/>
      <c r="BE735" s="155"/>
      <c r="BF735" s="155"/>
      <c r="BG735" s="155"/>
      <c r="BH735" s="155"/>
      <c r="BI735" s="155"/>
      <c r="BJ735" s="155"/>
      <c r="BK735" s="155"/>
      <c r="BL735" s="155"/>
      <c r="BM735" s="155"/>
      <c r="BN735" s="155"/>
      <c r="BO735" s="155"/>
      <c r="BP735" s="155"/>
      <c r="BQ735" s="155"/>
      <c r="BR735" s="155"/>
      <c r="BS735" s="155"/>
      <c r="BT735" s="155"/>
      <c r="BU735" s="155"/>
      <c r="BV735" s="155"/>
      <c r="BW735" s="155"/>
      <c r="BX735" s="155"/>
      <c r="BY735" s="155"/>
      <c r="BZ735" s="155"/>
      <c r="CA735" s="155"/>
      <c r="CB735" s="155"/>
      <c r="CC735" s="155"/>
      <c r="CD735" s="155"/>
      <c r="CE735" s="155"/>
      <c r="CF735" s="151"/>
      <c r="CG735" s="151"/>
      <c r="CH735" s="153"/>
      <c r="CI735" s="155"/>
      <c r="CJ735" s="155"/>
      <c r="CK735" s="155"/>
      <c r="CL735" s="155"/>
      <c r="CM735" s="155"/>
      <c r="CN735" s="155"/>
      <c r="CO735" s="155"/>
      <c r="CP735" s="159"/>
      <c r="CQ735" s="159"/>
      <c r="CR735" s="159"/>
      <c r="CS735" s="159"/>
      <c r="CT735" s="159"/>
      <c r="CU735" s="159"/>
      <c r="CV735" s="159"/>
      <c r="CW735" s="155"/>
      <c r="CX735" s="155"/>
      <c r="CY735" s="155"/>
      <c r="CZ735" s="155"/>
      <c r="DA735" s="155"/>
      <c r="DB735" s="155"/>
      <c r="DC735" s="155"/>
      <c r="DD735" s="155"/>
      <c r="DE735" s="155"/>
      <c r="DF735" s="155"/>
      <c r="DG735" s="155"/>
      <c r="DH735" s="155"/>
      <c r="DI735" s="155"/>
      <c r="DJ735" s="155"/>
      <c r="DK735" s="155"/>
      <c r="DL735" s="155"/>
      <c r="DM735" s="155"/>
      <c r="DN735" s="151"/>
      <c r="DO735" s="151"/>
      <c r="DP735" s="153"/>
      <c r="DQ735" s="155"/>
      <c r="DR735" s="155"/>
      <c r="DS735" s="155"/>
      <c r="DT735" s="155"/>
      <c r="DU735" s="155"/>
      <c r="DV735" s="155"/>
      <c r="DW735" s="155"/>
      <c r="DX735" s="155"/>
      <c r="DY735" s="155"/>
      <c r="DZ735" s="155"/>
      <c r="EA735" s="155"/>
      <c r="EB735" s="155"/>
      <c r="EC735" s="155"/>
      <c r="ED735" s="155"/>
      <c r="EE735" s="155"/>
      <c r="EF735" s="155"/>
      <c r="EG735" s="155"/>
      <c r="EH735" s="155"/>
      <c r="EI735" s="155"/>
      <c r="EJ735" s="155"/>
      <c r="EK735" s="155"/>
      <c r="EL735" s="155"/>
      <c r="EM735" s="155"/>
      <c r="EN735" s="155"/>
      <c r="EO735" s="155"/>
      <c r="EP735" s="155"/>
      <c r="EQ735" s="155"/>
      <c r="ER735" s="155"/>
      <c r="ES735" s="151"/>
      <c r="ET735" s="151"/>
      <c r="EU735" s="153"/>
      <c r="EV735" s="155"/>
      <c r="EW735" s="161"/>
      <c r="EX735" s="155"/>
      <c r="EY735" s="155"/>
      <c r="EZ735" s="155"/>
      <c r="FA735" s="155"/>
      <c r="FB735" s="155"/>
      <c r="FC735" s="155"/>
      <c r="FD735" s="155"/>
      <c r="FE735" s="155"/>
      <c r="FF735" s="155"/>
      <c r="FG735" s="155"/>
      <c r="FH735" s="155"/>
      <c r="FI735" s="155"/>
      <c r="FJ735" s="155"/>
      <c r="FK735" s="155"/>
      <c r="FL735" s="155"/>
      <c r="FM735" s="155"/>
      <c r="FN735" s="155"/>
      <c r="FO735" s="155"/>
      <c r="FP735" s="155"/>
      <c r="FQ735" s="155"/>
      <c r="FR735" s="155"/>
      <c r="FS735" s="155"/>
      <c r="FT735" s="155"/>
      <c r="FU735" s="155"/>
      <c r="FV735" s="155"/>
      <c r="FW735" s="155"/>
      <c r="FX735" s="155"/>
      <c r="FY735" s="155"/>
      <c r="FZ735" s="155"/>
      <c r="GA735" s="151"/>
      <c r="GB735" s="151"/>
      <c r="GC735" s="153"/>
      <c r="GD735" s="155"/>
      <c r="GE735" s="155"/>
      <c r="GF735" s="155"/>
      <c r="GG735" s="155"/>
      <c r="GH735" s="155"/>
      <c r="GI735" s="155"/>
      <c r="GJ735" s="155"/>
      <c r="GK735" s="155"/>
      <c r="GL735" s="155"/>
      <c r="GM735" s="155"/>
      <c r="GN735" s="155"/>
      <c r="GO735" s="155"/>
      <c r="GP735" s="155"/>
      <c r="GQ735" s="155"/>
      <c r="GR735" s="155"/>
      <c r="GS735" s="155"/>
      <c r="GT735" s="155"/>
      <c r="GU735" s="155"/>
      <c r="GV735" s="155"/>
      <c r="GW735" s="155"/>
      <c r="GX735" s="155"/>
      <c r="GY735" s="155"/>
      <c r="GZ735" s="155"/>
      <c r="HA735" s="155"/>
      <c r="HB735" s="155"/>
      <c r="HC735" s="155"/>
      <c r="HD735" s="155"/>
      <c r="HE735" s="155"/>
      <c r="HF735" s="155"/>
      <c r="HG735" s="155"/>
      <c r="HH735" s="151"/>
      <c r="HI735" s="151"/>
      <c r="HJ735" s="155"/>
      <c r="HK735" s="155"/>
      <c r="HL735" s="155"/>
      <c r="HM735" s="155"/>
      <c r="HN735" s="155"/>
      <c r="HO735" s="155"/>
      <c r="HP735" s="155"/>
      <c r="HQ735" s="155"/>
      <c r="HR735" s="155"/>
      <c r="HS735" s="155"/>
      <c r="HT735" s="155"/>
      <c r="HU735" s="155"/>
      <c r="HV735" s="155"/>
      <c r="HW735" s="155"/>
      <c r="HX735" s="155"/>
      <c r="HY735" s="155"/>
      <c r="HZ735" s="155"/>
      <c r="IA735" s="155"/>
      <c r="IB735" s="155"/>
      <c r="IC735" s="155"/>
      <c r="ID735" s="155"/>
      <c r="IE735" s="155"/>
      <c r="IF735" s="155"/>
      <c r="IG735" s="155"/>
      <c r="IH735" s="155"/>
      <c r="II735" s="155"/>
      <c r="IJ735" s="155"/>
      <c r="IK735" s="155"/>
      <c r="IL735" s="155"/>
      <c r="IM735" s="155"/>
      <c r="IN735" s="155"/>
      <c r="IO735" s="155"/>
      <c r="IP735" s="151"/>
      <c r="IQ735" s="151"/>
      <c r="IR735" s="155"/>
      <c r="IS735" s="155"/>
      <c r="IT735" s="155"/>
      <c r="IU735" s="155"/>
      <c r="IV735" s="155"/>
      <c r="IW735" s="155"/>
      <c r="IX735" s="155"/>
      <c r="IY735" s="155"/>
      <c r="IZ735" s="155"/>
      <c r="JA735" s="155"/>
      <c r="JB735" s="155"/>
      <c r="JC735" s="155"/>
      <c r="JD735" s="155"/>
      <c r="JE735" s="155"/>
      <c r="JF735" s="155"/>
      <c r="JG735" s="155"/>
      <c r="JH735" s="155"/>
      <c r="JI735" s="155"/>
      <c r="JJ735" s="155"/>
      <c r="JK735" s="155"/>
      <c r="JL735" s="155"/>
      <c r="JM735" s="155"/>
      <c r="JN735" s="155"/>
      <c r="JO735" s="155"/>
      <c r="JP735" s="155"/>
      <c r="JQ735" s="155"/>
      <c r="JR735" s="155"/>
      <c r="JS735" s="155"/>
      <c r="JT735" s="155"/>
      <c r="JU735" s="155"/>
      <c r="JV735" s="155"/>
      <c r="JW735" s="151"/>
      <c r="JX735" s="151"/>
      <c r="JY735" s="155"/>
      <c r="JZ735" s="155"/>
      <c r="KA735" s="155"/>
      <c r="KB735" s="155"/>
      <c r="KC735" s="155"/>
      <c r="KD735" s="155"/>
      <c r="KE735" s="155"/>
      <c r="KF735" s="155"/>
      <c r="KG735" s="155"/>
      <c r="KH735" s="155"/>
      <c r="KI735" s="155"/>
      <c r="KJ735" s="155"/>
      <c r="KK735" s="155"/>
      <c r="KL735" s="155"/>
      <c r="KM735" s="155"/>
      <c r="KN735" s="155"/>
      <c r="KO735" s="155"/>
      <c r="KP735" s="155"/>
      <c r="KQ735" s="155"/>
      <c r="KR735" s="155"/>
      <c r="KS735" s="155"/>
      <c r="KT735" s="155"/>
      <c r="KU735" s="155"/>
      <c r="KV735" s="155"/>
      <c r="KW735" s="155"/>
      <c r="KX735" s="155"/>
      <c r="KY735" s="155"/>
      <c r="KZ735" s="155"/>
      <c r="LA735" s="155"/>
      <c r="LB735" s="155"/>
      <c r="LC735" s="155"/>
      <c r="LD735" s="155"/>
      <c r="LE735" s="151"/>
      <c r="LF735" s="151"/>
      <c r="LG735" s="155"/>
      <c r="LH735" s="155"/>
      <c r="LI735" s="155"/>
      <c r="LJ735" s="155"/>
      <c r="LK735" s="155"/>
      <c r="LL735" s="155"/>
      <c r="LM735" s="155"/>
      <c r="LN735" s="155"/>
      <c r="LO735" s="155"/>
      <c r="LP735" s="155"/>
      <c r="LQ735" s="155"/>
      <c r="LR735" s="155"/>
      <c r="LS735" s="155"/>
      <c r="LT735" s="155"/>
      <c r="LU735" s="155"/>
      <c r="LV735" s="155"/>
      <c r="LW735" s="155"/>
      <c r="LX735" s="155"/>
      <c r="LY735" s="155"/>
      <c r="LZ735" s="155"/>
      <c r="MA735" s="155"/>
      <c r="MB735" s="155"/>
      <c r="MC735" s="155"/>
      <c r="MD735" s="155"/>
      <c r="ME735" s="155"/>
      <c r="MF735" s="155"/>
      <c r="MG735" s="155"/>
      <c r="MH735" s="155"/>
      <c r="MI735" s="155"/>
      <c r="MJ735" s="155"/>
      <c r="MK735" s="155"/>
      <c r="ML735" s="155"/>
    </row>
    <row r="736" spans="1:350" ht="13.9" customHeight="1" outlineLevel="2" x14ac:dyDescent="0.2">
      <c r="A736" s="185" t="s">
        <v>393</v>
      </c>
      <c r="B736" s="218" t="s">
        <v>92</v>
      </c>
      <c r="C736" s="214" t="s">
        <v>38</v>
      </c>
      <c r="D736" s="216">
        <v>0.55800000000000005</v>
      </c>
      <c r="E736" s="175">
        <v>0</v>
      </c>
      <c r="F736" s="175">
        <f>D736-E736</f>
        <v>0.55800000000000005</v>
      </c>
      <c r="G736" s="175" t="s">
        <v>847</v>
      </c>
      <c r="H736" s="170" t="s">
        <v>905</v>
      </c>
      <c r="I736" s="170" t="s">
        <v>970</v>
      </c>
      <c r="J736" s="212">
        <f ca="1">E736+Q736+AX736+CF736+DN736+ES736+GA736+HH736+IP736+JW736+LE736</f>
        <v>0.55800000000000005</v>
      </c>
      <c r="K736" s="212">
        <f>E736+R736+AY736+CG736+DO736+ET736+GB736+HI736+IQ736+JX736+LF736</f>
        <v>0.55800000000000005</v>
      </c>
      <c r="L736" s="172">
        <f ca="1">K736/J736</f>
        <v>1</v>
      </c>
      <c r="M736" s="172">
        <f>K736/D736</f>
        <v>1</v>
      </c>
      <c r="N736" s="183">
        <f ca="1">SUMIF($EV$8:$FZ$9,$O$5,$EV737:$FZ737)-SUMIF($EV$8:$FZ$9,$Q$5,$EV737:$FZ737)</f>
        <v>0</v>
      </c>
      <c r="O736" s="156"/>
      <c r="P736" s="16" t="s">
        <v>25</v>
      </c>
      <c r="Q736" s="150">
        <v>0</v>
      </c>
      <c r="R736" s="150">
        <v>0</v>
      </c>
      <c r="S736" s="152" t="e">
        <v>#DIV/0!</v>
      </c>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50">
        <f ca="1">SUMIF($BA$8:$CE$9,$O$5,$BA736:$CE736)</f>
        <v>0</v>
      </c>
      <c r="AY736" s="150">
        <f>SUM(BA737:CE737)</f>
        <v>0</v>
      </c>
      <c r="AZ736" s="152" t="e">
        <f ca="1">AY736/AX736</f>
        <v>#DIV/0!</v>
      </c>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50">
        <f t="shared" ref="CF736" si="1908">SUM(CI736:DM736)</f>
        <v>0</v>
      </c>
      <c r="CG736" s="150">
        <f>SUM(CI737:DM737)</f>
        <v>0</v>
      </c>
      <c r="CH736" s="152" t="e">
        <f>CG736/CF736</f>
        <v>#DIV/0!</v>
      </c>
      <c r="CI736" s="129"/>
      <c r="CJ736" s="129"/>
      <c r="CK736" s="129"/>
      <c r="CL736" s="129"/>
      <c r="CM736" s="129"/>
      <c r="CN736" s="129"/>
      <c r="CO736" s="129"/>
      <c r="CP736" s="101"/>
      <c r="CQ736" s="101"/>
      <c r="CR736" s="101"/>
      <c r="CS736" s="101"/>
      <c r="CT736" s="101"/>
      <c r="CU736" s="101"/>
      <c r="CV736" s="101"/>
      <c r="CW736" s="129"/>
      <c r="CX736" s="129"/>
      <c r="CY736" s="129"/>
      <c r="CZ736" s="129"/>
      <c r="DA736" s="129"/>
      <c r="DB736" s="129"/>
      <c r="DC736" s="129"/>
      <c r="DD736" s="129"/>
      <c r="DE736" s="129"/>
      <c r="DF736" s="129"/>
      <c r="DG736" s="129"/>
      <c r="DH736" s="129"/>
      <c r="DI736" s="129"/>
      <c r="DJ736" s="129"/>
      <c r="DK736" s="129"/>
      <c r="DL736" s="129"/>
      <c r="DM736" s="129"/>
      <c r="DN736" s="150">
        <f t="shared" ref="DN736" si="1909">SUM(DQ736:ER736)</f>
        <v>0</v>
      </c>
      <c r="DO736" s="150">
        <f>SUM(DQ737:ER737)</f>
        <v>0</v>
      </c>
      <c r="DP736" s="152" t="e">
        <f t="shared" ref="DP736:DP798" si="1910">DO736/DN736</f>
        <v>#DIV/0!</v>
      </c>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c r="EP736" s="16"/>
      <c r="EQ736" s="16"/>
      <c r="ER736" s="16"/>
      <c r="ES736" s="150">
        <f t="shared" ca="1" si="1782"/>
        <v>0</v>
      </c>
      <c r="ET736" s="150">
        <f t="shared" si="1783"/>
        <v>0</v>
      </c>
      <c r="EU736" s="152" t="e">
        <f t="shared" ca="1" si="1784"/>
        <v>#DIV/0!</v>
      </c>
      <c r="EV736" s="16"/>
      <c r="EW736" s="67"/>
      <c r="EX736" s="16"/>
      <c r="EY736" s="16"/>
      <c r="EZ736" s="16"/>
      <c r="FA736" s="16"/>
      <c r="FB736" s="16"/>
      <c r="FC736" s="16"/>
      <c r="FD736" s="16"/>
      <c r="FE736" s="16"/>
      <c r="FF736" s="16"/>
      <c r="FG736" s="16"/>
      <c r="FH736" s="16"/>
      <c r="FI736" s="16"/>
      <c r="FJ736" s="16"/>
      <c r="FK736" s="16"/>
      <c r="FL736" s="16"/>
      <c r="FM736" s="16"/>
      <c r="FN736" s="16"/>
      <c r="FO736" s="16"/>
      <c r="FP736" s="16"/>
      <c r="FQ736" s="16"/>
      <c r="FR736" s="16"/>
      <c r="FS736" s="16"/>
      <c r="FT736" s="16"/>
      <c r="FU736" s="16"/>
      <c r="FV736" s="16"/>
      <c r="FW736" s="16"/>
      <c r="FX736" s="16"/>
      <c r="FY736" s="16"/>
      <c r="FZ736" s="16"/>
      <c r="GA736" s="150">
        <f t="shared" ref="GA736" ca="1" si="1911">SUMIF($GD$8:$HG$9,$O$5,GD736:HG736)</f>
        <v>0.55800000000000005</v>
      </c>
      <c r="GB736" s="150">
        <f t="shared" ref="GB736" si="1912">SUM(GD737:HG737)</f>
        <v>0.55800000000000005</v>
      </c>
      <c r="GC736" s="152">
        <f t="shared" ref="GC736" ca="1" si="1913">GB736/GA736</f>
        <v>1</v>
      </c>
      <c r="GD736" s="16"/>
      <c r="GE736" s="16"/>
      <c r="GF736" s="16"/>
      <c r="GG736" s="16"/>
      <c r="GH736" s="16"/>
      <c r="GI736" s="16"/>
      <c r="GJ736" s="16"/>
      <c r="GK736" s="16"/>
      <c r="GL736" s="16"/>
      <c r="GM736" s="16"/>
      <c r="GN736" s="16"/>
      <c r="GO736" s="16"/>
      <c r="GP736" s="16"/>
      <c r="GQ736" s="16"/>
      <c r="GR736" s="16"/>
      <c r="GS736" s="16"/>
      <c r="GT736" s="16">
        <v>0.55800000000000005</v>
      </c>
      <c r="GU736" s="16"/>
      <c r="GV736" s="16"/>
      <c r="GW736" s="16"/>
      <c r="GX736" s="16"/>
      <c r="GY736" s="16"/>
      <c r="GZ736" s="16"/>
      <c r="HA736" s="16"/>
      <c r="HB736" s="16"/>
      <c r="HC736" s="16"/>
      <c r="HD736" s="16"/>
      <c r="HE736" s="16"/>
      <c r="HF736" s="16"/>
      <c r="HG736" s="16"/>
      <c r="HH736" s="150"/>
      <c r="HI736" s="150">
        <v>0</v>
      </c>
      <c r="HJ736" s="152" t="e">
        <v>#DIV/0!</v>
      </c>
      <c r="HK736" s="16"/>
      <c r="HL736" s="16"/>
      <c r="HM736" s="16"/>
      <c r="HN736" s="16"/>
      <c r="HO736" s="16"/>
      <c r="HP736" s="16"/>
      <c r="HQ736" s="16"/>
      <c r="HR736" s="16"/>
      <c r="HS736" s="16"/>
      <c r="HT736" s="16"/>
      <c r="HU736" s="16"/>
      <c r="HV736" s="16"/>
      <c r="HW736" s="16"/>
      <c r="HX736" s="16"/>
      <c r="HY736" s="16"/>
      <c r="HZ736" s="16"/>
      <c r="IA736" s="16"/>
      <c r="IB736" s="16"/>
      <c r="IC736" s="16"/>
      <c r="ID736" s="16"/>
      <c r="IE736" s="16"/>
      <c r="IF736" s="16"/>
      <c r="IG736" s="16"/>
      <c r="IH736" s="16"/>
      <c r="II736" s="16"/>
      <c r="IJ736" s="16"/>
      <c r="IK736" s="16"/>
      <c r="IL736" s="16"/>
      <c r="IM736" s="16"/>
      <c r="IN736" s="16"/>
      <c r="IO736" s="16"/>
      <c r="IP736" s="150"/>
      <c r="IQ736" s="150">
        <v>0</v>
      </c>
      <c r="IR736" s="152" t="e">
        <v>#DIV/0!</v>
      </c>
      <c r="IS736" s="16"/>
      <c r="IT736" s="16"/>
      <c r="IU736" s="16"/>
      <c r="IV736" s="16"/>
      <c r="IW736" s="16"/>
      <c r="IX736" s="16"/>
      <c r="IY736" s="16"/>
      <c r="IZ736" s="16"/>
      <c r="JA736" s="16"/>
      <c r="JB736" s="16"/>
      <c r="JC736" s="16"/>
      <c r="JD736" s="16"/>
      <c r="JE736" s="16"/>
      <c r="JF736" s="16"/>
      <c r="JG736" s="16"/>
      <c r="JH736" s="16"/>
      <c r="JI736" s="16"/>
      <c r="JJ736" s="16"/>
      <c r="JK736" s="16"/>
      <c r="JL736" s="16"/>
      <c r="JM736" s="16"/>
      <c r="JN736" s="16"/>
      <c r="JO736" s="16"/>
      <c r="JP736" s="16"/>
      <c r="JQ736" s="16"/>
      <c r="JR736" s="16"/>
      <c r="JS736" s="16"/>
      <c r="JT736" s="16"/>
      <c r="JU736" s="23"/>
      <c r="JV736" s="16"/>
      <c r="JW736" s="150"/>
      <c r="JX736" s="150">
        <v>0</v>
      </c>
      <c r="JY736" s="152" t="e">
        <v>#DIV/0!</v>
      </c>
      <c r="JZ736" s="16"/>
      <c r="KA736" s="16"/>
      <c r="KB736" s="16"/>
      <c r="KC736" s="16"/>
      <c r="KD736" s="16"/>
      <c r="KE736" s="16"/>
      <c r="KF736" s="16"/>
      <c r="KG736" s="16"/>
      <c r="KH736" s="16"/>
      <c r="KI736" s="16"/>
      <c r="KJ736" s="16"/>
      <c r="KK736" s="16"/>
      <c r="KL736" s="16"/>
      <c r="KM736" s="16"/>
      <c r="KN736" s="16"/>
      <c r="KO736" s="16"/>
      <c r="KP736" s="16"/>
      <c r="KQ736" s="16"/>
      <c r="KR736" s="16"/>
      <c r="KS736" s="16"/>
      <c r="KT736" s="16"/>
      <c r="KU736" s="16"/>
      <c r="KV736" s="16"/>
      <c r="KW736" s="16"/>
      <c r="KX736" s="16"/>
      <c r="KY736" s="16"/>
      <c r="KZ736" s="16"/>
      <c r="LA736" s="16"/>
      <c r="LB736" s="16"/>
      <c r="LC736" s="16"/>
      <c r="LD736" s="16"/>
      <c r="LE736" s="150"/>
      <c r="LF736" s="150">
        <v>0</v>
      </c>
      <c r="LG736" s="152" t="e">
        <v>#DIV/0!</v>
      </c>
      <c r="LH736" s="16"/>
      <c r="LI736" s="16"/>
      <c r="LJ736" s="16"/>
      <c r="LK736" s="16"/>
      <c r="LL736" s="16"/>
      <c r="LM736" s="16"/>
      <c r="LN736" s="16"/>
      <c r="LO736" s="16"/>
      <c r="LP736" s="16"/>
      <c r="LQ736" s="16"/>
      <c r="LR736" s="16"/>
      <c r="LS736" s="16"/>
      <c r="LT736" s="16"/>
      <c r="LU736" s="16"/>
      <c r="LV736" s="16"/>
      <c r="LW736" s="16"/>
      <c r="LX736" s="16"/>
      <c r="LY736" s="16"/>
      <c r="LZ736" s="16"/>
      <c r="MA736" s="16"/>
      <c r="MB736" s="16"/>
      <c r="MC736" s="16"/>
      <c r="MD736" s="16"/>
      <c r="ME736" s="16"/>
      <c r="MF736" s="16"/>
      <c r="MG736" s="16"/>
      <c r="MH736" s="16"/>
      <c r="MI736" s="16"/>
      <c r="MJ736" s="16"/>
      <c r="MK736" s="16"/>
      <c r="ML736" s="16"/>
    </row>
    <row r="737" spans="1:350" ht="13.9" customHeight="1" outlineLevel="2" x14ac:dyDescent="0.2">
      <c r="A737" s="186"/>
      <c r="B737" s="219"/>
      <c r="C737" s="215"/>
      <c r="D737" s="217"/>
      <c r="E737" s="176"/>
      <c r="F737" s="176"/>
      <c r="G737" s="176"/>
      <c r="H737" s="171"/>
      <c r="I737" s="171"/>
      <c r="J737" s="213"/>
      <c r="K737" s="213"/>
      <c r="L737" s="173"/>
      <c r="M737" s="173"/>
      <c r="N737" s="184"/>
      <c r="O737" s="157"/>
      <c r="P737" s="17" t="s">
        <v>26</v>
      </c>
      <c r="Q737" s="151"/>
      <c r="R737" s="151"/>
      <c r="S737" s="153"/>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151"/>
      <c r="AY737" s="151"/>
      <c r="AZ737" s="153"/>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151"/>
      <c r="CG737" s="151"/>
      <c r="CH737" s="153"/>
      <c r="CI737" s="141"/>
      <c r="CJ737" s="141"/>
      <c r="CK737" s="141"/>
      <c r="CL737" s="141"/>
      <c r="CM737" s="141"/>
      <c r="CN737" s="141"/>
      <c r="CO737" s="141"/>
      <c r="CP737" s="95"/>
      <c r="CQ737" s="95"/>
      <c r="CR737" s="95"/>
      <c r="CS737" s="95"/>
      <c r="CT737" s="95"/>
      <c r="CU737" s="95"/>
      <c r="CV737" s="95"/>
      <c r="CW737" s="141"/>
      <c r="CX737" s="141"/>
      <c r="CY737" s="141"/>
      <c r="CZ737" s="141"/>
      <c r="DA737" s="141"/>
      <c r="DB737" s="141"/>
      <c r="DC737" s="141"/>
      <c r="DD737" s="141"/>
      <c r="DE737" s="141"/>
      <c r="DF737" s="141"/>
      <c r="DG737" s="141"/>
      <c r="DH737" s="141"/>
      <c r="DI737" s="141"/>
      <c r="DJ737" s="141"/>
      <c r="DK737" s="141"/>
      <c r="DL737" s="141"/>
      <c r="DM737" s="141"/>
      <c r="DN737" s="151"/>
      <c r="DO737" s="151"/>
      <c r="DP737" s="153"/>
      <c r="DQ737" s="24"/>
      <c r="DR737" s="24"/>
      <c r="DS737" s="24"/>
      <c r="DT737" s="24"/>
      <c r="DU737" s="24"/>
      <c r="DV737" s="24"/>
      <c r="DW737" s="24"/>
      <c r="DX737" s="24"/>
      <c r="DY737" s="24"/>
      <c r="DZ737" s="24"/>
      <c r="EA737" s="24"/>
      <c r="EB737" s="24"/>
      <c r="EC737" s="24"/>
      <c r="ED737" s="24"/>
      <c r="EE737" s="24"/>
      <c r="EF737" s="24"/>
      <c r="EG737" s="24"/>
      <c r="EH737" s="24"/>
      <c r="EI737" s="24"/>
      <c r="EJ737" s="24"/>
      <c r="EK737" s="24"/>
      <c r="EL737" s="24"/>
      <c r="EM737" s="24"/>
      <c r="EN737" s="24"/>
      <c r="EO737" s="24"/>
      <c r="EP737" s="24"/>
      <c r="EQ737" s="24"/>
      <c r="ER737" s="24"/>
      <c r="ES737" s="151"/>
      <c r="ET737" s="151"/>
      <c r="EU737" s="153"/>
      <c r="EV737" s="24"/>
      <c r="EW737" s="125"/>
      <c r="EX737" s="24"/>
      <c r="EY737" s="24"/>
      <c r="EZ737" s="24"/>
      <c r="FA737" s="24"/>
      <c r="FB737" s="24"/>
      <c r="FC737" s="24"/>
      <c r="FD737" s="24"/>
      <c r="FE737" s="24"/>
      <c r="FF737" s="24"/>
      <c r="FG737" s="24"/>
      <c r="FH737" s="24"/>
      <c r="FI737" s="24"/>
      <c r="FJ737" s="24"/>
      <c r="FK737" s="24"/>
      <c r="FL737" s="24"/>
      <c r="FM737" s="24"/>
      <c r="FN737" s="24"/>
      <c r="FO737" s="24"/>
      <c r="FP737" s="24"/>
      <c r="FQ737" s="24"/>
      <c r="FR737" s="24"/>
      <c r="FS737" s="24"/>
      <c r="FT737" s="24"/>
      <c r="FU737" s="24"/>
      <c r="FV737" s="24"/>
      <c r="FW737" s="24"/>
      <c r="FX737" s="24"/>
      <c r="FY737" s="24"/>
      <c r="FZ737" s="24"/>
      <c r="GA737" s="151"/>
      <c r="GB737" s="151"/>
      <c r="GC737" s="153"/>
      <c r="GD737" s="24"/>
      <c r="GE737" s="24"/>
      <c r="GF737" s="24"/>
      <c r="GG737" s="24"/>
      <c r="GH737" s="24"/>
      <c r="GI737" s="24"/>
      <c r="GJ737" s="24"/>
      <c r="GK737" s="24"/>
      <c r="GL737" s="24"/>
      <c r="GM737" s="24"/>
      <c r="GN737" s="24"/>
      <c r="GO737" s="24"/>
      <c r="GP737" s="24"/>
      <c r="GQ737" s="24"/>
      <c r="GR737" s="24"/>
      <c r="GS737" s="24"/>
      <c r="GT737" s="142">
        <v>0.55800000000000005</v>
      </c>
      <c r="GU737" s="24"/>
      <c r="GV737" s="24"/>
      <c r="GW737" s="24"/>
      <c r="GX737" s="24"/>
      <c r="GY737" s="24"/>
      <c r="GZ737" s="24"/>
      <c r="HA737" s="24"/>
      <c r="HB737" s="24"/>
      <c r="HC737" s="24"/>
      <c r="HD737" s="24"/>
      <c r="HE737" s="24"/>
      <c r="HF737" s="24"/>
      <c r="HG737" s="24"/>
      <c r="HH737" s="151"/>
      <c r="HI737" s="151"/>
      <c r="HJ737" s="153"/>
      <c r="HK737" s="24"/>
      <c r="HL737" s="24"/>
      <c r="HM737" s="24"/>
      <c r="HN737" s="24"/>
      <c r="HO737" s="24"/>
      <c r="HP737" s="24"/>
      <c r="HQ737" s="24"/>
      <c r="HR737" s="24"/>
      <c r="HS737" s="24"/>
      <c r="HT737" s="24"/>
      <c r="HU737" s="24"/>
      <c r="HV737" s="24"/>
      <c r="HW737" s="24"/>
      <c r="HX737" s="24"/>
      <c r="HY737" s="24"/>
      <c r="HZ737" s="24"/>
      <c r="IA737" s="24"/>
      <c r="IB737" s="24"/>
      <c r="IC737" s="24"/>
      <c r="ID737" s="24"/>
      <c r="IE737" s="24"/>
      <c r="IF737" s="24"/>
      <c r="IG737" s="24"/>
      <c r="IH737" s="24"/>
      <c r="II737" s="24"/>
      <c r="IJ737" s="24"/>
      <c r="IK737" s="24"/>
      <c r="IL737" s="24"/>
      <c r="IM737" s="24"/>
      <c r="IN737" s="24"/>
      <c r="IO737" s="24"/>
      <c r="IP737" s="151"/>
      <c r="IQ737" s="151"/>
      <c r="IR737" s="153"/>
      <c r="IS737" s="24"/>
      <c r="IT737" s="24"/>
      <c r="IU737" s="24"/>
      <c r="IV737" s="24"/>
      <c r="IW737" s="24"/>
      <c r="IX737" s="24"/>
      <c r="IY737" s="24"/>
      <c r="IZ737" s="24"/>
      <c r="JA737" s="24"/>
      <c r="JB737" s="24"/>
      <c r="JC737" s="24"/>
      <c r="JD737" s="24"/>
      <c r="JE737" s="24"/>
      <c r="JF737" s="24"/>
      <c r="JG737" s="24"/>
      <c r="JH737" s="24"/>
      <c r="JI737" s="24"/>
      <c r="JJ737" s="24"/>
      <c r="JK737" s="24"/>
      <c r="JL737" s="24"/>
      <c r="JM737" s="24"/>
      <c r="JN737" s="24"/>
      <c r="JO737" s="24"/>
      <c r="JP737" s="24"/>
      <c r="JQ737" s="24"/>
      <c r="JR737" s="24"/>
      <c r="JS737" s="24"/>
      <c r="JT737" s="24"/>
      <c r="JU737" s="25"/>
      <c r="JV737" s="24"/>
      <c r="JW737" s="151"/>
      <c r="JX737" s="151"/>
      <c r="JY737" s="153"/>
      <c r="JZ737" s="24"/>
      <c r="KA737" s="24"/>
      <c r="KB737" s="24"/>
      <c r="KC737" s="24"/>
      <c r="KD737" s="24"/>
      <c r="KE737" s="24"/>
      <c r="KF737" s="24"/>
      <c r="KG737" s="24"/>
      <c r="KH737" s="24"/>
      <c r="KI737" s="24"/>
      <c r="KJ737" s="24"/>
      <c r="KK737" s="24"/>
      <c r="KL737" s="24"/>
      <c r="KM737" s="24"/>
      <c r="KN737" s="24"/>
      <c r="KO737" s="24"/>
      <c r="KP737" s="24"/>
      <c r="KQ737" s="24"/>
      <c r="KR737" s="24"/>
      <c r="KS737" s="24"/>
      <c r="KT737" s="24"/>
      <c r="KU737" s="24"/>
      <c r="KV737" s="24"/>
      <c r="KW737" s="24"/>
      <c r="KX737" s="24"/>
      <c r="KY737" s="24"/>
      <c r="KZ737" s="24"/>
      <c r="LA737" s="24"/>
      <c r="LB737" s="24"/>
      <c r="LC737" s="24"/>
      <c r="LD737" s="24"/>
      <c r="LE737" s="151"/>
      <c r="LF737" s="151"/>
      <c r="LG737" s="153"/>
      <c r="LH737" s="24"/>
      <c r="LI737" s="24"/>
      <c r="LJ737" s="24"/>
      <c r="LK737" s="24"/>
      <c r="LL737" s="24"/>
      <c r="LM737" s="24"/>
      <c r="LN737" s="24"/>
      <c r="LO737" s="24"/>
      <c r="LP737" s="24"/>
      <c r="LQ737" s="24"/>
      <c r="LR737" s="24"/>
      <c r="LS737" s="24"/>
      <c r="LT737" s="24"/>
      <c r="LU737" s="24"/>
      <c r="LV737" s="24"/>
      <c r="LW737" s="24"/>
      <c r="LX737" s="24"/>
      <c r="LY737" s="24"/>
      <c r="LZ737" s="24"/>
      <c r="MA737" s="24"/>
      <c r="MB737" s="24"/>
      <c r="MC737" s="24"/>
      <c r="MD737" s="24"/>
      <c r="ME737" s="24"/>
      <c r="MF737" s="24"/>
      <c r="MG737" s="24"/>
      <c r="MH737" s="24"/>
      <c r="MI737" s="24"/>
      <c r="MJ737" s="24"/>
      <c r="MK737" s="24"/>
      <c r="ML737" s="24"/>
    </row>
    <row r="738" spans="1:350" ht="13.9" customHeight="1" outlineLevel="2" x14ac:dyDescent="0.2">
      <c r="A738" s="185" t="s">
        <v>394</v>
      </c>
      <c r="B738" s="218" t="s">
        <v>353</v>
      </c>
      <c r="C738" s="214" t="s">
        <v>37</v>
      </c>
      <c r="D738" s="216">
        <v>22</v>
      </c>
      <c r="E738" s="175">
        <v>0</v>
      </c>
      <c r="F738" s="175">
        <f>D738-E738</f>
        <v>22</v>
      </c>
      <c r="G738" s="175" t="s">
        <v>847</v>
      </c>
      <c r="H738" s="170" t="s">
        <v>831</v>
      </c>
      <c r="I738" s="170" t="s">
        <v>1009</v>
      </c>
      <c r="J738" s="212">
        <f ca="1">E738+Q738+AX738+CF738+DN738+ES738+GA738+HH738+IP738+JW738+LE738</f>
        <v>0</v>
      </c>
      <c r="K738" s="212">
        <f>E738+R738+AY738+CG738+DO738+ET738+GB738+HI738+IQ738+JX738+LF738</f>
        <v>0</v>
      </c>
      <c r="L738" s="172" t="e">
        <f ca="1">K738/J738</f>
        <v>#DIV/0!</v>
      </c>
      <c r="M738" s="172">
        <f>K738/D738</f>
        <v>0</v>
      </c>
      <c r="N738" s="183">
        <f ca="1">SUMIF($EV$8:$FZ$9,$O$5,$EV739:$FZ739)-SUMIF($EV$8:$FZ$9,$Q$5,$EV739:$FZ739)</f>
        <v>0</v>
      </c>
      <c r="O738" s="156"/>
      <c r="P738" s="16" t="s">
        <v>25</v>
      </c>
      <c r="Q738" s="150">
        <v>0</v>
      </c>
      <c r="R738" s="150">
        <v>0</v>
      </c>
      <c r="S738" s="152" t="e">
        <v>#DIV/0!</v>
      </c>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50">
        <f ca="1">SUMIF($BA$8:$CE$9,$O$5,$BA738:$CE738)</f>
        <v>0</v>
      </c>
      <c r="AY738" s="150">
        <f>SUM(BA739:CE739)</f>
        <v>0</v>
      </c>
      <c r="AZ738" s="152" t="e">
        <f ca="1">AY738/AX738</f>
        <v>#DIV/0!</v>
      </c>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50">
        <f t="shared" ref="CF738" si="1914">SUM(CI738:DM738)</f>
        <v>0</v>
      </c>
      <c r="CG738" s="150">
        <f>SUM(CI739:DM739)</f>
        <v>0</v>
      </c>
      <c r="CH738" s="152" t="e">
        <f>CG738/CF738</f>
        <v>#DIV/0!</v>
      </c>
      <c r="CI738" s="129"/>
      <c r="CJ738" s="129"/>
      <c r="CK738" s="129"/>
      <c r="CL738" s="129"/>
      <c r="CM738" s="129"/>
      <c r="CN738" s="129"/>
      <c r="CO738" s="129"/>
      <c r="CP738" s="101"/>
      <c r="CQ738" s="101"/>
      <c r="CR738" s="101"/>
      <c r="CS738" s="101"/>
      <c r="CT738" s="101"/>
      <c r="CU738" s="101"/>
      <c r="CV738" s="101"/>
      <c r="CW738" s="129"/>
      <c r="CX738" s="129"/>
      <c r="CY738" s="129"/>
      <c r="CZ738" s="129"/>
      <c r="DA738" s="129"/>
      <c r="DB738" s="129"/>
      <c r="DC738" s="129"/>
      <c r="DD738" s="129"/>
      <c r="DE738" s="129"/>
      <c r="DF738" s="129"/>
      <c r="DG738" s="129"/>
      <c r="DH738" s="129"/>
      <c r="DI738" s="129"/>
      <c r="DJ738" s="129"/>
      <c r="DK738" s="129"/>
      <c r="DL738" s="129"/>
      <c r="DM738" s="129"/>
      <c r="DN738" s="150">
        <f t="shared" ref="DN738" si="1915">SUM(DQ738:ER738)</f>
        <v>0</v>
      </c>
      <c r="DO738" s="150">
        <f>SUM(DQ739:ER739)</f>
        <v>0</v>
      </c>
      <c r="DP738" s="152" t="e">
        <f t="shared" si="1910"/>
        <v>#DIV/0!</v>
      </c>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c r="EP738" s="16"/>
      <c r="EQ738" s="16"/>
      <c r="ER738" s="16"/>
      <c r="ES738" s="150">
        <f t="shared" ca="1" si="1782"/>
        <v>0</v>
      </c>
      <c r="ET738" s="150">
        <f t="shared" si="1783"/>
        <v>0</v>
      </c>
      <c r="EU738" s="152" t="e">
        <f t="shared" ca="1" si="1784"/>
        <v>#DIV/0!</v>
      </c>
      <c r="EV738" s="16"/>
      <c r="EW738" s="67"/>
      <c r="EX738" s="16"/>
      <c r="EY738" s="16"/>
      <c r="EZ738" s="16"/>
      <c r="FA738" s="16"/>
      <c r="FB738" s="16"/>
      <c r="FC738" s="16"/>
      <c r="FD738" s="16"/>
      <c r="FE738" s="16"/>
      <c r="FF738" s="16"/>
      <c r="FG738" s="16"/>
      <c r="FH738" s="16"/>
      <c r="FI738" s="16"/>
      <c r="FJ738" s="16"/>
      <c r="FK738" s="16"/>
      <c r="FL738" s="16"/>
      <c r="FM738" s="16"/>
      <c r="FN738" s="16"/>
      <c r="FO738" s="16"/>
      <c r="FP738" s="16"/>
      <c r="FQ738" s="16"/>
      <c r="FR738" s="16"/>
      <c r="FS738" s="16"/>
      <c r="FT738" s="16"/>
      <c r="FU738" s="16"/>
      <c r="FV738" s="16"/>
      <c r="FW738" s="16"/>
      <c r="FX738" s="16"/>
      <c r="FY738" s="16"/>
      <c r="FZ738" s="16"/>
      <c r="GA738" s="150">
        <f t="shared" ref="GA738" ca="1" si="1916">SUMIF($GD$8:$HG$9,$O$5,GD738:HG738)</f>
        <v>0</v>
      </c>
      <c r="GB738" s="150">
        <f t="shared" ref="GB738" si="1917">SUM(GD739:HG739)</f>
        <v>0</v>
      </c>
      <c r="GC738" s="152" t="e">
        <f t="shared" ref="GC738" ca="1" si="1918">GB738/GA738</f>
        <v>#DIV/0!</v>
      </c>
      <c r="GD738" s="16"/>
      <c r="GE738" s="16"/>
      <c r="GF738" s="16"/>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c r="HF738" s="16"/>
      <c r="HG738" s="16"/>
      <c r="HH738" s="150"/>
      <c r="HI738" s="150">
        <v>0</v>
      </c>
      <c r="HJ738" s="152" t="e">
        <v>#DIV/0!</v>
      </c>
      <c r="HK738" s="16"/>
      <c r="HL738" s="16"/>
      <c r="HM738" s="16"/>
      <c r="HN738" s="16"/>
      <c r="HO738" s="16"/>
      <c r="HP738" s="16"/>
      <c r="HQ738" s="16"/>
      <c r="HR738" s="16"/>
      <c r="HS738" s="16"/>
      <c r="HT738" s="16"/>
      <c r="HU738" s="16"/>
      <c r="HV738" s="16"/>
      <c r="HW738" s="16"/>
      <c r="HX738" s="16"/>
      <c r="HY738" s="16"/>
      <c r="HZ738" s="16"/>
      <c r="IA738" s="16"/>
      <c r="IB738" s="16"/>
      <c r="IC738" s="16"/>
      <c r="ID738" s="16"/>
      <c r="IE738" s="16"/>
      <c r="IF738" s="16"/>
      <c r="IG738" s="16"/>
      <c r="IH738" s="16"/>
      <c r="II738" s="16"/>
      <c r="IJ738" s="16"/>
      <c r="IK738" s="16"/>
      <c r="IL738" s="16"/>
      <c r="IM738" s="16"/>
      <c r="IN738" s="16"/>
      <c r="IO738" s="16"/>
      <c r="IP738" s="150"/>
      <c r="IQ738" s="150">
        <v>0</v>
      </c>
      <c r="IR738" s="152" t="e">
        <v>#DIV/0!</v>
      </c>
      <c r="IS738" s="16"/>
      <c r="IT738" s="16"/>
      <c r="IU738" s="16"/>
      <c r="IV738" s="16"/>
      <c r="IW738" s="16"/>
      <c r="IX738" s="16"/>
      <c r="IY738" s="16"/>
      <c r="IZ738" s="16"/>
      <c r="JA738" s="16"/>
      <c r="JB738" s="16"/>
      <c r="JC738" s="16"/>
      <c r="JD738" s="16"/>
      <c r="JE738" s="16"/>
      <c r="JF738" s="16"/>
      <c r="JG738" s="16"/>
      <c r="JH738" s="16"/>
      <c r="JI738" s="16"/>
      <c r="JJ738" s="16"/>
      <c r="JK738" s="16"/>
      <c r="JL738" s="16"/>
      <c r="JM738" s="16"/>
      <c r="JN738" s="16"/>
      <c r="JO738" s="16"/>
      <c r="JP738" s="16"/>
      <c r="JQ738" s="16"/>
      <c r="JR738" s="16"/>
      <c r="JS738" s="16"/>
      <c r="JT738" s="16"/>
      <c r="JU738" s="23"/>
      <c r="JV738" s="16"/>
      <c r="JW738" s="150"/>
      <c r="JX738" s="150">
        <v>0</v>
      </c>
      <c r="JY738" s="152" t="e">
        <v>#DIV/0!</v>
      </c>
      <c r="JZ738" s="16"/>
      <c r="KA738" s="16"/>
      <c r="KB738" s="16"/>
      <c r="KC738" s="16"/>
      <c r="KD738" s="16"/>
      <c r="KE738" s="16"/>
      <c r="KF738" s="16"/>
      <c r="KG738" s="16"/>
      <c r="KH738" s="16"/>
      <c r="KI738" s="16"/>
      <c r="KJ738" s="16"/>
      <c r="KK738" s="16"/>
      <c r="KL738" s="16"/>
      <c r="KM738" s="16"/>
      <c r="KN738" s="16"/>
      <c r="KO738" s="16"/>
      <c r="KP738" s="16"/>
      <c r="KQ738" s="16"/>
      <c r="KR738" s="16"/>
      <c r="KS738" s="16"/>
      <c r="KT738" s="16"/>
      <c r="KU738" s="16"/>
      <c r="KV738" s="16"/>
      <c r="KW738" s="16"/>
      <c r="KX738" s="16"/>
      <c r="KY738" s="16"/>
      <c r="KZ738" s="16"/>
      <c r="LA738" s="16"/>
      <c r="LB738" s="16"/>
      <c r="LC738" s="16"/>
      <c r="LD738" s="16"/>
      <c r="LE738" s="150"/>
      <c r="LF738" s="150">
        <v>0</v>
      </c>
      <c r="LG738" s="152" t="e">
        <v>#DIV/0!</v>
      </c>
      <c r="LH738" s="16"/>
      <c r="LI738" s="16"/>
      <c r="LJ738" s="16"/>
      <c r="LK738" s="16"/>
      <c r="LL738" s="16"/>
      <c r="LM738" s="16"/>
      <c r="LN738" s="16"/>
      <c r="LO738" s="16"/>
      <c r="LP738" s="16"/>
      <c r="LQ738" s="16"/>
      <c r="LR738" s="16"/>
      <c r="LS738" s="16"/>
      <c r="LT738" s="16"/>
      <c r="LU738" s="16"/>
      <c r="LV738" s="16"/>
      <c r="LW738" s="16"/>
      <c r="LX738" s="16"/>
      <c r="LY738" s="16"/>
      <c r="LZ738" s="16"/>
      <c r="MA738" s="16"/>
      <c r="MB738" s="16"/>
      <c r="MC738" s="16"/>
      <c r="MD738" s="16"/>
      <c r="ME738" s="16"/>
      <c r="MF738" s="16"/>
      <c r="MG738" s="16"/>
      <c r="MH738" s="16"/>
      <c r="MI738" s="16"/>
      <c r="MJ738" s="16"/>
      <c r="MK738" s="16"/>
      <c r="ML738" s="16"/>
    </row>
    <row r="739" spans="1:350" ht="13.9" customHeight="1" outlineLevel="2" x14ac:dyDescent="0.2">
      <c r="A739" s="186"/>
      <c r="B739" s="219"/>
      <c r="C739" s="215"/>
      <c r="D739" s="217"/>
      <c r="E739" s="176"/>
      <c r="F739" s="176"/>
      <c r="G739" s="176"/>
      <c r="H739" s="171"/>
      <c r="I739" s="171"/>
      <c r="J739" s="213"/>
      <c r="K739" s="213"/>
      <c r="L739" s="173"/>
      <c r="M739" s="173"/>
      <c r="N739" s="184"/>
      <c r="O739" s="157"/>
      <c r="P739" s="17" t="s">
        <v>26</v>
      </c>
      <c r="Q739" s="151"/>
      <c r="R739" s="151"/>
      <c r="S739" s="153"/>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151"/>
      <c r="AY739" s="151"/>
      <c r="AZ739" s="153"/>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151"/>
      <c r="CG739" s="151"/>
      <c r="CH739" s="153"/>
      <c r="CI739" s="141"/>
      <c r="CJ739" s="141"/>
      <c r="CK739" s="141"/>
      <c r="CL739" s="141"/>
      <c r="CM739" s="141"/>
      <c r="CN739" s="141"/>
      <c r="CO739" s="141"/>
      <c r="CP739" s="95"/>
      <c r="CQ739" s="95"/>
      <c r="CR739" s="95"/>
      <c r="CS739" s="95"/>
      <c r="CT739" s="95"/>
      <c r="CU739" s="95"/>
      <c r="CV739" s="95"/>
      <c r="CW739" s="141"/>
      <c r="CX739" s="141"/>
      <c r="CY739" s="141"/>
      <c r="CZ739" s="141"/>
      <c r="DA739" s="141"/>
      <c r="DB739" s="141"/>
      <c r="DC739" s="141"/>
      <c r="DD739" s="141"/>
      <c r="DE739" s="141"/>
      <c r="DF739" s="141"/>
      <c r="DG739" s="141"/>
      <c r="DH739" s="141"/>
      <c r="DI739" s="141"/>
      <c r="DJ739" s="141"/>
      <c r="DK739" s="141"/>
      <c r="DL739" s="141"/>
      <c r="DM739" s="141"/>
      <c r="DN739" s="151"/>
      <c r="DO739" s="151"/>
      <c r="DP739" s="153"/>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151"/>
      <c r="ET739" s="151"/>
      <c r="EU739" s="153"/>
      <c r="EV739" s="24"/>
      <c r="EW739" s="125"/>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c r="FU739" s="24"/>
      <c r="FV739" s="24"/>
      <c r="FW739" s="24"/>
      <c r="FX739" s="24"/>
      <c r="FY739" s="24"/>
      <c r="FZ739" s="24"/>
      <c r="GA739" s="151"/>
      <c r="GB739" s="151"/>
      <c r="GC739" s="153"/>
      <c r="GD739" s="24"/>
      <c r="GE739" s="24"/>
      <c r="GF739" s="24"/>
      <c r="GG739" s="24"/>
      <c r="GH739" s="24"/>
      <c r="GI739" s="24"/>
      <c r="GJ739" s="24"/>
      <c r="GK739" s="24"/>
      <c r="GL739" s="24"/>
      <c r="GM739" s="24"/>
      <c r="GN739" s="24"/>
      <c r="GO739" s="24"/>
      <c r="GP739" s="24"/>
      <c r="GQ739" s="24"/>
      <c r="GR739" s="24"/>
      <c r="GS739" s="24"/>
      <c r="GT739" s="24"/>
      <c r="GU739" s="24"/>
      <c r="GV739" s="24"/>
      <c r="GW739" s="24"/>
      <c r="GX739" s="24"/>
      <c r="GY739" s="24"/>
      <c r="GZ739" s="24"/>
      <c r="HA739" s="24"/>
      <c r="HB739" s="24"/>
      <c r="HC739" s="24"/>
      <c r="HD739" s="24"/>
      <c r="HE739" s="24"/>
      <c r="HF739" s="24"/>
      <c r="HG739" s="24"/>
      <c r="HH739" s="151"/>
      <c r="HI739" s="151"/>
      <c r="HJ739" s="153"/>
      <c r="HK739" s="24"/>
      <c r="HL739" s="24"/>
      <c r="HM739" s="24"/>
      <c r="HN739" s="24"/>
      <c r="HO739" s="24"/>
      <c r="HP739" s="24"/>
      <c r="HQ739" s="24"/>
      <c r="HR739" s="24"/>
      <c r="HS739" s="24"/>
      <c r="HT739" s="24"/>
      <c r="HU739" s="24"/>
      <c r="HV739" s="24"/>
      <c r="HW739" s="24"/>
      <c r="HX739" s="24"/>
      <c r="HY739" s="24"/>
      <c r="HZ739" s="24"/>
      <c r="IA739" s="24"/>
      <c r="IB739" s="24"/>
      <c r="IC739" s="24"/>
      <c r="ID739" s="24"/>
      <c r="IE739" s="24"/>
      <c r="IF739" s="24"/>
      <c r="IG739" s="24"/>
      <c r="IH739" s="24"/>
      <c r="II739" s="24"/>
      <c r="IJ739" s="24"/>
      <c r="IK739" s="24"/>
      <c r="IL739" s="24"/>
      <c r="IM739" s="24"/>
      <c r="IN739" s="24"/>
      <c r="IO739" s="24"/>
      <c r="IP739" s="151"/>
      <c r="IQ739" s="151"/>
      <c r="IR739" s="153"/>
      <c r="IS739" s="24"/>
      <c r="IT739" s="24"/>
      <c r="IU739" s="24"/>
      <c r="IV739" s="24"/>
      <c r="IW739" s="24"/>
      <c r="IX739" s="24"/>
      <c r="IY739" s="24"/>
      <c r="IZ739" s="24"/>
      <c r="JA739" s="24"/>
      <c r="JB739" s="24"/>
      <c r="JC739" s="24"/>
      <c r="JD739" s="24"/>
      <c r="JE739" s="24"/>
      <c r="JF739" s="24"/>
      <c r="JG739" s="24"/>
      <c r="JH739" s="24"/>
      <c r="JI739" s="24"/>
      <c r="JJ739" s="24"/>
      <c r="JK739" s="24"/>
      <c r="JL739" s="24"/>
      <c r="JM739" s="24"/>
      <c r="JN739" s="24"/>
      <c r="JO739" s="24"/>
      <c r="JP739" s="24"/>
      <c r="JQ739" s="24"/>
      <c r="JR739" s="24"/>
      <c r="JS739" s="24"/>
      <c r="JT739" s="24"/>
      <c r="JU739" s="25"/>
      <c r="JV739" s="24"/>
      <c r="JW739" s="151"/>
      <c r="JX739" s="151"/>
      <c r="JY739" s="153"/>
      <c r="JZ739" s="24"/>
      <c r="KA739" s="24"/>
      <c r="KB739" s="24"/>
      <c r="KC739" s="24"/>
      <c r="KD739" s="24"/>
      <c r="KE739" s="24"/>
      <c r="KF739" s="24"/>
      <c r="KG739" s="24"/>
      <c r="KH739" s="24"/>
      <c r="KI739" s="24"/>
      <c r="KJ739" s="24"/>
      <c r="KK739" s="24"/>
      <c r="KL739" s="24"/>
      <c r="KM739" s="24"/>
      <c r="KN739" s="24"/>
      <c r="KO739" s="24"/>
      <c r="KP739" s="24"/>
      <c r="KQ739" s="24"/>
      <c r="KR739" s="24"/>
      <c r="KS739" s="24"/>
      <c r="KT739" s="24"/>
      <c r="KU739" s="24"/>
      <c r="KV739" s="24"/>
      <c r="KW739" s="24"/>
      <c r="KX739" s="24"/>
      <c r="KY739" s="24"/>
      <c r="KZ739" s="24"/>
      <c r="LA739" s="24"/>
      <c r="LB739" s="24"/>
      <c r="LC739" s="24"/>
      <c r="LD739" s="24"/>
      <c r="LE739" s="151"/>
      <c r="LF739" s="151"/>
      <c r="LG739" s="153"/>
      <c r="LH739" s="24"/>
      <c r="LI739" s="24"/>
      <c r="LJ739" s="24"/>
      <c r="LK739" s="24"/>
      <c r="LL739" s="24"/>
      <c r="LM739" s="24"/>
      <c r="LN739" s="24"/>
      <c r="LO739" s="24"/>
      <c r="LP739" s="24"/>
      <c r="LQ739" s="24"/>
      <c r="LR739" s="24"/>
      <c r="LS739" s="24"/>
      <c r="LT739" s="24"/>
      <c r="LU739" s="24"/>
      <c r="LV739" s="24"/>
      <c r="LW739" s="24"/>
      <c r="LX739" s="24"/>
      <c r="LY739" s="24"/>
      <c r="LZ739" s="24"/>
      <c r="MA739" s="24"/>
      <c r="MB739" s="24"/>
      <c r="MC739" s="24"/>
      <c r="MD739" s="24"/>
      <c r="ME739" s="24"/>
      <c r="MF739" s="24"/>
      <c r="MG739" s="24"/>
      <c r="MH739" s="24"/>
      <c r="MI739" s="24"/>
      <c r="MJ739" s="24"/>
      <c r="MK739" s="24"/>
      <c r="ML739" s="24"/>
    </row>
    <row r="740" spans="1:350" ht="13.9" customHeight="1" outlineLevel="2" x14ac:dyDescent="0.2">
      <c r="A740" s="185" t="s">
        <v>395</v>
      </c>
      <c r="B740" s="218" t="s">
        <v>364</v>
      </c>
      <c r="C740" s="214" t="s">
        <v>99</v>
      </c>
      <c r="D740" s="216">
        <v>1</v>
      </c>
      <c r="E740" s="175">
        <v>0</v>
      </c>
      <c r="F740" s="175">
        <f>D740-E740</f>
        <v>1</v>
      </c>
      <c r="G740" s="175" t="s">
        <v>888</v>
      </c>
      <c r="H740" s="170" t="s">
        <v>970</v>
      </c>
      <c r="I740" s="170" t="s">
        <v>956</v>
      </c>
      <c r="J740" s="212">
        <f ca="1">E740+Q740+AX740+CF740+DN740+ES740+GA740+HH740+IP740+JW740+LE740</f>
        <v>1</v>
      </c>
      <c r="K740" s="212">
        <f>E740+R740+AY740+CG740+DO740+ET740+GB740+HI740+IQ740+JX740+LF740</f>
        <v>1</v>
      </c>
      <c r="L740" s="172">
        <f ca="1">K740/J740</f>
        <v>1</v>
      </c>
      <c r="M740" s="172">
        <f>K740/D740</f>
        <v>1</v>
      </c>
      <c r="N740" s="183">
        <f ca="1">SUMIF($EV$8:$FZ$9,$O$5,$EV741:$FZ741)-SUMIF($EV$8:$FZ$9,$Q$5,$EV741:$FZ741)</f>
        <v>0</v>
      </c>
      <c r="O740" s="156"/>
      <c r="P740" s="16" t="s">
        <v>25</v>
      </c>
      <c r="Q740" s="150">
        <v>0</v>
      </c>
      <c r="R740" s="150">
        <v>0</v>
      </c>
      <c r="S740" s="152" t="e">
        <v>#DIV/0!</v>
      </c>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50">
        <f ca="1">SUMIF($BA$8:$CE$9,$O$5,$BA740:$CE740)</f>
        <v>0</v>
      </c>
      <c r="AY740" s="150">
        <f>SUM(BA741:CE741)</f>
        <v>0</v>
      </c>
      <c r="AZ740" s="152" t="e">
        <f ca="1">AY740/AX740</f>
        <v>#DIV/0!</v>
      </c>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50">
        <f t="shared" ref="CF740" si="1919">SUM(CI740:DM740)</f>
        <v>0</v>
      </c>
      <c r="CG740" s="150">
        <f>SUM(CI741:DM741)</f>
        <v>0</v>
      </c>
      <c r="CH740" s="152" t="e">
        <f>CG740/CF740</f>
        <v>#DIV/0!</v>
      </c>
      <c r="CI740" s="129"/>
      <c r="CJ740" s="129"/>
      <c r="CK740" s="129"/>
      <c r="CL740" s="129"/>
      <c r="CM740" s="129"/>
      <c r="CN740" s="129"/>
      <c r="CO740" s="129"/>
      <c r="CP740" s="101"/>
      <c r="CQ740" s="101"/>
      <c r="CR740" s="101"/>
      <c r="CS740" s="101"/>
      <c r="CT740" s="101"/>
      <c r="CU740" s="101"/>
      <c r="CV740" s="101"/>
      <c r="CW740" s="129"/>
      <c r="CX740" s="129"/>
      <c r="CY740" s="129"/>
      <c r="CZ740" s="129"/>
      <c r="DA740" s="129"/>
      <c r="DB740" s="129"/>
      <c r="DC740" s="129"/>
      <c r="DD740" s="129"/>
      <c r="DE740" s="129"/>
      <c r="DF740" s="129"/>
      <c r="DG740" s="129"/>
      <c r="DH740" s="129"/>
      <c r="DI740" s="129"/>
      <c r="DJ740" s="129"/>
      <c r="DK740" s="129"/>
      <c r="DL740" s="129"/>
      <c r="DM740" s="129"/>
      <c r="DN740" s="150">
        <f t="shared" ref="DN740" si="1920">SUM(DQ740:ER740)</f>
        <v>0</v>
      </c>
      <c r="DO740" s="150">
        <f>SUM(DQ741:ER741)</f>
        <v>0</v>
      </c>
      <c r="DP740" s="152" t="e">
        <f t="shared" si="1910"/>
        <v>#DIV/0!</v>
      </c>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c r="EP740" s="16"/>
      <c r="EQ740" s="16"/>
      <c r="ER740" s="16"/>
      <c r="ES740" s="150">
        <f t="shared" ref="ES740:ES796" ca="1" si="1921">SUMIF($EV$8:$FZ$9,$O$5,EV740:FZ740)</f>
        <v>0</v>
      </c>
      <c r="ET740" s="150">
        <f t="shared" si="1783"/>
        <v>0</v>
      </c>
      <c r="EU740" s="152" t="e">
        <f t="shared" ca="1" si="1784"/>
        <v>#DIV/0!</v>
      </c>
      <c r="EV740" s="16"/>
      <c r="EW740" s="67"/>
      <c r="EX740" s="16"/>
      <c r="EY740" s="16"/>
      <c r="EZ740" s="16"/>
      <c r="FA740" s="16"/>
      <c r="FB740" s="16"/>
      <c r="FC740" s="16"/>
      <c r="FD740" s="16"/>
      <c r="FE740" s="16"/>
      <c r="FF740" s="16"/>
      <c r="FG740" s="16"/>
      <c r="FH740" s="16"/>
      <c r="FI740" s="16"/>
      <c r="FJ740" s="16"/>
      <c r="FK740" s="16"/>
      <c r="FL740" s="16"/>
      <c r="FM740" s="16"/>
      <c r="FN740" s="16"/>
      <c r="FO740" s="16"/>
      <c r="FP740" s="16"/>
      <c r="FQ740" s="16"/>
      <c r="FR740" s="16"/>
      <c r="FS740" s="16"/>
      <c r="FT740" s="16"/>
      <c r="FU740" s="16"/>
      <c r="FV740" s="16"/>
      <c r="FW740" s="16"/>
      <c r="FX740" s="16"/>
      <c r="FY740" s="16"/>
      <c r="FZ740" s="16"/>
      <c r="GA740" s="150">
        <f t="shared" ref="GA740" ca="1" si="1922">SUMIF($GD$8:$HG$9,$O$5,GD740:HG740)</f>
        <v>1</v>
      </c>
      <c r="GB740" s="150">
        <f t="shared" ref="GB740" si="1923">SUM(GD741:HG741)</f>
        <v>1</v>
      </c>
      <c r="GC740" s="152">
        <f t="shared" ref="GC740" ca="1" si="1924">GB740/GA740</f>
        <v>1</v>
      </c>
      <c r="GD740" s="16"/>
      <c r="GE740" s="16"/>
      <c r="GF740" s="16"/>
      <c r="GG740" s="16"/>
      <c r="GH740" s="16"/>
      <c r="GI740" s="16"/>
      <c r="GJ740" s="16"/>
      <c r="GK740" s="16"/>
      <c r="GL740" s="16"/>
      <c r="GM740" s="16"/>
      <c r="GN740" s="16"/>
      <c r="GO740" s="16"/>
      <c r="GP740" s="16"/>
      <c r="GQ740" s="16"/>
      <c r="GR740" s="16"/>
      <c r="GS740" s="16"/>
      <c r="GT740" s="16"/>
      <c r="GU740" s="16"/>
      <c r="GV740" s="16">
        <v>1</v>
      </c>
      <c r="GW740" s="16"/>
      <c r="GX740" s="16"/>
      <c r="GY740" s="16"/>
      <c r="GZ740" s="16"/>
      <c r="HA740" s="16"/>
      <c r="HB740" s="16"/>
      <c r="HC740" s="16"/>
      <c r="HD740" s="16"/>
      <c r="HE740" s="16"/>
      <c r="HF740" s="16"/>
      <c r="HG740" s="16"/>
      <c r="HH740" s="150"/>
      <c r="HI740" s="150">
        <v>0</v>
      </c>
      <c r="HJ740" s="152" t="e">
        <v>#DIV/0!</v>
      </c>
      <c r="HK740" s="16"/>
      <c r="HL740" s="16"/>
      <c r="HM740" s="16"/>
      <c r="HN740" s="16"/>
      <c r="HO740" s="16"/>
      <c r="HP740" s="16"/>
      <c r="HQ740" s="16"/>
      <c r="HR740" s="16"/>
      <c r="HS740" s="16"/>
      <c r="HT740" s="16"/>
      <c r="HU740" s="16"/>
      <c r="HV740" s="16"/>
      <c r="HW740" s="16"/>
      <c r="HX740" s="16"/>
      <c r="HY740" s="16"/>
      <c r="HZ740" s="16"/>
      <c r="IA740" s="16"/>
      <c r="IB740" s="16"/>
      <c r="IC740" s="16"/>
      <c r="ID740" s="16"/>
      <c r="IE740" s="16"/>
      <c r="IF740" s="16"/>
      <c r="IG740" s="16"/>
      <c r="IH740" s="16"/>
      <c r="II740" s="16"/>
      <c r="IJ740" s="16"/>
      <c r="IK740" s="16"/>
      <c r="IL740" s="16"/>
      <c r="IM740" s="16"/>
      <c r="IN740" s="16"/>
      <c r="IO740" s="16"/>
      <c r="IP740" s="150"/>
      <c r="IQ740" s="150">
        <v>0</v>
      </c>
      <c r="IR740" s="152" t="e">
        <v>#DIV/0!</v>
      </c>
      <c r="IS740" s="16"/>
      <c r="IT740" s="16"/>
      <c r="IU740" s="16"/>
      <c r="IV740" s="16"/>
      <c r="IW740" s="16"/>
      <c r="IX740" s="16"/>
      <c r="IY740" s="16"/>
      <c r="IZ740" s="16"/>
      <c r="JA740" s="16"/>
      <c r="JB740" s="16"/>
      <c r="JC740" s="16"/>
      <c r="JD740" s="16"/>
      <c r="JE740" s="16"/>
      <c r="JF740" s="16"/>
      <c r="JG740" s="16"/>
      <c r="JH740" s="16"/>
      <c r="JI740" s="16"/>
      <c r="JJ740" s="16"/>
      <c r="JK740" s="16"/>
      <c r="JL740" s="16"/>
      <c r="JM740" s="16"/>
      <c r="JN740" s="16"/>
      <c r="JO740" s="16"/>
      <c r="JP740" s="16"/>
      <c r="JQ740" s="16"/>
      <c r="JR740" s="16"/>
      <c r="JS740" s="16"/>
      <c r="JT740" s="16"/>
      <c r="JU740" s="23"/>
      <c r="JV740" s="16"/>
      <c r="JW740" s="150"/>
      <c r="JX740" s="150">
        <v>0</v>
      </c>
      <c r="JY740" s="152" t="e">
        <v>#DIV/0!</v>
      </c>
      <c r="JZ740" s="16"/>
      <c r="KA740" s="16"/>
      <c r="KB740" s="16"/>
      <c r="KC740" s="16"/>
      <c r="KD740" s="16"/>
      <c r="KE740" s="16"/>
      <c r="KF740" s="16"/>
      <c r="KG740" s="16"/>
      <c r="KH740" s="16"/>
      <c r="KI740" s="16"/>
      <c r="KJ740" s="16"/>
      <c r="KK740" s="16"/>
      <c r="KL740" s="16"/>
      <c r="KM740" s="16"/>
      <c r="KN740" s="16"/>
      <c r="KO740" s="16"/>
      <c r="KP740" s="16"/>
      <c r="KQ740" s="16"/>
      <c r="KR740" s="16"/>
      <c r="KS740" s="16"/>
      <c r="KT740" s="16"/>
      <c r="KU740" s="16"/>
      <c r="KV740" s="16"/>
      <c r="KW740" s="16"/>
      <c r="KX740" s="16"/>
      <c r="KY740" s="16"/>
      <c r="KZ740" s="16"/>
      <c r="LA740" s="16"/>
      <c r="LB740" s="16"/>
      <c r="LC740" s="16"/>
      <c r="LD740" s="16"/>
      <c r="LE740" s="150"/>
      <c r="LF740" s="150">
        <v>0</v>
      </c>
      <c r="LG740" s="152" t="e">
        <v>#DIV/0!</v>
      </c>
      <c r="LH740" s="16"/>
      <c r="LI740" s="16"/>
      <c r="LJ740" s="16"/>
      <c r="LK740" s="16"/>
      <c r="LL740" s="16"/>
      <c r="LM740" s="16"/>
      <c r="LN740" s="16"/>
      <c r="LO740" s="16"/>
      <c r="LP740" s="16"/>
      <c r="LQ740" s="16"/>
      <c r="LR740" s="16"/>
      <c r="LS740" s="16"/>
      <c r="LT740" s="16"/>
      <c r="LU740" s="16"/>
      <c r="LV740" s="16"/>
      <c r="LW740" s="16"/>
      <c r="LX740" s="16"/>
      <c r="LY740" s="16"/>
      <c r="LZ740" s="16"/>
      <c r="MA740" s="16"/>
      <c r="MB740" s="16"/>
      <c r="MC740" s="16"/>
      <c r="MD740" s="16"/>
      <c r="ME740" s="16"/>
      <c r="MF740" s="16"/>
      <c r="MG740" s="16"/>
      <c r="MH740" s="16"/>
      <c r="MI740" s="16"/>
      <c r="MJ740" s="16"/>
      <c r="MK740" s="16"/>
      <c r="ML740" s="16"/>
    </row>
    <row r="741" spans="1:350" ht="13.9" customHeight="1" outlineLevel="2" x14ac:dyDescent="0.2">
      <c r="A741" s="186"/>
      <c r="B741" s="219"/>
      <c r="C741" s="215"/>
      <c r="D741" s="217"/>
      <c r="E741" s="176"/>
      <c r="F741" s="176"/>
      <c r="G741" s="176"/>
      <c r="H741" s="171"/>
      <c r="I741" s="171"/>
      <c r="J741" s="213"/>
      <c r="K741" s="213"/>
      <c r="L741" s="173"/>
      <c r="M741" s="173"/>
      <c r="N741" s="184"/>
      <c r="O741" s="157"/>
      <c r="P741" s="17" t="s">
        <v>26</v>
      </c>
      <c r="Q741" s="151"/>
      <c r="R741" s="151"/>
      <c r="S741" s="153"/>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151"/>
      <c r="AY741" s="151"/>
      <c r="AZ741" s="153"/>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c r="CF741" s="151"/>
      <c r="CG741" s="151"/>
      <c r="CH741" s="153"/>
      <c r="CI741" s="141"/>
      <c r="CJ741" s="141"/>
      <c r="CK741" s="141"/>
      <c r="CL741" s="141"/>
      <c r="CM741" s="141"/>
      <c r="CN741" s="141"/>
      <c r="CO741" s="141"/>
      <c r="CP741" s="95"/>
      <c r="CQ741" s="95"/>
      <c r="CR741" s="95"/>
      <c r="CS741" s="95"/>
      <c r="CT741" s="95"/>
      <c r="CU741" s="95"/>
      <c r="CV741" s="95"/>
      <c r="CW741" s="141"/>
      <c r="CX741" s="141"/>
      <c r="CY741" s="141"/>
      <c r="CZ741" s="141"/>
      <c r="DA741" s="141"/>
      <c r="DB741" s="141"/>
      <c r="DC741" s="141"/>
      <c r="DD741" s="141"/>
      <c r="DE741" s="141"/>
      <c r="DF741" s="141"/>
      <c r="DG741" s="141"/>
      <c r="DH741" s="141"/>
      <c r="DI741" s="141"/>
      <c r="DJ741" s="141"/>
      <c r="DK741" s="141"/>
      <c r="DL741" s="141"/>
      <c r="DM741" s="141"/>
      <c r="DN741" s="151"/>
      <c r="DO741" s="151"/>
      <c r="DP741" s="153"/>
      <c r="DQ741" s="24"/>
      <c r="DR741" s="24"/>
      <c r="DS741" s="24"/>
      <c r="DT741" s="24"/>
      <c r="DU741" s="24"/>
      <c r="DV741" s="24"/>
      <c r="DW741" s="24"/>
      <c r="DX741" s="24"/>
      <c r="DY741" s="24"/>
      <c r="DZ741" s="24"/>
      <c r="EA741" s="24"/>
      <c r="EB741" s="24"/>
      <c r="EC741" s="24"/>
      <c r="ED741" s="24"/>
      <c r="EE741" s="24"/>
      <c r="EF741" s="24"/>
      <c r="EG741" s="24"/>
      <c r="EH741" s="24"/>
      <c r="EI741" s="24"/>
      <c r="EJ741" s="24"/>
      <c r="EK741" s="24"/>
      <c r="EL741" s="24"/>
      <c r="EM741" s="24"/>
      <c r="EN741" s="24"/>
      <c r="EO741" s="24"/>
      <c r="EP741" s="24"/>
      <c r="EQ741" s="24"/>
      <c r="ER741" s="24"/>
      <c r="ES741" s="151"/>
      <c r="ET741" s="151"/>
      <c r="EU741" s="153"/>
      <c r="EV741" s="24"/>
      <c r="EW741" s="125"/>
      <c r="EX741" s="24"/>
      <c r="EY741" s="24"/>
      <c r="EZ741" s="24"/>
      <c r="FA741" s="24"/>
      <c r="FB741" s="24"/>
      <c r="FC741" s="24"/>
      <c r="FD741" s="24"/>
      <c r="FE741" s="24"/>
      <c r="FF741" s="24"/>
      <c r="FG741" s="24"/>
      <c r="FH741" s="24"/>
      <c r="FI741" s="24"/>
      <c r="FJ741" s="24"/>
      <c r="FK741" s="24"/>
      <c r="FL741" s="24"/>
      <c r="FM741" s="24"/>
      <c r="FN741" s="24"/>
      <c r="FO741" s="24"/>
      <c r="FP741" s="24"/>
      <c r="FQ741" s="24"/>
      <c r="FR741" s="24"/>
      <c r="FS741" s="24"/>
      <c r="FT741" s="24"/>
      <c r="FU741" s="24"/>
      <c r="FV741" s="24"/>
      <c r="FW741" s="24"/>
      <c r="FX741" s="24"/>
      <c r="FY741" s="24"/>
      <c r="FZ741" s="24"/>
      <c r="GA741" s="151"/>
      <c r="GB741" s="151"/>
      <c r="GC741" s="153"/>
      <c r="GD741" s="24"/>
      <c r="GE741" s="24"/>
      <c r="GF741" s="24"/>
      <c r="GG741" s="24"/>
      <c r="GH741" s="24"/>
      <c r="GI741" s="24"/>
      <c r="GJ741" s="24"/>
      <c r="GK741" s="24"/>
      <c r="GL741" s="24"/>
      <c r="GM741" s="24"/>
      <c r="GN741" s="24"/>
      <c r="GO741" s="24"/>
      <c r="GP741" s="24"/>
      <c r="GQ741" s="24"/>
      <c r="GR741" s="24"/>
      <c r="GS741" s="24"/>
      <c r="GT741" s="24"/>
      <c r="GU741" s="24"/>
      <c r="GV741" s="24">
        <v>1</v>
      </c>
      <c r="GW741" s="24"/>
      <c r="GX741" s="24"/>
      <c r="GY741" s="24"/>
      <c r="GZ741" s="24"/>
      <c r="HA741" s="24"/>
      <c r="HB741" s="24"/>
      <c r="HC741" s="24"/>
      <c r="HD741" s="24"/>
      <c r="HE741" s="24"/>
      <c r="HF741" s="24"/>
      <c r="HG741" s="24"/>
      <c r="HH741" s="151"/>
      <c r="HI741" s="151"/>
      <c r="HJ741" s="153"/>
      <c r="HK741" s="24"/>
      <c r="HL741" s="24"/>
      <c r="HM741" s="24"/>
      <c r="HN741" s="24"/>
      <c r="HO741" s="24"/>
      <c r="HP741" s="24"/>
      <c r="HQ741" s="24"/>
      <c r="HR741" s="24"/>
      <c r="HS741" s="24"/>
      <c r="HT741" s="24"/>
      <c r="HU741" s="24"/>
      <c r="HV741" s="24"/>
      <c r="HW741" s="24"/>
      <c r="HX741" s="24"/>
      <c r="HY741" s="24"/>
      <c r="HZ741" s="24"/>
      <c r="IA741" s="24"/>
      <c r="IB741" s="24"/>
      <c r="IC741" s="24"/>
      <c r="ID741" s="24"/>
      <c r="IE741" s="24"/>
      <c r="IF741" s="24"/>
      <c r="IG741" s="24"/>
      <c r="IH741" s="24"/>
      <c r="II741" s="24"/>
      <c r="IJ741" s="24"/>
      <c r="IK741" s="24"/>
      <c r="IL741" s="24"/>
      <c r="IM741" s="24"/>
      <c r="IN741" s="24"/>
      <c r="IO741" s="24"/>
      <c r="IP741" s="151"/>
      <c r="IQ741" s="151"/>
      <c r="IR741" s="153"/>
      <c r="IS741" s="24"/>
      <c r="IT741" s="24"/>
      <c r="IU741" s="24"/>
      <c r="IV741" s="24"/>
      <c r="IW741" s="24"/>
      <c r="IX741" s="24"/>
      <c r="IY741" s="24"/>
      <c r="IZ741" s="24"/>
      <c r="JA741" s="24"/>
      <c r="JB741" s="24"/>
      <c r="JC741" s="24"/>
      <c r="JD741" s="24"/>
      <c r="JE741" s="24"/>
      <c r="JF741" s="24"/>
      <c r="JG741" s="24"/>
      <c r="JH741" s="24"/>
      <c r="JI741" s="24"/>
      <c r="JJ741" s="24"/>
      <c r="JK741" s="24"/>
      <c r="JL741" s="24"/>
      <c r="JM741" s="24"/>
      <c r="JN741" s="24"/>
      <c r="JO741" s="24"/>
      <c r="JP741" s="24"/>
      <c r="JQ741" s="24"/>
      <c r="JR741" s="24"/>
      <c r="JS741" s="24"/>
      <c r="JT741" s="24"/>
      <c r="JU741" s="25"/>
      <c r="JV741" s="24"/>
      <c r="JW741" s="151"/>
      <c r="JX741" s="151"/>
      <c r="JY741" s="153"/>
      <c r="JZ741" s="24"/>
      <c r="KA741" s="24"/>
      <c r="KB741" s="24"/>
      <c r="KC741" s="24"/>
      <c r="KD741" s="24"/>
      <c r="KE741" s="24"/>
      <c r="KF741" s="24"/>
      <c r="KG741" s="24"/>
      <c r="KH741" s="24"/>
      <c r="KI741" s="24"/>
      <c r="KJ741" s="24"/>
      <c r="KK741" s="24"/>
      <c r="KL741" s="24"/>
      <c r="KM741" s="24"/>
      <c r="KN741" s="24"/>
      <c r="KO741" s="24"/>
      <c r="KP741" s="24"/>
      <c r="KQ741" s="24"/>
      <c r="KR741" s="24"/>
      <c r="KS741" s="24"/>
      <c r="KT741" s="24"/>
      <c r="KU741" s="24"/>
      <c r="KV741" s="24"/>
      <c r="KW741" s="24"/>
      <c r="KX741" s="24"/>
      <c r="KY741" s="24"/>
      <c r="KZ741" s="24"/>
      <c r="LA741" s="24"/>
      <c r="LB741" s="24"/>
      <c r="LC741" s="24"/>
      <c r="LD741" s="24"/>
      <c r="LE741" s="151"/>
      <c r="LF741" s="151"/>
      <c r="LG741" s="153"/>
      <c r="LH741" s="24"/>
      <c r="LI741" s="24"/>
      <c r="LJ741" s="24"/>
      <c r="LK741" s="24"/>
      <c r="LL741" s="24"/>
      <c r="LM741" s="24"/>
      <c r="LN741" s="24"/>
      <c r="LO741" s="24"/>
      <c r="LP741" s="24"/>
      <c r="LQ741" s="24"/>
      <c r="LR741" s="24"/>
      <c r="LS741" s="24"/>
      <c r="LT741" s="24"/>
      <c r="LU741" s="24"/>
      <c r="LV741" s="24"/>
      <c r="LW741" s="24"/>
      <c r="LX741" s="24"/>
      <c r="LY741" s="24"/>
      <c r="LZ741" s="24"/>
      <c r="MA741" s="24"/>
      <c r="MB741" s="24"/>
      <c r="MC741" s="24"/>
      <c r="MD741" s="24"/>
      <c r="ME741" s="24"/>
      <c r="MF741" s="24"/>
      <c r="MG741" s="24"/>
      <c r="MH741" s="24"/>
      <c r="MI741" s="24"/>
      <c r="MJ741" s="24"/>
      <c r="MK741" s="24"/>
      <c r="ML741" s="24"/>
    </row>
    <row r="742" spans="1:350" s="41" customFormat="1" ht="14.25" customHeight="1" outlineLevel="2" x14ac:dyDescent="0.25">
      <c r="A742" s="220" t="s">
        <v>78</v>
      </c>
      <c r="B742" s="175" t="s">
        <v>1080</v>
      </c>
      <c r="C742" s="175" t="s">
        <v>59</v>
      </c>
      <c r="D742" s="175">
        <v>2</v>
      </c>
      <c r="E742" s="175">
        <v>0</v>
      </c>
      <c r="F742" s="175">
        <f>D742-E742</f>
        <v>2</v>
      </c>
      <c r="G742" s="175" t="s">
        <v>1001</v>
      </c>
      <c r="H742" s="170" t="s">
        <v>970</v>
      </c>
      <c r="I742" s="170" t="s">
        <v>880</v>
      </c>
      <c r="J742" s="212">
        <f ca="1">E742+Q742+AX742+CF742+DN742+ES742+GA742+HH742+IP742+JW742+LE742</f>
        <v>0</v>
      </c>
      <c r="K742" s="212">
        <f>E742+R742+AY742+CG742+DO742+ET742+GB742+HI742+IQ742+JX742+LF742</f>
        <v>0</v>
      </c>
      <c r="L742" s="172" t="e">
        <f ca="1">K742/J742</f>
        <v>#DIV/0!</v>
      </c>
      <c r="M742" s="172">
        <f>K742/D742</f>
        <v>0</v>
      </c>
      <c r="N742" s="183">
        <f ca="1">SUMIF($EV$8:$FZ$9,$O$5,$EV743:$FZ743)-SUMIF($EV$8:$FZ$9,$Q$5,$EV743:$FZ743)</f>
        <v>0</v>
      </c>
      <c r="O742" s="154"/>
      <c r="P742" s="154"/>
      <c r="Q742" s="150">
        <v>0</v>
      </c>
      <c r="R742" s="150">
        <v>0</v>
      </c>
      <c r="S742" s="152" t="e">
        <v>#DIV/0!</v>
      </c>
      <c r="T742" s="154"/>
      <c r="U742" s="154"/>
      <c r="V742" s="154"/>
      <c r="W742" s="154"/>
      <c r="X742" s="154"/>
      <c r="Y742" s="154"/>
      <c r="Z742" s="154"/>
      <c r="AA742" s="154"/>
      <c r="AB742" s="154"/>
      <c r="AC742" s="154"/>
      <c r="AD742" s="154"/>
      <c r="AE742" s="154"/>
      <c r="AF742" s="154"/>
      <c r="AG742" s="154"/>
      <c r="AH742" s="154"/>
      <c r="AI742" s="154"/>
      <c r="AJ742" s="154"/>
      <c r="AK742" s="154"/>
      <c r="AL742" s="154"/>
      <c r="AM742" s="154"/>
      <c r="AN742" s="154"/>
      <c r="AO742" s="154"/>
      <c r="AP742" s="154"/>
      <c r="AQ742" s="154"/>
      <c r="AR742" s="154"/>
      <c r="AS742" s="154"/>
      <c r="AT742" s="154"/>
      <c r="AU742" s="154"/>
      <c r="AV742" s="154"/>
      <c r="AW742" s="154"/>
      <c r="AX742" s="150">
        <f t="shared" ref="AX742:AX748" ca="1" si="1925">SUMIF($BA$8:$CE$9,$O$5,$BA742:$CE742)</f>
        <v>0</v>
      </c>
      <c r="AY742" s="150">
        <f>SUM(BA743:CE743)</f>
        <v>0</v>
      </c>
      <c r="AZ742" s="152" t="e">
        <f ca="1">AY742/AX742</f>
        <v>#DIV/0!</v>
      </c>
      <c r="BA742" s="154"/>
      <c r="BB742" s="154"/>
      <c r="BC742" s="154"/>
      <c r="BD742" s="154"/>
      <c r="BE742" s="154"/>
      <c r="BF742" s="154"/>
      <c r="BG742" s="154"/>
      <c r="BH742" s="154"/>
      <c r="BI742" s="154"/>
      <c r="BJ742" s="154"/>
      <c r="BK742" s="154"/>
      <c r="BL742" s="154"/>
      <c r="BM742" s="154"/>
      <c r="BN742" s="154"/>
      <c r="BO742" s="154"/>
      <c r="BP742" s="154"/>
      <c r="BQ742" s="154"/>
      <c r="BR742" s="154"/>
      <c r="BS742" s="154"/>
      <c r="BT742" s="154"/>
      <c r="BU742" s="154"/>
      <c r="BV742" s="154"/>
      <c r="BW742" s="154"/>
      <c r="BX742" s="154"/>
      <c r="BY742" s="154"/>
      <c r="BZ742" s="154"/>
      <c r="CA742" s="154"/>
      <c r="CB742" s="154"/>
      <c r="CC742" s="154"/>
      <c r="CD742" s="154"/>
      <c r="CE742" s="154"/>
      <c r="CF742" s="150">
        <f t="shared" ref="CF742" si="1926">SUM(CI742:DM742)</f>
        <v>0</v>
      </c>
      <c r="CG742" s="150">
        <f>SUM(CI743:DM743)</f>
        <v>0</v>
      </c>
      <c r="CH742" s="152" t="e">
        <f>CG742/CF742</f>
        <v>#DIV/0!</v>
      </c>
      <c r="CI742" s="154"/>
      <c r="CJ742" s="154"/>
      <c r="CK742" s="154"/>
      <c r="CL742" s="154"/>
      <c r="CM742" s="154"/>
      <c r="CN742" s="154"/>
      <c r="CO742" s="154"/>
      <c r="CP742" s="158"/>
      <c r="CQ742" s="158"/>
      <c r="CR742" s="158"/>
      <c r="CS742" s="158"/>
      <c r="CT742" s="158"/>
      <c r="CU742" s="158"/>
      <c r="CV742" s="158"/>
      <c r="CW742" s="154"/>
      <c r="CX742" s="154"/>
      <c r="CY742" s="154"/>
      <c r="CZ742" s="154"/>
      <c r="DA742" s="154"/>
      <c r="DB742" s="154"/>
      <c r="DC742" s="154"/>
      <c r="DD742" s="154"/>
      <c r="DE742" s="154"/>
      <c r="DF742" s="154"/>
      <c r="DG742" s="154"/>
      <c r="DH742" s="154"/>
      <c r="DI742" s="154"/>
      <c r="DJ742" s="154"/>
      <c r="DK742" s="154"/>
      <c r="DL742" s="154"/>
      <c r="DM742" s="154"/>
      <c r="DN742" s="150">
        <f t="shared" ref="DN742" si="1927">SUM(DQ742:ER742)</f>
        <v>0</v>
      </c>
      <c r="DO742" s="150">
        <f>SUM(DQ743:ER743)</f>
        <v>0</v>
      </c>
      <c r="DP742" s="152" t="e">
        <f t="shared" si="1910"/>
        <v>#DIV/0!</v>
      </c>
      <c r="DQ742" s="154"/>
      <c r="DR742" s="154"/>
      <c r="DS742" s="154"/>
      <c r="DT742" s="154"/>
      <c r="DU742" s="154"/>
      <c r="DV742" s="154"/>
      <c r="DW742" s="154"/>
      <c r="DX742" s="154"/>
      <c r="DY742" s="154"/>
      <c r="DZ742" s="154"/>
      <c r="EA742" s="154"/>
      <c r="EB742" s="154"/>
      <c r="EC742" s="154"/>
      <c r="ED742" s="154"/>
      <c r="EE742" s="154"/>
      <c r="EF742" s="154"/>
      <c r="EG742" s="154"/>
      <c r="EH742" s="154"/>
      <c r="EI742" s="154"/>
      <c r="EJ742" s="154"/>
      <c r="EK742" s="154"/>
      <c r="EL742" s="154"/>
      <c r="EM742" s="154"/>
      <c r="EN742" s="154"/>
      <c r="EO742" s="154"/>
      <c r="EP742" s="154"/>
      <c r="EQ742" s="154"/>
      <c r="ER742" s="154"/>
      <c r="ES742" s="150">
        <f t="shared" ca="1" si="1921"/>
        <v>0</v>
      </c>
      <c r="ET742" s="150">
        <f t="shared" si="1783"/>
        <v>0</v>
      </c>
      <c r="EU742" s="152" t="e">
        <f t="shared" ca="1" si="1784"/>
        <v>#DIV/0!</v>
      </c>
      <c r="EV742" s="154"/>
      <c r="EW742" s="160"/>
      <c r="EX742" s="154"/>
      <c r="EY742" s="154"/>
      <c r="EZ742" s="154"/>
      <c r="FA742" s="154"/>
      <c r="FB742" s="154"/>
      <c r="FC742" s="154"/>
      <c r="FD742" s="154"/>
      <c r="FE742" s="154"/>
      <c r="FF742" s="154"/>
      <c r="FG742" s="154"/>
      <c r="FH742" s="154"/>
      <c r="FI742" s="154"/>
      <c r="FJ742" s="154"/>
      <c r="FK742" s="154"/>
      <c r="FL742" s="154"/>
      <c r="FM742" s="154"/>
      <c r="FN742" s="154"/>
      <c r="FO742" s="154"/>
      <c r="FP742" s="154"/>
      <c r="FQ742" s="154"/>
      <c r="FR742" s="154"/>
      <c r="FS742" s="154"/>
      <c r="FT742" s="154"/>
      <c r="FU742" s="154"/>
      <c r="FV742" s="154"/>
      <c r="FW742" s="154"/>
      <c r="FX742" s="154"/>
      <c r="FY742" s="154"/>
      <c r="FZ742" s="154"/>
      <c r="GA742" s="150">
        <f t="shared" ref="GA742" ca="1" si="1928">SUMIF($GD$8:$HG$9,$O$5,GD742:HG742)</f>
        <v>0</v>
      </c>
      <c r="GB742" s="150">
        <f t="shared" ref="GB742" si="1929">SUM(GD743:HG743)</f>
        <v>0</v>
      </c>
      <c r="GC742" s="152" t="e">
        <f t="shared" ref="GC742" ca="1" si="1930">GB742/GA742</f>
        <v>#DIV/0!</v>
      </c>
      <c r="GD742" s="154"/>
      <c r="GE742" s="154"/>
      <c r="GF742" s="154"/>
      <c r="GG742" s="154"/>
      <c r="GH742" s="154"/>
      <c r="GI742" s="154"/>
      <c r="GJ742" s="154"/>
      <c r="GK742" s="154"/>
      <c r="GL742" s="154"/>
      <c r="GM742" s="154"/>
      <c r="GN742" s="154"/>
      <c r="GO742" s="154"/>
      <c r="GP742" s="154"/>
      <c r="GQ742" s="154"/>
      <c r="GR742" s="154"/>
      <c r="GS742" s="154"/>
      <c r="GT742" s="154"/>
      <c r="GU742" s="154"/>
      <c r="GV742" s="154"/>
      <c r="GW742" s="154"/>
      <c r="GX742" s="154"/>
      <c r="GY742" s="154"/>
      <c r="GZ742" s="154"/>
      <c r="HA742" s="154"/>
      <c r="HB742" s="154"/>
      <c r="HC742" s="154"/>
      <c r="HD742" s="154"/>
      <c r="HE742" s="154"/>
      <c r="HF742" s="154"/>
      <c r="HG742" s="154"/>
      <c r="HH742" s="150"/>
      <c r="HI742" s="150">
        <v>0</v>
      </c>
      <c r="HJ742" s="154"/>
      <c r="HK742" s="154"/>
      <c r="HL742" s="154"/>
      <c r="HM742" s="154"/>
      <c r="HN742" s="154"/>
      <c r="HO742" s="154"/>
      <c r="HP742" s="154"/>
      <c r="HQ742" s="154"/>
      <c r="HR742" s="154"/>
      <c r="HS742" s="154"/>
      <c r="HT742" s="154"/>
      <c r="HU742" s="154"/>
      <c r="HV742" s="154"/>
      <c r="HW742" s="154"/>
      <c r="HX742" s="154"/>
      <c r="HY742" s="154"/>
      <c r="HZ742" s="154"/>
      <c r="IA742" s="154"/>
      <c r="IB742" s="154"/>
      <c r="IC742" s="154"/>
      <c r="ID742" s="154"/>
      <c r="IE742" s="154"/>
      <c r="IF742" s="154"/>
      <c r="IG742" s="154"/>
      <c r="IH742" s="154"/>
      <c r="II742" s="154"/>
      <c r="IJ742" s="154"/>
      <c r="IK742" s="154"/>
      <c r="IL742" s="154"/>
      <c r="IM742" s="154"/>
      <c r="IN742" s="154"/>
      <c r="IO742" s="154"/>
      <c r="IP742" s="150"/>
      <c r="IQ742" s="150">
        <v>0</v>
      </c>
      <c r="IR742" s="154"/>
      <c r="IS742" s="154"/>
      <c r="IT742" s="154"/>
      <c r="IU742" s="154"/>
      <c r="IV742" s="154"/>
      <c r="IW742" s="154"/>
      <c r="IX742" s="154"/>
      <c r="IY742" s="154"/>
      <c r="IZ742" s="154"/>
      <c r="JA742" s="154"/>
      <c r="JB742" s="154"/>
      <c r="JC742" s="154"/>
      <c r="JD742" s="154"/>
      <c r="JE742" s="154"/>
      <c r="JF742" s="154"/>
      <c r="JG742" s="154"/>
      <c r="JH742" s="154"/>
      <c r="JI742" s="154"/>
      <c r="JJ742" s="154"/>
      <c r="JK742" s="154"/>
      <c r="JL742" s="154"/>
      <c r="JM742" s="154"/>
      <c r="JN742" s="154"/>
      <c r="JO742" s="154"/>
      <c r="JP742" s="154"/>
      <c r="JQ742" s="154"/>
      <c r="JR742" s="154"/>
      <c r="JS742" s="154"/>
      <c r="JT742" s="154"/>
      <c r="JU742" s="154"/>
      <c r="JV742" s="154"/>
      <c r="JW742" s="150"/>
      <c r="JX742" s="150">
        <v>0</v>
      </c>
      <c r="JY742" s="154"/>
      <c r="JZ742" s="154"/>
      <c r="KA742" s="154"/>
      <c r="KB742" s="154"/>
      <c r="KC742" s="154"/>
      <c r="KD742" s="154"/>
      <c r="KE742" s="154"/>
      <c r="KF742" s="154"/>
      <c r="KG742" s="154"/>
      <c r="KH742" s="154"/>
      <c r="KI742" s="154"/>
      <c r="KJ742" s="154"/>
      <c r="KK742" s="154"/>
      <c r="KL742" s="154"/>
      <c r="KM742" s="154"/>
      <c r="KN742" s="154"/>
      <c r="KO742" s="154"/>
      <c r="KP742" s="154"/>
      <c r="KQ742" s="154"/>
      <c r="KR742" s="154"/>
      <c r="KS742" s="154"/>
      <c r="KT742" s="154"/>
      <c r="KU742" s="154"/>
      <c r="KV742" s="154"/>
      <c r="KW742" s="154"/>
      <c r="KX742" s="154"/>
      <c r="KY742" s="154"/>
      <c r="KZ742" s="154"/>
      <c r="LA742" s="154"/>
      <c r="LB742" s="154"/>
      <c r="LC742" s="154"/>
      <c r="LD742" s="154"/>
      <c r="LE742" s="150"/>
      <c r="LF742" s="150">
        <v>0</v>
      </c>
      <c r="LG742" s="154"/>
      <c r="LH742" s="154"/>
      <c r="LI742" s="154"/>
      <c r="LJ742" s="154"/>
      <c r="LK742" s="154"/>
      <c r="LL742" s="154"/>
      <c r="LM742" s="154"/>
      <c r="LN742" s="154"/>
      <c r="LO742" s="154"/>
      <c r="LP742" s="154"/>
      <c r="LQ742" s="154"/>
      <c r="LR742" s="154"/>
      <c r="LS742" s="154"/>
      <c r="LT742" s="154"/>
      <c r="LU742" s="154"/>
      <c r="LV742" s="154"/>
      <c r="LW742" s="154"/>
      <c r="LX742" s="154"/>
      <c r="LY742" s="154"/>
      <c r="LZ742" s="154"/>
      <c r="MA742" s="154"/>
      <c r="MB742" s="154"/>
      <c r="MC742" s="154"/>
      <c r="MD742" s="154"/>
      <c r="ME742" s="154"/>
      <c r="MF742" s="154"/>
      <c r="MG742" s="154"/>
      <c r="MH742" s="154"/>
      <c r="MI742" s="154"/>
      <c r="MJ742" s="154"/>
      <c r="MK742" s="154"/>
      <c r="ML742" s="154"/>
    </row>
    <row r="743" spans="1:350" s="41" customFormat="1" ht="14.25" customHeight="1" outlineLevel="2" x14ac:dyDescent="0.25">
      <c r="A743" s="221"/>
      <c r="B743" s="176"/>
      <c r="C743" s="176"/>
      <c r="D743" s="176"/>
      <c r="E743" s="176"/>
      <c r="F743" s="176"/>
      <c r="G743" s="176"/>
      <c r="H743" s="171"/>
      <c r="I743" s="171"/>
      <c r="J743" s="213"/>
      <c r="K743" s="213"/>
      <c r="L743" s="173"/>
      <c r="M743" s="173"/>
      <c r="N743" s="184"/>
      <c r="O743" s="155"/>
      <c r="P743" s="155"/>
      <c r="Q743" s="151"/>
      <c r="R743" s="151"/>
      <c r="S743" s="153"/>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c r="AU743" s="155"/>
      <c r="AV743" s="155"/>
      <c r="AW743" s="155"/>
      <c r="AX743" s="151"/>
      <c r="AY743" s="151"/>
      <c r="AZ743" s="153"/>
      <c r="BA743" s="155"/>
      <c r="BB743" s="155"/>
      <c r="BC743" s="155"/>
      <c r="BD743" s="155"/>
      <c r="BE743" s="155"/>
      <c r="BF743" s="155"/>
      <c r="BG743" s="155"/>
      <c r="BH743" s="155"/>
      <c r="BI743" s="155"/>
      <c r="BJ743" s="155"/>
      <c r="BK743" s="155"/>
      <c r="BL743" s="155"/>
      <c r="BM743" s="155"/>
      <c r="BN743" s="155"/>
      <c r="BO743" s="155"/>
      <c r="BP743" s="155"/>
      <c r="BQ743" s="155"/>
      <c r="BR743" s="155"/>
      <c r="BS743" s="155"/>
      <c r="BT743" s="155"/>
      <c r="BU743" s="155"/>
      <c r="BV743" s="155"/>
      <c r="BW743" s="155"/>
      <c r="BX743" s="155"/>
      <c r="BY743" s="155"/>
      <c r="BZ743" s="155"/>
      <c r="CA743" s="155"/>
      <c r="CB743" s="155"/>
      <c r="CC743" s="155"/>
      <c r="CD743" s="155"/>
      <c r="CE743" s="155"/>
      <c r="CF743" s="151"/>
      <c r="CG743" s="151"/>
      <c r="CH743" s="153"/>
      <c r="CI743" s="155"/>
      <c r="CJ743" s="155"/>
      <c r="CK743" s="155"/>
      <c r="CL743" s="155"/>
      <c r="CM743" s="155"/>
      <c r="CN743" s="155"/>
      <c r="CO743" s="155"/>
      <c r="CP743" s="159"/>
      <c r="CQ743" s="159"/>
      <c r="CR743" s="159"/>
      <c r="CS743" s="159"/>
      <c r="CT743" s="159"/>
      <c r="CU743" s="159"/>
      <c r="CV743" s="159"/>
      <c r="CW743" s="155"/>
      <c r="CX743" s="155"/>
      <c r="CY743" s="155"/>
      <c r="CZ743" s="155"/>
      <c r="DA743" s="155"/>
      <c r="DB743" s="155"/>
      <c r="DC743" s="155"/>
      <c r="DD743" s="155"/>
      <c r="DE743" s="155"/>
      <c r="DF743" s="155"/>
      <c r="DG743" s="155"/>
      <c r="DH743" s="155"/>
      <c r="DI743" s="155"/>
      <c r="DJ743" s="155"/>
      <c r="DK743" s="155"/>
      <c r="DL743" s="155"/>
      <c r="DM743" s="155"/>
      <c r="DN743" s="151"/>
      <c r="DO743" s="151"/>
      <c r="DP743" s="153"/>
      <c r="DQ743" s="155"/>
      <c r="DR743" s="155"/>
      <c r="DS743" s="155"/>
      <c r="DT743" s="155"/>
      <c r="DU743" s="155"/>
      <c r="DV743" s="155"/>
      <c r="DW743" s="155"/>
      <c r="DX743" s="155"/>
      <c r="DY743" s="155"/>
      <c r="DZ743" s="155"/>
      <c r="EA743" s="155"/>
      <c r="EB743" s="155"/>
      <c r="EC743" s="155"/>
      <c r="ED743" s="155"/>
      <c r="EE743" s="155"/>
      <c r="EF743" s="155"/>
      <c r="EG743" s="155"/>
      <c r="EH743" s="155"/>
      <c r="EI743" s="155"/>
      <c r="EJ743" s="155"/>
      <c r="EK743" s="155"/>
      <c r="EL743" s="155"/>
      <c r="EM743" s="155"/>
      <c r="EN743" s="155"/>
      <c r="EO743" s="155"/>
      <c r="EP743" s="155"/>
      <c r="EQ743" s="155"/>
      <c r="ER743" s="155"/>
      <c r="ES743" s="151"/>
      <c r="ET743" s="151"/>
      <c r="EU743" s="153"/>
      <c r="EV743" s="155"/>
      <c r="EW743" s="161"/>
      <c r="EX743" s="155"/>
      <c r="EY743" s="155"/>
      <c r="EZ743" s="155"/>
      <c r="FA743" s="155"/>
      <c r="FB743" s="155"/>
      <c r="FC743" s="155"/>
      <c r="FD743" s="155"/>
      <c r="FE743" s="155"/>
      <c r="FF743" s="155"/>
      <c r="FG743" s="155"/>
      <c r="FH743" s="155"/>
      <c r="FI743" s="155"/>
      <c r="FJ743" s="155"/>
      <c r="FK743" s="155"/>
      <c r="FL743" s="155"/>
      <c r="FM743" s="155"/>
      <c r="FN743" s="155"/>
      <c r="FO743" s="155"/>
      <c r="FP743" s="155"/>
      <c r="FQ743" s="155"/>
      <c r="FR743" s="155"/>
      <c r="FS743" s="155"/>
      <c r="FT743" s="155"/>
      <c r="FU743" s="155"/>
      <c r="FV743" s="155"/>
      <c r="FW743" s="155"/>
      <c r="FX743" s="155"/>
      <c r="FY743" s="155"/>
      <c r="FZ743" s="155"/>
      <c r="GA743" s="151"/>
      <c r="GB743" s="151"/>
      <c r="GC743" s="153"/>
      <c r="GD743" s="155"/>
      <c r="GE743" s="155"/>
      <c r="GF743" s="155"/>
      <c r="GG743" s="155"/>
      <c r="GH743" s="155"/>
      <c r="GI743" s="155"/>
      <c r="GJ743" s="155"/>
      <c r="GK743" s="155"/>
      <c r="GL743" s="155"/>
      <c r="GM743" s="155"/>
      <c r="GN743" s="155"/>
      <c r="GO743" s="155"/>
      <c r="GP743" s="155"/>
      <c r="GQ743" s="155"/>
      <c r="GR743" s="155"/>
      <c r="GS743" s="155"/>
      <c r="GT743" s="155"/>
      <c r="GU743" s="155"/>
      <c r="GV743" s="155"/>
      <c r="GW743" s="155"/>
      <c r="GX743" s="155"/>
      <c r="GY743" s="155"/>
      <c r="GZ743" s="155"/>
      <c r="HA743" s="155"/>
      <c r="HB743" s="155"/>
      <c r="HC743" s="155"/>
      <c r="HD743" s="155"/>
      <c r="HE743" s="155"/>
      <c r="HF743" s="155"/>
      <c r="HG743" s="155"/>
      <c r="HH743" s="151"/>
      <c r="HI743" s="151"/>
      <c r="HJ743" s="155"/>
      <c r="HK743" s="155"/>
      <c r="HL743" s="155"/>
      <c r="HM743" s="155"/>
      <c r="HN743" s="155"/>
      <c r="HO743" s="155"/>
      <c r="HP743" s="155"/>
      <c r="HQ743" s="155"/>
      <c r="HR743" s="155"/>
      <c r="HS743" s="155"/>
      <c r="HT743" s="155"/>
      <c r="HU743" s="155"/>
      <c r="HV743" s="155"/>
      <c r="HW743" s="155"/>
      <c r="HX743" s="155"/>
      <c r="HY743" s="155"/>
      <c r="HZ743" s="155"/>
      <c r="IA743" s="155"/>
      <c r="IB743" s="155"/>
      <c r="IC743" s="155"/>
      <c r="ID743" s="155"/>
      <c r="IE743" s="155"/>
      <c r="IF743" s="155"/>
      <c r="IG743" s="155"/>
      <c r="IH743" s="155"/>
      <c r="II743" s="155"/>
      <c r="IJ743" s="155"/>
      <c r="IK743" s="155"/>
      <c r="IL743" s="155"/>
      <c r="IM743" s="155"/>
      <c r="IN743" s="155"/>
      <c r="IO743" s="155"/>
      <c r="IP743" s="151"/>
      <c r="IQ743" s="151"/>
      <c r="IR743" s="155"/>
      <c r="IS743" s="155"/>
      <c r="IT743" s="155"/>
      <c r="IU743" s="155"/>
      <c r="IV743" s="155"/>
      <c r="IW743" s="155"/>
      <c r="IX743" s="155"/>
      <c r="IY743" s="155"/>
      <c r="IZ743" s="155"/>
      <c r="JA743" s="155"/>
      <c r="JB743" s="155"/>
      <c r="JC743" s="155"/>
      <c r="JD743" s="155"/>
      <c r="JE743" s="155"/>
      <c r="JF743" s="155"/>
      <c r="JG743" s="155"/>
      <c r="JH743" s="155"/>
      <c r="JI743" s="155"/>
      <c r="JJ743" s="155"/>
      <c r="JK743" s="155"/>
      <c r="JL743" s="155"/>
      <c r="JM743" s="155"/>
      <c r="JN743" s="155"/>
      <c r="JO743" s="155"/>
      <c r="JP743" s="155"/>
      <c r="JQ743" s="155"/>
      <c r="JR743" s="155"/>
      <c r="JS743" s="155"/>
      <c r="JT743" s="155"/>
      <c r="JU743" s="155"/>
      <c r="JV743" s="155"/>
      <c r="JW743" s="151"/>
      <c r="JX743" s="151"/>
      <c r="JY743" s="155"/>
      <c r="JZ743" s="155"/>
      <c r="KA743" s="155"/>
      <c r="KB743" s="155"/>
      <c r="KC743" s="155"/>
      <c r="KD743" s="155"/>
      <c r="KE743" s="155"/>
      <c r="KF743" s="155"/>
      <c r="KG743" s="155"/>
      <c r="KH743" s="155"/>
      <c r="KI743" s="155"/>
      <c r="KJ743" s="155"/>
      <c r="KK743" s="155"/>
      <c r="KL743" s="155"/>
      <c r="KM743" s="155"/>
      <c r="KN743" s="155"/>
      <c r="KO743" s="155"/>
      <c r="KP743" s="155"/>
      <c r="KQ743" s="155"/>
      <c r="KR743" s="155"/>
      <c r="KS743" s="155"/>
      <c r="KT743" s="155"/>
      <c r="KU743" s="155"/>
      <c r="KV743" s="155"/>
      <c r="KW743" s="155"/>
      <c r="KX743" s="155"/>
      <c r="KY743" s="155"/>
      <c r="KZ743" s="155"/>
      <c r="LA743" s="155"/>
      <c r="LB743" s="155"/>
      <c r="LC743" s="155"/>
      <c r="LD743" s="155"/>
      <c r="LE743" s="151"/>
      <c r="LF743" s="151"/>
      <c r="LG743" s="155"/>
      <c r="LH743" s="155"/>
      <c r="LI743" s="155"/>
      <c r="LJ743" s="155"/>
      <c r="LK743" s="155"/>
      <c r="LL743" s="155"/>
      <c r="LM743" s="155"/>
      <c r="LN743" s="155"/>
      <c r="LO743" s="155"/>
      <c r="LP743" s="155"/>
      <c r="LQ743" s="155"/>
      <c r="LR743" s="155"/>
      <c r="LS743" s="155"/>
      <c r="LT743" s="155"/>
      <c r="LU743" s="155"/>
      <c r="LV743" s="155"/>
      <c r="LW743" s="155"/>
      <c r="LX743" s="155"/>
      <c r="LY743" s="155"/>
      <c r="LZ743" s="155"/>
      <c r="MA743" s="155"/>
      <c r="MB743" s="155"/>
      <c r="MC743" s="155"/>
      <c r="MD743" s="155"/>
      <c r="ME743" s="155"/>
      <c r="MF743" s="155"/>
      <c r="MG743" s="155"/>
      <c r="MH743" s="155"/>
      <c r="MI743" s="155"/>
      <c r="MJ743" s="155"/>
      <c r="MK743" s="155"/>
      <c r="ML743" s="155"/>
    </row>
    <row r="744" spans="1:350" ht="13.9" customHeight="1" outlineLevel="2" x14ac:dyDescent="0.2">
      <c r="A744" s="185" t="s">
        <v>396</v>
      </c>
      <c r="B744" s="218" t="s">
        <v>1081</v>
      </c>
      <c r="C744" s="214" t="s">
        <v>38</v>
      </c>
      <c r="D744" s="216">
        <v>0.4</v>
      </c>
      <c r="E744" s="175"/>
      <c r="F744" s="175">
        <f>D744-E744</f>
        <v>0.4</v>
      </c>
      <c r="G744" s="175" t="s">
        <v>842</v>
      </c>
      <c r="H744" s="170" t="s">
        <v>970</v>
      </c>
      <c r="I744" s="170" t="s">
        <v>977</v>
      </c>
      <c r="J744" s="212">
        <f ca="1">E744+Q744+AX744+CF744+DN744+ES744+GA744+HH744+IP744+JW744+LE744</f>
        <v>0.4</v>
      </c>
      <c r="K744" s="212">
        <f>E744+R744+AY744+CG744+DO744+ET744+GB744+HI744+IQ744+JX744+LF744</f>
        <v>0.4</v>
      </c>
      <c r="L744" s="172">
        <f ca="1">K744/J744</f>
        <v>1</v>
      </c>
      <c r="M744" s="172">
        <f>K744/D744</f>
        <v>1</v>
      </c>
      <c r="N744" s="183">
        <f ca="1">SUMIF($EV$8:$FZ$9,$O$5,$EV745:$FZ745)-SUMIF($EV$8:$FZ$9,$Q$5,$EV745:$FZ745)</f>
        <v>0</v>
      </c>
      <c r="O744" s="156"/>
      <c r="P744" s="16" t="s">
        <v>25</v>
      </c>
      <c r="Q744" s="150">
        <v>0</v>
      </c>
      <c r="R744" s="150">
        <v>0</v>
      </c>
      <c r="S744" s="152" t="e">
        <v>#DIV/0!</v>
      </c>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50">
        <f t="shared" ca="1" si="1925"/>
        <v>0</v>
      </c>
      <c r="AY744" s="150">
        <f>SUM(BA745:CE745)</f>
        <v>0</v>
      </c>
      <c r="AZ744" s="152" t="e">
        <f ca="1">AY744/AX744</f>
        <v>#DIV/0!</v>
      </c>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50">
        <f t="shared" ref="CF744" si="1931">SUM(CI744:DM744)</f>
        <v>0</v>
      </c>
      <c r="CG744" s="150">
        <f>SUM(CI745:DM745)</f>
        <v>0</v>
      </c>
      <c r="CH744" s="152" t="e">
        <f>CG744/CF744</f>
        <v>#DIV/0!</v>
      </c>
      <c r="CI744" s="129"/>
      <c r="CJ744" s="129"/>
      <c r="CK744" s="129"/>
      <c r="CL744" s="129"/>
      <c r="CM744" s="129"/>
      <c r="CN744" s="129"/>
      <c r="CO744" s="129"/>
      <c r="CP744" s="101"/>
      <c r="CQ744" s="101"/>
      <c r="CR744" s="101"/>
      <c r="CS744" s="101"/>
      <c r="CT744" s="101"/>
      <c r="CU744" s="101"/>
      <c r="CV744" s="101"/>
      <c r="CW744" s="129"/>
      <c r="CX744" s="129"/>
      <c r="CY744" s="129"/>
      <c r="CZ744" s="129"/>
      <c r="DA744" s="129"/>
      <c r="DB744" s="129"/>
      <c r="DC744" s="129"/>
      <c r="DD744" s="129"/>
      <c r="DE744" s="129"/>
      <c r="DF744" s="129"/>
      <c r="DG744" s="129"/>
      <c r="DH744" s="129"/>
      <c r="DI744" s="129"/>
      <c r="DJ744" s="129"/>
      <c r="DK744" s="129"/>
      <c r="DL744" s="129"/>
      <c r="DM744" s="129"/>
      <c r="DN744" s="150">
        <f t="shared" ref="DN744" si="1932">SUM(DQ744:ER744)</f>
        <v>0</v>
      </c>
      <c r="DO744" s="150">
        <f>SUM(DQ745:ER745)</f>
        <v>0</v>
      </c>
      <c r="DP744" s="152" t="e">
        <f t="shared" si="1910"/>
        <v>#DIV/0!</v>
      </c>
      <c r="DQ744" s="16"/>
      <c r="DR744" s="16"/>
      <c r="DS744" s="16"/>
      <c r="DT744" s="16"/>
      <c r="DU744" s="16"/>
      <c r="DV744" s="16"/>
      <c r="DW744" s="16"/>
      <c r="DX744" s="16"/>
      <c r="DY744" s="16"/>
      <c r="DZ744" s="16"/>
      <c r="EA744" s="16"/>
      <c r="EB744" s="16"/>
      <c r="EC744" s="16"/>
      <c r="ED744" s="16"/>
      <c r="EE744" s="16"/>
      <c r="EF744" s="16"/>
      <c r="EG744" s="16"/>
      <c r="EH744" s="16"/>
      <c r="EI744" s="16"/>
      <c r="EJ744" s="16"/>
      <c r="EK744" s="16"/>
      <c r="EL744" s="16"/>
      <c r="EM744" s="16"/>
      <c r="EN744" s="16"/>
      <c r="EO744" s="16"/>
      <c r="EP744" s="16"/>
      <c r="EQ744" s="16"/>
      <c r="ER744" s="16"/>
      <c r="ES744" s="150">
        <f t="shared" ca="1" si="1921"/>
        <v>0</v>
      </c>
      <c r="ET744" s="150">
        <f t="shared" si="1783"/>
        <v>0</v>
      </c>
      <c r="EU744" s="152" t="e">
        <f t="shared" ca="1" si="1784"/>
        <v>#DIV/0!</v>
      </c>
      <c r="EV744" s="16"/>
      <c r="EW744" s="67"/>
      <c r="EX744" s="16"/>
      <c r="EY744" s="16"/>
      <c r="EZ744" s="16"/>
      <c r="FA744" s="16"/>
      <c r="FB744" s="16"/>
      <c r="FC744" s="16"/>
      <c r="FD744" s="16"/>
      <c r="FE744" s="16"/>
      <c r="FF744" s="16"/>
      <c r="FG744" s="16"/>
      <c r="FH744" s="16"/>
      <c r="FI744" s="16"/>
      <c r="FJ744" s="16"/>
      <c r="FK744" s="16"/>
      <c r="FL744" s="16"/>
      <c r="FM744" s="16"/>
      <c r="FN744" s="16"/>
      <c r="FO744" s="16"/>
      <c r="FP744" s="16"/>
      <c r="FQ744" s="16"/>
      <c r="FR744" s="16"/>
      <c r="FS744" s="16"/>
      <c r="FT744" s="16"/>
      <c r="FU744" s="16"/>
      <c r="FV744" s="16"/>
      <c r="FW744" s="16"/>
      <c r="FX744" s="16"/>
      <c r="FY744" s="16"/>
      <c r="FZ744" s="16"/>
      <c r="GA744" s="150">
        <f t="shared" ref="GA744" ca="1" si="1933">SUMIF($GD$8:$HG$9,$O$5,GD744:HG744)</f>
        <v>0.4</v>
      </c>
      <c r="GB744" s="150">
        <f t="shared" ref="GB744" si="1934">SUM(GD745:HG745)</f>
        <v>0.4</v>
      </c>
      <c r="GC744" s="152">
        <f t="shared" ref="GC744" ca="1" si="1935">GB744/GA744</f>
        <v>1</v>
      </c>
      <c r="GD744" s="16"/>
      <c r="GE744" s="16"/>
      <c r="GF744" s="16"/>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v>0.4</v>
      </c>
      <c r="HC744" s="16"/>
      <c r="HD744" s="16"/>
      <c r="HE744" s="16"/>
      <c r="HF744" s="16"/>
      <c r="HG744" s="16"/>
      <c r="HH744" s="150"/>
      <c r="HI744" s="150">
        <v>0</v>
      </c>
      <c r="HJ744" s="152" t="e">
        <v>#DIV/0!</v>
      </c>
      <c r="HK744" s="16"/>
      <c r="HL744" s="16"/>
      <c r="HM744" s="16"/>
      <c r="HN744" s="16"/>
      <c r="HO744" s="16"/>
      <c r="HP744" s="16"/>
      <c r="HQ744" s="16"/>
      <c r="HR744" s="16"/>
      <c r="HS744" s="16"/>
      <c r="HT744" s="16"/>
      <c r="HU744" s="16"/>
      <c r="HV744" s="16"/>
      <c r="HW744" s="16"/>
      <c r="HX744" s="16"/>
      <c r="HY744" s="16"/>
      <c r="HZ744" s="16"/>
      <c r="IA744" s="16"/>
      <c r="IB744" s="16"/>
      <c r="IC744" s="16"/>
      <c r="ID744" s="16"/>
      <c r="IE744" s="16"/>
      <c r="IF744" s="16"/>
      <c r="IG744" s="16"/>
      <c r="IH744" s="16"/>
      <c r="II744" s="16"/>
      <c r="IJ744" s="16"/>
      <c r="IK744" s="16"/>
      <c r="IL744" s="16"/>
      <c r="IM744" s="16"/>
      <c r="IN744" s="16"/>
      <c r="IO744" s="16"/>
      <c r="IP744" s="150"/>
      <c r="IQ744" s="150">
        <v>0</v>
      </c>
      <c r="IR744" s="152" t="e">
        <v>#DIV/0!</v>
      </c>
      <c r="IS744" s="16"/>
      <c r="IT744" s="16"/>
      <c r="IU744" s="16"/>
      <c r="IV744" s="16"/>
      <c r="IW744" s="16"/>
      <c r="IX744" s="16"/>
      <c r="IY744" s="16"/>
      <c r="IZ744" s="16"/>
      <c r="JA744" s="16"/>
      <c r="JB744" s="16"/>
      <c r="JC744" s="16"/>
      <c r="JD744" s="16"/>
      <c r="JE744" s="16"/>
      <c r="JF744" s="16"/>
      <c r="JG744" s="16"/>
      <c r="JH744" s="16"/>
      <c r="JI744" s="16"/>
      <c r="JJ744" s="16"/>
      <c r="JK744" s="16"/>
      <c r="JL744" s="16"/>
      <c r="JM744" s="16"/>
      <c r="JN744" s="16"/>
      <c r="JO744" s="16"/>
      <c r="JP744" s="16"/>
      <c r="JQ744" s="16"/>
      <c r="JR744" s="16"/>
      <c r="JS744" s="16"/>
      <c r="JT744" s="16"/>
      <c r="JU744" s="23"/>
      <c r="JV744" s="16"/>
      <c r="JW744" s="150"/>
      <c r="JX744" s="150">
        <v>0</v>
      </c>
      <c r="JY744" s="152" t="e">
        <v>#DIV/0!</v>
      </c>
      <c r="JZ744" s="16"/>
      <c r="KA744" s="16"/>
      <c r="KB744" s="16"/>
      <c r="KC744" s="16"/>
      <c r="KD744" s="16"/>
      <c r="KE744" s="16"/>
      <c r="KF744" s="16"/>
      <c r="KG744" s="16"/>
      <c r="KH744" s="16"/>
      <c r="KI744" s="16"/>
      <c r="KJ744" s="16"/>
      <c r="KK744" s="16"/>
      <c r="KL744" s="16"/>
      <c r="KM744" s="16"/>
      <c r="KN744" s="16"/>
      <c r="KO744" s="16"/>
      <c r="KP744" s="16"/>
      <c r="KQ744" s="16"/>
      <c r="KR744" s="16"/>
      <c r="KS744" s="16"/>
      <c r="KT744" s="16"/>
      <c r="KU744" s="16"/>
      <c r="KV744" s="16"/>
      <c r="KW744" s="16"/>
      <c r="KX744" s="16"/>
      <c r="KY744" s="16"/>
      <c r="KZ744" s="16"/>
      <c r="LA744" s="16"/>
      <c r="LB744" s="16"/>
      <c r="LC744" s="16"/>
      <c r="LD744" s="16"/>
      <c r="LE744" s="150"/>
      <c r="LF744" s="150">
        <v>0</v>
      </c>
      <c r="LG744" s="152" t="e">
        <v>#DIV/0!</v>
      </c>
      <c r="LH744" s="16"/>
      <c r="LI744" s="16"/>
      <c r="LJ744" s="16"/>
      <c r="LK744" s="16"/>
      <c r="LL744" s="16"/>
      <c r="LM744" s="16"/>
      <c r="LN744" s="16"/>
      <c r="LO744" s="16"/>
      <c r="LP744" s="16"/>
      <c r="LQ744" s="16"/>
      <c r="LR744" s="16"/>
      <c r="LS744" s="16"/>
      <c r="LT744" s="16"/>
      <c r="LU744" s="16"/>
      <c r="LV744" s="16"/>
      <c r="LW744" s="16"/>
      <c r="LX744" s="16"/>
      <c r="LY744" s="16"/>
      <c r="LZ744" s="16"/>
      <c r="MA744" s="16"/>
      <c r="MB744" s="16"/>
      <c r="MC744" s="16"/>
      <c r="MD744" s="16"/>
      <c r="ME744" s="16"/>
      <c r="MF744" s="16"/>
      <c r="MG744" s="16"/>
      <c r="MH744" s="16"/>
      <c r="MI744" s="16"/>
      <c r="MJ744" s="16"/>
      <c r="MK744" s="16"/>
      <c r="ML744" s="16"/>
    </row>
    <row r="745" spans="1:350" ht="13.9" customHeight="1" outlineLevel="2" x14ac:dyDescent="0.2">
      <c r="A745" s="186"/>
      <c r="B745" s="219"/>
      <c r="C745" s="215"/>
      <c r="D745" s="217"/>
      <c r="E745" s="176"/>
      <c r="F745" s="176"/>
      <c r="G745" s="176"/>
      <c r="H745" s="171"/>
      <c r="I745" s="171"/>
      <c r="J745" s="213"/>
      <c r="K745" s="213"/>
      <c r="L745" s="173"/>
      <c r="M745" s="173"/>
      <c r="N745" s="184"/>
      <c r="O745" s="157"/>
      <c r="P745" s="17" t="s">
        <v>26</v>
      </c>
      <c r="Q745" s="151"/>
      <c r="R745" s="151"/>
      <c r="S745" s="153"/>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151"/>
      <c r="AY745" s="151"/>
      <c r="AZ745" s="153"/>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151"/>
      <c r="CG745" s="151"/>
      <c r="CH745" s="153"/>
      <c r="CI745" s="141"/>
      <c r="CJ745" s="141"/>
      <c r="CK745" s="141"/>
      <c r="CL745" s="141"/>
      <c r="CM745" s="141"/>
      <c r="CN745" s="141"/>
      <c r="CO745" s="141"/>
      <c r="CP745" s="95"/>
      <c r="CQ745" s="95"/>
      <c r="CR745" s="95"/>
      <c r="CS745" s="95"/>
      <c r="CT745" s="95"/>
      <c r="CU745" s="95"/>
      <c r="CV745" s="95"/>
      <c r="CW745" s="141"/>
      <c r="CX745" s="141"/>
      <c r="CY745" s="141"/>
      <c r="CZ745" s="141"/>
      <c r="DA745" s="141"/>
      <c r="DB745" s="141"/>
      <c r="DC745" s="141"/>
      <c r="DD745" s="141"/>
      <c r="DE745" s="141"/>
      <c r="DF745" s="141"/>
      <c r="DG745" s="141"/>
      <c r="DH745" s="141"/>
      <c r="DI745" s="141"/>
      <c r="DJ745" s="141"/>
      <c r="DK745" s="141"/>
      <c r="DL745" s="141"/>
      <c r="DM745" s="141"/>
      <c r="DN745" s="151"/>
      <c r="DO745" s="151"/>
      <c r="DP745" s="153"/>
      <c r="DQ745" s="24"/>
      <c r="DR745" s="24"/>
      <c r="DS745" s="24"/>
      <c r="DT745" s="24"/>
      <c r="DU745" s="24"/>
      <c r="DV745" s="24"/>
      <c r="DW745" s="24"/>
      <c r="DX745" s="24"/>
      <c r="DY745" s="24"/>
      <c r="DZ745" s="24"/>
      <c r="EA745" s="24"/>
      <c r="EB745" s="24"/>
      <c r="EC745" s="24"/>
      <c r="ED745" s="24"/>
      <c r="EE745" s="24"/>
      <c r="EF745" s="24"/>
      <c r="EG745" s="24"/>
      <c r="EH745" s="24"/>
      <c r="EI745" s="24"/>
      <c r="EJ745" s="24"/>
      <c r="EK745" s="24"/>
      <c r="EL745" s="24"/>
      <c r="EM745" s="24"/>
      <c r="EN745" s="24"/>
      <c r="EO745" s="24"/>
      <c r="EP745" s="24"/>
      <c r="EQ745" s="24"/>
      <c r="ER745" s="24"/>
      <c r="ES745" s="151"/>
      <c r="ET745" s="151"/>
      <c r="EU745" s="153"/>
      <c r="EV745" s="24"/>
      <c r="EW745" s="125"/>
      <c r="EX745" s="24"/>
      <c r="EY745" s="24"/>
      <c r="EZ745" s="24"/>
      <c r="FA745" s="24"/>
      <c r="FB745" s="24"/>
      <c r="FC745" s="24"/>
      <c r="FD745" s="24"/>
      <c r="FE745" s="24"/>
      <c r="FF745" s="24"/>
      <c r="FG745" s="24"/>
      <c r="FH745" s="24"/>
      <c r="FI745" s="24"/>
      <c r="FJ745" s="24"/>
      <c r="FK745" s="24"/>
      <c r="FL745" s="24"/>
      <c r="FM745" s="24"/>
      <c r="FN745" s="24"/>
      <c r="FO745" s="24"/>
      <c r="FP745" s="24"/>
      <c r="FQ745" s="24"/>
      <c r="FR745" s="24"/>
      <c r="FS745" s="24"/>
      <c r="FT745" s="24"/>
      <c r="FU745" s="24"/>
      <c r="FV745" s="24"/>
      <c r="FW745" s="24"/>
      <c r="FX745" s="24"/>
      <c r="FY745" s="24"/>
      <c r="FZ745" s="24"/>
      <c r="GA745" s="151"/>
      <c r="GB745" s="151"/>
      <c r="GC745" s="153"/>
      <c r="GD745" s="24"/>
      <c r="GE745" s="24"/>
      <c r="GF745" s="24"/>
      <c r="GG745" s="24"/>
      <c r="GH745" s="24"/>
      <c r="GI745" s="24"/>
      <c r="GJ745" s="24"/>
      <c r="GK745" s="24"/>
      <c r="GL745" s="24"/>
      <c r="GM745" s="24"/>
      <c r="GN745" s="24"/>
      <c r="GO745" s="24"/>
      <c r="GP745" s="24"/>
      <c r="GQ745" s="24"/>
      <c r="GR745" s="24"/>
      <c r="GS745" s="24"/>
      <c r="GT745" s="76">
        <v>0.2</v>
      </c>
      <c r="GU745" s="24"/>
      <c r="GV745" s="24"/>
      <c r="GW745" s="24"/>
      <c r="GX745" s="24"/>
      <c r="GY745" s="24"/>
      <c r="GZ745" s="24"/>
      <c r="HA745" s="24"/>
      <c r="HB745" s="24"/>
      <c r="HC745" s="76">
        <v>0.2</v>
      </c>
      <c r="HD745" s="24"/>
      <c r="HE745" s="24"/>
      <c r="HF745" s="24"/>
      <c r="HG745" s="24"/>
      <c r="HH745" s="151"/>
      <c r="HI745" s="151"/>
      <c r="HJ745" s="153"/>
      <c r="HK745" s="24"/>
      <c r="HL745" s="24"/>
      <c r="HM745" s="24"/>
      <c r="HN745" s="24"/>
      <c r="HO745" s="24"/>
      <c r="HP745" s="24"/>
      <c r="HQ745" s="24"/>
      <c r="HR745" s="24"/>
      <c r="HS745" s="24"/>
      <c r="HT745" s="24"/>
      <c r="HU745" s="24"/>
      <c r="HV745" s="24"/>
      <c r="HW745" s="24"/>
      <c r="HX745" s="24"/>
      <c r="HY745" s="24"/>
      <c r="HZ745" s="24"/>
      <c r="IA745" s="24"/>
      <c r="IB745" s="24"/>
      <c r="IC745" s="24"/>
      <c r="ID745" s="24"/>
      <c r="IE745" s="24"/>
      <c r="IF745" s="24"/>
      <c r="IG745" s="24"/>
      <c r="IH745" s="24"/>
      <c r="II745" s="24"/>
      <c r="IJ745" s="24"/>
      <c r="IK745" s="24"/>
      <c r="IL745" s="24"/>
      <c r="IM745" s="24"/>
      <c r="IN745" s="24"/>
      <c r="IO745" s="24"/>
      <c r="IP745" s="151"/>
      <c r="IQ745" s="151"/>
      <c r="IR745" s="153"/>
      <c r="IS745" s="24"/>
      <c r="IT745" s="24"/>
      <c r="IU745" s="24"/>
      <c r="IV745" s="24"/>
      <c r="IW745" s="24"/>
      <c r="IX745" s="24"/>
      <c r="IY745" s="24"/>
      <c r="IZ745" s="24"/>
      <c r="JA745" s="24"/>
      <c r="JB745" s="24"/>
      <c r="JC745" s="24"/>
      <c r="JD745" s="24"/>
      <c r="JE745" s="24"/>
      <c r="JF745" s="24"/>
      <c r="JG745" s="24"/>
      <c r="JH745" s="24"/>
      <c r="JI745" s="24"/>
      <c r="JJ745" s="24"/>
      <c r="JK745" s="24"/>
      <c r="JL745" s="24"/>
      <c r="JM745" s="24"/>
      <c r="JN745" s="24"/>
      <c r="JO745" s="24"/>
      <c r="JP745" s="24"/>
      <c r="JQ745" s="24"/>
      <c r="JR745" s="24"/>
      <c r="JS745" s="24"/>
      <c r="JT745" s="24"/>
      <c r="JU745" s="25"/>
      <c r="JV745" s="24"/>
      <c r="JW745" s="151"/>
      <c r="JX745" s="151"/>
      <c r="JY745" s="153"/>
      <c r="JZ745" s="24"/>
      <c r="KA745" s="24"/>
      <c r="KB745" s="24"/>
      <c r="KC745" s="24"/>
      <c r="KD745" s="24"/>
      <c r="KE745" s="24"/>
      <c r="KF745" s="24"/>
      <c r="KG745" s="24"/>
      <c r="KH745" s="24"/>
      <c r="KI745" s="24"/>
      <c r="KJ745" s="24"/>
      <c r="KK745" s="24"/>
      <c r="KL745" s="24"/>
      <c r="KM745" s="24"/>
      <c r="KN745" s="24"/>
      <c r="KO745" s="24"/>
      <c r="KP745" s="24"/>
      <c r="KQ745" s="24"/>
      <c r="KR745" s="24"/>
      <c r="KS745" s="24"/>
      <c r="KT745" s="24"/>
      <c r="KU745" s="24"/>
      <c r="KV745" s="24"/>
      <c r="KW745" s="24"/>
      <c r="KX745" s="24"/>
      <c r="KY745" s="24"/>
      <c r="KZ745" s="24"/>
      <c r="LA745" s="24"/>
      <c r="LB745" s="24"/>
      <c r="LC745" s="24"/>
      <c r="LD745" s="24"/>
      <c r="LE745" s="151"/>
      <c r="LF745" s="151"/>
      <c r="LG745" s="153"/>
      <c r="LH745" s="24"/>
      <c r="LI745" s="24"/>
      <c r="LJ745" s="24"/>
      <c r="LK745" s="24"/>
      <c r="LL745" s="24"/>
      <c r="LM745" s="24"/>
      <c r="LN745" s="24"/>
      <c r="LO745" s="24"/>
      <c r="LP745" s="24"/>
      <c r="LQ745" s="24"/>
      <c r="LR745" s="24"/>
      <c r="LS745" s="24"/>
      <c r="LT745" s="24"/>
      <c r="LU745" s="24"/>
      <c r="LV745" s="24"/>
      <c r="LW745" s="24"/>
      <c r="LX745" s="24"/>
      <c r="LY745" s="24"/>
      <c r="LZ745" s="24"/>
      <c r="MA745" s="24"/>
      <c r="MB745" s="24"/>
      <c r="MC745" s="24"/>
      <c r="MD745" s="24"/>
      <c r="ME745" s="24"/>
      <c r="MF745" s="24"/>
      <c r="MG745" s="24"/>
      <c r="MH745" s="24"/>
      <c r="MI745" s="24"/>
      <c r="MJ745" s="24"/>
      <c r="MK745" s="24"/>
      <c r="ML745" s="24"/>
    </row>
    <row r="746" spans="1:350" ht="13.9" customHeight="1" outlineLevel="2" x14ac:dyDescent="0.2">
      <c r="A746" s="185" t="s">
        <v>397</v>
      </c>
      <c r="B746" s="218" t="s">
        <v>1083</v>
      </c>
      <c r="C746" s="214" t="s">
        <v>59</v>
      </c>
      <c r="D746" s="216">
        <v>1</v>
      </c>
      <c r="E746" s="175"/>
      <c r="F746" s="175">
        <f>D746-E746</f>
        <v>1</v>
      </c>
      <c r="G746" s="175" t="s">
        <v>842</v>
      </c>
      <c r="H746" s="170" t="s">
        <v>977</v>
      </c>
      <c r="I746" s="170" t="s">
        <v>831</v>
      </c>
      <c r="J746" s="212">
        <f ca="1">E746+Q746+AX746+CF746+DN746+ES746+GA746+HH746+IP746+JW746+LE746</f>
        <v>1</v>
      </c>
      <c r="K746" s="212">
        <f>E746+R746+AY746+CG746+DO746+ET746+GB746+HI746+IQ746+JX746+LF746</f>
        <v>1</v>
      </c>
      <c r="L746" s="172">
        <f ca="1">K746/J746</f>
        <v>1</v>
      </c>
      <c r="M746" s="172">
        <f>K746/D746</f>
        <v>1</v>
      </c>
      <c r="N746" s="183">
        <f ca="1">SUMIF($EV$8:$FZ$9,$O$5,$EV747:$FZ747)-SUMIF($EV$8:$FZ$9,$Q$5,$EV747:$FZ747)</f>
        <v>0</v>
      </c>
      <c r="O746" s="156"/>
      <c r="P746" s="16" t="s">
        <v>25</v>
      </c>
      <c r="Q746" s="150">
        <v>0</v>
      </c>
      <c r="R746" s="150">
        <v>0</v>
      </c>
      <c r="S746" s="152" t="e">
        <v>#DIV/0!</v>
      </c>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50">
        <f t="shared" ca="1" si="1925"/>
        <v>0</v>
      </c>
      <c r="AY746" s="150">
        <f>SUM(BA747:CE747)</f>
        <v>0</v>
      </c>
      <c r="AZ746" s="152" t="e">
        <f ca="1">AY746/AX746</f>
        <v>#DIV/0!</v>
      </c>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50">
        <f t="shared" ref="CF746" si="1936">SUM(CI746:DM746)</f>
        <v>0</v>
      </c>
      <c r="CG746" s="150">
        <f>SUM(CI747:DM747)</f>
        <v>0</v>
      </c>
      <c r="CH746" s="152" t="e">
        <f>CG746/CF746</f>
        <v>#DIV/0!</v>
      </c>
      <c r="CI746" s="129"/>
      <c r="CJ746" s="129"/>
      <c r="CK746" s="129"/>
      <c r="CL746" s="129"/>
      <c r="CM746" s="129"/>
      <c r="CN746" s="129"/>
      <c r="CO746" s="129"/>
      <c r="CP746" s="101"/>
      <c r="CQ746" s="101"/>
      <c r="CR746" s="101"/>
      <c r="CS746" s="101"/>
      <c r="CT746" s="101"/>
      <c r="CU746" s="101"/>
      <c r="CV746" s="101"/>
      <c r="CW746" s="129"/>
      <c r="CX746" s="129"/>
      <c r="CY746" s="129"/>
      <c r="CZ746" s="129"/>
      <c r="DA746" s="129"/>
      <c r="DB746" s="129"/>
      <c r="DC746" s="129"/>
      <c r="DD746" s="129"/>
      <c r="DE746" s="129"/>
      <c r="DF746" s="129"/>
      <c r="DG746" s="129"/>
      <c r="DH746" s="129"/>
      <c r="DI746" s="129"/>
      <c r="DJ746" s="129"/>
      <c r="DK746" s="129"/>
      <c r="DL746" s="129"/>
      <c r="DM746" s="129"/>
      <c r="DN746" s="150">
        <f t="shared" ref="DN746" si="1937">SUM(DQ746:ER746)</f>
        <v>0</v>
      </c>
      <c r="DO746" s="150">
        <f>SUM(DQ747:ER747)</f>
        <v>0</v>
      </c>
      <c r="DP746" s="152" t="e">
        <f t="shared" si="1910"/>
        <v>#DIV/0!</v>
      </c>
      <c r="DQ746" s="16"/>
      <c r="DR746" s="16"/>
      <c r="DS746" s="16"/>
      <c r="DT746" s="16"/>
      <c r="DU746" s="16"/>
      <c r="DV746" s="16"/>
      <c r="DW746" s="16"/>
      <c r="DX746" s="16"/>
      <c r="DY746" s="16"/>
      <c r="DZ746" s="16"/>
      <c r="EA746" s="16"/>
      <c r="EB746" s="16"/>
      <c r="EC746" s="16"/>
      <c r="ED746" s="16"/>
      <c r="EE746" s="16"/>
      <c r="EF746" s="16"/>
      <c r="EG746" s="16"/>
      <c r="EH746" s="16"/>
      <c r="EI746" s="16"/>
      <c r="EJ746" s="16"/>
      <c r="EK746" s="16"/>
      <c r="EL746" s="16"/>
      <c r="EM746" s="16"/>
      <c r="EN746" s="16"/>
      <c r="EO746" s="16"/>
      <c r="EP746" s="16"/>
      <c r="EQ746" s="16"/>
      <c r="ER746" s="16"/>
      <c r="ES746" s="150">
        <f t="shared" ca="1" si="1921"/>
        <v>0</v>
      </c>
      <c r="ET746" s="150">
        <f t="shared" si="1783"/>
        <v>0</v>
      </c>
      <c r="EU746" s="152" t="e">
        <f t="shared" ca="1" si="1784"/>
        <v>#DIV/0!</v>
      </c>
      <c r="EV746" s="16"/>
      <c r="EW746" s="67"/>
      <c r="EX746" s="16"/>
      <c r="EY746" s="16"/>
      <c r="EZ746" s="16"/>
      <c r="FA746" s="16"/>
      <c r="FB746" s="16"/>
      <c r="FC746" s="16"/>
      <c r="FD746" s="16"/>
      <c r="FE746" s="16"/>
      <c r="FF746" s="16"/>
      <c r="FG746" s="16"/>
      <c r="FH746" s="16"/>
      <c r="FI746" s="16"/>
      <c r="FJ746" s="16"/>
      <c r="FK746" s="16"/>
      <c r="FL746" s="16"/>
      <c r="FM746" s="16"/>
      <c r="FN746" s="16"/>
      <c r="FO746" s="16"/>
      <c r="FP746" s="16"/>
      <c r="FQ746" s="16"/>
      <c r="FR746" s="16"/>
      <c r="FS746" s="16"/>
      <c r="FT746" s="16"/>
      <c r="FU746" s="16"/>
      <c r="FV746" s="16"/>
      <c r="FW746" s="16"/>
      <c r="FX746" s="16"/>
      <c r="FY746" s="16"/>
      <c r="FZ746" s="16"/>
      <c r="GA746" s="150">
        <f t="shared" ref="GA746" ca="1" si="1938">SUMIF($GD$8:$HG$9,$O$5,GD746:HG746)</f>
        <v>1</v>
      </c>
      <c r="GB746" s="150">
        <f t="shared" ref="GB746" si="1939">SUM(GD747:HG747)</f>
        <v>1</v>
      </c>
      <c r="GC746" s="152">
        <f t="shared" ref="GC746" ca="1" si="1940">GB746/GA746</f>
        <v>1</v>
      </c>
      <c r="GD746" s="16"/>
      <c r="GE746" s="16"/>
      <c r="GF746" s="16"/>
      <c r="GG746" s="16"/>
      <c r="GH746" s="16"/>
      <c r="GI746" s="16"/>
      <c r="GJ746" s="16"/>
      <c r="GK746" s="16"/>
      <c r="GL746" s="16"/>
      <c r="GM746" s="16"/>
      <c r="GN746" s="16"/>
      <c r="GO746" s="16"/>
      <c r="GP746" s="16"/>
      <c r="GQ746" s="16"/>
      <c r="GR746" s="16"/>
      <c r="GS746" s="16"/>
      <c r="GT746" s="16"/>
      <c r="GU746" s="16"/>
      <c r="GV746" s="16"/>
      <c r="GW746" s="16"/>
      <c r="GX746" s="16"/>
      <c r="GY746" s="16"/>
      <c r="GZ746" s="16"/>
      <c r="HA746" s="16"/>
      <c r="HB746" s="16"/>
      <c r="HC746" s="16"/>
      <c r="HD746" s="16"/>
      <c r="HE746" s="16"/>
      <c r="HF746" s="16">
        <v>1</v>
      </c>
      <c r="HG746" s="16"/>
      <c r="HH746" s="150"/>
      <c r="HI746" s="150">
        <v>0</v>
      </c>
      <c r="HJ746" s="152" t="e">
        <v>#DIV/0!</v>
      </c>
      <c r="HK746" s="16"/>
      <c r="HL746" s="16"/>
      <c r="HM746" s="16"/>
      <c r="HN746" s="16"/>
      <c r="HO746" s="16"/>
      <c r="HP746" s="16"/>
      <c r="HQ746" s="16"/>
      <c r="HR746" s="16"/>
      <c r="HS746" s="16"/>
      <c r="HT746" s="16"/>
      <c r="HU746" s="16"/>
      <c r="HV746" s="16"/>
      <c r="HW746" s="16"/>
      <c r="HX746" s="16"/>
      <c r="HY746" s="16"/>
      <c r="HZ746" s="16"/>
      <c r="IA746" s="16"/>
      <c r="IB746" s="16"/>
      <c r="IC746" s="16"/>
      <c r="ID746" s="16"/>
      <c r="IE746" s="16"/>
      <c r="IF746" s="16"/>
      <c r="IG746" s="16"/>
      <c r="IH746" s="16"/>
      <c r="II746" s="16"/>
      <c r="IJ746" s="16"/>
      <c r="IK746" s="16"/>
      <c r="IL746" s="16"/>
      <c r="IM746" s="16"/>
      <c r="IN746" s="16"/>
      <c r="IO746" s="16"/>
      <c r="IP746" s="150"/>
      <c r="IQ746" s="150">
        <v>0</v>
      </c>
      <c r="IR746" s="152" t="e">
        <v>#DIV/0!</v>
      </c>
      <c r="IS746" s="16"/>
      <c r="IT746" s="16"/>
      <c r="IU746" s="16"/>
      <c r="IV746" s="16"/>
      <c r="IW746" s="16"/>
      <c r="IX746" s="16"/>
      <c r="IY746" s="16"/>
      <c r="IZ746" s="16"/>
      <c r="JA746" s="16"/>
      <c r="JB746" s="16"/>
      <c r="JC746" s="16"/>
      <c r="JD746" s="16"/>
      <c r="JE746" s="16"/>
      <c r="JF746" s="16"/>
      <c r="JG746" s="16"/>
      <c r="JH746" s="16"/>
      <c r="JI746" s="16"/>
      <c r="JJ746" s="16"/>
      <c r="JK746" s="16"/>
      <c r="JL746" s="16"/>
      <c r="JM746" s="16"/>
      <c r="JN746" s="16"/>
      <c r="JO746" s="16"/>
      <c r="JP746" s="16"/>
      <c r="JQ746" s="16"/>
      <c r="JR746" s="16"/>
      <c r="JS746" s="16"/>
      <c r="JT746" s="16"/>
      <c r="JU746" s="23"/>
      <c r="JV746" s="16"/>
      <c r="JW746" s="150"/>
      <c r="JX746" s="150">
        <v>0</v>
      </c>
      <c r="JY746" s="152" t="e">
        <v>#DIV/0!</v>
      </c>
      <c r="JZ746" s="16"/>
      <c r="KA746" s="16"/>
      <c r="KB746" s="16"/>
      <c r="KC746" s="16"/>
      <c r="KD746" s="16"/>
      <c r="KE746" s="16"/>
      <c r="KF746" s="16"/>
      <c r="KG746" s="16"/>
      <c r="KH746" s="16"/>
      <c r="KI746" s="16"/>
      <c r="KJ746" s="16"/>
      <c r="KK746" s="16"/>
      <c r="KL746" s="16"/>
      <c r="KM746" s="16"/>
      <c r="KN746" s="16"/>
      <c r="KO746" s="16"/>
      <c r="KP746" s="16"/>
      <c r="KQ746" s="16"/>
      <c r="KR746" s="16"/>
      <c r="KS746" s="16"/>
      <c r="KT746" s="16"/>
      <c r="KU746" s="16"/>
      <c r="KV746" s="16"/>
      <c r="KW746" s="16"/>
      <c r="KX746" s="16"/>
      <c r="KY746" s="16"/>
      <c r="KZ746" s="16"/>
      <c r="LA746" s="16"/>
      <c r="LB746" s="16"/>
      <c r="LC746" s="16"/>
      <c r="LD746" s="16"/>
      <c r="LE746" s="150"/>
      <c r="LF746" s="150">
        <v>0</v>
      </c>
      <c r="LG746" s="152" t="e">
        <v>#DIV/0!</v>
      </c>
      <c r="LH746" s="16"/>
      <c r="LI746" s="16"/>
      <c r="LJ746" s="16"/>
      <c r="LK746" s="16"/>
      <c r="LL746" s="16"/>
      <c r="LM746" s="16"/>
      <c r="LN746" s="16"/>
      <c r="LO746" s="16"/>
      <c r="LP746" s="16"/>
      <c r="LQ746" s="16"/>
      <c r="LR746" s="16"/>
      <c r="LS746" s="16"/>
      <c r="LT746" s="16"/>
      <c r="LU746" s="16"/>
      <c r="LV746" s="16"/>
      <c r="LW746" s="16"/>
      <c r="LX746" s="16"/>
      <c r="LY746" s="16"/>
      <c r="LZ746" s="16"/>
      <c r="MA746" s="16"/>
      <c r="MB746" s="16"/>
      <c r="MC746" s="16"/>
      <c r="MD746" s="16"/>
      <c r="ME746" s="16"/>
      <c r="MF746" s="16"/>
      <c r="MG746" s="16"/>
      <c r="MH746" s="16"/>
      <c r="MI746" s="16"/>
      <c r="MJ746" s="16"/>
      <c r="MK746" s="16"/>
      <c r="ML746" s="16"/>
    </row>
    <row r="747" spans="1:350" ht="13.9" customHeight="1" outlineLevel="2" x14ac:dyDescent="0.2">
      <c r="A747" s="186"/>
      <c r="B747" s="219"/>
      <c r="C747" s="215"/>
      <c r="D747" s="217"/>
      <c r="E747" s="176"/>
      <c r="F747" s="176"/>
      <c r="G747" s="176"/>
      <c r="H747" s="171"/>
      <c r="I747" s="171"/>
      <c r="J747" s="213"/>
      <c r="K747" s="213"/>
      <c r="L747" s="173"/>
      <c r="M747" s="173"/>
      <c r="N747" s="184"/>
      <c r="O747" s="157"/>
      <c r="P747" s="17" t="s">
        <v>26</v>
      </c>
      <c r="Q747" s="151"/>
      <c r="R747" s="151"/>
      <c r="S747" s="153"/>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151"/>
      <c r="AY747" s="151"/>
      <c r="AZ747" s="153"/>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c r="CF747" s="151"/>
      <c r="CG747" s="151"/>
      <c r="CH747" s="153"/>
      <c r="CI747" s="141"/>
      <c r="CJ747" s="141"/>
      <c r="CK747" s="141"/>
      <c r="CL747" s="141"/>
      <c r="CM747" s="141"/>
      <c r="CN747" s="141"/>
      <c r="CO747" s="141"/>
      <c r="CP747" s="95"/>
      <c r="CQ747" s="95"/>
      <c r="CR747" s="95"/>
      <c r="CS747" s="95"/>
      <c r="CT747" s="95"/>
      <c r="CU747" s="95"/>
      <c r="CV747" s="95"/>
      <c r="CW747" s="141"/>
      <c r="CX747" s="141"/>
      <c r="CY747" s="141"/>
      <c r="CZ747" s="141"/>
      <c r="DA747" s="141"/>
      <c r="DB747" s="141"/>
      <c r="DC747" s="141"/>
      <c r="DD747" s="141"/>
      <c r="DE747" s="141"/>
      <c r="DF747" s="141"/>
      <c r="DG747" s="141"/>
      <c r="DH747" s="141"/>
      <c r="DI747" s="141"/>
      <c r="DJ747" s="141"/>
      <c r="DK747" s="141"/>
      <c r="DL747" s="141"/>
      <c r="DM747" s="141"/>
      <c r="DN747" s="151"/>
      <c r="DO747" s="151"/>
      <c r="DP747" s="153"/>
      <c r="DQ747" s="24"/>
      <c r="DR747" s="24"/>
      <c r="DS747" s="24"/>
      <c r="DT747" s="24"/>
      <c r="DU747" s="24"/>
      <c r="DV747" s="24"/>
      <c r="DW747" s="24"/>
      <c r="DX747" s="24"/>
      <c r="DY747" s="24"/>
      <c r="DZ747" s="24"/>
      <c r="EA747" s="24"/>
      <c r="EB747" s="24"/>
      <c r="EC747" s="24"/>
      <c r="ED747" s="24"/>
      <c r="EE747" s="24"/>
      <c r="EF747" s="24"/>
      <c r="EG747" s="24"/>
      <c r="EH747" s="24"/>
      <c r="EI747" s="24"/>
      <c r="EJ747" s="24"/>
      <c r="EK747" s="24"/>
      <c r="EL747" s="24"/>
      <c r="EM747" s="24"/>
      <c r="EN747" s="24"/>
      <c r="EO747" s="24"/>
      <c r="EP747" s="24"/>
      <c r="EQ747" s="24"/>
      <c r="ER747" s="24"/>
      <c r="ES747" s="151"/>
      <c r="ET747" s="151"/>
      <c r="EU747" s="153"/>
      <c r="EV747" s="24"/>
      <c r="EW747" s="125"/>
      <c r="EX747" s="24"/>
      <c r="EY747" s="24"/>
      <c r="EZ747" s="24"/>
      <c r="FA747" s="24"/>
      <c r="FB747" s="24"/>
      <c r="FC747" s="24"/>
      <c r="FD747" s="24"/>
      <c r="FE747" s="24"/>
      <c r="FF747" s="24"/>
      <c r="FG747" s="24"/>
      <c r="FH747" s="24"/>
      <c r="FI747" s="24"/>
      <c r="FJ747" s="24"/>
      <c r="FK747" s="24"/>
      <c r="FL747" s="24"/>
      <c r="FM747" s="24"/>
      <c r="FN747" s="24"/>
      <c r="FO747" s="24"/>
      <c r="FP747" s="24"/>
      <c r="FQ747" s="24"/>
      <c r="FR747" s="24"/>
      <c r="FS747" s="24"/>
      <c r="FT747" s="24"/>
      <c r="FU747" s="24"/>
      <c r="FV747" s="24"/>
      <c r="FW747" s="24"/>
      <c r="FX747" s="24"/>
      <c r="FY747" s="24"/>
      <c r="FZ747" s="24"/>
      <c r="GA747" s="151"/>
      <c r="GB747" s="151"/>
      <c r="GC747" s="153"/>
      <c r="GD747" s="24"/>
      <c r="GE747" s="24"/>
      <c r="GF747" s="24"/>
      <c r="GG747" s="24"/>
      <c r="GH747" s="24"/>
      <c r="GI747" s="24"/>
      <c r="GJ747" s="24"/>
      <c r="GK747" s="24"/>
      <c r="GL747" s="24"/>
      <c r="GM747" s="24"/>
      <c r="GN747" s="24"/>
      <c r="GO747" s="24"/>
      <c r="GP747" s="24"/>
      <c r="GQ747" s="24"/>
      <c r="GR747" s="24"/>
      <c r="GS747" s="24"/>
      <c r="GT747" s="24"/>
      <c r="GU747" s="24"/>
      <c r="GV747" s="24"/>
      <c r="GW747" s="24"/>
      <c r="GX747" s="24"/>
      <c r="GY747" s="24"/>
      <c r="GZ747" s="24"/>
      <c r="HA747" s="24"/>
      <c r="HB747" s="24"/>
      <c r="HC747" s="24"/>
      <c r="HD747" s="24"/>
      <c r="HE747" s="24"/>
      <c r="HF747" s="24">
        <v>1</v>
      </c>
      <c r="HG747" s="24"/>
      <c r="HH747" s="151"/>
      <c r="HI747" s="151"/>
      <c r="HJ747" s="153"/>
      <c r="HK747" s="24"/>
      <c r="HL747" s="24"/>
      <c r="HM747" s="24"/>
      <c r="HN747" s="24"/>
      <c r="HO747" s="24"/>
      <c r="HP747" s="24"/>
      <c r="HQ747" s="24"/>
      <c r="HR747" s="24"/>
      <c r="HS747" s="24"/>
      <c r="HT747" s="24"/>
      <c r="HU747" s="24"/>
      <c r="HV747" s="24"/>
      <c r="HW747" s="24"/>
      <c r="HX747" s="24"/>
      <c r="HY747" s="24"/>
      <c r="HZ747" s="24"/>
      <c r="IA747" s="24"/>
      <c r="IB747" s="24"/>
      <c r="IC747" s="24"/>
      <c r="ID747" s="24"/>
      <c r="IE747" s="24"/>
      <c r="IF747" s="24"/>
      <c r="IG747" s="24"/>
      <c r="IH747" s="24"/>
      <c r="II747" s="24"/>
      <c r="IJ747" s="24"/>
      <c r="IK747" s="24"/>
      <c r="IL747" s="24"/>
      <c r="IM747" s="24"/>
      <c r="IN747" s="24"/>
      <c r="IO747" s="24"/>
      <c r="IP747" s="151"/>
      <c r="IQ747" s="151"/>
      <c r="IR747" s="153"/>
      <c r="IS747" s="24"/>
      <c r="IT747" s="24"/>
      <c r="IU747" s="24"/>
      <c r="IV747" s="24"/>
      <c r="IW747" s="24"/>
      <c r="IX747" s="24"/>
      <c r="IY747" s="24"/>
      <c r="IZ747" s="24"/>
      <c r="JA747" s="24"/>
      <c r="JB747" s="24"/>
      <c r="JC747" s="24"/>
      <c r="JD747" s="24"/>
      <c r="JE747" s="24"/>
      <c r="JF747" s="24"/>
      <c r="JG747" s="24"/>
      <c r="JH747" s="24"/>
      <c r="JI747" s="24"/>
      <c r="JJ747" s="24"/>
      <c r="JK747" s="24"/>
      <c r="JL747" s="24"/>
      <c r="JM747" s="24"/>
      <c r="JN747" s="24"/>
      <c r="JO747" s="24"/>
      <c r="JP747" s="24"/>
      <c r="JQ747" s="24"/>
      <c r="JR747" s="24"/>
      <c r="JS747" s="24"/>
      <c r="JT747" s="24"/>
      <c r="JU747" s="25"/>
      <c r="JV747" s="24"/>
      <c r="JW747" s="151"/>
      <c r="JX747" s="151"/>
      <c r="JY747" s="153"/>
      <c r="JZ747" s="24"/>
      <c r="KA747" s="24"/>
      <c r="KB747" s="24"/>
      <c r="KC747" s="24"/>
      <c r="KD747" s="24"/>
      <c r="KE747" s="24"/>
      <c r="KF747" s="24"/>
      <c r="KG747" s="24"/>
      <c r="KH747" s="24"/>
      <c r="KI747" s="24"/>
      <c r="KJ747" s="24"/>
      <c r="KK747" s="24"/>
      <c r="KL747" s="24"/>
      <c r="KM747" s="24"/>
      <c r="KN747" s="24"/>
      <c r="KO747" s="24"/>
      <c r="KP747" s="24"/>
      <c r="KQ747" s="24"/>
      <c r="KR747" s="24"/>
      <c r="KS747" s="24"/>
      <c r="KT747" s="24"/>
      <c r="KU747" s="24"/>
      <c r="KV747" s="24"/>
      <c r="KW747" s="24"/>
      <c r="KX747" s="24"/>
      <c r="KY747" s="24"/>
      <c r="KZ747" s="24"/>
      <c r="LA747" s="24"/>
      <c r="LB747" s="24"/>
      <c r="LC747" s="24"/>
      <c r="LD747" s="24"/>
      <c r="LE747" s="151"/>
      <c r="LF747" s="151"/>
      <c r="LG747" s="153"/>
      <c r="LH747" s="24"/>
      <c r="LI747" s="24"/>
      <c r="LJ747" s="24"/>
      <c r="LK747" s="24"/>
      <c r="LL747" s="24"/>
      <c r="LM747" s="24"/>
      <c r="LN747" s="24"/>
      <c r="LO747" s="24"/>
      <c r="LP747" s="24"/>
      <c r="LQ747" s="24"/>
      <c r="LR747" s="24"/>
      <c r="LS747" s="24"/>
      <c r="LT747" s="24"/>
      <c r="LU747" s="24"/>
      <c r="LV747" s="24"/>
      <c r="LW747" s="24"/>
      <c r="LX747" s="24"/>
      <c r="LY747" s="24"/>
      <c r="LZ747" s="24"/>
      <c r="MA747" s="24"/>
      <c r="MB747" s="24"/>
      <c r="MC747" s="24"/>
      <c r="MD747" s="24"/>
      <c r="ME747" s="24"/>
      <c r="MF747" s="24"/>
      <c r="MG747" s="24"/>
      <c r="MH747" s="24"/>
      <c r="MI747" s="24"/>
      <c r="MJ747" s="24"/>
      <c r="MK747" s="24"/>
      <c r="ML747" s="24"/>
    </row>
    <row r="748" spans="1:350" ht="13.9" customHeight="1" outlineLevel="2" x14ac:dyDescent="0.2">
      <c r="A748" s="185" t="s">
        <v>398</v>
      </c>
      <c r="B748" s="218" t="s">
        <v>1082</v>
      </c>
      <c r="C748" s="214" t="s">
        <v>59</v>
      </c>
      <c r="D748" s="216">
        <v>1</v>
      </c>
      <c r="E748" s="175"/>
      <c r="F748" s="175">
        <f>D748-E748</f>
        <v>1</v>
      </c>
      <c r="G748" s="175" t="s">
        <v>842</v>
      </c>
      <c r="H748" s="170" t="s">
        <v>831</v>
      </c>
      <c r="I748" s="170" t="s">
        <v>880</v>
      </c>
      <c r="J748" s="212">
        <f ca="1">E748+Q748+AX748+CF748+DN748+ES748+GA748+HH748+IP748+JW748+LE748</f>
        <v>1</v>
      </c>
      <c r="K748" s="212">
        <f>E748+R748+AY748+CG748+DO748+ET748+GB748+HI748+IQ748+JX748+LF748</f>
        <v>1</v>
      </c>
      <c r="L748" s="172">
        <f ca="1">K748/J748</f>
        <v>1</v>
      </c>
      <c r="M748" s="172">
        <f>K748/D748</f>
        <v>1</v>
      </c>
      <c r="N748" s="183">
        <f ca="1">SUMIF($EV$8:$FZ$9,$O$5,$EV749:$FZ749)-SUMIF($EV$8:$FZ$9,$Q$5,$EV749:$FZ749)</f>
        <v>0</v>
      </c>
      <c r="O748" s="156"/>
      <c r="P748" s="16" t="s">
        <v>25</v>
      </c>
      <c r="Q748" s="150">
        <v>0</v>
      </c>
      <c r="R748" s="150">
        <v>0</v>
      </c>
      <c r="S748" s="152" t="e">
        <v>#DIV/0!</v>
      </c>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50">
        <f t="shared" ca="1" si="1925"/>
        <v>0</v>
      </c>
      <c r="AY748" s="150">
        <f>SUM(BA749:CE749)</f>
        <v>0</v>
      </c>
      <c r="AZ748" s="152" t="e">
        <f ca="1">AY748/AX748</f>
        <v>#DIV/0!</v>
      </c>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50">
        <f t="shared" ref="CF748" si="1941">SUM(CI748:DM748)</f>
        <v>0</v>
      </c>
      <c r="CG748" s="150">
        <f>SUM(CI749:DM749)</f>
        <v>0</v>
      </c>
      <c r="CH748" s="152" t="e">
        <f>CG748/CF748</f>
        <v>#DIV/0!</v>
      </c>
      <c r="CI748" s="129"/>
      <c r="CJ748" s="129"/>
      <c r="CK748" s="129"/>
      <c r="CL748" s="129"/>
      <c r="CM748" s="129"/>
      <c r="CN748" s="129"/>
      <c r="CO748" s="129"/>
      <c r="CP748" s="101"/>
      <c r="CQ748" s="101"/>
      <c r="CR748" s="101"/>
      <c r="CS748" s="101"/>
      <c r="CT748" s="101"/>
      <c r="CU748" s="101"/>
      <c r="CV748" s="101"/>
      <c r="CW748" s="129"/>
      <c r="CX748" s="129"/>
      <c r="CY748" s="129"/>
      <c r="CZ748" s="129"/>
      <c r="DA748" s="129"/>
      <c r="DB748" s="129"/>
      <c r="DC748" s="129"/>
      <c r="DD748" s="129"/>
      <c r="DE748" s="129"/>
      <c r="DF748" s="129"/>
      <c r="DG748" s="129"/>
      <c r="DH748" s="129"/>
      <c r="DI748" s="129"/>
      <c r="DJ748" s="129"/>
      <c r="DK748" s="129"/>
      <c r="DL748" s="129"/>
      <c r="DM748" s="129"/>
      <c r="DN748" s="150">
        <f t="shared" ref="DN748" si="1942">SUM(DQ748:ER748)</f>
        <v>0</v>
      </c>
      <c r="DO748" s="150">
        <f>SUM(DQ749:ER749)</f>
        <v>0</v>
      </c>
      <c r="DP748" s="152" t="e">
        <f t="shared" si="1910"/>
        <v>#DIV/0!</v>
      </c>
      <c r="DQ748" s="16"/>
      <c r="DR748" s="16"/>
      <c r="DS748" s="16"/>
      <c r="DT748" s="16"/>
      <c r="DU748" s="16"/>
      <c r="DV748" s="16"/>
      <c r="DW748" s="16"/>
      <c r="DX748" s="16"/>
      <c r="DY748" s="16"/>
      <c r="DZ748" s="16"/>
      <c r="EA748" s="16"/>
      <c r="EB748" s="16"/>
      <c r="EC748" s="16"/>
      <c r="ED748" s="16"/>
      <c r="EE748" s="16"/>
      <c r="EF748" s="16"/>
      <c r="EG748" s="16"/>
      <c r="EH748" s="16"/>
      <c r="EI748" s="16"/>
      <c r="EJ748" s="16"/>
      <c r="EK748" s="16"/>
      <c r="EL748" s="16"/>
      <c r="EM748" s="16"/>
      <c r="EN748" s="16"/>
      <c r="EO748" s="16"/>
      <c r="EP748" s="16"/>
      <c r="EQ748" s="16"/>
      <c r="ER748" s="16"/>
      <c r="ES748" s="150">
        <f t="shared" ca="1" si="1921"/>
        <v>0</v>
      </c>
      <c r="ET748" s="150">
        <f t="shared" si="1783"/>
        <v>0</v>
      </c>
      <c r="EU748" s="152" t="e">
        <f t="shared" ca="1" si="1784"/>
        <v>#DIV/0!</v>
      </c>
      <c r="EV748" s="16"/>
      <c r="EW748" s="67"/>
      <c r="EX748" s="16"/>
      <c r="EY748" s="16"/>
      <c r="EZ748" s="16"/>
      <c r="FA748" s="16"/>
      <c r="FB748" s="16"/>
      <c r="FC748" s="16"/>
      <c r="FD748" s="16"/>
      <c r="FE748" s="16"/>
      <c r="FF748" s="16"/>
      <c r="FG748" s="16"/>
      <c r="FH748" s="16"/>
      <c r="FI748" s="16"/>
      <c r="FJ748" s="16"/>
      <c r="FK748" s="16"/>
      <c r="FL748" s="16"/>
      <c r="FM748" s="16"/>
      <c r="FN748" s="16"/>
      <c r="FO748" s="16"/>
      <c r="FP748" s="16"/>
      <c r="FQ748" s="16"/>
      <c r="FR748" s="16"/>
      <c r="FS748" s="16"/>
      <c r="FT748" s="16"/>
      <c r="FU748" s="16"/>
      <c r="FV748" s="16"/>
      <c r="FW748" s="16"/>
      <c r="FX748" s="16"/>
      <c r="FY748" s="16"/>
      <c r="FZ748" s="16"/>
      <c r="GA748" s="150">
        <f t="shared" ref="GA748" ca="1" si="1943">SUMIF($GD$8:$HG$9,$O$5,GD748:HG748)</f>
        <v>1</v>
      </c>
      <c r="GB748" s="150">
        <f t="shared" ref="GB748" si="1944">SUM(GD749:HG749)</f>
        <v>1</v>
      </c>
      <c r="GC748" s="152">
        <f t="shared" ref="GC748" ca="1" si="1945">GB748/GA748</f>
        <v>1</v>
      </c>
      <c r="GD748" s="16"/>
      <c r="GE748" s="16"/>
      <c r="GF748" s="16"/>
      <c r="GG748" s="16"/>
      <c r="GH748" s="16"/>
      <c r="GI748" s="16"/>
      <c r="GJ748" s="16"/>
      <c r="GK748" s="16"/>
      <c r="GL748" s="16"/>
      <c r="GM748" s="16"/>
      <c r="GN748" s="16"/>
      <c r="GO748" s="16"/>
      <c r="GP748" s="16"/>
      <c r="GQ748" s="16"/>
      <c r="GR748" s="16"/>
      <c r="GS748" s="16"/>
      <c r="GT748" s="16"/>
      <c r="GU748" s="16"/>
      <c r="GV748" s="16"/>
      <c r="GW748" s="16"/>
      <c r="GX748" s="16"/>
      <c r="GY748" s="16"/>
      <c r="GZ748" s="16"/>
      <c r="HA748" s="16"/>
      <c r="HB748" s="16"/>
      <c r="HC748" s="16"/>
      <c r="HD748" s="16"/>
      <c r="HE748" s="16"/>
      <c r="HF748" s="16">
        <v>1</v>
      </c>
      <c r="HG748" s="16"/>
      <c r="HH748" s="150"/>
      <c r="HI748" s="150">
        <v>0</v>
      </c>
      <c r="HJ748" s="152" t="e">
        <v>#DIV/0!</v>
      </c>
      <c r="HK748" s="16"/>
      <c r="HL748" s="16"/>
      <c r="HM748" s="16"/>
      <c r="HN748" s="16"/>
      <c r="HO748" s="16"/>
      <c r="HP748" s="16"/>
      <c r="HQ748" s="16"/>
      <c r="HR748" s="16"/>
      <c r="HS748" s="16"/>
      <c r="HT748" s="16"/>
      <c r="HU748" s="16"/>
      <c r="HV748" s="16"/>
      <c r="HW748" s="16"/>
      <c r="HX748" s="16"/>
      <c r="HY748" s="16"/>
      <c r="HZ748" s="16"/>
      <c r="IA748" s="16"/>
      <c r="IB748" s="16"/>
      <c r="IC748" s="16"/>
      <c r="ID748" s="16"/>
      <c r="IE748" s="16"/>
      <c r="IF748" s="16"/>
      <c r="IG748" s="16"/>
      <c r="IH748" s="16"/>
      <c r="II748" s="16"/>
      <c r="IJ748" s="16"/>
      <c r="IK748" s="16"/>
      <c r="IL748" s="16"/>
      <c r="IM748" s="16"/>
      <c r="IN748" s="16"/>
      <c r="IO748" s="16"/>
      <c r="IP748" s="150"/>
      <c r="IQ748" s="150">
        <v>0</v>
      </c>
      <c r="IR748" s="152" t="e">
        <v>#DIV/0!</v>
      </c>
      <c r="IS748" s="16"/>
      <c r="IT748" s="16"/>
      <c r="IU748" s="16"/>
      <c r="IV748" s="16"/>
      <c r="IW748" s="16"/>
      <c r="IX748" s="16"/>
      <c r="IY748" s="16"/>
      <c r="IZ748" s="16"/>
      <c r="JA748" s="16"/>
      <c r="JB748" s="16"/>
      <c r="JC748" s="16"/>
      <c r="JD748" s="16"/>
      <c r="JE748" s="16"/>
      <c r="JF748" s="16"/>
      <c r="JG748" s="16"/>
      <c r="JH748" s="16"/>
      <c r="JI748" s="16"/>
      <c r="JJ748" s="16"/>
      <c r="JK748" s="16"/>
      <c r="JL748" s="16"/>
      <c r="JM748" s="16"/>
      <c r="JN748" s="16"/>
      <c r="JO748" s="16"/>
      <c r="JP748" s="16"/>
      <c r="JQ748" s="16"/>
      <c r="JR748" s="16"/>
      <c r="JS748" s="16"/>
      <c r="JT748" s="16"/>
      <c r="JU748" s="23"/>
      <c r="JV748" s="16"/>
      <c r="JW748" s="150"/>
      <c r="JX748" s="150">
        <v>0</v>
      </c>
      <c r="JY748" s="152" t="e">
        <v>#DIV/0!</v>
      </c>
      <c r="JZ748" s="16"/>
      <c r="KA748" s="16"/>
      <c r="KB748" s="16"/>
      <c r="KC748" s="16"/>
      <c r="KD748" s="16"/>
      <c r="KE748" s="16"/>
      <c r="KF748" s="16"/>
      <c r="KG748" s="16"/>
      <c r="KH748" s="16"/>
      <c r="KI748" s="16"/>
      <c r="KJ748" s="16"/>
      <c r="KK748" s="16"/>
      <c r="KL748" s="16"/>
      <c r="KM748" s="16"/>
      <c r="KN748" s="16"/>
      <c r="KO748" s="16"/>
      <c r="KP748" s="16"/>
      <c r="KQ748" s="16"/>
      <c r="KR748" s="16"/>
      <c r="KS748" s="16"/>
      <c r="KT748" s="16"/>
      <c r="KU748" s="16"/>
      <c r="KV748" s="16"/>
      <c r="KW748" s="16"/>
      <c r="KX748" s="16"/>
      <c r="KY748" s="16"/>
      <c r="KZ748" s="16"/>
      <c r="LA748" s="16"/>
      <c r="LB748" s="16"/>
      <c r="LC748" s="16"/>
      <c r="LD748" s="16"/>
      <c r="LE748" s="150"/>
      <c r="LF748" s="150">
        <v>0</v>
      </c>
      <c r="LG748" s="152" t="e">
        <v>#DIV/0!</v>
      </c>
      <c r="LH748" s="16"/>
      <c r="LI748" s="16"/>
      <c r="LJ748" s="16"/>
      <c r="LK748" s="16"/>
      <c r="LL748" s="16"/>
      <c r="LM748" s="16"/>
      <c r="LN748" s="16"/>
      <c r="LO748" s="16"/>
      <c r="LP748" s="16"/>
      <c r="LQ748" s="16"/>
      <c r="LR748" s="16"/>
      <c r="LS748" s="16"/>
      <c r="LT748" s="16"/>
      <c r="LU748" s="16"/>
      <c r="LV748" s="16"/>
      <c r="LW748" s="16"/>
      <c r="LX748" s="16"/>
      <c r="LY748" s="16"/>
      <c r="LZ748" s="16"/>
      <c r="MA748" s="16"/>
      <c r="MB748" s="16"/>
      <c r="MC748" s="16"/>
      <c r="MD748" s="16"/>
      <c r="ME748" s="16"/>
      <c r="MF748" s="16"/>
      <c r="MG748" s="16"/>
      <c r="MH748" s="16"/>
      <c r="MI748" s="16"/>
      <c r="MJ748" s="16"/>
      <c r="MK748" s="16"/>
      <c r="ML748" s="16"/>
    </row>
    <row r="749" spans="1:350" ht="13.9" customHeight="1" outlineLevel="2" x14ac:dyDescent="0.2">
      <c r="A749" s="186"/>
      <c r="B749" s="219"/>
      <c r="C749" s="215"/>
      <c r="D749" s="217"/>
      <c r="E749" s="176"/>
      <c r="F749" s="176"/>
      <c r="G749" s="176"/>
      <c r="H749" s="171"/>
      <c r="I749" s="171"/>
      <c r="J749" s="213"/>
      <c r="K749" s="213"/>
      <c r="L749" s="173"/>
      <c r="M749" s="173"/>
      <c r="N749" s="184"/>
      <c r="O749" s="157"/>
      <c r="P749" s="17" t="s">
        <v>26</v>
      </c>
      <c r="Q749" s="151"/>
      <c r="R749" s="151"/>
      <c r="S749" s="153"/>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151"/>
      <c r="AY749" s="151"/>
      <c r="AZ749" s="153"/>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151"/>
      <c r="CG749" s="151"/>
      <c r="CH749" s="153"/>
      <c r="CI749" s="141"/>
      <c r="CJ749" s="141"/>
      <c r="CK749" s="141"/>
      <c r="CL749" s="141"/>
      <c r="CM749" s="141"/>
      <c r="CN749" s="141"/>
      <c r="CO749" s="141"/>
      <c r="CP749" s="95"/>
      <c r="CQ749" s="95"/>
      <c r="CR749" s="95"/>
      <c r="CS749" s="95"/>
      <c r="CT749" s="95"/>
      <c r="CU749" s="95"/>
      <c r="CV749" s="95"/>
      <c r="CW749" s="141"/>
      <c r="CX749" s="141"/>
      <c r="CY749" s="141"/>
      <c r="CZ749" s="141"/>
      <c r="DA749" s="141"/>
      <c r="DB749" s="141"/>
      <c r="DC749" s="141"/>
      <c r="DD749" s="141"/>
      <c r="DE749" s="141"/>
      <c r="DF749" s="141"/>
      <c r="DG749" s="141"/>
      <c r="DH749" s="141"/>
      <c r="DI749" s="141"/>
      <c r="DJ749" s="141"/>
      <c r="DK749" s="141"/>
      <c r="DL749" s="141"/>
      <c r="DM749" s="141"/>
      <c r="DN749" s="151"/>
      <c r="DO749" s="151"/>
      <c r="DP749" s="153"/>
      <c r="DQ749" s="24"/>
      <c r="DR749" s="24"/>
      <c r="DS749" s="24"/>
      <c r="DT749" s="24"/>
      <c r="DU749" s="24"/>
      <c r="DV749" s="24"/>
      <c r="DW749" s="24"/>
      <c r="DX749" s="24"/>
      <c r="DY749" s="24"/>
      <c r="DZ749" s="24"/>
      <c r="EA749" s="24"/>
      <c r="EB749" s="24"/>
      <c r="EC749" s="24"/>
      <c r="ED749" s="24"/>
      <c r="EE749" s="24"/>
      <c r="EF749" s="24"/>
      <c r="EG749" s="24"/>
      <c r="EH749" s="24"/>
      <c r="EI749" s="24"/>
      <c r="EJ749" s="24"/>
      <c r="EK749" s="24"/>
      <c r="EL749" s="24"/>
      <c r="EM749" s="24"/>
      <c r="EN749" s="24"/>
      <c r="EO749" s="24"/>
      <c r="EP749" s="24"/>
      <c r="EQ749" s="24"/>
      <c r="ER749" s="24"/>
      <c r="ES749" s="151"/>
      <c r="ET749" s="151"/>
      <c r="EU749" s="153"/>
      <c r="EV749" s="24"/>
      <c r="EW749" s="125"/>
      <c r="EX749" s="24"/>
      <c r="EY749" s="24"/>
      <c r="EZ749" s="24"/>
      <c r="FA749" s="24"/>
      <c r="FB749" s="24"/>
      <c r="FC749" s="24"/>
      <c r="FD749" s="24"/>
      <c r="FE749" s="24"/>
      <c r="FF749" s="24"/>
      <c r="FG749" s="24"/>
      <c r="FH749" s="24"/>
      <c r="FI749" s="24"/>
      <c r="FJ749" s="24"/>
      <c r="FK749" s="24"/>
      <c r="FL749" s="24"/>
      <c r="FM749" s="24"/>
      <c r="FN749" s="24"/>
      <c r="FO749" s="24"/>
      <c r="FP749" s="24"/>
      <c r="FQ749" s="24"/>
      <c r="FR749" s="24"/>
      <c r="FS749" s="24"/>
      <c r="FT749" s="24"/>
      <c r="FU749" s="24"/>
      <c r="FV749" s="24"/>
      <c r="FW749" s="24"/>
      <c r="FX749" s="24"/>
      <c r="FY749" s="24"/>
      <c r="FZ749" s="24"/>
      <c r="GA749" s="151"/>
      <c r="GB749" s="151"/>
      <c r="GC749" s="153"/>
      <c r="GD749" s="24"/>
      <c r="GE749" s="24"/>
      <c r="GF749" s="24"/>
      <c r="GG749" s="24"/>
      <c r="GH749" s="24"/>
      <c r="GI749" s="24"/>
      <c r="GJ749" s="24"/>
      <c r="GK749" s="24"/>
      <c r="GL749" s="24"/>
      <c r="GM749" s="24"/>
      <c r="GN749" s="24"/>
      <c r="GO749" s="24"/>
      <c r="GP749" s="24"/>
      <c r="GQ749" s="24"/>
      <c r="GR749" s="24"/>
      <c r="GS749" s="24"/>
      <c r="GT749" s="24"/>
      <c r="GU749" s="24"/>
      <c r="GV749" s="24"/>
      <c r="GW749" s="24"/>
      <c r="GX749" s="24"/>
      <c r="GY749" s="24"/>
      <c r="GZ749" s="24"/>
      <c r="HA749" s="24"/>
      <c r="HB749" s="24"/>
      <c r="HC749" s="24"/>
      <c r="HD749" s="24"/>
      <c r="HE749" s="24"/>
      <c r="HF749" s="24">
        <v>1</v>
      </c>
      <c r="HG749" s="24"/>
      <c r="HH749" s="151"/>
      <c r="HI749" s="151"/>
      <c r="HJ749" s="153"/>
      <c r="HK749" s="24"/>
      <c r="HL749" s="24"/>
      <c r="HM749" s="24"/>
      <c r="HN749" s="24"/>
      <c r="HO749" s="24"/>
      <c r="HP749" s="24"/>
      <c r="HQ749" s="24"/>
      <c r="HR749" s="24"/>
      <c r="HS749" s="24"/>
      <c r="HT749" s="24"/>
      <c r="HU749" s="24"/>
      <c r="HV749" s="24"/>
      <c r="HW749" s="24"/>
      <c r="HX749" s="24"/>
      <c r="HY749" s="24"/>
      <c r="HZ749" s="24"/>
      <c r="IA749" s="24"/>
      <c r="IB749" s="24"/>
      <c r="IC749" s="24"/>
      <c r="ID749" s="24"/>
      <c r="IE749" s="24"/>
      <c r="IF749" s="24"/>
      <c r="IG749" s="24"/>
      <c r="IH749" s="24"/>
      <c r="II749" s="24"/>
      <c r="IJ749" s="24"/>
      <c r="IK749" s="24"/>
      <c r="IL749" s="24"/>
      <c r="IM749" s="24"/>
      <c r="IN749" s="24"/>
      <c r="IO749" s="24"/>
      <c r="IP749" s="151"/>
      <c r="IQ749" s="151"/>
      <c r="IR749" s="153"/>
      <c r="IS749" s="24"/>
      <c r="IT749" s="24"/>
      <c r="IU749" s="24"/>
      <c r="IV749" s="24"/>
      <c r="IW749" s="24"/>
      <c r="IX749" s="24"/>
      <c r="IY749" s="24"/>
      <c r="IZ749" s="24"/>
      <c r="JA749" s="24"/>
      <c r="JB749" s="24"/>
      <c r="JC749" s="24"/>
      <c r="JD749" s="24"/>
      <c r="JE749" s="24"/>
      <c r="JF749" s="24"/>
      <c r="JG749" s="24"/>
      <c r="JH749" s="24"/>
      <c r="JI749" s="24"/>
      <c r="JJ749" s="24"/>
      <c r="JK749" s="24"/>
      <c r="JL749" s="24"/>
      <c r="JM749" s="24"/>
      <c r="JN749" s="24"/>
      <c r="JO749" s="24"/>
      <c r="JP749" s="24"/>
      <c r="JQ749" s="24"/>
      <c r="JR749" s="24"/>
      <c r="JS749" s="24"/>
      <c r="JT749" s="24"/>
      <c r="JU749" s="25"/>
      <c r="JV749" s="24"/>
      <c r="JW749" s="151"/>
      <c r="JX749" s="151"/>
      <c r="JY749" s="153"/>
      <c r="JZ749" s="24"/>
      <c r="KA749" s="24"/>
      <c r="KB749" s="24"/>
      <c r="KC749" s="24"/>
      <c r="KD749" s="24"/>
      <c r="KE749" s="24"/>
      <c r="KF749" s="24"/>
      <c r="KG749" s="24"/>
      <c r="KH749" s="24"/>
      <c r="KI749" s="24"/>
      <c r="KJ749" s="24"/>
      <c r="KK749" s="24"/>
      <c r="KL749" s="24"/>
      <c r="KM749" s="24"/>
      <c r="KN749" s="24"/>
      <c r="KO749" s="24"/>
      <c r="KP749" s="24"/>
      <c r="KQ749" s="24"/>
      <c r="KR749" s="24"/>
      <c r="KS749" s="24"/>
      <c r="KT749" s="24"/>
      <c r="KU749" s="24"/>
      <c r="KV749" s="24"/>
      <c r="KW749" s="24"/>
      <c r="KX749" s="24"/>
      <c r="KY749" s="24"/>
      <c r="KZ749" s="24"/>
      <c r="LA749" s="24"/>
      <c r="LB749" s="24"/>
      <c r="LC749" s="24"/>
      <c r="LD749" s="24"/>
      <c r="LE749" s="151"/>
      <c r="LF749" s="151"/>
      <c r="LG749" s="153"/>
      <c r="LH749" s="24"/>
      <c r="LI749" s="24"/>
      <c r="LJ749" s="24"/>
      <c r="LK749" s="24"/>
      <c r="LL749" s="24"/>
      <c r="LM749" s="24"/>
      <c r="LN749" s="24"/>
      <c r="LO749" s="24"/>
      <c r="LP749" s="24"/>
      <c r="LQ749" s="24"/>
      <c r="LR749" s="24"/>
      <c r="LS749" s="24"/>
      <c r="LT749" s="24"/>
      <c r="LU749" s="24"/>
      <c r="LV749" s="24"/>
      <c r="LW749" s="24"/>
      <c r="LX749" s="24"/>
      <c r="LY749" s="24"/>
      <c r="LZ749" s="24"/>
      <c r="MA749" s="24"/>
      <c r="MB749" s="24"/>
      <c r="MC749" s="24"/>
      <c r="MD749" s="24"/>
      <c r="ME749" s="24"/>
      <c r="MF749" s="24"/>
      <c r="MG749" s="24"/>
      <c r="MH749" s="24"/>
      <c r="MI749" s="24"/>
      <c r="MJ749" s="24"/>
      <c r="MK749" s="24"/>
      <c r="ML749" s="24"/>
    </row>
    <row r="750" spans="1:350" s="41" customFormat="1" ht="14.25" customHeight="1" outlineLevel="2" x14ac:dyDescent="0.25">
      <c r="A750" s="220" t="s">
        <v>1090</v>
      </c>
      <c r="B750" s="175" t="s">
        <v>370</v>
      </c>
      <c r="C750" s="175" t="s">
        <v>693</v>
      </c>
      <c r="D750" s="175">
        <v>100</v>
      </c>
      <c r="E750" s="175">
        <v>0</v>
      </c>
      <c r="F750" s="175">
        <f>D750-E750</f>
        <v>100</v>
      </c>
      <c r="G750" s="175" t="s">
        <v>1138</v>
      </c>
      <c r="H750" s="170" t="s">
        <v>977</v>
      </c>
      <c r="I750" s="170" t="s">
        <v>1006</v>
      </c>
      <c r="J750" s="212">
        <f ca="1">E750+Q750+AX750+CF750+DN750+ES750+GA750+HH750+IP750+JW750+LE750</f>
        <v>0</v>
      </c>
      <c r="K750" s="212">
        <f>E750+R750+AY750+CG750+DO750+ET750+GB750+HI750+IQ750+JX750+LF750</f>
        <v>0</v>
      </c>
      <c r="L750" s="172" t="e">
        <f ca="1">K750/J750</f>
        <v>#DIV/0!</v>
      </c>
      <c r="M750" s="172">
        <f>K750/D750</f>
        <v>0</v>
      </c>
      <c r="N750" s="183">
        <f ca="1">SUMIF($EV$8:$FZ$9,$O$5,$EV751:$FZ751)-SUMIF($EV$8:$FZ$9,$Q$5,$EV751:$FZ751)</f>
        <v>0</v>
      </c>
      <c r="O750" s="154"/>
      <c r="P750" s="154"/>
      <c r="Q750" s="150">
        <v>0</v>
      </c>
      <c r="R750" s="150">
        <v>0</v>
      </c>
      <c r="S750" s="152" t="e">
        <v>#DIV/0!</v>
      </c>
      <c r="T750" s="154"/>
      <c r="U750" s="154"/>
      <c r="V750" s="154"/>
      <c r="W750" s="154"/>
      <c r="X750" s="154"/>
      <c r="Y750" s="154"/>
      <c r="Z750" s="154"/>
      <c r="AA750" s="154"/>
      <c r="AB750" s="154"/>
      <c r="AC750" s="154"/>
      <c r="AD750" s="154"/>
      <c r="AE750" s="154"/>
      <c r="AF750" s="154"/>
      <c r="AG750" s="154"/>
      <c r="AH750" s="154"/>
      <c r="AI750" s="154"/>
      <c r="AJ750" s="154"/>
      <c r="AK750" s="154"/>
      <c r="AL750" s="154"/>
      <c r="AM750" s="154"/>
      <c r="AN750" s="154"/>
      <c r="AO750" s="154"/>
      <c r="AP750" s="154"/>
      <c r="AQ750" s="154"/>
      <c r="AR750" s="154"/>
      <c r="AS750" s="154"/>
      <c r="AT750" s="154"/>
      <c r="AU750" s="154"/>
      <c r="AV750" s="154"/>
      <c r="AW750" s="154"/>
      <c r="AX750" s="150">
        <f ca="1">SUMIF($BA$8:$CE$9,$O$5,$BA750:$CE750)</f>
        <v>0</v>
      </c>
      <c r="AY750" s="150">
        <f>SUM(BA751:CE751)</f>
        <v>0</v>
      </c>
      <c r="AZ750" s="152" t="e">
        <f ca="1">AY750/AX750</f>
        <v>#DIV/0!</v>
      </c>
      <c r="BA750" s="154"/>
      <c r="BB750" s="154"/>
      <c r="BC750" s="154"/>
      <c r="BD750" s="154"/>
      <c r="BE750" s="154"/>
      <c r="BF750" s="154"/>
      <c r="BG750" s="154"/>
      <c r="BH750" s="154"/>
      <c r="BI750" s="154"/>
      <c r="BJ750" s="154"/>
      <c r="BK750" s="154"/>
      <c r="BL750" s="154"/>
      <c r="BM750" s="154"/>
      <c r="BN750" s="154"/>
      <c r="BO750" s="154"/>
      <c r="BP750" s="154"/>
      <c r="BQ750" s="154"/>
      <c r="BR750" s="154"/>
      <c r="BS750" s="154"/>
      <c r="BT750" s="154"/>
      <c r="BU750" s="154"/>
      <c r="BV750" s="154"/>
      <c r="BW750" s="154"/>
      <c r="BX750" s="154"/>
      <c r="BY750" s="154"/>
      <c r="BZ750" s="154"/>
      <c r="CA750" s="154"/>
      <c r="CB750" s="154"/>
      <c r="CC750" s="154"/>
      <c r="CD750" s="154"/>
      <c r="CE750" s="154"/>
      <c r="CF750" s="150">
        <f t="shared" ref="CF750" si="1946">SUM(CI750:DM750)</f>
        <v>0</v>
      </c>
      <c r="CG750" s="150">
        <f>SUM(CI751:DM751)</f>
        <v>0</v>
      </c>
      <c r="CH750" s="152" t="e">
        <f>CG750/CF750</f>
        <v>#DIV/0!</v>
      </c>
      <c r="CI750" s="154"/>
      <c r="CJ750" s="154"/>
      <c r="CK750" s="154"/>
      <c r="CL750" s="154"/>
      <c r="CM750" s="154"/>
      <c r="CN750" s="154"/>
      <c r="CO750" s="154"/>
      <c r="CP750" s="158"/>
      <c r="CQ750" s="158"/>
      <c r="CR750" s="158"/>
      <c r="CS750" s="158"/>
      <c r="CT750" s="158"/>
      <c r="CU750" s="158"/>
      <c r="CV750" s="158"/>
      <c r="CW750" s="154"/>
      <c r="CX750" s="154"/>
      <c r="CY750" s="154"/>
      <c r="CZ750" s="154"/>
      <c r="DA750" s="154"/>
      <c r="DB750" s="154"/>
      <c r="DC750" s="154"/>
      <c r="DD750" s="154"/>
      <c r="DE750" s="154"/>
      <c r="DF750" s="154"/>
      <c r="DG750" s="154"/>
      <c r="DH750" s="154"/>
      <c r="DI750" s="154"/>
      <c r="DJ750" s="154"/>
      <c r="DK750" s="154"/>
      <c r="DL750" s="154"/>
      <c r="DM750" s="154"/>
      <c r="DN750" s="150">
        <f t="shared" ref="DN750" si="1947">SUM(DQ750:ER750)</f>
        <v>0</v>
      </c>
      <c r="DO750" s="150">
        <f>SUM(DQ751:ER751)</f>
        <v>0</v>
      </c>
      <c r="DP750" s="152" t="e">
        <f t="shared" si="1910"/>
        <v>#DIV/0!</v>
      </c>
      <c r="DQ750" s="154"/>
      <c r="DR750" s="154"/>
      <c r="DS750" s="154"/>
      <c r="DT750" s="154"/>
      <c r="DU750" s="154"/>
      <c r="DV750" s="154"/>
      <c r="DW750" s="154"/>
      <c r="DX750" s="154"/>
      <c r="DY750" s="154"/>
      <c r="DZ750" s="154"/>
      <c r="EA750" s="154"/>
      <c r="EB750" s="154"/>
      <c r="EC750" s="154"/>
      <c r="ED750" s="154"/>
      <c r="EE750" s="154"/>
      <c r="EF750" s="154"/>
      <c r="EG750" s="154"/>
      <c r="EH750" s="154"/>
      <c r="EI750" s="154"/>
      <c r="EJ750" s="154"/>
      <c r="EK750" s="154"/>
      <c r="EL750" s="154"/>
      <c r="EM750" s="154"/>
      <c r="EN750" s="154"/>
      <c r="EO750" s="154"/>
      <c r="EP750" s="154"/>
      <c r="EQ750" s="154"/>
      <c r="ER750" s="154"/>
      <c r="ES750" s="150">
        <f t="shared" ca="1" si="1921"/>
        <v>0</v>
      </c>
      <c r="ET750" s="150">
        <f t="shared" ref="ET750:ET812" si="1948">SUM(EV751:FZ751)</f>
        <v>0</v>
      </c>
      <c r="EU750" s="152" t="e">
        <f t="shared" ref="EU750:EU812" ca="1" si="1949">ET750/ES750</f>
        <v>#DIV/0!</v>
      </c>
      <c r="EV750" s="154"/>
      <c r="EW750" s="160"/>
      <c r="EX750" s="154"/>
      <c r="EY750" s="154"/>
      <c r="EZ750" s="154"/>
      <c r="FA750" s="154"/>
      <c r="FB750" s="154"/>
      <c r="FC750" s="154"/>
      <c r="FD750" s="154"/>
      <c r="FE750" s="154"/>
      <c r="FF750" s="154"/>
      <c r="FG750" s="154"/>
      <c r="FH750" s="154"/>
      <c r="FI750" s="154"/>
      <c r="FJ750" s="154"/>
      <c r="FK750" s="154"/>
      <c r="FL750" s="154"/>
      <c r="FM750" s="154"/>
      <c r="FN750" s="154"/>
      <c r="FO750" s="154"/>
      <c r="FP750" s="154"/>
      <c r="FQ750" s="154"/>
      <c r="FR750" s="154"/>
      <c r="FS750" s="154"/>
      <c r="FT750" s="154"/>
      <c r="FU750" s="154"/>
      <c r="FV750" s="154"/>
      <c r="FW750" s="154"/>
      <c r="FX750" s="154"/>
      <c r="FY750" s="154"/>
      <c r="FZ750" s="154"/>
      <c r="GA750" s="150">
        <f t="shared" ref="GA750" ca="1" si="1950">SUMIF($GD$8:$HG$9,$O$5,GD750:HG750)</f>
        <v>0</v>
      </c>
      <c r="GB750" s="150">
        <f t="shared" ref="GB750" si="1951">SUM(GD751:HG751)</f>
        <v>0</v>
      </c>
      <c r="GC750" s="152" t="e">
        <f t="shared" ref="GC750" ca="1" si="1952">GB750/GA750</f>
        <v>#DIV/0!</v>
      </c>
      <c r="GD750" s="154"/>
      <c r="GE750" s="154"/>
      <c r="GF750" s="154"/>
      <c r="GG750" s="154"/>
      <c r="GH750" s="154"/>
      <c r="GI750" s="154"/>
      <c r="GJ750" s="154"/>
      <c r="GK750" s="154"/>
      <c r="GL750" s="154"/>
      <c r="GM750" s="154"/>
      <c r="GN750" s="154"/>
      <c r="GO750" s="154"/>
      <c r="GP750" s="154"/>
      <c r="GQ750" s="154"/>
      <c r="GR750" s="154"/>
      <c r="GS750" s="154"/>
      <c r="GT750" s="154"/>
      <c r="GU750" s="154"/>
      <c r="GV750" s="154"/>
      <c r="GW750" s="154"/>
      <c r="GX750" s="154"/>
      <c r="GY750" s="154"/>
      <c r="GZ750" s="154"/>
      <c r="HA750" s="154"/>
      <c r="HB750" s="154"/>
      <c r="HC750" s="154"/>
      <c r="HD750" s="154"/>
      <c r="HE750" s="154"/>
      <c r="HF750" s="154"/>
      <c r="HG750" s="154"/>
      <c r="HH750" s="150"/>
      <c r="HI750" s="150">
        <v>0</v>
      </c>
      <c r="HJ750" s="154"/>
      <c r="HK750" s="154"/>
      <c r="HL750" s="154"/>
      <c r="HM750" s="154"/>
      <c r="HN750" s="154"/>
      <c r="HO750" s="154"/>
      <c r="HP750" s="154"/>
      <c r="HQ750" s="154"/>
      <c r="HR750" s="154"/>
      <c r="HS750" s="154"/>
      <c r="HT750" s="154"/>
      <c r="HU750" s="154"/>
      <c r="HV750" s="154"/>
      <c r="HW750" s="154"/>
      <c r="HX750" s="154"/>
      <c r="HY750" s="154"/>
      <c r="HZ750" s="154"/>
      <c r="IA750" s="154"/>
      <c r="IB750" s="154"/>
      <c r="IC750" s="154"/>
      <c r="ID750" s="154"/>
      <c r="IE750" s="154"/>
      <c r="IF750" s="154"/>
      <c r="IG750" s="154"/>
      <c r="IH750" s="154"/>
      <c r="II750" s="154"/>
      <c r="IJ750" s="154"/>
      <c r="IK750" s="154"/>
      <c r="IL750" s="154"/>
      <c r="IM750" s="154"/>
      <c r="IN750" s="154"/>
      <c r="IO750" s="154"/>
      <c r="IP750" s="150"/>
      <c r="IQ750" s="150">
        <v>0</v>
      </c>
      <c r="IR750" s="154"/>
      <c r="IS750" s="154"/>
      <c r="IT750" s="154"/>
      <c r="IU750" s="154"/>
      <c r="IV750" s="154"/>
      <c r="IW750" s="154"/>
      <c r="IX750" s="154"/>
      <c r="IY750" s="154"/>
      <c r="IZ750" s="154"/>
      <c r="JA750" s="154"/>
      <c r="JB750" s="154"/>
      <c r="JC750" s="154"/>
      <c r="JD750" s="154"/>
      <c r="JE750" s="154"/>
      <c r="JF750" s="154"/>
      <c r="JG750" s="154"/>
      <c r="JH750" s="154"/>
      <c r="JI750" s="154"/>
      <c r="JJ750" s="154"/>
      <c r="JK750" s="154"/>
      <c r="JL750" s="154"/>
      <c r="JM750" s="154"/>
      <c r="JN750" s="154"/>
      <c r="JO750" s="154"/>
      <c r="JP750" s="154"/>
      <c r="JQ750" s="154"/>
      <c r="JR750" s="154"/>
      <c r="JS750" s="154"/>
      <c r="JT750" s="154"/>
      <c r="JU750" s="154"/>
      <c r="JV750" s="154"/>
      <c r="JW750" s="150"/>
      <c r="JX750" s="150">
        <v>0</v>
      </c>
      <c r="JY750" s="154"/>
      <c r="JZ750" s="154"/>
      <c r="KA750" s="154"/>
      <c r="KB750" s="154"/>
      <c r="KC750" s="154"/>
      <c r="KD750" s="154"/>
      <c r="KE750" s="154"/>
      <c r="KF750" s="154"/>
      <c r="KG750" s="154"/>
      <c r="KH750" s="154"/>
      <c r="KI750" s="154"/>
      <c r="KJ750" s="154"/>
      <c r="KK750" s="154"/>
      <c r="KL750" s="154"/>
      <c r="KM750" s="154"/>
      <c r="KN750" s="154"/>
      <c r="KO750" s="154"/>
      <c r="KP750" s="154"/>
      <c r="KQ750" s="154"/>
      <c r="KR750" s="154"/>
      <c r="KS750" s="154"/>
      <c r="KT750" s="154"/>
      <c r="KU750" s="154"/>
      <c r="KV750" s="154"/>
      <c r="KW750" s="154"/>
      <c r="KX750" s="154"/>
      <c r="KY750" s="154"/>
      <c r="KZ750" s="154"/>
      <c r="LA750" s="154"/>
      <c r="LB750" s="154"/>
      <c r="LC750" s="154"/>
      <c r="LD750" s="154"/>
      <c r="LE750" s="150"/>
      <c r="LF750" s="150">
        <v>0</v>
      </c>
      <c r="LG750" s="154"/>
      <c r="LH750" s="154"/>
      <c r="LI750" s="154"/>
      <c r="LJ750" s="154"/>
      <c r="LK750" s="154"/>
      <c r="LL750" s="154"/>
      <c r="LM750" s="154"/>
      <c r="LN750" s="154"/>
      <c r="LO750" s="154"/>
      <c r="LP750" s="154"/>
      <c r="LQ750" s="154"/>
      <c r="LR750" s="154"/>
      <c r="LS750" s="154"/>
      <c r="LT750" s="154"/>
      <c r="LU750" s="154"/>
      <c r="LV750" s="154"/>
      <c r="LW750" s="154"/>
      <c r="LX750" s="154"/>
      <c r="LY750" s="154"/>
      <c r="LZ750" s="154"/>
      <c r="MA750" s="154"/>
      <c r="MB750" s="154"/>
      <c r="MC750" s="154"/>
      <c r="MD750" s="154"/>
      <c r="ME750" s="154"/>
      <c r="MF750" s="154"/>
      <c r="MG750" s="154"/>
      <c r="MH750" s="154"/>
      <c r="MI750" s="154"/>
      <c r="MJ750" s="154"/>
      <c r="MK750" s="154"/>
      <c r="ML750" s="154"/>
    </row>
    <row r="751" spans="1:350" s="41" customFormat="1" ht="14.25" customHeight="1" outlineLevel="2" x14ac:dyDescent="0.25">
      <c r="A751" s="221"/>
      <c r="B751" s="176"/>
      <c r="C751" s="176"/>
      <c r="D751" s="176"/>
      <c r="E751" s="176"/>
      <c r="F751" s="176"/>
      <c r="G751" s="176"/>
      <c r="H751" s="171"/>
      <c r="I751" s="171"/>
      <c r="J751" s="213"/>
      <c r="K751" s="213"/>
      <c r="L751" s="173"/>
      <c r="M751" s="173"/>
      <c r="N751" s="184"/>
      <c r="O751" s="155"/>
      <c r="P751" s="155"/>
      <c r="Q751" s="151"/>
      <c r="R751" s="151"/>
      <c r="S751" s="153"/>
      <c r="T751" s="155"/>
      <c r="U751" s="155"/>
      <c r="V751" s="155"/>
      <c r="W751" s="155"/>
      <c r="X751" s="155"/>
      <c r="Y751" s="155"/>
      <c r="Z751" s="155"/>
      <c r="AA751" s="155"/>
      <c r="AB751" s="155"/>
      <c r="AC751" s="155"/>
      <c r="AD751" s="155"/>
      <c r="AE751" s="155"/>
      <c r="AF751" s="155"/>
      <c r="AG751" s="155"/>
      <c r="AH751" s="155"/>
      <c r="AI751" s="155"/>
      <c r="AJ751" s="155"/>
      <c r="AK751" s="155"/>
      <c r="AL751" s="155"/>
      <c r="AM751" s="155"/>
      <c r="AN751" s="155"/>
      <c r="AO751" s="155"/>
      <c r="AP751" s="155"/>
      <c r="AQ751" s="155"/>
      <c r="AR751" s="155"/>
      <c r="AS751" s="155"/>
      <c r="AT751" s="155"/>
      <c r="AU751" s="155"/>
      <c r="AV751" s="155"/>
      <c r="AW751" s="155"/>
      <c r="AX751" s="151"/>
      <c r="AY751" s="151"/>
      <c r="AZ751" s="153"/>
      <c r="BA751" s="155"/>
      <c r="BB751" s="155"/>
      <c r="BC751" s="155"/>
      <c r="BD751" s="155"/>
      <c r="BE751" s="155"/>
      <c r="BF751" s="155"/>
      <c r="BG751" s="155"/>
      <c r="BH751" s="155"/>
      <c r="BI751" s="155"/>
      <c r="BJ751" s="155"/>
      <c r="BK751" s="155"/>
      <c r="BL751" s="155"/>
      <c r="BM751" s="155"/>
      <c r="BN751" s="155"/>
      <c r="BO751" s="155"/>
      <c r="BP751" s="155"/>
      <c r="BQ751" s="155"/>
      <c r="BR751" s="155"/>
      <c r="BS751" s="155"/>
      <c r="BT751" s="155"/>
      <c r="BU751" s="155"/>
      <c r="BV751" s="155"/>
      <c r="BW751" s="155"/>
      <c r="BX751" s="155"/>
      <c r="BY751" s="155"/>
      <c r="BZ751" s="155"/>
      <c r="CA751" s="155"/>
      <c r="CB751" s="155"/>
      <c r="CC751" s="155"/>
      <c r="CD751" s="155"/>
      <c r="CE751" s="155"/>
      <c r="CF751" s="151"/>
      <c r="CG751" s="151"/>
      <c r="CH751" s="153"/>
      <c r="CI751" s="155"/>
      <c r="CJ751" s="155"/>
      <c r="CK751" s="155"/>
      <c r="CL751" s="155"/>
      <c r="CM751" s="155"/>
      <c r="CN751" s="155"/>
      <c r="CO751" s="155"/>
      <c r="CP751" s="159"/>
      <c r="CQ751" s="159"/>
      <c r="CR751" s="159"/>
      <c r="CS751" s="159"/>
      <c r="CT751" s="159"/>
      <c r="CU751" s="159"/>
      <c r="CV751" s="159"/>
      <c r="CW751" s="155"/>
      <c r="CX751" s="155"/>
      <c r="CY751" s="155"/>
      <c r="CZ751" s="155"/>
      <c r="DA751" s="155"/>
      <c r="DB751" s="155"/>
      <c r="DC751" s="155"/>
      <c r="DD751" s="155"/>
      <c r="DE751" s="155"/>
      <c r="DF751" s="155"/>
      <c r="DG751" s="155"/>
      <c r="DH751" s="155"/>
      <c r="DI751" s="155"/>
      <c r="DJ751" s="155"/>
      <c r="DK751" s="155"/>
      <c r="DL751" s="155"/>
      <c r="DM751" s="155"/>
      <c r="DN751" s="151"/>
      <c r="DO751" s="151"/>
      <c r="DP751" s="153"/>
      <c r="DQ751" s="155"/>
      <c r="DR751" s="155"/>
      <c r="DS751" s="155"/>
      <c r="DT751" s="155"/>
      <c r="DU751" s="155"/>
      <c r="DV751" s="155"/>
      <c r="DW751" s="155"/>
      <c r="DX751" s="155"/>
      <c r="DY751" s="155"/>
      <c r="DZ751" s="155"/>
      <c r="EA751" s="155"/>
      <c r="EB751" s="155"/>
      <c r="EC751" s="155"/>
      <c r="ED751" s="155"/>
      <c r="EE751" s="155"/>
      <c r="EF751" s="155"/>
      <c r="EG751" s="155"/>
      <c r="EH751" s="155"/>
      <c r="EI751" s="155"/>
      <c r="EJ751" s="155"/>
      <c r="EK751" s="155"/>
      <c r="EL751" s="155"/>
      <c r="EM751" s="155"/>
      <c r="EN751" s="155"/>
      <c r="EO751" s="155"/>
      <c r="EP751" s="155"/>
      <c r="EQ751" s="155"/>
      <c r="ER751" s="155"/>
      <c r="ES751" s="151"/>
      <c r="ET751" s="151"/>
      <c r="EU751" s="153"/>
      <c r="EV751" s="155"/>
      <c r="EW751" s="161"/>
      <c r="EX751" s="155"/>
      <c r="EY751" s="155"/>
      <c r="EZ751" s="155"/>
      <c r="FA751" s="155"/>
      <c r="FB751" s="155"/>
      <c r="FC751" s="155"/>
      <c r="FD751" s="155"/>
      <c r="FE751" s="155"/>
      <c r="FF751" s="155"/>
      <c r="FG751" s="155"/>
      <c r="FH751" s="155"/>
      <c r="FI751" s="155"/>
      <c r="FJ751" s="155"/>
      <c r="FK751" s="155"/>
      <c r="FL751" s="155"/>
      <c r="FM751" s="155"/>
      <c r="FN751" s="155"/>
      <c r="FO751" s="155"/>
      <c r="FP751" s="155"/>
      <c r="FQ751" s="155"/>
      <c r="FR751" s="155"/>
      <c r="FS751" s="155"/>
      <c r="FT751" s="155"/>
      <c r="FU751" s="155"/>
      <c r="FV751" s="155"/>
      <c r="FW751" s="155"/>
      <c r="FX751" s="155"/>
      <c r="FY751" s="155"/>
      <c r="FZ751" s="155"/>
      <c r="GA751" s="151"/>
      <c r="GB751" s="151"/>
      <c r="GC751" s="153"/>
      <c r="GD751" s="155"/>
      <c r="GE751" s="155"/>
      <c r="GF751" s="155"/>
      <c r="GG751" s="155"/>
      <c r="GH751" s="155"/>
      <c r="GI751" s="155"/>
      <c r="GJ751" s="155"/>
      <c r="GK751" s="155"/>
      <c r="GL751" s="155"/>
      <c r="GM751" s="155"/>
      <c r="GN751" s="155"/>
      <c r="GO751" s="155"/>
      <c r="GP751" s="155"/>
      <c r="GQ751" s="155"/>
      <c r="GR751" s="155"/>
      <c r="GS751" s="155"/>
      <c r="GT751" s="155"/>
      <c r="GU751" s="155"/>
      <c r="GV751" s="155"/>
      <c r="GW751" s="155"/>
      <c r="GX751" s="155"/>
      <c r="GY751" s="155"/>
      <c r="GZ751" s="155"/>
      <c r="HA751" s="155"/>
      <c r="HB751" s="155"/>
      <c r="HC751" s="155"/>
      <c r="HD751" s="155"/>
      <c r="HE751" s="155"/>
      <c r="HF751" s="155"/>
      <c r="HG751" s="155"/>
      <c r="HH751" s="151"/>
      <c r="HI751" s="151"/>
      <c r="HJ751" s="155"/>
      <c r="HK751" s="155"/>
      <c r="HL751" s="155"/>
      <c r="HM751" s="155"/>
      <c r="HN751" s="155"/>
      <c r="HO751" s="155"/>
      <c r="HP751" s="155"/>
      <c r="HQ751" s="155"/>
      <c r="HR751" s="155"/>
      <c r="HS751" s="155"/>
      <c r="HT751" s="155"/>
      <c r="HU751" s="155"/>
      <c r="HV751" s="155"/>
      <c r="HW751" s="155"/>
      <c r="HX751" s="155"/>
      <c r="HY751" s="155"/>
      <c r="HZ751" s="155"/>
      <c r="IA751" s="155"/>
      <c r="IB751" s="155"/>
      <c r="IC751" s="155"/>
      <c r="ID751" s="155"/>
      <c r="IE751" s="155"/>
      <c r="IF751" s="155"/>
      <c r="IG751" s="155"/>
      <c r="IH751" s="155"/>
      <c r="II751" s="155"/>
      <c r="IJ751" s="155"/>
      <c r="IK751" s="155"/>
      <c r="IL751" s="155"/>
      <c r="IM751" s="155"/>
      <c r="IN751" s="155"/>
      <c r="IO751" s="155"/>
      <c r="IP751" s="151"/>
      <c r="IQ751" s="151"/>
      <c r="IR751" s="155"/>
      <c r="IS751" s="155"/>
      <c r="IT751" s="155"/>
      <c r="IU751" s="155"/>
      <c r="IV751" s="155"/>
      <c r="IW751" s="155"/>
      <c r="IX751" s="155"/>
      <c r="IY751" s="155"/>
      <c r="IZ751" s="155"/>
      <c r="JA751" s="155"/>
      <c r="JB751" s="155"/>
      <c r="JC751" s="155"/>
      <c r="JD751" s="155"/>
      <c r="JE751" s="155"/>
      <c r="JF751" s="155"/>
      <c r="JG751" s="155"/>
      <c r="JH751" s="155"/>
      <c r="JI751" s="155"/>
      <c r="JJ751" s="155"/>
      <c r="JK751" s="155"/>
      <c r="JL751" s="155"/>
      <c r="JM751" s="155"/>
      <c r="JN751" s="155"/>
      <c r="JO751" s="155"/>
      <c r="JP751" s="155"/>
      <c r="JQ751" s="155"/>
      <c r="JR751" s="155"/>
      <c r="JS751" s="155"/>
      <c r="JT751" s="155"/>
      <c r="JU751" s="155"/>
      <c r="JV751" s="155"/>
      <c r="JW751" s="151"/>
      <c r="JX751" s="151"/>
      <c r="JY751" s="155"/>
      <c r="JZ751" s="155"/>
      <c r="KA751" s="155"/>
      <c r="KB751" s="155"/>
      <c r="KC751" s="155"/>
      <c r="KD751" s="155"/>
      <c r="KE751" s="155"/>
      <c r="KF751" s="155"/>
      <c r="KG751" s="155"/>
      <c r="KH751" s="155"/>
      <c r="KI751" s="155"/>
      <c r="KJ751" s="155"/>
      <c r="KK751" s="155"/>
      <c r="KL751" s="155"/>
      <c r="KM751" s="155"/>
      <c r="KN751" s="155"/>
      <c r="KO751" s="155"/>
      <c r="KP751" s="155"/>
      <c r="KQ751" s="155"/>
      <c r="KR751" s="155"/>
      <c r="KS751" s="155"/>
      <c r="KT751" s="155"/>
      <c r="KU751" s="155"/>
      <c r="KV751" s="155"/>
      <c r="KW751" s="155"/>
      <c r="KX751" s="155"/>
      <c r="KY751" s="155"/>
      <c r="KZ751" s="155"/>
      <c r="LA751" s="155"/>
      <c r="LB751" s="155"/>
      <c r="LC751" s="155"/>
      <c r="LD751" s="155"/>
      <c r="LE751" s="151"/>
      <c r="LF751" s="151"/>
      <c r="LG751" s="155"/>
      <c r="LH751" s="155"/>
      <c r="LI751" s="155"/>
      <c r="LJ751" s="155"/>
      <c r="LK751" s="155"/>
      <c r="LL751" s="155"/>
      <c r="LM751" s="155"/>
      <c r="LN751" s="155"/>
      <c r="LO751" s="155"/>
      <c r="LP751" s="155"/>
      <c r="LQ751" s="155"/>
      <c r="LR751" s="155"/>
      <c r="LS751" s="155"/>
      <c r="LT751" s="155"/>
      <c r="LU751" s="155"/>
      <c r="LV751" s="155"/>
      <c r="LW751" s="155"/>
      <c r="LX751" s="155"/>
      <c r="LY751" s="155"/>
      <c r="LZ751" s="155"/>
      <c r="MA751" s="155"/>
      <c r="MB751" s="155"/>
      <c r="MC751" s="155"/>
      <c r="MD751" s="155"/>
      <c r="ME751" s="155"/>
      <c r="MF751" s="155"/>
      <c r="MG751" s="155"/>
      <c r="MH751" s="155"/>
      <c r="MI751" s="155"/>
      <c r="MJ751" s="155"/>
      <c r="MK751" s="155"/>
      <c r="ML751" s="155"/>
    </row>
    <row r="752" spans="1:350" ht="13.9" customHeight="1" outlineLevel="2" x14ac:dyDescent="0.2">
      <c r="A752" s="185" t="s">
        <v>1091</v>
      </c>
      <c r="B752" s="218" t="s">
        <v>371</v>
      </c>
      <c r="C752" s="214" t="s">
        <v>37</v>
      </c>
      <c r="D752" s="216">
        <v>1092</v>
      </c>
      <c r="E752" s="175">
        <v>0</v>
      </c>
      <c r="F752" s="175">
        <f>D752-E752</f>
        <v>1092</v>
      </c>
      <c r="G752" s="175" t="s">
        <v>888</v>
      </c>
      <c r="H752" s="170" t="s">
        <v>997</v>
      </c>
      <c r="I752" s="170" t="s">
        <v>1006</v>
      </c>
      <c r="J752" s="212">
        <f ca="1">E752+Q752+AX752+CF752+DN752+ES752+GA752+HH752+IP752+JW752+LE752</f>
        <v>0</v>
      </c>
      <c r="K752" s="212">
        <f>E752+R752+AY752+CG752+DO752+ET752+GB752+HI752+IQ752+JX752+LF752</f>
        <v>0</v>
      </c>
      <c r="L752" s="172" t="e">
        <f ca="1">K752/J752</f>
        <v>#DIV/0!</v>
      </c>
      <c r="M752" s="172">
        <f>K752/D752</f>
        <v>0</v>
      </c>
      <c r="N752" s="183">
        <f ca="1">SUMIF($EV$8:$FZ$9,$O$5,$EV753:$FZ753)-SUMIF($EV$8:$FZ$9,$Q$5,$EV753:$FZ753)</f>
        <v>0</v>
      </c>
      <c r="O752" s="156"/>
      <c r="P752" s="16" t="s">
        <v>25</v>
      </c>
      <c r="Q752" s="150">
        <v>0</v>
      </c>
      <c r="R752" s="150">
        <v>0</v>
      </c>
      <c r="S752" s="152" t="e">
        <v>#DIV/0!</v>
      </c>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50">
        <f ca="1">SUMIF($BA$8:$CE$9,$O$5,$BA752:$CE752)</f>
        <v>0</v>
      </c>
      <c r="AY752" s="150">
        <f>SUM(BA753:CE753)</f>
        <v>0</v>
      </c>
      <c r="AZ752" s="152" t="e">
        <f ca="1">AY752/AX752</f>
        <v>#DIV/0!</v>
      </c>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50">
        <f t="shared" ref="CF752" si="1953">SUM(CI752:DM752)</f>
        <v>0</v>
      </c>
      <c r="CG752" s="150">
        <f>SUM(CI753:DM753)</f>
        <v>0</v>
      </c>
      <c r="CH752" s="152" t="e">
        <f>CG752/CF752</f>
        <v>#DIV/0!</v>
      </c>
      <c r="CI752" s="129"/>
      <c r="CJ752" s="129"/>
      <c r="CK752" s="129"/>
      <c r="CL752" s="129"/>
      <c r="CM752" s="129"/>
      <c r="CN752" s="129"/>
      <c r="CO752" s="129"/>
      <c r="CP752" s="101"/>
      <c r="CQ752" s="101"/>
      <c r="CR752" s="101"/>
      <c r="CS752" s="101"/>
      <c r="CT752" s="101"/>
      <c r="CU752" s="101"/>
      <c r="CV752" s="101"/>
      <c r="CW752" s="129"/>
      <c r="CX752" s="129"/>
      <c r="CY752" s="129"/>
      <c r="CZ752" s="129"/>
      <c r="DA752" s="129"/>
      <c r="DB752" s="129"/>
      <c r="DC752" s="129"/>
      <c r="DD752" s="129"/>
      <c r="DE752" s="129"/>
      <c r="DF752" s="129"/>
      <c r="DG752" s="129"/>
      <c r="DH752" s="129"/>
      <c r="DI752" s="129"/>
      <c r="DJ752" s="129"/>
      <c r="DK752" s="129"/>
      <c r="DL752" s="129"/>
      <c r="DM752" s="129"/>
      <c r="DN752" s="150">
        <f t="shared" ref="DN752" si="1954">SUM(DQ752:ER752)</f>
        <v>0</v>
      </c>
      <c r="DO752" s="150">
        <f>SUM(DQ753:ER753)</f>
        <v>0</v>
      </c>
      <c r="DP752" s="152" t="e">
        <f t="shared" si="1910"/>
        <v>#DIV/0!</v>
      </c>
      <c r="DQ752" s="16"/>
      <c r="DR752" s="16"/>
      <c r="DS752" s="16"/>
      <c r="DT752" s="16"/>
      <c r="DU752" s="16"/>
      <c r="DV752" s="16"/>
      <c r="DW752" s="16"/>
      <c r="DX752" s="16"/>
      <c r="DY752" s="16"/>
      <c r="DZ752" s="16"/>
      <c r="EA752" s="16"/>
      <c r="EB752" s="16"/>
      <c r="EC752" s="16"/>
      <c r="ED752" s="16"/>
      <c r="EE752" s="16"/>
      <c r="EF752" s="16"/>
      <c r="EG752" s="16"/>
      <c r="EH752" s="16"/>
      <c r="EI752" s="16"/>
      <c r="EJ752" s="16"/>
      <c r="EK752" s="16"/>
      <c r="EL752" s="16"/>
      <c r="EM752" s="16"/>
      <c r="EN752" s="16"/>
      <c r="EO752" s="16"/>
      <c r="EP752" s="16"/>
      <c r="EQ752" s="16"/>
      <c r="ER752" s="16"/>
      <c r="ES752" s="150">
        <f t="shared" ca="1" si="1921"/>
        <v>0</v>
      </c>
      <c r="ET752" s="150">
        <f t="shared" si="1948"/>
        <v>0</v>
      </c>
      <c r="EU752" s="152" t="e">
        <f t="shared" ca="1" si="1949"/>
        <v>#DIV/0!</v>
      </c>
      <c r="EV752" s="16"/>
      <c r="EW752" s="67"/>
      <c r="EX752" s="16"/>
      <c r="EY752" s="16"/>
      <c r="EZ752" s="16"/>
      <c r="FA752" s="16"/>
      <c r="FB752" s="16"/>
      <c r="FC752" s="16"/>
      <c r="FD752" s="16"/>
      <c r="FE752" s="16"/>
      <c r="FF752" s="16"/>
      <c r="FG752" s="16"/>
      <c r="FH752" s="16"/>
      <c r="FI752" s="16"/>
      <c r="FJ752" s="16"/>
      <c r="FK752" s="16"/>
      <c r="FL752" s="16"/>
      <c r="FM752" s="16"/>
      <c r="FN752" s="16"/>
      <c r="FO752" s="16"/>
      <c r="FP752" s="16"/>
      <c r="FQ752" s="16"/>
      <c r="FR752" s="16"/>
      <c r="FS752" s="16"/>
      <c r="FT752" s="16"/>
      <c r="FU752" s="16"/>
      <c r="FV752" s="16"/>
      <c r="FW752" s="16"/>
      <c r="FX752" s="16"/>
      <c r="FY752" s="16"/>
      <c r="FZ752" s="16"/>
      <c r="GA752" s="150">
        <f t="shared" ref="GA752" ca="1" si="1955">SUMIF($GD$8:$HG$9,$O$5,GD752:HG752)</f>
        <v>0</v>
      </c>
      <c r="GB752" s="150">
        <f t="shared" ref="GB752" si="1956">SUM(GD753:HG753)</f>
        <v>0</v>
      </c>
      <c r="GC752" s="152" t="e">
        <f t="shared" ref="GC752" ca="1" si="1957">GB752/GA752</f>
        <v>#DIV/0!</v>
      </c>
      <c r="GD752" s="16"/>
      <c r="GE752" s="16"/>
      <c r="GF752" s="16"/>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c r="HF752" s="16"/>
      <c r="HG752" s="16"/>
      <c r="HH752" s="150"/>
      <c r="HI752" s="150">
        <v>0</v>
      </c>
      <c r="HJ752" s="152" t="e">
        <v>#DIV/0!</v>
      </c>
      <c r="HK752" s="16"/>
      <c r="HL752" s="16"/>
      <c r="HM752" s="16"/>
      <c r="HN752" s="16"/>
      <c r="HO752" s="16"/>
      <c r="HP752" s="16"/>
      <c r="HQ752" s="16"/>
      <c r="HR752" s="16"/>
      <c r="HS752" s="16"/>
      <c r="HT752" s="16"/>
      <c r="HU752" s="16"/>
      <c r="HV752" s="16"/>
      <c r="HW752" s="16"/>
      <c r="HX752" s="16"/>
      <c r="HY752" s="16"/>
      <c r="HZ752" s="16"/>
      <c r="IA752" s="16"/>
      <c r="IB752" s="16"/>
      <c r="IC752" s="16"/>
      <c r="ID752" s="16"/>
      <c r="IE752" s="16"/>
      <c r="IF752" s="16"/>
      <c r="IG752" s="16"/>
      <c r="IH752" s="16"/>
      <c r="II752" s="16"/>
      <c r="IJ752" s="16"/>
      <c r="IK752" s="16"/>
      <c r="IL752" s="16"/>
      <c r="IM752" s="16"/>
      <c r="IN752" s="16"/>
      <c r="IO752" s="16"/>
      <c r="IP752" s="150"/>
      <c r="IQ752" s="150">
        <v>0</v>
      </c>
      <c r="IR752" s="152" t="e">
        <v>#DIV/0!</v>
      </c>
      <c r="IS752" s="16"/>
      <c r="IT752" s="16"/>
      <c r="IU752" s="16"/>
      <c r="IV752" s="16"/>
      <c r="IW752" s="16"/>
      <c r="IX752" s="16"/>
      <c r="IY752" s="16"/>
      <c r="IZ752" s="16"/>
      <c r="JA752" s="16"/>
      <c r="JB752" s="16"/>
      <c r="JC752" s="16"/>
      <c r="JD752" s="16"/>
      <c r="JE752" s="16"/>
      <c r="JF752" s="16"/>
      <c r="JG752" s="16"/>
      <c r="JH752" s="16"/>
      <c r="JI752" s="16"/>
      <c r="JJ752" s="16"/>
      <c r="JK752" s="16"/>
      <c r="JL752" s="16"/>
      <c r="JM752" s="16"/>
      <c r="JN752" s="16"/>
      <c r="JO752" s="16"/>
      <c r="JP752" s="16"/>
      <c r="JQ752" s="16"/>
      <c r="JR752" s="16"/>
      <c r="JS752" s="16"/>
      <c r="JT752" s="16"/>
      <c r="JU752" s="23"/>
      <c r="JV752" s="16"/>
      <c r="JW752" s="150"/>
      <c r="JX752" s="150">
        <v>0</v>
      </c>
      <c r="JY752" s="152" t="e">
        <v>#DIV/0!</v>
      </c>
      <c r="JZ752" s="16"/>
      <c r="KA752" s="16"/>
      <c r="KB752" s="16"/>
      <c r="KC752" s="16"/>
      <c r="KD752" s="16"/>
      <c r="KE752" s="16"/>
      <c r="KF752" s="16"/>
      <c r="KG752" s="16"/>
      <c r="KH752" s="16"/>
      <c r="KI752" s="16"/>
      <c r="KJ752" s="16"/>
      <c r="KK752" s="16"/>
      <c r="KL752" s="16"/>
      <c r="KM752" s="16"/>
      <c r="KN752" s="16"/>
      <c r="KO752" s="16"/>
      <c r="KP752" s="16"/>
      <c r="KQ752" s="16"/>
      <c r="KR752" s="16"/>
      <c r="KS752" s="16"/>
      <c r="KT752" s="16"/>
      <c r="KU752" s="16"/>
      <c r="KV752" s="16"/>
      <c r="KW752" s="16"/>
      <c r="KX752" s="16"/>
      <c r="KY752" s="16"/>
      <c r="KZ752" s="16"/>
      <c r="LA752" s="16"/>
      <c r="LB752" s="16"/>
      <c r="LC752" s="16"/>
      <c r="LD752" s="16"/>
      <c r="LE752" s="150"/>
      <c r="LF752" s="150">
        <v>0</v>
      </c>
      <c r="LG752" s="152" t="e">
        <v>#DIV/0!</v>
      </c>
      <c r="LH752" s="16"/>
      <c r="LI752" s="16"/>
      <c r="LJ752" s="16"/>
      <c r="LK752" s="16"/>
      <c r="LL752" s="16"/>
      <c r="LM752" s="16"/>
      <c r="LN752" s="16"/>
      <c r="LO752" s="16"/>
      <c r="LP752" s="16"/>
      <c r="LQ752" s="16"/>
      <c r="LR752" s="16"/>
      <c r="LS752" s="16"/>
      <c r="LT752" s="16"/>
      <c r="LU752" s="16"/>
      <c r="LV752" s="16"/>
      <c r="LW752" s="16"/>
      <c r="LX752" s="16"/>
      <c r="LY752" s="16"/>
      <c r="LZ752" s="16"/>
      <c r="MA752" s="16"/>
      <c r="MB752" s="16"/>
      <c r="MC752" s="16"/>
      <c r="MD752" s="16"/>
      <c r="ME752" s="16"/>
      <c r="MF752" s="16"/>
      <c r="MG752" s="16"/>
      <c r="MH752" s="16"/>
      <c r="MI752" s="16"/>
      <c r="MJ752" s="16"/>
      <c r="MK752" s="16"/>
      <c r="ML752" s="16"/>
    </row>
    <row r="753" spans="1:350" ht="13.9" customHeight="1" outlineLevel="2" x14ac:dyDescent="0.2">
      <c r="A753" s="186"/>
      <c r="B753" s="219"/>
      <c r="C753" s="215"/>
      <c r="D753" s="217"/>
      <c r="E753" s="176"/>
      <c r="F753" s="176"/>
      <c r="G753" s="176"/>
      <c r="H753" s="171"/>
      <c r="I753" s="171"/>
      <c r="J753" s="213"/>
      <c r="K753" s="213"/>
      <c r="L753" s="173"/>
      <c r="M753" s="173"/>
      <c r="N753" s="184"/>
      <c r="O753" s="157"/>
      <c r="P753" s="17" t="s">
        <v>26</v>
      </c>
      <c r="Q753" s="151"/>
      <c r="R753" s="151"/>
      <c r="S753" s="153"/>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151"/>
      <c r="AY753" s="151"/>
      <c r="AZ753" s="153"/>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151"/>
      <c r="CG753" s="151"/>
      <c r="CH753" s="153"/>
      <c r="CI753" s="141"/>
      <c r="CJ753" s="141"/>
      <c r="CK753" s="141"/>
      <c r="CL753" s="141"/>
      <c r="CM753" s="141"/>
      <c r="CN753" s="141"/>
      <c r="CO753" s="141"/>
      <c r="CP753" s="95"/>
      <c r="CQ753" s="95"/>
      <c r="CR753" s="95"/>
      <c r="CS753" s="95"/>
      <c r="CT753" s="95"/>
      <c r="CU753" s="95"/>
      <c r="CV753" s="95"/>
      <c r="CW753" s="141"/>
      <c r="CX753" s="141"/>
      <c r="CY753" s="141"/>
      <c r="CZ753" s="141"/>
      <c r="DA753" s="141"/>
      <c r="DB753" s="141"/>
      <c r="DC753" s="141"/>
      <c r="DD753" s="141"/>
      <c r="DE753" s="141"/>
      <c r="DF753" s="141"/>
      <c r="DG753" s="141"/>
      <c r="DH753" s="141"/>
      <c r="DI753" s="141"/>
      <c r="DJ753" s="141"/>
      <c r="DK753" s="141"/>
      <c r="DL753" s="141"/>
      <c r="DM753" s="141"/>
      <c r="DN753" s="151"/>
      <c r="DO753" s="151"/>
      <c r="DP753" s="153"/>
      <c r="DQ753" s="24"/>
      <c r="DR753" s="24"/>
      <c r="DS753" s="24"/>
      <c r="DT753" s="24"/>
      <c r="DU753" s="24"/>
      <c r="DV753" s="24"/>
      <c r="DW753" s="24"/>
      <c r="DX753" s="24"/>
      <c r="DY753" s="24"/>
      <c r="DZ753" s="24"/>
      <c r="EA753" s="24"/>
      <c r="EB753" s="24"/>
      <c r="EC753" s="24"/>
      <c r="ED753" s="24"/>
      <c r="EE753" s="24"/>
      <c r="EF753" s="24"/>
      <c r="EG753" s="24"/>
      <c r="EH753" s="24"/>
      <c r="EI753" s="24"/>
      <c r="EJ753" s="24"/>
      <c r="EK753" s="24"/>
      <c r="EL753" s="24"/>
      <c r="EM753" s="24"/>
      <c r="EN753" s="24"/>
      <c r="EO753" s="24"/>
      <c r="EP753" s="24"/>
      <c r="EQ753" s="24"/>
      <c r="ER753" s="24"/>
      <c r="ES753" s="151"/>
      <c r="ET753" s="151"/>
      <c r="EU753" s="153"/>
      <c r="EV753" s="24"/>
      <c r="EW753" s="125"/>
      <c r="EX753" s="24"/>
      <c r="EY753" s="24"/>
      <c r="EZ753" s="24"/>
      <c r="FA753" s="24"/>
      <c r="FB753" s="24"/>
      <c r="FC753" s="24"/>
      <c r="FD753" s="24"/>
      <c r="FE753" s="24"/>
      <c r="FF753" s="24"/>
      <c r="FG753" s="24"/>
      <c r="FH753" s="24"/>
      <c r="FI753" s="24"/>
      <c r="FJ753" s="24"/>
      <c r="FK753" s="24"/>
      <c r="FL753" s="24"/>
      <c r="FM753" s="24"/>
      <c r="FN753" s="24"/>
      <c r="FO753" s="24"/>
      <c r="FP753" s="24"/>
      <c r="FQ753" s="24"/>
      <c r="FR753" s="24"/>
      <c r="FS753" s="24"/>
      <c r="FT753" s="24"/>
      <c r="FU753" s="24"/>
      <c r="FV753" s="24"/>
      <c r="FW753" s="24"/>
      <c r="FX753" s="24"/>
      <c r="FY753" s="24"/>
      <c r="FZ753" s="24"/>
      <c r="GA753" s="151"/>
      <c r="GB753" s="151"/>
      <c r="GC753" s="153"/>
      <c r="GD753" s="24"/>
      <c r="GE753" s="24"/>
      <c r="GF753" s="24"/>
      <c r="GG753" s="24"/>
      <c r="GH753" s="24"/>
      <c r="GI753" s="24"/>
      <c r="GJ753" s="24"/>
      <c r="GK753" s="24"/>
      <c r="GL753" s="24"/>
      <c r="GM753" s="24"/>
      <c r="GN753" s="24"/>
      <c r="GO753" s="24"/>
      <c r="GP753" s="24"/>
      <c r="GQ753" s="24"/>
      <c r="GR753" s="24"/>
      <c r="GS753" s="24"/>
      <c r="GT753" s="24"/>
      <c r="GU753" s="24"/>
      <c r="GV753" s="24"/>
      <c r="GW753" s="24"/>
      <c r="GX753" s="24"/>
      <c r="GY753" s="24"/>
      <c r="GZ753" s="24"/>
      <c r="HA753" s="24"/>
      <c r="HB753" s="24"/>
      <c r="HC753" s="24"/>
      <c r="HD753" s="24"/>
      <c r="HE753" s="24"/>
      <c r="HF753" s="24"/>
      <c r="HG753" s="24"/>
      <c r="HH753" s="151"/>
      <c r="HI753" s="151"/>
      <c r="HJ753" s="153"/>
      <c r="HK753" s="24"/>
      <c r="HL753" s="24"/>
      <c r="HM753" s="24"/>
      <c r="HN753" s="24"/>
      <c r="HO753" s="24"/>
      <c r="HP753" s="24"/>
      <c r="HQ753" s="24"/>
      <c r="HR753" s="24"/>
      <c r="HS753" s="24"/>
      <c r="HT753" s="24"/>
      <c r="HU753" s="24"/>
      <c r="HV753" s="24"/>
      <c r="HW753" s="24"/>
      <c r="HX753" s="24"/>
      <c r="HY753" s="24"/>
      <c r="HZ753" s="24"/>
      <c r="IA753" s="24"/>
      <c r="IB753" s="24"/>
      <c r="IC753" s="24"/>
      <c r="ID753" s="24"/>
      <c r="IE753" s="24"/>
      <c r="IF753" s="24"/>
      <c r="IG753" s="24"/>
      <c r="IH753" s="24"/>
      <c r="II753" s="24"/>
      <c r="IJ753" s="24"/>
      <c r="IK753" s="24"/>
      <c r="IL753" s="24"/>
      <c r="IM753" s="24"/>
      <c r="IN753" s="24"/>
      <c r="IO753" s="24"/>
      <c r="IP753" s="151"/>
      <c r="IQ753" s="151"/>
      <c r="IR753" s="153"/>
      <c r="IS753" s="24"/>
      <c r="IT753" s="24"/>
      <c r="IU753" s="24"/>
      <c r="IV753" s="24"/>
      <c r="IW753" s="24"/>
      <c r="IX753" s="24"/>
      <c r="IY753" s="24"/>
      <c r="IZ753" s="24"/>
      <c r="JA753" s="24"/>
      <c r="JB753" s="24"/>
      <c r="JC753" s="24"/>
      <c r="JD753" s="24"/>
      <c r="JE753" s="24"/>
      <c r="JF753" s="24"/>
      <c r="JG753" s="24"/>
      <c r="JH753" s="24"/>
      <c r="JI753" s="24"/>
      <c r="JJ753" s="24"/>
      <c r="JK753" s="24"/>
      <c r="JL753" s="24"/>
      <c r="JM753" s="24"/>
      <c r="JN753" s="24"/>
      <c r="JO753" s="24"/>
      <c r="JP753" s="24"/>
      <c r="JQ753" s="24"/>
      <c r="JR753" s="24"/>
      <c r="JS753" s="24"/>
      <c r="JT753" s="24"/>
      <c r="JU753" s="25"/>
      <c r="JV753" s="24"/>
      <c r="JW753" s="151"/>
      <c r="JX753" s="151"/>
      <c r="JY753" s="153"/>
      <c r="JZ753" s="24"/>
      <c r="KA753" s="24"/>
      <c r="KB753" s="24"/>
      <c r="KC753" s="24"/>
      <c r="KD753" s="24"/>
      <c r="KE753" s="24"/>
      <c r="KF753" s="24"/>
      <c r="KG753" s="24"/>
      <c r="KH753" s="24"/>
      <c r="KI753" s="24"/>
      <c r="KJ753" s="24"/>
      <c r="KK753" s="24"/>
      <c r="KL753" s="24"/>
      <c r="KM753" s="24"/>
      <c r="KN753" s="24"/>
      <c r="KO753" s="24"/>
      <c r="KP753" s="24"/>
      <c r="KQ753" s="24"/>
      <c r="KR753" s="24"/>
      <c r="KS753" s="24"/>
      <c r="KT753" s="24"/>
      <c r="KU753" s="24"/>
      <c r="KV753" s="24"/>
      <c r="KW753" s="24"/>
      <c r="KX753" s="24"/>
      <c r="KY753" s="24"/>
      <c r="KZ753" s="24"/>
      <c r="LA753" s="24"/>
      <c r="LB753" s="24"/>
      <c r="LC753" s="24"/>
      <c r="LD753" s="24"/>
      <c r="LE753" s="151"/>
      <c r="LF753" s="151"/>
      <c r="LG753" s="153"/>
      <c r="LH753" s="24"/>
      <c r="LI753" s="24"/>
      <c r="LJ753" s="24"/>
      <c r="LK753" s="24"/>
      <c r="LL753" s="24"/>
      <c r="LM753" s="24"/>
      <c r="LN753" s="24"/>
      <c r="LO753" s="24"/>
      <c r="LP753" s="24"/>
      <c r="LQ753" s="24"/>
      <c r="LR753" s="24"/>
      <c r="LS753" s="24"/>
      <c r="LT753" s="24"/>
      <c r="LU753" s="24"/>
      <c r="LV753" s="24"/>
      <c r="LW753" s="24"/>
      <c r="LX753" s="24"/>
      <c r="LY753" s="24"/>
      <c r="LZ753" s="24"/>
      <c r="MA753" s="24"/>
      <c r="MB753" s="24"/>
      <c r="MC753" s="24"/>
      <c r="MD753" s="24"/>
      <c r="ME753" s="24"/>
      <c r="MF753" s="24"/>
      <c r="MG753" s="24"/>
      <c r="MH753" s="24"/>
      <c r="MI753" s="24"/>
      <c r="MJ753" s="24"/>
      <c r="MK753" s="24"/>
      <c r="ML753" s="24"/>
    </row>
    <row r="754" spans="1:350" ht="13.9" customHeight="1" outlineLevel="2" x14ac:dyDescent="0.2">
      <c r="A754" s="185" t="s">
        <v>1092</v>
      </c>
      <c r="B754" s="218" t="s">
        <v>377</v>
      </c>
      <c r="C754" s="214" t="s">
        <v>38</v>
      </c>
      <c r="D754" s="216">
        <v>1.05</v>
      </c>
      <c r="E754" s="175">
        <v>0</v>
      </c>
      <c r="F754" s="175">
        <f>D754-E754</f>
        <v>1.05</v>
      </c>
      <c r="G754" s="175" t="s">
        <v>847</v>
      </c>
      <c r="H754" s="170" t="s">
        <v>977</v>
      </c>
      <c r="I754" s="170" t="s">
        <v>880</v>
      </c>
      <c r="J754" s="212">
        <f ca="1">E754+Q754+AX754+CF754+DN754+ES754+GA754+HH754+IP754+JW754+LE754</f>
        <v>0</v>
      </c>
      <c r="K754" s="212">
        <f>E754+R754+AY754+CG754+DO754+ET754+GB754+HI754+IQ754+JX754+LF754</f>
        <v>0</v>
      </c>
      <c r="L754" s="172" t="e">
        <f ca="1">K754/J754</f>
        <v>#DIV/0!</v>
      </c>
      <c r="M754" s="172">
        <f>K754/D754</f>
        <v>0</v>
      </c>
      <c r="N754" s="183">
        <f ca="1">SUMIF($EV$8:$FZ$9,$O$5,$EV755:$FZ755)-SUMIF($EV$8:$FZ$9,$Q$5,$EV755:$FZ755)</f>
        <v>0</v>
      </c>
      <c r="O754" s="156"/>
      <c r="P754" s="16" t="s">
        <v>25</v>
      </c>
      <c r="Q754" s="150">
        <v>0</v>
      </c>
      <c r="R754" s="150">
        <v>0</v>
      </c>
      <c r="S754" s="152" t="e">
        <v>#DIV/0!</v>
      </c>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50">
        <f ca="1">SUMIF($BA$8:$CE$9,$O$5,$BA754:$CE754)</f>
        <v>0</v>
      </c>
      <c r="AY754" s="150">
        <f>SUM(BA755:CE755)</f>
        <v>0</v>
      </c>
      <c r="AZ754" s="152" t="e">
        <f ca="1">AY754/AX754</f>
        <v>#DIV/0!</v>
      </c>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50">
        <f t="shared" ref="CF754" si="1958">SUM(CI754:DM754)</f>
        <v>0</v>
      </c>
      <c r="CG754" s="150">
        <f>SUM(CI755:DM755)</f>
        <v>0</v>
      </c>
      <c r="CH754" s="152" t="e">
        <f>CG754/CF754</f>
        <v>#DIV/0!</v>
      </c>
      <c r="CI754" s="129"/>
      <c r="CJ754" s="129"/>
      <c r="CK754" s="129"/>
      <c r="CL754" s="129"/>
      <c r="CM754" s="129"/>
      <c r="CN754" s="129"/>
      <c r="CO754" s="129"/>
      <c r="CP754" s="101"/>
      <c r="CQ754" s="101"/>
      <c r="CR754" s="101"/>
      <c r="CS754" s="101"/>
      <c r="CT754" s="101"/>
      <c r="CU754" s="101"/>
      <c r="CV754" s="101"/>
      <c r="CW754" s="129"/>
      <c r="CX754" s="129"/>
      <c r="CY754" s="129"/>
      <c r="CZ754" s="129"/>
      <c r="DA754" s="129"/>
      <c r="DB754" s="129"/>
      <c r="DC754" s="129"/>
      <c r="DD754" s="129"/>
      <c r="DE754" s="129"/>
      <c r="DF754" s="129"/>
      <c r="DG754" s="129"/>
      <c r="DH754" s="129"/>
      <c r="DI754" s="129"/>
      <c r="DJ754" s="129"/>
      <c r="DK754" s="129"/>
      <c r="DL754" s="129"/>
      <c r="DM754" s="129"/>
      <c r="DN754" s="150">
        <f t="shared" ref="DN754" si="1959">SUM(DQ754:ER754)</f>
        <v>0</v>
      </c>
      <c r="DO754" s="150">
        <f>SUM(DQ755:ER755)</f>
        <v>0</v>
      </c>
      <c r="DP754" s="152" t="e">
        <f t="shared" si="1910"/>
        <v>#DIV/0!</v>
      </c>
      <c r="DQ754" s="16"/>
      <c r="DR754" s="16"/>
      <c r="DS754" s="16"/>
      <c r="DT754" s="16"/>
      <c r="DU754" s="16"/>
      <c r="DV754" s="16"/>
      <c r="DW754" s="16"/>
      <c r="DX754" s="16"/>
      <c r="DY754" s="16"/>
      <c r="DZ754" s="16"/>
      <c r="EA754" s="16"/>
      <c r="EB754" s="16"/>
      <c r="EC754" s="16"/>
      <c r="ED754" s="16"/>
      <c r="EE754" s="16"/>
      <c r="EF754" s="16"/>
      <c r="EG754" s="16"/>
      <c r="EH754" s="16"/>
      <c r="EI754" s="16"/>
      <c r="EJ754" s="16"/>
      <c r="EK754" s="16"/>
      <c r="EL754" s="16"/>
      <c r="EM754" s="16"/>
      <c r="EN754" s="16"/>
      <c r="EO754" s="16"/>
      <c r="EP754" s="16"/>
      <c r="EQ754" s="16"/>
      <c r="ER754" s="16"/>
      <c r="ES754" s="150">
        <f t="shared" ca="1" si="1921"/>
        <v>0</v>
      </c>
      <c r="ET754" s="150">
        <f t="shared" si="1948"/>
        <v>0</v>
      </c>
      <c r="EU754" s="152" t="e">
        <f t="shared" ca="1" si="1949"/>
        <v>#DIV/0!</v>
      </c>
      <c r="EV754" s="16"/>
      <c r="EW754" s="67"/>
      <c r="EX754" s="16"/>
      <c r="EY754" s="16"/>
      <c r="EZ754" s="16"/>
      <c r="FA754" s="16"/>
      <c r="FB754" s="16"/>
      <c r="FC754" s="16"/>
      <c r="FD754" s="16"/>
      <c r="FE754" s="16"/>
      <c r="FF754" s="16"/>
      <c r="FG754" s="16"/>
      <c r="FH754" s="16"/>
      <c r="FI754" s="16"/>
      <c r="FJ754" s="16"/>
      <c r="FK754" s="16"/>
      <c r="FL754" s="16"/>
      <c r="FM754" s="16"/>
      <c r="FN754" s="16"/>
      <c r="FO754" s="16"/>
      <c r="FP754" s="16"/>
      <c r="FQ754" s="16"/>
      <c r="FR754" s="16"/>
      <c r="FS754" s="16"/>
      <c r="FT754" s="16"/>
      <c r="FU754" s="16"/>
      <c r="FV754" s="16"/>
      <c r="FW754" s="16"/>
      <c r="FX754" s="16"/>
      <c r="FY754" s="16"/>
      <c r="FZ754" s="16"/>
      <c r="GA754" s="150">
        <f t="shared" ref="GA754" ca="1" si="1960">SUMIF($GD$8:$HG$9,$O$5,GD754:HG754)</f>
        <v>0</v>
      </c>
      <c r="GB754" s="150">
        <f t="shared" ref="GB754" si="1961">SUM(GD755:HG755)</f>
        <v>0</v>
      </c>
      <c r="GC754" s="152" t="e">
        <f t="shared" ref="GC754" ca="1" si="1962">GB754/GA754</f>
        <v>#DIV/0!</v>
      </c>
      <c r="GD754" s="16"/>
      <c r="GE754" s="16"/>
      <c r="GF754" s="16"/>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c r="HF754" s="16"/>
      <c r="HG754" s="16"/>
      <c r="HH754" s="150"/>
      <c r="HI754" s="150">
        <v>0</v>
      </c>
      <c r="HJ754" s="152" t="e">
        <v>#DIV/0!</v>
      </c>
      <c r="HK754" s="16"/>
      <c r="HL754" s="16"/>
      <c r="HM754" s="16"/>
      <c r="HN754" s="16"/>
      <c r="HO754" s="16"/>
      <c r="HP754" s="16"/>
      <c r="HQ754" s="16"/>
      <c r="HR754" s="16"/>
      <c r="HS754" s="16"/>
      <c r="HT754" s="16"/>
      <c r="HU754" s="16"/>
      <c r="HV754" s="16"/>
      <c r="HW754" s="16"/>
      <c r="HX754" s="16"/>
      <c r="HY754" s="16"/>
      <c r="HZ754" s="16"/>
      <c r="IA754" s="16"/>
      <c r="IB754" s="16"/>
      <c r="IC754" s="16"/>
      <c r="ID754" s="16"/>
      <c r="IE754" s="16"/>
      <c r="IF754" s="16"/>
      <c r="IG754" s="16"/>
      <c r="IH754" s="16"/>
      <c r="II754" s="16"/>
      <c r="IJ754" s="16"/>
      <c r="IK754" s="16"/>
      <c r="IL754" s="16"/>
      <c r="IM754" s="16"/>
      <c r="IN754" s="16"/>
      <c r="IO754" s="16"/>
      <c r="IP754" s="150"/>
      <c r="IQ754" s="150">
        <v>0</v>
      </c>
      <c r="IR754" s="152" t="e">
        <v>#DIV/0!</v>
      </c>
      <c r="IS754" s="16"/>
      <c r="IT754" s="16"/>
      <c r="IU754" s="16"/>
      <c r="IV754" s="16"/>
      <c r="IW754" s="16"/>
      <c r="IX754" s="16"/>
      <c r="IY754" s="16"/>
      <c r="IZ754" s="16"/>
      <c r="JA754" s="16"/>
      <c r="JB754" s="16"/>
      <c r="JC754" s="16"/>
      <c r="JD754" s="16"/>
      <c r="JE754" s="16"/>
      <c r="JF754" s="16"/>
      <c r="JG754" s="16"/>
      <c r="JH754" s="16"/>
      <c r="JI754" s="16"/>
      <c r="JJ754" s="16"/>
      <c r="JK754" s="16"/>
      <c r="JL754" s="16"/>
      <c r="JM754" s="16"/>
      <c r="JN754" s="16"/>
      <c r="JO754" s="16"/>
      <c r="JP754" s="16"/>
      <c r="JQ754" s="16"/>
      <c r="JR754" s="16"/>
      <c r="JS754" s="16"/>
      <c r="JT754" s="16"/>
      <c r="JU754" s="23"/>
      <c r="JV754" s="16"/>
      <c r="JW754" s="150"/>
      <c r="JX754" s="150">
        <v>0</v>
      </c>
      <c r="JY754" s="152" t="e">
        <v>#DIV/0!</v>
      </c>
      <c r="JZ754" s="16"/>
      <c r="KA754" s="16"/>
      <c r="KB754" s="16"/>
      <c r="KC754" s="16"/>
      <c r="KD754" s="16"/>
      <c r="KE754" s="16"/>
      <c r="KF754" s="16"/>
      <c r="KG754" s="16"/>
      <c r="KH754" s="16"/>
      <c r="KI754" s="16"/>
      <c r="KJ754" s="16"/>
      <c r="KK754" s="16"/>
      <c r="KL754" s="16"/>
      <c r="KM754" s="16"/>
      <c r="KN754" s="16"/>
      <c r="KO754" s="16"/>
      <c r="KP754" s="16"/>
      <c r="KQ754" s="16"/>
      <c r="KR754" s="16"/>
      <c r="KS754" s="16"/>
      <c r="KT754" s="16"/>
      <c r="KU754" s="16"/>
      <c r="KV754" s="16"/>
      <c r="KW754" s="16"/>
      <c r="KX754" s="16"/>
      <c r="KY754" s="16"/>
      <c r="KZ754" s="16"/>
      <c r="LA754" s="16"/>
      <c r="LB754" s="16"/>
      <c r="LC754" s="16"/>
      <c r="LD754" s="16"/>
      <c r="LE754" s="150"/>
      <c r="LF754" s="150">
        <v>0</v>
      </c>
      <c r="LG754" s="152" t="e">
        <v>#DIV/0!</v>
      </c>
      <c r="LH754" s="16"/>
      <c r="LI754" s="16"/>
      <c r="LJ754" s="16"/>
      <c r="LK754" s="16"/>
      <c r="LL754" s="16"/>
      <c r="LM754" s="16"/>
      <c r="LN754" s="16"/>
      <c r="LO754" s="16"/>
      <c r="LP754" s="16"/>
      <c r="LQ754" s="16"/>
      <c r="LR754" s="16"/>
      <c r="LS754" s="16"/>
      <c r="LT754" s="16"/>
      <c r="LU754" s="16"/>
      <c r="LV754" s="16"/>
      <c r="LW754" s="16"/>
      <c r="LX754" s="16"/>
      <c r="LY754" s="16"/>
      <c r="LZ754" s="16"/>
      <c r="MA754" s="16"/>
      <c r="MB754" s="16"/>
      <c r="MC754" s="16"/>
      <c r="MD754" s="16"/>
      <c r="ME754" s="16"/>
      <c r="MF754" s="16"/>
      <c r="MG754" s="16"/>
      <c r="MH754" s="16"/>
      <c r="MI754" s="16"/>
      <c r="MJ754" s="16"/>
      <c r="MK754" s="16"/>
      <c r="ML754" s="16"/>
    </row>
    <row r="755" spans="1:350" ht="13.9" customHeight="1" outlineLevel="2" x14ac:dyDescent="0.2">
      <c r="A755" s="186"/>
      <c r="B755" s="219"/>
      <c r="C755" s="215"/>
      <c r="D755" s="217"/>
      <c r="E755" s="176"/>
      <c r="F755" s="176"/>
      <c r="G755" s="176"/>
      <c r="H755" s="171"/>
      <c r="I755" s="171"/>
      <c r="J755" s="213"/>
      <c r="K755" s="213"/>
      <c r="L755" s="173"/>
      <c r="M755" s="173"/>
      <c r="N755" s="184"/>
      <c r="O755" s="157"/>
      <c r="P755" s="17" t="s">
        <v>26</v>
      </c>
      <c r="Q755" s="151"/>
      <c r="R755" s="151"/>
      <c r="S755" s="153"/>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151"/>
      <c r="AY755" s="151"/>
      <c r="AZ755" s="153"/>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c r="CF755" s="151"/>
      <c r="CG755" s="151"/>
      <c r="CH755" s="153"/>
      <c r="CI755" s="141"/>
      <c r="CJ755" s="141"/>
      <c r="CK755" s="141"/>
      <c r="CL755" s="141"/>
      <c r="CM755" s="141"/>
      <c r="CN755" s="141"/>
      <c r="CO755" s="141"/>
      <c r="CP755" s="95"/>
      <c r="CQ755" s="95"/>
      <c r="CR755" s="95"/>
      <c r="CS755" s="95"/>
      <c r="CT755" s="95"/>
      <c r="CU755" s="95"/>
      <c r="CV755" s="95"/>
      <c r="CW755" s="141"/>
      <c r="CX755" s="141"/>
      <c r="CY755" s="141"/>
      <c r="CZ755" s="141"/>
      <c r="DA755" s="141"/>
      <c r="DB755" s="141"/>
      <c r="DC755" s="141"/>
      <c r="DD755" s="141"/>
      <c r="DE755" s="141"/>
      <c r="DF755" s="141"/>
      <c r="DG755" s="141"/>
      <c r="DH755" s="141"/>
      <c r="DI755" s="141"/>
      <c r="DJ755" s="141"/>
      <c r="DK755" s="141"/>
      <c r="DL755" s="141"/>
      <c r="DM755" s="141"/>
      <c r="DN755" s="151"/>
      <c r="DO755" s="151"/>
      <c r="DP755" s="153"/>
      <c r="DQ755" s="24"/>
      <c r="DR755" s="24"/>
      <c r="DS755" s="24"/>
      <c r="DT755" s="24"/>
      <c r="DU755" s="24"/>
      <c r="DV755" s="24"/>
      <c r="DW755" s="24"/>
      <c r="DX755" s="24"/>
      <c r="DY755" s="24"/>
      <c r="DZ755" s="24"/>
      <c r="EA755" s="24"/>
      <c r="EB755" s="24"/>
      <c r="EC755" s="24"/>
      <c r="ED755" s="24"/>
      <c r="EE755" s="24"/>
      <c r="EF755" s="24"/>
      <c r="EG755" s="24"/>
      <c r="EH755" s="24"/>
      <c r="EI755" s="24"/>
      <c r="EJ755" s="24"/>
      <c r="EK755" s="24"/>
      <c r="EL755" s="24"/>
      <c r="EM755" s="24"/>
      <c r="EN755" s="24"/>
      <c r="EO755" s="24"/>
      <c r="EP755" s="24"/>
      <c r="EQ755" s="24"/>
      <c r="ER755" s="24"/>
      <c r="ES755" s="151"/>
      <c r="ET755" s="151"/>
      <c r="EU755" s="153"/>
      <c r="EV755" s="24"/>
      <c r="EW755" s="125"/>
      <c r="EX755" s="24"/>
      <c r="EY755" s="24"/>
      <c r="EZ755" s="24"/>
      <c r="FA755" s="24"/>
      <c r="FB755" s="24"/>
      <c r="FC755" s="24"/>
      <c r="FD755" s="24"/>
      <c r="FE755" s="24"/>
      <c r="FF755" s="24"/>
      <c r="FG755" s="24"/>
      <c r="FH755" s="24"/>
      <c r="FI755" s="24"/>
      <c r="FJ755" s="24"/>
      <c r="FK755" s="24"/>
      <c r="FL755" s="24"/>
      <c r="FM755" s="24"/>
      <c r="FN755" s="24"/>
      <c r="FO755" s="24"/>
      <c r="FP755" s="24"/>
      <c r="FQ755" s="24"/>
      <c r="FR755" s="24"/>
      <c r="FS755" s="24"/>
      <c r="FT755" s="24"/>
      <c r="FU755" s="24"/>
      <c r="FV755" s="24"/>
      <c r="FW755" s="24"/>
      <c r="FX755" s="24"/>
      <c r="FY755" s="24"/>
      <c r="FZ755" s="24"/>
      <c r="GA755" s="151"/>
      <c r="GB755" s="151"/>
      <c r="GC755" s="153"/>
      <c r="GD755" s="24"/>
      <c r="GE755" s="24"/>
      <c r="GF755" s="24"/>
      <c r="GG755" s="24"/>
      <c r="GH755" s="24"/>
      <c r="GI755" s="24"/>
      <c r="GJ755" s="24"/>
      <c r="GK755" s="24"/>
      <c r="GL755" s="24"/>
      <c r="GM755" s="24"/>
      <c r="GN755" s="24"/>
      <c r="GO755" s="24"/>
      <c r="GP755" s="24"/>
      <c r="GQ755" s="24"/>
      <c r="GR755" s="24"/>
      <c r="GS755" s="24"/>
      <c r="GT755" s="24"/>
      <c r="GU755" s="24"/>
      <c r="GV755" s="24"/>
      <c r="GW755" s="24"/>
      <c r="GX755" s="24"/>
      <c r="GY755" s="24"/>
      <c r="GZ755" s="24"/>
      <c r="HA755" s="24"/>
      <c r="HB755" s="24"/>
      <c r="HC755" s="24"/>
      <c r="HD755" s="24"/>
      <c r="HE755" s="24"/>
      <c r="HF755" s="24"/>
      <c r="HG755" s="24"/>
      <c r="HH755" s="151"/>
      <c r="HI755" s="151"/>
      <c r="HJ755" s="153"/>
      <c r="HK755" s="24"/>
      <c r="HL755" s="24"/>
      <c r="HM755" s="24"/>
      <c r="HN755" s="24"/>
      <c r="HO755" s="24"/>
      <c r="HP755" s="24"/>
      <c r="HQ755" s="24"/>
      <c r="HR755" s="24"/>
      <c r="HS755" s="24"/>
      <c r="HT755" s="24"/>
      <c r="HU755" s="24"/>
      <c r="HV755" s="24"/>
      <c r="HW755" s="24"/>
      <c r="HX755" s="24"/>
      <c r="HY755" s="24"/>
      <c r="HZ755" s="24"/>
      <c r="IA755" s="24"/>
      <c r="IB755" s="24"/>
      <c r="IC755" s="24"/>
      <c r="ID755" s="24"/>
      <c r="IE755" s="24"/>
      <c r="IF755" s="24"/>
      <c r="IG755" s="24"/>
      <c r="IH755" s="24"/>
      <c r="II755" s="24"/>
      <c r="IJ755" s="24"/>
      <c r="IK755" s="24"/>
      <c r="IL755" s="24"/>
      <c r="IM755" s="24"/>
      <c r="IN755" s="24"/>
      <c r="IO755" s="24"/>
      <c r="IP755" s="151"/>
      <c r="IQ755" s="151"/>
      <c r="IR755" s="153"/>
      <c r="IS755" s="24"/>
      <c r="IT755" s="24"/>
      <c r="IU755" s="24"/>
      <c r="IV755" s="24"/>
      <c r="IW755" s="24"/>
      <c r="IX755" s="24"/>
      <c r="IY755" s="24"/>
      <c r="IZ755" s="24"/>
      <c r="JA755" s="24"/>
      <c r="JB755" s="24"/>
      <c r="JC755" s="24"/>
      <c r="JD755" s="24"/>
      <c r="JE755" s="24"/>
      <c r="JF755" s="24"/>
      <c r="JG755" s="24"/>
      <c r="JH755" s="24"/>
      <c r="JI755" s="24"/>
      <c r="JJ755" s="24"/>
      <c r="JK755" s="24"/>
      <c r="JL755" s="24"/>
      <c r="JM755" s="24"/>
      <c r="JN755" s="24"/>
      <c r="JO755" s="24"/>
      <c r="JP755" s="24"/>
      <c r="JQ755" s="24"/>
      <c r="JR755" s="24"/>
      <c r="JS755" s="24"/>
      <c r="JT755" s="24"/>
      <c r="JU755" s="25"/>
      <c r="JV755" s="24"/>
      <c r="JW755" s="151"/>
      <c r="JX755" s="151"/>
      <c r="JY755" s="153"/>
      <c r="JZ755" s="24"/>
      <c r="KA755" s="24"/>
      <c r="KB755" s="24"/>
      <c r="KC755" s="24"/>
      <c r="KD755" s="24"/>
      <c r="KE755" s="24"/>
      <c r="KF755" s="24"/>
      <c r="KG755" s="24"/>
      <c r="KH755" s="24"/>
      <c r="KI755" s="24"/>
      <c r="KJ755" s="24"/>
      <c r="KK755" s="24"/>
      <c r="KL755" s="24"/>
      <c r="KM755" s="24"/>
      <c r="KN755" s="24"/>
      <c r="KO755" s="24"/>
      <c r="KP755" s="24"/>
      <c r="KQ755" s="24"/>
      <c r="KR755" s="24"/>
      <c r="KS755" s="24"/>
      <c r="KT755" s="24"/>
      <c r="KU755" s="24"/>
      <c r="KV755" s="24"/>
      <c r="KW755" s="24"/>
      <c r="KX755" s="24"/>
      <c r="KY755" s="24"/>
      <c r="KZ755" s="24"/>
      <c r="LA755" s="24"/>
      <c r="LB755" s="24"/>
      <c r="LC755" s="24"/>
      <c r="LD755" s="24"/>
      <c r="LE755" s="151"/>
      <c r="LF755" s="151"/>
      <c r="LG755" s="153"/>
      <c r="LH755" s="24"/>
      <c r="LI755" s="24"/>
      <c r="LJ755" s="24"/>
      <c r="LK755" s="24"/>
      <c r="LL755" s="24"/>
      <c r="LM755" s="24"/>
      <c r="LN755" s="24"/>
      <c r="LO755" s="24"/>
      <c r="LP755" s="24"/>
      <c r="LQ755" s="24"/>
      <c r="LR755" s="24"/>
      <c r="LS755" s="24"/>
      <c r="LT755" s="24"/>
      <c r="LU755" s="24"/>
      <c r="LV755" s="24"/>
      <c r="LW755" s="24"/>
      <c r="LX755" s="24"/>
      <c r="LY755" s="24"/>
      <c r="LZ755" s="24"/>
      <c r="MA755" s="24"/>
      <c r="MB755" s="24"/>
      <c r="MC755" s="24"/>
      <c r="MD755" s="24"/>
      <c r="ME755" s="24"/>
      <c r="MF755" s="24"/>
      <c r="MG755" s="24"/>
      <c r="MH755" s="24"/>
      <c r="MI755" s="24"/>
      <c r="MJ755" s="24"/>
      <c r="MK755" s="24"/>
      <c r="ML755" s="24"/>
    </row>
    <row r="756" spans="1:350" ht="13.9" customHeight="1" outlineLevel="2" x14ac:dyDescent="0.2">
      <c r="A756" s="185" t="s">
        <v>1093</v>
      </c>
      <c r="B756" s="218" t="s">
        <v>373</v>
      </c>
      <c r="C756" s="214" t="s">
        <v>374</v>
      </c>
      <c r="D756" s="216">
        <v>37.5</v>
      </c>
      <c r="E756" s="175">
        <v>0</v>
      </c>
      <c r="F756" s="175">
        <f>D756-E756</f>
        <v>37.5</v>
      </c>
      <c r="G756" s="175" t="s">
        <v>847</v>
      </c>
      <c r="H756" s="170" t="s">
        <v>880</v>
      </c>
      <c r="I756" s="170" t="s">
        <v>956</v>
      </c>
      <c r="J756" s="212">
        <f ca="1">E756+Q756+AX756+CF756+DN756+ES756+GA756+HH756+IP756+JW756+LE756</f>
        <v>0</v>
      </c>
      <c r="K756" s="212">
        <f>E756+R756+AY756+CG756+DO756+ET756+GB756+HI756+IQ756+JX756+LF756</f>
        <v>0</v>
      </c>
      <c r="L756" s="172" t="e">
        <f ca="1">K756/J756</f>
        <v>#DIV/0!</v>
      </c>
      <c r="M756" s="172">
        <f>K756/D756</f>
        <v>0</v>
      </c>
      <c r="N756" s="183">
        <f ca="1">SUMIF($EV$8:$FZ$9,$O$5,$EV757:$FZ757)-SUMIF($EV$8:$FZ$9,$Q$5,$EV757:$FZ757)</f>
        <v>0</v>
      </c>
      <c r="O756" s="156"/>
      <c r="P756" s="16" t="s">
        <v>25</v>
      </c>
      <c r="Q756" s="150">
        <v>0</v>
      </c>
      <c r="R756" s="150">
        <v>0</v>
      </c>
      <c r="S756" s="152" t="e">
        <v>#DIV/0!</v>
      </c>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50">
        <f ca="1">SUMIF($BA$8:$CE$9,$O$5,$BA756:$CE756)</f>
        <v>0</v>
      </c>
      <c r="AY756" s="150">
        <f>SUM(BA757:CE757)</f>
        <v>0</v>
      </c>
      <c r="AZ756" s="152" t="e">
        <f ca="1">AY756/AX756</f>
        <v>#DIV/0!</v>
      </c>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50">
        <f t="shared" ref="CF756" si="1963">SUM(CI756:DM756)</f>
        <v>0</v>
      </c>
      <c r="CG756" s="150">
        <f>SUM(CI757:DM757)</f>
        <v>0</v>
      </c>
      <c r="CH756" s="152" t="e">
        <f>CG756/CF756</f>
        <v>#DIV/0!</v>
      </c>
      <c r="CI756" s="129"/>
      <c r="CJ756" s="129"/>
      <c r="CK756" s="129"/>
      <c r="CL756" s="129"/>
      <c r="CM756" s="129"/>
      <c r="CN756" s="129"/>
      <c r="CO756" s="129"/>
      <c r="CP756" s="101"/>
      <c r="CQ756" s="101"/>
      <c r="CR756" s="101"/>
      <c r="CS756" s="101"/>
      <c r="CT756" s="101"/>
      <c r="CU756" s="101"/>
      <c r="CV756" s="101"/>
      <c r="CW756" s="129"/>
      <c r="CX756" s="129"/>
      <c r="CY756" s="129"/>
      <c r="CZ756" s="129"/>
      <c r="DA756" s="129"/>
      <c r="DB756" s="129"/>
      <c r="DC756" s="129"/>
      <c r="DD756" s="129"/>
      <c r="DE756" s="129"/>
      <c r="DF756" s="129"/>
      <c r="DG756" s="129"/>
      <c r="DH756" s="129"/>
      <c r="DI756" s="129"/>
      <c r="DJ756" s="129"/>
      <c r="DK756" s="129"/>
      <c r="DL756" s="129"/>
      <c r="DM756" s="129"/>
      <c r="DN756" s="150">
        <f t="shared" ref="DN756" si="1964">SUM(DQ756:ER756)</f>
        <v>0</v>
      </c>
      <c r="DO756" s="150">
        <f>SUM(DQ757:ER757)</f>
        <v>0</v>
      </c>
      <c r="DP756" s="152" t="e">
        <f t="shared" si="1910"/>
        <v>#DIV/0!</v>
      </c>
      <c r="DQ756" s="16"/>
      <c r="DR756" s="16"/>
      <c r="DS756" s="16"/>
      <c r="DT756" s="16"/>
      <c r="DU756" s="16"/>
      <c r="DV756" s="16"/>
      <c r="DW756" s="16"/>
      <c r="DX756" s="16"/>
      <c r="DY756" s="16"/>
      <c r="DZ756" s="16"/>
      <c r="EA756" s="16"/>
      <c r="EB756" s="16"/>
      <c r="EC756" s="16"/>
      <c r="ED756" s="16"/>
      <c r="EE756" s="16"/>
      <c r="EF756" s="16"/>
      <c r="EG756" s="16"/>
      <c r="EH756" s="16"/>
      <c r="EI756" s="16"/>
      <c r="EJ756" s="16"/>
      <c r="EK756" s="16"/>
      <c r="EL756" s="16"/>
      <c r="EM756" s="16"/>
      <c r="EN756" s="16"/>
      <c r="EO756" s="16"/>
      <c r="EP756" s="16"/>
      <c r="EQ756" s="16"/>
      <c r="ER756" s="16"/>
      <c r="ES756" s="150">
        <f t="shared" ca="1" si="1921"/>
        <v>0</v>
      </c>
      <c r="ET756" s="150">
        <f t="shared" si="1948"/>
        <v>0</v>
      </c>
      <c r="EU756" s="152" t="e">
        <f t="shared" ca="1" si="1949"/>
        <v>#DIV/0!</v>
      </c>
      <c r="EV756" s="16"/>
      <c r="EW756" s="67"/>
      <c r="EX756" s="16"/>
      <c r="EY756" s="16"/>
      <c r="EZ756" s="16"/>
      <c r="FA756" s="16"/>
      <c r="FB756" s="16"/>
      <c r="FC756" s="16"/>
      <c r="FD756" s="16"/>
      <c r="FE756" s="16"/>
      <c r="FF756" s="16"/>
      <c r="FG756" s="16"/>
      <c r="FH756" s="16"/>
      <c r="FI756" s="16"/>
      <c r="FJ756" s="16"/>
      <c r="FK756" s="16"/>
      <c r="FL756" s="16"/>
      <c r="FM756" s="16"/>
      <c r="FN756" s="16"/>
      <c r="FO756" s="16"/>
      <c r="FP756" s="16"/>
      <c r="FQ756" s="16"/>
      <c r="FR756" s="16"/>
      <c r="FS756" s="16"/>
      <c r="FT756" s="16"/>
      <c r="FU756" s="16"/>
      <c r="FV756" s="16"/>
      <c r="FW756" s="16"/>
      <c r="FX756" s="16"/>
      <c r="FY756" s="16"/>
      <c r="FZ756" s="16"/>
      <c r="GA756" s="150">
        <f t="shared" ref="GA756" ca="1" si="1965">SUMIF($GD$8:$HG$9,$O$5,GD756:HG756)</f>
        <v>0</v>
      </c>
      <c r="GB756" s="150">
        <f t="shared" ref="GB756" si="1966">SUM(GD757:HG757)</f>
        <v>0</v>
      </c>
      <c r="GC756" s="152" t="e">
        <f t="shared" ref="GC756" ca="1" si="1967">GB756/GA756</f>
        <v>#DIV/0!</v>
      </c>
      <c r="GD756" s="16"/>
      <c r="GE756" s="16"/>
      <c r="GF756" s="16"/>
      <c r="GG756" s="16"/>
      <c r="GH756" s="16"/>
      <c r="GI756" s="16"/>
      <c r="GJ756" s="16"/>
      <c r="GK756" s="16"/>
      <c r="GL756" s="16"/>
      <c r="GM756" s="16"/>
      <c r="GN756" s="16"/>
      <c r="GO756" s="16"/>
      <c r="GP756" s="16"/>
      <c r="GQ756" s="16"/>
      <c r="GR756" s="16"/>
      <c r="GS756" s="16"/>
      <c r="GT756" s="16"/>
      <c r="GU756" s="16"/>
      <c r="GV756" s="16"/>
      <c r="GW756" s="16"/>
      <c r="GX756" s="16"/>
      <c r="GY756" s="16"/>
      <c r="GZ756" s="16"/>
      <c r="HA756" s="16"/>
      <c r="HB756" s="16"/>
      <c r="HC756" s="16"/>
      <c r="HD756" s="16"/>
      <c r="HE756" s="16"/>
      <c r="HF756" s="16"/>
      <c r="HG756" s="16"/>
      <c r="HH756" s="150"/>
      <c r="HI756" s="150">
        <v>0</v>
      </c>
      <c r="HJ756" s="152" t="e">
        <v>#DIV/0!</v>
      </c>
      <c r="HK756" s="16"/>
      <c r="HL756" s="16"/>
      <c r="HM756" s="16"/>
      <c r="HN756" s="16"/>
      <c r="HO756" s="16"/>
      <c r="HP756" s="16"/>
      <c r="HQ756" s="16"/>
      <c r="HR756" s="16"/>
      <c r="HS756" s="16"/>
      <c r="HT756" s="16"/>
      <c r="HU756" s="16"/>
      <c r="HV756" s="16"/>
      <c r="HW756" s="16"/>
      <c r="HX756" s="16"/>
      <c r="HY756" s="16"/>
      <c r="HZ756" s="16"/>
      <c r="IA756" s="16"/>
      <c r="IB756" s="16"/>
      <c r="IC756" s="16"/>
      <c r="ID756" s="16"/>
      <c r="IE756" s="16"/>
      <c r="IF756" s="16"/>
      <c r="IG756" s="16"/>
      <c r="IH756" s="16"/>
      <c r="II756" s="16"/>
      <c r="IJ756" s="16"/>
      <c r="IK756" s="16"/>
      <c r="IL756" s="16"/>
      <c r="IM756" s="16"/>
      <c r="IN756" s="16"/>
      <c r="IO756" s="16"/>
      <c r="IP756" s="150"/>
      <c r="IQ756" s="150">
        <v>0</v>
      </c>
      <c r="IR756" s="152" t="e">
        <v>#DIV/0!</v>
      </c>
      <c r="IS756" s="16"/>
      <c r="IT756" s="16"/>
      <c r="IU756" s="16"/>
      <c r="IV756" s="16"/>
      <c r="IW756" s="16"/>
      <c r="IX756" s="16"/>
      <c r="IY756" s="16"/>
      <c r="IZ756" s="16"/>
      <c r="JA756" s="16"/>
      <c r="JB756" s="16"/>
      <c r="JC756" s="16"/>
      <c r="JD756" s="16"/>
      <c r="JE756" s="16"/>
      <c r="JF756" s="16"/>
      <c r="JG756" s="16"/>
      <c r="JH756" s="16"/>
      <c r="JI756" s="16"/>
      <c r="JJ756" s="16"/>
      <c r="JK756" s="16"/>
      <c r="JL756" s="16"/>
      <c r="JM756" s="16"/>
      <c r="JN756" s="16"/>
      <c r="JO756" s="16"/>
      <c r="JP756" s="16"/>
      <c r="JQ756" s="16"/>
      <c r="JR756" s="16"/>
      <c r="JS756" s="16"/>
      <c r="JT756" s="16"/>
      <c r="JU756" s="23"/>
      <c r="JV756" s="16"/>
      <c r="JW756" s="150"/>
      <c r="JX756" s="150">
        <v>0</v>
      </c>
      <c r="JY756" s="152" t="e">
        <v>#DIV/0!</v>
      </c>
      <c r="JZ756" s="16"/>
      <c r="KA756" s="16"/>
      <c r="KB756" s="16"/>
      <c r="KC756" s="16"/>
      <c r="KD756" s="16"/>
      <c r="KE756" s="16"/>
      <c r="KF756" s="16"/>
      <c r="KG756" s="16"/>
      <c r="KH756" s="16"/>
      <c r="KI756" s="16"/>
      <c r="KJ756" s="16"/>
      <c r="KK756" s="16"/>
      <c r="KL756" s="16"/>
      <c r="KM756" s="16"/>
      <c r="KN756" s="16"/>
      <c r="KO756" s="16"/>
      <c r="KP756" s="16"/>
      <c r="KQ756" s="16"/>
      <c r="KR756" s="16"/>
      <c r="KS756" s="16"/>
      <c r="KT756" s="16"/>
      <c r="KU756" s="16"/>
      <c r="KV756" s="16"/>
      <c r="KW756" s="16"/>
      <c r="KX756" s="16"/>
      <c r="KY756" s="16"/>
      <c r="KZ756" s="16"/>
      <c r="LA756" s="16"/>
      <c r="LB756" s="16"/>
      <c r="LC756" s="16"/>
      <c r="LD756" s="16"/>
      <c r="LE756" s="150"/>
      <c r="LF756" s="150">
        <v>0</v>
      </c>
      <c r="LG756" s="152" t="e">
        <v>#DIV/0!</v>
      </c>
      <c r="LH756" s="16"/>
      <c r="LI756" s="16"/>
      <c r="LJ756" s="16"/>
      <c r="LK756" s="16"/>
      <c r="LL756" s="16"/>
      <c r="LM756" s="16"/>
      <c r="LN756" s="16"/>
      <c r="LO756" s="16"/>
      <c r="LP756" s="16"/>
      <c r="LQ756" s="16"/>
      <c r="LR756" s="16"/>
      <c r="LS756" s="16"/>
      <c r="LT756" s="16"/>
      <c r="LU756" s="16"/>
      <c r="LV756" s="16"/>
      <c r="LW756" s="16"/>
      <c r="LX756" s="16"/>
      <c r="LY756" s="16"/>
      <c r="LZ756" s="16"/>
      <c r="MA756" s="16"/>
      <c r="MB756" s="16"/>
      <c r="MC756" s="16"/>
      <c r="MD756" s="16"/>
      <c r="ME756" s="16"/>
      <c r="MF756" s="16"/>
      <c r="MG756" s="16"/>
      <c r="MH756" s="16"/>
      <c r="MI756" s="16"/>
      <c r="MJ756" s="16"/>
      <c r="MK756" s="16"/>
      <c r="ML756" s="16"/>
    </row>
    <row r="757" spans="1:350" ht="13.9" customHeight="1" outlineLevel="2" x14ac:dyDescent="0.2">
      <c r="A757" s="186"/>
      <c r="B757" s="219"/>
      <c r="C757" s="215"/>
      <c r="D757" s="217"/>
      <c r="E757" s="176"/>
      <c r="F757" s="176"/>
      <c r="G757" s="176"/>
      <c r="H757" s="171"/>
      <c r="I757" s="171"/>
      <c r="J757" s="213"/>
      <c r="K757" s="213"/>
      <c r="L757" s="173"/>
      <c r="M757" s="173"/>
      <c r="N757" s="184"/>
      <c r="O757" s="157"/>
      <c r="P757" s="17" t="s">
        <v>26</v>
      </c>
      <c r="Q757" s="151"/>
      <c r="R757" s="151"/>
      <c r="S757" s="153"/>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151"/>
      <c r="AY757" s="151"/>
      <c r="AZ757" s="153"/>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c r="CF757" s="151"/>
      <c r="CG757" s="151"/>
      <c r="CH757" s="153"/>
      <c r="CI757" s="141"/>
      <c r="CJ757" s="141"/>
      <c r="CK757" s="141"/>
      <c r="CL757" s="141"/>
      <c r="CM757" s="141"/>
      <c r="CN757" s="141"/>
      <c r="CO757" s="141"/>
      <c r="CP757" s="95"/>
      <c r="CQ757" s="95"/>
      <c r="CR757" s="95"/>
      <c r="CS757" s="95"/>
      <c r="CT757" s="95"/>
      <c r="CU757" s="95"/>
      <c r="CV757" s="95"/>
      <c r="CW757" s="141"/>
      <c r="CX757" s="141"/>
      <c r="CY757" s="141"/>
      <c r="CZ757" s="141"/>
      <c r="DA757" s="141"/>
      <c r="DB757" s="141"/>
      <c r="DC757" s="141"/>
      <c r="DD757" s="141"/>
      <c r="DE757" s="141"/>
      <c r="DF757" s="141"/>
      <c r="DG757" s="141"/>
      <c r="DH757" s="141"/>
      <c r="DI757" s="141"/>
      <c r="DJ757" s="141"/>
      <c r="DK757" s="141"/>
      <c r="DL757" s="141"/>
      <c r="DM757" s="141"/>
      <c r="DN757" s="151"/>
      <c r="DO757" s="151"/>
      <c r="DP757" s="153"/>
      <c r="DQ757" s="24"/>
      <c r="DR757" s="24"/>
      <c r="DS757" s="24"/>
      <c r="DT757" s="24"/>
      <c r="DU757" s="24"/>
      <c r="DV757" s="24"/>
      <c r="DW757" s="24"/>
      <c r="DX757" s="24"/>
      <c r="DY757" s="24"/>
      <c r="DZ757" s="24"/>
      <c r="EA757" s="24"/>
      <c r="EB757" s="24"/>
      <c r="EC757" s="24"/>
      <c r="ED757" s="24"/>
      <c r="EE757" s="24"/>
      <c r="EF757" s="24"/>
      <c r="EG757" s="24"/>
      <c r="EH757" s="24"/>
      <c r="EI757" s="24"/>
      <c r="EJ757" s="24"/>
      <c r="EK757" s="24"/>
      <c r="EL757" s="24"/>
      <c r="EM757" s="24"/>
      <c r="EN757" s="24"/>
      <c r="EO757" s="24"/>
      <c r="EP757" s="24"/>
      <c r="EQ757" s="24"/>
      <c r="ER757" s="24"/>
      <c r="ES757" s="151"/>
      <c r="ET757" s="151"/>
      <c r="EU757" s="153"/>
      <c r="EV757" s="24"/>
      <c r="EW757" s="125"/>
      <c r="EX757" s="24"/>
      <c r="EY757" s="24"/>
      <c r="EZ757" s="24"/>
      <c r="FA757" s="24"/>
      <c r="FB757" s="24"/>
      <c r="FC757" s="24"/>
      <c r="FD757" s="24"/>
      <c r="FE757" s="24"/>
      <c r="FF757" s="24"/>
      <c r="FG757" s="24"/>
      <c r="FH757" s="24"/>
      <c r="FI757" s="24"/>
      <c r="FJ757" s="24"/>
      <c r="FK757" s="24"/>
      <c r="FL757" s="24"/>
      <c r="FM757" s="24"/>
      <c r="FN757" s="24"/>
      <c r="FO757" s="24"/>
      <c r="FP757" s="24"/>
      <c r="FQ757" s="24"/>
      <c r="FR757" s="24"/>
      <c r="FS757" s="24"/>
      <c r="FT757" s="24"/>
      <c r="FU757" s="24"/>
      <c r="FV757" s="24"/>
      <c r="FW757" s="24"/>
      <c r="FX757" s="24"/>
      <c r="FY757" s="24"/>
      <c r="FZ757" s="24"/>
      <c r="GA757" s="151"/>
      <c r="GB757" s="151"/>
      <c r="GC757" s="153"/>
      <c r="GD757" s="24"/>
      <c r="GE757" s="24"/>
      <c r="GF757" s="24"/>
      <c r="GG757" s="24"/>
      <c r="GH757" s="24"/>
      <c r="GI757" s="24"/>
      <c r="GJ757" s="24"/>
      <c r="GK757" s="24"/>
      <c r="GL757" s="24"/>
      <c r="GM757" s="24"/>
      <c r="GN757" s="24"/>
      <c r="GO757" s="24"/>
      <c r="GP757" s="24"/>
      <c r="GQ757" s="24"/>
      <c r="GR757" s="24"/>
      <c r="GS757" s="24"/>
      <c r="GT757" s="24"/>
      <c r="GU757" s="24"/>
      <c r="GV757" s="24"/>
      <c r="GW757" s="24"/>
      <c r="GX757" s="24"/>
      <c r="GY757" s="24"/>
      <c r="GZ757" s="24"/>
      <c r="HA757" s="24"/>
      <c r="HB757" s="24"/>
      <c r="HC757" s="24"/>
      <c r="HD757" s="24"/>
      <c r="HE757" s="24"/>
      <c r="HF757" s="24"/>
      <c r="HG757" s="24"/>
      <c r="HH757" s="151"/>
      <c r="HI757" s="151"/>
      <c r="HJ757" s="153"/>
      <c r="HK757" s="24"/>
      <c r="HL757" s="24"/>
      <c r="HM757" s="24"/>
      <c r="HN757" s="24"/>
      <c r="HO757" s="24"/>
      <c r="HP757" s="24"/>
      <c r="HQ757" s="24"/>
      <c r="HR757" s="24"/>
      <c r="HS757" s="24"/>
      <c r="HT757" s="24"/>
      <c r="HU757" s="24"/>
      <c r="HV757" s="24"/>
      <c r="HW757" s="24"/>
      <c r="HX757" s="24"/>
      <c r="HY757" s="24"/>
      <c r="HZ757" s="24"/>
      <c r="IA757" s="24"/>
      <c r="IB757" s="24"/>
      <c r="IC757" s="24"/>
      <c r="ID757" s="24"/>
      <c r="IE757" s="24"/>
      <c r="IF757" s="24"/>
      <c r="IG757" s="24"/>
      <c r="IH757" s="24"/>
      <c r="II757" s="24"/>
      <c r="IJ757" s="24"/>
      <c r="IK757" s="24"/>
      <c r="IL757" s="24"/>
      <c r="IM757" s="24"/>
      <c r="IN757" s="24"/>
      <c r="IO757" s="24"/>
      <c r="IP757" s="151"/>
      <c r="IQ757" s="151"/>
      <c r="IR757" s="153"/>
      <c r="IS757" s="24"/>
      <c r="IT757" s="24"/>
      <c r="IU757" s="24"/>
      <c r="IV757" s="24"/>
      <c r="IW757" s="24"/>
      <c r="IX757" s="24"/>
      <c r="IY757" s="24"/>
      <c r="IZ757" s="24"/>
      <c r="JA757" s="24"/>
      <c r="JB757" s="24"/>
      <c r="JC757" s="24"/>
      <c r="JD757" s="24"/>
      <c r="JE757" s="24"/>
      <c r="JF757" s="24"/>
      <c r="JG757" s="24"/>
      <c r="JH757" s="24"/>
      <c r="JI757" s="24"/>
      <c r="JJ757" s="24"/>
      <c r="JK757" s="24"/>
      <c r="JL757" s="24"/>
      <c r="JM757" s="24"/>
      <c r="JN757" s="24"/>
      <c r="JO757" s="24"/>
      <c r="JP757" s="24"/>
      <c r="JQ757" s="24"/>
      <c r="JR757" s="24"/>
      <c r="JS757" s="24"/>
      <c r="JT757" s="24"/>
      <c r="JU757" s="25"/>
      <c r="JV757" s="24"/>
      <c r="JW757" s="151"/>
      <c r="JX757" s="151"/>
      <c r="JY757" s="153"/>
      <c r="JZ757" s="24"/>
      <c r="KA757" s="24"/>
      <c r="KB757" s="24"/>
      <c r="KC757" s="24"/>
      <c r="KD757" s="24"/>
      <c r="KE757" s="24"/>
      <c r="KF757" s="24"/>
      <c r="KG757" s="24"/>
      <c r="KH757" s="24"/>
      <c r="KI757" s="24"/>
      <c r="KJ757" s="24"/>
      <c r="KK757" s="24"/>
      <c r="KL757" s="24"/>
      <c r="KM757" s="24"/>
      <c r="KN757" s="24"/>
      <c r="KO757" s="24"/>
      <c r="KP757" s="24"/>
      <c r="KQ757" s="24"/>
      <c r="KR757" s="24"/>
      <c r="KS757" s="24"/>
      <c r="KT757" s="24"/>
      <c r="KU757" s="24"/>
      <c r="KV757" s="24"/>
      <c r="KW757" s="24"/>
      <c r="KX757" s="24"/>
      <c r="KY757" s="24"/>
      <c r="KZ757" s="24"/>
      <c r="LA757" s="24"/>
      <c r="LB757" s="24"/>
      <c r="LC757" s="24"/>
      <c r="LD757" s="24"/>
      <c r="LE757" s="151"/>
      <c r="LF757" s="151"/>
      <c r="LG757" s="153"/>
      <c r="LH757" s="24"/>
      <c r="LI757" s="24"/>
      <c r="LJ757" s="24"/>
      <c r="LK757" s="24"/>
      <c r="LL757" s="24"/>
      <c r="LM757" s="24"/>
      <c r="LN757" s="24"/>
      <c r="LO757" s="24"/>
      <c r="LP757" s="24"/>
      <c r="LQ757" s="24"/>
      <c r="LR757" s="24"/>
      <c r="LS757" s="24"/>
      <c r="LT757" s="24"/>
      <c r="LU757" s="24"/>
      <c r="LV757" s="24"/>
      <c r="LW757" s="24"/>
      <c r="LX757" s="24"/>
      <c r="LY757" s="24"/>
      <c r="LZ757" s="24"/>
      <c r="MA757" s="24"/>
      <c r="MB757" s="24"/>
      <c r="MC757" s="24"/>
      <c r="MD757" s="24"/>
      <c r="ME757" s="24"/>
      <c r="MF757" s="24"/>
      <c r="MG757" s="24"/>
      <c r="MH757" s="24"/>
      <c r="MI757" s="24"/>
      <c r="MJ757" s="24"/>
      <c r="MK757" s="24"/>
      <c r="ML757" s="24"/>
    </row>
    <row r="758" spans="1:350" ht="13.9" customHeight="1" outlineLevel="2" x14ac:dyDescent="0.2">
      <c r="A758" s="185" t="s">
        <v>1094</v>
      </c>
      <c r="B758" s="218" t="s">
        <v>375</v>
      </c>
      <c r="C758" s="214" t="s">
        <v>99</v>
      </c>
      <c r="D758" s="216">
        <v>3</v>
      </c>
      <c r="E758" s="175">
        <v>0</v>
      </c>
      <c r="F758" s="175">
        <f>D758-E758</f>
        <v>3</v>
      </c>
      <c r="G758" s="175" t="s">
        <v>842</v>
      </c>
      <c r="H758" s="170" t="s">
        <v>956</v>
      </c>
      <c r="I758" s="170" t="s">
        <v>971</v>
      </c>
      <c r="J758" s="212">
        <f ca="1">E758+Q758+AX758+CF758+DN758+ES758+GA758+HH758+IP758+JW758+LE758</f>
        <v>0</v>
      </c>
      <c r="K758" s="212">
        <f>E758+R758+AY758+CG758+DO758+ET758+GB758+HI758+IQ758+JX758+LF758</f>
        <v>0</v>
      </c>
      <c r="L758" s="172" t="e">
        <f ca="1">K758/J758</f>
        <v>#DIV/0!</v>
      </c>
      <c r="M758" s="172">
        <f>K758/D758</f>
        <v>0</v>
      </c>
      <c r="N758" s="183">
        <f ca="1">SUMIF($EV$8:$FZ$9,$O$5,$EV759:$FZ759)-SUMIF($EV$8:$FZ$9,$Q$5,$EV759:$FZ759)</f>
        <v>0</v>
      </c>
      <c r="O758" s="156"/>
      <c r="P758" s="16" t="s">
        <v>25</v>
      </c>
      <c r="Q758" s="150">
        <v>0</v>
      </c>
      <c r="R758" s="150">
        <v>0</v>
      </c>
      <c r="S758" s="152" t="e">
        <v>#DIV/0!</v>
      </c>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50">
        <f ca="1">SUMIF($BA$8:$CE$9,$O$5,$BA758:$CE758)</f>
        <v>0</v>
      </c>
      <c r="AY758" s="150">
        <f>SUM(BA759:CE759)</f>
        <v>0</v>
      </c>
      <c r="AZ758" s="152" t="e">
        <f ca="1">AY758/AX758</f>
        <v>#DIV/0!</v>
      </c>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50">
        <f t="shared" ref="CF758" si="1968">SUM(CI758:DM758)</f>
        <v>0</v>
      </c>
      <c r="CG758" s="150">
        <f>SUM(CI759:DM759)</f>
        <v>0</v>
      </c>
      <c r="CH758" s="152" t="e">
        <f>CG758/CF758</f>
        <v>#DIV/0!</v>
      </c>
      <c r="CI758" s="129"/>
      <c r="CJ758" s="129"/>
      <c r="CK758" s="129"/>
      <c r="CL758" s="129"/>
      <c r="CM758" s="129"/>
      <c r="CN758" s="129"/>
      <c r="CO758" s="129"/>
      <c r="CP758" s="101"/>
      <c r="CQ758" s="101"/>
      <c r="CR758" s="101"/>
      <c r="CS758" s="101"/>
      <c r="CT758" s="101"/>
      <c r="CU758" s="101"/>
      <c r="CV758" s="101"/>
      <c r="CW758" s="129"/>
      <c r="CX758" s="129"/>
      <c r="CY758" s="129"/>
      <c r="CZ758" s="129"/>
      <c r="DA758" s="129"/>
      <c r="DB758" s="129"/>
      <c r="DC758" s="129"/>
      <c r="DD758" s="129"/>
      <c r="DE758" s="129"/>
      <c r="DF758" s="129"/>
      <c r="DG758" s="129"/>
      <c r="DH758" s="129"/>
      <c r="DI758" s="129"/>
      <c r="DJ758" s="129"/>
      <c r="DK758" s="129"/>
      <c r="DL758" s="129"/>
      <c r="DM758" s="129"/>
      <c r="DN758" s="150">
        <f t="shared" ref="DN758" si="1969">SUM(DQ758:ER758)</f>
        <v>0</v>
      </c>
      <c r="DO758" s="150">
        <f>SUM(DQ759:ER759)</f>
        <v>0</v>
      </c>
      <c r="DP758" s="152" t="e">
        <f t="shared" si="1910"/>
        <v>#DIV/0!</v>
      </c>
      <c r="DQ758" s="16"/>
      <c r="DR758" s="16"/>
      <c r="DS758" s="16"/>
      <c r="DT758" s="16"/>
      <c r="DU758" s="16"/>
      <c r="DV758" s="16"/>
      <c r="DW758" s="16"/>
      <c r="DX758" s="16"/>
      <c r="DY758" s="16"/>
      <c r="DZ758" s="16"/>
      <c r="EA758" s="16"/>
      <c r="EB758" s="16"/>
      <c r="EC758" s="16"/>
      <c r="ED758" s="16"/>
      <c r="EE758" s="16"/>
      <c r="EF758" s="16"/>
      <c r="EG758" s="16"/>
      <c r="EH758" s="16"/>
      <c r="EI758" s="16"/>
      <c r="EJ758" s="16"/>
      <c r="EK758" s="16"/>
      <c r="EL758" s="16"/>
      <c r="EM758" s="16"/>
      <c r="EN758" s="16"/>
      <c r="EO758" s="16"/>
      <c r="EP758" s="16"/>
      <c r="EQ758" s="16"/>
      <c r="ER758" s="16"/>
      <c r="ES758" s="150">
        <f t="shared" ca="1" si="1921"/>
        <v>0</v>
      </c>
      <c r="ET758" s="150">
        <f t="shared" si="1948"/>
        <v>0</v>
      </c>
      <c r="EU758" s="152" t="e">
        <f t="shared" ca="1" si="1949"/>
        <v>#DIV/0!</v>
      </c>
      <c r="EV758" s="16"/>
      <c r="EW758" s="67"/>
      <c r="EX758" s="16"/>
      <c r="EY758" s="16"/>
      <c r="EZ758" s="16"/>
      <c r="FA758" s="16"/>
      <c r="FB758" s="16"/>
      <c r="FC758" s="16"/>
      <c r="FD758" s="16"/>
      <c r="FE758" s="16"/>
      <c r="FF758" s="16"/>
      <c r="FG758" s="16"/>
      <c r="FH758" s="16"/>
      <c r="FI758" s="16"/>
      <c r="FJ758" s="16"/>
      <c r="FK758" s="16"/>
      <c r="FL758" s="16"/>
      <c r="FM758" s="16"/>
      <c r="FN758" s="16"/>
      <c r="FO758" s="16"/>
      <c r="FP758" s="16"/>
      <c r="FQ758" s="16"/>
      <c r="FR758" s="16"/>
      <c r="FS758" s="16"/>
      <c r="FT758" s="16"/>
      <c r="FU758" s="16"/>
      <c r="FV758" s="16"/>
      <c r="FW758" s="16"/>
      <c r="FX758" s="16"/>
      <c r="FY758" s="16"/>
      <c r="FZ758" s="16"/>
      <c r="GA758" s="150">
        <f t="shared" ref="GA758" ca="1" si="1970">SUMIF($GD$8:$HG$9,$O$5,GD758:HG758)</f>
        <v>0</v>
      </c>
      <c r="GB758" s="150">
        <f t="shared" ref="GB758" si="1971">SUM(GD759:HG759)</f>
        <v>0</v>
      </c>
      <c r="GC758" s="152" t="e">
        <f t="shared" ref="GC758" ca="1" si="1972">GB758/GA758</f>
        <v>#DIV/0!</v>
      </c>
      <c r="GD758" s="16"/>
      <c r="GE758" s="16"/>
      <c r="GF758" s="16"/>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c r="HF758" s="16"/>
      <c r="HG758" s="16"/>
      <c r="HH758" s="150"/>
      <c r="HI758" s="150">
        <v>0</v>
      </c>
      <c r="HJ758" s="152" t="e">
        <v>#DIV/0!</v>
      </c>
      <c r="HK758" s="16"/>
      <c r="HL758" s="16"/>
      <c r="HM758" s="16"/>
      <c r="HN758" s="16"/>
      <c r="HO758" s="16"/>
      <c r="HP758" s="16"/>
      <c r="HQ758" s="16"/>
      <c r="HR758" s="16"/>
      <c r="HS758" s="16"/>
      <c r="HT758" s="16"/>
      <c r="HU758" s="16"/>
      <c r="HV758" s="16"/>
      <c r="HW758" s="16"/>
      <c r="HX758" s="16"/>
      <c r="HY758" s="16"/>
      <c r="HZ758" s="16"/>
      <c r="IA758" s="16"/>
      <c r="IB758" s="16"/>
      <c r="IC758" s="16"/>
      <c r="ID758" s="16"/>
      <c r="IE758" s="16"/>
      <c r="IF758" s="16"/>
      <c r="IG758" s="16"/>
      <c r="IH758" s="16"/>
      <c r="II758" s="16"/>
      <c r="IJ758" s="16"/>
      <c r="IK758" s="16"/>
      <c r="IL758" s="16"/>
      <c r="IM758" s="16"/>
      <c r="IN758" s="16"/>
      <c r="IO758" s="16"/>
      <c r="IP758" s="150"/>
      <c r="IQ758" s="150">
        <v>0</v>
      </c>
      <c r="IR758" s="152" t="e">
        <v>#DIV/0!</v>
      </c>
      <c r="IS758" s="16"/>
      <c r="IT758" s="16"/>
      <c r="IU758" s="16"/>
      <c r="IV758" s="16"/>
      <c r="IW758" s="16"/>
      <c r="IX758" s="16"/>
      <c r="IY758" s="16"/>
      <c r="IZ758" s="16"/>
      <c r="JA758" s="16"/>
      <c r="JB758" s="16"/>
      <c r="JC758" s="16"/>
      <c r="JD758" s="16"/>
      <c r="JE758" s="16"/>
      <c r="JF758" s="16"/>
      <c r="JG758" s="16"/>
      <c r="JH758" s="16"/>
      <c r="JI758" s="16"/>
      <c r="JJ758" s="16"/>
      <c r="JK758" s="16"/>
      <c r="JL758" s="16"/>
      <c r="JM758" s="16"/>
      <c r="JN758" s="16"/>
      <c r="JO758" s="16"/>
      <c r="JP758" s="16"/>
      <c r="JQ758" s="16"/>
      <c r="JR758" s="16"/>
      <c r="JS758" s="16"/>
      <c r="JT758" s="16"/>
      <c r="JU758" s="23"/>
      <c r="JV758" s="16"/>
      <c r="JW758" s="150"/>
      <c r="JX758" s="150">
        <v>0</v>
      </c>
      <c r="JY758" s="152" t="e">
        <v>#DIV/0!</v>
      </c>
      <c r="JZ758" s="16"/>
      <c r="KA758" s="16"/>
      <c r="KB758" s="16"/>
      <c r="KC758" s="16"/>
      <c r="KD758" s="16"/>
      <c r="KE758" s="16"/>
      <c r="KF758" s="16"/>
      <c r="KG758" s="16"/>
      <c r="KH758" s="16"/>
      <c r="KI758" s="16"/>
      <c r="KJ758" s="16"/>
      <c r="KK758" s="16"/>
      <c r="KL758" s="16"/>
      <c r="KM758" s="16"/>
      <c r="KN758" s="16"/>
      <c r="KO758" s="16"/>
      <c r="KP758" s="16"/>
      <c r="KQ758" s="16"/>
      <c r="KR758" s="16"/>
      <c r="KS758" s="16"/>
      <c r="KT758" s="16"/>
      <c r="KU758" s="16"/>
      <c r="KV758" s="16"/>
      <c r="KW758" s="16"/>
      <c r="KX758" s="16"/>
      <c r="KY758" s="16"/>
      <c r="KZ758" s="16"/>
      <c r="LA758" s="16"/>
      <c r="LB758" s="16"/>
      <c r="LC758" s="16"/>
      <c r="LD758" s="16"/>
      <c r="LE758" s="150"/>
      <c r="LF758" s="150">
        <v>0</v>
      </c>
      <c r="LG758" s="152" t="e">
        <v>#DIV/0!</v>
      </c>
      <c r="LH758" s="16"/>
      <c r="LI758" s="16"/>
      <c r="LJ758" s="16"/>
      <c r="LK758" s="16"/>
      <c r="LL758" s="16"/>
      <c r="LM758" s="16"/>
      <c r="LN758" s="16"/>
      <c r="LO758" s="16"/>
      <c r="LP758" s="16"/>
      <c r="LQ758" s="16"/>
      <c r="LR758" s="16"/>
      <c r="LS758" s="16"/>
      <c r="LT758" s="16"/>
      <c r="LU758" s="16"/>
      <c r="LV758" s="16"/>
      <c r="LW758" s="16"/>
      <c r="LX758" s="16"/>
      <c r="LY758" s="16"/>
      <c r="LZ758" s="16"/>
      <c r="MA758" s="16"/>
      <c r="MB758" s="16"/>
      <c r="MC758" s="16"/>
      <c r="MD758" s="16"/>
      <c r="ME758" s="16"/>
      <c r="MF758" s="16"/>
      <c r="MG758" s="16"/>
      <c r="MH758" s="16"/>
      <c r="MI758" s="16"/>
      <c r="MJ758" s="16"/>
      <c r="MK758" s="16"/>
      <c r="ML758" s="16"/>
    </row>
    <row r="759" spans="1:350" ht="13.9" customHeight="1" outlineLevel="2" x14ac:dyDescent="0.2">
      <c r="A759" s="186"/>
      <c r="B759" s="219"/>
      <c r="C759" s="215"/>
      <c r="D759" s="217"/>
      <c r="E759" s="176"/>
      <c r="F759" s="176"/>
      <c r="G759" s="176"/>
      <c r="H759" s="171"/>
      <c r="I759" s="171"/>
      <c r="J759" s="213"/>
      <c r="K759" s="213"/>
      <c r="L759" s="173"/>
      <c r="M759" s="173"/>
      <c r="N759" s="184"/>
      <c r="O759" s="157"/>
      <c r="P759" s="17" t="s">
        <v>26</v>
      </c>
      <c r="Q759" s="151"/>
      <c r="R759" s="151"/>
      <c r="S759" s="153"/>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151"/>
      <c r="AY759" s="151"/>
      <c r="AZ759" s="153"/>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c r="CF759" s="151"/>
      <c r="CG759" s="151"/>
      <c r="CH759" s="153"/>
      <c r="CI759" s="141"/>
      <c r="CJ759" s="141"/>
      <c r="CK759" s="141"/>
      <c r="CL759" s="141"/>
      <c r="CM759" s="141"/>
      <c r="CN759" s="141"/>
      <c r="CO759" s="141"/>
      <c r="CP759" s="95"/>
      <c r="CQ759" s="95"/>
      <c r="CR759" s="95"/>
      <c r="CS759" s="95"/>
      <c r="CT759" s="95"/>
      <c r="CU759" s="95"/>
      <c r="CV759" s="95"/>
      <c r="CW759" s="141"/>
      <c r="CX759" s="141"/>
      <c r="CY759" s="141"/>
      <c r="CZ759" s="141"/>
      <c r="DA759" s="141"/>
      <c r="DB759" s="141"/>
      <c r="DC759" s="141"/>
      <c r="DD759" s="141"/>
      <c r="DE759" s="141"/>
      <c r="DF759" s="141"/>
      <c r="DG759" s="141"/>
      <c r="DH759" s="141"/>
      <c r="DI759" s="141"/>
      <c r="DJ759" s="141"/>
      <c r="DK759" s="141"/>
      <c r="DL759" s="141"/>
      <c r="DM759" s="141"/>
      <c r="DN759" s="151"/>
      <c r="DO759" s="151"/>
      <c r="DP759" s="153"/>
      <c r="DQ759" s="24"/>
      <c r="DR759" s="24"/>
      <c r="DS759" s="24"/>
      <c r="DT759" s="24"/>
      <c r="DU759" s="24"/>
      <c r="DV759" s="24"/>
      <c r="DW759" s="24"/>
      <c r="DX759" s="24"/>
      <c r="DY759" s="24"/>
      <c r="DZ759" s="24"/>
      <c r="EA759" s="24"/>
      <c r="EB759" s="24"/>
      <c r="EC759" s="24"/>
      <c r="ED759" s="24"/>
      <c r="EE759" s="24"/>
      <c r="EF759" s="24"/>
      <c r="EG759" s="24"/>
      <c r="EH759" s="24"/>
      <c r="EI759" s="24"/>
      <c r="EJ759" s="24"/>
      <c r="EK759" s="24"/>
      <c r="EL759" s="24"/>
      <c r="EM759" s="24"/>
      <c r="EN759" s="24"/>
      <c r="EO759" s="24"/>
      <c r="EP759" s="24"/>
      <c r="EQ759" s="24"/>
      <c r="ER759" s="24"/>
      <c r="ES759" s="151"/>
      <c r="ET759" s="151"/>
      <c r="EU759" s="153"/>
      <c r="EV759" s="24"/>
      <c r="EW759" s="125"/>
      <c r="EX759" s="24"/>
      <c r="EY759" s="24"/>
      <c r="EZ759" s="24"/>
      <c r="FA759" s="24"/>
      <c r="FB759" s="24"/>
      <c r="FC759" s="24"/>
      <c r="FD759" s="24"/>
      <c r="FE759" s="24"/>
      <c r="FF759" s="24"/>
      <c r="FG759" s="24"/>
      <c r="FH759" s="24"/>
      <c r="FI759" s="24"/>
      <c r="FJ759" s="24"/>
      <c r="FK759" s="24"/>
      <c r="FL759" s="24"/>
      <c r="FM759" s="24"/>
      <c r="FN759" s="24"/>
      <c r="FO759" s="24"/>
      <c r="FP759" s="24"/>
      <c r="FQ759" s="24"/>
      <c r="FR759" s="24"/>
      <c r="FS759" s="24"/>
      <c r="FT759" s="24"/>
      <c r="FU759" s="24"/>
      <c r="FV759" s="24"/>
      <c r="FW759" s="24"/>
      <c r="FX759" s="24"/>
      <c r="FY759" s="24"/>
      <c r="FZ759" s="24"/>
      <c r="GA759" s="151"/>
      <c r="GB759" s="151"/>
      <c r="GC759" s="153"/>
      <c r="GD759" s="24"/>
      <c r="GE759" s="24"/>
      <c r="GF759" s="24"/>
      <c r="GG759" s="24"/>
      <c r="GH759" s="24"/>
      <c r="GI759" s="24"/>
      <c r="GJ759" s="24"/>
      <c r="GK759" s="24"/>
      <c r="GL759" s="24"/>
      <c r="GM759" s="24"/>
      <c r="GN759" s="24"/>
      <c r="GO759" s="24"/>
      <c r="GP759" s="24"/>
      <c r="GQ759" s="24"/>
      <c r="GR759" s="24"/>
      <c r="GS759" s="24"/>
      <c r="GT759" s="24"/>
      <c r="GU759" s="24"/>
      <c r="GV759" s="24"/>
      <c r="GW759" s="24"/>
      <c r="GX759" s="24"/>
      <c r="GY759" s="24"/>
      <c r="GZ759" s="24"/>
      <c r="HA759" s="24"/>
      <c r="HB759" s="24"/>
      <c r="HC759" s="24"/>
      <c r="HD759" s="24"/>
      <c r="HE759" s="24"/>
      <c r="HF759" s="24"/>
      <c r="HG759" s="24"/>
      <c r="HH759" s="151"/>
      <c r="HI759" s="151"/>
      <c r="HJ759" s="153"/>
      <c r="HK759" s="24"/>
      <c r="HL759" s="24"/>
      <c r="HM759" s="24"/>
      <c r="HN759" s="24"/>
      <c r="HO759" s="24"/>
      <c r="HP759" s="24"/>
      <c r="HQ759" s="24"/>
      <c r="HR759" s="24"/>
      <c r="HS759" s="24"/>
      <c r="HT759" s="24"/>
      <c r="HU759" s="24"/>
      <c r="HV759" s="24"/>
      <c r="HW759" s="24"/>
      <c r="HX759" s="24"/>
      <c r="HY759" s="24"/>
      <c r="HZ759" s="24"/>
      <c r="IA759" s="24"/>
      <c r="IB759" s="24"/>
      <c r="IC759" s="24"/>
      <c r="ID759" s="24"/>
      <c r="IE759" s="24"/>
      <c r="IF759" s="24"/>
      <c r="IG759" s="24"/>
      <c r="IH759" s="24"/>
      <c r="II759" s="24"/>
      <c r="IJ759" s="24"/>
      <c r="IK759" s="24"/>
      <c r="IL759" s="24"/>
      <c r="IM759" s="24"/>
      <c r="IN759" s="24"/>
      <c r="IO759" s="24"/>
      <c r="IP759" s="151"/>
      <c r="IQ759" s="151"/>
      <c r="IR759" s="153"/>
      <c r="IS759" s="24"/>
      <c r="IT759" s="24"/>
      <c r="IU759" s="24"/>
      <c r="IV759" s="24"/>
      <c r="IW759" s="24"/>
      <c r="IX759" s="24"/>
      <c r="IY759" s="24"/>
      <c r="IZ759" s="24"/>
      <c r="JA759" s="24"/>
      <c r="JB759" s="24"/>
      <c r="JC759" s="24"/>
      <c r="JD759" s="24"/>
      <c r="JE759" s="24"/>
      <c r="JF759" s="24"/>
      <c r="JG759" s="24"/>
      <c r="JH759" s="24"/>
      <c r="JI759" s="24"/>
      <c r="JJ759" s="24"/>
      <c r="JK759" s="24"/>
      <c r="JL759" s="24"/>
      <c r="JM759" s="24"/>
      <c r="JN759" s="24"/>
      <c r="JO759" s="24"/>
      <c r="JP759" s="24"/>
      <c r="JQ759" s="24"/>
      <c r="JR759" s="24"/>
      <c r="JS759" s="24"/>
      <c r="JT759" s="24"/>
      <c r="JU759" s="25"/>
      <c r="JV759" s="24"/>
      <c r="JW759" s="151"/>
      <c r="JX759" s="151"/>
      <c r="JY759" s="153"/>
      <c r="JZ759" s="24"/>
      <c r="KA759" s="24"/>
      <c r="KB759" s="24"/>
      <c r="KC759" s="24"/>
      <c r="KD759" s="24"/>
      <c r="KE759" s="24"/>
      <c r="KF759" s="24"/>
      <c r="KG759" s="24"/>
      <c r="KH759" s="24"/>
      <c r="KI759" s="24"/>
      <c r="KJ759" s="24"/>
      <c r="KK759" s="24"/>
      <c r="KL759" s="24"/>
      <c r="KM759" s="24"/>
      <c r="KN759" s="24"/>
      <c r="KO759" s="24"/>
      <c r="KP759" s="24"/>
      <c r="KQ759" s="24"/>
      <c r="KR759" s="24"/>
      <c r="KS759" s="24"/>
      <c r="KT759" s="24"/>
      <c r="KU759" s="24"/>
      <c r="KV759" s="24"/>
      <c r="KW759" s="24"/>
      <c r="KX759" s="24"/>
      <c r="KY759" s="24"/>
      <c r="KZ759" s="24"/>
      <c r="LA759" s="24"/>
      <c r="LB759" s="24"/>
      <c r="LC759" s="24"/>
      <c r="LD759" s="24"/>
      <c r="LE759" s="151"/>
      <c r="LF759" s="151"/>
      <c r="LG759" s="153"/>
      <c r="LH759" s="24"/>
      <c r="LI759" s="24"/>
      <c r="LJ759" s="24"/>
      <c r="LK759" s="24"/>
      <c r="LL759" s="24"/>
      <c r="LM759" s="24"/>
      <c r="LN759" s="24"/>
      <c r="LO759" s="24"/>
      <c r="LP759" s="24"/>
      <c r="LQ759" s="24"/>
      <c r="LR759" s="24"/>
      <c r="LS759" s="24"/>
      <c r="LT759" s="24"/>
      <c r="LU759" s="24"/>
      <c r="LV759" s="24"/>
      <c r="LW759" s="24"/>
      <c r="LX759" s="24"/>
      <c r="LY759" s="24"/>
      <c r="LZ759" s="24"/>
      <c r="MA759" s="24"/>
      <c r="MB759" s="24"/>
      <c r="MC759" s="24"/>
      <c r="MD759" s="24"/>
      <c r="ME759" s="24"/>
      <c r="MF759" s="24"/>
      <c r="MG759" s="24"/>
      <c r="MH759" s="24"/>
      <c r="MI759" s="24"/>
      <c r="MJ759" s="24"/>
      <c r="MK759" s="24"/>
      <c r="ML759" s="24"/>
    </row>
    <row r="760" spans="1:350" ht="13.9" customHeight="1" outlineLevel="2" x14ac:dyDescent="0.2">
      <c r="A760" s="185" t="s">
        <v>1095</v>
      </c>
      <c r="B760" s="218" t="s">
        <v>353</v>
      </c>
      <c r="C760" s="214" t="s">
        <v>37</v>
      </c>
      <c r="D760" s="216">
        <v>67</v>
      </c>
      <c r="E760" s="175">
        <v>0</v>
      </c>
      <c r="F760" s="175">
        <f>D760-E760</f>
        <v>67</v>
      </c>
      <c r="G760" s="175" t="s">
        <v>842</v>
      </c>
      <c r="H760" s="170" t="s">
        <v>1009</v>
      </c>
      <c r="I760" s="170" t="s">
        <v>956</v>
      </c>
      <c r="J760" s="212">
        <f ca="1">E760+Q760+AX760+CF760+DN760+ES760+GA760+HH760+IP760+JW760+LE760</f>
        <v>0</v>
      </c>
      <c r="K760" s="212">
        <f>E760+R760+AY760+CG760+DO760+ET760+GB760+HI760+IQ760+JX760+LF760</f>
        <v>0</v>
      </c>
      <c r="L760" s="172" t="e">
        <f ca="1">K760/J760</f>
        <v>#DIV/0!</v>
      </c>
      <c r="M760" s="172">
        <f>K760/D760</f>
        <v>0</v>
      </c>
      <c r="N760" s="183">
        <f ca="1">SUMIF($EV$8:$FZ$9,$O$5,$EV761:$FZ761)-SUMIF($EV$8:$FZ$9,$Q$5,$EV761:$FZ761)</f>
        <v>0</v>
      </c>
      <c r="O760" s="156"/>
      <c r="P760" s="16" t="s">
        <v>25</v>
      </c>
      <c r="Q760" s="150">
        <v>0</v>
      </c>
      <c r="R760" s="150">
        <v>0</v>
      </c>
      <c r="S760" s="152" t="e">
        <v>#DIV/0!</v>
      </c>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50">
        <f ca="1">SUMIF($BA$8:$CE$9,$O$5,$BA760:$CE760)</f>
        <v>0</v>
      </c>
      <c r="AY760" s="150">
        <f>SUM(BA761:CE761)</f>
        <v>0</v>
      </c>
      <c r="AZ760" s="152" t="e">
        <f ca="1">AY760/AX760</f>
        <v>#DIV/0!</v>
      </c>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50">
        <f t="shared" ref="CF760" si="1973">SUM(CI760:DM760)</f>
        <v>0</v>
      </c>
      <c r="CG760" s="150">
        <f>SUM(CI761:DM761)</f>
        <v>0</v>
      </c>
      <c r="CH760" s="152" t="e">
        <f>CG760/CF760</f>
        <v>#DIV/0!</v>
      </c>
      <c r="CI760" s="129"/>
      <c r="CJ760" s="129"/>
      <c r="CK760" s="129"/>
      <c r="CL760" s="129"/>
      <c r="CM760" s="129"/>
      <c r="CN760" s="129"/>
      <c r="CO760" s="129"/>
      <c r="CP760" s="101"/>
      <c r="CQ760" s="101"/>
      <c r="CR760" s="101"/>
      <c r="CS760" s="101"/>
      <c r="CT760" s="101"/>
      <c r="CU760" s="101"/>
      <c r="CV760" s="101"/>
      <c r="CW760" s="129"/>
      <c r="CX760" s="129"/>
      <c r="CY760" s="129"/>
      <c r="CZ760" s="129"/>
      <c r="DA760" s="129"/>
      <c r="DB760" s="129"/>
      <c r="DC760" s="129"/>
      <c r="DD760" s="129"/>
      <c r="DE760" s="129"/>
      <c r="DF760" s="129"/>
      <c r="DG760" s="129"/>
      <c r="DH760" s="129"/>
      <c r="DI760" s="129"/>
      <c r="DJ760" s="129"/>
      <c r="DK760" s="129"/>
      <c r="DL760" s="129"/>
      <c r="DM760" s="129"/>
      <c r="DN760" s="150">
        <f t="shared" ref="DN760" si="1974">SUM(DQ760:ER760)</f>
        <v>0</v>
      </c>
      <c r="DO760" s="150">
        <f>SUM(DQ761:ER761)</f>
        <v>0</v>
      </c>
      <c r="DP760" s="152" t="e">
        <f t="shared" si="1910"/>
        <v>#DIV/0!</v>
      </c>
      <c r="DQ760" s="16"/>
      <c r="DR760" s="16"/>
      <c r="DS760" s="16"/>
      <c r="DT760" s="16"/>
      <c r="DU760" s="16"/>
      <c r="DV760" s="16"/>
      <c r="DW760" s="16"/>
      <c r="DX760" s="16"/>
      <c r="DY760" s="16"/>
      <c r="DZ760" s="16"/>
      <c r="EA760" s="16"/>
      <c r="EB760" s="16"/>
      <c r="EC760" s="16"/>
      <c r="ED760" s="16"/>
      <c r="EE760" s="16"/>
      <c r="EF760" s="16"/>
      <c r="EG760" s="16"/>
      <c r="EH760" s="16"/>
      <c r="EI760" s="16"/>
      <c r="EJ760" s="16"/>
      <c r="EK760" s="16"/>
      <c r="EL760" s="16"/>
      <c r="EM760" s="16"/>
      <c r="EN760" s="16"/>
      <c r="EO760" s="16"/>
      <c r="EP760" s="16"/>
      <c r="EQ760" s="16"/>
      <c r="ER760" s="16"/>
      <c r="ES760" s="150">
        <f t="shared" ca="1" si="1921"/>
        <v>0</v>
      </c>
      <c r="ET760" s="150">
        <f t="shared" si="1948"/>
        <v>0</v>
      </c>
      <c r="EU760" s="152" t="e">
        <f t="shared" ca="1" si="1949"/>
        <v>#DIV/0!</v>
      </c>
      <c r="EV760" s="16"/>
      <c r="EW760" s="67"/>
      <c r="EX760" s="16"/>
      <c r="EY760" s="16"/>
      <c r="EZ760" s="16"/>
      <c r="FA760" s="16"/>
      <c r="FB760" s="16"/>
      <c r="FC760" s="16"/>
      <c r="FD760" s="16"/>
      <c r="FE760" s="16"/>
      <c r="FF760" s="16"/>
      <c r="FG760" s="16"/>
      <c r="FH760" s="16"/>
      <c r="FI760" s="16"/>
      <c r="FJ760" s="16"/>
      <c r="FK760" s="16"/>
      <c r="FL760" s="16"/>
      <c r="FM760" s="16"/>
      <c r="FN760" s="16"/>
      <c r="FO760" s="16"/>
      <c r="FP760" s="16"/>
      <c r="FQ760" s="16"/>
      <c r="FR760" s="16"/>
      <c r="FS760" s="16"/>
      <c r="FT760" s="16"/>
      <c r="FU760" s="16"/>
      <c r="FV760" s="16"/>
      <c r="FW760" s="16"/>
      <c r="FX760" s="16"/>
      <c r="FY760" s="16"/>
      <c r="FZ760" s="16"/>
      <c r="GA760" s="150">
        <f t="shared" ref="GA760" ca="1" si="1975">SUMIF($GD$8:$HG$9,$O$5,GD760:HG760)</f>
        <v>0</v>
      </c>
      <c r="GB760" s="150">
        <f t="shared" ref="GB760" si="1976">SUM(GD761:HG761)</f>
        <v>0</v>
      </c>
      <c r="GC760" s="152" t="e">
        <f t="shared" ref="GC760" ca="1" si="1977">GB760/GA760</f>
        <v>#DIV/0!</v>
      </c>
      <c r="GD760" s="16"/>
      <c r="GE760" s="16"/>
      <c r="GF760" s="16"/>
      <c r="GG760" s="16"/>
      <c r="GH760" s="16"/>
      <c r="GI760" s="16"/>
      <c r="GJ760" s="16"/>
      <c r="GK760" s="16"/>
      <c r="GL760" s="16"/>
      <c r="GM760" s="16"/>
      <c r="GN760" s="16"/>
      <c r="GO760" s="16"/>
      <c r="GP760" s="16"/>
      <c r="GQ760" s="16"/>
      <c r="GR760" s="16"/>
      <c r="GS760" s="16"/>
      <c r="GT760" s="16"/>
      <c r="GU760" s="16"/>
      <c r="GV760" s="16"/>
      <c r="GW760" s="16"/>
      <c r="GX760" s="16"/>
      <c r="GY760" s="16"/>
      <c r="GZ760" s="16"/>
      <c r="HA760" s="16"/>
      <c r="HB760" s="16"/>
      <c r="HC760" s="16"/>
      <c r="HD760" s="16"/>
      <c r="HE760" s="16"/>
      <c r="HF760" s="16"/>
      <c r="HG760" s="16"/>
      <c r="HH760" s="150"/>
      <c r="HI760" s="150">
        <v>0</v>
      </c>
      <c r="HJ760" s="152" t="e">
        <v>#DIV/0!</v>
      </c>
      <c r="HK760" s="16"/>
      <c r="HL760" s="16"/>
      <c r="HM760" s="16"/>
      <c r="HN760" s="16"/>
      <c r="HO760" s="16"/>
      <c r="HP760" s="16"/>
      <c r="HQ760" s="16"/>
      <c r="HR760" s="16"/>
      <c r="HS760" s="16"/>
      <c r="HT760" s="16"/>
      <c r="HU760" s="16"/>
      <c r="HV760" s="16"/>
      <c r="HW760" s="16"/>
      <c r="HX760" s="16"/>
      <c r="HY760" s="16"/>
      <c r="HZ760" s="16"/>
      <c r="IA760" s="16"/>
      <c r="IB760" s="16"/>
      <c r="IC760" s="16"/>
      <c r="ID760" s="16"/>
      <c r="IE760" s="16"/>
      <c r="IF760" s="16"/>
      <c r="IG760" s="16"/>
      <c r="IH760" s="16"/>
      <c r="II760" s="16"/>
      <c r="IJ760" s="16"/>
      <c r="IK760" s="16"/>
      <c r="IL760" s="16"/>
      <c r="IM760" s="16"/>
      <c r="IN760" s="16"/>
      <c r="IO760" s="16"/>
      <c r="IP760" s="150"/>
      <c r="IQ760" s="150">
        <v>0</v>
      </c>
      <c r="IR760" s="152" t="e">
        <v>#DIV/0!</v>
      </c>
      <c r="IS760" s="16"/>
      <c r="IT760" s="16"/>
      <c r="IU760" s="16"/>
      <c r="IV760" s="16"/>
      <c r="IW760" s="16"/>
      <c r="IX760" s="16"/>
      <c r="IY760" s="16"/>
      <c r="IZ760" s="16"/>
      <c r="JA760" s="16"/>
      <c r="JB760" s="16"/>
      <c r="JC760" s="16"/>
      <c r="JD760" s="16"/>
      <c r="JE760" s="16"/>
      <c r="JF760" s="16"/>
      <c r="JG760" s="16"/>
      <c r="JH760" s="16"/>
      <c r="JI760" s="16"/>
      <c r="JJ760" s="16"/>
      <c r="JK760" s="16"/>
      <c r="JL760" s="16"/>
      <c r="JM760" s="16"/>
      <c r="JN760" s="16"/>
      <c r="JO760" s="16"/>
      <c r="JP760" s="16"/>
      <c r="JQ760" s="16"/>
      <c r="JR760" s="16"/>
      <c r="JS760" s="16"/>
      <c r="JT760" s="16"/>
      <c r="JU760" s="23"/>
      <c r="JV760" s="16"/>
      <c r="JW760" s="150"/>
      <c r="JX760" s="150">
        <v>0</v>
      </c>
      <c r="JY760" s="152" t="e">
        <v>#DIV/0!</v>
      </c>
      <c r="JZ760" s="16"/>
      <c r="KA760" s="16"/>
      <c r="KB760" s="16"/>
      <c r="KC760" s="16"/>
      <c r="KD760" s="16"/>
      <c r="KE760" s="16"/>
      <c r="KF760" s="16"/>
      <c r="KG760" s="16"/>
      <c r="KH760" s="16"/>
      <c r="KI760" s="16"/>
      <c r="KJ760" s="16"/>
      <c r="KK760" s="16"/>
      <c r="KL760" s="16"/>
      <c r="KM760" s="16"/>
      <c r="KN760" s="16"/>
      <c r="KO760" s="16"/>
      <c r="KP760" s="16"/>
      <c r="KQ760" s="16"/>
      <c r="KR760" s="16"/>
      <c r="KS760" s="16"/>
      <c r="KT760" s="16"/>
      <c r="KU760" s="16"/>
      <c r="KV760" s="16"/>
      <c r="KW760" s="16"/>
      <c r="KX760" s="16"/>
      <c r="KY760" s="16"/>
      <c r="KZ760" s="16"/>
      <c r="LA760" s="16"/>
      <c r="LB760" s="16"/>
      <c r="LC760" s="16"/>
      <c r="LD760" s="16"/>
      <c r="LE760" s="150"/>
      <c r="LF760" s="150">
        <v>0</v>
      </c>
      <c r="LG760" s="152" t="e">
        <v>#DIV/0!</v>
      </c>
      <c r="LH760" s="16"/>
      <c r="LI760" s="16"/>
      <c r="LJ760" s="16"/>
      <c r="LK760" s="16"/>
      <c r="LL760" s="16"/>
      <c r="LM760" s="16"/>
      <c r="LN760" s="16"/>
      <c r="LO760" s="16"/>
      <c r="LP760" s="16"/>
      <c r="LQ760" s="16"/>
      <c r="LR760" s="16"/>
      <c r="LS760" s="16"/>
      <c r="LT760" s="16"/>
      <c r="LU760" s="16"/>
      <c r="LV760" s="16"/>
      <c r="LW760" s="16"/>
      <c r="LX760" s="16"/>
      <c r="LY760" s="16"/>
      <c r="LZ760" s="16"/>
      <c r="MA760" s="16"/>
      <c r="MB760" s="16"/>
      <c r="MC760" s="16"/>
      <c r="MD760" s="16"/>
      <c r="ME760" s="16"/>
      <c r="MF760" s="16"/>
      <c r="MG760" s="16"/>
      <c r="MH760" s="16"/>
      <c r="MI760" s="16"/>
      <c r="MJ760" s="16"/>
      <c r="MK760" s="16"/>
      <c r="ML760" s="16"/>
    </row>
    <row r="761" spans="1:350" ht="13.9" customHeight="1" outlineLevel="2" x14ac:dyDescent="0.2">
      <c r="A761" s="186"/>
      <c r="B761" s="219"/>
      <c r="C761" s="215"/>
      <c r="D761" s="217"/>
      <c r="E761" s="176"/>
      <c r="F761" s="176"/>
      <c r="G761" s="176"/>
      <c r="H761" s="171"/>
      <c r="I761" s="171"/>
      <c r="J761" s="213"/>
      <c r="K761" s="213"/>
      <c r="L761" s="173"/>
      <c r="M761" s="173"/>
      <c r="N761" s="184"/>
      <c r="O761" s="157"/>
      <c r="P761" s="17" t="s">
        <v>26</v>
      </c>
      <c r="Q761" s="151"/>
      <c r="R761" s="151"/>
      <c r="S761" s="153"/>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151"/>
      <c r="AY761" s="151"/>
      <c r="AZ761" s="153"/>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c r="CF761" s="151"/>
      <c r="CG761" s="151"/>
      <c r="CH761" s="153"/>
      <c r="CI761" s="141"/>
      <c r="CJ761" s="141"/>
      <c r="CK761" s="141"/>
      <c r="CL761" s="141"/>
      <c r="CM761" s="141"/>
      <c r="CN761" s="141"/>
      <c r="CO761" s="141"/>
      <c r="CP761" s="95"/>
      <c r="CQ761" s="95"/>
      <c r="CR761" s="95"/>
      <c r="CS761" s="95"/>
      <c r="CT761" s="95"/>
      <c r="CU761" s="95"/>
      <c r="CV761" s="95"/>
      <c r="CW761" s="141"/>
      <c r="CX761" s="141"/>
      <c r="CY761" s="141"/>
      <c r="CZ761" s="141"/>
      <c r="DA761" s="141"/>
      <c r="DB761" s="141"/>
      <c r="DC761" s="141"/>
      <c r="DD761" s="141"/>
      <c r="DE761" s="141"/>
      <c r="DF761" s="141"/>
      <c r="DG761" s="141"/>
      <c r="DH761" s="141"/>
      <c r="DI761" s="141"/>
      <c r="DJ761" s="141"/>
      <c r="DK761" s="141"/>
      <c r="DL761" s="141"/>
      <c r="DM761" s="141"/>
      <c r="DN761" s="151"/>
      <c r="DO761" s="151"/>
      <c r="DP761" s="153"/>
      <c r="DQ761" s="24"/>
      <c r="DR761" s="24"/>
      <c r="DS761" s="24"/>
      <c r="DT761" s="24"/>
      <c r="DU761" s="24"/>
      <c r="DV761" s="24"/>
      <c r="DW761" s="24"/>
      <c r="DX761" s="24"/>
      <c r="DY761" s="24"/>
      <c r="DZ761" s="24"/>
      <c r="EA761" s="24"/>
      <c r="EB761" s="24"/>
      <c r="EC761" s="24"/>
      <c r="ED761" s="24"/>
      <c r="EE761" s="24"/>
      <c r="EF761" s="24"/>
      <c r="EG761" s="24"/>
      <c r="EH761" s="24"/>
      <c r="EI761" s="24"/>
      <c r="EJ761" s="24"/>
      <c r="EK761" s="24"/>
      <c r="EL761" s="24"/>
      <c r="EM761" s="24"/>
      <c r="EN761" s="24"/>
      <c r="EO761" s="24"/>
      <c r="EP761" s="24"/>
      <c r="EQ761" s="24"/>
      <c r="ER761" s="24"/>
      <c r="ES761" s="151"/>
      <c r="ET761" s="151"/>
      <c r="EU761" s="153"/>
      <c r="EV761" s="24"/>
      <c r="EW761" s="125"/>
      <c r="EX761" s="24"/>
      <c r="EY761" s="24"/>
      <c r="EZ761" s="24"/>
      <c r="FA761" s="24"/>
      <c r="FB761" s="24"/>
      <c r="FC761" s="24"/>
      <c r="FD761" s="24"/>
      <c r="FE761" s="24"/>
      <c r="FF761" s="24"/>
      <c r="FG761" s="24"/>
      <c r="FH761" s="24"/>
      <c r="FI761" s="24"/>
      <c r="FJ761" s="24"/>
      <c r="FK761" s="24"/>
      <c r="FL761" s="24"/>
      <c r="FM761" s="24"/>
      <c r="FN761" s="24"/>
      <c r="FO761" s="24"/>
      <c r="FP761" s="24"/>
      <c r="FQ761" s="24"/>
      <c r="FR761" s="24"/>
      <c r="FS761" s="24"/>
      <c r="FT761" s="24"/>
      <c r="FU761" s="24"/>
      <c r="FV761" s="24"/>
      <c r="FW761" s="24"/>
      <c r="FX761" s="24"/>
      <c r="FY761" s="24"/>
      <c r="FZ761" s="24"/>
      <c r="GA761" s="151"/>
      <c r="GB761" s="151"/>
      <c r="GC761" s="153"/>
      <c r="GD761" s="24"/>
      <c r="GE761" s="24"/>
      <c r="GF761" s="24"/>
      <c r="GG761" s="24"/>
      <c r="GH761" s="24"/>
      <c r="GI761" s="24"/>
      <c r="GJ761" s="24"/>
      <c r="GK761" s="24"/>
      <c r="GL761" s="24"/>
      <c r="GM761" s="24"/>
      <c r="GN761" s="24"/>
      <c r="GO761" s="24"/>
      <c r="GP761" s="24"/>
      <c r="GQ761" s="24"/>
      <c r="GR761" s="24"/>
      <c r="GS761" s="24"/>
      <c r="GT761" s="24"/>
      <c r="GU761" s="24"/>
      <c r="GV761" s="24"/>
      <c r="GW761" s="24"/>
      <c r="GX761" s="24"/>
      <c r="GY761" s="24"/>
      <c r="GZ761" s="24"/>
      <c r="HA761" s="24"/>
      <c r="HB761" s="24"/>
      <c r="HC761" s="24"/>
      <c r="HD761" s="24"/>
      <c r="HE761" s="24"/>
      <c r="HF761" s="24"/>
      <c r="HG761" s="24"/>
      <c r="HH761" s="151"/>
      <c r="HI761" s="151"/>
      <c r="HJ761" s="153"/>
      <c r="HK761" s="24"/>
      <c r="HL761" s="24"/>
      <c r="HM761" s="24"/>
      <c r="HN761" s="24"/>
      <c r="HO761" s="24"/>
      <c r="HP761" s="24"/>
      <c r="HQ761" s="24"/>
      <c r="HR761" s="24"/>
      <c r="HS761" s="24"/>
      <c r="HT761" s="24"/>
      <c r="HU761" s="24"/>
      <c r="HV761" s="24"/>
      <c r="HW761" s="24"/>
      <c r="HX761" s="24"/>
      <c r="HY761" s="24"/>
      <c r="HZ761" s="24"/>
      <c r="IA761" s="24"/>
      <c r="IB761" s="24"/>
      <c r="IC761" s="24"/>
      <c r="ID761" s="24"/>
      <c r="IE761" s="24"/>
      <c r="IF761" s="24"/>
      <c r="IG761" s="24"/>
      <c r="IH761" s="24"/>
      <c r="II761" s="24"/>
      <c r="IJ761" s="24"/>
      <c r="IK761" s="24"/>
      <c r="IL761" s="24"/>
      <c r="IM761" s="24"/>
      <c r="IN761" s="24"/>
      <c r="IO761" s="24"/>
      <c r="IP761" s="151"/>
      <c r="IQ761" s="151"/>
      <c r="IR761" s="153"/>
      <c r="IS761" s="24"/>
      <c r="IT761" s="24"/>
      <c r="IU761" s="24"/>
      <c r="IV761" s="24"/>
      <c r="IW761" s="24"/>
      <c r="IX761" s="24"/>
      <c r="IY761" s="24"/>
      <c r="IZ761" s="24"/>
      <c r="JA761" s="24"/>
      <c r="JB761" s="24"/>
      <c r="JC761" s="24"/>
      <c r="JD761" s="24"/>
      <c r="JE761" s="24"/>
      <c r="JF761" s="24"/>
      <c r="JG761" s="24"/>
      <c r="JH761" s="24"/>
      <c r="JI761" s="24"/>
      <c r="JJ761" s="24"/>
      <c r="JK761" s="24"/>
      <c r="JL761" s="24"/>
      <c r="JM761" s="24"/>
      <c r="JN761" s="24"/>
      <c r="JO761" s="24"/>
      <c r="JP761" s="24"/>
      <c r="JQ761" s="24"/>
      <c r="JR761" s="24"/>
      <c r="JS761" s="24"/>
      <c r="JT761" s="24"/>
      <c r="JU761" s="25"/>
      <c r="JV761" s="24"/>
      <c r="JW761" s="151"/>
      <c r="JX761" s="151"/>
      <c r="JY761" s="153"/>
      <c r="JZ761" s="24"/>
      <c r="KA761" s="24"/>
      <c r="KB761" s="24"/>
      <c r="KC761" s="24"/>
      <c r="KD761" s="24"/>
      <c r="KE761" s="24"/>
      <c r="KF761" s="24"/>
      <c r="KG761" s="24"/>
      <c r="KH761" s="24"/>
      <c r="KI761" s="24"/>
      <c r="KJ761" s="24"/>
      <c r="KK761" s="24"/>
      <c r="KL761" s="24"/>
      <c r="KM761" s="24"/>
      <c r="KN761" s="24"/>
      <c r="KO761" s="24"/>
      <c r="KP761" s="24"/>
      <c r="KQ761" s="24"/>
      <c r="KR761" s="24"/>
      <c r="KS761" s="24"/>
      <c r="KT761" s="24"/>
      <c r="KU761" s="24"/>
      <c r="KV761" s="24"/>
      <c r="KW761" s="24"/>
      <c r="KX761" s="24"/>
      <c r="KY761" s="24"/>
      <c r="KZ761" s="24"/>
      <c r="LA761" s="24"/>
      <c r="LB761" s="24"/>
      <c r="LC761" s="24"/>
      <c r="LD761" s="24"/>
      <c r="LE761" s="151"/>
      <c r="LF761" s="151"/>
      <c r="LG761" s="153"/>
      <c r="LH761" s="24"/>
      <c r="LI761" s="24"/>
      <c r="LJ761" s="24"/>
      <c r="LK761" s="24"/>
      <c r="LL761" s="24"/>
      <c r="LM761" s="24"/>
      <c r="LN761" s="24"/>
      <c r="LO761" s="24"/>
      <c r="LP761" s="24"/>
      <c r="LQ761" s="24"/>
      <c r="LR761" s="24"/>
      <c r="LS761" s="24"/>
      <c r="LT761" s="24"/>
      <c r="LU761" s="24"/>
      <c r="LV761" s="24"/>
      <c r="LW761" s="24"/>
      <c r="LX761" s="24"/>
      <c r="LY761" s="24"/>
      <c r="LZ761" s="24"/>
      <c r="MA761" s="24"/>
      <c r="MB761" s="24"/>
      <c r="MC761" s="24"/>
      <c r="MD761" s="24"/>
      <c r="ME761" s="24"/>
      <c r="MF761" s="24"/>
      <c r="MG761" s="24"/>
      <c r="MH761" s="24"/>
      <c r="MI761" s="24"/>
      <c r="MJ761" s="24"/>
      <c r="MK761" s="24"/>
      <c r="ML761" s="24"/>
    </row>
    <row r="762" spans="1:350" s="31" customFormat="1" ht="14.25" customHeight="1" outlineLevel="1" x14ac:dyDescent="0.25">
      <c r="A762" s="236" t="s">
        <v>49</v>
      </c>
      <c r="B762" s="238" t="s">
        <v>400</v>
      </c>
      <c r="C762" s="191" t="s">
        <v>1043</v>
      </c>
      <c r="D762" s="191">
        <v>50</v>
      </c>
      <c r="E762" s="175"/>
      <c r="F762" s="175">
        <f>D762-E762</f>
        <v>50</v>
      </c>
      <c r="G762" s="175" t="s">
        <v>1007</v>
      </c>
      <c r="H762" s="170" t="s">
        <v>926</v>
      </c>
      <c r="I762" s="170" t="s">
        <v>1008</v>
      </c>
      <c r="J762" s="212">
        <f ca="1">E762+Q762+AX762+CF762+DN762+ES762+GA762+HH762+IP762+JW762+LE762</f>
        <v>0</v>
      </c>
      <c r="K762" s="212">
        <f>E762+R762+AY762+CG762+DO762+ET762+GB762+HI762+IQ762+JX762+LF762</f>
        <v>0</v>
      </c>
      <c r="L762" s="172" t="e">
        <f ca="1">K762/J762</f>
        <v>#DIV/0!</v>
      </c>
      <c r="M762" s="172">
        <f>K762/D762</f>
        <v>0</v>
      </c>
      <c r="N762" s="183">
        <f ca="1">SUMIF($EV$8:$FZ$9,$O$5,$EV763:$FZ763)-SUMIF($EV$8:$FZ$9,$Q$5,$EV763:$FZ763)</f>
        <v>0</v>
      </c>
      <c r="O762" s="154"/>
      <c r="P762" s="154"/>
      <c r="Q762" s="150">
        <v>0</v>
      </c>
      <c r="R762" s="150">
        <v>0</v>
      </c>
      <c r="S762" s="152" t="e">
        <v>#DIV/0!</v>
      </c>
      <c r="T762" s="154"/>
      <c r="U762" s="154"/>
      <c r="V762" s="154"/>
      <c r="W762" s="154"/>
      <c r="X762" s="154"/>
      <c r="Y762" s="154"/>
      <c r="Z762" s="154"/>
      <c r="AA762" s="154"/>
      <c r="AB762" s="154"/>
      <c r="AC762" s="154"/>
      <c r="AD762" s="154"/>
      <c r="AE762" s="154"/>
      <c r="AF762" s="154"/>
      <c r="AG762" s="154"/>
      <c r="AH762" s="154"/>
      <c r="AI762" s="154"/>
      <c r="AJ762" s="154"/>
      <c r="AK762" s="154"/>
      <c r="AL762" s="154"/>
      <c r="AM762" s="154"/>
      <c r="AN762" s="154"/>
      <c r="AO762" s="154"/>
      <c r="AP762" s="154"/>
      <c r="AQ762" s="154"/>
      <c r="AR762" s="154"/>
      <c r="AS762" s="154"/>
      <c r="AT762" s="154"/>
      <c r="AU762" s="154"/>
      <c r="AV762" s="154"/>
      <c r="AW762" s="154"/>
      <c r="AX762" s="150">
        <f ca="1">SUMIF($BA$8:$CE$9,$O$5,$BA762:$CE762)</f>
        <v>0</v>
      </c>
      <c r="AY762" s="150">
        <f>SUM(BA763:CE763)</f>
        <v>0</v>
      </c>
      <c r="AZ762" s="152" t="e">
        <f ca="1">AY762/AX762</f>
        <v>#DIV/0!</v>
      </c>
      <c r="BA762" s="154"/>
      <c r="BB762" s="154"/>
      <c r="BC762" s="154"/>
      <c r="BD762" s="154"/>
      <c r="BE762" s="154"/>
      <c r="BF762" s="154"/>
      <c r="BG762" s="154"/>
      <c r="BH762" s="154"/>
      <c r="BI762" s="154"/>
      <c r="BJ762" s="154"/>
      <c r="BK762" s="154"/>
      <c r="BL762" s="154"/>
      <c r="BM762" s="154"/>
      <c r="BN762" s="154"/>
      <c r="BO762" s="154"/>
      <c r="BP762" s="154"/>
      <c r="BQ762" s="154"/>
      <c r="BR762" s="154"/>
      <c r="BS762" s="154"/>
      <c r="BT762" s="154"/>
      <c r="BU762" s="154"/>
      <c r="BV762" s="154"/>
      <c r="BW762" s="154"/>
      <c r="BX762" s="154"/>
      <c r="BY762" s="154"/>
      <c r="BZ762" s="154"/>
      <c r="CA762" s="154"/>
      <c r="CB762" s="154"/>
      <c r="CC762" s="154"/>
      <c r="CD762" s="154"/>
      <c r="CE762" s="154"/>
      <c r="CF762" s="150">
        <f t="shared" ref="CF762" si="1978">SUM(CI762:DM762)</f>
        <v>0</v>
      </c>
      <c r="CG762" s="150">
        <f>SUM(CI763:DM763)</f>
        <v>0</v>
      </c>
      <c r="CH762" s="152" t="e">
        <f>CG762/CF762</f>
        <v>#DIV/0!</v>
      </c>
      <c r="CI762" s="154"/>
      <c r="CJ762" s="154"/>
      <c r="CK762" s="154"/>
      <c r="CL762" s="154"/>
      <c r="CM762" s="154"/>
      <c r="CN762" s="154"/>
      <c r="CO762" s="154"/>
      <c r="CP762" s="158"/>
      <c r="CQ762" s="158"/>
      <c r="CR762" s="158"/>
      <c r="CS762" s="158"/>
      <c r="CT762" s="158"/>
      <c r="CU762" s="158"/>
      <c r="CV762" s="158"/>
      <c r="CW762" s="154"/>
      <c r="CX762" s="154"/>
      <c r="CY762" s="154"/>
      <c r="CZ762" s="154"/>
      <c r="DA762" s="154"/>
      <c r="DB762" s="154"/>
      <c r="DC762" s="154"/>
      <c r="DD762" s="154"/>
      <c r="DE762" s="154"/>
      <c r="DF762" s="154"/>
      <c r="DG762" s="154"/>
      <c r="DH762" s="154"/>
      <c r="DI762" s="154"/>
      <c r="DJ762" s="154"/>
      <c r="DK762" s="154"/>
      <c r="DL762" s="154"/>
      <c r="DM762" s="154"/>
      <c r="DN762" s="150">
        <f t="shared" ref="DN762" si="1979">SUM(DQ762:ER762)</f>
        <v>0</v>
      </c>
      <c r="DO762" s="150">
        <f>SUM(DQ763:ER763)</f>
        <v>0</v>
      </c>
      <c r="DP762" s="152" t="e">
        <f t="shared" si="1910"/>
        <v>#DIV/0!</v>
      </c>
      <c r="DQ762" s="154"/>
      <c r="DR762" s="154"/>
      <c r="DS762" s="154"/>
      <c r="DT762" s="154"/>
      <c r="DU762" s="154"/>
      <c r="DV762" s="154"/>
      <c r="DW762" s="154"/>
      <c r="DX762" s="154"/>
      <c r="DY762" s="154"/>
      <c r="DZ762" s="154"/>
      <c r="EA762" s="154"/>
      <c r="EB762" s="154"/>
      <c r="EC762" s="154"/>
      <c r="ED762" s="154"/>
      <c r="EE762" s="154"/>
      <c r="EF762" s="154"/>
      <c r="EG762" s="154"/>
      <c r="EH762" s="154"/>
      <c r="EI762" s="154"/>
      <c r="EJ762" s="154"/>
      <c r="EK762" s="154"/>
      <c r="EL762" s="154"/>
      <c r="EM762" s="154"/>
      <c r="EN762" s="154"/>
      <c r="EO762" s="154"/>
      <c r="EP762" s="154"/>
      <c r="EQ762" s="154"/>
      <c r="ER762" s="154"/>
      <c r="ES762" s="150">
        <f t="shared" ca="1" si="1921"/>
        <v>0</v>
      </c>
      <c r="ET762" s="150">
        <f t="shared" si="1948"/>
        <v>0</v>
      </c>
      <c r="EU762" s="152" t="e">
        <f t="shared" ca="1" si="1949"/>
        <v>#DIV/0!</v>
      </c>
      <c r="EV762" s="154"/>
      <c r="EW762" s="160"/>
      <c r="EX762" s="154"/>
      <c r="EY762" s="154"/>
      <c r="EZ762" s="154"/>
      <c r="FA762" s="154"/>
      <c r="FB762" s="154"/>
      <c r="FC762" s="154"/>
      <c r="FD762" s="154"/>
      <c r="FE762" s="154"/>
      <c r="FF762" s="154"/>
      <c r="FG762" s="154"/>
      <c r="FH762" s="154"/>
      <c r="FI762" s="154"/>
      <c r="FJ762" s="154"/>
      <c r="FK762" s="154"/>
      <c r="FL762" s="154"/>
      <c r="FM762" s="154"/>
      <c r="FN762" s="154"/>
      <c r="FO762" s="154"/>
      <c r="FP762" s="154"/>
      <c r="FQ762" s="154"/>
      <c r="FR762" s="154"/>
      <c r="FS762" s="154"/>
      <c r="FT762" s="154"/>
      <c r="FU762" s="154"/>
      <c r="FV762" s="154"/>
      <c r="FW762" s="154"/>
      <c r="FX762" s="154"/>
      <c r="FY762" s="154"/>
      <c r="FZ762" s="154"/>
      <c r="GA762" s="150">
        <f t="shared" ref="GA762" ca="1" si="1980">SUMIF($GD$8:$HG$9,$O$5,GD762:HG762)</f>
        <v>0</v>
      </c>
      <c r="GB762" s="150">
        <f t="shared" ref="GB762" si="1981">SUM(GD763:HG763)</f>
        <v>0</v>
      </c>
      <c r="GC762" s="152" t="e">
        <f t="shared" ref="GC762" ca="1" si="1982">GB762/GA762</f>
        <v>#DIV/0!</v>
      </c>
      <c r="GD762" s="154"/>
      <c r="GE762" s="154"/>
      <c r="GF762" s="154"/>
      <c r="GG762" s="154"/>
      <c r="GH762" s="154"/>
      <c r="GI762" s="154"/>
      <c r="GJ762" s="154"/>
      <c r="GK762" s="154"/>
      <c r="GL762" s="154"/>
      <c r="GM762" s="154"/>
      <c r="GN762" s="154"/>
      <c r="GO762" s="154"/>
      <c r="GP762" s="154"/>
      <c r="GQ762" s="154"/>
      <c r="GR762" s="154"/>
      <c r="GS762" s="154"/>
      <c r="GT762" s="154"/>
      <c r="GU762" s="154"/>
      <c r="GV762" s="154"/>
      <c r="GW762" s="154"/>
      <c r="GX762" s="154"/>
      <c r="GY762" s="154"/>
      <c r="GZ762" s="154"/>
      <c r="HA762" s="154"/>
      <c r="HB762" s="154"/>
      <c r="HC762" s="154"/>
      <c r="HD762" s="154"/>
      <c r="HE762" s="154"/>
      <c r="HF762" s="154"/>
      <c r="HG762" s="154"/>
      <c r="HH762" s="150"/>
      <c r="HI762" s="150">
        <v>0</v>
      </c>
      <c r="HJ762" s="154"/>
      <c r="HK762" s="154"/>
      <c r="HL762" s="154"/>
      <c r="HM762" s="154"/>
      <c r="HN762" s="154"/>
      <c r="HO762" s="154"/>
      <c r="HP762" s="154"/>
      <c r="HQ762" s="154"/>
      <c r="HR762" s="154"/>
      <c r="HS762" s="154"/>
      <c r="HT762" s="154"/>
      <c r="HU762" s="154"/>
      <c r="HV762" s="154"/>
      <c r="HW762" s="154"/>
      <c r="HX762" s="154"/>
      <c r="HY762" s="154"/>
      <c r="HZ762" s="154"/>
      <c r="IA762" s="154"/>
      <c r="IB762" s="154"/>
      <c r="IC762" s="154"/>
      <c r="ID762" s="154"/>
      <c r="IE762" s="154"/>
      <c r="IF762" s="154"/>
      <c r="IG762" s="154"/>
      <c r="IH762" s="154"/>
      <c r="II762" s="154"/>
      <c r="IJ762" s="154"/>
      <c r="IK762" s="154"/>
      <c r="IL762" s="154"/>
      <c r="IM762" s="154"/>
      <c r="IN762" s="154"/>
      <c r="IO762" s="154"/>
      <c r="IP762" s="150"/>
      <c r="IQ762" s="150">
        <v>0</v>
      </c>
      <c r="IR762" s="154"/>
      <c r="IS762" s="154"/>
      <c r="IT762" s="154"/>
      <c r="IU762" s="154"/>
      <c r="IV762" s="154"/>
      <c r="IW762" s="154"/>
      <c r="IX762" s="154"/>
      <c r="IY762" s="154"/>
      <c r="IZ762" s="154"/>
      <c r="JA762" s="154"/>
      <c r="JB762" s="154"/>
      <c r="JC762" s="154"/>
      <c r="JD762" s="154"/>
      <c r="JE762" s="154"/>
      <c r="JF762" s="154"/>
      <c r="JG762" s="154"/>
      <c r="JH762" s="154"/>
      <c r="JI762" s="154"/>
      <c r="JJ762" s="154"/>
      <c r="JK762" s="154"/>
      <c r="JL762" s="154"/>
      <c r="JM762" s="154"/>
      <c r="JN762" s="154"/>
      <c r="JO762" s="154"/>
      <c r="JP762" s="154"/>
      <c r="JQ762" s="154"/>
      <c r="JR762" s="154"/>
      <c r="JS762" s="154"/>
      <c r="JT762" s="154"/>
      <c r="JU762" s="154"/>
      <c r="JV762" s="154"/>
      <c r="JW762" s="150"/>
      <c r="JX762" s="150">
        <v>0</v>
      </c>
      <c r="JY762" s="154"/>
      <c r="JZ762" s="154"/>
      <c r="KA762" s="154"/>
      <c r="KB762" s="154"/>
      <c r="KC762" s="154"/>
      <c r="KD762" s="154"/>
      <c r="KE762" s="154"/>
      <c r="KF762" s="154"/>
      <c r="KG762" s="154"/>
      <c r="KH762" s="154"/>
      <c r="KI762" s="154"/>
      <c r="KJ762" s="154"/>
      <c r="KK762" s="154"/>
      <c r="KL762" s="154"/>
      <c r="KM762" s="154"/>
      <c r="KN762" s="154"/>
      <c r="KO762" s="154"/>
      <c r="KP762" s="154"/>
      <c r="KQ762" s="154"/>
      <c r="KR762" s="154"/>
      <c r="KS762" s="154"/>
      <c r="KT762" s="154"/>
      <c r="KU762" s="154"/>
      <c r="KV762" s="154"/>
      <c r="KW762" s="154"/>
      <c r="KX762" s="154"/>
      <c r="KY762" s="154"/>
      <c r="KZ762" s="154"/>
      <c r="LA762" s="154"/>
      <c r="LB762" s="154"/>
      <c r="LC762" s="154"/>
      <c r="LD762" s="154"/>
      <c r="LE762" s="150"/>
      <c r="LF762" s="150">
        <v>0</v>
      </c>
      <c r="LG762" s="154"/>
      <c r="LH762" s="154"/>
      <c r="LI762" s="154"/>
      <c r="LJ762" s="154"/>
      <c r="LK762" s="154"/>
      <c r="LL762" s="154"/>
      <c r="LM762" s="154"/>
      <c r="LN762" s="154"/>
      <c r="LO762" s="154"/>
      <c r="LP762" s="154"/>
      <c r="LQ762" s="154"/>
      <c r="LR762" s="154"/>
      <c r="LS762" s="154"/>
      <c r="LT762" s="154"/>
      <c r="LU762" s="154"/>
      <c r="LV762" s="154"/>
      <c r="LW762" s="154"/>
      <c r="LX762" s="154"/>
      <c r="LY762" s="154"/>
      <c r="LZ762" s="154"/>
      <c r="MA762" s="154"/>
      <c r="MB762" s="154"/>
      <c r="MC762" s="154"/>
      <c r="MD762" s="154"/>
      <c r="ME762" s="154"/>
      <c r="MF762" s="154"/>
      <c r="MG762" s="154"/>
      <c r="MH762" s="154"/>
      <c r="MI762" s="154"/>
      <c r="MJ762" s="154"/>
      <c r="MK762" s="154"/>
      <c r="ML762" s="154"/>
    </row>
    <row r="763" spans="1:350" s="31" customFormat="1" ht="14.25" customHeight="1" outlineLevel="1" x14ac:dyDescent="0.25">
      <c r="A763" s="237"/>
      <c r="B763" s="239"/>
      <c r="C763" s="192"/>
      <c r="D763" s="192"/>
      <c r="E763" s="176"/>
      <c r="F763" s="176"/>
      <c r="G763" s="176"/>
      <c r="H763" s="171"/>
      <c r="I763" s="171"/>
      <c r="J763" s="213"/>
      <c r="K763" s="213"/>
      <c r="L763" s="173"/>
      <c r="M763" s="173"/>
      <c r="N763" s="184"/>
      <c r="O763" s="155"/>
      <c r="P763" s="155"/>
      <c r="Q763" s="151"/>
      <c r="R763" s="151"/>
      <c r="S763" s="153"/>
      <c r="T763" s="155"/>
      <c r="U763" s="155"/>
      <c r="V763" s="155"/>
      <c r="W763" s="155"/>
      <c r="X763" s="155"/>
      <c r="Y763" s="155"/>
      <c r="Z763" s="155"/>
      <c r="AA763" s="155"/>
      <c r="AB763" s="155"/>
      <c r="AC763" s="155"/>
      <c r="AD763" s="155"/>
      <c r="AE763" s="155"/>
      <c r="AF763" s="155"/>
      <c r="AG763" s="155"/>
      <c r="AH763" s="155"/>
      <c r="AI763" s="155"/>
      <c r="AJ763" s="155"/>
      <c r="AK763" s="155"/>
      <c r="AL763" s="155"/>
      <c r="AM763" s="155"/>
      <c r="AN763" s="155"/>
      <c r="AO763" s="155"/>
      <c r="AP763" s="155"/>
      <c r="AQ763" s="155"/>
      <c r="AR763" s="155"/>
      <c r="AS763" s="155"/>
      <c r="AT763" s="155"/>
      <c r="AU763" s="155"/>
      <c r="AV763" s="155"/>
      <c r="AW763" s="155"/>
      <c r="AX763" s="151"/>
      <c r="AY763" s="151"/>
      <c r="AZ763" s="153"/>
      <c r="BA763" s="155"/>
      <c r="BB763" s="155"/>
      <c r="BC763" s="155"/>
      <c r="BD763" s="155"/>
      <c r="BE763" s="155"/>
      <c r="BF763" s="155"/>
      <c r="BG763" s="155"/>
      <c r="BH763" s="155"/>
      <c r="BI763" s="155"/>
      <c r="BJ763" s="155"/>
      <c r="BK763" s="155"/>
      <c r="BL763" s="155"/>
      <c r="BM763" s="155"/>
      <c r="BN763" s="155"/>
      <c r="BO763" s="155"/>
      <c r="BP763" s="155"/>
      <c r="BQ763" s="155"/>
      <c r="BR763" s="155"/>
      <c r="BS763" s="155"/>
      <c r="BT763" s="155"/>
      <c r="BU763" s="155"/>
      <c r="BV763" s="155"/>
      <c r="BW763" s="155"/>
      <c r="BX763" s="155"/>
      <c r="BY763" s="155"/>
      <c r="BZ763" s="155"/>
      <c r="CA763" s="155"/>
      <c r="CB763" s="155"/>
      <c r="CC763" s="155"/>
      <c r="CD763" s="155"/>
      <c r="CE763" s="155"/>
      <c r="CF763" s="151"/>
      <c r="CG763" s="151"/>
      <c r="CH763" s="153"/>
      <c r="CI763" s="155"/>
      <c r="CJ763" s="155"/>
      <c r="CK763" s="155"/>
      <c r="CL763" s="155"/>
      <c r="CM763" s="155"/>
      <c r="CN763" s="155"/>
      <c r="CO763" s="155"/>
      <c r="CP763" s="159"/>
      <c r="CQ763" s="159"/>
      <c r="CR763" s="159"/>
      <c r="CS763" s="159"/>
      <c r="CT763" s="159"/>
      <c r="CU763" s="159"/>
      <c r="CV763" s="159"/>
      <c r="CW763" s="155"/>
      <c r="CX763" s="155"/>
      <c r="CY763" s="155"/>
      <c r="CZ763" s="155"/>
      <c r="DA763" s="155"/>
      <c r="DB763" s="155"/>
      <c r="DC763" s="155"/>
      <c r="DD763" s="155"/>
      <c r="DE763" s="155"/>
      <c r="DF763" s="155"/>
      <c r="DG763" s="155"/>
      <c r="DH763" s="155"/>
      <c r="DI763" s="155"/>
      <c r="DJ763" s="155"/>
      <c r="DK763" s="155"/>
      <c r="DL763" s="155"/>
      <c r="DM763" s="155"/>
      <c r="DN763" s="151"/>
      <c r="DO763" s="151"/>
      <c r="DP763" s="153"/>
      <c r="DQ763" s="155"/>
      <c r="DR763" s="155"/>
      <c r="DS763" s="155"/>
      <c r="DT763" s="155"/>
      <c r="DU763" s="155"/>
      <c r="DV763" s="155"/>
      <c r="DW763" s="155"/>
      <c r="DX763" s="155"/>
      <c r="DY763" s="155"/>
      <c r="DZ763" s="155"/>
      <c r="EA763" s="155"/>
      <c r="EB763" s="155"/>
      <c r="EC763" s="155"/>
      <c r="ED763" s="155"/>
      <c r="EE763" s="155"/>
      <c r="EF763" s="155"/>
      <c r="EG763" s="155"/>
      <c r="EH763" s="155"/>
      <c r="EI763" s="155"/>
      <c r="EJ763" s="155"/>
      <c r="EK763" s="155"/>
      <c r="EL763" s="155"/>
      <c r="EM763" s="155"/>
      <c r="EN763" s="155"/>
      <c r="EO763" s="155"/>
      <c r="EP763" s="155"/>
      <c r="EQ763" s="155"/>
      <c r="ER763" s="155"/>
      <c r="ES763" s="151"/>
      <c r="ET763" s="151"/>
      <c r="EU763" s="153"/>
      <c r="EV763" s="155"/>
      <c r="EW763" s="161"/>
      <c r="EX763" s="155"/>
      <c r="EY763" s="155"/>
      <c r="EZ763" s="155"/>
      <c r="FA763" s="155"/>
      <c r="FB763" s="155"/>
      <c r="FC763" s="155"/>
      <c r="FD763" s="155"/>
      <c r="FE763" s="155"/>
      <c r="FF763" s="155"/>
      <c r="FG763" s="155"/>
      <c r="FH763" s="155"/>
      <c r="FI763" s="155"/>
      <c r="FJ763" s="155"/>
      <c r="FK763" s="155"/>
      <c r="FL763" s="155"/>
      <c r="FM763" s="155"/>
      <c r="FN763" s="155"/>
      <c r="FO763" s="155"/>
      <c r="FP763" s="155"/>
      <c r="FQ763" s="155"/>
      <c r="FR763" s="155"/>
      <c r="FS763" s="155"/>
      <c r="FT763" s="155"/>
      <c r="FU763" s="155"/>
      <c r="FV763" s="155"/>
      <c r="FW763" s="155"/>
      <c r="FX763" s="155"/>
      <c r="FY763" s="155"/>
      <c r="FZ763" s="155"/>
      <c r="GA763" s="151"/>
      <c r="GB763" s="151"/>
      <c r="GC763" s="153"/>
      <c r="GD763" s="155"/>
      <c r="GE763" s="155"/>
      <c r="GF763" s="155"/>
      <c r="GG763" s="155"/>
      <c r="GH763" s="155"/>
      <c r="GI763" s="155"/>
      <c r="GJ763" s="155"/>
      <c r="GK763" s="155"/>
      <c r="GL763" s="155"/>
      <c r="GM763" s="155"/>
      <c r="GN763" s="155"/>
      <c r="GO763" s="155"/>
      <c r="GP763" s="155"/>
      <c r="GQ763" s="155"/>
      <c r="GR763" s="155"/>
      <c r="GS763" s="155"/>
      <c r="GT763" s="155"/>
      <c r="GU763" s="155"/>
      <c r="GV763" s="155"/>
      <c r="GW763" s="155"/>
      <c r="GX763" s="155"/>
      <c r="GY763" s="155"/>
      <c r="GZ763" s="155"/>
      <c r="HA763" s="155"/>
      <c r="HB763" s="155"/>
      <c r="HC763" s="155"/>
      <c r="HD763" s="155"/>
      <c r="HE763" s="155"/>
      <c r="HF763" s="155"/>
      <c r="HG763" s="155"/>
      <c r="HH763" s="151"/>
      <c r="HI763" s="151"/>
      <c r="HJ763" s="155"/>
      <c r="HK763" s="155"/>
      <c r="HL763" s="155"/>
      <c r="HM763" s="155"/>
      <c r="HN763" s="155"/>
      <c r="HO763" s="155"/>
      <c r="HP763" s="155"/>
      <c r="HQ763" s="155"/>
      <c r="HR763" s="155"/>
      <c r="HS763" s="155"/>
      <c r="HT763" s="155"/>
      <c r="HU763" s="155"/>
      <c r="HV763" s="155"/>
      <c r="HW763" s="155"/>
      <c r="HX763" s="155"/>
      <c r="HY763" s="155"/>
      <c r="HZ763" s="155"/>
      <c r="IA763" s="155"/>
      <c r="IB763" s="155"/>
      <c r="IC763" s="155"/>
      <c r="ID763" s="155"/>
      <c r="IE763" s="155"/>
      <c r="IF763" s="155"/>
      <c r="IG763" s="155"/>
      <c r="IH763" s="155"/>
      <c r="II763" s="155"/>
      <c r="IJ763" s="155"/>
      <c r="IK763" s="155"/>
      <c r="IL763" s="155"/>
      <c r="IM763" s="155"/>
      <c r="IN763" s="155"/>
      <c r="IO763" s="155"/>
      <c r="IP763" s="151"/>
      <c r="IQ763" s="151"/>
      <c r="IR763" s="155"/>
      <c r="IS763" s="155"/>
      <c r="IT763" s="155"/>
      <c r="IU763" s="155"/>
      <c r="IV763" s="155"/>
      <c r="IW763" s="155"/>
      <c r="IX763" s="155"/>
      <c r="IY763" s="155"/>
      <c r="IZ763" s="155"/>
      <c r="JA763" s="155"/>
      <c r="JB763" s="155"/>
      <c r="JC763" s="155"/>
      <c r="JD763" s="155"/>
      <c r="JE763" s="155"/>
      <c r="JF763" s="155"/>
      <c r="JG763" s="155"/>
      <c r="JH763" s="155"/>
      <c r="JI763" s="155"/>
      <c r="JJ763" s="155"/>
      <c r="JK763" s="155"/>
      <c r="JL763" s="155"/>
      <c r="JM763" s="155"/>
      <c r="JN763" s="155"/>
      <c r="JO763" s="155"/>
      <c r="JP763" s="155"/>
      <c r="JQ763" s="155"/>
      <c r="JR763" s="155"/>
      <c r="JS763" s="155"/>
      <c r="JT763" s="155"/>
      <c r="JU763" s="155"/>
      <c r="JV763" s="155"/>
      <c r="JW763" s="151"/>
      <c r="JX763" s="151"/>
      <c r="JY763" s="155"/>
      <c r="JZ763" s="155"/>
      <c r="KA763" s="155"/>
      <c r="KB763" s="155"/>
      <c r="KC763" s="155"/>
      <c r="KD763" s="155"/>
      <c r="KE763" s="155"/>
      <c r="KF763" s="155"/>
      <c r="KG763" s="155"/>
      <c r="KH763" s="155"/>
      <c r="KI763" s="155"/>
      <c r="KJ763" s="155"/>
      <c r="KK763" s="155"/>
      <c r="KL763" s="155"/>
      <c r="KM763" s="155"/>
      <c r="KN763" s="155"/>
      <c r="KO763" s="155"/>
      <c r="KP763" s="155"/>
      <c r="KQ763" s="155"/>
      <c r="KR763" s="155"/>
      <c r="KS763" s="155"/>
      <c r="KT763" s="155"/>
      <c r="KU763" s="155"/>
      <c r="KV763" s="155"/>
      <c r="KW763" s="155"/>
      <c r="KX763" s="155"/>
      <c r="KY763" s="155"/>
      <c r="KZ763" s="155"/>
      <c r="LA763" s="155"/>
      <c r="LB763" s="155"/>
      <c r="LC763" s="155"/>
      <c r="LD763" s="155"/>
      <c r="LE763" s="151"/>
      <c r="LF763" s="151"/>
      <c r="LG763" s="155"/>
      <c r="LH763" s="155"/>
      <c r="LI763" s="155"/>
      <c r="LJ763" s="155"/>
      <c r="LK763" s="155"/>
      <c r="LL763" s="155"/>
      <c r="LM763" s="155"/>
      <c r="LN763" s="155"/>
      <c r="LO763" s="155"/>
      <c r="LP763" s="155"/>
      <c r="LQ763" s="155"/>
      <c r="LR763" s="155"/>
      <c r="LS763" s="155"/>
      <c r="LT763" s="155"/>
      <c r="LU763" s="155"/>
      <c r="LV763" s="155"/>
      <c r="LW763" s="155"/>
      <c r="LX763" s="155"/>
      <c r="LY763" s="155"/>
      <c r="LZ763" s="155"/>
      <c r="MA763" s="155"/>
      <c r="MB763" s="155"/>
      <c r="MC763" s="155"/>
      <c r="MD763" s="155"/>
      <c r="ME763" s="155"/>
      <c r="MF763" s="155"/>
      <c r="MG763" s="155"/>
      <c r="MH763" s="155"/>
      <c r="MI763" s="155"/>
      <c r="MJ763" s="155"/>
      <c r="MK763" s="155"/>
      <c r="ML763" s="155"/>
    </row>
    <row r="764" spans="1:350" s="31" customFormat="1" ht="14.25" customHeight="1" outlineLevel="2" x14ac:dyDescent="0.25">
      <c r="A764" s="236"/>
      <c r="B764" s="228" t="s">
        <v>1066</v>
      </c>
      <c r="C764" s="191" t="s">
        <v>1043</v>
      </c>
      <c r="D764" s="191">
        <f>D766+D782+D796+D808+D822+D836+D850+D862+D876+D888+D902+D916+D930+D944+D958+D970</f>
        <v>27</v>
      </c>
      <c r="E764" s="191">
        <f>E766+E782+E796+E808+E822+E836+E850+E862+E876+E888+E902+E916+E930+E944+E958+E970</f>
        <v>0</v>
      </c>
      <c r="F764" s="191">
        <f>F766+F782+F796+F808+F822+F836+F850+F862+F876+F888+F902+F916+F930+F944+F958+F970</f>
        <v>27</v>
      </c>
      <c r="G764" s="175" t="s">
        <v>1178</v>
      </c>
      <c r="H764" s="170" t="s">
        <v>884</v>
      </c>
      <c r="I764" s="170" t="s">
        <v>1179</v>
      </c>
      <c r="J764" s="234">
        <f ca="1">J766+J782+J796+J808+J822+J836+J850+J862+J876+J888+J902+J916+J930+J944+J958+J970</f>
        <v>5</v>
      </c>
      <c r="K764" s="234">
        <f>K766+K782+K796+K808+K822+K836+K850+K862+K876+K888+K902+K916+K930+K944+K958+K970</f>
        <v>3</v>
      </c>
      <c r="L764" s="172">
        <f ca="1">K764/J764</f>
        <v>0.6</v>
      </c>
      <c r="M764" s="172">
        <f>K764/D764</f>
        <v>0.1111111111111111</v>
      </c>
      <c r="N764" s="183">
        <f ca="1">SUMIF($EV$8:$FZ$9,$O$5,$EV765:$FZ765)-SUMIF($EV$8:$FZ$9,$Q$5,$EV765:$FZ765)</f>
        <v>0</v>
      </c>
      <c r="O764" s="154"/>
      <c r="P764" s="154"/>
      <c r="Q764" s="150">
        <v>0</v>
      </c>
      <c r="R764" s="150">
        <v>0</v>
      </c>
      <c r="S764" s="152" t="e">
        <v>#DIV/0!</v>
      </c>
      <c r="T764" s="154"/>
      <c r="U764" s="154"/>
      <c r="V764" s="154"/>
      <c r="W764" s="154"/>
      <c r="X764" s="154"/>
      <c r="Y764" s="154"/>
      <c r="Z764" s="154"/>
      <c r="AA764" s="154"/>
      <c r="AB764" s="154"/>
      <c r="AC764" s="154"/>
      <c r="AD764" s="154"/>
      <c r="AE764" s="154"/>
      <c r="AF764" s="154"/>
      <c r="AG764" s="154"/>
      <c r="AH764" s="154"/>
      <c r="AI764" s="154"/>
      <c r="AJ764" s="154"/>
      <c r="AK764" s="154"/>
      <c r="AL764" s="154"/>
      <c r="AM764" s="154"/>
      <c r="AN764" s="154"/>
      <c r="AO764" s="154"/>
      <c r="AP764" s="154"/>
      <c r="AQ764" s="154"/>
      <c r="AR764" s="154"/>
      <c r="AS764" s="154"/>
      <c r="AT764" s="154"/>
      <c r="AU764" s="154"/>
      <c r="AV764" s="154"/>
      <c r="AW764" s="154"/>
      <c r="AX764" s="150">
        <f ca="1">SUMIF($BA$8:$CE$9,$O$5,$BA764:$CE764)</f>
        <v>0</v>
      </c>
      <c r="AY764" s="150">
        <f>SUM(BA765:CE765)</f>
        <v>0</v>
      </c>
      <c r="AZ764" s="152" t="e">
        <f ca="1">AY764/AX764</f>
        <v>#DIV/0!</v>
      </c>
      <c r="BA764" s="154"/>
      <c r="BB764" s="154"/>
      <c r="BC764" s="154"/>
      <c r="BD764" s="154"/>
      <c r="BE764" s="154"/>
      <c r="BF764" s="154"/>
      <c r="BG764" s="154"/>
      <c r="BH764" s="154"/>
      <c r="BI764" s="154"/>
      <c r="BJ764" s="154"/>
      <c r="BK764" s="154"/>
      <c r="BL764" s="154"/>
      <c r="BM764" s="154"/>
      <c r="BN764" s="154"/>
      <c r="BO764" s="154"/>
      <c r="BP764" s="154"/>
      <c r="BQ764" s="154"/>
      <c r="BR764" s="154"/>
      <c r="BS764" s="154"/>
      <c r="BT764" s="154"/>
      <c r="BU764" s="154"/>
      <c r="BV764" s="154"/>
      <c r="BW764" s="154"/>
      <c r="BX764" s="154"/>
      <c r="BY764" s="154"/>
      <c r="BZ764" s="154"/>
      <c r="CA764" s="154"/>
      <c r="CB764" s="154"/>
      <c r="CC764" s="154"/>
      <c r="CD764" s="154"/>
      <c r="CE764" s="154"/>
      <c r="CF764" s="150">
        <f t="shared" ref="CF764" si="1983">SUM(CI764:DM764)</f>
        <v>0</v>
      </c>
      <c r="CG764" s="150">
        <f>SUM(CI765:DM765)</f>
        <v>0</v>
      </c>
      <c r="CH764" s="152" t="e">
        <f>CG764/CF764</f>
        <v>#DIV/0!</v>
      </c>
      <c r="CI764" s="154"/>
      <c r="CJ764" s="154"/>
      <c r="CK764" s="154"/>
      <c r="CL764" s="154"/>
      <c r="CM764" s="154"/>
      <c r="CN764" s="154"/>
      <c r="CO764" s="154"/>
      <c r="CP764" s="158"/>
      <c r="CQ764" s="158"/>
      <c r="CR764" s="158"/>
      <c r="CS764" s="158"/>
      <c r="CT764" s="158"/>
      <c r="CU764" s="158"/>
      <c r="CV764" s="158"/>
      <c r="CW764" s="154"/>
      <c r="CX764" s="154"/>
      <c r="CY764" s="154"/>
      <c r="CZ764" s="154"/>
      <c r="DA764" s="154"/>
      <c r="DB764" s="154"/>
      <c r="DC764" s="154"/>
      <c r="DD764" s="154"/>
      <c r="DE764" s="154"/>
      <c r="DF764" s="154"/>
      <c r="DG764" s="154"/>
      <c r="DH764" s="154"/>
      <c r="DI764" s="154"/>
      <c r="DJ764" s="154"/>
      <c r="DK764" s="154"/>
      <c r="DL764" s="154"/>
      <c r="DM764" s="154"/>
      <c r="DN764" s="150">
        <f t="shared" ref="DN764" si="1984">SUM(DQ764:ER764)</f>
        <v>0</v>
      </c>
      <c r="DO764" s="150">
        <f>SUM(DQ765:ER765)</f>
        <v>0</v>
      </c>
      <c r="DP764" s="152" t="e">
        <f t="shared" si="1910"/>
        <v>#DIV/0!</v>
      </c>
      <c r="DQ764" s="154"/>
      <c r="DR764" s="154"/>
      <c r="DS764" s="154"/>
      <c r="DT764" s="154"/>
      <c r="DU764" s="154"/>
      <c r="DV764" s="154"/>
      <c r="DW764" s="154"/>
      <c r="DX764" s="154"/>
      <c r="DY764" s="154"/>
      <c r="DZ764" s="154"/>
      <c r="EA764" s="154"/>
      <c r="EB764" s="154"/>
      <c r="EC764" s="154"/>
      <c r="ED764" s="154"/>
      <c r="EE764" s="154"/>
      <c r="EF764" s="154"/>
      <c r="EG764" s="154"/>
      <c r="EH764" s="154"/>
      <c r="EI764" s="154"/>
      <c r="EJ764" s="154"/>
      <c r="EK764" s="154"/>
      <c r="EL764" s="154"/>
      <c r="EM764" s="154"/>
      <c r="EN764" s="154"/>
      <c r="EO764" s="154"/>
      <c r="EP764" s="154"/>
      <c r="EQ764" s="154"/>
      <c r="ER764" s="154"/>
      <c r="ES764" s="150">
        <f t="shared" ca="1" si="1921"/>
        <v>0</v>
      </c>
      <c r="ET764" s="150">
        <f t="shared" si="1948"/>
        <v>0</v>
      </c>
      <c r="EU764" s="152" t="e">
        <f t="shared" ca="1" si="1949"/>
        <v>#DIV/0!</v>
      </c>
      <c r="EV764" s="154"/>
      <c r="EW764" s="160"/>
      <c r="EX764" s="154"/>
      <c r="EY764" s="154"/>
      <c r="EZ764" s="154"/>
      <c r="FA764" s="154"/>
      <c r="FB764" s="154"/>
      <c r="FC764" s="154"/>
      <c r="FD764" s="154"/>
      <c r="FE764" s="154"/>
      <c r="FF764" s="154"/>
      <c r="FG764" s="154"/>
      <c r="FH764" s="154"/>
      <c r="FI764" s="154"/>
      <c r="FJ764" s="154"/>
      <c r="FK764" s="154"/>
      <c r="FL764" s="154"/>
      <c r="FM764" s="154"/>
      <c r="FN764" s="154"/>
      <c r="FO764" s="154"/>
      <c r="FP764" s="154"/>
      <c r="FQ764" s="154"/>
      <c r="FR764" s="154"/>
      <c r="FS764" s="154"/>
      <c r="FT764" s="154"/>
      <c r="FU764" s="154"/>
      <c r="FV764" s="154"/>
      <c r="FW764" s="154"/>
      <c r="FX764" s="154"/>
      <c r="FY764" s="154"/>
      <c r="FZ764" s="154"/>
      <c r="GA764" s="150">
        <f t="shared" ref="GA764" ca="1" si="1985">SUMIF($GD$8:$HG$9,$O$5,GD764:HG764)</f>
        <v>0</v>
      </c>
      <c r="GB764" s="150">
        <f t="shared" ref="GB764" si="1986">SUM(GD765:HG765)</f>
        <v>0</v>
      </c>
      <c r="GC764" s="152" t="e">
        <f t="shared" ref="GC764" ca="1" si="1987">GB764/GA764</f>
        <v>#DIV/0!</v>
      </c>
      <c r="GD764" s="154"/>
      <c r="GE764" s="154"/>
      <c r="GF764" s="154"/>
      <c r="GG764" s="154"/>
      <c r="GH764" s="154"/>
      <c r="GI764" s="154"/>
      <c r="GJ764" s="154"/>
      <c r="GK764" s="154"/>
      <c r="GL764" s="154"/>
      <c r="GM764" s="154"/>
      <c r="GN764" s="154"/>
      <c r="GO764" s="154"/>
      <c r="GP764" s="154"/>
      <c r="GQ764" s="154"/>
      <c r="GR764" s="154"/>
      <c r="GS764" s="154"/>
      <c r="GT764" s="154"/>
      <c r="GU764" s="154"/>
      <c r="GV764" s="154"/>
      <c r="GW764" s="154"/>
      <c r="GX764" s="154"/>
      <c r="GY764" s="154"/>
      <c r="GZ764" s="154"/>
      <c r="HA764" s="154"/>
      <c r="HB764" s="154"/>
      <c r="HC764" s="154"/>
      <c r="HD764" s="154"/>
      <c r="HE764" s="154"/>
      <c r="HF764" s="154"/>
      <c r="HG764" s="154"/>
      <c r="HH764" s="150"/>
      <c r="HI764" s="150">
        <v>0</v>
      </c>
      <c r="HJ764" s="154"/>
      <c r="HK764" s="154"/>
      <c r="HL764" s="154"/>
      <c r="HM764" s="154"/>
      <c r="HN764" s="154"/>
      <c r="HO764" s="154"/>
      <c r="HP764" s="154"/>
      <c r="HQ764" s="154"/>
      <c r="HR764" s="154"/>
      <c r="HS764" s="154"/>
      <c r="HT764" s="154"/>
      <c r="HU764" s="154"/>
      <c r="HV764" s="154"/>
      <c r="HW764" s="154"/>
      <c r="HX764" s="154"/>
      <c r="HY764" s="154"/>
      <c r="HZ764" s="154"/>
      <c r="IA764" s="154"/>
      <c r="IB764" s="154"/>
      <c r="IC764" s="154"/>
      <c r="ID764" s="154"/>
      <c r="IE764" s="154"/>
      <c r="IF764" s="154"/>
      <c r="IG764" s="154"/>
      <c r="IH764" s="154"/>
      <c r="II764" s="154"/>
      <c r="IJ764" s="154"/>
      <c r="IK764" s="154"/>
      <c r="IL764" s="154"/>
      <c r="IM764" s="154"/>
      <c r="IN764" s="154"/>
      <c r="IO764" s="154"/>
      <c r="IP764" s="150"/>
      <c r="IQ764" s="150">
        <v>0</v>
      </c>
      <c r="IR764" s="154"/>
      <c r="IS764" s="154"/>
      <c r="IT764" s="154"/>
      <c r="IU764" s="154"/>
      <c r="IV764" s="154"/>
      <c r="IW764" s="154"/>
      <c r="IX764" s="154"/>
      <c r="IY764" s="154"/>
      <c r="IZ764" s="154"/>
      <c r="JA764" s="154"/>
      <c r="JB764" s="154"/>
      <c r="JC764" s="154"/>
      <c r="JD764" s="154"/>
      <c r="JE764" s="154"/>
      <c r="JF764" s="154"/>
      <c r="JG764" s="154"/>
      <c r="JH764" s="154"/>
      <c r="JI764" s="154"/>
      <c r="JJ764" s="154"/>
      <c r="JK764" s="154"/>
      <c r="JL764" s="154"/>
      <c r="JM764" s="154"/>
      <c r="JN764" s="154"/>
      <c r="JO764" s="154"/>
      <c r="JP764" s="154"/>
      <c r="JQ764" s="154"/>
      <c r="JR764" s="154"/>
      <c r="JS764" s="154"/>
      <c r="JT764" s="154"/>
      <c r="JU764" s="154"/>
      <c r="JV764" s="154"/>
      <c r="JW764" s="150"/>
      <c r="JX764" s="150">
        <v>0</v>
      </c>
      <c r="JY764" s="154"/>
      <c r="JZ764" s="154"/>
      <c r="KA764" s="154"/>
      <c r="KB764" s="154"/>
      <c r="KC764" s="154"/>
      <c r="KD764" s="154"/>
      <c r="KE764" s="154"/>
      <c r="KF764" s="154"/>
      <c r="KG764" s="154"/>
      <c r="KH764" s="154"/>
      <c r="KI764" s="154"/>
      <c r="KJ764" s="154"/>
      <c r="KK764" s="154"/>
      <c r="KL764" s="154"/>
      <c r="KM764" s="154"/>
      <c r="KN764" s="154"/>
      <c r="KO764" s="154"/>
      <c r="KP764" s="154"/>
      <c r="KQ764" s="154"/>
      <c r="KR764" s="154"/>
      <c r="KS764" s="154"/>
      <c r="KT764" s="154"/>
      <c r="KU764" s="154"/>
      <c r="KV764" s="154"/>
      <c r="KW764" s="154"/>
      <c r="KX764" s="154"/>
      <c r="KY764" s="154"/>
      <c r="KZ764" s="154"/>
      <c r="LA764" s="154"/>
      <c r="LB764" s="154"/>
      <c r="LC764" s="154"/>
      <c r="LD764" s="154"/>
      <c r="LE764" s="150"/>
      <c r="LF764" s="150">
        <v>0</v>
      </c>
      <c r="LG764" s="154"/>
      <c r="LH764" s="154"/>
      <c r="LI764" s="154"/>
      <c r="LJ764" s="154"/>
      <c r="LK764" s="154"/>
      <c r="LL764" s="154"/>
      <c r="LM764" s="154"/>
      <c r="LN764" s="154"/>
      <c r="LO764" s="154"/>
      <c r="LP764" s="154"/>
      <c r="LQ764" s="154"/>
      <c r="LR764" s="154"/>
      <c r="LS764" s="154"/>
      <c r="LT764" s="154"/>
      <c r="LU764" s="154"/>
      <c r="LV764" s="154"/>
      <c r="LW764" s="154"/>
      <c r="LX764" s="154"/>
      <c r="LY764" s="154"/>
      <c r="LZ764" s="154"/>
      <c r="MA764" s="154"/>
      <c r="MB764" s="154"/>
      <c r="MC764" s="154"/>
      <c r="MD764" s="154"/>
      <c r="ME764" s="154"/>
      <c r="MF764" s="154"/>
      <c r="MG764" s="154"/>
      <c r="MH764" s="154"/>
      <c r="MI764" s="154"/>
      <c r="MJ764" s="154"/>
      <c r="MK764" s="154"/>
      <c r="ML764" s="154"/>
    </row>
    <row r="765" spans="1:350" s="31" customFormat="1" ht="14.25" customHeight="1" outlineLevel="2" x14ac:dyDescent="0.25">
      <c r="A765" s="237"/>
      <c r="B765" s="229"/>
      <c r="C765" s="192"/>
      <c r="D765" s="192"/>
      <c r="E765" s="192"/>
      <c r="F765" s="192"/>
      <c r="G765" s="176"/>
      <c r="H765" s="171"/>
      <c r="I765" s="171"/>
      <c r="J765" s="235"/>
      <c r="K765" s="235"/>
      <c r="L765" s="173"/>
      <c r="M765" s="173"/>
      <c r="N765" s="184"/>
      <c r="O765" s="155"/>
      <c r="P765" s="155"/>
      <c r="Q765" s="151"/>
      <c r="R765" s="151"/>
      <c r="S765" s="153"/>
      <c r="T765" s="155"/>
      <c r="U765" s="155"/>
      <c r="V765" s="155"/>
      <c r="W765" s="155"/>
      <c r="X765" s="155"/>
      <c r="Y765" s="155"/>
      <c r="Z765" s="155"/>
      <c r="AA765" s="155"/>
      <c r="AB765" s="155"/>
      <c r="AC765" s="155"/>
      <c r="AD765" s="155"/>
      <c r="AE765" s="155"/>
      <c r="AF765" s="155"/>
      <c r="AG765" s="155"/>
      <c r="AH765" s="155"/>
      <c r="AI765" s="155"/>
      <c r="AJ765" s="155"/>
      <c r="AK765" s="155"/>
      <c r="AL765" s="155"/>
      <c r="AM765" s="155"/>
      <c r="AN765" s="155"/>
      <c r="AO765" s="155"/>
      <c r="AP765" s="155"/>
      <c r="AQ765" s="155"/>
      <c r="AR765" s="155"/>
      <c r="AS765" s="155"/>
      <c r="AT765" s="155"/>
      <c r="AU765" s="155"/>
      <c r="AV765" s="155"/>
      <c r="AW765" s="155"/>
      <c r="AX765" s="151"/>
      <c r="AY765" s="151"/>
      <c r="AZ765" s="153"/>
      <c r="BA765" s="155"/>
      <c r="BB765" s="155"/>
      <c r="BC765" s="155"/>
      <c r="BD765" s="155"/>
      <c r="BE765" s="155"/>
      <c r="BF765" s="155"/>
      <c r="BG765" s="155"/>
      <c r="BH765" s="155"/>
      <c r="BI765" s="155"/>
      <c r="BJ765" s="155"/>
      <c r="BK765" s="155"/>
      <c r="BL765" s="155"/>
      <c r="BM765" s="155"/>
      <c r="BN765" s="155"/>
      <c r="BO765" s="155"/>
      <c r="BP765" s="155"/>
      <c r="BQ765" s="155"/>
      <c r="BR765" s="155"/>
      <c r="BS765" s="155"/>
      <c r="BT765" s="155"/>
      <c r="BU765" s="155"/>
      <c r="BV765" s="155"/>
      <c r="BW765" s="155"/>
      <c r="BX765" s="155"/>
      <c r="BY765" s="155"/>
      <c r="BZ765" s="155"/>
      <c r="CA765" s="155"/>
      <c r="CB765" s="155"/>
      <c r="CC765" s="155"/>
      <c r="CD765" s="155"/>
      <c r="CE765" s="155"/>
      <c r="CF765" s="151"/>
      <c r="CG765" s="151"/>
      <c r="CH765" s="153"/>
      <c r="CI765" s="155"/>
      <c r="CJ765" s="155"/>
      <c r="CK765" s="155"/>
      <c r="CL765" s="155"/>
      <c r="CM765" s="155"/>
      <c r="CN765" s="155"/>
      <c r="CO765" s="155"/>
      <c r="CP765" s="159"/>
      <c r="CQ765" s="159"/>
      <c r="CR765" s="159"/>
      <c r="CS765" s="159"/>
      <c r="CT765" s="159"/>
      <c r="CU765" s="159"/>
      <c r="CV765" s="159"/>
      <c r="CW765" s="155"/>
      <c r="CX765" s="155"/>
      <c r="CY765" s="155"/>
      <c r="CZ765" s="155"/>
      <c r="DA765" s="155"/>
      <c r="DB765" s="155"/>
      <c r="DC765" s="155"/>
      <c r="DD765" s="155"/>
      <c r="DE765" s="155"/>
      <c r="DF765" s="155"/>
      <c r="DG765" s="155"/>
      <c r="DH765" s="155"/>
      <c r="DI765" s="155"/>
      <c r="DJ765" s="155"/>
      <c r="DK765" s="155"/>
      <c r="DL765" s="155"/>
      <c r="DM765" s="155"/>
      <c r="DN765" s="151"/>
      <c r="DO765" s="151"/>
      <c r="DP765" s="153"/>
      <c r="DQ765" s="155"/>
      <c r="DR765" s="155"/>
      <c r="DS765" s="155"/>
      <c r="DT765" s="155"/>
      <c r="DU765" s="155"/>
      <c r="DV765" s="155"/>
      <c r="DW765" s="155"/>
      <c r="DX765" s="155"/>
      <c r="DY765" s="155"/>
      <c r="DZ765" s="155"/>
      <c r="EA765" s="155"/>
      <c r="EB765" s="155"/>
      <c r="EC765" s="155"/>
      <c r="ED765" s="155"/>
      <c r="EE765" s="155"/>
      <c r="EF765" s="155"/>
      <c r="EG765" s="155"/>
      <c r="EH765" s="155"/>
      <c r="EI765" s="155"/>
      <c r="EJ765" s="155"/>
      <c r="EK765" s="155"/>
      <c r="EL765" s="155"/>
      <c r="EM765" s="155"/>
      <c r="EN765" s="155"/>
      <c r="EO765" s="155"/>
      <c r="EP765" s="155"/>
      <c r="EQ765" s="155"/>
      <c r="ER765" s="155"/>
      <c r="ES765" s="151"/>
      <c r="ET765" s="151"/>
      <c r="EU765" s="153"/>
      <c r="EV765" s="155"/>
      <c r="EW765" s="161"/>
      <c r="EX765" s="155"/>
      <c r="EY765" s="155"/>
      <c r="EZ765" s="155"/>
      <c r="FA765" s="155"/>
      <c r="FB765" s="155"/>
      <c r="FC765" s="155"/>
      <c r="FD765" s="155"/>
      <c r="FE765" s="155"/>
      <c r="FF765" s="155"/>
      <c r="FG765" s="155"/>
      <c r="FH765" s="155"/>
      <c r="FI765" s="155"/>
      <c r="FJ765" s="155"/>
      <c r="FK765" s="155"/>
      <c r="FL765" s="155"/>
      <c r="FM765" s="155"/>
      <c r="FN765" s="155"/>
      <c r="FO765" s="155"/>
      <c r="FP765" s="155"/>
      <c r="FQ765" s="155"/>
      <c r="FR765" s="155"/>
      <c r="FS765" s="155"/>
      <c r="FT765" s="155"/>
      <c r="FU765" s="155"/>
      <c r="FV765" s="155"/>
      <c r="FW765" s="155"/>
      <c r="FX765" s="155"/>
      <c r="FY765" s="155"/>
      <c r="FZ765" s="155"/>
      <c r="GA765" s="151"/>
      <c r="GB765" s="151"/>
      <c r="GC765" s="153"/>
      <c r="GD765" s="155"/>
      <c r="GE765" s="155"/>
      <c r="GF765" s="155"/>
      <c r="GG765" s="155"/>
      <c r="GH765" s="155"/>
      <c r="GI765" s="155"/>
      <c r="GJ765" s="155"/>
      <c r="GK765" s="155"/>
      <c r="GL765" s="155"/>
      <c r="GM765" s="155"/>
      <c r="GN765" s="155"/>
      <c r="GO765" s="155"/>
      <c r="GP765" s="155"/>
      <c r="GQ765" s="155"/>
      <c r="GR765" s="155"/>
      <c r="GS765" s="155"/>
      <c r="GT765" s="155"/>
      <c r="GU765" s="155"/>
      <c r="GV765" s="155"/>
      <c r="GW765" s="155"/>
      <c r="GX765" s="155"/>
      <c r="GY765" s="155"/>
      <c r="GZ765" s="155"/>
      <c r="HA765" s="155"/>
      <c r="HB765" s="155"/>
      <c r="HC765" s="155"/>
      <c r="HD765" s="155"/>
      <c r="HE765" s="155"/>
      <c r="HF765" s="155"/>
      <c r="HG765" s="155"/>
      <c r="HH765" s="151"/>
      <c r="HI765" s="151"/>
      <c r="HJ765" s="155"/>
      <c r="HK765" s="155"/>
      <c r="HL765" s="155"/>
      <c r="HM765" s="155"/>
      <c r="HN765" s="155"/>
      <c r="HO765" s="155"/>
      <c r="HP765" s="155"/>
      <c r="HQ765" s="155"/>
      <c r="HR765" s="155"/>
      <c r="HS765" s="155"/>
      <c r="HT765" s="155"/>
      <c r="HU765" s="155"/>
      <c r="HV765" s="155"/>
      <c r="HW765" s="155"/>
      <c r="HX765" s="155"/>
      <c r="HY765" s="155"/>
      <c r="HZ765" s="155"/>
      <c r="IA765" s="155"/>
      <c r="IB765" s="155"/>
      <c r="IC765" s="155"/>
      <c r="ID765" s="155"/>
      <c r="IE765" s="155"/>
      <c r="IF765" s="155"/>
      <c r="IG765" s="155"/>
      <c r="IH765" s="155"/>
      <c r="II765" s="155"/>
      <c r="IJ765" s="155"/>
      <c r="IK765" s="155"/>
      <c r="IL765" s="155"/>
      <c r="IM765" s="155"/>
      <c r="IN765" s="155"/>
      <c r="IO765" s="155"/>
      <c r="IP765" s="151"/>
      <c r="IQ765" s="151"/>
      <c r="IR765" s="155"/>
      <c r="IS765" s="155"/>
      <c r="IT765" s="155"/>
      <c r="IU765" s="155"/>
      <c r="IV765" s="155"/>
      <c r="IW765" s="155"/>
      <c r="IX765" s="155"/>
      <c r="IY765" s="155"/>
      <c r="IZ765" s="155"/>
      <c r="JA765" s="155"/>
      <c r="JB765" s="155"/>
      <c r="JC765" s="155"/>
      <c r="JD765" s="155"/>
      <c r="JE765" s="155"/>
      <c r="JF765" s="155"/>
      <c r="JG765" s="155"/>
      <c r="JH765" s="155"/>
      <c r="JI765" s="155"/>
      <c r="JJ765" s="155"/>
      <c r="JK765" s="155"/>
      <c r="JL765" s="155"/>
      <c r="JM765" s="155"/>
      <c r="JN765" s="155"/>
      <c r="JO765" s="155"/>
      <c r="JP765" s="155"/>
      <c r="JQ765" s="155"/>
      <c r="JR765" s="155"/>
      <c r="JS765" s="155"/>
      <c r="JT765" s="155"/>
      <c r="JU765" s="155"/>
      <c r="JV765" s="155"/>
      <c r="JW765" s="151"/>
      <c r="JX765" s="151"/>
      <c r="JY765" s="155"/>
      <c r="JZ765" s="155"/>
      <c r="KA765" s="155"/>
      <c r="KB765" s="155"/>
      <c r="KC765" s="155"/>
      <c r="KD765" s="155"/>
      <c r="KE765" s="155"/>
      <c r="KF765" s="155"/>
      <c r="KG765" s="155"/>
      <c r="KH765" s="155"/>
      <c r="KI765" s="155"/>
      <c r="KJ765" s="155"/>
      <c r="KK765" s="155"/>
      <c r="KL765" s="155"/>
      <c r="KM765" s="155"/>
      <c r="KN765" s="155"/>
      <c r="KO765" s="155"/>
      <c r="KP765" s="155"/>
      <c r="KQ765" s="155"/>
      <c r="KR765" s="155"/>
      <c r="KS765" s="155"/>
      <c r="KT765" s="155"/>
      <c r="KU765" s="155"/>
      <c r="KV765" s="155"/>
      <c r="KW765" s="155"/>
      <c r="KX765" s="155"/>
      <c r="KY765" s="155"/>
      <c r="KZ765" s="155"/>
      <c r="LA765" s="155"/>
      <c r="LB765" s="155"/>
      <c r="LC765" s="155"/>
      <c r="LD765" s="155"/>
      <c r="LE765" s="151"/>
      <c r="LF765" s="151"/>
      <c r="LG765" s="155"/>
      <c r="LH765" s="155"/>
      <c r="LI765" s="155"/>
      <c r="LJ765" s="155"/>
      <c r="LK765" s="155"/>
      <c r="LL765" s="155"/>
      <c r="LM765" s="155"/>
      <c r="LN765" s="155"/>
      <c r="LO765" s="155"/>
      <c r="LP765" s="155"/>
      <c r="LQ765" s="155"/>
      <c r="LR765" s="155"/>
      <c r="LS765" s="155"/>
      <c r="LT765" s="155"/>
      <c r="LU765" s="155"/>
      <c r="LV765" s="155"/>
      <c r="LW765" s="155"/>
      <c r="LX765" s="155"/>
      <c r="LY765" s="155"/>
      <c r="LZ765" s="155"/>
      <c r="MA765" s="155"/>
      <c r="MB765" s="155"/>
      <c r="MC765" s="155"/>
      <c r="MD765" s="155"/>
      <c r="ME765" s="155"/>
      <c r="MF765" s="155"/>
      <c r="MG765" s="155"/>
      <c r="MH765" s="155"/>
      <c r="MI765" s="155"/>
      <c r="MJ765" s="155"/>
      <c r="MK765" s="155"/>
      <c r="ML765" s="155"/>
    </row>
    <row r="766" spans="1:350" s="41" customFormat="1" ht="14.25" customHeight="1" outlineLevel="3" x14ac:dyDescent="0.25">
      <c r="A766" s="220" t="s">
        <v>50</v>
      </c>
      <c r="B766" s="230" t="s">
        <v>401</v>
      </c>
      <c r="C766" s="175" t="s">
        <v>59</v>
      </c>
      <c r="D766" s="175">
        <v>2</v>
      </c>
      <c r="E766" s="175"/>
      <c r="F766" s="175">
        <f>D766-E766</f>
        <v>2</v>
      </c>
      <c r="G766" s="175" t="s">
        <v>1180</v>
      </c>
      <c r="H766" s="170" t="s">
        <v>884</v>
      </c>
      <c r="I766" s="170" t="s">
        <v>822</v>
      </c>
      <c r="J766" s="212">
        <f ca="1">E766+Q766+AX766+CF766+DN766+ES766+GA766+HH766+IP766+JW766+LE766</f>
        <v>0</v>
      </c>
      <c r="K766" s="212">
        <f>E766+R766+AY766+CG766+DO766+ET766+GB766+HI766+IQ766+JX766+LF766</f>
        <v>0</v>
      </c>
      <c r="L766" s="172" t="e">
        <f ca="1">K766/J766</f>
        <v>#DIV/0!</v>
      </c>
      <c r="M766" s="172">
        <f>K766/D766</f>
        <v>0</v>
      </c>
      <c r="N766" s="183">
        <f ca="1">SUMIF($EV$8:$FZ$9,$O$5,$EV767:$FZ767)-SUMIF($EV$8:$FZ$9,$Q$5,$EV767:$FZ767)</f>
        <v>0</v>
      </c>
      <c r="O766" s="154"/>
      <c r="P766" s="154"/>
      <c r="Q766" s="150">
        <v>0</v>
      </c>
      <c r="R766" s="150">
        <v>0</v>
      </c>
      <c r="S766" s="152" t="e">
        <v>#DIV/0!</v>
      </c>
      <c r="T766" s="154"/>
      <c r="U766" s="154"/>
      <c r="V766" s="154"/>
      <c r="W766" s="154"/>
      <c r="X766" s="154"/>
      <c r="Y766" s="154"/>
      <c r="Z766" s="154"/>
      <c r="AA766" s="154"/>
      <c r="AB766" s="154"/>
      <c r="AC766" s="154"/>
      <c r="AD766" s="154"/>
      <c r="AE766" s="154"/>
      <c r="AF766" s="154"/>
      <c r="AG766" s="154"/>
      <c r="AH766" s="154"/>
      <c r="AI766" s="154"/>
      <c r="AJ766" s="154"/>
      <c r="AK766" s="154"/>
      <c r="AL766" s="154"/>
      <c r="AM766" s="154"/>
      <c r="AN766" s="154"/>
      <c r="AO766" s="154"/>
      <c r="AP766" s="154"/>
      <c r="AQ766" s="154"/>
      <c r="AR766" s="154"/>
      <c r="AS766" s="154"/>
      <c r="AT766" s="154"/>
      <c r="AU766" s="154"/>
      <c r="AV766" s="154"/>
      <c r="AW766" s="154"/>
      <c r="AX766" s="150">
        <f ca="1">SUMIF($BA$8:$CE$9,$O$5,$BA766:$CE766)</f>
        <v>0</v>
      </c>
      <c r="AY766" s="150">
        <f>SUM(BA767:CE767)</f>
        <v>0</v>
      </c>
      <c r="AZ766" s="152" t="e">
        <f ca="1">AY766/AX766</f>
        <v>#DIV/0!</v>
      </c>
      <c r="BA766" s="154"/>
      <c r="BB766" s="154"/>
      <c r="BC766" s="154"/>
      <c r="BD766" s="154"/>
      <c r="BE766" s="154"/>
      <c r="BF766" s="154"/>
      <c r="BG766" s="154"/>
      <c r="BH766" s="154"/>
      <c r="BI766" s="154"/>
      <c r="BJ766" s="154"/>
      <c r="BK766" s="154"/>
      <c r="BL766" s="154"/>
      <c r="BM766" s="154"/>
      <c r="BN766" s="154"/>
      <c r="BO766" s="154"/>
      <c r="BP766" s="154"/>
      <c r="BQ766" s="154"/>
      <c r="BR766" s="154"/>
      <c r="BS766" s="154"/>
      <c r="BT766" s="154"/>
      <c r="BU766" s="154"/>
      <c r="BV766" s="154"/>
      <c r="BW766" s="154"/>
      <c r="BX766" s="154"/>
      <c r="BY766" s="154"/>
      <c r="BZ766" s="154"/>
      <c r="CA766" s="154"/>
      <c r="CB766" s="154"/>
      <c r="CC766" s="154"/>
      <c r="CD766" s="154"/>
      <c r="CE766" s="154"/>
      <c r="CF766" s="150">
        <f t="shared" ref="CF766" si="1988">SUM(CI766:DM766)</f>
        <v>0</v>
      </c>
      <c r="CG766" s="150">
        <f>SUM(CI767:DM767)</f>
        <v>0</v>
      </c>
      <c r="CH766" s="152" t="e">
        <f>CG766/CF766</f>
        <v>#DIV/0!</v>
      </c>
      <c r="CI766" s="154"/>
      <c r="CJ766" s="154"/>
      <c r="CK766" s="154"/>
      <c r="CL766" s="154"/>
      <c r="CM766" s="154"/>
      <c r="CN766" s="154"/>
      <c r="CO766" s="154"/>
      <c r="CP766" s="158"/>
      <c r="CQ766" s="158"/>
      <c r="CR766" s="158"/>
      <c r="CS766" s="158"/>
      <c r="CT766" s="158"/>
      <c r="CU766" s="158"/>
      <c r="CV766" s="158"/>
      <c r="CW766" s="154"/>
      <c r="CX766" s="154"/>
      <c r="CY766" s="154"/>
      <c r="CZ766" s="154"/>
      <c r="DA766" s="154"/>
      <c r="DB766" s="154"/>
      <c r="DC766" s="154"/>
      <c r="DD766" s="154"/>
      <c r="DE766" s="154"/>
      <c r="DF766" s="154"/>
      <c r="DG766" s="154"/>
      <c r="DH766" s="154"/>
      <c r="DI766" s="154"/>
      <c r="DJ766" s="154"/>
      <c r="DK766" s="154"/>
      <c r="DL766" s="154"/>
      <c r="DM766" s="154"/>
      <c r="DN766" s="150">
        <f t="shared" ref="DN766" si="1989">SUM(DQ766:ER766)</f>
        <v>0</v>
      </c>
      <c r="DO766" s="150">
        <f>SUM(DQ767:ER767)</f>
        <v>0</v>
      </c>
      <c r="DP766" s="152" t="e">
        <f t="shared" si="1910"/>
        <v>#DIV/0!</v>
      </c>
      <c r="DQ766" s="154"/>
      <c r="DR766" s="154"/>
      <c r="DS766" s="154"/>
      <c r="DT766" s="154"/>
      <c r="DU766" s="154"/>
      <c r="DV766" s="154"/>
      <c r="DW766" s="154"/>
      <c r="DX766" s="154"/>
      <c r="DY766" s="154"/>
      <c r="DZ766" s="154"/>
      <c r="EA766" s="154"/>
      <c r="EB766" s="154"/>
      <c r="EC766" s="154"/>
      <c r="ED766" s="154"/>
      <c r="EE766" s="154"/>
      <c r="EF766" s="154"/>
      <c r="EG766" s="154"/>
      <c r="EH766" s="154"/>
      <c r="EI766" s="154"/>
      <c r="EJ766" s="154"/>
      <c r="EK766" s="154"/>
      <c r="EL766" s="154"/>
      <c r="EM766" s="154"/>
      <c r="EN766" s="154"/>
      <c r="EO766" s="154"/>
      <c r="EP766" s="154"/>
      <c r="EQ766" s="154"/>
      <c r="ER766" s="154"/>
      <c r="ES766" s="150">
        <f t="shared" ca="1" si="1921"/>
        <v>0</v>
      </c>
      <c r="ET766" s="150">
        <f t="shared" si="1948"/>
        <v>0</v>
      </c>
      <c r="EU766" s="152" t="e">
        <f t="shared" ca="1" si="1949"/>
        <v>#DIV/0!</v>
      </c>
      <c r="EV766" s="154"/>
      <c r="EW766" s="160"/>
      <c r="EX766" s="154"/>
      <c r="EY766" s="154"/>
      <c r="EZ766" s="154"/>
      <c r="FA766" s="154"/>
      <c r="FB766" s="154"/>
      <c r="FC766" s="154"/>
      <c r="FD766" s="154"/>
      <c r="FE766" s="154"/>
      <c r="FF766" s="154"/>
      <c r="FG766" s="154"/>
      <c r="FH766" s="154"/>
      <c r="FI766" s="154"/>
      <c r="FJ766" s="154"/>
      <c r="FK766" s="154"/>
      <c r="FL766" s="154"/>
      <c r="FM766" s="154"/>
      <c r="FN766" s="154"/>
      <c r="FO766" s="154"/>
      <c r="FP766" s="154"/>
      <c r="FQ766" s="154"/>
      <c r="FR766" s="154"/>
      <c r="FS766" s="154"/>
      <c r="FT766" s="154"/>
      <c r="FU766" s="154"/>
      <c r="FV766" s="154"/>
      <c r="FW766" s="154"/>
      <c r="FX766" s="154"/>
      <c r="FY766" s="154"/>
      <c r="FZ766" s="154"/>
      <c r="GA766" s="150">
        <f t="shared" ref="GA766" ca="1" si="1990">SUMIF($GD$8:$HG$9,$O$5,GD766:HG766)</f>
        <v>0</v>
      </c>
      <c r="GB766" s="150">
        <f t="shared" ref="GB766" si="1991">SUM(GD767:HG767)</f>
        <v>0</v>
      </c>
      <c r="GC766" s="152" t="e">
        <f t="shared" ref="GC766" ca="1" si="1992">GB766/GA766</f>
        <v>#DIV/0!</v>
      </c>
      <c r="GD766" s="154"/>
      <c r="GE766" s="154"/>
      <c r="GF766" s="154"/>
      <c r="GG766" s="154"/>
      <c r="GH766" s="154"/>
      <c r="GI766" s="154"/>
      <c r="GJ766" s="154"/>
      <c r="GK766" s="154"/>
      <c r="GL766" s="154"/>
      <c r="GM766" s="154"/>
      <c r="GN766" s="154"/>
      <c r="GO766" s="154"/>
      <c r="GP766" s="154"/>
      <c r="GQ766" s="154"/>
      <c r="GR766" s="154"/>
      <c r="GS766" s="154"/>
      <c r="GT766" s="154"/>
      <c r="GU766" s="154"/>
      <c r="GV766" s="154"/>
      <c r="GW766" s="154"/>
      <c r="GX766" s="154"/>
      <c r="GY766" s="154"/>
      <c r="GZ766" s="154"/>
      <c r="HA766" s="154"/>
      <c r="HB766" s="154"/>
      <c r="HC766" s="154"/>
      <c r="HD766" s="154"/>
      <c r="HE766" s="154"/>
      <c r="HF766" s="154"/>
      <c r="HG766" s="154"/>
      <c r="HH766" s="150"/>
      <c r="HI766" s="150">
        <v>0</v>
      </c>
      <c r="HJ766" s="154"/>
      <c r="HK766" s="154"/>
      <c r="HL766" s="154"/>
      <c r="HM766" s="154"/>
      <c r="HN766" s="154"/>
      <c r="HO766" s="154"/>
      <c r="HP766" s="154"/>
      <c r="HQ766" s="154"/>
      <c r="HR766" s="154"/>
      <c r="HS766" s="154"/>
      <c r="HT766" s="154"/>
      <c r="HU766" s="154"/>
      <c r="HV766" s="154"/>
      <c r="HW766" s="154"/>
      <c r="HX766" s="154"/>
      <c r="HY766" s="154"/>
      <c r="HZ766" s="154"/>
      <c r="IA766" s="154"/>
      <c r="IB766" s="154"/>
      <c r="IC766" s="154"/>
      <c r="ID766" s="154"/>
      <c r="IE766" s="154"/>
      <c r="IF766" s="154"/>
      <c r="IG766" s="154"/>
      <c r="IH766" s="154"/>
      <c r="II766" s="154"/>
      <c r="IJ766" s="154"/>
      <c r="IK766" s="154"/>
      <c r="IL766" s="154"/>
      <c r="IM766" s="154"/>
      <c r="IN766" s="154"/>
      <c r="IO766" s="154"/>
      <c r="IP766" s="150"/>
      <c r="IQ766" s="150">
        <v>0</v>
      </c>
      <c r="IR766" s="154"/>
      <c r="IS766" s="154"/>
      <c r="IT766" s="154"/>
      <c r="IU766" s="154"/>
      <c r="IV766" s="154"/>
      <c r="IW766" s="154"/>
      <c r="IX766" s="154"/>
      <c r="IY766" s="154"/>
      <c r="IZ766" s="154"/>
      <c r="JA766" s="154"/>
      <c r="JB766" s="154"/>
      <c r="JC766" s="154"/>
      <c r="JD766" s="154"/>
      <c r="JE766" s="154"/>
      <c r="JF766" s="154"/>
      <c r="JG766" s="154"/>
      <c r="JH766" s="154"/>
      <c r="JI766" s="154"/>
      <c r="JJ766" s="154"/>
      <c r="JK766" s="154"/>
      <c r="JL766" s="154"/>
      <c r="JM766" s="154"/>
      <c r="JN766" s="154"/>
      <c r="JO766" s="154"/>
      <c r="JP766" s="154"/>
      <c r="JQ766" s="154"/>
      <c r="JR766" s="154"/>
      <c r="JS766" s="154"/>
      <c r="JT766" s="154"/>
      <c r="JU766" s="154"/>
      <c r="JV766" s="154"/>
      <c r="JW766" s="150"/>
      <c r="JX766" s="150">
        <v>0</v>
      </c>
      <c r="JY766" s="154"/>
      <c r="JZ766" s="154"/>
      <c r="KA766" s="154"/>
      <c r="KB766" s="154"/>
      <c r="KC766" s="154"/>
      <c r="KD766" s="154"/>
      <c r="KE766" s="154"/>
      <c r="KF766" s="154"/>
      <c r="KG766" s="154"/>
      <c r="KH766" s="154"/>
      <c r="KI766" s="154"/>
      <c r="KJ766" s="154"/>
      <c r="KK766" s="154"/>
      <c r="KL766" s="154"/>
      <c r="KM766" s="154"/>
      <c r="KN766" s="154"/>
      <c r="KO766" s="154"/>
      <c r="KP766" s="154"/>
      <c r="KQ766" s="154"/>
      <c r="KR766" s="154"/>
      <c r="KS766" s="154"/>
      <c r="KT766" s="154"/>
      <c r="KU766" s="154"/>
      <c r="KV766" s="154"/>
      <c r="KW766" s="154"/>
      <c r="KX766" s="154"/>
      <c r="KY766" s="154"/>
      <c r="KZ766" s="154"/>
      <c r="LA766" s="154"/>
      <c r="LB766" s="154"/>
      <c r="LC766" s="154"/>
      <c r="LD766" s="154"/>
      <c r="LE766" s="150"/>
      <c r="LF766" s="150">
        <v>0</v>
      </c>
      <c r="LG766" s="154"/>
      <c r="LH766" s="154"/>
      <c r="LI766" s="154"/>
      <c r="LJ766" s="154"/>
      <c r="LK766" s="154"/>
      <c r="LL766" s="154"/>
      <c r="LM766" s="154"/>
      <c r="LN766" s="154"/>
      <c r="LO766" s="154"/>
      <c r="LP766" s="154"/>
      <c r="LQ766" s="154"/>
      <c r="LR766" s="154"/>
      <c r="LS766" s="154"/>
      <c r="LT766" s="154"/>
      <c r="LU766" s="154"/>
      <c r="LV766" s="154"/>
      <c r="LW766" s="154"/>
      <c r="LX766" s="154"/>
      <c r="LY766" s="154"/>
      <c r="LZ766" s="154"/>
      <c r="MA766" s="154"/>
      <c r="MB766" s="154"/>
      <c r="MC766" s="154"/>
      <c r="MD766" s="154"/>
      <c r="ME766" s="154"/>
      <c r="MF766" s="154"/>
      <c r="MG766" s="154"/>
      <c r="MH766" s="154"/>
      <c r="MI766" s="154"/>
      <c r="MJ766" s="154"/>
      <c r="MK766" s="154"/>
      <c r="ML766" s="154"/>
    </row>
    <row r="767" spans="1:350" s="41" customFormat="1" ht="14.25" customHeight="1" outlineLevel="3" x14ac:dyDescent="0.25">
      <c r="A767" s="221"/>
      <c r="B767" s="231"/>
      <c r="C767" s="176"/>
      <c r="D767" s="176"/>
      <c r="E767" s="176"/>
      <c r="F767" s="176"/>
      <c r="G767" s="176"/>
      <c r="H767" s="171"/>
      <c r="I767" s="171"/>
      <c r="J767" s="213"/>
      <c r="K767" s="213"/>
      <c r="L767" s="173"/>
      <c r="M767" s="173"/>
      <c r="N767" s="184"/>
      <c r="O767" s="155"/>
      <c r="P767" s="155"/>
      <c r="Q767" s="151"/>
      <c r="R767" s="151"/>
      <c r="S767" s="153"/>
      <c r="T767" s="155"/>
      <c r="U767" s="155"/>
      <c r="V767" s="155"/>
      <c r="W767" s="155"/>
      <c r="X767" s="155"/>
      <c r="Y767" s="155"/>
      <c r="Z767" s="155"/>
      <c r="AA767" s="155"/>
      <c r="AB767" s="155"/>
      <c r="AC767" s="155"/>
      <c r="AD767" s="155"/>
      <c r="AE767" s="155"/>
      <c r="AF767" s="155"/>
      <c r="AG767" s="155"/>
      <c r="AH767" s="155"/>
      <c r="AI767" s="155"/>
      <c r="AJ767" s="155"/>
      <c r="AK767" s="155"/>
      <c r="AL767" s="155"/>
      <c r="AM767" s="155"/>
      <c r="AN767" s="155"/>
      <c r="AO767" s="155"/>
      <c r="AP767" s="155"/>
      <c r="AQ767" s="155"/>
      <c r="AR767" s="155"/>
      <c r="AS767" s="155"/>
      <c r="AT767" s="155"/>
      <c r="AU767" s="155"/>
      <c r="AV767" s="155"/>
      <c r="AW767" s="155"/>
      <c r="AX767" s="151"/>
      <c r="AY767" s="151"/>
      <c r="AZ767" s="153"/>
      <c r="BA767" s="155"/>
      <c r="BB767" s="155"/>
      <c r="BC767" s="155"/>
      <c r="BD767" s="155"/>
      <c r="BE767" s="155"/>
      <c r="BF767" s="155"/>
      <c r="BG767" s="155"/>
      <c r="BH767" s="155"/>
      <c r="BI767" s="155"/>
      <c r="BJ767" s="155"/>
      <c r="BK767" s="155"/>
      <c r="BL767" s="155"/>
      <c r="BM767" s="155"/>
      <c r="BN767" s="155"/>
      <c r="BO767" s="155"/>
      <c r="BP767" s="155"/>
      <c r="BQ767" s="155"/>
      <c r="BR767" s="155"/>
      <c r="BS767" s="155"/>
      <c r="BT767" s="155"/>
      <c r="BU767" s="155"/>
      <c r="BV767" s="155"/>
      <c r="BW767" s="155"/>
      <c r="BX767" s="155"/>
      <c r="BY767" s="155"/>
      <c r="BZ767" s="155"/>
      <c r="CA767" s="155"/>
      <c r="CB767" s="155"/>
      <c r="CC767" s="155"/>
      <c r="CD767" s="155"/>
      <c r="CE767" s="155"/>
      <c r="CF767" s="151"/>
      <c r="CG767" s="151"/>
      <c r="CH767" s="153"/>
      <c r="CI767" s="155"/>
      <c r="CJ767" s="155"/>
      <c r="CK767" s="155"/>
      <c r="CL767" s="155"/>
      <c r="CM767" s="155"/>
      <c r="CN767" s="155"/>
      <c r="CO767" s="155"/>
      <c r="CP767" s="159"/>
      <c r="CQ767" s="159"/>
      <c r="CR767" s="159"/>
      <c r="CS767" s="159"/>
      <c r="CT767" s="159"/>
      <c r="CU767" s="159"/>
      <c r="CV767" s="159"/>
      <c r="CW767" s="155"/>
      <c r="CX767" s="155"/>
      <c r="CY767" s="155"/>
      <c r="CZ767" s="155"/>
      <c r="DA767" s="155"/>
      <c r="DB767" s="155"/>
      <c r="DC767" s="155"/>
      <c r="DD767" s="155"/>
      <c r="DE767" s="155"/>
      <c r="DF767" s="155"/>
      <c r="DG767" s="155"/>
      <c r="DH767" s="155"/>
      <c r="DI767" s="155"/>
      <c r="DJ767" s="155"/>
      <c r="DK767" s="155"/>
      <c r="DL767" s="155"/>
      <c r="DM767" s="155"/>
      <c r="DN767" s="151"/>
      <c r="DO767" s="151"/>
      <c r="DP767" s="153"/>
      <c r="DQ767" s="155"/>
      <c r="DR767" s="155"/>
      <c r="DS767" s="155"/>
      <c r="DT767" s="155"/>
      <c r="DU767" s="155"/>
      <c r="DV767" s="155"/>
      <c r="DW767" s="155"/>
      <c r="DX767" s="155"/>
      <c r="DY767" s="155"/>
      <c r="DZ767" s="155"/>
      <c r="EA767" s="155"/>
      <c r="EB767" s="155"/>
      <c r="EC767" s="155"/>
      <c r="ED767" s="155"/>
      <c r="EE767" s="155"/>
      <c r="EF767" s="155"/>
      <c r="EG767" s="155"/>
      <c r="EH767" s="155"/>
      <c r="EI767" s="155"/>
      <c r="EJ767" s="155"/>
      <c r="EK767" s="155"/>
      <c r="EL767" s="155"/>
      <c r="EM767" s="155"/>
      <c r="EN767" s="155"/>
      <c r="EO767" s="155"/>
      <c r="EP767" s="155"/>
      <c r="EQ767" s="155"/>
      <c r="ER767" s="155"/>
      <c r="ES767" s="151"/>
      <c r="ET767" s="151"/>
      <c r="EU767" s="153"/>
      <c r="EV767" s="155"/>
      <c r="EW767" s="161"/>
      <c r="EX767" s="155"/>
      <c r="EY767" s="155"/>
      <c r="EZ767" s="155"/>
      <c r="FA767" s="155"/>
      <c r="FB767" s="155"/>
      <c r="FC767" s="155"/>
      <c r="FD767" s="155"/>
      <c r="FE767" s="155"/>
      <c r="FF767" s="155"/>
      <c r="FG767" s="155"/>
      <c r="FH767" s="155"/>
      <c r="FI767" s="155"/>
      <c r="FJ767" s="155"/>
      <c r="FK767" s="155"/>
      <c r="FL767" s="155"/>
      <c r="FM767" s="155"/>
      <c r="FN767" s="155"/>
      <c r="FO767" s="155"/>
      <c r="FP767" s="155"/>
      <c r="FQ767" s="155"/>
      <c r="FR767" s="155"/>
      <c r="FS767" s="155"/>
      <c r="FT767" s="155"/>
      <c r="FU767" s="155"/>
      <c r="FV767" s="155"/>
      <c r="FW767" s="155"/>
      <c r="FX767" s="155"/>
      <c r="FY767" s="155"/>
      <c r="FZ767" s="155"/>
      <c r="GA767" s="151"/>
      <c r="GB767" s="151"/>
      <c r="GC767" s="153"/>
      <c r="GD767" s="155"/>
      <c r="GE767" s="155"/>
      <c r="GF767" s="155"/>
      <c r="GG767" s="155"/>
      <c r="GH767" s="155"/>
      <c r="GI767" s="155"/>
      <c r="GJ767" s="155"/>
      <c r="GK767" s="155"/>
      <c r="GL767" s="155"/>
      <c r="GM767" s="155"/>
      <c r="GN767" s="155"/>
      <c r="GO767" s="155"/>
      <c r="GP767" s="155"/>
      <c r="GQ767" s="155"/>
      <c r="GR767" s="155"/>
      <c r="GS767" s="155"/>
      <c r="GT767" s="155"/>
      <c r="GU767" s="155"/>
      <c r="GV767" s="155"/>
      <c r="GW767" s="155"/>
      <c r="GX767" s="155"/>
      <c r="GY767" s="155"/>
      <c r="GZ767" s="155"/>
      <c r="HA767" s="155"/>
      <c r="HB767" s="155"/>
      <c r="HC767" s="155"/>
      <c r="HD767" s="155"/>
      <c r="HE767" s="155"/>
      <c r="HF767" s="155"/>
      <c r="HG767" s="155"/>
      <c r="HH767" s="151"/>
      <c r="HI767" s="151"/>
      <c r="HJ767" s="155"/>
      <c r="HK767" s="155"/>
      <c r="HL767" s="155"/>
      <c r="HM767" s="155"/>
      <c r="HN767" s="155"/>
      <c r="HO767" s="155"/>
      <c r="HP767" s="155"/>
      <c r="HQ767" s="155"/>
      <c r="HR767" s="155"/>
      <c r="HS767" s="155"/>
      <c r="HT767" s="155"/>
      <c r="HU767" s="155"/>
      <c r="HV767" s="155"/>
      <c r="HW767" s="155"/>
      <c r="HX767" s="155"/>
      <c r="HY767" s="155"/>
      <c r="HZ767" s="155"/>
      <c r="IA767" s="155"/>
      <c r="IB767" s="155"/>
      <c r="IC767" s="155"/>
      <c r="ID767" s="155"/>
      <c r="IE767" s="155"/>
      <c r="IF767" s="155"/>
      <c r="IG767" s="155"/>
      <c r="IH767" s="155"/>
      <c r="II767" s="155"/>
      <c r="IJ767" s="155"/>
      <c r="IK767" s="155"/>
      <c r="IL767" s="155"/>
      <c r="IM767" s="155"/>
      <c r="IN767" s="155"/>
      <c r="IO767" s="155"/>
      <c r="IP767" s="151"/>
      <c r="IQ767" s="151"/>
      <c r="IR767" s="155"/>
      <c r="IS767" s="155"/>
      <c r="IT767" s="155"/>
      <c r="IU767" s="155"/>
      <c r="IV767" s="155"/>
      <c r="IW767" s="155"/>
      <c r="IX767" s="155"/>
      <c r="IY767" s="155"/>
      <c r="IZ767" s="155"/>
      <c r="JA767" s="155"/>
      <c r="JB767" s="155"/>
      <c r="JC767" s="155"/>
      <c r="JD767" s="155"/>
      <c r="JE767" s="155"/>
      <c r="JF767" s="155"/>
      <c r="JG767" s="155"/>
      <c r="JH767" s="155"/>
      <c r="JI767" s="155"/>
      <c r="JJ767" s="155"/>
      <c r="JK767" s="155"/>
      <c r="JL767" s="155"/>
      <c r="JM767" s="155"/>
      <c r="JN767" s="155"/>
      <c r="JO767" s="155"/>
      <c r="JP767" s="155"/>
      <c r="JQ767" s="155"/>
      <c r="JR767" s="155"/>
      <c r="JS767" s="155"/>
      <c r="JT767" s="155"/>
      <c r="JU767" s="155"/>
      <c r="JV767" s="155"/>
      <c r="JW767" s="151"/>
      <c r="JX767" s="151"/>
      <c r="JY767" s="155"/>
      <c r="JZ767" s="155"/>
      <c r="KA767" s="155"/>
      <c r="KB767" s="155"/>
      <c r="KC767" s="155"/>
      <c r="KD767" s="155"/>
      <c r="KE767" s="155"/>
      <c r="KF767" s="155"/>
      <c r="KG767" s="155"/>
      <c r="KH767" s="155"/>
      <c r="KI767" s="155"/>
      <c r="KJ767" s="155"/>
      <c r="KK767" s="155"/>
      <c r="KL767" s="155"/>
      <c r="KM767" s="155"/>
      <c r="KN767" s="155"/>
      <c r="KO767" s="155"/>
      <c r="KP767" s="155"/>
      <c r="KQ767" s="155"/>
      <c r="KR767" s="155"/>
      <c r="KS767" s="155"/>
      <c r="KT767" s="155"/>
      <c r="KU767" s="155"/>
      <c r="KV767" s="155"/>
      <c r="KW767" s="155"/>
      <c r="KX767" s="155"/>
      <c r="KY767" s="155"/>
      <c r="KZ767" s="155"/>
      <c r="LA767" s="155"/>
      <c r="LB767" s="155"/>
      <c r="LC767" s="155"/>
      <c r="LD767" s="155"/>
      <c r="LE767" s="151"/>
      <c r="LF767" s="151"/>
      <c r="LG767" s="155"/>
      <c r="LH767" s="155"/>
      <c r="LI767" s="155"/>
      <c r="LJ767" s="155"/>
      <c r="LK767" s="155"/>
      <c r="LL767" s="155"/>
      <c r="LM767" s="155"/>
      <c r="LN767" s="155"/>
      <c r="LO767" s="155"/>
      <c r="LP767" s="155"/>
      <c r="LQ767" s="155"/>
      <c r="LR767" s="155"/>
      <c r="LS767" s="155"/>
      <c r="LT767" s="155"/>
      <c r="LU767" s="155"/>
      <c r="LV767" s="155"/>
      <c r="LW767" s="155"/>
      <c r="LX767" s="155"/>
      <c r="LY767" s="155"/>
      <c r="LZ767" s="155"/>
      <c r="MA767" s="155"/>
      <c r="MB767" s="155"/>
      <c r="MC767" s="155"/>
      <c r="MD767" s="155"/>
      <c r="ME767" s="155"/>
      <c r="MF767" s="155"/>
      <c r="MG767" s="155"/>
      <c r="MH767" s="155"/>
      <c r="MI767" s="155"/>
      <c r="MJ767" s="155"/>
      <c r="MK767" s="155"/>
      <c r="ML767" s="155"/>
    </row>
    <row r="768" spans="1:350" ht="13.9" customHeight="1" outlineLevel="3" x14ac:dyDescent="0.2">
      <c r="A768" s="226" t="s">
        <v>402</v>
      </c>
      <c r="B768" s="218" t="s">
        <v>343</v>
      </c>
      <c r="C768" s="214" t="s">
        <v>99</v>
      </c>
      <c r="D768" s="216">
        <v>148</v>
      </c>
      <c r="E768" s="175">
        <v>0</v>
      </c>
      <c r="F768" s="175">
        <f>D768-E768</f>
        <v>148</v>
      </c>
      <c r="G768" s="175" t="s">
        <v>898</v>
      </c>
      <c r="H768" s="170" t="s">
        <v>884</v>
      </c>
      <c r="I768" s="170" t="s">
        <v>881</v>
      </c>
      <c r="J768" s="212">
        <f ca="1">E768+Q768+AX768+CF768+DN768+ES768+GA768+HH768+IP768+JW768+LE768</f>
        <v>148</v>
      </c>
      <c r="K768" s="212">
        <f>E768+R768+AY768+CG768+DO768+ET768+GB768+HI768+IQ768+JX768+LF768</f>
        <v>148</v>
      </c>
      <c r="L768" s="172">
        <f ca="1">K768/J768</f>
        <v>1</v>
      </c>
      <c r="M768" s="172">
        <f>K768/D768</f>
        <v>1</v>
      </c>
      <c r="N768" s="183">
        <f ca="1">SUMIF($EV$8:$FZ$9,$O$5,$EV769:$FZ769)-SUMIF($EV$8:$FZ$9,$Q$5,$EV769:$FZ769)</f>
        <v>0</v>
      </c>
      <c r="O768" s="156"/>
      <c r="P768" s="16" t="s">
        <v>25</v>
      </c>
      <c r="Q768" s="150">
        <v>24</v>
      </c>
      <c r="R768" s="150">
        <v>24</v>
      </c>
      <c r="S768" s="152">
        <v>1</v>
      </c>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v>24</v>
      </c>
      <c r="AX768" s="150">
        <f t="shared" ref="AX768:AX818" ca="1" si="1993">SUMIF($BA$8:$CE$9,$O$5,$BA768:$CE768)</f>
        <v>105</v>
      </c>
      <c r="AY768" s="150">
        <f>SUM(BA769:CE769)</f>
        <v>124</v>
      </c>
      <c r="AZ768" s="152">
        <f ca="1">AY768/AX768</f>
        <v>1.180952380952381</v>
      </c>
      <c r="BA768" s="16"/>
      <c r="BB768" s="16"/>
      <c r="BC768" s="16"/>
      <c r="BD768" s="16">
        <v>10</v>
      </c>
      <c r="BE768" s="16">
        <v>10</v>
      </c>
      <c r="BF768" s="16">
        <v>10</v>
      </c>
      <c r="BG768" s="16">
        <v>10</v>
      </c>
      <c r="BH768" s="16">
        <v>10</v>
      </c>
      <c r="BI768" s="16">
        <v>10</v>
      </c>
      <c r="BJ768" s="16">
        <v>10</v>
      </c>
      <c r="BK768" s="16">
        <v>10</v>
      </c>
      <c r="BL768" s="16">
        <v>10</v>
      </c>
      <c r="BM768" s="16">
        <v>10</v>
      </c>
      <c r="BN768" s="16">
        <v>5</v>
      </c>
      <c r="BO768" s="16"/>
      <c r="BP768" s="16"/>
      <c r="BQ768" s="16"/>
      <c r="BR768" s="16"/>
      <c r="BS768" s="16"/>
      <c r="BT768" s="16"/>
      <c r="BU768" s="16"/>
      <c r="BV768" s="16"/>
      <c r="BW768" s="16"/>
      <c r="BX768" s="16"/>
      <c r="BY768" s="16"/>
      <c r="BZ768" s="16"/>
      <c r="CA768" s="16"/>
      <c r="CB768" s="16"/>
      <c r="CC768" s="16"/>
      <c r="CD768" s="16"/>
      <c r="CE768" s="16"/>
      <c r="CF768" s="150">
        <f t="shared" ref="CF768" si="1994">SUM(CI768:DM768)</f>
        <v>0</v>
      </c>
      <c r="CG768" s="150">
        <f>SUM(CI769:DM769)</f>
        <v>0</v>
      </c>
      <c r="CH768" s="152" t="e">
        <f>CG768/CF768</f>
        <v>#DIV/0!</v>
      </c>
      <c r="CI768" s="129"/>
      <c r="CJ768" s="129"/>
      <c r="CK768" s="129"/>
      <c r="CL768" s="129"/>
      <c r="CM768" s="129"/>
      <c r="CN768" s="129"/>
      <c r="CO768" s="129"/>
      <c r="CP768" s="101"/>
      <c r="CQ768" s="101"/>
      <c r="CR768" s="101"/>
      <c r="CS768" s="101"/>
      <c r="CT768" s="101"/>
      <c r="CU768" s="101"/>
      <c r="CV768" s="101"/>
      <c r="CW768" s="129"/>
      <c r="CX768" s="129"/>
      <c r="CY768" s="129"/>
      <c r="CZ768" s="129"/>
      <c r="DA768" s="129"/>
      <c r="DB768" s="129"/>
      <c r="DC768" s="129"/>
      <c r="DD768" s="129"/>
      <c r="DE768" s="129"/>
      <c r="DF768" s="129"/>
      <c r="DG768" s="129"/>
      <c r="DH768" s="129"/>
      <c r="DI768" s="129"/>
      <c r="DJ768" s="129"/>
      <c r="DK768" s="129"/>
      <c r="DL768" s="129"/>
      <c r="DM768" s="129"/>
      <c r="DN768" s="150">
        <f t="shared" ref="DN768" si="1995">SUM(DQ768:ER768)</f>
        <v>0</v>
      </c>
      <c r="DO768" s="150">
        <f>SUM(DQ769:ER769)</f>
        <v>0</v>
      </c>
      <c r="DP768" s="152" t="e">
        <f t="shared" si="1910"/>
        <v>#DIV/0!</v>
      </c>
      <c r="DQ768" s="16"/>
      <c r="DR768" s="16"/>
      <c r="DS768" s="16"/>
      <c r="DT768" s="16"/>
      <c r="DU768" s="16"/>
      <c r="DV768" s="16"/>
      <c r="DW768" s="16"/>
      <c r="DX768" s="16"/>
      <c r="DY768" s="16"/>
      <c r="DZ768" s="16"/>
      <c r="EA768" s="16"/>
      <c r="EB768" s="16"/>
      <c r="EC768" s="16"/>
      <c r="ED768" s="16"/>
      <c r="EE768" s="16"/>
      <c r="EF768" s="16"/>
      <c r="EG768" s="16"/>
      <c r="EH768" s="16"/>
      <c r="EI768" s="16"/>
      <c r="EJ768" s="16"/>
      <c r="EK768" s="16"/>
      <c r="EL768" s="16"/>
      <c r="EM768" s="16"/>
      <c r="EN768" s="16"/>
      <c r="EO768" s="16"/>
      <c r="EP768" s="16"/>
      <c r="EQ768" s="16"/>
      <c r="ER768" s="16"/>
      <c r="ES768" s="150">
        <f t="shared" ca="1" si="1921"/>
        <v>0</v>
      </c>
      <c r="ET768" s="150">
        <f t="shared" si="1948"/>
        <v>0</v>
      </c>
      <c r="EU768" s="152" t="e">
        <f t="shared" ca="1" si="1949"/>
        <v>#DIV/0!</v>
      </c>
      <c r="EV768" s="16"/>
      <c r="EW768" s="67"/>
      <c r="EX768" s="16"/>
      <c r="EY768" s="16"/>
      <c r="EZ768" s="16"/>
      <c r="FA768" s="16"/>
      <c r="FB768" s="16"/>
      <c r="FC768" s="16"/>
      <c r="FD768" s="16"/>
      <c r="FE768" s="16"/>
      <c r="FF768" s="16"/>
      <c r="FG768" s="16"/>
      <c r="FH768" s="16"/>
      <c r="FI768" s="16"/>
      <c r="FJ768" s="16"/>
      <c r="FK768" s="16"/>
      <c r="FL768" s="16"/>
      <c r="FM768" s="16"/>
      <c r="FN768" s="16"/>
      <c r="FO768" s="16"/>
      <c r="FP768" s="16"/>
      <c r="FQ768" s="16"/>
      <c r="FR768" s="16"/>
      <c r="FS768" s="16"/>
      <c r="FT768" s="16"/>
      <c r="FU768" s="16"/>
      <c r="FV768" s="16"/>
      <c r="FW768" s="16"/>
      <c r="FX768" s="16"/>
      <c r="FY768" s="16"/>
      <c r="FZ768" s="16"/>
      <c r="GA768" s="150">
        <f t="shared" ref="GA768" ca="1" si="1996">SUMIF($GD$8:$HG$9,$O$5,GD768:HG768)</f>
        <v>19</v>
      </c>
      <c r="GB768" s="150">
        <f t="shared" ref="GB768" si="1997">SUM(GD769:HG769)</f>
        <v>0</v>
      </c>
      <c r="GC768" s="152">
        <f t="shared" ref="GC768" ca="1" si="1998">GB768/GA768</f>
        <v>0</v>
      </c>
      <c r="GD768" s="16"/>
      <c r="GE768" s="16"/>
      <c r="GF768" s="16"/>
      <c r="GG768" s="16"/>
      <c r="GH768" s="16"/>
      <c r="GI768" s="16"/>
      <c r="GJ768" s="16"/>
      <c r="GK768" s="16"/>
      <c r="GL768" s="16"/>
      <c r="GM768" s="16"/>
      <c r="GN768" s="16"/>
      <c r="GO768" s="16"/>
      <c r="GP768" s="16"/>
      <c r="GQ768" s="16"/>
      <c r="GR768" s="16"/>
      <c r="GS768" s="16"/>
      <c r="GT768" s="16"/>
      <c r="GU768" s="16"/>
      <c r="GV768" s="16">
        <f>148-129</f>
        <v>19</v>
      </c>
      <c r="GW768" s="16"/>
      <c r="GX768" s="16"/>
      <c r="GY768" s="16"/>
      <c r="GZ768" s="16"/>
      <c r="HA768" s="16"/>
      <c r="HB768" s="16"/>
      <c r="HC768" s="16"/>
      <c r="HD768" s="16"/>
      <c r="HE768" s="16"/>
      <c r="HF768" s="16"/>
      <c r="HG768" s="16"/>
      <c r="HH768" s="150"/>
      <c r="HI768" s="150">
        <v>0</v>
      </c>
      <c r="HJ768" s="152" t="e">
        <v>#DIV/0!</v>
      </c>
      <c r="HK768" s="16"/>
      <c r="HL768" s="16"/>
      <c r="HM768" s="16"/>
      <c r="HN768" s="16"/>
      <c r="HO768" s="16"/>
      <c r="HP768" s="16"/>
      <c r="HQ768" s="16"/>
      <c r="HR768" s="16"/>
      <c r="HS768" s="16"/>
      <c r="HT768" s="16"/>
      <c r="HU768" s="16"/>
      <c r="HV768" s="16"/>
      <c r="HW768" s="16"/>
      <c r="HX768" s="16"/>
      <c r="HY768" s="16"/>
      <c r="HZ768" s="16"/>
      <c r="IA768" s="16"/>
      <c r="IB768" s="16"/>
      <c r="IC768" s="16"/>
      <c r="ID768" s="16"/>
      <c r="IE768" s="16"/>
      <c r="IF768" s="16"/>
      <c r="IG768" s="16"/>
      <c r="IH768" s="16"/>
      <c r="II768" s="16"/>
      <c r="IJ768" s="16"/>
      <c r="IK768" s="16"/>
      <c r="IL768" s="16"/>
      <c r="IM768" s="16"/>
      <c r="IN768" s="16"/>
      <c r="IO768" s="16"/>
      <c r="IP768" s="150"/>
      <c r="IQ768" s="150">
        <v>0</v>
      </c>
      <c r="IR768" s="152" t="e">
        <v>#DIV/0!</v>
      </c>
      <c r="IS768" s="16"/>
      <c r="IT768" s="16"/>
      <c r="IU768" s="16"/>
      <c r="IV768" s="16"/>
      <c r="IW768" s="16"/>
      <c r="IX768" s="16"/>
      <c r="IY768" s="16"/>
      <c r="IZ768" s="16"/>
      <c r="JA768" s="16"/>
      <c r="JB768" s="16"/>
      <c r="JC768" s="16"/>
      <c r="JD768" s="16"/>
      <c r="JE768" s="16"/>
      <c r="JF768" s="16"/>
      <c r="JG768" s="16"/>
      <c r="JH768" s="16"/>
      <c r="JI768" s="16"/>
      <c r="JJ768" s="16"/>
      <c r="JK768" s="16"/>
      <c r="JL768" s="16"/>
      <c r="JM768" s="16"/>
      <c r="JN768" s="16"/>
      <c r="JO768" s="16"/>
      <c r="JP768" s="16"/>
      <c r="JQ768" s="16"/>
      <c r="JR768" s="16"/>
      <c r="JS768" s="16"/>
      <c r="JT768" s="16"/>
      <c r="JU768" s="23"/>
      <c r="JV768" s="16"/>
      <c r="JW768" s="150"/>
      <c r="JX768" s="150">
        <v>0</v>
      </c>
      <c r="JY768" s="152" t="e">
        <v>#DIV/0!</v>
      </c>
      <c r="JZ768" s="16"/>
      <c r="KA768" s="16"/>
      <c r="KB768" s="16"/>
      <c r="KC768" s="16"/>
      <c r="KD768" s="16"/>
      <c r="KE768" s="16"/>
      <c r="KF768" s="16"/>
      <c r="KG768" s="16"/>
      <c r="KH768" s="16"/>
      <c r="KI768" s="16"/>
      <c r="KJ768" s="16"/>
      <c r="KK768" s="16"/>
      <c r="KL768" s="16"/>
      <c r="KM768" s="16"/>
      <c r="KN768" s="16"/>
      <c r="KO768" s="16"/>
      <c r="KP768" s="16"/>
      <c r="KQ768" s="16"/>
      <c r="KR768" s="16"/>
      <c r="KS768" s="16"/>
      <c r="KT768" s="16"/>
      <c r="KU768" s="16"/>
      <c r="KV768" s="16"/>
      <c r="KW768" s="16"/>
      <c r="KX768" s="16"/>
      <c r="KY768" s="16"/>
      <c r="KZ768" s="16"/>
      <c r="LA768" s="16"/>
      <c r="LB768" s="16"/>
      <c r="LC768" s="16"/>
      <c r="LD768" s="16"/>
      <c r="LE768" s="150"/>
      <c r="LF768" s="150">
        <v>0</v>
      </c>
      <c r="LG768" s="152" t="e">
        <v>#DIV/0!</v>
      </c>
      <c r="LH768" s="16"/>
      <c r="LI768" s="16"/>
      <c r="LJ768" s="16"/>
      <c r="LK768" s="16"/>
      <c r="LL768" s="16"/>
      <c r="LM768" s="16"/>
      <c r="LN768" s="16"/>
      <c r="LO768" s="16"/>
      <c r="LP768" s="16"/>
      <c r="LQ768" s="16"/>
      <c r="LR768" s="16"/>
      <c r="LS768" s="16"/>
      <c r="LT768" s="16"/>
      <c r="LU768" s="16"/>
      <c r="LV768" s="16"/>
      <c r="LW768" s="16"/>
      <c r="LX768" s="16"/>
      <c r="LY768" s="16"/>
      <c r="LZ768" s="16"/>
      <c r="MA768" s="16"/>
      <c r="MB768" s="16"/>
      <c r="MC768" s="16"/>
      <c r="MD768" s="16"/>
      <c r="ME768" s="16"/>
      <c r="MF768" s="16"/>
      <c r="MG768" s="16"/>
      <c r="MH768" s="16"/>
      <c r="MI768" s="16"/>
      <c r="MJ768" s="16"/>
      <c r="MK768" s="16"/>
      <c r="ML768" s="16"/>
    </row>
    <row r="769" spans="1:350" ht="13.9" customHeight="1" outlineLevel="3" x14ac:dyDescent="0.2">
      <c r="A769" s="227"/>
      <c r="B769" s="219"/>
      <c r="C769" s="215"/>
      <c r="D769" s="217"/>
      <c r="E769" s="176"/>
      <c r="F769" s="176"/>
      <c r="G769" s="176"/>
      <c r="H769" s="171"/>
      <c r="I769" s="171"/>
      <c r="J769" s="213"/>
      <c r="K769" s="213"/>
      <c r="L769" s="173"/>
      <c r="M769" s="173"/>
      <c r="N769" s="184"/>
      <c r="O769" s="157"/>
      <c r="P769" s="17" t="s">
        <v>26</v>
      </c>
      <c r="Q769" s="151"/>
      <c r="R769" s="151"/>
      <c r="S769" s="153"/>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v>24</v>
      </c>
      <c r="AX769" s="151"/>
      <c r="AY769" s="151"/>
      <c r="AZ769" s="153"/>
      <c r="BA769" s="24">
        <v>20</v>
      </c>
      <c r="BB769" s="24"/>
      <c r="BC769" s="24"/>
      <c r="BD769" s="24">
        <v>27</v>
      </c>
      <c r="BE769" s="24"/>
      <c r="BF769" s="24">
        <v>23</v>
      </c>
      <c r="BG769" s="24"/>
      <c r="BH769" s="24">
        <v>27</v>
      </c>
      <c r="BI769" s="24"/>
      <c r="BJ769" s="24">
        <v>23</v>
      </c>
      <c r="BK769" s="24"/>
      <c r="BL769" s="24">
        <v>4</v>
      </c>
      <c r="BM769" s="24"/>
      <c r="BN769" s="24"/>
      <c r="BO769" s="24"/>
      <c r="BP769" s="24"/>
      <c r="BQ769" s="24"/>
      <c r="BR769" s="24"/>
      <c r="BS769" s="24"/>
      <c r="BT769" s="24"/>
      <c r="BU769" s="24"/>
      <c r="BV769" s="24"/>
      <c r="BW769" s="24"/>
      <c r="BX769" s="24"/>
      <c r="BY769" s="24"/>
      <c r="BZ769" s="24"/>
      <c r="CA769" s="24"/>
      <c r="CB769" s="24"/>
      <c r="CC769" s="24"/>
      <c r="CD769" s="24"/>
      <c r="CE769" s="24"/>
      <c r="CF769" s="151"/>
      <c r="CG769" s="151"/>
      <c r="CH769" s="153"/>
      <c r="CI769" s="141"/>
      <c r="CJ769" s="141"/>
      <c r="CK769" s="141"/>
      <c r="CL769" s="141"/>
      <c r="CM769" s="141"/>
      <c r="CN769" s="141"/>
      <c r="CO769" s="141"/>
      <c r="CP769" s="95"/>
      <c r="CQ769" s="95"/>
      <c r="CR769" s="95"/>
      <c r="CS769" s="95"/>
      <c r="CT769" s="95"/>
      <c r="CU769" s="95"/>
      <c r="CV769" s="95"/>
      <c r="CW769" s="141"/>
      <c r="CX769" s="141"/>
      <c r="CY769" s="141"/>
      <c r="CZ769" s="141"/>
      <c r="DA769" s="141"/>
      <c r="DB769" s="141"/>
      <c r="DC769" s="141"/>
      <c r="DD769" s="141"/>
      <c r="DE769" s="141"/>
      <c r="DF769" s="141"/>
      <c r="DG769" s="141"/>
      <c r="DH769" s="141"/>
      <c r="DI769" s="141"/>
      <c r="DJ769" s="141"/>
      <c r="DK769" s="141"/>
      <c r="DL769" s="141"/>
      <c r="DM769" s="141"/>
      <c r="DN769" s="151"/>
      <c r="DO769" s="151"/>
      <c r="DP769" s="153"/>
      <c r="DQ769" s="24"/>
      <c r="DR769" s="24"/>
      <c r="DS769" s="24"/>
      <c r="DT769" s="24"/>
      <c r="DU769" s="24"/>
      <c r="DV769" s="24"/>
      <c r="DW769" s="24"/>
      <c r="DX769" s="24"/>
      <c r="DY769" s="24"/>
      <c r="DZ769" s="24"/>
      <c r="EA769" s="24"/>
      <c r="EB769" s="24"/>
      <c r="EC769" s="24"/>
      <c r="ED769" s="24"/>
      <c r="EE769" s="24"/>
      <c r="EF769" s="24"/>
      <c r="EG769" s="24"/>
      <c r="EH769" s="24"/>
      <c r="EI769" s="24"/>
      <c r="EJ769" s="24"/>
      <c r="EK769" s="24"/>
      <c r="EL769" s="24"/>
      <c r="EM769" s="24"/>
      <c r="EN769" s="24"/>
      <c r="EO769" s="24"/>
      <c r="EP769" s="24"/>
      <c r="EQ769" s="24"/>
      <c r="ER769" s="24"/>
      <c r="ES769" s="151"/>
      <c r="ET769" s="151"/>
      <c r="EU769" s="153"/>
      <c r="EV769" s="24"/>
      <c r="EW769" s="125"/>
      <c r="EX769" s="24"/>
      <c r="EY769" s="24"/>
      <c r="EZ769" s="24"/>
      <c r="FA769" s="24"/>
      <c r="FB769" s="24"/>
      <c r="FC769" s="24"/>
      <c r="FD769" s="24"/>
      <c r="FE769" s="24"/>
      <c r="FF769" s="24"/>
      <c r="FG769" s="24"/>
      <c r="FH769" s="24"/>
      <c r="FI769" s="24"/>
      <c r="FJ769" s="24"/>
      <c r="FK769" s="24"/>
      <c r="FL769" s="24"/>
      <c r="FM769" s="24"/>
      <c r="FN769" s="24"/>
      <c r="FO769" s="24"/>
      <c r="FP769" s="24"/>
      <c r="FQ769" s="24"/>
      <c r="FR769" s="24"/>
      <c r="FS769" s="24"/>
      <c r="FT769" s="24"/>
      <c r="FU769" s="24"/>
      <c r="FV769" s="24"/>
      <c r="FW769" s="24"/>
      <c r="FX769" s="24"/>
      <c r="FY769" s="24"/>
      <c r="FZ769" s="24"/>
      <c r="GA769" s="151"/>
      <c r="GB769" s="151"/>
      <c r="GC769" s="153"/>
      <c r="GD769" s="24"/>
      <c r="GE769" s="24"/>
      <c r="GF769" s="24"/>
      <c r="GG769" s="24"/>
      <c r="GH769" s="24"/>
      <c r="GI769" s="24"/>
      <c r="GJ769" s="24"/>
      <c r="GK769" s="24"/>
      <c r="GL769" s="24"/>
      <c r="GM769" s="24"/>
      <c r="GN769" s="24"/>
      <c r="GO769" s="24"/>
      <c r="GP769" s="24"/>
      <c r="GQ769" s="24"/>
      <c r="GR769" s="24"/>
      <c r="GS769" s="24"/>
      <c r="GT769" s="24"/>
      <c r="GU769" s="24"/>
      <c r="GV769" s="24"/>
      <c r="GW769" s="24"/>
      <c r="GX769" s="24"/>
      <c r="GY769" s="24"/>
      <c r="GZ769" s="24"/>
      <c r="HA769" s="24"/>
      <c r="HB769" s="24"/>
      <c r="HC769" s="24"/>
      <c r="HD769" s="24"/>
      <c r="HE769" s="24"/>
      <c r="HF769" s="24"/>
      <c r="HG769" s="24"/>
      <c r="HH769" s="151"/>
      <c r="HI769" s="151"/>
      <c r="HJ769" s="153"/>
      <c r="HK769" s="24"/>
      <c r="HL769" s="24"/>
      <c r="HM769" s="24"/>
      <c r="HN769" s="24"/>
      <c r="HO769" s="24"/>
      <c r="HP769" s="24"/>
      <c r="HQ769" s="24"/>
      <c r="HR769" s="24"/>
      <c r="HS769" s="24"/>
      <c r="HT769" s="24"/>
      <c r="HU769" s="24"/>
      <c r="HV769" s="24"/>
      <c r="HW769" s="24"/>
      <c r="HX769" s="24"/>
      <c r="HY769" s="24"/>
      <c r="HZ769" s="24"/>
      <c r="IA769" s="24"/>
      <c r="IB769" s="24"/>
      <c r="IC769" s="24"/>
      <c r="ID769" s="24"/>
      <c r="IE769" s="24"/>
      <c r="IF769" s="24"/>
      <c r="IG769" s="24"/>
      <c r="IH769" s="24"/>
      <c r="II769" s="24"/>
      <c r="IJ769" s="24"/>
      <c r="IK769" s="24"/>
      <c r="IL769" s="24"/>
      <c r="IM769" s="24"/>
      <c r="IN769" s="24"/>
      <c r="IO769" s="24"/>
      <c r="IP769" s="151"/>
      <c r="IQ769" s="151"/>
      <c r="IR769" s="153"/>
      <c r="IS769" s="24"/>
      <c r="IT769" s="24"/>
      <c r="IU769" s="24"/>
      <c r="IV769" s="24"/>
      <c r="IW769" s="24"/>
      <c r="IX769" s="24"/>
      <c r="IY769" s="24"/>
      <c r="IZ769" s="24"/>
      <c r="JA769" s="24"/>
      <c r="JB769" s="24"/>
      <c r="JC769" s="24"/>
      <c r="JD769" s="24"/>
      <c r="JE769" s="24"/>
      <c r="JF769" s="24"/>
      <c r="JG769" s="24"/>
      <c r="JH769" s="24"/>
      <c r="JI769" s="24"/>
      <c r="JJ769" s="24"/>
      <c r="JK769" s="24"/>
      <c r="JL769" s="24"/>
      <c r="JM769" s="24"/>
      <c r="JN769" s="24"/>
      <c r="JO769" s="24"/>
      <c r="JP769" s="24"/>
      <c r="JQ769" s="24"/>
      <c r="JR769" s="24"/>
      <c r="JS769" s="24"/>
      <c r="JT769" s="24"/>
      <c r="JU769" s="25"/>
      <c r="JV769" s="24"/>
      <c r="JW769" s="151"/>
      <c r="JX769" s="151"/>
      <c r="JY769" s="153"/>
      <c r="JZ769" s="24"/>
      <c r="KA769" s="24"/>
      <c r="KB769" s="24"/>
      <c r="KC769" s="24"/>
      <c r="KD769" s="24"/>
      <c r="KE769" s="24"/>
      <c r="KF769" s="24"/>
      <c r="KG769" s="24"/>
      <c r="KH769" s="24"/>
      <c r="KI769" s="24"/>
      <c r="KJ769" s="24"/>
      <c r="KK769" s="24"/>
      <c r="KL769" s="24"/>
      <c r="KM769" s="24"/>
      <c r="KN769" s="24"/>
      <c r="KO769" s="24"/>
      <c r="KP769" s="24"/>
      <c r="KQ769" s="24"/>
      <c r="KR769" s="24"/>
      <c r="KS769" s="24"/>
      <c r="KT769" s="24"/>
      <c r="KU769" s="24"/>
      <c r="KV769" s="24"/>
      <c r="KW769" s="24"/>
      <c r="KX769" s="24"/>
      <c r="KY769" s="24"/>
      <c r="KZ769" s="24"/>
      <c r="LA769" s="24"/>
      <c r="LB769" s="24"/>
      <c r="LC769" s="24"/>
      <c r="LD769" s="24"/>
      <c r="LE769" s="151"/>
      <c r="LF769" s="151"/>
      <c r="LG769" s="153"/>
      <c r="LH769" s="24"/>
      <c r="LI769" s="24"/>
      <c r="LJ769" s="24"/>
      <c r="LK769" s="24"/>
      <c r="LL769" s="24"/>
      <c r="LM769" s="24"/>
      <c r="LN769" s="24"/>
      <c r="LO769" s="24"/>
      <c r="LP769" s="24"/>
      <c r="LQ769" s="24"/>
      <c r="LR769" s="24"/>
      <c r="LS769" s="24"/>
      <c r="LT769" s="24"/>
      <c r="LU769" s="24"/>
      <c r="LV769" s="24"/>
      <c r="LW769" s="24"/>
      <c r="LX769" s="24"/>
      <c r="LY769" s="24"/>
      <c r="LZ769" s="24"/>
      <c r="MA769" s="24"/>
      <c r="MB769" s="24"/>
      <c r="MC769" s="24"/>
      <c r="MD769" s="24"/>
      <c r="ME769" s="24"/>
      <c r="MF769" s="24"/>
      <c r="MG769" s="24"/>
      <c r="MH769" s="24"/>
      <c r="MI769" s="24"/>
      <c r="MJ769" s="24"/>
      <c r="MK769" s="24"/>
      <c r="ML769" s="24"/>
    </row>
    <row r="770" spans="1:350" s="30" customFormat="1" ht="13.9" customHeight="1" outlineLevel="3" x14ac:dyDescent="0.2">
      <c r="A770" s="150" t="s">
        <v>403</v>
      </c>
      <c r="B770" s="244" t="s">
        <v>406</v>
      </c>
      <c r="C770" s="232" t="s">
        <v>38</v>
      </c>
      <c r="D770" s="232">
        <v>5.85</v>
      </c>
      <c r="E770" s="222">
        <v>0</v>
      </c>
      <c r="F770" s="222">
        <f>D770-E770</f>
        <v>5.85</v>
      </c>
      <c r="G770" s="222" t="s">
        <v>844</v>
      </c>
      <c r="H770" s="167" t="s">
        <v>919</v>
      </c>
      <c r="I770" s="167" t="s">
        <v>1014</v>
      </c>
      <c r="J770" s="212">
        <f ca="1">E770+Q770+AX770+CF770+DN770+ES770+GA770+HH770+IP770+JW770+LE770</f>
        <v>5.76</v>
      </c>
      <c r="K770" s="212">
        <f>E770+R770+AY770+CG770+DO770+ET770+GB770+HI770+IQ770+JX770+LF770</f>
        <v>0.78400000000000003</v>
      </c>
      <c r="L770" s="189">
        <f ca="1">K770/J770</f>
        <v>0.13611111111111113</v>
      </c>
      <c r="M770" s="224">
        <f>K770/D770</f>
        <v>0.13401709401709402</v>
      </c>
      <c r="N770" s="183">
        <f ca="1">SUMIF($EV$8:$FZ$9,$O$5,$EV771:$FZ771)-SUMIF($EV$8:$FZ$9,$Q$5,$EV771:$FZ771)</f>
        <v>0</v>
      </c>
      <c r="O770" s="150"/>
      <c r="P770" s="69" t="s">
        <v>25</v>
      </c>
      <c r="Q770" s="150">
        <v>0</v>
      </c>
      <c r="R770" s="150">
        <v>0</v>
      </c>
      <c r="S770" s="189" t="e">
        <v>#DIV/0!</v>
      </c>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150">
        <f t="shared" ca="1" si="1993"/>
        <v>0</v>
      </c>
      <c r="AY770" s="150">
        <f>SUM(BA771:CE771)</f>
        <v>0.14199999999999999</v>
      </c>
      <c r="AZ770" s="189" t="e">
        <f ca="1">AY770/AX770</f>
        <v>#DIV/0!</v>
      </c>
      <c r="BA770" s="69"/>
      <c r="BB770" s="69"/>
      <c r="BC770" s="69"/>
      <c r="BD770" s="69"/>
      <c r="BE770" s="69"/>
      <c r="BF770" s="69"/>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150">
        <f t="shared" ref="CF770" si="1999">SUM(CI770:DM770)</f>
        <v>5.76</v>
      </c>
      <c r="CG770" s="150">
        <f>SUM(CI771:DM771)</f>
        <v>0.14199999999999999</v>
      </c>
      <c r="CH770" s="189">
        <f>CG770/CF770</f>
        <v>2.4652777777777777E-2</v>
      </c>
      <c r="CI770" s="106"/>
      <c r="CJ770" s="106"/>
      <c r="CK770" s="106"/>
      <c r="CL770" s="106"/>
      <c r="CM770" s="106"/>
      <c r="CN770" s="106"/>
      <c r="CO770" s="106"/>
      <c r="CP770" s="102"/>
      <c r="CQ770" s="102"/>
      <c r="CR770" s="102"/>
      <c r="CS770" s="102"/>
      <c r="CT770" s="102"/>
      <c r="CU770" s="102">
        <v>2</v>
      </c>
      <c r="CV770" s="102">
        <v>2</v>
      </c>
      <c r="CW770" s="102">
        <v>1.76</v>
      </c>
      <c r="CX770" s="106"/>
      <c r="CY770" s="106"/>
      <c r="CZ770" s="106"/>
      <c r="DA770" s="106"/>
      <c r="DB770" s="106"/>
      <c r="DC770" s="106"/>
      <c r="DD770" s="106"/>
      <c r="DE770" s="106"/>
      <c r="DF770" s="106"/>
      <c r="DG770" s="106"/>
      <c r="DH770" s="106"/>
      <c r="DI770" s="106"/>
      <c r="DJ770" s="106"/>
      <c r="DK770" s="106"/>
      <c r="DL770" s="106"/>
      <c r="DM770" s="106"/>
      <c r="DN770" s="150">
        <f t="shared" ref="DN770" si="2000">SUM(DQ770:ER770)</f>
        <v>0</v>
      </c>
      <c r="DO770" s="150">
        <f>SUM(DQ771:ER771)</f>
        <v>0</v>
      </c>
      <c r="DP770" s="152" t="e">
        <f t="shared" si="1910"/>
        <v>#DIV/0!</v>
      </c>
      <c r="DQ770" s="69"/>
      <c r="DR770" s="69"/>
      <c r="DS770" s="69"/>
      <c r="DT770" s="69"/>
      <c r="DU770" s="69"/>
      <c r="DV770" s="69"/>
      <c r="DW770" s="69"/>
      <c r="DX770" s="69"/>
      <c r="DY770" s="69"/>
      <c r="DZ770" s="69"/>
      <c r="EA770" s="69"/>
      <c r="EB770" s="69"/>
      <c r="EC770" s="69"/>
      <c r="ED770" s="69"/>
      <c r="EE770" s="69"/>
      <c r="EF770" s="69"/>
      <c r="EG770" s="69"/>
      <c r="EH770" s="69"/>
      <c r="EI770" s="69"/>
      <c r="EJ770" s="69"/>
      <c r="EK770" s="69"/>
      <c r="EL770" s="69"/>
      <c r="EM770" s="69"/>
      <c r="EN770" s="69"/>
      <c r="EO770" s="69"/>
      <c r="EP770" s="69"/>
      <c r="EQ770" s="69"/>
      <c r="ER770" s="69"/>
      <c r="ES770" s="150">
        <f t="shared" ca="1" si="1921"/>
        <v>0</v>
      </c>
      <c r="ET770" s="150">
        <f t="shared" si="1948"/>
        <v>0</v>
      </c>
      <c r="EU770" s="152" t="e">
        <f t="shared" ca="1" si="1949"/>
        <v>#DIV/0!</v>
      </c>
      <c r="EV770" s="69"/>
      <c r="EW770" s="67"/>
      <c r="EX770" s="69"/>
      <c r="EY770" s="69"/>
      <c r="EZ770" s="69"/>
      <c r="FA770" s="69"/>
      <c r="FB770" s="69"/>
      <c r="FC770" s="69"/>
      <c r="FD770" s="69"/>
      <c r="FE770" s="69"/>
      <c r="FF770" s="69"/>
      <c r="FG770" s="69"/>
      <c r="FH770" s="69"/>
      <c r="FI770" s="69"/>
      <c r="FJ770" s="69"/>
      <c r="FK770" s="69"/>
      <c r="FL770" s="69"/>
      <c r="FM770" s="69"/>
      <c r="FN770" s="69"/>
      <c r="FO770" s="69"/>
      <c r="FP770" s="69"/>
      <c r="FQ770" s="69"/>
      <c r="FR770" s="69"/>
      <c r="FS770" s="69"/>
      <c r="FT770" s="69"/>
      <c r="FU770" s="69"/>
      <c r="FV770" s="69"/>
      <c r="FW770" s="69"/>
      <c r="FX770" s="69"/>
      <c r="FY770" s="69"/>
      <c r="FZ770" s="69"/>
      <c r="GA770" s="150">
        <f t="shared" ref="GA770" ca="1" si="2001">SUMIF($GD$8:$HG$9,$O$5,GD770:HG770)</f>
        <v>0</v>
      </c>
      <c r="GB770" s="150">
        <f t="shared" ref="GB770" si="2002">SUM(GD771:HG771)</f>
        <v>0.5</v>
      </c>
      <c r="GC770" s="152" t="e">
        <f t="shared" ref="GC770" ca="1" si="2003">GB770/GA770</f>
        <v>#DIV/0!</v>
      </c>
      <c r="GD770" s="69"/>
      <c r="GE770" s="69"/>
      <c r="GF770" s="69"/>
      <c r="GG770" s="69"/>
      <c r="GH770" s="69"/>
      <c r="GI770" s="69"/>
      <c r="GJ770" s="69"/>
      <c r="GK770" s="69"/>
      <c r="GL770" s="69"/>
      <c r="GM770" s="69"/>
      <c r="GN770" s="69"/>
      <c r="GO770" s="69"/>
      <c r="GP770" s="69"/>
      <c r="GQ770" s="69"/>
      <c r="GR770" s="69"/>
      <c r="GS770" s="69"/>
      <c r="GT770" s="69"/>
      <c r="GU770" s="69"/>
      <c r="GV770" s="69"/>
      <c r="GW770" s="69"/>
      <c r="GX770" s="69"/>
      <c r="GY770" s="69"/>
      <c r="GZ770" s="69"/>
      <c r="HA770" s="69"/>
      <c r="HB770" s="69"/>
      <c r="HC770" s="69"/>
      <c r="HD770" s="69"/>
      <c r="HE770" s="69"/>
      <c r="HF770" s="69"/>
      <c r="HG770" s="69"/>
      <c r="HH770" s="150"/>
      <c r="HI770" s="150">
        <v>0</v>
      </c>
      <c r="HJ770" s="189" t="e">
        <v>#DIV/0!</v>
      </c>
      <c r="HK770" s="69"/>
      <c r="HL770" s="69"/>
      <c r="HM770" s="69"/>
      <c r="HN770" s="69"/>
      <c r="HO770" s="69"/>
      <c r="HP770" s="69"/>
      <c r="HQ770" s="69"/>
      <c r="HR770" s="69"/>
      <c r="HS770" s="69"/>
      <c r="HT770" s="69"/>
      <c r="HU770" s="69"/>
      <c r="HV770" s="69"/>
      <c r="HW770" s="69"/>
      <c r="HX770" s="69"/>
      <c r="HY770" s="69"/>
      <c r="HZ770" s="69"/>
      <c r="IA770" s="69"/>
      <c r="IB770" s="69"/>
      <c r="IC770" s="69"/>
      <c r="ID770" s="69"/>
      <c r="IE770" s="69"/>
      <c r="IF770" s="69"/>
      <c r="IG770" s="69"/>
      <c r="IH770" s="69"/>
      <c r="II770" s="69"/>
      <c r="IJ770" s="69"/>
      <c r="IK770" s="69"/>
      <c r="IL770" s="69"/>
      <c r="IM770" s="69"/>
      <c r="IN770" s="69"/>
      <c r="IO770" s="69"/>
      <c r="IP770" s="150"/>
      <c r="IQ770" s="150">
        <v>0</v>
      </c>
      <c r="IR770" s="189" t="e">
        <v>#DIV/0!</v>
      </c>
      <c r="IS770" s="69"/>
      <c r="IT770" s="69"/>
      <c r="IU770" s="69"/>
      <c r="IV770" s="69"/>
      <c r="IW770" s="69"/>
      <c r="IX770" s="69"/>
      <c r="IY770" s="69"/>
      <c r="IZ770" s="69"/>
      <c r="JA770" s="69"/>
      <c r="JB770" s="69"/>
      <c r="JC770" s="69"/>
      <c r="JD770" s="69"/>
      <c r="JE770" s="69"/>
      <c r="JF770" s="69"/>
      <c r="JG770" s="69"/>
      <c r="JH770" s="69"/>
      <c r="JI770" s="69"/>
      <c r="JJ770" s="69"/>
      <c r="JK770" s="69"/>
      <c r="JL770" s="69"/>
      <c r="JM770" s="69"/>
      <c r="JN770" s="69"/>
      <c r="JO770" s="69"/>
      <c r="JP770" s="69"/>
      <c r="JQ770" s="69"/>
      <c r="JR770" s="69"/>
      <c r="JS770" s="69"/>
      <c r="JT770" s="69"/>
      <c r="JU770" s="83"/>
      <c r="JV770" s="69"/>
      <c r="JW770" s="150"/>
      <c r="JX770" s="150">
        <v>0</v>
      </c>
      <c r="JY770" s="189" t="e">
        <v>#DIV/0!</v>
      </c>
      <c r="JZ770" s="69"/>
      <c r="KA770" s="69"/>
      <c r="KB770" s="69"/>
      <c r="KC770" s="69"/>
      <c r="KD770" s="69"/>
      <c r="KE770" s="69"/>
      <c r="KF770" s="69"/>
      <c r="KG770" s="69"/>
      <c r="KH770" s="69"/>
      <c r="KI770" s="69"/>
      <c r="KJ770" s="69"/>
      <c r="KK770" s="69"/>
      <c r="KL770" s="69"/>
      <c r="KM770" s="69"/>
      <c r="KN770" s="69"/>
      <c r="KO770" s="69"/>
      <c r="KP770" s="69"/>
      <c r="KQ770" s="69"/>
      <c r="KR770" s="69"/>
      <c r="KS770" s="69"/>
      <c r="KT770" s="69"/>
      <c r="KU770" s="69"/>
      <c r="KV770" s="69"/>
      <c r="KW770" s="69"/>
      <c r="KX770" s="69"/>
      <c r="KY770" s="69"/>
      <c r="KZ770" s="69"/>
      <c r="LA770" s="69"/>
      <c r="LB770" s="69"/>
      <c r="LC770" s="69"/>
      <c r="LD770" s="69"/>
      <c r="LE770" s="150"/>
      <c r="LF770" s="150">
        <v>0</v>
      </c>
      <c r="LG770" s="189" t="e">
        <v>#DIV/0!</v>
      </c>
      <c r="LH770" s="69"/>
      <c r="LI770" s="69"/>
      <c r="LJ770" s="69"/>
      <c r="LK770" s="69"/>
      <c r="LL770" s="69"/>
      <c r="LM770" s="69"/>
      <c r="LN770" s="69"/>
      <c r="LO770" s="69"/>
      <c r="LP770" s="69"/>
      <c r="LQ770" s="69"/>
      <c r="LR770" s="69"/>
      <c r="LS770" s="69"/>
      <c r="LT770" s="69"/>
      <c r="LU770" s="69"/>
      <c r="LV770" s="69"/>
      <c r="LW770" s="69"/>
      <c r="LX770" s="69"/>
      <c r="LY770" s="69"/>
      <c r="LZ770" s="69"/>
      <c r="MA770" s="69"/>
      <c r="MB770" s="69"/>
      <c r="MC770" s="69"/>
      <c r="MD770" s="69"/>
      <c r="ME770" s="69"/>
      <c r="MF770" s="69"/>
      <c r="MG770" s="69"/>
      <c r="MH770" s="69"/>
      <c r="MI770" s="69"/>
      <c r="MJ770" s="69"/>
      <c r="MK770" s="69"/>
      <c r="ML770" s="69"/>
    </row>
    <row r="771" spans="1:350" s="30" customFormat="1" ht="13.9" customHeight="1" outlineLevel="3" x14ac:dyDescent="0.2">
      <c r="A771" s="151"/>
      <c r="B771" s="245"/>
      <c r="C771" s="233"/>
      <c r="D771" s="233"/>
      <c r="E771" s="223"/>
      <c r="F771" s="223"/>
      <c r="G771" s="223"/>
      <c r="H771" s="168"/>
      <c r="I771" s="168"/>
      <c r="J771" s="213"/>
      <c r="K771" s="213"/>
      <c r="L771" s="190"/>
      <c r="M771" s="225"/>
      <c r="N771" s="184"/>
      <c r="O771" s="151"/>
      <c r="P771" s="80" t="s">
        <v>26</v>
      </c>
      <c r="Q771" s="151"/>
      <c r="R771" s="151"/>
      <c r="S771" s="190"/>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c r="AQ771" s="64"/>
      <c r="AR771" s="64"/>
      <c r="AS771" s="64"/>
      <c r="AT771" s="64"/>
      <c r="AU771" s="64"/>
      <c r="AV771" s="64"/>
      <c r="AW771" s="64"/>
      <c r="AX771" s="151"/>
      <c r="AY771" s="151"/>
      <c r="AZ771" s="190"/>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v>0.14199999999999999</v>
      </c>
      <c r="BW771" s="64"/>
      <c r="BX771" s="64"/>
      <c r="BY771" s="64"/>
      <c r="BZ771" s="64"/>
      <c r="CA771" s="64"/>
      <c r="CB771" s="64"/>
      <c r="CC771" s="64"/>
      <c r="CD771" s="64"/>
      <c r="CE771" s="64"/>
      <c r="CF771" s="151"/>
      <c r="CG771" s="151"/>
      <c r="CH771" s="190"/>
      <c r="CI771" s="142"/>
      <c r="CJ771" s="110">
        <v>0.14199999999999999</v>
      </c>
      <c r="CK771" s="142"/>
      <c r="CL771" s="142"/>
      <c r="CM771" s="142"/>
      <c r="CN771" s="142"/>
      <c r="CO771" s="142"/>
      <c r="CP771" s="96"/>
      <c r="CQ771" s="96"/>
      <c r="CR771" s="96"/>
      <c r="CS771" s="96"/>
      <c r="CT771" s="96"/>
      <c r="CU771" s="96"/>
      <c r="CV771" s="96"/>
      <c r="CW771" s="142"/>
      <c r="CX771" s="142"/>
      <c r="CY771" s="142"/>
      <c r="CZ771" s="142"/>
      <c r="DA771" s="142"/>
      <c r="DB771" s="142"/>
      <c r="DC771" s="142"/>
      <c r="DD771" s="142"/>
      <c r="DE771" s="142"/>
      <c r="DF771" s="142"/>
      <c r="DG771" s="142"/>
      <c r="DH771" s="142"/>
      <c r="DI771" s="142"/>
      <c r="DJ771" s="142"/>
      <c r="DK771" s="142"/>
      <c r="DL771" s="142"/>
      <c r="DM771" s="142"/>
      <c r="DN771" s="151"/>
      <c r="DO771" s="151"/>
      <c r="DP771" s="153"/>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151"/>
      <c r="ET771" s="151"/>
      <c r="EU771" s="153"/>
      <c r="EV771" s="64"/>
      <c r="EW771" s="125"/>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151"/>
      <c r="GB771" s="151"/>
      <c r="GC771" s="153"/>
      <c r="GD771" s="64"/>
      <c r="GE771" s="64"/>
      <c r="GF771" s="64"/>
      <c r="GG771" s="64"/>
      <c r="GH771" s="64"/>
      <c r="GI771" s="64"/>
      <c r="GJ771" s="64"/>
      <c r="GK771" s="64"/>
      <c r="GL771" s="64"/>
      <c r="GM771" s="64"/>
      <c r="GN771" s="64"/>
      <c r="GO771" s="64"/>
      <c r="GP771" s="64"/>
      <c r="GQ771" s="64"/>
      <c r="GR771" s="64"/>
      <c r="GS771" s="64"/>
      <c r="GT771" s="64"/>
      <c r="GU771" s="64"/>
      <c r="GV771" s="64"/>
      <c r="GW771" s="64"/>
      <c r="GX771" s="64"/>
      <c r="GY771" s="64"/>
      <c r="GZ771" s="64"/>
      <c r="HA771" s="64"/>
      <c r="HB771" s="64"/>
      <c r="HC771" s="64"/>
      <c r="HD771" s="64"/>
      <c r="HE771" s="64"/>
      <c r="HF771" s="64">
        <v>0.4</v>
      </c>
      <c r="HG771" s="64">
        <v>0.1</v>
      </c>
      <c r="HH771" s="151"/>
      <c r="HI771" s="151"/>
      <c r="HJ771" s="190"/>
      <c r="HK771" s="64"/>
      <c r="HL771" s="64"/>
      <c r="HM771" s="64"/>
      <c r="HN771" s="64"/>
      <c r="HO771" s="64"/>
      <c r="HP771" s="64"/>
      <c r="HQ771" s="64"/>
      <c r="HR771" s="64"/>
      <c r="HS771" s="64"/>
      <c r="HT771" s="64"/>
      <c r="HU771" s="64"/>
      <c r="HV771" s="64"/>
      <c r="HW771" s="64"/>
      <c r="HX771" s="64"/>
      <c r="HY771" s="64"/>
      <c r="HZ771" s="64"/>
      <c r="IA771" s="64"/>
      <c r="IB771" s="64"/>
      <c r="IC771" s="64"/>
      <c r="ID771" s="64"/>
      <c r="IE771" s="64"/>
      <c r="IF771" s="64"/>
      <c r="IG771" s="64"/>
      <c r="IH771" s="64"/>
      <c r="II771" s="64"/>
      <c r="IJ771" s="64"/>
      <c r="IK771" s="64"/>
      <c r="IL771" s="64"/>
      <c r="IM771" s="64"/>
      <c r="IN771" s="64"/>
      <c r="IO771" s="64"/>
      <c r="IP771" s="151"/>
      <c r="IQ771" s="151"/>
      <c r="IR771" s="190"/>
      <c r="IS771" s="64"/>
      <c r="IT771" s="64"/>
      <c r="IU771" s="64"/>
      <c r="IV771" s="64"/>
      <c r="IW771" s="64"/>
      <c r="IX771" s="64"/>
      <c r="IY771" s="64"/>
      <c r="IZ771" s="64"/>
      <c r="JA771" s="64"/>
      <c r="JB771" s="64"/>
      <c r="JC771" s="64"/>
      <c r="JD771" s="64"/>
      <c r="JE771" s="64"/>
      <c r="JF771" s="64"/>
      <c r="JG771" s="64"/>
      <c r="JH771" s="64"/>
      <c r="JI771" s="64"/>
      <c r="JJ771" s="64"/>
      <c r="JK771" s="64"/>
      <c r="JL771" s="64"/>
      <c r="JM771" s="64"/>
      <c r="JN771" s="64"/>
      <c r="JO771" s="64"/>
      <c r="JP771" s="64"/>
      <c r="JQ771" s="64"/>
      <c r="JR771" s="64"/>
      <c r="JS771" s="64"/>
      <c r="JT771" s="64"/>
      <c r="JU771" s="82"/>
      <c r="JV771" s="64"/>
      <c r="JW771" s="151"/>
      <c r="JX771" s="151"/>
      <c r="JY771" s="190"/>
      <c r="JZ771" s="64"/>
      <c r="KA771" s="64"/>
      <c r="KB771" s="64"/>
      <c r="KC771" s="64"/>
      <c r="KD771" s="64"/>
      <c r="KE771" s="64"/>
      <c r="KF771" s="64"/>
      <c r="KG771" s="64"/>
      <c r="KH771" s="64"/>
      <c r="KI771" s="64"/>
      <c r="KJ771" s="64"/>
      <c r="KK771" s="64"/>
      <c r="KL771" s="64"/>
      <c r="KM771" s="64"/>
      <c r="KN771" s="64"/>
      <c r="KO771" s="64"/>
      <c r="KP771" s="64"/>
      <c r="KQ771" s="64"/>
      <c r="KR771" s="64"/>
      <c r="KS771" s="64"/>
      <c r="KT771" s="64"/>
      <c r="KU771" s="64"/>
      <c r="KV771" s="64"/>
      <c r="KW771" s="64"/>
      <c r="KX771" s="64"/>
      <c r="KY771" s="64"/>
      <c r="KZ771" s="64"/>
      <c r="LA771" s="64"/>
      <c r="LB771" s="64"/>
      <c r="LC771" s="64"/>
      <c r="LD771" s="64"/>
      <c r="LE771" s="151"/>
      <c r="LF771" s="151"/>
      <c r="LG771" s="190"/>
      <c r="LH771" s="64"/>
      <c r="LI771" s="64"/>
      <c r="LJ771" s="64"/>
      <c r="LK771" s="64"/>
      <c r="LL771" s="64"/>
      <c r="LM771" s="64"/>
      <c r="LN771" s="64"/>
      <c r="LO771" s="64"/>
      <c r="LP771" s="64"/>
      <c r="LQ771" s="64"/>
      <c r="LR771" s="64"/>
      <c r="LS771" s="64"/>
      <c r="LT771" s="64"/>
      <c r="LU771" s="64"/>
      <c r="LV771" s="64"/>
      <c r="LW771" s="64"/>
      <c r="LX771" s="64"/>
      <c r="LY771" s="64"/>
      <c r="LZ771" s="64"/>
      <c r="MA771" s="64"/>
      <c r="MB771" s="64"/>
      <c r="MC771" s="64"/>
      <c r="MD771" s="64"/>
      <c r="ME771" s="64"/>
      <c r="MF771" s="64"/>
      <c r="MG771" s="64"/>
      <c r="MH771" s="64"/>
      <c r="MI771" s="64"/>
      <c r="MJ771" s="64"/>
      <c r="MK771" s="64"/>
      <c r="ML771" s="64"/>
    </row>
    <row r="772" spans="1:350" s="30" customFormat="1" ht="13.9" customHeight="1" outlineLevel="3" x14ac:dyDescent="0.2">
      <c r="A772" s="150" t="s">
        <v>404</v>
      </c>
      <c r="B772" s="244" t="s">
        <v>409</v>
      </c>
      <c r="C772" s="232" t="s">
        <v>99</v>
      </c>
      <c r="D772" s="232">
        <v>2</v>
      </c>
      <c r="E772" s="222">
        <v>0</v>
      </c>
      <c r="F772" s="222">
        <f>D772-E772</f>
        <v>2</v>
      </c>
      <c r="G772" s="222" t="s">
        <v>847</v>
      </c>
      <c r="H772" s="167" t="s">
        <v>1014</v>
      </c>
      <c r="I772" s="167" t="s">
        <v>885</v>
      </c>
      <c r="J772" s="212">
        <f ca="1">E772+Q772+AX772+CF772+DN772+ES772+GA772+HH772+IP772+JW772+LE772</f>
        <v>2</v>
      </c>
      <c r="K772" s="212">
        <f>E772+R772+AY772+CG772+DO772+ET772+GB772+HI772+IQ772+JX772+LF772</f>
        <v>2</v>
      </c>
      <c r="L772" s="172">
        <f ca="1">K772/J772</f>
        <v>1</v>
      </c>
      <c r="M772" s="224">
        <f>K772/D772</f>
        <v>1</v>
      </c>
      <c r="N772" s="183">
        <f ca="1">SUMIF($EV$8:$FZ$9,$O$5,$EV773:$FZ773)-SUMIF($EV$8:$FZ$9,$Q$5,$EV773:$FZ773)</f>
        <v>0</v>
      </c>
      <c r="O772" s="150"/>
      <c r="P772" s="69" t="s">
        <v>25</v>
      </c>
      <c r="Q772" s="150">
        <v>0</v>
      </c>
      <c r="R772" s="150">
        <v>0</v>
      </c>
      <c r="S772" s="189" t="e">
        <v>#DIV/0!</v>
      </c>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150">
        <f t="shared" ca="1" si="1993"/>
        <v>0</v>
      </c>
      <c r="AY772" s="150">
        <f>SUM(BA773:CE773)</f>
        <v>1</v>
      </c>
      <c r="AZ772" s="189" t="e">
        <f ca="1">AY772/AX772</f>
        <v>#DIV/0!</v>
      </c>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150">
        <f t="shared" ref="CF772" si="2004">SUM(CI772:DM772)</f>
        <v>2</v>
      </c>
      <c r="CG772" s="150">
        <f>SUM(CI773:DM773)</f>
        <v>1</v>
      </c>
      <c r="CH772" s="189">
        <f>CG772/CF772</f>
        <v>0.5</v>
      </c>
      <c r="CI772" s="106"/>
      <c r="CJ772" s="106"/>
      <c r="CK772" s="106"/>
      <c r="CL772" s="106"/>
      <c r="CM772" s="106"/>
      <c r="CN772" s="106"/>
      <c r="CO772" s="102"/>
      <c r="CP772" s="102"/>
      <c r="CQ772" s="102"/>
      <c r="CR772" s="102"/>
      <c r="CS772" s="102"/>
      <c r="CT772" s="102"/>
      <c r="CU772" s="102"/>
      <c r="CV772" s="102"/>
      <c r="CW772" s="106"/>
      <c r="CX772" s="106">
        <v>1</v>
      </c>
      <c r="CY772" s="106"/>
      <c r="CZ772" s="106">
        <v>1</v>
      </c>
      <c r="DA772" s="106"/>
      <c r="DB772" s="106"/>
      <c r="DC772" s="106"/>
      <c r="DD772" s="106"/>
      <c r="DE772" s="106"/>
      <c r="DF772" s="106"/>
      <c r="DG772" s="106"/>
      <c r="DH772" s="106"/>
      <c r="DI772" s="106"/>
      <c r="DJ772" s="106"/>
      <c r="DK772" s="106"/>
      <c r="DL772" s="106"/>
      <c r="DM772" s="106"/>
      <c r="DN772" s="150">
        <f t="shared" ref="DN772" si="2005">SUM(DQ772:ER772)</f>
        <v>0</v>
      </c>
      <c r="DO772" s="150">
        <f>SUM(DQ773:ER773)</f>
        <v>0</v>
      </c>
      <c r="DP772" s="152" t="e">
        <f t="shared" si="1910"/>
        <v>#DIV/0!</v>
      </c>
      <c r="DQ772" s="69"/>
      <c r="DR772" s="69"/>
      <c r="DS772" s="69"/>
      <c r="DT772" s="69"/>
      <c r="DU772" s="69"/>
      <c r="DV772" s="69"/>
      <c r="DW772" s="69"/>
      <c r="DX772" s="69"/>
      <c r="DY772" s="69"/>
      <c r="DZ772" s="69"/>
      <c r="EA772" s="69"/>
      <c r="EB772" s="69"/>
      <c r="EC772" s="69"/>
      <c r="ED772" s="69"/>
      <c r="EE772" s="69"/>
      <c r="EF772" s="69"/>
      <c r="EG772" s="69"/>
      <c r="EH772" s="69"/>
      <c r="EI772" s="69"/>
      <c r="EJ772" s="69"/>
      <c r="EK772" s="69"/>
      <c r="EL772" s="69"/>
      <c r="EM772" s="69"/>
      <c r="EN772" s="69"/>
      <c r="EO772" s="69"/>
      <c r="EP772" s="69"/>
      <c r="EQ772" s="69"/>
      <c r="ER772" s="69"/>
      <c r="ES772" s="150">
        <f t="shared" ca="1" si="1921"/>
        <v>0</v>
      </c>
      <c r="ET772" s="150">
        <f t="shared" si="1948"/>
        <v>0</v>
      </c>
      <c r="EU772" s="152" t="e">
        <f t="shared" ca="1" si="1949"/>
        <v>#DIV/0!</v>
      </c>
      <c r="EV772" s="69"/>
      <c r="EW772" s="67"/>
      <c r="EX772" s="69"/>
      <c r="EY772" s="69"/>
      <c r="EZ772" s="69"/>
      <c r="FA772" s="69"/>
      <c r="FB772" s="69"/>
      <c r="FC772" s="69"/>
      <c r="FD772" s="69"/>
      <c r="FE772" s="69"/>
      <c r="FF772" s="69"/>
      <c r="FG772" s="69"/>
      <c r="FH772" s="69"/>
      <c r="FI772" s="69"/>
      <c r="FJ772" s="69"/>
      <c r="FK772" s="69"/>
      <c r="FL772" s="69"/>
      <c r="FM772" s="69"/>
      <c r="FN772" s="69"/>
      <c r="FO772" s="69"/>
      <c r="FP772" s="69"/>
      <c r="FQ772" s="69"/>
      <c r="FR772" s="69"/>
      <c r="FS772" s="69"/>
      <c r="FT772" s="69"/>
      <c r="FU772" s="69"/>
      <c r="FV772" s="69"/>
      <c r="FW772" s="69"/>
      <c r="FX772" s="69"/>
      <c r="FY772" s="69"/>
      <c r="FZ772" s="69"/>
      <c r="GA772" s="150">
        <f t="shared" ref="GA772" ca="1" si="2006">SUMIF($GD$8:$HG$9,$O$5,GD772:HG772)</f>
        <v>0</v>
      </c>
      <c r="GB772" s="150">
        <f t="shared" ref="GB772" si="2007">SUM(GD773:HG773)</f>
        <v>0</v>
      </c>
      <c r="GC772" s="152" t="e">
        <f t="shared" ref="GC772" ca="1" si="2008">GB772/GA772</f>
        <v>#DIV/0!</v>
      </c>
      <c r="GD772" s="69"/>
      <c r="GE772" s="69"/>
      <c r="GF772" s="69"/>
      <c r="GG772" s="69"/>
      <c r="GH772" s="69"/>
      <c r="GI772" s="69"/>
      <c r="GJ772" s="69"/>
      <c r="GK772" s="69"/>
      <c r="GL772" s="69"/>
      <c r="GM772" s="69"/>
      <c r="GN772" s="69"/>
      <c r="GO772" s="69"/>
      <c r="GP772" s="69"/>
      <c r="GQ772" s="69"/>
      <c r="GR772" s="69"/>
      <c r="GS772" s="69"/>
      <c r="GT772" s="69"/>
      <c r="GU772" s="69"/>
      <c r="GV772" s="69"/>
      <c r="GW772" s="69"/>
      <c r="GX772" s="69"/>
      <c r="GY772" s="69"/>
      <c r="GZ772" s="69"/>
      <c r="HA772" s="69"/>
      <c r="HB772" s="69"/>
      <c r="HC772" s="69"/>
      <c r="HD772" s="69"/>
      <c r="HE772" s="69"/>
      <c r="HF772" s="69"/>
      <c r="HG772" s="69"/>
      <c r="HH772" s="150"/>
      <c r="HI772" s="150">
        <v>0</v>
      </c>
      <c r="HJ772" s="189" t="e">
        <v>#DIV/0!</v>
      </c>
      <c r="HK772" s="69"/>
      <c r="HL772" s="69"/>
      <c r="HM772" s="69"/>
      <c r="HN772" s="69"/>
      <c r="HO772" s="69"/>
      <c r="HP772" s="69"/>
      <c r="HQ772" s="69"/>
      <c r="HR772" s="69"/>
      <c r="HS772" s="69"/>
      <c r="HT772" s="69"/>
      <c r="HU772" s="69"/>
      <c r="HV772" s="69"/>
      <c r="HW772" s="69"/>
      <c r="HX772" s="69"/>
      <c r="HY772" s="69"/>
      <c r="HZ772" s="69"/>
      <c r="IA772" s="69"/>
      <c r="IB772" s="69"/>
      <c r="IC772" s="69"/>
      <c r="ID772" s="69"/>
      <c r="IE772" s="69"/>
      <c r="IF772" s="69"/>
      <c r="IG772" s="69"/>
      <c r="IH772" s="69"/>
      <c r="II772" s="69"/>
      <c r="IJ772" s="69"/>
      <c r="IK772" s="69"/>
      <c r="IL772" s="69"/>
      <c r="IM772" s="69"/>
      <c r="IN772" s="69"/>
      <c r="IO772" s="69"/>
      <c r="IP772" s="150"/>
      <c r="IQ772" s="150">
        <v>0</v>
      </c>
      <c r="IR772" s="189" t="e">
        <v>#DIV/0!</v>
      </c>
      <c r="IS772" s="69"/>
      <c r="IT772" s="69"/>
      <c r="IU772" s="69"/>
      <c r="IV772" s="69"/>
      <c r="IW772" s="69"/>
      <c r="IX772" s="69"/>
      <c r="IY772" s="69"/>
      <c r="IZ772" s="69"/>
      <c r="JA772" s="69"/>
      <c r="JB772" s="69"/>
      <c r="JC772" s="69"/>
      <c r="JD772" s="69"/>
      <c r="JE772" s="69"/>
      <c r="JF772" s="69"/>
      <c r="JG772" s="69"/>
      <c r="JH772" s="69"/>
      <c r="JI772" s="69"/>
      <c r="JJ772" s="69"/>
      <c r="JK772" s="69"/>
      <c r="JL772" s="69"/>
      <c r="JM772" s="69"/>
      <c r="JN772" s="69"/>
      <c r="JO772" s="69"/>
      <c r="JP772" s="69"/>
      <c r="JQ772" s="69"/>
      <c r="JR772" s="69"/>
      <c r="JS772" s="69"/>
      <c r="JT772" s="69"/>
      <c r="JU772" s="83"/>
      <c r="JV772" s="69"/>
      <c r="JW772" s="150"/>
      <c r="JX772" s="150">
        <v>0</v>
      </c>
      <c r="JY772" s="189" t="e">
        <v>#DIV/0!</v>
      </c>
      <c r="JZ772" s="69"/>
      <c r="KA772" s="69"/>
      <c r="KB772" s="69"/>
      <c r="KC772" s="69"/>
      <c r="KD772" s="69"/>
      <c r="KE772" s="69"/>
      <c r="KF772" s="69"/>
      <c r="KG772" s="69"/>
      <c r="KH772" s="69"/>
      <c r="KI772" s="69"/>
      <c r="KJ772" s="69"/>
      <c r="KK772" s="69"/>
      <c r="KL772" s="69"/>
      <c r="KM772" s="69"/>
      <c r="KN772" s="69"/>
      <c r="KO772" s="69"/>
      <c r="KP772" s="69"/>
      <c r="KQ772" s="69"/>
      <c r="KR772" s="69"/>
      <c r="KS772" s="69"/>
      <c r="KT772" s="69"/>
      <c r="KU772" s="69"/>
      <c r="KV772" s="69"/>
      <c r="KW772" s="69"/>
      <c r="KX772" s="69"/>
      <c r="KY772" s="69"/>
      <c r="KZ772" s="69"/>
      <c r="LA772" s="69"/>
      <c r="LB772" s="69"/>
      <c r="LC772" s="69"/>
      <c r="LD772" s="69"/>
      <c r="LE772" s="150"/>
      <c r="LF772" s="150">
        <v>0</v>
      </c>
      <c r="LG772" s="189" t="e">
        <v>#DIV/0!</v>
      </c>
      <c r="LH772" s="69"/>
      <c r="LI772" s="69"/>
      <c r="LJ772" s="69"/>
      <c r="LK772" s="69"/>
      <c r="LL772" s="69"/>
      <c r="LM772" s="69"/>
      <c r="LN772" s="69"/>
      <c r="LO772" s="69"/>
      <c r="LP772" s="69"/>
      <c r="LQ772" s="69"/>
      <c r="LR772" s="69"/>
      <c r="LS772" s="69"/>
      <c r="LT772" s="69"/>
      <c r="LU772" s="69"/>
      <c r="LV772" s="69"/>
      <c r="LW772" s="69"/>
      <c r="LX772" s="69"/>
      <c r="LY772" s="69"/>
      <c r="LZ772" s="69"/>
      <c r="MA772" s="69"/>
      <c r="MB772" s="69"/>
      <c r="MC772" s="69"/>
      <c r="MD772" s="69"/>
      <c r="ME772" s="69"/>
      <c r="MF772" s="69"/>
      <c r="MG772" s="69"/>
      <c r="MH772" s="69"/>
      <c r="MI772" s="69"/>
      <c r="MJ772" s="69"/>
      <c r="MK772" s="69"/>
      <c r="ML772" s="69"/>
    </row>
    <row r="773" spans="1:350" s="30" customFormat="1" ht="13.9" customHeight="1" outlineLevel="3" x14ac:dyDescent="0.2">
      <c r="A773" s="151"/>
      <c r="B773" s="245"/>
      <c r="C773" s="233"/>
      <c r="D773" s="233"/>
      <c r="E773" s="223"/>
      <c r="F773" s="223"/>
      <c r="G773" s="223"/>
      <c r="H773" s="168"/>
      <c r="I773" s="168"/>
      <c r="J773" s="213"/>
      <c r="K773" s="213"/>
      <c r="L773" s="173"/>
      <c r="M773" s="225"/>
      <c r="N773" s="184"/>
      <c r="O773" s="151"/>
      <c r="P773" s="80" t="s">
        <v>26</v>
      </c>
      <c r="Q773" s="151"/>
      <c r="R773" s="151"/>
      <c r="S773" s="190"/>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c r="AQ773" s="64"/>
      <c r="AR773" s="64"/>
      <c r="AS773" s="64"/>
      <c r="AT773" s="64"/>
      <c r="AU773" s="64"/>
      <c r="AV773" s="64"/>
      <c r="AW773" s="64"/>
      <c r="AX773" s="151"/>
      <c r="AY773" s="151"/>
      <c r="AZ773" s="190"/>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v>1</v>
      </c>
      <c r="BW773" s="64"/>
      <c r="BX773" s="64"/>
      <c r="BY773" s="64"/>
      <c r="BZ773" s="64"/>
      <c r="CA773" s="64"/>
      <c r="CB773" s="64"/>
      <c r="CC773" s="64"/>
      <c r="CD773" s="64"/>
      <c r="CE773" s="64"/>
      <c r="CF773" s="151"/>
      <c r="CG773" s="151"/>
      <c r="CH773" s="190"/>
      <c r="CI773" s="142"/>
      <c r="CJ773" s="142">
        <v>1</v>
      </c>
      <c r="CK773" s="142"/>
      <c r="CL773" s="142"/>
      <c r="CM773" s="142"/>
      <c r="CN773" s="142"/>
      <c r="CO773" s="142"/>
      <c r="CP773" s="96"/>
      <c r="CQ773" s="96"/>
      <c r="CR773" s="96"/>
      <c r="CS773" s="96"/>
      <c r="CT773" s="96"/>
      <c r="CU773" s="96"/>
      <c r="CV773" s="96"/>
      <c r="CW773" s="142"/>
      <c r="CX773" s="142"/>
      <c r="CY773" s="142"/>
      <c r="CZ773" s="142"/>
      <c r="DA773" s="142"/>
      <c r="DB773" s="142"/>
      <c r="DC773" s="142"/>
      <c r="DD773" s="142"/>
      <c r="DE773" s="142"/>
      <c r="DF773" s="142"/>
      <c r="DG773" s="142"/>
      <c r="DH773" s="142"/>
      <c r="DI773" s="142"/>
      <c r="DJ773" s="142"/>
      <c r="DK773" s="142"/>
      <c r="DL773" s="142"/>
      <c r="DM773" s="142"/>
      <c r="DN773" s="151"/>
      <c r="DO773" s="151"/>
      <c r="DP773" s="153"/>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151"/>
      <c r="ET773" s="151"/>
      <c r="EU773" s="153"/>
      <c r="EV773" s="64"/>
      <c r="EW773" s="125"/>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151"/>
      <c r="GB773" s="151"/>
      <c r="GC773" s="153"/>
      <c r="GD773" s="64"/>
      <c r="GE773" s="64"/>
      <c r="GF773" s="64"/>
      <c r="GG773" s="64"/>
      <c r="GH773" s="64"/>
      <c r="GI773" s="64"/>
      <c r="GJ773" s="64"/>
      <c r="GK773" s="64"/>
      <c r="GL773" s="64"/>
      <c r="GM773" s="64"/>
      <c r="GN773" s="64"/>
      <c r="GO773" s="64"/>
      <c r="GP773" s="64"/>
      <c r="GQ773" s="64"/>
      <c r="GR773" s="64"/>
      <c r="GS773" s="64"/>
      <c r="GT773" s="64"/>
      <c r="GU773" s="64"/>
      <c r="GV773" s="64"/>
      <c r="GW773" s="64"/>
      <c r="GX773" s="64"/>
      <c r="GY773" s="64"/>
      <c r="GZ773" s="64"/>
      <c r="HA773" s="64"/>
      <c r="HB773" s="64"/>
      <c r="HC773" s="64"/>
      <c r="HD773" s="64"/>
      <c r="HE773" s="64"/>
      <c r="HF773" s="64"/>
      <c r="HG773" s="64"/>
      <c r="HH773" s="151"/>
      <c r="HI773" s="151"/>
      <c r="HJ773" s="190"/>
      <c r="HK773" s="64"/>
      <c r="HL773" s="64"/>
      <c r="HM773" s="64"/>
      <c r="HN773" s="64"/>
      <c r="HO773" s="64"/>
      <c r="HP773" s="64"/>
      <c r="HQ773" s="64"/>
      <c r="HR773" s="64"/>
      <c r="HS773" s="64"/>
      <c r="HT773" s="64"/>
      <c r="HU773" s="64"/>
      <c r="HV773" s="64"/>
      <c r="HW773" s="64"/>
      <c r="HX773" s="64"/>
      <c r="HY773" s="64"/>
      <c r="HZ773" s="64"/>
      <c r="IA773" s="64"/>
      <c r="IB773" s="64"/>
      <c r="IC773" s="64"/>
      <c r="ID773" s="64"/>
      <c r="IE773" s="64"/>
      <c r="IF773" s="64"/>
      <c r="IG773" s="64"/>
      <c r="IH773" s="64"/>
      <c r="II773" s="64"/>
      <c r="IJ773" s="64"/>
      <c r="IK773" s="64"/>
      <c r="IL773" s="64"/>
      <c r="IM773" s="64"/>
      <c r="IN773" s="64"/>
      <c r="IO773" s="64"/>
      <c r="IP773" s="151"/>
      <c r="IQ773" s="151"/>
      <c r="IR773" s="190"/>
      <c r="IS773" s="64"/>
      <c r="IT773" s="64"/>
      <c r="IU773" s="64"/>
      <c r="IV773" s="64"/>
      <c r="IW773" s="64"/>
      <c r="IX773" s="64"/>
      <c r="IY773" s="64"/>
      <c r="IZ773" s="64"/>
      <c r="JA773" s="64"/>
      <c r="JB773" s="64"/>
      <c r="JC773" s="64"/>
      <c r="JD773" s="64"/>
      <c r="JE773" s="64"/>
      <c r="JF773" s="64"/>
      <c r="JG773" s="64"/>
      <c r="JH773" s="64"/>
      <c r="JI773" s="64"/>
      <c r="JJ773" s="64"/>
      <c r="JK773" s="64"/>
      <c r="JL773" s="64"/>
      <c r="JM773" s="64"/>
      <c r="JN773" s="64"/>
      <c r="JO773" s="64"/>
      <c r="JP773" s="64"/>
      <c r="JQ773" s="64"/>
      <c r="JR773" s="64"/>
      <c r="JS773" s="64"/>
      <c r="JT773" s="64"/>
      <c r="JU773" s="82"/>
      <c r="JV773" s="64"/>
      <c r="JW773" s="151"/>
      <c r="JX773" s="151"/>
      <c r="JY773" s="190"/>
      <c r="JZ773" s="64"/>
      <c r="KA773" s="64"/>
      <c r="KB773" s="64"/>
      <c r="KC773" s="64"/>
      <c r="KD773" s="64"/>
      <c r="KE773" s="64"/>
      <c r="KF773" s="64"/>
      <c r="KG773" s="64"/>
      <c r="KH773" s="64"/>
      <c r="KI773" s="64"/>
      <c r="KJ773" s="64"/>
      <c r="KK773" s="64"/>
      <c r="KL773" s="64"/>
      <c r="KM773" s="64"/>
      <c r="KN773" s="64"/>
      <c r="KO773" s="64"/>
      <c r="KP773" s="64"/>
      <c r="KQ773" s="64"/>
      <c r="KR773" s="64"/>
      <c r="KS773" s="64"/>
      <c r="KT773" s="64"/>
      <c r="KU773" s="64"/>
      <c r="KV773" s="64"/>
      <c r="KW773" s="64"/>
      <c r="KX773" s="64"/>
      <c r="KY773" s="64"/>
      <c r="KZ773" s="64"/>
      <c r="LA773" s="64"/>
      <c r="LB773" s="64"/>
      <c r="LC773" s="64"/>
      <c r="LD773" s="64"/>
      <c r="LE773" s="151"/>
      <c r="LF773" s="151"/>
      <c r="LG773" s="190"/>
      <c r="LH773" s="64"/>
      <c r="LI773" s="64"/>
      <c r="LJ773" s="64"/>
      <c r="LK773" s="64"/>
      <c r="LL773" s="64"/>
      <c r="LM773" s="64"/>
      <c r="LN773" s="64"/>
      <c r="LO773" s="64"/>
      <c r="LP773" s="64"/>
      <c r="LQ773" s="64"/>
      <c r="LR773" s="64"/>
      <c r="LS773" s="64"/>
      <c r="LT773" s="64"/>
      <c r="LU773" s="64"/>
      <c r="LV773" s="64"/>
      <c r="LW773" s="64"/>
      <c r="LX773" s="64"/>
      <c r="LY773" s="64"/>
      <c r="LZ773" s="64"/>
      <c r="MA773" s="64"/>
      <c r="MB773" s="64"/>
      <c r="MC773" s="64"/>
      <c r="MD773" s="64"/>
      <c r="ME773" s="64"/>
      <c r="MF773" s="64"/>
      <c r="MG773" s="64"/>
      <c r="MH773" s="64"/>
      <c r="MI773" s="64"/>
      <c r="MJ773" s="64"/>
      <c r="MK773" s="64"/>
      <c r="ML773" s="64"/>
    </row>
    <row r="774" spans="1:350" ht="13.9" customHeight="1" outlineLevel="3" x14ac:dyDescent="0.2">
      <c r="A774" s="226" t="s">
        <v>405</v>
      </c>
      <c r="B774" s="218" t="s">
        <v>100</v>
      </c>
      <c r="C774" s="214" t="s">
        <v>99</v>
      </c>
      <c r="D774" s="216">
        <v>12</v>
      </c>
      <c r="E774" s="175">
        <v>0</v>
      </c>
      <c r="F774" s="175">
        <f>D774-E774</f>
        <v>12</v>
      </c>
      <c r="G774" s="175" t="s">
        <v>842</v>
      </c>
      <c r="H774" s="170" t="s">
        <v>881</v>
      </c>
      <c r="I774" s="170" t="s">
        <v>945</v>
      </c>
      <c r="J774" s="212">
        <f ca="1">E774+Q774+AX774+CF774+DN774+ES774+GA774+HH774+IP774+JW774+LE774</f>
        <v>12</v>
      </c>
      <c r="K774" s="212">
        <f>E774+R774+AY774+CG774+DO774+ET774+GB774+HI774+IQ774+JX774+LF774</f>
        <v>12</v>
      </c>
      <c r="L774" s="172">
        <f ca="1">K774/J774</f>
        <v>1</v>
      </c>
      <c r="M774" s="224">
        <f>K774/D774</f>
        <v>1</v>
      </c>
      <c r="N774" s="183">
        <f ca="1">SUMIF($EV$8:$FZ$9,$O$5,$EV775:$FZ775)-SUMIF($EV$8:$FZ$9,$Q$5,$EV775:$FZ775)</f>
        <v>0</v>
      </c>
      <c r="O774" s="156"/>
      <c r="P774" s="16" t="s">
        <v>25</v>
      </c>
      <c r="Q774" s="150">
        <v>0</v>
      </c>
      <c r="R774" s="150">
        <v>0</v>
      </c>
      <c r="S774" s="152" t="e">
        <v>#DIV/0!</v>
      </c>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50">
        <f t="shared" ca="1" si="1993"/>
        <v>12</v>
      </c>
      <c r="AY774" s="150">
        <f>SUM(BA775:CE775)</f>
        <v>12</v>
      </c>
      <c r="AZ774" s="152">
        <f ca="1">AY774/AX774</f>
        <v>1</v>
      </c>
      <c r="BA774" s="16">
        <v>6</v>
      </c>
      <c r="BB774" s="16"/>
      <c r="BC774" s="16"/>
      <c r="BD774" s="16"/>
      <c r="BE774" s="16"/>
      <c r="BF774" s="16"/>
      <c r="BG774" s="16"/>
      <c r="BH774" s="16"/>
      <c r="BI774" s="16"/>
      <c r="BJ774" s="16"/>
      <c r="BK774" s="16">
        <v>6</v>
      </c>
      <c r="BL774" s="16"/>
      <c r="BM774" s="16"/>
      <c r="BN774" s="16"/>
      <c r="BO774" s="16"/>
      <c r="BP774" s="16"/>
      <c r="BQ774" s="16"/>
      <c r="BR774" s="16"/>
      <c r="BS774" s="16"/>
      <c r="BT774" s="16"/>
      <c r="BU774" s="16"/>
      <c r="BV774" s="16"/>
      <c r="BW774" s="16"/>
      <c r="BX774" s="16"/>
      <c r="BY774" s="16"/>
      <c r="BZ774" s="16"/>
      <c r="CA774" s="16"/>
      <c r="CB774" s="16"/>
      <c r="CC774" s="16"/>
      <c r="CD774" s="16"/>
      <c r="CE774" s="16"/>
      <c r="CF774" s="150">
        <f t="shared" ref="CF774" si="2009">SUM(CI774:DM774)</f>
        <v>0</v>
      </c>
      <c r="CG774" s="150">
        <f>SUM(CI775:DM775)</f>
        <v>0</v>
      </c>
      <c r="CH774" s="152" t="e">
        <f>CG774/CF774</f>
        <v>#DIV/0!</v>
      </c>
      <c r="CI774" s="129"/>
      <c r="CJ774" s="129"/>
      <c r="CK774" s="129"/>
      <c r="CL774" s="129"/>
      <c r="CM774" s="129"/>
      <c r="CN774" s="129"/>
      <c r="CO774" s="129"/>
      <c r="CP774" s="102"/>
      <c r="CQ774" s="102"/>
      <c r="CR774" s="102"/>
      <c r="CS774" s="102"/>
      <c r="CT774" s="102"/>
      <c r="CU774" s="102"/>
      <c r="CV774" s="102"/>
      <c r="CW774" s="129"/>
      <c r="CX774" s="129"/>
      <c r="CY774" s="129"/>
      <c r="CZ774" s="129"/>
      <c r="DA774" s="129"/>
      <c r="DB774" s="129"/>
      <c r="DC774" s="129"/>
      <c r="DD774" s="129"/>
      <c r="DE774" s="129"/>
      <c r="DF774" s="129"/>
      <c r="DG774" s="129"/>
      <c r="DH774" s="129"/>
      <c r="DI774" s="129"/>
      <c r="DJ774" s="129"/>
      <c r="DK774" s="129"/>
      <c r="DL774" s="129"/>
      <c r="DM774" s="129"/>
      <c r="DN774" s="150">
        <f t="shared" ref="DN774" si="2010">SUM(DQ774:ER774)</f>
        <v>0</v>
      </c>
      <c r="DO774" s="150">
        <f>SUM(DQ775:ER775)</f>
        <v>0</v>
      </c>
      <c r="DP774" s="152" t="e">
        <f t="shared" si="1910"/>
        <v>#DIV/0!</v>
      </c>
      <c r="DQ774" s="16"/>
      <c r="DR774" s="16"/>
      <c r="DS774" s="16"/>
      <c r="DT774" s="16"/>
      <c r="DU774" s="16"/>
      <c r="DV774" s="16"/>
      <c r="DW774" s="16"/>
      <c r="DX774" s="16"/>
      <c r="DY774" s="16"/>
      <c r="DZ774" s="16"/>
      <c r="EA774" s="16"/>
      <c r="EB774" s="16"/>
      <c r="EC774" s="16"/>
      <c r="ED774" s="16"/>
      <c r="EE774" s="16"/>
      <c r="EF774" s="16"/>
      <c r="EG774" s="16"/>
      <c r="EH774" s="16"/>
      <c r="EI774" s="16"/>
      <c r="EJ774" s="16"/>
      <c r="EK774" s="16"/>
      <c r="EL774" s="16"/>
      <c r="EM774" s="16"/>
      <c r="EN774" s="16"/>
      <c r="EO774" s="16"/>
      <c r="EP774" s="16"/>
      <c r="EQ774" s="16"/>
      <c r="ER774" s="16"/>
      <c r="ES774" s="150">
        <f t="shared" ca="1" si="1921"/>
        <v>0</v>
      </c>
      <c r="ET774" s="150">
        <f t="shared" si="1948"/>
        <v>0</v>
      </c>
      <c r="EU774" s="152" t="e">
        <f t="shared" ca="1" si="1949"/>
        <v>#DIV/0!</v>
      </c>
      <c r="EV774" s="16"/>
      <c r="EW774" s="67"/>
      <c r="EX774" s="16"/>
      <c r="EY774" s="16"/>
      <c r="EZ774" s="16"/>
      <c r="FA774" s="16"/>
      <c r="FB774" s="16"/>
      <c r="FC774" s="16"/>
      <c r="FD774" s="16"/>
      <c r="FE774" s="16"/>
      <c r="FF774" s="16"/>
      <c r="FG774" s="16"/>
      <c r="FH774" s="16"/>
      <c r="FI774" s="16"/>
      <c r="FJ774" s="16"/>
      <c r="FK774" s="16"/>
      <c r="FL774" s="16"/>
      <c r="FM774" s="16"/>
      <c r="FN774" s="16"/>
      <c r="FO774" s="16"/>
      <c r="FP774" s="16"/>
      <c r="FQ774" s="16"/>
      <c r="FR774" s="16"/>
      <c r="FS774" s="16"/>
      <c r="FT774" s="16"/>
      <c r="FU774" s="16"/>
      <c r="FV774" s="16"/>
      <c r="FW774" s="16"/>
      <c r="FX774" s="16"/>
      <c r="FY774" s="16"/>
      <c r="FZ774" s="16"/>
      <c r="GA774" s="150">
        <f t="shared" ref="GA774" ca="1" si="2011">SUMIF($GD$8:$HG$9,$O$5,GD774:HG774)</f>
        <v>0</v>
      </c>
      <c r="GB774" s="150">
        <f t="shared" ref="GB774" si="2012">SUM(GD775:HG775)</f>
        <v>0</v>
      </c>
      <c r="GC774" s="152" t="e">
        <f t="shared" ref="GC774" ca="1" si="2013">GB774/GA774</f>
        <v>#DIV/0!</v>
      </c>
      <c r="GD774" s="16"/>
      <c r="GE774" s="16"/>
      <c r="GF774" s="16"/>
      <c r="GG774" s="16"/>
      <c r="GH774" s="16"/>
      <c r="GI774" s="16"/>
      <c r="GJ774" s="16"/>
      <c r="GK774" s="16"/>
      <c r="GL774" s="16"/>
      <c r="GM774" s="16"/>
      <c r="GN774" s="16"/>
      <c r="GO774" s="16"/>
      <c r="GP774" s="16"/>
      <c r="GQ774" s="16"/>
      <c r="GR774" s="16"/>
      <c r="GS774" s="16"/>
      <c r="GT774" s="16"/>
      <c r="GU774" s="16"/>
      <c r="GV774" s="16"/>
      <c r="GW774" s="16"/>
      <c r="GX774" s="16"/>
      <c r="GY774" s="16"/>
      <c r="GZ774" s="16"/>
      <c r="HA774" s="16"/>
      <c r="HB774" s="16"/>
      <c r="HC774" s="16"/>
      <c r="HD774" s="16"/>
      <c r="HE774" s="16"/>
      <c r="HF774" s="16"/>
      <c r="HG774" s="16"/>
      <c r="HH774" s="150"/>
      <c r="HI774" s="150">
        <v>0</v>
      </c>
      <c r="HJ774" s="152" t="e">
        <v>#DIV/0!</v>
      </c>
      <c r="HK774" s="16"/>
      <c r="HL774" s="16"/>
      <c r="HM774" s="16"/>
      <c r="HN774" s="16"/>
      <c r="HO774" s="16"/>
      <c r="HP774" s="16"/>
      <c r="HQ774" s="16"/>
      <c r="HR774" s="16"/>
      <c r="HS774" s="16"/>
      <c r="HT774" s="16"/>
      <c r="HU774" s="16"/>
      <c r="HV774" s="16"/>
      <c r="HW774" s="16"/>
      <c r="HX774" s="16"/>
      <c r="HY774" s="16"/>
      <c r="HZ774" s="16"/>
      <c r="IA774" s="16"/>
      <c r="IB774" s="16"/>
      <c r="IC774" s="16"/>
      <c r="ID774" s="16"/>
      <c r="IE774" s="16"/>
      <c r="IF774" s="16"/>
      <c r="IG774" s="16"/>
      <c r="IH774" s="16"/>
      <c r="II774" s="16"/>
      <c r="IJ774" s="16"/>
      <c r="IK774" s="16"/>
      <c r="IL774" s="16"/>
      <c r="IM774" s="16"/>
      <c r="IN774" s="16"/>
      <c r="IO774" s="16"/>
      <c r="IP774" s="150"/>
      <c r="IQ774" s="150">
        <v>0</v>
      </c>
      <c r="IR774" s="152" t="e">
        <v>#DIV/0!</v>
      </c>
      <c r="IS774" s="16"/>
      <c r="IT774" s="16"/>
      <c r="IU774" s="16"/>
      <c r="IV774" s="16"/>
      <c r="IW774" s="16"/>
      <c r="IX774" s="16"/>
      <c r="IY774" s="16"/>
      <c r="IZ774" s="16"/>
      <c r="JA774" s="16"/>
      <c r="JB774" s="16"/>
      <c r="JC774" s="16"/>
      <c r="JD774" s="16"/>
      <c r="JE774" s="16"/>
      <c r="JF774" s="16"/>
      <c r="JG774" s="16"/>
      <c r="JH774" s="16"/>
      <c r="JI774" s="16"/>
      <c r="JJ774" s="16"/>
      <c r="JK774" s="16"/>
      <c r="JL774" s="16"/>
      <c r="JM774" s="16"/>
      <c r="JN774" s="16"/>
      <c r="JO774" s="16"/>
      <c r="JP774" s="16"/>
      <c r="JQ774" s="16"/>
      <c r="JR774" s="16"/>
      <c r="JS774" s="16"/>
      <c r="JT774" s="16"/>
      <c r="JU774" s="23"/>
      <c r="JV774" s="16"/>
      <c r="JW774" s="150"/>
      <c r="JX774" s="150">
        <v>0</v>
      </c>
      <c r="JY774" s="152" t="e">
        <v>#DIV/0!</v>
      </c>
      <c r="JZ774" s="16"/>
      <c r="KA774" s="16"/>
      <c r="KB774" s="16"/>
      <c r="KC774" s="16"/>
      <c r="KD774" s="16"/>
      <c r="KE774" s="16"/>
      <c r="KF774" s="16"/>
      <c r="KG774" s="16"/>
      <c r="KH774" s="16"/>
      <c r="KI774" s="16"/>
      <c r="KJ774" s="16"/>
      <c r="KK774" s="16"/>
      <c r="KL774" s="16"/>
      <c r="KM774" s="16"/>
      <c r="KN774" s="16"/>
      <c r="KO774" s="16"/>
      <c r="KP774" s="16"/>
      <c r="KQ774" s="16"/>
      <c r="KR774" s="16"/>
      <c r="KS774" s="16"/>
      <c r="KT774" s="16"/>
      <c r="KU774" s="16"/>
      <c r="KV774" s="16"/>
      <c r="KW774" s="16"/>
      <c r="KX774" s="16"/>
      <c r="KY774" s="16"/>
      <c r="KZ774" s="16"/>
      <c r="LA774" s="16"/>
      <c r="LB774" s="16"/>
      <c r="LC774" s="16"/>
      <c r="LD774" s="16"/>
      <c r="LE774" s="150"/>
      <c r="LF774" s="150">
        <v>0</v>
      </c>
      <c r="LG774" s="152" t="e">
        <v>#DIV/0!</v>
      </c>
      <c r="LH774" s="16"/>
      <c r="LI774" s="16"/>
      <c r="LJ774" s="16"/>
      <c r="LK774" s="16"/>
      <c r="LL774" s="16"/>
      <c r="LM774" s="16"/>
      <c r="LN774" s="16"/>
      <c r="LO774" s="16"/>
      <c r="LP774" s="16"/>
      <c r="LQ774" s="16"/>
      <c r="LR774" s="16"/>
      <c r="LS774" s="16"/>
      <c r="LT774" s="16"/>
      <c r="LU774" s="16"/>
      <c r="LV774" s="16"/>
      <c r="LW774" s="16"/>
      <c r="LX774" s="16"/>
      <c r="LY774" s="16"/>
      <c r="LZ774" s="16"/>
      <c r="MA774" s="16"/>
      <c r="MB774" s="16"/>
      <c r="MC774" s="16"/>
      <c r="MD774" s="16"/>
      <c r="ME774" s="16"/>
      <c r="MF774" s="16"/>
      <c r="MG774" s="16"/>
      <c r="MH774" s="16"/>
      <c r="MI774" s="16"/>
      <c r="MJ774" s="16"/>
      <c r="MK774" s="16"/>
      <c r="ML774" s="16"/>
    </row>
    <row r="775" spans="1:350" ht="13.9" customHeight="1" outlineLevel="3" x14ac:dyDescent="0.2">
      <c r="A775" s="227"/>
      <c r="B775" s="219"/>
      <c r="C775" s="215"/>
      <c r="D775" s="217"/>
      <c r="E775" s="176"/>
      <c r="F775" s="176"/>
      <c r="G775" s="176"/>
      <c r="H775" s="171"/>
      <c r="I775" s="171"/>
      <c r="J775" s="213"/>
      <c r="K775" s="213"/>
      <c r="L775" s="173"/>
      <c r="M775" s="225"/>
      <c r="N775" s="184"/>
      <c r="O775" s="157"/>
      <c r="P775" s="17" t="s">
        <v>26</v>
      </c>
      <c r="Q775" s="151"/>
      <c r="R775" s="151"/>
      <c r="S775" s="153"/>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151"/>
      <c r="AY775" s="151"/>
      <c r="AZ775" s="153"/>
      <c r="BA775" s="24">
        <v>6</v>
      </c>
      <c r="BB775" s="24"/>
      <c r="BC775" s="24"/>
      <c r="BD775" s="24"/>
      <c r="BE775" s="24"/>
      <c r="BF775" s="24"/>
      <c r="BG775" s="24"/>
      <c r="BH775" s="24"/>
      <c r="BI775" s="24"/>
      <c r="BJ775" s="24"/>
      <c r="BK775" s="24">
        <v>6</v>
      </c>
      <c r="BL775" s="24"/>
      <c r="BM775" s="24"/>
      <c r="BN775" s="24"/>
      <c r="BO775" s="24"/>
      <c r="BP775" s="24"/>
      <c r="BQ775" s="24"/>
      <c r="BR775" s="24"/>
      <c r="BS775" s="24"/>
      <c r="BT775" s="24"/>
      <c r="BU775" s="24"/>
      <c r="BV775" s="24"/>
      <c r="BW775" s="24"/>
      <c r="BX775" s="24"/>
      <c r="BY775" s="24"/>
      <c r="BZ775" s="24"/>
      <c r="CA775" s="24"/>
      <c r="CB775" s="24"/>
      <c r="CC775" s="24"/>
      <c r="CD775" s="24"/>
      <c r="CE775" s="24"/>
      <c r="CF775" s="151"/>
      <c r="CG775" s="151"/>
      <c r="CH775" s="153"/>
      <c r="CI775" s="141"/>
      <c r="CJ775" s="141"/>
      <c r="CK775" s="141"/>
      <c r="CL775" s="141"/>
      <c r="CM775" s="141"/>
      <c r="CN775" s="141"/>
      <c r="CO775" s="141"/>
      <c r="CP775" s="96"/>
      <c r="CQ775" s="96"/>
      <c r="CR775" s="96"/>
      <c r="CS775" s="96"/>
      <c r="CT775" s="96"/>
      <c r="CU775" s="96"/>
      <c r="CV775" s="96"/>
      <c r="CW775" s="141"/>
      <c r="CX775" s="141"/>
      <c r="CY775" s="141"/>
      <c r="CZ775" s="141"/>
      <c r="DA775" s="141"/>
      <c r="DB775" s="141"/>
      <c r="DC775" s="141"/>
      <c r="DD775" s="141"/>
      <c r="DE775" s="141"/>
      <c r="DF775" s="141"/>
      <c r="DG775" s="141"/>
      <c r="DH775" s="141"/>
      <c r="DI775" s="141"/>
      <c r="DJ775" s="141"/>
      <c r="DK775" s="141"/>
      <c r="DL775" s="141"/>
      <c r="DM775" s="141"/>
      <c r="DN775" s="151"/>
      <c r="DO775" s="151"/>
      <c r="DP775" s="153"/>
      <c r="DQ775" s="24"/>
      <c r="DR775" s="24"/>
      <c r="DS775" s="24"/>
      <c r="DT775" s="24"/>
      <c r="DU775" s="24"/>
      <c r="DV775" s="24"/>
      <c r="DW775" s="24"/>
      <c r="DX775" s="24"/>
      <c r="DY775" s="24"/>
      <c r="DZ775" s="24"/>
      <c r="EA775" s="24"/>
      <c r="EB775" s="24"/>
      <c r="EC775" s="24"/>
      <c r="ED775" s="24"/>
      <c r="EE775" s="24"/>
      <c r="EF775" s="24"/>
      <c r="EG775" s="24"/>
      <c r="EH775" s="24"/>
      <c r="EI775" s="24"/>
      <c r="EJ775" s="24"/>
      <c r="EK775" s="24"/>
      <c r="EL775" s="24"/>
      <c r="EM775" s="24"/>
      <c r="EN775" s="24"/>
      <c r="EO775" s="24"/>
      <c r="EP775" s="24"/>
      <c r="EQ775" s="24"/>
      <c r="ER775" s="24"/>
      <c r="ES775" s="151"/>
      <c r="ET775" s="151"/>
      <c r="EU775" s="153"/>
      <c r="EV775" s="24"/>
      <c r="EW775" s="125"/>
      <c r="EX775" s="24"/>
      <c r="EY775" s="24"/>
      <c r="EZ775" s="24"/>
      <c r="FA775" s="24"/>
      <c r="FB775" s="24"/>
      <c r="FC775" s="24"/>
      <c r="FD775" s="24"/>
      <c r="FE775" s="24"/>
      <c r="FF775" s="24"/>
      <c r="FG775" s="24"/>
      <c r="FH775" s="24"/>
      <c r="FI775" s="24"/>
      <c r="FJ775" s="24"/>
      <c r="FK775" s="24"/>
      <c r="FL775" s="24"/>
      <c r="FM775" s="24"/>
      <c r="FN775" s="24"/>
      <c r="FO775" s="24"/>
      <c r="FP775" s="24"/>
      <c r="FQ775" s="24"/>
      <c r="FR775" s="24"/>
      <c r="FS775" s="24"/>
      <c r="FT775" s="24"/>
      <c r="FU775" s="24"/>
      <c r="FV775" s="24"/>
      <c r="FW775" s="24"/>
      <c r="FX775" s="24"/>
      <c r="FY775" s="24"/>
      <c r="FZ775" s="24"/>
      <c r="GA775" s="151"/>
      <c r="GB775" s="151"/>
      <c r="GC775" s="153"/>
      <c r="GD775" s="24"/>
      <c r="GE775" s="24"/>
      <c r="GF775" s="24"/>
      <c r="GG775" s="24"/>
      <c r="GH775" s="24"/>
      <c r="GI775" s="24"/>
      <c r="GJ775" s="24"/>
      <c r="GK775" s="24"/>
      <c r="GL775" s="24"/>
      <c r="GM775" s="24"/>
      <c r="GN775" s="24"/>
      <c r="GO775" s="24"/>
      <c r="GP775" s="24"/>
      <c r="GQ775" s="24"/>
      <c r="GR775" s="24"/>
      <c r="GS775" s="24"/>
      <c r="GT775" s="24"/>
      <c r="GU775" s="24"/>
      <c r="GV775" s="24"/>
      <c r="GW775" s="24"/>
      <c r="GX775" s="24"/>
      <c r="GY775" s="24"/>
      <c r="GZ775" s="24"/>
      <c r="HA775" s="24"/>
      <c r="HB775" s="24"/>
      <c r="HC775" s="24"/>
      <c r="HD775" s="24"/>
      <c r="HE775" s="24"/>
      <c r="HF775" s="24"/>
      <c r="HG775" s="24"/>
      <c r="HH775" s="151"/>
      <c r="HI775" s="151"/>
      <c r="HJ775" s="153"/>
      <c r="HK775" s="24"/>
      <c r="HL775" s="24"/>
      <c r="HM775" s="24"/>
      <c r="HN775" s="24"/>
      <c r="HO775" s="24"/>
      <c r="HP775" s="24"/>
      <c r="HQ775" s="24"/>
      <c r="HR775" s="24"/>
      <c r="HS775" s="24"/>
      <c r="HT775" s="24"/>
      <c r="HU775" s="24"/>
      <c r="HV775" s="24"/>
      <c r="HW775" s="24"/>
      <c r="HX775" s="24"/>
      <c r="HY775" s="24"/>
      <c r="HZ775" s="24"/>
      <c r="IA775" s="24"/>
      <c r="IB775" s="24"/>
      <c r="IC775" s="24"/>
      <c r="ID775" s="24"/>
      <c r="IE775" s="24"/>
      <c r="IF775" s="24"/>
      <c r="IG775" s="24"/>
      <c r="IH775" s="24"/>
      <c r="II775" s="24"/>
      <c r="IJ775" s="24"/>
      <c r="IK775" s="24"/>
      <c r="IL775" s="24"/>
      <c r="IM775" s="24"/>
      <c r="IN775" s="24"/>
      <c r="IO775" s="24"/>
      <c r="IP775" s="151"/>
      <c r="IQ775" s="151"/>
      <c r="IR775" s="153"/>
      <c r="IS775" s="24"/>
      <c r="IT775" s="24"/>
      <c r="IU775" s="24"/>
      <c r="IV775" s="24"/>
      <c r="IW775" s="24"/>
      <c r="IX775" s="24"/>
      <c r="IY775" s="24"/>
      <c r="IZ775" s="24"/>
      <c r="JA775" s="24"/>
      <c r="JB775" s="24"/>
      <c r="JC775" s="24"/>
      <c r="JD775" s="24"/>
      <c r="JE775" s="24"/>
      <c r="JF775" s="24"/>
      <c r="JG775" s="24"/>
      <c r="JH775" s="24"/>
      <c r="JI775" s="24"/>
      <c r="JJ775" s="24"/>
      <c r="JK775" s="24"/>
      <c r="JL775" s="24"/>
      <c r="JM775" s="24"/>
      <c r="JN775" s="24"/>
      <c r="JO775" s="24"/>
      <c r="JP775" s="24"/>
      <c r="JQ775" s="24"/>
      <c r="JR775" s="24"/>
      <c r="JS775" s="24"/>
      <c r="JT775" s="24"/>
      <c r="JU775" s="25"/>
      <c r="JV775" s="24"/>
      <c r="JW775" s="151"/>
      <c r="JX775" s="151"/>
      <c r="JY775" s="153"/>
      <c r="JZ775" s="24"/>
      <c r="KA775" s="24"/>
      <c r="KB775" s="24"/>
      <c r="KC775" s="24"/>
      <c r="KD775" s="24"/>
      <c r="KE775" s="24"/>
      <c r="KF775" s="24"/>
      <c r="KG775" s="24"/>
      <c r="KH775" s="24"/>
      <c r="KI775" s="24"/>
      <c r="KJ775" s="24"/>
      <c r="KK775" s="24"/>
      <c r="KL775" s="24"/>
      <c r="KM775" s="24"/>
      <c r="KN775" s="24"/>
      <c r="KO775" s="24"/>
      <c r="KP775" s="24"/>
      <c r="KQ775" s="24"/>
      <c r="KR775" s="24"/>
      <c r="KS775" s="24"/>
      <c r="KT775" s="24"/>
      <c r="KU775" s="24"/>
      <c r="KV775" s="24"/>
      <c r="KW775" s="24"/>
      <c r="KX775" s="24"/>
      <c r="KY775" s="24"/>
      <c r="KZ775" s="24"/>
      <c r="LA775" s="24"/>
      <c r="LB775" s="24"/>
      <c r="LC775" s="24"/>
      <c r="LD775" s="24"/>
      <c r="LE775" s="151"/>
      <c r="LF775" s="151"/>
      <c r="LG775" s="153"/>
      <c r="LH775" s="24"/>
      <c r="LI775" s="24"/>
      <c r="LJ775" s="24"/>
      <c r="LK775" s="24"/>
      <c r="LL775" s="24"/>
      <c r="LM775" s="24"/>
      <c r="LN775" s="24"/>
      <c r="LO775" s="24"/>
      <c r="LP775" s="24"/>
      <c r="LQ775" s="24"/>
      <c r="LR775" s="24"/>
      <c r="LS775" s="24"/>
      <c r="LT775" s="24"/>
      <c r="LU775" s="24"/>
      <c r="LV775" s="24"/>
      <c r="LW775" s="24"/>
      <c r="LX775" s="24"/>
      <c r="LY775" s="24"/>
      <c r="LZ775" s="24"/>
      <c r="MA775" s="24"/>
      <c r="MB775" s="24"/>
      <c r="MC775" s="24"/>
      <c r="MD775" s="24"/>
      <c r="ME775" s="24"/>
      <c r="MF775" s="24"/>
      <c r="MG775" s="24"/>
      <c r="MH775" s="24"/>
      <c r="MI775" s="24"/>
      <c r="MJ775" s="24"/>
      <c r="MK775" s="24"/>
      <c r="ML775" s="24"/>
    </row>
    <row r="776" spans="1:350" ht="13.9" customHeight="1" outlineLevel="3" x14ac:dyDescent="0.2">
      <c r="A776" s="226" t="s">
        <v>407</v>
      </c>
      <c r="B776" s="218" t="s">
        <v>411</v>
      </c>
      <c r="C776" s="214" t="s">
        <v>38</v>
      </c>
      <c r="D776" s="216">
        <v>1.365</v>
      </c>
      <c r="E776" s="175">
        <v>0</v>
      </c>
      <c r="F776" s="175">
        <f>D776-E776</f>
        <v>1.365</v>
      </c>
      <c r="G776" s="175" t="s">
        <v>842</v>
      </c>
      <c r="H776" s="170" t="s">
        <v>1014</v>
      </c>
      <c r="I776" s="170" t="s">
        <v>856</v>
      </c>
      <c r="J776" s="212">
        <f ca="1">E776+Q776+AX776+CF776+DN776+ES776+GA776+HH776+IP776+JW776+LE776</f>
        <v>1.365</v>
      </c>
      <c r="K776" s="212">
        <f>E776+R776+AY776+CG776+DO776+ET776+GB776+HI776+IQ776+JX776+LF776</f>
        <v>0</v>
      </c>
      <c r="L776" s="172">
        <f ca="1">K776/J776</f>
        <v>0</v>
      </c>
      <c r="M776" s="172">
        <f>K776/D776</f>
        <v>0</v>
      </c>
      <c r="N776" s="183">
        <f ca="1">SUMIF($EV$8:$FZ$9,$O$5,$EV777:$FZ777)-SUMIF($EV$8:$FZ$9,$Q$5,$EV777:$FZ777)</f>
        <v>0</v>
      </c>
      <c r="O776" s="156"/>
      <c r="P776" s="16" t="s">
        <v>25</v>
      </c>
      <c r="Q776" s="150">
        <v>0</v>
      </c>
      <c r="R776" s="150">
        <v>0</v>
      </c>
      <c r="S776" s="152" t="e">
        <v>#DIV/0!</v>
      </c>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50">
        <f t="shared" ca="1" si="1993"/>
        <v>0</v>
      </c>
      <c r="AY776" s="150">
        <f>SUM(BA777:CE777)</f>
        <v>0</v>
      </c>
      <c r="AZ776" s="152" t="e">
        <f ca="1">AY776/AX776</f>
        <v>#DIV/0!</v>
      </c>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50">
        <f t="shared" ref="CF776" si="2014">SUM(CI776:DM776)</f>
        <v>1.365</v>
      </c>
      <c r="CG776" s="150">
        <f>SUM(CI777:DM777)</f>
        <v>0</v>
      </c>
      <c r="CH776" s="152">
        <f>CG776/CF776</f>
        <v>0</v>
      </c>
      <c r="CI776" s="129"/>
      <c r="CJ776" s="129"/>
      <c r="CK776" s="129"/>
      <c r="CL776" s="129"/>
      <c r="CM776" s="129"/>
      <c r="CN776" s="129"/>
      <c r="CO776" s="129"/>
      <c r="CP776" s="102"/>
      <c r="CQ776" s="102"/>
      <c r="CR776" s="102"/>
      <c r="CS776" s="102"/>
      <c r="CT776" s="102"/>
      <c r="CU776" s="102"/>
      <c r="CV776" s="102"/>
      <c r="CW776" s="129"/>
      <c r="CX776" s="129">
        <v>1.365</v>
      </c>
      <c r="CY776" s="129"/>
      <c r="CZ776" s="129"/>
      <c r="DA776" s="129"/>
      <c r="DB776" s="129"/>
      <c r="DC776" s="129"/>
      <c r="DD776" s="129"/>
      <c r="DE776" s="129"/>
      <c r="DF776" s="129"/>
      <c r="DG776" s="129"/>
      <c r="DH776" s="129"/>
      <c r="DI776" s="129"/>
      <c r="DJ776" s="129"/>
      <c r="DK776" s="129"/>
      <c r="DL776" s="129"/>
      <c r="DM776" s="129"/>
      <c r="DN776" s="150">
        <f t="shared" ref="DN776" si="2015">SUM(DQ776:ER776)</f>
        <v>0</v>
      </c>
      <c r="DO776" s="150">
        <f>SUM(DQ777:ER777)</f>
        <v>0</v>
      </c>
      <c r="DP776" s="152" t="e">
        <f t="shared" si="1910"/>
        <v>#DIV/0!</v>
      </c>
      <c r="DQ776" s="16"/>
      <c r="DR776" s="16"/>
      <c r="DS776" s="16"/>
      <c r="DT776" s="16"/>
      <c r="DU776" s="16"/>
      <c r="DV776" s="16"/>
      <c r="DW776" s="16"/>
      <c r="DX776" s="16"/>
      <c r="DY776" s="16"/>
      <c r="DZ776" s="16"/>
      <c r="EA776" s="16"/>
      <c r="EB776" s="16"/>
      <c r="EC776" s="16"/>
      <c r="ED776" s="16"/>
      <c r="EE776" s="16"/>
      <c r="EF776" s="16"/>
      <c r="EG776" s="16"/>
      <c r="EH776" s="16"/>
      <c r="EI776" s="16"/>
      <c r="EJ776" s="16"/>
      <c r="EK776" s="16"/>
      <c r="EL776" s="16"/>
      <c r="EM776" s="16"/>
      <c r="EN776" s="16"/>
      <c r="EO776" s="16"/>
      <c r="EP776" s="16"/>
      <c r="EQ776" s="16"/>
      <c r="ER776" s="16"/>
      <c r="ES776" s="150">
        <f t="shared" ca="1" si="1921"/>
        <v>0</v>
      </c>
      <c r="ET776" s="150">
        <f t="shared" si="1948"/>
        <v>0</v>
      </c>
      <c r="EU776" s="152" t="e">
        <f t="shared" ca="1" si="1949"/>
        <v>#DIV/0!</v>
      </c>
      <c r="EV776" s="16"/>
      <c r="EW776" s="67"/>
      <c r="EX776" s="16"/>
      <c r="EY776" s="16"/>
      <c r="EZ776" s="16"/>
      <c r="FA776" s="16"/>
      <c r="FB776" s="16"/>
      <c r="FC776" s="16"/>
      <c r="FD776" s="16"/>
      <c r="FE776" s="16"/>
      <c r="FF776" s="16"/>
      <c r="FG776" s="16"/>
      <c r="FH776" s="16"/>
      <c r="FI776" s="16"/>
      <c r="FJ776" s="16"/>
      <c r="FK776" s="16"/>
      <c r="FL776" s="16"/>
      <c r="FM776" s="16"/>
      <c r="FN776" s="16"/>
      <c r="FO776" s="16"/>
      <c r="FP776" s="16"/>
      <c r="FQ776" s="16"/>
      <c r="FR776" s="16"/>
      <c r="FS776" s="16"/>
      <c r="FT776" s="16"/>
      <c r="FU776" s="16"/>
      <c r="FV776" s="16"/>
      <c r="FW776" s="16"/>
      <c r="FX776" s="16"/>
      <c r="FY776" s="16"/>
      <c r="FZ776" s="16"/>
      <c r="GA776" s="150">
        <f t="shared" ref="GA776" ca="1" si="2016">SUMIF($GD$8:$HG$9,$O$5,GD776:HG776)</f>
        <v>0</v>
      </c>
      <c r="GB776" s="150">
        <f t="shared" ref="GB776" si="2017">SUM(GD777:HG777)</f>
        <v>0</v>
      </c>
      <c r="GC776" s="152" t="e">
        <f t="shared" ref="GC776" ca="1" si="2018">GB776/GA776</f>
        <v>#DIV/0!</v>
      </c>
      <c r="GD776" s="16"/>
      <c r="GE776" s="16"/>
      <c r="GF776" s="16"/>
      <c r="GG776" s="16"/>
      <c r="GH776" s="16"/>
      <c r="GI776" s="16"/>
      <c r="GJ776" s="16"/>
      <c r="GK776" s="16"/>
      <c r="GL776" s="16"/>
      <c r="GM776" s="16"/>
      <c r="GN776" s="16"/>
      <c r="GO776" s="16"/>
      <c r="GP776" s="16"/>
      <c r="GQ776" s="16"/>
      <c r="GR776" s="16"/>
      <c r="GS776" s="16"/>
      <c r="GT776" s="16"/>
      <c r="GU776" s="16"/>
      <c r="GV776" s="16"/>
      <c r="GW776" s="16"/>
      <c r="GX776" s="16"/>
      <c r="GY776" s="16"/>
      <c r="GZ776" s="16"/>
      <c r="HA776" s="16"/>
      <c r="HB776" s="16"/>
      <c r="HC776" s="16"/>
      <c r="HD776" s="16"/>
      <c r="HE776" s="16"/>
      <c r="HF776" s="16"/>
      <c r="HG776" s="16"/>
      <c r="HH776" s="150"/>
      <c r="HI776" s="150">
        <v>0</v>
      </c>
      <c r="HJ776" s="152" t="e">
        <v>#DIV/0!</v>
      </c>
      <c r="HK776" s="16"/>
      <c r="HL776" s="16"/>
      <c r="HM776" s="16"/>
      <c r="HN776" s="16"/>
      <c r="HO776" s="16"/>
      <c r="HP776" s="16"/>
      <c r="HQ776" s="16"/>
      <c r="HR776" s="16"/>
      <c r="HS776" s="16"/>
      <c r="HT776" s="16"/>
      <c r="HU776" s="16"/>
      <c r="HV776" s="16"/>
      <c r="HW776" s="16"/>
      <c r="HX776" s="16"/>
      <c r="HY776" s="16"/>
      <c r="HZ776" s="16"/>
      <c r="IA776" s="16"/>
      <c r="IB776" s="16"/>
      <c r="IC776" s="16"/>
      <c r="ID776" s="16"/>
      <c r="IE776" s="16"/>
      <c r="IF776" s="16"/>
      <c r="IG776" s="16"/>
      <c r="IH776" s="16"/>
      <c r="II776" s="16"/>
      <c r="IJ776" s="16"/>
      <c r="IK776" s="16"/>
      <c r="IL776" s="16"/>
      <c r="IM776" s="16"/>
      <c r="IN776" s="16"/>
      <c r="IO776" s="16"/>
      <c r="IP776" s="150"/>
      <c r="IQ776" s="150">
        <v>0</v>
      </c>
      <c r="IR776" s="152" t="e">
        <v>#DIV/0!</v>
      </c>
      <c r="IS776" s="16"/>
      <c r="IT776" s="16"/>
      <c r="IU776" s="16"/>
      <c r="IV776" s="16"/>
      <c r="IW776" s="16"/>
      <c r="IX776" s="16"/>
      <c r="IY776" s="16"/>
      <c r="IZ776" s="16"/>
      <c r="JA776" s="16"/>
      <c r="JB776" s="16"/>
      <c r="JC776" s="16"/>
      <c r="JD776" s="16"/>
      <c r="JE776" s="16"/>
      <c r="JF776" s="16"/>
      <c r="JG776" s="16"/>
      <c r="JH776" s="16"/>
      <c r="JI776" s="16"/>
      <c r="JJ776" s="16"/>
      <c r="JK776" s="16"/>
      <c r="JL776" s="16"/>
      <c r="JM776" s="16"/>
      <c r="JN776" s="16"/>
      <c r="JO776" s="16"/>
      <c r="JP776" s="16"/>
      <c r="JQ776" s="16"/>
      <c r="JR776" s="16"/>
      <c r="JS776" s="16"/>
      <c r="JT776" s="16"/>
      <c r="JU776" s="23"/>
      <c r="JV776" s="16"/>
      <c r="JW776" s="150"/>
      <c r="JX776" s="150">
        <v>0</v>
      </c>
      <c r="JY776" s="152" t="e">
        <v>#DIV/0!</v>
      </c>
      <c r="JZ776" s="16"/>
      <c r="KA776" s="16"/>
      <c r="KB776" s="16"/>
      <c r="KC776" s="16"/>
      <c r="KD776" s="16"/>
      <c r="KE776" s="16"/>
      <c r="KF776" s="16"/>
      <c r="KG776" s="16"/>
      <c r="KH776" s="16"/>
      <c r="KI776" s="16"/>
      <c r="KJ776" s="16"/>
      <c r="KK776" s="16"/>
      <c r="KL776" s="16"/>
      <c r="KM776" s="16"/>
      <c r="KN776" s="16"/>
      <c r="KO776" s="16"/>
      <c r="KP776" s="16"/>
      <c r="KQ776" s="16"/>
      <c r="KR776" s="16"/>
      <c r="KS776" s="16"/>
      <c r="KT776" s="16"/>
      <c r="KU776" s="16"/>
      <c r="KV776" s="16"/>
      <c r="KW776" s="16"/>
      <c r="KX776" s="16"/>
      <c r="KY776" s="16"/>
      <c r="KZ776" s="16"/>
      <c r="LA776" s="16"/>
      <c r="LB776" s="16"/>
      <c r="LC776" s="16"/>
      <c r="LD776" s="16"/>
      <c r="LE776" s="150"/>
      <c r="LF776" s="150">
        <v>0</v>
      </c>
      <c r="LG776" s="152" t="e">
        <v>#DIV/0!</v>
      </c>
      <c r="LH776" s="16"/>
      <c r="LI776" s="16"/>
      <c r="LJ776" s="16"/>
      <c r="LK776" s="16"/>
      <c r="LL776" s="16"/>
      <c r="LM776" s="16"/>
      <c r="LN776" s="16"/>
      <c r="LO776" s="16"/>
      <c r="LP776" s="16"/>
      <c r="LQ776" s="16"/>
      <c r="LR776" s="16"/>
      <c r="LS776" s="16"/>
      <c r="LT776" s="16"/>
      <c r="LU776" s="16"/>
      <c r="LV776" s="16"/>
      <c r="LW776" s="16"/>
      <c r="LX776" s="16"/>
      <c r="LY776" s="16"/>
      <c r="LZ776" s="16"/>
      <c r="MA776" s="16"/>
      <c r="MB776" s="16"/>
      <c r="MC776" s="16"/>
      <c r="MD776" s="16"/>
      <c r="ME776" s="16"/>
      <c r="MF776" s="16"/>
      <c r="MG776" s="16"/>
      <c r="MH776" s="16"/>
      <c r="MI776" s="16"/>
      <c r="MJ776" s="16"/>
      <c r="MK776" s="16"/>
      <c r="ML776" s="16"/>
    </row>
    <row r="777" spans="1:350" ht="13.9" customHeight="1" outlineLevel="3" x14ac:dyDescent="0.2">
      <c r="A777" s="227"/>
      <c r="B777" s="219"/>
      <c r="C777" s="215"/>
      <c r="D777" s="217"/>
      <c r="E777" s="176"/>
      <c r="F777" s="176"/>
      <c r="G777" s="176"/>
      <c r="H777" s="171"/>
      <c r="I777" s="171"/>
      <c r="J777" s="213"/>
      <c r="K777" s="213"/>
      <c r="L777" s="173"/>
      <c r="M777" s="173"/>
      <c r="N777" s="184"/>
      <c r="O777" s="157"/>
      <c r="P777" s="17" t="s">
        <v>26</v>
      </c>
      <c r="Q777" s="151"/>
      <c r="R777" s="151"/>
      <c r="S777" s="153"/>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151"/>
      <c r="AY777" s="151"/>
      <c r="AZ777" s="153"/>
      <c r="BA777" s="24"/>
      <c r="BB777" s="24"/>
      <c r="BC777" s="24"/>
      <c r="BD777" s="24"/>
      <c r="BE777" s="24"/>
      <c r="BF777" s="24"/>
      <c r="BG777" s="24"/>
      <c r="BH777" s="24"/>
      <c r="BI777" s="24"/>
      <c r="BJ777" s="24"/>
      <c r="BK777" s="24"/>
      <c r="BL777" s="24"/>
      <c r="BM777" s="24"/>
      <c r="BN777" s="24"/>
      <c r="BO777" s="24"/>
      <c r="BP777" s="24"/>
      <c r="BQ777" s="24"/>
      <c r="BR777" s="24"/>
      <c r="BS777" s="24"/>
      <c r="BT777" s="24"/>
      <c r="BU777" s="24"/>
      <c r="BW777" s="24"/>
      <c r="BX777" s="24"/>
      <c r="BY777" s="24"/>
      <c r="BZ777" s="24"/>
      <c r="CA777" s="24"/>
      <c r="CB777" s="24"/>
      <c r="CC777" s="24"/>
      <c r="CD777" s="24"/>
      <c r="CE777" s="24"/>
      <c r="CF777" s="151"/>
      <c r="CG777" s="151"/>
      <c r="CH777" s="153"/>
      <c r="CI777" s="141"/>
      <c r="CJ777" s="141"/>
      <c r="CK777" s="141"/>
      <c r="CL777" s="141"/>
      <c r="CM777" s="141"/>
      <c r="CN777" s="141"/>
      <c r="CO777" s="141"/>
      <c r="CP777" s="96"/>
      <c r="CQ777" s="96"/>
      <c r="CR777" s="96"/>
      <c r="CS777" s="96"/>
      <c r="CT777" s="96"/>
      <c r="CU777" s="96"/>
      <c r="CV777" s="96"/>
      <c r="CW777" s="141"/>
      <c r="CX777" s="141"/>
      <c r="CY777" s="141"/>
      <c r="CZ777" s="141"/>
      <c r="DA777" s="141"/>
      <c r="DB777" s="141"/>
      <c r="DC777" s="141"/>
      <c r="DD777" s="141"/>
      <c r="DE777" s="141"/>
      <c r="DF777" s="141"/>
      <c r="DG777" s="141"/>
      <c r="DH777" s="141"/>
      <c r="DI777" s="141"/>
      <c r="DJ777" s="141"/>
      <c r="DK777" s="141"/>
      <c r="DL777" s="141"/>
      <c r="DM777" s="141"/>
      <c r="DN777" s="151"/>
      <c r="DO777" s="151"/>
      <c r="DP777" s="153"/>
      <c r="DQ777" s="24"/>
      <c r="DR777" s="24"/>
      <c r="DS777" s="24"/>
      <c r="DT777" s="24"/>
      <c r="DU777" s="24"/>
      <c r="DV777" s="24"/>
      <c r="DW777" s="24"/>
      <c r="DX777" s="24"/>
      <c r="DY777" s="24"/>
      <c r="DZ777" s="24"/>
      <c r="EA777" s="24"/>
      <c r="EB777" s="24"/>
      <c r="EC777" s="24"/>
      <c r="ED777" s="24"/>
      <c r="EE777" s="24"/>
      <c r="EF777" s="24"/>
      <c r="EG777" s="24"/>
      <c r="EH777" s="24"/>
      <c r="EI777" s="24"/>
      <c r="EJ777" s="24"/>
      <c r="EK777" s="24"/>
      <c r="EL777" s="24"/>
      <c r="EM777" s="24"/>
      <c r="EN777" s="24"/>
      <c r="EO777" s="24"/>
      <c r="EP777" s="24"/>
      <c r="EQ777" s="24"/>
      <c r="ER777" s="24"/>
      <c r="ES777" s="151"/>
      <c r="ET777" s="151"/>
      <c r="EU777" s="153"/>
      <c r="EV777" s="24"/>
      <c r="EW777" s="125"/>
      <c r="EX777" s="24"/>
      <c r="EY777" s="24"/>
      <c r="EZ777" s="24"/>
      <c r="FA777" s="24"/>
      <c r="FB777" s="24"/>
      <c r="FC777" s="24"/>
      <c r="FD777" s="24"/>
      <c r="FE777" s="24"/>
      <c r="FF777" s="24"/>
      <c r="FG777" s="24"/>
      <c r="FH777" s="24"/>
      <c r="FI777" s="24"/>
      <c r="FJ777" s="24"/>
      <c r="FK777" s="24"/>
      <c r="FL777" s="24"/>
      <c r="FM777" s="24"/>
      <c r="FN777" s="24"/>
      <c r="FO777" s="24"/>
      <c r="FP777" s="24"/>
      <c r="FQ777" s="24"/>
      <c r="FR777" s="24"/>
      <c r="FS777" s="24"/>
      <c r="FT777" s="24"/>
      <c r="FU777" s="24"/>
      <c r="FV777" s="24"/>
      <c r="FW777" s="24"/>
      <c r="FX777" s="24"/>
      <c r="FY777" s="24"/>
      <c r="FZ777" s="24"/>
      <c r="GA777" s="151"/>
      <c r="GB777" s="151"/>
      <c r="GC777" s="153"/>
      <c r="GD777" s="24"/>
      <c r="GE777" s="24"/>
      <c r="GF777" s="24"/>
      <c r="GG777" s="24"/>
      <c r="GH777" s="24"/>
      <c r="GI777" s="24"/>
      <c r="GJ777" s="24"/>
      <c r="GK777" s="24"/>
      <c r="GL777" s="24"/>
      <c r="GM777" s="24"/>
      <c r="GN777" s="24"/>
      <c r="GO777" s="24"/>
      <c r="GP777" s="24"/>
      <c r="GQ777" s="24"/>
      <c r="GR777" s="24"/>
      <c r="GS777" s="24"/>
      <c r="GT777" s="24"/>
      <c r="GU777" s="24"/>
      <c r="GV777" s="24"/>
      <c r="GW777" s="24"/>
      <c r="GX777" s="24"/>
      <c r="GY777" s="24"/>
      <c r="GZ777" s="24"/>
      <c r="HA777" s="24"/>
      <c r="HB777" s="24"/>
      <c r="HC777" s="24"/>
      <c r="HD777" s="24"/>
      <c r="HE777" s="24"/>
      <c r="HF777" s="24"/>
      <c r="HG777" s="24"/>
      <c r="HH777" s="151"/>
      <c r="HI777" s="151"/>
      <c r="HJ777" s="153"/>
      <c r="HK777" s="24"/>
      <c r="HL777" s="24"/>
      <c r="HM777" s="24"/>
      <c r="HN777" s="24"/>
      <c r="HO777" s="24"/>
      <c r="HP777" s="24"/>
      <c r="HQ777" s="24"/>
      <c r="HR777" s="24"/>
      <c r="HS777" s="24"/>
      <c r="HT777" s="24"/>
      <c r="HU777" s="24"/>
      <c r="HV777" s="24"/>
      <c r="HW777" s="24"/>
      <c r="HX777" s="24"/>
      <c r="HY777" s="24"/>
      <c r="HZ777" s="24"/>
      <c r="IA777" s="24"/>
      <c r="IB777" s="24"/>
      <c r="IC777" s="24"/>
      <c r="ID777" s="24"/>
      <c r="IE777" s="24"/>
      <c r="IF777" s="24"/>
      <c r="IG777" s="24"/>
      <c r="IH777" s="24"/>
      <c r="II777" s="24"/>
      <c r="IJ777" s="24"/>
      <c r="IK777" s="24"/>
      <c r="IL777" s="24"/>
      <c r="IM777" s="24"/>
      <c r="IN777" s="24"/>
      <c r="IO777" s="24"/>
      <c r="IP777" s="151"/>
      <c r="IQ777" s="151"/>
      <c r="IR777" s="153"/>
      <c r="IS777" s="24"/>
      <c r="IT777" s="24"/>
      <c r="IU777" s="24"/>
      <c r="IV777" s="24"/>
      <c r="IW777" s="24"/>
      <c r="IX777" s="24"/>
      <c r="IY777" s="24"/>
      <c r="IZ777" s="24"/>
      <c r="JA777" s="24"/>
      <c r="JB777" s="24"/>
      <c r="JC777" s="24"/>
      <c r="JD777" s="24"/>
      <c r="JE777" s="24"/>
      <c r="JF777" s="24"/>
      <c r="JG777" s="24"/>
      <c r="JH777" s="24"/>
      <c r="JI777" s="24"/>
      <c r="JJ777" s="24"/>
      <c r="JK777" s="24"/>
      <c r="JL777" s="24"/>
      <c r="JM777" s="24"/>
      <c r="JN777" s="24"/>
      <c r="JO777" s="24"/>
      <c r="JP777" s="24"/>
      <c r="JQ777" s="24"/>
      <c r="JR777" s="24"/>
      <c r="JS777" s="24"/>
      <c r="JT777" s="24"/>
      <c r="JU777" s="25"/>
      <c r="JV777" s="24"/>
      <c r="JW777" s="151"/>
      <c r="JX777" s="151"/>
      <c r="JY777" s="153"/>
      <c r="JZ777" s="24"/>
      <c r="KA777" s="24"/>
      <c r="KB777" s="24"/>
      <c r="KC777" s="24"/>
      <c r="KD777" s="24"/>
      <c r="KE777" s="24"/>
      <c r="KF777" s="24"/>
      <c r="KG777" s="24"/>
      <c r="KH777" s="24"/>
      <c r="KI777" s="24"/>
      <c r="KJ777" s="24"/>
      <c r="KK777" s="24"/>
      <c r="KL777" s="24"/>
      <c r="KM777" s="24"/>
      <c r="KN777" s="24"/>
      <c r="KO777" s="24"/>
      <c r="KP777" s="24"/>
      <c r="KQ777" s="24"/>
      <c r="KR777" s="24"/>
      <c r="KS777" s="24"/>
      <c r="KT777" s="24"/>
      <c r="KU777" s="24"/>
      <c r="KV777" s="24"/>
      <c r="KW777" s="24"/>
      <c r="KX777" s="24"/>
      <c r="KY777" s="24"/>
      <c r="KZ777" s="24"/>
      <c r="LA777" s="24"/>
      <c r="LB777" s="24"/>
      <c r="LC777" s="24"/>
      <c r="LD777" s="24"/>
      <c r="LE777" s="151"/>
      <c r="LF777" s="151"/>
      <c r="LG777" s="153"/>
      <c r="LH777" s="24"/>
      <c r="LI777" s="24"/>
      <c r="LJ777" s="24"/>
      <c r="LK777" s="24"/>
      <c r="LL777" s="24"/>
      <c r="LM777" s="24"/>
      <c r="LN777" s="24"/>
      <c r="LO777" s="24"/>
      <c r="LP777" s="24"/>
      <c r="LQ777" s="24"/>
      <c r="LR777" s="24"/>
      <c r="LS777" s="24"/>
      <c r="LT777" s="24"/>
      <c r="LU777" s="24"/>
      <c r="LV777" s="24"/>
      <c r="LW777" s="24"/>
      <c r="LX777" s="24"/>
      <c r="LY777" s="24"/>
      <c r="LZ777" s="24"/>
      <c r="MA777" s="24"/>
      <c r="MB777" s="24"/>
      <c r="MC777" s="24"/>
      <c r="MD777" s="24"/>
      <c r="ME777" s="24"/>
      <c r="MF777" s="24"/>
      <c r="MG777" s="24"/>
      <c r="MH777" s="24"/>
      <c r="MI777" s="24"/>
      <c r="MJ777" s="24"/>
      <c r="MK777" s="24"/>
      <c r="ML777" s="24"/>
    </row>
    <row r="778" spans="1:350" ht="13.9" customHeight="1" outlineLevel="3" x14ac:dyDescent="0.2">
      <c r="A778" s="226" t="s">
        <v>408</v>
      </c>
      <c r="B778" s="218" t="s">
        <v>412</v>
      </c>
      <c r="C778" s="214" t="s">
        <v>374</v>
      </c>
      <c r="D778" s="216">
        <v>32</v>
      </c>
      <c r="E778" s="175">
        <v>0</v>
      </c>
      <c r="F778" s="175">
        <f>D778-E778</f>
        <v>32</v>
      </c>
      <c r="G778" s="175" t="s">
        <v>847</v>
      </c>
      <c r="H778" s="170" t="s">
        <v>941</v>
      </c>
      <c r="I778" s="170" t="s">
        <v>822</v>
      </c>
      <c r="J778" s="212">
        <f ca="1">E778+Q778+AX778+CF778+DN778+ES778+GA778+HH778+IP778+JW778+LE778</f>
        <v>0</v>
      </c>
      <c r="K778" s="212">
        <f>E778+R778+AY778+CG778+DO778+ET778+GB778+HI778+IQ778+JX778+LF778</f>
        <v>0</v>
      </c>
      <c r="L778" s="172" t="e">
        <f ca="1">K778/J778</f>
        <v>#DIV/0!</v>
      </c>
      <c r="M778" s="172">
        <f>K778/D778</f>
        <v>0</v>
      </c>
      <c r="N778" s="183">
        <f ca="1">SUMIF($EV$8:$FZ$9,$O$5,$EV779:$FZ779)-SUMIF($EV$8:$FZ$9,$Q$5,$EV779:$FZ779)</f>
        <v>0</v>
      </c>
      <c r="O778" s="156"/>
      <c r="P778" s="16" t="s">
        <v>25</v>
      </c>
      <c r="Q778" s="150">
        <v>0</v>
      </c>
      <c r="R778" s="150">
        <v>0</v>
      </c>
      <c r="S778" s="152" t="e">
        <v>#DIV/0!</v>
      </c>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50">
        <f t="shared" ca="1" si="1993"/>
        <v>0</v>
      </c>
      <c r="AY778" s="150">
        <f>SUM(BA779:CE779)</f>
        <v>0</v>
      </c>
      <c r="AZ778" s="152" t="e">
        <f ca="1">AY778/AX778</f>
        <v>#DIV/0!</v>
      </c>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50">
        <f t="shared" ref="CF778" si="2019">SUM(CI778:DM778)</f>
        <v>0</v>
      </c>
      <c r="CG778" s="150">
        <f>SUM(CI779:DM779)</f>
        <v>0</v>
      </c>
      <c r="CH778" s="152" t="e">
        <f>CG778/CF778</f>
        <v>#DIV/0!</v>
      </c>
      <c r="CI778" s="129"/>
      <c r="CJ778" s="129"/>
      <c r="CK778" s="129"/>
      <c r="CL778" s="129"/>
      <c r="CM778" s="129"/>
      <c r="CN778" s="129"/>
      <c r="CO778" s="129"/>
      <c r="CP778" s="102"/>
      <c r="CQ778" s="102"/>
      <c r="CR778" s="102"/>
      <c r="CS778" s="102"/>
      <c r="CT778" s="102"/>
      <c r="CU778" s="102"/>
      <c r="CV778" s="102"/>
      <c r="CW778" s="129"/>
      <c r="CX778" s="129"/>
      <c r="CY778" s="129"/>
      <c r="CZ778" s="129"/>
      <c r="DA778" s="129"/>
      <c r="DB778" s="129"/>
      <c r="DC778" s="129"/>
      <c r="DD778" s="129"/>
      <c r="DE778" s="129"/>
      <c r="DF778" s="129"/>
      <c r="DG778" s="129"/>
      <c r="DH778" s="129"/>
      <c r="DI778" s="129"/>
      <c r="DJ778" s="129"/>
      <c r="DK778" s="129"/>
      <c r="DL778" s="129"/>
      <c r="DM778" s="129"/>
      <c r="DN778" s="150">
        <f t="shared" ref="DN778" si="2020">SUM(DQ778:ER778)</f>
        <v>0</v>
      </c>
      <c r="DO778" s="150">
        <f>SUM(DQ779:ER779)</f>
        <v>0</v>
      </c>
      <c r="DP778" s="152" t="e">
        <f t="shared" si="1910"/>
        <v>#DIV/0!</v>
      </c>
      <c r="DQ778" s="16"/>
      <c r="DR778" s="16"/>
      <c r="DS778" s="16"/>
      <c r="DT778" s="16"/>
      <c r="DU778" s="16"/>
      <c r="DV778" s="16"/>
      <c r="DW778" s="16"/>
      <c r="DX778" s="16"/>
      <c r="DY778" s="16"/>
      <c r="DZ778" s="16"/>
      <c r="EA778" s="16"/>
      <c r="EB778" s="16"/>
      <c r="EC778" s="16"/>
      <c r="ED778" s="16"/>
      <c r="EE778" s="16"/>
      <c r="EF778" s="16"/>
      <c r="EG778" s="16"/>
      <c r="EH778" s="16"/>
      <c r="EI778" s="16"/>
      <c r="EJ778" s="16"/>
      <c r="EK778" s="16"/>
      <c r="EL778" s="16"/>
      <c r="EM778" s="16"/>
      <c r="EN778" s="16"/>
      <c r="EO778" s="16"/>
      <c r="EP778" s="16"/>
      <c r="EQ778" s="16"/>
      <c r="ER778" s="16"/>
      <c r="ES778" s="150">
        <f t="shared" ca="1" si="1921"/>
        <v>0</v>
      </c>
      <c r="ET778" s="150">
        <f t="shared" si="1948"/>
        <v>0</v>
      </c>
      <c r="EU778" s="152" t="e">
        <f t="shared" ca="1" si="1949"/>
        <v>#DIV/0!</v>
      </c>
      <c r="EV778" s="16"/>
      <c r="EW778" s="67"/>
      <c r="EX778" s="16"/>
      <c r="EY778" s="16"/>
      <c r="EZ778" s="16"/>
      <c r="FA778" s="16"/>
      <c r="FB778" s="16"/>
      <c r="FC778" s="16"/>
      <c r="FD778" s="16"/>
      <c r="FE778" s="16"/>
      <c r="FF778" s="16"/>
      <c r="FG778" s="16"/>
      <c r="FH778" s="16"/>
      <c r="FI778" s="16"/>
      <c r="FJ778" s="16"/>
      <c r="FK778" s="16"/>
      <c r="FL778" s="16"/>
      <c r="FM778" s="16"/>
      <c r="FN778" s="16"/>
      <c r="FO778" s="16"/>
      <c r="FP778" s="16"/>
      <c r="FQ778" s="16"/>
      <c r="FR778" s="16"/>
      <c r="FS778" s="16"/>
      <c r="FT778" s="16"/>
      <c r="FU778" s="16"/>
      <c r="FV778" s="16"/>
      <c r="FW778" s="16"/>
      <c r="FX778" s="16"/>
      <c r="FY778" s="16"/>
      <c r="FZ778" s="16"/>
      <c r="GA778" s="150">
        <f t="shared" ref="GA778" ca="1" si="2021">SUMIF($GD$8:$HG$9,$O$5,GD778:HG778)</f>
        <v>0</v>
      </c>
      <c r="GB778" s="150">
        <f t="shared" ref="GB778" si="2022">SUM(GD779:HG779)</f>
        <v>0</v>
      </c>
      <c r="GC778" s="152" t="e">
        <f t="shared" ref="GC778" ca="1" si="2023">GB778/GA778</f>
        <v>#DIV/0!</v>
      </c>
      <c r="GD778" s="16"/>
      <c r="GE778" s="16"/>
      <c r="GF778" s="16"/>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c r="HF778" s="16"/>
      <c r="HG778" s="16"/>
      <c r="HH778" s="150"/>
      <c r="HI778" s="150">
        <v>0</v>
      </c>
      <c r="HJ778" s="152" t="e">
        <v>#DIV/0!</v>
      </c>
      <c r="HK778" s="16"/>
      <c r="HL778" s="16"/>
      <c r="HM778" s="16"/>
      <c r="HN778" s="16">
        <v>16</v>
      </c>
      <c r="HO778" s="16">
        <v>16</v>
      </c>
      <c r="HP778" s="16"/>
      <c r="HQ778" s="16"/>
      <c r="HR778" s="16"/>
      <c r="HS778" s="16"/>
      <c r="HT778" s="16"/>
      <c r="HU778" s="16"/>
      <c r="HV778" s="16"/>
      <c r="HW778" s="16"/>
      <c r="HX778" s="16"/>
      <c r="HY778" s="16"/>
      <c r="HZ778" s="16"/>
      <c r="IA778" s="16"/>
      <c r="IB778" s="16"/>
      <c r="IC778" s="16"/>
      <c r="ID778" s="16"/>
      <c r="IE778" s="16"/>
      <c r="IF778" s="16"/>
      <c r="IG778" s="16"/>
      <c r="IH778" s="16"/>
      <c r="II778" s="16"/>
      <c r="IJ778" s="16"/>
      <c r="IK778" s="16"/>
      <c r="IL778" s="16"/>
      <c r="IM778" s="16"/>
      <c r="IN778" s="16"/>
      <c r="IO778" s="16"/>
      <c r="IP778" s="150"/>
      <c r="IQ778" s="150">
        <v>0</v>
      </c>
      <c r="IR778" s="152" t="e">
        <v>#DIV/0!</v>
      </c>
      <c r="IS778" s="16"/>
      <c r="IT778" s="16"/>
      <c r="IU778" s="16"/>
      <c r="IV778" s="16"/>
      <c r="IW778" s="16"/>
      <c r="IX778" s="16"/>
      <c r="IY778" s="16"/>
      <c r="IZ778" s="16"/>
      <c r="JA778" s="16"/>
      <c r="JB778" s="16"/>
      <c r="JC778" s="16"/>
      <c r="JD778" s="16"/>
      <c r="JE778" s="16"/>
      <c r="JF778" s="16"/>
      <c r="JG778" s="16"/>
      <c r="JH778" s="16"/>
      <c r="JI778" s="16"/>
      <c r="JJ778" s="16"/>
      <c r="JK778" s="16"/>
      <c r="JL778" s="16"/>
      <c r="JM778" s="16"/>
      <c r="JN778" s="16"/>
      <c r="JO778" s="16"/>
      <c r="JP778" s="16"/>
      <c r="JQ778" s="16"/>
      <c r="JR778" s="16"/>
      <c r="JS778" s="16"/>
      <c r="JT778" s="16"/>
      <c r="JU778" s="23"/>
      <c r="JV778" s="16"/>
      <c r="JW778" s="150"/>
      <c r="JX778" s="150">
        <v>0</v>
      </c>
      <c r="JY778" s="152" t="e">
        <v>#DIV/0!</v>
      </c>
      <c r="JZ778" s="16"/>
      <c r="KA778" s="16"/>
      <c r="KB778" s="16"/>
      <c r="KC778" s="16"/>
      <c r="KD778" s="16"/>
      <c r="KE778" s="16"/>
      <c r="KF778" s="16"/>
      <c r="KG778" s="16"/>
      <c r="KH778" s="16"/>
      <c r="KI778" s="16"/>
      <c r="KJ778" s="16"/>
      <c r="KK778" s="16"/>
      <c r="KL778" s="16"/>
      <c r="KM778" s="16"/>
      <c r="KN778" s="16"/>
      <c r="KO778" s="16"/>
      <c r="KP778" s="16"/>
      <c r="KQ778" s="16"/>
      <c r="KR778" s="16"/>
      <c r="KS778" s="16"/>
      <c r="KT778" s="16"/>
      <c r="KU778" s="16"/>
      <c r="KV778" s="16"/>
      <c r="KW778" s="16"/>
      <c r="KX778" s="16"/>
      <c r="KY778" s="16"/>
      <c r="KZ778" s="16"/>
      <c r="LA778" s="16"/>
      <c r="LB778" s="16"/>
      <c r="LC778" s="16"/>
      <c r="LD778" s="16"/>
      <c r="LE778" s="150"/>
      <c r="LF778" s="150">
        <v>0</v>
      </c>
      <c r="LG778" s="152" t="e">
        <v>#DIV/0!</v>
      </c>
      <c r="LH778" s="16"/>
      <c r="LI778" s="16"/>
      <c r="LJ778" s="16"/>
      <c r="LK778" s="16"/>
      <c r="LL778" s="16"/>
      <c r="LM778" s="16"/>
      <c r="LN778" s="16"/>
      <c r="LO778" s="16"/>
      <c r="LP778" s="16"/>
      <c r="LQ778" s="16"/>
      <c r="LR778" s="16"/>
      <c r="LS778" s="16"/>
      <c r="LT778" s="16"/>
      <c r="LU778" s="16"/>
      <c r="LV778" s="16"/>
      <c r="LW778" s="16"/>
      <c r="LX778" s="16"/>
      <c r="LY778" s="16"/>
      <c r="LZ778" s="16"/>
      <c r="MA778" s="16"/>
      <c r="MB778" s="16"/>
      <c r="MC778" s="16"/>
      <c r="MD778" s="16"/>
      <c r="ME778" s="16"/>
      <c r="MF778" s="16"/>
      <c r="MG778" s="16"/>
      <c r="MH778" s="16"/>
      <c r="MI778" s="16"/>
      <c r="MJ778" s="16"/>
      <c r="MK778" s="16"/>
      <c r="ML778" s="16"/>
    </row>
    <row r="779" spans="1:350" ht="13.9" customHeight="1" outlineLevel="3" x14ac:dyDescent="0.2">
      <c r="A779" s="227"/>
      <c r="B779" s="219"/>
      <c r="C779" s="215"/>
      <c r="D779" s="217"/>
      <c r="E779" s="176"/>
      <c r="F779" s="176"/>
      <c r="G779" s="176"/>
      <c r="H779" s="171"/>
      <c r="I779" s="171"/>
      <c r="J779" s="213"/>
      <c r="K779" s="213"/>
      <c r="L779" s="173"/>
      <c r="M779" s="173"/>
      <c r="N779" s="184"/>
      <c r="O779" s="157"/>
      <c r="P779" s="17" t="s">
        <v>26</v>
      </c>
      <c r="Q779" s="151"/>
      <c r="R779" s="151"/>
      <c r="S779" s="153"/>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151"/>
      <c r="AY779" s="151"/>
      <c r="AZ779" s="153"/>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151"/>
      <c r="CG779" s="151"/>
      <c r="CH779" s="153"/>
      <c r="CI779" s="141"/>
      <c r="CJ779" s="141"/>
      <c r="CK779" s="141"/>
      <c r="CL779" s="141"/>
      <c r="CM779" s="141"/>
      <c r="CN779" s="141"/>
      <c r="CO779" s="141"/>
      <c r="CP779" s="96"/>
      <c r="CQ779" s="96"/>
      <c r="CR779" s="96"/>
      <c r="CS779" s="96"/>
      <c r="CT779" s="96"/>
      <c r="CU779" s="96"/>
      <c r="CV779" s="96"/>
      <c r="CW779" s="141"/>
      <c r="CX779" s="141"/>
      <c r="CY779" s="141"/>
      <c r="CZ779" s="141"/>
      <c r="DA779" s="141"/>
      <c r="DB779" s="141"/>
      <c r="DC779" s="141"/>
      <c r="DD779" s="141"/>
      <c r="DE779" s="141"/>
      <c r="DF779" s="141"/>
      <c r="DG779" s="141"/>
      <c r="DH779" s="141"/>
      <c r="DI779" s="141"/>
      <c r="DJ779" s="141"/>
      <c r="DK779" s="141"/>
      <c r="DL779" s="141"/>
      <c r="DM779" s="141"/>
      <c r="DN779" s="151"/>
      <c r="DO779" s="151"/>
      <c r="DP779" s="153"/>
      <c r="DQ779" s="24"/>
      <c r="DR779" s="24"/>
      <c r="DS779" s="24"/>
      <c r="DT779" s="24"/>
      <c r="DU779" s="24"/>
      <c r="DV779" s="24"/>
      <c r="DW779" s="24"/>
      <c r="DX779" s="24"/>
      <c r="DY779" s="24"/>
      <c r="DZ779" s="24"/>
      <c r="EA779" s="24"/>
      <c r="EB779" s="24"/>
      <c r="EC779" s="24"/>
      <c r="ED779" s="24"/>
      <c r="EE779" s="24"/>
      <c r="EF779" s="24"/>
      <c r="EG779" s="24"/>
      <c r="EH779" s="24"/>
      <c r="EI779" s="24"/>
      <c r="EJ779" s="24"/>
      <c r="EK779" s="24"/>
      <c r="EL779" s="24"/>
      <c r="EM779" s="24"/>
      <c r="EN779" s="24"/>
      <c r="EO779" s="24"/>
      <c r="EP779" s="24"/>
      <c r="EQ779" s="24"/>
      <c r="ER779" s="24"/>
      <c r="ES779" s="151"/>
      <c r="ET779" s="151"/>
      <c r="EU779" s="153"/>
      <c r="EV779" s="24"/>
      <c r="EW779" s="125"/>
      <c r="EX779" s="24"/>
      <c r="EY779" s="24"/>
      <c r="EZ779" s="24"/>
      <c r="FA779" s="24"/>
      <c r="FB779" s="24"/>
      <c r="FC779" s="24"/>
      <c r="FD779" s="24"/>
      <c r="FE779" s="24"/>
      <c r="FF779" s="24"/>
      <c r="FG779" s="24"/>
      <c r="FH779" s="24"/>
      <c r="FI779" s="24"/>
      <c r="FJ779" s="24"/>
      <c r="FK779" s="24"/>
      <c r="FL779" s="24"/>
      <c r="FM779" s="24"/>
      <c r="FN779" s="24"/>
      <c r="FO779" s="24"/>
      <c r="FP779" s="24"/>
      <c r="FQ779" s="24"/>
      <c r="FR779" s="24"/>
      <c r="FS779" s="24"/>
      <c r="FT779" s="24"/>
      <c r="FU779" s="24"/>
      <c r="FV779" s="24"/>
      <c r="FW779" s="24"/>
      <c r="FX779" s="24"/>
      <c r="FY779" s="24"/>
      <c r="FZ779" s="24"/>
      <c r="GA779" s="151"/>
      <c r="GB779" s="151"/>
      <c r="GC779" s="153"/>
      <c r="GD779" s="24"/>
      <c r="GE779" s="24"/>
      <c r="GF779" s="24"/>
      <c r="GG779" s="24"/>
      <c r="GH779" s="24"/>
      <c r="GI779" s="24"/>
      <c r="GJ779" s="24"/>
      <c r="GK779" s="24"/>
      <c r="GL779" s="24"/>
      <c r="GM779" s="24"/>
      <c r="GN779" s="24"/>
      <c r="GO779" s="24"/>
      <c r="GP779" s="24"/>
      <c r="GQ779" s="24"/>
      <c r="GR779" s="24"/>
      <c r="GS779" s="24"/>
      <c r="GT779" s="24"/>
      <c r="GU779" s="24"/>
      <c r="GV779" s="24"/>
      <c r="GW779" s="24"/>
      <c r="GX779" s="24"/>
      <c r="GY779" s="24"/>
      <c r="GZ779" s="24"/>
      <c r="HA779" s="24"/>
      <c r="HB779" s="24"/>
      <c r="HC779" s="24"/>
      <c r="HD779" s="24"/>
      <c r="HE779" s="24"/>
      <c r="HF779" s="24"/>
      <c r="HG779" s="24"/>
      <c r="HH779" s="151"/>
      <c r="HI779" s="151"/>
      <c r="HJ779" s="153"/>
      <c r="HK779" s="24"/>
      <c r="HL779" s="24"/>
      <c r="HM779" s="24"/>
      <c r="HN779" s="24"/>
      <c r="HO779" s="24"/>
      <c r="HP779" s="24"/>
      <c r="HQ779" s="24"/>
      <c r="HR779" s="24"/>
      <c r="HS779" s="24"/>
      <c r="HT779" s="24"/>
      <c r="HU779" s="24"/>
      <c r="HV779" s="24"/>
      <c r="HW779" s="24"/>
      <c r="HX779" s="24"/>
      <c r="HY779" s="24"/>
      <c r="HZ779" s="24"/>
      <c r="IA779" s="24"/>
      <c r="IB779" s="24"/>
      <c r="IC779" s="24"/>
      <c r="ID779" s="24"/>
      <c r="IE779" s="24"/>
      <c r="IF779" s="24"/>
      <c r="IG779" s="24"/>
      <c r="IH779" s="24"/>
      <c r="II779" s="24"/>
      <c r="IJ779" s="24"/>
      <c r="IK779" s="24"/>
      <c r="IL779" s="24"/>
      <c r="IM779" s="24"/>
      <c r="IN779" s="24"/>
      <c r="IO779" s="24"/>
      <c r="IP779" s="151"/>
      <c r="IQ779" s="151"/>
      <c r="IR779" s="153"/>
      <c r="IS779" s="24"/>
      <c r="IT779" s="24"/>
      <c r="IU779" s="24"/>
      <c r="IV779" s="24"/>
      <c r="IW779" s="24"/>
      <c r="IX779" s="24"/>
      <c r="IY779" s="24"/>
      <c r="IZ779" s="24"/>
      <c r="JA779" s="24"/>
      <c r="JB779" s="24"/>
      <c r="JC779" s="24"/>
      <c r="JD779" s="24"/>
      <c r="JE779" s="24"/>
      <c r="JF779" s="24"/>
      <c r="JG779" s="24"/>
      <c r="JH779" s="24"/>
      <c r="JI779" s="24"/>
      <c r="JJ779" s="24"/>
      <c r="JK779" s="24"/>
      <c r="JL779" s="24"/>
      <c r="JM779" s="24"/>
      <c r="JN779" s="24"/>
      <c r="JO779" s="24"/>
      <c r="JP779" s="24"/>
      <c r="JQ779" s="24"/>
      <c r="JR779" s="24"/>
      <c r="JS779" s="24"/>
      <c r="JT779" s="24"/>
      <c r="JU779" s="25"/>
      <c r="JV779" s="24"/>
      <c r="JW779" s="151"/>
      <c r="JX779" s="151"/>
      <c r="JY779" s="153"/>
      <c r="JZ779" s="24"/>
      <c r="KA779" s="24"/>
      <c r="KB779" s="24"/>
      <c r="KC779" s="24"/>
      <c r="KD779" s="24"/>
      <c r="KE779" s="24"/>
      <c r="KF779" s="24"/>
      <c r="KG779" s="24"/>
      <c r="KH779" s="24"/>
      <c r="KI779" s="24"/>
      <c r="KJ779" s="24"/>
      <c r="KK779" s="24"/>
      <c r="KL779" s="24"/>
      <c r="KM779" s="24"/>
      <c r="KN779" s="24"/>
      <c r="KO779" s="24"/>
      <c r="KP779" s="24"/>
      <c r="KQ779" s="24"/>
      <c r="KR779" s="24"/>
      <c r="KS779" s="24"/>
      <c r="KT779" s="24"/>
      <c r="KU779" s="24"/>
      <c r="KV779" s="24"/>
      <c r="KW779" s="24"/>
      <c r="KX779" s="24"/>
      <c r="KY779" s="24"/>
      <c r="KZ779" s="24"/>
      <c r="LA779" s="24"/>
      <c r="LB779" s="24"/>
      <c r="LC779" s="24"/>
      <c r="LD779" s="24"/>
      <c r="LE779" s="151"/>
      <c r="LF779" s="151"/>
      <c r="LG779" s="153"/>
      <c r="LH779" s="24"/>
      <c r="LI779" s="24"/>
      <c r="LJ779" s="24"/>
      <c r="LK779" s="24"/>
      <c r="LL779" s="24"/>
      <c r="LM779" s="24"/>
      <c r="LN779" s="24"/>
      <c r="LO779" s="24"/>
      <c r="LP779" s="24"/>
      <c r="LQ779" s="24"/>
      <c r="LR779" s="24"/>
      <c r="LS779" s="24"/>
      <c r="LT779" s="24"/>
      <c r="LU779" s="24"/>
      <c r="LV779" s="24"/>
      <c r="LW779" s="24"/>
      <c r="LX779" s="24"/>
      <c r="LY779" s="24"/>
      <c r="LZ779" s="24"/>
      <c r="MA779" s="24"/>
      <c r="MB779" s="24"/>
      <c r="MC779" s="24"/>
      <c r="MD779" s="24"/>
      <c r="ME779" s="24"/>
      <c r="MF779" s="24"/>
      <c r="MG779" s="24"/>
      <c r="MH779" s="24"/>
      <c r="MI779" s="24"/>
      <c r="MJ779" s="24"/>
      <c r="MK779" s="24"/>
      <c r="ML779" s="24"/>
    </row>
    <row r="780" spans="1:350" ht="13.9" customHeight="1" outlineLevel="3" x14ac:dyDescent="0.2">
      <c r="A780" s="226" t="s">
        <v>410</v>
      </c>
      <c r="B780" s="218" t="s">
        <v>353</v>
      </c>
      <c r="C780" s="214" t="s">
        <v>37</v>
      </c>
      <c r="D780" s="216">
        <v>772.8</v>
      </c>
      <c r="E780" s="175">
        <v>0</v>
      </c>
      <c r="F780" s="175">
        <f>D780-E780</f>
        <v>772.8</v>
      </c>
      <c r="G780" s="175" t="s">
        <v>965</v>
      </c>
      <c r="H780" s="170" t="s">
        <v>868</v>
      </c>
      <c r="I780" s="170" t="s">
        <v>827</v>
      </c>
      <c r="J780" s="212">
        <f ca="1">E780+Q780+AX780+CF780+DN780+ES780+GA780+HH780+IP780+JW780+LE780</f>
        <v>772</v>
      </c>
      <c r="K780" s="212">
        <f>E780+R780+AY780+CG780+DO780+ET780+GB780+HI780+IQ780+JX780+LF780</f>
        <v>0</v>
      </c>
      <c r="L780" s="172">
        <f ca="1">K780/J780</f>
        <v>0</v>
      </c>
      <c r="M780" s="172">
        <f>K780/D780</f>
        <v>0</v>
      </c>
      <c r="N780" s="183">
        <f ca="1">SUMIF($EV$8:$FZ$9,$O$5,$EV781:$FZ781)-SUMIF($EV$8:$FZ$9,$Q$5,$EV781:$FZ781)</f>
        <v>0</v>
      </c>
      <c r="O780" s="156"/>
      <c r="P780" s="16" t="s">
        <v>25</v>
      </c>
      <c r="Q780" s="150">
        <v>0</v>
      </c>
      <c r="R780" s="150">
        <v>0</v>
      </c>
      <c r="S780" s="152" t="e">
        <v>#DIV/0!</v>
      </c>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50">
        <f t="shared" ca="1" si="1993"/>
        <v>0</v>
      </c>
      <c r="AY780" s="150">
        <f>SUM(BA781:CE781)</f>
        <v>0</v>
      </c>
      <c r="AZ780" s="152" t="e">
        <f ca="1">AY780/AX780</f>
        <v>#DIV/0!</v>
      </c>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50">
        <f t="shared" ref="CF780" si="2024">SUM(CI780:DM780)</f>
        <v>0</v>
      </c>
      <c r="CG780" s="150">
        <f>SUM(CI781:DM781)</f>
        <v>0</v>
      </c>
      <c r="CH780" s="152" t="e">
        <f>CG780/CF780</f>
        <v>#DIV/0!</v>
      </c>
      <c r="CI780" s="129"/>
      <c r="CJ780" s="129"/>
      <c r="CK780" s="129"/>
      <c r="CL780" s="129"/>
      <c r="CM780" s="129"/>
      <c r="CN780" s="129"/>
      <c r="CO780" s="129"/>
      <c r="CP780" s="102"/>
      <c r="CQ780" s="102"/>
      <c r="CR780" s="102"/>
      <c r="CS780" s="102"/>
      <c r="CT780" s="102"/>
      <c r="CU780" s="102"/>
      <c r="CV780" s="102"/>
      <c r="CW780" s="129"/>
      <c r="CX780" s="129"/>
      <c r="CY780" s="129"/>
      <c r="CZ780" s="129"/>
      <c r="DA780" s="129"/>
      <c r="DB780" s="129"/>
      <c r="DC780" s="129"/>
      <c r="DD780" s="129"/>
      <c r="DE780" s="129"/>
      <c r="DF780" s="129"/>
      <c r="DG780" s="129"/>
      <c r="DH780" s="129"/>
      <c r="DI780" s="129"/>
      <c r="DJ780" s="129"/>
      <c r="DK780" s="129"/>
      <c r="DL780" s="129"/>
      <c r="DM780" s="129"/>
      <c r="DN780" s="150">
        <f t="shared" ref="DN780" si="2025">SUM(DQ780:ER780)</f>
        <v>0</v>
      </c>
      <c r="DO780" s="150">
        <f>SUM(DQ781:ER781)</f>
        <v>0</v>
      </c>
      <c r="DP780" s="152" t="e">
        <f t="shared" si="1910"/>
        <v>#DIV/0!</v>
      </c>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50">
        <f t="shared" ca="1" si="1921"/>
        <v>450</v>
      </c>
      <c r="ET780" s="150">
        <f t="shared" si="1948"/>
        <v>0</v>
      </c>
      <c r="EU780" s="152">
        <f t="shared" ca="1" si="1949"/>
        <v>0</v>
      </c>
      <c r="EV780" s="16"/>
      <c r="EW780" s="67"/>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v>90</v>
      </c>
      <c r="FW780" s="16">
        <v>90</v>
      </c>
      <c r="FX780" s="16">
        <v>90</v>
      </c>
      <c r="FY780" s="16">
        <v>90</v>
      </c>
      <c r="FZ780" s="16">
        <v>90</v>
      </c>
      <c r="GA780" s="150">
        <f t="shared" ref="GA780" ca="1" si="2026">SUMIF($GD$8:$HG$9,$O$5,GD780:HG780)</f>
        <v>322</v>
      </c>
      <c r="GB780" s="150">
        <f t="shared" ref="GB780" si="2027">SUM(GD781:HG781)</f>
        <v>0</v>
      </c>
      <c r="GC780" s="152">
        <f t="shared" ref="GC780" ca="1" si="2028">GB780/GA780</f>
        <v>0</v>
      </c>
      <c r="GD780" s="16">
        <v>90</v>
      </c>
      <c r="GE780" s="16">
        <v>90</v>
      </c>
      <c r="GF780" s="16">
        <v>90</v>
      </c>
      <c r="GG780" s="16">
        <v>52</v>
      </c>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50"/>
      <c r="HI780" s="150">
        <v>0</v>
      </c>
      <c r="HJ780" s="152" t="e">
        <v>#DIV/0!</v>
      </c>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50"/>
      <c r="IQ780" s="150">
        <v>0</v>
      </c>
      <c r="IR780" s="152" t="e">
        <v>#DIV/0!</v>
      </c>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c r="JS780" s="16"/>
      <c r="JT780" s="16"/>
      <c r="JU780" s="23"/>
      <c r="JV780" s="16"/>
      <c r="JW780" s="150"/>
      <c r="JX780" s="150">
        <v>0</v>
      </c>
      <c r="JY780" s="152" t="e">
        <v>#DIV/0!</v>
      </c>
      <c r="JZ780" s="16"/>
      <c r="KA780" s="16"/>
      <c r="KB780" s="16"/>
      <c r="KC780" s="16"/>
      <c r="KD780" s="16"/>
      <c r="KE780" s="16"/>
      <c r="KF780" s="16"/>
      <c r="KG780" s="16"/>
      <c r="KH780" s="16"/>
      <c r="KI780" s="16"/>
      <c r="KJ780" s="16"/>
      <c r="KK780" s="16"/>
      <c r="KL780" s="16"/>
      <c r="KM780" s="16"/>
      <c r="KN780" s="16"/>
      <c r="KO780" s="16"/>
      <c r="KP780" s="16"/>
      <c r="KQ780" s="16"/>
      <c r="KR780" s="16"/>
      <c r="KS780" s="16"/>
      <c r="KT780" s="16"/>
      <c r="KU780" s="16"/>
      <c r="KV780" s="16"/>
      <c r="KW780" s="16"/>
      <c r="KX780" s="16"/>
      <c r="KY780" s="16"/>
      <c r="KZ780" s="16"/>
      <c r="LA780" s="16"/>
      <c r="LB780" s="16"/>
      <c r="LC780" s="16"/>
      <c r="LD780" s="16"/>
      <c r="LE780" s="150"/>
      <c r="LF780" s="150">
        <v>0</v>
      </c>
      <c r="LG780" s="152" t="e">
        <v>#DIV/0!</v>
      </c>
      <c r="LH780" s="16"/>
      <c r="LI780" s="16"/>
      <c r="LJ780" s="16"/>
      <c r="LK780" s="16"/>
      <c r="LL780" s="16"/>
      <c r="LM780" s="16"/>
      <c r="LN780" s="16"/>
      <c r="LO780" s="16"/>
      <c r="LP780" s="16"/>
      <c r="LQ780" s="16"/>
      <c r="LR780" s="16"/>
      <c r="LS780" s="16"/>
      <c r="LT780" s="16"/>
      <c r="LU780" s="16"/>
      <c r="LV780" s="16"/>
      <c r="LW780" s="16"/>
      <c r="LX780" s="16"/>
      <c r="LY780" s="16"/>
      <c r="LZ780" s="16"/>
      <c r="MA780" s="16"/>
      <c r="MB780" s="16"/>
      <c r="MC780" s="16"/>
      <c r="MD780" s="16"/>
      <c r="ME780" s="16"/>
      <c r="MF780" s="16"/>
      <c r="MG780" s="16"/>
      <c r="MH780" s="16"/>
      <c r="MI780" s="16"/>
      <c r="MJ780" s="16"/>
      <c r="MK780" s="16"/>
      <c r="ML780" s="16"/>
    </row>
    <row r="781" spans="1:350" ht="13.9" customHeight="1" outlineLevel="3" x14ac:dyDescent="0.2">
      <c r="A781" s="227"/>
      <c r="B781" s="219"/>
      <c r="C781" s="215"/>
      <c r="D781" s="217"/>
      <c r="E781" s="176"/>
      <c r="F781" s="176"/>
      <c r="G781" s="176"/>
      <c r="H781" s="171"/>
      <c r="I781" s="171"/>
      <c r="J781" s="213"/>
      <c r="K781" s="213"/>
      <c r="L781" s="173"/>
      <c r="M781" s="173"/>
      <c r="N781" s="184"/>
      <c r="O781" s="157"/>
      <c r="P781" s="17" t="s">
        <v>26</v>
      </c>
      <c r="Q781" s="151"/>
      <c r="R781" s="151"/>
      <c r="S781" s="153"/>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151"/>
      <c r="AY781" s="151"/>
      <c r="AZ781" s="153"/>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c r="CF781" s="151"/>
      <c r="CG781" s="151"/>
      <c r="CH781" s="153"/>
      <c r="CI781" s="141"/>
      <c r="CJ781" s="141"/>
      <c r="CK781" s="141"/>
      <c r="CL781" s="141"/>
      <c r="CM781" s="141"/>
      <c r="CN781" s="141"/>
      <c r="CO781" s="141"/>
      <c r="CP781" s="96"/>
      <c r="CQ781" s="96"/>
      <c r="CR781" s="96"/>
      <c r="CS781" s="96"/>
      <c r="CT781" s="96"/>
      <c r="CU781" s="96"/>
      <c r="CV781" s="96"/>
      <c r="CW781" s="141"/>
      <c r="CX781" s="141"/>
      <c r="CY781" s="141"/>
      <c r="CZ781" s="141"/>
      <c r="DA781" s="141"/>
      <c r="DB781" s="141"/>
      <c r="DC781" s="141"/>
      <c r="DD781" s="141"/>
      <c r="DE781" s="141"/>
      <c r="DF781" s="141"/>
      <c r="DG781" s="141"/>
      <c r="DH781" s="141"/>
      <c r="DI781" s="141"/>
      <c r="DJ781" s="141"/>
      <c r="DK781" s="141"/>
      <c r="DL781" s="141"/>
      <c r="DM781" s="141"/>
      <c r="DN781" s="151"/>
      <c r="DO781" s="151"/>
      <c r="DP781" s="153"/>
      <c r="DQ781" s="24"/>
      <c r="DR781" s="24"/>
      <c r="DS781" s="24"/>
      <c r="DT781" s="24"/>
      <c r="DU781" s="24"/>
      <c r="DV781" s="24"/>
      <c r="DW781" s="24"/>
      <c r="DX781" s="24"/>
      <c r="DY781" s="24"/>
      <c r="DZ781" s="24"/>
      <c r="EA781" s="24"/>
      <c r="EB781" s="24"/>
      <c r="EC781" s="24"/>
      <c r="ED781" s="24"/>
      <c r="EE781" s="24"/>
      <c r="EF781" s="24"/>
      <c r="EG781" s="24"/>
      <c r="EH781" s="24"/>
      <c r="EI781" s="24"/>
      <c r="EJ781" s="24"/>
      <c r="EK781" s="24"/>
      <c r="EL781" s="24"/>
      <c r="EM781" s="24"/>
      <c r="EN781" s="24"/>
      <c r="EO781" s="24"/>
      <c r="EP781" s="24"/>
      <c r="EQ781" s="24"/>
      <c r="ER781" s="24"/>
      <c r="ES781" s="151"/>
      <c r="ET781" s="151"/>
      <c r="EU781" s="153"/>
      <c r="EV781" s="24"/>
      <c r="EW781" s="125"/>
      <c r="EX781" s="24"/>
      <c r="EY781" s="24"/>
      <c r="EZ781" s="24"/>
      <c r="FA781" s="24"/>
      <c r="FB781" s="24"/>
      <c r="FC781" s="24"/>
      <c r="FD781" s="24"/>
      <c r="FE781" s="24"/>
      <c r="FF781" s="24"/>
      <c r="FG781" s="24"/>
      <c r="FH781" s="24"/>
      <c r="FI781" s="24"/>
      <c r="FJ781" s="24"/>
      <c r="FK781" s="24"/>
      <c r="FL781" s="24"/>
      <c r="FM781" s="24"/>
      <c r="FN781" s="24"/>
      <c r="FO781" s="24"/>
      <c r="FP781" s="24"/>
      <c r="FQ781" s="24"/>
      <c r="FR781" s="24"/>
      <c r="FS781" s="24"/>
      <c r="FT781" s="24"/>
      <c r="FU781" s="24"/>
      <c r="FV781" s="24"/>
      <c r="FW781" s="24"/>
      <c r="FX781" s="24"/>
      <c r="FY781" s="24"/>
      <c r="FZ781" s="24"/>
      <c r="GA781" s="151"/>
      <c r="GB781" s="151"/>
      <c r="GC781" s="153"/>
      <c r="GD781" s="24"/>
      <c r="GE781" s="24"/>
      <c r="GF781" s="24"/>
      <c r="GG781" s="24"/>
      <c r="GH781" s="24"/>
      <c r="GI781" s="24"/>
      <c r="GJ781" s="24"/>
      <c r="GK781" s="24"/>
      <c r="GL781" s="24"/>
      <c r="GM781" s="24"/>
      <c r="GN781" s="24"/>
      <c r="GO781" s="24"/>
      <c r="GP781" s="24"/>
      <c r="GQ781" s="24"/>
      <c r="GR781" s="24"/>
      <c r="GS781" s="24"/>
      <c r="GT781" s="24"/>
      <c r="GU781" s="24"/>
      <c r="GV781" s="24"/>
      <c r="GW781" s="24"/>
      <c r="GX781" s="24"/>
      <c r="GY781" s="24"/>
      <c r="GZ781" s="24"/>
      <c r="HA781" s="24"/>
      <c r="HB781" s="24"/>
      <c r="HC781" s="24"/>
      <c r="HD781" s="24"/>
      <c r="HE781" s="24"/>
      <c r="HF781" s="24"/>
      <c r="HG781" s="24"/>
      <c r="HH781" s="151"/>
      <c r="HI781" s="151"/>
      <c r="HJ781" s="153"/>
      <c r="HK781" s="24"/>
      <c r="HL781" s="24"/>
      <c r="HM781" s="24"/>
      <c r="HN781" s="24"/>
      <c r="HO781" s="24"/>
      <c r="HP781" s="24"/>
      <c r="HQ781" s="24"/>
      <c r="HR781" s="24"/>
      <c r="HS781" s="24"/>
      <c r="HT781" s="24"/>
      <c r="HU781" s="24"/>
      <c r="HV781" s="24"/>
      <c r="HW781" s="24"/>
      <c r="HX781" s="24"/>
      <c r="HY781" s="24"/>
      <c r="HZ781" s="24"/>
      <c r="IA781" s="24"/>
      <c r="IB781" s="24"/>
      <c r="IC781" s="24"/>
      <c r="ID781" s="24"/>
      <c r="IE781" s="24"/>
      <c r="IF781" s="24"/>
      <c r="IG781" s="24"/>
      <c r="IH781" s="24"/>
      <c r="II781" s="24"/>
      <c r="IJ781" s="24"/>
      <c r="IK781" s="24"/>
      <c r="IL781" s="24"/>
      <c r="IM781" s="24"/>
      <c r="IN781" s="24"/>
      <c r="IO781" s="24"/>
      <c r="IP781" s="151"/>
      <c r="IQ781" s="151"/>
      <c r="IR781" s="153"/>
      <c r="IS781" s="24"/>
      <c r="IT781" s="24"/>
      <c r="IU781" s="24"/>
      <c r="IV781" s="24"/>
      <c r="IW781" s="24"/>
      <c r="IX781" s="24"/>
      <c r="IY781" s="24"/>
      <c r="IZ781" s="24"/>
      <c r="JA781" s="24"/>
      <c r="JB781" s="24"/>
      <c r="JC781" s="24"/>
      <c r="JD781" s="24"/>
      <c r="JE781" s="24"/>
      <c r="JF781" s="24"/>
      <c r="JG781" s="24"/>
      <c r="JH781" s="24"/>
      <c r="JI781" s="24"/>
      <c r="JJ781" s="24"/>
      <c r="JK781" s="24"/>
      <c r="JL781" s="24"/>
      <c r="JM781" s="24"/>
      <c r="JN781" s="24"/>
      <c r="JO781" s="24"/>
      <c r="JP781" s="24"/>
      <c r="JQ781" s="24"/>
      <c r="JR781" s="24"/>
      <c r="JS781" s="24"/>
      <c r="JT781" s="24"/>
      <c r="JU781" s="25"/>
      <c r="JV781" s="24"/>
      <c r="JW781" s="151"/>
      <c r="JX781" s="151"/>
      <c r="JY781" s="153"/>
      <c r="JZ781" s="24"/>
      <c r="KA781" s="24"/>
      <c r="KB781" s="24"/>
      <c r="KC781" s="24"/>
      <c r="KD781" s="24"/>
      <c r="KE781" s="24"/>
      <c r="KF781" s="24"/>
      <c r="KG781" s="24"/>
      <c r="KH781" s="24"/>
      <c r="KI781" s="24"/>
      <c r="KJ781" s="24"/>
      <c r="KK781" s="24"/>
      <c r="KL781" s="24"/>
      <c r="KM781" s="24"/>
      <c r="KN781" s="24"/>
      <c r="KO781" s="24"/>
      <c r="KP781" s="24"/>
      <c r="KQ781" s="24"/>
      <c r="KR781" s="24"/>
      <c r="KS781" s="24"/>
      <c r="KT781" s="24"/>
      <c r="KU781" s="24"/>
      <c r="KV781" s="24"/>
      <c r="KW781" s="24"/>
      <c r="KX781" s="24"/>
      <c r="KY781" s="24"/>
      <c r="KZ781" s="24"/>
      <c r="LA781" s="24"/>
      <c r="LB781" s="24"/>
      <c r="LC781" s="24"/>
      <c r="LD781" s="24"/>
      <c r="LE781" s="151"/>
      <c r="LF781" s="151"/>
      <c r="LG781" s="153"/>
      <c r="LH781" s="24"/>
      <c r="LI781" s="24"/>
      <c r="LJ781" s="24"/>
      <c r="LK781" s="24"/>
      <c r="LL781" s="24"/>
      <c r="LM781" s="24"/>
      <c r="LN781" s="24"/>
      <c r="LO781" s="24"/>
      <c r="LP781" s="24"/>
      <c r="LQ781" s="24"/>
      <c r="LR781" s="24"/>
      <c r="LS781" s="24"/>
      <c r="LT781" s="24"/>
      <c r="LU781" s="24"/>
      <c r="LV781" s="24"/>
      <c r="LW781" s="24"/>
      <c r="LX781" s="24"/>
      <c r="LY781" s="24"/>
      <c r="LZ781" s="24"/>
      <c r="MA781" s="24"/>
      <c r="MB781" s="24"/>
      <c r="MC781" s="24"/>
      <c r="MD781" s="24"/>
      <c r="ME781" s="24"/>
      <c r="MF781" s="24"/>
      <c r="MG781" s="24"/>
      <c r="MH781" s="24"/>
      <c r="MI781" s="24"/>
      <c r="MJ781" s="24"/>
      <c r="MK781" s="24"/>
      <c r="ML781" s="24"/>
    </row>
    <row r="782" spans="1:350" s="41" customFormat="1" ht="14.25" customHeight="1" outlineLevel="3" x14ac:dyDescent="0.25">
      <c r="A782" s="240" t="s">
        <v>51</v>
      </c>
      <c r="B782" s="230" t="s">
        <v>413</v>
      </c>
      <c r="C782" s="175" t="s">
        <v>59</v>
      </c>
      <c r="D782" s="175">
        <v>1</v>
      </c>
      <c r="E782" s="175"/>
      <c r="F782" s="175">
        <f>D782-E782</f>
        <v>1</v>
      </c>
      <c r="G782" s="175" t="s">
        <v>1181</v>
      </c>
      <c r="H782" s="170" t="s">
        <v>852</v>
      </c>
      <c r="I782" s="170" t="s">
        <v>941</v>
      </c>
      <c r="J782" s="212">
        <f ca="1">E782+Q782+AX782+CF782+DN782+ES782+GA782+HH782+IP782+JW782+LE782</f>
        <v>0</v>
      </c>
      <c r="K782" s="212">
        <f>E782+R782+AY782+CG782+DO782+ET782+GB782+HI782+IQ782+JX782+LF782</f>
        <v>0</v>
      </c>
      <c r="L782" s="172" t="e">
        <f ca="1">K782/J782</f>
        <v>#DIV/0!</v>
      </c>
      <c r="M782" s="172">
        <f>K782/D782</f>
        <v>0</v>
      </c>
      <c r="N782" s="183">
        <f ca="1">SUMIF($EV$8:$FZ$9,$O$5,$EV783:$FZ783)-SUMIF($EV$8:$FZ$9,$Q$5,$EV783:$FZ783)</f>
        <v>0</v>
      </c>
      <c r="O782" s="154"/>
      <c r="P782" s="154"/>
      <c r="Q782" s="150">
        <v>0</v>
      </c>
      <c r="R782" s="150">
        <v>0</v>
      </c>
      <c r="S782" s="152" t="e">
        <v>#DIV/0!</v>
      </c>
      <c r="T782" s="154"/>
      <c r="U782" s="154"/>
      <c r="V782" s="154"/>
      <c r="W782" s="154"/>
      <c r="X782" s="154"/>
      <c r="Y782" s="154"/>
      <c r="Z782" s="154"/>
      <c r="AA782" s="154"/>
      <c r="AB782" s="154"/>
      <c r="AC782" s="154"/>
      <c r="AD782" s="154"/>
      <c r="AE782" s="154"/>
      <c r="AF782" s="154"/>
      <c r="AG782" s="154"/>
      <c r="AH782" s="154"/>
      <c r="AI782" s="154"/>
      <c r="AJ782" s="154"/>
      <c r="AK782" s="154"/>
      <c r="AL782" s="154"/>
      <c r="AM782" s="154"/>
      <c r="AN782" s="154"/>
      <c r="AO782" s="154"/>
      <c r="AP782" s="154"/>
      <c r="AQ782" s="154"/>
      <c r="AR782" s="154"/>
      <c r="AS782" s="154"/>
      <c r="AT782" s="154"/>
      <c r="AU782" s="154"/>
      <c r="AV782" s="154"/>
      <c r="AW782" s="154"/>
      <c r="AX782" s="150">
        <f t="shared" ca="1" si="1993"/>
        <v>0</v>
      </c>
      <c r="AY782" s="150">
        <f>SUM(BA783:CE783)</f>
        <v>0</v>
      </c>
      <c r="AZ782" s="152" t="e">
        <f ca="1">AY782/AX782</f>
        <v>#DIV/0!</v>
      </c>
      <c r="BA782" s="154"/>
      <c r="BB782" s="154"/>
      <c r="BC782" s="154"/>
      <c r="BD782" s="154"/>
      <c r="BE782" s="154"/>
      <c r="BF782" s="154"/>
      <c r="BG782" s="154"/>
      <c r="BH782" s="154"/>
      <c r="BI782" s="154"/>
      <c r="BJ782" s="154"/>
      <c r="BK782" s="154"/>
      <c r="BL782" s="154"/>
      <c r="BM782" s="154"/>
      <c r="BN782" s="154"/>
      <c r="BO782" s="154"/>
      <c r="BP782" s="154"/>
      <c r="BQ782" s="154"/>
      <c r="BR782" s="154"/>
      <c r="BS782" s="154"/>
      <c r="BT782" s="154"/>
      <c r="BU782" s="154"/>
      <c r="BV782" s="154"/>
      <c r="BW782" s="154"/>
      <c r="BX782" s="154"/>
      <c r="BY782" s="154"/>
      <c r="BZ782" s="154"/>
      <c r="CA782" s="154"/>
      <c r="CB782" s="154"/>
      <c r="CC782" s="154"/>
      <c r="CD782" s="154"/>
      <c r="CE782" s="154"/>
      <c r="CF782" s="150">
        <f t="shared" ref="CF782" si="2029">SUM(CI782:DM782)</f>
        <v>0</v>
      </c>
      <c r="CG782" s="150">
        <f>SUM(CI783:DM783)</f>
        <v>0</v>
      </c>
      <c r="CH782" s="152" t="e">
        <f>CG782/CF782</f>
        <v>#DIV/0!</v>
      </c>
      <c r="CI782" s="154"/>
      <c r="CJ782" s="154"/>
      <c r="CK782" s="154"/>
      <c r="CL782" s="154"/>
      <c r="CM782" s="154"/>
      <c r="CN782" s="154"/>
      <c r="CO782" s="154"/>
      <c r="CP782" s="158"/>
      <c r="CQ782" s="158"/>
      <c r="CR782" s="158"/>
      <c r="CS782" s="158"/>
      <c r="CT782" s="158"/>
      <c r="CU782" s="158"/>
      <c r="CV782" s="158"/>
      <c r="CW782" s="154"/>
      <c r="CX782" s="154"/>
      <c r="CY782" s="154"/>
      <c r="CZ782" s="154"/>
      <c r="DA782" s="154"/>
      <c r="DB782" s="154"/>
      <c r="DC782" s="154"/>
      <c r="DD782" s="154"/>
      <c r="DE782" s="154"/>
      <c r="DF782" s="154"/>
      <c r="DG782" s="154"/>
      <c r="DH782" s="154"/>
      <c r="DI782" s="154"/>
      <c r="DJ782" s="154"/>
      <c r="DK782" s="154"/>
      <c r="DL782" s="154"/>
      <c r="DM782" s="154"/>
      <c r="DN782" s="150">
        <f t="shared" ref="DN782" si="2030">SUM(DQ782:ER782)</f>
        <v>0</v>
      </c>
      <c r="DO782" s="150">
        <f>SUM(DQ783:ER783)</f>
        <v>0</v>
      </c>
      <c r="DP782" s="152" t="e">
        <f t="shared" si="1910"/>
        <v>#DIV/0!</v>
      </c>
      <c r="DQ782" s="154"/>
      <c r="DR782" s="154"/>
      <c r="DS782" s="154"/>
      <c r="DT782" s="154"/>
      <c r="DU782" s="154"/>
      <c r="DV782" s="154"/>
      <c r="DW782" s="154"/>
      <c r="DX782" s="154"/>
      <c r="DY782" s="154"/>
      <c r="DZ782" s="154"/>
      <c r="EA782" s="154"/>
      <c r="EB782" s="154"/>
      <c r="EC782" s="154"/>
      <c r="ED782" s="154"/>
      <c r="EE782" s="154"/>
      <c r="EF782" s="154"/>
      <c r="EG782" s="154"/>
      <c r="EH782" s="154"/>
      <c r="EI782" s="154"/>
      <c r="EJ782" s="154"/>
      <c r="EK782" s="154"/>
      <c r="EL782" s="154"/>
      <c r="EM782" s="154"/>
      <c r="EN782" s="154"/>
      <c r="EO782" s="154"/>
      <c r="EP782" s="154"/>
      <c r="EQ782" s="154"/>
      <c r="ER782" s="154"/>
      <c r="ES782" s="150">
        <f t="shared" ca="1" si="1921"/>
        <v>0</v>
      </c>
      <c r="ET782" s="150">
        <f t="shared" si="1948"/>
        <v>0</v>
      </c>
      <c r="EU782" s="152" t="e">
        <f t="shared" ca="1" si="1949"/>
        <v>#DIV/0!</v>
      </c>
      <c r="EV782" s="154"/>
      <c r="EW782" s="160"/>
      <c r="EX782" s="154"/>
      <c r="EY782" s="154"/>
      <c r="EZ782" s="154"/>
      <c r="FA782" s="154"/>
      <c r="FB782" s="154"/>
      <c r="FC782" s="154"/>
      <c r="FD782" s="154"/>
      <c r="FE782" s="154"/>
      <c r="FF782" s="154"/>
      <c r="FG782" s="154"/>
      <c r="FH782" s="154"/>
      <c r="FI782" s="154"/>
      <c r="FJ782" s="154"/>
      <c r="FK782" s="154"/>
      <c r="FL782" s="154"/>
      <c r="FM782" s="154"/>
      <c r="FN782" s="154"/>
      <c r="FO782" s="154"/>
      <c r="FP782" s="154"/>
      <c r="FQ782" s="154"/>
      <c r="FR782" s="154"/>
      <c r="FS782" s="154"/>
      <c r="FT782" s="154"/>
      <c r="FU782" s="154"/>
      <c r="FV782" s="154"/>
      <c r="FW782" s="154"/>
      <c r="FX782" s="154"/>
      <c r="FY782" s="154"/>
      <c r="FZ782" s="154"/>
      <c r="GA782" s="150">
        <f t="shared" ref="GA782" ca="1" si="2031">SUMIF($GD$8:$HG$9,$O$5,GD782:HG782)</f>
        <v>0</v>
      </c>
      <c r="GB782" s="150">
        <f t="shared" ref="GB782" si="2032">SUM(GD783:HG783)</f>
        <v>0</v>
      </c>
      <c r="GC782" s="152" t="e">
        <f t="shared" ref="GC782" ca="1" si="2033">GB782/GA782</f>
        <v>#DIV/0!</v>
      </c>
      <c r="GD782" s="154"/>
      <c r="GE782" s="154"/>
      <c r="GF782" s="154"/>
      <c r="GG782" s="154"/>
      <c r="GH782" s="154"/>
      <c r="GI782" s="154"/>
      <c r="GJ782" s="154"/>
      <c r="GK782" s="154"/>
      <c r="GL782" s="154"/>
      <c r="GM782" s="154"/>
      <c r="GN782" s="154"/>
      <c r="GO782" s="154"/>
      <c r="GP782" s="154"/>
      <c r="GQ782" s="154"/>
      <c r="GR782" s="154"/>
      <c r="GS782" s="154"/>
      <c r="GT782" s="154"/>
      <c r="GU782" s="154"/>
      <c r="GV782" s="154"/>
      <c r="GW782" s="154"/>
      <c r="GX782" s="154"/>
      <c r="GY782" s="154"/>
      <c r="GZ782" s="154"/>
      <c r="HA782" s="154"/>
      <c r="HB782" s="154"/>
      <c r="HC782" s="154"/>
      <c r="HD782" s="154"/>
      <c r="HE782" s="154"/>
      <c r="HF782" s="154"/>
      <c r="HG782" s="154"/>
      <c r="HH782" s="150"/>
      <c r="HI782" s="150">
        <v>0</v>
      </c>
      <c r="HJ782" s="154"/>
      <c r="HK782" s="154"/>
      <c r="HL782" s="154"/>
      <c r="HM782" s="154"/>
      <c r="HN782" s="154"/>
      <c r="HO782" s="154"/>
      <c r="HP782" s="154"/>
      <c r="HQ782" s="154"/>
      <c r="HR782" s="154"/>
      <c r="HS782" s="154"/>
      <c r="HT782" s="154"/>
      <c r="HU782" s="154"/>
      <c r="HV782" s="154"/>
      <c r="HW782" s="154"/>
      <c r="HX782" s="154"/>
      <c r="HY782" s="154"/>
      <c r="HZ782" s="154"/>
      <c r="IA782" s="154"/>
      <c r="IB782" s="154"/>
      <c r="IC782" s="154"/>
      <c r="ID782" s="154"/>
      <c r="IE782" s="154"/>
      <c r="IF782" s="154"/>
      <c r="IG782" s="154"/>
      <c r="IH782" s="154"/>
      <c r="II782" s="154"/>
      <c r="IJ782" s="154"/>
      <c r="IK782" s="154"/>
      <c r="IL782" s="154"/>
      <c r="IM782" s="154"/>
      <c r="IN782" s="154"/>
      <c r="IO782" s="154"/>
      <c r="IP782" s="150"/>
      <c r="IQ782" s="150">
        <v>0</v>
      </c>
      <c r="IR782" s="154"/>
      <c r="IS782" s="154"/>
      <c r="IT782" s="154"/>
      <c r="IU782" s="154"/>
      <c r="IV782" s="154"/>
      <c r="IW782" s="154"/>
      <c r="IX782" s="154"/>
      <c r="IY782" s="154"/>
      <c r="IZ782" s="154"/>
      <c r="JA782" s="154"/>
      <c r="JB782" s="154"/>
      <c r="JC782" s="154"/>
      <c r="JD782" s="154"/>
      <c r="JE782" s="154"/>
      <c r="JF782" s="154"/>
      <c r="JG782" s="154"/>
      <c r="JH782" s="154"/>
      <c r="JI782" s="154"/>
      <c r="JJ782" s="154"/>
      <c r="JK782" s="154"/>
      <c r="JL782" s="154"/>
      <c r="JM782" s="154"/>
      <c r="JN782" s="154"/>
      <c r="JO782" s="154"/>
      <c r="JP782" s="154"/>
      <c r="JQ782" s="154"/>
      <c r="JR782" s="154"/>
      <c r="JS782" s="154"/>
      <c r="JT782" s="154"/>
      <c r="JU782" s="154"/>
      <c r="JV782" s="154"/>
      <c r="JW782" s="150"/>
      <c r="JX782" s="150">
        <v>0</v>
      </c>
      <c r="JY782" s="154"/>
      <c r="JZ782" s="154"/>
      <c r="KA782" s="154"/>
      <c r="KB782" s="154"/>
      <c r="KC782" s="154"/>
      <c r="KD782" s="154"/>
      <c r="KE782" s="154"/>
      <c r="KF782" s="154"/>
      <c r="KG782" s="154"/>
      <c r="KH782" s="154"/>
      <c r="KI782" s="154"/>
      <c r="KJ782" s="154"/>
      <c r="KK782" s="154"/>
      <c r="KL782" s="154"/>
      <c r="KM782" s="154"/>
      <c r="KN782" s="154"/>
      <c r="KO782" s="154"/>
      <c r="KP782" s="154"/>
      <c r="KQ782" s="154"/>
      <c r="KR782" s="154"/>
      <c r="KS782" s="154"/>
      <c r="KT782" s="154"/>
      <c r="KU782" s="154"/>
      <c r="KV782" s="154"/>
      <c r="KW782" s="154"/>
      <c r="KX782" s="154"/>
      <c r="KY782" s="154"/>
      <c r="KZ782" s="154"/>
      <c r="LA782" s="154"/>
      <c r="LB782" s="154"/>
      <c r="LC782" s="154"/>
      <c r="LD782" s="154"/>
      <c r="LE782" s="150"/>
      <c r="LF782" s="150">
        <v>0</v>
      </c>
      <c r="LG782" s="154"/>
      <c r="LH782" s="154"/>
      <c r="LI782" s="154"/>
      <c r="LJ782" s="154"/>
      <c r="LK782" s="154"/>
      <c r="LL782" s="154"/>
      <c r="LM782" s="154"/>
      <c r="LN782" s="154"/>
      <c r="LO782" s="154"/>
      <c r="LP782" s="154"/>
      <c r="LQ782" s="154"/>
      <c r="LR782" s="154"/>
      <c r="LS782" s="154"/>
      <c r="LT782" s="154"/>
      <c r="LU782" s="154"/>
      <c r="LV782" s="154"/>
      <c r="LW782" s="154"/>
      <c r="LX782" s="154"/>
      <c r="LY782" s="154"/>
      <c r="LZ782" s="154"/>
      <c r="MA782" s="154"/>
      <c r="MB782" s="154"/>
      <c r="MC782" s="154"/>
      <c r="MD782" s="154"/>
      <c r="ME782" s="154"/>
      <c r="MF782" s="154"/>
      <c r="MG782" s="154"/>
      <c r="MH782" s="154"/>
      <c r="MI782" s="154"/>
      <c r="MJ782" s="154"/>
      <c r="MK782" s="154"/>
      <c r="ML782" s="154"/>
    </row>
    <row r="783" spans="1:350" s="41" customFormat="1" ht="14.25" customHeight="1" outlineLevel="3" x14ac:dyDescent="0.25">
      <c r="A783" s="241"/>
      <c r="B783" s="231"/>
      <c r="C783" s="176"/>
      <c r="D783" s="176"/>
      <c r="E783" s="176"/>
      <c r="F783" s="176"/>
      <c r="G783" s="176"/>
      <c r="H783" s="171"/>
      <c r="I783" s="171"/>
      <c r="J783" s="213"/>
      <c r="K783" s="213"/>
      <c r="L783" s="173"/>
      <c r="M783" s="173"/>
      <c r="N783" s="184"/>
      <c r="O783" s="155"/>
      <c r="P783" s="155"/>
      <c r="Q783" s="151"/>
      <c r="R783" s="151"/>
      <c r="S783" s="153"/>
      <c r="T783" s="155"/>
      <c r="U783" s="155"/>
      <c r="V783" s="155"/>
      <c r="W783" s="155"/>
      <c r="X783" s="155"/>
      <c r="Y783" s="155"/>
      <c r="Z783" s="155"/>
      <c r="AA783" s="155"/>
      <c r="AB783" s="155"/>
      <c r="AC783" s="155"/>
      <c r="AD783" s="155"/>
      <c r="AE783" s="155"/>
      <c r="AF783" s="155"/>
      <c r="AG783" s="155"/>
      <c r="AH783" s="155"/>
      <c r="AI783" s="155"/>
      <c r="AJ783" s="155"/>
      <c r="AK783" s="155"/>
      <c r="AL783" s="155"/>
      <c r="AM783" s="155"/>
      <c r="AN783" s="155"/>
      <c r="AO783" s="155"/>
      <c r="AP783" s="155"/>
      <c r="AQ783" s="155"/>
      <c r="AR783" s="155"/>
      <c r="AS783" s="155"/>
      <c r="AT783" s="155"/>
      <c r="AU783" s="155"/>
      <c r="AV783" s="155"/>
      <c r="AW783" s="155"/>
      <c r="AX783" s="151"/>
      <c r="AY783" s="151"/>
      <c r="AZ783" s="153"/>
      <c r="BA783" s="155"/>
      <c r="BB783" s="155"/>
      <c r="BC783" s="155"/>
      <c r="BD783" s="155"/>
      <c r="BE783" s="155"/>
      <c r="BF783" s="155"/>
      <c r="BG783" s="155"/>
      <c r="BH783" s="155"/>
      <c r="BI783" s="155"/>
      <c r="BJ783" s="155"/>
      <c r="BK783" s="155"/>
      <c r="BL783" s="155"/>
      <c r="BM783" s="155"/>
      <c r="BN783" s="155"/>
      <c r="BO783" s="155"/>
      <c r="BP783" s="155"/>
      <c r="BQ783" s="155"/>
      <c r="BR783" s="155"/>
      <c r="BS783" s="155"/>
      <c r="BT783" s="155"/>
      <c r="BU783" s="155"/>
      <c r="BV783" s="155"/>
      <c r="BW783" s="155"/>
      <c r="BX783" s="155"/>
      <c r="BY783" s="155"/>
      <c r="BZ783" s="155"/>
      <c r="CA783" s="155"/>
      <c r="CB783" s="155"/>
      <c r="CC783" s="155"/>
      <c r="CD783" s="155"/>
      <c r="CE783" s="155"/>
      <c r="CF783" s="151"/>
      <c r="CG783" s="151"/>
      <c r="CH783" s="153"/>
      <c r="CI783" s="155"/>
      <c r="CJ783" s="155"/>
      <c r="CK783" s="155"/>
      <c r="CL783" s="155"/>
      <c r="CM783" s="155"/>
      <c r="CN783" s="155"/>
      <c r="CO783" s="155"/>
      <c r="CP783" s="159"/>
      <c r="CQ783" s="159"/>
      <c r="CR783" s="159"/>
      <c r="CS783" s="159"/>
      <c r="CT783" s="159"/>
      <c r="CU783" s="159"/>
      <c r="CV783" s="159"/>
      <c r="CW783" s="155"/>
      <c r="CX783" s="155"/>
      <c r="CY783" s="155"/>
      <c r="CZ783" s="155"/>
      <c r="DA783" s="155"/>
      <c r="DB783" s="155"/>
      <c r="DC783" s="155"/>
      <c r="DD783" s="155"/>
      <c r="DE783" s="155"/>
      <c r="DF783" s="155"/>
      <c r="DG783" s="155"/>
      <c r="DH783" s="155"/>
      <c r="DI783" s="155"/>
      <c r="DJ783" s="155"/>
      <c r="DK783" s="155"/>
      <c r="DL783" s="155"/>
      <c r="DM783" s="155"/>
      <c r="DN783" s="151"/>
      <c r="DO783" s="151"/>
      <c r="DP783" s="153"/>
      <c r="DQ783" s="155"/>
      <c r="DR783" s="155"/>
      <c r="DS783" s="155"/>
      <c r="DT783" s="155"/>
      <c r="DU783" s="155"/>
      <c r="DV783" s="155"/>
      <c r="DW783" s="155"/>
      <c r="DX783" s="155"/>
      <c r="DY783" s="155"/>
      <c r="DZ783" s="155"/>
      <c r="EA783" s="155"/>
      <c r="EB783" s="155"/>
      <c r="EC783" s="155"/>
      <c r="ED783" s="155"/>
      <c r="EE783" s="155"/>
      <c r="EF783" s="155"/>
      <c r="EG783" s="155"/>
      <c r="EH783" s="155"/>
      <c r="EI783" s="155"/>
      <c r="EJ783" s="155"/>
      <c r="EK783" s="155"/>
      <c r="EL783" s="155"/>
      <c r="EM783" s="155"/>
      <c r="EN783" s="155"/>
      <c r="EO783" s="155"/>
      <c r="EP783" s="155"/>
      <c r="EQ783" s="155"/>
      <c r="ER783" s="155"/>
      <c r="ES783" s="151"/>
      <c r="ET783" s="151"/>
      <c r="EU783" s="153"/>
      <c r="EV783" s="155"/>
      <c r="EW783" s="161"/>
      <c r="EX783" s="155"/>
      <c r="EY783" s="155"/>
      <c r="EZ783" s="155"/>
      <c r="FA783" s="155"/>
      <c r="FB783" s="155"/>
      <c r="FC783" s="155"/>
      <c r="FD783" s="155"/>
      <c r="FE783" s="155"/>
      <c r="FF783" s="155"/>
      <c r="FG783" s="155"/>
      <c r="FH783" s="155"/>
      <c r="FI783" s="155"/>
      <c r="FJ783" s="155"/>
      <c r="FK783" s="155"/>
      <c r="FL783" s="155"/>
      <c r="FM783" s="155"/>
      <c r="FN783" s="155"/>
      <c r="FO783" s="155"/>
      <c r="FP783" s="155"/>
      <c r="FQ783" s="155"/>
      <c r="FR783" s="155"/>
      <c r="FS783" s="155"/>
      <c r="FT783" s="155"/>
      <c r="FU783" s="155"/>
      <c r="FV783" s="155"/>
      <c r="FW783" s="155"/>
      <c r="FX783" s="155"/>
      <c r="FY783" s="155"/>
      <c r="FZ783" s="155"/>
      <c r="GA783" s="151"/>
      <c r="GB783" s="151"/>
      <c r="GC783" s="153"/>
      <c r="GD783" s="155"/>
      <c r="GE783" s="155"/>
      <c r="GF783" s="155"/>
      <c r="GG783" s="155"/>
      <c r="GH783" s="155"/>
      <c r="GI783" s="155"/>
      <c r="GJ783" s="155"/>
      <c r="GK783" s="155"/>
      <c r="GL783" s="155"/>
      <c r="GM783" s="155"/>
      <c r="GN783" s="155"/>
      <c r="GO783" s="155"/>
      <c r="GP783" s="155"/>
      <c r="GQ783" s="155"/>
      <c r="GR783" s="155"/>
      <c r="GS783" s="155"/>
      <c r="GT783" s="155"/>
      <c r="GU783" s="155"/>
      <c r="GV783" s="155"/>
      <c r="GW783" s="155"/>
      <c r="GX783" s="155"/>
      <c r="GY783" s="155"/>
      <c r="GZ783" s="155"/>
      <c r="HA783" s="155"/>
      <c r="HB783" s="155"/>
      <c r="HC783" s="155"/>
      <c r="HD783" s="155"/>
      <c r="HE783" s="155"/>
      <c r="HF783" s="155"/>
      <c r="HG783" s="155"/>
      <c r="HH783" s="151"/>
      <c r="HI783" s="151"/>
      <c r="HJ783" s="155"/>
      <c r="HK783" s="155"/>
      <c r="HL783" s="155"/>
      <c r="HM783" s="155"/>
      <c r="HN783" s="155"/>
      <c r="HO783" s="155"/>
      <c r="HP783" s="155"/>
      <c r="HQ783" s="155"/>
      <c r="HR783" s="155"/>
      <c r="HS783" s="155"/>
      <c r="HT783" s="155"/>
      <c r="HU783" s="155"/>
      <c r="HV783" s="155"/>
      <c r="HW783" s="155"/>
      <c r="HX783" s="155"/>
      <c r="HY783" s="155"/>
      <c r="HZ783" s="155"/>
      <c r="IA783" s="155"/>
      <c r="IB783" s="155"/>
      <c r="IC783" s="155"/>
      <c r="ID783" s="155"/>
      <c r="IE783" s="155"/>
      <c r="IF783" s="155"/>
      <c r="IG783" s="155"/>
      <c r="IH783" s="155"/>
      <c r="II783" s="155"/>
      <c r="IJ783" s="155"/>
      <c r="IK783" s="155"/>
      <c r="IL783" s="155"/>
      <c r="IM783" s="155"/>
      <c r="IN783" s="155"/>
      <c r="IO783" s="155"/>
      <c r="IP783" s="151"/>
      <c r="IQ783" s="151"/>
      <c r="IR783" s="155"/>
      <c r="IS783" s="155"/>
      <c r="IT783" s="155"/>
      <c r="IU783" s="155"/>
      <c r="IV783" s="155"/>
      <c r="IW783" s="155"/>
      <c r="IX783" s="155"/>
      <c r="IY783" s="155"/>
      <c r="IZ783" s="155"/>
      <c r="JA783" s="155"/>
      <c r="JB783" s="155"/>
      <c r="JC783" s="155"/>
      <c r="JD783" s="155"/>
      <c r="JE783" s="155"/>
      <c r="JF783" s="155"/>
      <c r="JG783" s="155"/>
      <c r="JH783" s="155"/>
      <c r="JI783" s="155"/>
      <c r="JJ783" s="155"/>
      <c r="JK783" s="155"/>
      <c r="JL783" s="155"/>
      <c r="JM783" s="155"/>
      <c r="JN783" s="155"/>
      <c r="JO783" s="155"/>
      <c r="JP783" s="155"/>
      <c r="JQ783" s="155"/>
      <c r="JR783" s="155"/>
      <c r="JS783" s="155"/>
      <c r="JT783" s="155"/>
      <c r="JU783" s="155"/>
      <c r="JV783" s="155"/>
      <c r="JW783" s="151"/>
      <c r="JX783" s="151"/>
      <c r="JY783" s="155"/>
      <c r="JZ783" s="155"/>
      <c r="KA783" s="155"/>
      <c r="KB783" s="155"/>
      <c r="KC783" s="155"/>
      <c r="KD783" s="155"/>
      <c r="KE783" s="155"/>
      <c r="KF783" s="155"/>
      <c r="KG783" s="155"/>
      <c r="KH783" s="155"/>
      <c r="KI783" s="155"/>
      <c r="KJ783" s="155"/>
      <c r="KK783" s="155"/>
      <c r="KL783" s="155"/>
      <c r="KM783" s="155"/>
      <c r="KN783" s="155"/>
      <c r="KO783" s="155"/>
      <c r="KP783" s="155"/>
      <c r="KQ783" s="155"/>
      <c r="KR783" s="155"/>
      <c r="KS783" s="155"/>
      <c r="KT783" s="155"/>
      <c r="KU783" s="155"/>
      <c r="KV783" s="155"/>
      <c r="KW783" s="155"/>
      <c r="KX783" s="155"/>
      <c r="KY783" s="155"/>
      <c r="KZ783" s="155"/>
      <c r="LA783" s="155"/>
      <c r="LB783" s="155"/>
      <c r="LC783" s="155"/>
      <c r="LD783" s="155"/>
      <c r="LE783" s="151"/>
      <c r="LF783" s="151"/>
      <c r="LG783" s="155"/>
      <c r="LH783" s="155"/>
      <c r="LI783" s="155"/>
      <c r="LJ783" s="155"/>
      <c r="LK783" s="155"/>
      <c r="LL783" s="155"/>
      <c r="LM783" s="155"/>
      <c r="LN783" s="155"/>
      <c r="LO783" s="155"/>
      <c r="LP783" s="155"/>
      <c r="LQ783" s="155"/>
      <c r="LR783" s="155"/>
      <c r="LS783" s="155"/>
      <c r="LT783" s="155"/>
      <c r="LU783" s="155"/>
      <c r="LV783" s="155"/>
      <c r="LW783" s="155"/>
      <c r="LX783" s="155"/>
      <c r="LY783" s="155"/>
      <c r="LZ783" s="155"/>
      <c r="MA783" s="155"/>
      <c r="MB783" s="155"/>
      <c r="MC783" s="155"/>
      <c r="MD783" s="155"/>
      <c r="ME783" s="155"/>
      <c r="MF783" s="155"/>
      <c r="MG783" s="155"/>
      <c r="MH783" s="155"/>
      <c r="MI783" s="155"/>
      <c r="MJ783" s="155"/>
      <c r="MK783" s="155"/>
      <c r="ML783" s="155"/>
    </row>
    <row r="784" spans="1:350" ht="13.9" customHeight="1" outlineLevel="3" x14ac:dyDescent="0.2">
      <c r="A784" s="226" t="s">
        <v>414</v>
      </c>
      <c r="B784" s="218" t="s">
        <v>343</v>
      </c>
      <c r="C784" s="214" t="s">
        <v>99</v>
      </c>
      <c r="D784" s="216">
        <v>93</v>
      </c>
      <c r="E784" s="175">
        <v>0</v>
      </c>
      <c r="F784" s="175">
        <f>D784-E784</f>
        <v>93</v>
      </c>
      <c r="G784" s="175" t="s">
        <v>844</v>
      </c>
      <c r="H784" s="170" t="s">
        <v>852</v>
      </c>
      <c r="I784" s="170" t="s">
        <v>882</v>
      </c>
      <c r="J784" s="212">
        <f ca="1">E784+Q784+AX784+CF784+DN784+ES784+GA784+HH784+IP784+JW784+LE784</f>
        <v>93</v>
      </c>
      <c r="K784" s="212">
        <f>E784+R784+AY784+CG784+DO784+ET784+GB784+HI784+IQ784+JX784+LF784</f>
        <v>93</v>
      </c>
      <c r="L784" s="172">
        <f ca="1">K784/J784</f>
        <v>1</v>
      </c>
      <c r="M784" s="172">
        <f>K784/D784</f>
        <v>1</v>
      </c>
      <c r="N784" s="183">
        <f ca="1">SUMIF($EV$8:$FZ$9,$O$5,$EV785:$FZ785)-SUMIF($EV$8:$FZ$9,$Q$5,$EV785:$FZ785)</f>
        <v>0</v>
      </c>
      <c r="O784" s="156"/>
      <c r="P784" s="16" t="s">
        <v>25</v>
      </c>
      <c r="Q784" s="150">
        <v>0</v>
      </c>
      <c r="R784" s="150">
        <v>0</v>
      </c>
      <c r="S784" s="152" t="e">
        <v>#DIV/0!</v>
      </c>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50">
        <f t="shared" ca="1" si="1993"/>
        <v>54</v>
      </c>
      <c r="AY784" s="150">
        <f>SUM(BA785:CE785)</f>
        <v>0</v>
      </c>
      <c r="AZ784" s="152">
        <f ca="1">AY784/AX784</f>
        <v>0</v>
      </c>
      <c r="BA784" s="16"/>
      <c r="BB784" s="16"/>
      <c r="BC784" s="16"/>
      <c r="BD784" s="16"/>
      <c r="BE784" s="16"/>
      <c r="BF784" s="16"/>
      <c r="BG784" s="16"/>
      <c r="BH784" s="16"/>
      <c r="BI784" s="16"/>
      <c r="BJ784" s="16"/>
      <c r="BK784" s="16"/>
      <c r="BL784" s="16"/>
      <c r="BM784" s="16"/>
      <c r="BN784" s="16"/>
      <c r="BO784" s="16"/>
      <c r="BP784" s="16">
        <v>10</v>
      </c>
      <c r="BQ784" s="16">
        <v>10</v>
      </c>
      <c r="BR784" s="16">
        <v>10</v>
      </c>
      <c r="BS784" s="16">
        <v>10</v>
      </c>
      <c r="BT784" s="16">
        <v>10</v>
      </c>
      <c r="BU784" s="16">
        <v>4</v>
      </c>
      <c r="BV784" s="16"/>
      <c r="BW784" s="16"/>
      <c r="BX784" s="16"/>
      <c r="BY784" s="16"/>
      <c r="BZ784" s="16"/>
      <c r="CA784" s="16"/>
      <c r="CB784" s="16"/>
      <c r="CC784" s="16"/>
      <c r="CD784" s="16"/>
      <c r="CE784" s="16"/>
      <c r="CF784" s="150">
        <f t="shared" ref="CF784" si="2034">SUM(CI784:DM784)</f>
        <v>39</v>
      </c>
      <c r="CG784" s="150">
        <f>SUM(CI785:DM785)</f>
        <v>93</v>
      </c>
      <c r="CH784" s="152">
        <f>CG784/CF784</f>
        <v>2.3846153846153846</v>
      </c>
      <c r="CI784" s="129"/>
      <c r="CJ784" s="129"/>
      <c r="CK784" s="129"/>
      <c r="CL784" s="129"/>
      <c r="CM784" s="129"/>
      <c r="CN784" s="129"/>
      <c r="CO784" s="129"/>
      <c r="CP784" s="101"/>
      <c r="CQ784" s="101">
        <v>18</v>
      </c>
      <c r="CR784" s="101">
        <v>18</v>
      </c>
      <c r="CS784" s="101">
        <v>3</v>
      </c>
      <c r="CT784" s="101"/>
      <c r="CU784" s="101"/>
      <c r="CV784" s="101"/>
      <c r="CW784" s="129"/>
      <c r="CX784" s="129"/>
      <c r="CY784" s="129"/>
      <c r="CZ784" s="129"/>
      <c r="DA784" s="129"/>
      <c r="DB784" s="129"/>
      <c r="DC784" s="129"/>
      <c r="DD784" s="129"/>
      <c r="DE784" s="129"/>
      <c r="DF784" s="129"/>
      <c r="DG784" s="129"/>
      <c r="DH784" s="129"/>
      <c r="DI784" s="129"/>
      <c r="DJ784" s="129"/>
      <c r="DK784" s="129"/>
      <c r="DL784" s="129"/>
      <c r="DM784" s="129"/>
      <c r="DN784" s="150">
        <f t="shared" ref="DN784" si="2035">SUM(DQ784:ER784)</f>
        <v>0</v>
      </c>
      <c r="DO784" s="150">
        <f>SUM(DQ785:ER785)</f>
        <v>0</v>
      </c>
      <c r="DP784" s="152" t="e">
        <f t="shared" si="1910"/>
        <v>#DIV/0!</v>
      </c>
      <c r="DQ784" s="16"/>
      <c r="DR784" s="16"/>
      <c r="DS784" s="16"/>
      <c r="DT784" s="16"/>
      <c r="DU784" s="16"/>
      <c r="DV784" s="16"/>
      <c r="DW784" s="16"/>
      <c r="DX784" s="16"/>
      <c r="DY784" s="16"/>
      <c r="DZ784" s="16"/>
      <c r="EA784" s="16"/>
      <c r="EB784" s="16"/>
      <c r="EC784" s="16"/>
      <c r="ED784" s="16"/>
      <c r="EE784" s="16"/>
      <c r="EF784" s="16"/>
      <c r="EG784" s="16"/>
      <c r="EH784" s="16"/>
      <c r="EI784" s="16"/>
      <c r="EJ784" s="16"/>
      <c r="EK784" s="16"/>
      <c r="EL784" s="16"/>
      <c r="EM784" s="16"/>
      <c r="EN784" s="16"/>
      <c r="EO784" s="16"/>
      <c r="EP784" s="16"/>
      <c r="EQ784" s="16"/>
      <c r="ER784" s="16"/>
      <c r="ES784" s="150">
        <f t="shared" ca="1" si="1921"/>
        <v>0</v>
      </c>
      <c r="ET784" s="150">
        <f t="shared" si="1948"/>
        <v>0</v>
      </c>
      <c r="EU784" s="152" t="e">
        <f t="shared" ca="1" si="1949"/>
        <v>#DIV/0!</v>
      </c>
      <c r="EV784" s="16"/>
      <c r="EW784" s="67"/>
      <c r="EX784" s="16"/>
      <c r="EY784" s="16"/>
      <c r="EZ784" s="16"/>
      <c r="FA784" s="16"/>
      <c r="FB784" s="16"/>
      <c r="FC784" s="16"/>
      <c r="FD784" s="16"/>
      <c r="FE784" s="16"/>
      <c r="FF784" s="16"/>
      <c r="FG784" s="16"/>
      <c r="FH784" s="16"/>
      <c r="FI784" s="16"/>
      <c r="FJ784" s="16"/>
      <c r="FK784" s="16"/>
      <c r="FL784" s="16"/>
      <c r="FM784" s="16"/>
      <c r="FN784" s="16"/>
      <c r="FO784" s="16"/>
      <c r="FP784" s="16"/>
      <c r="FQ784" s="16"/>
      <c r="FR784" s="16"/>
      <c r="FS784" s="16"/>
      <c r="FT784" s="16"/>
      <c r="FU784" s="16"/>
      <c r="FV784" s="16"/>
      <c r="FW784" s="16"/>
      <c r="FX784" s="16"/>
      <c r="FY784" s="16"/>
      <c r="FZ784" s="16"/>
      <c r="GA784" s="150">
        <f t="shared" ref="GA784" ca="1" si="2036">SUMIF($GD$8:$HG$9,$O$5,GD784:HG784)</f>
        <v>0</v>
      </c>
      <c r="GB784" s="150">
        <f t="shared" ref="GB784" si="2037">SUM(GD785:HG785)</f>
        <v>0</v>
      </c>
      <c r="GC784" s="152" t="e">
        <f t="shared" ref="GC784" ca="1" si="2038">GB784/GA784</f>
        <v>#DIV/0!</v>
      </c>
      <c r="GD784" s="16"/>
      <c r="GE784" s="16"/>
      <c r="GF784" s="16"/>
      <c r="GG784" s="16"/>
      <c r="GH784" s="16"/>
      <c r="GI784" s="16"/>
      <c r="GJ784" s="16"/>
      <c r="GK784" s="16"/>
      <c r="GL784" s="16"/>
      <c r="GM784" s="16"/>
      <c r="GN784" s="16"/>
      <c r="GO784" s="16"/>
      <c r="GP784" s="16"/>
      <c r="GQ784" s="16"/>
      <c r="GR784" s="16"/>
      <c r="GS784" s="16"/>
      <c r="GT784" s="16"/>
      <c r="GU784" s="16"/>
      <c r="GV784" s="16"/>
      <c r="GW784" s="16"/>
      <c r="GX784" s="16"/>
      <c r="GY784" s="16"/>
      <c r="GZ784" s="16"/>
      <c r="HA784" s="16"/>
      <c r="HB784" s="16"/>
      <c r="HC784" s="16"/>
      <c r="HD784" s="16"/>
      <c r="HE784" s="16"/>
      <c r="HF784" s="16"/>
      <c r="HG784" s="16"/>
      <c r="HH784" s="150"/>
      <c r="HI784" s="150">
        <v>0</v>
      </c>
      <c r="HJ784" s="152" t="e">
        <v>#DIV/0!</v>
      </c>
      <c r="HK784" s="16"/>
      <c r="HL784" s="16"/>
      <c r="HM784" s="16"/>
      <c r="HN784" s="16"/>
      <c r="HO784" s="16"/>
      <c r="HP784" s="16"/>
      <c r="HQ784" s="16"/>
      <c r="HR784" s="16"/>
      <c r="HS784" s="16"/>
      <c r="HT784" s="16"/>
      <c r="HU784" s="16"/>
      <c r="HV784" s="16"/>
      <c r="HW784" s="16"/>
      <c r="HX784" s="16"/>
      <c r="HY784" s="16"/>
      <c r="HZ784" s="16"/>
      <c r="IA784" s="16"/>
      <c r="IB784" s="16"/>
      <c r="IC784" s="16"/>
      <c r="ID784" s="16"/>
      <c r="IE784" s="16"/>
      <c r="IF784" s="16"/>
      <c r="IG784" s="16"/>
      <c r="IH784" s="16"/>
      <c r="II784" s="16"/>
      <c r="IJ784" s="16"/>
      <c r="IK784" s="16"/>
      <c r="IL784" s="16"/>
      <c r="IM784" s="16"/>
      <c r="IN784" s="16"/>
      <c r="IO784" s="16"/>
      <c r="IP784" s="150"/>
      <c r="IQ784" s="150">
        <v>0</v>
      </c>
      <c r="IR784" s="152" t="e">
        <v>#DIV/0!</v>
      </c>
      <c r="IS784" s="16"/>
      <c r="IT784" s="16"/>
      <c r="IU784" s="16"/>
      <c r="IV784" s="16"/>
      <c r="IW784" s="16"/>
      <c r="IX784" s="16"/>
      <c r="IY784" s="16"/>
      <c r="IZ784" s="16"/>
      <c r="JA784" s="16"/>
      <c r="JB784" s="16"/>
      <c r="JC784" s="16"/>
      <c r="JD784" s="16"/>
      <c r="JE784" s="16"/>
      <c r="JF784" s="16"/>
      <c r="JG784" s="16"/>
      <c r="JH784" s="16"/>
      <c r="JI784" s="16"/>
      <c r="JJ784" s="16"/>
      <c r="JK784" s="16"/>
      <c r="JL784" s="16"/>
      <c r="JM784" s="16"/>
      <c r="JN784" s="16"/>
      <c r="JO784" s="16"/>
      <c r="JP784" s="16"/>
      <c r="JQ784" s="16"/>
      <c r="JR784" s="16"/>
      <c r="JS784" s="16"/>
      <c r="JT784" s="16"/>
      <c r="JU784" s="23"/>
      <c r="JV784" s="16"/>
      <c r="JW784" s="150"/>
      <c r="JX784" s="150">
        <v>0</v>
      </c>
      <c r="JY784" s="152" t="e">
        <v>#DIV/0!</v>
      </c>
      <c r="JZ784" s="16"/>
      <c r="KA784" s="16"/>
      <c r="KB784" s="16"/>
      <c r="KC784" s="16"/>
      <c r="KD784" s="16"/>
      <c r="KE784" s="16"/>
      <c r="KF784" s="16"/>
      <c r="KG784" s="16"/>
      <c r="KH784" s="16"/>
      <c r="KI784" s="16"/>
      <c r="KJ784" s="16"/>
      <c r="KK784" s="16"/>
      <c r="KL784" s="16"/>
      <c r="KM784" s="16"/>
      <c r="KN784" s="16"/>
      <c r="KO784" s="16"/>
      <c r="KP784" s="16"/>
      <c r="KQ784" s="16"/>
      <c r="KR784" s="16"/>
      <c r="KS784" s="16"/>
      <c r="KT784" s="16"/>
      <c r="KU784" s="16"/>
      <c r="KV784" s="16"/>
      <c r="KW784" s="16"/>
      <c r="KX784" s="16"/>
      <c r="KY784" s="16"/>
      <c r="KZ784" s="16"/>
      <c r="LA784" s="16"/>
      <c r="LB784" s="16"/>
      <c r="LC784" s="16"/>
      <c r="LD784" s="16"/>
      <c r="LE784" s="150"/>
      <c r="LF784" s="150">
        <v>0</v>
      </c>
      <c r="LG784" s="152" t="e">
        <v>#DIV/0!</v>
      </c>
      <c r="LH784" s="16"/>
      <c r="LI784" s="16"/>
      <c r="LJ784" s="16"/>
      <c r="LK784" s="16"/>
      <c r="LL784" s="16"/>
      <c r="LM784" s="16"/>
      <c r="LN784" s="16"/>
      <c r="LO784" s="16"/>
      <c r="LP784" s="16"/>
      <c r="LQ784" s="16"/>
      <c r="LR784" s="16"/>
      <c r="LS784" s="16"/>
      <c r="LT784" s="16"/>
      <c r="LU784" s="16"/>
      <c r="LV784" s="16"/>
      <c r="LW784" s="16"/>
      <c r="LX784" s="16"/>
      <c r="LY784" s="16"/>
      <c r="LZ784" s="16"/>
      <c r="MA784" s="16"/>
      <c r="MB784" s="16"/>
      <c r="MC784" s="16"/>
      <c r="MD784" s="16"/>
      <c r="ME784" s="16"/>
      <c r="MF784" s="16"/>
      <c r="MG784" s="16"/>
      <c r="MH784" s="16"/>
      <c r="MI784" s="16"/>
      <c r="MJ784" s="16"/>
      <c r="MK784" s="16"/>
      <c r="ML784" s="16"/>
    </row>
    <row r="785" spans="1:350" ht="13.9" customHeight="1" outlineLevel="3" x14ac:dyDescent="0.2">
      <c r="A785" s="227"/>
      <c r="B785" s="219"/>
      <c r="C785" s="215"/>
      <c r="D785" s="217"/>
      <c r="E785" s="176"/>
      <c r="F785" s="176"/>
      <c r="G785" s="176"/>
      <c r="H785" s="171"/>
      <c r="I785" s="171"/>
      <c r="J785" s="213"/>
      <c r="K785" s="213"/>
      <c r="L785" s="173"/>
      <c r="M785" s="173"/>
      <c r="N785" s="184"/>
      <c r="O785" s="157"/>
      <c r="P785" s="17" t="s">
        <v>26</v>
      </c>
      <c r="Q785" s="151"/>
      <c r="R785" s="151"/>
      <c r="S785" s="153"/>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151"/>
      <c r="AY785" s="151"/>
      <c r="AZ785" s="153"/>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151"/>
      <c r="CG785" s="151"/>
      <c r="CH785" s="153"/>
      <c r="CI785" s="141"/>
      <c r="CJ785" s="141"/>
      <c r="CK785" s="141"/>
      <c r="CL785" s="141"/>
      <c r="CM785" s="141"/>
      <c r="CN785" s="141"/>
      <c r="CO785" s="141"/>
      <c r="CP785" s="95"/>
      <c r="CQ785" s="95"/>
      <c r="CR785" s="95"/>
      <c r="CS785" s="95"/>
      <c r="CT785" s="95"/>
      <c r="CU785" s="95"/>
      <c r="CV785" s="95"/>
      <c r="CW785" s="141"/>
      <c r="CX785" s="141"/>
      <c r="CY785" s="141"/>
      <c r="CZ785" s="141">
        <v>14</v>
      </c>
      <c r="DA785" s="141"/>
      <c r="DB785" s="141">
        <v>25</v>
      </c>
      <c r="DC785" s="141">
        <v>27</v>
      </c>
      <c r="DD785" s="141">
        <v>7</v>
      </c>
      <c r="DE785" s="141"/>
      <c r="DF785" s="141"/>
      <c r="DG785" s="141"/>
      <c r="DH785" s="141"/>
      <c r="DI785" s="141">
        <v>20</v>
      </c>
      <c r="DJ785" s="141"/>
      <c r="DK785" s="141"/>
      <c r="DL785" s="141"/>
      <c r="DM785" s="141"/>
      <c r="DN785" s="151"/>
      <c r="DO785" s="151"/>
      <c r="DP785" s="153"/>
      <c r="DQ785" s="24"/>
      <c r="DR785" s="24"/>
      <c r="DS785" s="24"/>
      <c r="DT785" s="24"/>
      <c r="DU785" s="24"/>
      <c r="DV785" s="24"/>
      <c r="DW785" s="24"/>
      <c r="DX785" s="24"/>
      <c r="DY785" s="24"/>
      <c r="DZ785" s="24"/>
      <c r="EA785" s="24"/>
      <c r="EB785" s="24"/>
      <c r="EC785" s="24"/>
      <c r="ED785" s="24"/>
      <c r="EE785" s="24"/>
      <c r="EF785" s="24"/>
      <c r="EG785" s="24"/>
      <c r="EH785" s="24"/>
      <c r="EI785" s="24"/>
      <c r="EJ785" s="24"/>
      <c r="EK785" s="24"/>
      <c r="EL785" s="24"/>
      <c r="EM785" s="24"/>
      <c r="EN785" s="24"/>
      <c r="EO785" s="24"/>
      <c r="EP785" s="24"/>
      <c r="EQ785" s="24"/>
      <c r="ER785" s="24"/>
      <c r="ES785" s="151"/>
      <c r="ET785" s="151"/>
      <c r="EU785" s="153"/>
      <c r="EV785" s="24"/>
      <c r="EW785" s="125"/>
      <c r="EX785" s="24"/>
      <c r="EY785" s="24"/>
      <c r="EZ785" s="24"/>
      <c r="FA785" s="24"/>
      <c r="FB785" s="24"/>
      <c r="FC785" s="24"/>
      <c r="FD785" s="24"/>
      <c r="FE785" s="24"/>
      <c r="FF785" s="24"/>
      <c r="FG785" s="24"/>
      <c r="FH785" s="24"/>
      <c r="FI785" s="24"/>
      <c r="FJ785" s="24"/>
      <c r="FK785" s="24"/>
      <c r="FL785" s="24"/>
      <c r="FM785" s="24"/>
      <c r="FN785" s="24"/>
      <c r="FO785" s="24"/>
      <c r="FP785" s="24"/>
      <c r="FQ785" s="24"/>
      <c r="FR785" s="24"/>
      <c r="FS785" s="24"/>
      <c r="FT785" s="24"/>
      <c r="FU785" s="24"/>
      <c r="FV785" s="24"/>
      <c r="FW785" s="24"/>
      <c r="FX785" s="24"/>
      <c r="FY785" s="24"/>
      <c r="FZ785" s="24"/>
      <c r="GA785" s="151"/>
      <c r="GB785" s="151"/>
      <c r="GC785" s="153"/>
      <c r="GD785" s="24"/>
      <c r="GE785" s="24"/>
      <c r="GF785" s="24"/>
      <c r="GG785" s="24"/>
      <c r="GH785" s="24"/>
      <c r="GI785" s="24"/>
      <c r="GJ785" s="24"/>
      <c r="GK785" s="24"/>
      <c r="GL785" s="24"/>
      <c r="GM785" s="24"/>
      <c r="GN785" s="24"/>
      <c r="GO785" s="24"/>
      <c r="GP785" s="24"/>
      <c r="GQ785" s="24"/>
      <c r="GR785" s="24"/>
      <c r="GS785" s="24"/>
      <c r="GT785" s="24"/>
      <c r="GU785" s="24"/>
      <c r="GV785" s="24"/>
      <c r="GW785" s="24"/>
      <c r="GX785" s="24"/>
      <c r="GY785" s="24"/>
      <c r="GZ785" s="24"/>
      <c r="HA785" s="24"/>
      <c r="HB785" s="24"/>
      <c r="HC785" s="24"/>
      <c r="HD785" s="24"/>
      <c r="HE785" s="24"/>
      <c r="HF785" s="24"/>
      <c r="HG785" s="24"/>
      <c r="HH785" s="151"/>
      <c r="HI785" s="151"/>
      <c r="HJ785" s="153"/>
      <c r="HK785" s="24"/>
      <c r="HL785" s="24"/>
      <c r="HM785" s="24"/>
      <c r="HN785" s="24"/>
      <c r="HO785" s="24"/>
      <c r="HP785" s="24"/>
      <c r="HQ785" s="24"/>
      <c r="HR785" s="24"/>
      <c r="HS785" s="24"/>
      <c r="HT785" s="24"/>
      <c r="HU785" s="24"/>
      <c r="HV785" s="24"/>
      <c r="HW785" s="24"/>
      <c r="HX785" s="24"/>
      <c r="HY785" s="24"/>
      <c r="HZ785" s="24"/>
      <c r="IA785" s="24"/>
      <c r="IB785" s="24"/>
      <c r="IC785" s="24"/>
      <c r="ID785" s="24"/>
      <c r="IE785" s="24"/>
      <c r="IF785" s="24"/>
      <c r="IG785" s="24"/>
      <c r="IH785" s="24"/>
      <c r="II785" s="24"/>
      <c r="IJ785" s="24"/>
      <c r="IK785" s="24"/>
      <c r="IL785" s="24"/>
      <c r="IM785" s="24"/>
      <c r="IN785" s="24"/>
      <c r="IO785" s="24"/>
      <c r="IP785" s="151"/>
      <c r="IQ785" s="151"/>
      <c r="IR785" s="153"/>
      <c r="IS785" s="24"/>
      <c r="IT785" s="24"/>
      <c r="IU785" s="24"/>
      <c r="IV785" s="24"/>
      <c r="IW785" s="24"/>
      <c r="IX785" s="24"/>
      <c r="IY785" s="24"/>
      <c r="IZ785" s="24"/>
      <c r="JA785" s="24"/>
      <c r="JB785" s="24"/>
      <c r="JC785" s="24"/>
      <c r="JD785" s="24"/>
      <c r="JE785" s="24"/>
      <c r="JF785" s="24"/>
      <c r="JG785" s="24"/>
      <c r="JH785" s="24"/>
      <c r="JI785" s="24"/>
      <c r="JJ785" s="24"/>
      <c r="JK785" s="24"/>
      <c r="JL785" s="24"/>
      <c r="JM785" s="24"/>
      <c r="JN785" s="24"/>
      <c r="JO785" s="24"/>
      <c r="JP785" s="24"/>
      <c r="JQ785" s="24"/>
      <c r="JR785" s="24"/>
      <c r="JS785" s="24"/>
      <c r="JT785" s="24"/>
      <c r="JU785" s="25"/>
      <c r="JV785" s="24"/>
      <c r="JW785" s="151"/>
      <c r="JX785" s="151"/>
      <c r="JY785" s="153"/>
      <c r="JZ785" s="24"/>
      <c r="KA785" s="24"/>
      <c r="KB785" s="24"/>
      <c r="KC785" s="24"/>
      <c r="KD785" s="24"/>
      <c r="KE785" s="24"/>
      <c r="KF785" s="24"/>
      <c r="KG785" s="24"/>
      <c r="KH785" s="24"/>
      <c r="KI785" s="24"/>
      <c r="KJ785" s="24"/>
      <c r="KK785" s="24"/>
      <c r="KL785" s="24"/>
      <c r="KM785" s="24"/>
      <c r="KN785" s="24"/>
      <c r="KO785" s="24"/>
      <c r="KP785" s="24"/>
      <c r="KQ785" s="24"/>
      <c r="KR785" s="24"/>
      <c r="KS785" s="24"/>
      <c r="KT785" s="24"/>
      <c r="KU785" s="24"/>
      <c r="KV785" s="24"/>
      <c r="KW785" s="24"/>
      <c r="KX785" s="24"/>
      <c r="KY785" s="24"/>
      <c r="KZ785" s="24"/>
      <c r="LA785" s="24"/>
      <c r="LB785" s="24"/>
      <c r="LC785" s="24"/>
      <c r="LD785" s="24"/>
      <c r="LE785" s="151"/>
      <c r="LF785" s="151"/>
      <c r="LG785" s="153"/>
      <c r="LH785" s="24"/>
      <c r="LI785" s="24"/>
      <c r="LJ785" s="24"/>
      <c r="LK785" s="24"/>
      <c r="LL785" s="24"/>
      <c r="LM785" s="24"/>
      <c r="LN785" s="24"/>
      <c r="LO785" s="24"/>
      <c r="LP785" s="24"/>
      <c r="LQ785" s="24"/>
      <c r="LR785" s="24"/>
      <c r="LS785" s="24"/>
      <c r="LT785" s="24"/>
      <c r="LU785" s="24"/>
      <c r="LV785" s="24"/>
      <c r="LW785" s="24"/>
      <c r="LX785" s="24"/>
      <c r="LY785" s="24"/>
      <c r="LZ785" s="24"/>
      <c r="MA785" s="24"/>
      <c r="MB785" s="24"/>
      <c r="MC785" s="24"/>
      <c r="MD785" s="24"/>
      <c r="ME785" s="24"/>
      <c r="MF785" s="24"/>
      <c r="MG785" s="24"/>
      <c r="MH785" s="24"/>
      <c r="MI785" s="24"/>
      <c r="MJ785" s="24"/>
      <c r="MK785" s="24"/>
      <c r="ML785" s="24"/>
    </row>
    <row r="786" spans="1:350" ht="13.9" customHeight="1" outlineLevel="3" x14ac:dyDescent="0.2">
      <c r="A786" s="226" t="s">
        <v>415</v>
      </c>
      <c r="B786" s="218" t="s">
        <v>406</v>
      </c>
      <c r="C786" s="214" t="s">
        <v>38</v>
      </c>
      <c r="D786" s="216">
        <v>2.742</v>
      </c>
      <c r="E786" s="175">
        <v>0</v>
      </c>
      <c r="F786" s="175">
        <f>D786-E786</f>
        <v>2.742</v>
      </c>
      <c r="G786" s="175" t="s">
        <v>847</v>
      </c>
      <c r="H786" s="170" t="s">
        <v>856</v>
      </c>
      <c r="I786" s="170" t="s">
        <v>859</v>
      </c>
      <c r="J786" s="212">
        <f ca="1">E786+Q786+AX786+CF786+DN786+ES786+GA786+HH786+IP786+JW786+LE786</f>
        <v>2.7</v>
      </c>
      <c r="K786" s="212">
        <f>E786+R786+AY786+CG786+DO786+ET786+GB786+HI786+IQ786+JX786+LF786</f>
        <v>0.34199999999999997</v>
      </c>
      <c r="L786" s="172">
        <f ca="1">K786/J786</f>
        <v>0.12666666666666665</v>
      </c>
      <c r="M786" s="172">
        <f>K786/D786</f>
        <v>0.12472647702407001</v>
      </c>
      <c r="N786" s="183">
        <f ca="1">SUMIF($EV$8:$FZ$9,$O$5,$EV787:$FZ787)-SUMIF($EV$8:$FZ$9,$Q$5,$EV787:$FZ787)</f>
        <v>0</v>
      </c>
      <c r="O786" s="156"/>
      <c r="P786" s="16" t="s">
        <v>25</v>
      </c>
      <c r="Q786" s="150">
        <v>0</v>
      </c>
      <c r="R786" s="150">
        <v>0</v>
      </c>
      <c r="S786" s="152" t="e">
        <v>#DIV/0!</v>
      </c>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50">
        <f t="shared" ca="1" si="1993"/>
        <v>0</v>
      </c>
      <c r="AY786" s="150">
        <f>SUM(BA787:CE787)</f>
        <v>0</v>
      </c>
      <c r="AZ786" s="152" t="e">
        <f ca="1">AY786/AX786</f>
        <v>#DIV/0!</v>
      </c>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50">
        <f t="shared" ref="CF786" si="2039">SUM(CI786:DM786)</f>
        <v>2.7</v>
      </c>
      <c r="CG786" s="150">
        <f>SUM(CI787:DM787)</f>
        <v>0</v>
      </c>
      <c r="CH786" s="152">
        <f>CG786/CF786</f>
        <v>0</v>
      </c>
      <c r="CI786" s="129"/>
      <c r="CJ786" s="129"/>
      <c r="CK786" s="129"/>
      <c r="CL786" s="129"/>
      <c r="CM786" s="129"/>
      <c r="CN786" s="129"/>
      <c r="CO786" s="129"/>
      <c r="CP786" s="101"/>
      <c r="CQ786" s="101"/>
      <c r="CR786" s="101"/>
      <c r="CS786" s="101"/>
      <c r="CT786" s="101"/>
      <c r="CU786" s="101"/>
      <c r="CV786" s="101"/>
      <c r="CW786" s="129"/>
      <c r="CX786" s="129">
        <v>1.7</v>
      </c>
      <c r="CY786" s="129">
        <v>1</v>
      </c>
      <c r="CZ786" s="129"/>
      <c r="DA786" s="129"/>
      <c r="DB786" s="129"/>
      <c r="DC786" s="129"/>
      <c r="DD786" s="129"/>
      <c r="DE786" s="129"/>
      <c r="DF786" s="129"/>
      <c r="DG786" s="129"/>
      <c r="DH786" s="129"/>
      <c r="DI786" s="129"/>
      <c r="DJ786" s="129"/>
      <c r="DK786" s="129"/>
      <c r="DL786" s="129"/>
      <c r="DM786" s="129"/>
      <c r="DN786" s="150">
        <f t="shared" ref="DN786" si="2040">SUM(DQ786:ER786)</f>
        <v>0</v>
      </c>
      <c r="DO786" s="150">
        <f>SUM(DQ787:ER787)</f>
        <v>0.14199999999999999</v>
      </c>
      <c r="DP786" s="152" t="e">
        <f t="shared" si="1910"/>
        <v>#DIV/0!</v>
      </c>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50">
        <f t="shared" ca="1" si="1921"/>
        <v>0</v>
      </c>
      <c r="ET786" s="150">
        <f t="shared" si="1948"/>
        <v>0</v>
      </c>
      <c r="EU786" s="152" t="e">
        <f t="shared" ca="1" si="1949"/>
        <v>#DIV/0!</v>
      </c>
      <c r="EV786" s="16"/>
      <c r="EW786" s="67"/>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50">
        <f t="shared" ref="GA786" ca="1" si="2041">SUMIF($GD$8:$HG$9,$O$5,GD786:HG786)</f>
        <v>0</v>
      </c>
      <c r="GB786" s="150">
        <f t="shared" ref="GB786" si="2042">SUM(GD787:HG787)</f>
        <v>0.2</v>
      </c>
      <c r="GC786" s="152" t="e">
        <f t="shared" ref="GC786" ca="1" si="2043">GB786/GA786</f>
        <v>#DIV/0!</v>
      </c>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50"/>
      <c r="HI786" s="150">
        <v>0</v>
      </c>
      <c r="HJ786" s="152" t="e">
        <v>#DIV/0!</v>
      </c>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50"/>
      <c r="IQ786" s="150">
        <v>0</v>
      </c>
      <c r="IR786" s="152" t="e">
        <v>#DIV/0!</v>
      </c>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c r="JS786" s="16"/>
      <c r="JT786" s="16"/>
      <c r="JU786" s="23"/>
      <c r="JV786" s="16"/>
      <c r="JW786" s="150"/>
      <c r="JX786" s="150">
        <v>0</v>
      </c>
      <c r="JY786" s="152" t="e">
        <v>#DIV/0!</v>
      </c>
      <c r="JZ786" s="16"/>
      <c r="KA786" s="16"/>
      <c r="KB786" s="16"/>
      <c r="KC786" s="16"/>
      <c r="KD786" s="16"/>
      <c r="KE786" s="16"/>
      <c r="KF786" s="16"/>
      <c r="KG786" s="16"/>
      <c r="KH786" s="16"/>
      <c r="KI786" s="16"/>
      <c r="KJ786" s="16"/>
      <c r="KK786" s="16"/>
      <c r="KL786" s="16"/>
      <c r="KM786" s="16"/>
      <c r="KN786" s="16"/>
      <c r="KO786" s="16"/>
      <c r="KP786" s="16"/>
      <c r="KQ786" s="16"/>
      <c r="KR786" s="16"/>
      <c r="KS786" s="16"/>
      <c r="KT786" s="16"/>
      <c r="KU786" s="16"/>
      <c r="KV786" s="16"/>
      <c r="KW786" s="16"/>
      <c r="KX786" s="16"/>
      <c r="KY786" s="16"/>
      <c r="KZ786" s="16"/>
      <c r="LA786" s="16"/>
      <c r="LB786" s="16"/>
      <c r="LC786" s="16"/>
      <c r="LD786" s="16"/>
      <c r="LE786" s="150"/>
      <c r="LF786" s="150">
        <v>0</v>
      </c>
      <c r="LG786" s="152" t="e">
        <v>#DIV/0!</v>
      </c>
      <c r="LH786" s="16"/>
      <c r="LI786" s="16"/>
      <c r="LJ786" s="16"/>
      <c r="LK786" s="16"/>
      <c r="LL786" s="16"/>
      <c r="LM786" s="16"/>
      <c r="LN786" s="16"/>
      <c r="LO786" s="16"/>
      <c r="LP786" s="16"/>
      <c r="LQ786" s="16"/>
      <c r="LR786" s="16"/>
      <c r="LS786" s="16"/>
      <c r="LT786" s="16"/>
      <c r="LU786" s="16"/>
      <c r="LV786" s="16"/>
      <c r="LW786" s="16"/>
      <c r="LX786" s="16"/>
      <c r="LY786" s="16"/>
      <c r="LZ786" s="16"/>
      <c r="MA786" s="16"/>
      <c r="MB786" s="16"/>
      <c r="MC786" s="16"/>
      <c r="MD786" s="16"/>
      <c r="ME786" s="16"/>
      <c r="MF786" s="16"/>
      <c r="MG786" s="16"/>
      <c r="MH786" s="16"/>
      <c r="MI786" s="16"/>
      <c r="MJ786" s="16"/>
      <c r="MK786" s="16"/>
      <c r="ML786" s="16"/>
    </row>
    <row r="787" spans="1:350" ht="13.9" customHeight="1" outlineLevel="3" x14ac:dyDescent="0.2">
      <c r="A787" s="227"/>
      <c r="B787" s="219"/>
      <c r="C787" s="215"/>
      <c r="D787" s="217"/>
      <c r="E787" s="176"/>
      <c r="F787" s="176"/>
      <c r="G787" s="176"/>
      <c r="H787" s="171"/>
      <c r="I787" s="171"/>
      <c r="J787" s="213"/>
      <c r="K787" s="213"/>
      <c r="L787" s="173"/>
      <c r="M787" s="173"/>
      <c r="N787" s="184"/>
      <c r="O787" s="157"/>
      <c r="P787" s="17" t="s">
        <v>26</v>
      </c>
      <c r="Q787" s="151"/>
      <c r="R787" s="151"/>
      <c r="S787" s="153"/>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151"/>
      <c r="AY787" s="151"/>
      <c r="AZ787" s="153"/>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c r="CF787" s="151"/>
      <c r="CG787" s="151"/>
      <c r="CH787" s="153"/>
      <c r="CI787" s="141"/>
      <c r="CJ787" s="141"/>
      <c r="CK787" s="141"/>
      <c r="CL787" s="141"/>
      <c r="CM787" s="141"/>
      <c r="CN787" s="141"/>
      <c r="CO787" s="141"/>
      <c r="CP787" s="95"/>
      <c r="CQ787" s="95"/>
      <c r="CR787" s="95"/>
      <c r="CS787" s="95"/>
      <c r="CT787" s="95"/>
      <c r="CU787" s="95"/>
      <c r="CV787" s="95"/>
      <c r="CW787" s="141"/>
      <c r="CX787" s="141"/>
      <c r="CY787" s="141"/>
      <c r="CZ787" s="141"/>
      <c r="DA787" s="141"/>
      <c r="DB787" s="141"/>
      <c r="DC787" s="141"/>
      <c r="DD787" s="141"/>
      <c r="DE787" s="141"/>
      <c r="DF787" s="141"/>
      <c r="DG787" s="141"/>
      <c r="DH787" s="141"/>
      <c r="DI787" s="141"/>
      <c r="DJ787" s="141"/>
      <c r="DK787" s="141"/>
      <c r="DL787" s="141"/>
      <c r="DM787" s="141"/>
      <c r="DN787" s="151"/>
      <c r="DO787" s="151"/>
      <c r="DP787" s="153"/>
      <c r="DQ787" s="24"/>
      <c r="DR787" s="24"/>
      <c r="DS787" s="24"/>
      <c r="DT787" s="24"/>
      <c r="DU787" s="24"/>
      <c r="DV787" s="24"/>
      <c r="DW787" s="24"/>
      <c r="DX787" s="24"/>
      <c r="DY787" s="24"/>
      <c r="DZ787" s="24"/>
      <c r="EA787" s="24"/>
      <c r="EB787" s="24"/>
      <c r="EC787" s="24"/>
      <c r="ED787" s="24"/>
      <c r="EE787" s="24"/>
      <c r="EF787" s="24"/>
      <c r="EG787" s="24"/>
      <c r="EH787" s="24"/>
      <c r="EI787" s="24"/>
      <c r="EJ787" s="24"/>
      <c r="EK787" s="133">
        <v>0.14199999999999999</v>
      </c>
      <c r="EL787" s="24"/>
      <c r="EM787" s="24"/>
      <c r="EN787" s="24"/>
      <c r="EO787" s="24"/>
      <c r="EP787" s="24"/>
      <c r="EQ787" s="24"/>
      <c r="ER787" s="24"/>
      <c r="ES787" s="151"/>
      <c r="ET787" s="151"/>
      <c r="EU787" s="153"/>
      <c r="EV787" s="24"/>
      <c r="EW787" s="125"/>
      <c r="EX787" s="24"/>
      <c r="EY787" s="24"/>
      <c r="EZ787" s="24"/>
      <c r="FA787" s="24"/>
      <c r="FB787" s="24"/>
      <c r="FC787" s="24"/>
      <c r="FD787" s="24"/>
      <c r="FE787" s="24"/>
      <c r="FF787" s="24"/>
      <c r="FG787" s="24"/>
      <c r="FH787" s="24"/>
      <c r="FI787" s="24"/>
      <c r="FJ787" s="24"/>
      <c r="FK787" s="24"/>
      <c r="FL787" s="24"/>
      <c r="FM787" s="24"/>
      <c r="FN787" s="24"/>
      <c r="FO787" s="24"/>
      <c r="FP787" s="24"/>
      <c r="FQ787" s="24"/>
      <c r="FR787" s="24"/>
      <c r="FS787" s="24"/>
      <c r="FT787" s="24"/>
      <c r="FU787" s="24"/>
      <c r="FV787" s="24"/>
      <c r="FW787" s="24"/>
      <c r="FX787" s="24"/>
      <c r="FY787" s="24"/>
      <c r="FZ787" s="24"/>
      <c r="GA787" s="151"/>
      <c r="GB787" s="151"/>
      <c r="GC787" s="153"/>
      <c r="GD787" s="24"/>
      <c r="GE787" s="24"/>
      <c r="GF787" s="24"/>
      <c r="GG787" s="24"/>
      <c r="GH787" s="24"/>
      <c r="GI787" s="24"/>
      <c r="GJ787" s="24"/>
      <c r="GK787" s="24"/>
      <c r="GL787" s="24"/>
      <c r="GM787" s="24"/>
      <c r="GN787" s="24"/>
      <c r="GO787" s="24"/>
      <c r="GP787" s="24"/>
      <c r="GQ787" s="24"/>
      <c r="GR787" s="24"/>
      <c r="GS787" s="24"/>
      <c r="GT787" s="24"/>
      <c r="GU787" s="24"/>
      <c r="GV787" s="24"/>
      <c r="GW787" s="24"/>
      <c r="GX787" s="24"/>
      <c r="GY787" s="24"/>
      <c r="GZ787" s="24"/>
      <c r="HA787" s="24"/>
      <c r="HB787" s="24"/>
      <c r="HC787" s="24"/>
      <c r="HD787" s="24"/>
      <c r="HE787" s="24"/>
      <c r="HF787" s="76">
        <v>0.2</v>
      </c>
      <c r="HG787" s="24"/>
      <c r="HH787" s="151"/>
      <c r="HI787" s="151"/>
      <c r="HJ787" s="153"/>
      <c r="HK787" s="24"/>
      <c r="HL787" s="24"/>
      <c r="HM787" s="24"/>
      <c r="HN787" s="24"/>
      <c r="HO787" s="24"/>
      <c r="HP787" s="24"/>
      <c r="HQ787" s="24"/>
      <c r="HR787" s="24"/>
      <c r="HS787" s="24"/>
      <c r="HT787" s="24"/>
      <c r="HU787" s="24"/>
      <c r="HV787" s="24"/>
      <c r="HW787" s="24"/>
      <c r="HX787" s="24"/>
      <c r="HY787" s="24"/>
      <c r="HZ787" s="24"/>
      <c r="IA787" s="24"/>
      <c r="IB787" s="24"/>
      <c r="IC787" s="24"/>
      <c r="ID787" s="24"/>
      <c r="IE787" s="24"/>
      <c r="IF787" s="24"/>
      <c r="IG787" s="24"/>
      <c r="IH787" s="24"/>
      <c r="II787" s="24"/>
      <c r="IJ787" s="24"/>
      <c r="IK787" s="24"/>
      <c r="IL787" s="24"/>
      <c r="IM787" s="24"/>
      <c r="IN787" s="24"/>
      <c r="IO787" s="24"/>
      <c r="IP787" s="151"/>
      <c r="IQ787" s="151"/>
      <c r="IR787" s="153"/>
      <c r="IS787" s="24"/>
      <c r="IT787" s="24"/>
      <c r="IU787" s="24"/>
      <c r="IV787" s="24"/>
      <c r="IW787" s="24"/>
      <c r="IX787" s="24"/>
      <c r="IY787" s="24"/>
      <c r="IZ787" s="24"/>
      <c r="JA787" s="24"/>
      <c r="JB787" s="24"/>
      <c r="JC787" s="24"/>
      <c r="JD787" s="24"/>
      <c r="JE787" s="24"/>
      <c r="JF787" s="24"/>
      <c r="JG787" s="24"/>
      <c r="JH787" s="24"/>
      <c r="JI787" s="24"/>
      <c r="JJ787" s="24"/>
      <c r="JK787" s="24"/>
      <c r="JL787" s="24"/>
      <c r="JM787" s="24"/>
      <c r="JN787" s="24"/>
      <c r="JO787" s="24"/>
      <c r="JP787" s="24"/>
      <c r="JQ787" s="24"/>
      <c r="JR787" s="24"/>
      <c r="JS787" s="24"/>
      <c r="JT787" s="24"/>
      <c r="JU787" s="25"/>
      <c r="JV787" s="24"/>
      <c r="JW787" s="151"/>
      <c r="JX787" s="151"/>
      <c r="JY787" s="153"/>
      <c r="JZ787" s="24"/>
      <c r="KA787" s="24"/>
      <c r="KB787" s="24"/>
      <c r="KC787" s="24"/>
      <c r="KD787" s="24"/>
      <c r="KE787" s="24"/>
      <c r="KF787" s="24"/>
      <c r="KG787" s="24"/>
      <c r="KH787" s="24"/>
      <c r="KI787" s="24"/>
      <c r="KJ787" s="24"/>
      <c r="KK787" s="24"/>
      <c r="KL787" s="24"/>
      <c r="KM787" s="24"/>
      <c r="KN787" s="24"/>
      <c r="KO787" s="24"/>
      <c r="KP787" s="24"/>
      <c r="KQ787" s="24"/>
      <c r="KR787" s="24"/>
      <c r="KS787" s="24"/>
      <c r="KT787" s="24"/>
      <c r="KU787" s="24"/>
      <c r="KV787" s="24"/>
      <c r="KW787" s="24"/>
      <c r="KX787" s="24"/>
      <c r="KY787" s="24"/>
      <c r="KZ787" s="24"/>
      <c r="LA787" s="24"/>
      <c r="LB787" s="24"/>
      <c r="LC787" s="24"/>
      <c r="LD787" s="24"/>
      <c r="LE787" s="151"/>
      <c r="LF787" s="151"/>
      <c r="LG787" s="153"/>
      <c r="LH787" s="24"/>
      <c r="LI787" s="24"/>
      <c r="LJ787" s="24"/>
      <c r="LK787" s="24"/>
      <c r="LL787" s="24"/>
      <c r="LM787" s="24"/>
      <c r="LN787" s="24"/>
      <c r="LO787" s="24"/>
      <c r="LP787" s="24"/>
      <c r="LQ787" s="24"/>
      <c r="LR787" s="24"/>
      <c r="LS787" s="24"/>
      <c r="LT787" s="24"/>
      <c r="LU787" s="24"/>
      <c r="LV787" s="24"/>
      <c r="LW787" s="24"/>
      <c r="LX787" s="24"/>
      <c r="LY787" s="24"/>
      <c r="LZ787" s="24"/>
      <c r="MA787" s="24"/>
      <c r="MB787" s="24"/>
      <c r="MC787" s="24"/>
      <c r="MD787" s="24"/>
      <c r="ME787" s="24"/>
      <c r="MF787" s="24"/>
      <c r="MG787" s="24"/>
      <c r="MH787" s="24"/>
      <c r="MI787" s="24"/>
      <c r="MJ787" s="24"/>
      <c r="MK787" s="24"/>
      <c r="ML787" s="24"/>
    </row>
    <row r="788" spans="1:350" ht="13.9" customHeight="1" outlineLevel="3" x14ac:dyDescent="0.2">
      <c r="A788" s="226" t="s">
        <v>416</v>
      </c>
      <c r="B788" s="218" t="s">
        <v>409</v>
      </c>
      <c r="C788" s="214" t="s">
        <v>99</v>
      </c>
      <c r="D788" s="216">
        <v>1</v>
      </c>
      <c r="E788" s="175">
        <v>0</v>
      </c>
      <c r="F788" s="175">
        <f>D788-E788</f>
        <v>1</v>
      </c>
      <c r="G788" s="175" t="s">
        <v>842</v>
      </c>
      <c r="H788" s="170" t="s">
        <v>859</v>
      </c>
      <c r="I788" s="170" t="s">
        <v>887</v>
      </c>
      <c r="J788" s="212">
        <f ca="1">E788+Q788+AX788+CF788+DN788+ES788+GA788+HH788+IP788+JW788+LE788</f>
        <v>1</v>
      </c>
      <c r="K788" s="212">
        <f>E788+R788+AY788+CG788+DO788+ET788+GB788+HI788+IQ788+JX788+LF788</f>
        <v>1</v>
      </c>
      <c r="L788" s="172">
        <f ca="1">K788/J788</f>
        <v>1</v>
      </c>
      <c r="M788" s="172">
        <f>K788/D788</f>
        <v>1</v>
      </c>
      <c r="N788" s="183">
        <f ca="1">SUMIF($EV$8:$FZ$9,$O$5,$EV789:$FZ789)-SUMIF($EV$8:$FZ$9,$Q$5,$EV789:$FZ789)</f>
        <v>0</v>
      </c>
      <c r="O788" s="156"/>
      <c r="P788" s="16" t="s">
        <v>25</v>
      </c>
      <c r="Q788" s="150">
        <v>0</v>
      </c>
      <c r="R788" s="150">
        <v>0</v>
      </c>
      <c r="S788" s="152" t="e">
        <v>#DIV/0!</v>
      </c>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50">
        <f t="shared" ca="1" si="1993"/>
        <v>0</v>
      </c>
      <c r="AY788" s="150">
        <f>SUM(BA789:CE789)</f>
        <v>0</v>
      </c>
      <c r="AZ788" s="152" t="e">
        <f ca="1">AY788/AX788</f>
        <v>#DIV/0!</v>
      </c>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50">
        <f t="shared" ref="CF788" si="2044">SUM(CI788:DM788)</f>
        <v>1</v>
      </c>
      <c r="CG788" s="150">
        <f>SUM(CI789:DM789)</f>
        <v>0</v>
      </c>
      <c r="CH788" s="152">
        <f>CG788/CF788</f>
        <v>0</v>
      </c>
      <c r="CI788" s="129"/>
      <c r="CJ788" s="129"/>
      <c r="CK788" s="129"/>
      <c r="CL788" s="129"/>
      <c r="CM788" s="129"/>
      <c r="CN788" s="129"/>
      <c r="CO788" s="129"/>
      <c r="CP788" s="101"/>
      <c r="CQ788" s="101"/>
      <c r="CR788" s="101"/>
      <c r="CS788" s="101"/>
      <c r="CT788" s="101"/>
      <c r="CU788" s="101"/>
      <c r="CV788" s="101"/>
      <c r="CW788" s="129"/>
      <c r="CX788" s="129"/>
      <c r="CY788" s="129"/>
      <c r="CZ788" s="129">
        <v>1</v>
      </c>
      <c r="DA788" s="129"/>
      <c r="DB788" s="129"/>
      <c r="DC788" s="129"/>
      <c r="DD788" s="129"/>
      <c r="DE788" s="129"/>
      <c r="DF788" s="129"/>
      <c r="DG788" s="129"/>
      <c r="DH788" s="129"/>
      <c r="DI788" s="129"/>
      <c r="DJ788" s="129"/>
      <c r="DK788" s="129"/>
      <c r="DL788" s="129"/>
      <c r="DM788" s="129"/>
      <c r="DN788" s="150">
        <f t="shared" ref="DN788" si="2045">SUM(DQ788:ER788)</f>
        <v>0</v>
      </c>
      <c r="DO788" s="150">
        <f>SUM(DQ789:ER789)</f>
        <v>1</v>
      </c>
      <c r="DP788" s="152" t="e">
        <f t="shared" si="1910"/>
        <v>#DIV/0!</v>
      </c>
      <c r="DQ788" s="16"/>
      <c r="DR788" s="16"/>
      <c r="DS788" s="16"/>
      <c r="DT788" s="16"/>
      <c r="DU788" s="16"/>
      <c r="DV788" s="16"/>
      <c r="DW788" s="16"/>
      <c r="DX788" s="16"/>
      <c r="DY788" s="16"/>
      <c r="DZ788" s="16"/>
      <c r="EA788" s="16"/>
      <c r="EB788" s="16"/>
      <c r="EC788" s="16"/>
      <c r="ED788" s="16"/>
      <c r="EE788" s="16"/>
      <c r="EF788" s="16"/>
      <c r="EG788" s="16"/>
      <c r="EH788" s="16"/>
      <c r="EI788" s="16"/>
      <c r="EJ788" s="16"/>
      <c r="EK788" s="16"/>
      <c r="EL788" s="16"/>
      <c r="EM788" s="16"/>
      <c r="EN788" s="16"/>
      <c r="EO788" s="16"/>
      <c r="EP788" s="16"/>
      <c r="EQ788" s="16"/>
      <c r="ER788" s="16"/>
      <c r="ES788" s="150">
        <f t="shared" ca="1" si="1921"/>
        <v>0</v>
      </c>
      <c r="ET788" s="150">
        <f t="shared" si="1948"/>
        <v>0</v>
      </c>
      <c r="EU788" s="152" t="e">
        <f t="shared" ca="1" si="1949"/>
        <v>#DIV/0!</v>
      </c>
      <c r="EV788" s="16"/>
      <c r="EW788" s="67"/>
      <c r="EX788" s="16"/>
      <c r="EY788" s="16"/>
      <c r="EZ788" s="16"/>
      <c r="FA788" s="16"/>
      <c r="FB788" s="16"/>
      <c r="FC788" s="16"/>
      <c r="FD788" s="16"/>
      <c r="FE788" s="16"/>
      <c r="FF788" s="16"/>
      <c r="FG788" s="16"/>
      <c r="FH788" s="16"/>
      <c r="FI788" s="16"/>
      <c r="FJ788" s="16"/>
      <c r="FK788" s="16"/>
      <c r="FL788" s="16"/>
      <c r="FM788" s="16"/>
      <c r="FN788" s="16"/>
      <c r="FO788" s="16"/>
      <c r="FP788" s="16"/>
      <c r="FQ788" s="16"/>
      <c r="FR788" s="16"/>
      <c r="FS788" s="16"/>
      <c r="FT788" s="16"/>
      <c r="FU788" s="16"/>
      <c r="FV788" s="16"/>
      <c r="FW788" s="16"/>
      <c r="FX788" s="16"/>
      <c r="FY788" s="16"/>
      <c r="FZ788" s="16"/>
      <c r="GA788" s="150">
        <f t="shared" ref="GA788" ca="1" si="2046">SUMIF($GD$8:$HG$9,$O$5,GD788:HG788)</f>
        <v>0</v>
      </c>
      <c r="GB788" s="150">
        <f t="shared" ref="GB788" si="2047">SUM(GD789:HG789)</f>
        <v>0</v>
      </c>
      <c r="GC788" s="152" t="e">
        <f t="shared" ref="GC788" ca="1" si="2048">GB788/GA788</f>
        <v>#DIV/0!</v>
      </c>
      <c r="GD788" s="16"/>
      <c r="GE788" s="16"/>
      <c r="GF788" s="16"/>
      <c r="GG788" s="16"/>
      <c r="GH788" s="16"/>
      <c r="GI788" s="16"/>
      <c r="GJ788" s="16"/>
      <c r="GK788" s="16"/>
      <c r="GL788" s="16"/>
      <c r="GM788" s="16"/>
      <c r="GN788" s="16"/>
      <c r="GO788" s="16"/>
      <c r="GP788" s="16"/>
      <c r="GQ788" s="16"/>
      <c r="GR788" s="16"/>
      <c r="GS788" s="16"/>
      <c r="GT788" s="16"/>
      <c r="GU788" s="16"/>
      <c r="GV788" s="16"/>
      <c r="GW788" s="16"/>
      <c r="GX788" s="16"/>
      <c r="GY788" s="16"/>
      <c r="GZ788" s="16"/>
      <c r="HA788" s="16"/>
      <c r="HB788" s="16"/>
      <c r="HC788" s="16"/>
      <c r="HD788" s="16"/>
      <c r="HE788" s="16"/>
      <c r="HF788" s="16"/>
      <c r="HG788" s="16"/>
      <c r="HH788" s="150"/>
      <c r="HI788" s="150">
        <v>0</v>
      </c>
      <c r="HJ788" s="152" t="e">
        <v>#DIV/0!</v>
      </c>
      <c r="HK788" s="16"/>
      <c r="HL788" s="16"/>
      <c r="HM788" s="16"/>
      <c r="HN788" s="16"/>
      <c r="HO788" s="16"/>
      <c r="HP788" s="16"/>
      <c r="HQ788" s="16"/>
      <c r="HR788" s="16"/>
      <c r="HS788" s="16"/>
      <c r="HT788" s="16"/>
      <c r="HU788" s="16"/>
      <c r="HV788" s="16"/>
      <c r="HW788" s="16"/>
      <c r="HX788" s="16"/>
      <c r="HY788" s="16"/>
      <c r="HZ788" s="16"/>
      <c r="IA788" s="16"/>
      <c r="IB788" s="16"/>
      <c r="IC788" s="16"/>
      <c r="ID788" s="16"/>
      <c r="IE788" s="16"/>
      <c r="IF788" s="16"/>
      <c r="IG788" s="16"/>
      <c r="IH788" s="16"/>
      <c r="II788" s="16"/>
      <c r="IJ788" s="16"/>
      <c r="IK788" s="16"/>
      <c r="IL788" s="16"/>
      <c r="IM788" s="16"/>
      <c r="IN788" s="16"/>
      <c r="IO788" s="16"/>
      <c r="IP788" s="150"/>
      <c r="IQ788" s="150">
        <v>0</v>
      </c>
      <c r="IR788" s="152" t="e">
        <v>#DIV/0!</v>
      </c>
      <c r="IS788" s="16"/>
      <c r="IT788" s="16"/>
      <c r="IU788" s="16"/>
      <c r="IV788" s="16"/>
      <c r="IW788" s="16"/>
      <c r="IX788" s="16"/>
      <c r="IY788" s="16"/>
      <c r="IZ788" s="16"/>
      <c r="JA788" s="16"/>
      <c r="JB788" s="16"/>
      <c r="JC788" s="16"/>
      <c r="JD788" s="16"/>
      <c r="JE788" s="16"/>
      <c r="JF788" s="16"/>
      <c r="JG788" s="16"/>
      <c r="JH788" s="16"/>
      <c r="JI788" s="16"/>
      <c r="JJ788" s="16"/>
      <c r="JK788" s="16"/>
      <c r="JL788" s="16"/>
      <c r="JM788" s="16"/>
      <c r="JN788" s="16"/>
      <c r="JO788" s="16"/>
      <c r="JP788" s="16"/>
      <c r="JQ788" s="16"/>
      <c r="JR788" s="16"/>
      <c r="JS788" s="16"/>
      <c r="JT788" s="16"/>
      <c r="JU788" s="23"/>
      <c r="JV788" s="16"/>
      <c r="JW788" s="150"/>
      <c r="JX788" s="150">
        <v>0</v>
      </c>
      <c r="JY788" s="152" t="e">
        <v>#DIV/0!</v>
      </c>
      <c r="JZ788" s="16"/>
      <c r="KA788" s="16"/>
      <c r="KB788" s="16"/>
      <c r="KC788" s="16"/>
      <c r="KD788" s="16"/>
      <c r="KE788" s="16"/>
      <c r="KF788" s="16"/>
      <c r="KG788" s="16"/>
      <c r="KH788" s="16"/>
      <c r="KI788" s="16"/>
      <c r="KJ788" s="16"/>
      <c r="KK788" s="16"/>
      <c r="KL788" s="16"/>
      <c r="KM788" s="16"/>
      <c r="KN788" s="16"/>
      <c r="KO788" s="16"/>
      <c r="KP788" s="16"/>
      <c r="KQ788" s="16"/>
      <c r="KR788" s="16"/>
      <c r="KS788" s="16"/>
      <c r="KT788" s="16"/>
      <c r="KU788" s="16"/>
      <c r="KV788" s="16"/>
      <c r="KW788" s="16"/>
      <c r="KX788" s="16"/>
      <c r="KY788" s="16"/>
      <c r="KZ788" s="16"/>
      <c r="LA788" s="16"/>
      <c r="LB788" s="16"/>
      <c r="LC788" s="16"/>
      <c r="LD788" s="16"/>
      <c r="LE788" s="150"/>
      <c r="LF788" s="150">
        <v>0</v>
      </c>
      <c r="LG788" s="152" t="e">
        <v>#DIV/0!</v>
      </c>
      <c r="LH788" s="16"/>
      <c r="LI788" s="16"/>
      <c r="LJ788" s="16"/>
      <c r="LK788" s="16"/>
      <c r="LL788" s="16"/>
      <c r="LM788" s="16"/>
      <c r="LN788" s="16"/>
      <c r="LO788" s="16"/>
      <c r="LP788" s="16"/>
      <c r="LQ788" s="16"/>
      <c r="LR788" s="16"/>
      <c r="LS788" s="16"/>
      <c r="LT788" s="16"/>
      <c r="LU788" s="16"/>
      <c r="LV788" s="16"/>
      <c r="LW788" s="16"/>
      <c r="LX788" s="16"/>
      <c r="LY788" s="16"/>
      <c r="LZ788" s="16"/>
      <c r="MA788" s="16"/>
      <c r="MB788" s="16"/>
      <c r="MC788" s="16"/>
      <c r="MD788" s="16"/>
      <c r="ME788" s="16"/>
      <c r="MF788" s="16"/>
      <c r="MG788" s="16"/>
      <c r="MH788" s="16"/>
      <c r="MI788" s="16"/>
      <c r="MJ788" s="16"/>
      <c r="MK788" s="16"/>
      <c r="ML788" s="16"/>
    </row>
    <row r="789" spans="1:350" ht="13.9" customHeight="1" outlineLevel="3" x14ac:dyDescent="0.2">
      <c r="A789" s="227"/>
      <c r="B789" s="219"/>
      <c r="C789" s="215"/>
      <c r="D789" s="217"/>
      <c r="E789" s="176"/>
      <c r="F789" s="176"/>
      <c r="G789" s="176"/>
      <c r="H789" s="171"/>
      <c r="I789" s="171"/>
      <c r="J789" s="213"/>
      <c r="K789" s="213"/>
      <c r="L789" s="173"/>
      <c r="M789" s="173"/>
      <c r="N789" s="184"/>
      <c r="O789" s="157"/>
      <c r="P789" s="17" t="s">
        <v>26</v>
      </c>
      <c r="Q789" s="151"/>
      <c r="R789" s="151"/>
      <c r="S789" s="153"/>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151"/>
      <c r="AY789" s="151"/>
      <c r="AZ789" s="153"/>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151"/>
      <c r="CG789" s="151"/>
      <c r="CH789" s="153"/>
      <c r="CI789" s="141"/>
      <c r="CJ789" s="141"/>
      <c r="CK789" s="141"/>
      <c r="CL789" s="141"/>
      <c r="CM789" s="141"/>
      <c r="CN789" s="141"/>
      <c r="CO789" s="141"/>
      <c r="CP789" s="95"/>
      <c r="CQ789" s="95"/>
      <c r="CR789" s="95"/>
      <c r="CS789" s="95"/>
      <c r="CT789" s="95"/>
      <c r="CU789" s="95"/>
      <c r="CV789" s="95"/>
      <c r="CW789" s="141"/>
      <c r="CX789" s="141"/>
      <c r="CY789" s="141"/>
      <c r="CZ789" s="141"/>
      <c r="DA789" s="141"/>
      <c r="DB789" s="141"/>
      <c r="DC789" s="141"/>
      <c r="DD789" s="141"/>
      <c r="DE789" s="141"/>
      <c r="DF789" s="141"/>
      <c r="DG789" s="141"/>
      <c r="DH789" s="141"/>
      <c r="DI789" s="141"/>
      <c r="DJ789" s="141"/>
      <c r="DK789" s="141"/>
      <c r="DL789" s="141"/>
      <c r="DM789" s="141"/>
      <c r="DN789" s="151"/>
      <c r="DO789" s="151"/>
      <c r="DP789" s="153"/>
      <c r="DQ789" s="24"/>
      <c r="DR789" s="24"/>
      <c r="DS789" s="24"/>
      <c r="DT789" s="24"/>
      <c r="DU789" s="24"/>
      <c r="DV789" s="24"/>
      <c r="DW789" s="24"/>
      <c r="DX789" s="24"/>
      <c r="DY789" s="24"/>
      <c r="DZ789" s="24"/>
      <c r="EA789" s="24"/>
      <c r="EB789" s="24"/>
      <c r="EC789" s="24"/>
      <c r="ED789" s="24"/>
      <c r="EE789" s="24"/>
      <c r="EF789" s="24"/>
      <c r="EG789" s="24"/>
      <c r="EH789" s="24"/>
      <c r="EI789" s="24"/>
      <c r="EJ789" s="24"/>
      <c r="EK789" s="24">
        <v>1</v>
      </c>
      <c r="EL789" s="24"/>
      <c r="EM789" s="24"/>
      <c r="EN789" s="24"/>
      <c r="EO789" s="24"/>
      <c r="EP789" s="24"/>
      <c r="EQ789" s="24"/>
      <c r="ER789" s="24"/>
      <c r="ES789" s="151"/>
      <c r="ET789" s="151"/>
      <c r="EU789" s="153"/>
      <c r="EV789" s="24"/>
      <c r="EW789" s="125"/>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c r="FU789" s="24"/>
      <c r="FV789" s="24"/>
      <c r="FW789" s="24"/>
      <c r="FX789" s="24"/>
      <c r="FY789" s="24"/>
      <c r="FZ789" s="24"/>
      <c r="GA789" s="151"/>
      <c r="GB789" s="151"/>
      <c r="GC789" s="153"/>
      <c r="GD789" s="24"/>
      <c r="GE789" s="24"/>
      <c r="GF789" s="24"/>
      <c r="GG789" s="24"/>
      <c r="GH789" s="24"/>
      <c r="GI789" s="24"/>
      <c r="GJ789" s="24"/>
      <c r="GK789" s="24"/>
      <c r="GL789" s="24"/>
      <c r="GM789" s="24"/>
      <c r="GN789" s="24"/>
      <c r="GO789" s="24"/>
      <c r="GP789" s="24"/>
      <c r="GQ789" s="24"/>
      <c r="GR789" s="24"/>
      <c r="GS789" s="24"/>
      <c r="GT789" s="24"/>
      <c r="GU789" s="24"/>
      <c r="GV789" s="24"/>
      <c r="GW789" s="24"/>
      <c r="GX789" s="24"/>
      <c r="GY789" s="24"/>
      <c r="GZ789" s="24"/>
      <c r="HA789" s="24"/>
      <c r="HB789" s="24"/>
      <c r="HC789" s="24"/>
      <c r="HD789" s="24"/>
      <c r="HE789" s="24"/>
      <c r="HF789" s="24"/>
      <c r="HG789" s="24"/>
      <c r="HH789" s="151"/>
      <c r="HI789" s="151"/>
      <c r="HJ789" s="153"/>
      <c r="HK789" s="24"/>
      <c r="HL789" s="24"/>
      <c r="HM789" s="24"/>
      <c r="HN789" s="24"/>
      <c r="HO789" s="24"/>
      <c r="HP789" s="24"/>
      <c r="HQ789" s="24"/>
      <c r="HR789" s="24"/>
      <c r="HS789" s="24"/>
      <c r="HT789" s="24"/>
      <c r="HU789" s="24"/>
      <c r="HV789" s="24"/>
      <c r="HW789" s="24"/>
      <c r="HX789" s="24"/>
      <c r="HY789" s="24"/>
      <c r="HZ789" s="24"/>
      <c r="IA789" s="24"/>
      <c r="IB789" s="24"/>
      <c r="IC789" s="24"/>
      <c r="ID789" s="24"/>
      <c r="IE789" s="24"/>
      <c r="IF789" s="24"/>
      <c r="IG789" s="24"/>
      <c r="IH789" s="24"/>
      <c r="II789" s="24"/>
      <c r="IJ789" s="24"/>
      <c r="IK789" s="24"/>
      <c r="IL789" s="24"/>
      <c r="IM789" s="24"/>
      <c r="IN789" s="24"/>
      <c r="IO789" s="24"/>
      <c r="IP789" s="151"/>
      <c r="IQ789" s="151"/>
      <c r="IR789" s="153"/>
      <c r="IS789" s="24"/>
      <c r="IT789" s="24"/>
      <c r="IU789" s="24"/>
      <c r="IV789" s="24"/>
      <c r="IW789" s="24"/>
      <c r="IX789" s="24"/>
      <c r="IY789" s="24"/>
      <c r="IZ789" s="24"/>
      <c r="JA789" s="24"/>
      <c r="JB789" s="24"/>
      <c r="JC789" s="24"/>
      <c r="JD789" s="24"/>
      <c r="JE789" s="24"/>
      <c r="JF789" s="24"/>
      <c r="JG789" s="24"/>
      <c r="JH789" s="24"/>
      <c r="JI789" s="24"/>
      <c r="JJ789" s="24"/>
      <c r="JK789" s="24"/>
      <c r="JL789" s="24"/>
      <c r="JM789" s="24"/>
      <c r="JN789" s="24"/>
      <c r="JO789" s="24"/>
      <c r="JP789" s="24"/>
      <c r="JQ789" s="24"/>
      <c r="JR789" s="24"/>
      <c r="JS789" s="24"/>
      <c r="JT789" s="24"/>
      <c r="JU789" s="25"/>
      <c r="JV789" s="24"/>
      <c r="JW789" s="151"/>
      <c r="JX789" s="151"/>
      <c r="JY789" s="153"/>
      <c r="JZ789" s="24"/>
      <c r="KA789" s="24"/>
      <c r="KB789" s="24"/>
      <c r="KC789" s="24"/>
      <c r="KD789" s="24"/>
      <c r="KE789" s="24"/>
      <c r="KF789" s="24"/>
      <c r="KG789" s="24"/>
      <c r="KH789" s="24"/>
      <c r="KI789" s="24"/>
      <c r="KJ789" s="24"/>
      <c r="KK789" s="24"/>
      <c r="KL789" s="24"/>
      <c r="KM789" s="24"/>
      <c r="KN789" s="24"/>
      <c r="KO789" s="24"/>
      <c r="KP789" s="24"/>
      <c r="KQ789" s="24"/>
      <c r="KR789" s="24"/>
      <c r="KS789" s="24"/>
      <c r="KT789" s="24"/>
      <c r="KU789" s="24"/>
      <c r="KV789" s="24"/>
      <c r="KW789" s="24"/>
      <c r="KX789" s="24"/>
      <c r="KY789" s="24"/>
      <c r="KZ789" s="24"/>
      <c r="LA789" s="24"/>
      <c r="LB789" s="24"/>
      <c r="LC789" s="24"/>
      <c r="LD789" s="24"/>
      <c r="LE789" s="151"/>
      <c r="LF789" s="151"/>
      <c r="LG789" s="153"/>
      <c r="LH789" s="24"/>
      <c r="LI789" s="24"/>
      <c r="LJ789" s="24"/>
      <c r="LK789" s="24"/>
      <c r="LL789" s="24"/>
      <c r="LM789" s="24"/>
      <c r="LN789" s="24"/>
      <c r="LO789" s="24"/>
      <c r="LP789" s="24"/>
      <c r="LQ789" s="24"/>
      <c r="LR789" s="24"/>
      <c r="LS789" s="24"/>
      <c r="LT789" s="24"/>
      <c r="LU789" s="24"/>
      <c r="LV789" s="24"/>
      <c r="LW789" s="24"/>
      <c r="LX789" s="24"/>
      <c r="LY789" s="24"/>
      <c r="LZ789" s="24"/>
      <c r="MA789" s="24"/>
      <c r="MB789" s="24"/>
      <c r="MC789" s="24"/>
      <c r="MD789" s="24"/>
      <c r="ME789" s="24"/>
      <c r="MF789" s="24"/>
      <c r="MG789" s="24"/>
      <c r="MH789" s="24"/>
      <c r="MI789" s="24"/>
      <c r="MJ789" s="24"/>
      <c r="MK789" s="24"/>
      <c r="ML789" s="24"/>
    </row>
    <row r="790" spans="1:350" ht="13.9" customHeight="1" outlineLevel="3" x14ac:dyDescent="0.2">
      <c r="A790" s="226" t="s">
        <v>417</v>
      </c>
      <c r="B790" s="218" t="s">
        <v>411</v>
      </c>
      <c r="C790" s="214" t="s">
        <v>38</v>
      </c>
      <c r="D790" s="216">
        <v>1.133</v>
      </c>
      <c r="E790" s="175">
        <v>0</v>
      </c>
      <c r="F790" s="175">
        <f>D790-E790</f>
        <v>1.133</v>
      </c>
      <c r="G790" s="175" t="s">
        <v>842</v>
      </c>
      <c r="H790" s="170" t="s">
        <v>859</v>
      </c>
      <c r="I790" s="170" t="s">
        <v>887</v>
      </c>
      <c r="J790" s="212">
        <f ca="1">E790+Q790+AX790+CF790+DN790+ES790+GA790+HH790+IP790+JW790+LE790</f>
        <v>1.133</v>
      </c>
      <c r="K790" s="212">
        <f>E790+R790+AY790+CG790+DO790+ET790+GB790+HI790+IQ790+JX790+LF790</f>
        <v>0</v>
      </c>
      <c r="L790" s="172">
        <f ca="1">K790/J790</f>
        <v>0</v>
      </c>
      <c r="M790" s="172">
        <f>K790/D790</f>
        <v>0</v>
      </c>
      <c r="N790" s="183">
        <f ca="1">SUMIF($EV$8:$FZ$9,$O$5,$EV791:$FZ791)-SUMIF($EV$8:$FZ$9,$Q$5,$EV791:$FZ791)</f>
        <v>0</v>
      </c>
      <c r="O790" s="156"/>
      <c r="P790" s="16" t="s">
        <v>25</v>
      </c>
      <c r="Q790" s="150">
        <v>0</v>
      </c>
      <c r="R790" s="150">
        <v>0</v>
      </c>
      <c r="S790" s="152" t="e">
        <v>#DIV/0!</v>
      </c>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50">
        <f t="shared" ca="1" si="1993"/>
        <v>0</v>
      </c>
      <c r="AY790" s="150">
        <f>SUM(BA791:CE791)</f>
        <v>0</v>
      </c>
      <c r="AZ790" s="152" t="e">
        <f ca="1">AY790/AX790</f>
        <v>#DIV/0!</v>
      </c>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50">
        <f t="shared" ref="CF790" si="2049">SUM(CI790:DM790)</f>
        <v>1.133</v>
      </c>
      <c r="CG790" s="150">
        <f>SUM(CI791:DM791)</f>
        <v>0</v>
      </c>
      <c r="CH790" s="152">
        <f>CG790/CF790</f>
        <v>0</v>
      </c>
      <c r="CI790" s="129"/>
      <c r="CJ790" s="129"/>
      <c r="CK790" s="129"/>
      <c r="CL790" s="129"/>
      <c r="CM790" s="129"/>
      <c r="CN790" s="129"/>
      <c r="CO790" s="129"/>
      <c r="CP790" s="101"/>
      <c r="CQ790" s="101"/>
      <c r="CR790" s="101"/>
      <c r="CS790" s="101"/>
      <c r="CT790" s="101"/>
      <c r="CU790" s="101"/>
      <c r="CV790" s="101"/>
      <c r="CW790" s="129"/>
      <c r="CX790" s="129"/>
      <c r="CY790" s="129"/>
      <c r="CZ790" s="129"/>
      <c r="DA790" s="129">
        <v>1.133</v>
      </c>
      <c r="DB790" s="129"/>
      <c r="DC790" s="129"/>
      <c r="DD790" s="129"/>
      <c r="DE790" s="129"/>
      <c r="DF790" s="129"/>
      <c r="DG790" s="129"/>
      <c r="DH790" s="129"/>
      <c r="DI790" s="129"/>
      <c r="DJ790" s="129"/>
      <c r="DK790" s="129"/>
      <c r="DL790" s="129"/>
      <c r="DM790" s="129"/>
      <c r="DN790" s="150">
        <f t="shared" ref="DN790" si="2050">SUM(DQ790:ER790)</f>
        <v>0</v>
      </c>
      <c r="DO790" s="150">
        <f>SUM(DQ791:ER791)</f>
        <v>0</v>
      </c>
      <c r="DP790" s="152" t="e">
        <f t="shared" si="1910"/>
        <v>#DIV/0!</v>
      </c>
      <c r="DQ790" s="16"/>
      <c r="DR790" s="16"/>
      <c r="DS790" s="16"/>
      <c r="DT790" s="16"/>
      <c r="DU790" s="16"/>
      <c r="DV790" s="16"/>
      <c r="DW790" s="16"/>
      <c r="DX790" s="16"/>
      <c r="DY790" s="16"/>
      <c r="DZ790" s="16"/>
      <c r="EA790" s="16"/>
      <c r="EB790" s="16"/>
      <c r="EC790" s="16"/>
      <c r="ED790" s="16"/>
      <c r="EE790" s="16"/>
      <c r="EF790" s="16"/>
      <c r="EG790" s="16"/>
      <c r="EH790" s="16"/>
      <c r="EI790" s="16"/>
      <c r="EJ790" s="16"/>
      <c r="EK790" s="16"/>
      <c r="EL790" s="16"/>
      <c r="EM790" s="16"/>
      <c r="EN790" s="16"/>
      <c r="EO790" s="16"/>
      <c r="EP790" s="16"/>
      <c r="EQ790" s="16"/>
      <c r="ER790" s="16"/>
      <c r="ES790" s="150">
        <f t="shared" ca="1" si="1921"/>
        <v>0</v>
      </c>
      <c r="ET790" s="150">
        <f t="shared" si="1948"/>
        <v>0</v>
      </c>
      <c r="EU790" s="152" t="e">
        <f t="shared" ca="1" si="1949"/>
        <v>#DIV/0!</v>
      </c>
      <c r="EV790" s="16"/>
      <c r="EW790" s="67"/>
      <c r="EX790" s="16"/>
      <c r="EY790" s="16"/>
      <c r="EZ790" s="16"/>
      <c r="FA790" s="16"/>
      <c r="FB790" s="16"/>
      <c r="FC790" s="16"/>
      <c r="FD790" s="16"/>
      <c r="FE790" s="16"/>
      <c r="FF790" s="16"/>
      <c r="FG790" s="16"/>
      <c r="FH790" s="16"/>
      <c r="FI790" s="16"/>
      <c r="FJ790" s="16"/>
      <c r="FK790" s="16"/>
      <c r="FL790" s="16"/>
      <c r="FM790" s="16"/>
      <c r="FN790" s="16"/>
      <c r="FO790" s="16"/>
      <c r="FP790" s="16"/>
      <c r="FQ790" s="16"/>
      <c r="FR790" s="16"/>
      <c r="FS790" s="16"/>
      <c r="FT790" s="16"/>
      <c r="FU790" s="16"/>
      <c r="FV790" s="16"/>
      <c r="FW790" s="16"/>
      <c r="FX790" s="16"/>
      <c r="FY790" s="16"/>
      <c r="FZ790" s="16"/>
      <c r="GA790" s="150">
        <f t="shared" ref="GA790" ca="1" si="2051">SUMIF($GD$8:$HG$9,$O$5,GD790:HG790)</f>
        <v>0</v>
      </c>
      <c r="GB790" s="150">
        <f t="shared" ref="GB790" si="2052">SUM(GD791:HG791)</f>
        <v>0</v>
      </c>
      <c r="GC790" s="152" t="e">
        <f t="shared" ref="GC790" ca="1" si="2053">GB790/GA790</f>
        <v>#DIV/0!</v>
      </c>
      <c r="GD790" s="16"/>
      <c r="GE790" s="16"/>
      <c r="GF790" s="16"/>
      <c r="GG790" s="16"/>
      <c r="GH790" s="16"/>
      <c r="GI790" s="16"/>
      <c r="GJ790" s="16"/>
      <c r="GK790" s="16"/>
      <c r="GL790" s="16"/>
      <c r="GM790" s="16"/>
      <c r="GN790" s="16"/>
      <c r="GO790" s="16"/>
      <c r="GP790" s="16"/>
      <c r="GQ790" s="16"/>
      <c r="GR790" s="16"/>
      <c r="GS790" s="16"/>
      <c r="GT790" s="16"/>
      <c r="GU790" s="16"/>
      <c r="GV790" s="16"/>
      <c r="GW790" s="16"/>
      <c r="GX790" s="16"/>
      <c r="GY790" s="16"/>
      <c r="GZ790" s="16"/>
      <c r="HA790" s="16"/>
      <c r="HB790" s="16"/>
      <c r="HC790" s="16"/>
      <c r="HD790" s="16"/>
      <c r="HE790" s="16"/>
      <c r="HF790" s="16"/>
      <c r="HG790" s="16"/>
      <c r="HH790" s="150"/>
      <c r="HI790" s="150">
        <v>0</v>
      </c>
      <c r="HJ790" s="152" t="e">
        <v>#DIV/0!</v>
      </c>
      <c r="HK790" s="16"/>
      <c r="HL790" s="16"/>
      <c r="HM790" s="16"/>
      <c r="HN790" s="16"/>
      <c r="HO790" s="16"/>
      <c r="HP790" s="16"/>
      <c r="HQ790" s="16"/>
      <c r="HR790" s="16"/>
      <c r="HS790" s="16"/>
      <c r="HT790" s="16"/>
      <c r="HU790" s="16"/>
      <c r="HV790" s="16"/>
      <c r="HW790" s="16"/>
      <c r="HX790" s="16"/>
      <c r="HY790" s="16"/>
      <c r="HZ790" s="16"/>
      <c r="IA790" s="16"/>
      <c r="IB790" s="16"/>
      <c r="IC790" s="16"/>
      <c r="ID790" s="16"/>
      <c r="IE790" s="16"/>
      <c r="IF790" s="16"/>
      <c r="IG790" s="16"/>
      <c r="IH790" s="16"/>
      <c r="II790" s="16"/>
      <c r="IJ790" s="16"/>
      <c r="IK790" s="16"/>
      <c r="IL790" s="16"/>
      <c r="IM790" s="16"/>
      <c r="IN790" s="16"/>
      <c r="IO790" s="16"/>
      <c r="IP790" s="150"/>
      <c r="IQ790" s="150">
        <v>0</v>
      </c>
      <c r="IR790" s="152" t="e">
        <v>#DIV/0!</v>
      </c>
      <c r="IS790" s="16"/>
      <c r="IT790" s="16"/>
      <c r="IU790" s="16"/>
      <c r="IV790" s="16"/>
      <c r="IW790" s="16"/>
      <c r="IX790" s="16"/>
      <c r="IY790" s="16"/>
      <c r="IZ790" s="16"/>
      <c r="JA790" s="16"/>
      <c r="JB790" s="16"/>
      <c r="JC790" s="16"/>
      <c r="JD790" s="16"/>
      <c r="JE790" s="16"/>
      <c r="JF790" s="16"/>
      <c r="JG790" s="16"/>
      <c r="JH790" s="16"/>
      <c r="JI790" s="16"/>
      <c r="JJ790" s="16"/>
      <c r="JK790" s="16"/>
      <c r="JL790" s="16"/>
      <c r="JM790" s="16"/>
      <c r="JN790" s="16"/>
      <c r="JO790" s="16"/>
      <c r="JP790" s="16"/>
      <c r="JQ790" s="16"/>
      <c r="JR790" s="16"/>
      <c r="JS790" s="16"/>
      <c r="JT790" s="16"/>
      <c r="JU790" s="23"/>
      <c r="JV790" s="16"/>
      <c r="JW790" s="150"/>
      <c r="JX790" s="150">
        <v>0</v>
      </c>
      <c r="JY790" s="152" t="e">
        <v>#DIV/0!</v>
      </c>
      <c r="JZ790" s="16"/>
      <c r="KA790" s="16"/>
      <c r="KB790" s="16"/>
      <c r="KC790" s="16"/>
      <c r="KD790" s="16"/>
      <c r="KE790" s="16"/>
      <c r="KF790" s="16"/>
      <c r="KG790" s="16"/>
      <c r="KH790" s="16"/>
      <c r="KI790" s="16"/>
      <c r="KJ790" s="16"/>
      <c r="KK790" s="16"/>
      <c r="KL790" s="16"/>
      <c r="KM790" s="16"/>
      <c r="KN790" s="16"/>
      <c r="KO790" s="16"/>
      <c r="KP790" s="16"/>
      <c r="KQ790" s="16"/>
      <c r="KR790" s="16"/>
      <c r="KS790" s="16"/>
      <c r="KT790" s="16"/>
      <c r="KU790" s="16"/>
      <c r="KV790" s="16"/>
      <c r="KW790" s="16"/>
      <c r="KX790" s="16"/>
      <c r="KY790" s="16"/>
      <c r="KZ790" s="16"/>
      <c r="LA790" s="16"/>
      <c r="LB790" s="16"/>
      <c r="LC790" s="16"/>
      <c r="LD790" s="16"/>
      <c r="LE790" s="150"/>
      <c r="LF790" s="150">
        <v>0</v>
      </c>
      <c r="LG790" s="152" t="e">
        <v>#DIV/0!</v>
      </c>
      <c r="LH790" s="16"/>
      <c r="LI790" s="16"/>
      <c r="LJ790" s="16"/>
      <c r="LK790" s="16"/>
      <c r="LL790" s="16"/>
      <c r="LM790" s="16"/>
      <c r="LN790" s="16"/>
      <c r="LO790" s="16"/>
      <c r="LP790" s="16"/>
      <c r="LQ790" s="16"/>
      <c r="LR790" s="16"/>
      <c r="LS790" s="16"/>
      <c r="LT790" s="16"/>
      <c r="LU790" s="16"/>
      <c r="LV790" s="16"/>
      <c r="LW790" s="16"/>
      <c r="LX790" s="16"/>
      <c r="LY790" s="16"/>
      <c r="LZ790" s="16"/>
      <c r="MA790" s="16"/>
      <c r="MB790" s="16"/>
      <c r="MC790" s="16"/>
      <c r="MD790" s="16"/>
      <c r="ME790" s="16"/>
      <c r="MF790" s="16"/>
      <c r="MG790" s="16"/>
      <c r="MH790" s="16"/>
      <c r="MI790" s="16"/>
      <c r="MJ790" s="16"/>
      <c r="MK790" s="16"/>
      <c r="ML790" s="16"/>
    </row>
    <row r="791" spans="1:350" ht="13.9" customHeight="1" outlineLevel="3" x14ac:dyDescent="0.2">
      <c r="A791" s="227"/>
      <c r="B791" s="219"/>
      <c r="C791" s="215"/>
      <c r="D791" s="217"/>
      <c r="E791" s="176"/>
      <c r="F791" s="176"/>
      <c r="G791" s="176"/>
      <c r="H791" s="171"/>
      <c r="I791" s="171"/>
      <c r="J791" s="213"/>
      <c r="K791" s="213"/>
      <c r="L791" s="173"/>
      <c r="M791" s="173"/>
      <c r="N791" s="184"/>
      <c r="O791" s="157"/>
      <c r="P791" s="17" t="s">
        <v>26</v>
      </c>
      <c r="Q791" s="151"/>
      <c r="R791" s="151"/>
      <c r="S791" s="153"/>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151"/>
      <c r="AY791" s="151"/>
      <c r="AZ791" s="153"/>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151"/>
      <c r="CG791" s="151"/>
      <c r="CH791" s="153"/>
      <c r="CI791" s="141"/>
      <c r="CJ791" s="141"/>
      <c r="CK791" s="141"/>
      <c r="CL791" s="141"/>
      <c r="CM791" s="141"/>
      <c r="CN791" s="141"/>
      <c r="CO791" s="141"/>
      <c r="CP791" s="95"/>
      <c r="CQ791" s="95"/>
      <c r="CR791" s="95"/>
      <c r="CS791" s="95"/>
      <c r="CT791" s="95"/>
      <c r="CU791" s="95"/>
      <c r="CV791" s="95"/>
      <c r="CW791" s="141"/>
      <c r="CX791" s="141"/>
      <c r="CY791" s="141"/>
      <c r="CZ791" s="141"/>
      <c r="DA791" s="141"/>
      <c r="DB791" s="141"/>
      <c r="DC791" s="141"/>
      <c r="DD791" s="141"/>
      <c r="DE791" s="141"/>
      <c r="DF791" s="141"/>
      <c r="DG791" s="141"/>
      <c r="DH791" s="141"/>
      <c r="DI791" s="141"/>
      <c r="DJ791" s="141"/>
      <c r="DK791" s="141"/>
      <c r="DL791" s="141"/>
      <c r="DM791" s="141"/>
      <c r="DN791" s="151"/>
      <c r="DO791" s="151"/>
      <c r="DP791" s="153"/>
      <c r="DQ791" s="24"/>
      <c r="DR791" s="24"/>
      <c r="DS791" s="24"/>
      <c r="DT791" s="24"/>
      <c r="DU791" s="24"/>
      <c r="DV791" s="24"/>
      <c r="DW791" s="24"/>
      <c r="DX791" s="24"/>
      <c r="DY791" s="24"/>
      <c r="DZ791" s="24"/>
      <c r="EA791" s="24"/>
      <c r="EB791" s="24"/>
      <c r="EC791" s="24"/>
      <c r="ED791" s="24"/>
      <c r="EE791" s="24"/>
      <c r="EF791" s="24"/>
      <c r="EG791" s="24"/>
      <c r="EH791" s="24"/>
      <c r="EI791" s="24"/>
      <c r="EJ791" s="24"/>
      <c r="EK791" s="24"/>
      <c r="EL791" s="24"/>
      <c r="EM791" s="24"/>
      <c r="EN791" s="24"/>
      <c r="EO791" s="24"/>
      <c r="EP791" s="24"/>
      <c r="EQ791" s="24"/>
      <c r="ER791" s="24"/>
      <c r="ES791" s="151"/>
      <c r="ET791" s="151"/>
      <c r="EU791" s="153"/>
      <c r="EV791" s="24"/>
      <c r="EW791" s="125"/>
      <c r="EX791" s="24"/>
      <c r="EY791" s="24"/>
      <c r="EZ791" s="24"/>
      <c r="FA791" s="24"/>
      <c r="FB791" s="24"/>
      <c r="FC791" s="24"/>
      <c r="FD791" s="24"/>
      <c r="FE791" s="24"/>
      <c r="FF791" s="24"/>
      <c r="FG791" s="24"/>
      <c r="FH791" s="24"/>
      <c r="FI791" s="24"/>
      <c r="FJ791" s="24"/>
      <c r="FK791" s="24"/>
      <c r="FL791" s="24"/>
      <c r="FM791" s="24"/>
      <c r="FN791" s="24"/>
      <c r="FO791" s="24"/>
      <c r="FP791" s="24"/>
      <c r="FQ791" s="24"/>
      <c r="FR791" s="24"/>
      <c r="FS791" s="24"/>
      <c r="FT791" s="24"/>
      <c r="FU791" s="24"/>
      <c r="FV791" s="24"/>
      <c r="FW791" s="24"/>
      <c r="FX791" s="24"/>
      <c r="FY791" s="24"/>
      <c r="FZ791" s="24"/>
      <c r="GA791" s="151"/>
      <c r="GB791" s="151"/>
      <c r="GC791" s="153"/>
      <c r="GD791" s="24"/>
      <c r="GE791" s="24"/>
      <c r="GF791" s="24"/>
      <c r="GG791" s="24"/>
      <c r="GH791" s="24"/>
      <c r="GI791" s="24"/>
      <c r="GJ791" s="24"/>
      <c r="GK791" s="24"/>
      <c r="GL791" s="24"/>
      <c r="GM791" s="24"/>
      <c r="GN791" s="24"/>
      <c r="GO791" s="24"/>
      <c r="GP791" s="24"/>
      <c r="GQ791" s="24"/>
      <c r="GR791" s="24"/>
      <c r="GS791" s="24"/>
      <c r="GT791" s="24"/>
      <c r="GU791" s="24"/>
      <c r="GV791" s="24"/>
      <c r="GW791" s="24"/>
      <c r="GX791" s="24"/>
      <c r="GY791" s="24"/>
      <c r="GZ791" s="24"/>
      <c r="HA791" s="24"/>
      <c r="HB791" s="24"/>
      <c r="HC791" s="24"/>
      <c r="HD791" s="24"/>
      <c r="HE791" s="24"/>
      <c r="HF791" s="24"/>
      <c r="HG791" s="24"/>
      <c r="HH791" s="151"/>
      <c r="HI791" s="151"/>
      <c r="HJ791" s="153"/>
      <c r="HK791" s="24"/>
      <c r="HL791" s="24"/>
      <c r="HM791" s="24"/>
      <c r="HN791" s="24"/>
      <c r="HO791" s="24"/>
      <c r="HP791" s="24"/>
      <c r="HQ791" s="24"/>
      <c r="HR791" s="24"/>
      <c r="HS791" s="24"/>
      <c r="HT791" s="24"/>
      <c r="HU791" s="24"/>
      <c r="HV791" s="24"/>
      <c r="HW791" s="24"/>
      <c r="HX791" s="24"/>
      <c r="HY791" s="24"/>
      <c r="HZ791" s="24"/>
      <c r="IA791" s="24"/>
      <c r="IB791" s="24"/>
      <c r="IC791" s="24"/>
      <c r="ID791" s="24"/>
      <c r="IE791" s="24"/>
      <c r="IF791" s="24"/>
      <c r="IG791" s="24"/>
      <c r="IH791" s="24"/>
      <c r="II791" s="24"/>
      <c r="IJ791" s="24"/>
      <c r="IK791" s="24"/>
      <c r="IL791" s="24"/>
      <c r="IM791" s="24"/>
      <c r="IN791" s="24"/>
      <c r="IO791" s="24"/>
      <c r="IP791" s="151"/>
      <c r="IQ791" s="151"/>
      <c r="IR791" s="153"/>
      <c r="IS791" s="24"/>
      <c r="IT791" s="24"/>
      <c r="IU791" s="24"/>
      <c r="IV791" s="24"/>
      <c r="IW791" s="24"/>
      <c r="IX791" s="24"/>
      <c r="IY791" s="24"/>
      <c r="IZ791" s="24"/>
      <c r="JA791" s="24"/>
      <c r="JB791" s="24"/>
      <c r="JC791" s="24"/>
      <c r="JD791" s="24"/>
      <c r="JE791" s="24"/>
      <c r="JF791" s="24"/>
      <c r="JG791" s="24"/>
      <c r="JH791" s="24"/>
      <c r="JI791" s="24"/>
      <c r="JJ791" s="24"/>
      <c r="JK791" s="24"/>
      <c r="JL791" s="24"/>
      <c r="JM791" s="24"/>
      <c r="JN791" s="24"/>
      <c r="JO791" s="24"/>
      <c r="JP791" s="24"/>
      <c r="JQ791" s="24"/>
      <c r="JR791" s="24"/>
      <c r="JS791" s="24"/>
      <c r="JT791" s="24"/>
      <c r="JU791" s="25"/>
      <c r="JV791" s="24"/>
      <c r="JW791" s="151"/>
      <c r="JX791" s="151"/>
      <c r="JY791" s="153"/>
      <c r="JZ791" s="24"/>
      <c r="KA791" s="24"/>
      <c r="KB791" s="24"/>
      <c r="KC791" s="24"/>
      <c r="KD791" s="24"/>
      <c r="KE791" s="24"/>
      <c r="KF791" s="24"/>
      <c r="KG791" s="24"/>
      <c r="KH791" s="24"/>
      <c r="KI791" s="24"/>
      <c r="KJ791" s="24"/>
      <c r="KK791" s="24"/>
      <c r="KL791" s="24"/>
      <c r="KM791" s="24"/>
      <c r="KN791" s="24"/>
      <c r="KO791" s="24"/>
      <c r="KP791" s="24"/>
      <c r="KQ791" s="24"/>
      <c r="KR791" s="24"/>
      <c r="KS791" s="24"/>
      <c r="KT791" s="24"/>
      <c r="KU791" s="24"/>
      <c r="KV791" s="24"/>
      <c r="KW791" s="24"/>
      <c r="KX791" s="24"/>
      <c r="KY791" s="24"/>
      <c r="KZ791" s="24"/>
      <c r="LA791" s="24"/>
      <c r="LB791" s="24"/>
      <c r="LC791" s="24"/>
      <c r="LD791" s="24"/>
      <c r="LE791" s="151"/>
      <c r="LF791" s="151"/>
      <c r="LG791" s="153"/>
      <c r="LH791" s="24"/>
      <c r="LI791" s="24"/>
      <c r="LJ791" s="24"/>
      <c r="LK791" s="24"/>
      <c r="LL791" s="24"/>
      <c r="LM791" s="24"/>
      <c r="LN791" s="24"/>
      <c r="LO791" s="24"/>
      <c r="LP791" s="24"/>
      <c r="LQ791" s="24"/>
      <c r="LR791" s="24"/>
      <c r="LS791" s="24"/>
      <c r="LT791" s="24"/>
      <c r="LU791" s="24"/>
      <c r="LV791" s="24"/>
      <c r="LW791" s="24"/>
      <c r="LX791" s="24"/>
      <c r="LY791" s="24"/>
      <c r="LZ791" s="24"/>
      <c r="MA791" s="24"/>
      <c r="MB791" s="24"/>
      <c r="MC791" s="24"/>
      <c r="MD791" s="24"/>
      <c r="ME791" s="24"/>
      <c r="MF791" s="24"/>
      <c r="MG791" s="24"/>
      <c r="MH791" s="24"/>
      <c r="MI791" s="24"/>
      <c r="MJ791" s="24"/>
      <c r="MK791" s="24"/>
      <c r="ML791" s="24"/>
    </row>
    <row r="792" spans="1:350" ht="13.9" customHeight="1" outlineLevel="3" x14ac:dyDescent="0.2">
      <c r="A792" s="226" t="s">
        <v>418</v>
      </c>
      <c r="B792" s="218" t="s">
        <v>412</v>
      </c>
      <c r="C792" s="214" t="s">
        <v>374</v>
      </c>
      <c r="D792" s="216">
        <v>32</v>
      </c>
      <c r="E792" s="175">
        <v>0</v>
      </c>
      <c r="F792" s="175">
        <f>D792-E792</f>
        <v>32</v>
      </c>
      <c r="G792" s="175" t="s">
        <v>847</v>
      </c>
      <c r="H792" s="170" t="s">
        <v>951</v>
      </c>
      <c r="I792" s="170" t="s">
        <v>941</v>
      </c>
      <c r="J792" s="212">
        <f ca="1">E792+Q792+AX792+CF792+DN792+ES792+GA792+HH792+IP792+JW792+LE792</f>
        <v>0</v>
      </c>
      <c r="K792" s="212">
        <f>E792+R792+AY792+CG792+DO792+ET792+GB792+HI792+IQ792+JX792+LF792</f>
        <v>0</v>
      </c>
      <c r="L792" s="172" t="e">
        <f ca="1">K792/J792</f>
        <v>#DIV/0!</v>
      </c>
      <c r="M792" s="172">
        <f>K792/D792</f>
        <v>0</v>
      </c>
      <c r="N792" s="183">
        <f ca="1">SUMIF($EV$8:$FZ$9,$O$5,$EV793:$FZ793)-SUMIF($EV$8:$FZ$9,$Q$5,$EV793:$FZ793)</f>
        <v>0</v>
      </c>
      <c r="O792" s="156"/>
      <c r="P792" s="16" t="s">
        <v>25</v>
      </c>
      <c r="Q792" s="150">
        <v>0</v>
      </c>
      <c r="R792" s="150">
        <v>0</v>
      </c>
      <c r="S792" s="152" t="e">
        <v>#DIV/0!</v>
      </c>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50">
        <f t="shared" ca="1" si="1993"/>
        <v>0</v>
      </c>
      <c r="AY792" s="150">
        <f>SUM(BA793:CE793)</f>
        <v>0</v>
      </c>
      <c r="AZ792" s="152" t="e">
        <f ca="1">AY792/AX792</f>
        <v>#DIV/0!</v>
      </c>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50">
        <f t="shared" ref="CF792" si="2054">SUM(CI792:DM792)</f>
        <v>0</v>
      </c>
      <c r="CG792" s="150">
        <f>SUM(CI793:DM793)</f>
        <v>0</v>
      </c>
      <c r="CH792" s="152" t="e">
        <f>CG792/CF792</f>
        <v>#DIV/0!</v>
      </c>
      <c r="CI792" s="129"/>
      <c r="CJ792" s="129"/>
      <c r="CK792" s="129"/>
      <c r="CL792" s="129"/>
      <c r="CM792" s="129"/>
      <c r="CN792" s="129"/>
      <c r="CO792" s="129"/>
      <c r="CP792" s="101"/>
      <c r="CQ792" s="101"/>
      <c r="CR792" s="101"/>
      <c r="CS792" s="101"/>
      <c r="CT792" s="101"/>
      <c r="CU792" s="101"/>
      <c r="CV792" s="101"/>
      <c r="CW792" s="129"/>
      <c r="CX792" s="129"/>
      <c r="CY792" s="129"/>
      <c r="CZ792" s="129"/>
      <c r="DA792" s="129"/>
      <c r="DB792" s="129"/>
      <c r="DC792" s="129"/>
      <c r="DD792" s="129"/>
      <c r="DE792" s="129"/>
      <c r="DF792" s="129"/>
      <c r="DG792" s="129"/>
      <c r="DH792" s="129"/>
      <c r="DI792" s="129"/>
      <c r="DJ792" s="129"/>
      <c r="DK792" s="129"/>
      <c r="DL792" s="129"/>
      <c r="DM792" s="129"/>
      <c r="DN792" s="150">
        <f t="shared" ref="DN792" si="2055">SUM(DQ792:ER792)</f>
        <v>0</v>
      </c>
      <c r="DO792" s="150">
        <f>SUM(DQ793:ER793)</f>
        <v>0</v>
      </c>
      <c r="DP792" s="152" t="e">
        <f t="shared" si="1910"/>
        <v>#DIV/0!</v>
      </c>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50">
        <f t="shared" ca="1" si="1921"/>
        <v>0</v>
      </c>
      <c r="ET792" s="150">
        <f t="shared" si="1948"/>
        <v>0</v>
      </c>
      <c r="EU792" s="152" t="e">
        <f t="shared" ca="1" si="1949"/>
        <v>#DIV/0!</v>
      </c>
      <c r="EV792" s="16"/>
      <c r="EW792" s="67"/>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50">
        <f t="shared" ref="GA792" ca="1" si="2056">SUMIF($GD$8:$HG$9,$O$5,GD792:HG792)</f>
        <v>0</v>
      </c>
      <c r="GB792" s="150">
        <f t="shared" ref="GB792" si="2057">SUM(GD793:HG793)</f>
        <v>0</v>
      </c>
      <c r="GC792" s="152" t="e">
        <f t="shared" ref="GC792" ca="1" si="2058">GB792/GA792</f>
        <v>#DIV/0!</v>
      </c>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50"/>
      <c r="HI792" s="150">
        <v>0</v>
      </c>
      <c r="HJ792" s="152" t="e">
        <v>#DIV/0!</v>
      </c>
      <c r="HK792" s="16">
        <v>16</v>
      </c>
      <c r="HL792" s="16">
        <v>16</v>
      </c>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50"/>
      <c r="IQ792" s="150">
        <v>0</v>
      </c>
      <c r="IR792" s="152" t="e">
        <v>#DIV/0!</v>
      </c>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c r="JS792" s="16"/>
      <c r="JT792" s="16"/>
      <c r="JU792" s="23"/>
      <c r="JV792" s="16"/>
      <c r="JW792" s="150"/>
      <c r="JX792" s="150">
        <v>0</v>
      </c>
      <c r="JY792" s="152" t="e">
        <v>#DIV/0!</v>
      </c>
      <c r="JZ792" s="16"/>
      <c r="KA792" s="16"/>
      <c r="KB792" s="16"/>
      <c r="KC792" s="16"/>
      <c r="KD792" s="16"/>
      <c r="KE792" s="16"/>
      <c r="KF792" s="16"/>
      <c r="KG792" s="16"/>
      <c r="KH792" s="16"/>
      <c r="KI792" s="16"/>
      <c r="KJ792" s="16"/>
      <c r="KK792" s="16"/>
      <c r="KL792" s="16"/>
      <c r="KM792" s="16"/>
      <c r="KN792" s="16"/>
      <c r="KO792" s="16"/>
      <c r="KP792" s="16"/>
      <c r="KQ792" s="16"/>
      <c r="KR792" s="16"/>
      <c r="KS792" s="16"/>
      <c r="KT792" s="16"/>
      <c r="KU792" s="16"/>
      <c r="KV792" s="16"/>
      <c r="KW792" s="16"/>
      <c r="KX792" s="16"/>
      <c r="KY792" s="16"/>
      <c r="KZ792" s="16"/>
      <c r="LA792" s="16"/>
      <c r="LB792" s="16"/>
      <c r="LC792" s="16"/>
      <c r="LD792" s="16"/>
      <c r="LE792" s="150"/>
      <c r="LF792" s="150">
        <v>0</v>
      </c>
      <c r="LG792" s="152" t="e">
        <v>#DIV/0!</v>
      </c>
      <c r="LH792" s="16"/>
      <c r="LI792" s="16"/>
      <c r="LJ792" s="16"/>
      <c r="LK792" s="16"/>
      <c r="LL792" s="16"/>
      <c r="LM792" s="16"/>
      <c r="LN792" s="16"/>
      <c r="LO792" s="16"/>
      <c r="LP792" s="16"/>
      <c r="LQ792" s="16"/>
      <c r="LR792" s="16"/>
      <c r="LS792" s="16"/>
      <c r="LT792" s="16"/>
      <c r="LU792" s="16"/>
      <c r="LV792" s="16"/>
      <c r="LW792" s="16"/>
      <c r="LX792" s="16"/>
      <c r="LY792" s="16"/>
      <c r="LZ792" s="16"/>
      <c r="MA792" s="16"/>
      <c r="MB792" s="16"/>
      <c r="MC792" s="16"/>
      <c r="MD792" s="16"/>
      <c r="ME792" s="16"/>
      <c r="MF792" s="16"/>
      <c r="MG792" s="16"/>
      <c r="MH792" s="16"/>
      <c r="MI792" s="16"/>
      <c r="MJ792" s="16"/>
      <c r="MK792" s="16"/>
      <c r="ML792" s="16"/>
    </row>
    <row r="793" spans="1:350" ht="13.9" customHeight="1" outlineLevel="3" x14ac:dyDescent="0.2">
      <c r="A793" s="227"/>
      <c r="B793" s="219"/>
      <c r="C793" s="215"/>
      <c r="D793" s="217"/>
      <c r="E793" s="176"/>
      <c r="F793" s="176"/>
      <c r="G793" s="176"/>
      <c r="H793" s="171"/>
      <c r="I793" s="171"/>
      <c r="J793" s="213"/>
      <c r="K793" s="213"/>
      <c r="L793" s="173"/>
      <c r="M793" s="173"/>
      <c r="N793" s="184"/>
      <c r="O793" s="157"/>
      <c r="P793" s="17" t="s">
        <v>26</v>
      </c>
      <c r="Q793" s="151"/>
      <c r="R793" s="151"/>
      <c r="S793" s="153"/>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151"/>
      <c r="AY793" s="151"/>
      <c r="AZ793" s="153"/>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c r="CF793" s="151"/>
      <c r="CG793" s="151"/>
      <c r="CH793" s="153"/>
      <c r="CI793" s="141"/>
      <c r="CJ793" s="141"/>
      <c r="CK793" s="141"/>
      <c r="CL793" s="141"/>
      <c r="CM793" s="141"/>
      <c r="CN793" s="141"/>
      <c r="CO793" s="141"/>
      <c r="CP793" s="95"/>
      <c r="CQ793" s="95"/>
      <c r="CR793" s="95"/>
      <c r="CS793" s="95"/>
      <c r="CT793" s="95"/>
      <c r="CU793" s="95"/>
      <c r="CV793" s="95"/>
      <c r="CW793" s="141"/>
      <c r="CX793" s="141"/>
      <c r="CY793" s="141"/>
      <c r="CZ793" s="141"/>
      <c r="DA793" s="141"/>
      <c r="DB793" s="141"/>
      <c r="DC793" s="141"/>
      <c r="DD793" s="141"/>
      <c r="DE793" s="141"/>
      <c r="DF793" s="141"/>
      <c r="DG793" s="141"/>
      <c r="DH793" s="141"/>
      <c r="DI793" s="141"/>
      <c r="DJ793" s="141"/>
      <c r="DK793" s="141"/>
      <c r="DL793" s="141"/>
      <c r="DM793" s="141"/>
      <c r="DN793" s="151"/>
      <c r="DO793" s="151"/>
      <c r="DP793" s="153"/>
      <c r="DQ793" s="24"/>
      <c r="DR793" s="24"/>
      <c r="DS793" s="24"/>
      <c r="DT793" s="24"/>
      <c r="DU793" s="24"/>
      <c r="DV793" s="24"/>
      <c r="DW793" s="24"/>
      <c r="DX793" s="24"/>
      <c r="DY793" s="24"/>
      <c r="DZ793" s="24"/>
      <c r="EA793" s="24"/>
      <c r="EB793" s="24"/>
      <c r="EC793" s="24"/>
      <c r="ED793" s="24"/>
      <c r="EE793" s="24"/>
      <c r="EF793" s="24"/>
      <c r="EG793" s="24"/>
      <c r="EH793" s="24"/>
      <c r="EI793" s="24"/>
      <c r="EJ793" s="24"/>
      <c r="EK793" s="24"/>
      <c r="EL793" s="24"/>
      <c r="EM793" s="24"/>
      <c r="EN793" s="24"/>
      <c r="EO793" s="24"/>
      <c r="EP793" s="24"/>
      <c r="EQ793" s="24"/>
      <c r="ER793" s="24"/>
      <c r="ES793" s="151"/>
      <c r="ET793" s="151"/>
      <c r="EU793" s="153"/>
      <c r="EV793" s="24"/>
      <c r="EW793" s="125"/>
      <c r="EX793" s="24"/>
      <c r="EY793" s="24"/>
      <c r="EZ793" s="24"/>
      <c r="FA793" s="24"/>
      <c r="FB793" s="24"/>
      <c r="FC793" s="24"/>
      <c r="FD793" s="24"/>
      <c r="FE793" s="24"/>
      <c r="FF793" s="24"/>
      <c r="FG793" s="24"/>
      <c r="FH793" s="24"/>
      <c r="FI793" s="24"/>
      <c r="FJ793" s="24"/>
      <c r="FK793" s="24"/>
      <c r="FL793" s="24"/>
      <c r="FM793" s="24"/>
      <c r="FN793" s="24"/>
      <c r="FO793" s="24"/>
      <c r="FP793" s="24"/>
      <c r="FQ793" s="24"/>
      <c r="FR793" s="24"/>
      <c r="FS793" s="24"/>
      <c r="FT793" s="24"/>
      <c r="FU793" s="24"/>
      <c r="FV793" s="24"/>
      <c r="FW793" s="24"/>
      <c r="FX793" s="24"/>
      <c r="FY793" s="24"/>
      <c r="FZ793" s="24"/>
      <c r="GA793" s="151"/>
      <c r="GB793" s="151"/>
      <c r="GC793" s="153"/>
      <c r="GD793" s="24"/>
      <c r="GE793" s="24"/>
      <c r="GF793" s="24"/>
      <c r="GG793" s="24"/>
      <c r="GH793" s="24"/>
      <c r="GI793" s="24"/>
      <c r="GJ793" s="24"/>
      <c r="GK793" s="24"/>
      <c r="GL793" s="24"/>
      <c r="GM793" s="24"/>
      <c r="GN793" s="24"/>
      <c r="GO793" s="24"/>
      <c r="GP793" s="24"/>
      <c r="GQ793" s="24"/>
      <c r="GR793" s="24"/>
      <c r="GS793" s="24"/>
      <c r="GT793" s="24"/>
      <c r="GU793" s="24"/>
      <c r="GV793" s="24"/>
      <c r="GW793" s="24"/>
      <c r="GX793" s="24"/>
      <c r="GY793" s="24"/>
      <c r="GZ793" s="24"/>
      <c r="HA793" s="24"/>
      <c r="HB793" s="24"/>
      <c r="HC793" s="24"/>
      <c r="HD793" s="24"/>
      <c r="HE793" s="24"/>
      <c r="HF793" s="24"/>
      <c r="HG793" s="24"/>
      <c r="HH793" s="151"/>
      <c r="HI793" s="151"/>
      <c r="HJ793" s="153"/>
      <c r="HK793" s="24"/>
      <c r="HL793" s="24"/>
      <c r="HM793" s="24"/>
      <c r="HN793" s="24"/>
      <c r="HO793" s="24"/>
      <c r="HP793" s="24"/>
      <c r="HQ793" s="24"/>
      <c r="HR793" s="24"/>
      <c r="HS793" s="24"/>
      <c r="HT793" s="24"/>
      <c r="HU793" s="24"/>
      <c r="HV793" s="24"/>
      <c r="HW793" s="24"/>
      <c r="HX793" s="24"/>
      <c r="HY793" s="24"/>
      <c r="HZ793" s="24"/>
      <c r="IA793" s="24"/>
      <c r="IB793" s="24"/>
      <c r="IC793" s="24"/>
      <c r="ID793" s="24"/>
      <c r="IE793" s="24"/>
      <c r="IF793" s="24"/>
      <c r="IG793" s="24"/>
      <c r="IH793" s="24"/>
      <c r="II793" s="24"/>
      <c r="IJ793" s="24"/>
      <c r="IK793" s="24"/>
      <c r="IL793" s="24"/>
      <c r="IM793" s="24"/>
      <c r="IN793" s="24"/>
      <c r="IO793" s="24"/>
      <c r="IP793" s="151"/>
      <c r="IQ793" s="151"/>
      <c r="IR793" s="153"/>
      <c r="IS793" s="24"/>
      <c r="IT793" s="24"/>
      <c r="IU793" s="24"/>
      <c r="IV793" s="24"/>
      <c r="IW793" s="24"/>
      <c r="IX793" s="24"/>
      <c r="IY793" s="24"/>
      <c r="IZ793" s="24"/>
      <c r="JA793" s="24"/>
      <c r="JB793" s="24"/>
      <c r="JC793" s="24"/>
      <c r="JD793" s="24"/>
      <c r="JE793" s="24"/>
      <c r="JF793" s="24"/>
      <c r="JG793" s="24"/>
      <c r="JH793" s="24"/>
      <c r="JI793" s="24"/>
      <c r="JJ793" s="24"/>
      <c r="JK793" s="24"/>
      <c r="JL793" s="24"/>
      <c r="JM793" s="24"/>
      <c r="JN793" s="24"/>
      <c r="JO793" s="24"/>
      <c r="JP793" s="24"/>
      <c r="JQ793" s="24"/>
      <c r="JR793" s="24"/>
      <c r="JS793" s="24"/>
      <c r="JT793" s="24"/>
      <c r="JU793" s="25"/>
      <c r="JV793" s="24"/>
      <c r="JW793" s="151"/>
      <c r="JX793" s="151"/>
      <c r="JY793" s="153"/>
      <c r="JZ793" s="24"/>
      <c r="KA793" s="24"/>
      <c r="KB793" s="24"/>
      <c r="KC793" s="24"/>
      <c r="KD793" s="24"/>
      <c r="KE793" s="24"/>
      <c r="KF793" s="24"/>
      <c r="KG793" s="24"/>
      <c r="KH793" s="24"/>
      <c r="KI793" s="24"/>
      <c r="KJ793" s="24"/>
      <c r="KK793" s="24"/>
      <c r="KL793" s="24"/>
      <c r="KM793" s="24"/>
      <c r="KN793" s="24"/>
      <c r="KO793" s="24"/>
      <c r="KP793" s="24"/>
      <c r="KQ793" s="24"/>
      <c r="KR793" s="24"/>
      <c r="KS793" s="24"/>
      <c r="KT793" s="24"/>
      <c r="KU793" s="24"/>
      <c r="KV793" s="24"/>
      <c r="KW793" s="24"/>
      <c r="KX793" s="24"/>
      <c r="KY793" s="24"/>
      <c r="KZ793" s="24"/>
      <c r="LA793" s="24"/>
      <c r="LB793" s="24"/>
      <c r="LC793" s="24"/>
      <c r="LD793" s="24"/>
      <c r="LE793" s="151"/>
      <c r="LF793" s="151"/>
      <c r="LG793" s="153"/>
      <c r="LH793" s="24"/>
      <c r="LI793" s="24"/>
      <c r="LJ793" s="24"/>
      <c r="LK793" s="24"/>
      <c r="LL793" s="24"/>
      <c r="LM793" s="24"/>
      <c r="LN793" s="24"/>
      <c r="LO793" s="24"/>
      <c r="LP793" s="24"/>
      <c r="LQ793" s="24"/>
      <c r="LR793" s="24"/>
      <c r="LS793" s="24"/>
      <c r="LT793" s="24"/>
      <c r="LU793" s="24"/>
      <c r="LV793" s="24"/>
      <c r="LW793" s="24"/>
      <c r="LX793" s="24"/>
      <c r="LY793" s="24"/>
      <c r="LZ793" s="24"/>
      <c r="MA793" s="24"/>
      <c r="MB793" s="24"/>
      <c r="MC793" s="24"/>
      <c r="MD793" s="24"/>
      <c r="ME793" s="24"/>
      <c r="MF793" s="24"/>
      <c r="MG793" s="24"/>
      <c r="MH793" s="24"/>
      <c r="MI793" s="24"/>
      <c r="MJ793" s="24"/>
      <c r="MK793" s="24"/>
      <c r="ML793" s="24"/>
    </row>
    <row r="794" spans="1:350" ht="13.9" customHeight="1" outlineLevel="3" x14ac:dyDescent="0.2">
      <c r="A794" s="226" t="s">
        <v>419</v>
      </c>
      <c r="B794" s="218" t="s">
        <v>353</v>
      </c>
      <c r="C794" s="214" t="s">
        <v>37</v>
      </c>
      <c r="D794" s="216">
        <v>599</v>
      </c>
      <c r="E794" s="175">
        <v>0</v>
      </c>
      <c r="F794" s="175">
        <f>D794-E794</f>
        <v>599</v>
      </c>
      <c r="G794" s="175" t="s">
        <v>846</v>
      </c>
      <c r="H794" s="170" t="s">
        <v>824</v>
      </c>
      <c r="I794" s="170" t="s">
        <v>868</v>
      </c>
      <c r="J794" s="212">
        <f ca="1">E794+Q794+AX794+CF794+DN794+ES794+GA794+HH794+IP794+JW794+LE794</f>
        <v>599</v>
      </c>
      <c r="K794" s="212">
        <f>E794+R794+AY794+CG794+DO794+ET794+GB794+HI794+IQ794+JX794+LF794</f>
        <v>0</v>
      </c>
      <c r="L794" s="172">
        <f ca="1">K794/J794</f>
        <v>0</v>
      </c>
      <c r="M794" s="172">
        <f>K794/D794</f>
        <v>0</v>
      </c>
      <c r="N794" s="183">
        <f ca="1">SUMIF($EV$8:$FZ$9,$O$5,$EV795:$FZ795)-SUMIF($EV$8:$FZ$9,$Q$5,$EV795:$FZ795)</f>
        <v>0</v>
      </c>
      <c r="O794" s="156"/>
      <c r="P794" s="16" t="s">
        <v>25</v>
      </c>
      <c r="Q794" s="150">
        <v>0</v>
      </c>
      <c r="R794" s="150">
        <v>0</v>
      </c>
      <c r="S794" s="152" t="e">
        <v>#DIV/0!</v>
      </c>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50">
        <f t="shared" ca="1" si="1993"/>
        <v>0</v>
      </c>
      <c r="AY794" s="150">
        <f>SUM(BA795:CE795)</f>
        <v>0</v>
      </c>
      <c r="AZ794" s="152" t="e">
        <f ca="1">AY794/AX794</f>
        <v>#DIV/0!</v>
      </c>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50">
        <f t="shared" ref="CF794" si="2059">SUM(CI794:DM794)</f>
        <v>0</v>
      </c>
      <c r="CG794" s="150">
        <f>SUM(CI795:DM795)</f>
        <v>0</v>
      </c>
      <c r="CH794" s="152" t="e">
        <f>CG794/CF794</f>
        <v>#DIV/0!</v>
      </c>
      <c r="CI794" s="129"/>
      <c r="CJ794" s="129"/>
      <c r="CK794" s="129"/>
      <c r="CL794" s="129"/>
      <c r="CM794" s="129"/>
      <c r="CN794" s="129"/>
      <c r="CO794" s="129"/>
      <c r="CP794" s="101"/>
      <c r="CQ794" s="101"/>
      <c r="CR794" s="101"/>
      <c r="CS794" s="101"/>
      <c r="CT794" s="101"/>
      <c r="CU794" s="101"/>
      <c r="CV794" s="101"/>
      <c r="CW794" s="129"/>
      <c r="CX794" s="129"/>
      <c r="CY794" s="129"/>
      <c r="CZ794" s="129"/>
      <c r="DA794" s="129"/>
      <c r="DB794" s="129"/>
      <c r="DC794" s="129"/>
      <c r="DD794" s="129"/>
      <c r="DE794" s="129"/>
      <c r="DF794" s="129"/>
      <c r="DG794" s="129"/>
      <c r="DH794" s="129"/>
      <c r="DI794" s="129"/>
      <c r="DJ794" s="129"/>
      <c r="DK794" s="129"/>
      <c r="DL794" s="129"/>
      <c r="DM794" s="129"/>
      <c r="DN794" s="150">
        <f t="shared" ref="DN794" si="2060">SUM(DQ794:ER794)</f>
        <v>0</v>
      </c>
      <c r="DO794" s="150">
        <f>SUM(DQ795:ER795)</f>
        <v>0</v>
      </c>
      <c r="DP794" s="152" t="e">
        <f t="shared" si="1910"/>
        <v>#DIV/0!</v>
      </c>
      <c r="DQ794" s="16"/>
      <c r="DR794" s="16"/>
      <c r="DS794" s="16"/>
      <c r="DT794" s="16"/>
      <c r="DU794" s="16"/>
      <c r="DV794" s="16"/>
      <c r="DW794" s="16"/>
      <c r="DX794" s="16"/>
      <c r="DY794" s="16"/>
      <c r="DZ794" s="16"/>
      <c r="EA794" s="16"/>
      <c r="EB794" s="16"/>
      <c r="EC794" s="16"/>
      <c r="ED794" s="16"/>
      <c r="EE794" s="16"/>
      <c r="EF794" s="16"/>
      <c r="EG794" s="16"/>
      <c r="EH794" s="16"/>
      <c r="EI794" s="16"/>
      <c r="EJ794" s="16"/>
      <c r="EK794" s="16"/>
      <c r="EL794" s="16"/>
      <c r="EM794" s="16"/>
      <c r="EN794" s="16"/>
      <c r="EO794" s="16"/>
      <c r="EP794" s="16"/>
      <c r="EQ794" s="16"/>
      <c r="ER794" s="16"/>
      <c r="ES794" s="150">
        <f t="shared" ca="1" si="1921"/>
        <v>599</v>
      </c>
      <c r="ET794" s="150">
        <f t="shared" si="1948"/>
        <v>0</v>
      </c>
      <c r="EU794" s="152">
        <f t="shared" ca="1" si="1949"/>
        <v>0</v>
      </c>
      <c r="EV794" s="16"/>
      <c r="EW794" s="67"/>
      <c r="EX794" s="16"/>
      <c r="EY794" s="16"/>
      <c r="EZ794" s="16"/>
      <c r="FA794" s="16"/>
      <c r="FB794" s="16"/>
      <c r="FC794" s="16"/>
      <c r="FD794" s="16"/>
      <c r="FE794" s="16"/>
      <c r="FF794" s="16"/>
      <c r="FG794" s="16"/>
      <c r="FH794" s="16"/>
      <c r="FI794" s="16"/>
      <c r="FJ794" s="16"/>
      <c r="FK794" s="16"/>
      <c r="FL794" s="16"/>
      <c r="FM794" s="16"/>
      <c r="FN794" s="16"/>
      <c r="FO794" s="16"/>
      <c r="FP794" s="16">
        <v>100</v>
      </c>
      <c r="FQ794" s="16">
        <v>100</v>
      </c>
      <c r="FR794" s="16">
        <v>100</v>
      </c>
      <c r="FS794" s="16">
        <v>100</v>
      </c>
      <c r="FT794" s="16">
        <v>100</v>
      </c>
      <c r="FU794" s="16">
        <v>99</v>
      </c>
      <c r="FV794" s="16"/>
      <c r="FW794" s="16"/>
      <c r="FX794" s="16"/>
      <c r="FY794" s="16"/>
      <c r="FZ794" s="16"/>
      <c r="GA794" s="150">
        <f t="shared" ref="GA794" ca="1" si="2061">SUMIF($GD$8:$HG$9,$O$5,GD794:HG794)</f>
        <v>0</v>
      </c>
      <c r="GB794" s="150">
        <f t="shared" ref="GB794" si="2062">SUM(GD795:HG795)</f>
        <v>0</v>
      </c>
      <c r="GC794" s="152" t="e">
        <f t="shared" ref="GC794" ca="1" si="2063">GB794/GA794</f>
        <v>#DIV/0!</v>
      </c>
      <c r="GD794" s="16"/>
      <c r="GE794" s="16"/>
      <c r="GF794" s="16"/>
      <c r="GG794" s="16"/>
      <c r="GH794" s="16"/>
      <c r="GI794" s="16"/>
      <c r="GJ794" s="16"/>
      <c r="GK794" s="16"/>
      <c r="GL794" s="16"/>
      <c r="GM794" s="16"/>
      <c r="GN794" s="16"/>
      <c r="GO794" s="16"/>
      <c r="GP794" s="16"/>
      <c r="GQ794" s="16"/>
      <c r="GR794" s="16"/>
      <c r="GS794" s="16"/>
      <c r="GT794" s="16"/>
      <c r="GU794" s="16"/>
      <c r="GV794" s="16"/>
      <c r="GW794" s="16"/>
      <c r="GX794" s="16"/>
      <c r="GY794" s="16"/>
      <c r="GZ794" s="16"/>
      <c r="HA794" s="16"/>
      <c r="HB794" s="16"/>
      <c r="HC794" s="16"/>
      <c r="HD794" s="16"/>
      <c r="HE794" s="16"/>
      <c r="HF794" s="16"/>
      <c r="HG794" s="16"/>
      <c r="HH794" s="150"/>
      <c r="HI794" s="150">
        <v>0</v>
      </c>
      <c r="HJ794" s="152" t="e">
        <v>#DIV/0!</v>
      </c>
      <c r="HK794" s="16"/>
      <c r="HL794" s="16"/>
      <c r="HM794" s="16"/>
      <c r="HN794" s="16"/>
      <c r="HO794" s="16"/>
      <c r="HP794" s="16"/>
      <c r="HQ794" s="16"/>
      <c r="HR794" s="16"/>
      <c r="HS794" s="16"/>
      <c r="HT794" s="16"/>
      <c r="HU794" s="16"/>
      <c r="HV794" s="16"/>
      <c r="HW794" s="16"/>
      <c r="HX794" s="16"/>
      <c r="HY794" s="16"/>
      <c r="HZ794" s="16"/>
      <c r="IA794" s="16"/>
      <c r="IB794" s="16"/>
      <c r="IC794" s="16"/>
      <c r="ID794" s="16"/>
      <c r="IE794" s="16"/>
      <c r="IF794" s="16"/>
      <c r="IG794" s="16"/>
      <c r="IH794" s="16"/>
      <c r="II794" s="16"/>
      <c r="IJ794" s="16"/>
      <c r="IK794" s="16"/>
      <c r="IL794" s="16"/>
      <c r="IM794" s="16"/>
      <c r="IN794" s="16"/>
      <c r="IO794" s="16"/>
      <c r="IP794" s="150"/>
      <c r="IQ794" s="150">
        <v>0</v>
      </c>
      <c r="IR794" s="152" t="e">
        <v>#DIV/0!</v>
      </c>
      <c r="IS794" s="16"/>
      <c r="IT794" s="16"/>
      <c r="IU794" s="16"/>
      <c r="IV794" s="16"/>
      <c r="IW794" s="16"/>
      <c r="IX794" s="16"/>
      <c r="IY794" s="16"/>
      <c r="IZ794" s="16"/>
      <c r="JA794" s="16"/>
      <c r="JB794" s="16"/>
      <c r="JC794" s="16"/>
      <c r="JD794" s="16"/>
      <c r="JE794" s="16"/>
      <c r="JF794" s="16"/>
      <c r="JG794" s="16"/>
      <c r="JH794" s="16"/>
      <c r="JI794" s="16"/>
      <c r="JJ794" s="16"/>
      <c r="JK794" s="16"/>
      <c r="JL794" s="16"/>
      <c r="JM794" s="16"/>
      <c r="JN794" s="16"/>
      <c r="JO794" s="16"/>
      <c r="JP794" s="16"/>
      <c r="JQ794" s="16"/>
      <c r="JR794" s="16"/>
      <c r="JS794" s="16"/>
      <c r="JT794" s="16"/>
      <c r="JU794" s="23"/>
      <c r="JV794" s="16"/>
      <c r="JW794" s="150"/>
      <c r="JX794" s="150">
        <v>0</v>
      </c>
      <c r="JY794" s="152" t="e">
        <v>#DIV/0!</v>
      </c>
      <c r="JZ794" s="16"/>
      <c r="KA794" s="16"/>
      <c r="KB794" s="16"/>
      <c r="KC794" s="16"/>
      <c r="KD794" s="16"/>
      <c r="KE794" s="16"/>
      <c r="KF794" s="16"/>
      <c r="KG794" s="16"/>
      <c r="KH794" s="16"/>
      <c r="KI794" s="16"/>
      <c r="KJ794" s="16"/>
      <c r="KK794" s="16"/>
      <c r="KL794" s="16"/>
      <c r="KM794" s="16"/>
      <c r="KN794" s="16"/>
      <c r="KO794" s="16"/>
      <c r="KP794" s="16"/>
      <c r="KQ794" s="16"/>
      <c r="KR794" s="16"/>
      <c r="KS794" s="16"/>
      <c r="KT794" s="16"/>
      <c r="KU794" s="16"/>
      <c r="KV794" s="16"/>
      <c r="KW794" s="16"/>
      <c r="KX794" s="16"/>
      <c r="KY794" s="16"/>
      <c r="KZ794" s="16"/>
      <c r="LA794" s="16"/>
      <c r="LB794" s="16"/>
      <c r="LC794" s="16"/>
      <c r="LD794" s="16"/>
      <c r="LE794" s="150"/>
      <c r="LF794" s="150">
        <v>0</v>
      </c>
      <c r="LG794" s="152" t="e">
        <v>#DIV/0!</v>
      </c>
      <c r="LH794" s="16"/>
      <c r="LI794" s="16"/>
      <c r="LJ794" s="16"/>
      <c r="LK794" s="16"/>
      <c r="LL794" s="16"/>
      <c r="LM794" s="16"/>
      <c r="LN794" s="16"/>
      <c r="LO794" s="16"/>
      <c r="LP794" s="16"/>
      <c r="LQ794" s="16"/>
      <c r="LR794" s="16"/>
      <c r="LS794" s="16"/>
      <c r="LT794" s="16"/>
      <c r="LU794" s="16"/>
      <c r="LV794" s="16"/>
      <c r="LW794" s="16"/>
      <c r="LX794" s="16"/>
      <c r="LY794" s="16"/>
      <c r="LZ794" s="16"/>
      <c r="MA794" s="16"/>
      <c r="MB794" s="16"/>
      <c r="MC794" s="16"/>
      <c r="MD794" s="16"/>
      <c r="ME794" s="16"/>
      <c r="MF794" s="16"/>
      <c r="MG794" s="16"/>
      <c r="MH794" s="16"/>
      <c r="MI794" s="16"/>
      <c r="MJ794" s="16"/>
      <c r="MK794" s="16"/>
      <c r="ML794" s="16"/>
    </row>
    <row r="795" spans="1:350" ht="13.9" customHeight="1" outlineLevel="3" x14ac:dyDescent="0.2">
      <c r="A795" s="227"/>
      <c r="B795" s="219"/>
      <c r="C795" s="215"/>
      <c r="D795" s="217"/>
      <c r="E795" s="176"/>
      <c r="F795" s="176"/>
      <c r="G795" s="176"/>
      <c r="H795" s="171"/>
      <c r="I795" s="171"/>
      <c r="J795" s="213"/>
      <c r="K795" s="213"/>
      <c r="L795" s="173"/>
      <c r="M795" s="173"/>
      <c r="N795" s="184"/>
      <c r="O795" s="157"/>
      <c r="P795" s="17" t="s">
        <v>26</v>
      </c>
      <c r="Q795" s="151"/>
      <c r="R795" s="151"/>
      <c r="S795" s="153"/>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151"/>
      <c r="AY795" s="151"/>
      <c r="AZ795" s="153"/>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c r="CF795" s="151"/>
      <c r="CG795" s="151"/>
      <c r="CH795" s="153"/>
      <c r="CI795" s="141"/>
      <c r="CJ795" s="141"/>
      <c r="CK795" s="141"/>
      <c r="CL795" s="141"/>
      <c r="CM795" s="141"/>
      <c r="CN795" s="141"/>
      <c r="CO795" s="141"/>
      <c r="CP795" s="95"/>
      <c r="CQ795" s="95"/>
      <c r="CR795" s="95"/>
      <c r="CS795" s="95"/>
      <c r="CT795" s="95"/>
      <c r="CU795" s="95"/>
      <c r="CV795" s="95"/>
      <c r="CW795" s="141"/>
      <c r="CX795" s="141"/>
      <c r="CY795" s="141"/>
      <c r="CZ795" s="141"/>
      <c r="DA795" s="141"/>
      <c r="DB795" s="141"/>
      <c r="DC795" s="141"/>
      <c r="DD795" s="141"/>
      <c r="DE795" s="141"/>
      <c r="DF795" s="141"/>
      <c r="DG795" s="141"/>
      <c r="DH795" s="141"/>
      <c r="DI795" s="141"/>
      <c r="DJ795" s="141"/>
      <c r="DK795" s="141"/>
      <c r="DL795" s="141"/>
      <c r="DM795" s="141"/>
      <c r="DN795" s="151"/>
      <c r="DO795" s="151"/>
      <c r="DP795" s="153"/>
      <c r="DQ795" s="24"/>
      <c r="DR795" s="24"/>
      <c r="DS795" s="24"/>
      <c r="DT795" s="24"/>
      <c r="DU795" s="24"/>
      <c r="DV795" s="24"/>
      <c r="DW795" s="24"/>
      <c r="DX795" s="24"/>
      <c r="DY795" s="24"/>
      <c r="DZ795" s="24"/>
      <c r="EA795" s="24"/>
      <c r="EB795" s="24"/>
      <c r="EC795" s="24"/>
      <c r="ED795" s="24"/>
      <c r="EE795" s="24"/>
      <c r="EF795" s="24"/>
      <c r="EG795" s="24"/>
      <c r="EH795" s="24"/>
      <c r="EI795" s="24"/>
      <c r="EJ795" s="24"/>
      <c r="EK795" s="24"/>
      <c r="EL795" s="24"/>
      <c r="EM795" s="24"/>
      <c r="EN795" s="24"/>
      <c r="EO795" s="24"/>
      <c r="EP795" s="24"/>
      <c r="EQ795" s="24"/>
      <c r="ER795" s="24"/>
      <c r="ES795" s="151"/>
      <c r="ET795" s="151"/>
      <c r="EU795" s="153"/>
      <c r="EV795" s="24"/>
      <c r="EW795" s="125"/>
      <c r="EX795" s="24"/>
      <c r="EY795" s="24"/>
      <c r="EZ795" s="24"/>
      <c r="FA795" s="24"/>
      <c r="FB795" s="24"/>
      <c r="FC795" s="24"/>
      <c r="FD795" s="24"/>
      <c r="FE795" s="24"/>
      <c r="FF795" s="24"/>
      <c r="FG795" s="24"/>
      <c r="FH795" s="24"/>
      <c r="FI795" s="24"/>
      <c r="FJ795" s="24"/>
      <c r="FK795" s="24"/>
      <c r="FL795" s="24"/>
      <c r="FM795" s="24"/>
      <c r="FN795" s="24"/>
      <c r="FO795" s="24"/>
      <c r="FP795" s="24"/>
      <c r="FQ795" s="24"/>
      <c r="FR795" s="24"/>
      <c r="FS795" s="24"/>
      <c r="FT795" s="24"/>
      <c r="FU795" s="24"/>
      <c r="FV795" s="24"/>
      <c r="FW795" s="24"/>
      <c r="FX795" s="24"/>
      <c r="FY795" s="24"/>
      <c r="FZ795" s="24"/>
      <c r="GA795" s="151"/>
      <c r="GB795" s="151"/>
      <c r="GC795" s="153"/>
      <c r="GD795" s="24"/>
      <c r="GE795" s="24"/>
      <c r="GF795" s="24"/>
      <c r="GG795" s="24"/>
      <c r="GH795" s="24"/>
      <c r="GI795" s="24"/>
      <c r="GJ795" s="24"/>
      <c r="GK795" s="24"/>
      <c r="GL795" s="24"/>
      <c r="GM795" s="24"/>
      <c r="GN795" s="24"/>
      <c r="GO795" s="24"/>
      <c r="GP795" s="24"/>
      <c r="GQ795" s="24"/>
      <c r="GR795" s="24"/>
      <c r="GS795" s="24"/>
      <c r="GT795" s="24"/>
      <c r="GU795" s="24"/>
      <c r="GV795" s="24"/>
      <c r="GW795" s="24"/>
      <c r="GX795" s="24"/>
      <c r="GY795" s="24"/>
      <c r="GZ795" s="24"/>
      <c r="HA795" s="24"/>
      <c r="HB795" s="24"/>
      <c r="HC795" s="24"/>
      <c r="HD795" s="24"/>
      <c r="HE795" s="24"/>
      <c r="HF795" s="24"/>
      <c r="HG795" s="24"/>
      <c r="HH795" s="151"/>
      <c r="HI795" s="151"/>
      <c r="HJ795" s="153"/>
      <c r="HK795" s="24"/>
      <c r="HL795" s="24"/>
      <c r="HM795" s="24"/>
      <c r="HN795" s="24"/>
      <c r="HO795" s="24"/>
      <c r="HP795" s="24"/>
      <c r="HQ795" s="24"/>
      <c r="HR795" s="24"/>
      <c r="HS795" s="24"/>
      <c r="HT795" s="24"/>
      <c r="HU795" s="24"/>
      <c r="HV795" s="24"/>
      <c r="HW795" s="24"/>
      <c r="HX795" s="24"/>
      <c r="HY795" s="24"/>
      <c r="HZ795" s="24"/>
      <c r="IA795" s="24"/>
      <c r="IB795" s="24"/>
      <c r="IC795" s="24"/>
      <c r="ID795" s="24"/>
      <c r="IE795" s="24"/>
      <c r="IF795" s="24"/>
      <c r="IG795" s="24"/>
      <c r="IH795" s="24"/>
      <c r="II795" s="24"/>
      <c r="IJ795" s="24"/>
      <c r="IK795" s="24"/>
      <c r="IL795" s="24"/>
      <c r="IM795" s="24"/>
      <c r="IN795" s="24"/>
      <c r="IO795" s="24"/>
      <c r="IP795" s="151"/>
      <c r="IQ795" s="151"/>
      <c r="IR795" s="153"/>
      <c r="IS795" s="24"/>
      <c r="IT795" s="24"/>
      <c r="IU795" s="24"/>
      <c r="IV795" s="24"/>
      <c r="IW795" s="24"/>
      <c r="IX795" s="24"/>
      <c r="IY795" s="24"/>
      <c r="IZ795" s="24"/>
      <c r="JA795" s="24"/>
      <c r="JB795" s="24"/>
      <c r="JC795" s="24"/>
      <c r="JD795" s="24"/>
      <c r="JE795" s="24"/>
      <c r="JF795" s="24"/>
      <c r="JG795" s="24"/>
      <c r="JH795" s="24"/>
      <c r="JI795" s="24"/>
      <c r="JJ795" s="24"/>
      <c r="JK795" s="24"/>
      <c r="JL795" s="24"/>
      <c r="JM795" s="24"/>
      <c r="JN795" s="24"/>
      <c r="JO795" s="24"/>
      <c r="JP795" s="24"/>
      <c r="JQ795" s="24"/>
      <c r="JR795" s="24"/>
      <c r="JS795" s="24"/>
      <c r="JT795" s="24"/>
      <c r="JU795" s="25"/>
      <c r="JV795" s="24"/>
      <c r="JW795" s="151"/>
      <c r="JX795" s="151"/>
      <c r="JY795" s="153"/>
      <c r="JZ795" s="24"/>
      <c r="KA795" s="24"/>
      <c r="KB795" s="24"/>
      <c r="KC795" s="24"/>
      <c r="KD795" s="24"/>
      <c r="KE795" s="24"/>
      <c r="KF795" s="24"/>
      <c r="KG795" s="24"/>
      <c r="KH795" s="24"/>
      <c r="KI795" s="24"/>
      <c r="KJ795" s="24"/>
      <c r="KK795" s="24"/>
      <c r="KL795" s="24"/>
      <c r="KM795" s="24"/>
      <c r="KN795" s="24"/>
      <c r="KO795" s="24"/>
      <c r="KP795" s="24"/>
      <c r="KQ795" s="24"/>
      <c r="KR795" s="24"/>
      <c r="KS795" s="24"/>
      <c r="KT795" s="24"/>
      <c r="KU795" s="24"/>
      <c r="KV795" s="24"/>
      <c r="KW795" s="24"/>
      <c r="KX795" s="24"/>
      <c r="KY795" s="24"/>
      <c r="KZ795" s="24"/>
      <c r="LA795" s="24"/>
      <c r="LB795" s="24"/>
      <c r="LC795" s="24"/>
      <c r="LD795" s="24"/>
      <c r="LE795" s="151"/>
      <c r="LF795" s="151"/>
      <c r="LG795" s="153"/>
      <c r="LH795" s="24"/>
      <c r="LI795" s="24"/>
      <c r="LJ795" s="24"/>
      <c r="LK795" s="24"/>
      <c r="LL795" s="24"/>
      <c r="LM795" s="24"/>
      <c r="LN795" s="24"/>
      <c r="LO795" s="24"/>
      <c r="LP795" s="24"/>
      <c r="LQ795" s="24"/>
      <c r="LR795" s="24"/>
      <c r="LS795" s="24"/>
      <c r="LT795" s="24"/>
      <c r="LU795" s="24"/>
      <c r="LV795" s="24"/>
      <c r="LW795" s="24"/>
      <c r="LX795" s="24"/>
      <c r="LY795" s="24"/>
      <c r="LZ795" s="24"/>
      <c r="MA795" s="24"/>
      <c r="MB795" s="24"/>
      <c r="MC795" s="24"/>
      <c r="MD795" s="24"/>
      <c r="ME795" s="24"/>
      <c r="MF795" s="24"/>
      <c r="MG795" s="24"/>
      <c r="MH795" s="24"/>
      <c r="MI795" s="24"/>
      <c r="MJ795" s="24"/>
      <c r="MK795" s="24"/>
      <c r="ML795" s="24"/>
    </row>
    <row r="796" spans="1:350" s="41" customFormat="1" ht="14.25" customHeight="1" outlineLevel="3" x14ac:dyDescent="0.25">
      <c r="A796" s="220" t="s">
        <v>55</v>
      </c>
      <c r="B796" s="230" t="s">
        <v>420</v>
      </c>
      <c r="C796" s="175" t="s">
        <v>59</v>
      </c>
      <c r="D796" s="175">
        <v>2</v>
      </c>
      <c r="E796" s="175"/>
      <c r="F796" s="175">
        <f>D796-E796</f>
        <v>2</v>
      </c>
      <c r="G796" s="175" t="s">
        <v>1182</v>
      </c>
      <c r="H796" s="170" t="s">
        <v>882</v>
      </c>
      <c r="I796" s="170" t="s">
        <v>824</v>
      </c>
      <c r="J796" s="212">
        <f ca="1">E796+Q796+AX796+CF796+DN796+ES796+GA796+HH796+IP796+JW796+LE796</f>
        <v>0</v>
      </c>
      <c r="K796" s="212">
        <f>E796+R796+AY796+CG796+DO796+ET796+GB796+HI796+IQ796+JX796+LF796</f>
        <v>0</v>
      </c>
      <c r="L796" s="172" t="e">
        <f ca="1">K796/J796</f>
        <v>#DIV/0!</v>
      </c>
      <c r="M796" s="172">
        <f>K796/D796</f>
        <v>0</v>
      </c>
      <c r="N796" s="183">
        <f ca="1">SUMIF($EV$8:$FZ$9,$O$5,$EV797:$FZ797)-SUMIF($EV$8:$FZ$9,$Q$5,$EV797:$FZ797)</f>
        <v>0</v>
      </c>
      <c r="O796" s="154"/>
      <c r="P796" s="154"/>
      <c r="Q796" s="150">
        <v>0</v>
      </c>
      <c r="R796" s="150">
        <v>0</v>
      </c>
      <c r="S796" s="152" t="e">
        <v>#DIV/0!</v>
      </c>
      <c r="T796" s="154"/>
      <c r="U796" s="154"/>
      <c r="V796" s="154"/>
      <c r="W796" s="154"/>
      <c r="X796" s="154"/>
      <c r="Y796" s="154"/>
      <c r="Z796" s="154"/>
      <c r="AA796" s="154"/>
      <c r="AB796" s="154"/>
      <c r="AC796" s="154"/>
      <c r="AD796" s="154"/>
      <c r="AE796" s="154"/>
      <c r="AF796" s="154"/>
      <c r="AG796" s="154"/>
      <c r="AH796" s="154"/>
      <c r="AI796" s="154"/>
      <c r="AJ796" s="154"/>
      <c r="AK796" s="154"/>
      <c r="AL796" s="154"/>
      <c r="AM796" s="154"/>
      <c r="AN796" s="154"/>
      <c r="AO796" s="154"/>
      <c r="AP796" s="154"/>
      <c r="AQ796" s="154"/>
      <c r="AR796" s="154"/>
      <c r="AS796" s="154"/>
      <c r="AT796" s="154"/>
      <c r="AU796" s="154"/>
      <c r="AV796" s="154"/>
      <c r="AW796" s="154"/>
      <c r="AX796" s="150">
        <f t="shared" ca="1" si="1993"/>
        <v>0</v>
      </c>
      <c r="AY796" s="150">
        <f>SUM(BA797:CE797)</f>
        <v>0</v>
      </c>
      <c r="AZ796" s="152" t="e">
        <f ca="1">AY796/AX796</f>
        <v>#DIV/0!</v>
      </c>
      <c r="BA796" s="154"/>
      <c r="BB796" s="154"/>
      <c r="BC796" s="154"/>
      <c r="BD796" s="154"/>
      <c r="BE796" s="154"/>
      <c r="BF796" s="154"/>
      <c r="BG796" s="154"/>
      <c r="BH796" s="154"/>
      <c r="BI796" s="154"/>
      <c r="BJ796" s="154"/>
      <c r="BK796" s="154"/>
      <c r="BL796" s="154"/>
      <c r="BM796" s="154"/>
      <c r="BN796" s="154"/>
      <c r="BO796" s="154"/>
      <c r="BP796" s="154"/>
      <c r="BQ796" s="154"/>
      <c r="BR796" s="154"/>
      <c r="BS796" s="154"/>
      <c r="BT796" s="154"/>
      <c r="BU796" s="154"/>
      <c r="BV796" s="154"/>
      <c r="BW796" s="154"/>
      <c r="BX796" s="154"/>
      <c r="BY796" s="154"/>
      <c r="BZ796" s="154"/>
      <c r="CA796" s="154"/>
      <c r="CB796" s="154"/>
      <c r="CC796" s="154"/>
      <c r="CD796" s="154"/>
      <c r="CE796" s="154"/>
      <c r="CF796" s="150">
        <f t="shared" ref="CF796" si="2064">SUM(CI796:DM796)</f>
        <v>0</v>
      </c>
      <c r="CG796" s="150">
        <f>SUM(CI797:DM797)</f>
        <v>0</v>
      </c>
      <c r="CH796" s="152" t="e">
        <f>CG796/CF796</f>
        <v>#DIV/0!</v>
      </c>
      <c r="CI796" s="154"/>
      <c r="CJ796" s="154"/>
      <c r="CK796" s="154"/>
      <c r="CL796" s="154"/>
      <c r="CM796" s="154"/>
      <c r="CN796" s="154"/>
      <c r="CO796" s="154"/>
      <c r="CP796" s="158"/>
      <c r="CQ796" s="158"/>
      <c r="CR796" s="158"/>
      <c r="CS796" s="158"/>
      <c r="CT796" s="158"/>
      <c r="CU796" s="158"/>
      <c r="CV796" s="158"/>
      <c r="CW796" s="154"/>
      <c r="CX796" s="154"/>
      <c r="CY796" s="154"/>
      <c r="CZ796" s="154"/>
      <c r="DA796" s="154"/>
      <c r="DB796" s="154"/>
      <c r="DC796" s="154"/>
      <c r="DD796" s="154"/>
      <c r="DE796" s="154"/>
      <c r="DF796" s="154"/>
      <c r="DG796" s="154"/>
      <c r="DH796" s="154"/>
      <c r="DI796" s="154"/>
      <c r="DJ796" s="154"/>
      <c r="DK796" s="154"/>
      <c r="DL796" s="154"/>
      <c r="DM796" s="154"/>
      <c r="DN796" s="150">
        <f t="shared" ref="DN796" si="2065">SUM(DQ796:ER796)</f>
        <v>0</v>
      </c>
      <c r="DO796" s="150">
        <f>SUM(DQ797:ER797)</f>
        <v>0</v>
      </c>
      <c r="DP796" s="152" t="e">
        <f t="shared" si="1910"/>
        <v>#DIV/0!</v>
      </c>
      <c r="DQ796" s="154"/>
      <c r="DR796" s="154"/>
      <c r="DS796" s="154"/>
      <c r="DT796" s="154"/>
      <c r="DU796" s="154"/>
      <c r="DV796" s="154"/>
      <c r="DW796" s="154"/>
      <c r="DX796" s="154"/>
      <c r="DY796" s="154"/>
      <c r="DZ796" s="154"/>
      <c r="EA796" s="154"/>
      <c r="EB796" s="154"/>
      <c r="EC796" s="154"/>
      <c r="ED796" s="154"/>
      <c r="EE796" s="154"/>
      <c r="EF796" s="154"/>
      <c r="EG796" s="154"/>
      <c r="EH796" s="154"/>
      <c r="EI796" s="154"/>
      <c r="EJ796" s="154"/>
      <c r="EK796" s="154"/>
      <c r="EL796" s="154"/>
      <c r="EM796" s="154"/>
      <c r="EN796" s="154"/>
      <c r="EO796" s="154"/>
      <c r="EP796" s="154"/>
      <c r="EQ796" s="154"/>
      <c r="ER796" s="154"/>
      <c r="ES796" s="150">
        <f t="shared" ca="1" si="1921"/>
        <v>0</v>
      </c>
      <c r="ET796" s="150">
        <f t="shared" si="1948"/>
        <v>0</v>
      </c>
      <c r="EU796" s="152" t="e">
        <f t="shared" ca="1" si="1949"/>
        <v>#DIV/0!</v>
      </c>
      <c r="EV796" s="154"/>
      <c r="EW796" s="160"/>
      <c r="EX796" s="154"/>
      <c r="EY796" s="154"/>
      <c r="EZ796" s="154"/>
      <c r="FA796" s="154"/>
      <c r="FB796" s="154"/>
      <c r="FC796" s="154"/>
      <c r="FD796" s="154"/>
      <c r="FE796" s="154"/>
      <c r="FF796" s="154"/>
      <c r="FG796" s="154"/>
      <c r="FH796" s="154"/>
      <c r="FI796" s="154"/>
      <c r="FJ796" s="154"/>
      <c r="FK796" s="154"/>
      <c r="FL796" s="154"/>
      <c r="FM796" s="154"/>
      <c r="FN796" s="154"/>
      <c r="FO796" s="154"/>
      <c r="FP796" s="154"/>
      <c r="FQ796" s="154"/>
      <c r="FR796" s="154"/>
      <c r="FS796" s="154"/>
      <c r="FT796" s="154"/>
      <c r="FU796" s="154"/>
      <c r="FV796" s="154"/>
      <c r="FW796" s="154"/>
      <c r="FX796" s="154"/>
      <c r="FY796" s="154"/>
      <c r="FZ796" s="154"/>
      <c r="GA796" s="150">
        <f t="shared" ref="GA796" ca="1" si="2066">SUMIF($GD$8:$HG$9,$O$5,GD796:HG796)</f>
        <v>0</v>
      </c>
      <c r="GB796" s="150">
        <f t="shared" ref="GB796" si="2067">SUM(GD797:HG797)</f>
        <v>0</v>
      </c>
      <c r="GC796" s="152" t="e">
        <f t="shared" ref="GC796" ca="1" si="2068">GB796/GA796</f>
        <v>#DIV/0!</v>
      </c>
      <c r="GD796" s="154"/>
      <c r="GE796" s="154"/>
      <c r="GF796" s="154"/>
      <c r="GG796" s="154"/>
      <c r="GH796" s="154"/>
      <c r="GI796" s="154"/>
      <c r="GJ796" s="154"/>
      <c r="GK796" s="154"/>
      <c r="GL796" s="154"/>
      <c r="GM796" s="154"/>
      <c r="GN796" s="154"/>
      <c r="GO796" s="154"/>
      <c r="GP796" s="154"/>
      <c r="GQ796" s="154"/>
      <c r="GR796" s="154"/>
      <c r="GS796" s="154"/>
      <c r="GT796" s="154"/>
      <c r="GU796" s="154"/>
      <c r="GV796" s="154"/>
      <c r="GW796" s="154"/>
      <c r="GX796" s="154"/>
      <c r="GY796" s="154"/>
      <c r="GZ796" s="154"/>
      <c r="HA796" s="154"/>
      <c r="HB796" s="154"/>
      <c r="HC796" s="154"/>
      <c r="HD796" s="154"/>
      <c r="HE796" s="154"/>
      <c r="HF796" s="154"/>
      <c r="HG796" s="154"/>
      <c r="HH796" s="150"/>
      <c r="HI796" s="150">
        <v>0</v>
      </c>
      <c r="HJ796" s="154"/>
      <c r="HK796" s="154"/>
      <c r="HL796" s="154"/>
      <c r="HM796" s="154"/>
      <c r="HN796" s="154"/>
      <c r="HO796" s="154"/>
      <c r="HP796" s="154"/>
      <c r="HQ796" s="154"/>
      <c r="HR796" s="154"/>
      <c r="HS796" s="154"/>
      <c r="HT796" s="154"/>
      <c r="HU796" s="154"/>
      <c r="HV796" s="154"/>
      <c r="HW796" s="154"/>
      <c r="HX796" s="154"/>
      <c r="HY796" s="154"/>
      <c r="HZ796" s="154"/>
      <c r="IA796" s="154"/>
      <c r="IB796" s="154"/>
      <c r="IC796" s="154"/>
      <c r="ID796" s="154"/>
      <c r="IE796" s="154"/>
      <c r="IF796" s="154"/>
      <c r="IG796" s="154"/>
      <c r="IH796" s="154"/>
      <c r="II796" s="154"/>
      <c r="IJ796" s="154"/>
      <c r="IK796" s="154"/>
      <c r="IL796" s="154"/>
      <c r="IM796" s="154"/>
      <c r="IN796" s="154"/>
      <c r="IO796" s="154"/>
      <c r="IP796" s="150"/>
      <c r="IQ796" s="150">
        <v>0</v>
      </c>
      <c r="IR796" s="154"/>
      <c r="IS796" s="154"/>
      <c r="IT796" s="154"/>
      <c r="IU796" s="154"/>
      <c r="IV796" s="154"/>
      <c r="IW796" s="154"/>
      <c r="IX796" s="154"/>
      <c r="IY796" s="154"/>
      <c r="IZ796" s="154"/>
      <c r="JA796" s="154"/>
      <c r="JB796" s="154"/>
      <c r="JC796" s="154"/>
      <c r="JD796" s="154"/>
      <c r="JE796" s="154"/>
      <c r="JF796" s="154"/>
      <c r="JG796" s="154"/>
      <c r="JH796" s="154"/>
      <c r="JI796" s="154"/>
      <c r="JJ796" s="154"/>
      <c r="JK796" s="154"/>
      <c r="JL796" s="154"/>
      <c r="JM796" s="154"/>
      <c r="JN796" s="154"/>
      <c r="JO796" s="154"/>
      <c r="JP796" s="154"/>
      <c r="JQ796" s="154"/>
      <c r="JR796" s="154"/>
      <c r="JS796" s="154"/>
      <c r="JT796" s="154"/>
      <c r="JU796" s="154"/>
      <c r="JV796" s="154"/>
      <c r="JW796" s="150"/>
      <c r="JX796" s="150">
        <v>0</v>
      </c>
      <c r="JY796" s="154"/>
      <c r="JZ796" s="154"/>
      <c r="KA796" s="154"/>
      <c r="KB796" s="154"/>
      <c r="KC796" s="154"/>
      <c r="KD796" s="154"/>
      <c r="KE796" s="154"/>
      <c r="KF796" s="154"/>
      <c r="KG796" s="154"/>
      <c r="KH796" s="154"/>
      <c r="KI796" s="154"/>
      <c r="KJ796" s="154"/>
      <c r="KK796" s="154"/>
      <c r="KL796" s="154"/>
      <c r="KM796" s="154"/>
      <c r="KN796" s="154"/>
      <c r="KO796" s="154"/>
      <c r="KP796" s="154"/>
      <c r="KQ796" s="154"/>
      <c r="KR796" s="154"/>
      <c r="KS796" s="154"/>
      <c r="KT796" s="154"/>
      <c r="KU796" s="154"/>
      <c r="KV796" s="154"/>
      <c r="KW796" s="154"/>
      <c r="KX796" s="154"/>
      <c r="KY796" s="154"/>
      <c r="KZ796" s="154"/>
      <c r="LA796" s="154"/>
      <c r="LB796" s="154"/>
      <c r="LC796" s="154"/>
      <c r="LD796" s="154"/>
      <c r="LE796" s="150"/>
      <c r="LF796" s="150">
        <v>0</v>
      </c>
      <c r="LG796" s="154"/>
      <c r="LH796" s="154"/>
      <c r="LI796" s="154"/>
      <c r="LJ796" s="154"/>
      <c r="LK796" s="154"/>
      <c r="LL796" s="154"/>
      <c r="LM796" s="154"/>
      <c r="LN796" s="154"/>
      <c r="LO796" s="154"/>
      <c r="LP796" s="154"/>
      <c r="LQ796" s="154"/>
      <c r="LR796" s="154"/>
      <c r="LS796" s="154"/>
      <c r="LT796" s="154"/>
      <c r="LU796" s="154"/>
      <c r="LV796" s="154"/>
      <c r="LW796" s="154"/>
      <c r="LX796" s="154"/>
      <c r="LY796" s="154"/>
      <c r="LZ796" s="154"/>
      <c r="MA796" s="154"/>
      <c r="MB796" s="154"/>
      <c r="MC796" s="154"/>
      <c r="MD796" s="154"/>
      <c r="ME796" s="154"/>
      <c r="MF796" s="154"/>
      <c r="MG796" s="154"/>
      <c r="MH796" s="154"/>
      <c r="MI796" s="154"/>
      <c r="MJ796" s="154"/>
      <c r="MK796" s="154"/>
      <c r="ML796" s="154"/>
    </row>
    <row r="797" spans="1:350" s="41" customFormat="1" ht="14.25" customHeight="1" outlineLevel="3" x14ac:dyDescent="0.25">
      <c r="A797" s="221"/>
      <c r="B797" s="231"/>
      <c r="C797" s="176"/>
      <c r="D797" s="176"/>
      <c r="E797" s="176"/>
      <c r="F797" s="176"/>
      <c r="G797" s="176"/>
      <c r="H797" s="171"/>
      <c r="I797" s="171"/>
      <c r="J797" s="213"/>
      <c r="K797" s="213"/>
      <c r="L797" s="173"/>
      <c r="M797" s="173"/>
      <c r="N797" s="184"/>
      <c r="O797" s="155"/>
      <c r="P797" s="155"/>
      <c r="Q797" s="151"/>
      <c r="R797" s="151"/>
      <c r="S797" s="153"/>
      <c r="T797" s="155"/>
      <c r="U797" s="155"/>
      <c r="V797" s="155"/>
      <c r="W797" s="155"/>
      <c r="X797" s="155"/>
      <c r="Y797" s="155"/>
      <c r="Z797" s="155"/>
      <c r="AA797" s="155"/>
      <c r="AB797" s="155"/>
      <c r="AC797" s="155"/>
      <c r="AD797" s="155"/>
      <c r="AE797" s="155"/>
      <c r="AF797" s="155"/>
      <c r="AG797" s="155"/>
      <c r="AH797" s="155"/>
      <c r="AI797" s="155"/>
      <c r="AJ797" s="155"/>
      <c r="AK797" s="155"/>
      <c r="AL797" s="155"/>
      <c r="AM797" s="155"/>
      <c r="AN797" s="155"/>
      <c r="AO797" s="155"/>
      <c r="AP797" s="155"/>
      <c r="AQ797" s="155"/>
      <c r="AR797" s="155"/>
      <c r="AS797" s="155"/>
      <c r="AT797" s="155"/>
      <c r="AU797" s="155"/>
      <c r="AV797" s="155"/>
      <c r="AW797" s="155"/>
      <c r="AX797" s="151"/>
      <c r="AY797" s="151"/>
      <c r="AZ797" s="153"/>
      <c r="BA797" s="155"/>
      <c r="BB797" s="155"/>
      <c r="BC797" s="155"/>
      <c r="BD797" s="155"/>
      <c r="BE797" s="155"/>
      <c r="BF797" s="155"/>
      <c r="BG797" s="155"/>
      <c r="BH797" s="155"/>
      <c r="BI797" s="155"/>
      <c r="BJ797" s="155"/>
      <c r="BK797" s="155"/>
      <c r="BL797" s="155"/>
      <c r="BM797" s="155"/>
      <c r="BN797" s="155"/>
      <c r="BO797" s="155"/>
      <c r="BP797" s="155"/>
      <c r="BQ797" s="155"/>
      <c r="BR797" s="155"/>
      <c r="BS797" s="155"/>
      <c r="BT797" s="155"/>
      <c r="BU797" s="155"/>
      <c r="BV797" s="155"/>
      <c r="BW797" s="155"/>
      <c r="BX797" s="155"/>
      <c r="BY797" s="155"/>
      <c r="BZ797" s="155"/>
      <c r="CA797" s="155"/>
      <c r="CB797" s="155"/>
      <c r="CC797" s="155"/>
      <c r="CD797" s="155"/>
      <c r="CE797" s="155"/>
      <c r="CF797" s="151"/>
      <c r="CG797" s="151"/>
      <c r="CH797" s="153"/>
      <c r="CI797" s="155"/>
      <c r="CJ797" s="155"/>
      <c r="CK797" s="155"/>
      <c r="CL797" s="155"/>
      <c r="CM797" s="155"/>
      <c r="CN797" s="155"/>
      <c r="CO797" s="155"/>
      <c r="CP797" s="159"/>
      <c r="CQ797" s="159"/>
      <c r="CR797" s="159"/>
      <c r="CS797" s="159"/>
      <c r="CT797" s="159"/>
      <c r="CU797" s="159"/>
      <c r="CV797" s="159"/>
      <c r="CW797" s="155"/>
      <c r="CX797" s="155"/>
      <c r="CY797" s="155"/>
      <c r="CZ797" s="155"/>
      <c r="DA797" s="155"/>
      <c r="DB797" s="155"/>
      <c r="DC797" s="155"/>
      <c r="DD797" s="155"/>
      <c r="DE797" s="155"/>
      <c r="DF797" s="155"/>
      <c r="DG797" s="155"/>
      <c r="DH797" s="155"/>
      <c r="DI797" s="155"/>
      <c r="DJ797" s="155"/>
      <c r="DK797" s="155"/>
      <c r="DL797" s="155"/>
      <c r="DM797" s="155"/>
      <c r="DN797" s="151"/>
      <c r="DO797" s="151"/>
      <c r="DP797" s="153"/>
      <c r="DQ797" s="155"/>
      <c r="DR797" s="155"/>
      <c r="DS797" s="155"/>
      <c r="DT797" s="155"/>
      <c r="DU797" s="155"/>
      <c r="DV797" s="155"/>
      <c r="DW797" s="155"/>
      <c r="DX797" s="155"/>
      <c r="DY797" s="155"/>
      <c r="DZ797" s="155"/>
      <c r="EA797" s="155"/>
      <c r="EB797" s="155"/>
      <c r="EC797" s="155"/>
      <c r="ED797" s="155"/>
      <c r="EE797" s="155"/>
      <c r="EF797" s="155"/>
      <c r="EG797" s="155"/>
      <c r="EH797" s="155"/>
      <c r="EI797" s="155"/>
      <c r="EJ797" s="155"/>
      <c r="EK797" s="155"/>
      <c r="EL797" s="155"/>
      <c r="EM797" s="155"/>
      <c r="EN797" s="155"/>
      <c r="EO797" s="155"/>
      <c r="EP797" s="155"/>
      <c r="EQ797" s="155"/>
      <c r="ER797" s="155"/>
      <c r="ES797" s="151"/>
      <c r="ET797" s="151"/>
      <c r="EU797" s="153"/>
      <c r="EV797" s="155"/>
      <c r="EW797" s="161"/>
      <c r="EX797" s="155"/>
      <c r="EY797" s="155"/>
      <c r="EZ797" s="155"/>
      <c r="FA797" s="155"/>
      <c r="FB797" s="155"/>
      <c r="FC797" s="155"/>
      <c r="FD797" s="155"/>
      <c r="FE797" s="155"/>
      <c r="FF797" s="155"/>
      <c r="FG797" s="155"/>
      <c r="FH797" s="155"/>
      <c r="FI797" s="155"/>
      <c r="FJ797" s="155"/>
      <c r="FK797" s="155"/>
      <c r="FL797" s="155"/>
      <c r="FM797" s="155"/>
      <c r="FN797" s="155"/>
      <c r="FO797" s="155"/>
      <c r="FP797" s="155"/>
      <c r="FQ797" s="155"/>
      <c r="FR797" s="155"/>
      <c r="FS797" s="155"/>
      <c r="FT797" s="155"/>
      <c r="FU797" s="155"/>
      <c r="FV797" s="155"/>
      <c r="FW797" s="155"/>
      <c r="FX797" s="155"/>
      <c r="FY797" s="155"/>
      <c r="FZ797" s="155"/>
      <c r="GA797" s="151"/>
      <c r="GB797" s="151"/>
      <c r="GC797" s="153"/>
      <c r="GD797" s="155"/>
      <c r="GE797" s="155"/>
      <c r="GF797" s="155"/>
      <c r="GG797" s="155"/>
      <c r="GH797" s="155"/>
      <c r="GI797" s="155"/>
      <c r="GJ797" s="155"/>
      <c r="GK797" s="155"/>
      <c r="GL797" s="155"/>
      <c r="GM797" s="155"/>
      <c r="GN797" s="155"/>
      <c r="GO797" s="155"/>
      <c r="GP797" s="155"/>
      <c r="GQ797" s="155"/>
      <c r="GR797" s="155"/>
      <c r="GS797" s="155"/>
      <c r="GT797" s="155"/>
      <c r="GU797" s="155"/>
      <c r="GV797" s="155"/>
      <c r="GW797" s="155"/>
      <c r="GX797" s="155"/>
      <c r="GY797" s="155"/>
      <c r="GZ797" s="155"/>
      <c r="HA797" s="155"/>
      <c r="HB797" s="155"/>
      <c r="HC797" s="155"/>
      <c r="HD797" s="155"/>
      <c r="HE797" s="155"/>
      <c r="HF797" s="155"/>
      <c r="HG797" s="155"/>
      <c r="HH797" s="151"/>
      <c r="HI797" s="151"/>
      <c r="HJ797" s="155"/>
      <c r="HK797" s="155"/>
      <c r="HL797" s="155"/>
      <c r="HM797" s="155"/>
      <c r="HN797" s="155"/>
      <c r="HO797" s="155"/>
      <c r="HP797" s="155"/>
      <c r="HQ797" s="155"/>
      <c r="HR797" s="155"/>
      <c r="HS797" s="155"/>
      <c r="HT797" s="155"/>
      <c r="HU797" s="155"/>
      <c r="HV797" s="155"/>
      <c r="HW797" s="155"/>
      <c r="HX797" s="155"/>
      <c r="HY797" s="155"/>
      <c r="HZ797" s="155"/>
      <c r="IA797" s="155"/>
      <c r="IB797" s="155"/>
      <c r="IC797" s="155"/>
      <c r="ID797" s="155"/>
      <c r="IE797" s="155"/>
      <c r="IF797" s="155"/>
      <c r="IG797" s="155"/>
      <c r="IH797" s="155"/>
      <c r="II797" s="155"/>
      <c r="IJ797" s="155"/>
      <c r="IK797" s="155"/>
      <c r="IL797" s="155"/>
      <c r="IM797" s="155"/>
      <c r="IN797" s="155"/>
      <c r="IO797" s="155"/>
      <c r="IP797" s="151"/>
      <c r="IQ797" s="151"/>
      <c r="IR797" s="155"/>
      <c r="IS797" s="155"/>
      <c r="IT797" s="155"/>
      <c r="IU797" s="155"/>
      <c r="IV797" s="155"/>
      <c r="IW797" s="155"/>
      <c r="IX797" s="155"/>
      <c r="IY797" s="155"/>
      <c r="IZ797" s="155"/>
      <c r="JA797" s="155"/>
      <c r="JB797" s="155"/>
      <c r="JC797" s="155"/>
      <c r="JD797" s="155"/>
      <c r="JE797" s="155"/>
      <c r="JF797" s="155"/>
      <c r="JG797" s="155"/>
      <c r="JH797" s="155"/>
      <c r="JI797" s="155"/>
      <c r="JJ797" s="155"/>
      <c r="JK797" s="155"/>
      <c r="JL797" s="155"/>
      <c r="JM797" s="155"/>
      <c r="JN797" s="155"/>
      <c r="JO797" s="155"/>
      <c r="JP797" s="155"/>
      <c r="JQ797" s="155"/>
      <c r="JR797" s="155"/>
      <c r="JS797" s="155"/>
      <c r="JT797" s="155"/>
      <c r="JU797" s="155"/>
      <c r="JV797" s="155"/>
      <c r="JW797" s="151"/>
      <c r="JX797" s="151"/>
      <c r="JY797" s="155"/>
      <c r="JZ797" s="155"/>
      <c r="KA797" s="155"/>
      <c r="KB797" s="155"/>
      <c r="KC797" s="155"/>
      <c r="KD797" s="155"/>
      <c r="KE797" s="155"/>
      <c r="KF797" s="155"/>
      <c r="KG797" s="155"/>
      <c r="KH797" s="155"/>
      <c r="KI797" s="155"/>
      <c r="KJ797" s="155"/>
      <c r="KK797" s="155"/>
      <c r="KL797" s="155"/>
      <c r="KM797" s="155"/>
      <c r="KN797" s="155"/>
      <c r="KO797" s="155"/>
      <c r="KP797" s="155"/>
      <c r="KQ797" s="155"/>
      <c r="KR797" s="155"/>
      <c r="KS797" s="155"/>
      <c r="KT797" s="155"/>
      <c r="KU797" s="155"/>
      <c r="KV797" s="155"/>
      <c r="KW797" s="155"/>
      <c r="KX797" s="155"/>
      <c r="KY797" s="155"/>
      <c r="KZ797" s="155"/>
      <c r="LA797" s="155"/>
      <c r="LB797" s="155"/>
      <c r="LC797" s="155"/>
      <c r="LD797" s="155"/>
      <c r="LE797" s="151"/>
      <c r="LF797" s="151"/>
      <c r="LG797" s="155"/>
      <c r="LH797" s="155"/>
      <c r="LI797" s="155"/>
      <c r="LJ797" s="155"/>
      <c r="LK797" s="155"/>
      <c r="LL797" s="155"/>
      <c r="LM797" s="155"/>
      <c r="LN797" s="155"/>
      <c r="LO797" s="155"/>
      <c r="LP797" s="155"/>
      <c r="LQ797" s="155"/>
      <c r="LR797" s="155"/>
      <c r="LS797" s="155"/>
      <c r="LT797" s="155"/>
      <c r="LU797" s="155"/>
      <c r="LV797" s="155"/>
      <c r="LW797" s="155"/>
      <c r="LX797" s="155"/>
      <c r="LY797" s="155"/>
      <c r="LZ797" s="155"/>
      <c r="MA797" s="155"/>
      <c r="MB797" s="155"/>
      <c r="MC797" s="155"/>
      <c r="MD797" s="155"/>
      <c r="ME797" s="155"/>
      <c r="MF797" s="155"/>
      <c r="MG797" s="155"/>
      <c r="MH797" s="155"/>
      <c r="MI797" s="155"/>
      <c r="MJ797" s="155"/>
      <c r="MK797" s="155"/>
      <c r="ML797" s="155"/>
    </row>
    <row r="798" spans="1:350" ht="13.9" customHeight="1" outlineLevel="3" x14ac:dyDescent="0.2">
      <c r="A798" s="226" t="s">
        <v>422</v>
      </c>
      <c r="B798" s="218" t="s">
        <v>343</v>
      </c>
      <c r="C798" s="214" t="s">
        <v>99</v>
      </c>
      <c r="D798" s="216">
        <v>48</v>
      </c>
      <c r="E798" s="175">
        <v>0</v>
      </c>
      <c r="F798" s="175">
        <f>D798-E798</f>
        <v>48</v>
      </c>
      <c r="G798" s="175" t="s">
        <v>847</v>
      </c>
      <c r="H798" s="170" t="s">
        <v>882</v>
      </c>
      <c r="I798" s="170" t="s">
        <v>1012</v>
      </c>
      <c r="J798" s="212">
        <f ca="1">E798+Q798+AX798+CF798+DN798+ES798+GA798+HH798+IP798+JW798+LE798</f>
        <v>48</v>
      </c>
      <c r="K798" s="212">
        <f>E798+R798+AY798+CG798+DO798+ET798+GB798+HI798+IQ798+JX798+LF798</f>
        <v>48</v>
      </c>
      <c r="L798" s="172">
        <f ca="1">K798/J798</f>
        <v>1</v>
      </c>
      <c r="M798" s="172">
        <f>K798/D798</f>
        <v>1</v>
      </c>
      <c r="N798" s="183">
        <f ca="1">SUMIF($EV$8:$FZ$9,$O$5,$EV799:$FZ799)-SUMIF($EV$8:$FZ$9,$Q$5,$EV799:$FZ799)</f>
        <v>0</v>
      </c>
      <c r="O798" s="156"/>
      <c r="P798" s="16" t="s">
        <v>25</v>
      </c>
      <c r="Q798" s="150">
        <v>0</v>
      </c>
      <c r="R798" s="150">
        <v>0</v>
      </c>
      <c r="S798" s="152" t="e">
        <v>#DIV/0!</v>
      </c>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50">
        <f t="shared" ca="1" si="1993"/>
        <v>0</v>
      </c>
      <c r="AY798" s="150">
        <f>SUM(BA799:CE799)</f>
        <v>0</v>
      </c>
      <c r="AZ798" s="152" t="e">
        <f ca="1">AY798/AX798</f>
        <v>#DIV/0!</v>
      </c>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50">
        <f t="shared" ref="CF798" si="2069">SUM(CI798:DM798)</f>
        <v>48</v>
      </c>
      <c r="CG798" s="150">
        <f>SUM(CI799:DM799)</f>
        <v>0</v>
      </c>
      <c r="CH798" s="152">
        <f>CG798/CF798</f>
        <v>0</v>
      </c>
      <c r="CI798" s="129"/>
      <c r="CJ798" s="129"/>
      <c r="CK798" s="129"/>
      <c r="CL798" s="129"/>
      <c r="CM798" s="129"/>
      <c r="CN798" s="129"/>
      <c r="CO798" s="129"/>
      <c r="CP798" s="101"/>
      <c r="CQ798" s="101"/>
      <c r="CR798" s="101"/>
      <c r="CS798" s="101"/>
      <c r="CT798" s="101">
        <v>24</v>
      </c>
      <c r="CU798" s="101">
        <v>24</v>
      </c>
      <c r="CV798" s="101"/>
      <c r="CW798" s="101"/>
      <c r="CX798" s="129"/>
      <c r="CY798" s="129"/>
      <c r="CZ798" s="129"/>
      <c r="DA798" s="129"/>
      <c r="DB798" s="129"/>
      <c r="DC798" s="129"/>
      <c r="DD798" s="129"/>
      <c r="DE798" s="129"/>
      <c r="DF798" s="129"/>
      <c r="DG798" s="129"/>
      <c r="DH798" s="129"/>
      <c r="DI798" s="129"/>
      <c r="DJ798" s="129"/>
      <c r="DK798" s="129"/>
      <c r="DL798" s="129"/>
      <c r="DM798" s="129"/>
      <c r="DN798" s="150">
        <f t="shared" ref="DN798" si="2070">SUM(DQ798:ER798)</f>
        <v>0</v>
      </c>
      <c r="DO798" s="150">
        <f>SUM(DQ799:ER799)</f>
        <v>33</v>
      </c>
      <c r="DP798" s="152" t="e">
        <f t="shared" si="1910"/>
        <v>#DIV/0!</v>
      </c>
      <c r="DQ798" s="16"/>
      <c r="DR798" s="16"/>
      <c r="DS798" s="16"/>
      <c r="DT798" s="16"/>
      <c r="DU798" s="16"/>
      <c r="DV798" s="16"/>
      <c r="DW798" s="16"/>
      <c r="DX798" s="16"/>
      <c r="DY798" s="16"/>
      <c r="DZ798" s="16"/>
      <c r="EA798" s="16"/>
      <c r="EB798" s="16"/>
      <c r="EC798" s="16"/>
      <c r="ED798" s="16"/>
      <c r="EE798" s="16"/>
      <c r="EF798" s="16"/>
      <c r="EG798" s="16"/>
      <c r="EH798" s="16"/>
      <c r="EI798" s="16"/>
      <c r="EJ798" s="16"/>
      <c r="EK798" s="16"/>
      <c r="EL798" s="16"/>
      <c r="EM798" s="16"/>
      <c r="EN798" s="16"/>
      <c r="EO798" s="16"/>
      <c r="EP798" s="16"/>
      <c r="EQ798" s="16"/>
      <c r="ER798" s="16"/>
      <c r="ES798" s="150">
        <f t="shared" ref="ES798:ES850" ca="1" si="2071">SUMIF($EV$8:$FZ$9,$O$5,EV798:FZ798)</f>
        <v>0</v>
      </c>
      <c r="ET798" s="150">
        <f t="shared" si="1948"/>
        <v>0</v>
      </c>
      <c r="EU798" s="152" t="e">
        <f t="shared" ca="1" si="1949"/>
        <v>#DIV/0!</v>
      </c>
      <c r="EV798" s="16"/>
      <c r="EW798" s="67"/>
      <c r="EX798" s="16"/>
      <c r="EY798" s="16"/>
      <c r="EZ798" s="16"/>
      <c r="FA798" s="16"/>
      <c r="FB798" s="16"/>
      <c r="FC798" s="16"/>
      <c r="FD798" s="16"/>
      <c r="FE798" s="16"/>
      <c r="FF798" s="16"/>
      <c r="FG798" s="16"/>
      <c r="FH798" s="16"/>
      <c r="FI798" s="16"/>
      <c r="FJ798" s="16"/>
      <c r="FK798" s="16"/>
      <c r="FL798" s="16"/>
      <c r="FM798" s="16"/>
      <c r="FN798" s="16"/>
      <c r="FO798" s="16"/>
      <c r="FP798" s="16"/>
      <c r="FQ798" s="16"/>
      <c r="FR798" s="16"/>
      <c r="FS798" s="16"/>
      <c r="FT798" s="16"/>
      <c r="FU798" s="16"/>
      <c r="FV798" s="16"/>
      <c r="FW798" s="16"/>
      <c r="FX798" s="16"/>
      <c r="FY798" s="16"/>
      <c r="FZ798" s="16"/>
      <c r="GA798" s="150">
        <f t="shared" ref="GA798" ca="1" si="2072">SUMIF($GD$8:$HG$9,$O$5,GD798:HG798)</f>
        <v>0</v>
      </c>
      <c r="GB798" s="150">
        <f t="shared" ref="GB798" si="2073">SUM(GD799:HG799)</f>
        <v>15</v>
      </c>
      <c r="GC798" s="152" t="e">
        <f t="shared" ref="GC798" ca="1" si="2074">GB798/GA798</f>
        <v>#DIV/0!</v>
      </c>
      <c r="GD798" s="16"/>
      <c r="GE798" s="16"/>
      <c r="GF798" s="16"/>
      <c r="GG798" s="16"/>
      <c r="GH798" s="16"/>
      <c r="GI798" s="16"/>
      <c r="GJ798" s="16"/>
      <c r="GK798" s="16"/>
      <c r="GL798" s="16"/>
      <c r="GM798" s="16"/>
      <c r="GN798" s="16"/>
      <c r="GO798" s="16"/>
      <c r="GP798" s="16"/>
      <c r="GQ798" s="16"/>
      <c r="GR798" s="16"/>
      <c r="GS798" s="16"/>
      <c r="GT798" s="16"/>
      <c r="GU798" s="16"/>
      <c r="GV798" s="16"/>
      <c r="GW798" s="16"/>
      <c r="GX798" s="16"/>
      <c r="GY798" s="16"/>
      <c r="GZ798" s="16"/>
      <c r="HA798" s="16"/>
      <c r="HB798" s="16"/>
      <c r="HC798" s="16"/>
      <c r="HD798" s="16"/>
      <c r="HE798" s="16"/>
      <c r="HF798" s="16"/>
      <c r="HG798" s="16"/>
      <c r="HH798" s="150"/>
      <c r="HI798" s="150">
        <v>0</v>
      </c>
      <c r="HJ798" s="152" t="e">
        <v>#DIV/0!</v>
      </c>
      <c r="HK798" s="16"/>
      <c r="HL798" s="16"/>
      <c r="HM798" s="16"/>
      <c r="HN798" s="16"/>
      <c r="HO798" s="16"/>
      <c r="HP798" s="16"/>
      <c r="HQ798" s="16"/>
      <c r="HR798" s="16"/>
      <c r="HS798" s="16"/>
      <c r="HT798" s="16"/>
      <c r="HU798" s="16"/>
      <c r="HV798" s="16"/>
      <c r="HW798" s="16"/>
      <c r="HX798" s="16"/>
      <c r="HY798" s="16"/>
      <c r="HZ798" s="16"/>
      <c r="IA798" s="16"/>
      <c r="IB798" s="16"/>
      <c r="IC798" s="16"/>
      <c r="ID798" s="16"/>
      <c r="IE798" s="16"/>
      <c r="IF798" s="16"/>
      <c r="IG798" s="16"/>
      <c r="IH798" s="16"/>
      <c r="II798" s="16"/>
      <c r="IJ798" s="16"/>
      <c r="IK798" s="16"/>
      <c r="IL798" s="16"/>
      <c r="IM798" s="16"/>
      <c r="IN798" s="16"/>
      <c r="IO798" s="16"/>
      <c r="IP798" s="150"/>
      <c r="IQ798" s="150">
        <v>0</v>
      </c>
      <c r="IR798" s="152" t="e">
        <v>#DIV/0!</v>
      </c>
      <c r="IS798" s="16"/>
      <c r="IT798" s="16"/>
      <c r="IU798" s="16"/>
      <c r="IV798" s="16"/>
      <c r="IW798" s="16"/>
      <c r="IX798" s="16"/>
      <c r="IY798" s="16"/>
      <c r="IZ798" s="16"/>
      <c r="JA798" s="16"/>
      <c r="JB798" s="16"/>
      <c r="JC798" s="16"/>
      <c r="JD798" s="16"/>
      <c r="JE798" s="16"/>
      <c r="JF798" s="16"/>
      <c r="JG798" s="16"/>
      <c r="JH798" s="16"/>
      <c r="JI798" s="16"/>
      <c r="JJ798" s="16"/>
      <c r="JK798" s="16"/>
      <c r="JL798" s="16"/>
      <c r="JM798" s="16"/>
      <c r="JN798" s="16"/>
      <c r="JO798" s="16"/>
      <c r="JP798" s="16"/>
      <c r="JQ798" s="16"/>
      <c r="JR798" s="16"/>
      <c r="JS798" s="16"/>
      <c r="JT798" s="16"/>
      <c r="JU798" s="23"/>
      <c r="JV798" s="16"/>
      <c r="JW798" s="150"/>
      <c r="JX798" s="150">
        <v>0</v>
      </c>
      <c r="JY798" s="152" t="e">
        <v>#DIV/0!</v>
      </c>
      <c r="JZ798" s="16"/>
      <c r="KA798" s="16"/>
      <c r="KB798" s="16"/>
      <c r="KC798" s="16"/>
      <c r="KD798" s="16"/>
      <c r="KE798" s="16"/>
      <c r="KF798" s="16"/>
      <c r="KG798" s="16"/>
      <c r="KH798" s="16"/>
      <c r="KI798" s="16"/>
      <c r="KJ798" s="16"/>
      <c r="KK798" s="16"/>
      <c r="KL798" s="16"/>
      <c r="KM798" s="16"/>
      <c r="KN798" s="16"/>
      <c r="KO798" s="16"/>
      <c r="KP798" s="16"/>
      <c r="KQ798" s="16"/>
      <c r="KR798" s="16"/>
      <c r="KS798" s="16"/>
      <c r="KT798" s="16"/>
      <c r="KU798" s="16"/>
      <c r="KV798" s="16"/>
      <c r="KW798" s="16"/>
      <c r="KX798" s="16"/>
      <c r="KY798" s="16"/>
      <c r="KZ798" s="16"/>
      <c r="LA798" s="16"/>
      <c r="LB798" s="16"/>
      <c r="LC798" s="16"/>
      <c r="LD798" s="16"/>
      <c r="LE798" s="150"/>
      <c r="LF798" s="150">
        <v>0</v>
      </c>
      <c r="LG798" s="152" t="e">
        <v>#DIV/0!</v>
      </c>
      <c r="LH798" s="16"/>
      <c r="LI798" s="16"/>
      <c r="LJ798" s="16"/>
      <c r="LK798" s="16"/>
      <c r="LL798" s="16"/>
      <c r="LM798" s="16"/>
      <c r="LN798" s="16"/>
      <c r="LO798" s="16"/>
      <c r="LP798" s="16"/>
      <c r="LQ798" s="16"/>
      <c r="LR798" s="16"/>
      <c r="LS798" s="16"/>
      <c r="LT798" s="16"/>
      <c r="LU798" s="16"/>
      <c r="LV798" s="16"/>
      <c r="LW798" s="16"/>
      <c r="LX798" s="16"/>
      <c r="LY798" s="16"/>
      <c r="LZ798" s="16"/>
      <c r="MA798" s="16"/>
      <c r="MB798" s="16"/>
      <c r="MC798" s="16"/>
      <c r="MD798" s="16"/>
      <c r="ME798" s="16"/>
      <c r="MF798" s="16"/>
      <c r="MG798" s="16"/>
      <c r="MH798" s="16"/>
      <c r="MI798" s="16"/>
      <c r="MJ798" s="16"/>
      <c r="MK798" s="16"/>
      <c r="ML798" s="16"/>
    </row>
    <row r="799" spans="1:350" ht="13.9" customHeight="1" outlineLevel="3" x14ac:dyDescent="0.2">
      <c r="A799" s="227"/>
      <c r="B799" s="219"/>
      <c r="C799" s="215"/>
      <c r="D799" s="217"/>
      <c r="E799" s="176"/>
      <c r="F799" s="176"/>
      <c r="G799" s="176"/>
      <c r="H799" s="171"/>
      <c r="I799" s="171"/>
      <c r="J799" s="213"/>
      <c r="K799" s="213"/>
      <c r="L799" s="173"/>
      <c r="M799" s="173"/>
      <c r="N799" s="184"/>
      <c r="O799" s="157"/>
      <c r="P799" s="17" t="s">
        <v>26</v>
      </c>
      <c r="Q799" s="151"/>
      <c r="R799" s="151"/>
      <c r="S799" s="153"/>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151"/>
      <c r="AY799" s="151"/>
      <c r="AZ799" s="153"/>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151"/>
      <c r="CG799" s="151"/>
      <c r="CH799" s="153"/>
      <c r="CI799" s="141"/>
      <c r="CJ799" s="141"/>
      <c r="CK799" s="141"/>
      <c r="CL799" s="141"/>
      <c r="CM799" s="141"/>
      <c r="CN799" s="141"/>
      <c r="CO799" s="141"/>
      <c r="CP799" s="95"/>
      <c r="CQ799" s="95"/>
      <c r="CR799" s="95"/>
      <c r="CS799" s="95"/>
      <c r="CT799" s="95"/>
      <c r="CU799" s="95"/>
      <c r="CV799" s="95"/>
      <c r="CW799" s="141"/>
      <c r="CX799" s="141"/>
      <c r="CY799" s="141"/>
      <c r="CZ799" s="141"/>
      <c r="DA799" s="141"/>
      <c r="DB799" s="141"/>
      <c r="DC799" s="141"/>
      <c r="DD799" s="141"/>
      <c r="DE799" s="141"/>
      <c r="DF799" s="141"/>
      <c r="DG799" s="141"/>
      <c r="DH799" s="141"/>
      <c r="DI799" s="141"/>
      <c r="DJ799" s="141"/>
      <c r="DK799" s="141"/>
      <c r="DL799" s="141"/>
      <c r="DM799" s="141"/>
      <c r="DN799" s="151"/>
      <c r="DO799" s="151"/>
      <c r="DP799" s="153"/>
      <c r="DQ799" s="24"/>
      <c r="DR799" s="24"/>
      <c r="DS799" s="24"/>
      <c r="DT799" s="24">
        <v>33</v>
      </c>
      <c r="DU799" s="24"/>
      <c r="DV799" s="24"/>
      <c r="DW799" s="24"/>
      <c r="DX799" s="24"/>
      <c r="DY799" s="24"/>
      <c r="DZ799" s="24"/>
      <c r="EA799" s="24"/>
      <c r="EB799" s="24"/>
      <c r="EC799" s="24"/>
      <c r="ED799" s="24"/>
      <c r="EE799" s="24"/>
      <c r="EF799" s="24"/>
      <c r="EG799" s="24"/>
      <c r="EH799" s="24"/>
      <c r="EI799" s="24"/>
      <c r="EJ799" s="24"/>
      <c r="EK799" s="24"/>
      <c r="EL799" s="24"/>
      <c r="EM799" s="24"/>
      <c r="EN799" s="24"/>
      <c r="EO799" s="24"/>
      <c r="EP799" s="24"/>
      <c r="EQ799" s="24"/>
      <c r="ER799" s="24"/>
      <c r="ES799" s="151"/>
      <c r="ET799" s="151"/>
      <c r="EU799" s="153"/>
      <c r="EV799" s="24"/>
      <c r="EW799" s="125"/>
      <c r="EX799" s="24"/>
      <c r="EY799" s="24"/>
      <c r="EZ799" s="24"/>
      <c r="FA799" s="24"/>
      <c r="FB799" s="24"/>
      <c r="FC799" s="24"/>
      <c r="FD799" s="24"/>
      <c r="FE799" s="24"/>
      <c r="FF799" s="24"/>
      <c r="FG799" s="24"/>
      <c r="FH799" s="24"/>
      <c r="FI799" s="24"/>
      <c r="FJ799" s="24"/>
      <c r="FK799" s="24"/>
      <c r="FL799" s="24"/>
      <c r="FM799" s="24"/>
      <c r="FN799" s="24"/>
      <c r="FO799" s="24"/>
      <c r="FP799" s="24"/>
      <c r="FQ799" s="24"/>
      <c r="FR799" s="24"/>
      <c r="FS799" s="24"/>
      <c r="FT799" s="24"/>
      <c r="FU799" s="24"/>
      <c r="FV799" s="24"/>
      <c r="FW799" s="24"/>
      <c r="FX799" s="24"/>
      <c r="FY799" s="24"/>
      <c r="FZ799" s="24"/>
      <c r="GA799" s="151"/>
      <c r="GB799" s="151"/>
      <c r="GC799" s="153"/>
      <c r="GD799" s="24"/>
      <c r="GE799" s="24"/>
      <c r="GF799" s="24"/>
      <c r="GG799" s="24"/>
      <c r="GH799" s="24"/>
      <c r="GI799" s="24"/>
      <c r="GJ799" s="24"/>
      <c r="GK799" s="24"/>
      <c r="GL799" s="24"/>
      <c r="GM799" s="24"/>
      <c r="GN799" s="24"/>
      <c r="GO799" s="24"/>
      <c r="GP799" s="24"/>
      <c r="GQ799" s="24">
        <v>15</v>
      </c>
      <c r="GR799" s="24"/>
      <c r="GS799" s="24"/>
      <c r="GT799" s="24"/>
      <c r="GU799" s="24"/>
      <c r="GV799" s="24"/>
      <c r="GW799" s="24"/>
      <c r="GX799" s="24"/>
      <c r="GY799" s="24"/>
      <c r="GZ799" s="24"/>
      <c r="HA799" s="24"/>
      <c r="HB799" s="24"/>
      <c r="HC799" s="24"/>
      <c r="HD799" s="24"/>
      <c r="HE799" s="24"/>
      <c r="HF799" s="24"/>
      <c r="HG799" s="24"/>
      <c r="HH799" s="151"/>
      <c r="HI799" s="151"/>
      <c r="HJ799" s="153"/>
      <c r="HK799" s="24"/>
      <c r="HL799" s="24"/>
      <c r="HM799" s="24"/>
      <c r="HN799" s="24"/>
      <c r="HO799" s="24"/>
      <c r="HP799" s="24"/>
      <c r="HQ799" s="24"/>
      <c r="HR799" s="24"/>
      <c r="HS799" s="24"/>
      <c r="HT799" s="24"/>
      <c r="HU799" s="24"/>
      <c r="HV799" s="24"/>
      <c r="HW799" s="24"/>
      <c r="HX799" s="24"/>
      <c r="HY799" s="24"/>
      <c r="HZ799" s="24"/>
      <c r="IA799" s="24"/>
      <c r="IB799" s="24"/>
      <c r="IC799" s="24"/>
      <c r="ID799" s="24"/>
      <c r="IE799" s="24"/>
      <c r="IF799" s="24"/>
      <c r="IG799" s="24"/>
      <c r="IH799" s="24"/>
      <c r="II799" s="24"/>
      <c r="IJ799" s="24"/>
      <c r="IK799" s="24"/>
      <c r="IL799" s="24"/>
      <c r="IM799" s="24"/>
      <c r="IN799" s="24"/>
      <c r="IO799" s="24"/>
      <c r="IP799" s="151"/>
      <c r="IQ799" s="151"/>
      <c r="IR799" s="153"/>
      <c r="IS799" s="24"/>
      <c r="IT799" s="24"/>
      <c r="IU799" s="24"/>
      <c r="IV799" s="24"/>
      <c r="IW799" s="24"/>
      <c r="IX799" s="24"/>
      <c r="IY799" s="24"/>
      <c r="IZ799" s="24"/>
      <c r="JA799" s="24"/>
      <c r="JB799" s="24"/>
      <c r="JC799" s="24"/>
      <c r="JD799" s="24"/>
      <c r="JE799" s="24"/>
      <c r="JF799" s="24"/>
      <c r="JG799" s="24"/>
      <c r="JH799" s="24"/>
      <c r="JI799" s="24"/>
      <c r="JJ799" s="24"/>
      <c r="JK799" s="24"/>
      <c r="JL799" s="24"/>
      <c r="JM799" s="24"/>
      <c r="JN799" s="24"/>
      <c r="JO799" s="24"/>
      <c r="JP799" s="24"/>
      <c r="JQ799" s="24"/>
      <c r="JR799" s="24"/>
      <c r="JS799" s="24"/>
      <c r="JT799" s="24"/>
      <c r="JU799" s="25"/>
      <c r="JV799" s="24"/>
      <c r="JW799" s="151"/>
      <c r="JX799" s="151"/>
      <c r="JY799" s="153"/>
      <c r="JZ799" s="24"/>
      <c r="KA799" s="24"/>
      <c r="KB799" s="24"/>
      <c r="KC799" s="24"/>
      <c r="KD799" s="24"/>
      <c r="KE799" s="24"/>
      <c r="KF799" s="24"/>
      <c r="KG799" s="24"/>
      <c r="KH799" s="24"/>
      <c r="KI799" s="24"/>
      <c r="KJ799" s="24"/>
      <c r="KK799" s="24"/>
      <c r="KL799" s="24"/>
      <c r="KM799" s="24"/>
      <c r="KN799" s="24"/>
      <c r="KO799" s="24"/>
      <c r="KP799" s="24"/>
      <c r="KQ799" s="24"/>
      <c r="KR799" s="24"/>
      <c r="KS799" s="24"/>
      <c r="KT799" s="24"/>
      <c r="KU799" s="24"/>
      <c r="KV799" s="24"/>
      <c r="KW799" s="24"/>
      <c r="KX799" s="24"/>
      <c r="KY799" s="24"/>
      <c r="KZ799" s="24"/>
      <c r="LA799" s="24"/>
      <c r="LB799" s="24"/>
      <c r="LC799" s="24"/>
      <c r="LD799" s="24"/>
      <c r="LE799" s="151"/>
      <c r="LF799" s="151"/>
      <c r="LG799" s="153"/>
      <c r="LH799" s="24"/>
      <c r="LI799" s="24"/>
      <c r="LJ799" s="24"/>
      <c r="LK799" s="24"/>
      <c r="LL799" s="24"/>
      <c r="LM799" s="24"/>
      <c r="LN799" s="24"/>
      <c r="LO799" s="24"/>
      <c r="LP799" s="24"/>
      <c r="LQ799" s="24"/>
      <c r="LR799" s="24"/>
      <c r="LS799" s="24"/>
      <c r="LT799" s="24"/>
      <c r="LU799" s="24"/>
      <c r="LV799" s="24"/>
      <c r="LW799" s="24"/>
      <c r="LX799" s="24"/>
      <c r="LY799" s="24"/>
      <c r="LZ799" s="24"/>
      <c r="MA799" s="24"/>
      <c r="MB799" s="24"/>
      <c r="MC799" s="24"/>
      <c r="MD799" s="24"/>
      <c r="ME799" s="24"/>
      <c r="MF799" s="24"/>
      <c r="MG799" s="24"/>
      <c r="MH799" s="24"/>
      <c r="MI799" s="24"/>
      <c r="MJ799" s="24"/>
      <c r="MK799" s="24"/>
      <c r="ML799" s="24"/>
    </row>
    <row r="800" spans="1:350" ht="13.9" customHeight="1" outlineLevel="3" x14ac:dyDescent="0.2">
      <c r="A800" s="226" t="s">
        <v>423</v>
      </c>
      <c r="B800" s="218" t="s">
        <v>100</v>
      </c>
      <c r="C800" s="214" t="s">
        <v>99</v>
      </c>
      <c r="D800" s="216">
        <v>6</v>
      </c>
      <c r="E800" s="175">
        <v>0</v>
      </c>
      <c r="F800" s="175">
        <f>D800-E800</f>
        <v>6</v>
      </c>
      <c r="G800" s="175" t="s">
        <v>842</v>
      </c>
      <c r="H800" s="170" t="s">
        <v>1012</v>
      </c>
      <c r="I800" s="170" t="s">
        <v>855</v>
      </c>
      <c r="J800" s="212">
        <f ca="1">E800+Q800+AX800+CF800+DN800+ES800+GA800+HH800+IP800+JW800+LE800</f>
        <v>6</v>
      </c>
      <c r="K800" s="212">
        <f>E800+R800+AY800+CG800+DO800+ET800+GB800+HI800+IQ800+JX800+LF800</f>
        <v>6</v>
      </c>
      <c r="L800" s="172">
        <f ca="1">K800/J800</f>
        <v>1</v>
      </c>
      <c r="M800" s="172">
        <f>K800/D800</f>
        <v>1</v>
      </c>
      <c r="N800" s="183">
        <f ca="1">SUMIF($EV$8:$FZ$9,$O$5,$EV801:$FZ801)-SUMIF($EV$8:$FZ$9,$Q$5,$EV801:$FZ801)</f>
        <v>0</v>
      </c>
      <c r="O800" s="156"/>
      <c r="P800" s="16" t="s">
        <v>25</v>
      </c>
      <c r="Q800" s="150">
        <v>0</v>
      </c>
      <c r="R800" s="150">
        <v>0</v>
      </c>
      <c r="S800" s="152" t="e">
        <v>#DIV/0!</v>
      </c>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50">
        <f t="shared" ca="1" si="1993"/>
        <v>0</v>
      </c>
      <c r="AY800" s="150">
        <f>SUM(BA801:CE801)</f>
        <v>0</v>
      </c>
      <c r="AZ800" s="152" t="e">
        <f ca="1">AY800/AX800</f>
        <v>#DIV/0!</v>
      </c>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50">
        <f t="shared" ref="CF800" si="2075">SUM(CI800:DM800)</f>
        <v>6</v>
      </c>
      <c r="CG800" s="150">
        <f>SUM(CI801:DM801)</f>
        <v>0</v>
      </c>
      <c r="CH800" s="152">
        <f>CG800/CF800</f>
        <v>0</v>
      </c>
      <c r="CI800" s="129"/>
      <c r="CJ800" s="129"/>
      <c r="CK800" s="129"/>
      <c r="CL800" s="129"/>
      <c r="CM800" s="129"/>
      <c r="CN800" s="129"/>
      <c r="CO800" s="129"/>
      <c r="CP800" s="101"/>
      <c r="CQ800" s="101"/>
      <c r="CR800" s="101"/>
      <c r="CS800" s="101"/>
      <c r="CT800" s="101"/>
      <c r="CU800" s="101"/>
      <c r="CV800" s="101">
        <v>6</v>
      </c>
      <c r="CW800" s="129"/>
      <c r="CX800" s="129"/>
      <c r="CY800" s="129"/>
      <c r="CZ800" s="129"/>
      <c r="DA800" s="129"/>
      <c r="DB800" s="129"/>
      <c r="DC800" s="129"/>
      <c r="DD800" s="129"/>
      <c r="DE800" s="129"/>
      <c r="DF800" s="129"/>
      <c r="DG800" s="129"/>
      <c r="DH800" s="129"/>
      <c r="DI800" s="129"/>
      <c r="DJ800" s="129"/>
      <c r="DK800" s="129"/>
      <c r="DL800" s="129"/>
      <c r="DM800" s="129"/>
      <c r="DN800" s="150">
        <f t="shared" ref="DN800" si="2076">SUM(DQ800:ER800)</f>
        <v>0</v>
      </c>
      <c r="DO800" s="150">
        <f>SUM(DQ801:ER801)</f>
        <v>6</v>
      </c>
      <c r="DP800" s="152" t="e">
        <f t="shared" ref="DP800:DP862" si="2077">DO800/DN800</f>
        <v>#DIV/0!</v>
      </c>
      <c r="DQ800" s="16"/>
      <c r="DR800" s="16"/>
      <c r="DS800" s="16"/>
      <c r="DT800" s="16"/>
      <c r="DU800" s="16"/>
      <c r="DV800" s="16"/>
      <c r="DW800" s="16"/>
      <c r="DX800" s="16"/>
      <c r="DY800" s="16"/>
      <c r="DZ800" s="16"/>
      <c r="EA800" s="16"/>
      <c r="EB800" s="16"/>
      <c r="EC800" s="16"/>
      <c r="ED800" s="16"/>
      <c r="EE800" s="16"/>
      <c r="EF800" s="16"/>
      <c r="EG800" s="16"/>
      <c r="EH800" s="16"/>
      <c r="EI800" s="16"/>
      <c r="EJ800" s="16"/>
      <c r="EK800" s="16"/>
      <c r="EL800" s="16"/>
      <c r="EM800" s="16"/>
      <c r="EN800" s="16"/>
      <c r="EO800" s="16"/>
      <c r="EP800" s="16"/>
      <c r="EQ800" s="16"/>
      <c r="ER800" s="16"/>
      <c r="ES800" s="150">
        <f t="shared" ca="1" si="2071"/>
        <v>0</v>
      </c>
      <c r="ET800" s="150">
        <f t="shared" si="1948"/>
        <v>0</v>
      </c>
      <c r="EU800" s="152" t="e">
        <f t="shared" ca="1" si="1949"/>
        <v>#DIV/0!</v>
      </c>
      <c r="EV800" s="16"/>
      <c r="EW800" s="67"/>
      <c r="EX800" s="16"/>
      <c r="EY800" s="16"/>
      <c r="EZ800" s="16"/>
      <c r="FA800" s="16"/>
      <c r="FB800" s="16"/>
      <c r="FC800" s="16"/>
      <c r="FD800" s="16"/>
      <c r="FE800" s="16"/>
      <c r="FF800" s="16"/>
      <c r="FG800" s="16"/>
      <c r="FH800" s="16"/>
      <c r="FI800" s="16"/>
      <c r="FJ800" s="16"/>
      <c r="FK800" s="16"/>
      <c r="FL800" s="16"/>
      <c r="FM800" s="16"/>
      <c r="FN800" s="16"/>
      <c r="FO800" s="16"/>
      <c r="FP800" s="16"/>
      <c r="FQ800" s="16"/>
      <c r="FR800" s="16"/>
      <c r="FS800" s="16"/>
      <c r="FT800" s="16"/>
      <c r="FU800" s="16"/>
      <c r="FV800" s="16"/>
      <c r="FW800" s="16"/>
      <c r="FX800" s="16"/>
      <c r="FY800" s="16"/>
      <c r="FZ800" s="16"/>
      <c r="GA800" s="150">
        <f t="shared" ref="GA800" ca="1" si="2078">SUMIF($GD$8:$HG$9,$O$5,GD800:HG800)</f>
        <v>0</v>
      </c>
      <c r="GB800" s="150">
        <f t="shared" ref="GB800" si="2079">SUM(GD801:HG801)</f>
        <v>0</v>
      </c>
      <c r="GC800" s="152" t="e">
        <f t="shared" ref="GC800" ca="1" si="2080">GB800/GA800</f>
        <v>#DIV/0!</v>
      </c>
      <c r="GD800" s="16"/>
      <c r="GE800" s="16"/>
      <c r="GF800" s="16"/>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c r="HF800" s="16"/>
      <c r="HG800" s="16"/>
      <c r="HH800" s="150"/>
      <c r="HI800" s="150">
        <v>0</v>
      </c>
      <c r="HJ800" s="152" t="e">
        <v>#DIV/0!</v>
      </c>
      <c r="HK800" s="16"/>
      <c r="HL800" s="16"/>
      <c r="HM800" s="16"/>
      <c r="HN800" s="16"/>
      <c r="HO800" s="16"/>
      <c r="HP800" s="16"/>
      <c r="HQ800" s="16"/>
      <c r="HR800" s="16"/>
      <c r="HS800" s="16"/>
      <c r="HT800" s="16"/>
      <c r="HU800" s="16"/>
      <c r="HV800" s="16"/>
      <c r="HW800" s="16"/>
      <c r="HX800" s="16"/>
      <c r="HY800" s="16"/>
      <c r="HZ800" s="16"/>
      <c r="IA800" s="16"/>
      <c r="IB800" s="16"/>
      <c r="IC800" s="16"/>
      <c r="ID800" s="16"/>
      <c r="IE800" s="16"/>
      <c r="IF800" s="16"/>
      <c r="IG800" s="16"/>
      <c r="IH800" s="16"/>
      <c r="II800" s="16"/>
      <c r="IJ800" s="16"/>
      <c r="IK800" s="16"/>
      <c r="IL800" s="16"/>
      <c r="IM800" s="16"/>
      <c r="IN800" s="16"/>
      <c r="IO800" s="16"/>
      <c r="IP800" s="150"/>
      <c r="IQ800" s="150">
        <v>0</v>
      </c>
      <c r="IR800" s="152" t="e">
        <v>#DIV/0!</v>
      </c>
      <c r="IS800" s="16"/>
      <c r="IT800" s="16"/>
      <c r="IU800" s="16"/>
      <c r="IV800" s="16"/>
      <c r="IW800" s="16"/>
      <c r="IX800" s="16"/>
      <c r="IY800" s="16"/>
      <c r="IZ800" s="16"/>
      <c r="JA800" s="16"/>
      <c r="JB800" s="16"/>
      <c r="JC800" s="16"/>
      <c r="JD800" s="16"/>
      <c r="JE800" s="16"/>
      <c r="JF800" s="16"/>
      <c r="JG800" s="16"/>
      <c r="JH800" s="16"/>
      <c r="JI800" s="16"/>
      <c r="JJ800" s="16"/>
      <c r="JK800" s="16"/>
      <c r="JL800" s="16"/>
      <c r="JM800" s="16"/>
      <c r="JN800" s="16"/>
      <c r="JO800" s="16"/>
      <c r="JP800" s="16"/>
      <c r="JQ800" s="16"/>
      <c r="JR800" s="16"/>
      <c r="JS800" s="16"/>
      <c r="JT800" s="16"/>
      <c r="JU800" s="23"/>
      <c r="JV800" s="16"/>
      <c r="JW800" s="150"/>
      <c r="JX800" s="150">
        <v>0</v>
      </c>
      <c r="JY800" s="152" t="e">
        <v>#DIV/0!</v>
      </c>
      <c r="JZ800" s="16"/>
      <c r="KA800" s="16"/>
      <c r="KB800" s="16"/>
      <c r="KC800" s="16"/>
      <c r="KD800" s="16"/>
      <c r="KE800" s="16"/>
      <c r="KF800" s="16"/>
      <c r="KG800" s="16"/>
      <c r="KH800" s="16"/>
      <c r="KI800" s="16"/>
      <c r="KJ800" s="16"/>
      <c r="KK800" s="16"/>
      <c r="KL800" s="16"/>
      <c r="KM800" s="16"/>
      <c r="KN800" s="16"/>
      <c r="KO800" s="16"/>
      <c r="KP800" s="16"/>
      <c r="KQ800" s="16"/>
      <c r="KR800" s="16"/>
      <c r="KS800" s="16"/>
      <c r="KT800" s="16"/>
      <c r="KU800" s="16"/>
      <c r="KV800" s="16"/>
      <c r="KW800" s="16"/>
      <c r="KX800" s="16"/>
      <c r="KY800" s="16"/>
      <c r="KZ800" s="16"/>
      <c r="LA800" s="16"/>
      <c r="LB800" s="16"/>
      <c r="LC800" s="16"/>
      <c r="LD800" s="16"/>
      <c r="LE800" s="150"/>
      <c r="LF800" s="150">
        <v>0</v>
      </c>
      <c r="LG800" s="152" t="e">
        <v>#DIV/0!</v>
      </c>
      <c r="LH800" s="16"/>
      <c r="LI800" s="16"/>
      <c r="LJ800" s="16"/>
      <c r="LK800" s="16"/>
      <c r="LL800" s="16"/>
      <c r="LM800" s="16"/>
      <c r="LN800" s="16"/>
      <c r="LO800" s="16"/>
      <c r="LP800" s="16"/>
      <c r="LQ800" s="16"/>
      <c r="LR800" s="16"/>
      <c r="LS800" s="16"/>
      <c r="LT800" s="16"/>
      <c r="LU800" s="16"/>
      <c r="LV800" s="16"/>
      <c r="LW800" s="16"/>
      <c r="LX800" s="16"/>
      <c r="LY800" s="16"/>
      <c r="LZ800" s="16"/>
      <c r="MA800" s="16"/>
      <c r="MB800" s="16"/>
      <c r="MC800" s="16"/>
      <c r="MD800" s="16"/>
      <c r="ME800" s="16"/>
      <c r="MF800" s="16"/>
      <c r="MG800" s="16"/>
      <c r="MH800" s="16"/>
      <c r="MI800" s="16"/>
      <c r="MJ800" s="16"/>
      <c r="MK800" s="16"/>
      <c r="ML800" s="16"/>
    </row>
    <row r="801" spans="1:350" ht="13.9" customHeight="1" outlineLevel="3" x14ac:dyDescent="0.2">
      <c r="A801" s="227"/>
      <c r="B801" s="219"/>
      <c r="C801" s="215"/>
      <c r="D801" s="217"/>
      <c r="E801" s="176"/>
      <c r="F801" s="176"/>
      <c r="G801" s="176"/>
      <c r="H801" s="171"/>
      <c r="I801" s="171"/>
      <c r="J801" s="213"/>
      <c r="K801" s="213"/>
      <c r="L801" s="173"/>
      <c r="M801" s="173"/>
      <c r="N801" s="184"/>
      <c r="O801" s="157"/>
      <c r="P801" s="17" t="s">
        <v>26</v>
      </c>
      <c r="Q801" s="151"/>
      <c r="R801" s="151"/>
      <c r="S801" s="153"/>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151"/>
      <c r="AY801" s="151"/>
      <c r="AZ801" s="153"/>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c r="CF801" s="151"/>
      <c r="CG801" s="151"/>
      <c r="CH801" s="153"/>
      <c r="CI801" s="141"/>
      <c r="CJ801" s="141"/>
      <c r="CK801" s="141"/>
      <c r="CL801" s="141"/>
      <c r="CM801" s="141"/>
      <c r="CN801" s="141"/>
      <c r="CO801" s="141"/>
      <c r="CP801" s="95"/>
      <c r="CQ801" s="95"/>
      <c r="CR801" s="95"/>
      <c r="CS801" s="95"/>
      <c r="CT801" s="95"/>
      <c r="CU801" s="95"/>
      <c r="CV801" s="95"/>
      <c r="CW801" s="141"/>
      <c r="CX801" s="141"/>
      <c r="CY801" s="141"/>
      <c r="CZ801" s="141"/>
      <c r="DA801" s="141"/>
      <c r="DB801" s="141"/>
      <c r="DC801" s="141"/>
      <c r="DD801" s="141"/>
      <c r="DE801" s="141"/>
      <c r="DF801" s="141"/>
      <c r="DG801" s="141"/>
      <c r="DH801" s="141"/>
      <c r="DI801" s="141"/>
      <c r="DJ801" s="141"/>
      <c r="DK801" s="141"/>
      <c r="DL801" s="141"/>
      <c r="DM801" s="141"/>
      <c r="DN801" s="151"/>
      <c r="DO801" s="151"/>
      <c r="DP801" s="153"/>
      <c r="DQ801" s="24"/>
      <c r="DR801" s="24"/>
      <c r="DS801" s="24"/>
      <c r="DT801" s="24">
        <v>6</v>
      </c>
      <c r="DU801" s="24"/>
      <c r="DV801" s="24"/>
      <c r="DW801" s="24"/>
      <c r="DX801" s="24"/>
      <c r="DY801" s="24"/>
      <c r="DZ801" s="24"/>
      <c r="EA801" s="24"/>
      <c r="EB801" s="24"/>
      <c r="EC801" s="24"/>
      <c r="ED801" s="24"/>
      <c r="EE801" s="24"/>
      <c r="EF801" s="24"/>
      <c r="EG801" s="24"/>
      <c r="EH801" s="24"/>
      <c r="EI801" s="24"/>
      <c r="EJ801" s="24"/>
      <c r="EK801" s="24"/>
      <c r="EL801" s="24"/>
      <c r="EM801" s="24"/>
      <c r="EN801" s="24"/>
      <c r="EO801" s="24"/>
      <c r="EP801" s="24"/>
      <c r="EQ801" s="24"/>
      <c r="ER801" s="24"/>
      <c r="ES801" s="151"/>
      <c r="ET801" s="151"/>
      <c r="EU801" s="153"/>
      <c r="EV801" s="24"/>
      <c r="EW801" s="125"/>
      <c r="EX801" s="24"/>
      <c r="EY801" s="24"/>
      <c r="EZ801" s="24"/>
      <c r="FA801" s="24"/>
      <c r="FB801" s="24"/>
      <c r="FC801" s="24"/>
      <c r="FD801" s="24"/>
      <c r="FE801" s="24"/>
      <c r="FF801" s="24"/>
      <c r="FG801" s="24"/>
      <c r="FH801" s="24"/>
      <c r="FI801" s="24"/>
      <c r="FJ801" s="24"/>
      <c r="FK801" s="24"/>
      <c r="FL801" s="24"/>
      <c r="FM801" s="24"/>
      <c r="FN801" s="24"/>
      <c r="FO801" s="24"/>
      <c r="FP801" s="24"/>
      <c r="FQ801" s="24"/>
      <c r="FR801" s="24"/>
      <c r="FS801" s="24"/>
      <c r="FT801" s="24"/>
      <c r="FU801" s="24"/>
      <c r="FV801" s="24"/>
      <c r="FW801" s="24"/>
      <c r="FX801" s="24"/>
      <c r="FY801" s="24"/>
      <c r="FZ801" s="24"/>
      <c r="GA801" s="151"/>
      <c r="GB801" s="151"/>
      <c r="GC801" s="153"/>
      <c r="GD801" s="24"/>
      <c r="GE801" s="24"/>
      <c r="GF801" s="24"/>
      <c r="GG801" s="24"/>
      <c r="GH801" s="24"/>
      <c r="GI801" s="24"/>
      <c r="GJ801" s="24"/>
      <c r="GK801" s="24"/>
      <c r="GL801" s="24"/>
      <c r="GM801" s="24"/>
      <c r="GN801" s="24"/>
      <c r="GO801" s="24"/>
      <c r="GP801" s="24"/>
      <c r="GQ801" s="24"/>
      <c r="GR801" s="24"/>
      <c r="GS801" s="24"/>
      <c r="GT801" s="24"/>
      <c r="GU801" s="24"/>
      <c r="GV801" s="24"/>
      <c r="GW801" s="24"/>
      <c r="GX801" s="24"/>
      <c r="GY801" s="24"/>
      <c r="GZ801" s="24"/>
      <c r="HA801" s="24"/>
      <c r="HB801" s="24"/>
      <c r="HC801" s="24"/>
      <c r="HD801" s="24"/>
      <c r="HE801" s="24"/>
      <c r="HF801" s="24"/>
      <c r="HG801" s="24"/>
      <c r="HH801" s="151"/>
      <c r="HI801" s="151"/>
      <c r="HJ801" s="153"/>
      <c r="HK801" s="24"/>
      <c r="HL801" s="24"/>
      <c r="HM801" s="24"/>
      <c r="HN801" s="24"/>
      <c r="HO801" s="24"/>
      <c r="HP801" s="24"/>
      <c r="HQ801" s="24"/>
      <c r="HR801" s="24"/>
      <c r="HS801" s="24"/>
      <c r="HT801" s="24"/>
      <c r="HU801" s="24"/>
      <c r="HV801" s="24"/>
      <c r="HW801" s="24"/>
      <c r="HX801" s="24"/>
      <c r="HY801" s="24"/>
      <c r="HZ801" s="24"/>
      <c r="IA801" s="24"/>
      <c r="IB801" s="24"/>
      <c r="IC801" s="24"/>
      <c r="ID801" s="24"/>
      <c r="IE801" s="24"/>
      <c r="IF801" s="24"/>
      <c r="IG801" s="24"/>
      <c r="IH801" s="24"/>
      <c r="II801" s="24"/>
      <c r="IJ801" s="24"/>
      <c r="IK801" s="24"/>
      <c r="IL801" s="24"/>
      <c r="IM801" s="24"/>
      <c r="IN801" s="24"/>
      <c r="IO801" s="24"/>
      <c r="IP801" s="151"/>
      <c r="IQ801" s="151"/>
      <c r="IR801" s="153"/>
      <c r="IS801" s="24"/>
      <c r="IT801" s="24"/>
      <c r="IU801" s="24"/>
      <c r="IV801" s="24"/>
      <c r="IW801" s="24"/>
      <c r="IX801" s="24"/>
      <c r="IY801" s="24"/>
      <c r="IZ801" s="24"/>
      <c r="JA801" s="24"/>
      <c r="JB801" s="24"/>
      <c r="JC801" s="24"/>
      <c r="JD801" s="24"/>
      <c r="JE801" s="24"/>
      <c r="JF801" s="24"/>
      <c r="JG801" s="24"/>
      <c r="JH801" s="24"/>
      <c r="JI801" s="24"/>
      <c r="JJ801" s="24"/>
      <c r="JK801" s="24"/>
      <c r="JL801" s="24"/>
      <c r="JM801" s="24"/>
      <c r="JN801" s="24"/>
      <c r="JO801" s="24"/>
      <c r="JP801" s="24"/>
      <c r="JQ801" s="24"/>
      <c r="JR801" s="24"/>
      <c r="JS801" s="24"/>
      <c r="JT801" s="24"/>
      <c r="JU801" s="25"/>
      <c r="JV801" s="24"/>
      <c r="JW801" s="151"/>
      <c r="JX801" s="151"/>
      <c r="JY801" s="153"/>
      <c r="JZ801" s="24"/>
      <c r="KA801" s="24"/>
      <c r="KB801" s="24"/>
      <c r="KC801" s="24"/>
      <c r="KD801" s="24"/>
      <c r="KE801" s="24"/>
      <c r="KF801" s="24"/>
      <c r="KG801" s="24"/>
      <c r="KH801" s="24"/>
      <c r="KI801" s="24"/>
      <c r="KJ801" s="24"/>
      <c r="KK801" s="24"/>
      <c r="KL801" s="24"/>
      <c r="KM801" s="24"/>
      <c r="KN801" s="24"/>
      <c r="KO801" s="24"/>
      <c r="KP801" s="24"/>
      <c r="KQ801" s="24"/>
      <c r="KR801" s="24"/>
      <c r="KS801" s="24"/>
      <c r="KT801" s="24"/>
      <c r="KU801" s="24"/>
      <c r="KV801" s="24"/>
      <c r="KW801" s="24"/>
      <c r="KX801" s="24"/>
      <c r="KY801" s="24"/>
      <c r="KZ801" s="24"/>
      <c r="LA801" s="24"/>
      <c r="LB801" s="24"/>
      <c r="LC801" s="24"/>
      <c r="LD801" s="24"/>
      <c r="LE801" s="151"/>
      <c r="LF801" s="151"/>
      <c r="LG801" s="153"/>
      <c r="LH801" s="24"/>
      <c r="LI801" s="24"/>
      <c r="LJ801" s="24"/>
      <c r="LK801" s="24"/>
      <c r="LL801" s="24"/>
      <c r="LM801" s="24"/>
      <c r="LN801" s="24"/>
      <c r="LO801" s="24"/>
      <c r="LP801" s="24"/>
      <c r="LQ801" s="24"/>
      <c r="LR801" s="24"/>
      <c r="LS801" s="24"/>
      <c r="LT801" s="24"/>
      <c r="LU801" s="24"/>
      <c r="LV801" s="24"/>
      <c r="LW801" s="24"/>
      <c r="LX801" s="24"/>
      <c r="LY801" s="24"/>
      <c r="LZ801" s="24"/>
      <c r="MA801" s="24"/>
      <c r="MB801" s="24"/>
      <c r="MC801" s="24"/>
      <c r="MD801" s="24"/>
      <c r="ME801" s="24"/>
      <c r="MF801" s="24"/>
      <c r="MG801" s="24"/>
      <c r="MH801" s="24"/>
      <c r="MI801" s="24"/>
      <c r="MJ801" s="24"/>
      <c r="MK801" s="24"/>
      <c r="ML801" s="24"/>
    </row>
    <row r="802" spans="1:350" ht="13.9" customHeight="1" outlineLevel="3" x14ac:dyDescent="0.2">
      <c r="A802" s="226" t="s">
        <v>424</v>
      </c>
      <c r="B802" s="218" t="s">
        <v>421</v>
      </c>
      <c r="C802" s="214" t="s">
        <v>38</v>
      </c>
      <c r="D802" s="216">
        <v>5.33</v>
      </c>
      <c r="E802" s="175">
        <v>0</v>
      </c>
      <c r="F802" s="175">
        <f>D802-E802</f>
        <v>5.33</v>
      </c>
      <c r="G802" s="175" t="s">
        <v>844</v>
      </c>
      <c r="H802" s="170" t="s">
        <v>887</v>
      </c>
      <c r="I802" s="170" t="s">
        <v>886</v>
      </c>
      <c r="J802" s="212">
        <f ca="1">E802+Q802+AX802+CF802+DN802+ES802+GA802+HH802+IP802+JW802+LE802</f>
        <v>5.33</v>
      </c>
      <c r="K802" s="212">
        <f>1.7+0.1+0.5</f>
        <v>2.2999999999999998</v>
      </c>
      <c r="L802" s="172">
        <f ca="1">K802/J802</f>
        <v>0.4315196998123827</v>
      </c>
      <c r="M802" s="172">
        <f>K802/D802</f>
        <v>0.4315196998123827</v>
      </c>
      <c r="N802" s="183">
        <f ca="1">SUMIF($EV$8:$FZ$9,$O$5,$EV803:$FZ803)-SUMIF($EV$8:$FZ$9,$Q$5,$EV803:$FZ803)</f>
        <v>0</v>
      </c>
      <c r="O802" s="156"/>
      <c r="P802" s="16" t="s">
        <v>25</v>
      </c>
      <c r="Q802" s="150">
        <v>0</v>
      </c>
      <c r="R802" s="150">
        <v>0</v>
      </c>
      <c r="S802" s="152" t="e">
        <v>#DIV/0!</v>
      </c>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50">
        <f t="shared" ca="1" si="1993"/>
        <v>0</v>
      </c>
      <c r="AY802" s="150">
        <f>SUM(BA803:CE803)</f>
        <v>0</v>
      </c>
      <c r="AZ802" s="152" t="e">
        <f ca="1">AY802/AX802</f>
        <v>#DIV/0!</v>
      </c>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50">
        <f t="shared" ref="CF802" si="2081">SUM(CI802:DM802)</f>
        <v>5.33</v>
      </c>
      <c r="CG802" s="150">
        <f>SUM(CI803:DM803)</f>
        <v>0</v>
      </c>
      <c r="CH802" s="152">
        <f>CG802/CF802</f>
        <v>0</v>
      </c>
      <c r="CI802" s="129"/>
      <c r="CJ802" s="129"/>
      <c r="CK802" s="129"/>
      <c r="CL802" s="129"/>
      <c r="CM802" s="129"/>
      <c r="CN802" s="129"/>
      <c r="CO802" s="129"/>
      <c r="CP802" s="101"/>
      <c r="CQ802" s="101"/>
      <c r="CR802" s="101"/>
      <c r="CS802" s="101"/>
      <c r="CT802" s="101"/>
      <c r="CU802" s="101"/>
      <c r="CV802" s="101"/>
      <c r="CW802" s="129"/>
      <c r="CX802" s="129"/>
      <c r="CY802" s="129"/>
      <c r="CZ802" s="129"/>
      <c r="DA802" s="129"/>
      <c r="DB802" s="129">
        <v>2</v>
      </c>
      <c r="DC802" s="129">
        <v>2</v>
      </c>
      <c r="DD802" s="129">
        <v>1.33</v>
      </c>
      <c r="DE802" s="129"/>
      <c r="DF802" s="129"/>
      <c r="DG802" s="129"/>
      <c r="DH802" s="129"/>
      <c r="DI802" s="129"/>
      <c r="DJ802" s="129"/>
      <c r="DK802" s="129"/>
      <c r="DL802" s="129"/>
      <c r="DM802" s="129"/>
      <c r="DN802" s="150">
        <f t="shared" ref="DN802" si="2082">SUM(DQ802:ER802)</f>
        <v>0</v>
      </c>
      <c r="DO802" s="150">
        <f>SUM(DQ803:ER803)</f>
        <v>0</v>
      </c>
      <c r="DP802" s="152" t="e">
        <f t="shared" si="2077"/>
        <v>#DIV/0!</v>
      </c>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50">
        <f t="shared" ca="1" si="2071"/>
        <v>0</v>
      </c>
      <c r="ET802" s="150">
        <f t="shared" si="1948"/>
        <v>0</v>
      </c>
      <c r="EU802" s="152" t="e">
        <f t="shared" ca="1" si="1949"/>
        <v>#DIV/0!</v>
      </c>
      <c r="EV802" s="16"/>
      <c r="EW802" s="67"/>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50">
        <f t="shared" ref="GA802" ca="1" si="2083">SUMIF($GD$8:$HG$9,$O$5,GD802:HG802)</f>
        <v>0</v>
      </c>
      <c r="GB802" s="150">
        <f t="shared" ref="GB802" si="2084">SUM(GD803:HG803)</f>
        <v>1.7000000000000002</v>
      </c>
      <c r="GC802" s="152" t="e">
        <f t="shared" ref="GC802" ca="1" si="2085">GB802/GA802</f>
        <v>#DIV/0!</v>
      </c>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50"/>
      <c r="HI802" s="150">
        <v>0</v>
      </c>
      <c r="HJ802" s="152" t="e">
        <v>#DIV/0!</v>
      </c>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50"/>
      <c r="IQ802" s="150">
        <v>0</v>
      </c>
      <c r="IR802" s="152" t="e">
        <v>#DIV/0!</v>
      </c>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c r="JS802" s="16"/>
      <c r="JT802" s="16"/>
      <c r="JU802" s="23"/>
      <c r="JV802" s="16"/>
      <c r="JW802" s="150"/>
      <c r="JX802" s="150">
        <v>0</v>
      </c>
      <c r="JY802" s="152" t="e">
        <v>#DIV/0!</v>
      </c>
      <c r="JZ802" s="16"/>
      <c r="KA802" s="16"/>
      <c r="KB802" s="16"/>
      <c r="KC802" s="16"/>
      <c r="KD802" s="16"/>
      <c r="KE802" s="16"/>
      <c r="KF802" s="16"/>
      <c r="KG802" s="16"/>
      <c r="KH802" s="16"/>
      <c r="KI802" s="16"/>
      <c r="KJ802" s="16"/>
      <c r="KK802" s="16"/>
      <c r="KL802" s="16"/>
      <c r="KM802" s="16"/>
      <c r="KN802" s="16"/>
      <c r="KO802" s="16"/>
      <c r="KP802" s="16"/>
      <c r="KQ802" s="16"/>
      <c r="KR802" s="16"/>
      <c r="KS802" s="16"/>
      <c r="KT802" s="16"/>
      <c r="KU802" s="16"/>
      <c r="KV802" s="16"/>
      <c r="KW802" s="16"/>
      <c r="KX802" s="16"/>
      <c r="KY802" s="16"/>
      <c r="KZ802" s="16"/>
      <c r="LA802" s="16"/>
      <c r="LB802" s="16"/>
      <c r="LC802" s="16"/>
      <c r="LD802" s="16"/>
      <c r="LE802" s="150"/>
      <c r="LF802" s="150">
        <v>0</v>
      </c>
      <c r="LG802" s="152" t="e">
        <v>#DIV/0!</v>
      </c>
      <c r="LH802" s="16"/>
      <c r="LI802" s="16"/>
      <c r="LJ802" s="16"/>
      <c r="LK802" s="16"/>
      <c r="LL802" s="16"/>
      <c r="LM802" s="16"/>
      <c r="LN802" s="16"/>
      <c r="LO802" s="16"/>
      <c r="LP802" s="16"/>
      <c r="LQ802" s="16"/>
      <c r="LR802" s="16"/>
      <c r="LS802" s="16"/>
      <c r="LT802" s="16"/>
      <c r="LU802" s="16"/>
      <c r="LV802" s="16"/>
      <c r="LW802" s="16"/>
      <c r="LX802" s="16"/>
      <c r="LY802" s="16"/>
      <c r="LZ802" s="16"/>
      <c r="MA802" s="16"/>
      <c r="MB802" s="16"/>
      <c r="MC802" s="16"/>
      <c r="MD802" s="16"/>
      <c r="ME802" s="16"/>
      <c r="MF802" s="16"/>
      <c r="MG802" s="16"/>
      <c r="MH802" s="16"/>
      <c r="MI802" s="16"/>
      <c r="MJ802" s="16"/>
      <c r="MK802" s="16"/>
      <c r="ML802" s="16"/>
    </row>
    <row r="803" spans="1:350" ht="13.9" customHeight="1" outlineLevel="3" x14ac:dyDescent="0.2">
      <c r="A803" s="227"/>
      <c r="B803" s="219"/>
      <c r="C803" s="215"/>
      <c r="D803" s="217"/>
      <c r="E803" s="176"/>
      <c r="F803" s="176"/>
      <c r="G803" s="176"/>
      <c r="H803" s="171"/>
      <c r="I803" s="171"/>
      <c r="J803" s="213"/>
      <c r="K803" s="213"/>
      <c r="L803" s="173"/>
      <c r="M803" s="173"/>
      <c r="N803" s="184"/>
      <c r="O803" s="157"/>
      <c r="P803" s="17" t="s">
        <v>26</v>
      </c>
      <c r="Q803" s="151"/>
      <c r="R803" s="151"/>
      <c r="S803" s="153"/>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151"/>
      <c r="AY803" s="151"/>
      <c r="AZ803" s="153"/>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c r="CF803" s="151"/>
      <c r="CG803" s="151"/>
      <c r="CH803" s="153"/>
      <c r="CI803" s="141"/>
      <c r="CJ803" s="141"/>
      <c r="CK803" s="141"/>
      <c r="CL803" s="141"/>
      <c r="CM803" s="141"/>
      <c r="CN803" s="141"/>
      <c r="CO803" s="141"/>
      <c r="CP803" s="95"/>
      <c r="CQ803" s="95"/>
      <c r="CR803" s="95"/>
      <c r="CS803" s="95"/>
      <c r="CT803" s="95"/>
      <c r="CU803" s="95"/>
      <c r="CV803" s="95"/>
      <c r="CW803" s="141"/>
      <c r="CX803" s="141"/>
      <c r="CY803" s="141"/>
      <c r="CZ803" s="141"/>
      <c r="DA803" s="141"/>
      <c r="DB803" s="141"/>
      <c r="DC803" s="141"/>
      <c r="DD803" s="141"/>
      <c r="DE803" s="141"/>
      <c r="DF803" s="141"/>
      <c r="DG803" s="141"/>
      <c r="DH803" s="141"/>
      <c r="DI803" s="141"/>
      <c r="DJ803" s="141"/>
      <c r="DK803" s="141"/>
      <c r="DL803" s="141"/>
      <c r="DM803" s="141"/>
      <c r="DN803" s="151"/>
      <c r="DO803" s="151"/>
      <c r="DP803" s="153"/>
      <c r="DQ803" s="24"/>
      <c r="DR803" s="24"/>
      <c r="DS803" s="24"/>
      <c r="DT803" s="24"/>
      <c r="DU803" s="24"/>
      <c r="DV803" s="24"/>
      <c r="DW803" s="24"/>
      <c r="DX803" s="24"/>
      <c r="DY803" s="24"/>
      <c r="DZ803" s="24"/>
      <c r="EA803" s="24"/>
      <c r="EB803" s="24"/>
      <c r="EC803" s="24"/>
      <c r="ED803" s="24"/>
      <c r="EE803" s="24"/>
      <c r="EF803" s="24"/>
      <c r="EG803" s="24"/>
      <c r="EH803" s="24"/>
      <c r="EI803" s="24"/>
      <c r="EJ803" s="24"/>
      <c r="EK803" s="24"/>
      <c r="EL803" s="24"/>
      <c r="EM803" s="24"/>
      <c r="EN803" s="24"/>
      <c r="EO803" s="24"/>
      <c r="EP803" s="24"/>
      <c r="EQ803" s="24"/>
      <c r="ER803" s="24"/>
      <c r="ES803" s="151"/>
      <c r="ET803" s="151"/>
      <c r="EU803" s="153"/>
      <c r="EV803" s="24"/>
      <c r="EW803" s="125"/>
      <c r="EX803" s="24"/>
      <c r="EY803" s="24"/>
      <c r="EZ803" s="24"/>
      <c r="FA803" s="24"/>
      <c r="FB803" s="24"/>
      <c r="FC803" s="24"/>
      <c r="FD803" s="24"/>
      <c r="FE803" s="24"/>
      <c r="FF803" s="24"/>
      <c r="FG803" s="24"/>
      <c r="FH803" s="24"/>
      <c r="FI803" s="24"/>
      <c r="FJ803" s="24"/>
      <c r="FK803" s="24"/>
      <c r="FL803" s="24"/>
      <c r="FM803" s="24"/>
      <c r="FN803" s="24"/>
      <c r="FO803" s="24"/>
      <c r="FP803" s="24"/>
      <c r="FQ803" s="24"/>
      <c r="FR803" s="24"/>
      <c r="FS803" s="24"/>
      <c r="FT803" s="24"/>
      <c r="FU803" s="24"/>
      <c r="FV803" s="24"/>
      <c r="FW803" s="24"/>
      <c r="FX803" s="24"/>
      <c r="FY803" s="24"/>
      <c r="FZ803" s="24"/>
      <c r="GA803" s="151"/>
      <c r="GB803" s="151"/>
      <c r="GC803" s="153"/>
      <c r="GD803" s="24"/>
      <c r="GE803" s="24"/>
      <c r="GF803" s="24"/>
      <c r="GG803" s="24"/>
      <c r="GH803" s="24"/>
      <c r="GI803" s="24"/>
      <c r="GJ803" s="24"/>
      <c r="GK803" s="24"/>
      <c r="GL803" s="24"/>
      <c r="GM803" s="24"/>
      <c r="GN803" s="24"/>
      <c r="GO803" s="24"/>
      <c r="GP803" s="24"/>
      <c r="GQ803" s="24">
        <v>1</v>
      </c>
      <c r="GR803" s="24"/>
      <c r="GS803" s="24"/>
      <c r="GT803" s="24"/>
      <c r="GU803" s="24"/>
      <c r="GV803" s="24"/>
      <c r="GW803" s="24"/>
      <c r="GX803" s="24"/>
      <c r="GY803" s="24"/>
      <c r="GZ803" s="24"/>
      <c r="HA803" s="24"/>
      <c r="HB803" s="24"/>
      <c r="HC803" s="24"/>
      <c r="HD803" s="24"/>
      <c r="HE803" s="24"/>
      <c r="HF803" s="76">
        <v>0.6</v>
      </c>
      <c r="HG803" s="142">
        <v>0.1</v>
      </c>
      <c r="HH803" s="151"/>
      <c r="HI803" s="151"/>
      <c r="HJ803" s="153"/>
      <c r="HK803" s="24"/>
      <c r="HL803" s="24"/>
      <c r="HM803" s="24"/>
      <c r="HN803" s="24"/>
      <c r="HO803" s="24"/>
      <c r="HP803" s="24"/>
      <c r="HQ803" s="24"/>
      <c r="HR803" s="24"/>
      <c r="HS803" s="24"/>
      <c r="HT803" s="76">
        <v>0.1</v>
      </c>
      <c r="HU803" s="76">
        <v>0.5</v>
      </c>
      <c r="HV803" s="24"/>
      <c r="HW803" s="24"/>
      <c r="HX803" s="24"/>
      <c r="HY803" s="24"/>
      <c r="HZ803" s="24"/>
      <c r="IA803" s="24"/>
      <c r="IB803" s="24"/>
      <c r="IC803" s="24"/>
      <c r="ID803" s="24"/>
      <c r="IE803" s="24"/>
      <c r="IF803" s="24"/>
      <c r="IG803" s="24"/>
      <c r="IH803" s="24"/>
      <c r="II803" s="24"/>
      <c r="IJ803" s="24"/>
      <c r="IK803" s="24"/>
      <c r="IL803" s="24"/>
      <c r="IM803" s="24"/>
      <c r="IN803" s="24"/>
      <c r="IO803" s="24"/>
      <c r="IP803" s="151"/>
      <c r="IQ803" s="151"/>
      <c r="IR803" s="153"/>
      <c r="IS803" s="24"/>
      <c r="IT803" s="24"/>
      <c r="IU803" s="24"/>
      <c r="IV803" s="24"/>
      <c r="IW803" s="24"/>
      <c r="IX803" s="24"/>
      <c r="IY803" s="24"/>
      <c r="IZ803" s="24"/>
      <c r="JA803" s="24"/>
      <c r="JB803" s="24"/>
      <c r="JC803" s="24"/>
      <c r="JD803" s="24"/>
      <c r="JE803" s="24"/>
      <c r="JF803" s="24"/>
      <c r="JG803" s="24"/>
      <c r="JH803" s="24"/>
      <c r="JI803" s="24"/>
      <c r="JJ803" s="24"/>
      <c r="JK803" s="24"/>
      <c r="JL803" s="24"/>
      <c r="JM803" s="24"/>
      <c r="JN803" s="24"/>
      <c r="JO803" s="24"/>
      <c r="JP803" s="24"/>
      <c r="JQ803" s="24"/>
      <c r="JR803" s="24"/>
      <c r="JS803" s="24"/>
      <c r="JT803" s="24"/>
      <c r="JU803" s="25"/>
      <c r="JV803" s="24"/>
      <c r="JW803" s="151"/>
      <c r="JX803" s="151"/>
      <c r="JY803" s="153"/>
      <c r="JZ803" s="24"/>
      <c r="KA803" s="24"/>
      <c r="KB803" s="24"/>
      <c r="KC803" s="24"/>
      <c r="KD803" s="24"/>
      <c r="KE803" s="24"/>
      <c r="KF803" s="24"/>
      <c r="KG803" s="24"/>
      <c r="KH803" s="24"/>
      <c r="KI803" s="24"/>
      <c r="KJ803" s="24"/>
      <c r="KK803" s="24"/>
      <c r="KL803" s="24"/>
      <c r="KM803" s="24"/>
      <c r="KN803" s="24"/>
      <c r="KO803" s="24"/>
      <c r="KP803" s="24"/>
      <c r="KQ803" s="24"/>
      <c r="KR803" s="24"/>
      <c r="KS803" s="24"/>
      <c r="KT803" s="24"/>
      <c r="KU803" s="24"/>
      <c r="KV803" s="24"/>
      <c r="KW803" s="24"/>
      <c r="KX803" s="24"/>
      <c r="KY803" s="24"/>
      <c r="KZ803" s="24"/>
      <c r="LA803" s="24"/>
      <c r="LB803" s="24"/>
      <c r="LC803" s="24"/>
      <c r="LD803" s="24"/>
      <c r="LE803" s="151"/>
      <c r="LF803" s="151"/>
      <c r="LG803" s="153"/>
      <c r="LH803" s="24"/>
      <c r="LI803" s="24"/>
      <c r="LJ803" s="24"/>
      <c r="LK803" s="24"/>
      <c r="LL803" s="24"/>
      <c r="LM803" s="24"/>
      <c r="LN803" s="24"/>
      <c r="LO803" s="24"/>
      <c r="LP803" s="24"/>
      <c r="LQ803" s="24"/>
      <c r="LR803" s="24"/>
      <c r="LS803" s="24"/>
      <c r="LT803" s="24"/>
      <c r="LU803" s="24"/>
      <c r="LV803" s="24"/>
      <c r="LW803" s="24"/>
      <c r="LX803" s="24"/>
      <c r="LY803" s="24"/>
      <c r="LZ803" s="24"/>
      <c r="MA803" s="24"/>
      <c r="MB803" s="24"/>
      <c r="MC803" s="24"/>
      <c r="MD803" s="24"/>
      <c r="ME803" s="24"/>
      <c r="MF803" s="24"/>
      <c r="MG803" s="24"/>
      <c r="MH803" s="24"/>
      <c r="MI803" s="24"/>
      <c r="MJ803" s="24"/>
      <c r="MK803" s="24"/>
      <c r="ML803" s="24"/>
    </row>
    <row r="804" spans="1:350" ht="13.9" customHeight="1" outlineLevel="3" x14ac:dyDescent="0.2">
      <c r="A804" s="226" t="s">
        <v>425</v>
      </c>
      <c r="B804" s="218" t="s">
        <v>353</v>
      </c>
      <c r="C804" s="214" t="s">
        <v>37</v>
      </c>
      <c r="D804" s="216">
        <v>331</v>
      </c>
      <c r="E804" s="175">
        <v>0</v>
      </c>
      <c r="F804" s="175">
        <f>D804-E804</f>
        <v>331</v>
      </c>
      <c r="G804" s="175" t="s">
        <v>844</v>
      </c>
      <c r="H804" s="170" t="s">
        <v>866</v>
      </c>
      <c r="I804" s="170" t="s">
        <v>824</v>
      </c>
      <c r="J804" s="212">
        <f ca="1">E804+Q804+AX804+CF804+DN804+ES804+GA804+HH804+IP804+JW804+LE804</f>
        <v>331</v>
      </c>
      <c r="K804" s="212">
        <f>E804+R804+AY804+CG804+DO804+ET804+GB804+HI804+IQ804+JX804+LF804</f>
        <v>0</v>
      </c>
      <c r="L804" s="172">
        <f ca="1">K804/J804</f>
        <v>0</v>
      </c>
      <c r="M804" s="172">
        <f>K804/D804</f>
        <v>0</v>
      </c>
      <c r="N804" s="183">
        <f ca="1">SUMIF($EV$8:$FZ$9,$O$5,$EV805:$FZ805)-SUMIF($EV$8:$FZ$9,$Q$5,$EV805:$FZ805)</f>
        <v>0</v>
      </c>
      <c r="O804" s="156"/>
      <c r="P804" s="16" t="s">
        <v>25</v>
      </c>
      <c r="Q804" s="150">
        <v>0</v>
      </c>
      <c r="R804" s="150">
        <v>0</v>
      </c>
      <c r="S804" s="152" t="e">
        <v>#DIV/0!</v>
      </c>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50">
        <f t="shared" ca="1" si="1993"/>
        <v>0</v>
      </c>
      <c r="AY804" s="150">
        <f>SUM(BA805:CE805)</f>
        <v>0</v>
      </c>
      <c r="AZ804" s="152" t="e">
        <f ca="1">AY804/AX804</f>
        <v>#DIV/0!</v>
      </c>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50">
        <f t="shared" ref="CF804" si="2086">SUM(CI804:DM804)</f>
        <v>0</v>
      </c>
      <c r="CG804" s="150">
        <f>SUM(CI805:DM805)</f>
        <v>0</v>
      </c>
      <c r="CH804" s="152" t="e">
        <f>CG804/CF804</f>
        <v>#DIV/0!</v>
      </c>
      <c r="CI804" s="129"/>
      <c r="CJ804" s="129"/>
      <c r="CK804" s="129"/>
      <c r="CL804" s="129"/>
      <c r="CM804" s="129"/>
      <c r="CN804" s="129"/>
      <c r="CO804" s="129"/>
      <c r="CP804" s="101"/>
      <c r="CQ804" s="101"/>
      <c r="CR804" s="101"/>
      <c r="CS804" s="101"/>
      <c r="CT804" s="101"/>
      <c r="CU804" s="101"/>
      <c r="CV804" s="101"/>
      <c r="CW804" s="129"/>
      <c r="CX804" s="129"/>
      <c r="CY804" s="129"/>
      <c r="CZ804" s="129"/>
      <c r="DA804" s="129"/>
      <c r="DB804" s="129"/>
      <c r="DC804" s="129"/>
      <c r="DD804" s="129"/>
      <c r="DE804" s="129"/>
      <c r="DF804" s="129"/>
      <c r="DG804" s="129"/>
      <c r="DH804" s="129"/>
      <c r="DI804" s="129"/>
      <c r="DJ804" s="129"/>
      <c r="DK804" s="129"/>
      <c r="DL804" s="129"/>
      <c r="DM804" s="129"/>
      <c r="DN804" s="150">
        <f t="shared" ref="DN804" si="2087">SUM(DQ804:ER804)</f>
        <v>0</v>
      </c>
      <c r="DO804" s="150">
        <f>SUM(DQ805:ER805)</f>
        <v>0</v>
      </c>
      <c r="DP804" s="152" t="e">
        <f t="shared" si="2077"/>
        <v>#DIV/0!</v>
      </c>
      <c r="DQ804" s="16"/>
      <c r="DR804" s="16"/>
      <c r="DS804" s="16"/>
      <c r="DT804" s="16"/>
      <c r="DU804" s="16"/>
      <c r="DV804" s="16"/>
      <c r="DW804" s="16"/>
      <c r="DX804" s="16"/>
      <c r="DY804" s="16"/>
      <c r="DZ804" s="16"/>
      <c r="EA804" s="16"/>
      <c r="EB804" s="16"/>
      <c r="EC804" s="16"/>
      <c r="ED804" s="16"/>
      <c r="EE804" s="16"/>
      <c r="EF804" s="16"/>
      <c r="EG804" s="16"/>
      <c r="EH804" s="16"/>
      <c r="EI804" s="16"/>
      <c r="EJ804" s="16"/>
      <c r="EK804" s="16"/>
      <c r="EL804" s="16"/>
      <c r="EM804" s="16"/>
      <c r="EN804" s="16"/>
      <c r="EO804" s="16"/>
      <c r="EP804" s="16"/>
      <c r="EQ804" s="16"/>
      <c r="ER804" s="16"/>
      <c r="ES804" s="150">
        <f t="shared" ca="1" si="2071"/>
        <v>331</v>
      </c>
      <c r="ET804" s="150">
        <f t="shared" si="1948"/>
        <v>0</v>
      </c>
      <c r="EU804" s="152">
        <f t="shared" ca="1" si="1949"/>
        <v>0</v>
      </c>
      <c r="EV804" s="16"/>
      <c r="EW804" s="67"/>
      <c r="EX804" s="16"/>
      <c r="EY804" s="16"/>
      <c r="EZ804" s="16"/>
      <c r="FA804" s="16"/>
      <c r="FB804" s="16"/>
      <c r="FC804" s="16"/>
      <c r="FD804" s="16"/>
      <c r="FE804" s="16"/>
      <c r="FF804" s="16"/>
      <c r="FG804" s="16"/>
      <c r="FH804" s="16"/>
      <c r="FI804" s="16"/>
      <c r="FJ804" s="16"/>
      <c r="FK804" s="16"/>
      <c r="FL804" s="16"/>
      <c r="FM804" s="16">
        <v>110</v>
      </c>
      <c r="FN804" s="16">
        <v>110</v>
      </c>
      <c r="FO804" s="16">
        <v>111</v>
      </c>
      <c r="FP804" s="16"/>
      <c r="FQ804" s="16"/>
      <c r="FR804" s="16"/>
      <c r="FS804" s="16"/>
      <c r="FT804" s="16"/>
      <c r="FU804" s="16"/>
      <c r="FV804" s="16"/>
      <c r="FW804" s="16"/>
      <c r="FX804" s="16"/>
      <c r="FY804" s="16"/>
      <c r="FZ804" s="16"/>
      <c r="GA804" s="150">
        <f t="shared" ref="GA804" ca="1" si="2088">SUMIF($GD$8:$HG$9,$O$5,GD804:HG804)</f>
        <v>0</v>
      </c>
      <c r="GB804" s="150">
        <f t="shared" ref="GB804" si="2089">SUM(GD805:HG805)</f>
        <v>0</v>
      </c>
      <c r="GC804" s="152" t="e">
        <f t="shared" ref="GC804" ca="1" si="2090">GB804/GA804</f>
        <v>#DIV/0!</v>
      </c>
      <c r="GD804" s="16"/>
      <c r="GE804" s="16"/>
      <c r="GF804" s="16"/>
      <c r="GG804" s="16"/>
      <c r="GH804" s="16"/>
      <c r="GI804" s="16"/>
      <c r="GJ804" s="16"/>
      <c r="GK804" s="16"/>
      <c r="GL804" s="16"/>
      <c r="GM804" s="16"/>
      <c r="GN804" s="16"/>
      <c r="GO804" s="16"/>
      <c r="GP804" s="16"/>
      <c r="GQ804" s="16"/>
      <c r="GR804" s="16"/>
      <c r="GS804" s="16"/>
      <c r="GT804" s="16"/>
      <c r="GU804" s="16"/>
      <c r="GV804" s="16"/>
      <c r="GW804" s="16"/>
      <c r="GX804" s="16"/>
      <c r="GY804" s="16"/>
      <c r="GZ804" s="16"/>
      <c r="HA804" s="16"/>
      <c r="HB804" s="16"/>
      <c r="HC804" s="16"/>
      <c r="HD804" s="16"/>
      <c r="HE804" s="16"/>
      <c r="HF804" s="16"/>
      <c r="HG804" s="16"/>
      <c r="HH804" s="150"/>
      <c r="HI804" s="150">
        <v>0</v>
      </c>
      <c r="HJ804" s="152" t="e">
        <v>#DIV/0!</v>
      </c>
      <c r="HK804" s="16"/>
      <c r="HL804" s="16"/>
      <c r="HM804" s="16"/>
      <c r="HN804" s="16"/>
      <c r="HO804" s="16"/>
      <c r="HP804" s="16"/>
      <c r="HQ804" s="16"/>
      <c r="HR804" s="16"/>
      <c r="HS804" s="16"/>
      <c r="HT804" s="16"/>
      <c r="HU804" s="16"/>
      <c r="HV804" s="16"/>
      <c r="HW804" s="16"/>
      <c r="HX804" s="16"/>
      <c r="HY804" s="16"/>
      <c r="HZ804" s="16"/>
      <c r="IA804" s="16"/>
      <c r="IB804" s="16"/>
      <c r="IC804" s="16"/>
      <c r="ID804" s="16"/>
      <c r="IE804" s="16"/>
      <c r="IF804" s="16"/>
      <c r="IG804" s="16"/>
      <c r="IH804" s="16"/>
      <c r="II804" s="16"/>
      <c r="IJ804" s="16"/>
      <c r="IK804" s="16"/>
      <c r="IL804" s="16"/>
      <c r="IM804" s="16"/>
      <c r="IN804" s="16"/>
      <c r="IO804" s="16"/>
      <c r="IP804" s="150"/>
      <c r="IQ804" s="150">
        <v>0</v>
      </c>
      <c r="IR804" s="152" t="e">
        <v>#DIV/0!</v>
      </c>
      <c r="IS804" s="16"/>
      <c r="IT804" s="16"/>
      <c r="IU804" s="16"/>
      <c r="IV804" s="16"/>
      <c r="IW804" s="16"/>
      <c r="IX804" s="16"/>
      <c r="IY804" s="16"/>
      <c r="IZ804" s="16"/>
      <c r="JA804" s="16"/>
      <c r="JB804" s="16"/>
      <c r="JC804" s="16"/>
      <c r="JD804" s="16"/>
      <c r="JE804" s="16"/>
      <c r="JF804" s="16"/>
      <c r="JG804" s="16"/>
      <c r="JH804" s="16"/>
      <c r="JI804" s="16"/>
      <c r="JJ804" s="16"/>
      <c r="JK804" s="16"/>
      <c r="JL804" s="16"/>
      <c r="JM804" s="16"/>
      <c r="JN804" s="16"/>
      <c r="JO804" s="16"/>
      <c r="JP804" s="16"/>
      <c r="JQ804" s="16"/>
      <c r="JR804" s="16"/>
      <c r="JS804" s="16"/>
      <c r="JT804" s="16"/>
      <c r="JU804" s="23"/>
      <c r="JV804" s="16"/>
      <c r="JW804" s="150"/>
      <c r="JX804" s="150">
        <v>0</v>
      </c>
      <c r="JY804" s="152" t="e">
        <v>#DIV/0!</v>
      </c>
      <c r="JZ804" s="16"/>
      <c r="KA804" s="16"/>
      <c r="KB804" s="16"/>
      <c r="KC804" s="16"/>
      <c r="KD804" s="16"/>
      <c r="KE804" s="16"/>
      <c r="KF804" s="16"/>
      <c r="KG804" s="16"/>
      <c r="KH804" s="16"/>
      <c r="KI804" s="16"/>
      <c r="KJ804" s="16"/>
      <c r="KK804" s="16"/>
      <c r="KL804" s="16"/>
      <c r="KM804" s="16"/>
      <c r="KN804" s="16"/>
      <c r="KO804" s="16"/>
      <c r="KP804" s="16"/>
      <c r="KQ804" s="16"/>
      <c r="KR804" s="16"/>
      <c r="KS804" s="16"/>
      <c r="KT804" s="16"/>
      <c r="KU804" s="16"/>
      <c r="KV804" s="16"/>
      <c r="KW804" s="16"/>
      <c r="KX804" s="16"/>
      <c r="KY804" s="16"/>
      <c r="KZ804" s="16"/>
      <c r="LA804" s="16"/>
      <c r="LB804" s="16"/>
      <c r="LC804" s="16"/>
      <c r="LD804" s="16"/>
      <c r="LE804" s="150"/>
      <c r="LF804" s="150">
        <v>0</v>
      </c>
      <c r="LG804" s="152" t="e">
        <v>#DIV/0!</v>
      </c>
      <c r="LH804" s="16"/>
      <c r="LI804" s="16"/>
      <c r="LJ804" s="16"/>
      <c r="LK804" s="16"/>
      <c r="LL804" s="16"/>
      <c r="LM804" s="16"/>
      <c r="LN804" s="16"/>
      <c r="LO804" s="16"/>
      <c r="LP804" s="16"/>
      <c r="LQ804" s="16"/>
      <c r="LR804" s="16"/>
      <c r="LS804" s="16"/>
      <c r="LT804" s="16"/>
      <c r="LU804" s="16"/>
      <c r="LV804" s="16"/>
      <c r="LW804" s="16"/>
      <c r="LX804" s="16"/>
      <c r="LY804" s="16"/>
      <c r="LZ804" s="16"/>
      <c r="MA804" s="16"/>
      <c r="MB804" s="16"/>
      <c r="MC804" s="16"/>
      <c r="MD804" s="16"/>
      <c r="ME804" s="16"/>
      <c r="MF804" s="16"/>
      <c r="MG804" s="16"/>
      <c r="MH804" s="16"/>
      <c r="MI804" s="16"/>
      <c r="MJ804" s="16"/>
      <c r="MK804" s="16"/>
      <c r="ML804" s="16"/>
    </row>
    <row r="805" spans="1:350" ht="13.9" customHeight="1" outlineLevel="3" x14ac:dyDescent="0.2">
      <c r="A805" s="227"/>
      <c r="B805" s="219"/>
      <c r="C805" s="215"/>
      <c r="D805" s="217"/>
      <c r="E805" s="176"/>
      <c r="F805" s="176"/>
      <c r="G805" s="176"/>
      <c r="H805" s="171"/>
      <c r="I805" s="171"/>
      <c r="J805" s="213"/>
      <c r="K805" s="213"/>
      <c r="L805" s="173"/>
      <c r="M805" s="173"/>
      <c r="N805" s="184"/>
      <c r="O805" s="157"/>
      <c r="P805" s="17" t="s">
        <v>26</v>
      </c>
      <c r="Q805" s="151"/>
      <c r="R805" s="151"/>
      <c r="S805" s="153"/>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151"/>
      <c r="AY805" s="151"/>
      <c r="AZ805" s="153"/>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c r="CF805" s="151"/>
      <c r="CG805" s="151"/>
      <c r="CH805" s="153"/>
      <c r="CI805" s="141"/>
      <c r="CJ805" s="141"/>
      <c r="CK805" s="141"/>
      <c r="CL805" s="141"/>
      <c r="CM805" s="141"/>
      <c r="CN805" s="141"/>
      <c r="CO805" s="141"/>
      <c r="CP805" s="95"/>
      <c r="CQ805" s="95"/>
      <c r="CR805" s="95"/>
      <c r="CS805" s="95"/>
      <c r="CT805" s="95"/>
      <c r="CU805" s="95"/>
      <c r="CV805" s="95"/>
      <c r="CW805" s="141"/>
      <c r="CX805" s="141"/>
      <c r="CY805" s="141"/>
      <c r="CZ805" s="141"/>
      <c r="DA805" s="141"/>
      <c r="DB805" s="141"/>
      <c r="DC805" s="141"/>
      <c r="DD805" s="141"/>
      <c r="DE805" s="141"/>
      <c r="DF805" s="141"/>
      <c r="DG805" s="141"/>
      <c r="DH805" s="141"/>
      <c r="DI805" s="141"/>
      <c r="DJ805" s="141"/>
      <c r="DK805" s="141"/>
      <c r="DL805" s="141"/>
      <c r="DM805" s="141"/>
      <c r="DN805" s="151"/>
      <c r="DO805" s="151"/>
      <c r="DP805" s="153"/>
      <c r="DQ805" s="24"/>
      <c r="DR805" s="24"/>
      <c r="DS805" s="24"/>
      <c r="DT805" s="24"/>
      <c r="DU805" s="24"/>
      <c r="DV805" s="24"/>
      <c r="DW805" s="24"/>
      <c r="DX805" s="24"/>
      <c r="DY805" s="24"/>
      <c r="DZ805" s="24"/>
      <c r="EA805" s="24"/>
      <c r="EB805" s="24"/>
      <c r="EC805" s="24"/>
      <c r="ED805" s="24"/>
      <c r="EE805" s="24"/>
      <c r="EF805" s="24"/>
      <c r="EG805" s="24"/>
      <c r="EH805" s="24"/>
      <c r="EI805" s="24"/>
      <c r="EJ805" s="24"/>
      <c r="EK805" s="24"/>
      <c r="EL805" s="24"/>
      <c r="EM805" s="24"/>
      <c r="EN805" s="24"/>
      <c r="EO805" s="24"/>
      <c r="EP805" s="24"/>
      <c r="EQ805" s="24"/>
      <c r="ER805" s="24"/>
      <c r="ES805" s="151"/>
      <c r="ET805" s="151"/>
      <c r="EU805" s="153"/>
      <c r="EV805" s="24"/>
      <c r="EW805" s="125"/>
      <c r="EX805" s="24"/>
      <c r="EY805" s="24"/>
      <c r="EZ805" s="24"/>
      <c r="FA805" s="24"/>
      <c r="FB805" s="24"/>
      <c r="FC805" s="24"/>
      <c r="FD805" s="24"/>
      <c r="FE805" s="24"/>
      <c r="FF805" s="24"/>
      <c r="FG805" s="24"/>
      <c r="FH805" s="24"/>
      <c r="FI805" s="24"/>
      <c r="FJ805" s="24"/>
      <c r="FK805" s="24"/>
      <c r="FL805" s="24"/>
      <c r="FM805" s="24"/>
      <c r="FN805" s="24"/>
      <c r="FO805" s="24"/>
      <c r="FP805" s="24"/>
      <c r="FQ805" s="24"/>
      <c r="FR805" s="24"/>
      <c r="FS805" s="24"/>
      <c r="FT805" s="24"/>
      <c r="FU805" s="24"/>
      <c r="FV805" s="24"/>
      <c r="FW805" s="24"/>
      <c r="FX805" s="24"/>
      <c r="FY805" s="24"/>
      <c r="FZ805" s="24"/>
      <c r="GA805" s="151"/>
      <c r="GB805" s="151"/>
      <c r="GC805" s="153"/>
      <c r="GD805" s="24"/>
      <c r="GE805" s="24"/>
      <c r="GF805" s="24"/>
      <c r="GG805" s="24"/>
      <c r="GH805" s="24"/>
      <c r="GI805" s="24"/>
      <c r="GJ805" s="24"/>
      <c r="GK805" s="24"/>
      <c r="GL805" s="24"/>
      <c r="GM805" s="24"/>
      <c r="GN805" s="24"/>
      <c r="GO805" s="24"/>
      <c r="GP805" s="24"/>
      <c r="GQ805" s="24"/>
      <c r="GR805" s="24"/>
      <c r="GS805" s="24"/>
      <c r="GT805" s="24"/>
      <c r="GU805" s="24"/>
      <c r="GV805" s="24"/>
      <c r="GW805" s="24"/>
      <c r="GX805" s="24"/>
      <c r="GY805" s="24"/>
      <c r="GZ805" s="24"/>
      <c r="HA805" s="24"/>
      <c r="HB805" s="24"/>
      <c r="HC805" s="24"/>
      <c r="HD805" s="24"/>
      <c r="HE805" s="24"/>
      <c r="HF805" s="24"/>
      <c r="HG805" s="24"/>
      <c r="HH805" s="151"/>
      <c r="HI805" s="151"/>
      <c r="HJ805" s="153"/>
      <c r="HK805" s="24"/>
      <c r="HL805" s="24"/>
      <c r="HM805" s="24"/>
      <c r="HN805" s="24"/>
      <c r="HO805" s="24"/>
      <c r="HP805" s="24"/>
      <c r="HQ805" s="24"/>
      <c r="HR805" s="24"/>
      <c r="HS805" s="24"/>
      <c r="HT805" s="24"/>
      <c r="HU805" s="24"/>
      <c r="HV805" s="24"/>
      <c r="HW805" s="24"/>
      <c r="HX805" s="24"/>
      <c r="HY805" s="24"/>
      <c r="HZ805" s="24"/>
      <c r="IA805" s="24"/>
      <c r="IB805" s="24"/>
      <c r="IC805" s="24"/>
      <c r="ID805" s="24"/>
      <c r="IE805" s="24"/>
      <c r="IF805" s="24"/>
      <c r="IG805" s="24"/>
      <c r="IH805" s="24"/>
      <c r="II805" s="24"/>
      <c r="IJ805" s="24"/>
      <c r="IK805" s="24"/>
      <c r="IL805" s="24"/>
      <c r="IM805" s="24"/>
      <c r="IN805" s="24"/>
      <c r="IO805" s="24"/>
      <c r="IP805" s="151"/>
      <c r="IQ805" s="151"/>
      <c r="IR805" s="153"/>
      <c r="IS805" s="24"/>
      <c r="IT805" s="24"/>
      <c r="IU805" s="24"/>
      <c r="IV805" s="24"/>
      <c r="IW805" s="24"/>
      <c r="IX805" s="24"/>
      <c r="IY805" s="24"/>
      <c r="IZ805" s="24"/>
      <c r="JA805" s="24"/>
      <c r="JB805" s="24"/>
      <c r="JC805" s="24"/>
      <c r="JD805" s="24"/>
      <c r="JE805" s="24"/>
      <c r="JF805" s="24"/>
      <c r="JG805" s="24"/>
      <c r="JH805" s="24"/>
      <c r="JI805" s="24"/>
      <c r="JJ805" s="24"/>
      <c r="JK805" s="24"/>
      <c r="JL805" s="24"/>
      <c r="JM805" s="24"/>
      <c r="JN805" s="24"/>
      <c r="JO805" s="24"/>
      <c r="JP805" s="24"/>
      <c r="JQ805" s="24"/>
      <c r="JR805" s="24"/>
      <c r="JS805" s="24"/>
      <c r="JT805" s="24"/>
      <c r="JU805" s="25"/>
      <c r="JV805" s="24"/>
      <c r="JW805" s="151"/>
      <c r="JX805" s="151"/>
      <c r="JY805" s="153"/>
      <c r="JZ805" s="24"/>
      <c r="KA805" s="24"/>
      <c r="KB805" s="24"/>
      <c r="KC805" s="24"/>
      <c r="KD805" s="24"/>
      <c r="KE805" s="24"/>
      <c r="KF805" s="24"/>
      <c r="KG805" s="24"/>
      <c r="KH805" s="24"/>
      <c r="KI805" s="24"/>
      <c r="KJ805" s="24"/>
      <c r="KK805" s="24"/>
      <c r="KL805" s="24"/>
      <c r="KM805" s="24"/>
      <c r="KN805" s="24"/>
      <c r="KO805" s="24"/>
      <c r="KP805" s="24"/>
      <c r="KQ805" s="24"/>
      <c r="KR805" s="24"/>
      <c r="KS805" s="24"/>
      <c r="KT805" s="24"/>
      <c r="KU805" s="24"/>
      <c r="KV805" s="24"/>
      <c r="KW805" s="24"/>
      <c r="KX805" s="24"/>
      <c r="KY805" s="24"/>
      <c r="KZ805" s="24"/>
      <c r="LA805" s="24"/>
      <c r="LB805" s="24"/>
      <c r="LC805" s="24"/>
      <c r="LD805" s="24"/>
      <c r="LE805" s="151"/>
      <c r="LF805" s="151"/>
      <c r="LG805" s="153"/>
      <c r="LH805" s="24"/>
      <c r="LI805" s="24"/>
      <c r="LJ805" s="24"/>
      <c r="LK805" s="24"/>
      <c r="LL805" s="24"/>
      <c r="LM805" s="24"/>
      <c r="LN805" s="24"/>
      <c r="LO805" s="24"/>
      <c r="LP805" s="24"/>
      <c r="LQ805" s="24"/>
      <c r="LR805" s="24"/>
      <c r="LS805" s="24"/>
      <c r="LT805" s="24"/>
      <c r="LU805" s="24"/>
      <c r="LV805" s="24"/>
      <c r="LW805" s="24"/>
      <c r="LX805" s="24"/>
      <c r="LY805" s="24"/>
      <c r="LZ805" s="24"/>
      <c r="MA805" s="24"/>
      <c r="MB805" s="24"/>
      <c r="MC805" s="24"/>
      <c r="MD805" s="24"/>
      <c r="ME805" s="24"/>
      <c r="MF805" s="24"/>
      <c r="MG805" s="24"/>
      <c r="MH805" s="24"/>
      <c r="MI805" s="24"/>
      <c r="MJ805" s="24"/>
      <c r="MK805" s="24"/>
      <c r="ML805" s="24"/>
    </row>
    <row r="806" spans="1:350" ht="13.9" customHeight="1" outlineLevel="3" x14ac:dyDescent="0.2">
      <c r="A806" s="226" t="s">
        <v>426</v>
      </c>
      <c r="B806" s="218" t="s">
        <v>409</v>
      </c>
      <c r="C806" s="214" t="s">
        <v>99</v>
      </c>
      <c r="D806" s="216">
        <v>2</v>
      </c>
      <c r="E806" s="175">
        <v>0</v>
      </c>
      <c r="F806" s="175">
        <f>D806-E806</f>
        <v>2</v>
      </c>
      <c r="G806" s="175" t="s">
        <v>847</v>
      </c>
      <c r="H806" s="170" t="s">
        <v>886</v>
      </c>
      <c r="I806" s="170" t="s">
        <v>862</v>
      </c>
      <c r="J806" s="212">
        <f ca="1">E806+Q806+AX806+CF806+DN806+ES806+GA806+HH806+IP806+JW806+LE806</f>
        <v>2</v>
      </c>
      <c r="K806" s="212">
        <v>2</v>
      </c>
      <c r="L806" s="172">
        <f ca="1">K806/J806</f>
        <v>1</v>
      </c>
      <c r="M806" s="172">
        <f>K806/D806</f>
        <v>1</v>
      </c>
      <c r="N806" s="183">
        <f ca="1">SUMIF($EV$8:$FZ$9,$O$5,$EV807:$FZ807)-SUMIF($EV$8:$FZ$9,$Q$5,$EV807:$FZ807)</f>
        <v>0</v>
      </c>
      <c r="O806" s="156"/>
      <c r="P806" s="16" t="s">
        <v>25</v>
      </c>
      <c r="Q806" s="150">
        <v>0</v>
      </c>
      <c r="R806" s="150">
        <v>0</v>
      </c>
      <c r="S806" s="152" t="e">
        <v>#DIV/0!</v>
      </c>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50">
        <f t="shared" ca="1" si="1993"/>
        <v>0</v>
      </c>
      <c r="AY806" s="150">
        <f>SUM(BA807:CE807)</f>
        <v>0</v>
      </c>
      <c r="AZ806" s="152" t="e">
        <f ca="1">AY806/AX806</f>
        <v>#DIV/0!</v>
      </c>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50">
        <f t="shared" ref="CF806" si="2091">SUM(CI806:DM806)</f>
        <v>2</v>
      </c>
      <c r="CG806" s="150">
        <f>SUM(CI807:DM807)</f>
        <v>0</v>
      </c>
      <c r="CH806" s="152">
        <f>CG806/CF806</f>
        <v>0</v>
      </c>
      <c r="CI806" s="129"/>
      <c r="CJ806" s="129"/>
      <c r="CK806" s="129"/>
      <c r="CL806" s="129"/>
      <c r="CM806" s="129"/>
      <c r="CN806" s="129"/>
      <c r="CO806" s="129"/>
      <c r="CP806" s="101"/>
      <c r="CQ806" s="101"/>
      <c r="CR806" s="101"/>
      <c r="CS806" s="101"/>
      <c r="CT806" s="101"/>
      <c r="CU806" s="101"/>
      <c r="CV806" s="101"/>
      <c r="CW806" s="129"/>
      <c r="CX806" s="129"/>
      <c r="CY806" s="129"/>
      <c r="CZ806" s="129"/>
      <c r="DA806" s="129"/>
      <c r="DB806" s="129"/>
      <c r="DC806" s="129"/>
      <c r="DD806" s="129"/>
      <c r="DE806" s="129">
        <v>1</v>
      </c>
      <c r="DF806" s="129"/>
      <c r="DG806" s="129">
        <v>1</v>
      </c>
      <c r="DH806" s="129"/>
      <c r="DI806" s="129"/>
      <c r="DJ806" s="129"/>
      <c r="DK806" s="129"/>
      <c r="DL806" s="129"/>
      <c r="DM806" s="129"/>
      <c r="DN806" s="150">
        <f t="shared" ref="DN806" si="2092">SUM(DQ806:ER806)</f>
        <v>0</v>
      </c>
      <c r="DO806" s="150">
        <f>SUM(DQ807:ER807)</f>
        <v>0</v>
      </c>
      <c r="DP806" s="152" t="e">
        <f t="shared" si="2077"/>
        <v>#DIV/0!</v>
      </c>
      <c r="DQ806" s="16"/>
      <c r="DR806" s="16"/>
      <c r="DS806" s="16"/>
      <c r="DT806" s="16"/>
      <c r="DU806" s="16"/>
      <c r="DV806" s="16"/>
      <c r="DW806" s="16"/>
      <c r="DX806" s="16"/>
      <c r="DY806" s="16"/>
      <c r="DZ806" s="16"/>
      <c r="EA806" s="16"/>
      <c r="EB806" s="16"/>
      <c r="EC806" s="16"/>
      <c r="ED806" s="16"/>
      <c r="EE806" s="16"/>
      <c r="EF806" s="16"/>
      <c r="EG806" s="16"/>
      <c r="EH806" s="16"/>
      <c r="EI806" s="16"/>
      <c r="EJ806" s="16"/>
      <c r="EK806" s="16"/>
      <c r="EL806" s="16"/>
      <c r="EM806" s="16"/>
      <c r="EN806" s="16"/>
      <c r="EO806" s="16"/>
      <c r="EP806" s="16"/>
      <c r="EQ806" s="16"/>
      <c r="ER806" s="16"/>
      <c r="ES806" s="150">
        <f t="shared" ca="1" si="2071"/>
        <v>0</v>
      </c>
      <c r="ET806" s="150">
        <f t="shared" si="1948"/>
        <v>0</v>
      </c>
      <c r="EU806" s="152" t="e">
        <f t="shared" ca="1" si="1949"/>
        <v>#DIV/0!</v>
      </c>
      <c r="EV806" s="16"/>
      <c r="EW806" s="67"/>
      <c r="EX806" s="16"/>
      <c r="EY806" s="16"/>
      <c r="EZ806" s="16"/>
      <c r="FA806" s="16"/>
      <c r="FB806" s="16"/>
      <c r="FC806" s="16"/>
      <c r="FD806" s="16"/>
      <c r="FE806" s="16"/>
      <c r="FF806" s="16"/>
      <c r="FG806" s="16"/>
      <c r="FH806" s="16"/>
      <c r="FI806" s="16"/>
      <c r="FJ806" s="16"/>
      <c r="FK806" s="16"/>
      <c r="FL806" s="16"/>
      <c r="FM806" s="16"/>
      <c r="FN806" s="16"/>
      <c r="FO806" s="16"/>
      <c r="FP806" s="16"/>
      <c r="FQ806" s="16"/>
      <c r="FR806" s="16"/>
      <c r="FS806" s="16"/>
      <c r="FT806" s="16"/>
      <c r="FU806" s="16"/>
      <c r="FV806" s="16"/>
      <c r="FW806" s="16"/>
      <c r="FX806" s="16"/>
      <c r="FY806" s="16"/>
      <c r="FZ806" s="16"/>
      <c r="GA806" s="150">
        <f t="shared" ref="GA806" ca="1" si="2093">SUMIF($GD$8:$HG$9,$O$5,GD806:HG806)</f>
        <v>0</v>
      </c>
      <c r="GB806" s="150">
        <f t="shared" ref="GB806" si="2094">SUM(GD807:HG807)</f>
        <v>0</v>
      </c>
      <c r="GC806" s="152" t="e">
        <f t="shared" ref="GC806" ca="1" si="2095">GB806/GA806</f>
        <v>#DIV/0!</v>
      </c>
      <c r="GD806" s="16"/>
      <c r="GE806" s="16"/>
      <c r="GF806" s="16"/>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c r="HF806" s="16"/>
      <c r="HG806" s="16"/>
      <c r="HH806" s="150"/>
      <c r="HI806" s="150">
        <v>0</v>
      </c>
      <c r="HJ806" s="152" t="e">
        <v>#DIV/0!</v>
      </c>
      <c r="HK806" s="16"/>
      <c r="HL806" s="16"/>
      <c r="HM806" s="16"/>
      <c r="HN806" s="16"/>
      <c r="HO806" s="16"/>
      <c r="HP806" s="16"/>
      <c r="HQ806" s="16"/>
      <c r="HR806" s="16"/>
      <c r="HS806" s="16"/>
      <c r="HT806" s="16"/>
      <c r="HU806" s="16"/>
      <c r="HV806" s="16"/>
      <c r="HW806" s="16"/>
      <c r="HX806" s="16"/>
      <c r="HY806" s="16"/>
      <c r="HZ806" s="16"/>
      <c r="IA806" s="16"/>
      <c r="IB806" s="16"/>
      <c r="IC806" s="16"/>
      <c r="ID806" s="16"/>
      <c r="IE806" s="16"/>
      <c r="IF806" s="16"/>
      <c r="IG806" s="16"/>
      <c r="IH806" s="16"/>
      <c r="II806" s="16"/>
      <c r="IJ806" s="16"/>
      <c r="IK806" s="16"/>
      <c r="IL806" s="16"/>
      <c r="IM806" s="16"/>
      <c r="IN806" s="16"/>
      <c r="IO806" s="16"/>
      <c r="IP806" s="150"/>
      <c r="IQ806" s="150">
        <v>0</v>
      </c>
      <c r="IR806" s="152" t="e">
        <v>#DIV/0!</v>
      </c>
      <c r="IS806" s="16"/>
      <c r="IT806" s="16"/>
      <c r="IU806" s="16"/>
      <c r="IV806" s="16"/>
      <c r="IW806" s="16"/>
      <c r="IX806" s="16"/>
      <c r="IY806" s="16"/>
      <c r="IZ806" s="16"/>
      <c r="JA806" s="16"/>
      <c r="JB806" s="16"/>
      <c r="JC806" s="16"/>
      <c r="JD806" s="16"/>
      <c r="JE806" s="16"/>
      <c r="JF806" s="16"/>
      <c r="JG806" s="16"/>
      <c r="JH806" s="16"/>
      <c r="JI806" s="16"/>
      <c r="JJ806" s="16"/>
      <c r="JK806" s="16"/>
      <c r="JL806" s="16"/>
      <c r="JM806" s="16"/>
      <c r="JN806" s="16"/>
      <c r="JO806" s="16"/>
      <c r="JP806" s="16"/>
      <c r="JQ806" s="16"/>
      <c r="JR806" s="16"/>
      <c r="JS806" s="16"/>
      <c r="JT806" s="16"/>
      <c r="JU806" s="23"/>
      <c r="JV806" s="16"/>
      <c r="JW806" s="150"/>
      <c r="JX806" s="150">
        <v>0</v>
      </c>
      <c r="JY806" s="152" t="e">
        <v>#DIV/0!</v>
      </c>
      <c r="JZ806" s="16"/>
      <c r="KA806" s="16"/>
      <c r="KB806" s="16"/>
      <c r="KC806" s="16"/>
      <c r="KD806" s="16"/>
      <c r="KE806" s="16"/>
      <c r="KF806" s="16"/>
      <c r="KG806" s="16"/>
      <c r="KH806" s="16"/>
      <c r="KI806" s="16"/>
      <c r="KJ806" s="16"/>
      <c r="KK806" s="16"/>
      <c r="KL806" s="16"/>
      <c r="KM806" s="16"/>
      <c r="KN806" s="16"/>
      <c r="KO806" s="16"/>
      <c r="KP806" s="16"/>
      <c r="KQ806" s="16"/>
      <c r="KR806" s="16"/>
      <c r="KS806" s="16"/>
      <c r="KT806" s="16"/>
      <c r="KU806" s="16"/>
      <c r="KV806" s="16"/>
      <c r="KW806" s="16"/>
      <c r="KX806" s="16"/>
      <c r="KY806" s="16"/>
      <c r="KZ806" s="16"/>
      <c r="LA806" s="16"/>
      <c r="LB806" s="16"/>
      <c r="LC806" s="16"/>
      <c r="LD806" s="16"/>
      <c r="LE806" s="150"/>
      <c r="LF806" s="150">
        <v>0</v>
      </c>
      <c r="LG806" s="152" t="e">
        <v>#DIV/0!</v>
      </c>
      <c r="LH806" s="16"/>
      <c r="LI806" s="16"/>
      <c r="LJ806" s="16"/>
      <c r="LK806" s="16"/>
      <c r="LL806" s="16"/>
      <c r="LM806" s="16"/>
      <c r="LN806" s="16"/>
      <c r="LO806" s="16"/>
      <c r="LP806" s="16"/>
      <c r="LQ806" s="16"/>
      <c r="LR806" s="16"/>
      <c r="LS806" s="16"/>
      <c r="LT806" s="16"/>
      <c r="LU806" s="16"/>
      <c r="LV806" s="16"/>
      <c r="LW806" s="16"/>
      <c r="LX806" s="16"/>
      <c r="LY806" s="16"/>
      <c r="LZ806" s="16"/>
      <c r="MA806" s="16"/>
      <c r="MB806" s="16"/>
      <c r="MC806" s="16"/>
      <c r="MD806" s="16"/>
      <c r="ME806" s="16"/>
      <c r="MF806" s="16"/>
      <c r="MG806" s="16"/>
      <c r="MH806" s="16"/>
      <c r="MI806" s="16"/>
      <c r="MJ806" s="16"/>
      <c r="MK806" s="16"/>
      <c r="ML806" s="16"/>
    </row>
    <row r="807" spans="1:350" ht="13.9" customHeight="1" outlineLevel="3" x14ac:dyDescent="0.2">
      <c r="A807" s="227"/>
      <c r="B807" s="219"/>
      <c r="C807" s="215"/>
      <c r="D807" s="217"/>
      <c r="E807" s="176"/>
      <c r="F807" s="176"/>
      <c r="G807" s="176"/>
      <c r="H807" s="171"/>
      <c r="I807" s="171"/>
      <c r="J807" s="213"/>
      <c r="K807" s="213"/>
      <c r="L807" s="173"/>
      <c r="M807" s="173"/>
      <c r="N807" s="184"/>
      <c r="O807" s="157"/>
      <c r="P807" s="17" t="s">
        <v>26</v>
      </c>
      <c r="Q807" s="151"/>
      <c r="R807" s="151"/>
      <c r="S807" s="153"/>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151"/>
      <c r="AY807" s="151"/>
      <c r="AZ807" s="153"/>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c r="CF807" s="151"/>
      <c r="CG807" s="151"/>
      <c r="CH807" s="153"/>
      <c r="CI807" s="141"/>
      <c r="CJ807" s="141"/>
      <c r="CK807" s="141"/>
      <c r="CL807" s="141"/>
      <c r="CM807" s="141"/>
      <c r="CN807" s="141"/>
      <c r="CO807" s="141"/>
      <c r="CP807" s="95"/>
      <c r="CQ807" s="95"/>
      <c r="CR807" s="95"/>
      <c r="CS807" s="95"/>
      <c r="CT807" s="95"/>
      <c r="CU807" s="95"/>
      <c r="CV807" s="95"/>
      <c r="CW807" s="141"/>
      <c r="CX807" s="141"/>
      <c r="CY807" s="141"/>
      <c r="CZ807" s="141"/>
      <c r="DA807" s="141"/>
      <c r="DB807" s="141"/>
      <c r="DC807" s="141"/>
      <c r="DD807" s="141"/>
      <c r="DE807" s="141"/>
      <c r="DF807" s="141"/>
      <c r="DG807" s="141"/>
      <c r="DH807" s="141"/>
      <c r="DI807" s="141"/>
      <c r="DJ807" s="141"/>
      <c r="DK807" s="141"/>
      <c r="DL807" s="141"/>
      <c r="DM807" s="141"/>
      <c r="DN807" s="151"/>
      <c r="DO807" s="151"/>
      <c r="DP807" s="153"/>
      <c r="DQ807" s="24"/>
      <c r="DR807" s="24"/>
      <c r="DS807" s="24"/>
      <c r="DT807" s="24"/>
      <c r="DU807" s="24"/>
      <c r="DV807" s="24"/>
      <c r="DW807" s="24"/>
      <c r="DX807" s="24"/>
      <c r="DY807" s="24"/>
      <c r="DZ807" s="24"/>
      <c r="EA807" s="24"/>
      <c r="EB807" s="24"/>
      <c r="EC807" s="24"/>
      <c r="ED807" s="24"/>
      <c r="EE807" s="24"/>
      <c r="EF807" s="24"/>
      <c r="EG807" s="24"/>
      <c r="EH807" s="24"/>
      <c r="EI807" s="24"/>
      <c r="EJ807" s="24"/>
      <c r="EK807" s="24"/>
      <c r="EL807" s="24"/>
      <c r="EM807" s="24"/>
      <c r="EN807" s="24"/>
      <c r="EO807" s="24"/>
      <c r="EP807" s="24"/>
      <c r="EQ807" s="24"/>
      <c r="ER807" s="24"/>
      <c r="ES807" s="151"/>
      <c r="ET807" s="151"/>
      <c r="EU807" s="153"/>
      <c r="EV807" s="24"/>
      <c r="EW807" s="125"/>
      <c r="EX807" s="24"/>
      <c r="EY807" s="24"/>
      <c r="EZ807" s="24"/>
      <c r="FA807" s="24"/>
      <c r="FB807" s="24"/>
      <c r="FC807" s="24"/>
      <c r="FD807" s="24"/>
      <c r="FE807" s="24"/>
      <c r="FF807" s="24"/>
      <c r="FG807" s="24"/>
      <c r="FH807" s="24"/>
      <c r="FI807" s="24"/>
      <c r="FJ807" s="24"/>
      <c r="FK807" s="24"/>
      <c r="FL807" s="24"/>
      <c r="FM807" s="24"/>
      <c r="FN807" s="24"/>
      <c r="FO807" s="24"/>
      <c r="FP807" s="24"/>
      <c r="FQ807" s="24"/>
      <c r="FR807" s="24"/>
      <c r="FS807" s="24"/>
      <c r="FT807" s="24"/>
      <c r="FU807" s="24"/>
      <c r="FV807" s="24"/>
      <c r="FW807" s="24"/>
      <c r="FX807" s="24"/>
      <c r="FY807" s="24"/>
      <c r="FZ807" s="24"/>
      <c r="GA807" s="151"/>
      <c r="GB807" s="151"/>
      <c r="GC807" s="153"/>
      <c r="GD807" s="24"/>
      <c r="GE807" s="24"/>
      <c r="GF807" s="24"/>
      <c r="GG807" s="24"/>
      <c r="GH807" s="24"/>
      <c r="GI807" s="24"/>
      <c r="GJ807" s="24"/>
      <c r="GK807" s="24"/>
      <c r="GL807" s="24"/>
      <c r="GM807" s="24"/>
      <c r="GN807" s="24"/>
      <c r="GO807" s="24"/>
      <c r="GP807" s="24"/>
      <c r="GQ807" s="24"/>
      <c r="GR807" s="24"/>
      <c r="GS807" s="24"/>
      <c r="GT807" s="24"/>
      <c r="GU807" s="24"/>
      <c r="GV807" s="24"/>
      <c r="GW807" s="24"/>
      <c r="GX807" s="24"/>
      <c r="GY807" s="24"/>
      <c r="GZ807" s="24"/>
      <c r="HA807" s="24"/>
      <c r="HB807" s="24"/>
      <c r="HC807" s="24"/>
      <c r="HD807" s="24"/>
      <c r="HE807" s="24"/>
      <c r="HF807" s="24"/>
      <c r="HG807" s="24"/>
      <c r="HH807" s="151"/>
      <c r="HI807" s="151"/>
      <c r="HJ807" s="153"/>
      <c r="HK807" s="24"/>
      <c r="HL807" s="24"/>
      <c r="HM807" s="24"/>
      <c r="HN807" s="24"/>
      <c r="HO807" s="24"/>
      <c r="HP807" s="24"/>
      <c r="HQ807" s="24"/>
      <c r="HR807" s="24">
        <v>1</v>
      </c>
      <c r="HS807" s="24">
        <v>1</v>
      </c>
      <c r="HT807" s="24"/>
      <c r="HU807" s="24"/>
      <c r="HV807" s="24"/>
      <c r="HW807" s="24"/>
      <c r="HX807" s="24"/>
      <c r="HY807" s="24"/>
      <c r="HZ807" s="24"/>
      <c r="IA807" s="24"/>
      <c r="IB807" s="24"/>
      <c r="IC807" s="24"/>
      <c r="ID807" s="24"/>
      <c r="IE807" s="24"/>
      <c r="IF807" s="24"/>
      <c r="IG807" s="24"/>
      <c r="IH807" s="24"/>
      <c r="II807" s="24"/>
      <c r="IJ807" s="24"/>
      <c r="IK807" s="24"/>
      <c r="IL807" s="24"/>
      <c r="IM807" s="24"/>
      <c r="IN807" s="24"/>
      <c r="IO807" s="24"/>
      <c r="IP807" s="151"/>
      <c r="IQ807" s="151"/>
      <c r="IR807" s="153"/>
      <c r="IS807" s="24"/>
      <c r="IT807" s="24"/>
      <c r="IU807" s="24"/>
      <c r="IV807" s="24"/>
      <c r="IW807" s="24"/>
      <c r="IX807" s="24"/>
      <c r="IY807" s="24"/>
      <c r="IZ807" s="24"/>
      <c r="JA807" s="24"/>
      <c r="JB807" s="24"/>
      <c r="JC807" s="24"/>
      <c r="JD807" s="24"/>
      <c r="JE807" s="24"/>
      <c r="JF807" s="24"/>
      <c r="JG807" s="24"/>
      <c r="JH807" s="24"/>
      <c r="JI807" s="24"/>
      <c r="JJ807" s="24"/>
      <c r="JK807" s="24"/>
      <c r="JL807" s="24"/>
      <c r="JM807" s="24"/>
      <c r="JN807" s="24"/>
      <c r="JO807" s="24"/>
      <c r="JP807" s="24"/>
      <c r="JQ807" s="24"/>
      <c r="JR807" s="24"/>
      <c r="JS807" s="24"/>
      <c r="JT807" s="24"/>
      <c r="JU807" s="25"/>
      <c r="JV807" s="24"/>
      <c r="JW807" s="151"/>
      <c r="JX807" s="151"/>
      <c r="JY807" s="153"/>
      <c r="JZ807" s="24"/>
      <c r="KA807" s="24"/>
      <c r="KB807" s="24"/>
      <c r="KC807" s="24"/>
      <c r="KD807" s="24"/>
      <c r="KE807" s="24"/>
      <c r="KF807" s="24"/>
      <c r="KG807" s="24"/>
      <c r="KH807" s="24"/>
      <c r="KI807" s="24"/>
      <c r="KJ807" s="24"/>
      <c r="KK807" s="24"/>
      <c r="KL807" s="24"/>
      <c r="KM807" s="24"/>
      <c r="KN807" s="24"/>
      <c r="KO807" s="24"/>
      <c r="KP807" s="24"/>
      <c r="KQ807" s="24"/>
      <c r="KR807" s="24"/>
      <c r="KS807" s="24"/>
      <c r="KT807" s="24"/>
      <c r="KU807" s="24"/>
      <c r="KV807" s="24"/>
      <c r="KW807" s="24"/>
      <c r="KX807" s="24"/>
      <c r="KY807" s="24"/>
      <c r="KZ807" s="24"/>
      <c r="LA807" s="24"/>
      <c r="LB807" s="24"/>
      <c r="LC807" s="24"/>
      <c r="LD807" s="24"/>
      <c r="LE807" s="151"/>
      <c r="LF807" s="151"/>
      <c r="LG807" s="153"/>
      <c r="LH807" s="24"/>
      <c r="LI807" s="24"/>
      <c r="LJ807" s="24"/>
      <c r="LK807" s="24"/>
      <c r="LL807" s="24"/>
      <c r="LM807" s="24"/>
      <c r="LN807" s="24"/>
      <c r="LO807" s="24"/>
      <c r="LP807" s="24"/>
      <c r="LQ807" s="24"/>
      <c r="LR807" s="24"/>
      <c r="LS807" s="24"/>
      <c r="LT807" s="24"/>
      <c r="LU807" s="24"/>
      <c r="LV807" s="24"/>
      <c r="LW807" s="24"/>
      <c r="LX807" s="24"/>
      <c r="LY807" s="24"/>
      <c r="LZ807" s="24"/>
      <c r="MA807" s="24"/>
      <c r="MB807" s="24"/>
      <c r="MC807" s="24"/>
      <c r="MD807" s="24"/>
      <c r="ME807" s="24"/>
      <c r="MF807" s="24"/>
      <c r="MG807" s="24"/>
      <c r="MH807" s="24"/>
      <c r="MI807" s="24"/>
      <c r="MJ807" s="24"/>
      <c r="MK807" s="24"/>
      <c r="ML807" s="24"/>
    </row>
    <row r="808" spans="1:350" s="41" customFormat="1" ht="14.25" customHeight="1" outlineLevel="3" x14ac:dyDescent="0.25">
      <c r="A808" s="240" t="s">
        <v>56</v>
      </c>
      <c r="B808" s="230" t="s">
        <v>427</v>
      </c>
      <c r="C808" s="175" t="s">
        <v>59</v>
      </c>
      <c r="D808" s="175">
        <v>2</v>
      </c>
      <c r="E808" s="175"/>
      <c r="F808" s="175">
        <f>D808-E808</f>
        <v>2</v>
      </c>
      <c r="G808" s="175" t="s">
        <v>1183</v>
      </c>
      <c r="H808" s="170" t="s">
        <v>855</v>
      </c>
      <c r="I808" s="170" t="s">
        <v>951</v>
      </c>
      <c r="J808" s="212">
        <f ca="1">E808+Q808+AX808+CF808+DN808+ES808+GA808+HH808+IP808+JW808+LE808</f>
        <v>2</v>
      </c>
      <c r="K808" s="212">
        <f>E808+R808+AY808+CG808+DO808+ET808+GB808+HI808+IQ808+JX808+LF808</f>
        <v>0</v>
      </c>
      <c r="L808" s="172">
        <f ca="1">K808/J808</f>
        <v>0</v>
      </c>
      <c r="M808" s="172">
        <f>K808/D808</f>
        <v>0</v>
      </c>
      <c r="N808" s="183">
        <f ca="1">SUMIF($EV$8:$FZ$9,$O$5,$EV809:$FZ809)-SUMIF($EV$8:$FZ$9,$Q$5,$EV809:$FZ809)</f>
        <v>0</v>
      </c>
      <c r="O808" s="154"/>
      <c r="P808" s="104" t="s">
        <v>25</v>
      </c>
      <c r="Q808" s="150">
        <v>0</v>
      </c>
      <c r="R808" s="150">
        <v>0</v>
      </c>
      <c r="S808" s="152" t="e">
        <v>#DIV/0!</v>
      </c>
      <c r="T808" s="104"/>
      <c r="U808" s="104"/>
      <c r="V808" s="104"/>
      <c r="W808" s="104"/>
      <c r="X808" s="104"/>
      <c r="Y808" s="104"/>
      <c r="Z808" s="104"/>
      <c r="AA808" s="104"/>
      <c r="AB808" s="104"/>
      <c r="AC808" s="104"/>
      <c r="AD808" s="104"/>
      <c r="AE808" s="104"/>
      <c r="AF808" s="104"/>
      <c r="AG808" s="104"/>
      <c r="AH808" s="104"/>
      <c r="AI808" s="104"/>
      <c r="AJ808" s="104"/>
      <c r="AK808" s="104"/>
      <c r="AL808" s="104"/>
      <c r="AM808" s="104"/>
      <c r="AN808" s="104"/>
      <c r="AO808" s="104"/>
      <c r="AP808" s="104"/>
      <c r="AQ808" s="104"/>
      <c r="AR808" s="104"/>
      <c r="AS808" s="104"/>
      <c r="AT808" s="104"/>
      <c r="AU808" s="104"/>
      <c r="AV808" s="104"/>
      <c r="AW808" s="104"/>
      <c r="AX808" s="150">
        <f t="shared" ca="1" si="1993"/>
        <v>0</v>
      </c>
      <c r="AY808" s="150">
        <f>SUM(BA809:CE809)</f>
        <v>0</v>
      </c>
      <c r="AZ808" s="152" t="e">
        <f ca="1">AY808/AX808</f>
        <v>#DIV/0!</v>
      </c>
      <c r="BA808" s="104"/>
      <c r="BB808" s="104"/>
      <c r="BC808" s="104"/>
      <c r="BD808" s="104"/>
      <c r="BE808" s="104"/>
      <c r="BF808" s="104"/>
      <c r="BG808" s="104"/>
      <c r="BH808" s="104"/>
      <c r="BI808" s="104"/>
      <c r="BJ808" s="104"/>
      <c r="BK808" s="104"/>
      <c r="BL808" s="104"/>
      <c r="BM808" s="104"/>
      <c r="BN808" s="104"/>
      <c r="BO808" s="104"/>
      <c r="BP808" s="104"/>
      <c r="BQ808" s="104"/>
      <c r="BR808" s="104"/>
      <c r="BS808" s="104"/>
      <c r="BT808" s="104"/>
      <c r="BU808" s="104"/>
      <c r="BV808" s="104"/>
      <c r="BW808" s="104"/>
      <c r="BX808" s="104"/>
      <c r="BY808" s="104"/>
      <c r="BZ808" s="104"/>
      <c r="CA808" s="104"/>
      <c r="CB808" s="104"/>
      <c r="CC808" s="104"/>
      <c r="CD808" s="104"/>
      <c r="CE808" s="104"/>
      <c r="CF808" s="150">
        <f t="shared" ref="CF808" si="2096">SUM(CI808:DM808)</f>
        <v>2</v>
      </c>
      <c r="CG808" s="150">
        <f>SUM(CI809:DM809)</f>
        <v>0</v>
      </c>
      <c r="CH808" s="152">
        <f>CG808/CF808</f>
        <v>0</v>
      </c>
      <c r="CI808" s="129"/>
      <c r="CJ808" s="129"/>
      <c r="CK808" s="129"/>
      <c r="CL808" s="129"/>
      <c r="CM808" s="129"/>
      <c r="CN808" s="129"/>
      <c r="CO808" s="129"/>
      <c r="CP808" s="101"/>
      <c r="CQ808" s="101"/>
      <c r="CR808" s="101"/>
      <c r="CS808" s="101"/>
      <c r="CT808" s="101"/>
      <c r="CU808" s="101"/>
      <c r="CV808" s="101"/>
      <c r="CW808" s="129"/>
      <c r="CX808" s="129"/>
      <c r="CY808" s="129"/>
      <c r="CZ808" s="129"/>
      <c r="DA808" s="129"/>
      <c r="DB808" s="129"/>
      <c r="DC808" s="129"/>
      <c r="DD808" s="129"/>
      <c r="DE808" s="129">
        <v>1</v>
      </c>
      <c r="DF808" s="129"/>
      <c r="DG808" s="129">
        <v>1</v>
      </c>
      <c r="DH808" s="129"/>
      <c r="DI808" s="129"/>
      <c r="DJ808" s="129"/>
      <c r="DK808" s="129"/>
      <c r="DL808" s="129"/>
      <c r="DM808" s="129"/>
      <c r="DN808" s="150">
        <f t="shared" ref="DN808" si="2097">SUM(DQ808:ER808)</f>
        <v>0</v>
      </c>
      <c r="DO808" s="150">
        <f>SUM(DQ809:ER809)</f>
        <v>0</v>
      </c>
      <c r="DP808" s="152" t="e">
        <f>DO808/DN808</f>
        <v>#DIV/0!</v>
      </c>
      <c r="DQ808" s="104"/>
      <c r="DR808" s="104"/>
      <c r="DS808" s="104"/>
      <c r="DT808" s="104"/>
      <c r="DU808" s="104"/>
      <c r="DV808" s="104"/>
      <c r="DW808" s="104"/>
      <c r="DX808" s="104"/>
      <c r="DY808" s="104"/>
      <c r="DZ808" s="104"/>
      <c r="EA808" s="104"/>
      <c r="EB808" s="104"/>
      <c r="EC808" s="104"/>
      <c r="ED808" s="104"/>
      <c r="EE808" s="104"/>
      <c r="EF808" s="104"/>
      <c r="EG808" s="104"/>
      <c r="EH808" s="104"/>
      <c r="EI808" s="154"/>
      <c r="EJ808" s="154"/>
      <c r="EK808" s="154"/>
      <c r="EL808" s="154"/>
      <c r="EM808" s="154"/>
      <c r="EN808" s="154"/>
      <c r="EO808" s="154"/>
      <c r="EP808" s="154"/>
      <c r="EQ808" s="154"/>
      <c r="ER808" s="154"/>
      <c r="ES808" s="150">
        <f t="shared" ca="1" si="2071"/>
        <v>0</v>
      </c>
      <c r="ET808" s="150">
        <f t="shared" si="1948"/>
        <v>0</v>
      </c>
      <c r="EU808" s="152" t="e">
        <f t="shared" ca="1" si="1949"/>
        <v>#DIV/0!</v>
      </c>
      <c r="EV808" s="154"/>
      <c r="EW808" s="160"/>
      <c r="EX808" s="154"/>
      <c r="EY808" s="154"/>
      <c r="EZ808" s="154"/>
      <c r="FA808" s="154"/>
      <c r="FB808" s="154"/>
      <c r="FC808" s="154"/>
      <c r="FD808" s="154"/>
      <c r="FE808" s="154"/>
      <c r="FF808" s="154"/>
      <c r="FG808" s="154"/>
      <c r="FH808" s="154"/>
      <c r="FI808" s="154"/>
      <c r="FJ808" s="154"/>
      <c r="FK808" s="154"/>
      <c r="FL808" s="154"/>
      <c r="FM808" s="154"/>
      <c r="FN808" s="154"/>
      <c r="FO808" s="154"/>
      <c r="FP808" s="154"/>
      <c r="FQ808" s="154"/>
      <c r="FR808" s="154"/>
      <c r="FS808" s="154"/>
      <c r="FT808" s="154"/>
      <c r="FU808" s="154"/>
      <c r="FV808" s="154"/>
      <c r="FW808" s="154"/>
      <c r="FX808" s="154"/>
      <c r="FY808" s="154"/>
      <c r="FZ808" s="154"/>
      <c r="GA808" s="150">
        <f t="shared" ref="GA808" ca="1" si="2098">SUMIF($GD$8:$HG$9,$O$5,GD808:HG808)</f>
        <v>0</v>
      </c>
      <c r="GB808" s="150">
        <f t="shared" ref="GB808" si="2099">SUM(GD809:HG809)</f>
        <v>0</v>
      </c>
      <c r="GC808" s="152" t="e">
        <f t="shared" ref="GC808" ca="1" si="2100">GB808/GA808</f>
        <v>#DIV/0!</v>
      </c>
      <c r="GD808" s="154"/>
      <c r="GE808" s="154"/>
      <c r="GF808" s="154"/>
      <c r="GG808" s="154"/>
      <c r="GH808" s="154"/>
      <c r="GI808" s="154"/>
      <c r="GJ808" s="154"/>
      <c r="GK808" s="154"/>
      <c r="GL808" s="154"/>
      <c r="GM808" s="154"/>
      <c r="GN808" s="154"/>
      <c r="GO808" s="154"/>
      <c r="GP808" s="154"/>
      <c r="GQ808" s="154"/>
      <c r="GR808" s="154"/>
      <c r="GS808" s="154"/>
      <c r="GT808" s="154"/>
      <c r="GU808" s="154"/>
      <c r="GV808" s="154"/>
      <c r="GW808" s="154"/>
      <c r="GX808" s="154"/>
      <c r="GY808" s="154"/>
      <c r="GZ808" s="154"/>
      <c r="HA808" s="154"/>
      <c r="HB808" s="154"/>
      <c r="HC808" s="154"/>
      <c r="HD808" s="154"/>
      <c r="HE808" s="154"/>
      <c r="HF808" s="154"/>
      <c r="HG808" s="154"/>
      <c r="HH808" s="150"/>
      <c r="HI808" s="150">
        <v>0</v>
      </c>
      <c r="HJ808" s="154"/>
      <c r="HK808" s="154"/>
      <c r="HL808" s="154"/>
      <c r="HM808" s="154"/>
      <c r="HN808" s="154"/>
      <c r="HO808" s="154"/>
      <c r="HP808" s="154"/>
      <c r="HQ808" s="154"/>
      <c r="HR808" s="154"/>
      <c r="HS808" s="154"/>
      <c r="HT808" s="154"/>
      <c r="HU808" s="154"/>
      <c r="HV808" s="154"/>
      <c r="HW808" s="154"/>
      <c r="HX808" s="154"/>
      <c r="HY808" s="154"/>
      <c r="HZ808" s="154"/>
      <c r="IA808" s="154"/>
      <c r="IB808" s="154"/>
      <c r="IC808" s="154"/>
      <c r="ID808" s="154"/>
      <c r="IE808" s="154"/>
      <c r="IF808" s="154"/>
      <c r="IG808" s="154"/>
      <c r="IH808" s="154"/>
      <c r="II808" s="154"/>
      <c r="IJ808" s="154"/>
      <c r="IK808" s="154"/>
      <c r="IL808" s="154"/>
      <c r="IM808" s="154"/>
      <c r="IN808" s="154"/>
      <c r="IO808" s="154"/>
      <c r="IP808" s="150"/>
      <c r="IQ808" s="150">
        <v>0</v>
      </c>
      <c r="IR808" s="154"/>
      <c r="IS808" s="154"/>
      <c r="IT808" s="154"/>
      <c r="IU808" s="154"/>
      <c r="IV808" s="154"/>
      <c r="IW808" s="154"/>
      <c r="IX808" s="154"/>
      <c r="IY808" s="154"/>
      <c r="IZ808" s="154"/>
      <c r="JA808" s="154"/>
      <c r="JB808" s="154"/>
      <c r="JC808" s="154"/>
      <c r="JD808" s="154"/>
      <c r="JE808" s="154"/>
      <c r="JF808" s="154"/>
      <c r="JG808" s="154"/>
      <c r="JH808" s="154"/>
      <c r="JI808" s="154"/>
      <c r="JJ808" s="154"/>
      <c r="JK808" s="154"/>
      <c r="JL808" s="154"/>
      <c r="JM808" s="154"/>
      <c r="JN808" s="154"/>
      <c r="JO808" s="154"/>
      <c r="JP808" s="154"/>
      <c r="JQ808" s="154"/>
      <c r="JR808" s="154"/>
      <c r="JS808" s="154"/>
      <c r="JT808" s="154"/>
      <c r="JU808" s="154"/>
      <c r="JV808" s="154"/>
      <c r="JW808" s="150"/>
      <c r="JX808" s="150">
        <v>0</v>
      </c>
      <c r="JY808" s="154"/>
      <c r="JZ808" s="154"/>
      <c r="KA808" s="154"/>
      <c r="KB808" s="154"/>
      <c r="KC808" s="154"/>
      <c r="KD808" s="154"/>
      <c r="KE808" s="154"/>
      <c r="KF808" s="154"/>
      <c r="KG808" s="154"/>
      <c r="KH808" s="154"/>
      <c r="KI808" s="154"/>
      <c r="KJ808" s="154"/>
      <c r="KK808" s="154"/>
      <c r="KL808" s="154"/>
      <c r="KM808" s="154"/>
      <c r="KN808" s="154"/>
      <c r="KO808" s="154"/>
      <c r="KP808" s="154"/>
      <c r="KQ808" s="154"/>
      <c r="KR808" s="154"/>
      <c r="KS808" s="154"/>
      <c r="KT808" s="154"/>
      <c r="KU808" s="154"/>
      <c r="KV808" s="154"/>
      <c r="KW808" s="154"/>
      <c r="KX808" s="154"/>
      <c r="KY808" s="154"/>
      <c r="KZ808" s="154"/>
      <c r="LA808" s="154"/>
      <c r="LB808" s="154"/>
      <c r="LC808" s="154"/>
      <c r="LD808" s="154"/>
      <c r="LE808" s="150"/>
      <c r="LF808" s="150">
        <v>0</v>
      </c>
      <c r="LG808" s="154"/>
      <c r="LH808" s="154"/>
      <c r="LI808" s="154"/>
      <c r="LJ808" s="154"/>
      <c r="LK808" s="154"/>
      <c r="LL808" s="154"/>
      <c r="LM808" s="154"/>
      <c r="LN808" s="154"/>
      <c r="LO808" s="154"/>
      <c r="LP808" s="154"/>
      <c r="LQ808" s="154"/>
      <c r="LR808" s="154"/>
      <c r="LS808" s="154"/>
      <c r="LT808" s="154"/>
      <c r="LU808" s="154"/>
      <c r="LV808" s="154"/>
      <c r="LW808" s="154"/>
      <c r="LX808" s="154"/>
      <c r="LY808" s="154"/>
      <c r="LZ808" s="154"/>
      <c r="MA808" s="154"/>
      <c r="MB808" s="154"/>
      <c r="MC808" s="154"/>
      <c r="MD808" s="154"/>
      <c r="ME808" s="154"/>
      <c r="MF808" s="154"/>
      <c r="MG808" s="154"/>
      <c r="MH808" s="154"/>
      <c r="MI808" s="154"/>
      <c r="MJ808" s="154"/>
      <c r="MK808" s="154"/>
      <c r="ML808" s="154"/>
    </row>
    <row r="809" spans="1:350" s="41" customFormat="1" ht="14.25" customHeight="1" outlineLevel="3" x14ac:dyDescent="0.25">
      <c r="A809" s="241"/>
      <c r="B809" s="231"/>
      <c r="C809" s="176"/>
      <c r="D809" s="176"/>
      <c r="E809" s="176"/>
      <c r="F809" s="176"/>
      <c r="G809" s="176"/>
      <c r="H809" s="171"/>
      <c r="I809" s="171"/>
      <c r="J809" s="213"/>
      <c r="K809" s="213"/>
      <c r="L809" s="173"/>
      <c r="M809" s="173"/>
      <c r="N809" s="184"/>
      <c r="O809" s="155"/>
      <c r="P809" s="17" t="s">
        <v>26</v>
      </c>
      <c r="Q809" s="151"/>
      <c r="R809" s="151"/>
      <c r="S809" s="153"/>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AW809" s="121"/>
      <c r="AX809" s="151"/>
      <c r="AY809" s="151"/>
      <c r="AZ809" s="153"/>
      <c r="BA809" s="121"/>
      <c r="BB809" s="121"/>
      <c r="BC809" s="121"/>
      <c r="BD809" s="121"/>
      <c r="BE809" s="121"/>
      <c r="BF809" s="121"/>
      <c r="BG809" s="121"/>
      <c r="BH809" s="121"/>
      <c r="BI809" s="121"/>
      <c r="BJ809" s="121"/>
      <c r="BK809" s="121"/>
      <c r="BL809" s="121"/>
      <c r="BM809" s="121"/>
      <c r="BN809" s="121"/>
      <c r="BO809" s="121"/>
      <c r="BP809" s="121"/>
      <c r="BQ809" s="121"/>
      <c r="BR809" s="121"/>
      <c r="BS809" s="121"/>
      <c r="BT809" s="121"/>
      <c r="BU809" s="121"/>
      <c r="BV809" s="121"/>
      <c r="BW809" s="121"/>
      <c r="BX809" s="121"/>
      <c r="BY809" s="121"/>
      <c r="BZ809" s="121"/>
      <c r="CA809" s="121"/>
      <c r="CB809" s="121"/>
      <c r="CC809" s="121"/>
      <c r="CD809" s="121"/>
      <c r="CE809" s="121"/>
      <c r="CF809" s="151"/>
      <c r="CG809" s="151"/>
      <c r="CH809" s="153"/>
      <c r="CI809" s="141"/>
      <c r="CJ809" s="141"/>
      <c r="CK809" s="141"/>
      <c r="CL809" s="141"/>
      <c r="CM809" s="141"/>
      <c r="CN809" s="141"/>
      <c r="CO809" s="141"/>
      <c r="CP809" s="95"/>
      <c r="CQ809" s="95"/>
      <c r="CR809" s="95"/>
      <c r="CS809" s="95"/>
      <c r="CT809" s="95"/>
      <c r="CU809" s="95"/>
      <c r="CV809" s="95"/>
      <c r="CW809" s="141"/>
      <c r="CX809" s="141"/>
      <c r="CY809" s="141"/>
      <c r="CZ809" s="141"/>
      <c r="DA809" s="141"/>
      <c r="DB809" s="141"/>
      <c r="DC809" s="141"/>
      <c r="DD809" s="141"/>
      <c r="DE809" s="141"/>
      <c r="DF809" s="141"/>
      <c r="DG809" s="141"/>
      <c r="DH809" s="141"/>
      <c r="DI809" s="141"/>
      <c r="DJ809" s="141"/>
      <c r="DK809" s="141"/>
      <c r="DL809" s="141"/>
      <c r="DM809" s="141"/>
      <c r="DN809" s="151"/>
      <c r="DO809" s="151"/>
      <c r="DP809" s="153"/>
      <c r="DQ809" s="121"/>
      <c r="DR809" s="121"/>
      <c r="DS809" s="121"/>
      <c r="DT809" s="121"/>
      <c r="DU809" s="121"/>
      <c r="DV809" s="121"/>
      <c r="DW809" s="121"/>
      <c r="DX809" s="121"/>
      <c r="DY809" s="121"/>
      <c r="DZ809" s="121"/>
      <c r="EA809" s="121"/>
      <c r="EB809" s="121"/>
      <c r="EC809" s="121"/>
      <c r="ED809" s="121"/>
      <c r="EE809" s="121"/>
      <c r="EF809" s="121"/>
      <c r="EG809" s="121"/>
      <c r="EH809" s="121"/>
      <c r="EI809" s="155"/>
      <c r="EJ809" s="155"/>
      <c r="EK809" s="155"/>
      <c r="EL809" s="155"/>
      <c r="EM809" s="155"/>
      <c r="EN809" s="155"/>
      <c r="EO809" s="155"/>
      <c r="EP809" s="155"/>
      <c r="EQ809" s="155"/>
      <c r="ER809" s="155"/>
      <c r="ES809" s="151"/>
      <c r="ET809" s="151"/>
      <c r="EU809" s="153"/>
      <c r="EV809" s="155"/>
      <c r="EW809" s="161"/>
      <c r="EX809" s="155"/>
      <c r="EY809" s="155"/>
      <c r="EZ809" s="155"/>
      <c r="FA809" s="155"/>
      <c r="FB809" s="155"/>
      <c r="FC809" s="155"/>
      <c r="FD809" s="155"/>
      <c r="FE809" s="155"/>
      <c r="FF809" s="155"/>
      <c r="FG809" s="155"/>
      <c r="FH809" s="155"/>
      <c r="FI809" s="155"/>
      <c r="FJ809" s="155"/>
      <c r="FK809" s="155"/>
      <c r="FL809" s="155"/>
      <c r="FM809" s="155"/>
      <c r="FN809" s="155"/>
      <c r="FO809" s="155"/>
      <c r="FP809" s="155"/>
      <c r="FQ809" s="155"/>
      <c r="FR809" s="155"/>
      <c r="FS809" s="155"/>
      <c r="FT809" s="155"/>
      <c r="FU809" s="155"/>
      <c r="FV809" s="155"/>
      <c r="FW809" s="155"/>
      <c r="FX809" s="155"/>
      <c r="FY809" s="155"/>
      <c r="FZ809" s="155"/>
      <c r="GA809" s="151"/>
      <c r="GB809" s="151"/>
      <c r="GC809" s="153"/>
      <c r="GD809" s="155"/>
      <c r="GE809" s="155"/>
      <c r="GF809" s="155"/>
      <c r="GG809" s="155"/>
      <c r="GH809" s="155"/>
      <c r="GI809" s="155"/>
      <c r="GJ809" s="155"/>
      <c r="GK809" s="155"/>
      <c r="GL809" s="155"/>
      <c r="GM809" s="155"/>
      <c r="GN809" s="155"/>
      <c r="GO809" s="155"/>
      <c r="GP809" s="155"/>
      <c r="GQ809" s="155"/>
      <c r="GR809" s="155"/>
      <c r="GS809" s="155"/>
      <c r="GT809" s="155"/>
      <c r="GU809" s="155"/>
      <c r="GV809" s="155"/>
      <c r="GW809" s="155"/>
      <c r="GX809" s="155"/>
      <c r="GY809" s="155"/>
      <c r="GZ809" s="155"/>
      <c r="HA809" s="155"/>
      <c r="HB809" s="155"/>
      <c r="HC809" s="155"/>
      <c r="HD809" s="155"/>
      <c r="HE809" s="155"/>
      <c r="HF809" s="155"/>
      <c r="HG809" s="155"/>
      <c r="HH809" s="151"/>
      <c r="HI809" s="151"/>
      <c r="HJ809" s="155"/>
      <c r="HK809" s="155"/>
      <c r="HL809" s="155"/>
      <c r="HM809" s="155"/>
      <c r="HN809" s="155"/>
      <c r="HO809" s="155"/>
      <c r="HP809" s="155"/>
      <c r="HQ809" s="155"/>
      <c r="HR809" s="155"/>
      <c r="HS809" s="155"/>
      <c r="HT809" s="155"/>
      <c r="HU809" s="155"/>
      <c r="HV809" s="155"/>
      <c r="HW809" s="155"/>
      <c r="HX809" s="155"/>
      <c r="HY809" s="155"/>
      <c r="HZ809" s="155"/>
      <c r="IA809" s="155"/>
      <c r="IB809" s="155"/>
      <c r="IC809" s="155"/>
      <c r="ID809" s="155"/>
      <c r="IE809" s="155"/>
      <c r="IF809" s="155"/>
      <c r="IG809" s="155"/>
      <c r="IH809" s="155"/>
      <c r="II809" s="155"/>
      <c r="IJ809" s="155"/>
      <c r="IK809" s="155"/>
      <c r="IL809" s="155"/>
      <c r="IM809" s="155"/>
      <c r="IN809" s="155"/>
      <c r="IO809" s="155"/>
      <c r="IP809" s="151"/>
      <c r="IQ809" s="151"/>
      <c r="IR809" s="155"/>
      <c r="IS809" s="155"/>
      <c r="IT809" s="155"/>
      <c r="IU809" s="155"/>
      <c r="IV809" s="155"/>
      <c r="IW809" s="155"/>
      <c r="IX809" s="155"/>
      <c r="IY809" s="155"/>
      <c r="IZ809" s="155"/>
      <c r="JA809" s="155"/>
      <c r="JB809" s="155"/>
      <c r="JC809" s="155"/>
      <c r="JD809" s="155"/>
      <c r="JE809" s="155"/>
      <c r="JF809" s="155"/>
      <c r="JG809" s="155"/>
      <c r="JH809" s="155"/>
      <c r="JI809" s="155"/>
      <c r="JJ809" s="155"/>
      <c r="JK809" s="155"/>
      <c r="JL809" s="155"/>
      <c r="JM809" s="155"/>
      <c r="JN809" s="155"/>
      <c r="JO809" s="155"/>
      <c r="JP809" s="155"/>
      <c r="JQ809" s="155"/>
      <c r="JR809" s="155"/>
      <c r="JS809" s="155"/>
      <c r="JT809" s="155"/>
      <c r="JU809" s="155"/>
      <c r="JV809" s="155"/>
      <c r="JW809" s="151"/>
      <c r="JX809" s="151"/>
      <c r="JY809" s="155"/>
      <c r="JZ809" s="155"/>
      <c r="KA809" s="155"/>
      <c r="KB809" s="155"/>
      <c r="KC809" s="155"/>
      <c r="KD809" s="155"/>
      <c r="KE809" s="155"/>
      <c r="KF809" s="155"/>
      <c r="KG809" s="155"/>
      <c r="KH809" s="155"/>
      <c r="KI809" s="155"/>
      <c r="KJ809" s="155"/>
      <c r="KK809" s="155"/>
      <c r="KL809" s="155"/>
      <c r="KM809" s="155"/>
      <c r="KN809" s="155"/>
      <c r="KO809" s="155"/>
      <c r="KP809" s="155"/>
      <c r="KQ809" s="155"/>
      <c r="KR809" s="155"/>
      <c r="KS809" s="155"/>
      <c r="KT809" s="155"/>
      <c r="KU809" s="155"/>
      <c r="KV809" s="155"/>
      <c r="KW809" s="155"/>
      <c r="KX809" s="155"/>
      <c r="KY809" s="155"/>
      <c r="KZ809" s="155"/>
      <c r="LA809" s="155"/>
      <c r="LB809" s="155"/>
      <c r="LC809" s="155"/>
      <c r="LD809" s="155"/>
      <c r="LE809" s="151"/>
      <c r="LF809" s="151"/>
      <c r="LG809" s="155"/>
      <c r="LH809" s="155"/>
      <c r="LI809" s="155"/>
      <c r="LJ809" s="155"/>
      <c r="LK809" s="155"/>
      <c r="LL809" s="155"/>
      <c r="LM809" s="155"/>
      <c r="LN809" s="155"/>
      <c r="LO809" s="155"/>
      <c r="LP809" s="155"/>
      <c r="LQ809" s="155"/>
      <c r="LR809" s="155"/>
      <c r="LS809" s="155"/>
      <c r="LT809" s="155"/>
      <c r="LU809" s="155"/>
      <c r="LV809" s="155"/>
      <c r="LW809" s="155"/>
      <c r="LX809" s="155"/>
      <c r="LY809" s="155"/>
      <c r="LZ809" s="155"/>
      <c r="MA809" s="155"/>
      <c r="MB809" s="155"/>
      <c r="MC809" s="155"/>
      <c r="MD809" s="155"/>
      <c r="ME809" s="155"/>
      <c r="MF809" s="155"/>
      <c r="MG809" s="155"/>
      <c r="MH809" s="155"/>
      <c r="MI809" s="155"/>
      <c r="MJ809" s="155"/>
      <c r="MK809" s="155"/>
      <c r="ML809" s="155"/>
    </row>
    <row r="810" spans="1:350" ht="13.9" customHeight="1" outlineLevel="3" x14ac:dyDescent="0.2">
      <c r="A810" s="226" t="s">
        <v>428</v>
      </c>
      <c r="B810" s="218" t="s">
        <v>343</v>
      </c>
      <c r="C810" s="214" t="s">
        <v>99</v>
      </c>
      <c r="D810" s="216">
        <v>154</v>
      </c>
      <c r="E810" s="175">
        <v>0</v>
      </c>
      <c r="F810" s="175">
        <f>D810-E810</f>
        <v>154</v>
      </c>
      <c r="G810" s="175" t="s">
        <v>898</v>
      </c>
      <c r="H810" s="170" t="s">
        <v>855</v>
      </c>
      <c r="I810" s="170" t="s">
        <v>859</v>
      </c>
      <c r="J810" s="212">
        <v>154</v>
      </c>
      <c r="K810" s="212">
        <f>E810+R810+AY810+CG810+DO810+ET810+GB810+HI810+IQ810+JX810+LF810</f>
        <v>154</v>
      </c>
      <c r="L810" s="172">
        <f>K810/J810</f>
        <v>1</v>
      </c>
      <c r="M810" s="172">
        <f>K810/D810</f>
        <v>1</v>
      </c>
      <c r="N810" s="183">
        <f ca="1">SUMIF($EV$8:$FZ$9,$O$5,$EV811:$FZ811)-SUMIF($EV$8:$FZ$9,$Q$5,$EV811:$FZ811)</f>
        <v>0</v>
      </c>
      <c r="O810" s="156"/>
      <c r="P810" s="16" t="s">
        <v>25</v>
      </c>
      <c r="Q810" s="150">
        <v>0</v>
      </c>
      <c r="R810" s="150">
        <v>0</v>
      </c>
      <c r="S810" s="152" t="e">
        <v>#DIV/0!</v>
      </c>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50">
        <f t="shared" ca="1" si="1993"/>
        <v>20</v>
      </c>
      <c r="AY810" s="150">
        <f>SUM(BA811:CE811)</f>
        <v>10</v>
      </c>
      <c r="AZ810" s="152">
        <f ca="1">AY810/AX810</f>
        <v>0.5</v>
      </c>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v>10</v>
      </c>
      <c r="CD810" s="16">
        <v>10</v>
      </c>
      <c r="CE810" s="16"/>
      <c r="CF810" s="150">
        <f t="shared" ref="CF810" si="2101">SUM(CI810:DM810)</f>
        <v>144</v>
      </c>
      <c r="CG810" s="150">
        <f>SUM(CI811:DM811)</f>
        <v>0</v>
      </c>
      <c r="CH810" s="152">
        <f>CG810/CF810</f>
        <v>0</v>
      </c>
      <c r="CI810" s="129"/>
      <c r="CJ810" s="129">
        <v>10</v>
      </c>
      <c r="CK810" s="129">
        <v>10</v>
      </c>
      <c r="CL810" s="129">
        <v>10</v>
      </c>
      <c r="CM810" s="129">
        <v>10</v>
      </c>
      <c r="CN810" s="129">
        <v>10</v>
      </c>
      <c r="CO810" s="129">
        <v>10</v>
      </c>
      <c r="CP810" s="101">
        <v>2</v>
      </c>
      <c r="CQ810" s="101"/>
      <c r="CR810" s="101"/>
      <c r="CS810" s="101"/>
      <c r="CT810" s="101"/>
      <c r="CU810" s="101"/>
      <c r="CV810" s="101"/>
      <c r="CW810" s="129">
        <v>20</v>
      </c>
      <c r="CX810" s="129">
        <v>20</v>
      </c>
      <c r="CY810" s="129">
        <v>20</v>
      </c>
      <c r="CZ810" s="129">
        <v>22</v>
      </c>
      <c r="DA810" s="129"/>
      <c r="DB810" s="129"/>
      <c r="DC810" s="129"/>
      <c r="DD810" s="129"/>
      <c r="DE810" s="129"/>
      <c r="DF810" s="129"/>
      <c r="DG810" s="129"/>
      <c r="DH810" s="129"/>
      <c r="DI810" s="129"/>
      <c r="DJ810" s="129"/>
      <c r="DK810" s="129"/>
      <c r="DL810" s="129"/>
      <c r="DM810" s="129"/>
      <c r="DN810" s="150">
        <f t="shared" ref="DN810" si="2102">SUM(DQ810:ER810)</f>
        <v>144</v>
      </c>
      <c r="DO810" s="150">
        <f>SUM(DQ811:ER811)</f>
        <v>144</v>
      </c>
      <c r="DP810" s="152">
        <f t="shared" si="2077"/>
        <v>1</v>
      </c>
      <c r="DQ810" s="16"/>
      <c r="DR810" s="16"/>
      <c r="DS810" s="16"/>
      <c r="DT810" s="16"/>
      <c r="DU810" s="16"/>
      <c r="DV810" s="104">
        <v>3</v>
      </c>
      <c r="DW810" s="104">
        <v>9</v>
      </c>
      <c r="DX810" s="104">
        <v>13</v>
      </c>
      <c r="DY810" s="104"/>
      <c r="DZ810" s="104">
        <v>12</v>
      </c>
      <c r="EA810" s="104">
        <v>13</v>
      </c>
      <c r="EB810" s="104">
        <v>11</v>
      </c>
      <c r="EC810" s="16"/>
      <c r="ED810" s="16"/>
      <c r="EE810" s="16">
        <v>6</v>
      </c>
      <c r="EF810" s="16">
        <v>34</v>
      </c>
      <c r="EG810" s="16"/>
      <c r="EH810" s="16"/>
      <c r="EI810" s="16">
        <v>11</v>
      </c>
      <c r="EJ810" s="16"/>
      <c r="EK810" s="16"/>
      <c r="EL810" s="16">
        <v>28</v>
      </c>
      <c r="EM810" s="16"/>
      <c r="EN810" s="16">
        <v>4</v>
      </c>
      <c r="EO810" s="16"/>
      <c r="EP810" s="16"/>
      <c r="EQ810" s="16"/>
      <c r="ER810" s="16"/>
      <c r="ES810" s="150">
        <f t="shared" ca="1" si="2071"/>
        <v>0</v>
      </c>
      <c r="ET810" s="150">
        <f t="shared" si="1948"/>
        <v>0</v>
      </c>
      <c r="EU810" s="152" t="e">
        <f t="shared" ca="1" si="1949"/>
        <v>#DIV/0!</v>
      </c>
      <c r="EV810" s="16"/>
      <c r="EW810" s="67"/>
      <c r="EX810" s="16"/>
      <c r="EY810" s="16"/>
      <c r="EZ810" s="16"/>
      <c r="FA810" s="16"/>
      <c r="FB810" s="16"/>
      <c r="FC810" s="16"/>
      <c r="FD810" s="16"/>
      <c r="FE810" s="16"/>
      <c r="FF810" s="16"/>
      <c r="FG810" s="16"/>
      <c r="FH810" s="16"/>
      <c r="FI810" s="16"/>
      <c r="FJ810" s="16"/>
      <c r="FK810" s="16"/>
      <c r="FL810" s="16"/>
      <c r="FM810" s="16"/>
      <c r="FN810" s="16"/>
      <c r="FO810" s="16"/>
      <c r="FP810" s="16"/>
      <c r="FQ810" s="16"/>
      <c r="FR810" s="16"/>
      <c r="FS810" s="16"/>
      <c r="FT810" s="16"/>
      <c r="FU810" s="16"/>
      <c r="FV810" s="16"/>
      <c r="FW810" s="16"/>
      <c r="FX810" s="16"/>
      <c r="FY810" s="16"/>
      <c r="FZ810" s="16"/>
      <c r="GA810" s="150">
        <f t="shared" ref="GA810" ca="1" si="2103">SUMIF($GD$8:$HG$9,$O$5,GD810:HG810)</f>
        <v>0</v>
      </c>
      <c r="GB810" s="150">
        <f t="shared" ref="GB810" si="2104">SUM(GD811:HG811)</f>
        <v>0</v>
      </c>
      <c r="GC810" s="152" t="e">
        <f t="shared" ref="GC810" ca="1" si="2105">GB810/GA810</f>
        <v>#DIV/0!</v>
      </c>
      <c r="GD810" s="16"/>
      <c r="GE810" s="16"/>
      <c r="GF810" s="16"/>
      <c r="GG810" s="16"/>
      <c r="GH810" s="16"/>
      <c r="GI810" s="16"/>
      <c r="GJ810" s="16"/>
      <c r="GK810" s="16"/>
      <c r="GL810" s="16"/>
      <c r="GM810" s="16"/>
      <c r="GN810" s="16"/>
      <c r="GO810" s="16"/>
      <c r="GP810" s="16"/>
      <c r="GQ810" s="16"/>
      <c r="GR810" s="16"/>
      <c r="GS810" s="16"/>
      <c r="GT810" s="16"/>
      <c r="GU810" s="16"/>
      <c r="GV810" s="16"/>
      <c r="GW810" s="16"/>
      <c r="GX810" s="16"/>
      <c r="GY810" s="16"/>
      <c r="GZ810" s="16"/>
      <c r="HA810" s="16"/>
      <c r="HB810" s="16"/>
      <c r="HC810" s="16"/>
      <c r="HD810" s="16"/>
      <c r="HE810" s="16"/>
      <c r="HF810" s="16"/>
      <c r="HG810" s="16"/>
      <c r="HH810" s="150"/>
      <c r="HI810" s="150">
        <v>0</v>
      </c>
      <c r="HJ810" s="152" t="e">
        <v>#DIV/0!</v>
      </c>
      <c r="HK810" s="16"/>
      <c r="HL810" s="16"/>
      <c r="HM810" s="16"/>
      <c r="HN810" s="16"/>
      <c r="HO810" s="16"/>
      <c r="HP810" s="16"/>
      <c r="HQ810" s="16"/>
      <c r="HR810" s="16"/>
      <c r="HS810" s="16"/>
      <c r="HT810" s="16"/>
      <c r="HU810" s="16"/>
      <c r="HV810" s="16"/>
      <c r="HW810" s="16"/>
      <c r="HX810" s="16"/>
      <c r="HY810" s="16"/>
      <c r="HZ810" s="16"/>
      <c r="IA810" s="16"/>
      <c r="IB810" s="16"/>
      <c r="IC810" s="16"/>
      <c r="ID810" s="16"/>
      <c r="IE810" s="16"/>
      <c r="IF810" s="16"/>
      <c r="IG810" s="16"/>
      <c r="IH810" s="16"/>
      <c r="II810" s="16"/>
      <c r="IJ810" s="16"/>
      <c r="IK810" s="16"/>
      <c r="IL810" s="16"/>
      <c r="IM810" s="16"/>
      <c r="IN810" s="16"/>
      <c r="IO810" s="16"/>
      <c r="IP810" s="150"/>
      <c r="IQ810" s="150">
        <v>0</v>
      </c>
      <c r="IR810" s="152" t="e">
        <v>#DIV/0!</v>
      </c>
      <c r="IS810" s="16"/>
      <c r="IT810" s="16"/>
      <c r="IU810" s="16"/>
      <c r="IV810" s="16"/>
      <c r="IW810" s="16"/>
      <c r="IX810" s="16"/>
      <c r="IY810" s="16"/>
      <c r="IZ810" s="16"/>
      <c r="JA810" s="16"/>
      <c r="JB810" s="16"/>
      <c r="JC810" s="16"/>
      <c r="JD810" s="16"/>
      <c r="JE810" s="16"/>
      <c r="JF810" s="16"/>
      <c r="JG810" s="16"/>
      <c r="JH810" s="16"/>
      <c r="JI810" s="16"/>
      <c r="JJ810" s="16"/>
      <c r="JK810" s="16"/>
      <c r="JL810" s="16"/>
      <c r="JM810" s="16"/>
      <c r="JN810" s="16"/>
      <c r="JO810" s="16"/>
      <c r="JP810" s="16"/>
      <c r="JQ810" s="16"/>
      <c r="JR810" s="16"/>
      <c r="JS810" s="16"/>
      <c r="JT810" s="16"/>
      <c r="JU810" s="23"/>
      <c r="JV810" s="16"/>
      <c r="JW810" s="150"/>
      <c r="JX810" s="150">
        <v>0</v>
      </c>
      <c r="JY810" s="152" t="e">
        <v>#DIV/0!</v>
      </c>
      <c r="JZ810" s="16"/>
      <c r="KA810" s="16"/>
      <c r="KB810" s="16"/>
      <c r="KC810" s="16"/>
      <c r="KD810" s="16"/>
      <c r="KE810" s="16"/>
      <c r="KF810" s="16"/>
      <c r="KG810" s="16"/>
      <c r="KH810" s="16"/>
      <c r="KI810" s="16"/>
      <c r="KJ810" s="16"/>
      <c r="KK810" s="16"/>
      <c r="KL810" s="16"/>
      <c r="KM810" s="16"/>
      <c r="KN810" s="16"/>
      <c r="KO810" s="16"/>
      <c r="KP810" s="16"/>
      <c r="KQ810" s="16"/>
      <c r="KR810" s="16"/>
      <c r="KS810" s="16"/>
      <c r="KT810" s="16"/>
      <c r="KU810" s="16"/>
      <c r="KV810" s="16"/>
      <c r="KW810" s="16"/>
      <c r="KX810" s="16"/>
      <c r="KY810" s="16"/>
      <c r="KZ810" s="16"/>
      <c r="LA810" s="16"/>
      <c r="LB810" s="16"/>
      <c r="LC810" s="16"/>
      <c r="LD810" s="16"/>
      <c r="LE810" s="150"/>
      <c r="LF810" s="150">
        <v>0</v>
      </c>
      <c r="LG810" s="152" t="e">
        <v>#DIV/0!</v>
      </c>
      <c r="LH810" s="16"/>
      <c r="LI810" s="16"/>
      <c r="LJ810" s="16"/>
      <c r="LK810" s="16"/>
      <c r="LL810" s="16"/>
      <c r="LM810" s="16"/>
      <c r="LN810" s="16"/>
      <c r="LO810" s="16"/>
      <c r="LP810" s="16"/>
      <c r="LQ810" s="16"/>
      <c r="LR810" s="16"/>
      <c r="LS810" s="16"/>
      <c r="LT810" s="16"/>
      <c r="LU810" s="16"/>
      <c r="LV810" s="16"/>
      <c r="LW810" s="16"/>
      <c r="LX810" s="16"/>
      <c r="LY810" s="16"/>
      <c r="LZ810" s="16"/>
      <c r="MA810" s="16"/>
      <c r="MB810" s="16"/>
      <c r="MC810" s="16"/>
      <c r="MD810" s="16"/>
      <c r="ME810" s="16"/>
      <c r="MF810" s="16"/>
      <c r="MG810" s="16"/>
      <c r="MH810" s="16"/>
      <c r="MI810" s="16"/>
      <c r="MJ810" s="16"/>
      <c r="MK810" s="16"/>
      <c r="ML810" s="16"/>
    </row>
    <row r="811" spans="1:350" ht="13.9" customHeight="1" outlineLevel="3" x14ac:dyDescent="0.2">
      <c r="A811" s="227"/>
      <c r="B811" s="219"/>
      <c r="C811" s="215"/>
      <c r="D811" s="217"/>
      <c r="E811" s="176"/>
      <c r="F811" s="176"/>
      <c r="G811" s="176"/>
      <c r="H811" s="171"/>
      <c r="I811" s="171"/>
      <c r="J811" s="213"/>
      <c r="K811" s="213"/>
      <c r="L811" s="173"/>
      <c r="M811" s="173"/>
      <c r="N811" s="184"/>
      <c r="O811" s="157"/>
      <c r="P811" s="17" t="s">
        <v>26</v>
      </c>
      <c r="Q811" s="151"/>
      <c r="R811" s="151"/>
      <c r="S811" s="153"/>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151"/>
      <c r="AY811" s="151"/>
      <c r="AZ811" s="153"/>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v>10</v>
      </c>
      <c r="BZ811" s="24"/>
      <c r="CA811" s="24"/>
      <c r="CB811" s="24"/>
      <c r="CC811" s="24"/>
      <c r="CD811" s="24"/>
      <c r="CE811" s="24"/>
      <c r="CF811" s="151"/>
      <c r="CG811" s="151"/>
      <c r="CH811" s="153"/>
      <c r="CI811" s="141"/>
      <c r="CJ811" s="141"/>
      <c r="CK811" s="141"/>
      <c r="CL811" s="141"/>
      <c r="CM811" s="141"/>
      <c r="CN811" s="141"/>
      <c r="CO811" s="141"/>
      <c r="CP811" s="95"/>
      <c r="CQ811" s="95"/>
      <c r="CR811" s="95"/>
      <c r="CS811" s="95"/>
      <c r="CT811" s="95"/>
      <c r="CU811" s="95"/>
      <c r="CV811" s="95"/>
      <c r="CW811" s="141"/>
      <c r="CX811" s="141"/>
      <c r="CY811" s="141"/>
      <c r="CZ811" s="141"/>
      <c r="DA811" s="141"/>
      <c r="DB811" s="141"/>
      <c r="DC811" s="141"/>
      <c r="DD811" s="141"/>
      <c r="DE811" s="141"/>
      <c r="DF811" s="141"/>
      <c r="DG811" s="141"/>
      <c r="DH811" s="141"/>
      <c r="DI811" s="141"/>
      <c r="DJ811" s="141"/>
      <c r="DK811" s="141"/>
      <c r="DL811" s="141"/>
      <c r="DM811" s="141"/>
      <c r="DN811" s="151"/>
      <c r="DO811" s="151"/>
      <c r="DP811" s="153"/>
      <c r="DQ811" s="24"/>
      <c r="DR811" s="24"/>
      <c r="DS811" s="24"/>
      <c r="DT811" s="24"/>
      <c r="DU811" s="24"/>
      <c r="DV811" s="121">
        <v>3</v>
      </c>
      <c r="DW811" s="121">
        <v>9</v>
      </c>
      <c r="DX811" s="121">
        <v>13</v>
      </c>
      <c r="DY811" s="24"/>
      <c r="DZ811" s="121">
        <v>12</v>
      </c>
      <c r="EA811" s="121">
        <v>13</v>
      </c>
      <c r="EB811" s="24">
        <v>11</v>
      </c>
      <c r="EC811" s="24"/>
      <c r="ED811" s="24"/>
      <c r="EE811" s="24">
        <v>6</v>
      </c>
      <c r="EF811" s="24">
        <v>34</v>
      </c>
      <c r="EG811" s="24"/>
      <c r="EH811" s="24"/>
      <c r="EI811" s="24">
        <v>11</v>
      </c>
      <c r="EJ811" s="24"/>
      <c r="EK811" s="24"/>
      <c r="EL811" s="24">
        <v>28</v>
      </c>
      <c r="EM811" s="24"/>
      <c r="EN811" s="24">
        <v>4</v>
      </c>
      <c r="EO811" s="24"/>
      <c r="EP811" s="24"/>
      <c r="EQ811" s="24"/>
      <c r="ER811" s="24"/>
      <c r="ES811" s="151"/>
      <c r="ET811" s="151"/>
      <c r="EU811" s="153"/>
      <c r="EV811" s="24"/>
      <c r="EW811" s="125"/>
      <c r="EX811" s="24"/>
      <c r="EY811" s="24"/>
      <c r="EZ811" s="24"/>
      <c r="FA811" s="24"/>
      <c r="FB811" s="24"/>
      <c r="FC811" s="24"/>
      <c r="FD811" s="24"/>
      <c r="FE811" s="24"/>
      <c r="FF811" s="24"/>
      <c r="FG811" s="24"/>
      <c r="FH811" s="24"/>
      <c r="FI811" s="24"/>
      <c r="FJ811" s="24"/>
      <c r="FK811" s="24"/>
      <c r="FL811" s="24"/>
      <c r="FM811" s="24"/>
      <c r="FN811" s="24"/>
      <c r="FO811" s="24"/>
      <c r="FP811" s="24"/>
      <c r="FQ811" s="24"/>
      <c r="FR811" s="24"/>
      <c r="FS811" s="24"/>
      <c r="FT811" s="24"/>
      <c r="FU811" s="24"/>
      <c r="FV811" s="24"/>
      <c r="FW811" s="24"/>
      <c r="FX811" s="24"/>
      <c r="FY811" s="24"/>
      <c r="FZ811" s="24"/>
      <c r="GA811" s="151"/>
      <c r="GB811" s="151"/>
      <c r="GC811" s="153"/>
      <c r="GD811" s="24"/>
      <c r="GE811" s="24"/>
      <c r="GF811" s="24"/>
      <c r="GG811" s="24"/>
      <c r="GH811" s="24"/>
      <c r="GI811" s="24"/>
      <c r="GJ811" s="24"/>
      <c r="GK811" s="24"/>
      <c r="GL811" s="24"/>
      <c r="GM811" s="24"/>
      <c r="GN811" s="24"/>
      <c r="GO811" s="24"/>
      <c r="GP811" s="24"/>
      <c r="GQ811" s="24"/>
      <c r="GR811" s="24"/>
      <c r="GS811" s="24"/>
      <c r="GT811" s="24"/>
      <c r="GU811" s="24"/>
      <c r="GV811" s="24"/>
      <c r="GW811" s="24"/>
      <c r="GX811" s="24"/>
      <c r="GY811" s="24"/>
      <c r="GZ811" s="24"/>
      <c r="HA811" s="24"/>
      <c r="HB811" s="24"/>
      <c r="HC811" s="24"/>
      <c r="HD811" s="24"/>
      <c r="HE811" s="24"/>
      <c r="HF811" s="24"/>
      <c r="HG811" s="24"/>
      <c r="HH811" s="151"/>
      <c r="HI811" s="151"/>
      <c r="HJ811" s="153"/>
      <c r="HK811" s="24"/>
      <c r="HL811" s="24"/>
      <c r="HM811" s="24"/>
      <c r="HN811" s="24"/>
      <c r="HO811" s="24"/>
      <c r="HP811" s="24"/>
      <c r="HQ811" s="24"/>
      <c r="HR811" s="24"/>
      <c r="HS811" s="24"/>
      <c r="HT811" s="24"/>
      <c r="HU811" s="24"/>
      <c r="HV811" s="24"/>
      <c r="HW811" s="24"/>
      <c r="HX811" s="24"/>
      <c r="HY811" s="24"/>
      <c r="HZ811" s="24"/>
      <c r="IA811" s="24"/>
      <c r="IB811" s="24"/>
      <c r="IC811" s="24"/>
      <c r="ID811" s="24"/>
      <c r="IE811" s="24"/>
      <c r="IF811" s="24"/>
      <c r="IG811" s="24"/>
      <c r="IH811" s="24"/>
      <c r="II811" s="24"/>
      <c r="IJ811" s="24"/>
      <c r="IK811" s="24"/>
      <c r="IL811" s="24"/>
      <c r="IM811" s="24"/>
      <c r="IN811" s="24"/>
      <c r="IO811" s="24"/>
      <c r="IP811" s="151"/>
      <c r="IQ811" s="151"/>
      <c r="IR811" s="153"/>
      <c r="IS811" s="24"/>
      <c r="IT811" s="24"/>
      <c r="IU811" s="24"/>
      <c r="IV811" s="24"/>
      <c r="IW811" s="24"/>
      <c r="IX811" s="24"/>
      <c r="IY811" s="24"/>
      <c r="IZ811" s="24"/>
      <c r="JA811" s="24"/>
      <c r="JB811" s="24"/>
      <c r="JC811" s="24"/>
      <c r="JD811" s="24"/>
      <c r="JE811" s="24"/>
      <c r="JF811" s="24"/>
      <c r="JG811" s="24"/>
      <c r="JH811" s="24"/>
      <c r="JI811" s="24"/>
      <c r="JJ811" s="24"/>
      <c r="JK811" s="24"/>
      <c r="JL811" s="24"/>
      <c r="JM811" s="24"/>
      <c r="JN811" s="24"/>
      <c r="JO811" s="24"/>
      <c r="JP811" s="24"/>
      <c r="JQ811" s="24"/>
      <c r="JR811" s="24"/>
      <c r="JS811" s="24"/>
      <c r="JT811" s="24"/>
      <c r="JU811" s="25"/>
      <c r="JV811" s="24"/>
      <c r="JW811" s="151"/>
      <c r="JX811" s="151"/>
      <c r="JY811" s="153"/>
      <c r="JZ811" s="24"/>
      <c r="KA811" s="24"/>
      <c r="KB811" s="24"/>
      <c r="KC811" s="24"/>
      <c r="KD811" s="24"/>
      <c r="KE811" s="24"/>
      <c r="KF811" s="24"/>
      <c r="KG811" s="24"/>
      <c r="KH811" s="24"/>
      <c r="KI811" s="24"/>
      <c r="KJ811" s="24"/>
      <c r="KK811" s="24"/>
      <c r="KL811" s="24"/>
      <c r="KM811" s="24"/>
      <c r="KN811" s="24"/>
      <c r="KO811" s="24"/>
      <c r="KP811" s="24"/>
      <c r="KQ811" s="24"/>
      <c r="KR811" s="24"/>
      <c r="KS811" s="24"/>
      <c r="KT811" s="24"/>
      <c r="KU811" s="24"/>
      <c r="KV811" s="24"/>
      <c r="KW811" s="24"/>
      <c r="KX811" s="24"/>
      <c r="KY811" s="24"/>
      <c r="KZ811" s="24"/>
      <c r="LA811" s="24"/>
      <c r="LB811" s="24"/>
      <c r="LC811" s="24"/>
      <c r="LD811" s="24"/>
      <c r="LE811" s="151"/>
      <c r="LF811" s="151"/>
      <c r="LG811" s="153"/>
      <c r="LH811" s="24"/>
      <c r="LI811" s="24"/>
      <c r="LJ811" s="24"/>
      <c r="LK811" s="24"/>
      <c r="LL811" s="24"/>
      <c r="LM811" s="24"/>
      <c r="LN811" s="24"/>
      <c r="LO811" s="24"/>
      <c r="LP811" s="24"/>
      <c r="LQ811" s="24"/>
      <c r="LR811" s="24"/>
      <c r="LS811" s="24"/>
      <c r="LT811" s="24"/>
      <c r="LU811" s="24"/>
      <c r="LV811" s="24"/>
      <c r="LW811" s="24"/>
      <c r="LX811" s="24"/>
      <c r="LY811" s="24"/>
      <c r="LZ811" s="24"/>
      <c r="MA811" s="24"/>
      <c r="MB811" s="24"/>
      <c r="MC811" s="24"/>
      <c r="MD811" s="24"/>
      <c r="ME811" s="24"/>
      <c r="MF811" s="24"/>
      <c r="MG811" s="24"/>
      <c r="MH811" s="24"/>
      <c r="MI811" s="24"/>
      <c r="MJ811" s="24"/>
      <c r="MK811" s="24"/>
      <c r="ML811" s="24"/>
    </row>
    <row r="812" spans="1:350" ht="13.5" customHeight="1" outlineLevel="3" x14ac:dyDescent="0.2">
      <c r="A812" s="226" t="s">
        <v>429</v>
      </c>
      <c r="B812" s="218" t="s">
        <v>406</v>
      </c>
      <c r="C812" s="214" t="s">
        <v>38</v>
      </c>
      <c r="D812" s="216">
        <v>13</v>
      </c>
      <c r="E812" s="175">
        <v>0</v>
      </c>
      <c r="F812" s="175">
        <f>D812-E812</f>
        <v>13</v>
      </c>
      <c r="G812" s="175" t="s">
        <v>846</v>
      </c>
      <c r="H812" s="170" t="s">
        <v>886</v>
      </c>
      <c r="I812" s="170" t="s">
        <v>915</v>
      </c>
      <c r="J812" s="212">
        <f ca="1">E812+Q812+AX812+CF812+DN812+ES812+GA812+HH812+IP812+JW812+LE812</f>
        <v>13</v>
      </c>
      <c r="K812" s="212">
        <f>E812+R812+AY812+CG812+DO812+ET812+GB812+HI812+IQ812+JX812+LF812</f>
        <v>0.71399999999999997</v>
      </c>
      <c r="L812" s="172">
        <f ca="1">K812/J812</f>
        <v>5.4923076923076922E-2</v>
      </c>
      <c r="M812" s="172">
        <f>K812/D812</f>
        <v>5.4923076923076922E-2</v>
      </c>
      <c r="N812" s="183">
        <f ca="1">SUMIF($EV$8:$FZ$9,$O$5,$EV813:$FZ813)-SUMIF($EV$8:$FZ$9,$Q$5,$EV813:$FZ813)</f>
        <v>0</v>
      </c>
      <c r="O812" s="156"/>
      <c r="P812" s="16" t="s">
        <v>25</v>
      </c>
      <c r="Q812" s="150">
        <v>0</v>
      </c>
      <c r="R812" s="150">
        <v>0</v>
      </c>
      <c r="S812" s="152" t="e">
        <v>#DIV/0!</v>
      </c>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50">
        <f t="shared" ca="1" si="1993"/>
        <v>0</v>
      </c>
      <c r="AY812" s="150">
        <f>SUM(BA813:CE813)</f>
        <v>0</v>
      </c>
      <c r="AZ812" s="152" t="e">
        <f ca="1">AY812/AX812</f>
        <v>#DIV/0!</v>
      </c>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50">
        <f t="shared" ref="CF812" si="2106">SUM(CI812:DM812)</f>
        <v>13</v>
      </c>
      <c r="CG812" s="150">
        <f>SUM(CI813:DM813)</f>
        <v>0</v>
      </c>
      <c r="CH812" s="152">
        <f>CG812/CF812</f>
        <v>0</v>
      </c>
      <c r="CI812" s="129"/>
      <c r="CJ812" s="129"/>
      <c r="CK812" s="129"/>
      <c r="CL812" s="129"/>
      <c r="CM812" s="129"/>
      <c r="CN812" s="129"/>
      <c r="CO812" s="129"/>
      <c r="CP812" s="101"/>
      <c r="CQ812" s="101"/>
      <c r="CR812" s="101"/>
      <c r="CS812" s="101"/>
      <c r="CT812" s="101"/>
      <c r="CU812" s="101"/>
      <c r="CV812" s="101"/>
      <c r="CW812" s="129"/>
      <c r="CX812" s="129"/>
      <c r="CY812" s="129"/>
      <c r="CZ812" s="129"/>
      <c r="DA812" s="129"/>
      <c r="DB812" s="129"/>
      <c r="DC812" s="129"/>
      <c r="DD812" s="129"/>
      <c r="DE812" s="129">
        <v>2</v>
      </c>
      <c r="DF812" s="129">
        <v>2</v>
      </c>
      <c r="DG812" s="129">
        <v>2</v>
      </c>
      <c r="DH812" s="129">
        <v>2</v>
      </c>
      <c r="DI812" s="129">
        <v>2</v>
      </c>
      <c r="DJ812" s="129">
        <v>3</v>
      </c>
      <c r="DK812" s="129"/>
      <c r="DL812" s="129"/>
      <c r="DM812" s="129"/>
      <c r="DN812" s="150">
        <f t="shared" ref="DN812" si="2107">SUM(DQ812:ER812)</f>
        <v>0</v>
      </c>
      <c r="DO812" s="150">
        <f>SUM(DQ813:ER813)</f>
        <v>0.14199999999999999</v>
      </c>
      <c r="DP812" s="152" t="e">
        <f t="shared" si="2077"/>
        <v>#DIV/0!</v>
      </c>
      <c r="DQ812" s="16"/>
      <c r="DR812" s="16"/>
      <c r="DS812" s="16"/>
      <c r="DT812" s="16"/>
      <c r="DU812" s="16"/>
      <c r="DV812" s="16"/>
      <c r="DW812" s="16"/>
      <c r="DX812" s="16"/>
      <c r="DY812" s="16"/>
      <c r="DZ812" s="16"/>
      <c r="EA812" s="16"/>
      <c r="EB812" s="16"/>
      <c r="EC812" s="16"/>
      <c r="ED812" s="16"/>
      <c r="EE812" s="16"/>
      <c r="EF812" s="16"/>
      <c r="EG812" s="16"/>
      <c r="EH812" s="16"/>
      <c r="EI812" s="16"/>
      <c r="EJ812" s="16"/>
      <c r="EK812" s="16"/>
      <c r="EL812" s="16"/>
      <c r="EM812" s="16"/>
      <c r="EN812" s="16"/>
      <c r="EO812" s="16"/>
      <c r="EP812" s="16"/>
      <c r="EQ812" s="16"/>
      <c r="ER812" s="16"/>
      <c r="ES812" s="150">
        <f t="shared" ca="1" si="2071"/>
        <v>0</v>
      </c>
      <c r="ET812" s="150">
        <f t="shared" si="1948"/>
        <v>0.14199999999999999</v>
      </c>
      <c r="EU812" s="152" t="e">
        <f t="shared" ca="1" si="1949"/>
        <v>#DIV/0!</v>
      </c>
      <c r="EV812" s="16"/>
      <c r="EW812" s="67"/>
      <c r="EX812" s="16"/>
      <c r="EY812" s="16"/>
      <c r="EZ812" s="16"/>
      <c r="FA812" s="16"/>
      <c r="FB812" s="16"/>
      <c r="FC812" s="16"/>
      <c r="FD812" s="16"/>
      <c r="FE812" s="16"/>
      <c r="FF812" s="16"/>
      <c r="FG812" s="16"/>
      <c r="FH812" s="16"/>
      <c r="FI812" s="16"/>
      <c r="FJ812" s="16"/>
      <c r="FK812" s="16"/>
      <c r="FL812" s="16"/>
      <c r="FM812" s="16"/>
      <c r="FN812" s="16"/>
      <c r="FO812" s="16"/>
      <c r="FP812" s="16"/>
      <c r="FQ812" s="16"/>
      <c r="FR812" s="16"/>
      <c r="FS812" s="16"/>
      <c r="FT812" s="16"/>
      <c r="FU812" s="16"/>
      <c r="FV812" s="16"/>
      <c r="FW812" s="16"/>
      <c r="FX812" s="16"/>
      <c r="FY812" s="16"/>
      <c r="FZ812" s="16"/>
      <c r="GA812" s="150">
        <f t="shared" ref="GA812" ca="1" si="2108">SUMIF($GD$8:$HG$9,$O$5,GD812:HG812)</f>
        <v>0</v>
      </c>
      <c r="GB812" s="150">
        <f t="shared" ref="GB812" si="2109">SUM(GD813:HG813)</f>
        <v>0.43</v>
      </c>
      <c r="GC812" s="152" t="e">
        <f t="shared" ref="GC812" ca="1" si="2110">GB812/GA812</f>
        <v>#DIV/0!</v>
      </c>
      <c r="GD812" s="16"/>
      <c r="GE812" s="16"/>
      <c r="GF812" s="16"/>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c r="HF812" s="16"/>
      <c r="HG812" s="16"/>
      <c r="HH812" s="150"/>
      <c r="HI812" s="150">
        <v>0</v>
      </c>
      <c r="HJ812" s="152" t="e">
        <v>#DIV/0!</v>
      </c>
      <c r="HK812" s="16"/>
      <c r="HL812" s="16"/>
      <c r="HM812" s="16"/>
      <c r="HN812" s="16"/>
      <c r="HO812" s="16"/>
      <c r="HP812" s="16"/>
      <c r="HQ812" s="16"/>
      <c r="HR812" s="16"/>
      <c r="HS812" s="16"/>
      <c r="HT812" s="16"/>
      <c r="HU812" s="16"/>
      <c r="HV812" s="16"/>
      <c r="HW812" s="16"/>
      <c r="HX812" s="16"/>
      <c r="HY812" s="16"/>
      <c r="HZ812" s="16"/>
      <c r="IA812" s="16"/>
      <c r="IB812" s="16"/>
      <c r="IC812" s="16"/>
      <c r="ID812" s="16"/>
      <c r="IE812" s="16"/>
      <c r="IF812" s="16"/>
      <c r="IG812" s="16"/>
      <c r="IH812" s="16"/>
      <c r="II812" s="16"/>
      <c r="IJ812" s="16"/>
      <c r="IK812" s="16"/>
      <c r="IL812" s="16"/>
      <c r="IM812" s="16"/>
      <c r="IN812" s="16"/>
      <c r="IO812" s="16"/>
      <c r="IP812" s="150"/>
      <c r="IQ812" s="150">
        <v>0</v>
      </c>
      <c r="IR812" s="152" t="e">
        <v>#DIV/0!</v>
      </c>
      <c r="IS812" s="16"/>
      <c r="IT812" s="16"/>
      <c r="IU812" s="16"/>
      <c r="IV812" s="16"/>
      <c r="IW812" s="16"/>
      <c r="IX812" s="16"/>
      <c r="IY812" s="16"/>
      <c r="IZ812" s="16"/>
      <c r="JA812" s="16"/>
      <c r="JB812" s="16"/>
      <c r="JC812" s="16"/>
      <c r="JD812" s="16"/>
      <c r="JE812" s="16"/>
      <c r="JF812" s="16"/>
      <c r="JG812" s="16"/>
      <c r="JH812" s="16"/>
      <c r="JI812" s="16"/>
      <c r="JJ812" s="16"/>
      <c r="JK812" s="16"/>
      <c r="JL812" s="16"/>
      <c r="JM812" s="16"/>
      <c r="JN812" s="16"/>
      <c r="JO812" s="16"/>
      <c r="JP812" s="16"/>
      <c r="JQ812" s="16"/>
      <c r="JR812" s="16"/>
      <c r="JS812" s="16"/>
      <c r="JT812" s="16"/>
      <c r="JU812" s="23"/>
      <c r="JV812" s="16"/>
      <c r="JW812" s="150"/>
      <c r="JX812" s="150">
        <v>0</v>
      </c>
      <c r="JY812" s="152" t="e">
        <v>#DIV/0!</v>
      </c>
      <c r="JZ812" s="16"/>
      <c r="KA812" s="16"/>
      <c r="KB812" s="16"/>
      <c r="KC812" s="16"/>
      <c r="KD812" s="16"/>
      <c r="KE812" s="16"/>
      <c r="KF812" s="16"/>
      <c r="KG812" s="16"/>
      <c r="KH812" s="16"/>
      <c r="KI812" s="16"/>
      <c r="KJ812" s="16"/>
      <c r="KK812" s="16"/>
      <c r="KL812" s="16"/>
      <c r="KM812" s="16"/>
      <c r="KN812" s="16"/>
      <c r="KO812" s="16"/>
      <c r="KP812" s="16"/>
      <c r="KQ812" s="16"/>
      <c r="KR812" s="16"/>
      <c r="KS812" s="16"/>
      <c r="KT812" s="16"/>
      <c r="KU812" s="16"/>
      <c r="KV812" s="16"/>
      <c r="KW812" s="16"/>
      <c r="KX812" s="16"/>
      <c r="KY812" s="16"/>
      <c r="KZ812" s="16"/>
      <c r="LA812" s="16"/>
      <c r="LB812" s="16"/>
      <c r="LC812" s="16"/>
      <c r="LD812" s="16"/>
      <c r="LE812" s="150"/>
      <c r="LF812" s="150">
        <v>0</v>
      </c>
      <c r="LG812" s="152" t="e">
        <v>#DIV/0!</v>
      </c>
      <c r="LH812" s="16"/>
      <c r="LI812" s="16"/>
      <c r="LJ812" s="16"/>
      <c r="LK812" s="16"/>
      <c r="LL812" s="16"/>
      <c r="LM812" s="16"/>
      <c r="LN812" s="16"/>
      <c r="LO812" s="16"/>
      <c r="LP812" s="16"/>
      <c r="LQ812" s="16"/>
      <c r="LR812" s="16"/>
      <c r="LS812" s="16"/>
      <c r="LT812" s="16"/>
      <c r="LU812" s="16"/>
      <c r="LV812" s="16"/>
      <c r="LW812" s="16"/>
      <c r="LX812" s="16"/>
      <c r="LY812" s="16"/>
      <c r="LZ812" s="16"/>
      <c r="MA812" s="16"/>
      <c r="MB812" s="16"/>
      <c r="MC812" s="16"/>
      <c r="MD812" s="16"/>
      <c r="ME812" s="16"/>
      <c r="MF812" s="16"/>
      <c r="MG812" s="16"/>
      <c r="MH812" s="16"/>
      <c r="MI812" s="16"/>
      <c r="MJ812" s="16"/>
      <c r="MK812" s="16"/>
      <c r="ML812" s="16"/>
    </row>
    <row r="813" spans="1:350" ht="13.9" customHeight="1" outlineLevel="3" x14ac:dyDescent="0.2">
      <c r="A813" s="227"/>
      <c r="B813" s="219"/>
      <c r="C813" s="215"/>
      <c r="D813" s="217"/>
      <c r="E813" s="176"/>
      <c r="F813" s="176"/>
      <c r="G813" s="176"/>
      <c r="H813" s="171"/>
      <c r="I813" s="171"/>
      <c r="J813" s="213"/>
      <c r="K813" s="213"/>
      <c r="L813" s="173"/>
      <c r="M813" s="173"/>
      <c r="N813" s="184"/>
      <c r="O813" s="157"/>
      <c r="P813" s="17" t="s">
        <v>26</v>
      </c>
      <c r="Q813" s="151"/>
      <c r="R813" s="151"/>
      <c r="S813" s="153"/>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151"/>
      <c r="AY813" s="151"/>
      <c r="AZ813" s="153"/>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151"/>
      <c r="CG813" s="151"/>
      <c r="CH813" s="153"/>
      <c r="CI813" s="141"/>
      <c r="CJ813" s="141"/>
      <c r="CK813" s="141"/>
      <c r="CL813" s="141"/>
      <c r="CM813" s="141"/>
      <c r="CN813" s="141"/>
      <c r="CO813" s="141"/>
      <c r="CP813" s="95"/>
      <c r="CQ813" s="95"/>
      <c r="CR813" s="95"/>
      <c r="CS813" s="95"/>
      <c r="CT813" s="95"/>
      <c r="CU813" s="95"/>
      <c r="CV813" s="95"/>
      <c r="CW813" s="141"/>
      <c r="CX813" s="141"/>
      <c r="CY813" s="141"/>
      <c r="CZ813" s="141"/>
      <c r="DA813" s="141"/>
      <c r="DB813" s="141"/>
      <c r="DC813" s="141"/>
      <c r="DD813" s="141"/>
      <c r="DE813" s="141"/>
      <c r="DF813" s="141"/>
      <c r="DG813" s="141"/>
      <c r="DH813" s="141"/>
      <c r="DI813" s="141"/>
      <c r="DJ813" s="141"/>
      <c r="DK813" s="141"/>
      <c r="DL813" s="141"/>
      <c r="DM813" s="141"/>
      <c r="DN813" s="151"/>
      <c r="DO813" s="151"/>
      <c r="DP813" s="153"/>
      <c r="DQ813" s="24"/>
      <c r="DR813" s="24"/>
      <c r="DS813" s="24"/>
      <c r="DT813" s="24"/>
      <c r="DU813" s="24"/>
      <c r="DV813" s="24"/>
      <c r="DW813" s="24"/>
      <c r="DX813" s="24"/>
      <c r="DY813" s="24"/>
      <c r="DZ813" s="24"/>
      <c r="EA813" s="24"/>
      <c r="EB813" s="24"/>
      <c r="EC813" s="24"/>
      <c r="ED813" s="24"/>
      <c r="EE813" s="24"/>
      <c r="EF813" s="24"/>
      <c r="EG813" s="24"/>
      <c r="EH813" s="133">
        <v>0.14199999999999999</v>
      </c>
      <c r="EI813" s="24"/>
      <c r="EJ813" s="24"/>
      <c r="EK813" s="24"/>
      <c r="EL813" s="24"/>
      <c r="EM813" s="24"/>
      <c r="EN813" s="24"/>
      <c r="EO813" s="24"/>
      <c r="EP813" s="24"/>
      <c r="EQ813" s="24"/>
      <c r="ER813" s="24"/>
      <c r="ES813" s="151"/>
      <c r="ET813" s="151"/>
      <c r="EU813" s="153"/>
      <c r="EV813" s="24"/>
      <c r="EW813" s="125"/>
      <c r="EX813" s="24"/>
      <c r="EY813" s="24"/>
      <c r="EZ813" s="24"/>
      <c r="FA813" s="24"/>
      <c r="FB813" s="24"/>
      <c r="FC813" s="133">
        <v>0.14199999999999999</v>
      </c>
      <c r="FD813" s="24"/>
      <c r="FE813" s="24"/>
      <c r="FF813" s="24"/>
      <c r="FG813" s="24"/>
      <c r="FH813" s="24"/>
      <c r="FI813" s="24"/>
      <c r="FJ813" s="24"/>
      <c r="FK813" s="24"/>
      <c r="FL813" s="24"/>
      <c r="FM813" s="24"/>
      <c r="FN813" s="24"/>
      <c r="FO813" s="24"/>
      <c r="FP813" s="24"/>
      <c r="FQ813" s="24"/>
      <c r="FR813" s="24"/>
      <c r="FS813" s="24"/>
      <c r="FT813" s="24"/>
      <c r="FU813" s="24"/>
      <c r="FV813" s="24"/>
      <c r="FW813" s="24"/>
      <c r="FX813" s="24"/>
      <c r="FY813" s="24"/>
      <c r="FZ813" s="24"/>
      <c r="GA813" s="151"/>
      <c r="GB813" s="151"/>
      <c r="GC813" s="153"/>
      <c r="GD813" s="24"/>
      <c r="GE813" s="24"/>
      <c r="GF813" s="24"/>
      <c r="GG813" s="24"/>
      <c r="GH813" s="24"/>
      <c r="GI813" s="24"/>
      <c r="GJ813" s="24"/>
      <c r="GK813" s="24"/>
      <c r="GL813" s="24"/>
      <c r="GM813" s="24"/>
      <c r="GN813" s="24"/>
      <c r="GO813" s="24"/>
      <c r="GP813" s="24"/>
      <c r="GQ813" s="24"/>
      <c r="GR813" s="24"/>
      <c r="GS813" s="24"/>
      <c r="GT813" s="24"/>
      <c r="GU813" s="24"/>
      <c r="GV813" s="24"/>
      <c r="GW813" s="24"/>
      <c r="GX813" s="24"/>
      <c r="GY813" s="24"/>
      <c r="GZ813" s="24"/>
      <c r="HA813" s="24"/>
      <c r="HB813" s="24"/>
      <c r="HC813" s="24"/>
      <c r="HD813" s="24"/>
      <c r="HE813" s="24"/>
      <c r="HF813" s="24"/>
      <c r="HG813" s="142">
        <v>0.43</v>
      </c>
      <c r="HH813" s="151"/>
      <c r="HI813" s="151"/>
      <c r="HJ813" s="153"/>
      <c r="HK813" s="24"/>
      <c r="HL813" s="24"/>
      <c r="HM813" s="24"/>
      <c r="HN813" s="24"/>
      <c r="HO813" s="24"/>
      <c r="HP813" s="24"/>
      <c r="HQ813" s="24"/>
      <c r="HR813" s="24"/>
      <c r="HS813" s="24"/>
      <c r="HT813" s="24"/>
      <c r="HU813" s="24"/>
      <c r="HV813" s="24"/>
      <c r="HW813" s="24"/>
      <c r="HX813" s="24"/>
      <c r="HY813" s="24"/>
      <c r="HZ813" s="24"/>
      <c r="IA813" s="24"/>
      <c r="IB813" s="24"/>
      <c r="IC813" s="24"/>
      <c r="ID813" s="24"/>
      <c r="IE813" s="24"/>
      <c r="IF813" s="24"/>
      <c r="IG813" s="24"/>
      <c r="IH813" s="24"/>
      <c r="II813" s="24"/>
      <c r="IJ813" s="24"/>
      <c r="IK813" s="24"/>
      <c r="IL813" s="24"/>
      <c r="IM813" s="24"/>
      <c r="IN813" s="24"/>
      <c r="IO813" s="24"/>
      <c r="IP813" s="151"/>
      <c r="IQ813" s="151"/>
      <c r="IR813" s="153"/>
      <c r="IS813" s="24"/>
      <c r="IT813" s="24"/>
      <c r="IU813" s="24"/>
      <c r="IV813" s="24"/>
      <c r="IW813" s="24"/>
      <c r="IX813" s="24"/>
      <c r="IY813" s="24"/>
      <c r="IZ813" s="24"/>
      <c r="JA813" s="24"/>
      <c r="JB813" s="24"/>
      <c r="JC813" s="24"/>
      <c r="JD813" s="24"/>
      <c r="JE813" s="24"/>
      <c r="JF813" s="24"/>
      <c r="JG813" s="24"/>
      <c r="JH813" s="24"/>
      <c r="JI813" s="24"/>
      <c r="JJ813" s="24"/>
      <c r="JK813" s="24"/>
      <c r="JL813" s="24"/>
      <c r="JM813" s="24"/>
      <c r="JN813" s="24"/>
      <c r="JO813" s="24"/>
      <c r="JP813" s="24"/>
      <c r="JQ813" s="24"/>
      <c r="JR813" s="24"/>
      <c r="JS813" s="24"/>
      <c r="JT813" s="24"/>
      <c r="JU813" s="25"/>
      <c r="JV813" s="24"/>
      <c r="JW813" s="151"/>
      <c r="JX813" s="151"/>
      <c r="JY813" s="153"/>
      <c r="JZ813" s="24"/>
      <c r="KA813" s="24"/>
      <c r="KB813" s="24"/>
      <c r="KC813" s="24"/>
      <c r="KD813" s="24"/>
      <c r="KE813" s="24"/>
      <c r="KF813" s="24"/>
      <c r="KG813" s="24"/>
      <c r="KH813" s="24"/>
      <c r="KI813" s="24"/>
      <c r="KJ813" s="24"/>
      <c r="KK813" s="24"/>
      <c r="KL813" s="24"/>
      <c r="KM813" s="24"/>
      <c r="KN813" s="24"/>
      <c r="KO813" s="24"/>
      <c r="KP813" s="24"/>
      <c r="KQ813" s="24"/>
      <c r="KR813" s="24"/>
      <c r="KS813" s="24"/>
      <c r="KT813" s="24"/>
      <c r="KU813" s="24"/>
      <c r="KV813" s="24"/>
      <c r="KW813" s="24"/>
      <c r="KX813" s="24"/>
      <c r="KY813" s="24"/>
      <c r="KZ813" s="24"/>
      <c r="LA813" s="24"/>
      <c r="LB813" s="24"/>
      <c r="LC813" s="24"/>
      <c r="LD813" s="24"/>
      <c r="LE813" s="151"/>
      <c r="LF813" s="151"/>
      <c r="LG813" s="153"/>
      <c r="LH813" s="24"/>
      <c r="LI813" s="24"/>
      <c r="LJ813" s="24"/>
      <c r="LK813" s="24"/>
      <c r="LL813" s="24"/>
      <c r="LM813" s="24"/>
      <c r="LN813" s="24"/>
      <c r="LO813" s="24"/>
      <c r="LP813" s="24"/>
      <c r="LQ813" s="24"/>
      <c r="LR813" s="24"/>
      <c r="LS813" s="24"/>
      <c r="LT813" s="24"/>
      <c r="LU813" s="24"/>
      <c r="LV813" s="24"/>
      <c r="LW813" s="24"/>
      <c r="LX813" s="24"/>
      <c r="LY813" s="24"/>
      <c r="LZ813" s="24"/>
      <c r="MA813" s="24"/>
      <c r="MB813" s="24"/>
      <c r="MC813" s="24"/>
      <c r="MD813" s="24"/>
      <c r="ME813" s="24"/>
      <c r="MF813" s="24"/>
      <c r="MG813" s="24"/>
      <c r="MH813" s="24"/>
      <c r="MI813" s="24"/>
      <c r="MJ813" s="24"/>
      <c r="MK813" s="24"/>
      <c r="ML813" s="24"/>
    </row>
    <row r="814" spans="1:350" ht="13.9" customHeight="1" outlineLevel="3" x14ac:dyDescent="0.2">
      <c r="A814" s="226" t="s">
        <v>430</v>
      </c>
      <c r="B814" s="218" t="s">
        <v>409</v>
      </c>
      <c r="C814" s="214" t="s">
        <v>99</v>
      </c>
      <c r="D814" s="216">
        <v>2</v>
      </c>
      <c r="E814" s="175">
        <v>0</v>
      </c>
      <c r="F814" s="175">
        <f>D814-E814</f>
        <v>2</v>
      </c>
      <c r="G814" s="175" t="s">
        <v>847</v>
      </c>
      <c r="H814" s="170" t="s">
        <v>915</v>
      </c>
      <c r="I814" s="170" t="s">
        <v>1107</v>
      </c>
      <c r="J814" s="212">
        <f ca="1">E814+Q814+AX814+CF814+DN814+ES814+GA814+HH814+IP814+JW814+LE814</f>
        <v>2</v>
      </c>
      <c r="K814" s="212">
        <f>E814+R814+AY814+CG814+DO814+ET814+GB814+HI814+IQ814+JX814+LF814</f>
        <v>2</v>
      </c>
      <c r="L814" s="172">
        <f ca="1">K814/J814</f>
        <v>1</v>
      </c>
      <c r="M814" s="172">
        <f>K814/D814</f>
        <v>1</v>
      </c>
      <c r="N814" s="183">
        <f ca="1">SUMIF($EV$8:$FZ$9,$O$5,$EV815:$FZ815)-SUMIF($EV$8:$FZ$9,$Q$5,$EV815:$FZ815)</f>
        <v>0</v>
      </c>
      <c r="O814" s="156"/>
      <c r="P814" s="16" t="s">
        <v>25</v>
      </c>
      <c r="Q814" s="150">
        <v>0</v>
      </c>
      <c r="R814" s="150">
        <v>0</v>
      </c>
      <c r="S814" s="152" t="e">
        <v>#DIV/0!</v>
      </c>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50">
        <f t="shared" ca="1" si="1993"/>
        <v>0</v>
      </c>
      <c r="AY814" s="150">
        <f>SUM(BA815:CE815)</f>
        <v>0</v>
      </c>
      <c r="AZ814" s="152" t="e">
        <f ca="1">AY814/AX814</f>
        <v>#DIV/0!</v>
      </c>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50">
        <f t="shared" ref="CF814" si="2111">SUM(CI814:DM814)</f>
        <v>2</v>
      </c>
      <c r="CG814" s="150">
        <f>SUM(CI815:DM815)</f>
        <v>0</v>
      </c>
      <c r="CH814" s="152">
        <f>CG814/CF814</f>
        <v>0</v>
      </c>
      <c r="CI814" s="129"/>
      <c r="CJ814" s="129"/>
      <c r="CK814" s="129"/>
      <c r="CL814" s="129"/>
      <c r="CM814" s="129"/>
      <c r="CN814" s="129"/>
      <c r="CO814" s="129"/>
      <c r="CP814" s="101"/>
      <c r="CQ814" s="101"/>
      <c r="CR814" s="101"/>
      <c r="CS814" s="101"/>
      <c r="CT814" s="101"/>
      <c r="CU814" s="101"/>
      <c r="CV814" s="101"/>
      <c r="CW814" s="129"/>
      <c r="CX814" s="129"/>
      <c r="CY814" s="129"/>
      <c r="CZ814" s="129"/>
      <c r="DA814" s="129"/>
      <c r="DB814" s="129"/>
      <c r="DC814" s="129"/>
      <c r="DD814" s="129"/>
      <c r="DE814" s="129"/>
      <c r="DF814" s="129"/>
      <c r="DG814" s="129"/>
      <c r="DH814" s="129"/>
      <c r="DI814" s="129"/>
      <c r="DJ814" s="129"/>
      <c r="DK814" s="129">
        <v>1</v>
      </c>
      <c r="DL814" s="129"/>
      <c r="DM814" s="129">
        <v>1</v>
      </c>
      <c r="DN814" s="150">
        <f t="shared" ref="DN814" si="2112">SUM(DQ814:ER814)</f>
        <v>0</v>
      </c>
      <c r="DO814" s="150">
        <f>SUM(DQ815:ER815)</f>
        <v>1</v>
      </c>
      <c r="DP814" s="152" t="e">
        <f t="shared" si="2077"/>
        <v>#DIV/0!</v>
      </c>
      <c r="DQ814" s="16"/>
      <c r="DR814" s="16"/>
      <c r="DS814" s="16"/>
      <c r="DT814" s="16"/>
      <c r="DU814" s="16"/>
      <c r="DV814" s="16"/>
      <c r="DW814" s="16"/>
      <c r="DX814" s="16"/>
      <c r="DY814" s="16"/>
      <c r="DZ814" s="16"/>
      <c r="EA814" s="16"/>
      <c r="EB814" s="16"/>
      <c r="EC814" s="16"/>
      <c r="ED814" s="16"/>
      <c r="EE814" s="16"/>
      <c r="EF814" s="16"/>
      <c r="EG814" s="16"/>
      <c r="EH814" s="16"/>
      <c r="EI814" s="16"/>
      <c r="EJ814" s="16"/>
      <c r="EK814" s="16"/>
      <c r="EL814" s="16"/>
      <c r="EM814" s="16"/>
      <c r="EN814" s="16"/>
      <c r="EO814" s="16"/>
      <c r="EP814" s="16"/>
      <c r="EQ814" s="16"/>
      <c r="ER814" s="16"/>
      <c r="ES814" s="150">
        <f t="shared" ca="1" si="2071"/>
        <v>0</v>
      </c>
      <c r="ET814" s="150">
        <f t="shared" ref="ET814:ET876" si="2113">SUM(EV815:FZ815)</f>
        <v>1</v>
      </c>
      <c r="EU814" s="152" t="e">
        <f t="shared" ref="EU814:EU876" ca="1" si="2114">ET814/ES814</f>
        <v>#DIV/0!</v>
      </c>
      <c r="EV814" s="16"/>
      <c r="EW814" s="67"/>
      <c r="EX814" s="16"/>
      <c r="EY814" s="16"/>
      <c r="EZ814" s="16"/>
      <c r="FA814" s="16"/>
      <c r="FB814" s="16"/>
      <c r="FC814" s="16"/>
      <c r="FD814" s="16"/>
      <c r="FE814" s="16"/>
      <c r="FF814" s="16"/>
      <c r="FG814" s="16"/>
      <c r="FH814" s="16"/>
      <c r="FI814" s="16"/>
      <c r="FJ814" s="16"/>
      <c r="FK814" s="16"/>
      <c r="FL814" s="16"/>
      <c r="FM814" s="16"/>
      <c r="FN814" s="16"/>
      <c r="FO814" s="16"/>
      <c r="FP814" s="16"/>
      <c r="FQ814" s="16"/>
      <c r="FR814" s="16"/>
      <c r="FS814" s="16"/>
      <c r="FT814" s="16"/>
      <c r="FU814" s="16"/>
      <c r="FV814" s="16"/>
      <c r="FW814" s="16"/>
      <c r="FX814" s="16"/>
      <c r="FY814" s="16"/>
      <c r="FZ814" s="16"/>
      <c r="GA814" s="150">
        <f t="shared" ref="GA814" ca="1" si="2115">SUMIF($GD$8:$HG$9,$O$5,GD814:HG814)</f>
        <v>0</v>
      </c>
      <c r="GB814" s="150">
        <f t="shared" ref="GB814" si="2116">SUM(GD815:HG815)</f>
        <v>0</v>
      </c>
      <c r="GC814" s="152" t="e">
        <f t="shared" ref="GC814" ca="1" si="2117">GB814/GA814</f>
        <v>#DIV/0!</v>
      </c>
      <c r="GD814" s="16"/>
      <c r="GE814" s="16"/>
      <c r="GF814" s="16"/>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c r="HF814" s="16"/>
      <c r="HG814" s="16"/>
      <c r="HH814" s="150"/>
      <c r="HI814" s="150">
        <v>0</v>
      </c>
      <c r="HJ814" s="152" t="e">
        <v>#DIV/0!</v>
      </c>
      <c r="HK814" s="16"/>
      <c r="HL814" s="16"/>
      <c r="HM814" s="16"/>
      <c r="HN814" s="16"/>
      <c r="HO814" s="16"/>
      <c r="HP814" s="16"/>
      <c r="HQ814" s="16"/>
      <c r="HR814" s="16"/>
      <c r="HS814" s="16"/>
      <c r="HT814" s="16"/>
      <c r="HU814" s="16"/>
      <c r="HV814" s="16"/>
      <c r="HW814" s="16"/>
      <c r="HX814" s="16"/>
      <c r="HY814" s="16"/>
      <c r="HZ814" s="16"/>
      <c r="IA814" s="16"/>
      <c r="IB814" s="16"/>
      <c r="IC814" s="16"/>
      <c r="ID814" s="16"/>
      <c r="IE814" s="16"/>
      <c r="IF814" s="16"/>
      <c r="IG814" s="16"/>
      <c r="IH814" s="16"/>
      <c r="II814" s="16"/>
      <c r="IJ814" s="16"/>
      <c r="IK814" s="16"/>
      <c r="IL814" s="16"/>
      <c r="IM814" s="16"/>
      <c r="IN814" s="16"/>
      <c r="IO814" s="16"/>
      <c r="IP814" s="150"/>
      <c r="IQ814" s="150">
        <v>0</v>
      </c>
      <c r="IR814" s="152" t="e">
        <v>#DIV/0!</v>
      </c>
      <c r="IS814" s="16"/>
      <c r="IT814" s="16"/>
      <c r="IU814" s="16"/>
      <c r="IV814" s="16"/>
      <c r="IW814" s="16"/>
      <c r="IX814" s="16"/>
      <c r="IY814" s="16"/>
      <c r="IZ814" s="16"/>
      <c r="JA814" s="16"/>
      <c r="JB814" s="16"/>
      <c r="JC814" s="16"/>
      <c r="JD814" s="16"/>
      <c r="JE814" s="16"/>
      <c r="JF814" s="16"/>
      <c r="JG814" s="16"/>
      <c r="JH814" s="16"/>
      <c r="JI814" s="16"/>
      <c r="JJ814" s="16"/>
      <c r="JK814" s="16"/>
      <c r="JL814" s="16"/>
      <c r="JM814" s="16"/>
      <c r="JN814" s="16"/>
      <c r="JO814" s="16"/>
      <c r="JP814" s="16"/>
      <c r="JQ814" s="16"/>
      <c r="JR814" s="16"/>
      <c r="JS814" s="16"/>
      <c r="JT814" s="16"/>
      <c r="JU814" s="23"/>
      <c r="JV814" s="16"/>
      <c r="JW814" s="150"/>
      <c r="JX814" s="150">
        <v>0</v>
      </c>
      <c r="JY814" s="152" t="e">
        <v>#DIV/0!</v>
      </c>
      <c r="JZ814" s="16"/>
      <c r="KA814" s="16"/>
      <c r="KB814" s="16"/>
      <c r="KC814" s="16"/>
      <c r="KD814" s="16"/>
      <c r="KE814" s="16"/>
      <c r="KF814" s="16"/>
      <c r="KG814" s="16"/>
      <c r="KH814" s="16"/>
      <c r="KI814" s="16"/>
      <c r="KJ814" s="16"/>
      <c r="KK814" s="16"/>
      <c r="KL814" s="16"/>
      <c r="KM814" s="16"/>
      <c r="KN814" s="16"/>
      <c r="KO814" s="16"/>
      <c r="KP814" s="16"/>
      <c r="KQ814" s="16"/>
      <c r="KR814" s="16"/>
      <c r="KS814" s="16"/>
      <c r="KT814" s="16"/>
      <c r="KU814" s="16"/>
      <c r="KV814" s="16"/>
      <c r="KW814" s="16"/>
      <c r="KX814" s="16"/>
      <c r="KY814" s="16"/>
      <c r="KZ814" s="16"/>
      <c r="LA814" s="16"/>
      <c r="LB814" s="16"/>
      <c r="LC814" s="16"/>
      <c r="LD814" s="16"/>
      <c r="LE814" s="150"/>
      <c r="LF814" s="150">
        <v>0</v>
      </c>
      <c r="LG814" s="152" t="e">
        <v>#DIV/0!</v>
      </c>
      <c r="LH814" s="16"/>
      <c r="LI814" s="16"/>
      <c r="LJ814" s="16"/>
      <c r="LK814" s="16"/>
      <c r="LL814" s="16"/>
      <c r="LM814" s="16"/>
      <c r="LN814" s="16"/>
      <c r="LO814" s="16"/>
      <c r="LP814" s="16"/>
      <c r="LQ814" s="16"/>
      <c r="LR814" s="16"/>
      <c r="LS814" s="16"/>
      <c r="LT814" s="16"/>
      <c r="LU814" s="16"/>
      <c r="LV814" s="16"/>
      <c r="LW814" s="16"/>
      <c r="LX814" s="16"/>
      <c r="LY814" s="16"/>
      <c r="LZ814" s="16"/>
      <c r="MA814" s="16"/>
      <c r="MB814" s="16"/>
      <c r="MC814" s="16"/>
      <c r="MD814" s="16"/>
      <c r="ME814" s="16"/>
      <c r="MF814" s="16"/>
      <c r="MG814" s="16"/>
      <c r="MH814" s="16"/>
      <c r="MI814" s="16"/>
      <c r="MJ814" s="16"/>
      <c r="MK814" s="16"/>
      <c r="ML814" s="16"/>
    </row>
    <row r="815" spans="1:350" ht="13.9" customHeight="1" outlineLevel="3" x14ac:dyDescent="0.2">
      <c r="A815" s="227"/>
      <c r="B815" s="219"/>
      <c r="C815" s="215"/>
      <c r="D815" s="217"/>
      <c r="E815" s="176"/>
      <c r="F815" s="176"/>
      <c r="G815" s="176"/>
      <c r="H815" s="171"/>
      <c r="I815" s="171"/>
      <c r="J815" s="213"/>
      <c r="K815" s="213"/>
      <c r="L815" s="173"/>
      <c r="M815" s="173"/>
      <c r="N815" s="184"/>
      <c r="O815" s="157"/>
      <c r="P815" s="17" t="s">
        <v>26</v>
      </c>
      <c r="Q815" s="151"/>
      <c r="R815" s="151"/>
      <c r="S815" s="153"/>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151"/>
      <c r="AY815" s="151"/>
      <c r="AZ815" s="153"/>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c r="CF815" s="151"/>
      <c r="CG815" s="151"/>
      <c r="CH815" s="153"/>
      <c r="CI815" s="141"/>
      <c r="CJ815" s="141"/>
      <c r="CK815" s="141"/>
      <c r="CL815" s="141"/>
      <c r="CM815" s="141"/>
      <c r="CN815" s="141"/>
      <c r="CO815" s="141"/>
      <c r="CP815" s="95"/>
      <c r="CQ815" s="95"/>
      <c r="CR815" s="95"/>
      <c r="CS815" s="95"/>
      <c r="CT815" s="95"/>
      <c r="CU815" s="95"/>
      <c r="CV815" s="95"/>
      <c r="CW815" s="141"/>
      <c r="CX815" s="141"/>
      <c r="CY815" s="141"/>
      <c r="CZ815" s="141"/>
      <c r="DA815" s="141"/>
      <c r="DB815" s="141"/>
      <c r="DC815" s="141"/>
      <c r="DD815" s="141"/>
      <c r="DE815" s="141"/>
      <c r="DF815" s="141"/>
      <c r="DG815" s="141"/>
      <c r="DH815" s="141"/>
      <c r="DI815" s="141"/>
      <c r="DJ815" s="141"/>
      <c r="DK815" s="141"/>
      <c r="DL815" s="141"/>
      <c r="DM815" s="141"/>
      <c r="DN815" s="151"/>
      <c r="DO815" s="151"/>
      <c r="DP815" s="153"/>
      <c r="DQ815" s="24"/>
      <c r="DR815" s="24"/>
      <c r="DS815" s="24"/>
      <c r="DT815" s="24"/>
      <c r="DU815" s="24"/>
      <c r="DV815" s="24"/>
      <c r="DW815" s="24"/>
      <c r="DX815" s="24"/>
      <c r="DY815" s="24"/>
      <c r="DZ815" s="24"/>
      <c r="EA815" s="24"/>
      <c r="EB815" s="24"/>
      <c r="EC815" s="24"/>
      <c r="ED815" s="24"/>
      <c r="EE815" s="24"/>
      <c r="EF815" s="24"/>
      <c r="EG815" s="24"/>
      <c r="EH815" s="24">
        <v>1</v>
      </c>
      <c r="EI815" s="24"/>
      <c r="EJ815" s="24"/>
      <c r="EK815" s="24"/>
      <c r="EL815" s="24"/>
      <c r="EM815" s="24"/>
      <c r="EN815" s="24"/>
      <c r="EO815" s="24"/>
      <c r="EP815" s="24"/>
      <c r="EQ815" s="24"/>
      <c r="ER815" s="24"/>
      <c r="ES815" s="151"/>
      <c r="ET815" s="151"/>
      <c r="EU815" s="153"/>
      <c r="EV815" s="24"/>
      <c r="EW815" s="125"/>
      <c r="EX815" s="24"/>
      <c r="EY815" s="24"/>
      <c r="EZ815" s="24"/>
      <c r="FA815" s="24"/>
      <c r="FB815" s="24"/>
      <c r="FC815" s="24">
        <v>1</v>
      </c>
      <c r="FD815" s="24"/>
      <c r="FE815" s="24"/>
      <c r="FF815" s="24"/>
      <c r="FG815" s="24"/>
      <c r="FH815" s="24"/>
      <c r="FI815" s="24"/>
      <c r="FJ815" s="24"/>
      <c r="FK815" s="24"/>
      <c r="FL815" s="24"/>
      <c r="FM815" s="24"/>
      <c r="FN815" s="24"/>
      <c r="FO815" s="24"/>
      <c r="FP815" s="24"/>
      <c r="FQ815" s="24"/>
      <c r="FR815" s="24"/>
      <c r="FS815" s="24"/>
      <c r="FT815" s="24"/>
      <c r="FU815" s="24"/>
      <c r="FV815" s="24"/>
      <c r="FW815" s="24"/>
      <c r="FX815" s="24"/>
      <c r="FY815" s="24"/>
      <c r="FZ815" s="24"/>
      <c r="GA815" s="151"/>
      <c r="GB815" s="151"/>
      <c r="GC815" s="153"/>
      <c r="GD815" s="24"/>
      <c r="GE815" s="24"/>
      <c r="GF815" s="24"/>
      <c r="GG815" s="24"/>
      <c r="GH815" s="24"/>
      <c r="GI815" s="24"/>
      <c r="GJ815" s="24"/>
      <c r="GK815" s="24"/>
      <c r="GL815" s="24"/>
      <c r="GM815" s="24"/>
      <c r="GN815" s="24"/>
      <c r="GO815" s="24"/>
      <c r="GP815" s="24"/>
      <c r="GQ815" s="24"/>
      <c r="GR815" s="24"/>
      <c r="GS815" s="24"/>
      <c r="GT815" s="24"/>
      <c r="GU815" s="24"/>
      <c r="GV815" s="24"/>
      <c r="GW815" s="24"/>
      <c r="GX815" s="24"/>
      <c r="GY815" s="24"/>
      <c r="GZ815" s="24"/>
      <c r="HA815" s="24"/>
      <c r="HB815" s="24"/>
      <c r="HC815" s="24"/>
      <c r="HD815" s="24"/>
      <c r="HE815" s="24"/>
      <c r="HF815" s="24"/>
      <c r="HG815" s="24"/>
      <c r="HH815" s="151"/>
      <c r="HI815" s="151"/>
      <c r="HJ815" s="153"/>
      <c r="HK815" s="24"/>
      <c r="HL815" s="24"/>
      <c r="HM815" s="24"/>
      <c r="HN815" s="24"/>
      <c r="HO815" s="24"/>
      <c r="HP815" s="24"/>
      <c r="HQ815" s="24"/>
      <c r="HR815" s="24"/>
      <c r="HS815" s="24"/>
      <c r="HT815" s="24"/>
      <c r="HU815" s="24"/>
      <c r="HV815" s="24"/>
      <c r="HW815" s="24"/>
      <c r="HX815" s="24"/>
      <c r="HY815" s="24"/>
      <c r="HZ815" s="24"/>
      <c r="IA815" s="24"/>
      <c r="IB815" s="24"/>
      <c r="IC815" s="24"/>
      <c r="ID815" s="24"/>
      <c r="IE815" s="24"/>
      <c r="IF815" s="24"/>
      <c r="IG815" s="24"/>
      <c r="IH815" s="24"/>
      <c r="II815" s="24"/>
      <c r="IJ815" s="24"/>
      <c r="IK815" s="24"/>
      <c r="IL815" s="24"/>
      <c r="IM815" s="24"/>
      <c r="IN815" s="24"/>
      <c r="IO815" s="24"/>
      <c r="IP815" s="151"/>
      <c r="IQ815" s="151"/>
      <c r="IR815" s="153"/>
      <c r="IS815" s="24"/>
      <c r="IT815" s="24"/>
      <c r="IU815" s="24"/>
      <c r="IV815" s="24"/>
      <c r="IW815" s="24"/>
      <c r="IX815" s="24"/>
      <c r="IY815" s="24"/>
      <c r="IZ815" s="24"/>
      <c r="JA815" s="24"/>
      <c r="JB815" s="24"/>
      <c r="JC815" s="24"/>
      <c r="JD815" s="24"/>
      <c r="JE815" s="24"/>
      <c r="JF815" s="24"/>
      <c r="JG815" s="24"/>
      <c r="JH815" s="24"/>
      <c r="JI815" s="24"/>
      <c r="JJ815" s="24"/>
      <c r="JK815" s="24"/>
      <c r="JL815" s="24"/>
      <c r="JM815" s="24"/>
      <c r="JN815" s="24"/>
      <c r="JO815" s="24"/>
      <c r="JP815" s="24"/>
      <c r="JQ815" s="24"/>
      <c r="JR815" s="24"/>
      <c r="JS815" s="24"/>
      <c r="JT815" s="24"/>
      <c r="JU815" s="25"/>
      <c r="JV815" s="24"/>
      <c r="JW815" s="151"/>
      <c r="JX815" s="151"/>
      <c r="JY815" s="153"/>
      <c r="JZ815" s="24"/>
      <c r="KA815" s="24"/>
      <c r="KB815" s="24"/>
      <c r="KC815" s="24"/>
      <c r="KD815" s="24"/>
      <c r="KE815" s="24"/>
      <c r="KF815" s="24"/>
      <c r="KG815" s="24"/>
      <c r="KH815" s="24"/>
      <c r="KI815" s="24"/>
      <c r="KJ815" s="24"/>
      <c r="KK815" s="24"/>
      <c r="KL815" s="24"/>
      <c r="KM815" s="24"/>
      <c r="KN815" s="24"/>
      <c r="KO815" s="24"/>
      <c r="KP815" s="24"/>
      <c r="KQ815" s="24"/>
      <c r="KR815" s="24"/>
      <c r="KS815" s="24"/>
      <c r="KT815" s="24"/>
      <c r="KU815" s="24"/>
      <c r="KV815" s="24"/>
      <c r="KW815" s="24"/>
      <c r="KX815" s="24"/>
      <c r="KY815" s="24"/>
      <c r="KZ815" s="24"/>
      <c r="LA815" s="24"/>
      <c r="LB815" s="24"/>
      <c r="LC815" s="24"/>
      <c r="LD815" s="24"/>
      <c r="LE815" s="151"/>
      <c r="LF815" s="151"/>
      <c r="LG815" s="153"/>
      <c r="LH815" s="24"/>
      <c r="LI815" s="24"/>
      <c r="LJ815" s="24"/>
      <c r="LK815" s="24"/>
      <c r="LL815" s="24"/>
      <c r="LM815" s="24"/>
      <c r="LN815" s="24"/>
      <c r="LO815" s="24"/>
      <c r="LP815" s="24"/>
      <c r="LQ815" s="24"/>
      <c r="LR815" s="24"/>
      <c r="LS815" s="24"/>
      <c r="LT815" s="24"/>
      <c r="LU815" s="24"/>
      <c r="LV815" s="24"/>
      <c r="LW815" s="24"/>
      <c r="LX815" s="24"/>
      <c r="LY815" s="24"/>
      <c r="LZ815" s="24"/>
      <c r="MA815" s="24"/>
      <c r="MB815" s="24"/>
      <c r="MC815" s="24"/>
      <c r="MD815" s="24"/>
      <c r="ME815" s="24"/>
      <c r="MF815" s="24"/>
      <c r="MG815" s="24"/>
      <c r="MH815" s="24"/>
      <c r="MI815" s="24"/>
      <c r="MJ815" s="24"/>
      <c r="MK815" s="24"/>
      <c r="ML815" s="24"/>
    </row>
    <row r="816" spans="1:350" ht="13.9" customHeight="1" outlineLevel="3" x14ac:dyDescent="0.2">
      <c r="A816" s="226" t="s">
        <v>431</v>
      </c>
      <c r="B816" s="218" t="s">
        <v>411</v>
      </c>
      <c r="C816" s="214" t="s">
        <v>38</v>
      </c>
      <c r="D816" s="216">
        <v>1.365</v>
      </c>
      <c r="E816" s="175">
        <v>0</v>
      </c>
      <c r="F816" s="175">
        <f>D816-E816</f>
        <v>1.365</v>
      </c>
      <c r="G816" s="175" t="s">
        <v>842</v>
      </c>
      <c r="H816" s="170" t="s">
        <v>915</v>
      </c>
      <c r="I816" s="170" t="s">
        <v>891</v>
      </c>
      <c r="J816" s="212">
        <f ca="1">E816+Q816+AX816+CF816+DN816+ES816+GA816+HH816+IP816+JW816+LE816</f>
        <v>1.365</v>
      </c>
      <c r="K816" s="212">
        <f>0.18</f>
        <v>0.18</v>
      </c>
      <c r="L816" s="172">
        <f ca="1">K816/J816</f>
        <v>0.13186813186813187</v>
      </c>
      <c r="M816" s="172">
        <f>K816/D816</f>
        <v>0.13186813186813187</v>
      </c>
      <c r="N816" s="183">
        <f ca="1">SUMIF($EV$8:$FZ$9,$O$5,$EV817:$FZ817)-SUMIF($EV$8:$FZ$9,$Q$5,$EV817:$FZ817)</f>
        <v>0</v>
      </c>
      <c r="O816" s="156"/>
      <c r="P816" s="16" t="s">
        <v>25</v>
      </c>
      <c r="Q816" s="150">
        <v>0</v>
      </c>
      <c r="R816" s="150">
        <v>0</v>
      </c>
      <c r="S816" s="152" t="e">
        <v>#DIV/0!</v>
      </c>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50">
        <f t="shared" ca="1" si="1993"/>
        <v>0</v>
      </c>
      <c r="AY816" s="150">
        <f>SUM(BA817:CE817)</f>
        <v>0</v>
      </c>
      <c r="AZ816" s="152" t="e">
        <f ca="1">AY816/AX816</f>
        <v>#DIV/0!</v>
      </c>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50">
        <f t="shared" ref="CF816" si="2118">SUM(CI816:DM816)</f>
        <v>1.365</v>
      </c>
      <c r="CG816" s="150">
        <f>SUM(CI817:DM817)</f>
        <v>0</v>
      </c>
      <c r="CH816" s="152">
        <f>CG816/CF816</f>
        <v>0</v>
      </c>
      <c r="CI816" s="129"/>
      <c r="CJ816" s="129"/>
      <c r="CK816" s="129"/>
      <c r="CL816" s="129"/>
      <c r="CM816" s="129"/>
      <c r="CN816" s="129"/>
      <c r="CO816" s="129"/>
      <c r="CP816" s="101"/>
      <c r="CQ816" s="101"/>
      <c r="CR816" s="101"/>
      <c r="CS816" s="101"/>
      <c r="CT816" s="101"/>
      <c r="CU816" s="101"/>
      <c r="CV816" s="101"/>
      <c r="CW816" s="129"/>
      <c r="CX816" s="129"/>
      <c r="CY816" s="129"/>
      <c r="CZ816" s="129"/>
      <c r="DA816" s="129"/>
      <c r="DB816" s="129"/>
      <c r="DC816" s="129"/>
      <c r="DD816" s="129"/>
      <c r="DE816" s="129"/>
      <c r="DF816" s="129"/>
      <c r="DG816" s="129"/>
      <c r="DH816" s="129"/>
      <c r="DI816" s="129"/>
      <c r="DJ816" s="129"/>
      <c r="DK816" s="129">
        <v>1.365</v>
      </c>
      <c r="DL816" s="129"/>
      <c r="DM816" s="129"/>
      <c r="DN816" s="150">
        <f t="shared" ref="DN816" si="2119">SUM(DQ816:ER816)</f>
        <v>0</v>
      </c>
      <c r="DO816" s="150">
        <f>SUM(DQ817:ER817)</f>
        <v>0</v>
      </c>
      <c r="DP816" s="152" t="e">
        <f t="shared" si="2077"/>
        <v>#DIV/0!</v>
      </c>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50">
        <f t="shared" ca="1" si="2071"/>
        <v>0</v>
      </c>
      <c r="ET816" s="150">
        <f t="shared" si="2113"/>
        <v>0</v>
      </c>
      <c r="EU816" s="152" t="e">
        <f t="shared" ca="1" si="2114"/>
        <v>#DIV/0!</v>
      </c>
      <c r="EV816" s="16"/>
      <c r="EW816" s="67"/>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50">
        <f t="shared" ref="GA816" ca="1" si="2120">SUMIF($GD$8:$HG$9,$O$5,GD816:HG816)</f>
        <v>0</v>
      </c>
      <c r="GB816" s="150">
        <f t="shared" ref="GB816" si="2121">SUM(GD817:HG817)</f>
        <v>0</v>
      </c>
      <c r="GC816" s="152" t="e">
        <f t="shared" ref="GC816" ca="1" si="2122">GB816/GA816</f>
        <v>#DIV/0!</v>
      </c>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50"/>
      <c r="HI816" s="150">
        <v>0</v>
      </c>
      <c r="HJ816" s="152" t="e">
        <v>#DIV/0!</v>
      </c>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50"/>
      <c r="IQ816" s="150">
        <v>0</v>
      </c>
      <c r="IR816" s="152" t="e">
        <v>#DIV/0!</v>
      </c>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23"/>
      <c r="JV816" s="16"/>
      <c r="JW816" s="150"/>
      <c r="JX816" s="150">
        <v>0</v>
      </c>
      <c r="JY816" s="152" t="e">
        <v>#DIV/0!</v>
      </c>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50"/>
      <c r="LF816" s="150">
        <v>0</v>
      </c>
      <c r="LG816" s="152" t="e">
        <v>#DIV/0!</v>
      </c>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row>
    <row r="817" spans="1:350" ht="13.9" customHeight="1" outlineLevel="3" x14ac:dyDescent="0.2">
      <c r="A817" s="227"/>
      <c r="B817" s="219"/>
      <c r="C817" s="215"/>
      <c r="D817" s="217"/>
      <c r="E817" s="176"/>
      <c r="F817" s="176"/>
      <c r="G817" s="176"/>
      <c r="H817" s="171"/>
      <c r="I817" s="171"/>
      <c r="J817" s="213"/>
      <c r="K817" s="213"/>
      <c r="L817" s="173"/>
      <c r="M817" s="173"/>
      <c r="N817" s="184"/>
      <c r="O817" s="157"/>
      <c r="P817" s="17" t="s">
        <v>26</v>
      </c>
      <c r="Q817" s="151"/>
      <c r="R817" s="151"/>
      <c r="S817" s="153"/>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151"/>
      <c r="AY817" s="151"/>
      <c r="AZ817" s="153"/>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c r="CF817" s="151"/>
      <c r="CG817" s="151"/>
      <c r="CH817" s="153"/>
      <c r="CI817" s="141"/>
      <c r="CJ817" s="141"/>
      <c r="CK817" s="141"/>
      <c r="CL817" s="141"/>
      <c r="CM817" s="141"/>
      <c r="CN817" s="141"/>
      <c r="CO817" s="141"/>
      <c r="CP817" s="95"/>
      <c r="CQ817" s="95"/>
      <c r="CR817" s="95"/>
      <c r="CS817" s="95"/>
      <c r="CT817" s="95"/>
      <c r="CU817" s="95"/>
      <c r="CV817" s="95"/>
      <c r="CW817" s="141"/>
      <c r="CX817" s="141"/>
      <c r="CY817" s="141"/>
      <c r="CZ817" s="141"/>
      <c r="DA817" s="141"/>
      <c r="DB817" s="141"/>
      <c r="DC817" s="141"/>
      <c r="DD817" s="141"/>
      <c r="DE817" s="141"/>
      <c r="DF817" s="141"/>
      <c r="DG817" s="141"/>
      <c r="DH817" s="141"/>
      <c r="DI817" s="141"/>
      <c r="DJ817" s="141"/>
      <c r="DK817" s="141"/>
      <c r="DL817" s="141"/>
      <c r="DM817" s="141"/>
      <c r="DN817" s="151"/>
      <c r="DO817" s="151"/>
      <c r="DP817" s="153"/>
      <c r="DQ817" s="24"/>
      <c r="DR817" s="24"/>
      <c r="DS817" s="24"/>
      <c r="DT817" s="24"/>
      <c r="DU817" s="24"/>
      <c r="DV817" s="24"/>
      <c r="DW817" s="24"/>
      <c r="DX817" s="24"/>
      <c r="DY817" s="24"/>
      <c r="DZ817" s="24"/>
      <c r="EA817" s="24"/>
      <c r="EB817" s="24"/>
      <c r="EC817" s="24"/>
      <c r="ED817" s="24"/>
      <c r="EE817" s="24"/>
      <c r="EF817" s="24"/>
      <c r="EG817" s="24"/>
      <c r="EH817" s="126"/>
      <c r="EI817" s="24"/>
      <c r="EJ817" s="24"/>
      <c r="EK817" s="24"/>
      <c r="EL817" s="24"/>
      <c r="EM817" s="24"/>
      <c r="EN817" s="24"/>
      <c r="EO817" s="24"/>
      <c r="EP817" s="24"/>
      <c r="EQ817" s="24"/>
      <c r="ER817" s="24"/>
      <c r="ES817" s="151"/>
      <c r="ET817" s="151"/>
      <c r="EU817" s="153"/>
      <c r="EV817" s="24"/>
      <c r="EW817" s="125"/>
      <c r="EX817" s="24"/>
      <c r="EY817" s="24"/>
      <c r="EZ817" s="24"/>
      <c r="FA817" s="24"/>
      <c r="FB817" s="24"/>
      <c r="FC817" s="24"/>
      <c r="FD817" s="24"/>
      <c r="FE817" s="24"/>
      <c r="FF817" s="24"/>
      <c r="FG817" s="24"/>
      <c r="FH817" s="24"/>
      <c r="FI817" s="24"/>
      <c r="FJ817" s="24"/>
      <c r="FK817" s="24"/>
      <c r="FL817" s="24"/>
      <c r="FM817" s="24"/>
      <c r="FN817" s="24"/>
      <c r="FO817" s="24"/>
      <c r="FP817" s="24"/>
      <c r="FQ817" s="24"/>
      <c r="FR817" s="24"/>
      <c r="FS817" s="24"/>
      <c r="FT817" s="24"/>
      <c r="FU817" s="24"/>
      <c r="FV817" s="24"/>
      <c r="FW817" s="24"/>
      <c r="FX817" s="24"/>
      <c r="FY817" s="24"/>
      <c r="FZ817" s="24"/>
      <c r="GA817" s="151"/>
      <c r="GB817" s="151"/>
      <c r="GC817" s="153"/>
      <c r="GD817" s="24"/>
      <c r="GE817" s="24"/>
      <c r="GF817" s="24"/>
      <c r="GG817" s="24"/>
      <c r="GH817" s="24"/>
      <c r="GI817" s="24"/>
      <c r="GJ817" s="24"/>
      <c r="GK817" s="24"/>
      <c r="GL817" s="24"/>
      <c r="GM817" s="24"/>
      <c r="GN817" s="24"/>
      <c r="GO817" s="24"/>
      <c r="GP817" s="24"/>
      <c r="GQ817" s="24"/>
      <c r="GR817" s="24"/>
      <c r="GS817" s="24"/>
      <c r="GT817" s="24"/>
      <c r="GU817" s="24"/>
      <c r="GV817" s="24"/>
      <c r="GW817" s="24"/>
      <c r="GX817" s="24"/>
      <c r="GY817" s="24"/>
      <c r="GZ817" s="24"/>
      <c r="HA817" s="24"/>
      <c r="HB817" s="24"/>
      <c r="HC817" s="24"/>
      <c r="HD817" s="24"/>
      <c r="HE817" s="24"/>
      <c r="HF817" s="24"/>
      <c r="HG817" s="24"/>
      <c r="HH817" s="151"/>
      <c r="HI817" s="151"/>
      <c r="HJ817" s="153"/>
      <c r="HK817" s="24"/>
      <c r="HL817" s="24"/>
      <c r="HM817" s="24"/>
      <c r="HN817" s="24"/>
      <c r="HO817" s="24"/>
      <c r="HP817" s="24"/>
      <c r="HQ817" s="24"/>
      <c r="HR817" s="24"/>
      <c r="HS817" s="24"/>
      <c r="HT817" s="142">
        <v>0.18</v>
      </c>
      <c r="HU817" s="24"/>
      <c r="HV817" s="24"/>
      <c r="HW817" s="24"/>
      <c r="HX817" s="24"/>
      <c r="HY817" s="24"/>
      <c r="HZ817" s="24"/>
      <c r="IA817" s="24"/>
      <c r="IB817" s="24"/>
      <c r="IC817" s="24"/>
      <c r="ID817" s="24"/>
      <c r="IE817" s="24"/>
      <c r="IF817" s="24"/>
      <c r="IG817" s="24"/>
      <c r="IH817" s="24"/>
      <c r="II817" s="24"/>
      <c r="IJ817" s="24"/>
      <c r="IK817" s="24"/>
      <c r="IL817" s="24"/>
      <c r="IM817" s="24"/>
      <c r="IN817" s="24"/>
      <c r="IO817" s="24"/>
      <c r="IP817" s="151"/>
      <c r="IQ817" s="151"/>
      <c r="IR817" s="153"/>
      <c r="IS817" s="24"/>
      <c r="IT817" s="24"/>
      <c r="IU817" s="24"/>
      <c r="IV817" s="24"/>
      <c r="IW817" s="24"/>
      <c r="IX817" s="24"/>
      <c r="IY817" s="24"/>
      <c r="IZ817" s="24"/>
      <c r="JA817" s="24"/>
      <c r="JB817" s="24"/>
      <c r="JC817" s="24"/>
      <c r="JD817" s="24"/>
      <c r="JE817" s="24"/>
      <c r="JF817" s="24"/>
      <c r="JG817" s="24"/>
      <c r="JH817" s="24"/>
      <c r="JI817" s="24"/>
      <c r="JJ817" s="24"/>
      <c r="JK817" s="24"/>
      <c r="JL817" s="24"/>
      <c r="JM817" s="24"/>
      <c r="JN817" s="24"/>
      <c r="JO817" s="24"/>
      <c r="JP817" s="24"/>
      <c r="JQ817" s="24"/>
      <c r="JR817" s="24"/>
      <c r="JS817" s="24"/>
      <c r="JT817" s="24"/>
      <c r="JU817" s="25"/>
      <c r="JV817" s="24"/>
      <c r="JW817" s="151"/>
      <c r="JX817" s="151"/>
      <c r="JY817" s="153"/>
      <c r="JZ817" s="24"/>
      <c r="KA817" s="24"/>
      <c r="KB817" s="24"/>
      <c r="KC817" s="24"/>
      <c r="KD817" s="24"/>
      <c r="KE817" s="24"/>
      <c r="KF817" s="24"/>
      <c r="KG817" s="24"/>
      <c r="KH817" s="24"/>
      <c r="KI817" s="24"/>
      <c r="KJ817" s="24"/>
      <c r="KK817" s="24"/>
      <c r="KL817" s="24"/>
      <c r="KM817" s="24"/>
      <c r="KN817" s="24"/>
      <c r="KO817" s="24"/>
      <c r="KP817" s="24"/>
      <c r="KQ817" s="24"/>
      <c r="KR817" s="24"/>
      <c r="KS817" s="24"/>
      <c r="KT817" s="24"/>
      <c r="KU817" s="24"/>
      <c r="KV817" s="24"/>
      <c r="KW817" s="24"/>
      <c r="KX817" s="24"/>
      <c r="KY817" s="24"/>
      <c r="KZ817" s="24"/>
      <c r="LA817" s="24"/>
      <c r="LB817" s="24"/>
      <c r="LC817" s="24"/>
      <c r="LD817" s="24"/>
      <c r="LE817" s="151"/>
      <c r="LF817" s="151"/>
      <c r="LG817" s="153"/>
      <c r="LH817" s="24"/>
      <c r="LI817" s="24"/>
      <c r="LJ817" s="24"/>
      <c r="LK817" s="24"/>
      <c r="LL817" s="24"/>
      <c r="LM817" s="24"/>
      <c r="LN817" s="24"/>
      <c r="LO817" s="24"/>
      <c r="LP817" s="24"/>
      <c r="LQ817" s="24"/>
      <c r="LR817" s="24"/>
      <c r="LS817" s="24"/>
      <c r="LT817" s="24"/>
      <c r="LU817" s="24"/>
      <c r="LV817" s="24"/>
      <c r="LW817" s="24"/>
      <c r="LX817" s="24"/>
      <c r="LY817" s="24"/>
      <c r="LZ817" s="24"/>
      <c r="MA817" s="24"/>
      <c r="MB817" s="24"/>
      <c r="MC817" s="24"/>
      <c r="MD817" s="24"/>
      <c r="ME817" s="24"/>
      <c r="MF817" s="24"/>
      <c r="MG817" s="24"/>
      <c r="MH817" s="24"/>
      <c r="MI817" s="24"/>
      <c r="MJ817" s="24"/>
      <c r="MK817" s="24"/>
      <c r="ML817" s="24"/>
    </row>
    <row r="818" spans="1:350" ht="13.9" customHeight="1" outlineLevel="3" x14ac:dyDescent="0.2">
      <c r="A818" s="226" t="s">
        <v>432</v>
      </c>
      <c r="B818" s="218" t="s">
        <v>412</v>
      </c>
      <c r="C818" s="214" t="s">
        <v>374</v>
      </c>
      <c r="D818" s="216">
        <v>32</v>
      </c>
      <c r="E818" s="175">
        <v>0</v>
      </c>
      <c r="F818" s="175">
        <f>D818-E818</f>
        <v>32</v>
      </c>
      <c r="G818" s="175" t="s">
        <v>847</v>
      </c>
      <c r="H818" s="170" t="s">
        <v>979</v>
      </c>
      <c r="I818" s="170" t="s">
        <v>951</v>
      </c>
      <c r="J818" s="212">
        <f ca="1">E818+Q818+AX818+CF818+DN818+ES818+GA818+HH818+IP818+JW818+LE818</f>
        <v>32</v>
      </c>
      <c r="K818" s="212">
        <f>E818+R818+AY818+CG818+DO818+ET818+GB818+HI818+IQ818+JX818+LF818</f>
        <v>0</v>
      </c>
      <c r="L818" s="172">
        <f ca="1">K818/J818</f>
        <v>0</v>
      </c>
      <c r="M818" s="172">
        <f>K818/D818</f>
        <v>0</v>
      </c>
      <c r="N818" s="183">
        <f ca="1">SUMIF($EV$8:$FZ$9,$O$5,$EV819:$FZ819)-SUMIF($EV$8:$FZ$9,$Q$5,$EV819:$FZ819)</f>
        <v>0</v>
      </c>
      <c r="O818" s="156"/>
      <c r="P818" s="16" t="s">
        <v>25</v>
      </c>
      <c r="Q818" s="150">
        <v>0</v>
      </c>
      <c r="R818" s="150">
        <v>0</v>
      </c>
      <c r="S818" s="152" t="e">
        <v>#DIV/0!</v>
      </c>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50">
        <f t="shared" ca="1" si="1993"/>
        <v>0</v>
      </c>
      <c r="AY818" s="150">
        <f>SUM(BA819:CE819)</f>
        <v>0</v>
      </c>
      <c r="AZ818" s="152" t="e">
        <f ca="1">AY818/AX818</f>
        <v>#DIV/0!</v>
      </c>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50">
        <f t="shared" ref="CF818" si="2123">SUM(CI818:DM818)</f>
        <v>0</v>
      </c>
      <c r="CG818" s="150">
        <f>SUM(CI819:DM819)</f>
        <v>0</v>
      </c>
      <c r="CH818" s="152" t="e">
        <f>CG818/CF818</f>
        <v>#DIV/0!</v>
      </c>
      <c r="CI818" s="129"/>
      <c r="CJ818" s="129"/>
      <c r="CK818" s="129"/>
      <c r="CL818" s="129"/>
      <c r="CM818" s="129"/>
      <c r="CN818" s="129"/>
      <c r="CO818" s="129"/>
      <c r="CP818" s="101"/>
      <c r="CQ818" s="101"/>
      <c r="CR818" s="101"/>
      <c r="CS818" s="101"/>
      <c r="CT818" s="101"/>
      <c r="CU818" s="101"/>
      <c r="CV818" s="101"/>
      <c r="CW818" s="129"/>
      <c r="CX818" s="129"/>
      <c r="CY818" s="129"/>
      <c r="CZ818" s="129"/>
      <c r="DA818" s="129"/>
      <c r="DB818" s="129"/>
      <c r="DC818" s="129"/>
      <c r="DD818" s="129"/>
      <c r="DE818" s="129"/>
      <c r="DF818" s="129"/>
      <c r="DG818" s="129"/>
      <c r="DH818" s="129"/>
      <c r="DI818" s="129"/>
      <c r="DJ818" s="129"/>
      <c r="DK818" s="129"/>
      <c r="DL818" s="129"/>
      <c r="DM818" s="129"/>
      <c r="DN818" s="150">
        <f t="shared" ref="DN818" si="2124">SUM(DQ818:ER818)</f>
        <v>0</v>
      </c>
      <c r="DO818" s="150">
        <f>SUM(DQ819:ER819)</f>
        <v>0</v>
      </c>
      <c r="DP818" s="152" t="e">
        <f t="shared" si="2077"/>
        <v>#DIV/0!</v>
      </c>
      <c r="DQ818" s="16"/>
      <c r="DR818" s="16"/>
      <c r="DS818" s="16"/>
      <c r="DT818" s="16"/>
      <c r="DU818" s="16"/>
      <c r="DV818" s="16"/>
      <c r="DW818" s="16"/>
      <c r="DX818" s="16"/>
      <c r="DY818" s="16"/>
      <c r="DZ818" s="16"/>
      <c r="EA818" s="16"/>
      <c r="EB818" s="16"/>
      <c r="EC818" s="16"/>
      <c r="ED818" s="16"/>
      <c r="EE818" s="16"/>
      <c r="EF818" s="16"/>
      <c r="EG818" s="16"/>
      <c r="EH818" s="16"/>
      <c r="EI818" s="16"/>
      <c r="EJ818" s="16"/>
      <c r="EK818" s="16"/>
      <c r="EL818" s="16"/>
      <c r="EM818" s="16"/>
      <c r="EN818" s="16"/>
      <c r="EO818" s="16"/>
      <c r="EP818" s="16"/>
      <c r="EQ818" s="16"/>
      <c r="ER818" s="16"/>
      <c r="ES818" s="150">
        <f t="shared" ca="1" si="2071"/>
        <v>0</v>
      </c>
      <c r="ET818" s="150">
        <f t="shared" si="2113"/>
        <v>0</v>
      </c>
      <c r="EU818" s="152" t="e">
        <f t="shared" ca="1" si="2114"/>
        <v>#DIV/0!</v>
      </c>
      <c r="EV818" s="16"/>
      <c r="EW818" s="67"/>
      <c r="EX818" s="16"/>
      <c r="EY818" s="16"/>
      <c r="EZ818" s="16"/>
      <c r="FA818" s="16"/>
      <c r="FB818" s="16"/>
      <c r="FC818" s="16"/>
      <c r="FD818" s="16"/>
      <c r="FE818" s="16"/>
      <c r="FF818" s="16"/>
      <c r="FG818" s="16"/>
      <c r="FH818" s="16"/>
      <c r="FI818" s="16"/>
      <c r="FJ818" s="16"/>
      <c r="FK818" s="16"/>
      <c r="FL818" s="16"/>
      <c r="FM818" s="16"/>
      <c r="FN818" s="16"/>
      <c r="FO818" s="16"/>
      <c r="FP818" s="16"/>
      <c r="FQ818" s="16"/>
      <c r="FR818" s="16"/>
      <c r="FS818" s="16"/>
      <c r="FT818" s="16"/>
      <c r="FU818" s="16"/>
      <c r="FV818" s="16"/>
      <c r="FW818" s="16"/>
      <c r="FX818" s="16"/>
      <c r="FY818" s="16"/>
      <c r="FZ818" s="16"/>
      <c r="GA818" s="150">
        <f t="shared" ref="GA818" ca="1" si="2125">SUMIF($GD$8:$HG$9,$O$5,GD818:HG818)</f>
        <v>32</v>
      </c>
      <c r="GB818" s="150">
        <f t="shared" ref="GB818" si="2126">SUM(GD819:HG819)</f>
        <v>0</v>
      </c>
      <c r="GC818" s="152">
        <f t="shared" ref="GC818" ca="1" si="2127">GB818/GA818</f>
        <v>0</v>
      </c>
      <c r="GD818" s="16"/>
      <c r="GE818" s="16"/>
      <c r="GF818" s="16"/>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c r="HF818" s="16">
        <v>16</v>
      </c>
      <c r="HG818" s="16">
        <v>16</v>
      </c>
      <c r="HH818" s="150"/>
      <c r="HI818" s="150">
        <v>0</v>
      </c>
      <c r="HJ818" s="152" t="e">
        <v>#DIV/0!</v>
      </c>
      <c r="HK818" s="16"/>
      <c r="HL818" s="16"/>
      <c r="HM818" s="16"/>
      <c r="HN818" s="16"/>
      <c r="HO818" s="16"/>
      <c r="HP818" s="16"/>
      <c r="HQ818" s="16"/>
      <c r="HR818" s="16"/>
      <c r="HS818" s="16"/>
      <c r="HT818" s="16"/>
      <c r="HU818" s="16"/>
      <c r="HV818" s="16"/>
      <c r="HW818" s="16"/>
      <c r="HX818" s="16"/>
      <c r="HY818" s="16"/>
      <c r="HZ818" s="16"/>
      <c r="IA818" s="16"/>
      <c r="IB818" s="16"/>
      <c r="IC818" s="16"/>
      <c r="ID818" s="16"/>
      <c r="IE818" s="16"/>
      <c r="IF818" s="16"/>
      <c r="IG818" s="16"/>
      <c r="IH818" s="16"/>
      <c r="II818" s="16"/>
      <c r="IJ818" s="16"/>
      <c r="IK818" s="16"/>
      <c r="IL818" s="16"/>
      <c r="IM818" s="16"/>
      <c r="IN818" s="16"/>
      <c r="IO818" s="16"/>
      <c r="IP818" s="150"/>
      <c r="IQ818" s="150">
        <v>0</v>
      </c>
      <c r="IR818" s="152" t="e">
        <v>#DIV/0!</v>
      </c>
      <c r="IS818" s="16"/>
      <c r="IT818" s="16"/>
      <c r="IU818" s="16"/>
      <c r="IV818" s="16"/>
      <c r="IW818" s="16"/>
      <c r="IX818" s="16"/>
      <c r="IY818" s="16"/>
      <c r="IZ818" s="16"/>
      <c r="JA818" s="16"/>
      <c r="JB818" s="16"/>
      <c r="JC818" s="16"/>
      <c r="JD818" s="16"/>
      <c r="JE818" s="16"/>
      <c r="JF818" s="16"/>
      <c r="JG818" s="16"/>
      <c r="JH818" s="16"/>
      <c r="JI818" s="16"/>
      <c r="JJ818" s="16"/>
      <c r="JK818" s="16"/>
      <c r="JL818" s="16"/>
      <c r="JM818" s="16"/>
      <c r="JN818" s="16"/>
      <c r="JO818" s="16"/>
      <c r="JP818" s="16"/>
      <c r="JQ818" s="16"/>
      <c r="JR818" s="16"/>
      <c r="JS818" s="16"/>
      <c r="JT818" s="16"/>
      <c r="JU818" s="23"/>
      <c r="JV818" s="16"/>
      <c r="JW818" s="150"/>
      <c r="JX818" s="150">
        <v>0</v>
      </c>
      <c r="JY818" s="152" t="e">
        <v>#DIV/0!</v>
      </c>
      <c r="JZ818" s="16"/>
      <c r="KA818" s="16"/>
      <c r="KB818" s="16"/>
      <c r="KC818" s="16"/>
      <c r="KD818" s="16"/>
      <c r="KE818" s="16"/>
      <c r="KF818" s="16"/>
      <c r="KG818" s="16"/>
      <c r="KH818" s="16"/>
      <c r="KI818" s="16"/>
      <c r="KJ818" s="16"/>
      <c r="KK818" s="16"/>
      <c r="KL818" s="16"/>
      <c r="KM818" s="16"/>
      <c r="KN818" s="16"/>
      <c r="KO818" s="16"/>
      <c r="KP818" s="16"/>
      <c r="KQ818" s="16"/>
      <c r="KR818" s="16"/>
      <c r="KS818" s="16"/>
      <c r="KT818" s="16"/>
      <c r="KU818" s="16"/>
      <c r="KV818" s="16"/>
      <c r="KW818" s="16"/>
      <c r="KX818" s="16"/>
      <c r="KY818" s="16"/>
      <c r="KZ818" s="16"/>
      <c r="LA818" s="16"/>
      <c r="LB818" s="16"/>
      <c r="LC818" s="16"/>
      <c r="LD818" s="16"/>
      <c r="LE818" s="150"/>
      <c r="LF818" s="150">
        <v>0</v>
      </c>
      <c r="LG818" s="152" t="e">
        <v>#DIV/0!</v>
      </c>
      <c r="LH818" s="16"/>
      <c r="LI818" s="16"/>
      <c r="LJ818" s="16"/>
      <c r="LK818" s="16"/>
      <c r="LL818" s="16"/>
      <c r="LM818" s="16"/>
      <c r="LN818" s="16"/>
      <c r="LO818" s="16"/>
      <c r="LP818" s="16"/>
      <c r="LQ818" s="16"/>
      <c r="LR818" s="16"/>
      <c r="LS818" s="16"/>
      <c r="LT818" s="16"/>
      <c r="LU818" s="16"/>
      <c r="LV818" s="16"/>
      <c r="LW818" s="16"/>
      <c r="LX818" s="16"/>
      <c r="LY818" s="16"/>
      <c r="LZ818" s="16"/>
      <c r="MA818" s="16"/>
      <c r="MB818" s="16"/>
      <c r="MC818" s="16"/>
      <c r="MD818" s="16"/>
      <c r="ME818" s="16"/>
      <c r="MF818" s="16"/>
      <c r="MG818" s="16"/>
      <c r="MH818" s="16"/>
      <c r="MI818" s="16"/>
      <c r="MJ818" s="16"/>
      <c r="MK818" s="16"/>
      <c r="ML818" s="16"/>
    </row>
    <row r="819" spans="1:350" ht="13.9" customHeight="1" outlineLevel="3" x14ac:dyDescent="0.2">
      <c r="A819" s="227"/>
      <c r="B819" s="219"/>
      <c r="C819" s="215"/>
      <c r="D819" s="217"/>
      <c r="E819" s="176"/>
      <c r="F819" s="176"/>
      <c r="G819" s="176"/>
      <c r="H819" s="171"/>
      <c r="I819" s="171"/>
      <c r="J819" s="213"/>
      <c r="K819" s="213"/>
      <c r="L819" s="173"/>
      <c r="M819" s="173"/>
      <c r="N819" s="184"/>
      <c r="O819" s="157"/>
      <c r="P819" s="17" t="s">
        <v>26</v>
      </c>
      <c r="Q819" s="151"/>
      <c r="R819" s="151"/>
      <c r="S819" s="153"/>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151"/>
      <c r="AY819" s="151"/>
      <c r="AZ819" s="153"/>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c r="CF819" s="151"/>
      <c r="CG819" s="151"/>
      <c r="CH819" s="153"/>
      <c r="CI819" s="141"/>
      <c r="CJ819" s="141"/>
      <c r="CK819" s="141"/>
      <c r="CL819" s="141"/>
      <c r="CM819" s="141"/>
      <c r="CN819" s="141"/>
      <c r="CO819" s="141"/>
      <c r="CP819" s="95"/>
      <c r="CQ819" s="95"/>
      <c r="CR819" s="95"/>
      <c r="CS819" s="95"/>
      <c r="CT819" s="95"/>
      <c r="CU819" s="95"/>
      <c r="CV819" s="95"/>
      <c r="CW819" s="141"/>
      <c r="CX819" s="141"/>
      <c r="CY819" s="141"/>
      <c r="CZ819" s="141"/>
      <c r="DA819" s="141"/>
      <c r="DB819" s="141"/>
      <c r="DC819" s="141"/>
      <c r="DD819" s="141"/>
      <c r="DE819" s="141"/>
      <c r="DF819" s="141"/>
      <c r="DG819" s="141"/>
      <c r="DH819" s="141"/>
      <c r="DI819" s="141"/>
      <c r="DJ819" s="141"/>
      <c r="DK819" s="141"/>
      <c r="DL819" s="141"/>
      <c r="DM819" s="141"/>
      <c r="DN819" s="151"/>
      <c r="DO819" s="151"/>
      <c r="DP819" s="153"/>
      <c r="DQ819" s="24"/>
      <c r="DR819" s="24"/>
      <c r="DS819" s="24"/>
      <c r="DT819" s="24"/>
      <c r="DU819" s="24"/>
      <c r="DV819" s="24"/>
      <c r="DW819" s="24"/>
      <c r="DX819" s="24"/>
      <c r="DY819" s="24"/>
      <c r="DZ819" s="24"/>
      <c r="EA819" s="24"/>
      <c r="EB819" s="24"/>
      <c r="EC819" s="24"/>
      <c r="ED819" s="24"/>
      <c r="EE819" s="24"/>
      <c r="EF819" s="24"/>
      <c r="EG819" s="24"/>
      <c r="EH819" s="24"/>
      <c r="EI819" s="24"/>
      <c r="EJ819" s="24"/>
      <c r="EK819" s="24"/>
      <c r="EL819" s="24"/>
      <c r="EM819" s="24"/>
      <c r="EN819" s="24"/>
      <c r="EO819" s="24"/>
      <c r="EP819" s="24"/>
      <c r="EQ819" s="24"/>
      <c r="ER819" s="24"/>
      <c r="ES819" s="151"/>
      <c r="ET819" s="151"/>
      <c r="EU819" s="153"/>
      <c r="EV819" s="24"/>
      <c r="EW819" s="125"/>
      <c r="EX819" s="24"/>
      <c r="EY819" s="24"/>
      <c r="EZ819" s="24"/>
      <c r="FA819" s="24"/>
      <c r="FB819" s="24"/>
      <c r="FC819" s="24"/>
      <c r="FD819" s="24"/>
      <c r="FE819" s="24"/>
      <c r="FF819" s="24"/>
      <c r="FG819" s="24"/>
      <c r="FH819" s="24"/>
      <c r="FI819" s="24"/>
      <c r="FJ819" s="24"/>
      <c r="FK819" s="24"/>
      <c r="FL819" s="24"/>
      <c r="FM819" s="24"/>
      <c r="FN819" s="24"/>
      <c r="FO819" s="24"/>
      <c r="FP819" s="24"/>
      <c r="FQ819" s="24"/>
      <c r="FR819" s="24"/>
      <c r="FS819" s="24"/>
      <c r="FT819" s="24"/>
      <c r="FU819" s="24"/>
      <c r="FV819" s="24"/>
      <c r="FW819" s="24"/>
      <c r="FX819" s="24"/>
      <c r="FY819" s="24"/>
      <c r="FZ819" s="24"/>
      <c r="GA819" s="151"/>
      <c r="GB819" s="151"/>
      <c r="GC819" s="153"/>
      <c r="GD819" s="24"/>
      <c r="GE819" s="24"/>
      <c r="GF819" s="24"/>
      <c r="GG819" s="24"/>
      <c r="GH819" s="24"/>
      <c r="GI819" s="24"/>
      <c r="GJ819" s="24"/>
      <c r="GK819" s="24"/>
      <c r="GL819" s="24"/>
      <c r="GM819" s="24"/>
      <c r="GN819" s="24"/>
      <c r="GO819" s="24"/>
      <c r="GP819" s="24"/>
      <c r="GQ819" s="24"/>
      <c r="GR819" s="24"/>
      <c r="GS819" s="24"/>
      <c r="GT819" s="24"/>
      <c r="GU819" s="24"/>
      <c r="GV819" s="24"/>
      <c r="GW819" s="24"/>
      <c r="GX819" s="24"/>
      <c r="GY819" s="24"/>
      <c r="GZ819" s="24"/>
      <c r="HA819" s="24"/>
      <c r="HB819" s="24"/>
      <c r="HC819" s="24"/>
      <c r="HD819" s="24"/>
      <c r="HE819" s="24"/>
      <c r="HF819" s="24"/>
      <c r="HG819" s="24"/>
      <c r="HH819" s="151"/>
      <c r="HI819" s="151"/>
      <c r="HJ819" s="153"/>
      <c r="HK819" s="24"/>
      <c r="HL819" s="24"/>
      <c r="HM819" s="24"/>
      <c r="HN819" s="24"/>
      <c r="HO819" s="24"/>
      <c r="HP819" s="24"/>
      <c r="HQ819" s="24"/>
      <c r="HR819" s="24"/>
      <c r="HS819" s="24"/>
      <c r="HT819" s="24"/>
      <c r="HU819" s="24"/>
      <c r="HV819" s="24"/>
      <c r="HW819" s="24"/>
      <c r="HX819" s="24"/>
      <c r="HY819" s="24"/>
      <c r="HZ819" s="24"/>
      <c r="IA819" s="24"/>
      <c r="IB819" s="24"/>
      <c r="IC819" s="24"/>
      <c r="ID819" s="24"/>
      <c r="IE819" s="24"/>
      <c r="IF819" s="24"/>
      <c r="IG819" s="24"/>
      <c r="IH819" s="24"/>
      <c r="II819" s="24"/>
      <c r="IJ819" s="24"/>
      <c r="IK819" s="24"/>
      <c r="IL819" s="24"/>
      <c r="IM819" s="24"/>
      <c r="IN819" s="24"/>
      <c r="IO819" s="24"/>
      <c r="IP819" s="151"/>
      <c r="IQ819" s="151"/>
      <c r="IR819" s="153"/>
      <c r="IS819" s="24"/>
      <c r="IT819" s="24"/>
      <c r="IU819" s="24"/>
      <c r="IV819" s="24"/>
      <c r="IW819" s="24"/>
      <c r="IX819" s="24"/>
      <c r="IY819" s="24"/>
      <c r="IZ819" s="24"/>
      <c r="JA819" s="24"/>
      <c r="JB819" s="24"/>
      <c r="JC819" s="24"/>
      <c r="JD819" s="24"/>
      <c r="JE819" s="24"/>
      <c r="JF819" s="24"/>
      <c r="JG819" s="24"/>
      <c r="JH819" s="24"/>
      <c r="JI819" s="24"/>
      <c r="JJ819" s="24"/>
      <c r="JK819" s="24"/>
      <c r="JL819" s="24"/>
      <c r="JM819" s="24"/>
      <c r="JN819" s="24"/>
      <c r="JO819" s="24"/>
      <c r="JP819" s="24"/>
      <c r="JQ819" s="24"/>
      <c r="JR819" s="24"/>
      <c r="JS819" s="24"/>
      <c r="JT819" s="24"/>
      <c r="JU819" s="25"/>
      <c r="JV819" s="24"/>
      <c r="JW819" s="151"/>
      <c r="JX819" s="151"/>
      <c r="JY819" s="153"/>
      <c r="JZ819" s="24"/>
      <c r="KA819" s="24"/>
      <c r="KB819" s="24"/>
      <c r="KC819" s="24"/>
      <c r="KD819" s="24"/>
      <c r="KE819" s="24"/>
      <c r="KF819" s="24"/>
      <c r="KG819" s="24"/>
      <c r="KH819" s="24"/>
      <c r="KI819" s="24"/>
      <c r="KJ819" s="24"/>
      <c r="KK819" s="24"/>
      <c r="KL819" s="24"/>
      <c r="KM819" s="24"/>
      <c r="KN819" s="24"/>
      <c r="KO819" s="24"/>
      <c r="KP819" s="24"/>
      <c r="KQ819" s="24"/>
      <c r="KR819" s="24"/>
      <c r="KS819" s="24"/>
      <c r="KT819" s="24"/>
      <c r="KU819" s="24"/>
      <c r="KV819" s="24"/>
      <c r="KW819" s="24"/>
      <c r="KX819" s="24"/>
      <c r="KY819" s="24"/>
      <c r="KZ819" s="24"/>
      <c r="LA819" s="24"/>
      <c r="LB819" s="24"/>
      <c r="LC819" s="24"/>
      <c r="LD819" s="24"/>
      <c r="LE819" s="151"/>
      <c r="LF819" s="151"/>
      <c r="LG819" s="153"/>
      <c r="LH819" s="24"/>
      <c r="LI819" s="24"/>
      <c r="LJ819" s="24"/>
      <c r="LK819" s="24"/>
      <c r="LL819" s="24"/>
      <c r="LM819" s="24"/>
      <c r="LN819" s="24"/>
      <c r="LO819" s="24"/>
      <c r="LP819" s="24"/>
      <c r="LQ819" s="24"/>
      <c r="LR819" s="24"/>
      <c r="LS819" s="24"/>
      <c r="LT819" s="24"/>
      <c r="LU819" s="24"/>
      <c r="LV819" s="24"/>
      <c r="LW819" s="24"/>
      <c r="LX819" s="24"/>
      <c r="LY819" s="24"/>
      <c r="LZ819" s="24"/>
      <c r="MA819" s="24"/>
      <c r="MB819" s="24"/>
      <c r="MC819" s="24"/>
      <c r="MD819" s="24"/>
      <c r="ME819" s="24"/>
      <c r="MF819" s="24"/>
      <c r="MG819" s="24"/>
      <c r="MH819" s="24"/>
      <c r="MI819" s="24"/>
      <c r="MJ819" s="24"/>
      <c r="MK819" s="24"/>
      <c r="ML819" s="24"/>
    </row>
    <row r="820" spans="1:350" ht="14.45" customHeight="1" outlineLevel="3" x14ac:dyDescent="0.2">
      <c r="A820" s="226" t="s">
        <v>433</v>
      </c>
      <c r="B820" s="218" t="s">
        <v>353</v>
      </c>
      <c r="C820" s="214" t="s">
        <v>37</v>
      </c>
      <c r="D820" s="216">
        <v>765</v>
      </c>
      <c r="E820" s="175">
        <v>0</v>
      </c>
      <c r="F820" s="175">
        <f>D820-E820</f>
        <v>765</v>
      </c>
      <c r="G820" s="175" t="s">
        <v>965</v>
      </c>
      <c r="H820" s="170" t="s">
        <v>891</v>
      </c>
      <c r="I820" s="170" t="s">
        <v>866</v>
      </c>
      <c r="J820" s="212">
        <f ca="1">E820+Q820+AX820+CF820+DN820+ES820+GA820+HH820+IP820+JW820+LE820</f>
        <v>765</v>
      </c>
      <c r="K820" s="212">
        <f>E820+R820+AY820+CG820+DO820+ET820+GB820+HI820+IQ820+JX820+LF820</f>
        <v>0</v>
      </c>
      <c r="L820" s="172">
        <f ca="1">K820/J820</f>
        <v>0</v>
      </c>
      <c r="M820" s="172">
        <f>K820/D820</f>
        <v>0</v>
      </c>
      <c r="N820" s="183">
        <f ca="1">SUMIF($EV$8:$FZ$9,$O$5,$EV821:$FZ821)-SUMIF($EV$8:$FZ$9,$Q$5,$EV821:$FZ821)</f>
        <v>0</v>
      </c>
      <c r="O820" s="156"/>
      <c r="P820" s="16" t="s">
        <v>25</v>
      </c>
      <c r="Q820" s="150">
        <v>0</v>
      </c>
      <c r="R820" s="150">
        <v>0</v>
      </c>
      <c r="S820" s="152" t="e">
        <v>#DIV/0!</v>
      </c>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50">
        <f t="shared" ref="AX820:AX866" ca="1" si="2128">SUMIF($BA$8:$CE$9,$O$5,$BA820:$CE820)</f>
        <v>0</v>
      </c>
      <c r="AY820" s="150">
        <f>SUM(BA821:CE821)</f>
        <v>0</v>
      </c>
      <c r="AZ820" s="152" t="e">
        <f ca="1">AY820/AX820</f>
        <v>#DIV/0!</v>
      </c>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50">
        <f t="shared" ref="CF820" si="2129">SUM(CI820:DM820)</f>
        <v>0</v>
      </c>
      <c r="CG820" s="150">
        <f>SUM(CI821:DM821)</f>
        <v>0</v>
      </c>
      <c r="CH820" s="152" t="e">
        <f>CG820/CF820</f>
        <v>#DIV/0!</v>
      </c>
      <c r="CI820" s="129"/>
      <c r="CJ820" s="129"/>
      <c r="CK820" s="129"/>
      <c r="CL820" s="129"/>
      <c r="CM820" s="129"/>
      <c r="CN820" s="129"/>
      <c r="CO820" s="129"/>
      <c r="CP820" s="101"/>
      <c r="CQ820" s="101"/>
      <c r="CR820" s="101"/>
      <c r="CS820" s="101"/>
      <c r="CT820" s="101"/>
      <c r="CU820" s="101"/>
      <c r="CV820" s="101"/>
      <c r="CW820" s="129"/>
      <c r="CX820" s="129"/>
      <c r="CY820" s="129"/>
      <c r="CZ820" s="129"/>
      <c r="DA820" s="129"/>
      <c r="DB820" s="129"/>
      <c r="DC820" s="129"/>
      <c r="DD820" s="129"/>
      <c r="DE820" s="129"/>
      <c r="DF820" s="129"/>
      <c r="DG820" s="129"/>
      <c r="DH820" s="129"/>
      <c r="DI820" s="129"/>
      <c r="DJ820" s="129"/>
      <c r="DK820" s="129"/>
      <c r="DL820" s="129"/>
      <c r="DM820" s="129"/>
      <c r="DN820" s="150">
        <f t="shared" ref="DN820" si="2130">SUM(DQ820:ER820)</f>
        <v>0</v>
      </c>
      <c r="DO820" s="150">
        <f>SUM(DQ821:ER821)</f>
        <v>0</v>
      </c>
      <c r="DP820" s="152" t="e">
        <f t="shared" si="2077"/>
        <v>#DIV/0!</v>
      </c>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50">
        <f t="shared" ca="1" si="2071"/>
        <v>765</v>
      </c>
      <c r="ET820" s="150">
        <f t="shared" si="2113"/>
        <v>0</v>
      </c>
      <c r="EU820" s="152">
        <f t="shared" ca="1" si="2114"/>
        <v>0</v>
      </c>
      <c r="EV820" s="16"/>
      <c r="EW820" s="67"/>
      <c r="EX820" s="16"/>
      <c r="EY820" s="16"/>
      <c r="EZ820" s="16"/>
      <c r="FA820" s="16"/>
      <c r="FB820" s="16"/>
      <c r="FC820" s="16"/>
      <c r="FD820" s="16"/>
      <c r="FE820" s="16">
        <v>100</v>
      </c>
      <c r="FF820" s="16">
        <v>100</v>
      </c>
      <c r="FG820" s="16">
        <v>100</v>
      </c>
      <c r="FH820" s="16">
        <v>100</v>
      </c>
      <c r="FI820" s="16">
        <v>100</v>
      </c>
      <c r="FJ820" s="16">
        <v>100</v>
      </c>
      <c r="FK820" s="16">
        <v>100</v>
      </c>
      <c r="FL820" s="16">
        <v>65</v>
      </c>
      <c r="FM820" s="16"/>
      <c r="FN820" s="16"/>
      <c r="FO820" s="16"/>
      <c r="FP820" s="16"/>
      <c r="FQ820" s="16"/>
      <c r="FR820" s="16"/>
      <c r="FS820" s="16"/>
      <c r="FT820" s="16"/>
      <c r="FU820" s="16"/>
      <c r="FV820" s="16"/>
      <c r="FW820" s="16"/>
      <c r="FX820" s="16"/>
      <c r="FY820" s="16"/>
      <c r="FZ820" s="16"/>
      <c r="GA820" s="150">
        <f t="shared" ref="GA820" ca="1" si="2131">SUMIF($GD$8:$HG$9,$O$5,GD820:HG820)</f>
        <v>0</v>
      </c>
      <c r="GB820" s="150">
        <f t="shared" ref="GB820" si="2132">SUM(GD821:HG821)</f>
        <v>0</v>
      </c>
      <c r="GC820" s="152" t="e">
        <f t="shared" ref="GC820" ca="1" si="2133">GB820/GA820</f>
        <v>#DIV/0!</v>
      </c>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50"/>
      <c r="HI820" s="150">
        <v>0</v>
      </c>
      <c r="HJ820" s="152" t="e">
        <v>#DIV/0!</v>
      </c>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50"/>
      <c r="IQ820" s="150">
        <v>0</v>
      </c>
      <c r="IR820" s="152" t="e">
        <v>#DIV/0!</v>
      </c>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c r="JS820" s="16"/>
      <c r="JT820" s="16"/>
      <c r="JU820" s="23"/>
      <c r="JV820" s="16"/>
      <c r="JW820" s="150"/>
      <c r="JX820" s="150">
        <v>0</v>
      </c>
      <c r="JY820" s="152" t="e">
        <v>#DIV/0!</v>
      </c>
      <c r="JZ820" s="16"/>
      <c r="KA820" s="16"/>
      <c r="KB820" s="16"/>
      <c r="KC820" s="16"/>
      <c r="KD820" s="16"/>
      <c r="KE820" s="16"/>
      <c r="KF820" s="16"/>
      <c r="KG820" s="16"/>
      <c r="KH820" s="16"/>
      <c r="KI820" s="16"/>
      <c r="KJ820" s="16"/>
      <c r="KK820" s="16"/>
      <c r="KL820" s="16"/>
      <c r="KM820" s="16"/>
      <c r="KN820" s="16"/>
      <c r="KO820" s="16"/>
      <c r="KP820" s="16"/>
      <c r="KQ820" s="16"/>
      <c r="KR820" s="16"/>
      <c r="KS820" s="16"/>
      <c r="KT820" s="16"/>
      <c r="KU820" s="16"/>
      <c r="KV820" s="16"/>
      <c r="KW820" s="16"/>
      <c r="KX820" s="16"/>
      <c r="KY820" s="16"/>
      <c r="KZ820" s="16"/>
      <c r="LA820" s="16"/>
      <c r="LB820" s="16"/>
      <c r="LC820" s="16"/>
      <c r="LD820" s="16"/>
      <c r="LE820" s="150"/>
      <c r="LF820" s="150">
        <v>0</v>
      </c>
      <c r="LG820" s="152" t="e">
        <v>#DIV/0!</v>
      </c>
      <c r="LH820" s="16"/>
      <c r="LI820" s="16"/>
      <c r="LJ820" s="16"/>
      <c r="LK820" s="16"/>
      <c r="LL820" s="16"/>
      <c r="LM820" s="16"/>
      <c r="LN820" s="16"/>
      <c r="LO820" s="16"/>
      <c r="LP820" s="16"/>
      <c r="LQ820" s="16"/>
      <c r="LR820" s="16"/>
      <c r="LS820" s="16"/>
      <c r="LT820" s="16"/>
      <c r="LU820" s="16"/>
      <c r="LV820" s="16"/>
      <c r="LW820" s="16"/>
      <c r="LX820" s="16"/>
      <c r="LY820" s="16"/>
      <c r="LZ820" s="16"/>
      <c r="MA820" s="16"/>
      <c r="MB820" s="16"/>
      <c r="MC820" s="16"/>
      <c r="MD820" s="16"/>
      <c r="ME820" s="16"/>
      <c r="MF820" s="16"/>
      <c r="MG820" s="16"/>
      <c r="MH820" s="16"/>
      <c r="MI820" s="16"/>
      <c r="MJ820" s="16"/>
      <c r="MK820" s="16"/>
      <c r="ML820" s="16"/>
    </row>
    <row r="821" spans="1:350" ht="13.9" customHeight="1" outlineLevel="3" x14ac:dyDescent="0.2">
      <c r="A821" s="227"/>
      <c r="B821" s="219"/>
      <c r="C821" s="215"/>
      <c r="D821" s="217"/>
      <c r="E821" s="176"/>
      <c r="F821" s="176"/>
      <c r="G821" s="176"/>
      <c r="H821" s="171"/>
      <c r="I821" s="171"/>
      <c r="J821" s="213"/>
      <c r="K821" s="213"/>
      <c r="L821" s="173"/>
      <c r="M821" s="173"/>
      <c r="N821" s="184"/>
      <c r="O821" s="157"/>
      <c r="P821" s="17" t="s">
        <v>26</v>
      </c>
      <c r="Q821" s="151"/>
      <c r="R821" s="151"/>
      <c r="S821" s="153"/>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151"/>
      <c r="AY821" s="151"/>
      <c r="AZ821" s="153"/>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c r="CF821" s="151"/>
      <c r="CG821" s="151"/>
      <c r="CH821" s="153"/>
      <c r="CI821" s="141"/>
      <c r="CJ821" s="141"/>
      <c r="CK821" s="141"/>
      <c r="CL821" s="141"/>
      <c r="CM821" s="141"/>
      <c r="CN821" s="141"/>
      <c r="CO821" s="141"/>
      <c r="CP821" s="95"/>
      <c r="CQ821" s="95"/>
      <c r="CR821" s="95"/>
      <c r="CS821" s="95"/>
      <c r="CT821" s="95"/>
      <c r="CU821" s="95"/>
      <c r="CV821" s="95"/>
      <c r="CW821" s="141"/>
      <c r="CX821" s="141"/>
      <c r="CY821" s="141"/>
      <c r="CZ821" s="141"/>
      <c r="DA821" s="141"/>
      <c r="DB821" s="141"/>
      <c r="DC821" s="141"/>
      <c r="DD821" s="141"/>
      <c r="DE821" s="141"/>
      <c r="DF821" s="141"/>
      <c r="DG821" s="141"/>
      <c r="DH821" s="141"/>
      <c r="DI821" s="141"/>
      <c r="DJ821" s="141"/>
      <c r="DK821" s="141"/>
      <c r="DL821" s="141"/>
      <c r="DM821" s="141"/>
      <c r="DN821" s="151"/>
      <c r="DO821" s="151"/>
      <c r="DP821" s="153"/>
      <c r="DQ821" s="24"/>
      <c r="DR821" s="24"/>
      <c r="DS821" s="24"/>
      <c r="DT821" s="24"/>
      <c r="DU821" s="24"/>
      <c r="DV821" s="24"/>
      <c r="DW821" s="24"/>
      <c r="DX821" s="24"/>
      <c r="DY821" s="24"/>
      <c r="DZ821" s="24"/>
      <c r="EA821" s="24"/>
      <c r="EB821" s="24"/>
      <c r="EC821" s="24"/>
      <c r="ED821" s="24"/>
      <c r="EE821" s="24"/>
      <c r="EF821" s="24"/>
      <c r="EG821" s="24"/>
      <c r="EH821" s="24"/>
      <c r="EI821" s="24"/>
      <c r="EJ821" s="24"/>
      <c r="EK821" s="24"/>
      <c r="EL821" s="24"/>
      <c r="EM821" s="24"/>
      <c r="EN821" s="24"/>
      <c r="EO821" s="24"/>
      <c r="EP821" s="24"/>
      <c r="EQ821" s="24"/>
      <c r="ER821" s="24"/>
      <c r="ES821" s="151"/>
      <c r="ET821" s="151"/>
      <c r="EU821" s="153"/>
      <c r="EV821" s="24"/>
      <c r="EW821" s="125"/>
      <c r="EX821" s="24"/>
      <c r="EY821" s="24"/>
      <c r="EZ821" s="24"/>
      <c r="FA821" s="24"/>
      <c r="FB821" s="24"/>
      <c r="FC821" s="24"/>
      <c r="FD821" s="24"/>
      <c r="FE821" s="24"/>
      <c r="FF821" s="24"/>
      <c r="FG821" s="24"/>
      <c r="FH821" s="24"/>
      <c r="FI821" s="24"/>
      <c r="FJ821" s="24"/>
      <c r="FK821" s="24"/>
      <c r="FL821" s="24"/>
      <c r="FM821" s="24"/>
      <c r="FN821" s="24"/>
      <c r="FO821" s="24"/>
      <c r="FP821" s="24"/>
      <c r="FQ821" s="24"/>
      <c r="FR821" s="24"/>
      <c r="FS821" s="24"/>
      <c r="FT821" s="24"/>
      <c r="FU821" s="24"/>
      <c r="FV821" s="24"/>
      <c r="FW821" s="24"/>
      <c r="FX821" s="24"/>
      <c r="FY821" s="24"/>
      <c r="FZ821" s="24"/>
      <c r="GA821" s="151"/>
      <c r="GB821" s="151"/>
      <c r="GC821" s="153"/>
      <c r="GD821" s="24"/>
      <c r="GE821" s="24"/>
      <c r="GF821" s="24"/>
      <c r="GG821" s="24"/>
      <c r="GH821" s="24"/>
      <c r="GI821" s="24"/>
      <c r="GJ821" s="24"/>
      <c r="GK821" s="24"/>
      <c r="GL821" s="24"/>
      <c r="GM821" s="24"/>
      <c r="GN821" s="24"/>
      <c r="GO821" s="24"/>
      <c r="GP821" s="24"/>
      <c r="GQ821" s="24"/>
      <c r="GR821" s="24"/>
      <c r="GS821" s="24"/>
      <c r="GT821" s="24"/>
      <c r="GU821" s="24"/>
      <c r="GV821" s="24"/>
      <c r="GW821" s="24"/>
      <c r="GX821" s="24"/>
      <c r="GY821" s="24"/>
      <c r="GZ821" s="24"/>
      <c r="HA821" s="24"/>
      <c r="HB821" s="24"/>
      <c r="HC821" s="24"/>
      <c r="HD821" s="24"/>
      <c r="HE821" s="24"/>
      <c r="HF821" s="24"/>
      <c r="HG821" s="24"/>
      <c r="HH821" s="151"/>
      <c r="HI821" s="151"/>
      <c r="HJ821" s="153"/>
      <c r="HK821" s="24"/>
      <c r="HL821" s="24"/>
      <c r="HM821" s="24"/>
      <c r="HN821" s="24"/>
      <c r="HO821" s="24"/>
      <c r="HP821" s="24"/>
      <c r="HQ821" s="24"/>
      <c r="HR821" s="24"/>
      <c r="HS821" s="24"/>
      <c r="HT821" s="24"/>
      <c r="HU821" s="24"/>
      <c r="HV821" s="24"/>
      <c r="HW821" s="24"/>
      <c r="HX821" s="24"/>
      <c r="HY821" s="24"/>
      <c r="HZ821" s="24"/>
      <c r="IA821" s="24"/>
      <c r="IB821" s="24"/>
      <c r="IC821" s="24"/>
      <c r="ID821" s="24"/>
      <c r="IE821" s="24"/>
      <c r="IF821" s="24"/>
      <c r="IG821" s="24"/>
      <c r="IH821" s="24"/>
      <c r="II821" s="24"/>
      <c r="IJ821" s="24"/>
      <c r="IK821" s="24"/>
      <c r="IL821" s="24"/>
      <c r="IM821" s="24"/>
      <c r="IN821" s="24"/>
      <c r="IO821" s="24"/>
      <c r="IP821" s="151"/>
      <c r="IQ821" s="151"/>
      <c r="IR821" s="153"/>
      <c r="IS821" s="24"/>
      <c r="IT821" s="24"/>
      <c r="IU821" s="24"/>
      <c r="IV821" s="24"/>
      <c r="IW821" s="24"/>
      <c r="IX821" s="24"/>
      <c r="IY821" s="24"/>
      <c r="IZ821" s="24"/>
      <c r="JA821" s="24"/>
      <c r="JB821" s="24"/>
      <c r="JC821" s="24"/>
      <c r="JD821" s="24"/>
      <c r="JE821" s="24"/>
      <c r="JF821" s="24"/>
      <c r="JG821" s="24"/>
      <c r="JH821" s="24"/>
      <c r="JI821" s="24"/>
      <c r="JJ821" s="24"/>
      <c r="JK821" s="24"/>
      <c r="JL821" s="24"/>
      <c r="JM821" s="24"/>
      <c r="JN821" s="24"/>
      <c r="JO821" s="24"/>
      <c r="JP821" s="24"/>
      <c r="JQ821" s="24"/>
      <c r="JR821" s="24"/>
      <c r="JS821" s="24"/>
      <c r="JT821" s="24"/>
      <c r="JU821" s="25"/>
      <c r="JV821" s="24"/>
      <c r="JW821" s="151"/>
      <c r="JX821" s="151"/>
      <c r="JY821" s="153"/>
      <c r="JZ821" s="24"/>
      <c r="KA821" s="24"/>
      <c r="KB821" s="24"/>
      <c r="KC821" s="24"/>
      <c r="KD821" s="24"/>
      <c r="KE821" s="24"/>
      <c r="KF821" s="24"/>
      <c r="KG821" s="24"/>
      <c r="KH821" s="24"/>
      <c r="KI821" s="24"/>
      <c r="KJ821" s="24"/>
      <c r="KK821" s="24"/>
      <c r="KL821" s="24"/>
      <c r="KM821" s="24"/>
      <c r="KN821" s="24"/>
      <c r="KO821" s="24"/>
      <c r="KP821" s="24"/>
      <c r="KQ821" s="24"/>
      <c r="KR821" s="24"/>
      <c r="KS821" s="24"/>
      <c r="KT821" s="24"/>
      <c r="KU821" s="24"/>
      <c r="KV821" s="24"/>
      <c r="KW821" s="24"/>
      <c r="KX821" s="24"/>
      <c r="KY821" s="24"/>
      <c r="KZ821" s="24"/>
      <c r="LA821" s="24"/>
      <c r="LB821" s="24"/>
      <c r="LC821" s="24"/>
      <c r="LD821" s="24"/>
      <c r="LE821" s="151"/>
      <c r="LF821" s="151"/>
      <c r="LG821" s="153"/>
      <c r="LH821" s="24"/>
      <c r="LI821" s="24"/>
      <c r="LJ821" s="24"/>
      <c r="LK821" s="24"/>
      <c r="LL821" s="24"/>
      <c r="LM821" s="24"/>
      <c r="LN821" s="24"/>
      <c r="LO821" s="24"/>
      <c r="LP821" s="24"/>
      <c r="LQ821" s="24"/>
      <c r="LR821" s="24"/>
      <c r="LS821" s="24"/>
      <c r="LT821" s="24"/>
      <c r="LU821" s="24"/>
      <c r="LV821" s="24"/>
      <c r="LW821" s="24"/>
      <c r="LX821" s="24"/>
      <c r="LY821" s="24"/>
      <c r="LZ821" s="24"/>
      <c r="MA821" s="24"/>
      <c r="MB821" s="24"/>
      <c r="MC821" s="24"/>
      <c r="MD821" s="24"/>
      <c r="ME821" s="24"/>
      <c r="MF821" s="24"/>
      <c r="MG821" s="24"/>
      <c r="MH821" s="24"/>
      <c r="MI821" s="24"/>
      <c r="MJ821" s="24"/>
      <c r="MK821" s="24"/>
      <c r="ML821" s="24"/>
    </row>
    <row r="822" spans="1:350" s="41" customFormat="1" ht="14.25" customHeight="1" outlineLevel="3" x14ac:dyDescent="0.25">
      <c r="A822" s="220" t="s">
        <v>57</v>
      </c>
      <c r="B822" s="230" t="s">
        <v>434</v>
      </c>
      <c r="C822" s="175" t="s">
        <v>59</v>
      </c>
      <c r="D822" s="175">
        <v>2</v>
      </c>
      <c r="E822" s="175"/>
      <c r="F822" s="175">
        <f>D822-E822</f>
        <v>2</v>
      </c>
      <c r="G822" s="175" t="s">
        <v>1184</v>
      </c>
      <c r="H822" s="170" t="s">
        <v>859</v>
      </c>
      <c r="I822" s="170" t="s">
        <v>1179</v>
      </c>
      <c r="J822" s="212">
        <f ca="1">E822+Q822+AX822+CF822+DN822+ES822+GA822+HH822+IP822+JW822+LE822</f>
        <v>0</v>
      </c>
      <c r="K822" s="212">
        <f>E822+R822+AY822+CG822+DO822+ET822+GB822+HI822+IQ822+JX822+LF822</f>
        <v>0</v>
      </c>
      <c r="L822" s="172" t="e">
        <f ca="1">K822/J822</f>
        <v>#DIV/0!</v>
      </c>
      <c r="M822" s="172">
        <f>K822/D822</f>
        <v>0</v>
      </c>
      <c r="N822" s="183">
        <f ca="1">SUMIF($EV$8:$FZ$9,$O$5,$EV823:$FZ823)-SUMIF($EV$8:$FZ$9,$Q$5,$EV823:$FZ823)</f>
        <v>0</v>
      </c>
      <c r="O822" s="154"/>
      <c r="P822" s="154"/>
      <c r="Q822" s="150">
        <v>0</v>
      </c>
      <c r="R822" s="150">
        <v>0</v>
      </c>
      <c r="S822" s="152" t="e">
        <v>#DIV/0!</v>
      </c>
      <c r="T822" s="154"/>
      <c r="U822" s="154"/>
      <c r="V822" s="154"/>
      <c r="W822" s="154"/>
      <c r="X822" s="154"/>
      <c r="Y822" s="154"/>
      <c r="Z822" s="154"/>
      <c r="AA822" s="154"/>
      <c r="AB822" s="154"/>
      <c r="AC822" s="154"/>
      <c r="AD822" s="154"/>
      <c r="AE822" s="154"/>
      <c r="AF822" s="154"/>
      <c r="AG822" s="154"/>
      <c r="AH822" s="154"/>
      <c r="AI822" s="154"/>
      <c r="AJ822" s="154"/>
      <c r="AK822" s="154"/>
      <c r="AL822" s="154"/>
      <c r="AM822" s="154"/>
      <c r="AN822" s="154"/>
      <c r="AO822" s="154"/>
      <c r="AP822" s="154"/>
      <c r="AQ822" s="154"/>
      <c r="AR822" s="154"/>
      <c r="AS822" s="154"/>
      <c r="AT822" s="154"/>
      <c r="AU822" s="154"/>
      <c r="AV822" s="154"/>
      <c r="AW822" s="154"/>
      <c r="AX822" s="150">
        <f t="shared" ca="1" si="2128"/>
        <v>0</v>
      </c>
      <c r="AY822" s="150">
        <f>SUM(BA823:CE823)</f>
        <v>0</v>
      </c>
      <c r="AZ822" s="152" t="e">
        <f ca="1">AY822/AX822</f>
        <v>#DIV/0!</v>
      </c>
      <c r="BA822" s="154"/>
      <c r="BB822" s="154"/>
      <c r="BC822" s="154"/>
      <c r="BD822" s="154"/>
      <c r="BE822" s="154"/>
      <c r="BF822" s="154"/>
      <c r="BG822" s="154"/>
      <c r="BH822" s="154"/>
      <c r="BI822" s="154"/>
      <c r="BJ822" s="154"/>
      <c r="BK822" s="154"/>
      <c r="BL822" s="154"/>
      <c r="BM822" s="154"/>
      <c r="BN822" s="154"/>
      <c r="BO822" s="154"/>
      <c r="BP822" s="154"/>
      <c r="BQ822" s="154"/>
      <c r="BR822" s="154"/>
      <c r="BS822" s="154"/>
      <c r="BT822" s="154"/>
      <c r="BU822" s="154"/>
      <c r="BV822" s="154"/>
      <c r="BW822" s="154"/>
      <c r="BX822" s="154"/>
      <c r="BY822" s="154"/>
      <c r="BZ822" s="154"/>
      <c r="CA822" s="154"/>
      <c r="CB822" s="154"/>
      <c r="CC822" s="154"/>
      <c r="CD822" s="154"/>
      <c r="CE822" s="154"/>
      <c r="CF822" s="150">
        <f t="shared" ref="CF822" si="2134">SUM(CI822:DM822)</f>
        <v>0</v>
      </c>
      <c r="CG822" s="150">
        <f>SUM(CI823:DM823)</f>
        <v>0</v>
      </c>
      <c r="CH822" s="152" t="e">
        <f>CG822/CF822</f>
        <v>#DIV/0!</v>
      </c>
      <c r="CI822" s="154"/>
      <c r="CJ822" s="154"/>
      <c r="CK822" s="154"/>
      <c r="CL822" s="154"/>
      <c r="CM822" s="154"/>
      <c r="CN822" s="154"/>
      <c r="CO822" s="154"/>
      <c r="CP822" s="158"/>
      <c r="CQ822" s="158"/>
      <c r="CR822" s="158"/>
      <c r="CS822" s="158"/>
      <c r="CT822" s="158"/>
      <c r="CU822" s="158"/>
      <c r="CV822" s="158"/>
      <c r="CW822" s="154"/>
      <c r="CX822" s="154"/>
      <c r="CY822" s="154"/>
      <c r="CZ822" s="154"/>
      <c r="DA822" s="154"/>
      <c r="DB822" s="154"/>
      <c r="DC822" s="154"/>
      <c r="DD822" s="154"/>
      <c r="DE822" s="154"/>
      <c r="DF822" s="154"/>
      <c r="DG822" s="154"/>
      <c r="DH822" s="154"/>
      <c r="DI822" s="154"/>
      <c r="DJ822" s="154"/>
      <c r="DK822" s="154"/>
      <c r="DL822" s="154"/>
      <c r="DM822" s="154"/>
      <c r="DN822" s="150">
        <f t="shared" ref="DN822" si="2135">SUM(DQ822:ER822)</f>
        <v>0</v>
      </c>
      <c r="DO822" s="150">
        <f>SUM(DQ823:ER823)</f>
        <v>0</v>
      </c>
      <c r="DP822" s="152" t="e">
        <f t="shared" si="2077"/>
        <v>#DIV/0!</v>
      </c>
      <c r="DQ822" s="154"/>
      <c r="DR822" s="154"/>
      <c r="DS822" s="154"/>
      <c r="DT822" s="154"/>
      <c r="DU822" s="154"/>
      <c r="DV822" s="154"/>
      <c r="DW822" s="154"/>
      <c r="DX822" s="154"/>
      <c r="DY822" s="154"/>
      <c r="DZ822" s="154"/>
      <c r="EA822" s="154"/>
      <c r="EB822" s="154"/>
      <c r="EC822" s="154"/>
      <c r="ED822" s="154"/>
      <c r="EE822" s="154"/>
      <c r="EF822" s="154"/>
      <c r="EG822" s="154"/>
      <c r="EH822" s="154"/>
      <c r="EI822" s="154"/>
      <c r="EJ822" s="154"/>
      <c r="EK822" s="154"/>
      <c r="EL822" s="154"/>
      <c r="EM822" s="154"/>
      <c r="EN822" s="154"/>
      <c r="EO822" s="154"/>
      <c r="EP822" s="154"/>
      <c r="EQ822" s="154"/>
      <c r="ER822" s="154"/>
      <c r="ES822" s="150">
        <f t="shared" ca="1" si="2071"/>
        <v>0</v>
      </c>
      <c r="ET822" s="150">
        <f t="shared" si="2113"/>
        <v>0</v>
      </c>
      <c r="EU822" s="152" t="e">
        <f t="shared" ca="1" si="2114"/>
        <v>#DIV/0!</v>
      </c>
      <c r="EV822" s="154"/>
      <c r="EW822" s="160"/>
      <c r="EX822" s="154"/>
      <c r="EY822" s="154"/>
      <c r="EZ822" s="154"/>
      <c r="FA822" s="154"/>
      <c r="FB822" s="154"/>
      <c r="FC822" s="154"/>
      <c r="FD822" s="154"/>
      <c r="FE822" s="154"/>
      <c r="FF822" s="154"/>
      <c r="FG822" s="154"/>
      <c r="FH822" s="154"/>
      <c r="FI822" s="154"/>
      <c r="FJ822" s="154"/>
      <c r="FK822" s="154"/>
      <c r="FL822" s="154"/>
      <c r="FM822" s="154"/>
      <c r="FN822" s="154"/>
      <c r="FO822" s="154"/>
      <c r="FP822" s="154"/>
      <c r="FQ822" s="154"/>
      <c r="FR822" s="154"/>
      <c r="FS822" s="154"/>
      <c r="FT822" s="154"/>
      <c r="FU822" s="154"/>
      <c r="FV822" s="154"/>
      <c r="FW822" s="154"/>
      <c r="FX822" s="154"/>
      <c r="FY822" s="154"/>
      <c r="FZ822" s="154"/>
      <c r="GA822" s="150">
        <f t="shared" ref="GA822" ca="1" si="2136">SUMIF($GD$8:$HG$9,$O$5,GD822:HG822)</f>
        <v>0</v>
      </c>
      <c r="GB822" s="150">
        <f t="shared" ref="GB822" si="2137">SUM(GD823:HG823)</f>
        <v>0</v>
      </c>
      <c r="GC822" s="152" t="e">
        <f t="shared" ref="GC822" ca="1" si="2138">GB822/GA822</f>
        <v>#DIV/0!</v>
      </c>
      <c r="GD822" s="154"/>
      <c r="GE822" s="154"/>
      <c r="GF822" s="154"/>
      <c r="GG822" s="154"/>
      <c r="GH822" s="154"/>
      <c r="GI822" s="154"/>
      <c r="GJ822" s="154"/>
      <c r="GK822" s="154"/>
      <c r="GL822" s="154"/>
      <c r="GM822" s="154"/>
      <c r="GN822" s="154"/>
      <c r="GO822" s="154"/>
      <c r="GP822" s="154"/>
      <c r="GQ822" s="154"/>
      <c r="GR822" s="154"/>
      <c r="GS822" s="154"/>
      <c r="GT822" s="154"/>
      <c r="GU822" s="154"/>
      <c r="GV822" s="154"/>
      <c r="GW822" s="154"/>
      <c r="GX822" s="154"/>
      <c r="GY822" s="154"/>
      <c r="GZ822" s="154"/>
      <c r="HA822" s="154"/>
      <c r="HB822" s="154"/>
      <c r="HC822" s="154"/>
      <c r="HD822" s="154"/>
      <c r="HE822" s="154"/>
      <c r="HF822" s="154"/>
      <c r="HG822" s="154"/>
      <c r="HH822" s="150"/>
      <c r="HI822" s="150">
        <v>0</v>
      </c>
      <c r="HJ822" s="154"/>
      <c r="HK822" s="154"/>
      <c r="HL822" s="154"/>
      <c r="HM822" s="154"/>
      <c r="HN822" s="154"/>
      <c r="HO822" s="154"/>
      <c r="HP822" s="154"/>
      <c r="HQ822" s="154"/>
      <c r="HR822" s="154"/>
      <c r="HS822" s="154"/>
      <c r="HT822" s="154"/>
      <c r="HU822" s="154"/>
      <c r="HV822" s="154"/>
      <c r="HW822" s="154"/>
      <c r="HX822" s="154"/>
      <c r="HY822" s="154"/>
      <c r="HZ822" s="154"/>
      <c r="IA822" s="154"/>
      <c r="IB822" s="154"/>
      <c r="IC822" s="154"/>
      <c r="ID822" s="154"/>
      <c r="IE822" s="154"/>
      <c r="IF822" s="154"/>
      <c r="IG822" s="154"/>
      <c r="IH822" s="154"/>
      <c r="II822" s="154"/>
      <c r="IJ822" s="154"/>
      <c r="IK822" s="154"/>
      <c r="IL822" s="154"/>
      <c r="IM822" s="154"/>
      <c r="IN822" s="154"/>
      <c r="IO822" s="154"/>
      <c r="IP822" s="150"/>
      <c r="IQ822" s="150">
        <v>0</v>
      </c>
      <c r="IR822" s="154"/>
      <c r="IS822" s="154"/>
      <c r="IT822" s="154"/>
      <c r="IU822" s="154"/>
      <c r="IV822" s="154"/>
      <c r="IW822" s="154"/>
      <c r="IX822" s="154"/>
      <c r="IY822" s="154"/>
      <c r="IZ822" s="154"/>
      <c r="JA822" s="154"/>
      <c r="JB822" s="154"/>
      <c r="JC822" s="154"/>
      <c r="JD822" s="154"/>
      <c r="JE822" s="154"/>
      <c r="JF822" s="154"/>
      <c r="JG822" s="154"/>
      <c r="JH822" s="154"/>
      <c r="JI822" s="154"/>
      <c r="JJ822" s="154"/>
      <c r="JK822" s="154"/>
      <c r="JL822" s="154"/>
      <c r="JM822" s="154"/>
      <c r="JN822" s="154"/>
      <c r="JO822" s="154"/>
      <c r="JP822" s="154"/>
      <c r="JQ822" s="154"/>
      <c r="JR822" s="154"/>
      <c r="JS822" s="154"/>
      <c r="JT822" s="154"/>
      <c r="JU822" s="154"/>
      <c r="JV822" s="154"/>
      <c r="JW822" s="150"/>
      <c r="JX822" s="150">
        <v>0</v>
      </c>
      <c r="JY822" s="154"/>
      <c r="JZ822" s="154"/>
      <c r="KA822" s="154"/>
      <c r="KB822" s="154"/>
      <c r="KC822" s="154"/>
      <c r="KD822" s="154"/>
      <c r="KE822" s="154"/>
      <c r="KF822" s="154"/>
      <c r="KG822" s="154"/>
      <c r="KH822" s="154"/>
      <c r="KI822" s="154"/>
      <c r="KJ822" s="154"/>
      <c r="KK822" s="154"/>
      <c r="KL822" s="154"/>
      <c r="KM822" s="154"/>
      <c r="KN822" s="154"/>
      <c r="KO822" s="154"/>
      <c r="KP822" s="154"/>
      <c r="KQ822" s="154"/>
      <c r="KR822" s="154"/>
      <c r="KS822" s="154"/>
      <c r="KT822" s="154"/>
      <c r="KU822" s="154"/>
      <c r="KV822" s="154"/>
      <c r="KW822" s="154"/>
      <c r="KX822" s="154"/>
      <c r="KY822" s="154"/>
      <c r="KZ822" s="154"/>
      <c r="LA822" s="154"/>
      <c r="LB822" s="154"/>
      <c r="LC822" s="154"/>
      <c r="LD822" s="154"/>
      <c r="LE822" s="150"/>
      <c r="LF822" s="150">
        <v>0</v>
      </c>
      <c r="LG822" s="154"/>
      <c r="LH822" s="154"/>
      <c r="LI822" s="154"/>
      <c r="LJ822" s="154"/>
      <c r="LK822" s="154"/>
      <c r="LL822" s="154"/>
      <c r="LM822" s="154"/>
      <c r="LN822" s="154"/>
      <c r="LO822" s="154"/>
      <c r="LP822" s="154"/>
      <c r="LQ822" s="154"/>
      <c r="LR822" s="154"/>
      <c r="LS822" s="154"/>
      <c r="LT822" s="154"/>
      <c r="LU822" s="154"/>
      <c r="LV822" s="154"/>
      <c r="LW822" s="154"/>
      <c r="LX822" s="154"/>
      <c r="LY822" s="154"/>
      <c r="LZ822" s="154"/>
      <c r="MA822" s="154"/>
      <c r="MB822" s="154"/>
      <c r="MC822" s="154"/>
      <c r="MD822" s="154"/>
      <c r="ME822" s="154"/>
      <c r="MF822" s="154"/>
      <c r="MG822" s="154"/>
      <c r="MH822" s="154"/>
      <c r="MI822" s="154"/>
      <c r="MJ822" s="154"/>
      <c r="MK822" s="154"/>
      <c r="ML822" s="154"/>
    </row>
    <row r="823" spans="1:350" s="41" customFormat="1" ht="14.25" customHeight="1" outlineLevel="3" x14ac:dyDescent="0.25">
      <c r="A823" s="221"/>
      <c r="B823" s="231"/>
      <c r="C823" s="176"/>
      <c r="D823" s="176"/>
      <c r="E823" s="176"/>
      <c r="F823" s="176"/>
      <c r="G823" s="176"/>
      <c r="H823" s="171"/>
      <c r="I823" s="171"/>
      <c r="J823" s="213"/>
      <c r="K823" s="213"/>
      <c r="L823" s="173"/>
      <c r="M823" s="173"/>
      <c r="N823" s="184"/>
      <c r="O823" s="155"/>
      <c r="P823" s="155"/>
      <c r="Q823" s="151"/>
      <c r="R823" s="151"/>
      <c r="S823" s="153"/>
      <c r="T823" s="155"/>
      <c r="U823" s="155"/>
      <c r="V823" s="155"/>
      <c r="W823" s="155"/>
      <c r="X823" s="155"/>
      <c r="Y823" s="155"/>
      <c r="Z823" s="155"/>
      <c r="AA823" s="155"/>
      <c r="AB823" s="155"/>
      <c r="AC823" s="155"/>
      <c r="AD823" s="155"/>
      <c r="AE823" s="155"/>
      <c r="AF823" s="155"/>
      <c r="AG823" s="155"/>
      <c r="AH823" s="155"/>
      <c r="AI823" s="155"/>
      <c r="AJ823" s="155"/>
      <c r="AK823" s="155"/>
      <c r="AL823" s="155"/>
      <c r="AM823" s="155"/>
      <c r="AN823" s="155"/>
      <c r="AO823" s="155"/>
      <c r="AP823" s="155"/>
      <c r="AQ823" s="155"/>
      <c r="AR823" s="155"/>
      <c r="AS823" s="155"/>
      <c r="AT823" s="155"/>
      <c r="AU823" s="155"/>
      <c r="AV823" s="155"/>
      <c r="AW823" s="155"/>
      <c r="AX823" s="151"/>
      <c r="AY823" s="151"/>
      <c r="AZ823" s="153"/>
      <c r="BA823" s="155"/>
      <c r="BB823" s="155"/>
      <c r="BC823" s="155"/>
      <c r="BD823" s="155"/>
      <c r="BE823" s="155"/>
      <c r="BF823" s="155"/>
      <c r="BG823" s="155"/>
      <c r="BH823" s="155"/>
      <c r="BI823" s="155"/>
      <c r="BJ823" s="155"/>
      <c r="BK823" s="155"/>
      <c r="BL823" s="155"/>
      <c r="BM823" s="155"/>
      <c r="BN823" s="155"/>
      <c r="BO823" s="155"/>
      <c r="BP823" s="155"/>
      <c r="BQ823" s="155"/>
      <c r="BR823" s="155"/>
      <c r="BS823" s="155"/>
      <c r="BT823" s="155"/>
      <c r="BU823" s="155"/>
      <c r="BV823" s="155"/>
      <c r="BW823" s="155"/>
      <c r="BX823" s="155"/>
      <c r="BY823" s="155"/>
      <c r="BZ823" s="155"/>
      <c r="CA823" s="155"/>
      <c r="CB823" s="155"/>
      <c r="CC823" s="155"/>
      <c r="CD823" s="155"/>
      <c r="CE823" s="155"/>
      <c r="CF823" s="151"/>
      <c r="CG823" s="151"/>
      <c r="CH823" s="153"/>
      <c r="CI823" s="155"/>
      <c r="CJ823" s="155"/>
      <c r="CK823" s="155"/>
      <c r="CL823" s="155"/>
      <c r="CM823" s="155"/>
      <c r="CN823" s="155"/>
      <c r="CO823" s="155"/>
      <c r="CP823" s="159"/>
      <c r="CQ823" s="159"/>
      <c r="CR823" s="159"/>
      <c r="CS823" s="159"/>
      <c r="CT823" s="159"/>
      <c r="CU823" s="159"/>
      <c r="CV823" s="159"/>
      <c r="CW823" s="155"/>
      <c r="CX823" s="155"/>
      <c r="CY823" s="155"/>
      <c r="CZ823" s="155"/>
      <c r="DA823" s="155"/>
      <c r="DB823" s="155"/>
      <c r="DC823" s="155"/>
      <c r="DD823" s="155"/>
      <c r="DE823" s="155"/>
      <c r="DF823" s="155"/>
      <c r="DG823" s="155"/>
      <c r="DH823" s="155"/>
      <c r="DI823" s="155"/>
      <c r="DJ823" s="155"/>
      <c r="DK823" s="155"/>
      <c r="DL823" s="155"/>
      <c r="DM823" s="155"/>
      <c r="DN823" s="151"/>
      <c r="DO823" s="151"/>
      <c r="DP823" s="153"/>
      <c r="DQ823" s="155"/>
      <c r="DR823" s="155"/>
      <c r="DS823" s="155"/>
      <c r="DT823" s="155"/>
      <c r="DU823" s="155"/>
      <c r="DV823" s="155"/>
      <c r="DW823" s="155"/>
      <c r="DX823" s="155"/>
      <c r="DY823" s="155"/>
      <c r="DZ823" s="155"/>
      <c r="EA823" s="155"/>
      <c r="EB823" s="155"/>
      <c r="EC823" s="155"/>
      <c r="ED823" s="155"/>
      <c r="EE823" s="155"/>
      <c r="EF823" s="155"/>
      <c r="EG823" s="155"/>
      <c r="EH823" s="155"/>
      <c r="EI823" s="155"/>
      <c r="EJ823" s="155"/>
      <c r="EK823" s="155"/>
      <c r="EL823" s="155"/>
      <c r="EM823" s="155"/>
      <c r="EN823" s="155"/>
      <c r="EO823" s="155"/>
      <c r="EP823" s="155"/>
      <c r="EQ823" s="155"/>
      <c r="ER823" s="155"/>
      <c r="ES823" s="151"/>
      <c r="ET823" s="151"/>
      <c r="EU823" s="153"/>
      <c r="EV823" s="155"/>
      <c r="EW823" s="161"/>
      <c r="EX823" s="155"/>
      <c r="EY823" s="155"/>
      <c r="EZ823" s="155"/>
      <c r="FA823" s="155"/>
      <c r="FB823" s="155"/>
      <c r="FC823" s="155"/>
      <c r="FD823" s="155"/>
      <c r="FE823" s="155"/>
      <c r="FF823" s="155"/>
      <c r="FG823" s="155"/>
      <c r="FH823" s="155"/>
      <c r="FI823" s="155"/>
      <c r="FJ823" s="155"/>
      <c r="FK823" s="155"/>
      <c r="FL823" s="155"/>
      <c r="FM823" s="155"/>
      <c r="FN823" s="155"/>
      <c r="FO823" s="155"/>
      <c r="FP823" s="155"/>
      <c r="FQ823" s="155"/>
      <c r="FR823" s="155"/>
      <c r="FS823" s="155"/>
      <c r="FT823" s="155"/>
      <c r="FU823" s="155"/>
      <c r="FV823" s="155"/>
      <c r="FW823" s="155"/>
      <c r="FX823" s="155"/>
      <c r="FY823" s="155"/>
      <c r="FZ823" s="155"/>
      <c r="GA823" s="151"/>
      <c r="GB823" s="151"/>
      <c r="GC823" s="153"/>
      <c r="GD823" s="155"/>
      <c r="GE823" s="155"/>
      <c r="GF823" s="155"/>
      <c r="GG823" s="155"/>
      <c r="GH823" s="155"/>
      <c r="GI823" s="155"/>
      <c r="GJ823" s="155"/>
      <c r="GK823" s="155"/>
      <c r="GL823" s="155"/>
      <c r="GM823" s="155"/>
      <c r="GN823" s="155"/>
      <c r="GO823" s="155"/>
      <c r="GP823" s="155"/>
      <c r="GQ823" s="155"/>
      <c r="GR823" s="155"/>
      <c r="GS823" s="155"/>
      <c r="GT823" s="155"/>
      <c r="GU823" s="155"/>
      <c r="GV823" s="155"/>
      <c r="GW823" s="155"/>
      <c r="GX823" s="155"/>
      <c r="GY823" s="155"/>
      <c r="GZ823" s="155"/>
      <c r="HA823" s="155"/>
      <c r="HB823" s="155"/>
      <c r="HC823" s="155"/>
      <c r="HD823" s="155"/>
      <c r="HE823" s="155"/>
      <c r="HF823" s="155"/>
      <c r="HG823" s="155"/>
      <c r="HH823" s="151"/>
      <c r="HI823" s="151"/>
      <c r="HJ823" s="155"/>
      <c r="HK823" s="155"/>
      <c r="HL823" s="155"/>
      <c r="HM823" s="155"/>
      <c r="HN823" s="155"/>
      <c r="HO823" s="155"/>
      <c r="HP823" s="155"/>
      <c r="HQ823" s="155"/>
      <c r="HR823" s="155"/>
      <c r="HS823" s="155"/>
      <c r="HT823" s="155"/>
      <c r="HU823" s="155"/>
      <c r="HV823" s="155"/>
      <c r="HW823" s="155"/>
      <c r="HX823" s="155"/>
      <c r="HY823" s="155"/>
      <c r="HZ823" s="155"/>
      <c r="IA823" s="155"/>
      <c r="IB823" s="155"/>
      <c r="IC823" s="155"/>
      <c r="ID823" s="155"/>
      <c r="IE823" s="155"/>
      <c r="IF823" s="155"/>
      <c r="IG823" s="155"/>
      <c r="IH823" s="155"/>
      <c r="II823" s="155"/>
      <c r="IJ823" s="155"/>
      <c r="IK823" s="155"/>
      <c r="IL823" s="155"/>
      <c r="IM823" s="155"/>
      <c r="IN823" s="155"/>
      <c r="IO823" s="155"/>
      <c r="IP823" s="151"/>
      <c r="IQ823" s="151"/>
      <c r="IR823" s="155"/>
      <c r="IS823" s="155"/>
      <c r="IT823" s="155"/>
      <c r="IU823" s="155"/>
      <c r="IV823" s="155"/>
      <c r="IW823" s="155"/>
      <c r="IX823" s="155"/>
      <c r="IY823" s="155"/>
      <c r="IZ823" s="155"/>
      <c r="JA823" s="155"/>
      <c r="JB823" s="155"/>
      <c r="JC823" s="155"/>
      <c r="JD823" s="155"/>
      <c r="JE823" s="155"/>
      <c r="JF823" s="155"/>
      <c r="JG823" s="155"/>
      <c r="JH823" s="155"/>
      <c r="JI823" s="155"/>
      <c r="JJ823" s="155"/>
      <c r="JK823" s="155"/>
      <c r="JL823" s="155"/>
      <c r="JM823" s="155"/>
      <c r="JN823" s="155"/>
      <c r="JO823" s="155"/>
      <c r="JP823" s="155"/>
      <c r="JQ823" s="155"/>
      <c r="JR823" s="155"/>
      <c r="JS823" s="155"/>
      <c r="JT823" s="155"/>
      <c r="JU823" s="155"/>
      <c r="JV823" s="155"/>
      <c r="JW823" s="151"/>
      <c r="JX823" s="151"/>
      <c r="JY823" s="155"/>
      <c r="JZ823" s="155"/>
      <c r="KA823" s="155"/>
      <c r="KB823" s="155"/>
      <c r="KC823" s="155"/>
      <c r="KD823" s="155"/>
      <c r="KE823" s="155"/>
      <c r="KF823" s="155"/>
      <c r="KG823" s="155"/>
      <c r="KH823" s="155"/>
      <c r="KI823" s="155"/>
      <c r="KJ823" s="155"/>
      <c r="KK823" s="155"/>
      <c r="KL823" s="155"/>
      <c r="KM823" s="155"/>
      <c r="KN823" s="155"/>
      <c r="KO823" s="155"/>
      <c r="KP823" s="155"/>
      <c r="KQ823" s="155"/>
      <c r="KR823" s="155"/>
      <c r="KS823" s="155"/>
      <c r="KT823" s="155"/>
      <c r="KU823" s="155"/>
      <c r="KV823" s="155"/>
      <c r="KW823" s="155"/>
      <c r="KX823" s="155"/>
      <c r="KY823" s="155"/>
      <c r="KZ823" s="155"/>
      <c r="LA823" s="155"/>
      <c r="LB823" s="155"/>
      <c r="LC823" s="155"/>
      <c r="LD823" s="155"/>
      <c r="LE823" s="151"/>
      <c r="LF823" s="151"/>
      <c r="LG823" s="155"/>
      <c r="LH823" s="155"/>
      <c r="LI823" s="155"/>
      <c r="LJ823" s="155"/>
      <c r="LK823" s="155"/>
      <c r="LL823" s="155"/>
      <c r="LM823" s="155"/>
      <c r="LN823" s="155"/>
      <c r="LO823" s="155"/>
      <c r="LP823" s="155"/>
      <c r="LQ823" s="155"/>
      <c r="LR823" s="155"/>
      <c r="LS823" s="155"/>
      <c r="LT823" s="155"/>
      <c r="LU823" s="155"/>
      <c r="LV823" s="155"/>
      <c r="LW823" s="155"/>
      <c r="LX823" s="155"/>
      <c r="LY823" s="155"/>
      <c r="LZ823" s="155"/>
      <c r="MA823" s="155"/>
      <c r="MB823" s="155"/>
      <c r="MC823" s="155"/>
      <c r="MD823" s="155"/>
      <c r="ME823" s="155"/>
      <c r="MF823" s="155"/>
      <c r="MG823" s="155"/>
      <c r="MH823" s="155"/>
      <c r="MI823" s="155"/>
      <c r="MJ823" s="155"/>
      <c r="MK823" s="155"/>
      <c r="ML823" s="155"/>
    </row>
    <row r="824" spans="1:350" ht="13.9" customHeight="1" outlineLevel="3" x14ac:dyDescent="0.2">
      <c r="A824" s="226" t="s">
        <v>435</v>
      </c>
      <c r="B824" s="218" t="s">
        <v>343</v>
      </c>
      <c r="C824" s="214" t="s">
        <v>99</v>
      </c>
      <c r="D824" s="154">
        <v>175</v>
      </c>
      <c r="E824" s="175">
        <v>0</v>
      </c>
      <c r="F824" s="175">
        <f>D824-E824</f>
        <v>175</v>
      </c>
      <c r="G824" s="175" t="s">
        <v>888</v>
      </c>
      <c r="H824" s="170" t="s">
        <v>859</v>
      </c>
      <c r="I824" s="170" t="s">
        <v>890</v>
      </c>
      <c r="J824" s="212">
        <f ca="1">E824+Q824+AX824+CF824+DN824+ES824+GA824+HH824+IP824+JW824+LE824</f>
        <v>175</v>
      </c>
      <c r="K824" s="212">
        <f>E824+R824+AY824+CG824+DO824+ET824+GB824+HI824+IQ824+JX824+LF824</f>
        <v>175</v>
      </c>
      <c r="L824" s="172">
        <f ca="1">K824/J824</f>
        <v>1</v>
      </c>
      <c r="M824" s="172">
        <f>K824/D824</f>
        <v>1</v>
      </c>
      <c r="N824" s="183">
        <f ca="1">SUMIF($EV$8:$FZ$9,$O$5,$EV825:$FZ825)-SUMIF($EV$8:$FZ$9,$Q$5,$EV825:$FZ825)</f>
        <v>0</v>
      </c>
      <c r="O824" s="156"/>
      <c r="P824" s="16" t="s">
        <v>25</v>
      </c>
      <c r="Q824" s="150">
        <v>0</v>
      </c>
      <c r="R824" s="150">
        <v>0</v>
      </c>
      <c r="S824" s="152" t="e">
        <v>#DIV/0!</v>
      </c>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50">
        <f t="shared" ca="1" si="2128"/>
        <v>0</v>
      </c>
      <c r="AY824" s="150">
        <f>SUM(BA825:CE825)</f>
        <v>0</v>
      </c>
      <c r="AZ824" s="152" t="e">
        <f ca="1">AY824/AX824</f>
        <v>#DIV/0!</v>
      </c>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50">
        <f t="shared" ref="CF824" si="2139">SUM(CI824:DM824)</f>
        <v>175</v>
      </c>
      <c r="CG824" s="150">
        <f>SUM(CI825:DM825)</f>
        <v>0</v>
      </c>
      <c r="CH824" s="152">
        <f>CG824/CF824</f>
        <v>0</v>
      </c>
      <c r="CI824" s="129"/>
      <c r="CJ824" s="129"/>
      <c r="CK824" s="129"/>
      <c r="CL824" s="129"/>
      <c r="CM824" s="129"/>
      <c r="CN824" s="129"/>
      <c r="CO824" s="129"/>
      <c r="CP824" s="101"/>
      <c r="CQ824" s="101"/>
      <c r="CR824" s="101"/>
      <c r="CS824" s="101"/>
      <c r="CT824" s="101"/>
      <c r="CU824" s="101"/>
      <c r="CV824" s="101"/>
      <c r="CW824" s="129"/>
      <c r="CX824" s="129"/>
      <c r="CY824" s="129"/>
      <c r="CZ824" s="129"/>
      <c r="DA824" s="129">
        <v>20</v>
      </c>
      <c r="DB824" s="129">
        <v>20</v>
      </c>
      <c r="DC824" s="129">
        <v>20</v>
      </c>
      <c r="DD824" s="129">
        <v>20</v>
      </c>
      <c r="DE824" s="129">
        <v>22</v>
      </c>
      <c r="DF824" s="129">
        <v>36</v>
      </c>
      <c r="DG824" s="129">
        <v>37</v>
      </c>
      <c r="DH824" s="129"/>
      <c r="DI824" s="129"/>
      <c r="DJ824" s="129"/>
      <c r="DK824" s="129"/>
      <c r="DL824" s="129"/>
      <c r="DM824" s="129"/>
      <c r="DN824" s="150">
        <f t="shared" ref="DN824" si="2140">SUM(DQ824:ER824)</f>
        <v>0</v>
      </c>
      <c r="DO824" s="150">
        <f>SUM(DQ825:ER825)</f>
        <v>175</v>
      </c>
      <c r="DP824" s="152" t="e">
        <f t="shared" si="2077"/>
        <v>#DIV/0!</v>
      </c>
      <c r="DQ824" s="16"/>
      <c r="DR824" s="16"/>
      <c r="DS824" s="16"/>
      <c r="DT824" s="16"/>
      <c r="DU824" s="16"/>
      <c r="DV824" s="16"/>
      <c r="DW824" s="16"/>
      <c r="DX824" s="16"/>
      <c r="DY824" s="16"/>
      <c r="DZ824" s="16"/>
      <c r="EA824" s="16"/>
      <c r="EB824" s="16"/>
      <c r="EC824" s="16"/>
      <c r="ED824" s="16"/>
      <c r="EE824" s="16"/>
      <c r="EF824" s="16"/>
      <c r="EG824" s="16"/>
      <c r="EH824" s="16"/>
      <c r="EI824" s="16"/>
      <c r="EJ824" s="16"/>
      <c r="EK824" s="16"/>
      <c r="EL824" s="16"/>
      <c r="EM824" s="16"/>
      <c r="EN824" s="16"/>
      <c r="EO824" s="16"/>
      <c r="EP824" s="16"/>
      <c r="EQ824" s="16"/>
      <c r="ER824" s="16"/>
      <c r="ES824" s="150">
        <f t="shared" ca="1" si="2071"/>
        <v>0</v>
      </c>
      <c r="ET824" s="150">
        <f t="shared" si="2113"/>
        <v>0</v>
      </c>
      <c r="EU824" s="152" t="e">
        <f t="shared" ca="1" si="2114"/>
        <v>#DIV/0!</v>
      </c>
      <c r="EV824" s="16"/>
      <c r="EW824" s="67"/>
      <c r="EX824" s="16"/>
      <c r="EY824" s="16"/>
      <c r="EZ824" s="16"/>
      <c r="FA824" s="16"/>
      <c r="FB824" s="16"/>
      <c r="FC824" s="16"/>
      <c r="FD824" s="16"/>
      <c r="FE824" s="16"/>
      <c r="FF824" s="16"/>
      <c r="FG824" s="16"/>
      <c r="FH824" s="16"/>
      <c r="FI824" s="16"/>
      <c r="FJ824" s="16"/>
      <c r="FK824" s="16"/>
      <c r="FL824" s="16"/>
      <c r="FM824" s="16"/>
      <c r="FN824" s="16"/>
      <c r="FO824" s="16"/>
      <c r="FP824" s="16"/>
      <c r="FQ824" s="16"/>
      <c r="FR824" s="16"/>
      <c r="FS824" s="16"/>
      <c r="FT824" s="16"/>
      <c r="FU824" s="16"/>
      <c r="FV824" s="16"/>
      <c r="FW824" s="16"/>
      <c r="FX824" s="16"/>
      <c r="FY824" s="16"/>
      <c r="FZ824" s="16"/>
      <c r="GA824" s="150">
        <f t="shared" ref="GA824" ca="1" si="2141">SUMIF($GD$8:$HG$9,$O$5,GD824:HG824)</f>
        <v>0</v>
      </c>
      <c r="GB824" s="150">
        <f t="shared" ref="GB824" si="2142">SUM(GD825:HG825)</f>
        <v>0</v>
      </c>
      <c r="GC824" s="152" t="e">
        <f t="shared" ref="GC824" ca="1" si="2143">GB824/GA824</f>
        <v>#DIV/0!</v>
      </c>
      <c r="GD824" s="16"/>
      <c r="GE824" s="16"/>
      <c r="GF824" s="16"/>
      <c r="GG824" s="16"/>
      <c r="GH824" s="16"/>
      <c r="GI824" s="16"/>
      <c r="GJ824" s="16"/>
      <c r="GK824" s="16"/>
      <c r="GL824" s="16"/>
      <c r="GM824" s="16"/>
      <c r="GN824" s="16"/>
      <c r="GO824" s="16"/>
      <c r="GP824" s="16"/>
      <c r="GQ824" s="16"/>
      <c r="GR824" s="16"/>
      <c r="GS824" s="16"/>
      <c r="GT824" s="16"/>
      <c r="GU824" s="16"/>
      <c r="GV824" s="16"/>
      <c r="GW824" s="16"/>
      <c r="GX824" s="16"/>
      <c r="GY824" s="16"/>
      <c r="GZ824" s="16"/>
      <c r="HA824" s="16"/>
      <c r="HB824" s="16"/>
      <c r="HC824" s="16"/>
      <c r="HD824" s="16"/>
      <c r="HE824" s="16"/>
      <c r="HF824" s="16"/>
      <c r="HG824" s="16"/>
      <c r="HH824" s="150"/>
      <c r="HI824" s="150">
        <v>0</v>
      </c>
      <c r="HJ824" s="152" t="e">
        <v>#DIV/0!</v>
      </c>
      <c r="HK824" s="16"/>
      <c r="HL824" s="16"/>
      <c r="HM824" s="16"/>
      <c r="HN824" s="16"/>
      <c r="HO824" s="16"/>
      <c r="HP824" s="16"/>
      <c r="HQ824" s="16"/>
      <c r="HR824" s="16"/>
      <c r="HS824" s="16"/>
      <c r="HT824" s="16"/>
      <c r="HU824" s="16"/>
      <c r="HV824" s="16"/>
      <c r="HW824" s="16"/>
      <c r="HX824" s="16"/>
      <c r="HY824" s="16"/>
      <c r="HZ824" s="16"/>
      <c r="IA824" s="16"/>
      <c r="IB824" s="16"/>
      <c r="IC824" s="16"/>
      <c r="ID824" s="16"/>
      <c r="IE824" s="16"/>
      <c r="IF824" s="16"/>
      <c r="IG824" s="16"/>
      <c r="IH824" s="16"/>
      <c r="II824" s="16"/>
      <c r="IJ824" s="16"/>
      <c r="IK824" s="16"/>
      <c r="IL824" s="16"/>
      <c r="IM824" s="16"/>
      <c r="IN824" s="16"/>
      <c r="IO824" s="16"/>
      <c r="IP824" s="150"/>
      <c r="IQ824" s="150">
        <v>0</v>
      </c>
      <c r="IR824" s="152" t="e">
        <v>#DIV/0!</v>
      </c>
      <c r="IS824" s="16"/>
      <c r="IT824" s="16"/>
      <c r="IU824" s="16"/>
      <c r="IV824" s="16"/>
      <c r="IW824" s="16"/>
      <c r="IX824" s="16"/>
      <c r="IY824" s="16"/>
      <c r="IZ824" s="16"/>
      <c r="JA824" s="16"/>
      <c r="JB824" s="16"/>
      <c r="JC824" s="16"/>
      <c r="JD824" s="16"/>
      <c r="JE824" s="16"/>
      <c r="JF824" s="16"/>
      <c r="JG824" s="16"/>
      <c r="JH824" s="16"/>
      <c r="JI824" s="16"/>
      <c r="JJ824" s="16"/>
      <c r="JK824" s="16"/>
      <c r="JL824" s="16"/>
      <c r="JM824" s="16"/>
      <c r="JN824" s="16"/>
      <c r="JO824" s="16"/>
      <c r="JP824" s="16"/>
      <c r="JQ824" s="16"/>
      <c r="JR824" s="16"/>
      <c r="JS824" s="16"/>
      <c r="JT824" s="16"/>
      <c r="JU824" s="23"/>
      <c r="JV824" s="16"/>
      <c r="JW824" s="150"/>
      <c r="JX824" s="150">
        <v>0</v>
      </c>
      <c r="JY824" s="152" t="e">
        <v>#DIV/0!</v>
      </c>
      <c r="JZ824" s="16"/>
      <c r="KA824" s="16"/>
      <c r="KB824" s="16"/>
      <c r="KC824" s="16"/>
      <c r="KD824" s="16"/>
      <c r="KE824" s="16"/>
      <c r="KF824" s="16"/>
      <c r="KG824" s="16"/>
      <c r="KH824" s="16"/>
      <c r="KI824" s="16"/>
      <c r="KJ824" s="16"/>
      <c r="KK824" s="16"/>
      <c r="KL824" s="16"/>
      <c r="KM824" s="16"/>
      <c r="KN824" s="16"/>
      <c r="KO824" s="16"/>
      <c r="KP824" s="16"/>
      <c r="KQ824" s="16"/>
      <c r="KR824" s="16"/>
      <c r="KS824" s="16"/>
      <c r="KT824" s="16"/>
      <c r="KU824" s="16"/>
      <c r="KV824" s="16"/>
      <c r="KW824" s="16"/>
      <c r="KX824" s="16"/>
      <c r="KY824" s="16"/>
      <c r="KZ824" s="16"/>
      <c r="LA824" s="16"/>
      <c r="LB824" s="16"/>
      <c r="LC824" s="16"/>
      <c r="LD824" s="16"/>
      <c r="LE824" s="150"/>
      <c r="LF824" s="150">
        <v>0</v>
      </c>
      <c r="LG824" s="152" t="e">
        <v>#DIV/0!</v>
      </c>
      <c r="LH824" s="16"/>
      <c r="LI824" s="16"/>
      <c r="LJ824" s="16"/>
      <c r="LK824" s="16"/>
      <c r="LL824" s="16"/>
      <c r="LM824" s="16"/>
      <c r="LN824" s="16"/>
      <c r="LO824" s="16"/>
      <c r="LP824" s="16"/>
      <c r="LQ824" s="16"/>
      <c r="LR824" s="16"/>
      <c r="LS824" s="16"/>
      <c r="LT824" s="16"/>
      <c r="LU824" s="16"/>
      <c r="LV824" s="16"/>
      <c r="LW824" s="16"/>
      <c r="LX824" s="16"/>
      <c r="LY824" s="16"/>
      <c r="LZ824" s="16"/>
      <c r="MA824" s="16"/>
      <c r="MB824" s="16"/>
      <c r="MC824" s="16"/>
      <c r="MD824" s="16"/>
      <c r="ME824" s="16"/>
      <c r="MF824" s="16"/>
      <c r="MG824" s="16"/>
      <c r="MH824" s="16"/>
      <c r="MI824" s="16"/>
      <c r="MJ824" s="16"/>
      <c r="MK824" s="16"/>
      <c r="ML824" s="16"/>
    </row>
    <row r="825" spans="1:350" ht="13.9" customHeight="1" outlineLevel="3" x14ac:dyDescent="0.2">
      <c r="A825" s="227"/>
      <c r="B825" s="219"/>
      <c r="C825" s="215"/>
      <c r="D825" s="155"/>
      <c r="E825" s="176"/>
      <c r="F825" s="176"/>
      <c r="G825" s="176"/>
      <c r="H825" s="171"/>
      <c r="I825" s="171"/>
      <c r="J825" s="213"/>
      <c r="K825" s="213"/>
      <c r="L825" s="173"/>
      <c r="M825" s="173"/>
      <c r="N825" s="184"/>
      <c r="O825" s="157"/>
      <c r="P825" s="17" t="s">
        <v>26</v>
      </c>
      <c r="Q825" s="151"/>
      <c r="R825" s="151"/>
      <c r="S825" s="153"/>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151"/>
      <c r="AY825" s="151"/>
      <c r="AZ825" s="153"/>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151"/>
      <c r="CG825" s="151"/>
      <c r="CH825" s="153"/>
      <c r="CI825" s="141"/>
      <c r="CJ825" s="141"/>
      <c r="CK825" s="141"/>
      <c r="CL825" s="141"/>
      <c r="CM825" s="141"/>
      <c r="CN825" s="141"/>
      <c r="CO825" s="141"/>
      <c r="CP825" s="95"/>
      <c r="CQ825" s="95"/>
      <c r="CR825" s="95"/>
      <c r="CS825" s="95"/>
      <c r="CT825" s="95"/>
      <c r="CU825" s="95"/>
      <c r="CV825" s="95"/>
      <c r="CW825" s="141"/>
      <c r="CX825" s="141"/>
      <c r="CY825" s="141"/>
      <c r="CZ825" s="141"/>
      <c r="DA825" s="141"/>
      <c r="DB825" s="141"/>
      <c r="DC825" s="141"/>
      <c r="DD825" s="141"/>
      <c r="DE825" s="141"/>
      <c r="DF825" s="141"/>
      <c r="DG825" s="141"/>
      <c r="DH825" s="141"/>
      <c r="DI825" s="141"/>
      <c r="DJ825" s="141"/>
      <c r="DK825" s="141"/>
      <c r="DL825" s="141"/>
      <c r="DM825" s="141"/>
      <c r="DN825" s="151"/>
      <c r="DO825" s="151"/>
      <c r="DP825" s="153"/>
      <c r="DQ825" s="24"/>
      <c r="DR825" s="24"/>
      <c r="DS825" s="24"/>
      <c r="DT825" s="24"/>
      <c r="DU825" s="24"/>
      <c r="DV825" s="24"/>
      <c r="DW825" s="24"/>
      <c r="DX825" s="24"/>
      <c r="DY825" s="24"/>
      <c r="DZ825" s="24">
        <v>37</v>
      </c>
      <c r="EA825" s="24">
        <v>39</v>
      </c>
      <c r="EB825" s="24">
        <v>33</v>
      </c>
      <c r="EC825" s="24"/>
      <c r="ED825" s="24">
        <v>24</v>
      </c>
      <c r="EE825" s="24">
        <v>38</v>
      </c>
      <c r="EF825" s="24">
        <v>4</v>
      </c>
      <c r="EG825" s="24"/>
      <c r="EH825" s="24"/>
      <c r="EI825" s="24"/>
      <c r="EJ825" s="24"/>
      <c r="EK825" s="24"/>
      <c r="EL825" s="24"/>
      <c r="EM825" s="24"/>
      <c r="EN825" s="24"/>
      <c r="EO825" s="24"/>
      <c r="EP825" s="24"/>
      <c r="EQ825" s="24"/>
      <c r="ER825" s="24"/>
      <c r="ES825" s="151"/>
      <c r="ET825" s="151"/>
      <c r="EU825" s="153"/>
      <c r="EV825" s="24"/>
      <c r="EW825" s="125"/>
      <c r="EX825" s="24"/>
      <c r="EY825" s="24"/>
      <c r="EZ825" s="24"/>
      <c r="FA825" s="24"/>
      <c r="FB825" s="24"/>
      <c r="FC825" s="24"/>
      <c r="FD825" s="24"/>
      <c r="FE825" s="24"/>
      <c r="FF825" s="24"/>
      <c r="FG825" s="24"/>
      <c r="FH825" s="24"/>
      <c r="FI825" s="24"/>
      <c r="FJ825" s="24"/>
      <c r="FK825" s="24"/>
      <c r="FL825" s="24"/>
      <c r="FM825" s="24"/>
      <c r="FN825" s="24"/>
      <c r="FO825" s="24"/>
      <c r="FP825" s="24"/>
      <c r="FQ825" s="24"/>
      <c r="FR825" s="24"/>
      <c r="FS825" s="24"/>
      <c r="FT825" s="24"/>
      <c r="FU825" s="24"/>
      <c r="FV825" s="24"/>
      <c r="FW825" s="24"/>
      <c r="FX825" s="24"/>
      <c r="FY825" s="24"/>
      <c r="FZ825" s="24"/>
      <c r="GA825" s="151"/>
      <c r="GB825" s="151"/>
      <c r="GC825" s="153"/>
      <c r="GD825" s="24"/>
      <c r="GE825" s="24"/>
      <c r="GF825" s="24"/>
      <c r="GG825" s="24"/>
      <c r="GH825" s="24"/>
      <c r="GI825" s="24"/>
      <c r="GJ825" s="24"/>
      <c r="GK825" s="24"/>
      <c r="GL825" s="24"/>
      <c r="GM825" s="24"/>
      <c r="GN825" s="24"/>
      <c r="GO825" s="24"/>
      <c r="GP825" s="24"/>
      <c r="GQ825" s="24"/>
      <c r="GR825" s="24"/>
      <c r="GS825" s="24"/>
      <c r="GT825" s="24"/>
      <c r="GU825" s="24"/>
      <c r="GV825" s="24"/>
      <c r="GW825" s="24"/>
      <c r="GX825" s="24"/>
      <c r="GY825" s="24"/>
      <c r="GZ825" s="24"/>
      <c r="HA825" s="24"/>
      <c r="HB825" s="24"/>
      <c r="HC825" s="24"/>
      <c r="HD825" s="24"/>
      <c r="HE825" s="24"/>
      <c r="HF825" s="24"/>
      <c r="HG825" s="24"/>
      <c r="HH825" s="151"/>
      <c r="HI825" s="151"/>
      <c r="HJ825" s="153"/>
      <c r="HK825" s="24"/>
      <c r="HL825" s="24"/>
      <c r="HM825" s="24"/>
      <c r="HN825" s="24"/>
      <c r="HO825" s="24"/>
      <c r="HP825" s="24"/>
      <c r="HQ825" s="24"/>
      <c r="HR825" s="24"/>
      <c r="HS825" s="24"/>
      <c r="HT825" s="24"/>
      <c r="HU825" s="24"/>
      <c r="HV825" s="24"/>
      <c r="HW825" s="24"/>
      <c r="HX825" s="24"/>
      <c r="HY825" s="24"/>
      <c r="HZ825" s="24"/>
      <c r="IA825" s="24"/>
      <c r="IB825" s="24"/>
      <c r="IC825" s="24"/>
      <c r="ID825" s="24"/>
      <c r="IE825" s="24"/>
      <c r="IF825" s="24"/>
      <c r="IG825" s="24"/>
      <c r="IH825" s="24"/>
      <c r="II825" s="24"/>
      <c r="IJ825" s="24"/>
      <c r="IK825" s="24"/>
      <c r="IL825" s="24"/>
      <c r="IM825" s="24"/>
      <c r="IN825" s="24"/>
      <c r="IO825" s="24"/>
      <c r="IP825" s="151"/>
      <c r="IQ825" s="151"/>
      <c r="IR825" s="153"/>
      <c r="IS825" s="24"/>
      <c r="IT825" s="24"/>
      <c r="IU825" s="24"/>
      <c r="IV825" s="24"/>
      <c r="IW825" s="24"/>
      <c r="IX825" s="24"/>
      <c r="IY825" s="24"/>
      <c r="IZ825" s="24"/>
      <c r="JA825" s="24"/>
      <c r="JB825" s="24"/>
      <c r="JC825" s="24"/>
      <c r="JD825" s="24"/>
      <c r="JE825" s="24"/>
      <c r="JF825" s="24"/>
      <c r="JG825" s="24"/>
      <c r="JH825" s="24"/>
      <c r="JI825" s="24"/>
      <c r="JJ825" s="24"/>
      <c r="JK825" s="24"/>
      <c r="JL825" s="24"/>
      <c r="JM825" s="24"/>
      <c r="JN825" s="24"/>
      <c r="JO825" s="24"/>
      <c r="JP825" s="24"/>
      <c r="JQ825" s="24"/>
      <c r="JR825" s="24"/>
      <c r="JS825" s="24"/>
      <c r="JT825" s="24"/>
      <c r="JU825" s="25"/>
      <c r="JV825" s="24"/>
      <c r="JW825" s="151"/>
      <c r="JX825" s="151"/>
      <c r="JY825" s="153"/>
      <c r="JZ825" s="24"/>
      <c r="KA825" s="24"/>
      <c r="KB825" s="24"/>
      <c r="KC825" s="24"/>
      <c r="KD825" s="24"/>
      <c r="KE825" s="24"/>
      <c r="KF825" s="24"/>
      <c r="KG825" s="24"/>
      <c r="KH825" s="24"/>
      <c r="KI825" s="24"/>
      <c r="KJ825" s="24"/>
      <c r="KK825" s="24"/>
      <c r="KL825" s="24"/>
      <c r="KM825" s="24"/>
      <c r="KN825" s="24"/>
      <c r="KO825" s="24"/>
      <c r="KP825" s="24"/>
      <c r="KQ825" s="24"/>
      <c r="KR825" s="24"/>
      <c r="KS825" s="24"/>
      <c r="KT825" s="24"/>
      <c r="KU825" s="24"/>
      <c r="KV825" s="24"/>
      <c r="KW825" s="24"/>
      <c r="KX825" s="24"/>
      <c r="KY825" s="24"/>
      <c r="KZ825" s="24"/>
      <c r="LA825" s="24"/>
      <c r="LB825" s="24"/>
      <c r="LC825" s="24"/>
      <c r="LD825" s="24"/>
      <c r="LE825" s="151"/>
      <c r="LF825" s="151"/>
      <c r="LG825" s="153"/>
      <c r="LH825" s="24"/>
      <c r="LI825" s="24"/>
      <c r="LJ825" s="24"/>
      <c r="LK825" s="24"/>
      <c r="LL825" s="24"/>
      <c r="LM825" s="24"/>
      <c r="LN825" s="24"/>
      <c r="LO825" s="24"/>
      <c r="LP825" s="24"/>
      <c r="LQ825" s="24"/>
      <c r="LR825" s="24">
        <v>35</v>
      </c>
      <c r="LS825" s="24"/>
      <c r="LT825" s="24"/>
      <c r="LU825" s="24"/>
      <c r="LV825" s="24"/>
      <c r="LW825" s="24"/>
      <c r="LX825" s="24"/>
      <c r="LY825" s="24"/>
      <c r="LZ825" s="24"/>
      <c r="MA825" s="24"/>
      <c r="MB825" s="24"/>
      <c r="MC825" s="24"/>
      <c r="MD825" s="24"/>
      <c r="ME825" s="24"/>
      <c r="MF825" s="24"/>
      <c r="MG825" s="24"/>
      <c r="MH825" s="24"/>
      <c r="MI825" s="24"/>
      <c r="MJ825" s="24"/>
      <c r="MK825" s="24"/>
      <c r="ML825" s="24"/>
    </row>
    <row r="826" spans="1:350" ht="13.9" customHeight="1" outlineLevel="3" x14ac:dyDescent="0.2">
      <c r="A826" s="226" t="s">
        <v>436</v>
      </c>
      <c r="B826" s="218" t="s">
        <v>406</v>
      </c>
      <c r="C826" s="214" t="s">
        <v>38</v>
      </c>
      <c r="D826" s="154">
        <v>18.4893</v>
      </c>
      <c r="E826" s="175">
        <v>0</v>
      </c>
      <c r="F826" s="175">
        <f>D826-E826</f>
        <v>18.4893</v>
      </c>
      <c r="G826" s="175" t="s">
        <v>938</v>
      </c>
      <c r="H826" s="170" t="s">
        <v>891</v>
      </c>
      <c r="I826" s="170" t="s">
        <v>954</v>
      </c>
      <c r="J826" s="212">
        <f ca="1">E826+Q826+AX826+CF826+DN826+ES826+GA826+HH826+IP826+JW826+LE826</f>
        <v>18.490000000000002</v>
      </c>
      <c r="K826" s="212">
        <f>0.78+1.74</f>
        <v>2.52</v>
      </c>
      <c r="L826" s="172">
        <f ca="1">K826/J826</f>
        <v>0.13628988642509463</v>
      </c>
      <c r="M826" s="172">
        <f>K826/D826</f>
        <v>0.13629504632409015</v>
      </c>
      <c r="N826" s="183">
        <f ca="1">SUMIF($EV$8:$FZ$9,$O$5,$EV827:$FZ827)-SUMIF($EV$8:$FZ$9,$Q$5,$EV827:$FZ827)</f>
        <v>0</v>
      </c>
      <c r="O826" s="156"/>
      <c r="P826" s="16" t="s">
        <v>25</v>
      </c>
      <c r="Q826" s="150">
        <v>0</v>
      </c>
      <c r="R826" s="150">
        <v>0</v>
      </c>
      <c r="S826" s="152" t="e">
        <v>#DIV/0!</v>
      </c>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50">
        <f t="shared" ca="1" si="2128"/>
        <v>0</v>
      </c>
      <c r="AY826" s="150">
        <f>SUM(BA827:CE827)</f>
        <v>0</v>
      </c>
      <c r="AZ826" s="152" t="e">
        <f ca="1">AY826/AX826</f>
        <v>#DIV/0!</v>
      </c>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50">
        <f t="shared" ref="CF826" si="2144">SUM(CI826:DM826)</f>
        <v>4</v>
      </c>
      <c r="CG826" s="150">
        <f>SUM(CI827:DM827)</f>
        <v>0</v>
      </c>
      <c r="CH826" s="152">
        <f>CG826/CF826</f>
        <v>0</v>
      </c>
      <c r="CI826" s="129"/>
      <c r="CJ826" s="129"/>
      <c r="CK826" s="129"/>
      <c r="CL826" s="129"/>
      <c r="CM826" s="129"/>
      <c r="CN826" s="129"/>
      <c r="CO826" s="129"/>
      <c r="CP826" s="101"/>
      <c r="CQ826" s="101"/>
      <c r="CR826" s="101"/>
      <c r="CS826" s="101"/>
      <c r="CT826" s="101"/>
      <c r="CU826" s="101"/>
      <c r="CV826" s="101"/>
      <c r="CW826" s="129"/>
      <c r="CX826" s="129"/>
      <c r="CY826" s="129"/>
      <c r="CZ826" s="129"/>
      <c r="DA826" s="129"/>
      <c r="DB826" s="129"/>
      <c r="DC826" s="129"/>
      <c r="DD826" s="129"/>
      <c r="DE826" s="129"/>
      <c r="DF826" s="129"/>
      <c r="DG826" s="129"/>
      <c r="DH826" s="129"/>
      <c r="DI826" s="129"/>
      <c r="DJ826" s="129"/>
      <c r="DK826" s="129"/>
      <c r="DL826" s="129">
        <v>2</v>
      </c>
      <c r="DM826" s="129">
        <v>2</v>
      </c>
      <c r="DN826" s="150">
        <f t="shared" ref="DN826" si="2145">SUM(DQ826:ER826)</f>
        <v>14.49</v>
      </c>
      <c r="DO826" s="150">
        <f>SUM(DQ827:ER827)</f>
        <v>0.14199999999999999</v>
      </c>
      <c r="DP826" s="152">
        <f t="shared" si="2077"/>
        <v>9.7998619737750155E-3</v>
      </c>
      <c r="DQ826" s="16">
        <v>2</v>
      </c>
      <c r="DR826" s="16">
        <v>2</v>
      </c>
      <c r="DS826" s="16">
        <v>2</v>
      </c>
      <c r="DT826" s="16">
        <v>2</v>
      </c>
      <c r="DU826" s="16">
        <v>2</v>
      </c>
      <c r="DV826" s="16">
        <v>2</v>
      </c>
      <c r="DW826" s="16">
        <v>2</v>
      </c>
      <c r="DX826" s="16">
        <v>0.49</v>
      </c>
      <c r="DY826" s="16"/>
      <c r="DZ826" s="16"/>
      <c r="EA826" s="16"/>
      <c r="EB826" s="16"/>
      <c r="EC826" s="16"/>
      <c r="ED826" s="16"/>
      <c r="EE826" s="16"/>
      <c r="EF826" s="16"/>
      <c r="EG826" s="16"/>
      <c r="EH826" s="16"/>
      <c r="EI826" s="16"/>
      <c r="EJ826" s="16"/>
      <c r="EK826" s="16"/>
      <c r="EL826" s="16"/>
      <c r="EM826" s="16"/>
      <c r="EN826" s="16"/>
      <c r="EO826" s="16"/>
      <c r="EP826" s="16"/>
      <c r="EQ826" s="16"/>
      <c r="ER826" s="16"/>
      <c r="ES826" s="150">
        <f t="shared" ca="1" si="2071"/>
        <v>0</v>
      </c>
      <c r="ET826" s="150">
        <f t="shared" si="2113"/>
        <v>0.14199999999999999</v>
      </c>
      <c r="EU826" s="152" t="e">
        <f t="shared" ca="1" si="2114"/>
        <v>#DIV/0!</v>
      </c>
      <c r="EV826" s="16"/>
      <c r="EW826" s="67"/>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50">
        <f t="shared" ref="GA826" ca="1" si="2146">SUMIF($GD$8:$HG$9,$O$5,GD826:HG826)</f>
        <v>0</v>
      </c>
      <c r="GB826" s="150">
        <f t="shared" ref="GB826" si="2147">SUM(GD827:HG827)</f>
        <v>0.5</v>
      </c>
      <c r="GC826" s="152" t="e">
        <f t="shared" ref="GC826" ca="1" si="2148">GB826/GA826</f>
        <v>#DIV/0!</v>
      </c>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50"/>
      <c r="HI826" s="150">
        <v>0</v>
      </c>
      <c r="HJ826" s="152" t="e">
        <v>#DIV/0!</v>
      </c>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50"/>
      <c r="IQ826" s="150">
        <v>0</v>
      </c>
      <c r="IR826" s="152" t="e">
        <v>#DIV/0!</v>
      </c>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c r="JS826" s="16"/>
      <c r="JT826" s="16"/>
      <c r="JU826" s="23"/>
      <c r="JV826" s="16"/>
      <c r="JW826" s="150"/>
      <c r="JX826" s="150">
        <v>0</v>
      </c>
      <c r="JY826" s="152" t="e">
        <v>#DIV/0!</v>
      </c>
      <c r="JZ826" s="16"/>
      <c r="KA826" s="16"/>
      <c r="KB826" s="16"/>
      <c r="KC826" s="16"/>
      <c r="KD826" s="16"/>
      <c r="KE826" s="16"/>
      <c r="KF826" s="16"/>
      <c r="KG826" s="16"/>
      <c r="KH826" s="16"/>
      <c r="KI826" s="16"/>
      <c r="KJ826" s="16"/>
      <c r="KK826" s="16"/>
      <c r="KL826" s="16"/>
      <c r="KM826" s="16"/>
      <c r="KN826" s="16"/>
      <c r="KO826" s="16"/>
      <c r="KP826" s="16"/>
      <c r="KQ826" s="16"/>
      <c r="KR826" s="16"/>
      <c r="KS826" s="16"/>
      <c r="KT826" s="16"/>
      <c r="KU826" s="16"/>
      <c r="KV826" s="16"/>
      <c r="KW826" s="16"/>
      <c r="KX826" s="16"/>
      <c r="KY826" s="16"/>
      <c r="KZ826" s="16"/>
      <c r="LA826" s="16"/>
      <c r="LB826" s="16"/>
      <c r="LC826" s="16"/>
      <c r="LD826" s="16"/>
      <c r="LE826" s="150"/>
      <c r="LF826" s="150">
        <v>0</v>
      </c>
      <c r="LG826" s="152" t="e">
        <v>#DIV/0!</v>
      </c>
      <c r="LH826" s="16"/>
      <c r="LI826" s="16"/>
      <c r="LJ826" s="16"/>
      <c r="LK826" s="16"/>
      <c r="LL826" s="16"/>
      <c r="LM826" s="16"/>
      <c r="LN826" s="16"/>
      <c r="LO826" s="16"/>
      <c r="LP826" s="16"/>
      <c r="LQ826" s="16"/>
      <c r="LR826" s="16"/>
      <c r="LS826" s="16"/>
      <c r="LT826" s="16"/>
      <c r="LU826" s="16"/>
      <c r="LV826" s="16"/>
      <c r="LW826" s="16"/>
      <c r="LX826" s="16"/>
      <c r="LY826" s="16"/>
      <c r="LZ826" s="16"/>
      <c r="MA826" s="16"/>
      <c r="MB826" s="16"/>
      <c r="MC826" s="16"/>
      <c r="MD826" s="16"/>
      <c r="ME826" s="16"/>
      <c r="MF826" s="16"/>
      <c r="MG826" s="16"/>
      <c r="MH826" s="16"/>
      <c r="MI826" s="16"/>
      <c r="MJ826" s="16"/>
      <c r="MK826" s="16"/>
      <c r="ML826" s="16"/>
    </row>
    <row r="827" spans="1:350" ht="13.9" customHeight="1" outlineLevel="3" x14ac:dyDescent="0.2">
      <c r="A827" s="227"/>
      <c r="B827" s="219"/>
      <c r="C827" s="215"/>
      <c r="D827" s="155"/>
      <c r="E827" s="176"/>
      <c r="F827" s="176"/>
      <c r="G827" s="176"/>
      <c r="H827" s="171"/>
      <c r="I827" s="171"/>
      <c r="J827" s="213"/>
      <c r="K827" s="213"/>
      <c r="L827" s="173"/>
      <c r="M827" s="173"/>
      <c r="N827" s="184"/>
      <c r="O827" s="157"/>
      <c r="P827" s="17" t="s">
        <v>26</v>
      </c>
      <c r="Q827" s="151"/>
      <c r="R827" s="151"/>
      <c r="S827" s="153"/>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151"/>
      <c r="AY827" s="151"/>
      <c r="AZ827" s="153"/>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c r="CF827" s="151"/>
      <c r="CG827" s="151"/>
      <c r="CH827" s="153"/>
      <c r="CI827" s="141"/>
      <c r="CJ827" s="141"/>
      <c r="CK827" s="141"/>
      <c r="CL827" s="141"/>
      <c r="CM827" s="141"/>
      <c r="CN827" s="141"/>
      <c r="CO827" s="141"/>
      <c r="CP827" s="95"/>
      <c r="CQ827" s="95"/>
      <c r="CR827" s="95"/>
      <c r="CS827" s="95"/>
      <c r="CT827" s="95"/>
      <c r="CU827" s="95"/>
      <c r="CV827" s="95"/>
      <c r="CW827" s="141"/>
      <c r="CX827" s="141"/>
      <c r="CY827" s="141"/>
      <c r="CZ827" s="141"/>
      <c r="DA827" s="141"/>
      <c r="DB827" s="141"/>
      <c r="DC827" s="141"/>
      <c r="DD827" s="141"/>
      <c r="DE827" s="141"/>
      <c r="DF827" s="141"/>
      <c r="DG827" s="141"/>
      <c r="DH827" s="141"/>
      <c r="DI827" s="141"/>
      <c r="DJ827" s="141"/>
      <c r="DK827" s="141"/>
      <c r="DL827" s="141"/>
      <c r="DM827" s="141"/>
      <c r="DN827" s="151"/>
      <c r="DO827" s="151"/>
      <c r="DP827" s="153"/>
      <c r="DQ827" s="24"/>
      <c r="DR827" s="24"/>
      <c r="DS827" s="24"/>
      <c r="DT827" s="24"/>
      <c r="DU827" s="24"/>
      <c r="DV827" s="24"/>
      <c r="DW827" s="24"/>
      <c r="DX827" s="24"/>
      <c r="DY827" s="24"/>
      <c r="DZ827" s="24"/>
      <c r="EA827" s="24"/>
      <c r="EB827" s="24"/>
      <c r="EC827" s="24"/>
      <c r="ED827" s="24"/>
      <c r="EE827" s="24"/>
      <c r="EF827" s="24"/>
      <c r="EG827" s="24"/>
      <c r="EH827" s="24"/>
      <c r="EI827" s="24"/>
      <c r="EJ827" s="24"/>
      <c r="EK827" s="24"/>
      <c r="EL827" s="24"/>
      <c r="EM827" s="24"/>
      <c r="EN827" s="24"/>
      <c r="EO827" s="24"/>
      <c r="EP827" s="24"/>
      <c r="EQ827" s="133">
        <v>0.14199999999999999</v>
      </c>
      <c r="ER827" s="24"/>
      <c r="ES827" s="151"/>
      <c r="ET827" s="151"/>
      <c r="EU827" s="153"/>
      <c r="EV827" s="24"/>
      <c r="EW827" s="125"/>
      <c r="EX827" s="24"/>
      <c r="EY827" s="133">
        <v>0.14199999999999999</v>
      </c>
      <c r="EZ827" s="24"/>
      <c r="FA827" s="24"/>
      <c r="FB827" s="24"/>
      <c r="FC827" s="24"/>
      <c r="FD827" s="24"/>
      <c r="FE827" s="24"/>
      <c r="FF827" s="24"/>
      <c r="FG827" s="24"/>
      <c r="FH827" s="24"/>
      <c r="FI827" s="24"/>
      <c r="FJ827" s="24"/>
      <c r="FK827" s="24"/>
      <c r="FL827" s="24"/>
      <c r="FM827" s="24"/>
      <c r="FN827" s="24"/>
      <c r="FO827" s="24"/>
      <c r="FP827" s="24"/>
      <c r="FQ827" s="24"/>
      <c r="FR827" s="24"/>
      <c r="FS827" s="24"/>
      <c r="FT827" s="24"/>
      <c r="FU827" s="24"/>
      <c r="FV827" s="24"/>
      <c r="FW827" s="24"/>
      <c r="FX827" s="24"/>
      <c r="FY827" s="24"/>
      <c r="FZ827" s="24"/>
      <c r="GA827" s="151"/>
      <c r="GB827" s="151"/>
      <c r="GC827" s="153"/>
      <c r="GD827" s="24"/>
      <c r="GE827" s="24"/>
      <c r="GF827" s="24"/>
      <c r="GG827" s="24"/>
      <c r="GH827" s="24"/>
      <c r="GI827" s="24"/>
      <c r="GJ827" s="24"/>
      <c r="GK827" s="24"/>
      <c r="GL827" s="24"/>
      <c r="GM827" s="24"/>
      <c r="GN827" s="24"/>
      <c r="GO827" s="24"/>
      <c r="GP827" s="24"/>
      <c r="GQ827" s="24"/>
      <c r="GR827" s="24"/>
      <c r="GS827" s="24"/>
      <c r="GT827" s="24"/>
      <c r="GU827" s="24"/>
      <c r="GV827" s="24"/>
      <c r="GW827" s="24"/>
      <c r="GX827" s="24"/>
      <c r="GY827" s="24"/>
      <c r="GZ827" s="24"/>
      <c r="HA827" s="24"/>
      <c r="HB827" s="24"/>
      <c r="HC827" s="24"/>
      <c r="HD827" s="24"/>
      <c r="HE827" s="24"/>
      <c r="HF827" s="76">
        <v>0.3</v>
      </c>
      <c r="HG827" s="142">
        <v>0.2</v>
      </c>
      <c r="HH827" s="151"/>
      <c r="HI827" s="151"/>
      <c r="HJ827" s="153"/>
      <c r="HK827" s="24"/>
      <c r="HL827" s="24"/>
      <c r="HM827" s="24"/>
      <c r="HN827" s="24"/>
      <c r="HO827" s="24"/>
      <c r="HP827" s="24"/>
      <c r="HQ827" s="24"/>
      <c r="HR827" s="24"/>
      <c r="HS827" s="24"/>
      <c r="HT827" s="142">
        <v>1.74</v>
      </c>
      <c r="HU827" s="76"/>
      <c r="HV827" s="24"/>
      <c r="HW827" s="24"/>
      <c r="HX827" s="24"/>
      <c r="HY827" s="24"/>
      <c r="HZ827" s="24"/>
      <c r="IA827" s="24"/>
      <c r="IB827" s="24"/>
      <c r="IC827" s="24"/>
      <c r="ID827" s="24"/>
      <c r="IE827" s="24"/>
      <c r="IF827" s="24"/>
      <c r="IG827" s="24"/>
      <c r="IH827" s="24"/>
      <c r="II827" s="24"/>
      <c r="IJ827" s="24"/>
      <c r="IK827" s="24"/>
      <c r="IL827" s="24"/>
      <c r="IM827" s="24"/>
      <c r="IN827" s="24"/>
      <c r="IO827" s="24"/>
      <c r="IP827" s="151"/>
      <c r="IQ827" s="151"/>
      <c r="IR827" s="153"/>
      <c r="IS827" s="24"/>
      <c r="IT827" s="24"/>
      <c r="IU827" s="24"/>
      <c r="IV827" s="24"/>
      <c r="IW827" s="24"/>
      <c r="IX827" s="24"/>
      <c r="IY827" s="24"/>
      <c r="IZ827" s="24"/>
      <c r="JA827" s="24"/>
      <c r="JB827" s="24"/>
      <c r="JC827" s="24"/>
      <c r="JD827" s="24"/>
      <c r="JE827" s="24"/>
      <c r="JF827" s="24"/>
      <c r="JG827" s="24"/>
      <c r="JH827" s="24"/>
      <c r="JI827" s="24"/>
      <c r="JJ827" s="24"/>
      <c r="JK827" s="24"/>
      <c r="JL827" s="24"/>
      <c r="JM827" s="24"/>
      <c r="JN827" s="24"/>
      <c r="JO827" s="24"/>
      <c r="JP827" s="24"/>
      <c r="JQ827" s="24"/>
      <c r="JR827" s="24"/>
      <c r="JS827" s="24"/>
      <c r="JT827" s="24"/>
      <c r="JU827" s="25"/>
      <c r="JV827" s="24"/>
      <c r="JW827" s="151"/>
      <c r="JX827" s="151"/>
      <c r="JY827" s="153"/>
      <c r="JZ827" s="24"/>
      <c r="KA827" s="24"/>
      <c r="KB827" s="24"/>
      <c r="KC827" s="24"/>
      <c r="KD827" s="24"/>
      <c r="KE827" s="24"/>
      <c r="KF827" s="24"/>
      <c r="KG827" s="24"/>
      <c r="KH827" s="24"/>
      <c r="KI827" s="24"/>
      <c r="KJ827" s="24"/>
      <c r="KK827" s="24"/>
      <c r="KL827" s="24"/>
      <c r="KM827" s="24"/>
      <c r="KN827" s="24"/>
      <c r="KO827" s="24"/>
      <c r="KP827" s="24"/>
      <c r="KQ827" s="24"/>
      <c r="KR827" s="24"/>
      <c r="KS827" s="24"/>
      <c r="KT827" s="24"/>
      <c r="KU827" s="24"/>
      <c r="KV827" s="24"/>
      <c r="KW827" s="24"/>
      <c r="KX827" s="24"/>
      <c r="KY827" s="24"/>
      <c r="KZ827" s="24"/>
      <c r="LA827" s="24"/>
      <c r="LB827" s="24"/>
      <c r="LC827" s="24"/>
      <c r="LD827" s="24"/>
      <c r="LE827" s="151"/>
      <c r="LF827" s="151"/>
      <c r="LG827" s="153"/>
      <c r="LH827" s="24"/>
      <c r="LI827" s="24"/>
      <c r="LJ827" s="24"/>
      <c r="LK827" s="24"/>
      <c r="LL827" s="24"/>
      <c r="LM827" s="24"/>
      <c r="LN827" s="24"/>
      <c r="LO827" s="24"/>
      <c r="LP827" s="24"/>
      <c r="LQ827" s="24"/>
      <c r="LR827" s="24"/>
      <c r="LS827" s="24"/>
      <c r="LT827" s="24"/>
      <c r="LU827" s="24"/>
      <c r="LV827" s="24"/>
      <c r="LW827" s="24"/>
      <c r="LX827" s="24"/>
      <c r="LY827" s="24"/>
      <c r="LZ827" s="24"/>
      <c r="MA827" s="24"/>
      <c r="MB827" s="24"/>
      <c r="MC827" s="24"/>
      <c r="MD827" s="24"/>
      <c r="ME827" s="24"/>
      <c r="MF827" s="24"/>
      <c r="MG827" s="24"/>
      <c r="MH827" s="24"/>
      <c r="MI827" s="24"/>
      <c r="MJ827" s="24"/>
      <c r="MK827" s="24"/>
      <c r="ML827" s="24"/>
    </row>
    <row r="828" spans="1:350" ht="13.9" customHeight="1" outlineLevel="3" x14ac:dyDescent="0.2">
      <c r="A828" s="226" t="s">
        <v>437</v>
      </c>
      <c r="B828" s="218" t="s">
        <v>409</v>
      </c>
      <c r="C828" s="214" t="s">
        <v>99</v>
      </c>
      <c r="D828" s="154">
        <v>2</v>
      </c>
      <c r="E828" s="175">
        <v>0</v>
      </c>
      <c r="F828" s="175">
        <f>D828-E828</f>
        <v>2</v>
      </c>
      <c r="G828" s="175" t="s">
        <v>847</v>
      </c>
      <c r="H828" s="170" t="s">
        <v>954</v>
      </c>
      <c r="I828" s="170" t="s">
        <v>824</v>
      </c>
      <c r="J828" s="212">
        <f ca="1">E828+Q828+AX828+CF828+DN828+ES828+GA828+HH828+IP828+JW828+LE828</f>
        <v>2</v>
      </c>
      <c r="K828" s="212">
        <f>E828+R828+AY828+CG828+DO828+ET828+GB828+HI828+IQ828+JX828+LF828</f>
        <v>2</v>
      </c>
      <c r="L828" s="172">
        <f ca="1">K828/J828</f>
        <v>1</v>
      </c>
      <c r="M828" s="172">
        <f>K828/D828</f>
        <v>1</v>
      </c>
      <c r="N828" s="183">
        <f ca="1">SUMIF($EV$8:$FZ$9,$O$5,$EV829:$FZ829)-SUMIF($EV$8:$FZ$9,$Q$5,$EV829:$FZ829)</f>
        <v>0</v>
      </c>
      <c r="O828" s="156"/>
      <c r="P828" s="16" t="s">
        <v>25</v>
      </c>
      <c r="Q828" s="150">
        <v>0</v>
      </c>
      <c r="R828" s="150">
        <v>0</v>
      </c>
      <c r="S828" s="152" t="e">
        <v>#DIV/0!</v>
      </c>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50">
        <f t="shared" ca="1" si="2128"/>
        <v>0</v>
      </c>
      <c r="AY828" s="150">
        <f>SUM(BA829:CE829)</f>
        <v>0</v>
      </c>
      <c r="AZ828" s="152" t="e">
        <f ca="1">AY828/AX828</f>
        <v>#DIV/0!</v>
      </c>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50">
        <f t="shared" ref="CF828" si="2149">SUM(CI828:DM828)</f>
        <v>0</v>
      </c>
      <c r="CG828" s="150">
        <f>SUM(CI829:DM829)</f>
        <v>0</v>
      </c>
      <c r="CH828" s="152" t="e">
        <f>CG828/CF828</f>
        <v>#DIV/0!</v>
      </c>
      <c r="CI828" s="129"/>
      <c r="CJ828" s="129"/>
      <c r="CK828" s="129"/>
      <c r="CL828" s="129"/>
      <c r="CM828" s="129"/>
      <c r="CN828" s="129"/>
      <c r="CO828" s="129"/>
      <c r="CP828" s="101"/>
      <c r="CQ828" s="101"/>
      <c r="CR828" s="101"/>
      <c r="CS828" s="101"/>
      <c r="CT828" s="101"/>
      <c r="CU828" s="101"/>
      <c r="CV828" s="101"/>
      <c r="CW828" s="129"/>
      <c r="CX828" s="129"/>
      <c r="CY828" s="129"/>
      <c r="CZ828" s="129"/>
      <c r="DA828" s="129"/>
      <c r="DB828" s="129"/>
      <c r="DC828" s="129"/>
      <c r="DD828" s="129"/>
      <c r="DE828" s="129"/>
      <c r="DF828" s="129"/>
      <c r="DG828" s="129"/>
      <c r="DH828" s="129"/>
      <c r="DI828" s="129"/>
      <c r="DJ828" s="129"/>
      <c r="DK828" s="129"/>
      <c r="DL828" s="129"/>
      <c r="DM828" s="129"/>
      <c r="DN828" s="150">
        <f t="shared" ref="DN828" si="2150">SUM(DQ828:ER828)</f>
        <v>2</v>
      </c>
      <c r="DO828" s="150">
        <f>SUM(DQ829:ER829)</f>
        <v>1</v>
      </c>
      <c r="DP828" s="152">
        <f t="shared" si="2077"/>
        <v>0.5</v>
      </c>
      <c r="DQ828" s="16"/>
      <c r="DR828" s="16"/>
      <c r="DS828" s="16"/>
      <c r="DT828" s="16"/>
      <c r="DU828" s="16"/>
      <c r="DV828" s="16"/>
      <c r="DW828" s="16"/>
      <c r="DX828" s="16">
        <v>1</v>
      </c>
      <c r="DY828" s="16"/>
      <c r="DZ828" s="16">
        <v>1</v>
      </c>
      <c r="EA828" s="16"/>
      <c r="EB828" s="16"/>
      <c r="EC828" s="16"/>
      <c r="ED828" s="16"/>
      <c r="EE828" s="16"/>
      <c r="EF828" s="16"/>
      <c r="EG828" s="16"/>
      <c r="EH828" s="16"/>
      <c r="EI828" s="16"/>
      <c r="EJ828" s="16"/>
      <c r="EK828" s="16"/>
      <c r="EL828" s="16"/>
      <c r="EM828" s="16"/>
      <c r="EN828" s="16"/>
      <c r="EO828" s="16"/>
      <c r="EP828" s="16"/>
      <c r="EQ828" s="16"/>
      <c r="ER828" s="16"/>
      <c r="ES828" s="150">
        <f t="shared" ca="1" si="2071"/>
        <v>0</v>
      </c>
      <c r="ET828" s="150">
        <f t="shared" si="2113"/>
        <v>1</v>
      </c>
      <c r="EU828" s="152" t="e">
        <f t="shared" ca="1" si="2114"/>
        <v>#DIV/0!</v>
      </c>
      <c r="EV828" s="16"/>
      <c r="EW828" s="67"/>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50">
        <f t="shared" ref="GA828" ca="1" si="2151">SUMIF($GD$8:$HG$9,$O$5,GD828:HG828)</f>
        <v>0</v>
      </c>
      <c r="GB828" s="150">
        <f t="shared" ref="GB828" si="2152">SUM(GD829:HG829)</f>
        <v>0</v>
      </c>
      <c r="GC828" s="152" t="e">
        <f t="shared" ref="GC828" ca="1" si="2153">GB828/GA828</f>
        <v>#DIV/0!</v>
      </c>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50"/>
      <c r="HI828" s="150">
        <v>0</v>
      </c>
      <c r="HJ828" s="152" t="e">
        <v>#DIV/0!</v>
      </c>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50"/>
      <c r="IQ828" s="150">
        <v>0</v>
      </c>
      <c r="IR828" s="152" t="e">
        <v>#DIV/0!</v>
      </c>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c r="JS828" s="16"/>
      <c r="JT828" s="16"/>
      <c r="JU828" s="23"/>
      <c r="JV828" s="16"/>
      <c r="JW828" s="150"/>
      <c r="JX828" s="150">
        <v>0</v>
      </c>
      <c r="JY828" s="152" t="e">
        <v>#DIV/0!</v>
      </c>
      <c r="JZ828" s="16"/>
      <c r="KA828" s="16"/>
      <c r="KB828" s="16"/>
      <c r="KC828" s="16"/>
      <c r="KD828" s="16"/>
      <c r="KE828" s="16"/>
      <c r="KF828" s="16"/>
      <c r="KG828" s="16"/>
      <c r="KH828" s="16"/>
      <c r="KI828" s="16"/>
      <c r="KJ828" s="16"/>
      <c r="KK828" s="16"/>
      <c r="KL828" s="16"/>
      <c r="KM828" s="16"/>
      <c r="KN828" s="16"/>
      <c r="KO828" s="16"/>
      <c r="KP828" s="16"/>
      <c r="KQ828" s="16"/>
      <c r="KR828" s="16"/>
      <c r="KS828" s="16"/>
      <c r="KT828" s="16"/>
      <c r="KU828" s="16"/>
      <c r="KV828" s="16"/>
      <c r="KW828" s="16"/>
      <c r="KX828" s="16"/>
      <c r="KY828" s="16"/>
      <c r="KZ828" s="16"/>
      <c r="LA828" s="16"/>
      <c r="LB828" s="16"/>
      <c r="LC828" s="16"/>
      <c r="LD828" s="16"/>
      <c r="LE828" s="150"/>
      <c r="LF828" s="150">
        <v>0</v>
      </c>
      <c r="LG828" s="152" t="e">
        <v>#DIV/0!</v>
      </c>
      <c r="LH828" s="16"/>
      <c r="LI828" s="16"/>
      <c r="LJ828" s="16"/>
      <c r="LK828" s="16"/>
      <c r="LL828" s="16"/>
      <c r="LM828" s="16"/>
      <c r="LN828" s="16"/>
      <c r="LO828" s="16"/>
      <c r="LP828" s="16"/>
      <c r="LQ828" s="16"/>
      <c r="LR828" s="16"/>
      <c r="LS828" s="16"/>
      <c r="LT828" s="16"/>
      <c r="LU828" s="16"/>
      <c r="LV828" s="16"/>
      <c r="LW828" s="16"/>
      <c r="LX828" s="16"/>
      <c r="LY828" s="16"/>
      <c r="LZ828" s="16"/>
      <c r="MA828" s="16"/>
      <c r="MB828" s="16"/>
      <c r="MC828" s="16"/>
      <c r="MD828" s="16"/>
      <c r="ME828" s="16"/>
      <c r="MF828" s="16"/>
      <c r="MG828" s="16"/>
      <c r="MH828" s="16"/>
      <c r="MI828" s="16"/>
      <c r="MJ828" s="16"/>
      <c r="MK828" s="16"/>
      <c r="ML828" s="16"/>
    </row>
    <row r="829" spans="1:350" ht="13.9" customHeight="1" outlineLevel="3" x14ac:dyDescent="0.2">
      <c r="A829" s="227"/>
      <c r="B829" s="219"/>
      <c r="C829" s="215"/>
      <c r="D829" s="155"/>
      <c r="E829" s="176"/>
      <c r="F829" s="176"/>
      <c r="G829" s="176"/>
      <c r="H829" s="171"/>
      <c r="I829" s="171"/>
      <c r="J829" s="213"/>
      <c r="K829" s="213"/>
      <c r="L829" s="173"/>
      <c r="M829" s="173"/>
      <c r="N829" s="184"/>
      <c r="O829" s="157"/>
      <c r="P829" s="17" t="s">
        <v>26</v>
      </c>
      <c r="Q829" s="151"/>
      <c r="R829" s="151"/>
      <c r="S829" s="153"/>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151"/>
      <c r="AY829" s="151"/>
      <c r="AZ829" s="153"/>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c r="CF829" s="151"/>
      <c r="CG829" s="151"/>
      <c r="CH829" s="153"/>
      <c r="CI829" s="141"/>
      <c r="CJ829" s="141"/>
      <c r="CK829" s="141"/>
      <c r="CL829" s="141"/>
      <c r="CM829" s="141"/>
      <c r="CN829" s="141"/>
      <c r="CO829" s="141"/>
      <c r="CP829" s="95"/>
      <c r="CQ829" s="95"/>
      <c r="CR829" s="95"/>
      <c r="CS829" s="95"/>
      <c r="CT829" s="95"/>
      <c r="CU829" s="95"/>
      <c r="CV829" s="95"/>
      <c r="CW829" s="141"/>
      <c r="CX829" s="141"/>
      <c r="CY829" s="141"/>
      <c r="CZ829" s="141"/>
      <c r="DA829" s="141"/>
      <c r="DB829" s="141"/>
      <c r="DC829" s="141"/>
      <c r="DD829" s="141"/>
      <c r="DE829" s="141"/>
      <c r="DF829" s="141"/>
      <c r="DG829" s="141"/>
      <c r="DH829" s="141"/>
      <c r="DI829" s="141"/>
      <c r="DJ829" s="141"/>
      <c r="DK829" s="141"/>
      <c r="DL829" s="141"/>
      <c r="DM829" s="141"/>
      <c r="DN829" s="151"/>
      <c r="DO829" s="151"/>
      <c r="DP829" s="153"/>
      <c r="DQ829" s="24"/>
      <c r="DR829" s="24"/>
      <c r="DS829" s="24"/>
      <c r="DT829" s="24"/>
      <c r="DU829" s="24"/>
      <c r="DV829" s="24"/>
      <c r="DW829" s="24"/>
      <c r="DX829" s="24"/>
      <c r="DY829" s="24"/>
      <c r="DZ829" s="24"/>
      <c r="EA829" s="24"/>
      <c r="EB829" s="24"/>
      <c r="EC829" s="24"/>
      <c r="ED829" s="24"/>
      <c r="EE829" s="24"/>
      <c r="EF829" s="24"/>
      <c r="EG829" s="24"/>
      <c r="EH829" s="24"/>
      <c r="EI829" s="24"/>
      <c r="EJ829" s="24"/>
      <c r="EK829" s="24"/>
      <c r="EL829" s="24"/>
      <c r="EM829" s="24"/>
      <c r="EN829" s="24"/>
      <c r="EO829" s="24"/>
      <c r="EP829" s="24"/>
      <c r="EQ829" s="24">
        <v>1</v>
      </c>
      <c r="ER829" s="24"/>
      <c r="ES829" s="151"/>
      <c r="ET829" s="151"/>
      <c r="EU829" s="153"/>
      <c r="EV829" s="24"/>
      <c r="EW829" s="125"/>
      <c r="EX829" s="24"/>
      <c r="EY829" s="24">
        <v>1</v>
      </c>
      <c r="EZ829" s="24"/>
      <c r="FA829" s="24"/>
      <c r="FB829" s="24"/>
      <c r="FC829" s="24"/>
      <c r="FD829" s="24"/>
      <c r="FE829" s="24"/>
      <c r="FF829" s="24"/>
      <c r="FG829" s="24"/>
      <c r="FH829" s="24"/>
      <c r="FI829" s="24"/>
      <c r="FJ829" s="24"/>
      <c r="FK829" s="24"/>
      <c r="FL829" s="24"/>
      <c r="FM829" s="24"/>
      <c r="FN829" s="24"/>
      <c r="FO829" s="24"/>
      <c r="FP829" s="24"/>
      <c r="FQ829" s="24"/>
      <c r="FR829" s="24"/>
      <c r="FS829" s="24"/>
      <c r="FT829" s="24"/>
      <c r="FU829" s="24"/>
      <c r="FV829" s="24"/>
      <c r="FW829" s="24"/>
      <c r="FX829" s="24"/>
      <c r="FY829" s="24"/>
      <c r="FZ829" s="24"/>
      <c r="GA829" s="151"/>
      <c r="GB829" s="151"/>
      <c r="GC829" s="153"/>
      <c r="GD829" s="24"/>
      <c r="GE829" s="24"/>
      <c r="GF829" s="24"/>
      <c r="GG829" s="24"/>
      <c r="GH829" s="24"/>
      <c r="GI829" s="24"/>
      <c r="GJ829" s="24"/>
      <c r="GK829" s="24"/>
      <c r="GL829" s="24"/>
      <c r="GM829" s="24"/>
      <c r="GN829" s="24"/>
      <c r="GO829" s="24"/>
      <c r="GP829" s="24"/>
      <c r="GQ829" s="24"/>
      <c r="GR829" s="24"/>
      <c r="GS829" s="24"/>
      <c r="GT829" s="24"/>
      <c r="GU829" s="24"/>
      <c r="GV829" s="24"/>
      <c r="GW829" s="24"/>
      <c r="GX829" s="24"/>
      <c r="GY829" s="24"/>
      <c r="GZ829" s="24"/>
      <c r="HA829" s="24"/>
      <c r="HB829" s="24"/>
      <c r="HC829" s="24"/>
      <c r="HD829" s="24"/>
      <c r="HE829" s="24"/>
      <c r="HF829" s="24"/>
      <c r="HG829" s="24"/>
      <c r="HH829" s="151"/>
      <c r="HI829" s="151"/>
      <c r="HJ829" s="153"/>
      <c r="HK829" s="24"/>
      <c r="HL829" s="24"/>
      <c r="HM829" s="24"/>
      <c r="HN829" s="24"/>
      <c r="HO829" s="24"/>
      <c r="HP829" s="24"/>
      <c r="HQ829" s="24"/>
      <c r="HR829" s="24"/>
      <c r="HS829" s="24"/>
      <c r="HT829" s="24"/>
      <c r="HU829" s="24"/>
      <c r="HV829" s="24"/>
      <c r="HW829" s="24"/>
      <c r="HX829" s="24"/>
      <c r="HY829" s="24"/>
      <c r="HZ829" s="24"/>
      <c r="IA829" s="24"/>
      <c r="IB829" s="24"/>
      <c r="IC829" s="24"/>
      <c r="ID829" s="24"/>
      <c r="IE829" s="24"/>
      <c r="IF829" s="24"/>
      <c r="IG829" s="24"/>
      <c r="IH829" s="24"/>
      <c r="II829" s="24"/>
      <c r="IJ829" s="24"/>
      <c r="IK829" s="24"/>
      <c r="IL829" s="24"/>
      <c r="IM829" s="24"/>
      <c r="IN829" s="24"/>
      <c r="IO829" s="24"/>
      <c r="IP829" s="151"/>
      <c r="IQ829" s="151"/>
      <c r="IR829" s="153"/>
      <c r="IS829" s="24"/>
      <c r="IT829" s="24"/>
      <c r="IU829" s="24"/>
      <c r="IV829" s="24"/>
      <c r="IW829" s="24"/>
      <c r="IX829" s="24"/>
      <c r="IY829" s="24"/>
      <c r="IZ829" s="24"/>
      <c r="JA829" s="24"/>
      <c r="JB829" s="24"/>
      <c r="JC829" s="24"/>
      <c r="JD829" s="24"/>
      <c r="JE829" s="24"/>
      <c r="JF829" s="24"/>
      <c r="JG829" s="24"/>
      <c r="JH829" s="24"/>
      <c r="JI829" s="24"/>
      <c r="JJ829" s="24"/>
      <c r="JK829" s="24"/>
      <c r="JL829" s="24"/>
      <c r="JM829" s="24"/>
      <c r="JN829" s="24"/>
      <c r="JO829" s="24"/>
      <c r="JP829" s="24"/>
      <c r="JQ829" s="24"/>
      <c r="JR829" s="24"/>
      <c r="JS829" s="24"/>
      <c r="JT829" s="24"/>
      <c r="JU829" s="25"/>
      <c r="JV829" s="24"/>
      <c r="JW829" s="151"/>
      <c r="JX829" s="151"/>
      <c r="JY829" s="153"/>
      <c r="JZ829" s="24"/>
      <c r="KA829" s="24"/>
      <c r="KB829" s="24"/>
      <c r="KC829" s="24"/>
      <c r="KD829" s="24"/>
      <c r="KE829" s="24"/>
      <c r="KF829" s="24"/>
      <c r="KG829" s="24"/>
      <c r="KH829" s="24"/>
      <c r="KI829" s="24"/>
      <c r="KJ829" s="24"/>
      <c r="KK829" s="24"/>
      <c r="KL829" s="24"/>
      <c r="KM829" s="24"/>
      <c r="KN829" s="24"/>
      <c r="KO829" s="24"/>
      <c r="KP829" s="24"/>
      <c r="KQ829" s="24"/>
      <c r="KR829" s="24"/>
      <c r="KS829" s="24"/>
      <c r="KT829" s="24"/>
      <c r="KU829" s="24"/>
      <c r="KV829" s="24"/>
      <c r="KW829" s="24"/>
      <c r="KX829" s="24"/>
      <c r="KY829" s="24"/>
      <c r="KZ829" s="24"/>
      <c r="LA829" s="24"/>
      <c r="LB829" s="24"/>
      <c r="LC829" s="24"/>
      <c r="LD829" s="24"/>
      <c r="LE829" s="151"/>
      <c r="LF829" s="151"/>
      <c r="LG829" s="153"/>
      <c r="LH829" s="24"/>
      <c r="LI829" s="24"/>
      <c r="LJ829" s="24"/>
      <c r="LK829" s="24"/>
      <c r="LL829" s="24"/>
      <c r="LM829" s="24"/>
      <c r="LN829" s="24"/>
      <c r="LO829" s="24"/>
      <c r="LP829" s="24"/>
      <c r="LQ829" s="24"/>
      <c r="LR829" s="24"/>
      <c r="LS829" s="24"/>
      <c r="LT829" s="24"/>
      <c r="LU829" s="24"/>
      <c r="LV829" s="24"/>
      <c r="LW829" s="24"/>
      <c r="LX829" s="24"/>
      <c r="LY829" s="24"/>
      <c r="LZ829" s="24"/>
      <c r="MA829" s="24"/>
      <c r="MB829" s="24"/>
      <c r="MC829" s="24"/>
      <c r="MD829" s="24"/>
      <c r="ME829" s="24"/>
      <c r="MF829" s="24"/>
      <c r="MG829" s="24"/>
      <c r="MH829" s="24"/>
      <c r="MI829" s="24"/>
      <c r="MJ829" s="24"/>
      <c r="MK829" s="24"/>
      <c r="ML829" s="24"/>
    </row>
    <row r="830" spans="1:350" ht="13.9" customHeight="1" outlineLevel="3" x14ac:dyDescent="0.2">
      <c r="A830" s="226" t="s">
        <v>438</v>
      </c>
      <c r="B830" s="218" t="s">
        <v>411</v>
      </c>
      <c r="C830" s="214" t="s">
        <v>38</v>
      </c>
      <c r="D830" s="154">
        <v>2.0826000000000002</v>
      </c>
      <c r="E830" s="175">
        <v>0</v>
      </c>
      <c r="F830" s="175">
        <f>D830-E830</f>
        <v>2.0826000000000002</v>
      </c>
      <c r="G830" s="175" t="s">
        <v>842</v>
      </c>
      <c r="H830" s="170" t="s">
        <v>954</v>
      </c>
      <c r="I830" s="170" t="s">
        <v>865</v>
      </c>
      <c r="J830" s="212">
        <f ca="1">E830+Q830+AX830+CF830+DN830+ES830+GA830+HH830+IP830+JW830+LE830</f>
        <v>2.0825999999999998</v>
      </c>
      <c r="K830" s="212">
        <f>0.5</f>
        <v>0.5</v>
      </c>
      <c r="L830" s="172">
        <f ca="1">K830/J830</f>
        <v>0.24008450974743112</v>
      </c>
      <c r="M830" s="172">
        <f>K830/D830</f>
        <v>0.24008450974743106</v>
      </c>
      <c r="N830" s="183">
        <f ca="1">SUMIF($EV$8:$FZ$9,$O$5,$EV831:$FZ831)-SUMIF($EV$8:$FZ$9,$Q$5,$EV831:$FZ831)</f>
        <v>0</v>
      </c>
      <c r="O830" s="156"/>
      <c r="P830" s="16" t="s">
        <v>25</v>
      </c>
      <c r="Q830" s="150">
        <v>0</v>
      </c>
      <c r="R830" s="150">
        <v>0</v>
      </c>
      <c r="S830" s="152" t="e">
        <v>#DIV/0!</v>
      </c>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50">
        <f t="shared" ca="1" si="2128"/>
        <v>0</v>
      </c>
      <c r="AY830" s="150">
        <f>SUM(BA831:CE831)</f>
        <v>0</v>
      </c>
      <c r="AZ830" s="152" t="e">
        <f ca="1">AY830/AX830</f>
        <v>#DIV/0!</v>
      </c>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50">
        <f t="shared" ref="CF830" si="2154">SUM(CI830:DM830)</f>
        <v>0</v>
      </c>
      <c r="CG830" s="150">
        <f>SUM(CI831:DM831)</f>
        <v>0</v>
      </c>
      <c r="CH830" s="152" t="e">
        <f>CG830/CF830</f>
        <v>#DIV/0!</v>
      </c>
      <c r="CI830" s="129"/>
      <c r="CJ830" s="129"/>
      <c r="CK830" s="129"/>
      <c r="CL830" s="129"/>
      <c r="CM830" s="129"/>
      <c r="CN830" s="129"/>
      <c r="CO830" s="129"/>
      <c r="CP830" s="101"/>
      <c r="CQ830" s="101"/>
      <c r="CR830" s="101"/>
      <c r="CS830" s="101"/>
      <c r="CT830" s="101"/>
      <c r="CU830" s="101"/>
      <c r="CV830" s="101"/>
      <c r="CW830" s="129"/>
      <c r="CX830" s="129"/>
      <c r="CY830" s="129"/>
      <c r="CZ830" s="129"/>
      <c r="DA830" s="129"/>
      <c r="DB830" s="129"/>
      <c r="DC830" s="129"/>
      <c r="DD830" s="129"/>
      <c r="DE830" s="129"/>
      <c r="DF830" s="129"/>
      <c r="DG830" s="129"/>
      <c r="DH830" s="129"/>
      <c r="DI830" s="129"/>
      <c r="DJ830" s="129"/>
      <c r="DK830" s="129"/>
      <c r="DL830" s="129"/>
      <c r="DM830" s="129"/>
      <c r="DN830" s="150">
        <f t="shared" ref="DN830" si="2155">SUM(DQ830:ER830)</f>
        <v>2.0825999999999998</v>
      </c>
      <c r="DO830" s="150">
        <f>SUM(DQ831:ER831)</f>
        <v>0</v>
      </c>
      <c r="DP830" s="152">
        <f t="shared" si="2077"/>
        <v>0</v>
      </c>
      <c r="DQ830" s="16"/>
      <c r="DR830" s="16"/>
      <c r="DS830" s="16"/>
      <c r="DT830" s="16"/>
      <c r="DU830" s="16"/>
      <c r="DV830" s="16"/>
      <c r="DW830" s="16"/>
      <c r="DX830" s="16">
        <v>2.0825999999999998</v>
      </c>
      <c r="DY830" s="16"/>
      <c r="DZ830" s="16"/>
      <c r="EA830" s="16"/>
      <c r="EB830" s="16"/>
      <c r="EC830" s="16"/>
      <c r="ED830" s="16"/>
      <c r="EE830" s="16"/>
      <c r="EF830" s="16"/>
      <c r="EG830" s="16"/>
      <c r="EH830" s="16"/>
      <c r="EI830" s="16"/>
      <c r="EJ830" s="16"/>
      <c r="EK830" s="16"/>
      <c r="EL830" s="16"/>
      <c r="EM830" s="16"/>
      <c r="EN830" s="16"/>
      <c r="EO830" s="16"/>
      <c r="EP830" s="16"/>
      <c r="EQ830" s="16"/>
      <c r="ER830" s="16"/>
      <c r="ES830" s="150">
        <f t="shared" ca="1" si="2071"/>
        <v>0</v>
      </c>
      <c r="ET830" s="150">
        <f t="shared" si="2113"/>
        <v>0</v>
      </c>
      <c r="EU830" s="152" t="e">
        <f t="shared" ca="1" si="2114"/>
        <v>#DIV/0!</v>
      </c>
      <c r="EV830" s="16"/>
      <c r="EW830" s="67"/>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50">
        <f t="shared" ref="GA830" ca="1" si="2156">SUMIF($GD$8:$HG$9,$O$5,GD830:HG830)</f>
        <v>0</v>
      </c>
      <c r="GB830" s="150">
        <f t="shared" ref="GB830" si="2157">SUM(GD831:HG831)</f>
        <v>0</v>
      </c>
      <c r="GC830" s="152" t="e">
        <f t="shared" ref="GC830" ca="1" si="2158">GB830/GA830</f>
        <v>#DIV/0!</v>
      </c>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50"/>
      <c r="HI830" s="150">
        <v>0</v>
      </c>
      <c r="HJ830" s="152" t="e">
        <v>#DIV/0!</v>
      </c>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50"/>
      <c r="IQ830" s="150">
        <v>0</v>
      </c>
      <c r="IR830" s="152" t="e">
        <v>#DIV/0!</v>
      </c>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23"/>
      <c r="JV830" s="16"/>
      <c r="JW830" s="150"/>
      <c r="JX830" s="150">
        <v>0</v>
      </c>
      <c r="JY830" s="152" t="e">
        <v>#DIV/0!</v>
      </c>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50"/>
      <c r="LF830" s="150">
        <v>0</v>
      </c>
      <c r="LG830" s="152" t="e">
        <v>#DIV/0!</v>
      </c>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row>
    <row r="831" spans="1:350" ht="13.9" customHeight="1" outlineLevel="3" x14ac:dyDescent="0.2">
      <c r="A831" s="227"/>
      <c r="B831" s="219"/>
      <c r="C831" s="215"/>
      <c r="D831" s="155"/>
      <c r="E831" s="176"/>
      <c r="F831" s="176"/>
      <c r="G831" s="176"/>
      <c r="H831" s="171"/>
      <c r="I831" s="171"/>
      <c r="J831" s="213"/>
      <c r="K831" s="213"/>
      <c r="L831" s="173"/>
      <c r="M831" s="173"/>
      <c r="N831" s="184"/>
      <c r="O831" s="157"/>
      <c r="P831" s="17" t="s">
        <v>26</v>
      </c>
      <c r="Q831" s="151"/>
      <c r="R831" s="151"/>
      <c r="S831" s="153"/>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151"/>
      <c r="AY831" s="151"/>
      <c r="AZ831" s="153"/>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c r="CF831" s="151"/>
      <c r="CG831" s="151"/>
      <c r="CH831" s="153"/>
      <c r="CI831" s="141"/>
      <c r="CJ831" s="141"/>
      <c r="CK831" s="141"/>
      <c r="CL831" s="141"/>
      <c r="CM831" s="141"/>
      <c r="CN831" s="141"/>
      <c r="CO831" s="141"/>
      <c r="CP831" s="95"/>
      <c r="CQ831" s="95"/>
      <c r="CR831" s="95"/>
      <c r="CS831" s="95"/>
      <c r="CT831" s="95"/>
      <c r="CU831" s="95"/>
      <c r="CV831" s="95"/>
      <c r="CW831" s="141"/>
      <c r="CX831" s="141"/>
      <c r="CY831" s="141"/>
      <c r="CZ831" s="141"/>
      <c r="DA831" s="141"/>
      <c r="DB831" s="141"/>
      <c r="DC831" s="141"/>
      <c r="DD831" s="141"/>
      <c r="DE831" s="141"/>
      <c r="DF831" s="141"/>
      <c r="DG831" s="141"/>
      <c r="DH831" s="141"/>
      <c r="DI831" s="141"/>
      <c r="DJ831" s="141"/>
      <c r="DK831" s="141"/>
      <c r="DL831" s="141"/>
      <c r="DM831" s="141"/>
      <c r="DN831" s="151"/>
      <c r="DO831" s="151"/>
      <c r="DP831" s="153"/>
      <c r="DQ831" s="24"/>
      <c r="DR831" s="24"/>
      <c r="DS831" s="24"/>
      <c r="DT831" s="24"/>
      <c r="DU831" s="24"/>
      <c r="DV831" s="24"/>
      <c r="DW831" s="24"/>
      <c r="DX831" s="24"/>
      <c r="DY831" s="24"/>
      <c r="DZ831" s="24"/>
      <c r="EA831" s="24"/>
      <c r="EB831" s="24"/>
      <c r="EC831" s="24"/>
      <c r="ED831" s="24"/>
      <c r="EE831" s="24"/>
      <c r="EF831" s="24"/>
      <c r="EG831" s="24"/>
      <c r="EH831" s="24"/>
      <c r="EI831" s="24"/>
      <c r="EJ831" s="24"/>
      <c r="EK831" s="24"/>
      <c r="EL831" s="24"/>
      <c r="EM831" s="24"/>
      <c r="EN831" s="24"/>
      <c r="EO831" s="24"/>
      <c r="EP831" s="24"/>
      <c r="EQ831" s="24"/>
      <c r="ER831" s="24"/>
      <c r="ES831" s="151"/>
      <c r="ET831" s="151"/>
      <c r="EU831" s="153"/>
      <c r="EV831" s="24"/>
      <c r="EW831" s="125"/>
      <c r="EX831" s="24"/>
      <c r="EY831" s="24"/>
      <c r="EZ831" s="24"/>
      <c r="FA831" s="24"/>
      <c r="FB831" s="24"/>
      <c r="FC831" s="24"/>
      <c r="FD831" s="24"/>
      <c r="FE831" s="24"/>
      <c r="FF831" s="24"/>
      <c r="FG831" s="24"/>
      <c r="FH831" s="24"/>
      <c r="FI831" s="24"/>
      <c r="FJ831" s="24"/>
      <c r="FK831" s="24"/>
      <c r="FL831" s="24"/>
      <c r="FM831" s="24"/>
      <c r="FN831" s="24"/>
      <c r="FO831" s="24"/>
      <c r="FP831" s="24"/>
      <c r="FQ831" s="24"/>
      <c r="FR831" s="24"/>
      <c r="FS831" s="24"/>
      <c r="FT831" s="24"/>
      <c r="FU831" s="24"/>
      <c r="FV831" s="24"/>
      <c r="FW831" s="24"/>
      <c r="FX831" s="24"/>
      <c r="FY831" s="24"/>
      <c r="FZ831" s="24"/>
      <c r="GA831" s="151"/>
      <c r="GB831" s="151"/>
      <c r="GC831" s="153"/>
      <c r="GD831" s="24"/>
      <c r="GE831" s="24"/>
      <c r="GF831" s="24"/>
      <c r="GG831" s="24"/>
      <c r="GH831" s="24"/>
      <c r="GI831" s="24"/>
      <c r="GJ831" s="24"/>
      <c r="GK831" s="24"/>
      <c r="GL831" s="24"/>
      <c r="GM831" s="24"/>
      <c r="GN831" s="24"/>
      <c r="GO831" s="24"/>
      <c r="GP831" s="24"/>
      <c r="GQ831" s="24"/>
      <c r="GR831" s="24"/>
      <c r="GS831" s="24"/>
      <c r="GT831" s="24"/>
      <c r="GU831" s="24"/>
      <c r="GV831" s="24"/>
      <c r="GW831" s="24"/>
      <c r="GX831" s="24"/>
      <c r="GY831" s="24"/>
      <c r="GZ831" s="24"/>
      <c r="HA831" s="24"/>
      <c r="HB831" s="24"/>
      <c r="HC831" s="24"/>
      <c r="HD831" s="24"/>
      <c r="HE831" s="24"/>
      <c r="HF831" s="24"/>
      <c r="HG831" s="24"/>
      <c r="HH831" s="151"/>
      <c r="HI831" s="151"/>
      <c r="HJ831" s="153"/>
      <c r="HK831" s="24"/>
      <c r="HL831" s="24"/>
      <c r="HM831" s="24"/>
      <c r="HN831" s="24"/>
      <c r="HO831" s="24"/>
      <c r="HP831" s="24"/>
      <c r="HQ831" s="24"/>
      <c r="HR831" s="24"/>
      <c r="HS831" s="24"/>
      <c r="HT831" s="24"/>
      <c r="HU831" s="76">
        <v>0.5</v>
      </c>
      <c r="HV831" s="24"/>
      <c r="HW831" s="24"/>
      <c r="HX831" s="24"/>
      <c r="HY831" s="24"/>
      <c r="HZ831" s="24"/>
      <c r="IA831" s="24"/>
      <c r="IB831" s="24"/>
      <c r="IC831" s="24"/>
      <c r="ID831" s="24"/>
      <c r="IE831" s="24"/>
      <c r="IF831" s="24"/>
      <c r="IG831" s="24"/>
      <c r="IH831" s="24"/>
      <c r="II831" s="24"/>
      <c r="IJ831" s="24"/>
      <c r="IK831" s="24"/>
      <c r="IL831" s="24"/>
      <c r="IM831" s="24"/>
      <c r="IN831" s="24"/>
      <c r="IO831" s="24"/>
      <c r="IP831" s="151"/>
      <c r="IQ831" s="151"/>
      <c r="IR831" s="153"/>
      <c r="IS831" s="24"/>
      <c r="IT831" s="24"/>
      <c r="IU831" s="24"/>
      <c r="IV831" s="24"/>
      <c r="IW831" s="24"/>
      <c r="IX831" s="24"/>
      <c r="IY831" s="24"/>
      <c r="IZ831" s="24"/>
      <c r="JA831" s="24"/>
      <c r="JB831" s="24"/>
      <c r="JC831" s="24"/>
      <c r="JD831" s="24"/>
      <c r="JE831" s="24"/>
      <c r="JF831" s="24"/>
      <c r="JG831" s="24"/>
      <c r="JH831" s="24"/>
      <c r="JI831" s="24"/>
      <c r="JJ831" s="24"/>
      <c r="JK831" s="24"/>
      <c r="JL831" s="24"/>
      <c r="JM831" s="24"/>
      <c r="JN831" s="24"/>
      <c r="JO831" s="24"/>
      <c r="JP831" s="24"/>
      <c r="JQ831" s="24"/>
      <c r="JR831" s="24"/>
      <c r="JS831" s="24"/>
      <c r="JT831" s="24"/>
      <c r="JU831" s="25"/>
      <c r="JV831" s="24"/>
      <c r="JW831" s="151"/>
      <c r="JX831" s="151"/>
      <c r="JY831" s="153"/>
      <c r="JZ831" s="24"/>
      <c r="KA831" s="24"/>
      <c r="KB831" s="24"/>
      <c r="KC831" s="24"/>
      <c r="KD831" s="24"/>
      <c r="KE831" s="24"/>
      <c r="KF831" s="24"/>
      <c r="KG831" s="24"/>
      <c r="KH831" s="24"/>
      <c r="KI831" s="24"/>
      <c r="KJ831" s="24"/>
      <c r="KK831" s="24"/>
      <c r="KL831" s="24"/>
      <c r="KM831" s="24"/>
      <c r="KN831" s="24"/>
      <c r="KO831" s="24"/>
      <c r="KP831" s="24"/>
      <c r="KQ831" s="24"/>
      <c r="KR831" s="24"/>
      <c r="KS831" s="24"/>
      <c r="KT831" s="24"/>
      <c r="KU831" s="24"/>
      <c r="KV831" s="24"/>
      <c r="KW831" s="24"/>
      <c r="KX831" s="24"/>
      <c r="KY831" s="24"/>
      <c r="KZ831" s="24"/>
      <c r="LA831" s="24"/>
      <c r="LB831" s="24"/>
      <c r="LC831" s="24"/>
      <c r="LD831" s="24"/>
      <c r="LE831" s="151"/>
      <c r="LF831" s="151"/>
      <c r="LG831" s="153"/>
      <c r="LH831" s="24"/>
      <c r="LI831" s="24"/>
      <c r="LJ831" s="24"/>
      <c r="LK831" s="24"/>
      <c r="LL831" s="24"/>
      <c r="LM831" s="24"/>
      <c r="LN831" s="24"/>
      <c r="LO831" s="24"/>
      <c r="LP831" s="24"/>
      <c r="LQ831" s="24"/>
      <c r="LR831" s="24"/>
      <c r="LS831" s="24"/>
      <c r="LT831" s="24"/>
      <c r="LU831" s="24"/>
      <c r="LV831" s="24"/>
      <c r="LW831" s="24"/>
      <c r="LX831" s="24"/>
      <c r="LY831" s="24"/>
      <c r="LZ831" s="24"/>
      <c r="MA831" s="24"/>
      <c r="MB831" s="24"/>
      <c r="MC831" s="24"/>
      <c r="MD831" s="24"/>
      <c r="ME831" s="24"/>
      <c r="MF831" s="24"/>
      <c r="MG831" s="24"/>
      <c r="MH831" s="24"/>
      <c r="MI831" s="24"/>
      <c r="MJ831" s="24"/>
      <c r="MK831" s="24"/>
      <c r="ML831" s="24"/>
    </row>
    <row r="832" spans="1:350" ht="13.9" customHeight="1" outlineLevel="3" x14ac:dyDescent="0.2">
      <c r="A832" s="226" t="s">
        <v>439</v>
      </c>
      <c r="B832" s="218" t="s">
        <v>412</v>
      </c>
      <c r="C832" s="214" t="s">
        <v>374</v>
      </c>
      <c r="D832" s="154">
        <v>32</v>
      </c>
      <c r="E832" s="175">
        <v>0</v>
      </c>
      <c r="F832" s="175">
        <f>D832-E832</f>
        <v>32</v>
      </c>
      <c r="G832" s="175" t="s">
        <v>847</v>
      </c>
      <c r="H832" s="170" t="s">
        <v>940</v>
      </c>
      <c r="I832" s="170" t="s">
        <v>979</v>
      </c>
      <c r="J832" s="212">
        <f ca="1">E832+Q832+AX832+CF832+DN832+ES832+GA832+HH832+IP832+JW832+LE832</f>
        <v>32</v>
      </c>
      <c r="K832" s="212">
        <f>E832+R832+AY832+CG832+DO832+ET832+GB832+HI832+IQ832+JX832+LF832</f>
        <v>0</v>
      </c>
      <c r="L832" s="172">
        <f ca="1">K832/J832</f>
        <v>0</v>
      </c>
      <c r="M832" s="172">
        <f>K832/D832</f>
        <v>0</v>
      </c>
      <c r="N832" s="183">
        <f ca="1">SUMIF($EV$8:$FZ$9,$O$5,$EV833:$FZ833)-SUMIF($EV$8:$FZ$9,$Q$5,$EV833:$FZ833)</f>
        <v>0</v>
      </c>
      <c r="O832" s="156"/>
      <c r="P832" s="16" t="s">
        <v>25</v>
      </c>
      <c r="Q832" s="150">
        <v>0</v>
      </c>
      <c r="R832" s="150">
        <v>0</v>
      </c>
      <c r="S832" s="152" t="e">
        <v>#DIV/0!</v>
      </c>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50">
        <f t="shared" ca="1" si="2128"/>
        <v>0</v>
      </c>
      <c r="AY832" s="150">
        <f>SUM(BA833:CE833)</f>
        <v>0</v>
      </c>
      <c r="AZ832" s="152" t="e">
        <f ca="1">AY832/AX832</f>
        <v>#DIV/0!</v>
      </c>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50">
        <f t="shared" ref="CF832" si="2159">SUM(CI832:DM832)</f>
        <v>0</v>
      </c>
      <c r="CG832" s="150">
        <f>SUM(CI833:DM833)</f>
        <v>0</v>
      </c>
      <c r="CH832" s="152" t="e">
        <f>CG832/CF832</f>
        <v>#DIV/0!</v>
      </c>
      <c r="CI832" s="129"/>
      <c r="CJ832" s="129"/>
      <c r="CK832" s="129"/>
      <c r="CL832" s="129"/>
      <c r="CM832" s="129"/>
      <c r="CN832" s="129"/>
      <c r="CO832" s="129"/>
      <c r="CP832" s="101"/>
      <c r="CQ832" s="101"/>
      <c r="CR832" s="101"/>
      <c r="CS832" s="101"/>
      <c r="CT832" s="101"/>
      <c r="CU832" s="101"/>
      <c r="CV832" s="101"/>
      <c r="CW832" s="129"/>
      <c r="CX832" s="129"/>
      <c r="CY832" s="129"/>
      <c r="CZ832" s="129"/>
      <c r="DA832" s="129"/>
      <c r="DB832" s="129"/>
      <c r="DC832" s="129"/>
      <c r="DD832" s="129"/>
      <c r="DE832" s="129"/>
      <c r="DF832" s="129"/>
      <c r="DG832" s="129"/>
      <c r="DH832" s="129"/>
      <c r="DI832" s="129"/>
      <c r="DJ832" s="129"/>
      <c r="DK832" s="129"/>
      <c r="DL832" s="129"/>
      <c r="DM832" s="129"/>
      <c r="DN832" s="150">
        <f t="shared" ref="DN832" si="2160">SUM(DQ832:ER832)</f>
        <v>0</v>
      </c>
      <c r="DO832" s="150">
        <f>SUM(DQ833:ER833)</f>
        <v>0</v>
      </c>
      <c r="DP832" s="152" t="e">
        <f t="shared" si="2077"/>
        <v>#DIV/0!</v>
      </c>
      <c r="DQ832" s="16"/>
      <c r="DR832" s="16"/>
      <c r="DS832" s="16"/>
      <c r="DT832" s="16"/>
      <c r="DU832" s="16"/>
      <c r="DV832" s="16"/>
      <c r="DW832" s="16"/>
      <c r="DX832" s="16"/>
      <c r="DY832" s="16"/>
      <c r="DZ832" s="16"/>
      <c r="EA832" s="16"/>
      <c r="EB832" s="16"/>
      <c r="EC832" s="16"/>
      <c r="ED832" s="16"/>
      <c r="EE832" s="16"/>
      <c r="EF832" s="16"/>
      <c r="EG832" s="16"/>
      <c r="EH832" s="16"/>
      <c r="EI832" s="16"/>
      <c r="EJ832" s="16"/>
      <c r="EK832" s="16"/>
      <c r="EL832" s="16"/>
      <c r="EM832" s="16"/>
      <c r="EN832" s="16"/>
      <c r="EO832" s="16"/>
      <c r="EP832" s="16"/>
      <c r="EQ832" s="16"/>
      <c r="ER832" s="16"/>
      <c r="ES832" s="150">
        <f t="shared" ca="1" si="2071"/>
        <v>0</v>
      </c>
      <c r="ET832" s="150">
        <f t="shared" si="2113"/>
        <v>0</v>
      </c>
      <c r="EU832" s="152" t="e">
        <f t="shared" ca="1" si="2114"/>
        <v>#DIV/0!</v>
      </c>
      <c r="EV832" s="16"/>
      <c r="EW832" s="67"/>
      <c r="EX832" s="16"/>
      <c r="EY832" s="16"/>
      <c r="EZ832" s="16"/>
      <c r="FA832" s="16"/>
      <c r="FB832" s="16"/>
      <c r="FC832" s="16"/>
      <c r="FD832" s="16"/>
      <c r="FE832" s="16"/>
      <c r="FF832" s="16"/>
      <c r="FG832" s="16"/>
      <c r="FH832" s="16"/>
      <c r="FI832" s="16"/>
      <c r="FJ832" s="16"/>
      <c r="FK832" s="16"/>
      <c r="FL832" s="16"/>
      <c r="FM832" s="16"/>
      <c r="FN832" s="16"/>
      <c r="FO832" s="16"/>
      <c r="FP832" s="16"/>
      <c r="FQ832" s="16"/>
      <c r="FR832" s="16"/>
      <c r="FS832" s="16"/>
      <c r="FT832" s="16"/>
      <c r="FU832" s="16"/>
      <c r="FV832" s="16"/>
      <c r="FW832" s="16"/>
      <c r="FX832" s="16"/>
      <c r="FY832" s="16"/>
      <c r="FZ832" s="16"/>
      <c r="GA832" s="150">
        <f t="shared" ref="GA832" ca="1" si="2161">SUMIF($GD$8:$HG$9,$O$5,GD832:HG832)</f>
        <v>32</v>
      </c>
      <c r="GB832" s="150">
        <f t="shared" ref="GB832" si="2162">SUM(GD833:HG833)</f>
        <v>0</v>
      </c>
      <c r="GC832" s="152">
        <f t="shared" ref="GC832" ca="1" si="2163">GB832/GA832</f>
        <v>0</v>
      </c>
      <c r="GD832" s="16"/>
      <c r="GE832" s="16"/>
      <c r="GF832" s="16"/>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v>16</v>
      </c>
      <c r="HE832" s="16">
        <v>16</v>
      </c>
      <c r="HF832" s="16"/>
      <c r="HG832" s="16"/>
      <c r="HH832" s="150"/>
      <c r="HI832" s="150">
        <v>0</v>
      </c>
      <c r="HJ832" s="152" t="e">
        <v>#DIV/0!</v>
      </c>
      <c r="HK832" s="16"/>
      <c r="HL832" s="16"/>
      <c r="HM832" s="16"/>
      <c r="HN832" s="16"/>
      <c r="HO832" s="16"/>
      <c r="HP832" s="16"/>
      <c r="HQ832" s="16"/>
      <c r="HR832" s="16"/>
      <c r="HS832" s="16"/>
      <c r="HT832" s="16"/>
      <c r="HU832" s="16"/>
      <c r="HV832" s="16"/>
      <c r="HW832" s="16"/>
      <c r="HX832" s="16"/>
      <c r="HY832" s="16"/>
      <c r="HZ832" s="16"/>
      <c r="IA832" s="16"/>
      <c r="IB832" s="16"/>
      <c r="IC832" s="16"/>
      <c r="ID832" s="16"/>
      <c r="IE832" s="16"/>
      <c r="IF832" s="16"/>
      <c r="IG832" s="16"/>
      <c r="IH832" s="16"/>
      <c r="II832" s="16"/>
      <c r="IJ832" s="16"/>
      <c r="IK832" s="16"/>
      <c r="IL832" s="16"/>
      <c r="IM832" s="16"/>
      <c r="IN832" s="16"/>
      <c r="IO832" s="16"/>
      <c r="IP832" s="150"/>
      <c r="IQ832" s="150">
        <v>0</v>
      </c>
      <c r="IR832" s="152" t="e">
        <v>#DIV/0!</v>
      </c>
      <c r="IS832" s="16"/>
      <c r="IT832" s="16"/>
      <c r="IU832" s="16"/>
      <c r="IV832" s="16"/>
      <c r="IW832" s="16"/>
      <c r="IX832" s="16"/>
      <c r="IY832" s="16"/>
      <c r="IZ832" s="16"/>
      <c r="JA832" s="16"/>
      <c r="JB832" s="16"/>
      <c r="JC832" s="16"/>
      <c r="JD832" s="16"/>
      <c r="JE832" s="16"/>
      <c r="JF832" s="16"/>
      <c r="JG832" s="16"/>
      <c r="JH832" s="16"/>
      <c r="JI832" s="16"/>
      <c r="JJ832" s="16"/>
      <c r="JK832" s="16"/>
      <c r="JL832" s="16"/>
      <c r="JM832" s="16"/>
      <c r="JN832" s="16"/>
      <c r="JO832" s="16"/>
      <c r="JP832" s="16"/>
      <c r="JQ832" s="16"/>
      <c r="JR832" s="16"/>
      <c r="JS832" s="16"/>
      <c r="JT832" s="16"/>
      <c r="JU832" s="23"/>
      <c r="JV832" s="16"/>
      <c r="JW832" s="150"/>
      <c r="JX832" s="150">
        <v>0</v>
      </c>
      <c r="JY832" s="152" t="e">
        <v>#DIV/0!</v>
      </c>
      <c r="JZ832" s="16"/>
      <c r="KA832" s="16"/>
      <c r="KB832" s="16"/>
      <c r="KC832" s="16"/>
      <c r="KD832" s="16"/>
      <c r="KE832" s="16"/>
      <c r="KF832" s="16"/>
      <c r="KG832" s="16"/>
      <c r="KH832" s="16"/>
      <c r="KI832" s="16"/>
      <c r="KJ832" s="16"/>
      <c r="KK832" s="16"/>
      <c r="KL832" s="16"/>
      <c r="KM832" s="16"/>
      <c r="KN832" s="16"/>
      <c r="KO832" s="16"/>
      <c r="KP832" s="16"/>
      <c r="KQ832" s="16"/>
      <c r="KR832" s="16"/>
      <c r="KS832" s="16"/>
      <c r="KT832" s="16"/>
      <c r="KU832" s="16"/>
      <c r="KV832" s="16"/>
      <c r="KW832" s="16"/>
      <c r="KX832" s="16"/>
      <c r="KY832" s="16"/>
      <c r="KZ832" s="16"/>
      <c r="LA832" s="16"/>
      <c r="LB832" s="16"/>
      <c r="LC832" s="16"/>
      <c r="LD832" s="16"/>
      <c r="LE832" s="150"/>
      <c r="LF832" s="150">
        <v>0</v>
      </c>
      <c r="LG832" s="152" t="e">
        <v>#DIV/0!</v>
      </c>
      <c r="LH832" s="16"/>
      <c r="LI832" s="16"/>
      <c r="LJ832" s="16"/>
      <c r="LK832" s="16"/>
      <c r="LL832" s="16"/>
      <c r="LM832" s="16"/>
      <c r="LN832" s="16"/>
      <c r="LO832" s="16"/>
      <c r="LP832" s="16"/>
      <c r="LQ832" s="16"/>
      <c r="LR832" s="16"/>
      <c r="LS832" s="16"/>
      <c r="LT832" s="16"/>
      <c r="LU832" s="16"/>
      <c r="LV832" s="16"/>
      <c r="LW832" s="16"/>
      <c r="LX832" s="16"/>
      <c r="LY832" s="16"/>
      <c r="LZ832" s="16"/>
      <c r="MA832" s="16"/>
      <c r="MB832" s="16"/>
      <c r="MC832" s="16"/>
      <c r="MD832" s="16"/>
      <c r="ME832" s="16"/>
      <c r="MF832" s="16"/>
      <c r="MG832" s="16"/>
      <c r="MH832" s="16"/>
      <c r="MI832" s="16"/>
      <c r="MJ832" s="16"/>
      <c r="MK832" s="16"/>
      <c r="ML832" s="16"/>
    </row>
    <row r="833" spans="1:350" ht="13.9" customHeight="1" outlineLevel="3" x14ac:dyDescent="0.2">
      <c r="A833" s="227"/>
      <c r="B833" s="219"/>
      <c r="C833" s="215"/>
      <c r="D833" s="155"/>
      <c r="E833" s="176"/>
      <c r="F833" s="176"/>
      <c r="G833" s="176"/>
      <c r="H833" s="171"/>
      <c r="I833" s="171"/>
      <c r="J833" s="213"/>
      <c r="K833" s="213"/>
      <c r="L833" s="173"/>
      <c r="M833" s="173"/>
      <c r="N833" s="184"/>
      <c r="O833" s="157"/>
      <c r="P833" s="17" t="s">
        <v>26</v>
      </c>
      <c r="Q833" s="151"/>
      <c r="R833" s="151"/>
      <c r="S833" s="153"/>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151"/>
      <c r="AY833" s="151"/>
      <c r="AZ833" s="153"/>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c r="CF833" s="151"/>
      <c r="CG833" s="151"/>
      <c r="CH833" s="153"/>
      <c r="CI833" s="141"/>
      <c r="CJ833" s="141"/>
      <c r="CK833" s="141"/>
      <c r="CL833" s="141"/>
      <c r="CM833" s="141"/>
      <c r="CN833" s="141"/>
      <c r="CO833" s="141"/>
      <c r="CP833" s="95"/>
      <c r="CQ833" s="95"/>
      <c r="CR833" s="95"/>
      <c r="CS833" s="95"/>
      <c r="CT833" s="95"/>
      <c r="CU833" s="95"/>
      <c r="CV833" s="95"/>
      <c r="CW833" s="141"/>
      <c r="CX833" s="141"/>
      <c r="CY833" s="141"/>
      <c r="CZ833" s="141"/>
      <c r="DA833" s="141"/>
      <c r="DB833" s="141"/>
      <c r="DC833" s="141"/>
      <c r="DD833" s="141"/>
      <c r="DE833" s="141"/>
      <c r="DF833" s="141"/>
      <c r="DG833" s="141"/>
      <c r="DH833" s="141"/>
      <c r="DI833" s="141"/>
      <c r="DJ833" s="141"/>
      <c r="DK833" s="141"/>
      <c r="DL833" s="141"/>
      <c r="DM833" s="141"/>
      <c r="DN833" s="151"/>
      <c r="DO833" s="151"/>
      <c r="DP833" s="153"/>
      <c r="DQ833" s="24"/>
      <c r="DR833" s="24"/>
      <c r="DS833" s="24"/>
      <c r="DT833" s="24"/>
      <c r="DU833" s="24"/>
      <c r="DV833" s="24"/>
      <c r="DW833" s="24"/>
      <c r="DX833" s="24"/>
      <c r="DY833" s="24"/>
      <c r="DZ833" s="24"/>
      <c r="EA833" s="24"/>
      <c r="EB833" s="24"/>
      <c r="EC833" s="24"/>
      <c r="ED833" s="24"/>
      <c r="EE833" s="24"/>
      <c r="EF833" s="24"/>
      <c r="EG833" s="24"/>
      <c r="EH833" s="24"/>
      <c r="EI833" s="24"/>
      <c r="EJ833" s="24"/>
      <c r="EK833" s="24"/>
      <c r="EL833" s="24"/>
      <c r="EM833" s="24"/>
      <c r="EN833" s="24"/>
      <c r="EO833" s="24"/>
      <c r="EP833" s="24"/>
      <c r="EQ833" s="24"/>
      <c r="ER833" s="24"/>
      <c r="ES833" s="151"/>
      <c r="ET833" s="151"/>
      <c r="EU833" s="153"/>
      <c r="EV833" s="24"/>
      <c r="EW833" s="125"/>
      <c r="EX833" s="24"/>
      <c r="EY833" s="24"/>
      <c r="EZ833" s="24"/>
      <c r="FA833" s="24"/>
      <c r="FB833" s="24"/>
      <c r="FC833" s="24"/>
      <c r="FD833" s="24"/>
      <c r="FE833" s="24"/>
      <c r="FF833" s="24"/>
      <c r="FG833" s="24"/>
      <c r="FH833" s="24"/>
      <c r="FI833" s="24"/>
      <c r="FJ833" s="24"/>
      <c r="FK833" s="24"/>
      <c r="FL833" s="24"/>
      <c r="FM833" s="24"/>
      <c r="FN833" s="24"/>
      <c r="FO833" s="24"/>
      <c r="FP833" s="24"/>
      <c r="FQ833" s="24"/>
      <c r="FR833" s="24"/>
      <c r="FS833" s="24"/>
      <c r="FT833" s="24"/>
      <c r="FU833" s="24"/>
      <c r="FV833" s="24"/>
      <c r="FW833" s="24"/>
      <c r="FX833" s="24"/>
      <c r="FY833" s="24"/>
      <c r="FZ833" s="24"/>
      <c r="GA833" s="151"/>
      <c r="GB833" s="151"/>
      <c r="GC833" s="153"/>
      <c r="GD833" s="24"/>
      <c r="GE833" s="24"/>
      <c r="GF833" s="24"/>
      <c r="GG833" s="24"/>
      <c r="GH833" s="24"/>
      <c r="GI833" s="24"/>
      <c r="GJ833" s="24"/>
      <c r="GK833" s="24"/>
      <c r="GL833" s="24"/>
      <c r="GM833" s="24"/>
      <c r="GN833" s="24"/>
      <c r="GO833" s="24"/>
      <c r="GP833" s="24"/>
      <c r="GQ833" s="24"/>
      <c r="GR833" s="24"/>
      <c r="GS833" s="24"/>
      <c r="GT833" s="24"/>
      <c r="GU833" s="24"/>
      <c r="GV833" s="24"/>
      <c r="GW833" s="24"/>
      <c r="GX833" s="24"/>
      <c r="GY833" s="24"/>
      <c r="GZ833" s="24"/>
      <c r="HA833" s="24"/>
      <c r="HB833" s="24"/>
      <c r="HC833" s="24"/>
      <c r="HD833" s="24"/>
      <c r="HE833" s="24"/>
      <c r="HF833" s="24"/>
      <c r="HG833" s="24"/>
      <c r="HH833" s="151"/>
      <c r="HI833" s="151"/>
      <c r="HJ833" s="153"/>
      <c r="HK833" s="24"/>
      <c r="HL833" s="24"/>
      <c r="HM833" s="24"/>
      <c r="HN833" s="24"/>
      <c r="HO833" s="24"/>
      <c r="HP833" s="24"/>
      <c r="HQ833" s="24"/>
      <c r="HR833" s="24"/>
      <c r="HS833" s="24"/>
      <c r="HT833" s="24"/>
      <c r="HU833" s="24"/>
      <c r="HV833" s="24"/>
      <c r="HW833" s="24"/>
      <c r="HX833" s="24"/>
      <c r="HY833" s="24"/>
      <c r="HZ833" s="24"/>
      <c r="IA833" s="24"/>
      <c r="IB833" s="24"/>
      <c r="IC833" s="24"/>
      <c r="ID833" s="24"/>
      <c r="IE833" s="24"/>
      <c r="IF833" s="24"/>
      <c r="IG833" s="24"/>
      <c r="IH833" s="24"/>
      <c r="II833" s="24"/>
      <c r="IJ833" s="24"/>
      <c r="IK833" s="24"/>
      <c r="IL833" s="24"/>
      <c r="IM833" s="24"/>
      <c r="IN833" s="24"/>
      <c r="IO833" s="24"/>
      <c r="IP833" s="151"/>
      <c r="IQ833" s="151"/>
      <c r="IR833" s="153"/>
      <c r="IS833" s="24"/>
      <c r="IT833" s="24"/>
      <c r="IU833" s="24"/>
      <c r="IV833" s="24"/>
      <c r="IW833" s="24"/>
      <c r="IX833" s="24"/>
      <c r="IY833" s="24"/>
      <c r="IZ833" s="24"/>
      <c r="JA833" s="24"/>
      <c r="JB833" s="24"/>
      <c r="JC833" s="24"/>
      <c r="JD833" s="24"/>
      <c r="JE833" s="24"/>
      <c r="JF833" s="24"/>
      <c r="JG833" s="24"/>
      <c r="JH833" s="24"/>
      <c r="JI833" s="24"/>
      <c r="JJ833" s="24"/>
      <c r="JK833" s="24"/>
      <c r="JL833" s="24"/>
      <c r="JM833" s="24"/>
      <c r="JN833" s="24"/>
      <c r="JO833" s="24"/>
      <c r="JP833" s="24"/>
      <c r="JQ833" s="24"/>
      <c r="JR833" s="24"/>
      <c r="JS833" s="24"/>
      <c r="JT833" s="24"/>
      <c r="JU833" s="25"/>
      <c r="JV833" s="24"/>
      <c r="JW833" s="151"/>
      <c r="JX833" s="151"/>
      <c r="JY833" s="153"/>
      <c r="JZ833" s="24"/>
      <c r="KA833" s="24"/>
      <c r="KB833" s="24"/>
      <c r="KC833" s="24"/>
      <c r="KD833" s="24"/>
      <c r="KE833" s="24"/>
      <c r="KF833" s="24"/>
      <c r="KG833" s="24"/>
      <c r="KH833" s="24"/>
      <c r="KI833" s="24"/>
      <c r="KJ833" s="24"/>
      <c r="KK833" s="24"/>
      <c r="KL833" s="24"/>
      <c r="KM833" s="24"/>
      <c r="KN833" s="24"/>
      <c r="KO833" s="24"/>
      <c r="KP833" s="24"/>
      <c r="KQ833" s="24"/>
      <c r="KR833" s="24"/>
      <c r="KS833" s="24"/>
      <c r="KT833" s="24"/>
      <c r="KU833" s="24"/>
      <c r="KV833" s="24"/>
      <c r="KW833" s="24"/>
      <c r="KX833" s="24"/>
      <c r="KY833" s="24"/>
      <c r="KZ833" s="24"/>
      <c r="LA833" s="24"/>
      <c r="LB833" s="24"/>
      <c r="LC833" s="24"/>
      <c r="LD833" s="24"/>
      <c r="LE833" s="151"/>
      <c r="LF833" s="151"/>
      <c r="LG833" s="153"/>
      <c r="LH833" s="24"/>
      <c r="LI833" s="24"/>
      <c r="LJ833" s="24"/>
      <c r="LK833" s="24"/>
      <c r="LL833" s="24"/>
      <c r="LM833" s="24"/>
      <c r="LN833" s="24"/>
      <c r="LO833" s="24"/>
      <c r="LP833" s="24"/>
      <c r="LQ833" s="24"/>
      <c r="LR833" s="24"/>
      <c r="LS833" s="24"/>
      <c r="LT833" s="24"/>
      <c r="LU833" s="24"/>
      <c r="LV833" s="24"/>
      <c r="LW833" s="24"/>
      <c r="LX833" s="24"/>
      <c r="LY833" s="24"/>
      <c r="LZ833" s="24"/>
      <c r="MA833" s="24"/>
      <c r="MB833" s="24"/>
      <c r="MC833" s="24"/>
      <c r="MD833" s="24"/>
      <c r="ME833" s="24"/>
      <c r="MF833" s="24"/>
      <c r="MG833" s="24"/>
      <c r="MH833" s="24"/>
      <c r="MI833" s="24"/>
      <c r="MJ833" s="24"/>
      <c r="MK833" s="24"/>
      <c r="ML833" s="24"/>
    </row>
    <row r="834" spans="1:350" ht="13.9" customHeight="1" outlineLevel="3" x14ac:dyDescent="0.2">
      <c r="A834" s="226" t="s">
        <v>440</v>
      </c>
      <c r="B834" s="218" t="s">
        <v>353</v>
      </c>
      <c r="C834" s="214" t="s">
        <v>37</v>
      </c>
      <c r="D834" s="154">
        <v>1156</v>
      </c>
      <c r="E834" s="175">
        <v>0</v>
      </c>
      <c r="F834" s="175">
        <f>D834-E834</f>
        <v>1156</v>
      </c>
      <c r="G834" s="175" t="s">
        <v>967</v>
      </c>
      <c r="H834" s="170" t="s">
        <v>949</v>
      </c>
      <c r="I834" s="170" t="s">
        <v>1179</v>
      </c>
      <c r="J834" s="212">
        <f ca="1">E834+Q834+AX834+CF834+DN834+ES834+GA834+HH834+IP834+JW834+LE834</f>
        <v>0</v>
      </c>
      <c r="K834" s="212">
        <f>E834+R834+AY834+CG834+DO834+ET834+GB834+HI834+IQ834+JX834+LF834</f>
        <v>0</v>
      </c>
      <c r="L834" s="172" t="e">
        <f ca="1">K834/J834</f>
        <v>#DIV/0!</v>
      </c>
      <c r="M834" s="172">
        <f>K834/D834</f>
        <v>0</v>
      </c>
      <c r="N834" s="183">
        <f ca="1">SUMIF($EV$8:$FZ$9,$O$5,$EV835:$FZ835)-SUMIF($EV$8:$FZ$9,$Q$5,$EV835:$FZ835)</f>
        <v>0</v>
      </c>
      <c r="O834" s="156"/>
      <c r="P834" s="16" t="s">
        <v>25</v>
      </c>
      <c r="Q834" s="150">
        <v>0</v>
      </c>
      <c r="R834" s="150">
        <v>0</v>
      </c>
      <c r="S834" s="152" t="e">
        <v>#DIV/0!</v>
      </c>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50">
        <f t="shared" ca="1" si="2128"/>
        <v>0</v>
      </c>
      <c r="AY834" s="150">
        <f>SUM(BA835:CE835)</f>
        <v>0</v>
      </c>
      <c r="AZ834" s="152" t="e">
        <f ca="1">AY834/AX834</f>
        <v>#DIV/0!</v>
      </c>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50">
        <f t="shared" ref="CF834" si="2164">SUM(CI834:DM834)</f>
        <v>0</v>
      </c>
      <c r="CG834" s="150">
        <f>SUM(CI835:DM835)</f>
        <v>0</v>
      </c>
      <c r="CH834" s="152" t="e">
        <f>CG834/CF834</f>
        <v>#DIV/0!</v>
      </c>
      <c r="CI834" s="129"/>
      <c r="CJ834" s="129"/>
      <c r="CK834" s="129"/>
      <c r="CL834" s="129"/>
      <c r="CM834" s="129"/>
      <c r="CN834" s="129"/>
      <c r="CO834" s="129"/>
      <c r="CP834" s="101"/>
      <c r="CQ834" s="101"/>
      <c r="CR834" s="101"/>
      <c r="CS834" s="101"/>
      <c r="CT834" s="101"/>
      <c r="CU834" s="101"/>
      <c r="CV834" s="101"/>
      <c r="CW834" s="129"/>
      <c r="CX834" s="129"/>
      <c r="CY834" s="129"/>
      <c r="CZ834" s="129"/>
      <c r="DA834" s="129"/>
      <c r="DB834" s="129"/>
      <c r="DC834" s="129"/>
      <c r="DD834" s="129"/>
      <c r="DE834" s="129"/>
      <c r="DF834" s="129"/>
      <c r="DG834" s="129"/>
      <c r="DH834" s="129"/>
      <c r="DI834" s="129"/>
      <c r="DJ834" s="129"/>
      <c r="DK834" s="129"/>
      <c r="DL834" s="129"/>
      <c r="DM834" s="129"/>
      <c r="DN834" s="150">
        <f t="shared" ref="DN834" si="2165">SUM(DQ834:ER834)</f>
        <v>0</v>
      </c>
      <c r="DO834" s="150">
        <f>SUM(DQ835:ER835)</f>
        <v>0</v>
      </c>
      <c r="DP834" s="152" t="e">
        <f t="shared" si="2077"/>
        <v>#DIV/0!</v>
      </c>
      <c r="DQ834" s="16"/>
      <c r="DR834" s="16"/>
      <c r="DS834" s="16"/>
      <c r="DT834" s="16"/>
      <c r="DU834" s="16"/>
      <c r="DV834" s="16"/>
      <c r="DW834" s="16"/>
      <c r="DX834" s="16"/>
      <c r="DY834" s="16"/>
      <c r="DZ834" s="16"/>
      <c r="EA834" s="16"/>
      <c r="EB834" s="16"/>
      <c r="EC834" s="16"/>
      <c r="ED834" s="16"/>
      <c r="EE834" s="16"/>
      <c r="EF834" s="16"/>
      <c r="EG834" s="16"/>
      <c r="EH834" s="16"/>
      <c r="EI834" s="16"/>
      <c r="EJ834" s="16"/>
      <c r="EK834" s="16"/>
      <c r="EL834" s="16"/>
      <c r="EM834" s="16"/>
      <c r="EN834" s="16"/>
      <c r="EO834" s="16"/>
      <c r="EP834" s="16"/>
      <c r="EQ834" s="16"/>
      <c r="ER834" s="16"/>
      <c r="ES834" s="150">
        <f t="shared" ca="1" si="2071"/>
        <v>0</v>
      </c>
      <c r="ET834" s="150">
        <f t="shared" si="2113"/>
        <v>0</v>
      </c>
      <c r="EU834" s="152" t="e">
        <f t="shared" ca="1" si="2114"/>
        <v>#DIV/0!</v>
      </c>
      <c r="EV834" s="16"/>
      <c r="EW834" s="67"/>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50">
        <f t="shared" ref="GA834" ca="1" si="2166">SUMIF($GD$8:$HG$9,$O$5,GD834:HG834)</f>
        <v>0</v>
      </c>
      <c r="GB834" s="150">
        <f t="shared" ref="GB834" si="2167">SUM(GD835:HG835)</f>
        <v>0</v>
      </c>
      <c r="GC834" s="152" t="e">
        <f t="shared" ref="GC834" ca="1" si="2168">GB834/GA834</f>
        <v>#DIV/0!</v>
      </c>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50"/>
      <c r="HI834" s="150">
        <v>0</v>
      </c>
      <c r="HJ834" s="152" t="e">
        <v>#DIV/0!</v>
      </c>
      <c r="HK834" s="16"/>
      <c r="HL834" s="16"/>
      <c r="HM834" s="16"/>
      <c r="HN834" s="16"/>
      <c r="HO834" s="16"/>
      <c r="HP834" s="16"/>
      <c r="HQ834" s="16"/>
      <c r="HR834" s="16"/>
      <c r="HS834" s="16"/>
      <c r="HT834" s="16"/>
      <c r="HU834" s="16">
        <v>100</v>
      </c>
      <c r="HV834" s="16">
        <v>100</v>
      </c>
      <c r="HW834" s="16">
        <v>100</v>
      </c>
      <c r="HX834" s="16">
        <v>100</v>
      </c>
      <c r="HY834" s="16">
        <v>100</v>
      </c>
      <c r="HZ834" s="16">
        <v>100</v>
      </c>
      <c r="IA834" s="16">
        <v>100</v>
      </c>
      <c r="IB834" s="16">
        <v>100</v>
      </c>
      <c r="IC834" s="16">
        <v>100</v>
      </c>
      <c r="ID834" s="16">
        <v>100</v>
      </c>
      <c r="IE834" s="16">
        <v>100</v>
      </c>
      <c r="IF834" s="16">
        <v>56</v>
      </c>
      <c r="IG834" s="16"/>
      <c r="IH834" s="16"/>
      <c r="II834" s="16"/>
      <c r="IJ834" s="16"/>
      <c r="IK834" s="16"/>
      <c r="IL834" s="16"/>
      <c r="IM834" s="16"/>
      <c r="IN834" s="16"/>
      <c r="IO834" s="16"/>
      <c r="IP834" s="150"/>
      <c r="IQ834" s="150">
        <v>0</v>
      </c>
      <c r="IR834" s="152" t="e">
        <v>#DIV/0!</v>
      </c>
      <c r="IS834" s="16"/>
      <c r="IT834" s="16"/>
      <c r="IU834" s="16"/>
      <c r="IV834" s="16"/>
      <c r="IW834" s="16"/>
      <c r="IX834" s="16"/>
      <c r="IY834" s="16"/>
      <c r="IZ834" s="16"/>
      <c r="JA834" s="16"/>
      <c r="JB834" s="16"/>
      <c r="JC834" s="16"/>
      <c r="JD834" s="16"/>
      <c r="JE834" s="16"/>
      <c r="JF834" s="16"/>
      <c r="JG834" s="16"/>
      <c r="JH834" s="16"/>
      <c r="JI834" s="16"/>
      <c r="JJ834" s="16"/>
      <c r="JK834" s="16"/>
      <c r="JL834" s="16"/>
      <c r="JM834" s="16"/>
      <c r="JN834" s="16"/>
      <c r="JO834" s="16"/>
      <c r="JP834" s="16"/>
      <c r="JQ834" s="16"/>
      <c r="JR834" s="16"/>
      <c r="JS834" s="16"/>
      <c r="JT834" s="16"/>
      <c r="JU834" s="23"/>
      <c r="JV834" s="16"/>
      <c r="JW834" s="150"/>
      <c r="JX834" s="150">
        <v>0</v>
      </c>
      <c r="JY834" s="152" t="e">
        <v>#DIV/0!</v>
      </c>
      <c r="JZ834" s="16"/>
      <c r="KA834" s="16"/>
      <c r="KB834" s="16"/>
      <c r="KC834" s="16"/>
      <c r="KD834" s="16"/>
      <c r="KE834" s="16"/>
      <c r="KF834" s="16"/>
      <c r="KG834" s="16"/>
      <c r="KH834" s="16"/>
      <c r="KI834" s="16"/>
      <c r="KJ834" s="16"/>
      <c r="KK834" s="16"/>
      <c r="KL834" s="16"/>
      <c r="KM834" s="16"/>
      <c r="KN834" s="16"/>
      <c r="KO834" s="16"/>
      <c r="KP834" s="16"/>
      <c r="KQ834" s="16"/>
      <c r="KR834" s="16"/>
      <c r="KS834" s="16"/>
      <c r="KT834" s="16"/>
      <c r="KU834" s="16"/>
      <c r="KV834" s="16"/>
      <c r="KW834" s="16"/>
      <c r="KX834" s="16"/>
      <c r="KY834" s="16"/>
      <c r="KZ834" s="16"/>
      <c r="LA834" s="16"/>
      <c r="LB834" s="16"/>
      <c r="LC834" s="16"/>
      <c r="LD834" s="16"/>
      <c r="LE834" s="150"/>
      <c r="LF834" s="150">
        <v>0</v>
      </c>
      <c r="LG834" s="152" t="e">
        <v>#DIV/0!</v>
      </c>
      <c r="LH834" s="16"/>
      <c r="LI834" s="16"/>
      <c r="LJ834" s="16"/>
      <c r="LK834" s="16"/>
      <c r="LL834" s="16"/>
      <c r="LM834" s="16"/>
      <c r="LN834" s="16"/>
      <c r="LO834" s="16"/>
      <c r="LP834" s="16"/>
      <c r="LQ834" s="16"/>
      <c r="LR834" s="16"/>
      <c r="LS834" s="16"/>
      <c r="LT834" s="16"/>
      <c r="LU834" s="16"/>
      <c r="LV834" s="16"/>
      <c r="LW834" s="16"/>
      <c r="LX834" s="16"/>
      <c r="LY834" s="16"/>
      <c r="LZ834" s="16"/>
      <c r="MA834" s="16"/>
      <c r="MB834" s="16"/>
      <c r="MC834" s="16"/>
      <c r="MD834" s="16"/>
      <c r="ME834" s="16"/>
      <c r="MF834" s="16"/>
      <c r="MG834" s="16"/>
      <c r="MH834" s="16"/>
      <c r="MI834" s="16"/>
      <c r="MJ834" s="16"/>
      <c r="MK834" s="16"/>
      <c r="ML834" s="16"/>
    </row>
    <row r="835" spans="1:350" ht="13.9" customHeight="1" outlineLevel="3" x14ac:dyDescent="0.2">
      <c r="A835" s="227"/>
      <c r="B835" s="219"/>
      <c r="C835" s="215"/>
      <c r="D835" s="155"/>
      <c r="E835" s="176"/>
      <c r="F835" s="176"/>
      <c r="G835" s="176"/>
      <c r="H835" s="171"/>
      <c r="I835" s="171"/>
      <c r="J835" s="213"/>
      <c r="K835" s="213"/>
      <c r="L835" s="173"/>
      <c r="M835" s="173"/>
      <c r="N835" s="184"/>
      <c r="O835" s="157"/>
      <c r="P835" s="17" t="s">
        <v>26</v>
      </c>
      <c r="Q835" s="151"/>
      <c r="R835" s="151"/>
      <c r="S835" s="153"/>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151"/>
      <c r="AY835" s="151"/>
      <c r="AZ835" s="153"/>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c r="CF835" s="151"/>
      <c r="CG835" s="151"/>
      <c r="CH835" s="153"/>
      <c r="CI835" s="141"/>
      <c r="CJ835" s="141"/>
      <c r="CK835" s="141"/>
      <c r="CL835" s="141"/>
      <c r="CM835" s="141"/>
      <c r="CN835" s="141"/>
      <c r="CO835" s="141"/>
      <c r="CP835" s="95"/>
      <c r="CQ835" s="95"/>
      <c r="CR835" s="95"/>
      <c r="CS835" s="95"/>
      <c r="CT835" s="95"/>
      <c r="CU835" s="95"/>
      <c r="CV835" s="95"/>
      <c r="CW835" s="141"/>
      <c r="CX835" s="141"/>
      <c r="CY835" s="141"/>
      <c r="CZ835" s="141"/>
      <c r="DA835" s="141"/>
      <c r="DB835" s="141"/>
      <c r="DC835" s="141"/>
      <c r="DD835" s="141"/>
      <c r="DE835" s="141"/>
      <c r="DF835" s="141"/>
      <c r="DG835" s="141"/>
      <c r="DH835" s="141"/>
      <c r="DI835" s="141"/>
      <c r="DJ835" s="141"/>
      <c r="DK835" s="141"/>
      <c r="DL835" s="141"/>
      <c r="DM835" s="141"/>
      <c r="DN835" s="151"/>
      <c r="DO835" s="151"/>
      <c r="DP835" s="153"/>
      <c r="DQ835" s="24"/>
      <c r="DR835" s="24"/>
      <c r="DS835" s="24"/>
      <c r="DT835" s="24"/>
      <c r="DU835" s="24"/>
      <c r="DV835" s="24"/>
      <c r="DW835" s="24"/>
      <c r="DX835" s="24"/>
      <c r="DY835" s="24"/>
      <c r="DZ835" s="24"/>
      <c r="EA835" s="24"/>
      <c r="EB835" s="24"/>
      <c r="EC835" s="24"/>
      <c r="ED835" s="24"/>
      <c r="EE835" s="24"/>
      <c r="EF835" s="24"/>
      <c r="EG835" s="24"/>
      <c r="EH835" s="24"/>
      <c r="EI835" s="24"/>
      <c r="EJ835" s="24"/>
      <c r="EK835" s="24"/>
      <c r="EL835" s="24"/>
      <c r="EM835" s="24"/>
      <c r="EN835" s="24"/>
      <c r="EO835" s="24"/>
      <c r="EP835" s="24"/>
      <c r="EQ835" s="24"/>
      <c r="ER835" s="24"/>
      <c r="ES835" s="151"/>
      <c r="ET835" s="151"/>
      <c r="EU835" s="153"/>
      <c r="EV835" s="24"/>
      <c r="EW835" s="125"/>
      <c r="EX835" s="24"/>
      <c r="EY835" s="24"/>
      <c r="EZ835" s="24"/>
      <c r="FA835" s="24"/>
      <c r="FB835" s="24"/>
      <c r="FC835" s="24"/>
      <c r="FD835" s="24"/>
      <c r="FE835" s="24"/>
      <c r="FF835" s="24"/>
      <c r="FG835" s="24"/>
      <c r="FH835" s="24"/>
      <c r="FI835" s="24"/>
      <c r="FJ835" s="24"/>
      <c r="FK835" s="24"/>
      <c r="FL835" s="24"/>
      <c r="FM835" s="24"/>
      <c r="FN835" s="24"/>
      <c r="FO835" s="24"/>
      <c r="FP835" s="24"/>
      <c r="FQ835" s="24"/>
      <c r="FR835" s="24"/>
      <c r="FS835" s="24"/>
      <c r="FT835" s="24"/>
      <c r="FU835" s="24"/>
      <c r="FV835" s="24"/>
      <c r="FW835" s="24"/>
      <c r="FX835" s="24"/>
      <c r="FY835" s="24"/>
      <c r="FZ835" s="24"/>
      <c r="GA835" s="151"/>
      <c r="GB835" s="151"/>
      <c r="GC835" s="153"/>
      <c r="GD835" s="24"/>
      <c r="GE835" s="24"/>
      <c r="GF835" s="24"/>
      <c r="GG835" s="24"/>
      <c r="GH835" s="24"/>
      <c r="GI835" s="24"/>
      <c r="GJ835" s="24"/>
      <c r="GK835" s="24"/>
      <c r="GL835" s="24"/>
      <c r="GM835" s="24"/>
      <c r="GN835" s="24"/>
      <c r="GO835" s="24"/>
      <c r="GP835" s="24"/>
      <c r="GQ835" s="24"/>
      <c r="GR835" s="24"/>
      <c r="GS835" s="24"/>
      <c r="GT835" s="24"/>
      <c r="GU835" s="24"/>
      <c r="GV835" s="24"/>
      <c r="GW835" s="24"/>
      <c r="GX835" s="24"/>
      <c r="GY835" s="24"/>
      <c r="GZ835" s="24"/>
      <c r="HA835" s="24"/>
      <c r="HB835" s="24"/>
      <c r="HC835" s="24"/>
      <c r="HD835" s="24"/>
      <c r="HE835" s="24"/>
      <c r="HF835" s="24"/>
      <c r="HG835" s="24"/>
      <c r="HH835" s="151"/>
      <c r="HI835" s="151"/>
      <c r="HJ835" s="153"/>
      <c r="HK835" s="24"/>
      <c r="HL835" s="24"/>
      <c r="HM835" s="24"/>
      <c r="HN835" s="24"/>
      <c r="HO835" s="24"/>
      <c r="HP835" s="24"/>
      <c r="HQ835" s="24"/>
      <c r="HR835" s="24"/>
      <c r="HS835" s="24"/>
      <c r="HT835" s="24"/>
      <c r="HU835" s="24"/>
      <c r="HV835" s="24"/>
      <c r="HW835" s="24"/>
      <c r="HX835" s="24"/>
      <c r="HY835" s="24"/>
      <c r="HZ835" s="24"/>
      <c r="IA835" s="24"/>
      <c r="IB835" s="24"/>
      <c r="IC835" s="24"/>
      <c r="ID835" s="24"/>
      <c r="IE835" s="24"/>
      <c r="IF835" s="24"/>
      <c r="IG835" s="24"/>
      <c r="IH835" s="24"/>
      <c r="II835" s="24"/>
      <c r="IJ835" s="24"/>
      <c r="IK835" s="24"/>
      <c r="IL835" s="24"/>
      <c r="IM835" s="24"/>
      <c r="IN835" s="24"/>
      <c r="IO835" s="24"/>
      <c r="IP835" s="151"/>
      <c r="IQ835" s="151"/>
      <c r="IR835" s="153"/>
      <c r="IS835" s="24"/>
      <c r="IT835" s="24"/>
      <c r="IU835" s="24"/>
      <c r="IV835" s="24"/>
      <c r="IW835" s="24"/>
      <c r="IX835" s="24"/>
      <c r="IY835" s="24"/>
      <c r="IZ835" s="24"/>
      <c r="JA835" s="24"/>
      <c r="JB835" s="24"/>
      <c r="JC835" s="24"/>
      <c r="JD835" s="24"/>
      <c r="JE835" s="24"/>
      <c r="JF835" s="24"/>
      <c r="JG835" s="24"/>
      <c r="JH835" s="24"/>
      <c r="JI835" s="24"/>
      <c r="JJ835" s="24"/>
      <c r="JK835" s="24"/>
      <c r="JL835" s="24"/>
      <c r="JM835" s="24"/>
      <c r="JN835" s="24"/>
      <c r="JO835" s="24"/>
      <c r="JP835" s="24"/>
      <c r="JQ835" s="24"/>
      <c r="JR835" s="24"/>
      <c r="JS835" s="24"/>
      <c r="JT835" s="24"/>
      <c r="JU835" s="25"/>
      <c r="JV835" s="24"/>
      <c r="JW835" s="151"/>
      <c r="JX835" s="151"/>
      <c r="JY835" s="153"/>
      <c r="JZ835" s="24"/>
      <c r="KA835" s="24"/>
      <c r="KB835" s="24"/>
      <c r="KC835" s="24"/>
      <c r="KD835" s="24"/>
      <c r="KE835" s="24"/>
      <c r="KF835" s="24"/>
      <c r="KG835" s="24"/>
      <c r="KH835" s="24"/>
      <c r="KI835" s="24"/>
      <c r="KJ835" s="24"/>
      <c r="KK835" s="24"/>
      <c r="KL835" s="24"/>
      <c r="KM835" s="24"/>
      <c r="KN835" s="24"/>
      <c r="KO835" s="24"/>
      <c r="KP835" s="24"/>
      <c r="KQ835" s="24"/>
      <c r="KR835" s="24"/>
      <c r="KS835" s="24"/>
      <c r="KT835" s="24"/>
      <c r="KU835" s="24"/>
      <c r="KV835" s="24"/>
      <c r="KW835" s="24"/>
      <c r="KX835" s="24"/>
      <c r="KY835" s="24"/>
      <c r="KZ835" s="24"/>
      <c r="LA835" s="24"/>
      <c r="LB835" s="24"/>
      <c r="LC835" s="24"/>
      <c r="LD835" s="24"/>
      <c r="LE835" s="151"/>
      <c r="LF835" s="151"/>
      <c r="LG835" s="153"/>
      <c r="LH835" s="24"/>
      <c r="LI835" s="24"/>
      <c r="LJ835" s="24"/>
      <c r="LK835" s="24"/>
      <c r="LL835" s="24"/>
      <c r="LM835" s="24"/>
      <c r="LN835" s="24"/>
      <c r="LO835" s="24"/>
      <c r="LP835" s="24"/>
      <c r="LQ835" s="24"/>
      <c r="LR835" s="24"/>
      <c r="LS835" s="24"/>
      <c r="LT835" s="24"/>
      <c r="LU835" s="24"/>
      <c r="LV835" s="24"/>
      <c r="LW835" s="24"/>
      <c r="LX835" s="24"/>
      <c r="LY835" s="24"/>
      <c r="LZ835" s="24"/>
      <c r="MA835" s="24"/>
      <c r="MB835" s="24"/>
      <c r="MC835" s="24"/>
      <c r="MD835" s="24"/>
      <c r="ME835" s="24"/>
      <c r="MF835" s="24"/>
      <c r="MG835" s="24"/>
      <c r="MH835" s="24"/>
      <c r="MI835" s="24"/>
      <c r="MJ835" s="24"/>
      <c r="MK835" s="24"/>
      <c r="ML835" s="24"/>
    </row>
    <row r="836" spans="1:350" s="41" customFormat="1" ht="14.25" customHeight="1" outlineLevel="3" x14ac:dyDescent="0.25">
      <c r="A836" s="220" t="s">
        <v>501</v>
      </c>
      <c r="B836" s="230" t="s">
        <v>508</v>
      </c>
      <c r="C836" s="175" t="s">
        <v>59</v>
      </c>
      <c r="D836" s="175">
        <v>1</v>
      </c>
      <c r="E836" s="175"/>
      <c r="F836" s="175">
        <f>D836-E836</f>
        <v>1</v>
      </c>
      <c r="G836" s="175" t="s">
        <v>1185</v>
      </c>
      <c r="H836" s="170" t="s">
        <v>884</v>
      </c>
      <c r="I836" s="170" t="s">
        <v>949</v>
      </c>
      <c r="J836" s="212">
        <f ca="1">E836+Q836+AX836+CF836+DN836+ES836+GA836+HH836+IP836+JW836+LE836</f>
        <v>0</v>
      </c>
      <c r="K836" s="212">
        <f>E836+R836+AY836+CG836+DO836+ET836+GB836+HI836+IQ836+JX836+LF836</f>
        <v>0</v>
      </c>
      <c r="L836" s="172" t="e">
        <f ca="1">K836/J836</f>
        <v>#DIV/0!</v>
      </c>
      <c r="M836" s="172">
        <f>K836/D836</f>
        <v>0</v>
      </c>
      <c r="N836" s="183">
        <f ca="1">SUMIF($EV$8:$FZ$9,$O$5,$EV837:$FZ837)-SUMIF($EV$8:$FZ$9,$Q$5,$EV837:$FZ837)</f>
        <v>0</v>
      </c>
      <c r="O836" s="154"/>
      <c r="P836" s="154"/>
      <c r="Q836" s="150">
        <v>0</v>
      </c>
      <c r="R836" s="150">
        <v>0</v>
      </c>
      <c r="S836" s="152" t="e">
        <v>#DIV/0!</v>
      </c>
      <c r="T836" s="154"/>
      <c r="U836" s="154"/>
      <c r="V836" s="154"/>
      <c r="W836" s="154"/>
      <c r="X836" s="154"/>
      <c r="Y836" s="154"/>
      <c r="Z836" s="154"/>
      <c r="AA836" s="154"/>
      <c r="AB836" s="154"/>
      <c r="AC836" s="154"/>
      <c r="AD836" s="154"/>
      <c r="AE836" s="154"/>
      <c r="AF836" s="154"/>
      <c r="AG836" s="154"/>
      <c r="AH836" s="154"/>
      <c r="AI836" s="154"/>
      <c r="AJ836" s="154"/>
      <c r="AK836" s="154"/>
      <c r="AL836" s="154"/>
      <c r="AM836" s="154"/>
      <c r="AN836" s="154"/>
      <c r="AO836" s="154"/>
      <c r="AP836" s="154"/>
      <c r="AQ836" s="154"/>
      <c r="AR836" s="154"/>
      <c r="AS836" s="154"/>
      <c r="AT836" s="154"/>
      <c r="AU836" s="154"/>
      <c r="AV836" s="154"/>
      <c r="AW836" s="154"/>
      <c r="AX836" s="150">
        <f t="shared" ca="1" si="2128"/>
        <v>0</v>
      </c>
      <c r="AY836" s="150">
        <f>SUM(BA837:CE837)</f>
        <v>0</v>
      </c>
      <c r="AZ836" s="152" t="e">
        <f ca="1">AY836/AX836</f>
        <v>#DIV/0!</v>
      </c>
      <c r="BA836" s="154"/>
      <c r="BB836" s="154"/>
      <c r="BC836" s="154"/>
      <c r="BD836" s="154"/>
      <c r="BE836" s="154"/>
      <c r="BF836" s="154"/>
      <c r="BG836" s="154"/>
      <c r="BH836" s="154"/>
      <c r="BI836" s="154"/>
      <c r="BJ836" s="154"/>
      <c r="BK836" s="154"/>
      <c r="BL836" s="154"/>
      <c r="BM836" s="154"/>
      <c r="BN836" s="154"/>
      <c r="BO836" s="154"/>
      <c r="BP836" s="154"/>
      <c r="BQ836" s="154"/>
      <c r="BR836" s="154"/>
      <c r="BS836" s="154"/>
      <c r="BT836" s="154"/>
      <c r="BU836" s="154"/>
      <c r="BV836" s="154"/>
      <c r="BW836" s="154"/>
      <c r="BX836" s="154"/>
      <c r="BY836" s="154"/>
      <c r="BZ836" s="154"/>
      <c r="CA836" s="154"/>
      <c r="CB836" s="154"/>
      <c r="CC836" s="154"/>
      <c r="CD836" s="154"/>
      <c r="CE836" s="154"/>
      <c r="CF836" s="150">
        <f t="shared" ref="CF836" si="2169">SUM(CI836:DM836)</f>
        <v>0</v>
      </c>
      <c r="CG836" s="150">
        <f>SUM(CI837:DM837)</f>
        <v>0</v>
      </c>
      <c r="CH836" s="152" t="e">
        <f>CG836/CF836</f>
        <v>#DIV/0!</v>
      </c>
      <c r="CI836" s="154"/>
      <c r="CJ836" s="154"/>
      <c r="CK836" s="154"/>
      <c r="CL836" s="154"/>
      <c r="CM836" s="154"/>
      <c r="CN836" s="154"/>
      <c r="CO836" s="154"/>
      <c r="CP836" s="158"/>
      <c r="CQ836" s="158"/>
      <c r="CR836" s="158"/>
      <c r="CS836" s="158"/>
      <c r="CT836" s="158"/>
      <c r="CU836" s="158"/>
      <c r="CV836" s="158"/>
      <c r="CW836" s="154"/>
      <c r="CX836" s="154"/>
      <c r="CY836" s="154"/>
      <c r="CZ836" s="154"/>
      <c r="DA836" s="154"/>
      <c r="DB836" s="154"/>
      <c r="DC836" s="154"/>
      <c r="DD836" s="154"/>
      <c r="DE836" s="154"/>
      <c r="DF836" s="154"/>
      <c r="DG836" s="154"/>
      <c r="DH836" s="154"/>
      <c r="DI836" s="154"/>
      <c r="DJ836" s="154"/>
      <c r="DK836" s="154"/>
      <c r="DL836" s="154"/>
      <c r="DM836" s="154"/>
      <c r="DN836" s="150">
        <f t="shared" ref="DN836" si="2170">SUM(DQ836:ER836)</f>
        <v>0</v>
      </c>
      <c r="DO836" s="150">
        <f>SUM(DQ837:ER837)</f>
        <v>0</v>
      </c>
      <c r="DP836" s="152" t="e">
        <f t="shared" si="2077"/>
        <v>#DIV/0!</v>
      </c>
      <c r="DQ836" s="154"/>
      <c r="DR836" s="154"/>
      <c r="DS836" s="154"/>
      <c r="DT836" s="154"/>
      <c r="DU836" s="154"/>
      <c r="DV836" s="154"/>
      <c r="DW836" s="154"/>
      <c r="DX836" s="154"/>
      <c r="DY836" s="154"/>
      <c r="DZ836" s="154"/>
      <c r="EA836" s="154"/>
      <c r="EB836" s="154"/>
      <c r="EC836" s="154"/>
      <c r="ED836" s="154"/>
      <c r="EE836" s="154"/>
      <c r="EF836" s="154"/>
      <c r="EG836" s="154"/>
      <c r="EH836" s="154"/>
      <c r="EI836" s="154"/>
      <c r="EJ836" s="154"/>
      <c r="EK836" s="154"/>
      <c r="EL836" s="154"/>
      <c r="EM836" s="154"/>
      <c r="EN836" s="154"/>
      <c r="EO836" s="154"/>
      <c r="EP836" s="154"/>
      <c r="EQ836" s="154"/>
      <c r="ER836" s="154"/>
      <c r="ES836" s="150">
        <f t="shared" ca="1" si="2071"/>
        <v>0</v>
      </c>
      <c r="ET836" s="150">
        <f t="shared" si="2113"/>
        <v>0</v>
      </c>
      <c r="EU836" s="152" t="e">
        <f t="shared" ca="1" si="2114"/>
        <v>#DIV/0!</v>
      </c>
      <c r="EV836" s="154"/>
      <c r="EW836" s="160"/>
      <c r="EX836" s="154"/>
      <c r="EY836" s="154"/>
      <c r="EZ836" s="154"/>
      <c r="FA836" s="154"/>
      <c r="FB836" s="154"/>
      <c r="FC836" s="154"/>
      <c r="FD836" s="154"/>
      <c r="FE836" s="154"/>
      <c r="FF836" s="154"/>
      <c r="FG836" s="154"/>
      <c r="FH836" s="154"/>
      <c r="FI836" s="154"/>
      <c r="FJ836" s="154"/>
      <c r="FK836" s="154"/>
      <c r="FL836" s="154"/>
      <c r="FM836" s="154"/>
      <c r="FN836" s="154"/>
      <c r="FO836" s="154"/>
      <c r="FP836" s="154"/>
      <c r="FQ836" s="154"/>
      <c r="FR836" s="154"/>
      <c r="FS836" s="154"/>
      <c r="FT836" s="154"/>
      <c r="FU836" s="154"/>
      <c r="FV836" s="154"/>
      <c r="FW836" s="154"/>
      <c r="FX836" s="154"/>
      <c r="FY836" s="154"/>
      <c r="FZ836" s="154"/>
      <c r="GA836" s="150">
        <f t="shared" ref="GA836" ca="1" si="2171">SUMIF($GD$8:$HG$9,$O$5,GD836:HG836)</f>
        <v>0</v>
      </c>
      <c r="GB836" s="150">
        <f t="shared" ref="GB836" si="2172">SUM(GD837:HG837)</f>
        <v>0</v>
      </c>
      <c r="GC836" s="152" t="e">
        <f t="shared" ref="GC836" ca="1" si="2173">GB836/GA836</f>
        <v>#DIV/0!</v>
      </c>
      <c r="GD836" s="154"/>
      <c r="GE836" s="154"/>
      <c r="GF836" s="154"/>
      <c r="GG836" s="154"/>
      <c r="GH836" s="154"/>
      <c r="GI836" s="154"/>
      <c r="GJ836" s="154"/>
      <c r="GK836" s="154"/>
      <c r="GL836" s="154"/>
      <c r="GM836" s="154"/>
      <c r="GN836" s="154"/>
      <c r="GO836" s="154"/>
      <c r="GP836" s="154"/>
      <c r="GQ836" s="154"/>
      <c r="GR836" s="154"/>
      <c r="GS836" s="154"/>
      <c r="GT836" s="154"/>
      <c r="GU836" s="154"/>
      <c r="GV836" s="154"/>
      <c r="GW836" s="154"/>
      <c r="GX836" s="154"/>
      <c r="GY836" s="154"/>
      <c r="GZ836" s="154"/>
      <c r="HA836" s="154"/>
      <c r="HB836" s="154"/>
      <c r="HC836" s="154"/>
      <c r="HD836" s="154"/>
      <c r="HE836" s="154"/>
      <c r="HF836" s="154"/>
      <c r="HG836" s="154"/>
      <c r="HH836" s="150"/>
      <c r="HI836" s="150">
        <v>0</v>
      </c>
      <c r="HJ836" s="154"/>
      <c r="HK836" s="154"/>
      <c r="HL836" s="154"/>
      <c r="HM836" s="154"/>
      <c r="HN836" s="154"/>
      <c r="HO836" s="154"/>
      <c r="HP836" s="154"/>
      <c r="HQ836" s="154"/>
      <c r="HR836" s="154"/>
      <c r="HS836" s="154"/>
      <c r="HT836" s="154"/>
      <c r="HU836" s="154"/>
      <c r="HV836" s="154"/>
      <c r="HW836" s="154"/>
      <c r="HX836" s="154"/>
      <c r="HY836" s="154"/>
      <c r="HZ836" s="154"/>
      <c r="IA836" s="154"/>
      <c r="IB836" s="154"/>
      <c r="IC836" s="154"/>
      <c r="ID836" s="154"/>
      <c r="IE836" s="154"/>
      <c r="IF836" s="154"/>
      <c r="IG836" s="154"/>
      <c r="IH836" s="154"/>
      <c r="II836" s="154"/>
      <c r="IJ836" s="154"/>
      <c r="IK836" s="154"/>
      <c r="IL836" s="154"/>
      <c r="IM836" s="154"/>
      <c r="IN836" s="154"/>
      <c r="IO836" s="154"/>
      <c r="IP836" s="150"/>
      <c r="IQ836" s="150">
        <v>0</v>
      </c>
      <c r="IR836" s="154"/>
      <c r="IS836" s="154"/>
      <c r="IT836" s="154"/>
      <c r="IU836" s="154"/>
      <c r="IV836" s="154"/>
      <c r="IW836" s="154"/>
      <c r="IX836" s="154"/>
      <c r="IY836" s="154"/>
      <c r="IZ836" s="154"/>
      <c r="JA836" s="154"/>
      <c r="JB836" s="154"/>
      <c r="JC836" s="154"/>
      <c r="JD836" s="154"/>
      <c r="JE836" s="154"/>
      <c r="JF836" s="154"/>
      <c r="JG836" s="154"/>
      <c r="JH836" s="154"/>
      <c r="JI836" s="154"/>
      <c r="JJ836" s="154"/>
      <c r="JK836" s="154"/>
      <c r="JL836" s="154"/>
      <c r="JM836" s="154"/>
      <c r="JN836" s="154"/>
      <c r="JO836" s="154"/>
      <c r="JP836" s="154"/>
      <c r="JQ836" s="154"/>
      <c r="JR836" s="154"/>
      <c r="JS836" s="154"/>
      <c r="JT836" s="154"/>
      <c r="JU836" s="154"/>
      <c r="JV836" s="154"/>
      <c r="JW836" s="150"/>
      <c r="JX836" s="150">
        <v>0</v>
      </c>
      <c r="JY836" s="154"/>
      <c r="JZ836" s="154"/>
      <c r="KA836" s="154"/>
      <c r="KB836" s="154"/>
      <c r="KC836" s="154"/>
      <c r="KD836" s="154"/>
      <c r="KE836" s="154"/>
      <c r="KF836" s="154"/>
      <c r="KG836" s="154"/>
      <c r="KH836" s="154"/>
      <c r="KI836" s="154"/>
      <c r="KJ836" s="154"/>
      <c r="KK836" s="154"/>
      <c r="KL836" s="154"/>
      <c r="KM836" s="154"/>
      <c r="KN836" s="154"/>
      <c r="KO836" s="154"/>
      <c r="KP836" s="154"/>
      <c r="KQ836" s="154"/>
      <c r="KR836" s="154"/>
      <c r="KS836" s="154"/>
      <c r="KT836" s="154"/>
      <c r="KU836" s="154"/>
      <c r="KV836" s="154"/>
      <c r="KW836" s="154"/>
      <c r="KX836" s="154"/>
      <c r="KY836" s="154"/>
      <c r="KZ836" s="154"/>
      <c r="LA836" s="154"/>
      <c r="LB836" s="154"/>
      <c r="LC836" s="154"/>
      <c r="LD836" s="154"/>
      <c r="LE836" s="150"/>
      <c r="LF836" s="150">
        <v>0</v>
      </c>
      <c r="LG836" s="154"/>
      <c r="LH836" s="154"/>
      <c r="LI836" s="154"/>
      <c r="LJ836" s="154"/>
      <c r="LK836" s="154"/>
      <c r="LL836" s="154"/>
      <c r="LM836" s="154"/>
      <c r="LN836" s="154"/>
      <c r="LO836" s="154"/>
      <c r="LP836" s="154"/>
      <c r="LQ836" s="154"/>
      <c r="LR836" s="154"/>
      <c r="LS836" s="154"/>
      <c r="LT836" s="154"/>
      <c r="LU836" s="154"/>
      <c r="LV836" s="154"/>
      <c r="LW836" s="154"/>
      <c r="LX836" s="154"/>
      <c r="LY836" s="154"/>
      <c r="LZ836" s="154"/>
      <c r="MA836" s="154"/>
      <c r="MB836" s="154"/>
      <c r="MC836" s="154"/>
      <c r="MD836" s="154"/>
      <c r="ME836" s="154"/>
      <c r="MF836" s="154"/>
      <c r="MG836" s="154"/>
      <c r="MH836" s="154"/>
      <c r="MI836" s="154"/>
      <c r="MJ836" s="154"/>
      <c r="MK836" s="154"/>
      <c r="ML836" s="154"/>
    </row>
    <row r="837" spans="1:350" s="41" customFormat="1" ht="14.25" customHeight="1" outlineLevel="3" x14ac:dyDescent="0.25">
      <c r="A837" s="221"/>
      <c r="B837" s="231"/>
      <c r="C837" s="176"/>
      <c r="D837" s="176"/>
      <c r="E837" s="176"/>
      <c r="F837" s="176"/>
      <c r="G837" s="176"/>
      <c r="H837" s="171"/>
      <c r="I837" s="171"/>
      <c r="J837" s="213"/>
      <c r="K837" s="213"/>
      <c r="L837" s="173"/>
      <c r="M837" s="173"/>
      <c r="N837" s="184"/>
      <c r="O837" s="155"/>
      <c r="P837" s="155"/>
      <c r="Q837" s="151"/>
      <c r="R837" s="151"/>
      <c r="S837" s="153"/>
      <c r="T837" s="155"/>
      <c r="U837" s="155"/>
      <c r="V837" s="155"/>
      <c r="W837" s="155"/>
      <c r="X837" s="155"/>
      <c r="Y837" s="155"/>
      <c r="Z837" s="155"/>
      <c r="AA837" s="155"/>
      <c r="AB837" s="155"/>
      <c r="AC837" s="155"/>
      <c r="AD837" s="155"/>
      <c r="AE837" s="155"/>
      <c r="AF837" s="155"/>
      <c r="AG837" s="155"/>
      <c r="AH837" s="155"/>
      <c r="AI837" s="155"/>
      <c r="AJ837" s="155"/>
      <c r="AK837" s="155"/>
      <c r="AL837" s="155"/>
      <c r="AM837" s="155"/>
      <c r="AN837" s="155"/>
      <c r="AO837" s="155"/>
      <c r="AP837" s="155"/>
      <c r="AQ837" s="155"/>
      <c r="AR837" s="155"/>
      <c r="AS837" s="155"/>
      <c r="AT837" s="155"/>
      <c r="AU837" s="155"/>
      <c r="AV837" s="155"/>
      <c r="AW837" s="155"/>
      <c r="AX837" s="151"/>
      <c r="AY837" s="151"/>
      <c r="AZ837" s="153"/>
      <c r="BA837" s="155"/>
      <c r="BB837" s="155"/>
      <c r="BC837" s="155"/>
      <c r="BD837" s="155"/>
      <c r="BE837" s="155"/>
      <c r="BF837" s="155"/>
      <c r="BG837" s="155"/>
      <c r="BH837" s="155"/>
      <c r="BI837" s="155"/>
      <c r="BJ837" s="155"/>
      <c r="BK837" s="155"/>
      <c r="BL837" s="155"/>
      <c r="BM837" s="155"/>
      <c r="BN837" s="155"/>
      <c r="BO837" s="155"/>
      <c r="BP837" s="155"/>
      <c r="BQ837" s="155"/>
      <c r="BR837" s="155"/>
      <c r="BS837" s="155"/>
      <c r="BT837" s="155"/>
      <c r="BU837" s="155"/>
      <c r="BV837" s="155"/>
      <c r="BW837" s="155"/>
      <c r="BX837" s="155"/>
      <c r="BY837" s="155"/>
      <c r="BZ837" s="155"/>
      <c r="CA837" s="155"/>
      <c r="CB837" s="155"/>
      <c r="CC837" s="155"/>
      <c r="CD837" s="155"/>
      <c r="CE837" s="155"/>
      <c r="CF837" s="151"/>
      <c r="CG837" s="151"/>
      <c r="CH837" s="153"/>
      <c r="CI837" s="155"/>
      <c r="CJ837" s="155"/>
      <c r="CK837" s="155"/>
      <c r="CL837" s="155"/>
      <c r="CM837" s="155"/>
      <c r="CN837" s="155"/>
      <c r="CO837" s="155"/>
      <c r="CP837" s="159"/>
      <c r="CQ837" s="159"/>
      <c r="CR837" s="159"/>
      <c r="CS837" s="159"/>
      <c r="CT837" s="159"/>
      <c r="CU837" s="159"/>
      <c r="CV837" s="159"/>
      <c r="CW837" s="155"/>
      <c r="CX837" s="155"/>
      <c r="CY837" s="155"/>
      <c r="CZ837" s="155"/>
      <c r="DA837" s="155"/>
      <c r="DB837" s="155"/>
      <c r="DC837" s="155"/>
      <c r="DD837" s="155"/>
      <c r="DE837" s="155"/>
      <c r="DF837" s="155"/>
      <c r="DG837" s="155"/>
      <c r="DH837" s="155"/>
      <c r="DI837" s="155"/>
      <c r="DJ837" s="155"/>
      <c r="DK837" s="155"/>
      <c r="DL837" s="155"/>
      <c r="DM837" s="155"/>
      <c r="DN837" s="151"/>
      <c r="DO837" s="151"/>
      <c r="DP837" s="153"/>
      <c r="DQ837" s="155"/>
      <c r="DR837" s="155"/>
      <c r="DS837" s="155"/>
      <c r="DT837" s="155"/>
      <c r="DU837" s="155"/>
      <c r="DV837" s="155"/>
      <c r="DW837" s="155"/>
      <c r="DX837" s="155"/>
      <c r="DY837" s="155"/>
      <c r="DZ837" s="155"/>
      <c r="EA837" s="155"/>
      <c r="EB837" s="155"/>
      <c r="EC837" s="155"/>
      <c r="ED837" s="155"/>
      <c r="EE837" s="155"/>
      <c r="EF837" s="155"/>
      <c r="EG837" s="155"/>
      <c r="EH837" s="155"/>
      <c r="EI837" s="155"/>
      <c r="EJ837" s="155"/>
      <c r="EK837" s="155"/>
      <c r="EL837" s="155"/>
      <c r="EM837" s="155"/>
      <c r="EN837" s="155"/>
      <c r="EO837" s="155"/>
      <c r="EP837" s="155"/>
      <c r="EQ837" s="155"/>
      <c r="ER837" s="155"/>
      <c r="ES837" s="151"/>
      <c r="ET837" s="151"/>
      <c r="EU837" s="153"/>
      <c r="EV837" s="155"/>
      <c r="EW837" s="161"/>
      <c r="EX837" s="155"/>
      <c r="EY837" s="155"/>
      <c r="EZ837" s="155"/>
      <c r="FA837" s="155"/>
      <c r="FB837" s="155"/>
      <c r="FC837" s="155"/>
      <c r="FD837" s="155"/>
      <c r="FE837" s="155"/>
      <c r="FF837" s="155"/>
      <c r="FG837" s="155"/>
      <c r="FH837" s="155"/>
      <c r="FI837" s="155"/>
      <c r="FJ837" s="155"/>
      <c r="FK837" s="155"/>
      <c r="FL837" s="155"/>
      <c r="FM837" s="155"/>
      <c r="FN837" s="155"/>
      <c r="FO837" s="155"/>
      <c r="FP837" s="155"/>
      <c r="FQ837" s="155"/>
      <c r="FR837" s="155"/>
      <c r="FS837" s="155"/>
      <c r="FT837" s="155"/>
      <c r="FU837" s="155"/>
      <c r="FV837" s="155"/>
      <c r="FW837" s="155"/>
      <c r="FX837" s="155"/>
      <c r="FY837" s="155"/>
      <c r="FZ837" s="155"/>
      <c r="GA837" s="151"/>
      <c r="GB837" s="151"/>
      <c r="GC837" s="153"/>
      <c r="GD837" s="155"/>
      <c r="GE837" s="155"/>
      <c r="GF837" s="155"/>
      <c r="GG837" s="155"/>
      <c r="GH837" s="155"/>
      <c r="GI837" s="155"/>
      <c r="GJ837" s="155"/>
      <c r="GK837" s="155"/>
      <c r="GL837" s="155"/>
      <c r="GM837" s="155"/>
      <c r="GN837" s="155"/>
      <c r="GO837" s="155"/>
      <c r="GP837" s="155"/>
      <c r="GQ837" s="155"/>
      <c r="GR837" s="155"/>
      <c r="GS837" s="155"/>
      <c r="GT837" s="155"/>
      <c r="GU837" s="155"/>
      <c r="GV837" s="155"/>
      <c r="GW837" s="155"/>
      <c r="GX837" s="155"/>
      <c r="GY837" s="155"/>
      <c r="GZ837" s="155"/>
      <c r="HA837" s="155"/>
      <c r="HB837" s="155"/>
      <c r="HC837" s="155"/>
      <c r="HD837" s="155"/>
      <c r="HE837" s="155"/>
      <c r="HF837" s="155"/>
      <c r="HG837" s="155"/>
      <c r="HH837" s="151"/>
      <c r="HI837" s="151"/>
      <c r="HJ837" s="155"/>
      <c r="HK837" s="155"/>
      <c r="HL837" s="155"/>
      <c r="HM837" s="155"/>
      <c r="HN837" s="155"/>
      <c r="HO837" s="155"/>
      <c r="HP837" s="155"/>
      <c r="HQ837" s="155"/>
      <c r="HR837" s="155"/>
      <c r="HS837" s="155"/>
      <c r="HT837" s="155"/>
      <c r="HU837" s="155"/>
      <c r="HV837" s="155"/>
      <c r="HW837" s="155"/>
      <c r="HX837" s="155"/>
      <c r="HY837" s="155"/>
      <c r="HZ837" s="155"/>
      <c r="IA837" s="155"/>
      <c r="IB837" s="155"/>
      <c r="IC837" s="155"/>
      <c r="ID837" s="155"/>
      <c r="IE837" s="155"/>
      <c r="IF837" s="155"/>
      <c r="IG837" s="155"/>
      <c r="IH837" s="155"/>
      <c r="II837" s="155"/>
      <c r="IJ837" s="155"/>
      <c r="IK837" s="155"/>
      <c r="IL837" s="155"/>
      <c r="IM837" s="155"/>
      <c r="IN837" s="155"/>
      <c r="IO837" s="155"/>
      <c r="IP837" s="151"/>
      <c r="IQ837" s="151"/>
      <c r="IR837" s="155"/>
      <c r="IS837" s="155"/>
      <c r="IT837" s="155"/>
      <c r="IU837" s="155"/>
      <c r="IV837" s="155"/>
      <c r="IW837" s="155"/>
      <c r="IX837" s="155"/>
      <c r="IY837" s="155"/>
      <c r="IZ837" s="155"/>
      <c r="JA837" s="155"/>
      <c r="JB837" s="155"/>
      <c r="JC837" s="155"/>
      <c r="JD837" s="155"/>
      <c r="JE837" s="155"/>
      <c r="JF837" s="155"/>
      <c r="JG837" s="155"/>
      <c r="JH837" s="155"/>
      <c r="JI837" s="155"/>
      <c r="JJ837" s="155"/>
      <c r="JK837" s="155"/>
      <c r="JL837" s="155"/>
      <c r="JM837" s="155"/>
      <c r="JN837" s="155"/>
      <c r="JO837" s="155"/>
      <c r="JP837" s="155"/>
      <c r="JQ837" s="155"/>
      <c r="JR837" s="155"/>
      <c r="JS837" s="155"/>
      <c r="JT837" s="155"/>
      <c r="JU837" s="155"/>
      <c r="JV837" s="155"/>
      <c r="JW837" s="151"/>
      <c r="JX837" s="151"/>
      <c r="JY837" s="155"/>
      <c r="JZ837" s="155"/>
      <c r="KA837" s="155"/>
      <c r="KB837" s="155"/>
      <c r="KC837" s="155"/>
      <c r="KD837" s="155"/>
      <c r="KE837" s="155"/>
      <c r="KF837" s="155"/>
      <c r="KG837" s="155"/>
      <c r="KH837" s="155"/>
      <c r="KI837" s="155"/>
      <c r="KJ837" s="155"/>
      <c r="KK837" s="155"/>
      <c r="KL837" s="155"/>
      <c r="KM837" s="155"/>
      <c r="KN837" s="155"/>
      <c r="KO837" s="155"/>
      <c r="KP837" s="155"/>
      <c r="KQ837" s="155"/>
      <c r="KR837" s="155"/>
      <c r="KS837" s="155"/>
      <c r="KT837" s="155"/>
      <c r="KU837" s="155"/>
      <c r="KV837" s="155"/>
      <c r="KW837" s="155"/>
      <c r="KX837" s="155"/>
      <c r="KY837" s="155"/>
      <c r="KZ837" s="155"/>
      <c r="LA837" s="155"/>
      <c r="LB837" s="155"/>
      <c r="LC837" s="155"/>
      <c r="LD837" s="155"/>
      <c r="LE837" s="151"/>
      <c r="LF837" s="151"/>
      <c r="LG837" s="155"/>
      <c r="LH837" s="155"/>
      <c r="LI837" s="155"/>
      <c r="LJ837" s="155"/>
      <c r="LK837" s="155"/>
      <c r="LL837" s="155"/>
      <c r="LM837" s="155"/>
      <c r="LN837" s="155"/>
      <c r="LO837" s="155"/>
      <c r="LP837" s="155"/>
      <c r="LQ837" s="155"/>
      <c r="LR837" s="155"/>
      <c r="LS837" s="155"/>
      <c r="LT837" s="155"/>
      <c r="LU837" s="155"/>
      <c r="LV837" s="155"/>
      <c r="LW837" s="155"/>
      <c r="LX837" s="155"/>
      <c r="LY837" s="155"/>
      <c r="LZ837" s="155"/>
      <c r="MA837" s="155"/>
      <c r="MB837" s="155"/>
      <c r="MC837" s="155"/>
      <c r="MD837" s="155"/>
      <c r="ME837" s="155"/>
      <c r="MF837" s="155"/>
      <c r="MG837" s="155"/>
      <c r="MH837" s="155"/>
      <c r="MI837" s="155"/>
      <c r="MJ837" s="155"/>
      <c r="MK837" s="155"/>
      <c r="ML837" s="155"/>
    </row>
    <row r="838" spans="1:350" ht="13.9" customHeight="1" outlineLevel="3" x14ac:dyDescent="0.2">
      <c r="A838" s="226" t="s">
        <v>502</v>
      </c>
      <c r="B838" s="218" t="s">
        <v>343</v>
      </c>
      <c r="C838" s="214" t="s">
        <v>99</v>
      </c>
      <c r="D838" s="154">
        <v>108</v>
      </c>
      <c r="E838" s="175">
        <v>0</v>
      </c>
      <c r="F838" s="175">
        <f>D838-E838</f>
        <v>108</v>
      </c>
      <c r="G838" s="175" t="s">
        <v>844</v>
      </c>
      <c r="H838" s="170" t="s">
        <v>890</v>
      </c>
      <c r="I838" s="170" t="s">
        <v>918</v>
      </c>
      <c r="J838" s="212">
        <f ca="1">E838+Q838+AX838+CF838+DN838+ES838+GA838+HH838+IP838+JW838+LE838</f>
        <v>108</v>
      </c>
      <c r="K838" s="212">
        <f>E838+R838+AY838+CG838+DO838+ET838+GB838+HI838+IQ838+JX838+LF838</f>
        <v>108</v>
      </c>
      <c r="L838" s="172">
        <f ca="1">K838/J838</f>
        <v>1</v>
      </c>
      <c r="M838" s="172">
        <f>K838/D838</f>
        <v>1</v>
      </c>
      <c r="N838" s="183">
        <f ca="1">SUMIF($EV$8:$FZ$9,$O$5,$EV839:$FZ839)-SUMIF($EV$8:$FZ$9,$Q$5,$EV839:$FZ839)</f>
        <v>0</v>
      </c>
      <c r="O838" s="156"/>
      <c r="P838" s="16" t="s">
        <v>25</v>
      </c>
      <c r="Q838" s="150">
        <v>0</v>
      </c>
      <c r="R838" s="150">
        <v>0</v>
      </c>
      <c r="S838" s="152" t="e">
        <v>#DIV/0!</v>
      </c>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50">
        <f t="shared" ca="1" si="2128"/>
        <v>0</v>
      </c>
      <c r="AY838" s="150">
        <f>SUM(BA839:CE839)</f>
        <v>0</v>
      </c>
      <c r="AZ838" s="152" t="e">
        <f ca="1">AY838/AX838</f>
        <v>#DIV/0!</v>
      </c>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50">
        <f t="shared" ref="CF838" si="2174">SUM(CI838:DM838)</f>
        <v>66</v>
      </c>
      <c r="CG838" s="150">
        <f>SUM(CI839:DM839)</f>
        <v>0</v>
      </c>
      <c r="CH838" s="152">
        <f>CG838/CF838</f>
        <v>0</v>
      </c>
      <c r="CI838" s="129"/>
      <c r="CJ838" s="129"/>
      <c r="CK838" s="129"/>
      <c r="CL838" s="129"/>
      <c r="CM838" s="129"/>
      <c r="CN838" s="129"/>
      <c r="CO838" s="129"/>
      <c r="CP838" s="101"/>
      <c r="CQ838" s="101"/>
      <c r="CR838" s="101"/>
      <c r="CS838" s="101"/>
      <c r="CT838" s="101"/>
      <c r="CU838" s="101"/>
      <c r="CV838" s="101"/>
      <c r="CW838" s="129"/>
      <c r="CX838" s="129"/>
      <c r="CY838" s="129"/>
      <c r="CZ838" s="129"/>
      <c r="DA838" s="129"/>
      <c r="DB838" s="129"/>
      <c r="DC838" s="129"/>
      <c r="DD838" s="129"/>
      <c r="DE838" s="129"/>
      <c r="DF838" s="129">
        <v>22</v>
      </c>
      <c r="DG838" s="129">
        <v>22</v>
      </c>
      <c r="DH838" s="129">
        <v>22</v>
      </c>
      <c r="DI838" s="129"/>
      <c r="DJ838" s="129"/>
      <c r="DK838" s="129"/>
      <c r="DL838" s="129"/>
      <c r="DM838" s="129"/>
      <c r="DN838" s="150">
        <f t="shared" ref="DN838" si="2175">SUM(DQ838:ER838)</f>
        <v>0</v>
      </c>
      <c r="DO838" s="150">
        <f>SUM(DQ839:ER839)</f>
        <v>0</v>
      </c>
      <c r="DP838" s="152" t="e">
        <f t="shared" si="2077"/>
        <v>#DIV/0!</v>
      </c>
      <c r="DQ838" s="16"/>
      <c r="DR838" s="16"/>
      <c r="DS838" s="16"/>
      <c r="DT838" s="16"/>
      <c r="DU838" s="16"/>
      <c r="DV838" s="16"/>
      <c r="DW838" s="16"/>
      <c r="DX838" s="16"/>
      <c r="DY838" s="16"/>
      <c r="DZ838" s="16"/>
      <c r="EA838" s="16"/>
      <c r="EB838" s="16"/>
      <c r="EC838" s="16"/>
      <c r="ED838" s="16"/>
      <c r="EE838" s="16"/>
      <c r="EF838" s="16"/>
      <c r="EG838" s="16"/>
      <c r="EH838" s="16"/>
      <c r="EI838" s="16"/>
      <c r="EJ838" s="16"/>
      <c r="EK838" s="16"/>
      <c r="EL838" s="16"/>
      <c r="EM838" s="16"/>
      <c r="EN838" s="16"/>
      <c r="EO838" s="16"/>
      <c r="EP838" s="16"/>
      <c r="EQ838" s="16"/>
      <c r="ER838" s="16"/>
      <c r="ES838" s="150">
        <f t="shared" ca="1" si="2071"/>
        <v>0</v>
      </c>
      <c r="ET838" s="150">
        <f t="shared" si="2113"/>
        <v>0</v>
      </c>
      <c r="EU838" s="152" t="e">
        <f t="shared" ca="1" si="2114"/>
        <v>#DIV/0!</v>
      </c>
      <c r="EV838" s="16"/>
      <c r="EW838" s="67"/>
      <c r="EX838" s="16"/>
      <c r="EY838" s="16"/>
      <c r="EZ838" s="16"/>
      <c r="FA838" s="16"/>
      <c r="FB838" s="16"/>
      <c r="FC838" s="16"/>
      <c r="FD838" s="16"/>
      <c r="FE838" s="16"/>
      <c r="FF838" s="16"/>
      <c r="FG838" s="16"/>
      <c r="FH838" s="16"/>
      <c r="FI838" s="16"/>
      <c r="FJ838" s="16"/>
      <c r="FK838" s="16"/>
      <c r="FL838" s="16"/>
      <c r="FM838" s="16"/>
      <c r="FN838" s="16"/>
      <c r="FO838" s="16"/>
      <c r="FP838" s="16"/>
      <c r="FQ838" s="16"/>
      <c r="FR838" s="16"/>
      <c r="FS838" s="16"/>
      <c r="FT838" s="16"/>
      <c r="FU838" s="16"/>
      <c r="FV838" s="16"/>
      <c r="FW838" s="16"/>
      <c r="FX838" s="16"/>
      <c r="FY838" s="16"/>
      <c r="FZ838" s="16"/>
      <c r="GA838" s="150">
        <f t="shared" ref="GA838" ca="1" si="2176">SUMIF($GD$8:$HG$9,$O$5,GD838:HG838)</f>
        <v>42</v>
      </c>
      <c r="GB838" s="150">
        <f t="shared" ref="GB838" si="2177">SUM(GD839:HG839)</f>
        <v>108</v>
      </c>
      <c r="GC838" s="152">
        <f t="shared" ref="GC838" ca="1" si="2178">GB838/GA838</f>
        <v>2.5714285714285716</v>
      </c>
      <c r="GD838" s="16"/>
      <c r="GE838" s="16"/>
      <c r="GF838" s="16"/>
      <c r="GG838" s="16"/>
      <c r="GH838" s="16"/>
      <c r="GI838" s="16"/>
      <c r="GJ838" s="16"/>
      <c r="GK838" s="16"/>
      <c r="GL838" s="16"/>
      <c r="GM838" s="16"/>
      <c r="GN838" s="16"/>
      <c r="GO838" s="16"/>
      <c r="GP838" s="16"/>
      <c r="GQ838" s="16"/>
      <c r="GR838" s="16"/>
      <c r="GS838" s="16"/>
      <c r="GT838" s="16"/>
      <c r="GU838" s="16"/>
      <c r="GV838" s="16">
        <f>108-66</f>
        <v>42</v>
      </c>
      <c r="GW838" s="16"/>
      <c r="GX838" s="16"/>
      <c r="GY838" s="16"/>
      <c r="GZ838" s="16"/>
      <c r="HA838" s="16"/>
      <c r="HB838" s="16"/>
      <c r="HC838" s="16"/>
      <c r="HD838" s="16"/>
      <c r="HE838" s="16"/>
      <c r="HF838" s="16"/>
      <c r="HG838" s="16"/>
      <c r="HH838" s="150"/>
      <c r="HI838" s="150">
        <v>0</v>
      </c>
      <c r="HJ838" s="152" t="e">
        <v>#DIV/0!</v>
      </c>
      <c r="HK838" s="16"/>
      <c r="HL838" s="16"/>
      <c r="HM838" s="16"/>
      <c r="HN838" s="16"/>
      <c r="HO838" s="16"/>
      <c r="HP838" s="16"/>
      <c r="HQ838" s="16"/>
      <c r="HR838" s="16"/>
      <c r="HS838" s="16"/>
      <c r="HT838" s="16"/>
      <c r="HU838" s="16"/>
      <c r="HV838" s="16"/>
      <c r="HW838" s="16"/>
      <c r="HX838" s="16"/>
      <c r="HY838" s="16"/>
      <c r="HZ838" s="16"/>
      <c r="IA838" s="16"/>
      <c r="IB838" s="16"/>
      <c r="IC838" s="16"/>
      <c r="ID838" s="16"/>
      <c r="IE838" s="16"/>
      <c r="IF838" s="16"/>
      <c r="IG838" s="16"/>
      <c r="IH838" s="16"/>
      <c r="II838" s="16"/>
      <c r="IJ838" s="16"/>
      <c r="IK838" s="16"/>
      <c r="IL838" s="16"/>
      <c r="IM838" s="16"/>
      <c r="IN838" s="16"/>
      <c r="IO838" s="16"/>
      <c r="IP838" s="150"/>
      <c r="IQ838" s="150">
        <v>0</v>
      </c>
      <c r="IR838" s="152" t="e">
        <v>#DIV/0!</v>
      </c>
      <c r="IS838" s="16"/>
      <c r="IT838" s="16"/>
      <c r="IU838" s="16"/>
      <c r="IV838" s="16"/>
      <c r="IW838" s="16"/>
      <c r="IX838" s="16"/>
      <c r="IY838" s="16"/>
      <c r="IZ838" s="16"/>
      <c r="JA838" s="16"/>
      <c r="JB838" s="16"/>
      <c r="JC838" s="16"/>
      <c r="JD838" s="16"/>
      <c r="JE838" s="16"/>
      <c r="JF838" s="16"/>
      <c r="JG838" s="16"/>
      <c r="JH838" s="16"/>
      <c r="JI838" s="16"/>
      <c r="JJ838" s="16"/>
      <c r="JK838" s="16"/>
      <c r="JL838" s="16"/>
      <c r="JM838" s="16"/>
      <c r="JN838" s="16"/>
      <c r="JO838" s="16"/>
      <c r="JP838" s="16"/>
      <c r="JQ838" s="16"/>
      <c r="JR838" s="16"/>
      <c r="JS838" s="16"/>
      <c r="JT838" s="16"/>
      <c r="JU838" s="23"/>
      <c r="JV838" s="16"/>
      <c r="JW838" s="150"/>
      <c r="JX838" s="150">
        <v>0</v>
      </c>
      <c r="JY838" s="152" t="e">
        <v>#DIV/0!</v>
      </c>
      <c r="JZ838" s="16"/>
      <c r="KA838" s="16"/>
      <c r="KB838" s="16"/>
      <c r="KC838" s="16"/>
      <c r="KD838" s="16"/>
      <c r="KE838" s="16"/>
      <c r="KF838" s="16"/>
      <c r="KG838" s="16"/>
      <c r="KH838" s="16"/>
      <c r="KI838" s="16"/>
      <c r="KJ838" s="16"/>
      <c r="KK838" s="16"/>
      <c r="KL838" s="16"/>
      <c r="KM838" s="16"/>
      <c r="KN838" s="16"/>
      <c r="KO838" s="16"/>
      <c r="KP838" s="16"/>
      <c r="KQ838" s="16"/>
      <c r="KR838" s="16"/>
      <c r="KS838" s="16"/>
      <c r="KT838" s="16"/>
      <c r="KU838" s="16"/>
      <c r="KV838" s="16"/>
      <c r="KW838" s="16"/>
      <c r="KX838" s="16"/>
      <c r="KY838" s="16"/>
      <c r="KZ838" s="16"/>
      <c r="LA838" s="16"/>
      <c r="LB838" s="16"/>
      <c r="LC838" s="16"/>
      <c r="LD838" s="16"/>
      <c r="LE838" s="150"/>
      <c r="LF838" s="150">
        <v>0</v>
      </c>
      <c r="LG838" s="152" t="e">
        <v>#DIV/0!</v>
      </c>
      <c r="LH838" s="16"/>
      <c r="LI838" s="16"/>
      <c r="LJ838" s="16"/>
      <c r="LK838" s="16"/>
      <c r="LL838" s="16"/>
      <c r="LM838" s="16"/>
      <c r="LN838" s="16"/>
      <c r="LO838" s="16"/>
      <c r="LP838" s="16"/>
      <c r="LQ838" s="16"/>
      <c r="LR838" s="16"/>
      <c r="LS838" s="16"/>
      <c r="LT838" s="16"/>
      <c r="LU838" s="16"/>
      <c r="LV838" s="16"/>
      <c r="LW838" s="16"/>
      <c r="LX838" s="16"/>
      <c r="LY838" s="16"/>
      <c r="LZ838" s="16"/>
      <c r="MA838" s="16"/>
      <c r="MB838" s="16"/>
      <c r="MC838" s="16"/>
      <c r="MD838" s="16"/>
      <c r="ME838" s="16"/>
      <c r="MF838" s="16"/>
      <c r="MG838" s="16"/>
      <c r="MH838" s="16"/>
      <c r="MI838" s="16"/>
      <c r="MJ838" s="16"/>
      <c r="MK838" s="16"/>
      <c r="ML838" s="16"/>
    </row>
    <row r="839" spans="1:350" ht="13.9" customHeight="1" outlineLevel="3" x14ac:dyDescent="0.2">
      <c r="A839" s="227"/>
      <c r="B839" s="219"/>
      <c r="C839" s="215"/>
      <c r="D839" s="155"/>
      <c r="E839" s="176"/>
      <c r="F839" s="176"/>
      <c r="G839" s="176"/>
      <c r="H839" s="171"/>
      <c r="I839" s="171"/>
      <c r="J839" s="213"/>
      <c r="K839" s="213"/>
      <c r="L839" s="173"/>
      <c r="M839" s="173"/>
      <c r="N839" s="184"/>
      <c r="O839" s="157"/>
      <c r="P839" s="17" t="s">
        <v>26</v>
      </c>
      <c r="Q839" s="151"/>
      <c r="R839" s="151"/>
      <c r="S839" s="153"/>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151"/>
      <c r="AY839" s="151"/>
      <c r="AZ839" s="153"/>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151"/>
      <c r="CG839" s="151"/>
      <c r="CH839" s="153"/>
      <c r="CI839" s="141"/>
      <c r="CJ839" s="141"/>
      <c r="CK839" s="141"/>
      <c r="CL839" s="141"/>
      <c r="CM839" s="141"/>
      <c r="CN839" s="141"/>
      <c r="CO839" s="141"/>
      <c r="CP839" s="95"/>
      <c r="CQ839" s="95"/>
      <c r="CR839" s="95"/>
      <c r="CS839" s="95"/>
      <c r="CT839" s="95"/>
      <c r="CU839" s="95"/>
      <c r="CV839" s="95"/>
      <c r="CW839" s="141"/>
      <c r="CX839" s="141"/>
      <c r="CY839" s="141"/>
      <c r="CZ839" s="141"/>
      <c r="DA839" s="141"/>
      <c r="DB839" s="141"/>
      <c r="DC839" s="141"/>
      <c r="DD839" s="141"/>
      <c r="DE839" s="141"/>
      <c r="DF839" s="141"/>
      <c r="DG839" s="141"/>
      <c r="DH839" s="141"/>
      <c r="DI839" s="141"/>
      <c r="DJ839" s="141"/>
      <c r="DK839" s="141"/>
      <c r="DL839" s="141"/>
      <c r="DM839" s="141"/>
      <c r="DN839" s="151"/>
      <c r="DO839" s="151"/>
      <c r="DP839" s="153"/>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151"/>
      <c r="ET839" s="151"/>
      <c r="EU839" s="153"/>
      <c r="EV839" s="24"/>
      <c r="EW839" s="125"/>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c r="FU839" s="24"/>
      <c r="FV839" s="24"/>
      <c r="FW839" s="24"/>
      <c r="FX839" s="24"/>
      <c r="FY839" s="24"/>
      <c r="FZ839" s="24"/>
      <c r="GA839" s="151"/>
      <c r="GB839" s="151"/>
      <c r="GC839" s="153"/>
      <c r="GD839" s="24"/>
      <c r="GE839" s="24">
        <v>45</v>
      </c>
      <c r="GF839" s="24">
        <v>63</v>
      </c>
      <c r="GG839" s="24"/>
      <c r="GH839" s="24"/>
      <c r="GI839" s="24"/>
      <c r="GJ839" s="24"/>
      <c r="GK839" s="24"/>
      <c r="GL839" s="24"/>
      <c r="GM839" s="24"/>
      <c r="GN839" s="24"/>
      <c r="GO839" s="24"/>
      <c r="GP839" s="24"/>
      <c r="GQ839" s="24"/>
      <c r="GR839" s="24"/>
      <c r="GS839" s="24"/>
      <c r="GT839" s="24"/>
      <c r="GU839" s="24"/>
      <c r="GV839" s="24"/>
      <c r="GW839" s="24"/>
      <c r="GX839" s="24"/>
      <c r="GY839" s="24"/>
      <c r="GZ839" s="24"/>
      <c r="HA839" s="24"/>
      <c r="HB839" s="24"/>
      <c r="HC839" s="24"/>
      <c r="HD839" s="24"/>
      <c r="HE839" s="24"/>
      <c r="HF839" s="24"/>
      <c r="HG839" s="24"/>
      <c r="HH839" s="151"/>
      <c r="HI839" s="151"/>
      <c r="HJ839" s="153"/>
      <c r="HK839" s="24"/>
      <c r="HL839" s="24"/>
      <c r="HM839" s="24"/>
      <c r="HN839" s="24"/>
      <c r="HO839" s="24"/>
      <c r="HP839" s="24"/>
      <c r="HQ839" s="24"/>
      <c r="HR839" s="24"/>
      <c r="HS839" s="24"/>
      <c r="HT839" s="24"/>
      <c r="HU839" s="24"/>
      <c r="HV839" s="24"/>
      <c r="HW839" s="24"/>
      <c r="HX839" s="24"/>
      <c r="HY839" s="24"/>
      <c r="HZ839" s="24"/>
      <c r="IA839" s="24"/>
      <c r="IB839" s="24"/>
      <c r="IC839" s="24"/>
      <c r="ID839" s="24"/>
      <c r="IE839" s="24"/>
      <c r="IF839" s="24"/>
      <c r="IG839" s="24"/>
      <c r="IH839" s="24"/>
      <c r="II839" s="24"/>
      <c r="IJ839" s="24"/>
      <c r="IK839" s="24"/>
      <c r="IL839" s="24"/>
      <c r="IM839" s="24"/>
      <c r="IN839" s="24"/>
      <c r="IO839" s="24"/>
      <c r="IP839" s="151"/>
      <c r="IQ839" s="151"/>
      <c r="IR839" s="153"/>
      <c r="IS839" s="24"/>
      <c r="IT839" s="24"/>
      <c r="IU839" s="24"/>
      <c r="IV839" s="24"/>
      <c r="IW839" s="24"/>
      <c r="IX839" s="24"/>
      <c r="IY839" s="24"/>
      <c r="IZ839" s="24"/>
      <c r="JA839" s="24"/>
      <c r="JB839" s="24"/>
      <c r="JC839" s="24"/>
      <c r="JD839" s="24"/>
      <c r="JE839" s="24"/>
      <c r="JF839" s="24"/>
      <c r="JG839" s="24"/>
      <c r="JH839" s="24"/>
      <c r="JI839" s="24"/>
      <c r="JJ839" s="24"/>
      <c r="JK839" s="24"/>
      <c r="JL839" s="24"/>
      <c r="JM839" s="24"/>
      <c r="JN839" s="24"/>
      <c r="JO839" s="24"/>
      <c r="JP839" s="24"/>
      <c r="JQ839" s="24"/>
      <c r="JR839" s="24"/>
      <c r="JS839" s="24"/>
      <c r="JT839" s="24"/>
      <c r="JU839" s="25"/>
      <c r="JV839" s="24"/>
      <c r="JW839" s="151"/>
      <c r="JX839" s="151"/>
      <c r="JY839" s="153"/>
      <c r="JZ839" s="24"/>
      <c r="KA839" s="24"/>
      <c r="KB839" s="24"/>
      <c r="KC839" s="24"/>
      <c r="KD839" s="24"/>
      <c r="KE839" s="24"/>
      <c r="KF839" s="24"/>
      <c r="KG839" s="24"/>
      <c r="KH839" s="24"/>
      <c r="KI839" s="24"/>
      <c r="KJ839" s="24"/>
      <c r="KK839" s="24"/>
      <c r="KL839" s="24"/>
      <c r="KM839" s="24"/>
      <c r="KN839" s="24"/>
      <c r="KO839" s="24"/>
      <c r="KP839" s="24"/>
      <c r="KQ839" s="24"/>
      <c r="KR839" s="24"/>
      <c r="KS839" s="24"/>
      <c r="KT839" s="24"/>
      <c r="KU839" s="24"/>
      <c r="KV839" s="24"/>
      <c r="KW839" s="24"/>
      <c r="KX839" s="24"/>
      <c r="KY839" s="24"/>
      <c r="KZ839" s="24"/>
      <c r="LA839" s="24"/>
      <c r="LB839" s="24"/>
      <c r="LC839" s="24"/>
      <c r="LD839" s="24"/>
      <c r="LE839" s="151"/>
      <c r="LF839" s="151"/>
      <c r="LG839" s="153"/>
      <c r="LH839" s="24"/>
      <c r="LI839" s="24"/>
      <c r="LJ839" s="24"/>
      <c r="LK839" s="24"/>
      <c r="LL839" s="24"/>
      <c r="LM839" s="24"/>
      <c r="LN839" s="24"/>
      <c r="LO839" s="24"/>
      <c r="LP839" s="24"/>
      <c r="LQ839" s="24"/>
      <c r="LR839" s="24"/>
      <c r="LS839" s="24"/>
      <c r="LT839" s="24"/>
      <c r="LU839" s="24"/>
      <c r="LV839" s="24"/>
      <c r="LW839" s="24"/>
      <c r="LX839" s="24"/>
      <c r="LY839" s="24"/>
      <c r="LZ839" s="24"/>
      <c r="MA839" s="24"/>
      <c r="MB839" s="24"/>
      <c r="MC839" s="24"/>
      <c r="MD839" s="24"/>
      <c r="ME839" s="24"/>
      <c r="MF839" s="24"/>
      <c r="MG839" s="24"/>
      <c r="MH839" s="24"/>
      <c r="MI839" s="24"/>
      <c r="MJ839" s="24"/>
      <c r="MK839" s="24"/>
      <c r="ML839" s="24"/>
    </row>
    <row r="840" spans="1:350" ht="13.9" customHeight="1" outlineLevel="3" x14ac:dyDescent="0.2">
      <c r="A840" s="226" t="s">
        <v>503</v>
      </c>
      <c r="B840" s="218" t="s">
        <v>406</v>
      </c>
      <c r="C840" s="214" t="s">
        <v>38</v>
      </c>
      <c r="D840" s="154">
        <v>9.4979999999999993</v>
      </c>
      <c r="E840" s="175">
        <v>0</v>
      </c>
      <c r="F840" s="175">
        <f>D840-E840</f>
        <v>9.4979999999999993</v>
      </c>
      <c r="G840" s="175" t="s">
        <v>888</v>
      </c>
      <c r="H840" s="170" t="s">
        <v>865</v>
      </c>
      <c r="I840" s="170" t="s">
        <v>896</v>
      </c>
      <c r="J840" s="212">
        <f ca="1">E840+Q840+AX840+CF840+DN840+ES840+GA840+HH840+IP840+JW840+LE840</f>
        <v>9.4979999999999993</v>
      </c>
      <c r="K840" s="212">
        <f>2.3+0.45</f>
        <v>2.75</v>
      </c>
      <c r="L840" s="172">
        <f ca="1">K840/J840</f>
        <v>0.28953463887134134</v>
      </c>
      <c r="M840" s="172">
        <f>K840/D840</f>
        <v>0.28953463887134134</v>
      </c>
      <c r="N840" s="183">
        <f ca="1">SUMIF($EV$8:$FZ$9,$O$5,$EV841:$FZ841)-SUMIF($EV$8:$FZ$9,$Q$5,$EV841:$FZ841)</f>
        <v>0</v>
      </c>
      <c r="O840" s="156"/>
      <c r="P840" s="16" t="s">
        <v>25</v>
      </c>
      <c r="Q840" s="150">
        <v>0</v>
      </c>
      <c r="R840" s="150">
        <v>0</v>
      </c>
      <c r="S840" s="152" t="e">
        <v>#DIV/0!</v>
      </c>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50">
        <f t="shared" ca="1" si="2128"/>
        <v>0</v>
      </c>
      <c r="AY840" s="150">
        <f>SUM(BA841:CE841)</f>
        <v>0</v>
      </c>
      <c r="AZ840" s="152" t="e">
        <f ca="1">AY840/AX840</f>
        <v>#DIV/0!</v>
      </c>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50">
        <f t="shared" ref="CF840" si="2179">SUM(CI840:DM840)</f>
        <v>0</v>
      </c>
      <c r="CG840" s="150">
        <f>SUM(CI841:DM841)</f>
        <v>0</v>
      </c>
      <c r="CH840" s="152" t="e">
        <f>CG840/CF840</f>
        <v>#DIV/0!</v>
      </c>
      <c r="CI840" s="129"/>
      <c r="CJ840" s="129"/>
      <c r="CK840" s="129"/>
      <c r="CL840" s="129"/>
      <c r="CM840" s="129"/>
      <c r="CN840" s="129"/>
      <c r="CO840" s="129"/>
      <c r="CP840" s="101"/>
      <c r="CQ840" s="101"/>
      <c r="CR840" s="101"/>
      <c r="CS840" s="101"/>
      <c r="CT840" s="101"/>
      <c r="CU840" s="101"/>
      <c r="CV840" s="101"/>
      <c r="CW840" s="129"/>
      <c r="CX840" s="129"/>
      <c r="CY840" s="129"/>
      <c r="CZ840" s="129"/>
      <c r="DA840" s="129"/>
      <c r="DB840" s="129"/>
      <c r="DC840" s="129"/>
      <c r="DD840" s="129"/>
      <c r="DE840" s="129"/>
      <c r="DF840" s="129"/>
      <c r="DG840" s="129"/>
      <c r="DH840" s="129"/>
      <c r="DI840" s="129"/>
      <c r="DJ840" s="129"/>
      <c r="DK840" s="129"/>
      <c r="DL840" s="129"/>
      <c r="DM840" s="129"/>
      <c r="DN840" s="150">
        <f t="shared" ref="DN840" si="2180">SUM(DQ840:ER840)</f>
        <v>9.4979999999999993</v>
      </c>
      <c r="DO840" s="150">
        <f>SUM(DQ841:ER841)</f>
        <v>0</v>
      </c>
      <c r="DP840" s="152">
        <f t="shared" si="2077"/>
        <v>0</v>
      </c>
      <c r="DQ840" s="16"/>
      <c r="DR840" s="16"/>
      <c r="DS840" s="16"/>
      <c r="DT840" s="16"/>
      <c r="DU840" s="16"/>
      <c r="DV840" s="16"/>
      <c r="DW840" s="16"/>
      <c r="DX840" s="16"/>
      <c r="DY840" s="16">
        <v>2</v>
      </c>
      <c r="DZ840" s="16">
        <v>2</v>
      </c>
      <c r="EA840" s="16">
        <v>2</v>
      </c>
      <c r="EB840" s="16">
        <v>2</v>
      </c>
      <c r="EC840" s="16">
        <v>1.498</v>
      </c>
      <c r="ED840" s="16"/>
      <c r="EE840" s="16"/>
      <c r="EF840" s="16"/>
      <c r="EG840" s="16"/>
      <c r="EH840" s="16"/>
      <c r="EI840" s="16"/>
      <c r="EJ840" s="16"/>
      <c r="EK840" s="16"/>
      <c r="EL840" s="16"/>
      <c r="EM840" s="16"/>
      <c r="EN840" s="16"/>
      <c r="EO840" s="16"/>
      <c r="EP840" s="16"/>
      <c r="EQ840" s="16"/>
      <c r="ER840" s="16"/>
      <c r="ES840" s="150">
        <f t="shared" ca="1" si="2071"/>
        <v>0</v>
      </c>
      <c r="ET840" s="150">
        <f t="shared" si="2113"/>
        <v>0</v>
      </c>
      <c r="EU840" s="152" t="e">
        <f t="shared" ca="1" si="2114"/>
        <v>#DIV/0!</v>
      </c>
      <c r="EV840" s="16"/>
      <c r="EW840" s="67"/>
      <c r="EX840" s="16"/>
      <c r="EY840" s="16"/>
      <c r="EZ840" s="16"/>
      <c r="FA840" s="16"/>
      <c r="FB840" s="16"/>
      <c r="FC840" s="16"/>
      <c r="FD840" s="16"/>
      <c r="FE840" s="16"/>
      <c r="FF840" s="16"/>
      <c r="FG840" s="16"/>
      <c r="FH840" s="16"/>
      <c r="FI840" s="16"/>
      <c r="FJ840" s="16"/>
      <c r="FK840" s="16"/>
      <c r="FL840" s="16"/>
      <c r="FM840" s="16"/>
      <c r="FN840" s="16"/>
      <c r="FO840" s="16"/>
      <c r="FP840" s="16"/>
      <c r="FQ840" s="16"/>
      <c r="FR840" s="16"/>
      <c r="FS840" s="16"/>
      <c r="FT840" s="16"/>
      <c r="FU840" s="16"/>
      <c r="FV840" s="16"/>
      <c r="FW840" s="16"/>
      <c r="FX840" s="16"/>
      <c r="FY840" s="16"/>
      <c r="FZ840" s="16"/>
      <c r="GA840" s="150">
        <f t="shared" ref="GA840" ca="1" si="2181">SUMIF($GD$8:$HG$9,$O$5,GD840:HG840)</f>
        <v>0</v>
      </c>
      <c r="GB840" s="150">
        <f t="shared" ref="GB840" si="2182">SUM(GD841:HG841)</f>
        <v>2.2999999999999998</v>
      </c>
      <c r="GC840" s="152" t="e">
        <f t="shared" ref="GC840" ca="1" si="2183">GB840/GA840</f>
        <v>#DIV/0!</v>
      </c>
      <c r="GD840" s="16"/>
      <c r="GE840" s="16"/>
      <c r="GF840" s="16"/>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c r="HF840" s="16"/>
      <c r="HG840" s="16"/>
      <c r="HH840" s="150"/>
      <c r="HI840" s="150">
        <v>0</v>
      </c>
      <c r="HJ840" s="152" t="e">
        <v>#DIV/0!</v>
      </c>
      <c r="HK840" s="16"/>
      <c r="HL840" s="16"/>
      <c r="HM840" s="16"/>
      <c r="HN840" s="16"/>
      <c r="HO840" s="16"/>
      <c r="HP840" s="16"/>
      <c r="HQ840" s="16"/>
      <c r="HR840" s="16"/>
      <c r="HS840" s="16"/>
      <c r="HT840" s="16"/>
      <c r="HU840" s="16"/>
      <c r="HV840" s="16"/>
      <c r="HW840" s="16"/>
      <c r="HX840" s="16"/>
      <c r="HY840" s="16"/>
      <c r="HZ840" s="16"/>
      <c r="IA840" s="16"/>
      <c r="IB840" s="16"/>
      <c r="IC840" s="16"/>
      <c r="ID840" s="16"/>
      <c r="IE840" s="16"/>
      <c r="IF840" s="16"/>
      <c r="IG840" s="16"/>
      <c r="IH840" s="16"/>
      <c r="II840" s="16"/>
      <c r="IJ840" s="16"/>
      <c r="IK840" s="16"/>
      <c r="IL840" s="16"/>
      <c r="IM840" s="16"/>
      <c r="IN840" s="16"/>
      <c r="IO840" s="16"/>
      <c r="IP840" s="150"/>
      <c r="IQ840" s="150">
        <v>0</v>
      </c>
      <c r="IR840" s="152" t="e">
        <v>#DIV/0!</v>
      </c>
      <c r="IS840" s="16"/>
      <c r="IT840" s="16"/>
      <c r="IU840" s="16"/>
      <c r="IV840" s="16"/>
      <c r="IW840" s="16"/>
      <c r="IX840" s="16"/>
      <c r="IY840" s="16"/>
      <c r="IZ840" s="16"/>
      <c r="JA840" s="16"/>
      <c r="JB840" s="16"/>
      <c r="JC840" s="16"/>
      <c r="JD840" s="16"/>
      <c r="JE840" s="16"/>
      <c r="JF840" s="16"/>
      <c r="JG840" s="16"/>
      <c r="JH840" s="16"/>
      <c r="JI840" s="16"/>
      <c r="JJ840" s="16"/>
      <c r="JK840" s="16"/>
      <c r="JL840" s="16"/>
      <c r="JM840" s="16"/>
      <c r="JN840" s="16"/>
      <c r="JO840" s="16"/>
      <c r="JP840" s="16"/>
      <c r="JQ840" s="16"/>
      <c r="JR840" s="16"/>
      <c r="JS840" s="16"/>
      <c r="JT840" s="16"/>
      <c r="JU840" s="23"/>
      <c r="JV840" s="16"/>
      <c r="JW840" s="150"/>
      <c r="JX840" s="150">
        <v>0</v>
      </c>
      <c r="JY840" s="152" t="e">
        <v>#DIV/0!</v>
      </c>
      <c r="JZ840" s="16"/>
      <c r="KA840" s="16"/>
      <c r="KB840" s="16"/>
      <c r="KC840" s="16"/>
      <c r="KD840" s="16"/>
      <c r="KE840" s="16"/>
      <c r="KF840" s="16"/>
      <c r="KG840" s="16"/>
      <c r="KH840" s="16"/>
      <c r="KI840" s="16"/>
      <c r="KJ840" s="16"/>
      <c r="KK840" s="16"/>
      <c r="KL840" s="16"/>
      <c r="KM840" s="16"/>
      <c r="KN840" s="16"/>
      <c r="KO840" s="16"/>
      <c r="KP840" s="16"/>
      <c r="KQ840" s="16"/>
      <c r="KR840" s="16"/>
      <c r="KS840" s="16"/>
      <c r="KT840" s="16"/>
      <c r="KU840" s="16"/>
      <c r="KV840" s="16"/>
      <c r="KW840" s="16"/>
      <c r="KX840" s="16"/>
      <c r="KY840" s="16"/>
      <c r="KZ840" s="16"/>
      <c r="LA840" s="16"/>
      <c r="LB840" s="16"/>
      <c r="LC840" s="16"/>
      <c r="LD840" s="16"/>
      <c r="LE840" s="150"/>
      <c r="LF840" s="150">
        <v>0</v>
      </c>
      <c r="LG840" s="152" t="e">
        <v>#DIV/0!</v>
      </c>
      <c r="LH840" s="16"/>
      <c r="LI840" s="16"/>
      <c r="LJ840" s="16"/>
      <c r="LK840" s="16"/>
      <c r="LL840" s="16"/>
      <c r="LM840" s="16"/>
      <c r="LN840" s="16"/>
      <c r="LO840" s="16"/>
      <c r="LP840" s="16"/>
      <c r="LQ840" s="16"/>
      <c r="LR840" s="16"/>
      <c r="LS840" s="16"/>
      <c r="LT840" s="16"/>
      <c r="LU840" s="16"/>
      <c r="LV840" s="16"/>
      <c r="LW840" s="16"/>
      <c r="LX840" s="16"/>
      <c r="LY840" s="16"/>
      <c r="LZ840" s="16"/>
      <c r="MA840" s="16"/>
      <c r="MB840" s="16"/>
      <c r="MC840" s="16"/>
      <c r="MD840" s="16"/>
      <c r="ME840" s="16"/>
      <c r="MF840" s="16"/>
      <c r="MG840" s="16"/>
      <c r="MH840" s="16"/>
      <c r="MI840" s="16"/>
      <c r="MJ840" s="16"/>
      <c r="MK840" s="16"/>
      <c r="ML840" s="16"/>
    </row>
    <row r="841" spans="1:350" ht="13.9" customHeight="1" outlineLevel="3" x14ac:dyDescent="0.2">
      <c r="A841" s="227"/>
      <c r="B841" s="219"/>
      <c r="C841" s="215"/>
      <c r="D841" s="155"/>
      <c r="E841" s="176"/>
      <c r="F841" s="176"/>
      <c r="G841" s="176"/>
      <c r="H841" s="171"/>
      <c r="I841" s="171"/>
      <c r="J841" s="213"/>
      <c r="K841" s="213"/>
      <c r="L841" s="173"/>
      <c r="M841" s="173"/>
      <c r="N841" s="184"/>
      <c r="O841" s="157"/>
      <c r="P841" s="17" t="s">
        <v>26</v>
      </c>
      <c r="Q841" s="151"/>
      <c r="R841" s="151"/>
      <c r="S841" s="153"/>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151"/>
      <c r="AY841" s="151"/>
      <c r="AZ841" s="153"/>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c r="CF841" s="151"/>
      <c r="CG841" s="151"/>
      <c r="CH841" s="153"/>
      <c r="CI841" s="141"/>
      <c r="CJ841" s="141"/>
      <c r="CK841" s="141"/>
      <c r="CL841" s="141"/>
      <c r="CM841" s="141"/>
      <c r="CN841" s="141"/>
      <c r="CO841" s="141"/>
      <c r="CP841" s="95"/>
      <c r="CQ841" s="95"/>
      <c r="CR841" s="95"/>
      <c r="CS841" s="95"/>
      <c r="CT841" s="95"/>
      <c r="CU841" s="95"/>
      <c r="CV841" s="95"/>
      <c r="CW841" s="141"/>
      <c r="CX841" s="141"/>
      <c r="CY841" s="141"/>
      <c r="CZ841" s="141"/>
      <c r="DA841" s="141"/>
      <c r="DB841" s="141"/>
      <c r="DC841" s="141"/>
      <c r="DD841" s="141"/>
      <c r="DE841" s="141"/>
      <c r="DF841" s="141"/>
      <c r="DG841" s="141"/>
      <c r="DH841" s="141"/>
      <c r="DI841" s="141"/>
      <c r="DJ841" s="141"/>
      <c r="DK841" s="141"/>
      <c r="DL841" s="141"/>
      <c r="DM841" s="141"/>
      <c r="DN841" s="151"/>
      <c r="DO841" s="151"/>
      <c r="DP841" s="153"/>
      <c r="DQ841" s="24"/>
      <c r="DR841" s="24"/>
      <c r="DS841" s="24"/>
      <c r="DT841" s="24"/>
      <c r="DU841" s="24"/>
      <c r="DV841" s="24"/>
      <c r="DW841" s="24"/>
      <c r="DX841" s="24"/>
      <c r="DY841" s="24"/>
      <c r="DZ841" s="24"/>
      <c r="EA841" s="24"/>
      <c r="EB841" s="24"/>
      <c r="EC841" s="24"/>
      <c r="ED841" s="24"/>
      <c r="EE841" s="24"/>
      <c r="EF841" s="24"/>
      <c r="EG841" s="24"/>
      <c r="EH841" s="24"/>
      <c r="EI841" s="24"/>
      <c r="EJ841" s="24"/>
      <c r="EK841" s="24"/>
      <c r="EL841" s="24"/>
      <c r="EM841" s="24"/>
      <c r="EN841" s="24"/>
      <c r="EO841" s="24"/>
      <c r="EP841" s="24"/>
      <c r="EQ841" s="24"/>
      <c r="ER841" s="24"/>
      <c r="ES841" s="151"/>
      <c r="ET841" s="151"/>
      <c r="EU841" s="153"/>
      <c r="EV841" s="24"/>
      <c r="EW841" s="125"/>
      <c r="EX841" s="24"/>
      <c r="EY841" s="24"/>
      <c r="EZ841" s="24"/>
      <c r="FA841" s="24"/>
      <c r="FB841" s="24"/>
      <c r="FC841" s="24"/>
      <c r="FD841" s="24"/>
      <c r="FE841" s="24"/>
      <c r="FF841" s="24"/>
      <c r="FG841" s="24"/>
      <c r="FH841" s="24"/>
      <c r="FI841" s="24"/>
      <c r="FJ841" s="24"/>
      <c r="FK841" s="24"/>
      <c r="FL841" s="24"/>
      <c r="FM841" s="24"/>
      <c r="FN841" s="24"/>
      <c r="FO841" s="24"/>
      <c r="FP841" s="24"/>
      <c r="FQ841" s="24"/>
      <c r="FR841" s="24"/>
      <c r="FS841" s="24"/>
      <c r="FT841" s="24"/>
      <c r="FU841" s="24"/>
      <c r="FV841" s="24"/>
      <c r="FW841" s="24"/>
      <c r="FX841" s="24"/>
      <c r="FY841" s="24"/>
      <c r="FZ841" s="24"/>
      <c r="GA841" s="151"/>
      <c r="GB841" s="151"/>
      <c r="GC841" s="153"/>
      <c r="GD841" s="24"/>
      <c r="GE841" s="24"/>
      <c r="GF841" s="24"/>
      <c r="GG841" s="24"/>
      <c r="GH841" s="24"/>
      <c r="GI841" s="24"/>
      <c r="GJ841" s="24"/>
      <c r="GK841" s="24"/>
      <c r="GL841" s="24"/>
      <c r="GM841" s="24"/>
      <c r="GN841" s="24"/>
      <c r="GO841" s="24"/>
      <c r="GP841" s="24"/>
      <c r="GQ841" s="76">
        <v>1.5</v>
      </c>
      <c r="GR841" s="24"/>
      <c r="GS841" s="24"/>
      <c r="GT841" s="24"/>
      <c r="GU841" s="24"/>
      <c r="GV841" s="24"/>
      <c r="GW841" s="24"/>
      <c r="GX841" s="24"/>
      <c r="GY841" s="24"/>
      <c r="GZ841" s="24"/>
      <c r="HA841" s="24"/>
      <c r="HB841" s="24"/>
      <c r="HC841" s="76">
        <v>0.8</v>
      </c>
      <c r="HD841" s="24"/>
      <c r="HE841" s="24"/>
      <c r="HF841" s="24"/>
      <c r="HG841" s="24"/>
      <c r="HH841" s="151"/>
      <c r="HI841" s="151"/>
      <c r="HJ841" s="153"/>
      <c r="HK841" s="24"/>
      <c r="HL841" s="24"/>
      <c r="HM841" s="24"/>
      <c r="HN841" s="24"/>
      <c r="HO841" s="24"/>
      <c r="HP841" s="24"/>
      <c r="HQ841" s="24"/>
      <c r="HR841" s="24"/>
      <c r="HS841" s="24"/>
      <c r="HT841" s="24"/>
      <c r="HU841" s="142">
        <v>0.45</v>
      </c>
      <c r="HV841" s="24"/>
      <c r="HW841" s="24"/>
      <c r="HX841" s="24"/>
      <c r="HY841" s="24"/>
      <c r="HZ841" s="24"/>
      <c r="IA841" s="24"/>
      <c r="IB841" s="24"/>
      <c r="IC841" s="24"/>
      <c r="ID841" s="24"/>
      <c r="IE841" s="24"/>
      <c r="IF841" s="24"/>
      <c r="IG841" s="24"/>
      <c r="IH841" s="24"/>
      <c r="II841" s="24"/>
      <c r="IJ841" s="24"/>
      <c r="IK841" s="24"/>
      <c r="IL841" s="24"/>
      <c r="IM841" s="24"/>
      <c r="IN841" s="24"/>
      <c r="IO841" s="24"/>
      <c r="IP841" s="151"/>
      <c r="IQ841" s="151"/>
      <c r="IR841" s="153"/>
      <c r="IS841" s="24"/>
      <c r="IT841" s="24"/>
      <c r="IU841" s="24"/>
      <c r="IV841" s="24"/>
      <c r="IW841" s="24"/>
      <c r="IX841" s="24"/>
      <c r="IY841" s="24"/>
      <c r="IZ841" s="24"/>
      <c r="JA841" s="24"/>
      <c r="JB841" s="24"/>
      <c r="JC841" s="24"/>
      <c r="JD841" s="24"/>
      <c r="JE841" s="24"/>
      <c r="JF841" s="24"/>
      <c r="JG841" s="24"/>
      <c r="JH841" s="24"/>
      <c r="JI841" s="24"/>
      <c r="JJ841" s="24"/>
      <c r="JK841" s="24"/>
      <c r="JL841" s="24"/>
      <c r="JM841" s="24"/>
      <c r="JN841" s="24"/>
      <c r="JO841" s="24"/>
      <c r="JP841" s="24"/>
      <c r="JQ841" s="24"/>
      <c r="JR841" s="24"/>
      <c r="JS841" s="24"/>
      <c r="JT841" s="24"/>
      <c r="JU841" s="25"/>
      <c r="JV841" s="24"/>
      <c r="JW841" s="151"/>
      <c r="JX841" s="151"/>
      <c r="JY841" s="153"/>
      <c r="JZ841" s="24"/>
      <c r="KA841" s="24"/>
      <c r="KB841" s="24"/>
      <c r="KC841" s="24"/>
      <c r="KD841" s="24"/>
      <c r="KE841" s="24"/>
      <c r="KF841" s="24"/>
      <c r="KG841" s="24"/>
      <c r="KH841" s="24"/>
      <c r="KI841" s="24"/>
      <c r="KJ841" s="24"/>
      <c r="KK841" s="24"/>
      <c r="KL841" s="24"/>
      <c r="KM841" s="24"/>
      <c r="KN841" s="24"/>
      <c r="KO841" s="24"/>
      <c r="KP841" s="24"/>
      <c r="KQ841" s="24"/>
      <c r="KR841" s="24"/>
      <c r="KS841" s="24"/>
      <c r="KT841" s="24"/>
      <c r="KU841" s="24"/>
      <c r="KV841" s="24"/>
      <c r="KW841" s="24"/>
      <c r="KX841" s="24"/>
      <c r="KY841" s="24"/>
      <c r="KZ841" s="24"/>
      <c r="LA841" s="24"/>
      <c r="LB841" s="24"/>
      <c r="LC841" s="24"/>
      <c r="LD841" s="24"/>
      <c r="LE841" s="151"/>
      <c r="LF841" s="151"/>
      <c r="LG841" s="153"/>
      <c r="LH841" s="24"/>
      <c r="LI841" s="24"/>
      <c r="LJ841" s="24"/>
      <c r="LK841" s="24"/>
      <c r="LL841" s="24"/>
      <c r="LM841" s="24"/>
      <c r="LN841" s="24"/>
      <c r="LO841" s="24"/>
      <c r="LP841" s="24"/>
      <c r="LQ841" s="24"/>
      <c r="LR841" s="24"/>
      <c r="LS841" s="24"/>
      <c r="LT841" s="24"/>
      <c r="LU841" s="24"/>
      <c r="LV841" s="24"/>
      <c r="LW841" s="24"/>
      <c r="LX841" s="24"/>
      <c r="LY841" s="24"/>
      <c r="LZ841" s="24"/>
      <c r="MA841" s="24"/>
      <c r="MB841" s="24"/>
      <c r="MC841" s="24"/>
      <c r="MD841" s="24"/>
      <c r="ME841" s="24"/>
      <c r="MF841" s="24"/>
      <c r="MG841" s="24"/>
      <c r="MH841" s="24"/>
      <c r="MI841" s="24"/>
      <c r="MJ841" s="24"/>
      <c r="MK841" s="24"/>
      <c r="ML841" s="24"/>
    </row>
    <row r="842" spans="1:350" ht="13.9" customHeight="1" outlineLevel="3" x14ac:dyDescent="0.2">
      <c r="A842" s="226" t="s">
        <v>504</v>
      </c>
      <c r="B842" s="218" t="s">
        <v>409</v>
      </c>
      <c r="C842" s="214" t="s">
        <v>99</v>
      </c>
      <c r="D842" s="154">
        <v>1</v>
      </c>
      <c r="E842" s="175">
        <v>0</v>
      </c>
      <c r="F842" s="175">
        <f>D842-E842</f>
        <v>1</v>
      </c>
      <c r="G842" s="175" t="s">
        <v>842</v>
      </c>
      <c r="H842" s="170" t="s">
        <v>896</v>
      </c>
      <c r="I842" s="170" t="s">
        <v>911</v>
      </c>
      <c r="J842" s="212">
        <f ca="1">E842+Q842+AX842+CF842+DN842+ES842+GA842+HH842+IP842+JW842+LE842</f>
        <v>1</v>
      </c>
      <c r="K842" s="212">
        <f>E842+R842+AY842+CG842+DO842+ET842+GB842+HI842+IQ842+JX842+LF842</f>
        <v>0</v>
      </c>
      <c r="L842" s="172">
        <f ca="1">K842/J842</f>
        <v>0</v>
      </c>
      <c r="M842" s="172">
        <f>K842/D842</f>
        <v>0</v>
      </c>
      <c r="N842" s="183">
        <f ca="1">SUMIF($EV$8:$FZ$9,$O$5,$EV843:$FZ843)-SUMIF($EV$8:$FZ$9,$Q$5,$EV843:$FZ843)</f>
        <v>0</v>
      </c>
      <c r="O842" s="156"/>
      <c r="P842" s="16" t="s">
        <v>25</v>
      </c>
      <c r="Q842" s="150">
        <v>0</v>
      </c>
      <c r="R842" s="150">
        <v>0</v>
      </c>
      <c r="S842" s="152" t="e">
        <v>#DIV/0!</v>
      </c>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50">
        <f t="shared" ca="1" si="2128"/>
        <v>0</v>
      </c>
      <c r="AY842" s="150">
        <f>SUM(BA843:CE843)</f>
        <v>0</v>
      </c>
      <c r="AZ842" s="152" t="e">
        <f ca="1">AY842/AX842</f>
        <v>#DIV/0!</v>
      </c>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50">
        <f t="shared" ref="CF842" si="2184">SUM(CI842:DM842)</f>
        <v>0</v>
      </c>
      <c r="CG842" s="150">
        <f>SUM(CI843:DM843)</f>
        <v>0</v>
      </c>
      <c r="CH842" s="152" t="e">
        <f>CG842/CF842</f>
        <v>#DIV/0!</v>
      </c>
      <c r="CI842" s="129"/>
      <c r="CJ842" s="129"/>
      <c r="CK842" s="129"/>
      <c r="CL842" s="129"/>
      <c r="CM842" s="129"/>
      <c r="CN842" s="129"/>
      <c r="CO842" s="129"/>
      <c r="CP842" s="101"/>
      <c r="CQ842" s="101"/>
      <c r="CR842" s="101"/>
      <c r="CS842" s="101"/>
      <c r="CT842" s="101"/>
      <c r="CU842" s="101"/>
      <c r="CV842" s="101"/>
      <c r="CW842" s="129"/>
      <c r="CX842" s="129"/>
      <c r="CY842" s="129"/>
      <c r="CZ842" s="129"/>
      <c r="DA842" s="129"/>
      <c r="DB842" s="129"/>
      <c r="DC842" s="129"/>
      <c r="DD842" s="129"/>
      <c r="DE842" s="129"/>
      <c r="DF842" s="129"/>
      <c r="DG842" s="129"/>
      <c r="DH842" s="129"/>
      <c r="DI842" s="129"/>
      <c r="DJ842" s="129"/>
      <c r="DK842" s="129"/>
      <c r="DL842" s="129"/>
      <c r="DM842" s="129"/>
      <c r="DN842" s="150">
        <f t="shared" ref="DN842" si="2185">SUM(DQ842:ER842)</f>
        <v>1</v>
      </c>
      <c r="DO842" s="150">
        <f>SUM(DQ843:ER843)</f>
        <v>0</v>
      </c>
      <c r="DP842" s="152">
        <f t="shared" si="2077"/>
        <v>0</v>
      </c>
      <c r="DQ842" s="16"/>
      <c r="DR842" s="16"/>
      <c r="DS842" s="16"/>
      <c r="DT842" s="16"/>
      <c r="DU842" s="16"/>
      <c r="DV842" s="16"/>
      <c r="DW842" s="16"/>
      <c r="DX842" s="16"/>
      <c r="DY842" s="16"/>
      <c r="DZ842" s="16"/>
      <c r="EA842" s="16"/>
      <c r="EB842" s="16"/>
      <c r="EC842" s="16"/>
      <c r="ED842" s="16">
        <v>1</v>
      </c>
      <c r="EE842" s="16"/>
      <c r="EF842" s="16"/>
      <c r="EG842" s="16"/>
      <c r="EH842" s="16"/>
      <c r="EI842" s="16"/>
      <c r="EJ842" s="16"/>
      <c r="EK842" s="16"/>
      <c r="EL842" s="16"/>
      <c r="EM842" s="16"/>
      <c r="EN842" s="16"/>
      <c r="EO842" s="16"/>
      <c r="EP842" s="16"/>
      <c r="EQ842" s="16"/>
      <c r="ER842" s="16"/>
      <c r="ES842" s="150">
        <f t="shared" ca="1" si="2071"/>
        <v>0</v>
      </c>
      <c r="ET842" s="150">
        <f t="shared" si="2113"/>
        <v>0</v>
      </c>
      <c r="EU842" s="152" t="e">
        <f t="shared" ca="1" si="2114"/>
        <v>#DIV/0!</v>
      </c>
      <c r="EV842" s="16"/>
      <c r="EW842" s="67"/>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50">
        <f t="shared" ref="GA842" ca="1" si="2186">SUMIF($GD$8:$HG$9,$O$5,GD842:HG842)</f>
        <v>0</v>
      </c>
      <c r="GB842" s="150">
        <f t="shared" ref="GB842" si="2187">SUM(GD843:HG843)</f>
        <v>0</v>
      </c>
      <c r="GC842" s="152" t="e">
        <f t="shared" ref="GC842" ca="1" si="2188">GB842/GA842</f>
        <v>#DIV/0!</v>
      </c>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50"/>
      <c r="HI842" s="150">
        <v>0</v>
      </c>
      <c r="HJ842" s="152" t="e">
        <v>#DIV/0!</v>
      </c>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50"/>
      <c r="IQ842" s="150">
        <v>0</v>
      </c>
      <c r="IR842" s="152" t="e">
        <v>#DIV/0!</v>
      </c>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c r="JO842" s="16"/>
      <c r="JP842" s="16"/>
      <c r="JQ842" s="16"/>
      <c r="JR842" s="16"/>
      <c r="JS842" s="16"/>
      <c r="JT842" s="16"/>
      <c r="JU842" s="23"/>
      <c r="JV842" s="16"/>
      <c r="JW842" s="150"/>
      <c r="JX842" s="150">
        <v>0</v>
      </c>
      <c r="JY842" s="152" t="e">
        <v>#DIV/0!</v>
      </c>
      <c r="JZ842" s="16"/>
      <c r="KA842" s="16"/>
      <c r="KB842" s="16"/>
      <c r="KC842" s="16"/>
      <c r="KD842" s="16"/>
      <c r="KE842" s="16"/>
      <c r="KF842" s="16"/>
      <c r="KG842" s="16"/>
      <c r="KH842" s="16"/>
      <c r="KI842" s="16"/>
      <c r="KJ842" s="16"/>
      <c r="KK842" s="16"/>
      <c r="KL842" s="16"/>
      <c r="KM842" s="16"/>
      <c r="KN842" s="16"/>
      <c r="KO842" s="16"/>
      <c r="KP842" s="16"/>
      <c r="KQ842" s="16"/>
      <c r="KR842" s="16"/>
      <c r="KS842" s="16"/>
      <c r="KT842" s="16"/>
      <c r="KU842" s="16"/>
      <c r="KV842" s="16"/>
      <c r="KW842" s="16"/>
      <c r="KX842" s="16"/>
      <c r="KY842" s="16"/>
      <c r="KZ842" s="16"/>
      <c r="LA842" s="16"/>
      <c r="LB842" s="16"/>
      <c r="LC842" s="16"/>
      <c r="LD842" s="16"/>
      <c r="LE842" s="150"/>
      <c r="LF842" s="150">
        <v>0</v>
      </c>
      <c r="LG842" s="152" t="e">
        <v>#DIV/0!</v>
      </c>
      <c r="LH842" s="16"/>
      <c r="LI842" s="16"/>
      <c r="LJ842" s="16"/>
      <c r="LK842" s="16"/>
      <c r="LL842" s="16"/>
      <c r="LM842" s="16"/>
      <c r="LN842" s="16"/>
      <c r="LO842" s="16"/>
      <c r="LP842" s="16"/>
      <c r="LQ842" s="16"/>
      <c r="LR842" s="16"/>
      <c r="LS842" s="16"/>
      <c r="LT842" s="16"/>
      <c r="LU842" s="16"/>
      <c r="LV842" s="16"/>
      <c r="LW842" s="16"/>
      <c r="LX842" s="16"/>
      <c r="LY842" s="16"/>
      <c r="LZ842" s="16"/>
      <c r="MA842" s="16"/>
      <c r="MB842" s="16"/>
      <c r="MC842" s="16"/>
      <c r="MD842" s="16"/>
      <c r="ME842" s="16"/>
      <c r="MF842" s="16"/>
      <c r="MG842" s="16"/>
      <c r="MH842" s="16"/>
      <c r="MI842" s="16"/>
      <c r="MJ842" s="16"/>
      <c r="MK842" s="16"/>
      <c r="ML842" s="16"/>
    </row>
    <row r="843" spans="1:350" ht="13.9" customHeight="1" outlineLevel="3" x14ac:dyDescent="0.2">
      <c r="A843" s="227"/>
      <c r="B843" s="219"/>
      <c r="C843" s="215"/>
      <c r="D843" s="155"/>
      <c r="E843" s="176"/>
      <c r="F843" s="176"/>
      <c r="G843" s="176"/>
      <c r="H843" s="171"/>
      <c r="I843" s="171"/>
      <c r="J843" s="213"/>
      <c r="K843" s="213"/>
      <c r="L843" s="173"/>
      <c r="M843" s="173"/>
      <c r="N843" s="184"/>
      <c r="O843" s="157"/>
      <c r="P843" s="17" t="s">
        <v>26</v>
      </c>
      <c r="Q843" s="151"/>
      <c r="R843" s="151"/>
      <c r="S843" s="153"/>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151"/>
      <c r="AY843" s="151"/>
      <c r="AZ843" s="153"/>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c r="CF843" s="151"/>
      <c r="CG843" s="151"/>
      <c r="CH843" s="153"/>
      <c r="CI843" s="141"/>
      <c r="CJ843" s="141"/>
      <c r="CK843" s="141"/>
      <c r="CL843" s="141"/>
      <c r="CM843" s="141"/>
      <c r="CN843" s="141"/>
      <c r="CO843" s="141"/>
      <c r="CP843" s="95"/>
      <c r="CQ843" s="95"/>
      <c r="CR843" s="95"/>
      <c r="CS843" s="95"/>
      <c r="CT843" s="95"/>
      <c r="CU843" s="95"/>
      <c r="CV843" s="95"/>
      <c r="CW843" s="141"/>
      <c r="CX843" s="141"/>
      <c r="CY843" s="141"/>
      <c r="CZ843" s="141"/>
      <c r="DA843" s="141"/>
      <c r="DB843" s="141"/>
      <c r="DC843" s="141"/>
      <c r="DD843" s="141"/>
      <c r="DE843" s="141"/>
      <c r="DF843" s="141"/>
      <c r="DG843" s="141"/>
      <c r="DH843" s="141"/>
      <c r="DI843" s="141"/>
      <c r="DJ843" s="141"/>
      <c r="DK843" s="141"/>
      <c r="DL843" s="141"/>
      <c r="DM843" s="141"/>
      <c r="DN843" s="151"/>
      <c r="DO843" s="151"/>
      <c r="DP843" s="153"/>
      <c r="DQ843" s="24"/>
      <c r="DR843" s="24"/>
      <c r="DS843" s="24"/>
      <c r="DT843" s="24"/>
      <c r="DU843" s="24"/>
      <c r="DV843" s="24"/>
      <c r="DW843" s="24"/>
      <c r="DX843" s="24"/>
      <c r="DY843" s="24"/>
      <c r="DZ843" s="24"/>
      <c r="EA843" s="24"/>
      <c r="EB843" s="24"/>
      <c r="EC843" s="24"/>
      <c r="ED843" s="24"/>
      <c r="EE843" s="24"/>
      <c r="EF843" s="24"/>
      <c r="EG843" s="24"/>
      <c r="EH843" s="24"/>
      <c r="EI843" s="24"/>
      <c r="EJ843" s="24"/>
      <c r="EK843" s="24"/>
      <c r="EL843" s="24"/>
      <c r="EM843" s="24"/>
      <c r="EN843" s="24"/>
      <c r="EO843" s="24"/>
      <c r="EP843" s="24"/>
      <c r="EQ843" s="24"/>
      <c r="ER843" s="24"/>
      <c r="ES843" s="151"/>
      <c r="ET843" s="151"/>
      <c r="EU843" s="153"/>
      <c r="EV843" s="24"/>
      <c r="EW843" s="125"/>
      <c r="EX843" s="24"/>
      <c r="EY843" s="24"/>
      <c r="EZ843" s="24"/>
      <c r="FA843" s="24"/>
      <c r="FB843" s="24"/>
      <c r="FC843" s="24"/>
      <c r="FD843" s="24"/>
      <c r="FE843" s="24"/>
      <c r="FF843" s="24"/>
      <c r="FG843" s="24"/>
      <c r="FH843" s="24"/>
      <c r="FI843" s="24"/>
      <c r="FJ843" s="24"/>
      <c r="FK843" s="24"/>
      <c r="FL843" s="24"/>
      <c r="FM843" s="24"/>
      <c r="FN843" s="24"/>
      <c r="FO843" s="24"/>
      <c r="FP843" s="24"/>
      <c r="FQ843" s="24"/>
      <c r="FR843" s="24"/>
      <c r="FS843" s="24"/>
      <c r="FT843" s="24"/>
      <c r="FU843" s="24"/>
      <c r="FV843" s="24"/>
      <c r="FW843" s="24"/>
      <c r="FX843" s="24"/>
      <c r="FY843" s="24"/>
      <c r="FZ843" s="24"/>
      <c r="GA843" s="151"/>
      <c r="GB843" s="151"/>
      <c r="GC843" s="153"/>
      <c r="GD843" s="24"/>
      <c r="GE843" s="24"/>
      <c r="GF843" s="24"/>
      <c r="GG843" s="24"/>
      <c r="GH843" s="24"/>
      <c r="GI843" s="24"/>
      <c r="GJ843" s="24"/>
      <c r="GK843" s="24"/>
      <c r="GL843" s="24"/>
      <c r="GM843" s="24"/>
      <c r="GN843" s="24"/>
      <c r="GO843" s="24"/>
      <c r="GP843" s="24"/>
      <c r="GQ843" s="24"/>
      <c r="GR843" s="24"/>
      <c r="GS843" s="24"/>
      <c r="GT843" s="24"/>
      <c r="GU843" s="24"/>
      <c r="GV843" s="24"/>
      <c r="GW843" s="24"/>
      <c r="GX843" s="24"/>
      <c r="GY843" s="24"/>
      <c r="GZ843" s="24"/>
      <c r="HA843" s="24"/>
      <c r="HB843" s="24"/>
      <c r="HC843" s="76"/>
      <c r="HD843" s="24"/>
      <c r="HE843" s="24"/>
      <c r="HF843" s="24"/>
      <c r="HG843" s="24"/>
      <c r="HH843" s="151"/>
      <c r="HI843" s="151"/>
      <c r="HJ843" s="153"/>
      <c r="HK843" s="24"/>
      <c r="HL843" s="24"/>
      <c r="HM843" s="24"/>
      <c r="HN843" s="24"/>
      <c r="HO843" s="24"/>
      <c r="HP843" s="24"/>
      <c r="HQ843" s="24"/>
      <c r="HR843" s="24"/>
      <c r="HS843" s="24"/>
      <c r="HT843" s="24"/>
      <c r="HU843" s="24"/>
      <c r="HV843" s="24"/>
      <c r="HW843" s="24"/>
      <c r="HX843" s="24"/>
      <c r="HY843" s="24"/>
      <c r="HZ843" s="24"/>
      <c r="IA843" s="24"/>
      <c r="IB843" s="24"/>
      <c r="IC843" s="24"/>
      <c r="ID843" s="24"/>
      <c r="IE843" s="24"/>
      <c r="IF843" s="24"/>
      <c r="IG843" s="24"/>
      <c r="IH843" s="24"/>
      <c r="II843" s="24"/>
      <c r="IJ843" s="24"/>
      <c r="IK843" s="24"/>
      <c r="IL843" s="24"/>
      <c r="IM843" s="24"/>
      <c r="IN843" s="24"/>
      <c r="IO843" s="24"/>
      <c r="IP843" s="151"/>
      <c r="IQ843" s="151"/>
      <c r="IR843" s="153"/>
      <c r="IS843" s="24"/>
      <c r="IT843" s="24"/>
      <c r="IU843" s="24"/>
      <c r="IV843" s="24"/>
      <c r="IW843" s="24"/>
      <c r="IX843" s="24"/>
      <c r="IY843" s="24"/>
      <c r="IZ843" s="24"/>
      <c r="JA843" s="24"/>
      <c r="JB843" s="24"/>
      <c r="JC843" s="24"/>
      <c r="JD843" s="24"/>
      <c r="JE843" s="24"/>
      <c r="JF843" s="24"/>
      <c r="JG843" s="24"/>
      <c r="JH843" s="24"/>
      <c r="JI843" s="24"/>
      <c r="JJ843" s="24"/>
      <c r="JK843" s="24"/>
      <c r="JL843" s="24"/>
      <c r="JM843" s="24"/>
      <c r="JN843" s="24"/>
      <c r="JO843" s="24"/>
      <c r="JP843" s="24"/>
      <c r="JQ843" s="24"/>
      <c r="JR843" s="24"/>
      <c r="JS843" s="24"/>
      <c r="JT843" s="24"/>
      <c r="JU843" s="25"/>
      <c r="JV843" s="24"/>
      <c r="JW843" s="151"/>
      <c r="JX843" s="151"/>
      <c r="JY843" s="153"/>
      <c r="JZ843" s="24"/>
      <c r="KA843" s="24"/>
      <c r="KB843" s="24"/>
      <c r="KC843" s="24"/>
      <c r="KD843" s="24"/>
      <c r="KE843" s="24"/>
      <c r="KF843" s="24"/>
      <c r="KG843" s="24"/>
      <c r="KH843" s="24"/>
      <c r="KI843" s="24"/>
      <c r="KJ843" s="24"/>
      <c r="KK843" s="24"/>
      <c r="KL843" s="24"/>
      <c r="KM843" s="24"/>
      <c r="KN843" s="24"/>
      <c r="KO843" s="24"/>
      <c r="KP843" s="24"/>
      <c r="KQ843" s="24"/>
      <c r="KR843" s="24"/>
      <c r="KS843" s="24"/>
      <c r="KT843" s="24"/>
      <c r="KU843" s="24"/>
      <c r="KV843" s="24"/>
      <c r="KW843" s="24"/>
      <c r="KX843" s="24"/>
      <c r="KY843" s="24"/>
      <c r="KZ843" s="24"/>
      <c r="LA843" s="24"/>
      <c r="LB843" s="24"/>
      <c r="LC843" s="24"/>
      <c r="LD843" s="24"/>
      <c r="LE843" s="151"/>
      <c r="LF843" s="151"/>
      <c r="LG843" s="153"/>
      <c r="LH843" s="24"/>
      <c r="LI843" s="24"/>
      <c r="LJ843" s="24"/>
      <c r="LK843" s="24"/>
      <c r="LL843" s="24"/>
      <c r="LM843" s="24"/>
      <c r="LN843" s="24"/>
      <c r="LO843" s="24"/>
      <c r="LP843" s="24"/>
      <c r="LQ843" s="24"/>
      <c r="LR843" s="24"/>
      <c r="LS843" s="24"/>
      <c r="LT843" s="24"/>
      <c r="LU843" s="24"/>
      <c r="LV843" s="24"/>
      <c r="LW843" s="24"/>
      <c r="LX843" s="24"/>
      <c r="LY843" s="24"/>
      <c r="LZ843" s="24"/>
      <c r="MA843" s="24"/>
      <c r="MB843" s="24"/>
      <c r="MC843" s="24"/>
      <c r="MD843" s="24"/>
      <c r="ME843" s="24"/>
      <c r="MF843" s="24"/>
      <c r="MG843" s="24"/>
      <c r="MH843" s="24"/>
      <c r="MI843" s="24"/>
      <c r="MJ843" s="24"/>
      <c r="MK843" s="24"/>
      <c r="ML843" s="24"/>
    </row>
    <row r="844" spans="1:350" ht="13.9" customHeight="1" outlineLevel="3" x14ac:dyDescent="0.2">
      <c r="A844" s="226" t="s">
        <v>505</v>
      </c>
      <c r="B844" s="218" t="s">
        <v>411</v>
      </c>
      <c r="C844" s="214" t="s">
        <v>38</v>
      </c>
      <c r="D844" s="154">
        <v>2.5167000000000002</v>
      </c>
      <c r="E844" s="175">
        <v>0</v>
      </c>
      <c r="F844" s="175">
        <f>D844-E844</f>
        <v>2.5167000000000002</v>
      </c>
      <c r="G844" s="175" t="s">
        <v>847</v>
      </c>
      <c r="H844" s="170" t="s">
        <v>896</v>
      </c>
      <c r="I844" s="170" t="s">
        <v>868</v>
      </c>
      <c r="J844" s="212">
        <f ca="1">E844+Q844+AX844+CF844+DN844+ES844+GA844+HH844+IP844+JW844+LE844</f>
        <v>2.52</v>
      </c>
      <c r="K844" s="212">
        <f>E844+R844+AY844+CG844+DO844+ET844+GB844+HI844+IQ844+JX844+LF844</f>
        <v>0</v>
      </c>
      <c r="L844" s="172">
        <f ca="1">K844/J844</f>
        <v>0</v>
      </c>
      <c r="M844" s="172">
        <f>K844/D844</f>
        <v>0</v>
      </c>
      <c r="N844" s="183">
        <f ca="1">SUMIF($EV$8:$FZ$9,$O$5,$EV845:$FZ845)-SUMIF($EV$8:$FZ$9,$Q$5,$EV845:$FZ845)</f>
        <v>0</v>
      </c>
      <c r="O844" s="156"/>
      <c r="P844" s="16" t="s">
        <v>25</v>
      </c>
      <c r="Q844" s="150">
        <v>0</v>
      </c>
      <c r="R844" s="150">
        <v>0</v>
      </c>
      <c r="S844" s="152" t="e">
        <v>#DIV/0!</v>
      </c>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50">
        <f t="shared" ca="1" si="2128"/>
        <v>0</v>
      </c>
      <c r="AY844" s="150">
        <f>SUM(BA845:CE845)</f>
        <v>0</v>
      </c>
      <c r="AZ844" s="152" t="e">
        <f ca="1">AY844/AX844</f>
        <v>#DIV/0!</v>
      </c>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50">
        <f t="shared" ref="CF844" si="2189">SUM(CI844:DM844)</f>
        <v>0</v>
      </c>
      <c r="CG844" s="150">
        <f>SUM(CI845:DM845)</f>
        <v>0</v>
      </c>
      <c r="CH844" s="152" t="e">
        <f>CG844/CF844</f>
        <v>#DIV/0!</v>
      </c>
      <c r="CI844" s="129"/>
      <c r="CJ844" s="129"/>
      <c r="CK844" s="129"/>
      <c r="CL844" s="129"/>
      <c r="CM844" s="129"/>
      <c r="CN844" s="129"/>
      <c r="CO844" s="129"/>
      <c r="CP844" s="101"/>
      <c r="CQ844" s="101"/>
      <c r="CR844" s="101"/>
      <c r="CS844" s="101"/>
      <c r="CT844" s="101"/>
      <c r="CU844" s="101"/>
      <c r="CV844" s="101"/>
      <c r="CW844" s="129"/>
      <c r="CX844" s="129"/>
      <c r="CY844" s="129"/>
      <c r="CZ844" s="129"/>
      <c r="DA844" s="129"/>
      <c r="DB844" s="129"/>
      <c r="DC844" s="129"/>
      <c r="DD844" s="129"/>
      <c r="DE844" s="129"/>
      <c r="DF844" s="129"/>
      <c r="DG844" s="129"/>
      <c r="DH844" s="129"/>
      <c r="DI844" s="129"/>
      <c r="DJ844" s="129"/>
      <c r="DK844" s="129"/>
      <c r="DL844" s="129"/>
      <c r="DM844" s="129"/>
      <c r="DN844" s="150">
        <f t="shared" ref="DN844" si="2190">SUM(DQ844:ER844)</f>
        <v>2.52</v>
      </c>
      <c r="DO844" s="150">
        <f>SUM(DQ845:ER845)</f>
        <v>0</v>
      </c>
      <c r="DP844" s="152">
        <f t="shared" si="2077"/>
        <v>0</v>
      </c>
      <c r="DQ844" s="16"/>
      <c r="DR844" s="16"/>
      <c r="DS844" s="16"/>
      <c r="DT844" s="16"/>
      <c r="DU844" s="16"/>
      <c r="DV844" s="16"/>
      <c r="DW844" s="16"/>
      <c r="DX844" s="16"/>
      <c r="DY844" s="16"/>
      <c r="DZ844" s="16"/>
      <c r="EA844" s="16"/>
      <c r="EB844" s="16"/>
      <c r="EC844" s="16"/>
      <c r="ED844" s="16">
        <v>1.5</v>
      </c>
      <c r="EE844" s="16">
        <v>1.02</v>
      </c>
      <c r="EF844" s="16"/>
      <c r="EG844" s="16"/>
      <c r="EH844" s="16"/>
      <c r="EI844" s="16"/>
      <c r="EJ844" s="16"/>
      <c r="EK844" s="16"/>
      <c r="EL844" s="16"/>
      <c r="EM844" s="16"/>
      <c r="EN844" s="16"/>
      <c r="EO844" s="16"/>
      <c r="EP844" s="16"/>
      <c r="EQ844" s="16"/>
      <c r="ER844" s="16"/>
      <c r="ES844" s="150">
        <f t="shared" ca="1" si="2071"/>
        <v>0</v>
      </c>
      <c r="ET844" s="150">
        <f t="shared" si="2113"/>
        <v>0</v>
      </c>
      <c r="EU844" s="152" t="e">
        <f t="shared" ca="1" si="2114"/>
        <v>#DIV/0!</v>
      </c>
      <c r="EV844" s="16"/>
      <c r="EW844" s="67"/>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50">
        <f t="shared" ref="GA844" ca="1" si="2191">SUMIF($GD$8:$HG$9,$O$5,GD844:HG844)</f>
        <v>0</v>
      </c>
      <c r="GB844" s="150">
        <f t="shared" ref="GB844" si="2192">SUM(GD845:HG845)</f>
        <v>0</v>
      </c>
      <c r="GC844" s="152" t="e">
        <f t="shared" ref="GC844" ca="1" si="2193">GB844/GA844</f>
        <v>#DIV/0!</v>
      </c>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50"/>
      <c r="HI844" s="150">
        <v>0</v>
      </c>
      <c r="HJ844" s="152" t="e">
        <v>#DIV/0!</v>
      </c>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50"/>
      <c r="IQ844" s="150">
        <v>0</v>
      </c>
      <c r="IR844" s="152" t="e">
        <v>#DIV/0!</v>
      </c>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c r="JO844" s="16"/>
      <c r="JP844" s="16"/>
      <c r="JQ844" s="16"/>
      <c r="JR844" s="16"/>
      <c r="JS844" s="16"/>
      <c r="JT844" s="16"/>
      <c r="JU844" s="23"/>
      <c r="JV844" s="16"/>
      <c r="JW844" s="150"/>
      <c r="JX844" s="150">
        <v>0</v>
      </c>
      <c r="JY844" s="152" t="e">
        <v>#DIV/0!</v>
      </c>
      <c r="JZ844" s="16"/>
      <c r="KA844" s="16"/>
      <c r="KB844" s="16"/>
      <c r="KC844" s="16"/>
      <c r="KD844" s="16"/>
      <c r="KE844" s="16"/>
      <c r="KF844" s="16"/>
      <c r="KG844" s="16"/>
      <c r="KH844" s="16"/>
      <c r="KI844" s="16"/>
      <c r="KJ844" s="16"/>
      <c r="KK844" s="16"/>
      <c r="KL844" s="16"/>
      <c r="KM844" s="16"/>
      <c r="KN844" s="16"/>
      <c r="KO844" s="16"/>
      <c r="KP844" s="16"/>
      <c r="KQ844" s="16"/>
      <c r="KR844" s="16"/>
      <c r="KS844" s="16"/>
      <c r="KT844" s="16"/>
      <c r="KU844" s="16"/>
      <c r="KV844" s="16"/>
      <c r="KW844" s="16"/>
      <c r="KX844" s="16"/>
      <c r="KY844" s="16"/>
      <c r="KZ844" s="16"/>
      <c r="LA844" s="16"/>
      <c r="LB844" s="16"/>
      <c r="LC844" s="16"/>
      <c r="LD844" s="16"/>
      <c r="LE844" s="150"/>
      <c r="LF844" s="150">
        <v>0</v>
      </c>
      <c r="LG844" s="152" t="e">
        <v>#DIV/0!</v>
      </c>
      <c r="LH844" s="16"/>
      <c r="LI844" s="16"/>
      <c r="LJ844" s="16"/>
      <c r="LK844" s="16"/>
      <c r="LL844" s="16"/>
      <c r="LM844" s="16"/>
      <c r="LN844" s="16"/>
      <c r="LO844" s="16"/>
      <c r="LP844" s="16"/>
      <c r="LQ844" s="16"/>
      <c r="LR844" s="16"/>
      <c r="LS844" s="16"/>
      <c r="LT844" s="16"/>
      <c r="LU844" s="16"/>
      <c r="LV844" s="16"/>
      <c r="LW844" s="16"/>
      <c r="LX844" s="16"/>
      <c r="LY844" s="16"/>
      <c r="LZ844" s="16"/>
      <c r="MA844" s="16"/>
      <c r="MB844" s="16"/>
      <c r="MC844" s="16"/>
      <c r="MD844" s="16"/>
      <c r="ME844" s="16"/>
      <c r="MF844" s="16"/>
      <c r="MG844" s="16"/>
      <c r="MH844" s="16"/>
      <c r="MI844" s="16"/>
      <c r="MJ844" s="16"/>
      <c r="MK844" s="16"/>
      <c r="ML844" s="16"/>
    </row>
    <row r="845" spans="1:350" ht="13.9" customHeight="1" outlineLevel="3" x14ac:dyDescent="0.2">
      <c r="A845" s="227"/>
      <c r="B845" s="219"/>
      <c r="C845" s="215"/>
      <c r="D845" s="155"/>
      <c r="E845" s="176"/>
      <c r="F845" s="176"/>
      <c r="G845" s="176"/>
      <c r="H845" s="171"/>
      <c r="I845" s="171"/>
      <c r="J845" s="213"/>
      <c r="K845" s="213"/>
      <c r="L845" s="173"/>
      <c r="M845" s="173"/>
      <c r="N845" s="184"/>
      <c r="O845" s="157"/>
      <c r="P845" s="17" t="s">
        <v>26</v>
      </c>
      <c r="Q845" s="151"/>
      <c r="R845" s="151"/>
      <c r="S845" s="153"/>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151"/>
      <c r="AY845" s="151"/>
      <c r="AZ845" s="153"/>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c r="CF845" s="151"/>
      <c r="CG845" s="151"/>
      <c r="CH845" s="153"/>
      <c r="CI845" s="141"/>
      <c r="CJ845" s="141"/>
      <c r="CK845" s="141"/>
      <c r="CL845" s="141"/>
      <c r="CM845" s="141"/>
      <c r="CN845" s="141"/>
      <c r="CO845" s="141"/>
      <c r="CP845" s="95"/>
      <c r="CQ845" s="95"/>
      <c r="CR845" s="95"/>
      <c r="CS845" s="95"/>
      <c r="CT845" s="95"/>
      <c r="CU845" s="95"/>
      <c r="CV845" s="95"/>
      <c r="CW845" s="141"/>
      <c r="CX845" s="141"/>
      <c r="CY845" s="141"/>
      <c r="CZ845" s="141"/>
      <c r="DA845" s="141"/>
      <c r="DB845" s="141"/>
      <c r="DC845" s="141"/>
      <c r="DD845" s="141"/>
      <c r="DE845" s="141"/>
      <c r="DF845" s="141"/>
      <c r="DG845" s="141"/>
      <c r="DH845" s="141"/>
      <c r="DI845" s="141"/>
      <c r="DJ845" s="141"/>
      <c r="DK845" s="141"/>
      <c r="DL845" s="141"/>
      <c r="DM845" s="141"/>
      <c r="DN845" s="151"/>
      <c r="DO845" s="151"/>
      <c r="DP845" s="153"/>
      <c r="DQ845" s="24"/>
      <c r="DR845" s="24"/>
      <c r="DS845" s="24"/>
      <c r="DT845" s="24"/>
      <c r="DU845" s="24"/>
      <c r="DV845" s="24"/>
      <c r="DW845" s="24"/>
      <c r="DX845" s="24"/>
      <c r="DY845" s="24"/>
      <c r="DZ845" s="24"/>
      <c r="EA845" s="24"/>
      <c r="EB845" s="24"/>
      <c r="EC845" s="24"/>
      <c r="ED845" s="24"/>
      <c r="EE845" s="24"/>
      <c r="EF845" s="24"/>
      <c r="EG845" s="24"/>
      <c r="EH845" s="24"/>
      <c r="EI845" s="24"/>
      <c r="EJ845" s="24"/>
      <c r="EK845" s="24"/>
      <c r="EL845" s="24"/>
      <c r="EM845" s="24"/>
      <c r="EN845" s="24"/>
      <c r="EO845" s="24"/>
      <c r="EP845" s="24"/>
      <c r="EQ845" s="24"/>
      <c r="ER845" s="24"/>
      <c r="ES845" s="151"/>
      <c r="ET845" s="151"/>
      <c r="EU845" s="153"/>
      <c r="EV845" s="24"/>
      <c r="EW845" s="125"/>
      <c r="EX845" s="24"/>
      <c r="EY845" s="24"/>
      <c r="EZ845" s="24"/>
      <c r="FA845" s="24"/>
      <c r="FB845" s="24"/>
      <c r="FC845" s="24"/>
      <c r="FD845" s="24"/>
      <c r="FE845" s="24"/>
      <c r="FF845" s="24"/>
      <c r="FG845" s="24"/>
      <c r="FH845" s="24"/>
      <c r="FI845" s="24"/>
      <c r="FJ845" s="24"/>
      <c r="FK845" s="24"/>
      <c r="FL845" s="24"/>
      <c r="FM845" s="24"/>
      <c r="FN845" s="24"/>
      <c r="FO845" s="24"/>
      <c r="FP845" s="24"/>
      <c r="FQ845" s="24"/>
      <c r="FR845" s="24"/>
      <c r="FS845" s="24"/>
      <c r="FT845" s="24"/>
      <c r="FU845" s="24"/>
      <c r="FV845" s="24"/>
      <c r="FW845" s="24"/>
      <c r="FX845" s="24"/>
      <c r="FY845" s="24"/>
      <c r="FZ845" s="24"/>
      <c r="GA845" s="151"/>
      <c r="GB845" s="151"/>
      <c r="GC845" s="153"/>
      <c r="GD845" s="24"/>
      <c r="GE845" s="24"/>
      <c r="GF845" s="24"/>
      <c r="GG845" s="24"/>
      <c r="GH845" s="24"/>
      <c r="GI845" s="24"/>
      <c r="GJ845" s="24"/>
      <c r="GK845" s="24"/>
      <c r="GL845" s="24"/>
      <c r="GM845" s="24"/>
      <c r="GN845" s="24"/>
      <c r="GO845" s="24"/>
      <c r="GP845" s="24"/>
      <c r="GQ845" s="24"/>
      <c r="GR845" s="24"/>
      <c r="GS845" s="24"/>
      <c r="GT845" s="24"/>
      <c r="GU845" s="24"/>
      <c r="GV845" s="24"/>
      <c r="GW845" s="24"/>
      <c r="GX845" s="24"/>
      <c r="GY845" s="24"/>
      <c r="GZ845" s="24"/>
      <c r="HA845" s="24"/>
      <c r="HB845" s="24"/>
      <c r="HC845" s="24"/>
      <c r="HD845" s="24"/>
      <c r="HE845" s="24"/>
      <c r="HF845" s="24"/>
      <c r="HG845" s="24"/>
      <c r="HH845" s="151"/>
      <c r="HI845" s="151"/>
      <c r="HJ845" s="153"/>
      <c r="HK845" s="24"/>
      <c r="HL845" s="24"/>
      <c r="HM845" s="24"/>
      <c r="HN845" s="24"/>
      <c r="HO845" s="24"/>
      <c r="HP845" s="24"/>
      <c r="HQ845" s="24"/>
      <c r="HR845" s="24"/>
      <c r="HS845" s="24"/>
      <c r="HT845" s="24"/>
      <c r="HU845" s="24"/>
      <c r="HV845" s="24"/>
      <c r="HW845" s="24"/>
      <c r="HX845" s="24"/>
      <c r="HY845" s="24"/>
      <c r="HZ845" s="24"/>
      <c r="IA845" s="24"/>
      <c r="IB845" s="24"/>
      <c r="IC845" s="24"/>
      <c r="ID845" s="24"/>
      <c r="IE845" s="24"/>
      <c r="IF845" s="24"/>
      <c r="IG845" s="24"/>
      <c r="IH845" s="24"/>
      <c r="II845" s="24"/>
      <c r="IJ845" s="24"/>
      <c r="IK845" s="24"/>
      <c r="IL845" s="24"/>
      <c r="IM845" s="24"/>
      <c r="IN845" s="24"/>
      <c r="IO845" s="24"/>
      <c r="IP845" s="151"/>
      <c r="IQ845" s="151"/>
      <c r="IR845" s="153"/>
      <c r="IS845" s="24"/>
      <c r="IT845" s="24"/>
      <c r="IU845" s="24"/>
      <c r="IV845" s="24"/>
      <c r="IW845" s="24"/>
      <c r="IX845" s="24"/>
      <c r="IY845" s="24"/>
      <c r="IZ845" s="24"/>
      <c r="JA845" s="24"/>
      <c r="JB845" s="24"/>
      <c r="JC845" s="24"/>
      <c r="JD845" s="24"/>
      <c r="JE845" s="24"/>
      <c r="JF845" s="24"/>
      <c r="JG845" s="24"/>
      <c r="JH845" s="24"/>
      <c r="JI845" s="24"/>
      <c r="JJ845" s="24"/>
      <c r="JK845" s="24"/>
      <c r="JL845" s="24"/>
      <c r="JM845" s="24"/>
      <c r="JN845" s="24"/>
      <c r="JO845" s="24"/>
      <c r="JP845" s="24"/>
      <c r="JQ845" s="24"/>
      <c r="JR845" s="24"/>
      <c r="JS845" s="24"/>
      <c r="JT845" s="24"/>
      <c r="JU845" s="25"/>
      <c r="JV845" s="24"/>
      <c r="JW845" s="151"/>
      <c r="JX845" s="151"/>
      <c r="JY845" s="153"/>
      <c r="JZ845" s="24"/>
      <c r="KA845" s="24"/>
      <c r="KB845" s="24"/>
      <c r="KC845" s="24"/>
      <c r="KD845" s="24"/>
      <c r="KE845" s="24"/>
      <c r="KF845" s="24"/>
      <c r="KG845" s="24"/>
      <c r="KH845" s="24"/>
      <c r="KI845" s="24"/>
      <c r="KJ845" s="24"/>
      <c r="KK845" s="24"/>
      <c r="KL845" s="24"/>
      <c r="KM845" s="24"/>
      <c r="KN845" s="24"/>
      <c r="KO845" s="24"/>
      <c r="KP845" s="24"/>
      <c r="KQ845" s="24"/>
      <c r="KR845" s="24"/>
      <c r="KS845" s="24"/>
      <c r="KT845" s="24"/>
      <c r="KU845" s="24"/>
      <c r="KV845" s="24"/>
      <c r="KW845" s="24"/>
      <c r="KX845" s="24"/>
      <c r="KY845" s="24"/>
      <c r="KZ845" s="24"/>
      <c r="LA845" s="24"/>
      <c r="LB845" s="24"/>
      <c r="LC845" s="24"/>
      <c r="LD845" s="24"/>
      <c r="LE845" s="151"/>
      <c r="LF845" s="151"/>
      <c r="LG845" s="153"/>
      <c r="LH845" s="24"/>
      <c r="LI845" s="24"/>
      <c r="LJ845" s="24"/>
      <c r="LK845" s="24"/>
      <c r="LL845" s="24"/>
      <c r="LM845" s="24"/>
      <c r="LN845" s="24"/>
      <c r="LO845" s="24"/>
      <c r="LP845" s="24"/>
      <c r="LQ845" s="24"/>
      <c r="LR845" s="24"/>
      <c r="LS845" s="24"/>
      <c r="LT845" s="24"/>
      <c r="LU845" s="24"/>
      <c r="LV845" s="24"/>
      <c r="LW845" s="24"/>
      <c r="LX845" s="24"/>
      <c r="LY845" s="24"/>
      <c r="LZ845" s="24"/>
      <c r="MA845" s="24"/>
      <c r="MB845" s="24"/>
      <c r="MC845" s="24"/>
      <c r="MD845" s="24"/>
      <c r="ME845" s="24"/>
      <c r="MF845" s="24"/>
      <c r="MG845" s="24"/>
      <c r="MH845" s="24"/>
      <c r="MI845" s="24"/>
      <c r="MJ845" s="24"/>
      <c r="MK845" s="24"/>
      <c r="ML845" s="24"/>
    </row>
    <row r="846" spans="1:350" ht="13.9" customHeight="1" outlineLevel="3" x14ac:dyDescent="0.2">
      <c r="A846" s="226" t="s">
        <v>506</v>
      </c>
      <c r="B846" s="218" t="s">
        <v>412</v>
      </c>
      <c r="C846" s="214" t="s">
        <v>374</v>
      </c>
      <c r="D846" s="154">
        <v>32</v>
      </c>
      <c r="E846" s="175">
        <v>0</v>
      </c>
      <c r="F846" s="175">
        <f>D846-E846</f>
        <v>32</v>
      </c>
      <c r="G846" s="175" t="s">
        <v>847</v>
      </c>
      <c r="H846" s="170" t="s">
        <v>1186</v>
      </c>
      <c r="I846" s="170" t="s">
        <v>940</v>
      </c>
      <c r="J846" s="212">
        <f ca="1">E846+Q846+AX846+CF846+DN846+ES846+GA846+HH846+IP846+JW846+LE846</f>
        <v>32</v>
      </c>
      <c r="K846" s="212">
        <f>E846+R846+AY846+CG846+DO846+ET846+GB846+HI846+IQ846+JX846+LF846</f>
        <v>0</v>
      </c>
      <c r="L846" s="172">
        <f ca="1">K846/J846</f>
        <v>0</v>
      </c>
      <c r="M846" s="172">
        <f>K846/D846</f>
        <v>0</v>
      </c>
      <c r="N846" s="183">
        <f ca="1">SUMIF($EV$8:$FZ$9,$O$5,$EV847:$FZ847)-SUMIF($EV$8:$FZ$9,$Q$5,$EV847:$FZ847)</f>
        <v>0</v>
      </c>
      <c r="O846" s="156"/>
      <c r="P846" s="16" t="s">
        <v>25</v>
      </c>
      <c r="Q846" s="150">
        <v>0</v>
      </c>
      <c r="R846" s="150">
        <v>0</v>
      </c>
      <c r="S846" s="152" t="e">
        <v>#DIV/0!</v>
      </c>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50">
        <f t="shared" ca="1" si="2128"/>
        <v>0</v>
      </c>
      <c r="AY846" s="150">
        <f>SUM(BA847:CE847)</f>
        <v>0</v>
      </c>
      <c r="AZ846" s="152" t="e">
        <f ca="1">AY846/AX846</f>
        <v>#DIV/0!</v>
      </c>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50">
        <f t="shared" ref="CF846" si="2194">SUM(CI846:DM846)</f>
        <v>0</v>
      </c>
      <c r="CG846" s="150">
        <f>SUM(CI847:DM847)</f>
        <v>0</v>
      </c>
      <c r="CH846" s="152" t="e">
        <f>CG846/CF846</f>
        <v>#DIV/0!</v>
      </c>
      <c r="CI846" s="129"/>
      <c r="CJ846" s="129"/>
      <c r="CK846" s="129"/>
      <c r="CL846" s="129"/>
      <c r="CM846" s="129"/>
      <c r="CN846" s="129"/>
      <c r="CO846" s="129"/>
      <c r="CP846" s="101"/>
      <c r="CQ846" s="101"/>
      <c r="CR846" s="101"/>
      <c r="CS846" s="101"/>
      <c r="CT846" s="101"/>
      <c r="CU846" s="101"/>
      <c r="CV846" s="101"/>
      <c r="CW846" s="129"/>
      <c r="CX846" s="129"/>
      <c r="CY846" s="129"/>
      <c r="CZ846" s="129"/>
      <c r="DA846" s="129"/>
      <c r="DB846" s="129"/>
      <c r="DC846" s="129"/>
      <c r="DD846" s="129"/>
      <c r="DE846" s="129"/>
      <c r="DF846" s="129"/>
      <c r="DG846" s="129"/>
      <c r="DH846" s="129"/>
      <c r="DI846" s="129"/>
      <c r="DJ846" s="129"/>
      <c r="DK846" s="129"/>
      <c r="DL846" s="129"/>
      <c r="DM846" s="129"/>
      <c r="DN846" s="150">
        <f t="shared" ref="DN846" si="2195">SUM(DQ846:ER846)</f>
        <v>0</v>
      </c>
      <c r="DO846" s="150">
        <f>SUM(DQ847:ER847)</f>
        <v>0</v>
      </c>
      <c r="DP846" s="152" t="e">
        <f t="shared" si="2077"/>
        <v>#DIV/0!</v>
      </c>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50">
        <f t="shared" ca="1" si="2071"/>
        <v>0</v>
      </c>
      <c r="ET846" s="150">
        <f t="shared" si="2113"/>
        <v>0</v>
      </c>
      <c r="EU846" s="152" t="e">
        <f t="shared" ca="1" si="2114"/>
        <v>#DIV/0!</v>
      </c>
      <c r="EV846" s="16"/>
      <c r="EW846" s="67"/>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50">
        <f t="shared" ref="GA846" ca="1" si="2196">SUMIF($GD$8:$HG$9,$O$5,GD846:HG846)</f>
        <v>32</v>
      </c>
      <c r="GB846" s="150">
        <f t="shared" ref="GB846" si="2197">SUM(GD847:HG847)</f>
        <v>0</v>
      </c>
      <c r="GC846" s="152">
        <f t="shared" ref="GC846" ca="1" si="2198">GB846/GA846</f>
        <v>0</v>
      </c>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v>16</v>
      </c>
      <c r="HC846" s="16">
        <v>16</v>
      </c>
      <c r="HD846" s="16"/>
      <c r="HE846" s="16"/>
      <c r="HF846" s="16"/>
      <c r="HG846" s="16"/>
      <c r="HH846" s="150"/>
      <c r="HI846" s="150">
        <v>0</v>
      </c>
      <c r="HJ846" s="152" t="e">
        <v>#DIV/0!</v>
      </c>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50"/>
      <c r="IQ846" s="150">
        <v>0</v>
      </c>
      <c r="IR846" s="152" t="e">
        <v>#DIV/0!</v>
      </c>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c r="JS846" s="16"/>
      <c r="JT846" s="16"/>
      <c r="JU846" s="23"/>
      <c r="JV846" s="16"/>
      <c r="JW846" s="150"/>
      <c r="JX846" s="150">
        <v>0</v>
      </c>
      <c r="JY846" s="152" t="e">
        <v>#DIV/0!</v>
      </c>
      <c r="JZ846" s="16"/>
      <c r="KA846" s="16"/>
      <c r="KB846" s="16"/>
      <c r="KC846" s="16"/>
      <c r="KD846" s="16"/>
      <c r="KE846" s="16"/>
      <c r="KF846" s="16"/>
      <c r="KG846" s="16"/>
      <c r="KH846" s="16"/>
      <c r="KI846" s="16"/>
      <c r="KJ846" s="16"/>
      <c r="KK846" s="16"/>
      <c r="KL846" s="16"/>
      <c r="KM846" s="16"/>
      <c r="KN846" s="16"/>
      <c r="KO846" s="16"/>
      <c r="KP846" s="16"/>
      <c r="KQ846" s="16"/>
      <c r="KR846" s="16"/>
      <c r="KS846" s="16"/>
      <c r="KT846" s="16"/>
      <c r="KU846" s="16"/>
      <c r="KV846" s="16"/>
      <c r="KW846" s="16"/>
      <c r="KX846" s="16"/>
      <c r="KY846" s="16"/>
      <c r="KZ846" s="16"/>
      <c r="LA846" s="16"/>
      <c r="LB846" s="16"/>
      <c r="LC846" s="16"/>
      <c r="LD846" s="16"/>
      <c r="LE846" s="150"/>
      <c r="LF846" s="150">
        <v>0</v>
      </c>
      <c r="LG846" s="152" t="e">
        <v>#DIV/0!</v>
      </c>
      <c r="LH846" s="16"/>
      <c r="LI846" s="16"/>
      <c r="LJ846" s="16"/>
      <c r="LK846" s="16"/>
      <c r="LL846" s="16"/>
      <c r="LM846" s="16"/>
      <c r="LN846" s="16"/>
      <c r="LO846" s="16"/>
      <c r="LP846" s="16"/>
      <c r="LQ846" s="16"/>
      <c r="LR846" s="16"/>
      <c r="LS846" s="16"/>
      <c r="LT846" s="16"/>
      <c r="LU846" s="16"/>
      <c r="LV846" s="16"/>
      <c r="LW846" s="16"/>
      <c r="LX846" s="16"/>
      <c r="LY846" s="16"/>
      <c r="LZ846" s="16"/>
      <c r="MA846" s="16"/>
      <c r="MB846" s="16"/>
      <c r="MC846" s="16"/>
      <c r="MD846" s="16"/>
      <c r="ME846" s="16"/>
      <c r="MF846" s="16"/>
      <c r="MG846" s="16"/>
      <c r="MH846" s="16"/>
      <c r="MI846" s="16"/>
      <c r="MJ846" s="16"/>
      <c r="MK846" s="16"/>
      <c r="ML846" s="16"/>
    </row>
    <row r="847" spans="1:350" ht="13.9" customHeight="1" outlineLevel="3" x14ac:dyDescent="0.2">
      <c r="A847" s="227"/>
      <c r="B847" s="219"/>
      <c r="C847" s="215"/>
      <c r="D847" s="155"/>
      <c r="E847" s="176"/>
      <c r="F847" s="176"/>
      <c r="G847" s="176"/>
      <c r="H847" s="171"/>
      <c r="I847" s="171"/>
      <c r="J847" s="213"/>
      <c r="K847" s="213"/>
      <c r="L847" s="173"/>
      <c r="M847" s="173"/>
      <c r="N847" s="184"/>
      <c r="O847" s="157"/>
      <c r="P847" s="17" t="s">
        <v>26</v>
      </c>
      <c r="Q847" s="151"/>
      <c r="R847" s="151"/>
      <c r="S847" s="153"/>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151"/>
      <c r="AY847" s="151"/>
      <c r="AZ847" s="153"/>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c r="CF847" s="151"/>
      <c r="CG847" s="151"/>
      <c r="CH847" s="153"/>
      <c r="CI847" s="141"/>
      <c r="CJ847" s="141"/>
      <c r="CK847" s="141"/>
      <c r="CL847" s="141"/>
      <c r="CM847" s="141"/>
      <c r="CN847" s="141"/>
      <c r="CO847" s="141"/>
      <c r="CP847" s="95"/>
      <c r="CQ847" s="95"/>
      <c r="CR847" s="95"/>
      <c r="CS847" s="95"/>
      <c r="CT847" s="95"/>
      <c r="CU847" s="95"/>
      <c r="CV847" s="95"/>
      <c r="CW847" s="141"/>
      <c r="CX847" s="141"/>
      <c r="CY847" s="141"/>
      <c r="CZ847" s="141"/>
      <c r="DA847" s="141"/>
      <c r="DB847" s="141"/>
      <c r="DC847" s="141"/>
      <c r="DD847" s="141"/>
      <c r="DE847" s="141"/>
      <c r="DF847" s="141"/>
      <c r="DG847" s="141"/>
      <c r="DH847" s="141"/>
      <c r="DI847" s="141"/>
      <c r="DJ847" s="141"/>
      <c r="DK847" s="141"/>
      <c r="DL847" s="141"/>
      <c r="DM847" s="141"/>
      <c r="DN847" s="151"/>
      <c r="DO847" s="151"/>
      <c r="DP847" s="153"/>
      <c r="DQ847" s="24"/>
      <c r="DR847" s="24"/>
      <c r="DS847" s="24"/>
      <c r="DT847" s="24"/>
      <c r="DU847" s="24"/>
      <c r="DV847" s="24"/>
      <c r="DW847" s="24"/>
      <c r="DX847" s="24"/>
      <c r="DY847" s="24"/>
      <c r="DZ847" s="24"/>
      <c r="EA847" s="24"/>
      <c r="EB847" s="24"/>
      <c r="EC847" s="24"/>
      <c r="ED847" s="24"/>
      <c r="EE847" s="24"/>
      <c r="EF847" s="24"/>
      <c r="EG847" s="24"/>
      <c r="EH847" s="24"/>
      <c r="EI847" s="24"/>
      <c r="EJ847" s="24"/>
      <c r="EK847" s="24"/>
      <c r="EL847" s="24"/>
      <c r="EM847" s="24"/>
      <c r="EN847" s="24"/>
      <c r="EO847" s="24"/>
      <c r="EP847" s="24"/>
      <c r="EQ847" s="24"/>
      <c r="ER847" s="24"/>
      <c r="ES847" s="151"/>
      <c r="ET847" s="151"/>
      <c r="EU847" s="153"/>
      <c r="EV847" s="24"/>
      <c r="EW847" s="125"/>
      <c r="EX847" s="24"/>
      <c r="EY847" s="24"/>
      <c r="EZ847" s="24"/>
      <c r="FA847" s="24"/>
      <c r="FB847" s="24"/>
      <c r="FC847" s="24"/>
      <c r="FD847" s="24"/>
      <c r="FE847" s="24"/>
      <c r="FF847" s="24"/>
      <c r="FG847" s="24"/>
      <c r="FH847" s="24"/>
      <c r="FI847" s="24"/>
      <c r="FJ847" s="24"/>
      <c r="FK847" s="24"/>
      <c r="FL847" s="24"/>
      <c r="FM847" s="24"/>
      <c r="FN847" s="24"/>
      <c r="FO847" s="24"/>
      <c r="FP847" s="24"/>
      <c r="FQ847" s="24"/>
      <c r="FR847" s="24"/>
      <c r="FS847" s="24"/>
      <c r="FT847" s="24"/>
      <c r="FU847" s="24"/>
      <c r="FV847" s="24"/>
      <c r="FW847" s="24"/>
      <c r="FX847" s="24"/>
      <c r="FY847" s="24"/>
      <c r="FZ847" s="24"/>
      <c r="GA847" s="151"/>
      <c r="GB847" s="151"/>
      <c r="GC847" s="153"/>
      <c r="GD847" s="24"/>
      <c r="GE847" s="24"/>
      <c r="GF847" s="24"/>
      <c r="GG847" s="24"/>
      <c r="GH847" s="24"/>
      <c r="GI847" s="24"/>
      <c r="GJ847" s="24"/>
      <c r="GK847" s="24"/>
      <c r="GL847" s="24"/>
      <c r="GM847" s="24"/>
      <c r="GN847" s="24"/>
      <c r="GO847" s="24"/>
      <c r="GP847" s="24"/>
      <c r="GQ847" s="24"/>
      <c r="GR847" s="24"/>
      <c r="GS847" s="24"/>
      <c r="GT847" s="24"/>
      <c r="GU847" s="24"/>
      <c r="GV847" s="24"/>
      <c r="GW847" s="24"/>
      <c r="GX847" s="24"/>
      <c r="GY847" s="24"/>
      <c r="GZ847" s="24"/>
      <c r="HA847" s="24"/>
      <c r="HB847" s="24"/>
      <c r="HC847" s="24"/>
      <c r="HD847" s="24"/>
      <c r="HE847" s="24"/>
      <c r="HF847" s="24"/>
      <c r="HG847" s="24"/>
      <c r="HH847" s="151"/>
      <c r="HI847" s="151"/>
      <c r="HJ847" s="153"/>
      <c r="HK847" s="24"/>
      <c r="HL847" s="24"/>
      <c r="HM847" s="24"/>
      <c r="HN847" s="24"/>
      <c r="HO847" s="24"/>
      <c r="HP847" s="24"/>
      <c r="HQ847" s="24"/>
      <c r="HR847" s="24"/>
      <c r="HS847" s="24"/>
      <c r="HT847" s="24"/>
      <c r="HU847" s="24"/>
      <c r="HV847" s="24"/>
      <c r="HW847" s="24"/>
      <c r="HX847" s="24"/>
      <c r="HY847" s="24"/>
      <c r="HZ847" s="24"/>
      <c r="IA847" s="24"/>
      <c r="IB847" s="24"/>
      <c r="IC847" s="24"/>
      <c r="ID847" s="24"/>
      <c r="IE847" s="24"/>
      <c r="IF847" s="24"/>
      <c r="IG847" s="24"/>
      <c r="IH847" s="24"/>
      <c r="II847" s="24"/>
      <c r="IJ847" s="24"/>
      <c r="IK847" s="24"/>
      <c r="IL847" s="24"/>
      <c r="IM847" s="24"/>
      <c r="IN847" s="24"/>
      <c r="IO847" s="24"/>
      <c r="IP847" s="151"/>
      <c r="IQ847" s="151"/>
      <c r="IR847" s="153"/>
      <c r="IS847" s="24"/>
      <c r="IT847" s="24"/>
      <c r="IU847" s="24"/>
      <c r="IV847" s="24"/>
      <c r="IW847" s="24"/>
      <c r="IX847" s="24"/>
      <c r="IY847" s="24"/>
      <c r="IZ847" s="24"/>
      <c r="JA847" s="24"/>
      <c r="JB847" s="24"/>
      <c r="JC847" s="24"/>
      <c r="JD847" s="24"/>
      <c r="JE847" s="24"/>
      <c r="JF847" s="24"/>
      <c r="JG847" s="24"/>
      <c r="JH847" s="24"/>
      <c r="JI847" s="24"/>
      <c r="JJ847" s="24"/>
      <c r="JK847" s="24"/>
      <c r="JL847" s="24"/>
      <c r="JM847" s="24"/>
      <c r="JN847" s="24"/>
      <c r="JO847" s="24"/>
      <c r="JP847" s="24"/>
      <c r="JQ847" s="24"/>
      <c r="JR847" s="24"/>
      <c r="JS847" s="24"/>
      <c r="JT847" s="24"/>
      <c r="JU847" s="25"/>
      <c r="JV847" s="24"/>
      <c r="JW847" s="151"/>
      <c r="JX847" s="151"/>
      <c r="JY847" s="153"/>
      <c r="JZ847" s="24"/>
      <c r="KA847" s="24"/>
      <c r="KB847" s="24"/>
      <c r="KC847" s="24"/>
      <c r="KD847" s="24"/>
      <c r="KE847" s="24"/>
      <c r="KF847" s="24"/>
      <c r="KG847" s="24"/>
      <c r="KH847" s="24"/>
      <c r="KI847" s="24"/>
      <c r="KJ847" s="24"/>
      <c r="KK847" s="24"/>
      <c r="KL847" s="24"/>
      <c r="KM847" s="24"/>
      <c r="KN847" s="24"/>
      <c r="KO847" s="24"/>
      <c r="KP847" s="24"/>
      <c r="KQ847" s="24"/>
      <c r="KR847" s="24"/>
      <c r="KS847" s="24"/>
      <c r="KT847" s="24"/>
      <c r="KU847" s="24"/>
      <c r="KV847" s="24"/>
      <c r="KW847" s="24"/>
      <c r="KX847" s="24"/>
      <c r="KY847" s="24"/>
      <c r="KZ847" s="24"/>
      <c r="LA847" s="24"/>
      <c r="LB847" s="24"/>
      <c r="LC847" s="24"/>
      <c r="LD847" s="24"/>
      <c r="LE847" s="151"/>
      <c r="LF847" s="151"/>
      <c r="LG847" s="153"/>
      <c r="LH847" s="24"/>
      <c r="LI847" s="24"/>
      <c r="LJ847" s="24"/>
      <c r="LK847" s="24"/>
      <c r="LL847" s="24"/>
      <c r="LM847" s="24"/>
      <c r="LN847" s="24"/>
      <c r="LO847" s="24"/>
      <c r="LP847" s="24"/>
      <c r="LQ847" s="24"/>
      <c r="LR847" s="24"/>
      <c r="LS847" s="24"/>
      <c r="LT847" s="24"/>
      <c r="LU847" s="24"/>
      <c r="LV847" s="24"/>
      <c r="LW847" s="24"/>
      <c r="LX847" s="24"/>
      <c r="LY847" s="24"/>
      <c r="LZ847" s="24"/>
      <c r="MA847" s="24"/>
      <c r="MB847" s="24"/>
      <c r="MC847" s="24"/>
      <c r="MD847" s="24"/>
      <c r="ME847" s="24"/>
      <c r="MF847" s="24"/>
      <c r="MG847" s="24"/>
      <c r="MH847" s="24"/>
      <c r="MI847" s="24"/>
      <c r="MJ847" s="24"/>
      <c r="MK847" s="24"/>
      <c r="ML847" s="24"/>
    </row>
    <row r="848" spans="1:350" ht="13.9" customHeight="1" outlineLevel="3" x14ac:dyDescent="0.2">
      <c r="A848" s="226" t="s">
        <v>507</v>
      </c>
      <c r="B848" s="218" t="s">
        <v>353</v>
      </c>
      <c r="C848" s="214" t="s">
        <v>37</v>
      </c>
      <c r="D848" s="154">
        <v>675</v>
      </c>
      <c r="E848" s="175">
        <v>0</v>
      </c>
      <c r="F848" s="175">
        <f>D848-E848</f>
        <v>675</v>
      </c>
      <c r="G848" s="175" t="s">
        <v>962</v>
      </c>
      <c r="H848" s="170" t="s">
        <v>972</v>
      </c>
      <c r="I848" s="170" t="s">
        <v>949</v>
      </c>
      <c r="J848" s="212">
        <f ca="1">E848+Q848+AX848+CF848+DN848+ES848+GA848+HH848+IP848+JW848+LE848</f>
        <v>0</v>
      </c>
      <c r="K848" s="212">
        <f>E848+R848+AY848+CG848+DO848+ET848+GB848+HI848+IQ848+JX848+LF848</f>
        <v>0</v>
      </c>
      <c r="L848" s="172" t="e">
        <f ca="1">K848/J848</f>
        <v>#DIV/0!</v>
      </c>
      <c r="M848" s="172">
        <f>K848/D848</f>
        <v>0</v>
      </c>
      <c r="N848" s="183">
        <f ca="1">SUMIF($EV$8:$FZ$9,$O$5,$EV849:$FZ849)-SUMIF($EV$8:$FZ$9,$Q$5,$EV849:$FZ849)</f>
        <v>0</v>
      </c>
      <c r="O848" s="156"/>
      <c r="P848" s="16" t="s">
        <v>25</v>
      </c>
      <c r="Q848" s="150">
        <v>0</v>
      </c>
      <c r="R848" s="150">
        <v>0</v>
      </c>
      <c r="S848" s="152" t="e">
        <v>#DIV/0!</v>
      </c>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50">
        <f t="shared" ca="1" si="2128"/>
        <v>0</v>
      </c>
      <c r="AY848" s="150">
        <f>SUM(BA849:CE849)</f>
        <v>0</v>
      </c>
      <c r="AZ848" s="152" t="e">
        <f ca="1">AY848/AX848</f>
        <v>#DIV/0!</v>
      </c>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50">
        <f t="shared" ref="CF848" si="2199">SUM(CI848:DM848)</f>
        <v>0</v>
      </c>
      <c r="CG848" s="150">
        <f>SUM(CI849:DM849)</f>
        <v>0</v>
      </c>
      <c r="CH848" s="152" t="e">
        <f>CG848/CF848</f>
        <v>#DIV/0!</v>
      </c>
      <c r="CI848" s="129"/>
      <c r="CJ848" s="129"/>
      <c r="CK848" s="129"/>
      <c r="CL848" s="129"/>
      <c r="CM848" s="129"/>
      <c r="CN848" s="129"/>
      <c r="CO848" s="129"/>
      <c r="CP848" s="101"/>
      <c r="CQ848" s="101"/>
      <c r="CR848" s="101"/>
      <c r="CS848" s="101"/>
      <c r="CT848" s="101"/>
      <c r="CU848" s="101"/>
      <c r="CV848" s="101"/>
      <c r="CW848" s="129"/>
      <c r="CX848" s="129"/>
      <c r="CY848" s="129"/>
      <c r="CZ848" s="129"/>
      <c r="DA848" s="129"/>
      <c r="DB848" s="129"/>
      <c r="DC848" s="129"/>
      <c r="DD848" s="129"/>
      <c r="DE848" s="129"/>
      <c r="DF848" s="129"/>
      <c r="DG848" s="129"/>
      <c r="DH848" s="129"/>
      <c r="DI848" s="129"/>
      <c r="DJ848" s="129"/>
      <c r="DK848" s="129"/>
      <c r="DL848" s="129"/>
      <c r="DM848" s="129"/>
      <c r="DN848" s="150">
        <f t="shared" ref="DN848" si="2200">SUM(DQ848:ER848)</f>
        <v>0</v>
      </c>
      <c r="DO848" s="150">
        <f>SUM(DQ849:ER849)</f>
        <v>0</v>
      </c>
      <c r="DP848" s="152" t="e">
        <f t="shared" si="2077"/>
        <v>#DIV/0!</v>
      </c>
      <c r="DQ848" s="16"/>
      <c r="DR848" s="16"/>
      <c r="DS848" s="16"/>
      <c r="DT848" s="16"/>
      <c r="DU848" s="16"/>
      <c r="DV848" s="16"/>
      <c r="DW848" s="16"/>
      <c r="DX848" s="16"/>
      <c r="DY848" s="16"/>
      <c r="DZ848" s="16"/>
      <c r="EA848" s="16"/>
      <c r="EB848" s="16"/>
      <c r="EC848" s="16"/>
      <c r="ED848" s="16"/>
      <c r="EE848" s="16"/>
      <c r="EF848" s="16"/>
      <c r="EG848" s="16"/>
      <c r="EH848" s="16"/>
      <c r="EI848" s="16"/>
      <c r="EJ848" s="16"/>
      <c r="EK848" s="16"/>
      <c r="EL848" s="16"/>
      <c r="EM848" s="16"/>
      <c r="EN848" s="16"/>
      <c r="EO848" s="16"/>
      <c r="EP848" s="16"/>
      <c r="EQ848" s="16"/>
      <c r="ER848" s="16"/>
      <c r="ES848" s="150">
        <f t="shared" ca="1" si="2071"/>
        <v>0</v>
      </c>
      <c r="ET848" s="150">
        <f t="shared" si="2113"/>
        <v>0</v>
      </c>
      <c r="EU848" s="152" t="e">
        <f t="shared" ca="1" si="2114"/>
        <v>#DIV/0!</v>
      </c>
      <c r="EV848" s="16"/>
      <c r="EW848" s="67"/>
      <c r="EX848" s="16"/>
      <c r="EY848" s="16"/>
      <c r="EZ848" s="16"/>
      <c r="FA848" s="16"/>
      <c r="FB848" s="16"/>
      <c r="FC848" s="16"/>
      <c r="FD848" s="16"/>
      <c r="FE848" s="16"/>
      <c r="FF848" s="16"/>
      <c r="FG848" s="16"/>
      <c r="FH848" s="16"/>
      <c r="FI848" s="16"/>
      <c r="FJ848" s="16"/>
      <c r="FK848" s="16"/>
      <c r="FL848" s="16"/>
      <c r="FM848" s="16"/>
      <c r="FN848" s="16"/>
      <c r="FO848" s="16"/>
      <c r="FP848" s="16"/>
      <c r="FQ848" s="16"/>
      <c r="FR848" s="16"/>
      <c r="FS848" s="16"/>
      <c r="FT848" s="16"/>
      <c r="FU848" s="16"/>
      <c r="FV848" s="16"/>
      <c r="FW848" s="16"/>
      <c r="FX848" s="16"/>
      <c r="FY848" s="16"/>
      <c r="FZ848" s="16"/>
      <c r="GA848" s="150">
        <f t="shared" ref="GA848" ca="1" si="2201">SUMIF($GD$8:$HG$9,$O$5,GD848:HG848)</f>
        <v>0</v>
      </c>
      <c r="GB848" s="150">
        <f t="shared" ref="GB848" si="2202">SUM(GD849:HG849)</f>
        <v>0</v>
      </c>
      <c r="GC848" s="152" t="e">
        <f t="shared" ref="GC848" ca="1" si="2203">GB848/GA848</f>
        <v>#DIV/0!</v>
      </c>
      <c r="GD848" s="16"/>
      <c r="GE848" s="16"/>
      <c r="GF848" s="16"/>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c r="HF848" s="16"/>
      <c r="HG848" s="16"/>
      <c r="HH848" s="150"/>
      <c r="HI848" s="150">
        <v>0</v>
      </c>
      <c r="HJ848" s="152" t="e">
        <v>#DIV/0!</v>
      </c>
      <c r="HK848" s="16"/>
      <c r="HL848" s="16"/>
      <c r="HM848" s="16"/>
      <c r="HN848" s="16">
        <v>100</v>
      </c>
      <c r="HO848" s="16">
        <v>100</v>
      </c>
      <c r="HP848" s="16">
        <v>100</v>
      </c>
      <c r="HQ848" s="16">
        <v>100</v>
      </c>
      <c r="HR848" s="16">
        <v>100</v>
      </c>
      <c r="HS848" s="16">
        <v>100</v>
      </c>
      <c r="HT848" s="16">
        <v>75</v>
      </c>
      <c r="HU848" s="16"/>
      <c r="HV848" s="16"/>
      <c r="HW848" s="16"/>
      <c r="HX848" s="16"/>
      <c r="HY848" s="16"/>
      <c r="HZ848" s="16"/>
      <c r="IA848" s="16"/>
      <c r="IB848" s="16"/>
      <c r="IC848" s="16"/>
      <c r="ID848" s="16"/>
      <c r="IE848" s="16"/>
      <c r="IF848" s="16"/>
      <c r="IG848" s="16"/>
      <c r="IH848" s="16"/>
      <c r="II848" s="16"/>
      <c r="IJ848" s="16"/>
      <c r="IK848" s="16"/>
      <c r="IL848" s="16"/>
      <c r="IM848" s="16"/>
      <c r="IN848" s="16"/>
      <c r="IO848" s="16"/>
      <c r="IP848" s="150"/>
      <c r="IQ848" s="150">
        <v>0</v>
      </c>
      <c r="IR848" s="152" t="e">
        <v>#DIV/0!</v>
      </c>
      <c r="IS848" s="16"/>
      <c r="IT848" s="16"/>
      <c r="IU848" s="16"/>
      <c r="IV848" s="16"/>
      <c r="IW848" s="16"/>
      <c r="IX848" s="16"/>
      <c r="IY848" s="16"/>
      <c r="IZ848" s="16"/>
      <c r="JA848" s="16"/>
      <c r="JB848" s="16"/>
      <c r="JC848" s="16"/>
      <c r="JD848" s="16"/>
      <c r="JE848" s="16"/>
      <c r="JF848" s="16"/>
      <c r="JG848" s="16"/>
      <c r="JH848" s="16"/>
      <c r="JI848" s="16"/>
      <c r="JJ848" s="16"/>
      <c r="JK848" s="16"/>
      <c r="JL848" s="16"/>
      <c r="JM848" s="16"/>
      <c r="JN848" s="16"/>
      <c r="JO848" s="16"/>
      <c r="JP848" s="16"/>
      <c r="JQ848" s="16"/>
      <c r="JR848" s="16"/>
      <c r="JS848" s="16"/>
      <c r="JT848" s="16"/>
      <c r="JU848" s="23"/>
      <c r="JV848" s="16"/>
      <c r="JW848" s="150"/>
      <c r="JX848" s="150">
        <v>0</v>
      </c>
      <c r="JY848" s="152" t="e">
        <v>#DIV/0!</v>
      </c>
      <c r="JZ848" s="16"/>
      <c r="KA848" s="16"/>
      <c r="KB848" s="16"/>
      <c r="KC848" s="16"/>
      <c r="KD848" s="16"/>
      <c r="KE848" s="16"/>
      <c r="KF848" s="16"/>
      <c r="KG848" s="16"/>
      <c r="KH848" s="16"/>
      <c r="KI848" s="16"/>
      <c r="KJ848" s="16"/>
      <c r="KK848" s="16"/>
      <c r="KL848" s="16"/>
      <c r="KM848" s="16"/>
      <c r="KN848" s="16"/>
      <c r="KO848" s="16"/>
      <c r="KP848" s="16"/>
      <c r="KQ848" s="16"/>
      <c r="KR848" s="16"/>
      <c r="KS848" s="16"/>
      <c r="KT848" s="16"/>
      <c r="KU848" s="16"/>
      <c r="KV848" s="16"/>
      <c r="KW848" s="16"/>
      <c r="KX848" s="16"/>
      <c r="KY848" s="16"/>
      <c r="KZ848" s="16"/>
      <c r="LA848" s="16"/>
      <c r="LB848" s="16"/>
      <c r="LC848" s="16"/>
      <c r="LD848" s="16"/>
      <c r="LE848" s="150"/>
      <c r="LF848" s="150">
        <v>0</v>
      </c>
      <c r="LG848" s="152" t="e">
        <v>#DIV/0!</v>
      </c>
      <c r="LH848" s="16"/>
      <c r="LI848" s="16"/>
      <c r="LJ848" s="16"/>
      <c r="LK848" s="16"/>
      <c r="LL848" s="16"/>
      <c r="LM848" s="16"/>
      <c r="LN848" s="16"/>
      <c r="LO848" s="16"/>
      <c r="LP848" s="16"/>
      <c r="LQ848" s="16"/>
      <c r="LR848" s="16"/>
      <c r="LS848" s="16"/>
      <c r="LT848" s="16"/>
      <c r="LU848" s="16"/>
      <c r="LV848" s="16"/>
      <c r="LW848" s="16"/>
      <c r="LX848" s="16"/>
      <c r="LY848" s="16"/>
      <c r="LZ848" s="16"/>
      <c r="MA848" s="16"/>
      <c r="MB848" s="16"/>
      <c r="MC848" s="16"/>
      <c r="MD848" s="16"/>
      <c r="ME848" s="16"/>
      <c r="MF848" s="16"/>
      <c r="MG848" s="16"/>
      <c r="MH848" s="16"/>
      <c r="MI848" s="16"/>
      <c r="MJ848" s="16"/>
      <c r="MK848" s="16"/>
      <c r="ML848" s="16"/>
    </row>
    <row r="849" spans="1:350" ht="13.9" customHeight="1" outlineLevel="3" x14ac:dyDescent="0.2">
      <c r="A849" s="227"/>
      <c r="B849" s="219"/>
      <c r="C849" s="215"/>
      <c r="D849" s="155"/>
      <c r="E849" s="176"/>
      <c r="F849" s="176"/>
      <c r="G849" s="176"/>
      <c r="H849" s="171"/>
      <c r="I849" s="171"/>
      <c r="J849" s="213"/>
      <c r="K849" s="213"/>
      <c r="L849" s="173"/>
      <c r="M849" s="173"/>
      <c r="N849" s="184"/>
      <c r="O849" s="157"/>
      <c r="P849" s="17" t="s">
        <v>26</v>
      </c>
      <c r="Q849" s="151"/>
      <c r="R849" s="151"/>
      <c r="S849" s="153"/>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151"/>
      <c r="AY849" s="151"/>
      <c r="AZ849" s="153"/>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c r="CF849" s="151"/>
      <c r="CG849" s="151"/>
      <c r="CH849" s="153"/>
      <c r="CI849" s="141"/>
      <c r="CJ849" s="141"/>
      <c r="CK849" s="141"/>
      <c r="CL849" s="141"/>
      <c r="CM849" s="141"/>
      <c r="CN849" s="141"/>
      <c r="CO849" s="141"/>
      <c r="CP849" s="95"/>
      <c r="CQ849" s="95"/>
      <c r="CR849" s="95"/>
      <c r="CS849" s="95"/>
      <c r="CT849" s="95"/>
      <c r="CU849" s="95"/>
      <c r="CV849" s="95"/>
      <c r="CW849" s="141"/>
      <c r="CX849" s="141"/>
      <c r="CY849" s="141"/>
      <c r="CZ849" s="141"/>
      <c r="DA849" s="141"/>
      <c r="DB849" s="141"/>
      <c r="DC849" s="141"/>
      <c r="DD849" s="141"/>
      <c r="DE849" s="141"/>
      <c r="DF849" s="141"/>
      <c r="DG849" s="141"/>
      <c r="DH849" s="141"/>
      <c r="DI849" s="141"/>
      <c r="DJ849" s="141"/>
      <c r="DK849" s="141"/>
      <c r="DL849" s="141"/>
      <c r="DM849" s="141"/>
      <c r="DN849" s="151"/>
      <c r="DO849" s="151"/>
      <c r="DP849" s="153"/>
      <c r="DQ849" s="24"/>
      <c r="DR849" s="24"/>
      <c r="DS849" s="24"/>
      <c r="DT849" s="24"/>
      <c r="DU849" s="24"/>
      <c r="DV849" s="24"/>
      <c r="DW849" s="24"/>
      <c r="DX849" s="24"/>
      <c r="DY849" s="24"/>
      <c r="DZ849" s="24"/>
      <c r="EA849" s="24"/>
      <c r="EB849" s="24"/>
      <c r="EC849" s="24"/>
      <c r="ED849" s="24"/>
      <c r="EE849" s="24"/>
      <c r="EF849" s="24"/>
      <c r="EG849" s="24"/>
      <c r="EH849" s="24"/>
      <c r="EI849" s="24"/>
      <c r="EJ849" s="24"/>
      <c r="EK849" s="24"/>
      <c r="EL849" s="24"/>
      <c r="EM849" s="24"/>
      <c r="EN849" s="24"/>
      <c r="EO849" s="24"/>
      <c r="EP849" s="24"/>
      <c r="EQ849" s="24"/>
      <c r="ER849" s="24"/>
      <c r="ES849" s="151"/>
      <c r="ET849" s="151"/>
      <c r="EU849" s="153"/>
      <c r="EV849" s="24"/>
      <c r="EW849" s="125"/>
      <c r="EX849" s="24"/>
      <c r="EY849" s="24"/>
      <c r="EZ849" s="24"/>
      <c r="FA849" s="24"/>
      <c r="FB849" s="24"/>
      <c r="FC849" s="24"/>
      <c r="FD849" s="24"/>
      <c r="FE849" s="24"/>
      <c r="FF849" s="24"/>
      <c r="FG849" s="24"/>
      <c r="FH849" s="24"/>
      <c r="FI849" s="24"/>
      <c r="FJ849" s="24"/>
      <c r="FK849" s="24"/>
      <c r="FL849" s="24"/>
      <c r="FM849" s="24"/>
      <c r="FN849" s="24"/>
      <c r="FO849" s="24"/>
      <c r="FP849" s="24"/>
      <c r="FQ849" s="24"/>
      <c r="FR849" s="24"/>
      <c r="FS849" s="24"/>
      <c r="FT849" s="24"/>
      <c r="FU849" s="24"/>
      <c r="FV849" s="24"/>
      <c r="FW849" s="24"/>
      <c r="FX849" s="24"/>
      <c r="FY849" s="24"/>
      <c r="FZ849" s="24"/>
      <c r="GA849" s="151"/>
      <c r="GB849" s="151"/>
      <c r="GC849" s="153"/>
      <c r="GD849" s="24"/>
      <c r="GE849" s="24"/>
      <c r="GF849" s="24"/>
      <c r="GG849" s="24"/>
      <c r="GH849" s="24"/>
      <c r="GI849" s="24"/>
      <c r="GJ849" s="24"/>
      <c r="GK849" s="24"/>
      <c r="GL849" s="24"/>
      <c r="GM849" s="24"/>
      <c r="GN849" s="24"/>
      <c r="GO849" s="24"/>
      <c r="GP849" s="24"/>
      <c r="GQ849" s="24"/>
      <c r="GR849" s="24"/>
      <c r="GS849" s="24"/>
      <c r="GT849" s="24"/>
      <c r="GU849" s="24"/>
      <c r="GV849" s="24"/>
      <c r="GW849" s="24"/>
      <c r="GX849" s="24"/>
      <c r="GY849" s="24"/>
      <c r="GZ849" s="24"/>
      <c r="HA849" s="24"/>
      <c r="HB849" s="24"/>
      <c r="HC849" s="24"/>
      <c r="HD849" s="24"/>
      <c r="HE849" s="24"/>
      <c r="HF849" s="24"/>
      <c r="HG849" s="24"/>
      <c r="HH849" s="151"/>
      <c r="HI849" s="151"/>
      <c r="HJ849" s="153"/>
      <c r="HK849" s="24"/>
      <c r="HL849" s="24"/>
      <c r="HM849" s="24"/>
      <c r="HN849" s="24"/>
      <c r="HO849" s="24"/>
      <c r="HP849" s="24"/>
      <c r="HQ849" s="24"/>
      <c r="HR849" s="24"/>
      <c r="HS849" s="24"/>
      <c r="HT849" s="24"/>
      <c r="HU849" s="24"/>
      <c r="HV849" s="24"/>
      <c r="HW849" s="24"/>
      <c r="HX849" s="24"/>
      <c r="HY849" s="24"/>
      <c r="HZ849" s="24"/>
      <c r="IA849" s="24"/>
      <c r="IB849" s="24"/>
      <c r="IC849" s="24"/>
      <c r="ID849" s="24"/>
      <c r="IE849" s="24"/>
      <c r="IF849" s="24"/>
      <c r="IG849" s="24"/>
      <c r="IH849" s="24"/>
      <c r="II849" s="24"/>
      <c r="IJ849" s="24"/>
      <c r="IK849" s="24"/>
      <c r="IL849" s="24"/>
      <c r="IM849" s="24"/>
      <c r="IN849" s="24"/>
      <c r="IO849" s="24"/>
      <c r="IP849" s="151"/>
      <c r="IQ849" s="151"/>
      <c r="IR849" s="153"/>
      <c r="IS849" s="24"/>
      <c r="IT849" s="24"/>
      <c r="IU849" s="24"/>
      <c r="IV849" s="24"/>
      <c r="IW849" s="24"/>
      <c r="IX849" s="24"/>
      <c r="IY849" s="24"/>
      <c r="IZ849" s="24"/>
      <c r="JA849" s="24"/>
      <c r="JB849" s="24"/>
      <c r="JC849" s="24"/>
      <c r="JD849" s="24"/>
      <c r="JE849" s="24"/>
      <c r="JF849" s="24"/>
      <c r="JG849" s="24"/>
      <c r="JH849" s="24"/>
      <c r="JI849" s="24"/>
      <c r="JJ849" s="24"/>
      <c r="JK849" s="24"/>
      <c r="JL849" s="24"/>
      <c r="JM849" s="24"/>
      <c r="JN849" s="24"/>
      <c r="JO849" s="24"/>
      <c r="JP849" s="24"/>
      <c r="JQ849" s="24"/>
      <c r="JR849" s="24"/>
      <c r="JS849" s="24"/>
      <c r="JT849" s="24"/>
      <c r="JU849" s="25"/>
      <c r="JV849" s="24"/>
      <c r="JW849" s="151"/>
      <c r="JX849" s="151"/>
      <c r="JY849" s="153"/>
      <c r="JZ849" s="24"/>
      <c r="KA849" s="24"/>
      <c r="KB849" s="24"/>
      <c r="KC849" s="24"/>
      <c r="KD849" s="24"/>
      <c r="KE849" s="24"/>
      <c r="KF849" s="24"/>
      <c r="KG849" s="24"/>
      <c r="KH849" s="24"/>
      <c r="KI849" s="24"/>
      <c r="KJ849" s="24"/>
      <c r="KK849" s="24"/>
      <c r="KL849" s="24"/>
      <c r="KM849" s="24"/>
      <c r="KN849" s="24"/>
      <c r="KO849" s="24"/>
      <c r="KP849" s="24"/>
      <c r="KQ849" s="24"/>
      <c r="KR849" s="24"/>
      <c r="KS849" s="24"/>
      <c r="KT849" s="24"/>
      <c r="KU849" s="24"/>
      <c r="KV849" s="24"/>
      <c r="KW849" s="24"/>
      <c r="KX849" s="24"/>
      <c r="KY849" s="24"/>
      <c r="KZ849" s="24"/>
      <c r="LA849" s="24"/>
      <c r="LB849" s="24"/>
      <c r="LC849" s="24"/>
      <c r="LD849" s="24"/>
      <c r="LE849" s="151"/>
      <c r="LF849" s="151"/>
      <c r="LG849" s="153"/>
      <c r="LH849" s="24"/>
      <c r="LI849" s="24"/>
      <c r="LJ849" s="24"/>
      <c r="LK849" s="24"/>
      <c r="LL849" s="24"/>
      <c r="LM849" s="24"/>
      <c r="LN849" s="24"/>
      <c r="LO849" s="24"/>
      <c r="LP849" s="24"/>
      <c r="LQ849" s="24"/>
      <c r="LR849" s="24"/>
      <c r="LS849" s="24"/>
      <c r="LT849" s="24"/>
      <c r="LU849" s="24"/>
      <c r="LV849" s="24"/>
      <c r="LW849" s="24"/>
      <c r="LX849" s="24"/>
      <c r="LY849" s="24"/>
      <c r="LZ849" s="24"/>
      <c r="MA849" s="24"/>
      <c r="MB849" s="24"/>
      <c r="MC849" s="24"/>
      <c r="MD849" s="24"/>
      <c r="ME849" s="24"/>
      <c r="MF849" s="24"/>
      <c r="MG849" s="24"/>
      <c r="MH849" s="24"/>
      <c r="MI849" s="24"/>
      <c r="MJ849" s="24"/>
      <c r="MK849" s="24"/>
      <c r="ML849" s="24"/>
    </row>
    <row r="850" spans="1:350" s="41" customFormat="1" ht="14.25" customHeight="1" outlineLevel="3" x14ac:dyDescent="0.25">
      <c r="A850" s="220" t="s">
        <v>509</v>
      </c>
      <c r="B850" s="230" t="s">
        <v>510</v>
      </c>
      <c r="C850" s="175" t="s">
        <v>59</v>
      </c>
      <c r="D850" s="175">
        <v>1</v>
      </c>
      <c r="E850" s="175"/>
      <c r="F850" s="175">
        <f>D850-E850</f>
        <v>1</v>
      </c>
      <c r="G850" s="175" t="s">
        <v>1026</v>
      </c>
      <c r="H850" s="170" t="s">
        <v>918</v>
      </c>
      <c r="I850" s="170" t="s">
        <v>972</v>
      </c>
      <c r="J850" s="212">
        <f ca="1">E850+Q850+AX850+CF850+DN850+ES850+GA850+HH850+IP850+JW850+LE850</f>
        <v>0</v>
      </c>
      <c r="K850" s="212">
        <f>E850+R850+AY850+CG850+DO850+ET850+GB850+HI850+IQ850+JX850+LF850</f>
        <v>0</v>
      </c>
      <c r="L850" s="172" t="e">
        <f ca="1">K850/J850</f>
        <v>#DIV/0!</v>
      </c>
      <c r="M850" s="172">
        <f>K850/D850</f>
        <v>0</v>
      </c>
      <c r="N850" s="183">
        <f ca="1">SUMIF($EV$8:$FZ$9,$O$5,$EV851:$FZ851)-SUMIF($EV$8:$FZ$9,$Q$5,$EV851:$FZ851)</f>
        <v>0</v>
      </c>
      <c r="O850" s="154"/>
      <c r="P850" s="154"/>
      <c r="Q850" s="150">
        <v>0</v>
      </c>
      <c r="R850" s="150">
        <v>0</v>
      </c>
      <c r="S850" s="152" t="e">
        <v>#DIV/0!</v>
      </c>
      <c r="T850" s="154"/>
      <c r="U850" s="154"/>
      <c r="V850" s="154"/>
      <c r="W850" s="154"/>
      <c r="X850" s="154"/>
      <c r="Y850" s="154"/>
      <c r="Z850" s="154"/>
      <c r="AA850" s="154"/>
      <c r="AB850" s="154"/>
      <c r="AC850" s="154"/>
      <c r="AD850" s="154"/>
      <c r="AE850" s="154"/>
      <c r="AF850" s="154"/>
      <c r="AG850" s="154"/>
      <c r="AH850" s="154"/>
      <c r="AI850" s="154"/>
      <c r="AJ850" s="154"/>
      <c r="AK850" s="154"/>
      <c r="AL850" s="154"/>
      <c r="AM850" s="154"/>
      <c r="AN850" s="154"/>
      <c r="AO850" s="154"/>
      <c r="AP850" s="154"/>
      <c r="AQ850" s="154"/>
      <c r="AR850" s="154"/>
      <c r="AS850" s="154"/>
      <c r="AT850" s="154"/>
      <c r="AU850" s="154"/>
      <c r="AV850" s="154"/>
      <c r="AW850" s="154"/>
      <c r="AX850" s="150">
        <f t="shared" ca="1" si="2128"/>
        <v>0</v>
      </c>
      <c r="AY850" s="150">
        <f>SUM(BA851:CE851)</f>
        <v>0</v>
      </c>
      <c r="AZ850" s="152" t="e">
        <f ca="1">AY850/AX850</f>
        <v>#DIV/0!</v>
      </c>
      <c r="BA850" s="154"/>
      <c r="BB850" s="154"/>
      <c r="BC850" s="154"/>
      <c r="BD850" s="154"/>
      <c r="BE850" s="154"/>
      <c r="BF850" s="154"/>
      <c r="BG850" s="154"/>
      <c r="BH850" s="154"/>
      <c r="BI850" s="154"/>
      <c r="BJ850" s="154"/>
      <c r="BK850" s="154"/>
      <c r="BL850" s="154"/>
      <c r="BM850" s="154"/>
      <c r="BN850" s="154"/>
      <c r="BO850" s="154"/>
      <c r="BP850" s="154"/>
      <c r="BQ850" s="154"/>
      <c r="BR850" s="154"/>
      <c r="BS850" s="154"/>
      <c r="BT850" s="154"/>
      <c r="BU850" s="154"/>
      <c r="BV850" s="154"/>
      <c r="BW850" s="154"/>
      <c r="BX850" s="154"/>
      <c r="BY850" s="154"/>
      <c r="BZ850" s="154"/>
      <c r="CA850" s="154"/>
      <c r="CB850" s="154"/>
      <c r="CC850" s="154"/>
      <c r="CD850" s="154"/>
      <c r="CE850" s="154"/>
      <c r="CF850" s="150">
        <f t="shared" ref="CF850" si="2204">SUM(CI850:DM850)</f>
        <v>0</v>
      </c>
      <c r="CG850" s="150">
        <f>SUM(CI851:DM851)</f>
        <v>0</v>
      </c>
      <c r="CH850" s="152" t="e">
        <f>CG850/CF850</f>
        <v>#DIV/0!</v>
      </c>
      <c r="CI850" s="154"/>
      <c r="CJ850" s="154"/>
      <c r="CK850" s="154"/>
      <c r="CL850" s="154"/>
      <c r="CM850" s="154"/>
      <c r="CN850" s="154"/>
      <c r="CO850" s="154"/>
      <c r="CP850" s="158"/>
      <c r="CQ850" s="158"/>
      <c r="CR850" s="158"/>
      <c r="CS850" s="158"/>
      <c r="CT850" s="158"/>
      <c r="CU850" s="158"/>
      <c r="CV850" s="158"/>
      <c r="CW850" s="154"/>
      <c r="CX850" s="154"/>
      <c r="CY850" s="154"/>
      <c r="CZ850" s="154"/>
      <c r="DA850" s="154"/>
      <c r="DB850" s="154"/>
      <c r="DC850" s="154"/>
      <c r="DD850" s="154"/>
      <c r="DE850" s="154"/>
      <c r="DF850" s="154"/>
      <c r="DG850" s="154"/>
      <c r="DH850" s="154"/>
      <c r="DI850" s="154"/>
      <c r="DJ850" s="154"/>
      <c r="DK850" s="154"/>
      <c r="DL850" s="154"/>
      <c r="DM850" s="154"/>
      <c r="DN850" s="150">
        <f t="shared" ref="DN850" si="2205">SUM(DQ850:ER850)</f>
        <v>0</v>
      </c>
      <c r="DO850" s="150">
        <f>SUM(DQ851:ER851)</f>
        <v>0</v>
      </c>
      <c r="DP850" s="152" t="e">
        <f t="shared" si="2077"/>
        <v>#DIV/0!</v>
      </c>
      <c r="DQ850" s="154"/>
      <c r="DR850" s="154"/>
      <c r="DS850" s="154"/>
      <c r="DT850" s="154"/>
      <c r="DU850" s="154"/>
      <c r="DV850" s="154"/>
      <c r="DW850" s="154"/>
      <c r="DX850" s="154"/>
      <c r="DY850" s="154"/>
      <c r="DZ850" s="154"/>
      <c r="EA850" s="154"/>
      <c r="EB850" s="154"/>
      <c r="EC850" s="154"/>
      <c r="ED850" s="154"/>
      <c r="EE850" s="154"/>
      <c r="EF850" s="154"/>
      <c r="EG850" s="154"/>
      <c r="EH850" s="154"/>
      <c r="EI850" s="154"/>
      <c r="EJ850" s="154"/>
      <c r="EK850" s="154"/>
      <c r="EL850" s="154"/>
      <c r="EM850" s="154"/>
      <c r="EN850" s="154"/>
      <c r="EO850" s="154"/>
      <c r="EP850" s="154"/>
      <c r="EQ850" s="154"/>
      <c r="ER850" s="154"/>
      <c r="ES850" s="150">
        <f t="shared" ca="1" si="2071"/>
        <v>0</v>
      </c>
      <c r="ET850" s="150">
        <f t="shared" si="2113"/>
        <v>0</v>
      </c>
      <c r="EU850" s="152" t="e">
        <f t="shared" ca="1" si="2114"/>
        <v>#DIV/0!</v>
      </c>
      <c r="EV850" s="154"/>
      <c r="EW850" s="160"/>
      <c r="EX850" s="154"/>
      <c r="EY850" s="154"/>
      <c r="EZ850" s="154"/>
      <c r="FA850" s="154"/>
      <c r="FB850" s="154"/>
      <c r="FC850" s="154"/>
      <c r="FD850" s="154"/>
      <c r="FE850" s="154"/>
      <c r="FF850" s="154"/>
      <c r="FG850" s="154"/>
      <c r="FH850" s="154"/>
      <c r="FI850" s="154"/>
      <c r="FJ850" s="154"/>
      <c r="FK850" s="154"/>
      <c r="FL850" s="154"/>
      <c r="FM850" s="154"/>
      <c r="FN850" s="154"/>
      <c r="FO850" s="154"/>
      <c r="FP850" s="154"/>
      <c r="FQ850" s="154"/>
      <c r="FR850" s="154"/>
      <c r="FS850" s="154"/>
      <c r="FT850" s="154"/>
      <c r="FU850" s="154"/>
      <c r="FV850" s="154"/>
      <c r="FW850" s="154"/>
      <c r="FX850" s="154"/>
      <c r="FY850" s="154"/>
      <c r="FZ850" s="154"/>
      <c r="GA850" s="150">
        <f t="shared" ref="GA850" ca="1" si="2206">SUMIF($GD$8:$HG$9,$O$5,GD850:HG850)</f>
        <v>0</v>
      </c>
      <c r="GB850" s="150">
        <f t="shared" ref="GB850" si="2207">SUM(GD851:HG851)</f>
        <v>0</v>
      </c>
      <c r="GC850" s="152" t="e">
        <f t="shared" ref="GC850" ca="1" si="2208">GB850/GA850</f>
        <v>#DIV/0!</v>
      </c>
      <c r="GD850" s="154"/>
      <c r="GE850" s="154"/>
      <c r="GF850" s="154"/>
      <c r="GG850" s="154"/>
      <c r="GH850" s="154"/>
      <c r="GI850" s="154"/>
      <c r="GJ850" s="154"/>
      <c r="GK850" s="154"/>
      <c r="GL850" s="154"/>
      <c r="GM850" s="154"/>
      <c r="GN850" s="154"/>
      <c r="GO850" s="154"/>
      <c r="GP850" s="154"/>
      <c r="GQ850" s="154"/>
      <c r="GR850" s="154"/>
      <c r="GS850" s="154"/>
      <c r="GT850" s="154"/>
      <c r="GU850" s="154"/>
      <c r="GV850" s="154"/>
      <c r="GW850" s="154"/>
      <c r="GX850" s="154"/>
      <c r="GY850" s="154"/>
      <c r="GZ850" s="154"/>
      <c r="HA850" s="154"/>
      <c r="HB850" s="154"/>
      <c r="HC850" s="154"/>
      <c r="HD850" s="154"/>
      <c r="HE850" s="154"/>
      <c r="HF850" s="154"/>
      <c r="HG850" s="154"/>
      <c r="HH850" s="150"/>
      <c r="HI850" s="150">
        <v>0</v>
      </c>
      <c r="HJ850" s="154"/>
      <c r="HK850" s="154"/>
      <c r="HL850" s="154"/>
      <c r="HM850" s="154"/>
      <c r="HN850" s="154"/>
      <c r="HO850" s="154"/>
      <c r="HP850" s="154"/>
      <c r="HQ850" s="154"/>
      <c r="HR850" s="154"/>
      <c r="HS850" s="154"/>
      <c r="HT850" s="154"/>
      <c r="HU850" s="154"/>
      <c r="HV850" s="154"/>
      <c r="HW850" s="154"/>
      <c r="HX850" s="154"/>
      <c r="HY850" s="154"/>
      <c r="HZ850" s="154"/>
      <c r="IA850" s="154"/>
      <c r="IB850" s="154"/>
      <c r="IC850" s="154"/>
      <c r="ID850" s="154"/>
      <c r="IE850" s="154"/>
      <c r="IF850" s="154"/>
      <c r="IG850" s="154"/>
      <c r="IH850" s="154"/>
      <c r="II850" s="154"/>
      <c r="IJ850" s="154"/>
      <c r="IK850" s="154"/>
      <c r="IL850" s="154"/>
      <c r="IM850" s="154"/>
      <c r="IN850" s="154"/>
      <c r="IO850" s="154"/>
      <c r="IP850" s="150"/>
      <c r="IQ850" s="150">
        <v>0</v>
      </c>
      <c r="IR850" s="154"/>
      <c r="IS850" s="154"/>
      <c r="IT850" s="154"/>
      <c r="IU850" s="154"/>
      <c r="IV850" s="154"/>
      <c r="IW850" s="154"/>
      <c r="IX850" s="154"/>
      <c r="IY850" s="154"/>
      <c r="IZ850" s="154"/>
      <c r="JA850" s="154"/>
      <c r="JB850" s="154"/>
      <c r="JC850" s="154"/>
      <c r="JD850" s="154"/>
      <c r="JE850" s="154"/>
      <c r="JF850" s="154"/>
      <c r="JG850" s="154"/>
      <c r="JH850" s="154"/>
      <c r="JI850" s="154"/>
      <c r="JJ850" s="154"/>
      <c r="JK850" s="154"/>
      <c r="JL850" s="154"/>
      <c r="JM850" s="154"/>
      <c r="JN850" s="154"/>
      <c r="JO850" s="154"/>
      <c r="JP850" s="154"/>
      <c r="JQ850" s="154"/>
      <c r="JR850" s="154"/>
      <c r="JS850" s="154"/>
      <c r="JT850" s="154"/>
      <c r="JU850" s="154"/>
      <c r="JV850" s="154"/>
      <c r="JW850" s="150"/>
      <c r="JX850" s="150">
        <v>0</v>
      </c>
      <c r="JY850" s="154"/>
      <c r="JZ850" s="154"/>
      <c r="KA850" s="154"/>
      <c r="KB850" s="154"/>
      <c r="KC850" s="154"/>
      <c r="KD850" s="154"/>
      <c r="KE850" s="154"/>
      <c r="KF850" s="154"/>
      <c r="KG850" s="154"/>
      <c r="KH850" s="154"/>
      <c r="KI850" s="154"/>
      <c r="KJ850" s="154"/>
      <c r="KK850" s="154"/>
      <c r="KL850" s="154"/>
      <c r="KM850" s="154"/>
      <c r="KN850" s="154"/>
      <c r="KO850" s="154"/>
      <c r="KP850" s="154"/>
      <c r="KQ850" s="154"/>
      <c r="KR850" s="154"/>
      <c r="KS850" s="154"/>
      <c r="KT850" s="154"/>
      <c r="KU850" s="154"/>
      <c r="KV850" s="154"/>
      <c r="KW850" s="154"/>
      <c r="KX850" s="154"/>
      <c r="KY850" s="154"/>
      <c r="KZ850" s="154"/>
      <c r="LA850" s="154"/>
      <c r="LB850" s="154"/>
      <c r="LC850" s="154"/>
      <c r="LD850" s="154"/>
      <c r="LE850" s="150"/>
      <c r="LF850" s="150">
        <v>0</v>
      </c>
      <c r="LG850" s="154"/>
      <c r="LH850" s="154"/>
      <c r="LI850" s="154"/>
      <c r="LJ850" s="154"/>
      <c r="LK850" s="154"/>
      <c r="LL850" s="154"/>
      <c r="LM850" s="154"/>
      <c r="LN850" s="154"/>
      <c r="LO850" s="154"/>
      <c r="LP850" s="154"/>
      <c r="LQ850" s="154"/>
      <c r="LR850" s="154"/>
      <c r="LS850" s="154"/>
      <c r="LT850" s="154"/>
      <c r="LU850" s="154"/>
      <c r="LV850" s="154"/>
      <c r="LW850" s="154"/>
      <c r="LX850" s="154"/>
      <c r="LY850" s="154"/>
      <c r="LZ850" s="154"/>
      <c r="MA850" s="154"/>
      <c r="MB850" s="154"/>
      <c r="MC850" s="154"/>
      <c r="MD850" s="154"/>
      <c r="ME850" s="154"/>
      <c r="MF850" s="154"/>
      <c r="MG850" s="154"/>
      <c r="MH850" s="154"/>
      <c r="MI850" s="154"/>
      <c r="MJ850" s="154"/>
      <c r="MK850" s="154"/>
      <c r="ML850" s="154"/>
    </row>
    <row r="851" spans="1:350" s="41" customFormat="1" ht="14.25" customHeight="1" outlineLevel="3" x14ac:dyDescent="0.25">
      <c r="A851" s="221"/>
      <c r="B851" s="231"/>
      <c r="C851" s="176"/>
      <c r="D851" s="176"/>
      <c r="E851" s="176"/>
      <c r="F851" s="176"/>
      <c r="G851" s="176"/>
      <c r="H851" s="171"/>
      <c r="I851" s="171"/>
      <c r="J851" s="213"/>
      <c r="K851" s="213"/>
      <c r="L851" s="173"/>
      <c r="M851" s="173"/>
      <c r="N851" s="184"/>
      <c r="O851" s="155"/>
      <c r="P851" s="155"/>
      <c r="Q851" s="151"/>
      <c r="R851" s="151"/>
      <c r="S851" s="153"/>
      <c r="T851" s="155"/>
      <c r="U851" s="155"/>
      <c r="V851" s="155"/>
      <c r="W851" s="155"/>
      <c r="X851" s="155"/>
      <c r="Y851" s="155"/>
      <c r="Z851" s="155"/>
      <c r="AA851" s="155"/>
      <c r="AB851" s="155"/>
      <c r="AC851" s="155"/>
      <c r="AD851" s="155"/>
      <c r="AE851" s="155"/>
      <c r="AF851" s="155"/>
      <c r="AG851" s="155"/>
      <c r="AH851" s="155"/>
      <c r="AI851" s="155"/>
      <c r="AJ851" s="155"/>
      <c r="AK851" s="155"/>
      <c r="AL851" s="155"/>
      <c r="AM851" s="155"/>
      <c r="AN851" s="155"/>
      <c r="AO851" s="155"/>
      <c r="AP851" s="155"/>
      <c r="AQ851" s="155"/>
      <c r="AR851" s="155"/>
      <c r="AS851" s="155"/>
      <c r="AT851" s="155"/>
      <c r="AU851" s="155"/>
      <c r="AV851" s="155"/>
      <c r="AW851" s="155"/>
      <c r="AX851" s="151"/>
      <c r="AY851" s="151"/>
      <c r="AZ851" s="153"/>
      <c r="BA851" s="155"/>
      <c r="BB851" s="155"/>
      <c r="BC851" s="155"/>
      <c r="BD851" s="155"/>
      <c r="BE851" s="155"/>
      <c r="BF851" s="155"/>
      <c r="BG851" s="155"/>
      <c r="BH851" s="155"/>
      <c r="BI851" s="155"/>
      <c r="BJ851" s="155"/>
      <c r="BK851" s="155"/>
      <c r="BL851" s="155"/>
      <c r="BM851" s="155"/>
      <c r="BN851" s="155"/>
      <c r="BO851" s="155"/>
      <c r="BP851" s="155"/>
      <c r="BQ851" s="155"/>
      <c r="BR851" s="155"/>
      <c r="BS851" s="155"/>
      <c r="BT851" s="155"/>
      <c r="BU851" s="155"/>
      <c r="BV851" s="155"/>
      <c r="BW851" s="155"/>
      <c r="BX851" s="155"/>
      <c r="BY851" s="155"/>
      <c r="BZ851" s="155"/>
      <c r="CA851" s="155"/>
      <c r="CB851" s="155"/>
      <c r="CC851" s="155"/>
      <c r="CD851" s="155"/>
      <c r="CE851" s="155"/>
      <c r="CF851" s="151"/>
      <c r="CG851" s="151"/>
      <c r="CH851" s="153"/>
      <c r="CI851" s="155"/>
      <c r="CJ851" s="155"/>
      <c r="CK851" s="155"/>
      <c r="CL851" s="155"/>
      <c r="CM851" s="155"/>
      <c r="CN851" s="155"/>
      <c r="CO851" s="155"/>
      <c r="CP851" s="159"/>
      <c r="CQ851" s="159"/>
      <c r="CR851" s="159"/>
      <c r="CS851" s="159"/>
      <c r="CT851" s="159"/>
      <c r="CU851" s="159"/>
      <c r="CV851" s="159"/>
      <c r="CW851" s="155"/>
      <c r="CX851" s="155"/>
      <c r="CY851" s="155"/>
      <c r="CZ851" s="155"/>
      <c r="DA851" s="155"/>
      <c r="DB851" s="155"/>
      <c r="DC851" s="155"/>
      <c r="DD851" s="155"/>
      <c r="DE851" s="155"/>
      <c r="DF851" s="155"/>
      <c r="DG851" s="155"/>
      <c r="DH851" s="155"/>
      <c r="DI851" s="155"/>
      <c r="DJ851" s="155"/>
      <c r="DK851" s="155"/>
      <c r="DL851" s="155"/>
      <c r="DM851" s="155"/>
      <c r="DN851" s="151"/>
      <c r="DO851" s="151"/>
      <c r="DP851" s="153"/>
      <c r="DQ851" s="155"/>
      <c r="DR851" s="155"/>
      <c r="DS851" s="155"/>
      <c r="DT851" s="155"/>
      <c r="DU851" s="155"/>
      <c r="DV851" s="155"/>
      <c r="DW851" s="155"/>
      <c r="DX851" s="155"/>
      <c r="DY851" s="155"/>
      <c r="DZ851" s="155"/>
      <c r="EA851" s="155"/>
      <c r="EB851" s="155"/>
      <c r="EC851" s="155"/>
      <c r="ED851" s="155"/>
      <c r="EE851" s="155"/>
      <c r="EF851" s="155"/>
      <c r="EG851" s="155"/>
      <c r="EH851" s="155"/>
      <c r="EI851" s="155"/>
      <c r="EJ851" s="155"/>
      <c r="EK851" s="155"/>
      <c r="EL851" s="155"/>
      <c r="EM851" s="155"/>
      <c r="EN851" s="155"/>
      <c r="EO851" s="155"/>
      <c r="EP851" s="155"/>
      <c r="EQ851" s="155"/>
      <c r="ER851" s="155"/>
      <c r="ES851" s="151"/>
      <c r="ET851" s="151"/>
      <c r="EU851" s="153"/>
      <c r="EV851" s="155"/>
      <c r="EW851" s="161"/>
      <c r="EX851" s="155"/>
      <c r="EY851" s="155"/>
      <c r="EZ851" s="155"/>
      <c r="FA851" s="155"/>
      <c r="FB851" s="155"/>
      <c r="FC851" s="155"/>
      <c r="FD851" s="155"/>
      <c r="FE851" s="155"/>
      <c r="FF851" s="155"/>
      <c r="FG851" s="155"/>
      <c r="FH851" s="155"/>
      <c r="FI851" s="155"/>
      <c r="FJ851" s="155"/>
      <c r="FK851" s="155"/>
      <c r="FL851" s="155"/>
      <c r="FM851" s="155"/>
      <c r="FN851" s="155"/>
      <c r="FO851" s="155"/>
      <c r="FP851" s="155"/>
      <c r="FQ851" s="155"/>
      <c r="FR851" s="155"/>
      <c r="FS851" s="155"/>
      <c r="FT851" s="155"/>
      <c r="FU851" s="155"/>
      <c r="FV851" s="155"/>
      <c r="FW851" s="155"/>
      <c r="FX851" s="155"/>
      <c r="FY851" s="155"/>
      <c r="FZ851" s="155"/>
      <c r="GA851" s="151"/>
      <c r="GB851" s="151"/>
      <c r="GC851" s="153"/>
      <c r="GD851" s="155"/>
      <c r="GE851" s="155"/>
      <c r="GF851" s="155"/>
      <c r="GG851" s="155"/>
      <c r="GH851" s="155"/>
      <c r="GI851" s="155"/>
      <c r="GJ851" s="155"/>
      <c r="GK851" s="155"/>
      <c r="GL851" s="155"/>
      <c r="GM851" s="155"/>
      <c r="GN851" s="155"/>
      <c r="GO851" s="155"/>
      <c r="GP851" s="155"/>
      <c r="GQ851" s="155"/>
      <c r="GR851" s="155"/>
      <c r="GS851" s="155"/>
      <c r="GT851" s="155"/>
      <c r="GU851" s="155"/>
      <c r="GV851" s="155"/>
      <c r="GW851" s="155"/>
      <c r="GX851" s="155"/>
      <c r="GY851" s="155"/>
      <c r="GZ851" s="155"/>
      <c r="HA851" s="155"/>
      <c r="HB851" s="155"/>
      <c r="HC851" s="155"/>
      <c r="HD851" s="155"/>
      <c r="HE851" s="155"/>
      <c r="HF851" s="155"/>
      <c r="HG851" s="155"/>
      <c r="HH851" s="151"/>
      <c r="HI851" s="151"/>
      <c r="HJ851" s="155"/>
      <c r="HK851" s="155"/>
      <c r="HL851" s="155"/>
      <c r="HM851" s="155"/>
      <c r="HN851" s="155"/>
      <c r="HO851" s="155"/>
      <c r="HP851" s="155"/>
      <c r="HQ851" s="155"/>
      <c r="HR851" s="155"/>
      <c r="HS851" s="155"/>
      <c r="HT851" s="155"/>
      <c r="HU851" s="155"/>
      <c r="HV851" s="155"/>
      <c r="HW851" s="155"/>
      <c r="HX851" s="155"/>
      <c r="HY851" s="155"/>
      <c r="HZ851" s="155"/>
      <c r="IA851" s="155"/>
      <c r="IB851" s="155"/>
      <c r="IC851" s="155"/>
      <c r="ID851" s="155"/>
      <c r="IE851" s="155"/>
      <c r="IF851" s="155"/>
      <c r="IG851" s="155"/>
      <c r="IH851" s="155"/>
      <c r="II851" s="155"/>
      <c r="IJ851" s="155"/>
      <c r="IK851" s="155"/>
      <c r="IL851" s="155"/>
      <c r="IM851" s="155"/>
      <c r="IN851" s="155"/>
      <c r="IO851" s="155"/>
      <c r="IP851" s="151"/>
      <c r="IQ851" s="151"/>
      <c r="IR851" s="155"/>
      <c r="IS851" s="155"/>
      <c r="IT851" s="155"/>
      <c r="IU851" s="155"/>
      <c r="IV851" s="155"/>
      <c r="IW851" s="155"/>
      <c r="IX851" s="155"/>
      <c r="IY851" s="155"/>
      <c r="IZ851" s="155"/>
      <c r="JA851" s="155"/>
      <c r="JB851" s="155"/>
      <c r="JC851" s="155"/>
      <c r="JD851" s="155"/>
      <c r="JE851" s="155"/>
      <c r="JF851" s="155"/>
      <c r="JG851" s="155"/>
      <c r="JH851" s="155"/>
      <c r="JI851" s="155"/>
      <c r="JJ851" s="155"/>
      <c r="JK851" s="155"/>
      <c r="JL851" s="155"/>
      <c r="JM851" s="155"/>
      <c r="JN851" s="155"/>
      <c r="JO851" s="155"/>
      <c r="JP851" s="155"/>
      <c r="JQ851" s="155"/>
      <c r="JR851" s="155"/>
      <c r="JS851" s="155"/>
      <c r="JT851" s="155"/>
      <c r="JU851" s="155"/>
      <c r="JV851" s="155"/>
      <c r="JW851" s="151"/>
      <c r="JX851" s="151"/>
      <c r="JY851" s="155"/>
      <c r="JZ851" s="155"/>
      <c r="KA851" s="155"/>
      <c r="KB851" s="155"/>
      <c r="KC851" s="155"/>
      <c r="KD851" s="155"/>
      <c r="KE851" s="155"/>
      <c r="KF851" s="155"/>
      <c r="KG851" s="155"/>
      <c r="KH851" s="155"/>
      <c r="KI851" s="155"/>
      <c r="KJ851" s="155"/>
      <c r="KK851" s="155"/>
      <c r="KL851" s="155"/>
      <c r="KM851" s="155"/>
      <c r="KN851" s="155"/>
      <c r="KO851" s="155"/>
      <c r="KP851" s="155"/>
      <c r="KQ851" s="155"/>
      <c r="KR851" s="155"/>
      <c r="KS851" s="155"/>
      <c r="KT851" s="155"/>
      <c r="KU851" s="155"/>
      <c r="KV851" s="155"/>
      <c r="KW851" s="155"/>
      <c r="KX851" s="155"/>
      <c r="KY851" s="155"/>
      <c r="KZ851" s="155"/>
      <c r="LA851" s="155"/>
      <c r="LB851" s="155"/>
      <c r="LC851" s="155"/>
      <c r="LD851" s="155"/>
      <c r="LE851" s="151"/>
      <c r="LF851" s="151"/>
      <c r="LG851" s="155"/>
      <c r="LH851" s="155"/>
      <c r="LI851" s="155"/>
      <c r="LJ851" s="155"/>
      <c r="LK851" s="155"/>
      <c r="LL851" s="155"/>
      <c r="LM851" s="155"/>
      <c r="LN851" s="155"/>
      <c r="LO851" s="155"/>
      <c r="LP851" s="155"/>
      <c r="LQ851" s="155"/>
      <c r="LR851" s="155"/>
      <c r="LS851" s="155"/>
      <c r="LT851" s="155"/>
      <c r="LU851" s="155"/>
      <c r="LV851" s="155"/>
      <c r="LW851" s="155"/>
      <c r="LX851" s="155"/>
      <c r="LY851" s="155"/>
      <c r="LZ851" s="155"/>
      <c r="MA851" s="155"/>
      <c r="MB851" s="155"/>
      <c r="MC851" s="155"/>
      <c r="MD851" s="155"/>
      <c r="ME851" s="155"/>
      <c r="MF851" s="155"/>
      <c r="MG851" s="155"/>
      <c r="MH851" s="155"/>
      <c r="MI851" s="155"/>
      <c r="MJ851" s="155"/>
      <c r="MK851" s="155"/>
      <c r="ML851" s="155"/>
    </row>
    <row r="852" spans="1:350" ht="13.9" customHeight="1" outlineLevel="3" x14ac:dyDescent="0.2">
      <c r="A852" s="226" t="s">
        <v>808</v>
      </c>
      <c r="B852" s="218" t="s">
        <v>343</v>
      </c>
      <c r="C852" s="214" t="s">
        <v>99</v>
      </c>
      <c r="D852" s="216">
        <v>48</v>
      </c>
      <c r="E852" s="175">
        <v>0</v>
      </c>
      <c r="F852" s="175">
        <f>D852-E852</f>
        <v>48</v>
      </c>
      <c r="G852" s="175" t="s">
        <v>847</v>
      </c>
      <c r="H852" s="170" t="s">
        <v>918</v>
      </c>
      <c r="I852" s="170" t="s">
        <v>915</v>
      </c>
      <c r="J852" s="212">
        <f ca="1">E852+Q852+AX852+CF852+DN852+ES852+GA852+HH852+IP852+JW852+LE852</f>
        <v>48</v>
      </c>
      <c r="K852" s="212">
        <f>E852+R852+AY852+CG852+DO852+ET852+GB852+HI852+IQ852+JX852+LF852</f>
        <v>48</v>
      </c>
      <c r="L852" s="172">
        <f ca="1">K852/J852</f>
        <v>1</v>
      </c>
      <c r="M852" s="172">
        <f>K852/D852</f>
        <v>1</v>
      </c>
      <c r="N852" s="183">
        <f ca="1">SUMIF($EV$8:$FZ$9,$O$5,$EV853:$FZ853)-SUMIF($EV$8:$FZ$9,$Q$5,$EV853:$FZ853)</f>
        <v>0</v>
      </c>
      <c r="O852" s="156"/>
      <c r="P852" s="16" t="s">
        <v>25</v>
      </c>
      <c r="Q852" s="150">
        <v>0</v>
      </c>
      <c r="R852" s="150">
        <v>0</v>
      </c>
      <c r="S852" s="152" t="e">
        <v>#DIV/0!</v>
      </c>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50">
        <f t="shared" ca="1" si="2128"/>
        <v>0</v>
      </c>
      <c r="AY852" s="150">
        <f>SUM(BA853:CE853)</f>
        <v>0</v>
      </c>
      <c r="AZ852" s="152" t="e">
        <f ca="1">AY852/AX852</f>
        <v>#DIV/0!</v>
      </c>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50">
        <f t="shared" ref="CF852" si="2209">SUM(CI852:DM852)</f>
        <v>48</v>
      </c>
      <c r="CG852" s="150">
        <f>SUM(CI853:DM853)</f>
        <v>0</v>
      </c>
      <c r="CH852" s="152">
        <f>CG852/CF852</f>
        <v>0</v>
      </c>
      <c r="CI852" s="129"/>
      <c r="CJ852" s="129"/>
      <c r="CK852" s="129"/>
      <c r="CL852" s="129"/>
      <c r="CM852" s="129"/>
      <c r="CN852" s="129"/>
      <c r="CO852" s="129"/>
      <c r="CP852" s="101"/>
      <c r="CQ852" s="101"/>
      <c r="CR852" s="101"/>
      <c r="CS852" s="101"/>
      <c r="CT852" s="101"/>
      <c r="CU852" s="101"/>
      <c r="CV852" s="101"/>
      <c r="CW852" s="129"/>
      <c r="CX852" s="129"/>
      <c r="CY852" s="129"/>
      <c r="CZ852" s="129"/>
      <c r="DA852" s="129"/>
      <c r="DB852" s="129"/>
      <c r="DC852" s="129"/>
      <c r="DD852" s="129"/>
      <c r="DE852" s="129"/>
      <c r="DF852" s="129"/>
      <c r="DG852" s="129"/>
      <c r="DH852" s="129"/>
      <c r="DI852" s="129">
        <v>24</v>
      </c>
      <c r="DJ852" s="129">
        <v>24</v>
      </c>
      <c r="DK852" s="129"/>
      <c r="DL852" s="129"/>
      <c r="DM852" s="129"/>
      <c r="DN852" s="150">
        <f t="shared" ref="DN852" si="2210">SUM(DQ852:ER852)</f>
        <v>0</v>
      </c>
      <c r="DO852" s="150">
        <f>SUM(DQ853:ER853)</f>
        <v>0</v>
      </c>
      <c r="DP852" s="152" t="e">
        <f t="shared" si="2077"/>
        <v>#DIV/0!</v>
      </c>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50">
        <f t="shared" ref="ES852:ES908" ca="1" si="2211">SUMIF($EV$8:$FZ$9,$O$5,EV852:FZ852)</f>
        <v>0</v>
      </c>
      <c r="ET852" s="150">
        <f t="shared" si="2113"/>
        <v>0</v>
      </c>
      <c r="EU852" s="152" t="e">
        <f t="shared" ca="1" si="2114"/>
        <v>#DIV/0!</v>
      </c>
      <c r="EV852" s="16"/>
      <c r="EW852" s="67"/>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50">
        <f t="shared" ref="GA852" ca="1" si="2212">SUMIF($GD$8:$HG$9,$O$5,GD852:HG852)</f>
        <v>0</v>
      </c>
      <c r="GB852" s="150">
        <f t="shared" ref="GB852" si="2213">SUM(GD853:HG853)</f>
        <v>48</v>
      </c>
      <c r="GC852" s="152" t="e">
        <f t="shared" ref="GC852" ca="1" si="2214">GB852/GA852</f>
        <v>#DIV/0!</v>
      </c>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50"/>
      <c r="HI852" s="150">
        <v>0</v>
      </c>
      <c r="HJ852" s="152" t="e">
        <v>#DIV/0!</v>
      </c>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50"/>
      <c r="IQ852" s="150">
        <v>0</v>
      </c>
      <c r="IR852" s="152" t="e">
        <v>#DIV/0!</v>
      </c>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23"/>
      <c r="JV852" s="16"/>
      <c r="JW852" s="150"/>
      <c r="JX852" s="150">
        <v>0</v>
      </c>
      <c r="JY852" s="152" t="e">
        <v>#DIV/0!</v>
      </c>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50"/>
      <c r="LF852" s="150">
        <v>0</v>
      </c>
      <c r="LG852" s="152" t="e">
        <v>#DIV/0!</v>
      </c>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row>
    <row r="853" spans="1:350" ht="13.9" customHeight="1" outlineLevel="3" x14ac:dyDescent="0.2">
      <c r="A853" s="227"/>
      <c r="B853" s="219"/>
      <c r="C853" s="215"/>
      <c r="D853" s="217"/>
      <c r="E853" s="176"/>
      <c r="F853" s="176"/>
      <c r="G853" s="176"/>
      <c r="H853" s="171"/>
      <c r="I853" s="171"/>
      <c r="J853" s="213"/>
      <c r="K853" s="213"/>
      <c r="L853" s="173"/>
      <c r="M853" s="173"/>
      <c r="N853" s="184"/>
      <c r="O853" s="157"/>
      <c r="P853" s="17" t="s">
        <v>26</v>
      </c>
      <c r="Q853" s="151"/>
      <c r="R853" s="151"/>
      <c r="S853" s="153"/>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151"/>
      <c r="AY853" s="151"/>
      <c r="AZ853" s="153"/>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c r="CF853" s="151"/>
      <c r="CG853" s="151"/>
      <c r="CH853" s="153"/>
      <c r="CI853" s="141"/>
      <c r="CJ853" s="141"/>
      <c r="CK853" s="141"/>
      <c r="CL853" s="141"/>
      <c r="CM853" s="141"/>
      <c r="CN853" s="141"/>
      <c r="CO853" s="141"/>
      <c r="CP853" s="95"/>
      <c r="CQ853" s="95"/>
      <c r="CR853" s="95"/>
      <c r="CS853" s="95"/>
      <c r="CT853" s="95"/>
      <c r="CU853" s="95"/>
      <c r="CV853" s="95"/>
      <c r="CW853" s="141"/>
      <c r="CX853" s="141"/>
      <c r="CY853" s="141"/>
      <c r="CZ853" s="141"/>
      <c r="DA853" s="141"/>
      <c r="DB853" s="141"/>
      <c r="DC853" s="141"/>
      <c r="DD853" s="141"/>
      <c r="DE853" s="141"/>
      <c r="DF853" s="141"/>
      <c r="DG853" s="141"/>
      <c r="DH853" s="141"/>
      <c r="DI853" s="141"/>
      <c r="DJ853" s="141"/>
      <c r="DK853" s="141"/>
      <c r="DL853" s="141"/>
      <c r="DM853" s="141"/>
      <c r="DN853" s="151"/>
      <c r="DO853" s="151"/>
      <c r="DP853" s="153"/>
      <c r="DQ853" s="24"/>
      <c r="DR853" s="24"/>
      <c r="DS853" s="24"/>
      <c r="DT853" s="24"/>
      <c r="DU853" s="24"/>
      <c r="DV853" s="24"/>
      <c r="DW853" s="24"/>
      <c r="DX853" s="24"/>
      <c r="DY853" s="24"/>
      <c r="DZ853" s="24"/>
      <c r="EA853" s="24"/>
      <c r="EB853" s="24"/>
      <c r="EC853" s="24"/>
      <c r="ED853" s="24"/>
      <c r="EE853" s="24"/>
      <c r="EF853" s="24"/>
      <c r="EG853" s="24"/>
      <c r="EH853" s="24"/>
      <c r="EI853" s="24"/>
      <c r="EJ853" s="24"/>
      <c r="EK853" s="24"/>
      <c r="EL853" s="24"/>
      <c r="EM853" s="24"/>
      <c r="EN853" s="24"/>
      <c r="EO853" s="24"/>
      <c r="EP853" s="24"/>
      <c r="EQ853" s="24"/>
      <c r="ER853" s="24"/>
      <c r="ES853" s="151"/>
      <c r="ET853" s="151"/>
      <c r="EU853" s="153"/>
      <c r="EV853" s="24"/>
      <c r="EW853" s="125"/>
      <c r="EX853" s="24"/>
      <c r="EY853" s="24"/>
      <c r="EZ853" s="24"/>
      <c r="FA853" s="24"/>
      <c r="FB853" s="24"/>
      <c r="FC853" s="24"/>
      <c r="FD853" s="24"/>
      <c r="FE853" s="24"/>
      <c r="FF853" s="24"/>
      <c r="FG853" s="24"/>
      <c r="FH853" s="24"/>
      <c r="FI853" s="24"/>
      <c r="FJ853" s="24"/>
      <c r="FK853" s="24"/>
      <c r="FL853" s="24"/>
      <c r="FM853" s="24"/>
      <c r="FN853" s="24"/>
      <c r="FO853" s="24"/>
      <c r="FP853" s="24"/>
      <c r="FQ853" s="24"/>
      <c r="FR853" s="24"/>
      <c r="FS853" s="24"/>
      <c r="FT853" s="24"/>
      <c r="FU853" s="24"/>
      <c r="FV853" s="24"/>
      <c r="FW853" s="24"/>
      <c r="FX853" s="24"/>
      <c r="FY853" s="24"/>
      <c r="FZ853" s="24"/>
      <c r="GA853" s="151"/>
      <c r="GB853" s="151"/>
      <c r="GC853" s="153"/>
      <c r="GD853" s="24"/>
      <c r="GE853" s="24"/>
      <c r="GF853" s="24">
        <v>35</v>
      </c>
      <c r="GG853" s="24"/>
      <c r="GH853" s="24"/>
      <c r="GI853" s="24"/>
      <c r="GJ853" s="24"/>
      <c r="GK853" s="24"/>
      <c r="GL853" s="24"/>
      <c r="GM853" s="24"/>
      <c r="GN853" s="24"/>
      <c r="GO853" s="24">
        <v>13</v>
      </c>
      <c r="GP853" s="24"/>
      <c r="GQ853" s="24"/>
      <c r="GR853" s="24"/>
      <c r="GS853" s="24"/>
      <c r="GT853" s="24"/>
      <c r="GU853" s="24"/>
      <c r="GV853" s="24"/>
      <c r="GW853" s="24"/>
      <c r="GX853" s="24"/>
      <c r="GY853" s="24"/>
      <c r="GZ853" s="24"/>
      <c r="HA853" s="24"/>
      <c r="HB853" s="24"/>
      <c r="HC853" s="24"/>
      <c r="HD853" s="24"/>
      <c r="HE853" s="24"/>
      <c r="HF853" s="24"/>
      <c r="HG853" s="24"/>
      <c r="HH853" s="151"/>
      <c r="HI853" s="151"/>
      <c r="HJ853" s="153"/>
      <c r="HK853" s="24"/>
      <c r="HL853" s="24"/>
      <c r="HM853" s="24"/>
      <c r="HN853" s="24"/>
      <c r="HO853" s="24"/>
      <c r="HP853" s="24"/>
      <c r="HQ853" s="24"/>
      <c r="HR853" s="24"/>
      <c r="HS853" s="24"/>
      <c r="HT853" s="24"/>
      <c r="HU853" s="24"/>
      <c r="HV853" s="24"/>
      <c r="HW853" s="24"/>
      <c r="HX853" s="24"/>
      <c r="HY853" s="24"/>
      <c r="HZ853" s="24"/>
      <c r="IA853" s="24"/>
      <c r="IB853" s="24"/>
      <c r="IC853" s="24"/>
      <c r="ID853" s="24"/>
      <c r="IE853" s="24"/>
      <c r="IF853" s="24"/>
      <c r="IG853" s="24"/>
      <c r="IH853" s="24"/>
      <c r="II853" s="24"/>
      <c r="IJ853" s="24"/>
      <c r="IK853" s="24"/>
      <c r="IL853" s="24"/>
      <c r="IM853" s="24"/>
      <c r="IN853" s="24"/>
      <c r="IO853" s="24"/>
      <c r="IP853" s="151"/>
      <c r="IQ853" s="151"/>
      <c r="IR853" s="153"/>
      <c r="IS853" s="24"/>
      <c r="IT853" s="24"/>
      <c r="IU853" s="24"/>
      <c r="IV853" s="24"/>
      <c r="IW853" s="24"/>
      <c r="IX853" s="24"/>
      <c r="IY853" s="24"/>
      <c r="IZ853" s="24"/>
      <c r="JA853" s="24"/>
      <c r="JB853" s="24"/>
      <c r="JC853" s="24"/>
      <c r="JD853" s="24"/>
      <c r="JE853" s="24"/>
      <c r="JF853" s="24"/>
      <c r="JG853" s="24"/>
      <c r="JH853" s="24"/>
      <c r="JI853" s="24"/>
      <c r="JJ853" s="24"/>
      <c r="JK853" s="24"/>
      <c r="JL853" s="24"/>
      <c r="JM853" s="24"/>
      <c r="JN853" s="24"/>
      <c r="JO853" s="24"/>
      <c r="JP853" s="24"/>
      <c r="JQ853" s="24"/>
      <c r="JR853" s="24"/>
      <c r="JS853" s="24"/>
      <c r="JT853" s="24"/>
      <c r="JU853" s="25"/>
      <c r="JV853" s="24"/>
      <c r="JW853" s="151"/>
      <c r="JX853" s="151"/>
      <c r="JY853" s="153"/>
      <c r="JZ853" s="24"/>
      <c r="KA853" s="24"/>
      <c r="KB853" s="24"/>
      <c r="KC853" s="24"/>
      <c r="KD853" s="24"/>
      <c r="KE853" s="24"/>
      <c r="KF853" s="24"/>
      <c r="KG853" s="24"/>
      <c r="KH853" s="24"/>
      <c r="KI853" s="24"/>
      <c r="KJ853" s="24"/>
      <c r="KK853" s="24"/>
      <c r="KL853" s="24"/>
      <c r="KM853" s="24"/>
      <c r="KN853" s="24"/>
      <c r="KO853" s="24"/>
      <c r="KP853" s="24"/>
      <c r="KQ853" s="24"/>
      <c r="KR853" s="24"/>
      <c r="KS853" s="24"/>
      <c r="KT853" s="24"/>
      <c r="KU853" s="24"/>
      <c r="KV853" s="24"/>
      <c r="KW853" s="24"/>
      <c r="KX853" s="24"/>
      <c r="KY853" s="24"/>
      <c r="KZ853" s="24"/>
      <c r="LA853" s="24"/>
      <c r="LB853" s="24"/>
      <c r="LC853" s="24"/>
      <c r="LD853" s="24"/>
      <c r="LE853" s="151"/>
      <c r="LF853" s="151"/>
      <c r="LG853" s="153"/>
      <c r="LH853" s="24"/>
      <c r="LI853" s="24"/>
      <c r="LJ853" s="24"/>
      <c r="LK853" s="24"/>
      <c r="LL853" s="24"/>
      <c r="LM853" s="24"/>
      <c r="LN853" s="24"/>
      <c r="LO853" s="24"/>
      <c r="LP853" s="24"/>
      <c r="LQ853" s="24"/>
      <c r="LR853" s="24"/>
      <c r="LS853" s="24"/>
      <c r="LT853" s="24"/>
      <c r="LU853" s="24"/>
      <c r="LV853" s="24"/>
      <c r="LW853" s="24"/>
      <c r="LX853" s="24"/>
      <c r="LY853" s="24"/>
      <c r="LZ853" s="24"/>
      <c r="MA853" s="24"/>
      <c r="MB853" s="24"/>
      <c r="MC853" s="24"/>
      <c r="MD853" s="24"/>
      <c r="ME853" s="24"/>
      <c r="MF853" s="24"/>
      <c r="MG853" s="24"/>
      <c r="MH853" s="24"/>
      <c r="MI853" s="24"/>
      <c r="MJ853" s="24"/>
      <c r="MK853" s="24"/>
      <c r="ML853" s="24"/>
    </row>
    <row r="854" spans="1:350" ht="13.9" customHeight="1" outlineLevel="3" x14ac:dyDescent="0.2">
      <c r="A854" s="226" t="s">
        <v>809</v>
      </c>
      <c r="B854" s="218" t="s">
        <v>100</v>
      </c>
      <c r="C854" s="214" t="s">
        <v>99</v>
      </c>
      <c r="D854" s="216">
        <v>6</v>
      </c>
      <c r="E854" s="175">
        <v>0</v>
      </c>
      <c r="F854" s="175">
        <f>D854-E854</f>
        <v>6</v>
      </c>
      <c r="G854" s="175" t="s">
        <v>842</v>
      </c>
      <c r="H854" s="170" t="s">
        <v>915</v>
      </c>
      <c r="I854" s="170" t="s">
        <v>891</v>
      </c>
      <c r="J854" s="212">
        <f ca="1">E854+Q854+AX854+CF854+DN854+ES854+GA854+HH854+IP854+JW854+LE854</f>
        <v>6</v>
      </c>
      <c r="K854" s="212">
        <f>E854+R854+AY854+CG854+DO854+ET854+GB854+HI854+IQ854+JX854+LF854</f>
        <v>6</v>
      </c>
      <c r="L854" s="172">
        <f ca="1">K854/J854</f>
        <v>1</v>
      </c>
      <c r="M854" s="172">
        <f>K854/D854</f>
        <v>1</v>
      </c>
      <c r="N854" s="183">
        <f ca="1">SUMIF($EV$8:$FZ$9,$O$5,$EV855:$FZ855)-SUMIF($EV$8:$FZ$9,$Q$5,$EV855:$FZ855)</f>
        <v>0</v>
      </c>
      <c r="O854" s="156"/>
      <c r="P854" s="16" t="s">
        <v>25</v>
      </c>
      <c r="Q854" s="150">
        <v>0</v>
      </c>
      <c r="R854" s="150">
        <v>0</v>
      </c>
      <c r="S854" s="152" t="e">
        <v>#DIV/0!</v>
      </c>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50">
        <f t="shared" ca="1" si="2128"/>
        <v>0</v>
      </c>
      <c r="AY854" s="150">
        <f>SUM(BA855:CE855)</f>
        <v>0</v>
      </c>
      <c r="AZ854" s="152" t="e">
        <f ca="1">AY854/AX854</f>
        <v>#DIV/0!</v>
      </c>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50">
        <f t="shared" ref="CF854" si="2215">SUM(CI854:DM854)</f>
        <v>6</v>
      </c>
      <c r="CG854" s="150">
        <f>SUM(CI855:DM855)</f>
        <v>0</v>
      </c>
      <c r="CH854" s="152">
        <f>CG854/CF854</f>
        <v>0</v>
      </c>
      <c r="CI854" s="129"/>
      <c r="CJ854" s="129"/>
      <c r="CK854" s="129"/>
      <c r="CL854" s="129"/>
      <c r="CM854" s="129"/>
      <c r="CN854" s="129"/>
      <c r="CO854" s="129"/>
      <c r="CP854" s="94"/>
      <c r="CQ854" s="94"/>
      <c r="CR854" s="94"/>
      <c r="CS854" s="94"/>
      <c r="CT854" s="94"/>
      <c r="CU854" s="94"/>
      <c r="CV854" s="94"/>
      <c r="CW854" s="129"/>
      <c r="CX854" s="129"/>
      <c r="CY854" s="129"/>
      <c r="CZ854" s="129"/>
      <c r="DA854" s="129"/>
      <c r="DB854" s="129"/>
      <c r="DC854" s="129"/>
      <c r="DD854" s="129"/>
      <c r="DE854" s="129"/>
      <c r="DF854" s="129"/>
      <c r="DG854" s="129"/>
      <c r="DH854" s="129"/>
      <c r="DI854" s="129"/>
      <c r="DJ854" s="129"/>
      <c r="DK854" s="129">
        <v>6</v>
      </c>
      <c r="DL854" s="129"/>
      <c r="DM854" s="129"/>
      <c r="DN854" s="150">
        <f t="shared" ref="DN854" si="2216">SUM(DQ854:ER854)</f>
        <v>0</v>
      </c>
      <c r="DO854" s="150">
        <f>SUM(DQ855:ER855)</f>
        <v>0</v>
      </c>
      <c r="DP854" s="152" t="e">
        <f t="shared" si="2077"/>
        <v>#DIV/0!</v>
      </c>
      <c r="DQ854" s="16"/>
      <c r="DR854" s="16"/>
      <c r="DS854" s="16"/>
      <c r="DT854" s="16"/>
      <c r="DU854" s="16"/>
      <c r="DV854" s="16"/>
      <c r="DW854" s="16"/>
      <c r="DX854" s="16"/>
      <c r="DY854" s="16"/>
      <c r="DZ854" s="16"/>
      <c r="EA854" s="16"/>
      <c r="EB854" s="16"/>
      <c r="EC854" s="16"/>
      <c r="ED854" s="16"/>
      <c r="EE854" s="16"/>
      <c r="EF854" s="16"/>
      <c r="EG854" s="16"/>
      <c r="EH854" s="16"/>
      <c r="EI854" s="16"/>
      <c r="EJ854" s="16"/>
      <c r="EK854" s="16"/>
      <c r="EL854" s="16"/>
      <c r="EM854" s="16"/>
      <c r="EN854" s="16"/>
      <c r="EO854" s="16"/>
      <c r="EP854" s="16"/>
      <c r="EQ854" s="16"/>
      <c r="ER854" s="16"/>
      <c r="ES854" s="150">
        <f t="shared" ca="1" si="2211"/>
        <v>0</v>
      </c>
      <c r="ET854" s="150">
        <f t="shared" si="2113"/>
        <v>0</v>
      </c>
      <c r="EU854" s="152" t="e">
        <f t="shared" ca="1" si="2114"/>
        <v>#DIV/0!</v>
      </c>
      <c r="EV854" s="16"/>
      <c r="EW854" s="67"/>
      <c r="EX854" s="16"/>
      <c r="EY854" s="16"/>
      <c r="EZ854" s="16"/>
      <c r="FA854" s="16"/>
      <c r="FB854" s="16"/>
      <c r="FC854" s="16"/>
      <c r="FD854" s="16"/>
      <c r="FE854" s="16"/>
      <c r="FF854" s="16"/>
      <c r="FG854" s="16"/>
      <c r="FH854" s="16"/>
      <c r="FI854" s="16"/>
      <c r="FJ854" s="16"/>
      <c r="FK854" s="16"/>
      <c r="FL854" s="16"/>
      <c r="FM854" s="16"/>
      <c r="FN854" s="16"/>
      <c r="FO854" s="16"/>
      <c r="FP854" s="16"/>
      <c r="FQ854" s="16"/>
      <c r="FR854" s="16"/>
      <c r="FS854" s="16"/>
      <c r="FT854" s="16"/>
      <c r="FU854" s="16"/>
      <c r="FV854" s="16"/>
      <c r="FW854" s="16"/>
      <c r="FX854" s="16"/>
      <c r="FY854" s="16"/>
      <c r="FZ854" s="16"/>
      <c r="GA854" s="150">
        <f t="shared" ref="GA854" ca="1" si="2217">SUMIF($GD$8:$HG$9,$O$5,GD854:HG854)</f>
        <v>0</v>
      </c>
      <c r="GB854" s="150">
        <f t="shared" ref="GB854" si="2218">SUM(GD855:HG855)</f>
        <v>6</v>
      </c>
      <c r="GC854" s="152" t="e">
        <f t="shared" ref="GC854" ca="1" si="2219">GB854/GA854</f>
        <v>#DIV/0!</v>
      </c>
      <c r="GD854" s="16"/>
      <c r="GE854" s="16"/>
      <c r="GF854" s="16"/>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c r="HF854" s="16"/>
      <c r="HG854" s="16"/>
      <c r="HH854" s="150"/>
      <c r="HI854" s="150">
        <v>0</v>
      </c>
      <c r="HJ854" s="152" t="e">
        <v>#DIV/0!</v>
      </c>
      <c r="HK854" s="16"/>
      <c r="HL854" s="16"/>
      <c r="HM854" s="16"/>
      <c r="HN854" s="16"/>
      <c r="HO854" s="16"/>
      <c r="HP854" s="16"/>
      <c r="HQ854" s="16"/>
      <c r="HR854" s="16"/>
      <c r="HS854" s="16"/>
      <c r="HT854" s="16"/>
      <c r="HU854" s="16"/>
      <c r="HV854" s="16"/>
      <c r="HW854" s="16"/>
      <c r="HX854" s="16"/>
      <c r="HY854" s="16"/>
      <c r="HZ854" s="16"/>
      <c r="IA854" s="16"/>
      <c r="IB854" s="16"/>
      <c r="IC854" s="16"/>
      <c r="ID854" s="16"/>
      <c r="IE854" s="16"/>
      <c r="IF854" s="16"/>
      <c r="IG854" s="16"/>
      <c r="IH854" s="16"/>
      <c r="II854" s="16"/>
      <c r="IJ854" s="16"/>
      <c r="IK854" s="16"/>
      <c r="IL854" s="16"/>
      <c r="IM854" s="16"/>
      <c r="IN854" s="16"/>
      <c r="IO854" s="16"/>
      <c r="IP854" s="150"/>
      <c r="IQ854" s="150">
        <v>0</v>
      </c>
      <c r="IR854" s="152" t="e">
        <v>#DIV/0!</v>
      </c>
      <c r="IS854" s="16"/>
      <c r="IT854" s="16"/>
      <c r="IU854" s="16"/>
      <c r="IV854" s="16"/>
      <c r="IW854" s="16"/>
      <c r="IX854" s="16"/>
      <c r="IY854" s="16"/>
      <c r="IZ854" s="16"/>
      <c r="JA854" s="16"/>
      <c r="JB854" s="16"/>
      <c r="JC854" s="16"/>
      <c r="JD854" s="16"/>
      <c r="JE854" s="16"/>
      <c r="JF854" s="16"/>
      <c r="JG854" s="16"/>
      <c r="JH854" s="16"/>
      <c r="JI854" s="16"/>
      <c r="JJ854" s="16"/>
      <c r="JK854" s="16"/>
      <c r="JL854" s="16"/>
      <c r="JM854" s="16"/>
      <c r="JN854" s="16"/>
      <c r="JO854" s="16"/>
      <c r="JP854" s="16"/>
      <c r="JQ854" s="16"/>
      <c r="JR854" s="16"/>
      <c r="JS854" s="16"/>
      <c r="JT854" s="16"/>
      <c r="JU854" s="23"/>
      <c r="JV854" s="16"/>
      <c r="JW854" s="150"/>
      <c r="JX854" s="150">
        <v>0</v>
      </c>
      <c r="JY854" s="152" t="e">
        <v>#DIV/0!</v>
      </c>
      <c r="JZ854" s="16"/>
      <c r="KA854" s="16"/>
      <c r="KB854" s="16"/>
      <c r="KC854" s="16"/>
      <c r="KD854" s="16"/>
      <c r="KE854" s="16"/>
      <c r="KF854" s="16"/>
      <c r="KG854" s="16"/>
      <c r="KH854" s="16"/>
      <c r="KI854" s="16"/>
      <c r="KJ854" s="16"/>
      <c r="KK854" s="16"/>
      <c r="KL854" s="16"/>
      <c r="KM854" s="16"/>
      <c r="KN854" s="16"/>
      <c r="KO854" s="16"/>
      <c r="KP854" s="16"/>
      <c r="KQ854" s="16"/>
      <c r="KR854" s="16"/>
      <c r="KS854" s="16"/>
      <c r="KT854" s="16"/>
      <c r="KU854" s="16"/>
      <c r="KV854" s="16"/>
      <c r="KW854" s="16"/>
      <c r="KX854" s="16"/>
      <c r="KY854" s="16"/>
      <c r="KZ854" s="16"/>
      <c r="LA854" s="16"/>
      <c r="LB854" s="16"/>
      <c r="LC854" s="16"/>
      <c r="LD854" s="16"/>
      <c r="LE854" s="150"/>
      <c r="LF854" s="150">
        <v>0</v>
      </c>
      <c r="LG854" s="152" t="e">
        <v>#DIV/0!</v>
      </c>
      <c r="LH854" s="16"/>
      <c r="LI854" s="16"/>
      <c r="LJ854" s="16"/>
      <c r="LK854" s="16"/>
      <c r="LL854" s="16"/>
      <c r="LM854" s="16"/>
      <c r="LN854" s="16"/>
      <c r="LO854" s="16"/>
      <c r="LP854" s="16"/>
      <c r="LQ854" s="16"/>
      <c r="LR854" s="16"/>
      <c r="LS854" s="16"/>
      <c r="LT854" s="16"/>
      <c r="LU854" s="16"/>
      <c r="LV854" s="16"/>
      <c r="LW854" s="16"/>
      <c r="LX854" s="16"/>
      <c r="LY854" s="16"/>
      <c r="LZ854" s="16"/>
      <c r="MA854" s="16"/>
      <c r="MB854" s="16"/>
      <c r="MC854" s="16"/>
      <c r="MD854" s="16"/>
      <c r="ME854" s="16"/>
      <c r="MF854" s="16"/>
      <c r="MG854" s="16"/>
      <c r="MH854" s="16"/>
      <c r="MI854" s="16"/>
      <c r="MJ854" s="16"/>
      <c r="MK854" s="16"/>
      <c r="ML854" s="16"/>
    </row>
    <row r="855" spans="1:350" ht="13.9" customHeight="1" outlineLevel="3" x14ac:dyDescent="0.2">
      <c r="A855" s="227"/>
      <c r="B855" s="219"/>
      <c r="C855" s="215"/>
      <c r="D855" s="217"/>
      <c r="E855" s="176"/>
      <c r="F855" s="176"/>
      <c r="G855" s="176"/>
      <c r="H855" s="171"/>
      <c r="I855" s="171"/>
      <c r="J855" s="213"/>
      <c r="K855" s="213"/>
      <c r="L855" s="173"/>
      <c r="M855" s="173"/>
      <c r="N855" s="184"/>
      <c r="O855" s="157"/>
      <c r="P855" s="17" t="s">
        <v>26</v>
      </c>
      <c r="Q855" s="151"/>
      <c r="R855" s="151"/>
      <c r="S855" s="153"/>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151"/>
      <c r="AY855" s="151"/>
      <c r="AZ855" s="153"/>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c r="CF855" s="151"/>
      <c r="CG855" s="151"/>
      <c r="CH855" s="153"/>
      <c r="CI855" s="141"/>
      <c r="CJ855" s="141"/>
      <c r="CK855" s="141"/>
      <c r="CL855" s="141"/>
      <c r="CM855" s="141"/>
      <c r="CN855" s="141"/>
      <c r="CO855" s="141"/>
      <c r="CP855" s="101"/>
      <c r="CQ855" s="101"/>
      <c r="CR855" s="101"/>
      <c r="CS855" s="101"/>
      <c r="CT855" s="101"/>
      <c r="CU855" s="101"/>
      <c r="CV855" s="101"/>
      <c r="CW855" s="141"/>
      <c r="CX855" s="141"/>
      <c r="CY855" s="141"/>
      <c r="CZ855" s="141"/>
      <c r="DA855" s="141"/>
      <c r="DB855" s="141"/>
      <c r="DC855" s="141"/>
      <c r="DD855" s="141"/>
      <c r="DE855" s="141"/>
      <c r="DF855" s="141"/>
      <c r="DG855" s="141"/>
      <c r="DH855" s="141"/>
      <c r="DI855" s="141"/>
      <c r="DJ855" s="141"/>
      <c r="DK855" s="141"/>
      <c r="DL855" s="141"/>
      <c r="DM855" s="141"/>
      <c r="DN855" s="151"/>
      <c r="DO855" s="151"/>
      <c r="DP855" s="153"/>
      <c r="DQ855" s="24"/>
      <c r="DR855" s="24"/>
      <c r="DS855" s="24"/>
      <c r="DT855" s="24"/>
      <c r="DU855" s="24"/>
      <c r="DV855" s="24"/>
      <c r="DW855" s="24"/>
      <c r="DX855" s="24"/>
      <c r="DY855" s="24"/>
      <c r="DZ855" s="24"/>
      <c r="EA855" s="24"/>
      <c r="EB855" s="24"/>
      <c r="EC855" s="24"/>
      <c r="ED855" s="24"/>
      <c r="EE855" s="24"/>
      <c r="EF855" s="24"/>
      <c r="EG855" s="24"/>
      <c r="EH855" s="24"/>
      <c r="EI855" s="24"/>
      <c r="EJ855" s="24"/>
      <c r="EK855" s="24"/>
      <c r="EL855" s="24"/>
      <c r="EM855" s="24"/>
      <c r="EN855" s="24"/>
      <c r="EO855" s="24"/>
      <c r="EP855" s="24"/>
      <c r="EQ855" s="24"/>
      <c r="ER855" s="24"/>
      <c r="ES855" s="151"/>
      <c r="ET855" s="151"/>
      <c r="EU855" s="153"/>
      <c r="EV855" s="24"/>
      <c r="EW855" s="125"/>
      <c r="EX855" s="24"/>
      <c r="EY855" s="24"/>
      <c r="EZ855" s="24"/>
      <c r="FA855" s="24"/>
      <c r="FB855" s="24"/>
      <c r="FC855" s="24"/>
      <c r="FD855" s="24"/>
      <c r="FE855" s="24"/>
      <c r="FF855" s="24"/>
      <c r="FG855" s="24"/>
      <c r="FH855" s="24"/>
      <c r="FI855" s="24"/>
      <c r="FJ855" s="24"/>
      <c r="FK855" s="24"/>
      <c r="FL855" s="24"/>
      <c r="FM855" s="24"/>
      <c r="FN855" s="24"/>
      <c r="FO855" s="24"/>
      <c r="FP855" s="24"/>
      <c r="FQ855" s="24"/>
      <c r="FR855" s="24"/>
      <c r="FS855" s="24"/>
      <c r="FT855" s="24"/>
      <c r="FU855" s="24"/>
      <c r="FV855" s="24"/>
      <c r="FW855" s="24"/>
      <c r="FX855" s="24"/>
      <c r="FY855" s="24"/>
      <c r="FZ855" s="24"/>
      <c r="GA855" s="151"/>
      <c r="GB855" s="151"/>
      <c r="GC855" s="153"/>
      <c r="GD855" s="24"/>
      <c r="GE855" s="24"/>
      <c r="GF855" s="24"/>
      <c r="GG855" s="24"/>
      <c r="GH855" s="24"/>
      <c r="GI855" s="24"/>
      <c r="GJ855" s="24"/>
      <c r="GK855" s="24"/>
      <c r="GL855" s="24"/>
      <c r="GM855" s="24"/>
      <c r="GN855" s="24"/>
      <c r="GO855" s="24">
        <v>6</v>
      </c>
      <c r="GP855" s="24"/>
      <c r="GQ855" s="24"/>
      <c r="GR855" s="24"/>
      <c r="GS855" s="24"/>
      <c r="GT855" s="24"/>
      <c r="GU855" s="24"/>
      <c r="GV855" s="24"/>
      <c r="GW855" s="24"/>
      <c r="GX855" s="24"/>
      <c r="GY855" s="24"/>
      <c r="GZ855" s="24"/>
      <c r="HA855" s="24"/>
      <c r="HB855" s="24"/>
      <c r="HC855" s="24"/>
      <c r="HD855" s="24"/>
      <c r="HE855" s="24"/>
      <c r="HF855" s="24"/>
      <c r="HG855" s="24"/>
      <c r="HH855" s="151"/>
      <c r="HI855" s="151"/>
      <c r="HJ855" s="153"/>
      <c r="HK855" s="24"/>
      <c r="HL855" s="24"/>
      <c r="HM855" s="24"/>
      <c r="HN855" s="24"/>
      <c r="HO855" s="24"/>
      <c r="HP855" s="24"/>
      <c r="HQ855" s="24"/>
      <c r="HR855" s="24"/>
      <c r="HS855" s="24"/>
      <c r="HT855" s="24"/>
      <c r="HU855" s="24"/>
      <c r="HV855" s="24"/>
      <c r="HW855" s="24"/>
      <c r="HX855" s="24"/>
      <c r="HY855" s="24"/>
      <c r="HZ855" s="24"/>
      <c r="IA855" s="24"/>
      <c r="IB855" s="24"/>
      <c r="IC855" s="24"/>
      <c r="ID855" s="24"/>
      <c r="IE855" s="24"/>
      <c r="IF855" s="24"/>
      <c r="IG855" s="24"/>
      <c r="IH855" s="24"/>
      <c r="II855" s="24"/>
      <c r="IJ855" s="24"/>
      <c r="IK855" s="24"/>
      <c r="IL855" s="24"/>
      <c r="IM855" s="24"/>
      <c r="IN855" s="24"/>
      <c r="IO855" s="24"/>
      <c r="IP855" s="151"/>
      <c r="IQ855" s="151"/>
      <c r="IR855" s="153"/>
      <c r="IS855" s="24"/>
      <c r="IT855" s="24"/>
      <c r="IU855" s="24"/>
      <c r="IV855" s="24"/>
      <c r="IW855" s="24"/>
      <c r="IX855" s="24"/>
      <c r="IY855" s="24"/>
      <c r="IZ855" s="24"/>
      <c r="JA855" s="24"/>
      <c r="JB855" s="24"/>
      <c r="JC855" s="24"/>
      <c r="JD855" s="24"/>
      <c r="JE855" s="24"/>
      <c r="JF855" s="24"/>
      <c r="JG855" s="24"/>
      <c r="JH855" s="24"/>
      <c r="JI855" s="24"/>
      <c r="JJ855" s="24"/>
      <c r="JK855" s="24"/>
      <c r="JL855" s="24"/>
      <c r="JM855" s="24"/>
      <c r="JN855" s="24"/>
      <c r="JO855" s="24"/>
      <c r="JP855" s="24"/>
      <c r="JQ855" s="24"/>
      <c r="JR855" s="24"/>
      <c r="JS855" s="24"/>
      <c r="JT855" s="24"/>
      <c r="JU855" s="25"/>
      <c r="JV855" s="24"/>
      <c r="JW855" s="151"/>
      <c r="JX855" s="151"/>
      <c r="JY855" s="153"/>
      <c r="JZ855" s="24"/>
      <c r="KA855" s="24"/>
      <c r="KB855" s="24"/>
      <c r="KC855" s="24"/>
      <c r="KD855" s="24"/>
      <c r="KE855" s="24"/>
      <c r="KF855" s="24"/>
      <c r="KG855" s="24"/>
      <c r="KH855" s="24"/>
      <c r="KI855" s="24"/>
      <c r="KJ855" s="24"/>
      <c r="KK855" s="24"/>
      <c r="KL855" s="24"/>
      <c r="KM855" s="24"/>
      <c r="KN855" s="24"/>
      <c r="KO855" s="24"/>
      <c r="KP855" s="24"/>
      <c r="KQ855" s="24"/>
      <c r="KR855" s="24"/>
      <c r="KS855" s="24"/>
      <c r="KT855" s="24"/>
      <c r="KU855" s="24"/>
      <c r="KV855" s="24"/>
      <c r="KW855" s="24"/>
      <c r="KX855" s="24"/>
      <c r="KY855" s="24"/>
      <c r="KZ855" s="24"/>
      <c r="LA855" s="24"/>
      <c r="LB855" s="24"/>
      <c r="LC855" s="24"/>
      <c r="LD855" s="24"/>
      <c r="LE855" s="151"/>
      <c r="LF855" s="151"/>
      <c r="LG855" s="153"/>
      <c r="LH855" s="24"/>
      <c r="LI855" s="24"/>
      <c r="LJ855" s="24"/>
      <c r="LK855" s="24"/>
      <c r="LL855" s="24"/>
      <c r="LM855" s="24"/>
      <c r="LN855" s="24"/>
      <c r="LO855" s="24"/>
      <c r="LP855" s="24"/>
      <c r="LQ855" s="24"/>
      <c r="LR855" s="24"/>
      <c r="LS855" s="24"/>
      <c r="LT855" s="24"/>
      <c r="LU855" s="24"/>
      <c r="LV855" s="24"/>
      <c r="LW855" s="24"/>
      <c r="LX855" s="24"/>
      <c r="LY855" s="24"/>
      <c r="LZ855" s="24"/>
      <c r="MA855" s="24"/>
      <c r="MB855" s="24"/>
      <c r="MC855" s="24"/>
      <c r="MD855" s="24"/>
      <c r="ME855" s="24"/>
      <c r="MF855" s="24"/>
      <c r="MG855" s="24"/>
      <c r="MH855" s="24"/>
      <c r="MI855" s="24"/>
      <c r="MJ855" s="24"/>
      <c r="MK855" s="24"/>
      <c r="ML855" s="24"/>
    </row>
    <row r="856" spans="1:350" ht="13.9" customHeight="1" outlineLevel="3" x14ac:dyDescent="0.2">
      <c r="A856" s="226" t="s">
        <v>810</v>
      </c>
      <c r="B856" s="218" t="s">
        <v>421</v>
      </c>
      <c r="C856" s="214" t="s">
        <v>38</v>
      </c>
      <c r="D856" s="216">
        <v>5.33</v>
      </c>
      <c r="E856" s="175">
        <v>0</v>
      </c>
      <c r="F856" s="175">
        <f>D856-E856</f>
        <v>5.33</v>
      </c>
      <c r="G856" s="175" t="s">
        <v>844</v>
      </c>
      <c r="H856" s="170" t="s">
        <v>868</v>
      </c>
      <c r="I856" s="170" t="s">
        <v>897</v>
      </c>
      <c r="J856" s="212">
        <f ca="1">E856+Q856+AX856+CF856+DN856+ES856+GA856+HH856+IP856+JW856+LE856</f>
        <v>5.33</v>
      </c>
      <c r="K856" s="212">
        <f>E856+R856+AY856+CG856+DO856+ET856+GB856+HI856+IQ856+JX856+LF856</f>
        <v>1.7</v>
      </c>
      <c r="L856" s="172">
        <f ca="1">K856/J856</f>
        <v>0.31894934333958724</v>
      </c>
      <c r="M856" s="172">
        <f>K856/D856</f>
        <v>0.31894934333958724</v>
      </c>
      <c r="N856" s="183">
        <f ca="1">SUMIF($EV$8:$FZ$9,$O$5,$EV857:$FZ857)-SUMIF($EV$8:$FZ$9,$Q$5,$EV857:$FZ857)</f>
        <v>0</v>
      </c>
      <c r="O856" s="156"/>
      <c r="P856" s="16" t="s">
        <v>25</v>
      </c>
      <c r="Q856" s="150">
        <v>0</v>
      </c>
      <c r="R856" s="150">
        <v>0</v>
      </c>
      <c r="S856" s="152" t="e">
        <v>#DIV/0!</v>
      </c>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50">
        <f t="shared" ca="1" si="2128"/>
        <v>0</v>
      </c>
      <c r="AY856" s="150">
        <f>SUM(BA857:CE857)</f>
        <v>0</v>
      </c>
      <c r="AZ856" s="152" t="e">
        <f ca="1">AY856/AX856</f>
        <v>#DIV/0!</v>
      </c>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50">
        <f t="shared" ref="CF856" si="2220">SUM(CI856:DM856)</f>
        <v>0</v>
      </c>
      <c r="CG856" s="150">
        <f>SUM(CI857:DM857)</f>
        <v>0</v>
      </c>
      <c r="CH856" s="152" t="e">
        <f>CG856/CF856</f>
        <v>#DIV/0!</v>
      </c>
      <c r="CI856" s="129"/>
      <c r="CJ856" s="129"/>
      <c r="CK856" s="129"/>
      <c r="CL856" s="129"/>
      <c r="CM856" s="129"/>
      <c r="CN856" s="129"/>
      <c r="CO856" s="129"/>
      <c r="CP856" s="95"/>
      <c r="CQ856" s="95"/>
      <c r="CR856" s="95"/>
      <c r="CS856" s="95"/>
      <c r="CT856" s="95"/>
      <c r="CU856" s="95"/>
      <c r="CV856" s="95"/>
      <c r="CW856" s="129"/>
      <c r="CX856" s="129"/>
      <c r="CY856" s="129"/>
      <c r="CZ856" s="129"/>
      <c r="DA856" s="129"/>
      <c r="DB856" s="129"/>
      <c r="DC856" s="129"/>
      <c r="DD856" s="129"/>
      <c r="DE856" s="129"/>
      <c r="DF856" s="129"/>
      <c r="DG856" s="129"/>
      <c r="DH856" s="129"/>
      <c r="DI856" s="129"/>
      <c r="DJ856" s="129"/>
      <c r="DK856" s="129"/>
      <c r="DL856" s="129"/>
      <c r="DM856" s="129"/>
      <c r="DN856" s="150">
        <f t="shared" ref="DN856" si="2221">SUM(DQ856:ER856)</f>
        <v>5.33</v>
      </c>
      <c r="DO856" s="150">
        <f>SUM(DQ857:ER857)</f>
        <v>0</v>
      </c>
      <c r="DP856" s="152">
        <f t="shared" si="2077"/>
        <v>0</v>
      </c>
      <c r="DQ856" s="16"/>
      <c r="DR856" s="16"/>
      <c r="DS856" s="16"/>
      <c r="DT856" s="16"/>
      <c r="DU856" s="16"/>
      <c r="DV856" s="16"/>
      <c r="DW856" s="16"/>
      <c r="DX856" s="16"/>
      <c r="DY856" s="16"/>
      <c r="DZ856" s="16"/>
      <c r="EA856" s="16"/>
      <c r="EB856" s="16"/>
      <c r="EC856" s="16"/>
      <c r="ED856" s="16"/>
      <c r="EE856" s="16"/>
      <c r="EF856" s="16">
        <v>2</v>
      </c>
      <c r="EG856" s="16">
        <v>2</v>
      </c>
      <c r="EH856" s="16">
        <v>1.33</v>
      </c>
      <c r="EI856" s="16"/>
      <c r="EJ856" s="16"/>
      <c r="EK856" s="16"/>
      <c r="EL856" s="16"/>
      <c r="EM856" s="16"/>
      <c r="EN856" s="16"/>
      <c r="EO856" s="16"/>
      <c r="EP856" s="16"/>
      <c r="EQ856" s="16"/>
      <c r="ER856" s="16"/>
      <c r="ES856" s="150">
        <f t="shared" ca="1" si="2211"/>
        <v>0</v>
      </c>
      <c r="ET856" s="150">
        <f t="shared" si="2113"/>
        <v>0</v>
      </c>
      <c r="EU856" s="152" t="e">
        <f t="shared" ca="1" si="2114"/>
        <v>#DIV/0!</v>
      </c>
      <c r="EV856" s="16"/>
      <c r="EW856" s="67"/>
      <c r="EX856" s="16"/>
      <c r="EY856" s="16"/>
      <c r="EZ856" s="16"/>
      <c r="FA856" s="16"/>
      <c r="FB856" s="16"/>
      <c r="FC856" s="16"/>
      <c r="FD856" s="16"/>
      <c r="FE856" s="16"/>
      <c r="FF856" s="16"/>
      <c r="FG856" s="16"/>
      <c r="FH856" s="16"/>
      <c r="FI856" s="16"/>
      <c r="FJ856" s="16"/>
      <c r="FK856" s="16"/>
      <c r="FL856" s="16"/>
      <c r="FM856" s="16"/>
      <c r="FN856" s="16"/>
      <c r="FO856" s="16"/>
      <c r="FP856" s="16"/>
      <c r="FQ856" s="16"/>
      <c r="FR856" s="16"/>
      <c r="FS856" s="16"/>
      <c r="FT856" s="16"/>
      <c r="FU856" s="16"/>
      <c r="FV856" s="16"/>
      <c r="FW856" s="16"/>
      <c r="FX856" s="16"/>
      <c r="FY856" s="16"/>
      <c r="FZ856" s="16"/>
      <c r="GA856" s="150">
        <f t="shared" ref="GA856" ca="1" si="2222">SUMIF($GD$8:$HG$9,$O$5,GD856:HG856)</f>
        <v>0</v>
      </c>
      <c r="GB856" s="150">
        <f t="shared" ref="GB856" si="2223">SUM(GD857:HG857)</f>
        <v>1.7</v>
      </c>
      <c r="GC856" s="152" t="e">
        <f t="shared" ref="GC856" ca="1" si="2224">GB856/GA856</f>
        <v>#DIV/0!</v>
      </c>
      <c r="GD856" s="16"/>
      <c r="GE856" s="16"/>
      <c r="GF856" s="16"/>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c r="HF856" s="16"/>
      <c r="HG856" s="16"/>
      <c r="HH856" s="150"/>
      <c r="HI856" s="150">
        <v>0</v>
      </c>
      <c r="HJ856" s="152" t="e">
        <v>#DIV/0!</v>
      </c>
      <c r="HK856" s="16"/>
      <c r="HL856" s="16"/>
      <c r="HM856" s="16"/>
      <c r="HN856" s="16"/>
      <c r="HO856" s="16"/>
      <c r="HP856" s="16"/>
      <c r="HQ856" s="16"/>
      <c r="HR856" s="16"/>
      <c r="HS856" s="16"/>
      <c r="HT856" s="16"/>
      <c r="HU856" s="16"/>
      <c r="HV856" s="16"/>
      <c r="HW856" s="16"/>
      <c r="HX856" s="16"/>
      <c r="HY856" s="16"/>
      <c r="HZ856" s="16"/>
      <c r="IA856" s="16"/>
      <c r="IB856" s="16"/>
      <c r="IC856" s="16"/>
      <c r="ID856" s="16"/>
      <c r="IE856" s="16"/>
      <c r="IF856" s="16"/>
      <c r="IG856" s="16"/>
      <c r="IH856" s="16"/>
      <c r="II856" s="16"/>
      <c r="IJ856" s="16"/>
      <c r="IK856" s="16"/>
      <c r="IL856" s="16"/>
      <c r="IM856" s="16"/>
      <c r="IN856" s="16"/>
      <c r="IO856" s="16"/>
      <c r="IP856" s="150"/>
      <c r="IQ856" s="150">
        <v>0</v>
      </c>
      <c r="IR856" s="152" t="e">
        <v>#DIV/0!</v>
      </c>
      <c r="IS856" s="16"/>
      <c r="IT856" s="16"/>
      <c r="IU856" s="16"/>
      <c r="IV856" s="16"/>
      <c r="IW856" s="16"/>
      <c r="IX856" s="16"/>
      <c r="IY856" s="16"/>
      <c r="IZ856" s="16"/>
      <c r="JA856" s="16"/>
      <c r="JB856" s="16"/>
      <c r="JC856" s="16"/>
      <c r="JD856" s="16"/>
      <c r="JE856" s="16"/>
      <c r="JF856" s="16"/>
      <c r="JG856" s="16"/>
      <c r="JH856" s="16"/>
      <c r="JI856" s="16"/>
      <c r="JJ856" s="16"/>
      <c r="JK856" s="16"/>
      <c r="JL856" s="16"/>
      <c r="JM856" s="16"/>
      <c r="JN856" s="16"/>
      <c r="JO856" s="16"/>
      <c r="JP856" s="16"/>
      <c r="JQ856" s="16"/>
      <c r="JR856" s="16"/>
      <c r="JS856" s="16"/>
      <c r="JT856" s="16"/>
      <c r="JU856" s="23"/>
      <c r="JV856" s="16"/>
      <c r="JW856" s="150"/>
      <c r="JX856" s="150">
        <v>0</v>
      </c>
      <c r="JY856" s="152" t="e">
        <v>#DIV/0!</v>
      </c>
      <c r="JZ856" s="16"/>
      <c r="KA856" s="16"/>
      <c r="KB856" s="16"/>
      <c r="KC856" s="16"/>
      <c r="KD856" s="16"/>
      <c r="KE856" s="16"/>
      <c r="KF856" s="16"/>
      <c r="KG856" s="16"/>
      <c r="KH856" s="16"/>
      <c r="KI856" s="16"/>
      <c r="KJ856" s="16"/>
      <c r="KK856" s="16"/>
      <c r="KL856" s="16"/>
      <c r="KM856" s="16"/>
      <c r="KN856" s="16"/>
      <c r="KO856" s="16"/>
      <c r="KP856" s="16"/>
      <c r="KQ856" s="16"/>
      <c r="KR856" s="16"/>
      <c r="KS856" s="16"/>
      <c r="KT856" s="16"/>
      <c r="KU856" s="16"/>
      <c r="KV856" s="16"/>
      <c r="KW856" s="16"/>
      <c r="KX856" s="16"/>
      <c r="KY856" s="16"/>
      <c r="KZ856" s="16"/>
      <c r="LA856" s="16"/>
      <c r="LB856" s="16"/>
      <c r="LC856" s="16"/>
      <c r="LD856" s="16"/>
      <c r="LE856" s="150"/>
      <c r="LF856" s="150">
        <v>0</v>
      </c>
      <c r="LG856" s="152" t="e">
        <v>#DIV/0!</v>
      </c>
      <c r="LH856" s="16"/>
      <c r="LI856" s="16"/>
      <c r="LJ856" s="16"/>
      <c r="LK856" s="16"/>
      <c r="LL856" s="16"/>
      <c r="LM856" s="16"/>
      <c r="LN856" s="16"/>
      <c r="LO856" s="16"/>
      <c r="LP856" s="16"/>
      <c r="LQ856" s="16"/>
      <c r="LR856" s="16"/>
      <c r="LS856" s="16"/>
      <c r="LT856" s="16"/>
      <c r="LU856" s="16"/>
      <c r="LV856" s="16"/>
      <c r="LW856" s="16"/>
      <c r="LX856" s="16"/>
      <c r="LY856" s="16"/>
      <c r="LZ856" s="16"/>
      <c r="MA856" s="16"/>
      <c r="MB856" s="16"/>
      <c r="MC856" s="16"/>
      <c r="MD856" s="16"/>
      <c r="ME856" s="16"/>
      <c r="MF856" s="16"/>
      <c r="MG856" s="16"/>
      <c r="MH856" s="16"/>
      <c r="MI856" s="16"/>
      <c r="MJ856" s="16"/>
      <c r="MK856" s="16"/>
      <c r="ML856" s="16"/>
    </row>
    <row r="857" spans="1:350" ht="13.9" customHeight="1" outlineLevel="3" x14ac:dyDescent="0.2">
      <c r="A857" s="227"/>
      <c r="B857" s="219"/>
      <c r="C857" s="215"/>
      <c r="D857" s="217"/>
      <c r="E857" s="176"/>
      <c r="F857" s="176"/>
      <c r="G857" s="176"/>
      <c r="H857" s="171"/>
      <c r="I857" s="171"/>
      <c r="J857" s="213"/>
      <c r="K857" s="213"/>
      <c r="L857" s="173"/>
      <c r="M857" s="173"/>
      <c r="N857" s="184"/>
      <c r="O857" s="157"/>
      <c r="P857" s="17" t="s">
        <v>26</v>
      </c>
      <c r="Q857" s="151"/>
      <c r="R857" s="151"/>
      <c r="S857" s="153"/>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151"/>
      <c r="AY857" s="151"/>
      <c r="AZ857" s="153"/>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c r="CF857" s="151"/>
      <c r="CG857" s="151"/>
      <c r="CH857" s="153"/>
      <c r="CI857" s="141"/>
      <c r="CJ857" s="141"/>
      <c r="CK857" s="141"/>
      <c r="CL857" s="141"/>
      <c r="CM857" s="141"/>
      <c r="CN857" s="141"/>
      <c r="CO857" s="141"/>
      <c r="CP857" s="94"/>
      <c r="CQ857" s="94"/>
      <c r="CR857" s="94"/>
      <c r="CS857" s="94"/>
      <c r="CT857" s="94"/>
      <c r="CU857" s="94"/>
      <c r="CV857" s="94"/>
      <c r="CW857" s="141"/>
      <c r="CX857" s="141"/>
      <c r="CY857" s="141"/>
      <c r="CZ857" s="141"/>
      <c r="DA857" s="141"/>
      <c r="DB857" s="141"/>
      <c r="DC857" s="141"/>
      <c r="DD857" s="141"/>
      <c r="DE857" s="141"/>
      <c r="DF857" s="141"/>
      <c r="DG857" s="141"/>
      <c r="DH857" s="141"/>
      <c r="DI857" s="141"/>
      <c r="DJ857" s="141"/>
      <c r="DK857" s="141"/>
      <c r="DL857" s="141"/>
      <c r="DM857" s="141"/>
      <c r="DN857" s="151"/>
      <c r="DO857" s="151"/>
      <c r="DP857" s="153"/>
      <c r="DQ857" s="24"/>
      <c r="DR857" s="24"/>
      <c r="DS857" s="24"/>
      <c r="DT857" s="24"/>
      <c r="DU857" s="24"/>
      <c r="DV857" s="24"/>
      <c r="DW857" s="24"/>
      <c r="DX857" s="24"/>
      <c r="DY857" s="24"/>
      <c r="DZ857" s="24"/>
      <c r="EA857" s="24"/>
      <c r="EB857" s="24"/>
      <c r="EC857" s="24"/>
      <c r="ED857" s="24"/>
      <c r="EE857" s="24"/>
      <c r="EF857" s="24"/>
      <c r="EG857" s="24"/>
      <c r="EH857" s="24"/>
      <c r="EI857" s="24"/>
      <c r="EJ857" s="24"/>
      <c r="EK857" s="24"/>
      <c r="EL857" s="24"/>
      <c r="EM857" s="24"/>
      <c r="EN857" s="24"/>
      <c r="EO857" s="24"/>
      <c r="EP857" s="24"/>
      <c r="EQ857" s="24"/>
      <c r="ER857" s="24"/>
      <c r="ES857" s="151"/>
      <c r="ET857" s="151"/>
      <c r="EU857" s="153"/>
      <c r="EV857" s="24"/>
      <c r="EW857" s="125"/>
      <c r="EX857" s="24"/>
      <c r="EY857" s="24"/>
      <c r="EZ857" s="24"/>
      <c r="FA857" s="24"/>
      <c r="FB857" s="24"/>
      <c r="FC857" s="24"/>
      <c r="FD857" s="24"/>
      <c r="FE857" s="24"/>
      <c r="FF857" s="24"/>
      <c r="FG857" s="24"/>
      <c r="FH857" s="24"/>
      <c r="FI857" s="24"/>
      <c r="FJ857" s="24"/>
      <c r="FK857" s="24"/>
      <c r="FL857" s="24"/>
      <c r="FM857" s="24"/>
      <c r="FN857" s="24"/>
      <c r="FO857" s="24"/>
      <c r="FP857" s="24"/>
      <c r="FQ857" s="24"/>
      <c r="FR857" s="24"/>
      <c r="FS857" s="24"/>
      <c r="FT857" s="24"/>
      <c r="FU857" s="24"/>
      <c r="FV857" s="24"/>
      <c r="FW857" s="24"/>
      <c r="FX857" s="24"/>
      <c r="FY857" s="24"/>
      <c r="FZ857" s="24"/>
      <c r="GA857" s="151"/>
      <c r="GB857" s="151"/>
      <c r="GC857" s="153"/>
      <c r="GD857" s="24"/>
      <c r="GE857" s="24"/>
      <c r="GF857" s="24"/>
      <c r="GG857" s="24"/>
      <c r="GH857" s="24"/>
      <c r="GI857" s="24"/>
      <c r="GJ857" s="24"/>
      <c r="GK857" s="24"/>
      <c r="GL857" s="24"/>
      <c r="GM857" s="24"/>
      <c r="GN857" s="24"/>
      <c r="GO857" s="24"/>
      <c r="GP857" s="24"/>
      <c r="GQ857" s="76">
        <v>0.5</v>
      </c>
      <c r="GR857" s="24"/>
      <c r="GS857" s="24"/>
      <c r="GT857" s="24"/>
      <c r="GU857" s="24"/>
      <c r="GV857" s="24"/>
      <c r="GW857" s="24"/>
      <c r="GX857" s="24"/>
      <c r="GY857" s="24"/>
      <c r="GZ857" s="24"/>
      <c r="HA857" s="24"/>
      <c r="HB857" s="24"/>
      <c r="HC857" s="76">
        <v>1.2</v>
      </c>
      <c r="HD857" s="24"/>
      <c r="HE857" s="24"/>
      <c r="HF857" s="24"/>
      <c r="HG857" s="24"/>
      <c r="HH857" s="151"/>
      <c r="HI857" s="151"/>
      <c r="HJ857" s="153"/>
      <c r="HK857" s="24"/>
      <c r="HL857" s="24"/>
      <c r="HM857" s="24"/>
      <c r="HN857" s="24"/>
      <c r="HO857" s="24"/>
      <c r="HP857" s="24"/>
      <c r="HQ857" s="24"/>
      <c r="HR857" s="24"/>
      <c r="HS857" s="24"/>
      <c r="HT857" s="24"/>
      <c r="HU857" s="24"/>
      <c r="HV857" s="24"/>
      <c r="HW857" s="24"/>
      <c r="HX857" s="24"/>
      <c r="HY857" s="24"/>
      <c r="HZ857" s="24"/>
      <c r="IA857" s="24"/>
      <c r="IB857" s="24"/>
      <c r="IC857" s="24"/>
      <c r="ID857" s="24"/>
      <c r="IE857" s="24"/>
      <c r="IF857" s="24"/>
      <c r="IG857" s="24"/>
      <c r="IH857" s="24"/>
      <c r="II857" s="24"/>
      <c r="IJ857" s="24"/>
      <c r="IK857" s="24"/>
      <c r="IL857" s="24"/>
      <c r="IM857" s="24"/>
      <c r="IN857" s="24"/>
      <c r="IO857" s="24"/>
      <c r="IP857" s="151"/>
      <c r="IQ857" s="151"/>
      <c r="IR857" s="153"/>
      <c r="IS857" s="24"/>
      <c r="IT857" s="24"/>
      <c r="IU857" s="24"/>
      <c r="IV857" s="24"/>
      <c r="IW857" s="24"/>
      <c r="IX857" s="24"/>
      <c r="IY857" s="24"/>
      <c r="IZ857" s="24"/>
      <c r="JA857" s="24"/>
      <c r="JB857" s="24"/>
      <c r="JC857" s="24"/>
      <c r="JD857" s="24"/>
      <c r="JE857" s="24"/>
      <c r="JF857" s="24"/>
      <c r="JG857" s="24"/>
      <c r="JH857" s="24"/>
      <c r="JI857" s="24"/>
      <c r="JJ857" s="24"/>
      <c r="JK857" s="24"/>
      <c r="JL857" s="24"/>
      <c r="JM857" s="24"/>
      <c r="JN857" s="24"/>
      <c r="JO857" s="24"/>
      <c r="JP857" s="24"/>
      <c r="JQ857" s="24"/>
      <c r="JR857" s="24"/>
      <c r="JS857" s="24"/>
      <c r="JT857" s="24"/>
      <c r="JU857" s="25"/>
      <c r="JV857" s="24"/>
      <c r="JW857" s="151"/>
      <c r="JX857" s="151"/>
      <c r="JY857" s="153"/>
      <c r="JZ857" s="24"/>
      <c r="KA857" s="24"/>
      <c r="KB857" s="24"/>
      <c r="KC857" s="24"/>
      <c r="KD857" s="24"/>
      <c r="KE857" s="24"/>
      <c r="KF857" s="24"/>
      <c r="KG857" s="24"/>
      <c r="KH857" s="24"/>
      <c r="KI857" s="24"/>
      <c r="KJ857" s="24"/>
      <c r="KK857" s="24"/>
      <c r="KL857" s="24"/>
      <c r="KM857" s="24"/>
      <c r="KN857" s="24"/>
      <c r="KO857" s="24"/>
      <c r="KP857" s="24"/>
      <c r="KQ857" s="24"/>
      <c r="KR857" s="24"/>
      <c r="KS857" s="24"/>
      <c r="KT857" s="24"/>
      <c r="KU857" s="24"/>
      <c r="KV857" s="24"/>
      <c r="KW857" s="24"/>
      <c r="KX857" s="24"/>
      <c r="KY857" s="24"/>
      <c r="KZ857" s="24"/>
      <c r="LA857" s="24"/>
      <c r="LB857" s="24"/>
      <c r="LC857" s="24"/>
      <c r="LD857" s="24"/>
      <c r="LE857" s="151"/>
      <c r="LF857" s="151"/>
      <c r="LG857" s="153"/>
      <c r="LH857" s="24"/>
      <c r="LI857" s="24"/>
      <c r="LJ857" s="24"/>
      <c r="LK857" s="24"/>
      <c r="LL857" s="24"/>
      <c r="LM857" s="24"/>
      <c r="LN857" s="24"/>
      <c r="LO857" s="24"/>
      <c r="LP857" s="24"/>
      <c r="LQ857" s="24"/>
      <c r="LR857" s="24"/>
      <c r="LS857" s="24"/>
      <c r="LT857" s="24"/>
      <c r="LU857" s="24"/>
      <c r="LV857" s="24"/>
      <c r="LW857" s="24"/>
      <c r="LX857" s="24"/>
      <c r="LY857" s="24"/>
      <c r="LZ857" s="24"/>
      <c r="MA857" s="24"/>
      <c r="MB857" s="24"/>
      <c r="MC857" s="24"/>
      <c r="MD857" s="24"/>
      <c r="ME857" s="24"/>
      <c r="MF857" s="24"/>
      <c r="MG857" s="24"/>
      <c r="MH857" s="24"/>
      <c r="MI857" s="24"/>
      <c r="MJ857" s="24"/>
      <c r="MK857" s="24"/>
      <c r="ML857" s="24"/>
    </row>
    <row r="858" spans="1:350" ht="13.9" customHeight="1" outlineLevel="3" x14ac:dyDescent="0.2">
      <c r="A858" s="226" t="s">
        <v>811</v>
      </c>
      <c r="B858" s="218" t="s">
        <v>353</v>
      </c>
      <c r="C858" s="214" t="s">
        <v>37</v>
      </c>
      <c r="D858" s="216">
        <v>331</v>
      </c>
      <c r="E858" s="175">
        <v>0</v>
      </c>
      <c r="F858" s="175">
        <f>D858-E858</f>
        <v>331</v>
      </c>
      <c r="G858" s="175" t="s">
        <v>898</v>
      </c>
      <c r="H858" s="170" t="s">
        <v>935</v>
      </c>
      <c r="I858" s="170" t="s">
        <v>972</v>
      </c>
      <c r="J858" s="212">
        <f ca="1">E858+Q858+AX858+CF858+DN858+ES858+GA858+HH858+IP858+JW858+LE858</f>
        <v>100</v>
      </c>
      <c r="K858" s="212">
        <f>E858+R858+AY858+CG858+DO858+ET858+GB858+HI858+IQ858+JX858+LF858</f>
        <v>0</v>
      </c>
      <c r="L858" s="172">
        <f ca="1">K858/J858</f>
        <v>0</v>
      </c>
      <c r="M858" s="172">
        <f>K858/D858</f>
        <v>0</v>
      </c>
      <c r="N858" s="183">
        <f ca="1">SUMIF($EV$8:$FZ$9,$O$5,$EV859:$FZ859)-SUMIF($EV$8:$FZ$9,$Q$5,$EV859:$FZ859)</f>
        <v>0</v>
      </c>
      <c r="O858" s="156"/>
      <c r="P858" s="16" t="s">
        <v>25</v>
      </c>
      <c r="Q858" s="150">
        <v>0</v>
      </c>
      <c r="R858" s="150">
        <v>0</v>
      </c>
      <c r="S858" s="152" t="e">
        <v>#DIV/0!</v>
      </c>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50">
        <f t="shared" ca="1" si="2128"/>
        <v>0</v>
      </c>
      <c r="AY858" s="150">
        <f>SUM(BA859:CE859)</f>
        <v>0</v>
      </c>
      <c r="AZ858" s="152" t="e">
        <f ca="1">AY858/AX858</f>
        <v>#DIV/0!</v>
      </c>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50">
        <f t="shared" ref="CF858" si="2225">SUM(CI858:DM858)</f>
        <v>0</v>
      </c>
      <c r="CG858" s="150">
        <f>SUM(CI859:DM859)</f>
        <v>0</v>
      </c>
      <c r="CH858" s="152" t="e">
        <f>CG858/CF858</f>
        <v>#DIV/0!</v>
      </c>
      <c r="CI858" s="129"/>
      <c r="CJ858" s="129"/>
      <c r="CK858" s="129"/>
      <c r="CL858" s="129"/>
      <c r="CM858" s="129"/>
      <c r="CN858" s="129"/>
      <c r="CO858" s="129"/>
      <c r="CP858" s="101"/>
      <c r="CQ858" s="101"/>
      <c r="CR858" s="101"/>
      <c r="CS858" s="101"/>
      <c r="CT858" s="101"/>
      <c r="CU858" s="101"/>
      <c r="CV858" s="101"/>
      <c r="CW858" s="129"/>
      <c r="CX858" s="129"/>
      <c r="CY858" s="129"/>
      <c r="CZ858" s="129"/>
      <c r="DA858" s="129"/>
      <c r="DB858" s="129"/>
      <c r="DC858" s="129"/>
      <c r="DD858" s="129"/>
      <c r="DE858" s="129"/>
      <c r="DF858" s="129"/>
      <c r="DG858" s="129"/>
      <c r="DH858" s="129"/>
      <c r="DI858" s="129"/>
      <c r="DJ858" s="129"/>
      <c r="DK858" s="129"/>
      <c r="DL858" s="129"/>
      <c r="DM858" s="129"/>
      <c r="DN858" s="150">
        <f t="shared" ref="DN858" si="2226">SUM(DQ858:ER858)</f>
        <v>0</v>
      </c>
      <c r="DO858" s="150">
        <f>SUM(DQ859:ER859)</f>
        <v>0</v>
      </c>
      <c r="DP858" s="152" t="e">
        <f t="shared" si="2077"/>
        <v>#DIV/0!</v>
      </c>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50">
        <f t="shared" ca="1" si="2211"/>
        <v>0</v>
      </c>
      <c r="ET858" s="150">
        <f t="shared" si="2113"/>
        <v>0</v>
      </c>
      <c r="EU858" s="152" t="e">
        <f t="shared" ca="1" si="2114"/>
        <v>#DIV/0!</v>
      </c>
      <c r="EV858" s="16"/>
      <c r="EW858" s="67"/>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50">
        <f t="shared" ref="GA858" ca="1" si="2227">SUMIF($GD$8:$HG$9,$O$5,GD858:HG858)</f>
        <v>100</v>
      </c>
      <c r="GB858" s="150">
        <f t="shared" ref="GB858" si="2228">SUM(GD859:HG859)</f>
        <v>0</v>
      </c>
      <c r="GC858" s="152">
        <f t="shared" ref="GC858" ca="1" si="2229">GB858/GA858</f>
        <v>0</v>
      </c>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v>100</v>
      </c>
      <c r="HH858" s="150"/>
      <c r="HI858" s="150">
        <v>0</v>
      </c>
      <c r="HJ858" s="152" t="e">
        <v>#DIV/0!</v>
      </c>
      <c r="HK858" s="16">
        <v>100</v>
      </c>
      <c r="HL858" s="16">
        <v>100</v>
      </c>
      <c r="HM858" s="16">
        <v>31</v>
      </c>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50"/>
      <c r="IQ858" s="150">
        <v>0</v>
      </c>
      <c r="IR858" s="152" t="e">
        <v>#DIV/0!</v>
      </c>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c r="JS858" s="16"/>
      <c r="JT858" s="16"/>
      <c r="JU858" s="23"/>
      <c r="JV858" s="16"/>
      <c r="JW858" s="150"/>
      <c r="JX858" s="150">
        <v>0</v>
      </c>
      <c r="JY858" s="152" t="e">
        <v>#DIV/0!</v>
      </c>
      <c r="JZ858" s="16"/>
      <c r="KA858" s="16"/>
      <c r="KB858" s="16"/>
      <c r="KC858" s="16"/>
      <c r="KD858" s="16"/>
      <c r="KE858" s="16"/>
      <c r="KF858" s="16"/>
      <c r="KG858" s="16"/>
      <c r="KH858" s="16"/>
      <c r="KI858" s="16"/>
      <c r="KJ858" s="16"/>
      <c r="KK858" s="16"/>
      <c r="KL858" s="16"/>
      <c r="KM858" s="16"/>
      <c r="KN858" s="16"/>
      <c r="KO858" s="16"/>
      <c r="KP858" s="16"/>
      <c r="KQ858" s="16"/>
      <c r="KR858" s="16"/>
      <c r="KS858" s="16"/>
      <c r="KT858" s="16"/>
      <c r="KU858" s="16"/>
      <c r="KV858" s="16"/>
      <c r="KW858" s="16"/>
      <c r="KX858" s="16"/>
      <c r="KY858" s="16"/>
      <c r="KZ858" s="16"/>
      <c r="LA858" s="16"/>
      <c r="LB858" s="16"/>
      <c r="LC858" s="16"/>
      <c r="LD858" s="16"/>
      <c r="LE858" s="150"/>
      <c r="LF858" s="150">
        <v>0</v>
      </c>
      <c r="LG858" s="152" t="e">
        <v>#DIV/0!</v>
      </c>
      <c r="LH858" s="16"/>
      <c r="LI858" s="16"/>
      <c r="LJ858" s="16"/>
      <c r="LK858" s="16"/>
      <c r="LL858" s="16"/>
      <c r="LM858" s="16"/>
      <c r="LN858" s="16"/>
      <c r="LO858" s="16"/>
      <c r="LP858" s="16"/>
      <c r="LQ858" s="16"/>
      <c r="LR858" s="16"/>
      <c r="LS858" s="16"/>
      <c r="LT858" s="16"/>
      <c r="LU858" s="16"/>
      <c r="LV858" s="16"/>
      <c r="LW858" s="16"/>
      <c r="LX858" s="16"/>
      <c r="LY858" s="16"/>
      <c r="LZ858" s="16"/>
      <c r="MA858" s="16"/>
      <c r="MB858" s="16"/>
      <c r="MC858" s="16"/>
      <c r="MD858" s="16"/>
      <c r="ME858" s="16"/>
      <c r="MF858" s="16"/>
      <c r="MG858" s="16"/>
      <c r="MH858" s="16"/>
      <c r="MI858" s="16"/>
      <c r="MJ858" s="16"/>
      <c r="MK858" s="16"/>
      <c r="ML858" s="16"/>
    </row>
    <row r="859" spans="1:350" ht="13.9" customHeight="1" outlineLevel="3" x14ac:dyDescent="0.2">
      <c r="A859" s="227"/>
      <c r="B859" s="219"/>
      <c r="C859" s="215"/>
      <c r="D859" s="217"/>
      <c r="E859" s="176"/>
      <c r="F859" s="176"/>
      <c r="G859" s="176"/>
      <c r="H859" s="171"/>
      <c r="I859" s="171"/>
      <c r="J859" s="213"/>
      <c r="K859" s="213"/>
      <c r="L859" s="173"/>
      <c r="M859" s="173"/>
      <c r="N859" s="184"/>
      <c r="O859" s="157"/>
      <c r="P859" s="17" t="s">
        <v>26</v>
      </c>
      <c r="Q859" s="151"/>
      <c r="R859" s="151"/>
      <c r="S859" s="153"/>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151"/>
      <c r="AY859" s="151"/>
      <c r="AZ859" s="153"/>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c r="CF859" s="151"/>
      <c r="CG859" s="151"/>
      <c r="CH859" s="153"/>
      <c r="CI859" s="141"/>
      <c r="CJ859" s="141"/>
      <c r="CK859" s="141"/>
      <c r="CL859" s="141"/>
      <c r="CM859" s="141"/>
      <c r="CN859" s="141"/>
      <c r="CO859" s="141"/>
      <c r="CP859" s="95"/>
      <c r="CQ859" s="95"/>
      <c r="CR859" s="95"/>
      <c r="CS859" s="95"/>
      <c r="CT859" s="95"/>
      <c r="CU859" s="95"/>
      <c r="CV859" s="95"/>
      <c r="CW859" s="141"/>
      <c r="CX859" s="141"/>
      <c r="CY859" s="141"/>
      <c r="CZ859" s="141"/>
      <c r="DA859" s="141"/>
      <c r="DB859" s="141"/>
      <c r="DC859" s="141"/>
      <c r="DD859" s="141"/>
      <c r="DE859" s="141"/>
      <c r="DF859" s="141"/>
      <c r="DG859" s="141"/>
      <c r="DH859" s="141"/>
      <c r="DI859" s="141"/>
      <c r="DJ859" s="141"/>
      <c r="DK859" s="141"/>
      <c r="DL859" s="141"/>
      <c r="DM859" s="141"/>
      <c r="DN859" s="151"/>
      <c r="DO859" s="151"/>
      <c r="DP859" s="153"/>
      <c r="DQ859" s="24"/>
      <c r="DR859" s="24"/>
      <c r="DS859" s="24"/>
      <c r="DT859" s="24"/>
      <c r="DU859" s="24"/>
      <c r="DV859" s="24"/>
      <c r="DW859" s="24"/>
      <c r="DX859" s="24"/>
      <c r="DY859" s="24"/>
      <c r="DZ859" s="24"/>
      <c r="EA859" s="24"/>
      <c r="EB859" s="24"/>
      <c r="EC859" s="24"/>
      <c r="ED859" s="24"/>
      <c r="EE859" s="24"/>
      <c r="EF859" s="24"/>
      <c r="EG859" s="24"/>
      <c r="EH859" s="24"/>
      <c r="EI859" s="24"/>
      <c r="EJ859" s="24"/>
      <c r="EK859" s="24"/>
      <c r="EL859" s="24"/>
      <c r="EM859" s="24"/>
      <c r="EN859" s="24"/>
      <c r="EO859" s="24"/>
      <c r="EP859" s="24"/>
      <c r="EQ859" s="24"/>
      <c r="ER859" s="24"/>
      <c r="ES859" s="151"/>
      <c r="ET859" s="151"/>
      <c r="EU859" s="153"/>
      <c r="EV859" s="24"/>
      <c r="EW859" s="125"/>
      <c r="EX859" s="24"/>
      <c r="EY859" s="24"/>
      <c r="EZ859" s="24"/>
      <c r="FA859" s="24"/>
      <c r="FB859" s="24"/>
      <c r="FC859" s="24"/>
      <c r="FD859" s="24"/>
      <c r="FE859" s="24"/>
      <c r="FF859" s="24"/>
      <c r="FG859" s="24"/>
      <c r="FH859" s="24"/>
      <c r="FI859" s="24"/>
      <c r="FJ859" s="24"/>
      <c r="FK859" s="24"/>
      <c r="FL859" s="24"/>
      <c r="FM859" s="24"/>
      <c r="FN859" s="24"/>
      <c r="FO859" s="24"/>
      <c r="FP859" s="24"/>
      <c r="FQ859" s="24"/>
      <c r="FR859" s="24"/>
      <c r="FS859" s="24"/>
      <c r="FT859" s="24"/>
      <c r="FU859" s="24"/>
      <c r="FV859" s="24"/>
      <c r="FW859" s="24"/>
      <c r="FX859" s="24"/>
      <c r="FY859" s="24"/>
      <c r="FZ859" s="24"/>
      <c r="GA859" s="151"/>
      <c r="GB859" s="151"/>
      <c r="GC859" s="153"/>
      <c r="GD859" s="24"/>
      <c r="GE859" s="24"/>
      <c r="GF859" s="24"/>
      <c r="GG859" s="24"/>
      <c r="GH859" s="24"/>
      <c r="GI859" s="24"/>
      <c r="GJ859" s="24"/>
      <c r="GK859" s="24"/>
      <c r="GL859" s="24"/>
      <c r="GM859" s="24"/>
      <c r="GN859" s="24"/>
      <c r="GO859" s="24"/>
      <c r="GP859" s="24"/>
      <c r="GQ859" s="24"/>
      <c r="GR859" s="24"/>
      <c r="GS859" s="24"/>
      <c r="GT859" s="24"/>
      <c r="GU859" s="24"/>
      <c r="GV859" s="24"/>
      <c r="GW859" s="24"/>
      <c r="GX859" s="24"/>
      <c r="GY859" s="24"/>
      <c r="GZ859" s="24"/>
      <c r="HA859" s="24"/>
      <c r="HB859" s="24"/>
      <c r="HC859" s="24"/>
      <c r="HD859" s="24"/>
      <c r="HE859" s="24"/>
      <c r="HF859" s="24"/>
      <c r="HG859" s="24"/>
      <c r="HH859" s="151"/>
      <c r="HI859" s="151"/>
      <c r="HJ859" s="153"/>
      <c r="HK859" s="24"/>
      <c r="HL859" s="24"/>
      <c r="HM859" s="24"/>
      <c r="HN859" s="24"/>
      <c r="HO859" s="24"/>
      <c r="HP859" s="24"/>
      <c r="HQ859" s="24"/>
      <c r="HR859" s="24"/>
      <c r="HS859" s="24"/>
      <c r="HT859" s="24"/>
      <c r="HU859" s="24"/>
      <c r="HV859" s="24"/>
      <c r="HW859" s="24"/>
      <c r="HX859" s="24"/>
      <c r="HY859" s="24"/>
      <c r="HZ859" s="24"/>
      <c r="IA859" s="24"/>
      <c r="IB859" s="24"/>
      <c r="IC859" s="24"/>
      <c r="ID859" s="24"/>
      <c r="IE859" s="24"/>
      <c r="IF859" s="24"/>
      <c r="IG859" s="24"/>
      <c r="IH859" s="24"/>
      <c r="II859" s="24"/>
      <c r="IJ859" s="24"/>
      <c r="IK859" s="24"/>
      <c r="IL859" s="24"/>
      <c r="IM859" s="24"/>
      <c r="IN859" s="24"/>
      <c r="IO859" s="24"/>
      <c r="IP859" s="151"/>
      <c r="IQ859" s="151"/>
      <c r="IR859" s="153"/>
      <c r="IS859" s="24"/>
      <c r="IT859" s="24"/>
      <c r="IU859" s="24"/>
      <c r="IV859" s="24"/>
      <c r="IW859" s="24"/>
      <c r="IX859" s="24"/>
      <c r="IY859" s="24"/>
      <c r="IZ859" s="24"/>
      <c r="JA859" s="24"/>
      <c r="JB859" s="24"/>
      <c r="JC859" s="24"/>
      <c r="JD859" s="24"/>
      <c r="JE859" s="24"/>
      <c r="JF859" s="24"/>
      <c r="JG859" s="24"/>
      <c r="JH859" s="24"/>
      <c r="JI859" s="24"/>
      <c r="JJ859" s="24"/>
      <c r="JK859" s="24"/>
      <c r="JL859" s="24"/>
      <c r="JM859" s="24"/>
      <c r="JN859" s="24"/>
      <c r="JO859" s="24"/>
      <c r="JP859" s="24"/>
      <c r="JQ859" s="24"/>
      <c r="JR859" s="24"/>
      <c r="JS859" s="24"/>
      <c r="JT859" s="24"/>
      <c r="JU859" s="25"/>
      <c r="JV859" s="24"/>
      <c r="JW859" s="151"/>
      <c r="JX859" s="151"/>
      <c r="JY859" s="153"/>
      <c r="JZ859" s="24"/>
      <c r="KA859" s="24"/>
      <c r="KB859" s="24"/>
      <c r="KC859" s="24"/>
      <c r="KD859" s="24"/>
      <c r="KE859" s="24"/>
      <c r="KF859" s="24"/>
      <c r="KG859" s="24"/>
      <c r="KH859" s="24"/>
      <c r="KI859" s="24"/>
      <c r="KJ859" s="24"/>
      <c r="KK859" s="24"/>
      <c r="KL859" s="24"/>
      <c r="KM859" s="24"/>
      <c r="KN859" s="24"/>
      <c r="KO859" s="24"/>
      <c r="KP859" s="24"/>
      <c r="KQ859" s="24"/>
      <c r="KR859" s="24"/>
      <c r="KS859" s="24"/>
      <c r="KT859" s="24"/>
      <c r="KU859" s="24"/>
      <c r="KV859" s="24"/>
      <c r="KW859" s="24"/>
      <c r="KX859" s="24"/>
      <c r="KY859" s="24"/>
      <c r="KZ859" s="24"/>
      <c r="LA859" s="24"/>
      <c r="LB859" s="24"/>
      <c r="LC859" s="24"/>
      <c r="LD859" s="24"/>
      <c r="LE859" s="151"/>
      <c r="LF859" s="151"/>
      <c r="LG859" s="153"/>
      <c r="LH859" s="24"/>
      <c r="LI859" s="24"/>
      <c r="LJ859" s="24"/>
      <c r="LK859" s="24"/>
      <c r="LL859" s="24"/>
      <c r="LM859" s="24"/>
      <c r="LN859" s="24"/>
      <c r="LO859" s="24"/>
      <c r="LP859" s="24"/>
      <c r="LQ859" s="24"/>
      <c r="LR859" s="24"/>
      <c r="LS859" s="24"/>
      <c r="LT859" s="24"/>
      <c r="LU859" s="24"/>
      <c r="LV859" s="24"/>
      <c r="LW859" s="24"/>
      <c r="LX859" s="24"/>
      <c r="LY859" s="24"/>
      <c r="LZ859" s="24"/>
      <c r="MA859" s="24"/>
      <c r="MB859" s="24"/>
      <c r="MC859" s="24"/>
      <c r="MD859" s="24"/>
      <c r="ME859" s="24"/>
      <c r="MF859" s="24"/>
      <c r="MG859" s="24"/>
      <c r="MH859" s="24"/>
      <c r="MI859" s="24"/>
      <c r="MJ859" s="24"/>
      <c r="MK859" s="24"/>
      <c r="ML859" s="24"/>
    </row>
    <row r="860" spans="1:350" ht="13.9" customHeight="1" outlineLevel="3" x14ac:dyDescent="0.2">
      <c r="A860" s="226" t="s">
        <v>812</v>
      </c>
      <c r="B860" s="218" t="s">
        <v>409</v>
      </c>
      <c r="C860" s="214" t="s">
        <v>99</v>
      </c>
      <c r="D860" s="216">
        <v>1</v>
      </c>
      <c r="E860" s="175">
        <v>0</v>
      </c>
      <c r="F860" s="175">
        <f>D860-E860</f>
        <v>1</v>
      </c>
      <c r="G860" s="175" t="s">
        <v>842</v>
      </c>
      <c r="H860" s="170" t="s">
        <v>897</v>
      </c>
      <c r="I860" s="170" t="s">
        <v>869</v>
      </c>
      <c r="J860" s="212">
        <f ca="1">E860+Q860+AX860+CF860+DN860+ES860+GA860+HH860+IP860+JW860+LE860</f>
        <v>1</v>
      </c>
      <c r="K860" s="212">
        <f>E860+R860+AY860+CG860+DO860+ET860+GB860+HI860+IQ860+JX860+LF860</f>
        <v>0</v>
      </c>
      <c r="L860" s="172">
        <f ca="1">K860/J860</f>
        <v>0</v>
      </c>
      <c r="M860" s="172">
        <f>K860/D860</f>
        <v>0</v>
      </c>
      <c r="N860" s="183">
        <f ca="1">SUMIF($EV$8:$FZ$9,$O$5,$EV861:$FZ861)-SUMIF($EV$8:$FZ$9,$Q$5,$EV861:$FZ861)</f>
        <v>0</v>
      </c>
      <c r="O860" s="156"/>
      <c r="P860" s="16" t="s">
        <v>25</v>
      </c>
      <c r="Q860" s="150">
        <v>0</v>
      </c>
      <c r="R860" s="150">
        <v>0</v>
      </c>
      <c r="S860" s="152" t="e">
        <v>#DIV/0!</v>
      </c>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50">
        <f t="shared" ca="1" si="2128"/>
        <v>0</v>
      </c>
      <c r="AY860" s="150">
        <f>SUM(BA861:CE861)</f>
        <v>0</v>
      </c>
      <c r="AZ860" s="152" t="e">
        <f ca="1">AY860/AX860</f>
        <v>#DIV/0!</v>
      </c>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50">
        <f t="shared" ref="CF860" si="2230">SUM(CI860:DM860)</f>
        <v>0</v>
      </c>
      <c r="CG860" s="150">
        <f>SUM(CI861:DM861)</f>
        <v>0</v>
      </c>
      <c r="CH860" s="152" t="e">
        <f>CG860/CF860</f>
        <v>#DIV/0!</v>
      </c>
      <c r="CI860" s="129"/>
      <c r="CJ860" s="129"/>
      <c r="CK860" s="129"/>
      <c r="CL860" s="129"/>
      <c r="CM860" s="129"/>
      <c r="CN860" s="129"/>
      <c r="CO860" s="129"/>
      <c r="CP860" s="94"/>
      <c r="CQ860" s="94"/>
      <c r="CR860" s="94"/>
      <c r="CS860" s="94"/>
      <c r="CT860" s="94"/>
      <c r="CU860" s="94"/>
      <c r="CV860" s="94"/>
      <c r="CW860" s="129"/>
      <c r="CX860" s="129"/>
      <c r="CY860" s="129"/>
      <c r="CZ860" s="129"/>
      <c r="DA860" s="129"/>
      <c r="DB860" s="129"/>
      <c r="DC860" s="129"/>
      <c r="DD860" s="129"/>
      <c r="DE860" s="129"/>
      <c r="DF860" s="129"/>
      <c r="DG860" s="129"/>
      <c r="DH860" s="129"/>
      <c r="DI860" s="129"/>
      <c r="DJ860" s="129"/>
      <c r="DK860" s="129"/>
      <c r="DL860" s="129"/>
      <c r="DM860" s="129"/>
      <c r="DN860" s="150">
        <f t="shared" ref="DN860" si="2231">SUM(DQ860:ER860)</f>
        <v>1</v>
      </c>
      <c r="DO860" s="150">
        <f>SUM(DQ861:ER861)</f>
        <v>0</v>
      </c>
      <c r="DP860" s="152">
        <f t="shared" si="2077"/>
        <v>0</v>
      </c>
      <c r="DQ860" s="16"/>
      <c r="DR860" s="16"/>
      <c r="DS860" s="16"/>
      <c r="DT860" s="16"/>
      <c r="DU860" s="16"/>
      <c r="DV860" s="16"/>
      <c r="DW860" s="16"/>
      <c r="DX860" s="16"/>
      <c r="DY860" s="16"/>
      <c r="DZ860" s="16"/>
      <c r="EA860" s="16"/>
      <c r="EB860" s="16"/>
      <c r="EC860" s="16"/>
      <c r="ED860" s="16"/>
      <c r="EE860" s="16"/>
      <c r="EF860" s="16"/>
      <c r="EG860" s="16"/>
      <c r="EH860" s="16"/>
      <c r="EI860" s="16">
        <v>1</v>
      </c>
      <c r="EJ860" s="16"/>
      <c r="EK860" s="16"/>
      <c r="EL860" s="16"/>
      <c r="EM860" s="16"/>
      <c r="EN860" s="16"/>
      <c r="EO860" s="16"/>
      <c r="EP860" s="16"/>
      <c r="EQ860" s="16"/>
      <c r="ER860" s="16"/>
      <c r="ES860" s="150">
        <f t="shared" ca="1" si="2211"/>
        <v>0</v>
      </c>
      <c r="ET860" s="150">
        <f t="shared" si="2113"/>
        <v>0</v>
      </c>
      <c r="EU860" s="152" t="e">
        <f t="shared" ca="1" si="2114"/>
        <v>#DIV/0!</v>
      </c>
      <c r="EV860" s="16"/>
      <c r="EW860" s="67"/>
      <c r="EX860" s="16"/>
      <c r="EY860" s="16"/>
      <c r="EZ860" s="16"/>
      <c r="FA860" s="16"/>
      <c r="FB860" s="16"/>
      <c r="FC860" s="16"/>
      <c r="FD860" s="16"/>
      <c r="FE860" s="16"/>
      <c r="FF860" s="16"/>
      <c r="FG860" s="16"/>
      <c r="FH860" s="16"/>
      <c r="FI860" s="16"/>
      <c r="FJ860" s="16"/>
      <c r="FK860" s="16"/>
      <c r="FL860" s="16"/>
      <c r="FM860" s="16"/>
      <c r="FN860" s="16"/>
      <c r="FO860" s="16"/>
      <c r="FP860" s="16"/>
      <c r="FQ860" s="16"/>
      <c r="FR860" s="16"/>
      <c r="FS860" s="16"/>
      <c r="FT860" s="16"/>
      <c r="FU860" s="16"/>
      <c r="FV860" s="16"/>
      <c r="FW860" s="16"/>
      <c r="FX860" s="16"/>
      <c r="FY860" s="16"/>
      <c r="FZ860" s="16"/>
      <c r="GA860" s="150">
        <f t="shared" ref="GA860" ca="1" si="2232">SUMIF($GD$8:$HG$9,$O$5,GD860:HG860)</f>
        <v>0</v>
      </c>
      <c r="GB860" s="150">
        <f t="shared" ref="GB860" si="2233">SUM(GD861:HG861)</f>
        <v>0</v>
      </c>
      <c r="GC860" s="152" t="e">
        <f t="shared" ref="GC860" ca="1" si="2234">GB860/GA860</f>
        <v>#DIV/0!</v>
      </c>
      <c r="GD860" s="16"/>
      <c r="GE860" s="16"/>
      <c r="GF860" s="16"/>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c r="HF860" s="16"/>
      <c r="HG860" s="16"/>
      <c r="HH860" s="150"/>
      <c r="HI860" s="150">
        <v>0</v>
      </c>
      <c r="HJ860" s="152" t="e">
        <v>#DIV/0!</v>
      </c>
      <c r="HK860" s="16"/>
      <c r="HL860" s="16"/>
      <c r="HM860" s="16"/>
      <c r="HN860" s="16"/>
      <c r="HO860" s="16"/>
      <c r="HP860" s="16"/>
      <c r="HQ860" s="16"/>
      <c r="HR860" s="16"/>
      <c r="HS860" s="16"/>
      <c r="HT860" s="16"/>
      <c r="HU860" s="16"/>
      <c r="HV860" s="16"/>
      <c r="HW860" s="16"/>
      <c r="HX860" s="16"/>
      <c r="HY860" s="16"/>
      <c r="HZ860" s="16"/>
      <c r="IA860" s="16"/>
      <c r="IB860" s="16"/>
      <c r="IC860" s="16"/>
      <c r="ID860" s="16"/>
      <c r="IE860" s="16"/>
      <c r="IF860" s="16"/>
      <c r="IG860" s="16"/>
      <c r="IH860" s="16"/>
      <c r="II860" s="16"/>
      <c r="IJ860" s="16"/>
      <c r="IK860" s="16"/>
      <c r="IL860" s="16"/>
      <c r="IM860" s="16"/>
      <c r="IN860" s="16"/>
      <c r="IO860" s="16"/>
      <c r="IP860" s="150"/>
      <c r="IQ860" s="150">
        <v>0</v>
      </c>
      <c r="IR860" s="152" t="e">
        <v>#DIV/0!</v>
      </c>
      <c r="IS860" s="16"/>
      <c r="IT860" s="16"/>
      <c r="IU860" s="16"/>
      <c r="IV860" s="16"/>
      <c r="IW860" s="16"/>
      <c r="IX860" s="16"/>
      <c r="IY860" s="16"/>
      <c r="IZ860" s="16"/>
      <c r="JA860" s="16"/>
      <c r="JB860" s="16"/>
      <c r="JC860" s="16"/>
      <c r="JD860" s="16"/>
      <c r="JE860" s="16"/>
      <c r="JF860" s="16"/>
      <c r="JG860" s="16"/>
      <c r="JH860" s="16"/>
      <c r="JI860" s="16"/>
      <c r="JJ860" s="16"/>
      <c r="JK860" s="16"/>
      <c r="JL860" s="16"/>
      <c r="JM860" s="16"/>
      <c r="JN860" s="16"/>
      <c r="JO860" s="16"/>
      <c r="JP860" s="16"/>
      <c r="JQ860" s="16"/>
      <c r="JR860" s="16"/>
      <c r="JS860" s="16"/>
      <c r="JT860" s="16"/>
      <c r="JU860" s="23"/>
      <c r="JV860" s="16"/>
      <c r="JW860" s="150"/>
      <c r="JX860" s="150">
        <v>0</v>
      </c>
      <c r="JY860" s="152" t="e">
        <v>#DIV/0!</v>
      </c>
      <c r="JZ860" s="16"/>
      <c r="KA860" s="16"/>
      <c r="KB860" s="16"/>
      <c r="KC860" s="16"/>
      <c r="KD860" s="16"/>
      <c r="KE860" s="16"/>
      <c r="KF860" s="16"/>
      <c r="KG860" s="16"/>
      <c r="KH860" s="16"/>
      <c r="KI860" s="16"/>
      <c r="KJ860" s="16"/>
      <c r="KK860" s="16"/>
      <c r="KL860" s="16"/>
      <c r="KM860" s="16"/>
      <c r="KN860" s="16"/>
      <c r="KO860" s="16"/>
      <c r="KP860" s="16"/>
      <c r="KQ860" s="16"/>
      <c r="KR860" s="16"/>
      <c r="KS860" s="16"/>
      <c r="KT860" s="16"/>
      <c r="KU860" s="16"/>
      <c r="KV860" s="16"/>
      <c r="KW860" s="16"/>
      <c r="KX860" s="16"/>
      <c r="KY860" s="16"/>
      <c r="KZ860" s="16"/>
      <c r="LA860" s="16"/>
      <c r="LB860" s="16"/>
      <c r="LC860" s="16"/>
      <c r="LD860" s="16"/>
      <c r="LE860" s="150"/>
      <c r="LF860" s="150">
        <v>0</v>
      </c>
      <c r="LG860" s="152" t="e">
        <v>#DIV/0!</v>
      </c>
      <c r="LH860" s="16"/>
      <c r="LI860" s="16"/>
      <c r="LJ860" s="16"/>
      <c r="LK860" s="16"/>
      <c r="LL860" s="16"/>
      <c r="LM860" s="16"/>
      <c r="LN860" s="16"/>
      <c r="LO860" s="16"/>
      <c r="LP860" s="16"/>
      <c r="LQ860" s="16"/>
      <c r="LR860" s="16"/>
      <c r="LS860" s="16"/>
      <c r="LT860" s="16"/>
      <c r="LU860" s="16"/>
      <c r="LV860" s="16"/>
      <c r="LW860" s="16"/>
      <c r="LX860" s="16"/>
      <c r="LY860" s="16"/>
      <c r="LZ860" s="16"/>
      <c r="MA860" s="16"/>
      <c r="MB860" s="16"/>
      <c r="MC860" s="16"/>
      <c r="MD860" s="16"/>
      <c r="ME860" s="16"/>
      <c r="MF860" s="16"/>
      <c r="MG860" s="16"/>
      <c r="MH860" s="16"/>
      <c r="MI860" s="16"/>
      <c r="MJ860" s="16"/>
      <c r="MK860" s="16"/>
      <c r="ML860" s="16"/>
    </row>
    <row r="861" spans="1:350" ht="13.9" customHeight="1" outlineLevel="3" x14ac:dyDescent="0.2">
      <c r="A861" s="227"/>
      <c r="B861" s="219"/>
      <c r="C861" s="215"/>
      <c r="D861" s="217"/>
      <c r="E861" s="176"/>
      <c r="F861" s="176"/>
      <c r="G861" s="176"/>
      <c r="H861" s="171"/>
      <c r="I861" s="171"/>
      <c r="J861" s="213"/>
      <c r="K861" s="213"/>
      <c r="L861" s="173"/>
      <c r="M861" s="173"/>
      <c r="N861" s="184"/>
      <c r="O861" s="157"/>
      <c r="P861" s="17" t="s">
        <v>26</v>
      </c>
      <c r="Q861" s="151"/>
      <c r="R861" s="151"/>
      <c r="S861" s="153"/>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151"/>
      <c r="AY861" s="151"/>
      <c r="AZ861" s="153"/>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c r="CF861" s="151"/>
      <c r="CG861" s="151"/>
      <c r="CH861" s="153"/>
      <c r="CI861" s="141"/>
      <c r="CJ861" s="141"/>
      <c r="CK861" s="141"/>
      <c r="CL861" s="141"/>
      <c r="CM861" s="141"/>
      <c r="CN861" s="141"/>
      <c r="CO861" s="141"/>
      <c r="CP861" s="101"/>
      <c r="CQ861" s="101"/>
      <c r="CR861" s="101"/>
      <c r="CS861" s="101"/>
      <c r="CT861" s="101"/>
      <c r="CU861" s="101"/>
      <c r="CV861" s="101"/>
      <c r="CW861" s="141"/>
      <c r="CX861" s="141"/>
      <c r="CY861" s="141"/>
      <c r="CZ861" s="141"/>
      <c r="DA861" s="141"/>
      <c r="DB861" s="141"/>
      <c r="DC861" s="141"/>
      <c r="DD861" s="141"/>
      <c r="DE861" s="141"/>
      <c r="DF861" s="141"/>
      <c r="DG861" s="141"/>
      <c r="DH861" s="141"/>
      <c r="DI861" s="141"/>
      <c r="DJ861" s="141"/>
      <c r="DK861" s="141"/>
      <c r="DL861" s="141"/>
      <c r="DM861" s="141"/>
      <c r="DN861" s="151"/>
      <c r="DO861" s="151"/>
      <c r="DP861" s="153"/>
      <c r="DQ861" s="24"/>
      <c r="DR861" s="24"/>
      <c r="DS861" s="24"/>
      <c r="DT861" s="24"/>
      <c r="DU861" s="24"/>
      <c r="DV861" s="24"/>
      <c r="DW861" s="24"/>
      <c r="DX861" s="24"/>
      <c r="DY861" s="24"/>
      <c r="DZ861" s="24"/>
      <c r="EA861" s="24"/>
      <c r="EB861" s="24"/>
      <c r="EC861" s="24"/>
      <c r="ED861" s="24"/>
      <c r="EE861" s="24"/>
      <c r="EF861" s="24"/>
      <c r="EG861" s="24"/>
      <c r="EH861" s="24"/>
      <c r="EI861" s="24"/>
      <c r="EJ861" s="24"/>
      <c r="EK861" s="24"/>
      <c r="EL861" s="24"/>
      <c r="EM861" s="24"/>
      <c r="EN861" s="24"/>
      <c r="EO861" s="24"/>
      <c r="EP861" s="24"/>
      <c r="EQ861" s="24"/>
      <c r="ER861" s="24"/>
      <c r="ES861" s="151"/>
      <c r="ET861" s="151"/>
      <c r="EU861" s="153"/>
      <c r="EV861" s="24"/>
      <c r="EW861" s="125"/>
      <c r="EX861" s="24"/>
      <c r="EY861" s="24"/>
      <c r="EZ861" s="24"/>
      <c r="FA861" s="24"/>
      <c r="FB861" s="24"/>
      <c r="FC861" s="24"/>
      <c r="FD861" s="24"/>
      <c r="FE861" s="24"/>
      <c r="FF861" s="24"/>
      <c r="FG861" s="24"/>
      <c r="FH861" s="24"/>
      <c r="FI861" s="24"/>
      <c r="FJ861" s="24"/>
      <c r="FK861" s="24"/>
      <c r="FL861" s="24"/>
      <c r="FM861" s="24"/>
      <c r="FN861" s="24"/>
      <c r="FO861" s="24"/>
      <c r="FP861" s="24"/>
      <c r="FQ861" s="24"/>
      <c r="FR861" s="24"/>
      <c r="FS861" s="24"/>
      <c r="FT861" s="24"/>
      <c r="FU861" s="24"/>
      <c r="FV861" s="24"/>
      <c r="FW861" s="24"/>
      <c r="FX861" s="24"/>
      <c r="FY861" s="24"/>
      <c r="FZ861" s="24"/>
      <c r="GA861" s="151"/>
      <c r="GB861" s="151"/>
      <c r="GC861" s="153"/>
      <c r="GD861" s="24"/>
      <c r="GE861" s="24"/>
      <c r="GF861" s="24"/>
      <c r="GG861" s="24"/>
      <c r="GH861" s="24"/>
      <c r="GI861" s="24"/>
      <c r="GJ861" s="24"/>
      <c r="GK861" s="24"/>
      <c r="GL861" s="24"/>
      <c r="GM861" s="24"/>
      <c r="GN861" s="24"/>
      <c r="GO861" s="24"/>
      <c r="GP861" s="24"/>
      <c r="GQ861" s="24"/>
      <c r="GR861" s="24"/>
      <c r="GS861" s="24"/>
      <c r="GT861" s="24"/>
      <c r="GU861" s="24"/>
      <c r="GV861" s="24"/>
      <c r="GW861" s="24"/>
      <c r="GX861" s="24"/>
      <c r="GY861" s="24"/>
      <c r="GZ861" s="24"/>
      <c r="HA861" s="24"/>
      <c r="HB861" s="24"/>
      <c r="HC861" s="24"/>
      <c r="HD861" s="24"/>
      <c r="HE861" s="24"/>
      <c r="HF861" s="24"/>
      <c r="HG861" s="24"/>
      <c r="HH861" s="151"/>
      <c r="HI861" s="151"/>
      <c r="HJ861" s="153"/>
      <c r="HK861" s="24"/>
      <c r="HL861" s="24"/>
      <c r="HM861" s="24"/>
      <c r="HN861" s="24"/>
      <c r="HO861" s="24"/>
      <c r="HP861" s="24"/>
      <c r="HQ861" s="24"/>
      <c r="HR861" s="24"/>
      <c r="HS861" s="24"/>
      <c r="HT861" s="24"/>
      <c r="HU861" s="24"/>
      <c r="HV861" s="24"/>
      <c r="HW861" s="24"/>
      <c r="HX861" s="24"/>
      <c r="HY861" s="24">
        <v>1</v>
      </c>
      <c r="HZ861" s="24"/>
      <c r="IA861" s="24"/>
      <c r="IB861" s="24"/>
      <c r="IC861" s="24"/>
      <c r="ID861" s="24"/>
      <c r="IE861" s="24"/>
      <c r="IF861" s="24"/>
      <c r="IG861" s="24"/>
      <c r="IH861" s="24"/>
      <c r="II861" s="24"/>
      <c r="IJ861" s="24"/>
      <c r="IK861" s="24"/>
      <c r="IL861" s="24"/>
      <c r="IM861" s="24"/>
      <c r="IN861" s="24"/>
      <c r="IO861" s="24"/>
      <c r="IP861" s="151"/>
      <c r="IQ861" s="151"/>
      <c r="IR861" s="153"/>
      <c r="IS861" s="24"/>
      <c r="IT861" s="24"/>
      <c r="IU861" s="24"/>
      <c r="IV861" s="24"/>
      <c r="IW861" s="24"/>
      <c r="IX861" s="24"/>
      <c r="IY861" s="24"/>
      <c r="IZ861" s="24"/>
      <c r="JA861" s="24"/>
      <c r="JB861" s="24"/>
      <c r="JC861" s="24"/>
      <c r="JD861" s="24"/>
      <c r="JE861" s="24"/>
      <c r="JF861" s="24"/>
      <c r="JG861" s="24"/>
      <c r="JH861" s="24"/>
      <c r="JI861" s="24"/>
      <c r="JJ861" s="24"/>
      <c r="JK861" s="24"/>
      <c r="JL861" s="24"/>
      <c r="JM861" s="24"/>
      <c r="JN861" s="24"/>
      <c r="JO861" s="24"/>
      <c r="JP861" s="24"/>
      <c r="JQ861" s="24"/>
      <c r="JR861" s="24"/>
      <c r="JS861" s="24"/>
      <c r="JT861" s="24"/>
      <c r="JU861" s="25"/>
      <c r="JV861" s="24"/>
      <c r="JW861" s="151"/>
      <c r="JX861" s="151"/>
      <c r="JY861" s="153"/>
      <c r="JZ861" s="24"/>
      <c r="KA861" s="24"/>
      <c r="KB861" s="24"/>
      <c r="KC861" s="24"/>
      <c r="KD861" s="24"/>
      <c r="KE861" s="24"/>
      <c r="KF861" s="24"/>
      <c r="KG861" s="24"/>
      <c r="KH861" s="24"/>
      <c r="KI861" s="24"/>
      <c r="KJ861" s="24"/>
      <c r="KK861" s="24"/>
      <c r="KL861" s="24"/>
      <c r="KM861" s="24"/>
      <c r="KN861" s="24"/>
      <c r="KO861" s="24"/>
      <c r="KP861" s="24"/>
      <c r="KQ861" s="24"/>
      <c r="KR861" s="24"/>
      <c r="KS861" s="24"/>
      <c r="KT861" s="24"/>
      <c r="KU861" s="24"/>
      <c r="KV861" s="24"/>
      <c r="KW861" s="24"/>
      <c r="KX861" s="24"/>
      <c r="KY861" s="24"/>
      <c r="KZ861" s="24"/>
      <c r="LA861" s="24"/>
      <c r="LB861" s="24"/>
      <c r="LC861" s="24"/>
      <c r="LD861" s="24"/>
      <c r="LE861" s="151"/>
      <c r="LF861" s="151"/>
      <c r="LG861" s="153"/>
      <c r="LH861" s="24"/>
      <c r="LI861" s="24"/>
      <c r="LJ861" s="24"/>
      <c r="LK861" s="24"/>
      <c r="LL861" s="24"/>
      <c r="LM861" s="24"/>
      <c r="LN861" s="24"/>
      <c r="LO861" s="24"/>
      <c r="LP861" s="24"/>
      <c r="LQ861" s="24"/>
      <c r="LR861" s="24"/>
      <c r="LS861" s="24"/>
      <c r="LT861" s="24"/>
      <c r="LU861" s="24"/>
      <c r="LV861" s="24"/>
      <c r="LW861" s="24"/>
      <c r="LX861" s="24"/>
      <c r="LY861" s="24"/>
      <c r="LZ861" s="24"/>
      <c r="MA861" s="24"/>
      <c r="MB861" s="24"/>
      <c r="MC861" s="24"/>
      <c r="MD861" s="24"/>
      <c r="ME861" s="24"/>
      <c r="MF861" s="24"/>
      <c r="MG861" s="24"/>
      <c r="MH861" s="24"/>
      <c r="MI861" s="24"/>
      <c r="MJ861" s="24"/>
      <c r="MK861" s="24"/>
      <c r="ML861" s="24"/>
    </row>
    <row r="862" spans="1:350" s="41" customFormat="1" ht="14.25" customHeight="1" outlineLevel="3" x14ac:dyDescent="0.25">
      <c r="A862" s="220" t="s">
        <v>511</v>
      </c>
      <c r="B862" s="230" t="s">
        <v>512</v>
      </c>
      <c r="C862" s="175" t="s">
        <v>59</v>
      </c>
      <c r="D862" s="175">
        <v>2</v>
      </c>
      <c r="E862" s="175"/>
      <c r="F862" s="175">
        <f>D862-E862</f>
        <v>2</v>
      </c>
      <c r="G862" s="175" t="s">
        <v>1187</v>
      </c>
      <c r="H862" s="170" t="s">
        <v>891</v>
      </c>
      <c r="I862" s="170" t="s">
        <v>935</v>
      </c>
      <c r="J862" s="212">
        <f ca="1">E862+Q862+AX862+CF862+DN862+ES862+GA862+HH862+IP862+JW862+LE862</f>
        <v>0</v>
      </c>
      <c r="K862" s="212">
        <f>E862+R862+AY862+CG862+DO862+ET862+GB862+HI862+IQ862+JX862+LF862</f>
        <v>0</v>
      </c>
      <c r="L862" s="172" t="e">
        <f ca="1">K862/J862</f>
        <v>#DIV/0!</v>
      </c>
      <c r="M862" s="172">
        <f>K862/D862</f>
        <v>0</v>
      </c>
      <c r="N862" s="183">
        <f ca="1">SUMIF($EV$8:$FZ$9,$O$5,$EV863:$FZ863)-SUMIF($EV$8:$FZ$9,$Q$5,$EV863:$FZ863)</f>
        <v>0</v>
      </c>
      <c r="O862" s="154"/>
      <c r="P862" s="154"/>
      <c r="Q862" s="150">
        <v>0</v>
      </c>
      <c r="R862" s="150">
        <v>0</v>
      </c>
      <c r="S862" s="152" t="e">
        <v>#DIV/0!</v>
      </c>
      <c r="T862" s="154"/>
      <c r="U862" s="154"/>
      <c r="V862" s="154"/>
      <c r="W862" s="154"/>
      <c r="X862" s="154"/>
      <c r="Y862" s="154"/>
      <c r="Z862" s="154"/>
      <c r="AA862" s="154"/>
      <c r="AB862" s="154"/>
      <c r="AC862" s="154"/>
      <c r="AD862" s="154"/>
      <c r="AE862" s="154"/>
      <c r="AF862" s="154"/>
      <c r="AG862" s="154"/>
      <c r="AH862" s="154"/>
      <c r="AI862" s="154"/>
      <c r="AJ862" s="154"/>
      <c r="AK862" s="154"/>
      <c r="AL862" s="154"/>
      <c r="AM862" s="154"/>
      <c r="AN862" s="154"/>
      <c r="AO862" s="154"/>
      <c r="AP862" s="154"/>
      <c r="AQ862" s="154"/>
      <c r="AR862" s="154"/>
      <c r="AS862" s="154"/>
      <c r="AT862" s="154"/>
      <c r="AU862" s="154"/>
      <c r="AV862" s="154"/>
      <c r="AW862" s="154"/>
      <c r="AX862" s="150">
        <f t="shared" ca="1" si="2128"/>
        <v>0</v>
      </c>
      <c r="AY862" s="150">
        <f>SUM(BA863:CE863)</f>
        <v>0</v>
      </c>
      <c r="AZ862" s="152" t="e">
        <f ca="1">AY862/AX862</f>
        <v>#DIV/0!</v>
      </c>
      <c r="BA862" s="154"/>
      <c r="BB862" s="154"/>
      <c r="BC862" s="154"/>
      <c r="BD862" s="154"/>
      <c r="BE862" s="154"/>
      <c r="BF862" s="154"/>
      <c r="BG862" s="154"/>
      <c r="BH862" s="154"/>
      <c r="BI862" s="154"/>
      <c r="BJ862" s="154"/>
      <c r="BK862" s="154"/>
      <c r="BL862" s="154"/>
      <c r="BM862" s="154"/>
      <c r="BN862" s="154"/>
      <c r="BO862" s="154"/>
      <c r="BP862" s="154"/>
      <c r="BQ862" s="154"/>
      <c r="BR862" s="154"/>
      <c r="BS862" s="154"/>
      <c r="BT862" s="154"/>
      <c r="BU862" s="154"/>
      <c r="BV862" s="154"/>
      <c r="BW862" s="154"/>
      <c r="BX862" s="154"/>
      <c r="BY862" s="154"/>
      <c r="BZ862" s="154"/>
      <c r="CA862" s="154"/>
      <c r="CB862" s="154"/>
      <c r="CC862" s="154"/>
      <c r="CD862" s="154"/>
      <c r="CE862" s="154"/>
      <c r="CF862" s="150">
        <f t="shared" ref="CF862" si="2235">SUM(CI862:DM862)</f>
        <v>0</v>
      </c>
      <c r="CG862" s="150">
        <f>SUM(CI863:DM863)</f>
        <v>0</v>
      </c>
      <c r="CH862" s="152" t="e">
        <f>CG862/CF862</f>
        <v>#DIV/0!</v>
      </c>
      <c r="CI862" s="154"/>
      <c r="CJ862" s="154"/>
      <c r="CK862" s="154"/>
      <c r="CL862" s="154"/>
      <c r="CM862" s="154"/>
      <c r="CN862" s="154"/>
      <c r="CO862" s="154"/>
      <c r="CP862" s="158"/>
      <c r="CQ862" s="158"/>
      <c r="CR862" s="158"/>
      <c r="CS862" s="158"/>
      <c r="CT862" s="158"/>
      <c r="CU862" s="158"/>
      <c r="CV862" s="158"/>
      <c r="CW862" s="154"/>
      <c r="CX862" s="154"/>
      <c r="CY862" s="154"/>
      <c r="CZ862" s="154"/>
      <c r="DA862" s="154"/>
      <c r="DB862" s="154"/>
      <c r="DC862" s="154"/>
      <c r="DD862" s="154"/>
      <c r="DE862" s="154"/>
      <c r="DF862" s="154"/>
      <c r="DG862" s="154"/>
      <c r="DH862" s="154"/>
      <c r="DI862" s="154"/>
      <c r="DJ862" s="154"/>
      <c r="DK862" s="154"/>
      <c r="DL862" s="154"/>
      <c r="DM862" s="154"/>
      <c r="DN862" s="150">
        <f t="shared" ref="DN862" si="2236">SUM(DQ862:ER862)</f>
        <v>0</v>
      </c>
      <c r="DO862" s="150">
        <f>SUM(DQ863:ER863)</f>
        <v>0</v>
      </c>
      <c r="DP862" s="152" t="e">
        <f t="shared" si="2077"/>
        <v>#DIV/0!</v>
      </c>
      <c r="DQ862" s="154"/>
      <c r="DR862" s="154"/>
      <c r="DS862" s="154"/>
      <c r="DT862" s="154"/>
      <c r="DU862" s="154"/>
      <c r="DV862" s="154"/>
      <c r="DW862" s="154"/>
      <c r="DX862" s="154"/>
      <c r="DY862" s="154"/>
      <c r="DZ862" s="154"/>
      <c r="EA862" s="154"/>
      <c r="EB862" s="154"/>
      <c r="EC862" s="154"/>
      <c r="ED862" s="154"/>
      <c r="EE862" s="154"/>
      <c r="EF862" s="154"/>
      <c r="EG862" s="154"/>
      <c r="EH862" s="154"/>
      <c r="EI862" s="154"/>
      <c r="EJ862" s="154"/>
      <c r="EK862" s="154"/>
      <c r="EL862" s="154"/>
      <c r="EM862" s="154"/>
      <c r="EN862" s="154"/>
      <c r="EO862" s="154"/>
      <c r="EP862" s="154"/>
      <c r="EQ862" s="154"/>
      <c r="ER862" s="154"/>
      <c r="ES862" s="150">
        <f t="shared" ca="1" si="2211"/>
        <v>0</v>
      </c>
      <c r="ET862" s="150">
        <f t="shared" si="2113"/>
        <v>0</v>
      </c>
      <c r="EU862" s="152" t="e">
        <f t="shared" ca="1" si="2114"/>
        <v>#DIV/0!</v>
      </c>
      <c r="EV862" s="154"/>
      <c r="EW862" s="160"/>
      <c r="EX862" s="154"/>
      <c r="EY862" s="154"/>
      <c r="EZ862" s="154"/>
      <c r="FA862" s="154"/>
      <c r="FB862" s="154"/>
      <c r="FC862" s="154"/>
      <c r="FD862" s="154"/>
      <c r="FE862" s="154"/>
      <c r="FF862" s="154"/>
      <c r="FG862" s="154"/>
      <c r="FH862" s="154"/>
      <c r="FI862" s="154"/>
      <c r="FJ862" s="154"/>
      <c r="FK862" s="154"/>
      <c r="FL862" s="154"/>
      <c r="FM862" s="154"/>
      <c r="FN862" s="154"/>
      <c r="FO862" s="154"/>
      <c r="FP862" s="154"/>
      <c r="FQ862" s="154"/>
      <c r="FR862" s="154"/>
      <c r="FS862" s="154"/>
      <c r="FT862" s="154"/>
      <c r="FU862" s="154"/>
      <c r="FV862" s="154"/>
      <c r="FW862" s="154"/>
      <c r="FX862" s="154"/>
      <c r="FY862" s="154"/>
      <c r="FZ862" s="154"/>
      <c r="GA862" s="150">
        <f t="shared" ref="GA862" ca="1" si="2237">SUMIF($GD$8:$HG$9,$O$5,GD862:HG862)</f>
        <v>0</v>
      </c>
      <c r="GB862" s="150">
        <f t="shared" ref="GB862" si="2238">SUM(GD863:HG863)</f>
        <v>0</v>
      </c>
      <c r="GC862" s="152" t="e">
        <f t="shared" ref="GC862" ca="1" si="2239">GB862/GA862</f>
        <v>#DIV/0!</v>
      </c>
      <c r="GD862" s="154"/>
      <c r="GE862" s="154"/>
      <c r="GF862" s="154"/>
      <c r="GG862" s="154"/>
      <c r="GH862" s="154"/>
      <c r="GI862" s="154"/>
      <c r="GJ862" s="154"/>
      <c r="GK862" s="154"/>
      <c r="GL862" s="154"/>
      <c r="GM862" s="154"/>
      <c r="GN862" s="154"/>
      <c r="GO862" s="154"/>
      <c r="GP862" s="154"/>
      <c r="GQ862" s="154"/>
      <c r="GR862" s="154"/>
      <c r="GS862" s="154"/>
      <c r="GT862" s="154"/>
      <c r="GU862" s="154"/>
      <c r="GV862" s="154"/>
      <c r="GW862" s="154"/>
      <c r="GX862" s="154"/>
      <c r="GY862" s="154"/>
      <c r="GZ862" s="154"/>
      <c r="HA862" s="154"/>
      <c r="HB862" s="154"/>
      <c r="HC862" s="154"/>
      <c r="HD862" s="154"/>
      <c r="HE862" s="154"/>
      <c r="HF862" s="154"/>
      <c r="HG862" s="154"/>
      <c r="HH862" s="150"/>
      <c r="HI862" s="150">
        <v>0</v>
      </c>
      <c r="HJ862" s="154"/>
      <c r="HK862" s="154"/>
      <c r="HL862" s="154"/>
      <c r="HM862" s="154"/>
      <c r="HN862" s="154"/>
      <c r="HO862" s="154"/>
      <c r="HP862" s="154"/>
      <c r="HQ862" s="154"/>
      <c r="HR862" s="154"/>
      <c r="HS862" s="154"/>
      <c r="HT862" s="154"/>
      <c r="HU862" s="154"/>
      <c r="HV862" s="154"/>
      <c r="HW862" s="154"/>
      <c r="HX862" s="154"/>
      <c r="HY862" s="154"/>
      <c r="HZ862" s="154"/>
      <c r="IA862" s="154"/>
      <c r="IB862" s="154"/>
      <c r="IC862" s="154"/>
      <c r="ID862" s="154"/>
      <c r="IE862" s="154"/>
      <c r="IF862" s="154"/>
      <c r="IG862" s="154"/>
      <c r="IH862" s="154"/>
      <c r="II862" s="154"/>
      <c r="IJ862" s="154"/>
      <c r="IK862" s="154"/>
      <c r="IL862" s="154"/>
      <c r="IM862" s="154"/>
      <c r="IN862" s="154"/>
      <c r="IO862" s="154"/>
      <c r="IP862" s="150"/>
      <c r="IQ862" s="150">
        <v>0</v>
      </c>
      <c r="IR862" s="154"/>
      <c r="IS862" s="154"/>
      <c r="IT862" s="154"/>
      <c r="IU862" s="154"/>
      <c r="IV862" s="154"/>
      <c r="IW862" s="154"/>
      <c r="IX862" s="154"/>
      <c r="IY862" s="154"/>
      <c r="IZ862" s="154"/>
      <c r="JA862" s="154"/>
      <c r="JB862" s="154"/>
      <c r="JC862" s="154"/>
      <c r="JD862" s="154"/>
      <c r="JE862" s="154"/>
      <c r="JF862" s="154"/>
      <c r="JG862" s="154"/>
      <c r="JH862" s="154"/>
      <c r="JI862" s="154"/>
      <c r="JJ862" s="154"/>
      <c r="JK862" s="154"/>
      <c r="JL862" s="154"/>
      <c r="JM862" s="154"/>
      <c r="JN862" s="154"/>
      <c r="JO862" s="154"/>
      <c r="JP862" s="154"/>
      <c r="JQ862" s="154"/>
      <c r="JR862" s="154"/>
      <c r="JS862" s="154"/>
      <c r="JT862" s="154"/>
      <c r="JU862" s="154"/>
      <c r="JV862" s="154"/>
      <c r="JW862" s="150"/>
      <c r="JX862" s="150">
        <v>0</v>
      </c>
      <c r="JY862" s="154"/>
      <c r="JZ862" s="154"/>
      <c r="KA862" s="154"/>
      <c r="KB862" s="154"/>
      <c r="KC862" s="154"/>
      <c r="KD862" s="154"/>
      <c r="KE862" s="154"/>
      <c r="KF862" s="154"/>
      <c r="KG862" s="154"/>
      <c r="KH862" s="154"/>
      <c r="KI862" s="154"/>
      <c r="KJ862" s="154"/>
      <c r="KK862" s="154"/>
      <c r="KL862" s="154"/>
      <c r="KM862" s="154"/>
      <c r="KN862" s="154"/>
      <c r="KO862" s="154"/>
      <c r="KP862" s="154"/>
      <c r="KQ862" s="154"/>
      <c r="KR862" s="154"/>
      <c r="KS862" s="154"/>
      <c r="KT862" s="154"/>
      <c r="KU862" s="154"/>
      <c r="KV862" s="154"/>
      <c r="KW862" s="154"/>
      <c r="KX862" s="154"/>
      <c r="KY862" s="154"/>
      <c r="KZ862" s="154"/>
      <c r="LA862" s="154"/>
      <c r="LB862" s="154"/>
      <c r="LC862" s="154"/>
      <c r="LD862" s="154"/>
      <c r="LE862" s="150"/>
      <c r="LF862" s="150">
        <v>0</v>
      </c>
      <c r="LG862" s="154"/>
      <c r="LH862" s="154"/>
      <c r="LI862" s="154"/>
      <c r="LJ862" s="154"/>
      <c r="LK862" s="154"/>
      <c r="LL862" s="154"/>
      <c r="LM862" s="154"/>
      <c r="LN862" s="154"/>
      <c r="LO862" s="154"/>
      <c r="LP862" s="154"/>
      <c r="LQ862" s="154"/>
      <c r="LR862" s="154"/>
      <c r="LS862" s="154"/>
      <c r="LT862" s="154"/>
      <c r="LU862" s="154"/>
      <c r="LV862" s="154"/>
      <c r="LW862" s="154"/>
      <c r="LX862" s="154"/>
      <c r="LY862" s="154"/>
      <c r="LZ862" s="154"/>
      <c r="MA862" s="154"/>
      <c r="MB862" s="154"/>
      <c r="MC862" s="154"/>
      <c r="MD862" s="154"/>
      <c r="ME862" s="154"/>
      <c r="MF862" s="154"/>
      <c r="MG862" s="154"/>
      <c r="MH862" s="154"/>
      <c r="MI862" s="154"/>
      <c r="MJ862" s="154"/>
      <c r="MK862" s="154"/>
      <c r="ML862" s="154"/>
    </row>
    <row r="863" spans="1:350" s="41" customFormat="1" ht="14.25" customHeight="1" outlineLevel="3" x14ac:dyDescent="0.25">
      <c r="A863" s="221"/>
      <c r="B863" s="231"/>
      <c r="C863" s="176"/>
      <c r="D863" s="176"/>
      <c r="E863" s="176"/>
      <c r="F863" s="176"/>
      <c r="G863" s="176"/>
      <c r="H863" s="171"/>
      <c r="I863" s="171"/>
      <c r="J863" s="213"/>
      <c r="K863" s="213"/>
      <c r="L863" s="173"/>
      <c r="M863" s="173"/>
      <c r="N863" s="184"/>
      <c r="O863" s="155"/>
      <c r="P863" s="155"/>
      <c r="Q863" s="151"/>
      <c r="R863" s="151"/>
      <c r="S863" s="153"/>
      <c r="T863" s="155"/>
      <c r="U863" s="155"/>
      <c r="V863" s="155"/>
      <c r="W863" s="155"/>
      <c r="X863" s="155"/>
      <c r="Y863" s="155"/>
      <c r="Z863" s="155"/>
      <c r="AA863" s="155"/>
      <c r="AB863" s="155"/>
      <c r="AC863" s="155"/>
      <c r="AD863" s="155"/>
      <c r="AE863" s="155"/>
      <c r="AF863" s="155"/>
      <c r="AG863" s="155"/>
      <c r="AH863" s="155"/>
      <c r="AI863" s="155"/>
      <c r="AJ863" s="155"/>
      <c r="AK863" s="155"/>
      <c r="AL863" s="155"/>
      <c r="AM863" s="155"/>
      <c r="AN863" s="155"/>
      <c r="AO863" s="155"/>
      <c r="AP863" s="155"/>
      <c r="AQ863" s="155"/>
      <c r="AR863" s="155"/>
      <c r="AS863" s="155"/>
      <c r="AT863" s="155"/>
      <c r="AU863" s="155"/>
      <c r="AV863" s="155"/>
      <c r="AW863" s="155"/>
      <c r="AX863" s="151"/>
      <c r="AY863" s="151"/>
      <c r="AZ863" s="153"/>
      <c r="BA863" s="155"/>
      <c r="BB863" s="155"/>
      <c r="BC863" s="155"/>
      <c r="BD863" s="155"/>
      <c r="BE863" s="155"/>
      <c r="BF863" s="155"/>
      <c r="BG863" s="155"/>
      <c r="BH863" s="155"/>
      <c r="BI863" s="155"/>
      <c r="BJ863" s="155"/>
      <c r="BK863" s="155"/>
      <c r="BL863" s="155"/>
      <c r="BM863" s="155"/>
      <c r="BN863" s="155"/>
      <c r="BO863" s="155"/>
      <c r="BP863" s="155"/>
      <c r="BQ863" s="155"/>
      <c r="BR863" s="155"/>
      <c r="BS863" s="155"/>
      <c r="BT863" s="155"/>
      <c r="BU863" s="155"/>
      <c r="BV863" s="155"/>
      <c r="BW863" s="155"/>
      <c r="BX863" s="155"/>
      <c r="BY863" s="155"/>
      <c r="BZ863" s="155"/>
      <c r="CA863" s="155"/>
      <c r="CB863" s="155"/>
      <c r="CC863" s="155"/>
      <c r="CD863" s="155"/>
      <c r="CE863" s="155"/>
      <c r="CF863" s="151"/>
      <c r="CG863" s="151"/>
      <c r="CH863" s="153"/>
      <c r="CI863" s="155"/>
      <c r="CJ863" s="155"/>
      <c r="CK863" s="155"/>
      <c r="CL863" s="155"/>
      <c r="CM863" s="155"/>
      <c r="CN863" s="155"/>
      <c r="CO863" s="155"/>
      <c r="CP863" s="159"/>
      <c r="CQ863" s="159"/>
      <c r="CR863" s="159"/>
      <c r="CS863" s="159"/>
      <c r="CT863" s="159"/>
      <c r="CU863" s="159"/>
      <c r="CV863" s="159"/>
      <c r="CW863" s="155"/>
      <c r="CX863" s="155"/>
      <c r="CY863" s="155"/>
      <c r="CZ863" s="155"/>
      <c r="DA863" s="155"/>
      <c r="DB863" s="155"/>
      <c r="DC863" s="155"/>
      <c r="DD863" s="155"/>
      <c r="DE863" s="155"/>
      <c r="DF863" s="155"/>
      <c r="DG863" s="155"/>
      <c r="DH863" s="155"/>
      <c r="DI863" s="155"/>
      <c r="DJ863" s="155"/>
      <c r="DK863" s="155"/>
      <c r="DL863" s="155"/>
      <c r="DM863" s="155"/>
      <c r="DN863" s="151"/>
      <c r="DO863" s="151"/>
      <c r="DP863" s="153"/>
      <c r="DQ863" s="155"/>
      <c r="DR863" s="155"/>
      <c r="DS863" s="155"/>
      <c r="DT863" s="155"/>
      <c r="DU863" s="155"/>
      <c r="DV863" s="155"/>
      <c r="DW863" s="155"/>
      <c r="DX863" s="155"/>
      <c r="DY863" s="155"/>
      <c r="DZ863" s="155"/>
      <c r="EA863" s="155"/>
      <c r="EB863" s="155"/>
      <c r="EC863" s="155"/>
      <c r="ED863" s="155"/>
      <c r="EE863" s="155"/>
      <c r="EF863" s="155"/>
      <c r="EG863" s="155"/>
      <c r="EH863" s="155"/>
      <c r="EI863" s="155"/>
      <c r="EJ863" s="155"/>
      <c r="EK863" s="155"/>
      <c r="EL863" s="155"/>
      <c r="EM863" s="155"/>
      <c r="EN863" s="155"/>
      <c r="EO863" s="155"/>
      <c r="EP863" s="155"/>
      <c r="EQ863" s="155"/>
      <c r="ER863" s="155"/>
      <c r="ES863" s="151"/>
      <c r="ET863" s="151"/>
      <c r="EU863" s="153"/>
      <c r="EV863" s="155"/>
      <c r="EW863" s="161"/>
      <c r="EX863" s="155"/>
      <c r="EY863" s="155"/>
      <c r="EZ863" s="155"/>
      <c r="FA863" s="155"/>
      <c r="FB863" s="155"/>
      <c r="FC863" s="155"/>
      <c r="FD863" s="155"/>
      <c r="FE863" s="155"/>
      <c r="FF863" s="155"/>
      <c r="FG863" s="155"/>
      <c r="FH863" s="155"/>
      <c r="FI863" s="155"/>
      <c r="FJ863" s="155"/>
      <c r="FK863" s="155"/>
      <c r="FL863" s="155"/>
      <c r="FM863" s="155"/>
      <c r="FN863" s="155"/>
      <c r="FO863" s="155"/>
      <c r="FP863" s="155"/>
      <c r="FQ863" s="155"/>
      <c r="FR863" s="155"/>
      <c r="FS863" s="155"/>
      <c r="FT863" s="155"/>
      <c r="FU863" s="155"/>
      <c r="FV863" s="155"/>
      <c r="FW863" s="155"/>
      <c r="FX863" s="155"/>
      <c r="FY863" s="155"/>
      <c r="FZ863" s="155"/>
      <c r="GA863" s="151"/>
      <c r="GB863" s="151"/>
      <c r="GC863" s="153"/>
      <c r="GD863" s="155"/>
      <c r="GE863" s="155"/>
      <c r="GF863" s="155"/>
      <c r="GG863" s="155"/>
      <c r="GH863" s="155"/>
      <c r="GI863" s="155"/>
      <c r="GJ863" s="155"/>
      <c r="GK863" s="155"/>
      <c r="GL863" s="155"/>
      <c r="GM863" s="155"/>
      <c r="GN863" s="155"/>
      <c r="GO863" s="155"/>
      <c r="GP863" s="155"/>
      <c r="GQ863" s="155"/>
      <c r="GR863" s="155"/>
      <c r="GS863" s="155"/>
      <c r="GT863" s="155"/>
      <c r="GU863" s="155"/>
      <c r="GV863" s="155"/>
      <c r="GW863" s="155"/>
      <c r="GX863" s="155"/>
      <c r="GY863" s="155"/>
      <c r="GZ863" s="155"/>
      <c r="HA863" s="155"/>
      <c r="HB863" s="155"/>
      <c r="HC863" s="155"/>
      <c r="HD863" s="155"/>
      <c r="HE863" s="155"/>
      <c r="HF863" s="155"/>
      <c r="HG863" s="155"/>
      <c r="HH863" s="151"/>
      <c r="HI863" s="151"/>
      <c r="HJ863" s="155"/>
      <c r="HK863" s="155"/>
      <c r="HL863" s="155"/>
      <c r="HM863" s="155"/>
      <c r="HN863" s="155"/>
      <c r="HO863" s="155"/>
      <c r="HP863" s="155"/>
      <c r="HQ863" s="155"/>
      <c r="HR863" s="155"/>
      <c r="HS863" s="155"/>
      <c r="HT863" s="155"/>
      <c r="HU863" s="155"/>
      <c r="HV863" s="155"/>
      <c r="HW863" s="155"/>
      <c r="HX863" s="155"/>
      <c r="HY863" s="155"/>
      <c r="HZ863" s="155"/>
      <c r="IA863" s="155"/>
      <c r="IB863" s="155"/>
      <c r="IC863" s="155"/>
      <c r="ID863" s="155"/>
      <c r="IE863" s="155"/>
      <c r="IF863" s="155"/>
      <c r="IG863" s="155"/>
      <c r="IH863" s="155"/>
      <c r="II863" s="155"/>
      <c r="IJ863" s="155"/>
      <c r="IK863" s="155"/>
      <c r="IL863" s="155"/>
      <c r="IM863" s="155"/>
      <c r="IN863" s="155"/>
      <c r="IO863" s="155"/>
      <c r="IP863" s="151"/>
      <c r="IQ863" s="151"/>
      <c r="IR863" s="155"/>
      <c r="IS863" s="155"/>
      <c r="IT863" s="155"/>
      <c r="IU863" s="155"/>
      <c r="IV863" s="155"/>
      <c r="IW863" s="155"/>
      <c r="IX863" s="155"/>
      <c r="IY863" s="155"/>
      <c r="IZ863" s="155"/>
      <c r="JA863" s="155"/>
      <c r="JB863" s="155"/>
      <c r="JC863" s="155"/>
      <c r="JD863" s="155"/>
      <c r="JE863" s="155"/>
      <c r="JF863" s="155"/>
      <c r="JG863" s="155"/>
      <c r="JH863" s="155"/>
      <c r="JI863" s="155"/>
      <c r="JJ863" s="155"/>
      <c r="JK863" s="155"/>
      <c r="JL863" s="155"/>
      <c r="JM863" s="155"/>
      <c r="JN863" s="155"/>
      <c r="JO863" s="155"/>
      <c r="JP863" s="155"/>
      <c r="JQ863" s="155"/>
      <c r="JR863" s="155"/>
      <c r="JS863" s="155"/>
      <c r="JT863" s="155"/>
      <c r="JU863" s="155"/>
      <c r="JV863" s="155"/>
      <c r="JW863" s="151"/>
      <c r="JX863" s="151"/>
      <c r="JY863" s="155"/>
      <c r="JZ863" s="155"/>
      <c r="KA863" s="155"/>
      <c r="KB863" s="155"/>
      <c r="KC863" s="155"/>
      <c r="KD863" s="155"/>
      <c r="KE863" s="155"/>
      <c r="KF863" s="155"/>
      <c r="KG863" s="155"/>
      <c r="KH863" s="155"/>
      <c r="KI863" s="155"/>
      <c r="KJ863" s="155"/>
      <c r="KK863" s="155"/>
      <c r="KL863" s="155"/>
      <c r="KM863" s="155"/>
      <c r="KN863" s="155"/>
      <c r="KO863" s="155"/>
      <c r="KP863" s="155"/>
      <c r="KQ863" s="155"/>
      <c r="KR863" s="155"/>
      <c r="KS863" s="155"/>
      <c r="KT863" s="155"/>
      <c r="KU863" s="155"/>
      <c r="KV863" s="155"/>
      <c r="KW863" s="155"/>
      <c r="KX863" s="155"/>
      <c r="KY863" s="155"/>
      <c r="KZ863" s="155"/>
      <c r="LA863" s="155"/>
      <c r="LB863" s="155"/>
      <c r="LC863" s="155"/>
      <c r="LD863" s="155"/>
      <c r="LE863" s="151"/>
      <c r="LF863" s="151"/>
      <c r="LG863" s="155"/>
      <c r="LH863" s="155"/>
      <c r="LI863" s="155"/>
      <c r="LJ863" s="155"/>
      <c r="LK863" s="155"/>
      <c r="LL863" s="155"/>
      <c r="LM863" s="155"/>
      <c r="LN863" s="155"/>
      <c r="LO863" s="155"/>
      <c r="LP863" s="155"/>
      <c r="LQ863" s="155"/>
      <c r="LR863" s="155"/>
      <c r="LS863" s="155"/>
      <c r="LT863" s="155"/>
      <c r="LU863" s="155"/>
      <c r="LV863" s="155"/>
      <c r="LW863" s="155"/>
      <c r="LX863" s="155"/>
      <c r="LY863" s="155"/>
      <c r="LZ863" s="155"/>
      <c r="MA863" s="155"/>
      <c r="MB863" s="155"/>
      <c r="MC863" s="155"/>
      <c r="MD863" s="155"/>
      <c r="ME863" s="155"/>
      <c r="MF863" s="155"/>
      <c r="MG863" s="155"/>
      <c r="MH863" s="155"/>
      <c r="MI863" s="155"/>
      <c r="MJ863" s="155"/>
      <c r="MK863" s="155"/>
      <c r="ML863" s="155"/>
    </row>
    <row r="864" spans="1:350" ht="13.9" customHeight="1" outlineLevel="3" x14ac:dyDescent="0.2">
      <c r="A864" s="226" t="s">
        <v>513</v>
      </c>
      <c r="B864" s="218" t="s">
        <v>343</v>
      </c>
      <c r="C864" s="214" t="s">
        <v>99</v>
      </c>
      <c r="D864" s="154">
        <v>120</v>
      </c>
      <c r="E864" s="175">
        <v>0</v>
      </c>
      <c r="F864" s="175">
        <f>D864-E864</f>
        <v>120</v>
      </c>
      <c r="G864" s="175" t="s">
        <v>888</v>
      </c>
      <c r="H864" s="170" t="s">
        <v>891</v>
      </c>
      <c r="I864" s="170" t="s">
        <v>893</v>
      </c>
      <c r="J864" s="212">
        <f ca="1">E864+Q864+AX864+CF864+DN864+ES864+GA864+HH864+IP864+JW864+LE864</f>
        <v>120</v>
      </c>
      <c r="K864" s="212">
        <f>E864+R864+AY864+CG864+DO864+ET864+GB864+HI864+IQ864+JX864+LF864</f>
        <v>120</v>
      </c>
      <c r="L864" s="172">
        <f ca="1">K864/J864</f>
        <v>1</v>
      </c>
      <c r="M864" s="172">
        <f>K864/D864</f>
        <v>1</v>
      </c>
      <c r="N864" s="183">
        <f ca="1">SUMIF($EV$8:$FZ$9,$O$5,$EV865:$FZ865)-SUMIF($EV$8:$FZ$9,$Q$5,$EV865:$FZ865)</f>
        <v>0</v>
      </c>
      <c r="O864" s="156"/>
      <c r="P864" s="16" t="s">
        <v>25</v>
      </c>
      <c r="Q864" s="150">
        <v>0</v>
      </c>
      <c r="R864" s="150">
        <v>0</v>
      </c>
      <c r="S864" s="152" t="e">
        <v>#DIV/0!</v>
      </c>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50">
        <f t="shared" ca="1" si="2128"/>
        <v>0</v>
      </c>
      <c r="AY864" s="150">
        <f>SUM(BA865:CE865)</f>
        <v>0</v>
      </c>
      <c r="AZ864" s="152" t="e">
        <f ca="1">AY864/AX864</f>
        <v>#DIV/0!</v>
      </c>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50">
        <f t="shared" ref="CF864" si="2240">SUM(CI864:DM864)</f>
        <v>25</v>
      </c>
      <c r="CG864" s="150">
        <f>SUM(CI865:DM865)</f>
        <v>0</v>
      </c>
      <c r="CH864" s="152">
        <f>CG864/CF864</f>
        <v>0</v>
      </c>
      <c r="CI864" s="129"/>
      <c r="CJ864" s="129"/>
      <c r="CK864" s="129"/>
      <c r="CL864" s="129"/>
      <c r="CM864" s="129"/>
      <c r="CN864" s="129"/>
      <c r="CO864" s="129"/>
      <c r="CP864" s="101"/>
      <c r="CQ864" s="101"/>
      <c r="CR864" s="101"/>
      <c r="CS864" s="101"/>
      <c r="CT864" s="101"/>
      <c r="CU864" s="101"/>
      <c r="CV864" s="101"/>
      <c r="CW864" s="129"/>
      <c r="CX864" s="129"/>
      <c r="CY864" s="129"/>
      <c r="CZ864" s="129"/>
      <c r="DA864" s="129"/>
      <c r="DB864" s="129"/>
      <c r="DC864" s="129"/>
      <c r="DD864" s="129"/>
      <c r="DE864" s="129"/>
      <c r="DF864" s="129"/>
      <c r="DG864" s="129"/>
      <c r="DH864" s="129"/>
      <c r="DI864" s="129"/>
      <c r="DJ864" s="129"/>
      <c r="DK864" s="129"/>
      <c r="DL864" s="129"/>
      <c r="DM864" s="129">
        <v>25</v>
      </c>
      <c r="DN864" s="150">
        <f t="shared" ref="DN864" si="2241">SUM(DQ864:ER864)</f>
        <v>95</v>
      </c>
      <c r="DO864" s="150">
        <f>SUM(DQ865:ER865)</f>
        <v>0</v>
      </c>
      <c r="DP864" s="152">
        <f t="shared" ref="DP864:DP926" si="2242">DO864/DN864</f>
        <v>0</v>
      </c>
      <c r="DQ864" s="16">
        <v>25</v>
      </c>
      <c r="DR864" s="16">
        <v>25</v>
      </c>
      <c r="DS864" s="16">
        <v>25</v>
      </c>
      <c r="DT864" s="16">
        <v>20</v>
      </c>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50">
        <f t="shared" ca="1" si="2211"/>
        <v>0</v>
      </c>
      <c r="ET864" s="150">
        <f t="shared" si="2113"/>
        <v>92</v>
      </c>
      <c r="EU864" s="152" t="e">
        <f t="shared" ca="1" si="2114"/>
        <v>#DIV/0!</v>
      </c>
      <c r="EV864" s="16"/>
      <c r="EW864" s="67"/>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50">
        <f t="shared" ref="GA864" ca="1" si="2243">SUMIF($GD$8:$HG$9,$O$5,GD864:HG864)</f>
        <v>0</v>
      </c>
      <c r="GB864" s="150">
        <f t="shared" ref="GB864" si="2244">SUM(GD865:HG865)</f>
        <v>28</v>
      </c>
      <c r="GC864" s="152" t="e">
        <f t="shared" ref="GC864" ca="1" si="2245">GB864/GA864</f>
        <v>#DIV/0!</v>
      </c>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50"/>
      <c r="HI864" s="150">
        <v>0</v>
      </c>
      <c r="HJ864" s="152" t="e">
        <v>#DIV/0!</v>
      </c>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50"/>
      <c r="IQ864" s="150">
        <v>0</v>
      </c>
      <c r="IR864" s="152" t="e">
        <v>#DIV/0!</v>
      </c>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c r="JS864" s="16"/>
      <c r="JT864" s="16"/>
      <c r="JU864" s="23"/>
      <c r="JV864" s="16"/>
      <c r="JW864" s="150"/>
      <c r="JX864" s="150">
        <v>0</v>
      </c>
      <c r="JY864" s="152" t="e">
        <v>#DIV/0!</v>
      </c>
      <c r="JZ864" s="16"/>
      <c r="KA864" s="16"/>
      <c r="KB864" s="16"/>
      <c r="KC864" s="16"/>
      <c r="KD864" s="16"/>
      <c r="KE864" s="16"/>
      <c r="KF864" s="16"/>
      <c r="KG864" s="16"/>
      <c r="KH864" s="16"/>
      <c r="KI864" s="16"/>
      <c r="KJ864" s="16"/>
      <c r="KK864" s="16"/>
      <c r="KL864" s="16"/>
      <c r="KM864" s="16"/>
      <c r="KN864" s="16"/>
      <c r="KO864" s="16"/>
      <c r="KP864" s="16"/>
      <c r="KQ864" s="16"/>
      <c r="KR864" s="16"/>
      <c r="KS864" s="16"/>
      <c r="KT864" s="16"/>
      <c r="KU864" s="16"/>
      <c r="KV864" s="16"/>
      <c r="KW864" s="16"/>
      <c r="KX864" s="16"/>
      <c r="KY864" s="16"/>
      <c r="KZ864" s="16"/>
      <c r="LA864" s="16"/>
      <c r="LB864" s="16"/>
      <c r="LC864" s="16"/>
      <c r="LD864" s="16"/>
      <c r="LE864" s="150"/>
      <c r="LF864" s="150">
        <v>0</v>
      </c>
      <c r="LG864" s="152" t="e">
        <v>#DIV/0!</v>
      </c>
      <c r="LH864" s="16"/>
      <c r="LI864" s="16"/>
      <c r="LJ864" s="16"/>
      <c r="LK864" s="16"/>
      <c r="LL864" s="16"/>
      <c r="LM864" s="16"/>
      <c r="LN864" s="16"/>
      <c r="LO864" s="16"/>
      <c r="LP864" s="16"/>
      <c r="LQ864" s="16"/>
      <c r="LR864" s="16"/>
      <c r="LS864" s="16"/>
      <c r="LT864" s="16"/>
      <c r="LU864" s="16"/>
      <c r="LV864" s="16"/>
      <c r="LW864" s="16"/>
      <c r="LX864" s="16"/>
      <c r="LY864" s="16"/>
      <c r="LZ864" s="16"/>
      <c r="MA864" s="16"/>
      <c r="MB864" s="16"/>
      <c r="MC864" s="16"/>
      <c r="MD864" s="16"/>
      <c r="ME864" s="16"/>
      <c r="MF864" s="16"/>
      <c r="MG864" s="16"/>
      <c r="MH864" s="16"/>
      <c r="MI864" s="16"/>
      <c r="MJ864" s="16"/>
      <c r="MK864" s="16"/>
      <c r="ML864" s="16"/>
    </row>
    <row r="865" spans="1:350" ht="13.9" customHeight="1" outlineLevel="3" x14ac:dyDescent="0.2">
      <c r="A865" s="227"/>
      <c r="B865" s="219"/>
      <c r="C865" s="215"/>
      <c r="D865" s="155"/>
      <c r="E865" s="176"/>
      <c r="F865" s="176"/>
      <c r="G865" s="176"/>
      <c r="H865" s="171"/>
      <c r="I865" s="171"/>
      <c r="J865" s="213"/>
      <c r="K865" s="213"/>
      <c r="L865" s="173"/>
      <c r="M865" s="173"/>
      <c r="N865" s="184"/>
      <c r="O865" s="157"/>
      <c r="P865" s="17" t="s">
        <v>26</v>
      </c>
      <c r="Q865" s="151"/>
      <c r="R865" s="151"/>
      <c r="S865" s="153"/>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151"/>
      <c r="AY865" s="151"/>
      <c r="AZ865" s="153"/>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c r="CF865" s="151"/>
      <c r="CG865" s="151"/>
      <c r="CH865" s="153"/>
      <c r="CI865" s="141"/>
      <c r="CJ865" s="141"/>
      <c r="CK865" s="141"/>
      <c r="CL865" s="141"/>
      <c r="CM865" s="141"/>
      <c r="CN865" s="141"/>
      <c r="CO865" s="141"/>
      <c r="CP865" s="95"/>
      <c r="CQ865" s="95"/>
      <c r="CR865" s="95"/>
      <c r="CS865" s="95"/>
      <c r="CT865" s="95"/>
      <c r="CU865" s="95"/>
      <c r="CV865" s="95"/>
      <c r="CW865" s="141"/>
      <c r="CX865" s="141"/>
      <c r="CY865" s="141"/>
      <c r="CZ865" s="141"/>
      <c r="DA865" s="141"/>
      <c r="DB865" s="141"/>
      <c r="DC865" s="141"/>
      <c r="DD865" s="141"/>
      <c r="DE865" s="141"/>
      <c r="DF865" s="141"/>
      <c r="DG865" s="141"/>
      <c r="DH865" s="141"/>
      <c r="DI865" s="141"/>
      <c r="DJ865" s="141"/>
      <c r="DK865" s="141"/>
      <c r="DL865" s="141"/>
      <c r="DM865" s="141"/>
      <c r="DN865" s="151"/>
      <c r="DO865" s="151"/>
      <c r="DP865" s="153"/>
      <c r="DQ865" s="24"/>
      <c r="DR865" s="24"/>
      <c r="DS865" s="24"/>
      <c r="DT865" s="24"/>
      <c r="DU865" s="24"/>
      <c r="DV865" s="24"/>
      <c r="DW865" s="24"/>
      <c r="DX865" s="24"/>
      <c r="DY865" s="24"/>
      <c r="DZ865" s="24"/>
      <c r="EA865" s="24"/>
      <c r="EB865" s="24"/>
      <c r="EC865" s="24"/>
      <c r="ED865" s="24"/>
      <c r="EE865" s="24"/>
      <c r="EF865" s="24"/>
      <c r="EG865" s="24"/>
      <c r="EH865" s="24"/>
      <c r="EI865" s="24"/>
      <c r="EJ865" s="24"/>
      <c r="EK865" s="24"/>
      <c r="EL865" s="24"/>
      <c r="EM865" s="24"/>
      <c r="EN865" s="24"/>
      <c r="EO865" s="24"/>
      <c r="EP865" s="24"/>
      <c r="EQ865" s="24"/>
      <c r="ER865" s="24"/>
      <c r="ES865" s="151"/>
      <c r="ET865" s="151"/>
      <c r="EU865" s="153"/>
      <c r="EV865" s="24"/>
      <c r="EW865" s="125">
        <v>15</v>
      </c>
      <c r="EX865" s="24">
        <v>6</v>
      </c>
      <c r="EY865" s="24">
        <v>20</v>
      </c>
      <c r="EZ865" s="24">
        <v>8</v>
      </c>
      <c r="FA865" s="24"/>
      <c r="FB865" s="24">
        <v>25</v>
      </c>
      <c r="FC865" s="24">
        <v>13</v>
      </c>
      <c r="FD865" s="24"/>
      <c r="FE865" s="24">
        <v>1</v>
      </c>
      <c r="FF865" s="24"/>
      <c r="FG865" s="24">
        <v>4</v>
      </c>
      <c r="FH865" s="24"/>
      <c r="FI865" s="24"/>
      <c r="FJ865" s="24"/>
      <c r="FK865" s="24"/>
      <c r="FL865" s="24"/>
      <c r="FM865" s="24"/>
      <c r="FN865" s="24"/>
      <c r="FO865" s="24"/>
      <c r="FP865" s="24"/>
      <c r="FQ865" s="24"/>
      <c r="FR865" s="24"/>
      <c r="FS865" s="24"/>
      <c r="FT865" s="24"/>
      <c r="FU865" s="24"/>
      <c r="FV865" s="24"/>
      <c r="FW865" s="24"/>
      <c r="FX865" s="24"/>
      <c r="FY865" s="24"/>
      <c r="FZ865" s="24"/>
      <c r="GA865" s="151"/>
      <c r="GB865" s="151"/>
      <c r="GC865" s="153"/>
      <c r="GD865" s="24"/>
      <c r="GE865" s="24"/>
      <c r="GF865" s="24"/>
      <c r="GG865" s="24"/>
      <c r="GH865" s="24"/>
      <c r="GI865" s="24"/>
      <c r="GJ865" s="24"/>
      <c r="GK865" s="24"/>
      <c r="GL865" s="24"/>
      <c r="GM865" s="24"/>
      <c r="GN865" s="24"/>
      <c r="GO865" s="24">
        <v>28</v>
      </c>
      <c r="GP865" s="24"/>
      <c r="GQ865" s="24"/>
      <c r="GR865" s="24"/>
      <c r="GS865" s="24"/>
      <c r="GT865" s="24"/>
      <c r="GU865" s="24"/>
      <c r="GV865" s="24"/>
      <c r="GW865" s="24"/>
      <c r="GX865" s="24"/>
      <c r="GY865" s="24"/>
      <c r="GZ865" s="24"/>
      <c r="HA865" s="24"/>
      <c r="HB865" s="24"/>
      <c r="HC865" s="24"/>
      <c r="HD865" s="24"/>
      <c r="HE865" s="24"/>
      <c r="HF865" s="24"/>
      <c r="HG865" s="24"/>
      <c r="HH865" s="151"/>
      <c r="HI865" s="151"/>
      <c r="HJ865" s="153"/>
      <c r="HK865" s="24"/>
      <c r="HL865" s="24"/>
      <c r="HM865" s="24"/>
      <c r="HN865" s="24"/>
      <c r="HO865" s="24"/>
      <c r="HP865" s="24"/>
      <c r="HQ865" s="24"/>
      <c r="HR865" s="24"/>
      <c r="HS865" s="24"/>
      <c r="HT865" s="24"/>
      <c r="HU865" s="24"/>
      <c r="HV865" s="24"/>
      <c r="HW865" s="24"/>
      <c r="HX865" s="24"/>
      <c r="HY865" s="24"/>
      <c r="HZ865" s="24"/>
      <c r="IA865" s="24"/>
      <c r="IB865" s="24"/>
      <c r="IC865" s="24"/>
      <c r="ID865" s="24"/>
      <c r="IE865" s="24"/>
      <c r="IF865" s="24"/>
      <c r="IG865" s="24"/>
      <c r="IH865" s="24"/>
      <c r="II865" s="24"/>
      <c r="IJ865" s="24"/>
      <c r="IK865" s="24"/>
      <c r="IL865" s="24"/>
      <c r="IM865" s="24"/>
      <c r="IN865" s="24"/>
      <c r="IO865" s="24"/>
      <c r="IP865" s="151"/>
      <c r="IQ865" s="151"/>
      <c r="IR865" s="153"/>
      <c r="IS865" s="24"/>
      <c r="IT865" s="24"/>
      <c r="IU865" s="24"/>
      <c r="IV865" s="24"/>
      <c r="IW865" s="24"/>
      <c r="IX865" s="24"/>
      <c r="IY865" s="24"/>
      <c r="IZ865" s="24"/>
      <c r="JA865" s="24"/>
      <c r="JB865" s="24"/>
      <c r="JC865" s="24"/>
      <c r="JD865" s="24"/>
      <c r="JE865" s="24"/>
      <c r="JF865" s="24"/>
      <c r="JG865" s="24"/>
      <c r="JH865" s="24"/>
      <c r="JI865" s="24"/>
      <c r="JJ865" s="24"/>
      <c r="JK865" s="24"/>
      <c r="JL865" s="24"/>
      <c r="JM865" s="24"/>
      <c r="JN865" s="24"/>
      <c r="JO865" s="24"/>
      <c r="JP865" s="24"/>
      <c r="JQ865" s="24"/>
      <c r="JR865" s="24"/>
      <c r="JS865" s="24"/>
      <c r="JT865" s="24"/>
      <c r="JU865" s="25"/>
      <c r="JV865" s="24"/>
      <c r="JW865" s="151"/>
      <c r="JX865" s="151"/>
      <c r="JY865" s="153"/>
      <c r="JZ865" s="24"/>
      <c r="KA865" s="24"/>
      <c r="KB865" s="24"/>
      <c r="KC865" s="24"/>
      <c r="KD865" s="24"/>
      <c r="KE865" s="24"/>
      <c r="KF865" s="24"/>
      <c r="KG865" s="24"/>
      <c r="KH865" s="24"/>
      <c r="KI865" s="24"/>
      <c r="KJ865" s="24"/>
      <c r="KK865" s="24"/>
      <c r="KL865" s="24"/>
      <c r="KM865" s="24"/>
      <c r="KN865" s="24"/>
      <c r="KO865" s="24"/>
      <c r="KP865" s="24"/>
      <c r="KQ865" s="24"/>
      <c r="KR865" s="24"/>
      <c r="KS865" s="24"/>
      <c r="KT865" s="24"/>
      <c r="KU865" s="24"/>
      <c r="KV865" s="24"/>
      <c r="KW865" s="24"/>
      <c r="KX865" s="24"/>
      <c r="KY865" s="24"/>
      <c r="KZ865" s="24"/>
      <c r="LA865" s="24"/>
      <c r="LB865" s="24"/>
      <c r="LC865" s="24"/>
      <c r="LD865" s="24"/>
      <c r="LE865" s="151"/>
      <c r="LF865" s="151"/>
      <c r="LG865" s="153"/>
      <c r="LH865" s="24"/>
      <c r="LI865" s="24"/>
      <c r="LJ865" s="24"/>
      <c r="LK865" s="24"/>
      <c r="LL865" s="24"/>
      <c r="LM865" s="24"/>
      <c r="LN865" s="24"/>
      <c r="LO865" s="24"/>
      <c r="LP865" s="24"/>
      <c r="LQ865" s="24"/>
      <c r="LR865" s="24"/>
      <c r="LS865" s="24"/>
      <c r="LT865" s="24"/>
      <c r="LU865" s="24"/>
      <c r="LV865" s="24"/>
      <c r="LW865" s="24"/>
      <c r="LX865" s="24"/>
      <c r="LY865" s="24"/>
      <c r="LZ865" s="24"/>
      <c r="MA865" s="24"/>
      <c r="MB865" s="24"/>
      <c r="MC865" s="24"/>
      <c r="MD865" s="24"/>
      <c r="ME865" s="24"/>
      <c r="MF865" s="24"/>
      <c r="MG865" s="24"/>
      <c r="MH865" s="24"/>
      <c r="MI865" s="24"/>
      <c r="MJ865" s="24"/>
      <c r="MK865" s="24"/>
      <c r="ML865" s="24"/>
    </row>
    <row r="866" spans="1:350" ht="13.9" customHeight="1" outlineLevel="3" x14ac:dyDescent="0.2">
      <c r="A866" s="226" t="s">
        <v>514</v>
      </c>
      <c r="B866" s="218" t="s">
        <v>406</v>
      </c>
      <c r="C866" s="214" t="s">
        <v>38</v>
      </c>
      <c r="D866" s="154">
        <v>22.827300000000001</v>
      </c>
      <c r="E866" s="175">
        <v>0</v>
      </c>
      <c r="F866" s="175">
        <f>D866-E866</f>
        <v>22.827300000000001</v>
      </c>
      <c r="G866" s="175" t="s">
        <v>967</v>
      </c>
      <c r="H866" s="170" t="s">
        <v>897</v>
      </c>
      <c r="I866" s="170" t="s">
        <v>874</v>
      </c>
      <c r="J866" s="212">
        <f ca="1">E866+Q866+AX866+CF866+DN866+ES866+GA866+HH866+IP866+JW866+LE866</f>
        <v>22.826999999999998</v>
      </c>
      <c r="K866" s="212">
        <f>E866+R866+AY866+CG866+DO866+ET866+GB866+HI866+IQ866+JX866+LF866</f>
        <v>1.6</v>
      </c>
      <c r="L866" s="172">
        <f ca="1">K866/J866</f>
        <v>7.0092434397862197E-2</v>
      </c>
      <c r="M866" s="172">
        <f>K866/D866</f>
        <v>7.0091513231963484E-2</v>
      </c>
      <c r="N866" s="183">
        <f ca="1">SUMIF($EV$8:$FZ$9,$O$5,$EV867:$FZ867)-SUMIF($EV$8:$FZ$9,$Q$5,$EV867:$FZ867)</f>
        <v>0</v>
      </c>
      <c r="O866" s="156"/>
      <c r="P866" s="16" t="s">
        <v>25</v>
      </c>
      <c r="Q866" s="150">
        <v>0</v>
      </c>
      <c r="R866" s="150">
        <v>0</v>
      </c>
      <c r="S866" s="152" t="e">
        <v>#DIV/0!</v>
      </c>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50">
        <f t="shared" ca="1" si="2128"/>
        <v>0</v>
      </c>
      <c r="AY866" s="150">
        <f>SUM(BA867:CE867)</f>
        <v>0</v>
      </c>
      <c r="AZ866" s="152" t="e">
        <f ca="1">AY866/AX866</f>
        <v>#DIV/0!</v>
      </c>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50">
        <f t="shared" ref="CF866" si="2246">SUM(CI866:DM866)</f>
        <v>0</v>
      </c>
      <c r="CG866" s="150">
        <f>SUM(CI867:DM867)</f>
        <v>0</v>
      </c>
      <c r="CH866" s="152" t="e">
        <f>CG866/CF866</f>
        <v>#DIV/0!</v>
      </c>
      <c r="CI866" s="129"/>
      <c r="CJ866" s="129"/>
      <c r="CK866" s="129"/>
      <c r="CL866" s="129"/>
      <c r="CM866" s="129"/>
      <c r="CN866" s="129"/>
      <c r="CO866" s="129"/>
      <c r="CP866" s="101"/>
      <c r="CQ866" s="101"/>
      <c r="CR866" s="101"/>
      <c r="CS866" s="101"/>
      <c r="CT866" s="101"/>
      <c r="CU866" s="101"/>
      <c r="CV866" s="101"/>
      <c r="CW866" s="129"/>
      <c r="CX866" s="129"/>
      <c r="CY866" s="129"/>
      <c r="CZ866" s="129"/>
      <c r="DA866" s="129"/>
      <c r="DB866" s="129"/>
      <c r="DC866" s="129"/>
      <c r="DD866" s="129"/>
      <c r="DE866" s="129"/>
      <c r="DF866" s="129"/>
      <c r="DG866" s="129"/>
      <c r="DH866" s="129"/>
      <c r="DI866" s="129"/>
      <c r="DJ866" s="129"/>
      <c r="DK866" s="129"/>
      <c r="DL866" s="129"/>
      <c r="DM866" s="129"/>
      <c r="DN866" s="150">
        <f t="shared" ref="DN866" si="2247">SUM(DQ866:ER866)</f>
        <v>20</v>
      </c>
      <c r="DO866" s="150">
        <f>SUM(DQ867:ER867)</f>
        <v>0</v>
      </c>
      <c r="DP866" s="152">
        <f t="shared" si="2242"/>
        <v>0</v>
      </c>
      <c r="DQ866" s="16"/>
      <c r="DR866" s="16"/>
      <c r="DS866" s="16"/>
      <c r="DT866" s="16"/>
      <c r="DU866" s="16"/>
      <c r="DV866" s="16"/>
      <c r="DW866" s="16"/>
      <c r="DX866" s="16"/>
      <c r="DY866" s="16"/>
      <c r="DZ866" s="16"/>
      <c r="EA866" s="16"/>
      <c r="EB866" s="16"/>
      <c r="EC866" s="16"/>
      <c r="ED866" s="16"/>
      <c r="EE866" s="16"/>
      <c r="EF866" s="16"/>
      <c r="EG866" s="16"/>
      <c r="EH866" s="16"/>
      <c r="EI866" s="16">
        <v>2</v>
      </c>
      <c r="EJ866" s="16">
        <v>2</v>
      </c>
      <c r="EK866" s="16">
        <v>2</v>
      </c>
      <c r="EL866" s="16">
        <v>2</v>
      </c>
      <c r="EM866" s="16">
        <v>2</v>
      </c>
      <c r="EN866" s="16">
        <v>2</v>
      </c>
      <c r="EO866" s="16">
        <v>2</v>
      </c>
      <c r="EP866" s="16">
        <v>2</v>
      </c>
      <c r="EQ866" s="16">
        <v>2</v>
      </c>
      <c r="ER866" s="16">
        <v>2</v>
      </c>
      <c r="ES866" s="150">
        <f t="shared" ca="1" si="2211"/>
        <v>2.827</v>
      </c>
      <c r="ET866" s="150">
        <f t="shared" si="2113"/>
        <v>0</v>
      </c>
      <c r="EU866" s="152">
        <f t="shared" ca="1" si="2114"/>
        <v>0</v>
      </c>
      <c r="EV866" s="16">
        <v>2</v>
      </c>
      <c r="EW866" s="67">
        <v>0.82699999999999996</v>
      </c>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50">
        <f t="shared" ref="GA866" ca="1" si="2248">SUMIF($GD$8:$HG$9,$O$5,GD866:HG866)</f>
        <v>0</v>
      </c>
      <c r="GB866" s="150">
        <f t="shared" ref="GB866" si="2249">SUM(GD867:HG867)</f>
        <v>1.6</v>
      </c>
      <c r="GC866" s="152" t="e">
        <f t="shared" ref="GC866" ca="1" si="2250">GB866/GA866</f>
        <v>#DIV/0!</v>
      </c>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50"/>
      <c r="HI866" s="150">
        <v>0</v>
      </c>
      <c r="HJ866" s="152" t="e">
        <v>#DIV/0!</v>
      </c>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50"/>
      <c r="IQ866" s="150">
        <v>0</v>
      </c>
      <c r="IR866" s="152" t="e">
        <v>#DIV/0!</v>
      </c>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c r="JS866" s="16"/>
      <c r="JT866" s="16"/>
      <c r="JU866" s="23"/>
      <c r="JV866" s="16"/>
      <c r="JW866" s="150"/>
      <c r="JX866" s="150">
        <v>0</v>
      </c>
      <c r="JY866" s="152" t="e">
        <v>#DIV/0!</v>
      </c>
      <c r="JZ866" s="16"/>
      <c r="KA866" s="16"/>
      <c r="KB866" s="16"/>
      <c r="KC866" s="16"/>
      <c r="KD866" s="16"/>
      <c r="KE866" s="16"/>
      <c r="KF866" s="16"/>
      <c r="KG866" s="16"/>
      <c r="KH866" s="16"/>
      <c r="KI866" s="16"/>
      <c r="KJ866" s="16"/>
      <c r="KK866" s="16"/>
      <c r="KL866" s="16"/>
      <c r="KM866" s="16"/>
      <c r="KN866" s="16"/>
      <c r="KO866" s="16"/>
      <c r="KP866" s="16"/>
      <c r="KQ866" s="16"/>
      <c r="KR866" s="16"/>
      <c r="KS866" s="16"/>
      <c r="KT866" s="16"/>
      <c r="KU866" s="16"/>
      <c r="KV866" s="16"/>
      <c r="KW866" s="16"/>
      <c r="KX866" s="16"/>
      <c r="KY866" s="16"/>
      <c r="KZ866" s="16"/>
      <c r="LA866" s="16"/>
      <c r="LB866" s="16"/>
      <c r="LC866" s="16"/>
      <c r="LD866" s="16"/>
      <c r="LE866" s="150"/>
      <c r="LF866" s="150">
        <v>0</v>
      </c>
      <c r="LG866" s="152" t="e">
        <v>#DIV/0!</v>
      </c>
      <c r="LH866" s="16"/>
      <c r="LI866" s="16"/>
      <c r="LJ866" s="16"/>
      <c r="LK866" s="16"/>
      <c r="LL866" s="16"/>
      <c r="LM866" s="16"/>
      <c r="LN866" s="16"/>
      <c r="LO866" s="16"/>
      <c r="LP866" s="16"/>
      <c r="LQ866" s="16"/>
      <c r="LR866" s="16"/>
      <c r="LS866" s="16"/>
      <c r="LT866" s="16"/>
      <c r="LU866" s="16"/>
      <c r="LV866" s="16"/>
      <c r="LW866" s="16"/>
      <c r="LX866" s="16"/>
      <c r="LY866" s="16"/>
      <c r="LZ866" s="16"/>
      <c r="MA866" s="16"/>
      <c r="MB866" s="16"/>
      <c r="MC866" s="16"/>
      <c r="MD866" s="16"/>
      <c r="ME866" s="16"/>
      <c r="MF866" s="16"/>
      <c r="MG866" s="16"/>
      <c r="MH866" s="16"/>
      <c r="MI866" s="16"/>
      <c r="MJ866" s="16"/>
      <c r="MK866" s="16"/>
      <c r="ML866" s="16"/>
    </row>
    <row r="867" spans="1:350" ht="13.9" customHeight="1" outlineLevel="3" x14ac:dyDescent="0.2">
      <c r="A867" s="227"/>
      <c r="B867" s="219"/>
      <c r="C867" s="215"/>
      <c r="D867" s="155"/>
      <c r="E867" s="176"/>
      <c r="F867" s="176"/>
      <c r="G867" s="176"/>
      <c r="H867" s="171"/>
      <c r="I867" s="171"/>
      <c r="J867" s="213"/>
      <c r="K867" s="213"/>
      <c r="L867" s="173"/>
      <c r="M867" s="173"/>
      <c r="N867" s="184"/>
      <c r="O867" s="157"/>
      <c r="P867" s="17" t="s">
        <v>26</v>
      </c>
      <c r="Q867" s="151"/>
      <c r="R867" s="151"/>
      <c r="S867" s="153"/>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151"/>
      <c r="AY867" s="151"/>
      <c r="AZ867" s="153"/>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c r="CF867" s="151"/>
      <c r="CG867" s="151"/>
      <c r="CH867" s="153"/>
      <c r="CI867" s="141"/>
      <c r="CJ867" s="141"/>
      <c r="CK867" s="141"/>
      <c r="CL867" s="141"/>
      <c r="CM867" s="141"/>
      <c r="CN867" s="141"/>
      <c r="CO867" s="141"/>
      <c r="CP867" s="95"/>
      <c r="CQ867" s="95"/>
      <c r="CR867" s="95"/>
      <c r="CS867" s="95"/>
      <c r="CT867" s="95"/>
      <c r="CU867" s="95"/>
      <c r="CV867" s="95"/>
      <c r="CW867" s="141"/>
      <c r="CX867" s="141"/>
      <c r="CY867" s="141"/>
      <c r="CZ867" s="141"/>
      <c r="DA867" s="141"/>
      <c r="DB867" s="141"/>
      <c r="DC867" s="141"/>
      <c r="DD867" s="141"/>
      <c r="DE867" s="141"/>
      <c r="DF867" s="141"/>
      <c r="DG867" s="141"/>
      <c r="DH867" s="141"/>
      <c r="DI867" s="141"/>
      <c r="DJ867" s="141"/>
      <c r="DK867" s="141"/>
      <c r="DL867" s="141"/>
      <c r="DM867" s="141"/>
      <c r="DN867" s="151"/>
      <c r="DO867" s="151"/>
      <c r="DP867" s="153"/>
      <c r="DQ867" s="24"/>
      <c r="DR867" s="24"/>
      <c r="DS867" s="24"/>
      <c r="DT867" s="24"/>
      <c r="DU867" s="24"/>
      <c r="DV867" s="24"/>
      <c r="DW867" s="24"/>
      <c r="DX867" s="24"/>
      <c r="DY867" s="24"/>
      <c r="DZ867" s="24"/>
      <c r="EA867" s="24"/>
      <c r="EB867" s="24"/>
      <c r="EC867" s="24"/>
      <c r="ED867" s="24"/>
      <c r="EE867" s="24"/>
      <c r="EF867" s="24"/>
      <c r="EG867" s="24"/>
      <c r="EH867" s="24"/>
      <c r="EI867" s="24"/>
      <c r="EJ867" s="24"/>
      <c r="EK867" s="24"/>
      <c r="EL867" s="24"/>
      <c r="EM867" s="24"/>
      <c r="EN867" s="24"/>
      <c r="EO867" s="24"/>
      <c r="EP867" s="24"/>
      <c r="EQ867" s="24"/>
      <c r="ER867" s="24"/>
      <c r="ES867" s="151"/>
      <c r="ET867" s="151"/>
      <c r="EU867" s="153"/>
      <c r="EV867" s="24"/>
      <c r="EW867" s="125"/>
      <c r="EX867" s="24"/>
      <c r="EY867" s="24"/>
      <c r="EZ867" s="24"/>
      <c r="FA867" s="24"/>
      <c r="FB867" s="24"/>
      <c r="FC867" s="24"/>
      <c r="FD867" s="24"/>
      <c r="FE867" s="24"/>
      <c r="FF867" s="24"/>
      <c r="FG867" s="24"/>
      <c r="FH867" s="24"/>
      <c r="FI867" s="24"/>
      <c r="FJ867" s="24"/>
      <c r="FK867" s="24"/>
      <c r="FL867" s="24"/>
      <c r="FM867" s="24"/>
      <c r="FN867" s="24"/>
      <c r="FO867" s="24"/>
      <c r="FP867" s="24"/>
      <c r="FQ867" s="24"/>
      <c r="FR867" s="24"/>
      <c r="FS867" s="24"/>
      <c r="FT867" s="24"/>
      <c r="FU867" s="24"/>
      <c r="FV867" s="24"/>
      <c r="FW867" s="24"/>
      <c r="FX867" s="24"/>
      <c r="FY867" s="24"/>
      <c r="FZ867" s="24"/>
      <c r="GA867" s="151"/>
      <c r="GB867" s="151"/>
      <c r="GC867" s="153"/>
      <c r="GD867" s="24"/>
      <c r="GE867" s="24"/>
      <c r="GF867" s="24"/>
      <c r="GG867" s="24"/>
      <c r="GH867" s="24"/>
      <c r="GI867" s="24"/>
      <c r="GJ867" s="24"/>
      <c r="GK867" s="24"/>
      <c r="GL867" s="24"/>
      <c r="GM867" s="24"/>
      <c r="GN867" s="24"/>
      <c r="GO867" s="24"/>
      <c r="GP867" s="24"/>
      <c r="GQ867" s="24">
        <v>1</v>
      </c>
      <c r="GR867" s="24"/>
      <c r="GS867" s="24"/>
      <c r="GT867" s="24"/>
      <c r="GU867" s="24"/>
      <c r="GV867" s="24"/>
      <c r="GW867" s="24"/>
      <c r="GX867" s="24"/>
      <c r="GY867" s="24"/>
      <c r="GZ867" s="24"/>
      <c r="HA867" s="24"/>
      <c r="HB867" s="24"/>
      <c r="HC867" s="24"/>
      <c r="HD867" s="24"/>
      <c r="HE867" s="24"/>
      <c r="HF867" s="76">
        <v>0.6</v>
      </c>
      <c r="HG867" s="24"/>
      <c r="HH867" s="151"/>
      <c r="HI867" s="151"/>
      <c r="HJ867" s="153"/>
      <c r="HK867" s="24"/>
      <c r="HL867" s="24"/>
      <c r="HM867" s="24"/>
      <c r="HN867" s="24"/>
      <c r="HO867" s="24"/>
      <c r="HP867" s="24"/>
      <c r="HQ867" s="24"/>
      <c r="HR867" s="24"/>
      <c r="HS867" s="24"/>
      <c r="HT867" s="24"/>
      <c r="HU867" s="24"/>
      <c r="HV867" s="24"/>
      <c r="HW867" s="24"/>
      <c r="HX867" s="24"/>
      <c r="HY867" s="24"/>
      <c r="HZ867" s="24"/>
      <c r="IA867" s="24"/>
      <c r="IB867" s="24"/>
      <c r="IC867" s="24"/>
      <c r="ID867" s="24"/>
      <c r="IE867" s="24"/>
      <c r="IF867" s="24"/>
      <c r="IG867" s="24"/>
      <c r="IH867" s="24"/>
      <c r="II867" s="24"/>
      <c r="IJ867" s="24"/>
      <c r="IK867" s="24"/>
      <c r="IL867" s="24"/>
      <c r="IM867" s="24"/>
      <c r="IN867" s="24"/>
      <c r="IO867" s="24"/>
      <c r="IP867" s="151"/>
      <c r="IQ867" s="151"/>
      <c r="IR867" s="153"/>
      <c r="IS867" s="24"/>
      <c r="IT867" s="24"/>
      <c r="IU867" s="24"/>
      <c r="IV867" s="24"/>
      <c r="IW867" s="24"/>
      <c r="IX867" s="24"/>
      <c r="IY867" s="24"/>
      <c r="IZ867" s="24"/>
      <c r="JA867" s="24"/>
      <c r="JB867" s="24"/>
      <c r="JC867" s="24"/>
      <c r="JD867" s="24"/>
      <c r="JE867" s="24"/>
      <c r="JF867" s="24"/>
      <c r="JG867" s="24"/>
      <c r="JH867" s="24"/>
      <c r="JI867" s="24"/>
      <c r="JJ867" s="24"/>
      <c r="JK867" s="24"/>
      <c r="JL867" s="24"/>
      <c r="JM867" s="24"/>
      <c r="JN867" s="24"/>
      <c r="JO867" s="24"/>
      <c r="JP867" s="24"/>
      <c r="JQ867" s="24"/>
      <c r="JR867" s="24"/>
      <c r="JS867" s="24"/>
      <c r="JT867" s="24"/>
      <c r="JU867" s="25"/>
      <c r="JV867" s="24"/>
      <c r="JW867" s="151"/>
      <c r="JX867" s="151"/>
      <c r="JY867" s="153"/>
      <c r="JZ867" s="24"/>
      <c r="KA867" s="24"/>
      <c r="KB867" s="24"/>
      <c r="KC867" s="24"/>
      <c r="KD867" s="24"/>
      <c r="KE867" s="24"/>
      <c r="KF867" s="24"/>
      <c r="KG867" s="24"/>
      <c r="KH867" s="24"/>
      <c r="KI867" s="24"/>
      <c r="KJ867" s="24"/>
      <c r="KK867" s="24"/>
      <c r="KL867" s="24"/>
      <c r="KM867" s="24"/>
      <c r="KN867" s="24"/>
      <c r="KO867" s="24"/>
      <c r="KP867" s="24"/>
      <c r="KQ867" s="24"/>
      <c r="KR867" s="24"/>
      <c r="KS867" s="24"/>
      <c r="KT867" s="24"/>
      <c r="KU867" s="24"/>
      <c r="KV867" s="24"/>
      <c r="KW867" s="24"/>
      <c r="KX867" s="24"/>
      <c r="KY867" s="24"/>
      <c r="KZ867" s="24"/>
      <c r="LA867" s="24"/>
      <c r="LB867" s="24"/>
      <c r="LC867" s="24"/>
      <c r="LD867" s="24"/>
      <c r="LE867" s="151"/>
      <c r="LF867" s="151"/>
      <c r="LG867" s="153"/>
      <c r="LH867" s="24"/>
      <c r="LI867" s="24"/>
      <c r="LJ867" s="24"/>
      <c r="LK867" s="24"/>
      <c r="LL867" s="24"/>
      <c r="LM867" s="24"/>
      <c r="LN867" s="24"/>
      <c r="LO867" s="24"/>
      <c r="LP867" s="24"/>
      <c r="LQ867" s="24"/>
      <c r="LR867" s="24"/>
      <c r="LS867" s="24"/>
      <c r="LT867" s="24"/>
      <c r="LU867" s="24"/>
      <c r="LV867" s="24"/>
      <c r="LW867" s="24"/>
      <c r="LX867" s="24"/>
      <c r="LY867" s="24"/>
      <c r="LZ867" s="24"/>
      <c r="MA867" s="24"/>
      <c r="MB867" s="24"/>
      <c r="MC867" s="24"/>
      <c r="MD867" s="24"/>
      <c r="ME867" s="24"/>
      <c r="MF867" s="24"/>
      <c r="MG867" s="24"/>
      <c r="MH867" s="24"/>
      <c r="MI867" s="24"/>
      <c r="MJ867" s="24"/>
      <c r="MK867" s="24"/>
      <c r="ML867" s="24"/>
    </row>
    <row r="868" spans="1:350" ht="13.9" customHeight="1" outlineLevel="3" x14ac:dyDescent="0.2">
      <c r="A868" s="226" t="s">
        <v>515</v>
      </c>
      <c r="B868" s="218" t="s">
        <v>409</v>
      </c>
      <c r="C868" s="214" t="s">
        <v>99</v>
      </c>
      <c r="D868" s="154">
        <v>2</v>
      </c>
      <c r="E868" s="175">
        <v>0</v>
      </c>
      <c r="F868" s="175">
        <f>D868-E868</f>
        <v>2</v>
      </c>
      <c r="G868" s="175" t="s">
        <v>847</v>
      </c>
      <c r="H868" s="170" t="s">
        <v>874</v>
      </c>
      <c r="I868" s="170" t="s">
        <v>875</v>
      </c>
      <c r="J868" s="212">
        <f ca="1">E868+Q868+AX868+CF868+DN868+ES868+GA868+HH868+IP868+JW868+LE868</f>
        <v>1</v>
      </c>
      <c r="K868" s="212">
        <f>E868+R868+AY868+CG868+DO868+ET868+GB868+HI868+IQ868+JX868+LF868</f>
        <v>1</v>
      </c>
      <c r="L868" s="172">
        <f ca="1">K868/J868</f>
        <v>1</v>
      </c>
      <c r="M868" s="172">
        <f>K868/D868</f>
        <v>0.5</v>
      </c>
      <c r="N868" s="183">
        <f ca="1">SUMIF($EV$8:$FZ$9,$O$5,$EV869:$FZ869)-SUMIF($EV$8:$FZ$9,$Q$5,$EV869:$FZ869)</f>
        <v>0</v>
      </c>
      <c r="O868" s="156"/>
      <c r="P868" s="16" t="s">
        <v>25</v>
      </c>
      <c r="Q868" s="150">
        <v>0</v>
      </c>
      <c r="R868" s="150">
        <v>0</v>
      </c>
      <c r="S868" s="152" t="e">
        <v>#DIV/0!</v>
      </c>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50">
        <f t="shared" ref="AX868:AX916" ca="1" si="2251">SUMIF($BA$8:$CE$9,$O$5,$BA868:$CE868)</f>
        <v>0</v>
      </c>
      <c r="AY868" s="150">
        <f>SUM(BA869:CE869)</f>
        <v>0</v>
      </c>
      <c r="AZ868" s="152" t="e">
        <f ca="1">AY868/AX868</f>
        <v>#DIV/0!</v>
      </c>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50">
        <f t="shared" ref="CF868" si="2252">SUM(CI868:DM868)</f>
        <v>0</v>
      </c>
      <c r="CG868" s="150">
        <f>SUM(CI869:DM869)</f>
        <v>0</v>
      </c>
      <c r="CH868" s="152" t="e">
        <f>CG868/CF868</f>
        <v>#DIV/0!</v>
      </c>
      <c r="CI868" s="129"/>
      <c r="CJ868" s="129"/>
      <c r="CK868" s="129"/>
      <c r="CL868" s="129"/>
      <c r="CM868" s="129"/>
      <c r="CN868" s="129"/>
      <c r="CO868" s="129"/>
      <c r="CP868" s="101"/>
      <c r="CQ868" s="101"/>
      <c r="CR868" s="101"/>
      <c r="CS868" s="101"/>
      <c r="CT868" s="101"/>
      <c r="CU868" s="101"/>
      <c r="CV868" s="101"/>
      <c r="CW868" s="129"/>
      <c r="CX868" s="129"/>
      <c r="CY868" s="129"/>
      <c r="CZ868" s="129"/>
      <c r="DA868" s="129"/>
      <c r="DB868" s="129"/>
      <c r="DC868" s="129"/>
      <c r="DD868" s="129"/>
      <c r="DE868" s="129"/>
      <c r="DF868" s="129"/>
      <c r="DG868" s="129"/>
      <c r="DH868" s="129"/>
      <c r="DI868" s="129"/>
      <c r="DJ868" s="129"/>
      <c r="DK868" s="129"/>
      <c r="DL868" s="129"/>
      <c r="DM868" s="129"/>
      <c r="DN868" s="150">
        <f t="shared" ref="DN868" si="2253">SUM(DQ868:ER868)</f>
        <v>0</v>
      </c>
      <c r="DO868" s="150">
        <f>SUM(DQ869:ER869)</f>
        <v>0</v>
      </c>
      <c r="DP868" s="152" t="e">
        <f t="shared" si="2242"/>
        <v>#DIV/0!</v>
      </c>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50">
        <f t="shared" ca="1" si="2211"/>
        <v>1</v>
      </c>
      <c r="ET868" s="150">
        <f t="shared" si="2113"/>
        <v>1</v>
      </c>
      <c r="EU868" s="152">
        <f t="shared" ca="1" si="2114"/>
        <v>1</v>
      </c>
      <c r="EV868" s="16"/>
      <c r="EW868" s="67">
        <v>1</v>
      </c>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50">
        <f t="shared" ref="GA868" ca="1" si="2254">SUMIF($GD$8:$HG$9,$O$5,GD868:HG868)</f>
        <v>0</v>
      </c>
      <c r="GB868" s="150">
        <f t="shared" ref="GB868" si="2255">SUM(GD869:HG869)</f>
        <v>0</v>
      </c>
      <c r="GC868" s="152" t="e">
        <f t="shared" ref="GC868" ca="1" si="2256">GB868/GA868</f>
        <v>#DIV/0!</v>
      </c>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50"/>
      <c r="HI868" s="150">
        <v>0</v>
      </c>
      <c r="HJ868" s="152" t="e">
        <v>#DIV/0!</v>
      </c>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50"/>
      <c r="IQ868" s="150">
        <v>0</v>
      </c>
      <c r="IR868" s="152" t="e">
        <v>#DIV/0!</v>
      </c>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c r="JS868" s="16"/>
      <c r="JT868" s="16"/>
      <c r="JU868" s="23"/>
      <c r="JV868" s="16"/>
      <c r="JW868" s="150"/>
      <c r="JX868" s="150">
        <v>0</v>
      </c>
      <c r="JY868" s="152" t="e">
        <v>#DIV/0!</v>
      </c>
      <c r="JZ868" s="16"/>
      <c r="KA868" s="16"/>
      <c r="KB868" s="16"/>
      <c r="KC868" s="16"/>
      <c r="KD868" s="16"/>
      <c r="KE868" s="16"/>
      <c r="KF868" s="16"/>
      <c r="KG868" s="16"/>
      <c r="KH868" s="16"/>
      <c r="KI868" s="16"/>
      <c r="KJ868" s="16"/>
      <c r="KK868" s="16"/>
      <c r="KL868" s="16"/>
      <c r="KM868" s="16"/>
      <c r="KN868" s="16"/>
      <c r="KO868" s="16"/>
      <c r="KP868" s="16"/>
      <c r="KQ868" s="16"/>
      <c r="KR868" s="16"/>
      <c r="KS868" s="16"/>
      <c r="KT868" s="16"/>
      <c r="KU868" s="16"/>
      <c r="KV868" s="16"/>
      <c r="KW868" s="16"/>
      <c r="KX868" s="16"/>
      <c r="KY868" s="16"/>
      <c r="KZ868" s="16"/>
      <c r="LA868" s="16"/>
      <c r="LB868" s="16"/>
      <c r="LC868" s="16"/>
      <c r="LD868" s="16"/>
      <c r="LE868" s="150"/>
      <c r="LF868" s="150">
        <v>0</v>
      </c>
      <c r="LG868" s="152" t="e">
        <v>#DIV/0!</v>
      </c>
      <c r="LH868" s="16"/>
      <c r="LI868" s="16"/>
      <c r="LJ868" s="16"/>
      <c r="LK868" s="16"/>
      <c r="LL868" s="16"/>
      <c r="LM868" s="16"/>
      <c r="LN868" s="16"/>
      <c r="LO868" s="16"/>
      <c r="LP868" s="16"/>
      <c r="LQ868" s="16"/>
      <c r="LR868" s="16"/>
      <c r="LS868" s="16"/>
      <c r="LT868" s="16"/>
      <c r="LU868" s="16"/>
      <c r="LV868" s="16"/>
      <c r="LW868" s="16"/>
      <c r="LX868" s="16"/>
      <c r="LY868" s="16"/>
      <c r="LZ868" s="16"/>
      <c r="MA868" s="16"/>
      <c r="MB868" s="16"/>
      <c r="MC868" s="16"/>
      <c r="MD868" s="16"/>
      <c r="ME868" s="16"/>
      <c r="MF868" s="16"/>
      <c r="MG868" s="16"/>
      <c r="MH868" s="16"/>
      <c r="MI868" s="16"/>
      <c r="MJ868" s="16"/>
      <c r="MK868" s="16"/>
      <c r="ML868" s="16"/>
    </row>
    <row r="869" spans="1:350" ht="13.9" customHeight="1" outlineLevel="3" x14ac:dyDescent="0.2">
      <c r="A869" s="227"/>
      <c r="B869" s="219"/>
      <c r="C869" s="215"/>
      <c r="D869" s="155"/>
      <c r="E869" s="176"/>
      <c r="F869" s="176"/>
      <c r="G869" s="176"/>
      <c r="H869" s="171"/>
      <c r="I869" s="171"/>
      <c r="J869" s="213"/>
      <c r="K869" s="213"/>
      <c r="L869" s="173"/>
      <c r="M869" s="173"/>
      <c r="N869" s="184"/>
      <c r="O869" s="157"/>
      <c r="P869" s="17" t="s">
        <v>26</v>
      </c>
      <c r="Q869" s="151"/>
      <c r="R869" s="151"/>
      <c r="S869" s="153"/>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151"/>
      <c r="AY869" s="151"/>
      <c r="AZ869" s="153"/>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c r="CF869" s="151"/>
      <c r="CG869" s="151"/>
      <c r="CH869" s="153"/>
      <c r="CI869" s="141"/>
      <c r="CJ869" s="141"/>
      <c r="CK869" s="141"/>
      <c r="CL869" s="141"/>
      <c r="CM869" s="141"/>
      <c r="CN869" s="141"/>
      <c r="CO869" s="141"/>
      <c r="CP869" s="95"/>
      <c r="CQ869" s="95"/>
      <c r="CR869" s="95"/>
      <c r="CS869" s="95"/>
      <c r="CT869" s="95"/>
      <c r="CU869" s="95"/>
      <c r="CV869" s="95"/>
      <c r="CW869" s="141"/>
      <c r="CX869" s="141"/>
      <c r="CY869" s="141"/>
      <c r="CZ869" s="141"/>
      <c r="DA869" s="141"/>
      <c r="DB869" s="141"/>
      <c r="DC869" s="141"/>
      <c r="DD869" s="141"/>
      <c r="DE869" s="141"/>
      <c r="DF869" s="141"/>
      <c r="DG869" s="141"/>
      <c r="DH869" s="141"/>
      <c r="DI869" s="141"/>
      <c r="DJ869" s="141"/>
      <c r="DK869" s="141"/>
      <c r="DL869" s="141"/>
      <c r="DM869" s="141"/>
      <c r="DN869" s="151"/>
      <c r="DO869" s="151"/>
      <c r="DP869" s="153"/>
      <c r="DQ869" s="24"/>
      <c r="DR869" s="24"/>
      <c r="DS869" s="24"/>
      <c r="DT869" s="24"/>
      <c r="DU869" s="24"/>
      <c r="DV869" s="24"/>
      <c r="DW869" s="24"/>
      <c r="DX869" s="24"/>
      <c r="DY869" s="24"/>
      <c r="DZ869" s="24"/>
      <c r="EA869" s="24"/>
      <c r="EB869" s="24"/>
      <c r="EC869" s="24"/>
      <c r="ED869" s="24"/>
      <c r="EE869" s="24"/>
      <c r="EF869" s="24"/>
      <c r="EG869" s="24"/>
      <c r="EH869" s="24"/>
      <c r="EI869" s="24"/>
      <c r="EJ869" s="24"/>
      <c r="EK869" s="24"/>
      <c r="EL869" s="24"/>
      <c r="EM869" s="24"/>
      <c r="EN869" s="24"/>
      <c r="EO869" s="24"/>
      <c r="EP869" s="24"/>
      <c r="EQ869" s="24"/>
      <c r="ER869" s="24"/>
      <c r="ES869" s="151"/>
      <c r="ET869" s="151"/>
      <c r="EU869" s="153"/>
      <c r="EV869" s="24"/>
      <c r="EW869" s="125"/>
      <c r="EX869" s="24"/>
      <c r="EY869" s="24"/>
      <c r="EZ869" s="24"/>
      <c r="FA869" s="24"/>
      <c r="FB869" s="24"/>
      <c r="FC869" s="24"/>
      <c r="FD869" s="24"/>
      <c r="FE869" s="24"/>
      <c r="FF869" s="24"/>
      <c r="FG869" s="24"/>
      <c r="FH869" s="24"/>
      <c r="FI869" s="24"/>
      <c r="FJ869" s="24"/>
      <c r="FK869" s="24"/>
      <c r="FL869" s="24"/>
      <c r="FM869" s="24"/>
      <c r="FN869" s="24"/>
      <c r="FO869" s="24">
        <v>1</v>
      </c>
      <c r="FP869" s="24"/>
      <c r="FQ869" s="24"/>
      <c r="FR869" s="24"/>
      <c r="FS869" s="24"/>
      <c r="FT869" s="24"/>
      <c r="FU869" s="24"/>
      <c r="FV869" s="24"/>
      <c r="FW869" s="24"/>
      <c r="FX869" s="24"/>
      <c r="FY869" s="24"/>
      <c r="FZ869" s="24"/>
      <c r="GA869" s="151"/>
      <c r="GB869" s="151"/>
      <c r="GC869" s="153"/>
      <c r="GD869" s="24"/>
      <c r="GE869" s="24"/>
      <c r="GF869" s="24"/>
      <c r="GG869" s="24"/>
      <c r="GH869" s="24"/>
      <c r="GI869" s="24"/>
      <c r="GJ869" s="24"/>
      <c r="GK869" s="24"/>
      <c r="GL869" s="24"/>
      <c r="GM869" s="24"/>
      <c r="GN869" s="24"/>
      <c r="GO869" s="24"/>
      <c r="GP869" s="24"/>
      <c r="GQ869" s="24"/>
      <c r="GR869" s="24"/>
      <c r="GS869" s="24"/>
      <c r="GT869" s="24"/>
      <c r="GU869" s="24"/>
      <c r="GV869" s="24"/>
      <c r="GW869" s="24"/>
      <c r="GX869" s="24"/>
      <c r="GY869" s="24"/>
      <c r="GZ869" s="24"/>
      <c r="HA869" s="24"/>
      <c r="HB869" s="24"/>
      <c r="HC869" s="24"/>
      <c r="HD869" s="24"/>
      <c r="HE869" s="24"/>
      <c r="HF869" s="24"/>
      <c r="HG869" s="24"/>
      <c r="HH869" s="151"/>
      <c r="HI869" s="151"/>
      <c r="HJ869" s="153"/>
      <c r="HK869" s="24"/>
      <c r="HL869" s="24"/>
      <c r="HM869" s="24"/>
      <c r="HN869" s="24"/>
      <c r="HO869" s="24"/>
      <c r="HP869" s="24"/>
      <c r="HQ869" s="24"/>
      <c r="HR869" s="24"/>
      <c r="HS869" s="24"/>
      <c r="HT869" s="24"/>
      <c r="HU869" s="24"/>
      <c r="HV869" s="24"/>
      <c r="HW869" s="24"/>
      <c r="HX869" s="24"/>
      <c r="HY869" s="24"/>
      <c r="HZ869" s="24"/>
      <c r="IA869" s="24">
        <v>1</v>
      </c>
      <c r="IB869" s="24"/>
      <c r="IC869" s="24"/>
      <c r="ID869" s="24"/>
      <c r="IE869" s="24"/>
      <c r="IF869" s="24"/>
      <c r="IG869" s="24"/>
      <c r="IH869" s="24"/>
      <c r="II869" s="24"/>
      <c r="IJ869" s="24"/>
      <c r="IK869" s="24"/>
      <c r="IL869" s="24"/>
      <c r="IM869" s="24"/>
      <c r="IN869" s="24"/>
      <c r="IO869" s="24"/>
      <c r="IP869" s="151"/>
      <c r="IQ869" s="151"/>
      <c r="IR869" s="153"/>
      <c r="IS869" s="24"/>
      <c r="IT869" s="24"/>
      <c r="IU869" s="24"/>
      <c r="IV869" s="24"/>
      <c r="IW869" s="24"/>
      <c r="IX869" s="24"/>
      <c r="IY869" s="24"/>
      <c r="IZ869" s="24"/>
      <c r="JA869" s="24"/>
      <c r="JB869" s="24"/>
      <c r="JC869" s="24"/>
      <c r="JD869" s="24"/>
      <c r="JE869" s="24"/>
      <c r="JF869" s="24"/>
      <c r="JG869" s="24"/>
      <c r="JH869" s="24"/>
      <c r="JI869" s="24"/>
      <c r="JJ869" s="24"/>
      <c r="JK869" s="24"/>
      <c r="JL869" s="24"/>
      <c r="JM869" s="24"/>
      <c r="JN869" s="24"/>
      <c r="JO869" s="24"/>
      <c r="JP869" s="24"/>
      <c r="JQ869" s="24"/>
      <c r="JR869" s="24"/>
      <c r="JS869" s="24"/>
      <c r="JT869" s="24"/>
      <c r="JU869" s="25"/>
      <c r="JV869" s="24"/>
      <c r="JW869" s="151"/>
      <c r="JX869" s="151"/>
      <c r="JY869" s="153"/>
      <c r="JZ869" s="24"/>
      <c r="KA869" s="24"/>
      <c r="KB869" s="24"/>
      <c r="KC869" s="24"/>
      <c r="KD869" s="24"/>
      <c r="KE869" s="24"/>
      <c r="KF869" s="24"/>
      <c r="KG869" s="24"/>
      <c r="KH869" s="24"/>
      <c r="KI869" s="24"/>
      <c r="KJ869" s="24"/>
      <c r="KK869" s="24"/>
      <c r="KL869" s="24"/>
      <c r="KM869" s="24"/>
      <c r="KN869" s="24"/>
      <c r="KO869" s="24"/>
      <c r="KP869" s="24"/>
      <c r="KQ869" s="24"/>
      <c r="KR869" s="24"/>
      <c r="KS869" s="24"/>
      <c r="KT869" s="24"/>
      <c r="KU869" s="24"/>
      <c r="KV869" s="24"/>
      <c r="KW869" s="24"/>
      <c r="KX869" s="24"/>
      <c r="KY869" s="24"/>
      <c r="KZ869" s="24"/>
      <c r="LA869" s="24"/>
      <c r="LB869" s="24"/>
      <c r="LC869" s="24"/>
      <c r="LD869" s="24"/>
      <c r="LE869" s="151"/>
      <c r="LF869" s="151"/>
      <c r="LG869" s="153"/>
      <c r="LH869" s="24"/>
      <c r="LI869" s="24"/>
      <c r="LJ869" s="24"/>
      <c r="LK869" s="24"/>
      <c r="LL869" s="24"/>
      <c r="LM869" s="24"/>
      <c r="LN869" s="24"/>
      <c r="LO869" s="24"/>
      <c r="LP869" s="24"/>
      <c r="LQ869" s="24"/>
      <c r="LR869" s="24"/>
      <c r="LS869" s="24"/>
      <c r="LT869" s="24"/>
      <c r="LU869" s="24"/>
      <c r="LV869" s="24"/>
      <c r="LW869" s="24"/>
      <c r="LX869" s="24"/>
      <c r="LY869" s="24"/>
      <c r="LZ869" s="24"/>
      <c r="MA869" s="24"/>
      <c r="MB869" s="24"/>
      <c r="MC869" s="24"/>
      <c r="MD869" s="24"/>
      <c r="ME869" s="24"/>
      <c r="MF869" s="24"/>
      <c r="MG869" s="24"/>
      <c r="MH869" s="24"/>
      <c r="MI869" s="24"/>
      <c r="MJ869" s="24"/>
      <c r="MK869" s="24"/>
      <c r="ML869" s="24"/>
    </row>
    <row r="870" spans="1:350" ht="13.9" customHeight="1" outlineLevel="3" x14ac:dyDescent="0.2">
      <c r="A870" s="226" t="s">
        <v>516</v>
      </c>
      <c r="B870" s="218" t="s">
        <v>411</v>
      </c>
      <c r="C870" s="214" t="s">
        <v>38</v>
      </c>
      <c r="D870" s="154">
        <v>2.3339999999999996</v>
      </c>
      <c r="E870" s="175">
        <v>0</v>
      </c>
      <c r="F870" s="175">
        <f>D870-E870</f>
        <v>2.3339999999999996</v>
      </c>
      <c r="G870" s="175" t="s">
        <v>847</v>
      </c>
      <c r="H870" s="170" t="s">
        <v>874</v>
      </c>
      <c r="I870" s="170" t="s">
        <v>875</v>
      </c>
      <c r="J870" s="212">
        <f ca="1">E870+Q870+AX870+CF870+DN870+ES870+GA870+HH870+IP870+JW870+LE870</f>
        <v>2</v>
      </c>
      <c r="K870" s="212">
        <f>E870+R870+AY870+CG870+DO870+ET870+GB870+HI870+IQ870+JX870+LF870</f>
        <v>0</v>
      </c>
      <c r="L870" s="172">
        <f ca="1">K870/J870</f>
        <v>0</v>
      </c>
      <c r="M870" s="172">
        <f>K870/D870</f>
        <v>0</v>
      </c>
      <c r="N870" s="183">
        <f ca="1">SUMIF($EV$8:$FZ$9,$O$5,$EV871:$FZ871)-SUMIF($EV$8:$FZ$9,$Q$5,$EV871:$FZ871)</f>
        <v>0</v>
      </c>
      <c r="O870" s="156"/>
      <c r="P870" s="16" t="s">
        <v>25</v>
      </c>
      <c r="Q870" s="150">
        <v>0</v>
      </c>
      <c r="R870" s="150">
        <v>0</v>
      </c>
      <c r="S870" s="152" t="e">
        <v>#DIV/0!</v>
      </c>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50">
        <f t="shared" ca="1" si="2251"/>
        <v>0</v>
      </c>
      <c r="AY870" s="150">
        <f>SUM(BA871:CE871)</f>
        <v>0</v>
      </c>
      <c r="AZ870" s="152" t="e">
        <f ca="1">AY870/AX870</f>
        <v>#DIV/0!</v>
      </c>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50">
        <f t="shared" ref="CF870" si="2257">SUM(CI870:DM870)</f>
        <v>0</v>
      </c>
      <c r="CG870" s="150">
        <f>SUM(CI871:DM871)</f>
        <v>0</v>
      </c>
      <c r="CH870" s="152" t="e">
        <f>CG870/CF870</f>
        <v>#DIV/0!</v>
      </c>
      <c r="CI870" s="129"/>
      <c r="CJ870" s="129"/>
      <c r="CK870" s="129"/>
      <c r="CL870" s="129"/>
      <c r="CM870" s="129"/>
      <c r="CN870" s="129"/>
      <c r="CO870" s="129"/>
      <c r="CP870" s="101"/>
      <c r="CQ870" s="101"/>
      <c r="CR870" s="101"/>
      <c r="CS870" s="101"/>
      <c r="CT870" s="101"/>
      <c r="CU870" s="101"/>
      <c r="CV870" s="101"/>
      <c r="CW870" s="129"/>
      <c r="CX870" s="129"/>
      <c r="CY870" s="129"/>
      <c r="CZ870" s="129"/>
      <c r="DA870" s="129"/>
      <c r="DB870" s="129"/>
      <c r="DC870" s="129"/>
      <c r="DD870" s="129"/>
      <c r="DE870" s="129"/>
      <c r="DF870" s="129"/>
      <c r="DG870" s="129"/>
      <c r="DH870" s="129"/>
      <c r="DI870" s="129"/>
      <c r="DJ870" s="129"/>
      <c r="DK870" s="129"/>
      <c r="DL870" s="129"/>
      <c r="DM870" s="129"/>
      <c r="DN870" s="150">
        <f t="shared" ref="DN870" si="2258">SUM(DQ870:ER870)</f>
        <v>0</v>
      </c>
      <c r="DO870" s="150">
        <f>SUM(DQ871:ER871)</f>
        <v>0</v>
      </c>
      <c r="DP870" s="152" t="e">
        <f t="shared" si="2242"/>
        <v>#DIV/0!</v>
      </c>
      <c r="DQ870" s="16"/>
      <c r="DR870" s="16"/>
      <c r="DS870" s="16"/>
      <c r="DT870" s="16"/>
      <c r="DU870" s="16"/>
      <c r="DV870" s="16"/>
      <c r="DW870" s="16"/>
      <c r="DX870" s="16"/>
      <c r="DY870" s="16"/>
      <c r="DZ870" s="16"/>
      <c r="EA870" s="16"/>
      <c r="EB870" s="16"/>
      <c r="EC870" s="16"/>
      <c r="ED870" s="16"/>
      <c r="EE870" s="16"/>
      <c r="EF870" s="16"/>
      <c r="EG870" s="16"/>
      <c r="EH870" s="16"/>
      <c r="EI870" s="16"/>
      <c r="EJ870" s="16"/>
      <c r="EK870" s="16"/>
      <c r="EL870" s="16"/>
      <c r="EM870" s="16"/>
      <c r="EN870" s="16"/>
      <c r="EO870" s="16"/>
      <c r="EP870" s="16"/>
      <c r="EQ870" s="16"/>
      <c r="ER870" s="16"/>
      <c r="ES870" s="150">
        <f t="shared" ca="1" si="2211"/>
        <v>2</v>
      </c>
      <c r="ET870" s="150">
        <f t="shared" si="2113"/>
        <v>0</v>
      </c>
      <c r="EU870" s="152">
        <f t="shared" ca="1" si="2114"/>
        <v>0</v>
      </c>
      <c r="EV870" s="16"/>
      <c r="EW870" s="67">
        <v>1</v>
      </c>
      <c r="EX870" s="16">
        <v>1</v>
      </c>
      <c r="EY870" s="16"/>
      <c r="EZ870" s="16"/>
      <c r="FA870" s="16"/>
      <c r="FB870" s="16"/>
      <c r="FC870" s="16"/>
      <c r="FD870" s="16"/>
      <c r="FE870" s="16"/>
      <c r="FF870" s="16"/>
      <c r="FG870" s="16"/>
      <c r="FH870" s="16"/>
      <c r="FI870" s="16"/>
      <c r="FJ870" s="16"/>
      <c r="FK870" s="16"/>
      <c r="FL870" s="16"/>
      <c r="FM870" s="16"/>
      <c r="FN870" s="16"/>
      <c r="FO870" s="16"/>
      <c r="FP870" s="16"/>
      <c r="FQ870" s="16"/>
      <c r="FR870" s="16"/>
      <c r="FS870" s="16"/>
      <c r="FT870" s="16"/>
      <c r="FU870" s="16"/>
      <c r="FV870" s="16"/>
      <c r="FW870" s="16"/>
      <c r="FX870" s="16"/>
      <c r="FY870" s="16"/>
      <c r="FZ870" s="16"/>
      <c r="GA870" s="150">
        <f t="shared" ref="GA870" ca="1" si="2259">SUMIF($GD$8:$HG$9,$O$5,GD870:HG870)</f>
        <v>0</v>
      </c>
      <c r="GB870" s="150">
        <f t="shared" ref="GB870" si="2260">SUM(GD871:HG871)</f>
        <v>0</v>
      </c>
      <c r="GC870" s="152" t="e">
        <f t="shared" ref="GC870" ca="1" si="2261">GB870/GA870</f>
        <v>#DIV/0!</v>
      </c>
      <c r="GD870" s="16"/>
      <c r="GE870" s="16"/>
      <c r="GF870" s="16"/>
      <c r="GG870" s="16"/>
      <c r="GH870" s="16"/>
      <c r="GI870" s="16"/>
      <c r="GJ870" s="16"/>
      <c r="GK870" s="16"/>
      <c r="GL870" s="16"/>
      <c r="GM870" s="16"/>
      <c r="GN870" s="16"/>
      <c r="GO870" s="16"/>
      <c r="GP870" s="16"/>
      <c r="GQ870" s="16"/>
      <c r="GR870" s="16"/>
      <c r="GS870" s="16"/>
      <c r="GT870" s="16"/>
      <c r="GU870" s="16"/>
      <c r="GV870" s="16"/>
      <c r="GW870" s="16"/>
      <c r="GX870" s="16"/>
      <c r="GY870" s="16"/>
      <c r="GZ870" s="16"/>
      <c r="HA870" s="16"/>
      <c r="HB870" s="16"/>
      <c r="HC870" s="16"/>
      <c r="HD870" s="16"/>
      <c r="HE870" s="16"/>
      <c r="HF870" s="16"/>
      <c r="HG870" s="16"/>
      <c r="HH870" s="150"/>
      <c r="HI870" s="150">
        <v>0</v>
      </c>
      <c r="HJ870" s="152" t="e">
        <v>#DIV/0!</v>
      </c>
      <c r="HK870" s="16"/>
      <c r="HL870" s="16"/>
      <c r="HM870" s="16"/>
      <c r="HN870" s="16"/>
      <c r="HO870" s="16"/>
      <c r="HP870" s="16"/>
      <c r="HQ870" s="16"/>
      <c r="HR870" s="16"/>
      <c r="HS870" s="16"/>
      <c r="HT870" s="16"/>
      <c r="HU870" s="16"/>
      <c r="HV870" s="16"/>
      <c r="HW870" s="16"/>
      <c r="HX870" s="16"/>
      <c r="HY870" s="16"/>
      <c r="HZ870" s="16"/>
      <c r="IA870" s="16"/>
      <c r="IB870" s="16"/>
      <c r="IC870" s="16"/>
      <c r="ID870" s="16"/>
      <c r="IE870" s="16"/>
      <c r="IF870" s="16"/>
      <c r="IG870" s="16"/>
      <c r="IH870" s="16"/>
      <c r="II870" s="16"/>
      <c r="IJ870" s="16"/>
      <c r="IK870" s="16"/>
      <c r="IL870" s="16"/>
      <c r="IM870" s="16"/>
      <c r="IN870" s="16"/>
      <c r="IO870" s="16"/>
      <c r="IP870" s="150"/>
      <c r="IQ870" s="150">
        <v>0</v>
      </c>
      <c r="IR870" s="152" t="e">
        <v>#DIV/0!</v>
      </c>
      <c r="IS870" s="16"/>
      <c r="IT870" s="16"/>
      <c r="IU870" s="16"/>
      <c r="IV870" s="16"/>
      <c r="IW870" s="16"/>
      <c r="IX870" s="16"/>
      <c r="IY870" s="16"/>
      <c r="IZ870" s="16"/>
      <c r="JA870" s="16"/>
      <c r="JB870" s="16"/>
      <c r="JC870" s="16"/>
      <c r="JD870" s="16"/>
      <c r="JE870" s="16"/>
      <c r="JF870" s="16"/>
      <c r="JG870" s="16"/>
      <c r="JH870" s="16"/>
      <c r="JI870" s="16"/>
      <c r="JJ870" s="16"/>
      <c r="JK870" s="16"/>
      <c r="JL870" s="16"/>
      <c r="JM870" s="16"/>
      <c r="JN870" s="16"/>
      <c r="JO870" s="16"/>
      <c r="JP870" s="16"/>
      <c r="JQ870" s="16"/>
      <c r="JR870" s="16"/>
      <c r="JS870" s="16"/>
      <c r="JT870" s="16"/>
      <c r="JU870" s="23"/>
      <c r="JV870" s="16"/>
      <c r="JW870" s="150"/>
      <c r="JX870" s="150">
        <v>0</v>
      </c>
      <c r="JY870" s="152" t="e">
        <v>#DIV/0!</v>
      </c>
      <c r="JZ870" s="16"/>
      <c r="KA870" s="16"/>
      <c r="KB870" s="16"/>
      <c r="KC870" s="16"/>
      <c r="KD870" s="16"/>
      <c r="KE870" s="16"/>
      <c r="KF870" s="16"/>
      <c r="KG870" s="16"/>
      <c r="KH870" s="16"/>
      <c r="KI870" s="16"/>
      <c r="KJ870" s="16"/>
      <c r="KK870" s="16"/>
      <c r="KL870" s="16"/>
      <c r="KM870" s="16"/>
      <c r="KN870" s="16"/>
      <c r="KO870" s="16"/>
      <c r="KP870" s="16"/>
      <c r="KQ870" s="16"/>
      <c r="KR870" s="16"/>
      <c r="KS870" s="16"/>
      <c r="KT870" s="16"/>
      <c r="KU870" s="16"/>
      <c r="KV870" s="16"/>
      <c r="KW870" s="16"/>
      <c r="KX870" s="16"/>
      <c r="KY870" s="16"/>
      <c r="KZ870" s="16"/>
      <c r="LA870" s="16"/>
      <c r="LB870" s="16"/>
      <c r="LC870" s="16"/>
      <c r="LD870" s="16"/>
      <c r="LE870" s="150"/>
      <c r="LF870" s="150">
        <v>0</v>
      </c>
      <c r="LG870" s="152" t="e">
        <v>#DIV/0!</v>
      </c>
      <c r="LH870" s="16"/>
      <c r="LI870" s="16"/>
      <c r="LJ870" s="16"/>
      <c r="LK870" s="16"/>
      <c r="LL870" s="16"/>
      <c r="LM870" s="16"/>
      <c r="LN870" s="16"/>
      <c r="LO870" s="16"/>
      <c r="LP870" s="16"/>
      <c r="LQ870" s="16"/>
      <c r="LR870" s="16"/>
      <c r="LS870" s="16"/>
      <c r="LT870" s="16"/>
      <c r="LU870" s="16"/>
      <c r="LV870" s="16"/>
      <c r="LW870" s="16"/>
      <c r="LX870" s="16"/>
      <c r="LY870" s="16"/>
      <c r="LZ870" s="16"/>
      <c r="MA870" s="16"/>
      <c r="MB870" s="16"/>
      <c r="MC870" s="16"/>
      <c r="MD870" s="16"/>
      <c r="ME870" s="16"/>
      <c r="MF870" s="16"/>
      <c r="MG870" s="16"/>
      <c r="MH870" s="16"/>
      <c r="MI870" s="16"/>
      <c r="MJ870" s="16"/>
      <c r="MK870" s="16"/>
      <c r="ML870" s="16"/>
    </row>
    <row r="871" spans="1:350" ht="13.9" customHeight="1" outlineLevel="3" x14ac:dyDescent="0.2">
      <c r="A871" s="227"/>
      <c r="B871" s="219"/>
      <c r="C871" s="215"/>
      <c r="D871" s="155"/>
      <c r="E871" s="176"/>
      <c r="F871" s="176"/>
      <c r="G871" s="176"/>
      <c r="H871" s="171"/>
      <c r="I871" s="171"/>
      <c r="J871" s="213"/>
      <c r="K871" s="213"/>
      <c r="L871" s="173"/>
      <c r="M871" s="173"/>
      <c r="N871" s="184"/>
      <c r="O871" s="157"/>
      <c r="P871" s="17" t="s">
        <v>26</v>
      </c>
      <c r="Q871" s="151"/>
      <c r="R871" s="151"/>
      <c r="S871" s="153"/>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151"/>
      <c r="AY871" s="151"/>
      <c r="AZ871" s="153"/>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c r="CF871" s="151"/>
      <c r="CG871" s="151"/>
      <c r="CH871" s="153"/>
      <c r="CI871" s="141"/>
      <c r="CJ871" s="141"/>
      <c r="CK871" s="141"/>
      <c r="CL871" s="141"/>
      <c r="CM871" s="141"/>
      <c r="CN871" s="141"/>
      <c r="CO871" s="141"/>
      <c r="CP871" s="95"/>
      <c r="CQ871" s="95"/>
      <c r="CR871" s="95"/>
      <c r="CS871" s="95"/>
      <c r="CT871" s="95"/>
      <c r="CU871" s="95"/>
      <c r="CV871" s="95"/>
      <c r="CW871" s="141"/>
      <c r="CX871" s="141"/>
      <c r="CY871" s="141"/>
      <c r="CZ871" s="141"/>
      <c r="DA871" s="141"/>
      <c r="DB871" s="141"/>
      <c r="DC871" s="141"/>
      <c r="DD871" s="141"/>
      <c r="DE871" s="141"/>
      <c r="DF871" s="141"/>
      <c r="DG871" s="141"/>
      <c r="DH871" s="141"/>
      <c r="DI871" s="141"/>
      <c r="DJ871" s="141"/>
      <c r="DK871" s="141"/>
      <c r="DL871" s="141"/>
      <c r="DM871" s="141"/>
      <c r="DN871" s="151"/>
      <c r="DO871" s="151"/>
      <c r="DP871" s="153"/>
      <c r="DQ871" s="24"/>
      <c r="DR871" s="24"/>
      <c r="DS871" s="24"/>
      <c r="DT871" s="24"/>
      <c r="DU871" s="24"/>
      <c r="DV871" s="24"/>
      <c r="DW871" s="24"/>
      <c r="DX871" s="24"/>
      <c r="DY871" s="24"/>
      <c r="DZ871" s="24"/>
      <c r="EA871" s="24"/>
      <c r="EB871" s="24"/>
      <c r="EC871" s="24"/>
      <c r="ED871" s="24"/>
      <c r="EE871" s="24"/>
      <c r="EF871" s="24"/>
      <c r="EG871" s="24"/>
      <c r="EH871" s="24"/>
      <c r="EI871" s="24"/>
      <c r="EJ871" s="24"/>
      <c r="EK871" s="24"/>
      <c r="EL871" s="24"/>
      <c r="EM871" s="24"/>
      <c r="EN871" s="24"/>
      <c r="EO871" s="24"/>
      <c r="EP871" s="24"/>
      <c r="EQ871" s="24"/>
      <c r="ER871" s="24"/>
      <c r="ES871" s="151"/>
      <c r="ET871" s="151"/>
      <c r="EU871" s="153"/>
      <c r="EV871" s="24"/>
      <c r="EW871" s="125"/>
      <c r="EX871" s="24"/>
      <c r="EY871" s="24"/>
      <c r="EZ871" s="24"/>
      <c r="FA871" s="24"/>
      <c r="FB871" s="24"/>
      <c r="FC871" s="24"/>
      <c r="FD871" s="24"/>
      <c r="FE871" s="24"/>
      <c r="FF871" s="24"/>
      <c r="FG871" s="24"/>
      <c r="FH871" s="24"/>
      <c r="FI871" s="24"/>
      <c r="FJ871" s="24"/>
      <c r="FK871" s="24"/>
      <c r="FL871" s="24"/>
      <c r="FM871" s="24"/>
      <c r="FN871" s="24"/>
      <c r="FO871" s="24"/>
      <c r="FP871" s="24"/>
      <c r="FQ871" s="24"/>
      <c r="FR871" s="24"/>
      <c r="FS871" s="24"/>
      <c r="FT871" s="24"/>
      <c r="FU871" s="24"/>
      <c r="FV871" s="24"/>
      <c r="FW871" s="24"/>
      <c r="FX871" s="24"/>
      <c r="FY871" s="24"/>
      <c r="FZ871" s="24"/>
      <c r="GA871" s="151"/>
      <c r="GB871" s="151"/>
      <c r="GC871" s="153"/>
      <c r="GD871" s="24"/>
      <c r="GE871" s="24"/>
      <c r="GF871" s="24"/>
      <c r="GG871" s="24"/>
      <c r="GH871" s="24"/>
      <c r="GI871" s="24"/>
      <c r="GJ871" s="24"/>
      <c r="GK871" s="24"/>
      <c r="GL871" s="24"/>
      <c r="GM871" s="24"/>
      <c r="GN871" s="24"/>
      <c r="GO871" s="24"/>
      <c r="GP871" s="24"/>
      <c r="GQ871" s="24"/>
      <c r="GR871" s="24"/>
      <c r="GS871" s="24"/>
      <c r="GT871" s="24"/>
      <c r="GU871" s="24"/>
      <c r="GV871" s="24"/>
      <c r="GW871" s="24"/>
      <c r="GX871" s="24"/>
      <c r="GY871" s="24"/>
      <c r="GZ871" s="24"/>
      <c r="HA871" s="24"/>
      <c r="HB871" s="24"/>
      <c r="HC871" s="24"/>
      <c r="HD871" s="24"/>
      <c r="HE871" s="24"/>
      <c r="HF871" s="24"/>
      <c r="HG871" s="24"/>
      <c r="HH871" s="151"/>
      <c r="HI871" s="151"/>
      <c r="HJ871" s="153"/>
      <c r="HK871" s="24"/>
      <c r="HL871" s="24"/>
      <c r="HM871" s="24"/>
      <c r="HN871" s="24"/>
      <c r="HO871" s="24"/>
      <c r="HP871" s="24"/>
      <c r="HQ871" s="24"/>
      <c r="HR871" s="24"/>
      <c r="HS871" s="24"/>
      <c r="HT871" s="24"/>
      <c r="HU871" s="24"/>
      <c r="HV871" s="24"/>
      <c r="HW871" s="24"/>
      <c r="HX871" s="24"/>
      <c r="HY871" s="24"/>
      <c r="HZ871" s="24"/>
      <c r="IA871" s="142">
        <v>0.14000000000000001</v>
      </c>
      <c r="IB871" s="24"/>
      <c r="IC871" s="24"/>
      <c r="ID871" s="24"/>
      <c r="IE871" s="24"/>
      <c r="IF871" s="24"/>
      <c r="IG871" s="24"/>
      <c r="IH871" s="24"/>
      <c r="II871" s="24"/>
      <c r="IJ871" s="24"/>
      <c r="IK871" s="24"/>
      <c r="IL871" s="24"/>
      <c r="IM871" s="24"/>
      <c r="IN871" s="24"/>
      <c r="IO871" s="24"/>
      <c r="IP871" s="151"/>
      <c r="IQ871" s="151"/>
      <c r="IR871" s="153"/>
      <c r="IS871" s="24"/>
      <c r="IT871" s="24"/>
      <c r="IU871" s="24"/>
      <c r="IV871" s="24"/>
      <c r="IW871" s="24"/>
      <c r="IX871" s="24"/>
      <c r="IY871" s="24"/>
      <c r="IZ871" s="24"/>
      <c r="JA871" s="24"/>
      <c r="JB871" s="24"/>
      <c r="JC871" s="24"/>
      <c r="JD871" s="24"/>
      <c r="JE871" s="24"/>
      <c r="JF871" s="24"/>
      <c r="JG871" s="24"/>
      <c r="JH871" s="24"/>
      <c r="JI871" s="24"/>
      <c r="JJ871" s="24"/>
      <c r="JK871" s="24"/>
      <c r="JL871" s="24"/>
      <c r="JM871" s="24"/>
      <c r="JN871" s="24"/>
      <c r="JO871" s="24"/>
      <c r="JP871" s="24"/>
      <c r="JQ871" s="24"/>
      <c r="JR871" s="24"/>
      <c r="JS871" s="24"/>
      <c r="JT871" s="24"/>
      <c r="JU871" s="25"/>
      <c r="JV871" s="24"/>
      <c r="JW871" s="151"/>
      <c r="JX871" s="151"/>
      <c r="JY871" s="153"/>
      <c r="JZ871" s="24"/>
      <c r="KA871" s="24"/>
      <c r="KB871" s="24"/>
      <c r="KC871" s="24"/>
      <c r="KD871" s="24"/>
      <c r="KE871" s="24"/>
      <c r="KF871" s="24"/>
      <c r="KG871" s="24"/>
      <c r="KH871" s="24"/>
      <c r="KI871" s="24"/>
      <c r="KJ871" s="24"/>
      <c r="KK871" s="24"/>
      <c r="KL871" s="24"/>
      <c r="KM871" s="24"/>
      <c r="KN871" s="24"/>
      <c r="KO871" s="24"/>
      <c r="KP871" s="24"/>
      <c r="KQ871" s="24"/>
      <c r="KR871" s="24"/>
      <c r="KS871" s="24"/>
      <c r="KT871" s="24"/>
      <c r="KU871" s="24"/>
      <c r="KV871" s="24"/>
      <c r="KW871" s="24"/>
      <c r="KX871" s="24"/>
      <c r="KY871" s="24"/>
      <c r="KZ871" s="24"/>
      <c r="LA871" s="24"/>
      <c r="LB871" s="24"/>
      <c r="LC871" s="24"/>
      <c r="LD871" s="24"/>
      <c r="LE871" s="151"/>
      <c r="LF871" s="151"/>
      <c r="LG871" s="153"/>
      <c r="LH871" s="24"/>
      <c r="LI871" s="24"/>
      <c r="LJ871" s="24"/>
      <c r="LK871" s="24"/>
      <c r="LL871" s="24"/>
      <c r="LM871" s="24"/>
      <c r="LN871" s="24"/>
      <c r="LO871" s="24"/>
      <c r="LP871" s="24"/>
      <c r="LQ871" s="24"/>
      <c r="LR871" s="24"/>
      <c r="LS871" s="24"/>
      <c r="LT871" s="24"/>
      <c r="LU871" s="24"/>
      <c r="LV871" s="24"/>
      <c r="LW871" s="24"/>
      <c r="LX871" s="24"/>
      <c r="LY871" s="24"/>
      <c r="LZ871" s="24"/>
      <c r="MA871" s="24"/>
      <c r="MB871" s="24"/>
      <c r="MC871" s="24"/>
      <c r="MD871" s="24"/>
      <c r="ME871" s="24"/>
      <c r="MF871" s="24"/>
      <c r="MG871" s="24"/>
      <c r="MH871" s="24"/>
      <c r="MI871" s="24"/>
      <c r="MJ871" s="24"/>
      <c r="MK871" s="24"/>
      <c r="ML871" s="24"/>
    </row>
    <row r="872" spans="1:350" ht="13.9" customHeight="1" outlineLevel="3" x14ac:dyDescent="0.2">
      <c r="A872" s="226" t="s">
        <v>517</v>
      </c>
      <c r="B872" s="218" t="s">
        <v>412</v>
      </c>
      <c r="C872" s="214" t="s">
        <v>374</v>
      </c>
      <c r="D872" s="154">
        <v>32</v>
      </c>
      <c r="E872" s="175">
        <v>0</v>
      </c>
      <c r="F872" s="175">
        <f>D872-E872</f>
        <v>32</v>
      </c>
      <c r="G872" s="175" t="s">
        <v>847</v>
      </c>
      <c r="H872" s="170" t="s">
        <v>955</v>
      </c>
      <c r="I872" s="170" t="s">
        <v>1186</v>
      </c>
      <c r="J872" s="212">
        <f ca="1">E872+Q872+AX872+CF872+DN872+ES872+GA872+HH872+IP872+JW872+LE872</f>
        <v>32</v>
      </c>
      <c r="K872" s="212">
        <f>E872+R872+AY872+CG872+DO872+ET872+GB872+HI872+IQ872+JX872+LF872</f>
        <v>0</v>
      </c>
      <c r="L872" s="172">
        <f ca="1">K872/J872</f>
        <v>0</v>
      </c>
      <c r="M872" s="172">
        <f>K872/D872</f>
        <v>0</v>
      </c>
      <c r="N872" s="183">
        <f ca="1">SUMIF($EV$8:$FZ$9,$O$5,$EV873:$FZ873)-SUMIF($EV$8:$FZ$9,$Q$5,$EV873:$FZ873)</f>
        <v>0</v>
      </c>
      <c r="O872" s="156"/>
      <c r="P872" s="16" t="s">
        <v>25</v>
      </c>
      <c r="Q872" s="150">
        <v>0</v>
      </c>
      <c r="R872" s="150">
        <v>0</v>
      </c>
      <c r="S872" s="152" t="e">
        <v>#DIV/0!</v>
      </c>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50">
        <f t="shared" ca="1" si="2251"/>
        <v>0</v>
      </c>
      <c r="AY872" s="150">
        <f>SUM(BA873:CE873)</f>
        <v>0</v>
      </c>
      <c r="AZ872" s="152" t="e">
        <f ca="1">AY872/AX872</f>
        <v>#DIV/0!</v>
      </c>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50">
        <f t="shared" ref="CF872" si="2262">SUM(CI872:DM872)</f>
        <v>0</v>
      </c>
      <c r="CG872" s="150">
        <f>SUM(CI873:DM873)</f>
        <v>0</v>
      </c>
      <c r="CH872" s="152" t="e">
        <f>CG872/CF872</f>
        <v>#DIV/0!</v>
      </c>
      <c r="CI872" s="129"/>
      <c r="CJ872" s="129"/>
      <c r="CK872" s="129"/>
      <c r="CL872" s="129"/>
      <c r="CM872" s="129"/>
      <c r="CN872" s="129"/>
      <c r="CO872" s="129"/>
      <c r="CP872" s="101"/>
      <c r="CQ872" s="101"/>
      <c r="CR872" s="101"/>
      <c r="CS872" s="101"/>
      <c r="CT872" s="101"/>
      <c r="CU872" s="101"/>
      <c r="CV872" s="101"/>
      <c r="CW872" s="129"/>
      <c r="CX872" s="129"/>
      <c r="CY872" s="129"/>
      <c r="CZ872" s="129"/>
      <c r="DA872" s="129"/>
      <c r="DB872" s="129"/>
      <c r="DC872" s="129"/>
      <c r="DD872" s="129"/>
      <c r="DE872" s="129"/>
      <c r="DF872" s="129"/>
      <c r="DG872" s="129"/>
      <c r="DH872" s="129"/>
      <c r="DI872" s="129"/>
      <c r="DJ872" s="129"/>
      <c r="DK872" s="129"/>
      <c r="DL872" s="129"/>
      <c r="DM872" s="129"/>
      <c r="DN872" s="150">
        <f t="shared" ref="DN872" si="2263">SUM(DQ872:ER872)</f>
        <v>0</v>
      </c>
      <c r="DO872" s="150">
        <f>SUM(DQ873:ER873)</f>
        <v>0</v>
      </c>
      <c r="DP872" s="152" t="e">
        <f t="shared" si="2242"/>
        <v>#DIV/0!</v>
      </c>
      <c r="DQ872" s="16"/>
      <c r="DR872" s="16"/>
      <c r="DS872" s="16"/>
      <c r="DT872" s="16"/>
      <c r="DU872" s="16"/>
      <c r="DV872" s="16"/>
      <c r="DW872" s="16"/>
      <c r="DX872" s="16"/>
      <c r="DY872" s="16"/>
      <c r="DZ872" s="16"/>
      <c r="EA872" s="16"/>
      <c r="EB872" s="16"/>
      <c r="EC872" s="16"/>
      <c r="ED872" s="16"/>
      <c r="EE872" s="16"/>
      <c r="EF872" s="16"/>
      <c r="EG872" s="16"/>
      <c r="EH872" s="16"/>
      <c r="EI872" s="16"/>
      <c r="EJ872" s="16"/>
      <c r="EK872" s="16"/>
      <c r="EL872" s="16"/>
      <c r="EM872" s="16"/>
      <c r="EN872" s="16"/>
      <c r="EO872" s="16"/>
      <c r="EP872" s="16"/>
      <c r="EQ872" s="16"/>
      <c r="ER872" s="16"/>
      <c r="ES872" s="150">
        <f t="shared" ca="1" si="2211"/>
        <v>0</v>
      </c>
      <c r="ET872" s="150">
        <f t="shared" si="2113"/>
        <v>0</v>
      </c>
      <c r="EU872" s="152" t="e">
        <f t="shared" ca="1" si="2114"/>
        <v>#DIV/0!</v>
      </c>
      <c r="EV872" s="16"/>
      <c r="EW872" s="67"/>
      <c r="EX872" s="16"/>
      <c r="EY872" s="16"/>
      <c r="EZ872" s="16"/>
      <c r="FA872" s="16"/>
      <c r="FB872" s="16"/>
      <c r="FC872" s="16"/>
      <c r="FD872" s="16"/>
      <c r="FE872" s="16"/>
      <c r="FF872" s="16"/>
      <c r="FG872" s="16"/>
      <c r="FH872" s="16"/>
      <c r="FI872" s="16"/>
      <c r="FJ872" s="16"/>
      <c r="FK872" s="16"/>
      <c r="FL872" s="16"/>
      <c r="FM872" s="16"/>
      <c r="FN872" s="16"/>
      <c r="FO872" s="16"/>
      <c r="FP872" s="16"/>
      <c r="FQ872" s="16"/>
      <c r="FR872" s="16"/>
      <c r="FS872" s="16"/>
      <c r="FT872" s="16"/>
      <c r="FU872" s="16"/>
      <c r="FV872" s="16"/>
      <c r="FW872" s="16"/>
      <c r="FX872" s="16"/>
      <c r="FY872" s="16"/>
      <c r="FZ872" s="16"/>
      <c r="GA872" s="150">
        <f t="shared" ref="GA872" ca="1" si="2264">SUMIF($GD$8:$HG$9,$O$5,GD872:HG872)</f>
        <v>32</v>
      </c>
      <c r="GB872" s="150">
        <f t="shared" ref="GB872" si="2265">SUM(GD873:HG873)</f>
        <v>0</v>
      </c>
      <c r="GC872" s="152">
        <f t="shared" ref="GC872" ca="1" si="2266">GB872/GA872</f>
        <v>0</v>
      </c>
      <c r="GD872" s="16"/>
      <c r="GE872" s="16"/>
      <c r="GF872" s="16"/>
      <c r="GG872" s="16"/>
      <c r="GH872" s="16"/>
      <c r="GI872" s="16"/>
      <c r="GJ872" s="16"/>
      <c r="GK872" s="16"/>
      <c r="GL872" s="16"/>
      <c r="GM872" s="16"/>
      <c r="GN872" s="16"/>
      <c r="GO872" s="16"/>
      <c r="GP872" s="16"/>
      <c r="GQ872" s="16"/>
      <c r="GR872" s="16"/>
      <c r="GS872" s="16"/>
      <c r="GT872" s="16"/>
      <c r="GU872" s="16"/>
      <c r="GV872" s="16"/>
      <c r="GW872" s="16"/>
      <c r="GX872" s="16"/>
      <c r="GY872" s="16"/>
      <c r="GZ872" s="16">
        <v>16</v>
      </c>
      <c r="HA872" s="16">
        <v>16</v>
      </c>
      <c r="HB872" s="16"/>
      <c r="HC872" s="16"/>
      <c r="HD872" s="16"/>
      <c r="HE872" s="16"/>
      <c r="HF872" s="16"/>
      <c r="HG872" s="16"/>
      <c r="HH872" s="150"/>
      <c r="HI872" s="150">
        <v>0</v>
      </c>
      <c r="HJ872" s="152" t="e">
        <v>#DIV/0!</v>
      </c>
      <c r="HK872" s="16"/>
      <c r="HL872" s="16"/>
      <c r="HM872" s="16"/>
      <c r="HN872" s="16"/>
      <c r="HO872" s="16"/>
      <c r="HP872" s="16"/>
      <c r="HQ872" s="16"/>
      <c r="HR872" s="16"/>
      <c r="HS872" s="16"/>
      <c r="HT872" s="16"/>
      <c r="HU872" s="16"/>
      <c r="HV872" s="16"/>
      <c r="HW872" s="16"/>
      <c r="HX872" s="16"/>
      <c r="HY872" s="16"/>
      <c r="HZ872" s="16"/>
      <c r="IA872" s="16"/>
      <c r="IB872" s="16"/>
      <c r="IC872" s="16"/>
      <c r="ID872" s="16"/>
      <c r="IE872" s="16"/>
      <c r="IF872" s="16"/>
      <c r="IG872" s="16"/>
      <c r="IH872" s="16"/>
      <c r="II872" s="16"/>
      <c r="IJ872" s="16"/>
      <c r="IK872" s="16"/>
      <c r="IL872" s="16"/>
      <c r="IM872" s="16"/>
      <c r="IN872" s="16"/>
      <c r="IO872" s="16"/>
      <c r="IP872" s="150"/>
      <c r="IQ872" s="150">
        <v>0</v>
      </c>
      <c r="IR872" s="152" t="e">
        <v>#DIV/0!</v>
      </c>
      <c r="IS872" s="16"/>
      <c r="IT872" s="16"/>
      <c r="IU872" s="16"/>
      <c r="IV872" s="16"/>
      <c r="IW872" s="16"/>
      <c r="IX872" s="16"/>
      <c r="IY872" s="16"/>
      <c r="IZ872" s="16"/>
      <c r="JA872" s="16"/>
      <c r="JB872" s="16"/>
      <c r="JC872" s="16"/>
      <c r="JD872" s="16"/>
      <c r="JE872" s="16"/>
      <c r="JF872" s="16"/>
      <c r="JG872" s="16"/>
      <c r="JH872" s="16"/>
      <c r="JI872" s="16"/>
      <c r="JJ872" s="16"/>
      <c r="JK872" s="16"/>
      <c r="JL872" s="16"/>
      <c r="JM872" s="16"/>
      <c r="JN872" s="16"/>
      <c r="JO872" s="16"/>
      <c r="JP872" s="16"/>
      <c r="JQ872" s="16"/>
      <c r="JR872" s="16"/>
      <c r="JS872" s="16"/>
      <c r="JT872" s="16"/>
      <c r="JU872" s="23"/>
      <c r="JV872" s="16"/>
      <c r="JW872" s="150"/>
      <c r="JX872" s="150">
        <v>0</v>
      </c>
      <c r="JY872" s="152" t="e">
        <v>#DIV/0!</v>
      </c>
      <c r="JZ872" s="16"/>
      <c r="KA872" s="16"/>
      <c r="KB872" s="16"/>
      <c r="KC872" s="16"/>
      <c r="KD872" s="16"/>
      <c r="KE872" s="16"/>
      <c r="KF872" s="16"/>
      <c r="KG872" s="16"/>
      <c r="KH872" s="16"/>
      <c r="KI872" s="16"/>
      <c r="KJ872" s="16"/>
      <c r="KK872" s="16"/>
      <c r="KL872" s="16"/>
      <c r="KM872" s="16"/>
      <c r="KN872" s="16"/>
      <c r="KO872" s="16"/>
      <c r="KP872" s="16"/>
      <c r="KQ872" s="16"/>
      <c r="KR872" s="16"/>
      <c r="KS872" s="16"/>
      <c r="KT872" s="16"/>
      <c r="KU872" s="16"/>
      <c r="KV872" s="16"/>
      <c r="KW872" s="16"/>
      <c r="KX872" s="16"/>
      <c r="KY872" s="16"/>
      <c r="KZ872" s="16"/>
      <c r="LA872" s="16"/>
      <c r="LB872" s="16"/>
      <c r="LC872" s="16"/>
      <c r="LD872" s="16"/>
      <c r="LE872" s="150"/>
      <c r="LF872" s="150">
        <v>0</v>
      </c>
      <c r="LG872" s="152" t="e">
        <v>#DIV/0!</v>
      </c>
      <c r="LH872" s="16"/>
      <c r="LI872" s="16"/>
      <c r="LJ872" s="16"/>
      <c r="LK872" s="16"/>
      <c r="LL872" s="16"/>
      <c r="LM872" s="16"/>
      <c r="LN872" s="16"/>
      <c r="LO872" s="16"/>
      <c r="LP872" s="16"/>
      <c r="LQ872" s="16"/>
      <c r="LR872" s="16"/>
      <c r="LS872" s="16"/>
      <c r="LT872" s="16"/>
      <c r="LU872" s="16"/>
      <c r="LV872" s="16"/>
      <c r="LW872" s="16"/>
      <c r="LX872" s="16"/>
      <c r="LY872" s="16"/>
      <c r="LZ872" s="16"/>
      <c r="MA872" s="16"/>
      <c r="MB872" s="16"/>
      <c r="MC872" s="16"/>
      <c r="MD872" s="16"/>
      <c r="ME872" s="16"/>
      <c r="MF872" s="16"/>
      <c r="MG872" s="16"/>
      <c r="MH872" s="16"/>
      <c r="MI872" s="16"/>
      <c r="MJ872" s="16"/>
      <c r="MK872" s="16"/>
      <c r="ML872" s="16"/>
    </row>
    <row r="873" spans="1:350" ht="13.9" customHeight="1" outlineLevel="3" x14ac:dyDescent="0.2">
      <c r="A873" s="227"/>
      <c r="B873" s="219"/>
      <c r="C873" s="215"/>
      <c r="D873" s="155"/>
      <c r="E873" s="176"/>
      <c r="F873" s="176"/>
      <c r="G873" s="176"/>
      <c r="H873" s="171"/>
      <c r="I873" s="171"/>
      <c r="J873" s="213"/>
      <c r="K873" s="213"/>
      <c r="L873" s="173"/>
      <c r="M873" s="173"/>
      <c r="N873" s="184"/>
      <c r="O873" s="157"/>
      <c r="P873" s="17" t="s">
        <v>26</v>
      </c>
      <c r="Q873" s="151"/>
      <c r="R873" s="151"/>
      <c r="S873" s="153"/>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151"/>
      <c r="AY873" s="151"/>
      <c r="AZ873" s="153"/>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c r="CF873" s="151"/>
      <c r="CG873" s="151"/>
      <c r="CH873" s="153"/>
      <c r="CI873" s="141"/>
      <c r="CJ873" s="141"/>
      <c r="CK873" s="141"/>
      <c r="CL873" s="141"/>
      <c r="CM873" s="141"/>
      <c r="CN873" s="141"/>
      <c r="CO873" s="141"/>
      <c r="CP873" s="95"/>
      <c r="CQ873" s="95"/>
      <c r="CR873" s="95"/>
      <c r="CS873" s="95"/>
      <c r="CT873" s="95"/>
      <c r="CU873" s="95"/>
      <c r="CV873" s="95"/>
      <c r="CW873" s="141"/>
      <c r="CX873" s="141"/>
      <c r="CY873" s="141"/>
      <c r="CZ873" s="141"/>
      <c r="DA873" s="141"/>
      <c r="DB873" s="141"/>
      <c r="DC873" s="141"/>
      <c r="DD873" s="141"/>
      <c r="DE873" s="141"/>
      <c r="DF873" s="141"/>
      <c r="DG873" s="141"/>
      <c r="DH873" s="141"/>
      <c r="DI873" s="141"/>
      <c r="DJ873" s="141"/>
      <c r="DK873" s="141"/>
      <c r="DL873" s="141"/>
      <c r="DM873" s="141"/>
      <c r="DN873" s="151"/>
      <c r="DO873" s="151"/>
      <c r="DP873" s="153"/>
      <c r="DQ873" s="24"/>
      <c r="DR873" s="24"/>
      <c r="DS873" s="24"/>
      <c r="DT873" s="24"/>
      <c r="DU873" s="24"/>
      <c r="DV873" s="24"/>
      <c r="DW873" s="24"/>
      <c r="DX873" s="24"/>
      <c r="DY873" s="24"/>
      <c r="DZ873" s="24"/>
      <c r="EA873" s="24"/>
      <c r="EB873" s="24"/>
      <c r="EC873" s="24"/>
      <c r="ED873" s="24"/>
      <c r="EE873" s="24"/>
      <c r="EF873" s="24"/>
      <c r="EG873" s="24"/>
      <c r="EH873" s="24"/>
      <c r="EI873" s="24"/>
      <c r="EJ873" s="24"/>
      <c r="EK873" s="24"/>
      <c r="EL873" s="24"/>
      <c r="EM873" s="24"/>
      <c r="EN873" s="24"/>
      <c r="EO873" s="24"/>
      <c r="EP873" s="24"/>
      <c r="EQ873" s="24"/>
      <c r="ER873" s="24"/>
      <c r="ES873" s="151"/>
      <c r="ET873" s="151"/>
      <c r="EU873" s="153"/>
      <c r="EV873" s="24"/>
      <c r="EW873" s="125"/>
      <c r="EX873" s="24"/>
      <c r="EY873" s="24"/>
      <c r="EZ873" s="24"/>
      <c r="FA873" s="24"/>
      <c r="FB873" s="24"/>
      <c r="FC873" s="24"/>
      <c r="FD873" s="24"/>
      <c r="FE873" s="24"/>
      <c r="FF873" s="24"/>
      <c r="FG873" s="24"/>
      <c r="FH873" s="24"/>
      <c r="FI873" s="24"/>
      <c r="FJ873" s="24"/>
      <c r="FK873" s="24"/>
      <c r="FL873" s="24"/>
      <c r="FM873" s="24"/>
      <c r="FN873" s="24"/>
      <c r="FO873" s="24"/>
      <c r="FP873" s="24"/>
      <c r="FQ873" s="24"/>
      <c r="FR873" s="24"/>
      <c r="FS873" s="24"/>
      <c r="FT873" s="24"/>
      <c r="FU873" s="24"/>
      <c r="FV873" s="24"/>
      <c r="FW873" s="24"/>
      <c r="FX873" s="24"/>
      <c r="FY873" s="24"/>
      <c r="FZ873" s="24"/>
      <c r="GA873" s="151"/>
      <c r="GB873" s="151"/>
      <c r="GC873" s="153"/>
      <c r="GD873" s="24"/>
      <c r="GE873" s="24"/>
      <c r="GF873" s="24"/>
      <c r="GG873" s="24"/>
      <c r="GH873" s="24"/>
      <c r="GI873" s="24"/>
      <c r="GJ873" s="24"/>
      <c r="GK873" s="24"/>
      <c r="GL873" s="24"/>
      <c r="GM873" s="24"/>
      <c r="GN873" s="24"/>
      <c r="GO873" s="24"/>
      <c r="GP873" s="24"/>
      <c r="GQ873" s="24"/>
      <c r="GR873" s="24"/>
      <c r="GS873" s="24"/>
      <c r="GT873" s="24"/>
      <c r="GU873" s="24"/>
      <c r="GV873" s="24"/>
      <c r="GW873" s="24"/>
      <c r="GX873" s="24"/>
      <c r="GY873" s="24"/>
      <c r="GZ873" s="24"/>
      <c r="HA873" s="24"/>
      <c r="HB873" s="24"/>
      <c r="HC873" s="24"/>
      <c r="HD873" s="24"/>
      <c r="HE873" s="24"/>
      <c r="HF873" s="24"/>
      <c r="HG873" s="24"/>
      <c r="HH873" s="151"/>
      <c r="HI873" s="151"/>
      <c r="HJ873" s="153"/>
      <c r="HK873" s="24"/>
      <c r="HL873" s="24"/>
      <c r="HM873" s="24"/>
      <c r="HN873" s="24"/>
      <c r="HO873" s="24"/>
      <c r="HP873" s="24"/>
      <c r="HQ873" s="24"/>
      <c r="HR873" s="24"/>
      <c r="HS873" s="24"/>
      <c r="HT873" s="24"/>
      <c r="HU873" s="24"/>
      <c r="HV873" s="24"/>
      <c r="HW873" s="24"/>
      <c r="HX873" s="24"/>
      <c r="HY873" s="24"/>
      <c r="HZ873" s="24"/>
      <c r="IA873" s="24"/>
      <c r="IB873" s="24"/>
      <c r="IC873" s="24"/>
      <c r="ID873" s="24"/>
      <c r="IE873" s="24"/>
      <c r="IF873" s="24"/>
      <c r="IG873" s="24"/>
      <c r="IH873" s="24"/>
      <c r="II873" s="24"/>
      <c r="IJ873" s="24"/>
      <c r="IK873" s="24"/>
      <c r="IL873" s="24"/>
      <c r="IM873" s="24"/>
      <c r="IN873" s="24"/>
      <c r="IO873" s="24"/>
      <c r="IP873" s="151"/>
      <c r="IQ873" s="151"/>
      <c r="IR873" s="153"/>
      <c r="IS873" s="24"/>
      <c r="IT873" s="24"/>
      <c r="IU873" s="24"/>
      <c r="IV873" s="24"/>
      <c r="IW873" s="24"/>
      <c r="IX873" s="24"/>
      <c r="IY873" s="24"/>
      <c r="IZ873" s="24"/>
      <c r="JA873" s="24"/>
      <c r="JB873" s="24"/>
      <c r="JC873" s="24"/>
      <c r="JD873" s="24"/>
      <c r="JE873" s="24"/>
      <c r="JF873" s="24"/>
      <c r="JG873" s="24"/>
      <c r="JH873" s="24"/>
      <c r="JI873" s="24"/>
      <c r="JJ873" s="24"/>
      <c r="JK873" s="24"/>
      <c r="JL873" s="24"/>
      <c r="JM873" s="24"/>
      <c r="JN873" s="24"/>
      <c r="JO873" s="24"/>
      <c r="JP873" s="24"/>
      <c r="JQ873" s="24"/>
      <c r="JR873" s="24"/>
      <c r="JS873" s="24"/>
      <c r="JT873" s="24"/>
      <c r="JU873" s="25"/>
      <c r="JV873" s="24"/>
      <c r="JW873" s="151"/>
      <c r="JX873" s="151"/>
      <c r="JY873" s="153"/>
      <c r="JZ873" s="24"/>
      <c r="KA873" s="24"/>
      <c r="KB873" s="24"/>
      <c r="KC873" s="24"/>
      <c r="KD873" s="24"/>
      <c r="KE873" s="24"/>
      <c r="KF873" s="24"/>
      <c r="KG873" s="24"/>
      <c r="KH873" s="24"/>
      <c r="KI873" s="24"/>
      <c r="KJ873" s="24"/>
      <c r="KK873" s="24"/>
      <c r="KL873" s="24"/>
      <c r="KM873" s="24"/>
      <c r="KN873" s="24"/>
      <c r="KO873" s="24"/>
      <c r="KP873" s="24"/>
      <c r="KQ873" s="24"/>
      <c r="KR873" s="24"/>
      <c r="KS873" s="24"/>
      <c r="KT873" s="24"/>
      <c r="KU873" s="24"/>
      <c r="KV873" s="24"/>
      <c r="KW873" s="24"/>
      <c r="KX873" s="24"/>
      <c r="KY873" s="24"/>
      <c r="KZ873" s="24"/>
      <c r="LA873" s="24"/>
      <c r="LB873" s="24"/>
      <c r="LC873" s="24"/>
      <c r="LD873" s="24"/>
      <c r="LE873" s="151"/>
      <c r="LF873" s="151"/>
      <c r="LG873" s="153"/>
      <c r="LH873" s="24"/>
      <c r="LI873" s="24"/>
      <c r="LJ873" s="24"/>
      <c r="LK873" s="24"/>
      <c r="LL873" s="24"/>
      <c r="LM873" s="24"/>
      <c r="LN873" s="24"/>
      <c r="LO873" s="24"/>
      <c r="LP873" s="24"/>
      <c r="LQ873" s="24"/>
      <c r="LR873" s="24"/>
      <c r="LS873" s="24"/>
      <c r="LT873" s="24"/>
      <c r="LU873" s="24"/>
      <c r="LV873" s="24"/>
      <c r="LW873" s="24"/>
      <c r="LX873" s="24"/>
      <c r="LY873" s="24"/>
      <c r="LZ873" s="24"/>
      <c r="MA873" s="24"/>
      <c r="MB873" s="24"/>
      <c r="MC873" s="24"/>
      <c r="MD873" s="24"/>
      <c r="ME873" s="24"/>
      <c r="MF873" s="24"/>
      <c r="MG873" s="24"/>
      <c r="MH873" s="24"/>
      <c r="MI873" s="24"/>
      <c r="MJ873" s="24"/>
      <c r="MK873" s="24"/>
      <c r="ML873" s="24"/>
    </row>
    <row r="874" spans="1:350" ht="13.9" customHeight="1" outlineLevel="3" x14ac:dyDescent="0.2">
      <c r="A874" s="226" t="s">
        <v>518</v>
      </c>
      <c r="B874" s="218" t="s">
        <v>353</v>
      </c>
      <c r="C874" s="214" t="s">
        <v>37</v>
      </c>
      <c r="D874" s="154">
        <v>1352</v>
      </c>
      <c r="E874" s="175">
        <v>0</v>
      </c>
      <c r="F874" s="175">
        <f>D874-E874</f>
        <v>1352</v>
      </c>
      <c r="G874" s="175" t="s">
        <v>1038</v>
      </c>
      <c r="H874" s="170" t="s">
        <v>950</v>
      </c>
      <c r="I874" s="170" t="s">
        <v>935</v>
      </c>
      <c r="J874" s="212">
        <f ca="1">E874+Q874+AX874+CF874+DN874+ES874+GA874+HH874+IP874+JW874+LE874</f>
        <v>1352</v>
      </c>
      <c r="K874" s="212">
        <f>E874+R874+AY874+CG874+DO874+ET874+GB874+HI874+IQ874+JX874+LF874</f>
        <v>0</v>
      </c>
      <c r="L874" s="172">
        <f ca="1">K874/J874</f>
        <v>0</v>
      </c>
      <c r="M874" s="172">
        <f>K874/D874</f>
        <v>0</v>
      </c>
      <c r="N874" s="183">
        <f ca="1">SUMIF($EV$8:$FZ$9,$O$5,$EV875:$FZ875)-SUMIF($EV$8:$FZ$9,$Q$5,$EV875:$FZ875)</f>
        <v>0</v>
      </c>
      <c r="O874" s="156"/>
      <c r="P874" s="16" t="s">
        <v>25</v>
      </c>
      <c r="Q874" s="150">
        <v>0</v>
      </c>
      <c r="R874" s="150">
        <v>0</v>
      </c>
      <c r="S874" s="152" t="e">
        <v>#DIV/0!</v>
      </c>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50">
        <f t="shared" ca="1" si="2251"/>
        <v>0</v>
      </c>
      <c r="AY874" s="150">
        <f>SUM(BA875:CE875)</f>
        <v>0</v>
      </c>
      <c r="AZ874" s="152" t="e">
        <f ca="1">AY874/AX874</f>
        <v>#DIV/0!</v>
      </c>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50">
        <f t="shared" ref="CF874" si="2267">SUM(CI874:DM874)</f>
        <v>0</v>
      </c>
      <c r="CG874" s="150">
        <f>SUM(CI875:DM875)</f>
        <v>0</v>
      </c>
      <c r="CH874" s="152" t="e">
        <f>CG874/CF874</f>
        <v>#DIV/0!</v>
      </c>
      <c r="CI874" s="129"/>
      <c r="CJ874" s="129"/>
      <c r="CK874" s="129"/>
      <c r="CL874" s="129"/>
      <c r="CM874" s="129"/>
      <c r="CN874" s="129"/>
      <c r="CO874" s="129"/>
      <c r="CP874" s="101"/>
      <c r="CQ874" s="101"/>
      <c r="CR874" s="101"/>
      <c r="CS874" s="101"/>
      <c r="CT874" s="101"/>
      <c r="CU874" s="101"/>
      <c r="CV874" s="101"/>
      <c r="CW874" s="129"/>
      <c r="CX874" s="129"/>
      <c r="CY874" s="129"/>
      <c r="CZ874" s="129"/>
      <c r="DA874" s="129"/>
      <c r="DB874" s="129"/>
      <c r="DC874" s="129"/>
      <c r="DD874" s="129"/>
      <c r="DE874" s="129"/>
      <c r="DF874" s="129"/>
      <c r="DG874" s="129"/>
      <c r="DH874" s="129"/>
      <c r="DI874" s="129"/>
      <c r="DJ874" s="129"/>
      <c r="DK874" s="129"/>
      <c r="DL874" s="129"/>
      <c r="DM874" s="129"/>
      <c r="DN874" s="150">
        <f t="shared" ref="DN874" si="2268">SUM(DQ874:ER874)</f>
        <v>0</v>
      </c>
      <c r="DO874" s="150">
        <f>SUM(DQ875:ER875)</f>
        <v>0</v>
      </c>
      <c r="DP874" s="152" t="e">
        <f t="shared" si="2242"/>
        <v>#DIV/0!</v>
      </c>
      <c r="DQ874" s="16"/>
      <c r="DR874" s="16"/>
      <c r="DS874" s="16"/>
      <c r="DT874" s="16"/>
      <c r="DU874" s="16"/>
      <c r="DV874" s="16"/>
      <c r="DW874" s="16"/>
      <c r="DX874" s="16"/>
      <c r="DY874" s="16"/>
      <c r="DZ874" s="16"/>
      <c r="EA874" s="16"/>
      <c r="EB874" s="16"/>
      <c r="EC874" s="16"/>
      <c r="ED874" s="16"/>
      <c r="EE874" s="16"/>
      <c r="EF874" s="16"/>
      <c r="EG874" s="16"/>
      <c r="EH874" s="16"/>
      <c r="EI874" s="16"/>
      <c r="EJ874" s="16"/>
      <c r="EK874" s="16"/>
      <c r="EL874" s="16"/>
      <c r="EM874" s="16"/>
      <c r="EN874" s="16"/>
      <c r="EO874" s="16"/>
      <c r="EP874" s="16"/>
      <c r="EQ874" s="16"/>
      <c r="ER874" s="16"/>
      <c r="ES874" s="150">
        <f t="shared" ca="1" si="2211"/>
        <v>0</v>
      </c>
      <c r="ET874" s="150">
        <f t="shared" si="2113"/>
        <v>0</v>
      </c>
      <c r="EU874" s="152" t="e">
        <f t="shared" ca="1" si="2114"/>
        <v>#DIV/0!</v>
      </c>
      <c r="EV874" s="16"/>
      <c r="EW874" s="67"/>
      <c r="EX874" s="16"/>
      <c r="EY874" s="16"/>
      <c r="EZ874" s="16"/>
      <c r="FA874" s="16"/>
      <c r="FB874" s="16"/>
      <c r="FC874" s="16"/>
      <c r="FD874" s="16"/>
      <c r="FE874" s="16"/>
      <c r="FF874" s="16"/>
      <c r="FG874" s="16"/>
      <c r="FH874" s="16"/>
      <c r="FI874" s="16"/>
      <c r="FJ874" s="16"/>
      <c r="FK874" s="16"/>
      <c r="FL874" s="16"/>
      <c r="FM874" s="16"/>
      <c r="FN874" s="16"/>
      <c r="FO874" s="16"/>
      <c r="FP874" s="16"/>
      <c r="FQ874" s="16"/>
      <c r="FR874" s="16"/>
      <c r="FS874" s="16"/>
      <c r="FT874" s="16"/>
      <c r="FU874" s="16"/>
      <c r="FV874" s="16"/>
      <c r="FW874" s="16"/>
      <c r="FX874" s="16"/>
      <c r="FY874" s="16"/>
      <c r="FZ874" s="16"/>
      <c r="GA874" s="150">
        <f t="shared" ref="GA874" ca="1" si="2269">SUMIF($GD$8:$HG$9,$O$5,GD874:HG874)</f>
        <v>1352</v>
      </c>
      <c r="GB874" s="150">
        <f t="shared" ref="GB874" si="2270">SUM(GD875:HG875)</f>
        <v>0</v>
      </c>
      <c r="GC874" s="152">
        <f t="shared" ref="GC874" ca="1" si="2271">GB874/GA874</f>
        <v>0</v>
      </c>
      <c r="GD874" s="16"/>
      <c r="GE874" s="16"/>
      <c r="GF874" s="16"/>
      <c r="GG874" s="16"/>
      <c r="GH874" s="16"/>
      <c r="GI874" s="16"/>
      <c r="GJ874" s="16"/>
      <c r="GK874" s="16"/>
      <c r="GL874" s="16"/>
      <c r="GM874" s="16"/>
      <c r="GN874" s="16"/>
      <c r="GO874" s="16"/>
      <c r="GP874" s="16"/>
      <c r="GQ874" s="16"/>
      <c r="GR874" s="16"/>
      <c r="GS874" s="16"/>
      <c r="GT874" s="16">
        <v>100</v>
      </c>
      <c r="GU874" s="16">
        <v>100</v>
      </c>
      <c r="GV874" s="16">
        <v>100</v>
      </c>
      <c r="GW874" s="16">
        <v>100</v>
      </c>
      <c r="GX874" s="16">
        <v>100</v>
      </c>
      <c r="GY874" s="16">
        <v>100</v>
      </c>
      <c r="GZ874" s="16">
        <v>100</v>
      </c>
      <c r="HA874" s="16">
        <v>100</v>
      </c>
      <c r="HB874" s="16">
        <v>100</v>
      </c>
      <c r="HC874" s="16">
        <v>100</v>
      </c>
      <c r="HD874" s="16">
        <v>100</v>
      </c>
      <c r="HE874" s="16">
        <v>100</v>
      </c>
      <c r="HF874" s="16">
        <v>100</v>
      </c>
      <c r="HG874" s="16">
        <v>52</v>
      </c>
      <c r="HH874" s="150"/>
      <c r="HI874" s="150">
        <v>0</v>
      </c>
      <c r="HJ874" s="152" t="e">
        <v>#DIV/0!</v>
      </c>
      <c r="HK874" s="16"/>
      <c r="HL874" s="16"/>
      <c r="HM874" s="16"/>
      <c r="HN874" s="16"/>
      <c r="HO874" s="16"/>
      <c r="HP874" s="16"/>
      <c r="HQ874" s="16"/>
      <c r="HR874" s="16"/>
      <c r="HS874" s="16"/>
      <c r="HT874" s="16"/>
      <c r="HU874" s="16"/>
      <c r="HV874" s="16"/>
      <c r="HW874" s="16"/>
      <c r="HX874" s="16"/>
      <c r="HY874" s="16"/>
      <c r="HZ874" s="16"/>
      <c r="IA874" s="16"/>
      <c r="IB874" s="16"/>
      <c r="IC874" s="16"/>
      <c r="ID874" s="16"/>
      <c r="IE874" s="16"/>
      <c r="IF874" s="16"/>
      <c r="IG874" s="16"/>
      <c r="IH874" s="16"/>
      <c r="II874" s="16"/>
      <c r="IJ874" s="16"/>
      <c r="IK874" s="16"/>
      <c r="IL874" s="16"/>
      <c r="IM874" s="16"/>
      <c r="IN874" s="16"/>
      <c r="IO874" s="16"/>
      <c r="IP874" s="150"/>
      <c r="IQ874" s="150">
        <v>0</v>
      </c>
      <c r="IR874" s="152" t="e">
        <v>#DIV/0!</v>
      </c>
      <c r="IS874" s="16"/>
      <c r="IT874" s="16"/>
      <c r="IU874" s="16"/>
      <c r="IV874" s="16"/>
      <c r="IW874" s="16"/>
      <c r="IX874" s="16"/>
      <c r="IY874" s="16"/>
      <c r="IZ874" s="16"/>
      <c r="JA874" s="16"/>
      <c r="JB874" s="16"/>
      <c r="JC874" s="16"/>
      <c r="JD874" s="16"/>
      <c r="JE874" s="16"/>
      <c r="JF874" s="16"/>
      <c r="JG874" s="16"/>
      <c r="JH874" s="16"/>
      <c r="JI874" s="16"/>
      <c r="JJ874" s="16"/>
      <c r="JK874" s="16"/>
      <c r="JL874" s="16"/>
      <c r="JM874" s="16"/>
      <c r="JN874" s="16"/>
      <c r="JO874" s="16"/>
      <c r="JP874" s="16"/>
      <c r="JQ874" s="16"/>
      <c r="JR874" s="16"/>
      <c r="JS874" s="16"/>
      <c r="JT874" s="16"/>
      <c r="JU874" s="23"/>
      <c r="JV874" s="16"/>
      <c r="JW874" s="150"/>
      <c r="JX874" s="150">
        <v>0</v>
      </c>
      <c r="JY874" s="152" t="e">
        <v>#DIV/0!</v>
      </c>
      <c r="JZ874" s="16"/>
      <c r="KA874" s="16"/>
      <c r="KB874" s="16"/>
      <c r="KC874" s="16"/>
      <c r="KD874" s="16"/>
      <c r="KE874" s="16"/>
      <c r="KF874" s="16"/>
      <c r="KG874" s="16"/>
      <c r="KH874" s="16"/>
      <c r="KI874" s="16"/>
      <c r="KJ874" s="16"/>
      <c r="KK874" s="16"/>
      <c r="KL874" s="16"/>
      <c r="KM874" s="16"/>
      <c r="KN874" s="16"/>
      <c r="KO874" s="16"/>
      <c r="KP874" s="16"/>
      <c r="KQ874" s="16"/>
      <c r="KR874" s="16"/>
      <c r="KS874" s="16"/>
      <c r="KT874" s="16"/>
      <c r="KU874" s="16"/>
      <c r="KV874" s="16"/>
      <c r="KW874" s="16"/>
      <c r="KX874" s="16"/>
      <c r="KY874" s="16"/>
      <c r="KZ874" s="16"/>
      <c r="LA874" s="16"/>
      <c r="LB874" s="16"/>
      <c r="LC874" s="16"/>
      <c r="LD874" s="16"/>
      <c r="LE874" s="150"/>
      <c r="LF874" s="150">
        <v>0</v>
      </c>
      <c r="LG874" s="152" t="e">
        <v>#DIV/0!</v>
      </c>
      <c r="LH874" s="16"/>
      <c r="LI874" s="16"/>
      <c r="LJ874" s="16"/>
      <c r="LK874" s="16"/>
      <c r="LL874" s="16"/>
      <c r="LM874" s="16"/>
      <c r="LN874" s="16"/>
      <c r="LO874" s="16"/>
      <c r="LP874" s="16"/>
      <c r="LQ874" s="16"/>
      <c r="LR874" s="16"/>
      <c r="LS874" s="16"/>
      <c r="LT874" s="16"/>
      <c r="LU874" s="16"/>
      <c r="LV874" s="16"/>
      <c r="LW874" s="16"/>
      <c r="LX874" s="16"/>
      <c r="LY874" s="16"/>
      <c r="LZ874" s="16"/>
      <c r="MA874" s="16"/>
      <c r="MB874" s="16"/>
      <c r="MC874" s="16"/>
      <c r="MD874" s="16"/>
      <c r="ME874" s="16"/>
      <c r="MF874" s="16"/>
      <c r="MG874" s="16"/>
      <c r="MH874" s="16"/>
      <c r="MI874" s="16"/>
      <c r="MJ874" s="16"/>
      <c r="MK874" s="16"/>
      <c r="ML874" s="16"/>
    </row>
    <row r="875" spans="1:350" ht="13.9" customHeight="1" outlineLevel="3" x14ac:dyDescent="0.2">
      <c r="A875" s="227"/>
      <c r="B875" s="219"/>
      <c r="C875" s="215"/>
      <c r="D875" s="155"/>
      <c r="E875" s="176"/>
      <c r="F875" s="176"/>
      <c r="G875" s="176"/>
      <c r="H875" s="171"/>
      <c r="I875" s="171"/>
      <c r="J875" s="213"/>
      <c r="K875" s="213"/>
      <c r="L875" s="173"/>
      <c r="M875" s="173"/>
      <c r="N875" s="184"/>
      <c r="O875" s="157"/>
      <c r="P875" s="17" t="s">
        <v>26</v>
      </c>
      <c r="Q875" s="151"/>
      <c r="R875" s="151"/>
      <c r="S875" s="153"/>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151"/>
      <c r="AY875" s="151"/>
      <c r="AZ875" s="153"/>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c r="CF875" s="151"/>
      <c r="CG875" s="151"/>
      <c r="CH875" s="153"/>
      <c r="CI875" s="141"/>
      <c r="CJ875" s="141"/>
      <c r="CK875" s="141"/>
      <c r="CL875" s="141"/>
      <c r="CM875" s="141"/>
      <c r="CN875" s="141"/>
      <c r="CO875" s="141"/>
      <c r="CP875" s="95"/>
      <c r="CQ875" s="95"/>
      <c r="CR875" s="95"/>
      <c r="CS875" s="95"/>
      <c r="CT875" s="95"/>
      <c r="CU875" s="95"/>
      <c r="CV875" s="95"/>
      <c r="CW875" s="141"/>
      <c r="CX875" s="141"/>
      <c r="CY875" s="141"/>
      <c r="CZ875" s="141"/>
      <c r="DA875" s="141"/>
      <c r="DB875" s="141"/>
      <c r="DC875" s="141"/>
      <c r="DD875" s="141"/>
      <c r="DE875" s="141"/>
      <c r="DF875" s="141"/>
      <c r="DG875" s="141"/>
      <c r="DH875" s="141"/>
      <c r="DI875" s="141"/>
      <c r="DJ875" s="141"/>
      <c r="DK875" s="141"/>
      <c r="DL875" s="141"/>
      <c r="DM875" s="141"/>
      <c r="DN875" s="151"/>
      <c r="DO875" s="151"/>
      <c r="DP875" s="153"/>
      <c r="DQ875" s="24"/>
      <c r="DR875" s="24"/>
      <c r="DS875" s="24"/>
      <c r="DT875" s="24"/>
      <c r="DU875" s="24"/>
      <c r="DV875" s="24"/>
      <c r="DW875" s="24"/>
      <c r="DX875" s="24"/>
      <c r="DY875" s="24"/>
      <c r="DZ875" s="24"/>
      <c r="EA875" s="24"/>
      <c r="EB875" s="24"/>
      <c r="EC875" s="24"/>
      <c r="ED875" s="24"/>
      <c r="EE875" s="24"/>
      <c r="EF875" s="24"/>
      <c r="EG875" s="24"/>
      <c r="EH875" s="24"/>
      <c r="EI875" s="24"/>
      <c r="EJ875" s="24"/>
      <c r="EK875" s="24"/>
      <c r="EL875" s="24"/>
      <c r="EM875" s="24"/>
      <c r="EN875" s="24"/>
      <c r="EO875" s="24"/>
      <c r="EP875" s="24"/>
      <c r="EQ875" s="24"/>
      <c r="ER875" s="24"/>
      <c r="ES875" s="151"/>
      <c r="ET875" s="151"/>
      <c r="EU875" s="153"/>
      <c r="EV875" s="24"/>
      <c r="EW875" s="125"/>
      <c r="EX875" s="24"/>
      <c r="EY875" s="24"/>
      <c r="EZ875" s="24"/>
      <c r="FA875" s="24"/>
      <c r="FB875" s="24"/>
      <c r="FC875" s="24"/>
      <c r="FD875" s="24"/>
      <c r="FE875" s="24"/>
      <c r="FF875" s="24"/>
      <c r="FG875" s="24"/>
      <c r="FH875" s="24"/>
      <c r="FI875" s="24"/>
      <c r="FJ875" s="24"/>
      <c r="FK875" s="24"/>
      <c r="FL875" s="24"/>
      <c r="FM875" s="24"/>
      <c r="FN875" s="24"/>
      <c r="FO875" s="24"/>
      <c r="FP875" s="24"/>
      <c r="FQ875" s="24"/>
      <c r="FR875" s="24"/>
      <c r="FS875" s="24"/>
      <c r="FT875" s="24"/>
      <c r="FU875" s="24"/>
      <c r="FV875" s="24"/>
      <c r="FW875" s="24"/>
      <c r="FX875" s="24"/>
      <c r="FY875" s="24"/>
      <c r="FZ875" s="24"/>
      <c r="GA875" s="151"/>
      <c r="GB875" s="151"/>
      <c r="GC875" s="153"/>
      <c r="GD875" s="24"/>
      <c r="GE875" s="24"/>
      <c r="GF875" s="24"/>
      <c r="GG875" s="24"/>
      <c r="GH875" s="24"/>
      <c r="GI875" s="24"/>
      <c r="GJ875" s="24"/>
      <c r="GK875" s="24"/>
      <c r="GL875" s="24"/>
      <c r="GM875" s="24"/>
      <c r="GN875" s="24"/>
      <c r="GO875" s="24"/>
      <c r="GP875" s="24"/>
      <c r="GQ875" s="24"/>
      <c r="GR875" s="24"/>
      <c r="GS875" s="24"/>
      <c r="GT875" s="24"/>
      <c r="GU875" s="24"/>
      <c r="GV875" s="24"/>
      <c r="GW875" s="24"/>
      <c r="GX875" s="24"/>
      <c r="GY875" s="24"/>
      <c r="GZ875" s="24"/>
      <c r="HA875" s="24"/>
      <c r="HB875" s="24"/>
      <c r="HC875" s="24"/>
      <c r="HD875" s="24"/>
      <c r="HE875" s="24"/>
      <c r="HF875" s="24"/>
      <c r="HG875" s="24"/>
      <c r="HH875" s="151"/>
      <c r="HI875" s="151"/>
      <c r="HJ875" s="153"/>
      <c r="HK875" s="24"/>
      <c r="HL875" s="24"/>
      <c r="HM875" s="24"/>
      <c r="HN875" s="24"/>
      <c r="HO875" s="24"/>
      <c r="HP875" s="24"/>
      <c r="HQ875" s="24"/>
      <c r="HR875" s="24"/>
      <c r="HS875" s="24"/>
      <c r="HT875" s="24"/>
      <c r="HU875" s="24"/>
      <c r="HV875" s="24"/>
      <c r="HW875" s="24"/>
      <c r="HX875" s="24"/>
      <c r="HY875" s="24"/>
      <c r="HZ875" s="24"/>
      <c r="IA875" s="24"/>
      <c r="IB875" s="24"/>
      <c r="IC875" s="24"/>
      <c r="ID875" s="24"/>
      <c r="IE875" s="24"/>
      <c r="IF875" s="24"/>
      <c r="IG875" s="24"/>
      <c r="IH875" s="24"/>
      <c r="II875" s="24"/>
      <c r="IJ875" s="24"/>
      <c r="IK875" s="24"/>
      <c r="IL875" s="24"/>
      <c r="IM875" s="24"/>
      <c r="IN875" s="24"/>
      <c r="IO875" s="24"/>
      <c r="IP875" s="151"/>
      <c r="IQ875" s="151"/>
      <c r="IR875" s="153"/>
      <c r="IS875" s="24"/>
      <c r="IT875" s="24"/>
      <c r="IU875" s="24"/>
      <c r="IV875" s="24"/>
      <c r="IW875" s="24"/>
      <c r="IX875" s="24"/>
      <c r="IY875" s="24"/>
      <c r="IZ875" s="24"/>
      <c r="JA875" s="24"/>
      <c r="JB875" s="24"/>
      <c r="JC875" s="24"/>
      <c r="JD875" s="24"/>
      <c r="JE875" s="24"/>
      <c r="JF875" s="24"/>
      <c r="JG875" s="24"/>
      <c r="JH875" s="24"/>
      <c r="JI875" s="24"/>
      <c r="JJ875" s="24"/>
      <c r="JK875" s="24"/>
      <c r="JL875" s="24"/>
      <c r="JM875" s="24"/>
      <c r="JN875" s="24"/>
      <c r="JO875" s="24"/>
      <c r="JP875" s="24"/>
      <c r="JQ875" s="24"/>
      <c r="JR875" s="24"/>
      <c r="JS875" s="24"/>
      <c r="JT875" s="24"/>
      <c r="JU875" s="25"/>
      <c r="JV875" s="24"/>
      <c r="JW875" s="151"/>
      <c r="JX875" s="151"/>
      <c r="JY875" s="153"/>
      <c r="JZ875" s="24"/>
      <c r="KA875" s="24"/>
      <c r="KB875" s="24"/>
      <c r="KC875" s="24"/>
      <c r="KD875" s="24"/>
      <c r="KE875" s="24"/>
      <c r="KF875" s="24"/>
      <c r="KG875" s="24"/>
      <c r="KH875" s="24"/>
      <c r="KI875" s="24"/>
      <c r="KJ875" s="24"/>
      <c r="KK875" s="24"/>
      <c r="KL875" s="24"/>
      <c r="KM875" s="24"/>
      <c r="KN875" s="24"/>
      <c r="KO875" s="24"/>
      <c r="KP875" s="24"/>
      <c r="KQ875" s="24"/>
      <c r="KR875" s="24"/>
      <c r="KS875" s="24"/>
      <c r="KT875" s="24"/>
      <c r="KU875" s="24"/>
      <c r="KV875" s="24"/>
      <c r="KW875" s="24"/>
      <c r="KX875" s="24"/>
      <c r="KY875" s="24"/>
      <c r="KZ875" s="24"/>
      <c r="LA875" s="24"/>
      <c r="LB875" s="24"/>
      <c r="LC875" s="24"/>
      <c r="LD875" s="24"/>
      <c r="LE875" s="151"/>
      <c r="LF875" s="151"/>
      <c r="LG875" s="153"/>
      <c r="LH875" s="24"/>
      <c r="LI875" s="24"/>
      <c r="LJ875" s="24"/>
      <c r="LK875" s="24"/>
      <c r="LL875" s="24"/>
      <c r="LM875" s="24"/>
      <c r="LN875" s="24"/>
      <c r="LO875" s="24"/>
      <c r="LP875" s="24"/>
      <c r="LQ875" s="24"/>
      <c r="LR875" s="24"/>
      <c r="LS875" s="24"/>
      <c r="LT875" s="24"/>
      <c r="LU875" s="24"/>
      <c r="LV875" s="24"/>
      <c r="LW875" s="24"/>
      <c r="LX875" s="24"/>
      <c r="LY875" s="24"/>
      <c r="LZ875" s="24"/>
      <c r="MA875" s="24"/>
      <c r="MB875" s="24"/>
      <c r="MC875" s="24"/>
      <c r="MD875" s="24"/>
      <c r="ME875" s="24"/>
      <c r="MF875" s="24"/>
      <c r="MG875" s="24"/>
      <c r="MH875" s="24"/>
      <c r="MI875" s="24"/>
      <c r="MJ875" s="24"/>
      <c r="MK875" s="24"/>
      <c r="ML875" s="24"/>
    </row>
    <row r="876" spans="1:350" s="41" customFormat="1" ht="14.25" customHeight="1" outlineLevel="3" x14ac:dyDescent="0.25">
      <c r="A876" s="220" t="s">
        <v>519</v>
      </c>
      <c r="B876" s="230" t="s">
        <v>525</v>
      </c>
      <c r="C876" s="175" t="s">
        <v>59</v>
      </c>
      <c r="D876" s="175">
        <v>2</v>
      </c>
      <c r="E876" s="175"/>
      <c r="F876" s="175">
        <f>D876-E876</f>
        <v>2</v>
      </c>
      <c r="G876" s="175" t="s">
        <v>1188</v>
      </c>
      <c r="H876" s="170" t="s">
        <v>893</v>
      </c>
      <c r="I876" s="170" t="s">
        <v>950</v>
      </c>
      <c r="J876" s="212">
        <f ca="1">E876+Q876+AX876+CF876+DN876+ES876+GA876+HH876+IP876+JW876+LE876</f>
        <v>0</v>
      </c>
      <c r="K876" s="212">
        <f>E876+R876+AY876+CG876+DO876+ET876+GB876+HI876+IQ876+JX876+LF876</f>
        <v>0</v>
      </c>
      <c r="L876" s="172" t="e">
        <f ca="1">K876/J876</f>
        <v>#DIV/0!</v>
      </c>
      <c r="M876" s="172">
        <f>K876/D876</f>
        <v>0</v>
      </c>
      <c r="N876" s="183">
        <f ca="1">SUMIF($EV$8:$FZ$9,$O$5,$EV877:$FZ877)-SUMIF($EV$8:$FZ$9,$Q$5,$EV877:$FZ877)</f>
        <v>0</v>
      </c>
      <c r="O876" s="154"/>
      <c r="P876" s="154"/>
      <c r="Q876" s="150">
        <v>0</v>
      </c>
      <c r="R876" s="150">
        <v>0</v>
      </c>
      <c r="S876" s="152" t="e">
        <v>#DIV/0!</v>
      </c>
      <c r="T876" s="154"/>
      <c r="U876" s="154"/>
      <c r="V876" s="154"/>
      <c r="W876" s="154"/>
      <c r="X876" s="154"/>
      <c r="Y876" s="154"/>
      <c r="Z876" s="154"/>
      <c r="AA876" s="154"/>
      <c r="AB876" s="154"/>
      <c r="AC876" s="154"/>
      <c r="AD876" s="154"/>
      <c r="AE876" s="154"/>
      <c r="AF876" s="154"/>
      <c r="AG876" s="154"/>
      <c r="AH876" s="154"/>
      <c r="AI876" s="154"/>
      <c r="AJ876" s="154"/>
      <c r="AK876" s="154"/>
      <c r="AL876" s="154"/>
      <c r="AM876" s="154"/>
      <c r="AN876" s="154"/>
      <c r="AO876" s="154"/>
      <c r="AP876" s="154"/>
      <c r="AQ876" s="154"/>
      <c r="AR876" s="154"/>
      <c r="AS876" s="154"/>
      <c r="AT876" s="154"/>
      <c r="AU876" s="154"/>
      <c r="AV876" s="154"/>
      <c r="AW876" s="154"/>
      <c r="AX876" s="150">
        <f t="shared" ca="1" si="2251"/>
        <v>0</v>
      </c>
      <c r="AY876" s="150">
        <f>SUM(BA877:CE877)</f>
        <v>0</v>
      </c>
      <c r="AZ876" s="152" t="e">
        <f ca="1">AY876/AX876</f>
        <v>#DIV/0!</v>
      </c>
      <c r="BA876" s="154"/>
      <c r="BB876" s="154"/>
      <c r="BC876" s="154"/>
      <c r="BD876" s="154"/>
      <c r="BE876" s="154"/>
      <c r="BF876" s="154"/>
      <c r="BG876" s="154"/>
      <c r="BH876" s="154"/>
      <c r="BI876" s="154"/>
      <c r="BJ876" s="154"/>
      <c r="BK876" s="154"/>
      <c r="BL876" s="154"/>
      <c r="BM876" s="154"/>
      <c r="BN876" s="154"/>
      <c r="BO876" s="154"/>
      <c r="BP876" s="154"/>
      <c r="BQ876" s="154"/>
      <c r="BR876" s="154"/>
      <c r="BS876" s="154"/>
      <c r="BT876" s="154"/>
      <c r="BU876" s="154"/>
      <c r="BV876" s="154"/>
      <c r="BW876" s="154"/>
      <c r="BX876" s="154"/>
      <c r="BY876" s="154"/>
      <c r="BZ876" s="154"/>
      <c r="CA876" s="154"/>
      <c r="CB876" s="154"/>
      <c r="CC876" s="154"/>
      <c r="CD876" s="154"/>
      <c r="CE876" s="154"/>
      <c r="CF876" s="150">
        <f t="shared" ref="CF876" si="2272">SUM(CI876:DM876)</f>
        <v>0</v>
      </c>
      <c r="CG876" s="150">
        <f>SUM(CI877:DM877)</f>
        <v>0</v>
      </c>
      <c r="CH876" s="152" t="e">
        <f>CG876/CF876</f>
        <v>#DIV/0!</v>
      </c>
      <c r="CI876" s="154"/>
      <c r="CJ876" s="154"/>
      <c r="CK876" s="154"/>
      <c r="CL876" s="154"/>
      <c r="CM876" s="154"/>
      <c r="CN876" s="154"/>
      <c r="CO876" s="154"/>
      <c r="CP876" s="158"/>
      <c r="CQ876" s="158"/>
      <c r="CR876" s="158"/>
      <c r="CS876" s="158"/>
      <c r="CT876" s="158"/>
      <c r="CU876" s="158"/>
      <c r="CV876" s="158"/>
      <c r="CW876" s="154"/>
      <c r="CX876" s="154"/>
      <c r="CY876" s="154"/>
      <c r="CZ876" s="154"/>
      <c r="DA876" s="154"/>
      <c r="DB876" s="154"/>
      <c r="DC876" s="154"/>
      <c r="DD876" s="154"/>
      <c r="DE876" s="154"/>
      <c r="DF876" s="154"/>
      <c r="DG876" s="154"/>
      <c r="DH876" s="154"/>
      <c r="DI876" s="154"/>
      <c r="DJ876" s="154"/>
      <c r="DK876" s="154"/>
      <c r="DL876" s="154"/>
      <c r="DM876" s="154"/>
      <c r="DN876" s="150">
        <f t="shared" ref="DN876" si="2273">SUM(DQ876:ER876)</f>
        <v>0</v>
      </c>
      <c r="DO876" s="150">
        <f>SUM(DQ877:ER877)</f>
        <v>0</v>
      </c>
      <c r="DP876" s="152" t="e">
        <f t="shared" si="2242"/>
        <v>#DIV/0!</v>
      </c>
      <c r="DQ876" s="154"/>
      <c r="DR876" s="154"/>
      <c r="DS876" s="154"/>
      <c r="DT876" s="154"/>
      <c r="DU876" s="154"/>
      <c r="DV876" s="154"/>
      <c r="DW876" s="154"/>
      <c r="DX876" s="154"/>
      <c r="DY876" s="154"/>
      <c r="DZ876" s="154"/>
      <c r="EA876" s="154"/>
      <c r="EB876" s="154"/>
      <c r="EC876" s="154"/>
      <c r="ED876" s="154"/>
      <c r="EE876" s="154"/>
      <c r="EF876" s="154"/>
      <c r="EG876" s="154"/>
      <c r="EH876" s="154"/>
      <c r="EI876" s="154"/>
      <c r="EJ876" s="154"/>
      <c r="EK876" s="154"/>
      <c r="EL876" s="154"/>
      <c r="EM876" s="154"/>
      <c r="EN876" s="154"/>
      <c r="EO876" s="154"/>
      <c r="EP876" s="154"/>
      <c r="EQ876" s="154"/>
      <c r="ER876" s="154"/>
      <c r="ES876" s="150">
        <f t="shared" ca="1" si="2211"/>
        <v>0</v>
      </c>
      <c r="ET876" s="150">
        <f t="shared" si="2113"/>
        <v>0</v>
      </c>
      <c r="EU876" s="152" t="e">
        <f t="shared" ca="1" si="2114"/>
        <v>#DIV/0!</v>
      </c>
      <c r="EV876" s="154"/>
      <c r="EW876" s="160"/>
      <c r="EX876" s="154"/>
      <c r="EY876" s="154"/>
      <c r="EZ876" s="154"/>
      <c r="FA876" s="154"/>
      <c r="FB876" s="154"/>
      <c r="FC876" s="154"/>
      <c r="FD876" s="154"/>
      <c r="FE876" s="154"/>
      <c r="FF876" s="154"/>
      <c r="FG876" s="154"/>
      <c r="FH876" s="154"/>
      <c r="FI876" s="154"/>
      <c r="FJ876" s="154"/>
      <c r="FK876" s="154"/>
      <c r="FL876" s="154"/>
      <c r="FM876" s="154"/>
      <c r="FN876" s="154"/>
      <c r="FO876" s="154"/>
      <c r="FP876" s="154"/>
      <c r="FQ876" s="154"/>
      <c r="FR876" s="154"/>
      <c r="FS876" s="154"/>
      <c r="FT876" s="154"/>
      <c r="FU876" s="154"/>
      <c r="FV876" s="154"/>
      <c r="FW876" s="154"/>
      <c r="FX876" s="154"/>
      <c r="FY876" s="154"/>
      <c r="FZ876" s="154"/>
      <c r="GA876" s="150">
        <f t="shared" ref="GA876" ca="1" si="2274">SUMIF($GD$8:$HG$9,$O$5,GD876:HG876)</f>
        <v>0</v>
      </c>
      <c r="GB876" s="150">
        <f t="shared" ref="GB876" si="2275">SUM(GD877:HG877)</f>
        <v>0</v>
      </c>
      <c r="GC876" s="152" t="e">
        <f t="shared" ref="GC876" ca="1" si="2276">GB876/GA876</f>
        <v>#DIV/0!</v>
      </c>
      <c r="GD876" s="154"/>
      <c r="GE876" s="154"/>
      <c r="GF876" s="154"/>
      <c r="GG876" s="154"/>
      <c r="GH876" s="154"/>
      <c r="GI876" s="154"/>
      <c r="GJ876" s="154"/>
      <c r="GK876" s="154"/>
      <c r="GL876" s="154"/>
      <c r="GM876" s="154"/>
      <c r="GN876" s="154"/>
      <c r="GO876" s="154"/>
      <c r="GP876" s="154"/>
      <c r="GQ876" s="154"/>
      <c r="GR876" s="154"/>
      <c r="GS876" s="154"/>
      <c r="GT876" s="154"/>
      <c r="GU876" s="154"/>
      <c r="GV876" s="154"/>
      <c r="GW876" s="154"/>
      <c r="GX876" s="154"/>
      <c r="GY876" s="154"/>
      <c r="GZ876" s="154"/>
      <c r="HA876" s="154"/>
      <c r="HB876" s="154"/>
      <c r="HC876" s="154"/>
      <c r="HD876" s="154"/>
      <c r="HE876" s="154"/>
      <c r="HF876" s="154"/>
      <c r="HG876" s="154"/>
      <c r="HH876" s="150"/>
      <c r="HI876" s="150">
        <v>0</v>
      </c>
      <c r="HJ876" s="154"/>
      <c r="HK876" s="154"/>
      <c r="HL876" s="154"/>
      <c r="HM876" s="154"/>
      <c r="HN876" s="154"/>
      <c r="HO876" s="154"/>
      <c r="HP876" s="154"/>
      <c r="HQ876" s="154"/>
      <c r="HR876" s="154"/>
      <c r="HS876" s="154"/>
      <c r="HT876" s="154"/>
      <c r="HU876" s="154"/>
      <c r="HV876" s="154"/>
      <c r="HW876" s="154"/>
      <c r="HX876" s="154"/>
      <c r="HY876" s="154"/>
      <c r="HZ876" s="154"/>
      <c r="IA876" s="154"/>
      <c r="IB876" s="154"/>
      <c r="IC876" s="154"/>
      <c r="ID876" s="154"/>
      <c r="IE876" s="154"/>
      <c r="IF876" s="154"/>
      <c r="IG876" s="154"/>
      <c r="IH876" s="154"/>
      <c r="II876" s="154"/>
      <c r="IJ876" s="154"/>
      <c r="IK876" s="154"/>
      <c r="IL876" s="154"/>
      <c r="IM876" s="154"/>
      <c r="IN876" s="154"/>
      <c r="IO876" s="154"/>
      <c r="IP876" s="150"/>
      <c r="IQ876" s="150">
        <v>0</v>
      </c>
      <c r="IR876" s="154"/>
      <c r="IS876" s="154"/>
      <c r="IT876" s="154"/>
      <c r="IU876" s="154"/>
      <c r="IV876" s="154"/>
      <c r="IW876" s="154"/>
      <c r="IX876" s="154"/>
      <c r="IY876" s="154"/>
      <c r="IZ876" s="154"/>
      <c r="JA876" s="154"/>
      <c r="JB876" s="154"/>
      <c r="JC876" s="154"/>
      <c r="JD876" s="154"/>
      <c r="JE876" s="154"/>
      <c r="JF876" s="154"/>
      <c r="JG876" s="154"/>
      <c r="JH876" s="154"/>
      <c r="JI876" s="154"/>
      <c r="JJ876" s="154"/>
      <c r="JK876" s="154"/>
      <c r="JL876" s="154"/>
      <c r="JM876" s="154"/>
      <c r="JN876" s="154"/>
      <c r="JO876" s="154"/>
      <c r="JP876" s="154"/>
      <c r="JQ876" s="154"/>
      <c r="JR876" s="154"/>
      <c r="JS876" s="154"/>
      <c r="JT876" s="154"/>
      <c r="JU876" s="154"/>
      <c r="JV876" s="154"/>
      <c r="JW876" s="150"/>
      <c r="JX876" s="150">
        <v>0</v>
      </c>
      <c r="JY876" s="154"/>
      <c r="JZ876" s="154"/>
      <c r="KA876" s="154"/>
      <c r="KB876" s="154"/>
      <c r="KC876" s="154"/>
      <c r="KD876" s="154"/>
      <c r="KE876" s="154"/>
      <c r="KF876" s="154"/>
      <c r="KG876" s="154"/>
      <c r="KH876" s="154"/>
      <c r="KI876" s="154"/>
      <c r="KJ876" s="154"/>
      <c r="KK876" s="154"/>
      <c r="KL876" s="154"/>
      <c r="KM876" s="154"/>
      <c r="KN876" s="154"/>
      <c r="KO876" s="154"/>
      <c r="KP876" s="154"/>
      <c r="KQ876" s="154"/>
      <c r="KR876" s="154"/>
      <c r="KS876" s="154"/>
      <c r="KT876" s="154"/>
      <c r="KU876" s="154"/>
      <c r="KV876" s="154"/>
      <c r="KW876" s="154"/>
      <c r="KX876" s="154"/>
      <c r="KY876" s="154"/>
      <c r="KZ876" s="154"/>
      <c r="LA876" s="154"/>
      <c r="LB876" s="154"/>
      <c r="LC876" s="154"/>
      <c r="LD876" s="154"/>
      <c r="LE876" s="150"/>
      <c r="LF876" s="150">
        <v>0</v>
      </c>
      <c r="LG876" s="154"/>
      <c r="LH876" s="154"/>
      <c r="LI876" s="154"/>
      <c r="LJ876" s="154"/>
      <c r="LK876" s="154"/>
      <c r="LL876" s="154"/>
      <c r="LM876" s="154"/>
      <c r="LN876" s="154"/>
      <c r="LO876" s="154"/>
      <c r="LP876" s="154"/>
      <c r="LQ876" s="154"/>
      <c r="LR876" s="154"/>
      <c r="LS876" s="154"/>
      <c r="LT876" s="154"/>
      <c r="LU876" s="154"/>
      <c r="LV876" s="154"/>
      <c r="LW876" s="154"/>
      <c r="LX876" s="154"/>
      <c r="LY876" s="154"/>
      <c r="LZ876" s="154"/>
      <c r="MA876" s="154"/>
      <c r="MB876" s="154"/>
      <c r="MC876" s="154"/>
      <c r="MD876" s="154"/>
      <c r="ME876" s="154"/>
      <c r="MF876" s="154"/>
      <c r="MG876" s="154"/>
      <c r="MH876" s="154"/>
      <c r="MI876" s="154"/>
      <c r="MJ876" s="154"/>
      <c r="MK876" s="154"/>
      <c r="ML876" s="154"/>
    </row>
    <row r="877" spans="1:350" s="41" customFormat="1" ht="14.25" customHeight="1" outlineLevel="3" x14ac:dyDescent="0.25">
      <c r="A877" s="221"/>
      <c r="B877" s="231"/>
      <c r="C877" s="176"/>
      <c r="D877" s="176"/>
      <c r="E877" s="176"/>
      <c r="F877" s="176"/>
      <c r="G877" s="176"/>
      <c r="H877" s="171"/>
      <c r="I877" s="171"/>
      <c r="J877" s="213"/>
      <c r="K877" s="213"/>
      <c r="L877" s="173"/>
      <c r="M877" s="173"/>
      <c r="N877" s="184"/>
      <c r="O877" s="155"/>
      <c r="P877" s="155"/>
      <c r="Q877" s="151"/>
      <c r="R877" s="151"/>
      <c r="S877" s="153"/>
      <c r="T877" s="155"/>
      <c r="U877" s="155"/>
      <c r="V877" s="155"/>
      <c r="W877" s="155"/>
      <c r="X877" s="155"/>
      <c r="Y877" s="155"/>
      <c r="Z877" s="155"/>
      <c r="AA877" s="155"/>
      <c r="AB877" s="155"/>
      <c r="AC877" s="155"/>
      <c r="AD877" s="155"/>
      <c r="AE877" s="155"/>
      <c r="AF877" s="155"/>
      <c r="AG877" s="155"/>
      <c r="AH877" s="155"/>
      <c r="AI877" s="155"/>
      <c r="AJ877" s="155"/>
      <c r="AK877" s="155"/>
      <c r="AL877" s="155"/>
      <c r="AM877" s="155"/>
      <c r="AN877" s="155"/>
      <c r="AO877" s="155"/>
      <c r="AP877" s="155"/>
      <c r="AQ877" s="155"/>
      <c r="AR877" s="155"/>
      <c r="AS877" s="155"/>
      <c r="AT877" s="155"/>
      <c r="AU877" s="155"/>
      <c r="AV877" s="155"/>
      <c r="AW877" s="155"/>
      <c r="AX877" s="151"/>
      <c r="AY877" s="151"/>
      <c r="AZ877" s="153"/>
      <c r="BA877" s="155"/>
      <c r="BB877" s="155"/>
      <c r="BC877" s="155"/>
      <c r="BD877" s="155"/>
      <c r="BE877" s="155"/>
      <c r="BF877" s="155"/>
      <c r="BG877" s="155"/>
      <c r="BH877" s="155"/>
      <c r="BI877" s="155"/>
      <c r="BJ877" s="155"/>
      <c r="BK877" s="155"/>
      <c r="BL877" s="155"/>
      <c r="BM877" s="155"/>
      <c r="BN877" s="155"/>
      <c r="BO877" s="155"/>
      <c r="BP877" s="155"/>
      <c r="BQ877" s="155"/>
      <c r="BR877" s="155"/>
      <c r="BS877" s="155"/>
      <c r="BT877" s="155"/>
      <c r="BU877" s="155"/>
      <c r="BV877" s="155"/>
      <c r="BW877" s="155"/>
      <c r="BX877" s="155"/>
      <c r="BY877" s="155"/>
      <c r="BZ877" s="155"/>
      <c r="CA877" s="155"/>
      <c r="CB877" s="155"/>
      <c r="CC877" s="155"/>
      <c r="CD877" s="155"/>
      <c r="CE877" s="155"/>
      <c r="CF877" s="151"/>
      <c r="CG877" s="151"/>
      <c r="CH877" s="153"/>
      <c r="CI877" s="155"/>
      <c r="CJ877" s="155"/>
      <c r="CK877" s="155"/>
      <c r="CL877" s="155"/>
      <c r="CM877" s="155"/>
      <c r="CN877" s="155"/>
      <c r="CO877" s="155"/>
      <c r="CP877" s="159"/>
      <c r="CQ877" s="159"/>
      <c r="CR877" s="159"/>
      <c r="CS877" s="159"/>
      <c r="CT877" s="159"/>
      <c r="CU877" s="159"/>
      <c r="CV877" s="159"/>
      <c r="CW877" s="155"/>
      <c r="CX877" s="155"/>
      <c r="CY877" s="155"/>
      <c r="CZ877" s="155"/>
      <c r="DA877" s="155"/>
      <c r="DB877" s="155"/>
      <c r="DC877" s="155"/>
      <c r="DD877" s="155"/>
      <c r="DE877" s="155"/>
      <c r="DF877" s="155"/>
      <c r="DG877" s="155"/>
      <c r="DH877" s="155"/>
      <c r="DI877" s="155"/>
      <c r="DJ877" s="155"/>
      <c r="DK877" s="155"/>
      <c r="DL877" s="155"/>
      <c r="DM877" s="155"/>
      <c r="DN877" s="151"/>
      <c r="DO877" s="151"/>
      <c r="DP877" s="153"/>
      <c r="DQ877" s="155"/>
      <c r="DR877" s="155"/>
      <c r="DS877" s="155"/>
      <c r="DT877" s="155"/>
      <c r="DU877" s="155"/>
      <c r="DV877" s="155"/>
      <c r="DW877" s="155"/>
      <c r="DX877" s="155"/>
      <c r="DY877" s="155"/>
      <c r="DZ877" s="155"/>
      <c r="EA877" s="155"/>
      <c r="EB877" s="155"/>
      <c r="EC877" s="155"/>
      <c r="ED877" s="155"/>
      <c r="EE877" s="155"/>
      <c r="EF877" s="155"/>
      <c r="EG877" s="155"/>
      <c r="EH877" s="155"/>
      <c r="EI877" s="155"/>
      <c r="EJ877" s="155"/>
      <c r="EK877" s="155"/>
      <c r="EL877" s="155"/>
      <c r="EM877" s="155"/>
      <c r="EN877" s="155"/>
      <c r="EO877" s="155"/>
      <c r="EP877" s="155"/>
      <c r="EQ877" s="155"/>
      <c r="ER877" s="155"/>
      <c r="ES877" s="151"/>
      <c r="ET877" s="151"/>
      <c r="EU877" s="153"/>
      <c r="EV877" s="155"/>
      <c r="EW877" s="161"/>
      <c r="EX877" s="155"/>
      <c r="EY877" s="155"/>
      <c r="EZ877" s="155"/>
      <c r="FA877" s="155"/>
      <c r="FB877" s="155"/>
      <c r="FC877" s="155"/>
      <c r="FD877" s="155"/>
      <c r="FE877" s="155"/>
      <c r="FF877" s="155"/>
      <c r="FG877" s="155"/>
      <c r="FH877" s="155"/>
      <c r="FI877" s="155"/>
      <c r="FJ877" s="155"/>
      <c r="FK877" s="155"/>
      <c r="FL877" s="155"/>
      <c r="FM877" s="155"/>
      <c r="FN877" s="155"/>
      <c r="FO877" s="155"/>
      <c r="FP877" s="155"/>
      <c r="FQ877" s="155"/>
      <c r="FR877" s="155"/>
      <c r="FS877" s="155"/>
      <c r="FT877" s="155"/>
      <c r="FU877" s="155"/>
      <c r="FV877" s="155"/>
      <c r="FW877" s="155"/>
      <c r="FX877" s="155"/>
      <c r="FY877" s="155"/>
      <c r="FZ877" s="155"/>
      <c r="GA877" s="151"/>
      <c r="GB877" s="151"/>
      <c r="GC877" s="153"/>
      <c r="GD877" s="155"/>
      <c r="GE877" s="155"/>
      <c r="GF877" s="155"/>
      <c r="GG877" s="155"/>
      <c r="GH877" s="155"/>
      <c r="GI877" s="155"/>
      <c r="GJ877" s="155"/>
      <c r="GK877" s="155"/>
      <c r="GL877" s="155"/>
      <c r="GM877" s="155"/>
      <c r="GN877" s="155"/>
      <c r="GO877" s="155"/>
      <c r="GP877" s="155"/>
      <c r="GQ877" s="155"/>
      <c r="GR877" s="155"/>
      <c r="GS877" s="155"/>
      <c r="GT877" s="155"/>
      <c r="GU877" s="155"/>
      <c r="GV877" s="155"/>
      <c r="GW877" s="155"/>
      <c r="GX877" s="155"/>
      <c r="GY877" s="155"/>
      <c r="GZ877" s="155"/>
      <c r="HA877" s="155"/>
      <c r="HB877" s="155"/>
      <c r="HC877" s="155"/>
      <c r="HD877" s="155"/>
      <c r="HE877" s="155"/>
      <c r="HF877" s="155"/>
      <c r="HG877" s="155"/>
      <c r="HH877" s="151"/>
      <c r="HI877" s="151"/>
      <c r="HJ877" s="155"/>
      <c r="HK877" s="155"/>
      <c r="HL877" s="155"/>
      <c r="HM877" s="155"/>
      <c r="HN877" s="155"/>
      <c r="HO877" s="155"/>
      <c r="HP877" s="155"/>
      <c r="HQ877" s="155"/>
      <c r="HR877" s="155"/>
      <c r="HS877" s="155"/>
      <c r="HT877" s="155"/>
      <c r="HU877" s="155"/>
      <c r="HV877" s="155"/>
      <c r="HW877" s="155"/>
      <c r="HX877" s="155"/>
      <c r="HY877" s="155"/>
      <c r="HZ877" s="155"/>
      <c r="IA877" s="155"/>
      <c r="IB877" s="155"/>
      <c r="IC877" s="155"/>
      <c r="ID877" s="155"/>
      <c r="IE877" s="155"/>
      <c r="IF877" s="155"/>
      <c r="IG877" s="155"/>
      <c r="IH877" s="155"/>
      <c r="II877" s="155"/>
      <c r="IJ877" s="155"/>
      <c r="IK877" s="155"/>
      <c r="IL877" s="155"/>
      <c r="IM877" s="155"/>
      <c r="IN877" s="155"/>
      <c r="IO877" s="155"/>
      <c r="IP877" s="151"/>
      <c r="IQ877" s="151"/>
      <c r="IR877" s="155"/>
      <c r="IS877" s="155"/>
      <c r="IT877" s="155"/>
      <c r="IU877" s="155"/>
      <c r="IV877" s="155"/>
      <c r="IW877" s="155"/>
      <c r="IX877" s="155"/>
      <c r="IY877" s="155"/>
      <c r="IZ877" s="155"/>
      <c r="JA877" s="155"/>
      <c r="JB877" s="155"/>
      <c r="JC877" s="155"/>
      <c r="JD877" s="155"/>
      <c r="JE877" s="155"/>
      <c r="JF877" s="155"/>
      <c r="JG877" s="155"/>
      <c r="JH877" s="155"/>
      <c r="JI877" s="155"/>
      <c r="JJ877" s="155"/>
      <c r="JK877" s="155"/>
      <c r="JL877" s="155"/>
      <c r="JM877" s="155"/>
      <c r="JN877" s="155"/>
      <c r="JO877" s="155"/>
      <c r="JP877" s="155"/>
      <c r="JQ877" s="155"/>
      <c r="JR877" s="155"/>
      <c r="JS877" s="155"/>
      <c r="JT877" s="155"/>
      <c r="JU877" s="155"/>
      <c r="JV877" s="155"/>
      <c r="JW877" s="151"/>
      <c r="JX877" s="151"/>
      <c r="JY877" s="155"/>
      <c r="JZ877" s="155"/>
      <c r="KA877" s="155"/>
      <c r="KB877" s="155"/>
      <c r="KC877" s="155"/>
      <c r="KD877" s="155"/>
      <c r="KE877" s="155"/>
      <c r="KF877" s="155"/>
      <c r="KG877" s="155"/>
      <c r="KH877" s="155"/>
      <c r="KI877" s="155"/>
      <c r="KJ877" s="155"/>
      <c r="KK877" s="155"/>
      <c r="KL877" s="155"/>
      <c r="KM877" s="155"/>
      <c r="KN877" s="155"/>
      <c r="KO877" s="155"/>
      <c r="KP877" s="155"/>
      <c r="KQ877" s="155"/>
      <c r="KR877" s="155"/>
      <c r="KS877" s="155"/>
      <c r="KT877" s="155"/>
      <c r="KU877" s="155"/>
      <c r="KV877" s="155"/>
      <c r="KW877" s="155"/>
      <c r="KX877" s="155"/>
      <c r="KY877" s="155"/>
      <c r="KZ877" s="155"/>
      <c r="LA877" s="155"/>
      <c r="LB877" s="155"/>
      <c r="LC877" s="155"/>
      <c r="LD877" s="155"/>
      <c r="LE877" s="151"/>
      <c r="LF877" s="151"/>
      <c r="LG877" s="155"/>
      <c r="LH877" s="155"/>
      <c r="LI877" s="155"/>
      <c r="LJ877" s="155"/>
      <c r="LK877" s="155"/>
      <c r="LL877" s="155"/>
      <c r="LM877" s="155"/>
      <c r="LN877" s="155"/>
      <c r="LO877" s="155"/>
      <c r="LP877" s="155"/>
      <c r="LQ877" s="155"/>
      <c r="LR877" s="155"/>
      <c r="LS877" s="155"/>
      <c r="LT877" s="155"/>
      <c r="LU877" s="155"/>
      <c r="LV877" s="155"/>
      <c r="LW877" s="155"/>
      <c r="LX877" s="155"/>
      <c r="LY877" s="155"/>
      <c r="LZ877" s="155"/>
      <c r="MA877" s="155"/>
      <c r="MB877" s="155"/>
      <c r="MC877" s="155"/>
      <c r="MD877" s="155"/>
      <c r="ME877" s="155"/>
      <c r="MF877" s="155"/>
      <c r="MG877" s="155"/>
      <c r="MH877" s="155"/>
      <c r="MI877" s="155"/>
      <c r="MJ877" s="155"/>
      <c r="MK877" s="155"/>
      <c r="ML877" s="155"/>
    </row>
    <row r="878" spans="1:350" ht="13.9" customHeight="1" outlineLevel="3" x14ac:dyDescent="0.2">
      <c r="A878" s="226" t="s">
        <v>520</v>
      </c>
      <c r="B878" s="218" t="s">
        <v>343</v>
      </c>
      <c r="C878" s="214" t="s">
        <v>99</v>
      </c>
      <c r="D878" s="216">
        <v>80</v>
      </c>
      <c r="E878" s="175">
        <v>0</v>
      </c>
      <c r="F878" s="175">
        <f>D878-E878</f>
        <v>80</v>
      </c>
      <c r="G878" s="175" t="s">
        <v>847</v>
      </c>
      <c r="H878" s="170" t="s">
        <v>893</v>
      </c>
      <c r="I878" s="170" t="s">
        <v>892</v>
      </c>
      <c r="J878" s="212">
        <f ca="1">E878+Q878+AX878+CF878+DN878+ES878+GA878+HH878+IP878+JW878+LE878</f>
        <v>80</v>
      </c>
      <c r="K878" s="212">
        <f>E878+R878+AY878+CG878+DO878+ET878+GB878+HI878+IQ878+JX878+LF878</f>
        <v>80</v>
      </c>
      <c r="L878" s="172">
        <f ca="1">K878/J878</f>
        <v>1</v>
      </c>
      <c r="M878" s="172">
        <f>K878/D878</f>
        <v>1</v>
      </c>
      <c r="N878" s="183">
        <f ca="1">SUMIF($EV$8:$FZ$9,$O$5,$EV879:$FZ879)-SUMIF($EV$8:$FZ$9,$Q$5,$EV879:$FZ879)</f>
        <v>0</v>
      </c>
      <c r="O878" s="156"/>
      <c r="P878" s="16" t="s">
        <v>25</v>
      </c>
      <c r="Q878" s="150">
        <v>0</v>
      </c>
      <c r="R878" s="150">
        <v>0</v>
      </c>
      <c r="S878" s="152" t="e">
        <v>#DIV/0!</v>
      </c>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50">
        <f t="shared" ca="1" si="2251"/>
        <v>0</v>
      </c>
      <c r="AY878" s="150">
        <f>SUM(BA879:CE879)</f>
        <v>0</v>
      </c>
      <c r="AZ878" s="152" t="e">
        <f ca="1">AY878/AX878</f>
        <v>#DIV/0!</v>
      </c>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50">
        <f t="shared" ref="CF878" si="2277">SUM(CI878:DM878)</f>
        <v>0</v>
      </c>
      <c r="CG878" s="150">
        <f>SUM(CI879:DM879)</f>
        <v>0</v>
      </c>
      <c r="CH878" s="152" t="e">
        <f>CG878/CF878</f>
        <v>#DIV/0!</v>
      </c>
      <c r="CI878" s="129"/>
      <c r="CJ878" s="129"/>
      <c r="CK878" s="129"/>
      <c r="CL878" s="129"/>
      <c r="CM878" s="129"/>
      <c r="CN878" s="129"/>
      <c r="CO878" s="129"/>
      <c r="CP878" s="101"/>
      <c r="CQ878" s="101"/>
      <c r="CR878" s="101"/>
      <c r="CS878" s="101"/>
      <c r="CT878" s="101"/>
      <c r="CU878" s="101"/>
      <c r="CV878" s="101"/>
      <c r="CW878" s="129"/>
      <c r="CX878" s="129"/>
      <c r="CY878" s="129"/>
      <c r="CZ878" s="129"/>
      <c r="DA878" s="129"/>
      <c r="DB878" s="129"/>
      <c r="DC878" s="129"/>
      <c r="DD878" s="129"/>
      <c r="DE878" s="129"/>
      <c r="DF878" s="129"/>
      <c r="DG878" s="129"/>
      <c r="DH878" s="129"/>
      <c r="DI878" s="129"/>
      <c r="DJ878" s="129"/>
      <c r="DK878" s="129"/>
      <c r="DL878" s="129"/>
      <c r="DM878" s="129"/>
      <c r="DN878" s="150">
        <f t="shared" ref="DN878" si="2278">SUM(DQ878:ER878)</f>
        <v>48</v>
      </c>
      <c r="DO878" s="150">
        <f>SUM(DQ879:ER879)</f>
        <v>0</v>
      </c>
      <c r="DP878" s="152">
        <f t="shared" si="2242"/>
        <v>0</v>
      </c>
      <c r="DQ878" s="16"/>
      <c r="DR878" s="16"/>
      <c r="DS878" s="16"/>
      <c r="DT878" s="16">
        <v>24</v>
      </c>
      <c r="DU878" s="16">
        <v>24</v>
      </c>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50">
        <f t="shared" ca="1" si="2211"/>
        <v>0</v>
      </c>
      <c r="ET878" s="150">
        <f t="shared" ref="ET878:ET940" si="2279">SUM(EV879:FZ879)</f>
        <v>0</v>
      </c>
      <c r="EU878" s="152" t="e">
        <f t="shared" ref="EU878:EU940" ca="1" si="2280">ET878/ES878</f>
        <v>#DIV/0!</v>
      </c>
      <c r="EV878" s="16"/>
      <c r="EW878" s="67"/>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50">
        <f t="shared" ref="GA878" ca="1" si="2281">SUMIF($GD$8:$HG$9,$O$5,GD878:HG878)</f>
        <v>32</v>
      </c>
      <c r="GB878" s="150">
        <f t="shared" ref="GB878" si="2282">SUM(GD879:HG879)</f>
        <v>80</v>
      </c>
      <c r="GC878" s="152">
        <f t="shared" ref="GC878" ca="1" si="2283">GB878/GA878</f>
        <v>2.5</v>
      </c>
      <c r="GD878" s="16"/>
      <c r="GE878" s="16"/>
      <c r="GF878" s="16"/>
      <c r="GG878" s="16"/>
      <c r="GH878" s="16"/>
      <c r="GI878" s="16"/>
      <c r="GJ878" s="16"/>
      <c r="GK878" s="16"/>
      <c r="GL878" s="16"/>
      <c r="GM878" s="16"/>
      <c r="GN878" s="16"/>
      <c r="GO878" s="16"/>
      <c r="GP878" s="16"/>
      <c r="GQ878" s="16"/>
      <c r="GR878" s="16"/>
      <c r="GS878" s="16"/>
      <c r="GT878" s="16"/>
      <c r="GU878" s="16"/>
      <c r="GV878" s="16"/>
      <c r="GW878" s="16">
        <f>80-48</f>
        <v>32</v>
      </c>
      <c r="GX878" s="16"/>
      <c r="GY878" s="16"/>
      <c r="GZ878" s="16"/>
      <c r="HA878" s="16"/>
      <c r="HB878" s="16"/>
      <c r="HC878" s="16"/>
      <c r="HD878" s="16"/>
      <c r="HE878" s="16"/>
      <c r="HF878" s="16"/>
      <c r="HG878" s="16"/>
      <c r="HH878" s="150"/>
      <c r="HI878" s="150">
        <v>0</v>
      </c>
      <c r="HJ878" s="152" t="e">
        <v>#DIV/0!</v>
      </c>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50"/>
      <c r="IQ878" s="150">
        <v>0</v>
      </c>
      <c r="IR878" s="152" t="e">
        <v>#DIV/0!</v>
      </c>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c r="JS878" s="16"/>
      <c r="JT878" s="16"/>
      <c r="JU878" s="23"/>
      <c r="JV878" s="16"/>
      <c r="JW878" s="150"/>
      <c r="JX878" s="150">
        <v>0</v>
      </c>
      <c r="JY878" s="152" t="e">
        <v>#DIV/0!</v>
      </c>
      <c r="JZ878" s="16"/>
      <c r="KA878" s="16"/>
      <c r="KB878" s="16"/>
      <c r="KC878" s="16"/>
      <c r="KD878" s="16"/>
      <c r="KE878" s="16"/>
      <c r="KF878" s="16"/>
      <c r="KG878" s="16"/>
      <c r="KH878" s="16"/>
      <c r="KI878" s="16"/>
      <c r="KJ878" s="16"/>
      <c r="KK878" s="16"/>
      <c r="KL878" s="16"/>
      <c r="KM878" s="16"/>
      <c r="KN878" s="16"/>
      <c r="KO878" s="16"/>
      <c r="KP878" s="16"/>
      <c r="KQ878" s="16"/>
      <c r="KR878" s="16"/>
      <c r="KS878" s="16"/>
      <c r="KT878" s="16"/>
      <c r="KU878" s="16"/>
      <c r="KV878" s="16"/>
      <c r="KW878" s="16"/>
      <c r="KX878" s="16"/>
      <c r="KY878" s="16"/>
      <c r="KZ878" s="16"/>
      <c r="LA878" s="16"/>
      <c r="LB878" s="16"/>
      <c r="LC878" s="16"/>
      <c r="LD878" s="16"/>
      <c r="LE878" s="150"/>
      <c r="LF878" s="150">
        <v>0</v>
      </c>
      <c r="LG878" s="152" t="e">
        <v>#DIV/0!</v>
      </c>
      <c r="LH878" s="16"/>
      <c r="LI878" s="16"/>
      <c r="LJ878" s="16"/>
      <c r="LK878" s="16"/>
      <c r="LL878" s="16"/>
      <c r="LM878" s="16"/>
      <c r="LN878" s="16"/>
      <c r="LO878" s="16"/>
      <c r="LP878" s="16"/>
      <c r="LQ878" s="16"/>
      <c r="LR878" s="16"/>
      <c r="LS878" s="16"/>
      <c r="LT878" s="16"/>
      <c r="LU878" s="16"/>
      <c r="LV878" s="16"/>
      <c r="LW878" s="16"/>
      <c r="LX878" s="16"/>
      <c r="LY878" s="16"/>
      <c r="LZ878" s="16"/>
      <c r="MA878" s="16"/>
      <c r="MB878" s="16"/>
      <c r="MC878" s="16"/>
      <c r="MD878" s="16"/>
      <c r="ME878" s="16"/>
      <c r="MF878" s="16"/>
      <c r="MG878" s="16"/>
      <c r="MH878" s="16"/>
      <c r="MI878" s="16"/>
      <c r="MJ878" s="16"/>
      <c r="MK878" s="16"/>
      <c r="ML878" s="16"/>
    </row>
    <row r="879" spans="1:350" ht="13.9" customHeight="1" outlineLevel="3" x14ac:dyDescent="0.2">
      <c r="A879" s="227"/>
      <c r="B879" s="219"/>
      <c r="C879" s="215"/>
      <c r="D879" s="217"/>
      <c r="E879" s="176"/>
      <c r="F879" s="176"/>
      <c r="G879" s="176"/>
      <c r="H879" s="171"/>
      <c r="I879" s="171"/>
      <c r="J879" s="213"/>
      <c r="K879" s="213"/>
      <c r="L879" s="173"/>
      <c r="M879" s="173"/>
      <c r="N879" s="184"/>
      <c r="O879" s="157"/>
      <c r="P879" s="17" t="s">
        <v>26</v>
      </c>
      <c r="Q879" s="151"/>
      <c r="R879" s="151"/>
      <c r="S879" s="153"/>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151"/>
      <c r="AY879" s="151"/>
      <c r="AZ879" s="153"/>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c r="CF879" s="151"/>
      <c r="CG879" s="151"/>
      <c r="CH879" s="153"/>
      <c r="CI879" s="141"/>
      <c r="CJ879" s="141"/>
      <c r="CK879" s="141"/>
      <c r="CL879" s="141"/>
      <c r="CM879" s="141"/>
      <c r="CN879" s="141"/>
      <c r="CO879" s="141"/>
      <c r="CP879" s="95"/>
      <c r="CQ879" s="95"/>
      <c r="CR879" s="95"/>
      <c r="CS879" s="95"/>
      <c r="CT879" s="95"/>
      <c r="CU879" s="95"/>
      <c r="CV879" s="95"/>
      <c r="CW879" s="141"/>
      <c r="CX879" s="141"/>
      <c r="CY879" s="141"/>
      <c r="CZ879" s="141"/>
      <c r="DA879" s="141"/>
      <c r="DB879" s="141"/>
      <c r="DC879" s="141"/>
      <c r="DD879" s="141"/>
      <c r="DE879" s="141"/>
      <c r="DF879" s="141"/>
      <c r="DG879" s="141"/>
      <c r="DH879" s="141"/>
      <c r="DI879" s="141"/>
      <c r="DJ879" s="141"/>
      <c r="DK879" s="141"/>
      <c r="DL879" s="141"/>
      <c r="DM879" s="141"/>
      <c r="DN879" s="151"/>
      <c r="DO879" s="151"/>
      <c r="DP879" s="153"/>
      <c r="DQ879" s="24"/>
      <c r="DR879" s="24"/>
      <c r="DS879" s="24"/>
      <c r="DT879" s="24"/>
      <c r="DU879" s="24"/>
      <c r="DV879" s="24"/>
      <c r="DW879" s="24"/>
      <c r="DX879" s="24"/>
      <c r="DY879" s="24"/>
      <c r="DZ879" s="24"/>
      <c r="EA879" s="24"/>
      <c r="EB879" s="24"/>
      <c r="EC879" s="24"/>
      <c r="ED879" s="24"/>
      <c r="EE879" s="24"/>
      <c r="EF879" s="24"/>
      <c r="EG879" s="24"/>
      <c r="EH879" s="24"/>
      <c r="EI879" s="24"/>
      <c r="EJ879" s="24"/>
      <c r="EK879" s="24"/>
      <c r="EL879" s="24"/>
      <c r="EM879" s="24"/>
      <c r="EN879" s="24"/>
      <c r="EO879" s="24"/>
      <c r="EP879" s="24"/>
      <c r="EQ879" s="24"/>
      <c r="ER879" s="24"/>
      <c r="ES879" s="151"/>
      <c r="ET879" s="151"/>
      <c r="EU879" s="153"/>
      <c r="EV879" s="24"/>
      <c r="EW879" s="125"/>
      <c r="EX879" s="24"/>
      <c r="EY879" s="24"/>
      <c r="EZ879" s="24"/>
      <c r="FA879" s="24"/>
      <c r="FB879" s="24"/>
      <c r="FC879" s="24"/>
      <c r="FD879" s="24"/>
      <c r="FE879" s="24"/>
      <c r="FF879" s="24"/>
      <c r="FG879" s="24"/>
      <c r="FH879" s="24"/>
      <c r="FI879" s="24"/>
      <c r="FJ879" s="24"/>
      <c r="FK879" s="24"/>
      <c r="FL879" s="24"/>
      <c r="FM879" s="24"/>
      <c r="FN879" s="24"/>
      <c r="FO879" s="24"/>
      <c r="FP879" s="24"/>
      <c r="FQ879" s="24"/>
      <c r="FR879" s="24"/>
      <c r="FS879" s="24"/>
      <c r="FT879" s="24"/>
      <c r="FU879" s="24"/>
      <c r="FV879" s="24"/>
      <c r="FW879" s="24"/>
      <c r="FX879" s="24"/>
      <c r="FY879" s="24"/>
      <c r="FZ879" s="24"/>
      <c r="GA879" s="151"/>
      <c r="GB879" s="151"/>
      <c r="GC879" s="153"/>
      <c r="GD879" s="24"/>
      <c r="GE879" s="24"/>
      <c r="GF879" s="24"/>
      <c r="GG879" s="24">
        <v>69</v>
      </c>
      <c r="GH879" s="24">
        <v>11</v>
      </c>
      <c r="GI879" s="24"/>
      <c r="GJ879" s="24"/>
      <c r="GK879" s="24"/>
      <c r="GL879" s="24"/>
      <c r="GM879" s="24"/>
      <c r="GN879" s="24"/>
      <c r="GO879" s="24"/>
      <c r="GP879" s="24"/>
      <c r="GQ879" s="24"/>
      <c r="GR879" s="24"/>
      <c r="GS879" s="24"/>
      <c r="GT879" s="24"/>
      <c r="GU879" s="24"/>
      <c r="GV879" s="24"/>
      <c r="GW879" s="24"/>
      <c r="GX879" s="24"/>
      <c r="GY879" s="24"/>
      <c r="GZ879" s="24"/>
      <c r="HA879" s="24"/>
      <c r="HB879" s="24"/>
      <c r="HC879" s="24"/>
      <c r="HD879" s="24"/>
      <c r="HE879" s="24"/>
      <c r="HF879" s="24"/>
      <c r="HG879" s="24"/>
      <c r="HH879" s="151"/>
      <c r="HI879" s="151"/>
      <c r="HJ879" s="153"/>
      <c r="HK879" s="24"/>
      <c r="HL879" s="24"/>
      <c r="HM879" s="24"/>
      <c r="HN879" s="24"/>
      <c r="HO879" s="24"/>
      <c r="HP879" s="24"/>
      <c r="HQ879" s="24"/>
      <c r="HR879" s="24"/>
      <c r="HS879" s="24"/>
      <c r="HT879" s="24"/>
      <c r="HU879" s="24"/>
      <c r="HV879" s="24"/>
      <c r="HW879" s="24"/>
      <c r="HX879" s="24"/>
      <c r="HY879" s="24"/>
      <c r="HZ879" s="24"/>
      <c r="IA879" s="24"/>
      <c r="IB879" s="24"/>
      <c r="IC879" s="24"/>
      <c r="ID879" s="24"/>
      <c r="IE879" s="24"/>
      <c r="IF879" s="24"/>
      <c r="IG879" s="24"/>
      <c r="IH879" s="24"/>
      <c r="II879" s="24"/>
      <c r="IJ879" s="24"/>
      <c r="IK879" s="24"/>
      <c r="IL879" s="24"/>
      <c r="IM879" s="24"/>
      <c r="IN879" s="24"/>
      <c r="IO879" s="24"/>
      <c r="IP879" s="151"/>
      <c r="IQ879" s="151"/>
      <c r="IR879" s="153"/>
      <c r="IS879" s="24"/>
      <c r="IT879" s="24"/>
      <c r="IU879" s="24"/>
      <c r="IV879" s="24"/>
      <c r="IW879" s="24"/>
      <c r="IX879" s="24"/>
      <c r="IY879" s="24"/>
      <c r="IZ879" s="24"/>
      <c r="JA879" s="24"/>
      <c r="JB879" s="24"/>
      <c r="JC879" s="24"/>
      <c r="JD879" s="24"/>
      <c r="JE879" s="24"/>
      <c r="JF879" s="24"/>
      <c r="JG879" s="24"/>
      <c r="JH879" s="24"/>
      <c r="JI879" s="24"/>
      <c r="JJ879" s="24"/>
      <c r="JK879" s="24"/>
      <c r="JL879" s="24"/>
      <c r="JM879" s="24"/>
      <c r="JN879" s="24"/>
      <c r="JO879" s="24"/>
      <c r="JP879" s="24"/>
      <c r="JQ879" s="24"/>
      <c r="JR879" s="24"/>
      <c r="JS879" s="24"/>
      <c r="JT879" s="24"/>
      <c r="JU879" s="25"/>
      <c r="JV879" s="24"/>
      <c r="JW879" s="151"/>
      <c r="JX879" s="151"/>
      <c r="JY879" s="153"/>
      <c r="JZ879" s="24"/>
      <c r="KA879" s="24"/>
      <c r="KB879" s="24"/>
      <c r="KC879" s="24"/>
      <c r="KD879" s="24"/>
      <c r="KE879" s="24"/>
      <c r="KF879" s="24"/>
      <c r="KG879" s="24"/>
      <c r="KH879" s="24"/>
      <c r="KI879" s="24"/>
      <c r="KJ879" s="24"/>
      <c r="KK879" s="24"/>
      <c r="KL879" s="24"/>
      <c r="KM879" s="24"/>
      <c r="KN879" s="24"/>
      <c r="KO879" s="24"/>
      <c r="KP879" s="24"/>
      <c r="KQ879" s="24"/>
      <c r="KR879" s="24"/>
      <c r="KS879" s="24"/>
      <c r="KT879" s="24"/>
      <c r="KU879" s="24"/>
      <c r="KV879" s="24"/>
      <c r="KW879" s="24"/>
      <c r="KX879" s="24"/>
      <c r="KY879" s="24"/>
      <c r="KZ879" s="24"/>
      <c r="LA879" s="24"/>
      <c r="LB879" s="24"/>
      <c r="LC879" s="24"/>
      <c r="LD879" s="24"/>
      <c r="LE879" s="151"/>
      <c r="LF879" s="151"/>
      <c r="LG879" s="153"/>
      <c r="LH879" s="24"/>
      <c r="LI879" s="24"/>
      <c r="LJ879" s="24"/>
      <c r="LK879" s="24"/>
      <c r="LL879" s="24"/>
      <c r="LM879" s="24"/>
      <c r="LN879" s="24"/>
      <c r="LO879" s="24"/>
      <c r="LP879" s="24"/>
      <c r="LQ879" s="24"/>
      <c r="LR879" s="24"/>
      <c r="LS879" s="24"/>
      <c r="LT879" s="24"/>
      <c r="LU879" s="24"/>
      <c r="LV879" s="24"/>
      <c r="LW879" s="24"/>
      <c r="LX879" s="24"/>
      <c r="LY879" s="24"/>
      <c r="LZ879" s="24"/>
      <c r="MA879" s="24"/>
      <c r="MB879" s="24"/>
      <c r="MC879" s="24"/>
      <c r="MD879" s="24"/>
      <c r="ME879" s="24"/>
      <c r="MF879" s="24"/>
      <c r="MG879" s="24"/>
      <c r="MH879" s="24"/>
      <c r="MI879" s="24"/>
      <c r="MJ879" s="24"/>
      <c r="MK879" s="24"/>
      <c r="ML879" s="24"/>
    </row>
    <row r="880" spans="1:350" ht="13.9" customHeight="1" outlineLevel="3" x14ac:dyDescent="0.2">
      <c r="A880" s="226" t="s">
        <v>521</v>
      </c>
      <c r="B880" s="218" t="s">
        <v>100</v>
      </c>
      <c r="C880" s="214" t="s">
        <v>99</v>
      </c>
      <c r="D880" s="216">
        <v>6</v>
      </c>
      <c r="E880" s="175">
        <v>0</v>
      </c>
      <c r="F880" s="175">
        <f>D880-E880</f>
        <v>6</v>
      </c>
      <c r="G880" s="175" t="s">
        <v>842</v>
      </c>
      <c r="H880" s="170" t="s">
        <v>892</v>
      </c>
      <c r="I880" s="170" t="s">
        <v>866</v>
      </c>
      <c r="J880" s="212">
        <f ca="1">E880+Q880+AX880+CF880+DN880+ES880+GA880+HH880+IP880+JW880+LE880</f>
        <v>6</v>
      </c>
      <c r="K880" s="212">
        <f>E880+R880+AY880+CG880+DO880+ET880+GB880+HI880+IQ880+JX880+LF880</f>
        <v>6</v>
      </c>
      <c r="L880" s="172">
        <f ca="1">K880/J880</f>
        <v>1</v>
      </c>
      <c r="M880" s="172">
        <f>K880/D880</f>
        <v>1</v>
      </c>
      <c r="N880" s="183">
        <f ca="1">SUMIF($EV$8:$FZ$9,$O$5,$EV881:$FZ881)-SUMIF($EV$8:$FZ$9,$Q$5,$EV881:$FZ881)</f>
        <v>0</v>
      </c>
      <c r="O880" s="156"/>
      <c r="P880" s="16" t="s">
        <v>25</v>
      </c>
      <c r="Q880" s="150">
        <v>0</v>
      </c>
      <c r="R880" s="150">
        <v>0</v>
      </c>
      <c r="S880" s="152" t="e">
        <v>#DIV/0!</v>
      </c>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50">
        <f t="shared" ca="1" si="2251"/>
        <v>0</v>
      </c>
      <c r="AY880" s="150">
        <f>SUM(BA881:CE881)</f>
        <v>0</v>
      </c>
      <c r="AZ880" s="152" t="e">
        <f ca="1">AY880/AX880</f>
        <v>#DIV/0!</v>
      </c>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50">
        <f t="shared" ref="CF880" si="2284">SUM(CI880:DM880)</f>
        <v>0</v>
      </c>
      <c r="CG880" s="150">
        <f>SUM(CI881:DM881)</f>
        <v>0</v>
      </c>
      <c r="CH880" s="152" t="e">
        <f>CG880/CF880</f>
        <v>#DIV/0!</v>
      </c>
      <c r="CI880" s="129"/>
      <c r="CJ880" s="129"/>
      <c r="CK880" s="129"/>
      <c r="CL880" s="129"/>
      <c r="CM880" s="129"/>
      <c r="CN880" s="129"/>
      <c r="CO880" s="129"/>
      <c r="CP880" s="101"/>
      <c r="CQ880" s="101"/>
      <c r="CR880" s="101"/>
      <c r="CS880" s="101"/>
      <c r="CT880" s="101"/>
      <c r="CU880" s="101"/>
      <c r="CV880" s="101"/>
      <c r="CW880" s="129"/>
      <c r="CX880" s="129"/>
      <c r="CY880" s="129"/>
      <c r="CZ880" s="129"/>
      <c r="DA880" s="129"/>
      <c r="DB880" s="129"/>
      <c r="DC880" s="129"/>
      <c r="DD880" s="129"/>
      <c r="DE880" s="129"/>
      <c r="DF880" s="129"/>
      <c r="DG880" s="129"/>
      <c r="DH880" s="129"/>
      <c r="DI880" s="129"/>
      <c r="DJ880" s="129"/>
      <c r="DK880" s="129"/>
      <c r="DL880" s="129"/>
      <c r="DM880" s="129"/>
      <c r="DN880" s="150">
        <f t="shared" ref="DN880" si="2285">SUM(DQ880:ER880)</f>
        <v>6</v>
      </c>
      <c r="DO880" s="150">
        <f>SUM(DQ881:ER881)</f>
        <v>0</v>
      </c>
      <c r="DP880" s="152">
        <f t="shared" si="2242"/>
        <v>0</v>
      </c>
      <c r="DQ880" s="16"/>
      <c r="DR880" s="16"/>
      <c r="DS880" s="16"/>
      <c r="DT880" s="16"/>
      <c r="DU880" s="16"/>
      <c r="DV880" s="16">
        <v>6</v>
      </c>
      <c r="DW880" s="16"/>
      <c r="DX880" s="16"/>
      <c r="DY880" s="16"/>
      <c r="DZ880" s="16"/>
      <c r="EA880" s="16"/>
      <c r="EB880" s="16"/>
      <c r="EC880" s="16"/>
      <c r="ED880" s="16"/>
      <c r="EE880" s="16"/>
      <c r="EF880" s="16"/>
      <c r="EG880" s="16"/>
      <c r="EH880" s="16"/>
      <c r="EI880" s="16"/>
      <c r="EJ880" s="16"/>
      <c r="EK880" s="16"/>
      <c r="EL880" s="16"/>
      <c r="EM880" s="16"/>
      <c r="EN880" s="16"/>
      <c r="EO880" s="16"/>
      <c r="EP880" s="16"/>
      <c r="EQ880" s="16"/>
      <c r="ER880" s="16"/>
      <c r="ES880" s="150">
        <f t="shared" ca="1" si="2211"/>
        <v>0</v>
      </c>
      <c r="ET880" s="150">
        <f t="shared" si="2279"/>
        <v>0</v>
      </c>
      <c r="EU880" s="152" t="e">
        <f t="shared" ca="1" si="2280"/>
        <v>#DIV/0!</v>
      </c>
      <c r="EV880" s="16"/>
      <c r="EW880" s="67"/>
      <c r="EX880" s="16"/>
      <c r="EY880" s="16"/>
      <c r="EZ880" s="16"/>
      <c r="FA880" s="16"/>
      <c r="FB880" s="16"/>
      <c r="FC880" s="16"/>
      <c r="FD880" s="16"/>
      <c r="FE880" s="16"/>
      <c r="FF880" s="16"/>
      <c r="FG880" s="16"/>
      <c r="FH880" s="16"/>
      <c r="FI880" s="16"/>
      <c r="FJ880" s="16"/>
      <c r="FK880" s="16"/>
      <c r="FL880" s="16"/>
      <c r="FM880" s="16"/>
      <c r="FN880" s="16"/>
      <c r="FO880" s="16"/>
      <c r="FP880" s="16"/>
      <c r="FQ880" s="16"/>
      <c r="FR880" s="16"/>
      <c r="FS880" s="16"/>
      <c r="FT880" s="16"/>
      <c r="FU880" s="16"/>
      <c r="FV880" s="16"/>
      <c r="FW880" s="16"/>
      <c r="FX880" s="16"/>
      <c r="FY880" s="16"/>
      <c r="FZ880" s="16"/>
      <c r="GA880" s="150">
        <f t="shared" ref="GA880" ca="1" si="2286">SUMIF($GD$8:$HG$9,$O$5,GD880:HG880)</f>
        <v>0</v>
      </c>
      <c r="GB880" s="150">
        <f t="shared" ref="GB880" si="2287">SUM(GD881:HG881)</f>
        <v>6</v>
      </c>
      <c r="GC880" s="152" t="e">
        <f t="shared" ref="GC880" ca="1" si="2288">GB880/GA880</f>
        <v>#DIV/0!</v>
      </c>
      <c r="GD880" s="16"/>
      <c r="GE880" s="16"/>
      <c r="GF880" s="16"/>
      <c r="GG880" s="16"/>
      <c r="GH880" s="16"/>
      <c r="GI880" s="16"/>
      <c r="GJ880" s="16"/>
      <c r="GK880" s="16"/>
      <c r="GL880" s="16"/>
      <c r="GM880" s="16"/>
      <c r="GN880" s="16"/>
      <c r="GO880" s="16"/>
      <c r="GP880" s="16"/>
      <c r="GQ880" s="16"/>
      <c r="GR880" s="16"/>
      <c r="GS880" s="16"/>
      <c r="GT880" s="16"/>
      <c r="GU880" s="16"/>
      <c r="GV880" s="16"/>
      <c r="GW880" s="16"/>
      <c r="GX880" s="16"/>
      <c r="GY880" s="16"/>
      <c r="GZ880" s="16"/>
      <c r="HA880" s="16"/>
      <c r="HB880" s="16"/>
      <c r="HC880" s="16"/>
      <c r="HD880" s="16"/>
      <c r="HE880" s="16"/>
      <c r="HF880" s="16"/>
      <c r="HG880" s="16"/>
      <c r="HH880" s="150"/>
      <c r="HI880" s="150">
        <v>0</v>
      </c>
      <c r="HJ880" s="152" t="e">
        <v>#DIV/0!</v>
      </c>
      <c r="HK880" s="16"/>
      <c r="HL880" s="16"/>
      <c r="HM880" s="16"/>
      <c r="HN880" s="16"/>
      <c r="HO880" s="16"/>
      <c r="HP880" s="16"/>
      <c r="HQ880" s="16"/>
      <c r="HR880" s="16"/>
      <c r="HS880" s="16"/>
      <c r="HT880" s="16"/>
      <c r="HU880" s="16"/>
      <c r="HV880" s="16"/>
      <c r="HW880" s="16"/>
      <c r="HX880" s="16"/>
      <c r="HY880" s="16"/>
      <c r="HZ880" s="16"/>
      <c r="IA880" s="16"/>
      <c r="IB880" s="16"/>
      <c r="IC880" s="16"/>
      <c r="ID880" s="16"/>
      <c r="IE880" s="16"/>
      <c r="IF880" s="16"/>
      <c r="IG880" s="16"/>
      <c r="IH880" s="16"/>
      <c r="II880" s="16"/>
      <c r="IJ880" s="16"/>
      <c r="IK880" s="16"/>
      <c r="IL880" s="16"/>
      <c r="IM880" s="16"/>
      <c r="IN880" s="16"/>
      <c r="IO880" s="16"/>
      <c r="IP880" s="150"/>
      <c r="IQ880" s="150">
        <v>0</v>
      </c>
      <c r="IR880" s="152" t="e">
        <v>#DIV/0!</v>
      </c>
      <c r="IS880" s="16"/>
      <c r="IT880" s="16"/>
      <c r="IU880" s="16"/>
      <c r="IV880" s="16"/>
      <c r="IW880" s="16"/>
      <c r="IX880" s="16"/>
      <c r="IY880" s="16"/>
      <c r="IZ880" s="16"/>
      <c r="JA880" s="16"/>
      <c r="JB880" s="16"/>
      <c r="JC880" s="16"/>
      <c r="JD880" s="16"/>
      <c r="JE880" s="16"/>
      <c r="JF880" s="16"/>
      <c r="JG880" s="16"/>
      <c r="JH880" s="16"/>
      <c r="JI880" s="16"/>
      <c r="JJ880" s="16"/>
      <c r="JK880" s="16"/>
      <c r="JL880" s="16"/>
      <c r="JM880" s="16"/>
      <c r="JN880" s="16"/>
      <c r="JO880" s="16"/>
      <c r="JP880" s="16"/>
      <c r="JQ880" s="16"/>
      <c r="JR880" s="16"/>
      <c r="JS880" s="16"/>
      <c r="JT880" s="16"/>
      <c r="JU880" s="23"/>
      <c r="JV880" s="16"/>
      <c r="JW880" s="150"/>
      <c r="JX880" s="150">
        <v>0</v>
      </c>
      <c r="JY880" s="152" t="e">
        <v>#DIV/0!</v>
      </c>
      <c r="JZ880" s="16"/>
      <c r="KA880" s="16"/>
      <c r="KB880" s="16"/>
      <c r="KC880" s="16"/>
      <c r="KD880" s="16"/>
      <c r="KE880" s="16"/>
      <c r="KF880" s="16"/>
      <c r="KG880" s="16"/>
      <c r="KH880" s="16"/>
      <c r="KI880" s="16"/>
      <c r="KJ880" s="16"/>
      <c r="KK880" s="16"/>
      <c r="KL880" s="16"/>
      <c r="KM880" s="16"/>
      <c r="KN880" s="16"/>
      <c r="KO880" s="16"/>
      <c r="KP880" s="16"/>
      <c r="KQ880" s="16"/>
      <c r="KR880" s="16"/>
      <c r="KS880" s="16"/>
      <c r="KT880" s="16"/>
      <c r="KU880" s="16"/>
      <c r="KV880" s="16"/>
      <c r="KW880" s="16"/>
      <c r="KX880" s="16"/>
      <c r="KY880" s="16"/>
      <c r="KZ880" s="16"/>
      <c r="LA880" s="16"/>
      <c r="LB880" s="16"/>
      <c r="LC880" s="16"/>
      <c r="LD880" s="16"/>
      <c r="LE880" s="150"/>
      <c r="LF880" s="150">
        <v>0</v>
      </c>
      <c r="LG880" s="152" t="e">
        <v>#DIV/0!</v>
      </c>
      <c r="LH880" s="16"/>
      <c r="LI880" s="16"/>
      <c r="LJ880" s="16"/>
      <c r="LK880" s="16"/>
      <c r="LL880" s="16"/>
      <c r="LM880" s="16"/>
      <c r="LN880" s="16"/>
      <c r="LO880" s="16"/>
      <c r="LP880" s="16"/>
      <c r="LQ880" s="16"/>
      <c r="LR880" s="16"/>
      <c r="LS880" s="16"/>
      <c r="LT880" s="16"/>
      <c r="LU880" s="16"/>
      <c r="LV880" s="16"/>
      <c r="LW880" s="16"/>
      <c r="LX880" s="16"/>
      <c r="LY880" s="16"/>
      <c r="LZ880" s="16"/>
      <c r="MA880" s="16"/>
      <c r="MB880" s="16"/>
      <c r="MC880" s="16"/>
      <c r="MD880" s="16"/>
      <c r="ME880" s="16"/>
      <c r="MF880" s="16"/>
      <c r="MG880" s="16"/>
      <c r="MH880" s="16"/>
      <c r="MI880" s="16"/>
      <c r="MJ880" s="16"/>
      <c r="MK880" s="16"/>
      <c r="ML880" s="16"/>
    </row>
    <row r="881" spans="1:350" ht="13.9" customHeight="1" outlineLevel="3" x14ac:dyDescent="0.2">
      <c r="A881" s="227"/>
      <c r="B881" s="219"/>
      <c r="C881" s="215"/>
      <c r="D881" s="217"/>
      <c r="E881" s="176"/>
      <c r="F881" s="176"/>
      <c r="G881" s="176"/>
      <c r="H881" s="171"/>
      <c r="I881" s="171"/>
      <c r="J881" s="213"/>
      <c r="K881" s="213"/>
      <c r="L881" s="173"/>
      <c r="M881" s="173"/>
      <c r="N881" s="184"/>
      <c r="O881" s="157"/>
      <c r="P881" s="17" t="s">
        <v>26</v>
      </c>
      <c r="Q881" s="151"/>
      <c r="R881" s="151"/>
      <c r="S881" s="153"/>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151"/>
      <c r="AY881" s="151"/>
      <c r="AZ881" s="153"/>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c r="CF881" s="151"/>
      <c r="CG881" s="151"/>
      <c r="CH881" s="153"/>
      <c r="CI881" s="141"/>
      <c r="CJ881" s="141"/>
      <c r="CK881" s="141"/>
      <c r="CL881" s="141"/>
      <c r="CM881" s="141"/>
      <c r="CN881" s="141"/>
      <c r="CO881" s="141"/>
      <c r="CP881" s="95"/>
      <c r="CQ881" s="95"/>
      <c r="CR881" s="95"/>
      <c r="CS881" s="95"/>
      <c r="CT881" s="95"/>
      <c r="CU881" s="95"/>
      <c r="CV881" s="95"/>
      <c r="CW881" s="141"/>
      <c r="CX881" s="141"/>
      <c r="CY881" s="141"/>
      <c r="CZ881" s="141"/>
      <c r="DA881" s="141"/>
      <c r="DB881" s="141"/>
      <c r="DC881" s="141"/>
      <c r="DD881" s="141"/>
      <c r="DE881" s="141"/>
      <c r="DF881" s="141"/>
      <c r="DG881" s="141"/>
      <c r="DH881" s="141"/>
      <c r="DI881" s="141"/>
      <c r="DJ881" s="141"/>
      <c r="DK881" s="141"/>
      <c r="DL881" s="141"/>
      <c r="DM881" s="141"/>
      <c r="DN881" s="151"/>
      <c r="DO881" s="151"/>
      <c r="DP881" s="153"/>
      <c r="DQ881" s="24"/>
      <c r="DR881" s="24"/>
      <c r="DS881" s="24"/>
      <c r="DT881" s="24"/>
      <c r="DU881" s="24"/>
      <c r="DV881" s="24"/>
      <c r="DW881" s="24"/>
      <c r="DX881" s="24"/>
      <c r="DY881" s="24"/>
      <c r="DZ881" s="24"/>
      <c r="EA881" s="24"/>
      <c r="EB881" s="24"/>
      <c r="EC881" s="24"/>
      <c r="ED881" s="24"/>
      <c r="EE881" s="24"/>
      <c r="EF881" s="24"/>
      <c r="EG881" s="24"/>
      <c r="EH881" s="24"/>
      <c r="EI881" s="24"/>
      <c r="EJ881" s="24"/>
      <c r="EK881" s="24"/>
      <c r="EL881" s="24"/>
      <c r="EM881" s="24"/>
      <c r="EN881" s="24"/>
      <c r="EO881" s="24"/>
      <c r="EP881" s="24"/>
      <c r="EQ881" s="24"/>
      <c r="ER881" s="24"/>
      <c r="ES881" s="151"/>
      <c r="ET881" s="151"/>
      <c r="EU881" s="153"/>
      <c r="EV881" s="24"/>
      <c r="EW881" s="125"/>
      <c r="EX881" s="24"/>
      <c r="EY881" s="24"/>
      <c r="EZ881" s="24"/>
      <c r="FA881" s="24"/>
      <c r="FB881" s="24"/>
      <c r="FC881" s="24"/>
      <c r="FD881" s="24"/>
      <c r="FE881" s="24"/>
      <c r="FF881" s="24"/>
      <c r="FG881" s="24"/>
      <c r="FH881" s="24"/>
      <c r="FI881" s="24"/>
      <c r="FJ881" s="24"/>
      <c r="FK881" s="24"/>
      <c r="FL881" s="24"/>
      <c r="FM881" s="24"/>
      <c r="FN881" s="24"/>
      <c r="FO881" s="24"/>
      <c r="FP881" s="24"/>
      <c r="FQ881" s="24"/>
      <c r="FR881" s="24"/>
      <c r="FS881" s="24"/>
      <c r="FT881" s="24"/>
      <c r="FU881" s="24"/>
      <c r="FV881" s="24"/>
      <c r="FW881" s="24"/>
      <c r="FX881" s="24"/>
      <c r="FY881" s="24"/>
      <c r="FZ881" s="24"/>
      <c r="GA881" s="151"/>
      <c r="GB881" s="151"/>
      <c r="GC881" s="153"/>
      <c r="GD881" s="24"/>
      <c r="GE881" s="24"/>
      <c r="GF881" s="24"/>
      <c r="GG881" s="24"/>
      <c r="GH881" s="24"/>
      <c r="GI881" s="24"/>
      <c r="GJ881" s="24"/>
      <c r="GK881" s="24"/>
      <c r="GL881" s="24"/>
      <c r="GM881" s="24"/>
      <c r="GN881" s="24"/>
      <c r="GO881" s="24"/>
      <c r="GP881" s="24"/>
      <c r="GQ881" s="24">
        <v>6</v>
      </c>
      <c r="GR881" s="24"/>
      <c r="GS881" s="24"/>
      <c r="GT881" s="24"/>
      <c r="GU881" s="24"/>
      <c r="GV881" s="24"/>
      <c r="GW881" s="24"/>
      <c r="GX881" s="24"/>
      <c r="GY881" s="24"/>
      <c r="GZ881" s="24"/>
      <c r="HA881" s="24"/>
      <c r="HB881" s="24"/>
      <c r="HC881" s="24"/>
      <c r="HD881" s="24"/>
      <c r="HE881" s="24"/>
      <c r="HF881" s="24"/>
      <c r="HG881" s="24"/>
      <c r="HH881" s="151"/>
      <c r="HI881" s="151"/>
      <c r="HJ881" s="153"/>
      <c r="HK881" s="24"/>
      <c r="HL881" s="24"/>
      <c r="HM881" s="24"/>
      <c r="HN881" s="24"/>
      <c r="HO881" s="24"/>
      <c r="HP881" s="24"/>
      <c r="HQ881" s="24"/>
      <c r="HR881" s="24"/>
      <c r="HS881" s="24"/>
      <c r="HT881" s="24"/>
      <c r="HU881" s="24"/>
      <c r="HV881" s="24"/>
      <c r="HW881" s="24"/>
      <c r="HX881" s="24"/>
      <c r="HY881" s="24"/>
      <c r="HZ881" s="24"/>
      <c r="IA881" s="24"/>
      <c r="IB881" s="24"/>
      <c r="IC881" s="24"/>
      <c r="ID881" s="24"/>
      <c r="IE881" s="24"/>
      <c r="IF881" s="24"/>
      <c r="IG881" s="24"/>
      <c r="IH881" s="24"/>
      <c r="II881" s="24"/>
      <c r="IJ881" s="24"/>
      <c r="IK881" s="24"/>
      <c r="IL881" s="24"/>
      <c r="IM881" s="24"/>
      <c r="IN881" s="24"/>
      <c r="IO881" s="24"/>
      <c r="IP881" s="151"/>
      <c r="IQ881" s="151"/>
      <c r="IR881" s="153"/>
      <c r="IS881" s="24"/>
      <c r="IT881" s="24"/>
      <c r="IU881" s="24"/>
      <c r="IV881" s="24"/>
      <c r="IW881" s="24"/>
      <c r="IX881" s="24"/>
      <c r="IY881" s="24"/>
      <c r="IZ881" s="24"/>
      <c r="JA881" s="24"/>
      <c r="JB881" s="24"/>
      <c r="JC881" s="24"/>
      <c r="JD881" s="24"/>
      <c r="JE881" s="24"/>
      <c r="JF881" s="24"/>
      <c r="JG881" s="24"/>
      <c r="JH881" s="24"/>
      <c r="JI881" s="24"/>
      <c r="JJ881" s="24"/>
      <c r="JK881" s="24"/>
      <c r="JL881" s="24"/>
      <c r="JM881" s="24"/>
      <c r="JN881" s="24"/>
      <c r="JO881" s="24"/>
      <c r="JP881" s="24"/>
      <c r="JQ881" s="24"/>
      <c r="JR881" s="24"/>
      <c r="JS881" s="24"/>
      <c r="JT881" s="24"/>
      <c r="JU881" s="25"/>
      <c r="JV881" s="24"/>
      <c r="JW881" s="151"/>
      <c r="JX881" s="151"/>
      <c r="JY881" s="153"/>
      <c r="JZ881" s="24"/>
      <c r="KA881" s="24"/>
      <c r="KB881" s="24"/>
      <c r="KC881" s="24"/>
      <c r="KD881" s="24"/>
      <c r="KE881" s="24"/>
      <c r="KF881" s="24"/>
      <c r="KG881" s="24"/>
      <c r="KH881" s="24"/>
      <c r="KI881" s="24"/>
      <c r="KJ881" s="24"/>
      <c r="KK881" s="24"/>
      <c r="KL881" s="24"/>
      <c r="KM881" s="24"/>
      <c r="KN881" s="24"/>
      <c r="KO881" s="24"/>
      <c r="KP881" s="24"/>
      <c r="KQ881" s="24"/>
      <c r="KR881" s="24"/>
      <c r="KS881" s="24"/>
      <c r="KT881" s="24"/>
      <c r="KU881" s="24"/>
      <c r="KV881" s="24"/>
      <c r="KW881" s="24"/>
      <c r="KX881" s="24"/>
      <c r="KY881" s="24"/>
      <c r="KZ881" s="24"/>
      <c r="LA881" s="24"/>
      <c r="LB881" s="24"/>
      <c r="LC881" s="24"/>
      <c r="LD881" s="24"/>
      <c r="LE881" s="151"/>
      <c r="LF881" s="151"/>
      <c r="LG881" s="153"/>
      <c r="LH881" s="24"/>
      <c r="LI881" s="24"/>
      <c r="LJ881" s="24"/>
      <c r="LK881" s="24"/>
      <c r="LL881" s="24"/>
      <c r="LM881" s="24"/>
      <c r="LN881" s="24"/>
      <c r="LO881" s="24"/>
      <c r="LP881" s="24"/>
      <c r="LQ881" s="24"/>
      <c r="LR881" s="24"/>
      <c r="LS881" s="24"/>
      <c r="LT881" s="24"/>
      <c r="LU881" s="24"/>
      <c r="LV881" s="24"/>
      <c r="LW881" s="24"/>
      <c r="LX881" s="24"/>
      <c r="LY881" s="24"/>
      <c r="LZ881" s="24"/>
      <c r="MA881" s="24"/>
      <c r="MB881" s="24"/>
      <c r="MC881" s="24"/>
      <c r="MD881" s="24"/>
      <c r="ME881" s="24"/>
      <c r="MF881" s="24"/>
      <c r="MG881" s="24"/>
      <c r="MH881" s="24"/>
      <c r="MI881" s="24"/>
      <c r="MJ881" s="24"/>
      <c r="MK881" s="24"/>
      <c r="ML881" s="24"/>
    </row>
    <row r="882" spans="1:350" ht="13.9" customHeight="1" outlineLevel="3" x14ac:dyDescent="0.2">
      <c r="A882" s="226" t="s">
        <v>522</v>
      </c>
      <c r="B882" s="218" t="s">
        <v>421</v>
      </c>
      <c r="C882" s="214" t="s">
        <v>38</v>
      </c>
      <c r="D882" s="216">
        <v>5.33</v>
      </c>
      <c r="E882" s="175">
        <v>0</v>
      </c>
      <c r="F882" s="175">
        <f>D882-E882</f>
        <v>5.33</v>
      </c>
      <c r="G882" s="175" t="s">
        <v>844</v>
      </c>
      <c r="H882" s="170" t="s">
        <v>875</v>
      </c>
      <c r="I882" s="170" t="s">
        <v>923</v>
      </c>
      <c r="J882" s="212">
        <f ca="1">E882+Q882+AX882+CF882+DN882+ES882+GA882+HH882+IP882+JW882+LE882</f>
        <v>5.33</v>
      </c>
      <c r="K882" s="212">
        <f>E882+R882+AY882+CG882+DO882+ET882+GB882+HI882+IQ882+JX882+LF882</f>
        <v>0</v>
      </c>
      <c r="L882" s="172">
        <f ca="1">K882/J882</f>
        <v>0</v>
      </c>
      <c r="M882" s="172">
        <f>K882/D882</f>
        <v>0</v>
      </c>
      <c r="N882" s="183">
        <f ca="1">SUMIF($EV$8:$FZ$9,$O$5,$EV883:$FZ883)-SUMIF($EV$8:$FZ$9,$Q$5,$EV883:$FZ883)</f>
        <v>0</v>
      </c>
      <c r="O882" s="156"/>
      <c r="P882" s="16" t="s">
        <v>25</v>
      </c>
      <c r="Q882" s="150">
        <v>0</v>
      </c>
      <c r="R882" s="150">
        <v>0</v>
      </c>
      <c r="S882" s="152" t="e">
        <v>#DIV/0!</v>
      </c>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50">
        <f t="shared" ca="1" si="2251"/>
        <v>0</v>
      </c>
      <c r="AY882" s="150">
        <f>SUM(BA883:CE883)</f>
        <v>0</v>
      </c>
      <c r="AZ882" s="152" t="e">
        <f ca="1">AY882/AX882</f>
        <v>#DIV/0!</v>
      </c>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50">
        <f t="shared" ref="CF882" si="2289">SUM(CI882:DM882)</f>
        <v>0</v>
      </c>
      <c r="CG882" s="150">
        <f>SUM(CI883:DM883)</f>
        <v>0</v>
      </c>
      <c r="CH882" s="152" t="e">
        <f>CG882/CF882</f>
        <v>#DIV/0!</v>
      </c>
      <c r="CI882" s="129"/>
      <c r="CJ882" s="129"/>
      <c r="CK882" s="129"/>
      <c r="CL882" s="129"/>
      <c r="CM882" s="129"/>
      <c r="CN882" s="129"/>
      <c r="CO882" s="129"/>
      <c r="CP882" s="101"/>
      <c r="CQ882" s="101"/>
      <c r="CR882" s="101"/>
      <c r="CS882" s="101"/>
      <c r="CT882" s="101"/>
      <c r="CU882" s="101"/>
      <c r="CV882" s="101"/>
      <c r="CW882" s="129"/>
      <c r="CX882" s="129"/>
      <c r="CY882" s="129"/>
      <c r="CZ882" s="129"/>
      <c r="DA882" s="129"/>
      <c r="DB882" s="129"/>
      <c r="DC882" s="129"/>
      <c r="DD882" s="129"/>
      <c r="DE882" s="129"/>
      <c r="DF882" s="129"/>
      <c r="DG882" s="129"/>
      <c r="DH882" s="129"/>
      <c r="DI882" s="129"/>
      <c r="DJ882" s="129"/>
      <c r="DK882" s="129"/>
      <c r="DL882" s="129"/>
      <c r="DM882" s="129"/>
      <c r="DN882" s="150">
        <f t="shared" ref="DN882" si="2290">SUM(DQ882:ER882)</f>
        <v>0</v>
      </c>
      <c r="DO882" s="150">
        <f>SUM(DQ883:ER883)</f>
        <v>0</v>
      </c>
      <c r="DP882" s="152" t="e">
        <f t="shared" si="2242"/>
        <v>#DIV/0!</v>
      </c>
      <c r="DQ882" s="16"/>
      <c r="DR882" s="16"/>
      <c r="DS882" s="16"/>
      <c r="DT882" s="16"/>
      <c r="DU882" s="16"/>
      <c r="DV882" s="16"/>
      <c r="DW882" s="16"/>
      <c r="DX882" s="16"/>
      <c r="DY882" s="16"/>
      <c r="DZ882" s="16"/>
      <c r="EA882" s="16"/>
      <c r="EB882" s="16"/>
      <c r="EC882" s="16"/>
      <c r="ED882" s="16"/>
      <c r="EE882" s="16"/>
      <c r="EF882" s="16"/>
      <c r="EG882" s="16"/>
      <c r="EH882" s="16"/>
      <c r="EI882" s="16"/>
      <c r="EJ882" s="16"/>
      <c r="EK882" s="16"/>
      <c r="EL882" s="16"/>
      <c r="EM882" s="16"/>
      <c r="EN882" s="16"/>
      <c r="EO882" s="16"/>
      <c r="EP882" s="16"/>
      <c r="EQ882" s="16"/>
      <c r="ER882" s="16"/>
      <c r="ES882" s="150">
        <f t="shared" ca="1" si="2211"/>
        <v>5.33</v>
      </c>
      <c r="ET882" s="150">
        <f t="shared" si="2279"/>
        <v>0</v>
      </c>
      <c r="EU882" s="152">
        <f t="shared" ca="1" si="2280"/>
        <v>0</v>
      </c>
      <c r="EV882" s="16"/>
      <c r="EW882" s="67"/>
      <c r="EX882" s="16"/>
      <c r="EY882" s="16">
        <v>1.33</v>
      </c>
      <c r="EZ882" s="16">
        <v>2</v>
      </c>
      <c r="FA882" s="16">
        <v>2</v>
      </c>
      <c r="FB882" s="16"/>
      <c r="FC882" s="16"/>
      <c r="FD882" s="16"/>
      <c r="FE882" s="16"/>
      <c r="FF882" s="16"/>
      <c r="FG882" s="16"/>
      <c r="FH882" s="16"/>
      <c r="FI882" s="16"/>
      <c r="FJ882" s="16"/>
      <c r="FK882" s="16"/>
      <c r="FL882" s="16"/>
      <c r="FM882" s="16"/>
      <c r="FN882" s="16"/>
      <c r="FO882" s="16"/>
      <c r="FP882" s="16"/>
      <c r="FQ882" s="16"/>
      <c r="FR882" s="16"/>
      <c r="FS882" s="16"/>
      <c r="FT882" s="16"/>
      <c r="FU882" s="16"/>
      <c r="FV882" s="16"/>
      <c r="FW882" s="16"/>
      <c r="FX882" s="16"/>
      <c r="FY882" s="16"/>
      <c r="FZ882" s="16"/>
      <c r="GA882" s="150">
        <f t="shared" ref="GA882" ca="1" si="2291">SUMIF($GD$8:$HG$9,$O$5,GD882:HG882)</f>
        <v>0</v>
      </c>
      <c r="GB882" s="150">
        <f t="shared" ref="GB882" si="2292">SUM(GD883:HG883)</f>
        <v>0</v>
      </c>
      <c r="GC882" s="152" t="e">
        <f t="shared" ref="GC882" ca="1" si="2293">GB882/GA882</f>
        <v>#DIV/0!</v>
      </c>
      <c r="GD882" s="16"/>
      <c r="GE882" s="16"/>
      <c r="GF882" s="16"/>
      <c r="GG882" s="16"/>
      <c r="GH882" s="16"/>
      <c r="GI882" s="16"/>
      <c r="GJ882" s="16"/>
      <c r="GK882" s="16"/>
      <c r="GL882" s="16"/>
      <c r="GM882" s="16"/>
      <c r="GN882" s="16"/>
      <c r="GO882" s="16"/>
      <c r="GP882" s="16"/>
      <c r="GQ882" s="16"/>
      <c r="GR882" s="16"/>
      <c r="GS882" s="16"/>
      <c r="GT882" s="16"/>
      <c r="GU882" s="16"/>
      <c r="GV882" s="16"/>
      <c r="GW882" s="16"/>
      <c r="GX882" s="16"/>
      <c r="GY882" s="16"/>
      <c r="GZ882" s="16"/>
      <c r="HA882" s="16"/>
      <c r="HB882" s="16"/>
      <c r="HC882" s="16"/>
      <c r="HD882" s="16"/>
      <c r="HE882" s="16"/>
      <c r="HF882" s="16"/>
      <c r="HG882" s="16"/>
      <c r="HH882" s="150"/>
      <c r="HI882" s="150">
        <v>0</v>
      </c>
      <c r="HJ882" s="152" t="e">
        <v>#DIV/0!</v>
      </c>
      <c r="HK882" s="16"/>
      <c r="HL882" s="16"/>
      <c r="HM882" s="16"/>
      <c r="HN882" s="16"/>
      <c r="HO882" s="16"/>
      <c r="HP882" s="16"/>
      <c r="HQ882" s="16"/>
      <c r="HR882" s="16"/>
      <c r="HS882" s="16"/>
      <c r="HT882" s="16"/>
      <c r="HU882" s="16"/>
      <c r="HV882" s="16"/>
      <c r="HW882" s="16"/>
      <c r="HX882" s="16"/>
      <c r="HY882" s="16"/>
      <c r="HZ882" s="16"/>
      <c r="IA882" s="16"/>
      <c r="IB882" s="16"/>
      <c r="IC882" s="16"/>
      <c r="ID882" s="16"/>
      <c r="IE882" s="16"/>
      <c r="IF882" s="16"/>
      <c r="IG882" s="16"/>
      <c r="IH882" s="16"/>
      <c r="II882" s="16"/>
      <c r="IJ882" s="16"/>
      <c r="IK882" s="16"/>
      <c r="IL882" s="16"/>
      <c r="IM882" s="16"/>
      <c r="IN882" s="16"/>
      <c r="IO882" s="16"/>
      <c r="IP882" s="150"/>
      <c r="IQ882" s="150">
        <v>0</v>
      </c>
      <c r="IR882" s="152" t="e">
        <v>#DIV/0!</v>
      </c>
      <c r="IS882" s="16"/>
      <c r="IT882" s="16"/>
      <c r="IU882" s="16"/>
      <c r="IV882" s="16"/>
      <c r="IW882" s="16"/>
      <c r="IX882" s="16"/>
      <c r="IY882" s="16"/>
      <c r="IZ882" s="16"/>
      <c r="JA882" s="16"/>
      <c r="JB882" s="16"/>
      <c r="JC882" s="16"/>
      <c r="JD882" s="16"/>
      <c r="JE882" s="16"/>
      <c r="JF882" s="16"/>
      <c r="JG882" s="16"/>
      <c r="JH882" s="16"/>
      <c r="JI882" s="16"/>
      <c r="JJ882" s="16"/>
      <c r="JK882" s="16"/>
      <c r="JL882" s="16"/>
      <c r="JM882" s="16"/>
      <c r="JN882" s="16"/>
      <c r="JO882" s="16"/>
      <c r="JP882" s="16"/>
      <c r="JQ882" s="16"/>
      <c r="JR882" s="16"/>
      <c r="JS882" s="16"/>
      <c r="JT882" s="16"/>
      <c r="JU882" s="23"/>
      <c r="JV882" s="16"/>
      <c r="JW882" s="150"/>
      <c r="JX882" s="150">
        <v>0</v>
      </c>
      <c r="JY882" s="152" t="e">
        <v>#DIV/0!</v>
      </c>
      <c r="JZ882" s="16"/>
      <c r="KA882" s="16"/>
      <c r="KB882" s="16"/>
      <c r="KC882" s="16"/>
      <c r="KD882" s="16"/>
      <c r="KE882" s="16"/>
      <c r="KF882" s="16"/>
      <c r="KG882" s="16"/>
      <c r="KH882" s="16"/>
      <c r="KI882" s="16"/>
      <c r="KJ882" s="16"/>
      <c r="KK882" s="16"/>
      <c r="KL882" s="16"/>
      <c r="KM882" s="16"/>
      <c r="KN882" s="16"/>
      <c r="KO882" s="16"/>
      <c r="KP882" s="16"/>
      <c r="KQ882" s="16"/>
      <c r="KR882" s="16"/>
      <c r="KS882" s="16"/>
      <c r="KT882" s="16"/>
      <c r="KU882" s="16"/>
      <c r="KV882" s="16"/>
      <c r="KW882" s="16"/>
      <c r="KX882" s="16"/>
      <c r="KY882" s="16"/>
      <c r="KZ882" s="16"/>
      <c r="LA882" s="16"/>
      <c r="LB882" s="16"/>
      <c r="LC882" s="16"/>
      <c r="LD882" s="16"/>
      <c r="LE882" s="150"/>
      <c r="LF882" s="150">
        <v>0</v>
      </c>
      <c r="LG882" s="152" t="e">
        <v>#DIV/0!</v>
      </c>
      <c r="LH882" s="16"/>
      <c r="LI882" s="16"/>
      <c r="LJ882" s="16"/>
      <c r="LK882" s="16"/>
      <c r="LL882" s="16"/>
      <c r="LM882" s="16"/>
      <c r="LN882" s="16"/>
      <c r="LO882" s="16"/>
      <c r="LP882" s="16"/>
      <c r="LQ882" s="16"/>
      <c r="LR882" s="16"/>
      <c r="LS882" s="16"/>
      <c r="LT882" s="16"/>
      <c r="LU882" s="16"/>
      <c r="LV882" s="16"/>
      <c r="LW882" s="16"/>
      <c r="LX882" s="16"/>
      <c r="LY882" s="16"/>
      <c r="LZ882" s="16"/>
      <c r="MA882" s="16"/>
      <c r="MB882" s="16"/>
      <c r="MC882" s="16"/>
      <c r="MD882" s="16"/>
      <c r="ME882" s="16"/>
      <c r="MF882" s="16"/>
      <c r="MG882" s="16"/>
      <c r="MH882" s="16"/>
      <c r="MI882" s="16"/>
      <c r="MJ882" s="16"/>
      <c r="MK882" s="16"/>
      <c r="ML882" s="16"/>
    </row>
    <row r="883" spans="1:350" ht="13.9" customHeight="1" outlineLevel="3" x14ac:dyDescent="0.2">
      <c r="A883" s="227"/>
      <c r="B883" s="219"/>
      <c r="C883" s="215"/>
      <c r="D883" s="217"/>
      <c r="E883" s="176"/>
      <c r="F883" s="176"/>
      <c r="G883" s="176"/>
      <c r="H883" s="171"/>
      <c r="I883" s="171"/>
      <c r="J883" s="213"/>
      <c r="K883" s="213"/>
      <c r="L883" s="173"/>
      <c r="M883" s="173"/>
      <c r="N883" s="184"/>
      <c r="O883" s="157"/>
      <c r="P883" s="17" t="s">
        <v>26</v>
      </c>
      <c r="Q883" s="151"/>
      <c r="R883" s="151"/>
      <c r="S883" s="153"/>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151"/>
      <c r="AY883" s="151"/>
      <c r="AZ883" s="153"/>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c r="CF883" s="151"/>
      <c r="CG883" s="151"/>
      <c r="CH883" s="153"/>
      <c r="CI883" s="141"/>
      <c r="CJ883" s="141"/>
      <c r="CK883" s="141"/>
      <c r="CL883" s="141"/>
      <c r="CM883" s="141"/>
      <c r="CN883" s="141"/>
      <c r="CO883" s="141"/>
      <c r="CP883" s="95"/>
      <c r="CQ883" s="95"/>
      <c r="CR883" s="95"/>
      <c r="CS883" s="95"/>
      <c r="CT883" s="95"/>
      <c r="CU883" s="95"/>
      <c r="CV883" s="95"/>
      <c r="CW883" s="141"/>
      <c r="CX883" s="141"/>
      <c r="CY883" s="141"/>
      <c r="CZ883" s="141"/>
      <c r="DA883" s="141"/>
      <c r="DB883" s="141"/>
      <c r="DC883" s="141"/>
      <c r="DD883" s="141"/>
      <c r="DE883" s="141"/>
      <c r="DF883" s="141"/>
      <c r="DG883" s="141"/>
      <c r="DH883" s="141"/>
      <c r="DI883" s="141"/>
      <c r="DJ883" s="141"/>
      <c r="DK883" s="141"/>
      <c r="DL883" s="141"/>
      <c r="DM883" s="141"/>
      <c r="DN883" s="151"/>
      <c r="DO883" s="151"/>
      <c r="DP883" s="153"/>
      <c r="DQ883" s="24"/>
      <c r="DR883" s="24"/>
      <c r="DS883" s="24"/>
      <c r="DT883" s="24"/>
      <c r="DU883" s="24"/>
      <c r="DV883" s="24"/>
      <c r="DW883" s="24"/>
      <c r="DX883" s="24"/>
      <c r="DY883" s="24"/>
      <c r="DZ883" s="24"/>
      <c r="EA883" s="24"/>
      <c r="EB883" s="24"/>
      <c r="EC883" s="24"/>
      <c r="ED883" s="24"/>
      <c r="EE883" s="24"/>
      <c r="EF883" s="24"/>
      <c r="EG883" s="24"/>
      <c r="EH883" s="24"/>
      <c r="EI883" s="24"/>
      <c r="EJ883" s="24"/>
      <c r="EK883" s="24"/>
      <c r="EL883" s="24"/>
      <c r="EM883" s="24"/>
      <c r="EN883" s="24"/>
      <c r="EO883" s="24"/>
      <c r="EP883" s="24"/>
      <c r="EQ883" s="24"/>
      <c r="ER883" s="24"/>
      <c r="ES883" s="151"/>
      <c r="ET883" s="151"/>
      <c r="EU883" s="153"/>
      <c r="EV883" s="24"/>
      <c r="EW883" s="125"/>
      <c r="EX883" s="24"/>
      <c r="EY883" s="24"/>
      <c r="EZ883" s="24"/>
      <c r="FA883" s="24"/>
      <c r="FB883" s="24"/>
      <c r="FC883" s="24"/>
      <c r="FD883" s="24"/>
      <c r="FE883" s="24"/>
      <c r="FF883" s="24"/>
      <c r="FG883" s="24"/>
      <c r="FH883" s="24"/>
      <c r="FI883" s="24"/>
      <c r="FJ883" s="24"/>
      <c r="FK883" s="24"/>
      <c r="FL883" s="24"/>
      <c r="FM883" s="24"/>
      <c r="FN883" s="24"/>
      <c r="FO883" s="24"/>
      <c r="FP883" s="24"/>
      <c r="FQ883" s="24"/>
      <c r="FR883" s="24"/>
      <c r="FS883" s="24"/>
      <c r="FT883" s="24"/>
      <c r="FU883" s="24"/>
      <c r="FV883" s="24"/>
      <c r="FW883" s="24"/>
      <c r="FX883" s="24"/>
      <c r="FY883" s="24"/>
      <c r="FZ883" s="24"/>
      <c r="GA883" s="151"/>
      <c r="GB883" s="151"/>
      <c r="GC883" s="153"/>
      <c r="GD883" s="24"/>
      <c r="GE883" s="24"/>
      <c r="GF883" s="24"/>
      <c r="GG883" s="24"/>
      <c r="GH883" s="24"/>
      <c r="GI883" s="24"/>
      <c r="GJ883" s="24"/>
      <c r="GK883" s="24"/>
      <c r="GL883" s="24"/>
      <c r="GM883" s="24"/>
      <c r="GN883" s="24"/>
      <c r="GO883" s="24"/>
      <c r="GP883" s="24"/>
      <c r="GQ883" s="24"/>
      <c r="GR883" s="24"/>
      <c r="GS883" s="24"/>
      <c r="GT883" s="24"/>
      <c r="GU883" s="24"/>
      <c r="GV883" s="24"/>
      <c r="GW883" s="24"/>
      <c r="GX883" s="24"/>
      <c r="GY883" s="24"/>
      <c r="GZ883" s="24"/>
      <c r="HA883" s="24"/>
      <c r="HB883" s="24"/>
      <c r="HC883" s="24"/>
      <c r="HD883" s="24"/>
      <c r="HE883" s="24"/>
      <c r="HF883" s="24"/>
      <c r="HG883" s="24"/>
      <c r="HH883" s="151"/>
      <c r="HI883" s="151"/>
      <c r="HJ883" s="153"/>
      <c r="HK883" s="24"/>
      <c r="HL883" s="24"/>
      <c r="HM883" s="24"/>
      <c r="HN883" s="24"/>
      <c r="HO883" s="24"/>
      <c r="HP883" s="24"/>
      <c r="HQ883" s="24"/>
      <c r="HR883" s="24"/>
      <c r="HS883" s="24"/>
      <c r="HT883" s="24"/>
      <c r="HU883" s="24"/>
      <c r="HV883" s="24"/>
      <c r="HW883" s="24"/>
      <c r="HX883" s="24"/>
      <c r="HY883" s="24"/>
      <c r="HZ883" s="24"/>
      <c r="IA883" s="24"/>
      <c r="IB883" s="24"/>
      <c r="IC883" s="24"/>
      <c r="ID883" s="24"/>
      <c r="IE883" s="24"/>
      <c r="IF883" s="24"/>
      <c r="IG883" s="24"/>
      <c r="IH883" s="24"/>
      <c r="II883" s="24"/>
      <c r="IJ883" s="24"/>
      <c r="IK883" s="24"/>
      <c r="IL883" s="24"/>
      <c r="IM883" s="24"/>
      <c r="IN883" s="24"/>
      <c r="IO883" s="24"/>
      <c r="IP883" s="151"/>
      <c r="IQ883" s="151"/>
      <c r="IR883" s="153"/>
      <c r="IS883" s="24"/>
      <c r="IT883" s="24"/>
      <c r="IU883" s="24"/>
      <c r="IV883" s="24"/>
      <c r="IW883" s="24"/>
      <c r="IX883" s="24"/>
      <c r="IY883" s="24"/>
      <c r="IZ883" s="24"/>
      <c r="JA883" s="24"/>
      <c r="JB883" s="24"/>
      <c r="JC883" s="24"/>
      <c r="JD883" s="24"/>
      <c r="JE883" s="24"/>
      <c r="JF883" s="24"/>
      <c r="JG883" s="24"/>
      <c r="JH883" s="24"/>
      <c r="JI883" s="24"/>
      <c r="JJ883" s="24"/>
      <c r="JK883" s="24"/>
      <c r="JL883" s="24"/>
      <c r="JM883" s="24"/>
      <c r="JN883" s="24"/>
      <c r="JO883" s="24"/>
      <c r="JP883" s="24"/>
      <c r="JQ883" s="24"/>
      <c r="JR883" s="24"/>
      <c r="JS883" s="24"/>
      <c r="JT883" s="24"/>
      <c r="JU883" s="25"/>
      <c r="JV883" s="24"/>
      <c r="JW883" s="151"/>
      <c r="JX883" s="151"/>
      <c r="JY883" s="153"/>
      <c r="JZ883" s="24"/>
      <c r="KA883" s="24"/>
      <c r="KB883" s="24"/>
      <c r="KC883" s="24"/>
      <c r="KD883" s="24"/>
      <c r="KE883" s="24"/>
      <c r="KF883" s="24"/>
      <c r="KG883" s="24"/>
      <c r="KH883" s="24"/>
      <c r="KI883" s="24"/>
      <c r="KJ883" s="24"/>
      <c r="KK883" s="24"/>
      <c r="KL883" s="24"/>
      <c r="KM883" s="24"/>
      <c r="KN883" s="24"/>
      <c r="KO883" s="24"/>
      <c r="KP883" s="24"/>
      <c r="KQ883" s="24"/>
      <c r="KR883" s="24"/>
      <c r="KS883" s="24"/>
      <c r="KT883" s="24"/>
      <c r="KU883" s="24"/>
      <c r="KV883" s="24"/>
      <c r="KW883" s="24"/>
      <c r="KX883" s="24"/>
      <c r="KY883" s="24"/>
      <c r="KZ883" s="24"/>
      <c r="LA883" s="24"/>
      <c r="LB883" s="24"/>
      <c r="LC883" s="24"/>
      <c r="LD883" s="24"/>
      <c r="LE883" s="151"/>
      <c r="LF883" s="151"/>
      <c r="LG883" s="153"/>
      <c r="LH883" s="24"/>
      <c r="LI883" s="24"/>
      <c r="LJ883" s="24"/>
      <c r="LK883" s="24"/>
      <c r="LL883" s="24"/>
      <c r="LM883" s="24"/>
      <c r="LN883" s="24"/>
      <c r="LO883" s="24"/>
      <c r="LP883" s="24"/>
      <c r="LQ883" s="24"/>
      <c r="LR883" s="24"/>
      <c r="LS883" s="24"/>
      <c r="LT883" s="24"/>
      <c r="LU883" s="24"/>
      <c r="LV883" s="24"/>
      <c r="LW883" s="24"/>
      <c r="LX883" s="24"/>
      <c r="LY883" s="24"/>
      <c r="LZ883" s="24"/>
      <c r="MA883" s="24"/>
      <c r="MB883" s="24"/>
      <c r="MC883" s="24"/>
      <c r="MD883" s="24"/>
      <c r="ME883" s="24"/>
      <c r="MF883" s="24"/>
      <c r="MG883" s="24"/>
      <c r="MH883" s="24"/>
      <c r="MI883" s="24"/>
      <c r="MJ883" s="24"/>
      <c r="MK883" s="24"/>
      <c r="ML883" s="24"/>
    </row>
    <row r="884" spans="1:350" ht="13.9" customHeight="1" outlineLevel="3" x14ac:dyDescent="0.2">
      <c r="A884" s="226" t="s">
        <v>523</v>
      </c>
      <c r="B884" s="218" t="s">
        <v>353</v>
      </c>
      <c r="C884" s="214" t="s">
        <v>37</v>
      </c>
      <c r="D884" s="216">
        <v>331</v>
      </c>
      <c r="E884" s="175">
        <v>0</v>
      </c>
      <c r="F884" s="175">
        <f>D884-E884</f>
        <v>331</v>
      </c>
      <c r="G884" s="175" t="s">
        <v>844</v>
      </c>
      <c r="H884" s="170" t="s">
        <v>969</v>
      </c>
      <c r="I884" s="170" t="s">
        <v>950</v>
      </c>
      <c r="J884" s="212">
        <f ca="1">E884+Q884+AX884+CF884+DN884+ES884+GA884+HH884+IP884+JW884+LE884</f>
        <v>331</v>
      </c>
      <c r="K884" s="212">
        <f>E884+R884+AY884+CG884+DO884+ET884+GB884+HI884+IQ884+JX884+LF884</f>
        <v>0</v>
      </c>
      <c r="L884" s="172">
        <f ca="1">K884/J884</f>
        <v>0</v>
      </c>
      <c r="M884" s="172">
        <f>K884/D884</f>
        <v>0</v>
      </c>
      <c r="N884" s="183">
        <f ca="1">SUMIF($EV$8:$FZ$9,$O$5,$EV885:$FZ885)-SUMIF($EV$8:$FZ$9,$Q$5,$EV885:$FZ885)</f>
        <v>0</v>
      </c>
      <c r="O884" s="156"/>
      <c r="P884" s="16" t="s">
        <v>25</v>
      </c>
      <c r="Q884" s="150">
        <v>0</v>
      </c>
      <c r="R884" s="150">
        <v>0</v>
      </c>
      <c r="S884" s="152" t="e">
        <v>#DIV/0!</v>
      </c>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50">
        <f t="shared" ca="1" si="2251"/>
        <v>0</v>
      </c>
      <c r="AY884" s="150">
        <f>SUM(BA885:CE885)</f>
        <v>0</v>
      </c>
      <c r="AZ884" s="152" t="e">
        <f ca="1">AY884/AX884</f>
        <v>#DIV/0!</v>
      </c>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50">
        <f t="shared" ref="CF884" si="2294">SUM(CI884:DM884)</f>
        <v>0</v>
      </c>
      <c r="CG884" s="150">
        <f>SUM(CI885:DM885)</f>
        <v>0</v>
      </c>
      <c r="CH884" s="152" t="e">
        <f>CG884/CF884</f>
        <v>#DIV/0!</v>
      </c>
      <c r="CI884" s="129"/>
      <c r="CJ884" s="129"/>
      <c r="CK884" s="129"/>
      <c r="CL884" s="129"/>
      <c r="CM884" s="129"/>
      <c r="CN884" s="129"/>
      <c r="CO884" s="129"/>
      <c r="CP884" s="101"/>
      <c r="CQ884" s="101"/>
      <c r="CR884" s="101"/>
      <c r="CS884" s="101"/>
      <c r="CT884" s="101"/>
      <c r="CU884" s="101"/>
      <c r="CV884" s="101"/>
      <c r="CW884" s="129"/>
      <c r="CX884" s="129"/>
      <c r="CY884" s="129"/>
      <c r="CZ884" s="129"/>
      <c r="DA884" s="129"/>
      <c r="DB884" s="129"/>
      <c r="DC884" s="129"/>
      <c r="DD884" s="129"/>
      <c r="DE884" s="129"/>
      <c r="DF884" s="129"/>
      <c r="DG884" s="129"/>
      <c r="DH884" s="129"/>
      <c r="DI884" s="129"/>
      <c r="DJ884" s="129"/>
      <c r="DK884" s="129"/>
      <c r="DL884" s="129"/>
      <c r="DM884" s="129"/>
      <c r="DN884" s="150">
        <f t="shared" ref="DN884" si="2295">SUM(DQ884:ER884)</f>
        <v>0</v>
      </c>
      <c r="DO884" s="150">
        <f>SUM(DQ885:ER885)</f>
        <v>0</v>
      </c>
      <c r="DP884" s="152" t="e">
        <f t="shared" si="2242"/>
        <v>#DIV/0!</v>
      </c>
      <c r="DQ884" s="16"/>
      <c r="DR884" s="16"/>
      <c r="DS884" s="16"/>
      <c r="DT884" s="16"/>
      <c r="DU884" s="16"/>
      <c r="DV884" s="16"/>
      <c r="DW884" s="16"/>
      <c r="DX884" s="16"/>
      <c r="DY884" s="16"/>
      <c r="DZ884" s="16"/>
      <c r="EA884" s="16"/>
      <c r="EB884" s="16"/>
      <c r="EC884" s="16"/>
      <c r="ED884" s="16"/>
      <c r="EE884" s="16"/>
      <c r="EF884" s="16"/>
      <c r="EG884" s="16"/>
      <c r="EH884" s="16"/>
      <c r="EI884" s="16"/>
      <c r="EJ884" s="16"/>
      <c r="EK884" s="16"/>
      <c r="EL884" s="16"/>
      <c r="EM884" s="16"/>
      <c r="EN884" s="16"/>
      <c r="EO884" s="16"/>
      <c r="EP884" s="16"/>
      <c r="EQ884" s="16"/>
      <c r="ER884" s="16"/>
      <c r="ES884" s="150">
        <f t="shared" ca="1" si="2211"/>
        <v>0</v>
      </c>
      <c r="ET884" s="150">
        <f t="shared" si="2279"/>
        <v>0</v>
      </c>
      <c r="EU884" s="152" t="e">
        <f t="shared" ca="1" si="2280"/>
        <v>#DIV/0!</v>
      </c>
      <c r="EV884" s="16"/>
      <c r="EW884" s="67"/>
      <c r="EX884" s="16"/>
      <c r="EY884" s="16"/>
      <c r="EZ884" s="16"/>
      <c r="FA884" s="16"/>
      <c r="FB884" s="16"/>
      <c r="FC884" s="16"/>
      <c r="FD884" s="16"/>
      <c r="FE884" s="16"/>
      <c r="FF884" s="16"/>
      <c r="FG884" s="16"/>
      <c r="FH884" s="16"/>
      <c r="FI884" s="16"/>
      <c r="FJ884" s="16"/>
      <c r="FK884" s="16"/>
      <c r="FL884" s="16"/>
      <c r="FM884" s="16"/>
      <c r="FN884" s="16"/>
      <c r="FO884" s="16"/>
      <c r="FP884" s="16"/>
      <c r="FQ884" s="16"/>
      <c r="FR884" s="16"/>
      <c r="FS884" s="16"/>
      <c r="FT884" s="16"/>
      <c r="FU884" s="16"/>
      <c r="FV884" s="16"/>
      <c r="FW884" s="16"/>
      <c r="FX884" s="16"/>
      <c r="FY884" s="16"/>
      <c r="FZ884" s="16"/>
      <c r="GA884" s="150">
        <f t="shared" ref="GA884" ca="1" si="2296">SUMIF($GD$8:$HG$9,$O$5,GD884:HG884)</f>
        <v>331</v>
      </c>
      <c r="GB884" s="150">
        <f t="shared" ref="GB884" si="2297">SUM(GD885:HG885)</f>
        <v>0</v>
      </c>
      <c r="GC884" s="152">
        <f t="shared" ref="GC884" ca="1" si="2298">GB884/GA884</f>
        <v>0</v>
      </c>
      <c r="GD884" s="16"/>
      <c r="GE884" s="16"/>
      <c r="GF884" s="16"/>
      <c r="GG884" s="16"/>
      <c r="GH884" s="16"/>
      <c r="GI884" s="16"/>
      <c r="GJ884" s="16"/>
      <c r="GK884" s="16"/>
      <c r="GL884" s="16"/>
      <c r="GM884" s="16"/>
      <c r="GN884" s="16"/>
      <c r="GO884" s="16"/>
      <c r="GP884" s="16"/>
      <c r="GQ884" s="16">
        <v>100</v>
      </c>
      <c r="GR884" s="16">
        <v>100</v>
      </c>
      <c r="GS884" s="16">
        <v>100</v>
      </c>
      <c r="GT884" s="16">
        <v>31</v>
      </c>
      <c r="GU884" s="16"/>
      <c r="GV884" s="16"/>
      <c r="GW884" s="16"/>
      <c r="GX884" s="16"/>
      <c r="GY884" s="16"/>
      <c r="GZ884" s="16"/>
      <c r="HA884" s="16"/>
      <c r="HB884" s="16"/>
      <c r="HC884" s="16"/>
      <c r="HD884" s="16"/>
      <c r="HE884" s="16"/>
      <c r="HF884" s="16"/>
      <c r="HG884" s="16"/>
      <c r="HH884" s="150"/>
      <c r="HI884" s="150">
        <v>0</v>
      </c>
      <c r="HJ884" s="152" t="e">
        <v>#DIV/0!</v>
      </c>
      <c r="HK884" s="16"/>
      <c r="HL884" s="16"/>
      <c r="HM884" s="16"/>
      <c r="HN884" s="16"/>
      <c r="HO884" s="16"/>
      <c r="HP884" s="16"/>
      <c r="HQ884" s="16"/>
      <c r="HR884" s="16"/>
      <c r="HS884" s="16"/>
      <c r="HT884" s="16"/>
      <c r="HU884" s="16"/>
      <c r="HV884" s="16"/>
      <c r="HW884" s="16"/>
      <c r="HX884" s="16"/>
      <c r="HY884" s="16"/>
      <c r="HZ884" s="16"/>
      <c r="IA884" s="16"/>
      <c r="IB884" s="16"/>
      <c r="IC884" s="16"/>
      <c r="ID884" s="16"/>
      <c r="IE884" s="16"/>
      <c r="IF884" s="16"/>
      <c r="IG884" s="16"/>
      <c r="IH884" s="16"/>
      <c r="II884" s="16"/>
      <c r="IJ884" s="16"/>
      <c r="IK884" s="16"/>
      <c r="IL884" s="16"/>
      <c r="IM884" s="16"/>
      <c r="IN884" s="16"/>
      <c r="IO884" s="16"/>
      <c r="IP884" s="150"/>
      <c r="IQ884" s="150">
        <v>0</v>
      </c>
      <c r="IR884" s="152" t="e">
        <v>#DIV/0!</v>
      </c>
      <c r="IS884" s="16"/>
      <c r="IT884" s="16"/>
      <c r="IU884" s="16"/>
      <c r="IV884" s="16"/>
      <c r="IW884" s="16"/>
      <c r="IX884" s="16"/>
      <c r="IY884" s="16"/>
      <c r="IZ884" s="16"/>
      <c r="JA884" s="16"/>
      <c r="JB884" s="16"/>
      <c r="JC884" s="16"/>
      <c r="JD884" s="16"/>
      <c r="JE884" s="16"/>
      <c r="JF884" s="16"/>
      <c r="JG884" s="16"/>
      <c r="JH884" s="16"/>
      <c r="JI884" s="16"/>
      <c r="JJ884" s="16"/>
      <c r="JK884" s="16"/>
      <c r="JL884" s="16"/>
      <c r="JM884" s="16"/>
      <c r="JN884" s="16"/>
      <c r="JO884" s="16"/>
      <c r="JP884" s="16"/>
      <c r="JQ884" s="16"/>
      <c r="JR884" s="16"/>
      <c r="JS884" s="16"/>
      <c r="JT884" s="16"/>
      <c r="JU884" s="23"/>
      <c r="JV884" s="16"/>
      <c r="JW884" s="150"/>
      <c r="JX884" s="150">
        <v>0</v>
      </c>
      <c r="JY884" s="152" t="e">
        <v>#DIV/0!</v>
      </c>
      <c r="JZ884" s="16"/>
      <c r="KA884" s="16"/>
      <c r="KB884" s="16"/>
      <c r="KC884" s="16"/>
      <c r="KD884" s="16"/>
      <c r="KE884" s="16"/>
      <c r="KF884" s="16"/>
      <c r="KG884" s="16"/>
      <c r="KH884" s="16"/>
      <c r="KI884" s="16"/>
      <c r="KJ884" s="16"/>
      <c r="KK884" s="16"/>
      <c r="KL884" s="16"/>
      <c r="KM884" s="16"/>
      <c r="KN884" s="16"/>
      <c r="KO884" s="16"/>
      <c r="KP884" s="16"/>
      <c r="KQ884" s="16"/>
      <c r="KR884" s="16"/>
      <c r="KS884" s="16"/>
      <c r="KT884" s="16"/>
      <c r="KU884" s="16"/>
      <c r="KV884" s="16"/>
      <c r="KW884" s="16"/>
      <c r="KX884" s="16"/>
      <c r="KY884" s="16"/>
      <c r="KZ884" s="16"/>
      <c r="LA884" s="16"/>
      <c r="LB884" s="16"/>
      <c r="LC884" s="16"/>
      <c r="LD884" s="16"/>
      <c r="LE884" s="150"/>
      <c r="LF884" s="150">
        <v>0</v>
      </c>
      <c r="LG884" s="152" t="e">
        <v>#DIV/0!</v>
      </c>
      <c r="LH884" s="16"/>
      <c r="LI884" s="16"/>
      <c r="LJ884" s="16"/>
      <c r="LK884" s="16"/>
      <c r="LL884" s="16"/>
      <c r="LM884" s="16"/>
      <c r="LN884" s="16"/>
      <c r="LO884" s="16"/>
      <c r="LP884" s="16"/>
      <c r="LQ884" s="16"/>
      <c r="LR884" s="16"/>
      <c r="LS884" s="16"/>
      <c r="LT884" s="16"/>
      <c r="LU884" s="16"/>
      <c r="LV884" s="16"/>
      <c r="LW884" s="16"/>
      <c r="LX884" s="16"/>
      <c r="LY884" s="16"/>
      <c r="LZ884" s="16"/>
      <c r="MA884" s="16"/>
      <c r="MB884" s="16"/>
      <c r="MC884" s="16"/>
      <c r="MD884" s="16"/>
      <c r="ME884" s="16"/>
      <c r="MF884" s="16"/>
      <c r="MG884" s="16"/>
      <c r="MH884" s="16"/>
      <c r="MI884" s="16"/>
      <c r="MJ884" s="16"/>
      <c r="MK884" s="16"/>
      <c r="ML884" s="16"/>
    </row>
    <row r="885" spans="1:350" ht="13.9" customHeight="1" outlineLevel="3" x14ac:dyDescent="0.2">
      <c r="A885" s="227"/>
      <c r="B885" s="219"/>
      <c r="C885" s="215"/>
      <c r="D885" s="217"/>
      <c r="E885" s="176"/>
      <c r="F885" s="176"/>
      <c r="G885" s="176"/>
      <c r="H885" s="171"/>
      <c r="I885" s="171"/>
      <c r="J885" s="213"/>
      <c r="K885" s="213"/>
      <c r="L885" s="173"/>
      <c r="M885" s="173"/>
      <c r="N885" s="184"/>
      <c r="O885" s="157"/>
      <c r="P885" s="17" t="s">
        <v>26</v>
      </c>
      <c r="Q885" s="151"/>
      <c r="R885" s="151"/>
      <c r="S885" s="153"/>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151"/>
      <c r="AY885" s="151"/>
      <c r="AZ885" s="153"/>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c r="CF885" s="151"/>
      <c r="CG885" s="151"/>
      <c r="CH885" s="153"/>
      <c r="CI885" s="141"/>
      <c r="CJ885" s="141"/>
      <c r="CK885" s="141"/>
      <c r="CL885" s="141"/>
      <c r="CM885" s="141"/>
      <c r="CN885" s="141"/>
      <c r="CO885" s="141"/>
      <c r="CP885" s="95"/>
      <c r="CQ885" s="95"/>
      <c r="CR885" s="95"/>
      <c r="CS885" s="95"/>
      <c r="CT885" s="95"/>
      <c r="CU885" s="95"/>
      <c r="CV885" s="95"/>
      <c r="CW885" s="141"/>
      <c r="CX885" s="141"/>
      <c r="CY885" s="141"/>
      <c r="CZ885" s="141"/>
      <c r="DA885" s="141"/>
      <c r="DB885" s="141"/>
      <c r="DC885" s="141"/>
      <c r="DD885" s="141"/>
      <c r="DE885" s="141"/>
      <c r="DF885" s="141"/>
      <c r="DG885" s="141"/>
      <c r="DH885" s="141"/>
      <c r="DI885" s="141"/>
      <c r="DJ885" s="141"/>
      <c r="DK885" s="141"/>
      <c r="DL885" s="141"/>
      <c r="DM885" s="141"/>
      <c r="DN885" s="151"/>
      <c r="DO885" s="151"/>
      <c r="DP885" s="153"/>
      <c r="DQ885" s="24"/>
      <c r="DR885" s="24"/>
      <c r="DS885" s="24"/>
      <c r="DT885" s="24"/>
      <c r="DU885" s="24"/>
      <c r="DV885" s="24"/>
      <c r="DW885" s="24"/>
      <c r="DX885" s="24"/>
      <c r="DY885" s="24"/>
      <c r="DZ885" s="24"/>
      <c r="EA885" s="24"/>
      <c r="EB885" s="24"/>
      <c r="EC885" s="24"/>
      <c r="ED885" s="24"/>
      <c r="EE885" s="24"/>
      <c r="EF885" s="24"/>
      <c r="EG885" s="24"/>
      <c r="EH885" s="24"/>
      <c r="EI885" s="24"/>
      <c r="EJ885" s="24"/>
      <c r="EK885" s="24"/>
      <c r="EL885" s="24"/>
      <c r="EM885" s="24"/>
      <c r="EN885" s="24"/>
      <c r="EO885" s="24"/>
      <c r="EP885" s="24"/>
      <c r="EQ885" s="24"/>
      <c r="ER885" s="24"/>
      <c r="ES885" s="151"/>
      <c r="ET885" s="151"/>
      <c r="EU885" s="153"/>
      <c r="EV885" s="24"/>
      <c r="EW885" s="125"/>
      <c r="EX885" s="24"/>
      <c r="EY885" s="24"/>
      <c r="EZ885" s="24"/>
      <c r="FA885" s="24"/>
      <c r="FB885" s="24"/>
      <c r="FC885" s="24"/>
      <c r="FD885" s="24"/>
      <c r="FE885" s="24"/>
      <c r="FF885" s="24"/>
      <c r="FG885" s="24"/>
      <c r="FH885" s="24"/>
      <c r="FI885" s="24"/>
      <c r="FJ885" s="24"/>
      <c r="FK885" s="24"/>
      <c r="FL885" s="24"/>
      <c r="FM885" s="24"/>
      <c r="FN885" s="24"/>
      <c r="FO885" s="24"/>
      <c r="FP885" s="24"/>
      <c r="FQ885" s="24"/>
      <c r="FR885" s="24"/>
      <c r="FS885" s="24"/>
      <c r="FT885" s="24"/>
      <c r="FU885" s="24"/>
      <c r="FV885" s="24"/>
      <c r="FW885" s="24"/>
      <c r="FX885" s="24"/>
      <c r="FY885" s="24"/>
      <c r="FZ885" s="24"/>
      <c r="GA885" s="151"/>
      <c r="GB885" s="151"/>
      <c r="GC885" s="153"/>
      <c r="GD885" s="24"/>
      <c r="GE885" s="24"/>
      <c r="GF885" s="24"/>
      <c r="GG885" s="24"/>
      <c r="GH885" s="24"/>
      <c r="GI885" s="24"/>
      <c r="GJ885" s="24"/>
      <c r="GK885" s="24"/>
      <c r="GL885" s="24"/>
      <c r="GM885" s="24"/>
      <c r="GN885" s="24"/>
      <c r="GO885" s="24"/>
      <c r="GP885" s="24"/>
      <c r="GQ885" s="24"/>
      <c r="GR885" s="24"/>
      <c r="GS885" s="24"/>
      <c r="GT885" s="24"/>
      <c r="GU885" s="24"/>
      <c r="GV885" s="24"/>
      <c r="GW885" s="24"/>
      <c r="GX885" s="24"/>
      <c r="GY885" s="24"/>
      <c r="GZ885" s="24"/>
      <c r="HA885" s="24"/>
      <c r="HB885" s="24"/>
      <c r="HC885" s="24"/>
      <c r="HD885" s="24"/>
      <c r="HE885" s="24"/>
      <c r="HF885" s="24"/>
      <c r="HG885" s="24"/>
      <c r="HH885" s="151"/>
      <c r="HI885" s="151"/>
      <c r="HJ885" s="153"/>
      <c r="HK885" s="24"/>
      <c r="HL885" s="24"/>
      <c r="HM885" s="24"/>
      <c r="HN885" s="24"/>
      <c r="HO885" s="24"/>
      <c r="HP885" s="24"/>
      <c r="HQ885" s="24"/>
      <c r="HR885" s="24"/>
      <c r="HS885" s="24"/>
      <c r="HT885" s="24"/>
      <c r="HU885" s="24"/>
      <c r="HV885" s="24"/>
      <c r="HW885" s="24"/>
      <c r="HX885" s="24"/>
      <c r="HY885" s="24"/>
      <c r="HZ885" s="24"/>
      <c r="IA885" s="24"/>
      <c r="IB885" s="24"/>
      <c r="IC885" s="24"/>
      <c r="ID885" s="24"/>
      <c r="IE885" s="24"/>
      <c r="IF885" s="24"/>
      <c r="IG885" s="24"/>
      <c r="IH885" s="24"/>
      <c r="II885" s="24"/>
      <c r="IJ885" s="24"/>
      <c r="IK885" s="24"/>
      <c r="IL885" s="24"/>
      <c r="IM885" s="24"/>
      <c r="IN885" s="24"/>
      <c r="IO885" s="24"/>
      <c r="IP885" s="151"/>
      <c r="IQ885" s="151"/>
      <c r="IR885" s="153"/>
      <c r="IS885" s="24"/>
      <c r="IT885" s="24"/>
      <c r="IU885" s="24"/>
      <c r="IV885" s="24"/>
      <c r="IW885" s="24"/>
      <c r="IX885" s="24"/>
      <c r="IY885" s="24"/>
      <c r="IZ885" s="24"/>
      <c r="JA885" s="24"/>
      <c r="JB885" s="24"/>
      <c r="JC885" s="24"/>
      <c r="JD885" s="24"/>
      <c r="JE885" s="24"/>
      <c r="JF885" s="24"/>
      <c r="JG885" s="24"/>
      <c r="JH885" s="24"/>
      <c r="JI885" s="24"/>
      <c r="JJ885" s="24"/>
      <c r="JK885" s="24"/>
      <c r="JL885" s="24"/>
      <c r="JM885" s="24"/>
      <c r="JN885" s="24"/>
      <c r="JO885" s="24"/>
      <c r="JP885" s="24"/>
      <c r="JQ885" s="24"/>
      <c r="JR885" s="24"/>
      <c r="JS885" s="24"/>
      <c r="JT885" s="24"/>
      <c r="JU885" s="25"/>
      <c r="JV885" s="24"/>
      <c r="JW885" s="151"/>
      <c r="JX885" s="151"/>
      <c r="JY885" s="153"/>
      <c r="JZ885" s="24"/>
      <c r="KA885" s="24"/>
      <c r="KB885" s="24"/>
      <c r="KC885" s="24"/>
      <c r="KD885" s="24"/>
      <c r="KE885" s="24"/>
      <c r="KF885" s="24"/>
      <c r="KG885" s="24"/>
      <c r="KH885" s="24"/>
      <c r="KI885" s="24"/>
      <c r="KJ885" s="24"/>
      <c r="KK885" s="24"/>
      <c r="KL885" s="24"/>
      <c r="KM885" s="24"/>
      <c r="KN885" s="24"/>
      <c r="KO885" s="24"/>
      <c r="KP885" s="24"/>
      <c r="KQ885" s="24"/>
      <c r="KR885" s="24"/>
      <c r="KS885" s="24"/>
      <c r="KT885" s="24"/>
      <c r="KU885" s="24"/>
      <c r="KV885" s="24"/>
      <c r="KW885" s="24"/>
      <c r="KX885" s="24"/>
      <c r="KY885" s="24"/>
      <c r="KZ885" s="24"/>
      <c r="LA885" s="24"/>
      <c r="LB885" s="24"/>
      <c r="LC885" s="24"/>
      <c r="LD885" s="24"/>
      <c r="LE885" s="151"/>
      <c r="LF885" s="151"/>
      <c r="LG885" s="153"/>
      <c r="LH885" s="24"/>
      <c r="LI885" s="24"/>
      <c r="LJ885" s="24"/>
      <c r="LK885" s="24"/>
      <c r="LL885" s="24"/>
      <c r="LM885" s="24"/>
      <c r="LN885" s="24"/>
      <c r="LO885" s="24"/>
      <c r="LP885" s="24"/>
      <c r="LQ885" s="24"/>
      <c r="LR885" s="24"/>
      <c r="LS885" s="24"/>
      <c r="LT885" s="24"/>
      <c r="LU885" s="24"/>
      <c r="LV885" s="24"/>
      <c r="LW885" s="24"/>
      <c r="LX885" s="24"/>
      <c r="LY885" s="24"/>
      <c r="LZ885" s="24"/>
      <c r="MA885" s="24"/>
      <c r="MB885" s="24"/>
      <c r="MC885" s="24"/>
      <c r="MD885" s="24"/>
      <c r="ME885" s="24"/>
      <c r="MF885" s="24"/>
      <c r="MG885" s="24"/>
      <c r="MH885" s="24"/>
      <c r="MI885" s="24"/>
      <c r="MJ885" s="24"/>
      <c r="MK885" s="24"/>
      <c r="ML885" s="24"/>
    </row>
    <row r="886" spans="1:350" ht="13.9" customHeight="1" outlineLevel="3" x14ac:dyDescent="0.2">
      <c r="A886" s="226" t="s">
        <v>524</v>
      </c>
      <c r="B886" s="218" t="s">
        <v>409</v>
      </c>
      <c r="C886" s="214" t="s">
        <v>99</v>
      </c>
      <c r="D886" s="216">
        <v>2</v>
      </c>
      <c r="E886" s="175">
        <v>0</v>
      </c>
      <c r="F886" s="175">
        <f>D886-E886</f>
        <v>2</v>
      </c>
      <c r="G886" s="175" t="s">
        <v>847</v>
      </c>
      <c r="H886" s="170" t="s">
        <v>923</v>
      </c>
      <c r="I886" s="170" t="s">
        <v>841</v>
      </c>
      <c r="J886" s="212">
        <f ca="1">E886+Q886+AX886+CF886+DN886+ES886+GA886+HH886+IP886+JW886+LE886</f>
        <v>2</v>
      </c>
      <c r="K886" s="212">
        <f>1</f>
        <v>1</v>
      </c>
      <c r="L886" s="172">
        <f ca="1">K886/J886</f>
        <v>0.5</v>
      </c>
      <c r="M886" s="172">
        <f>K886/D886</f>
        <v>0.5</v>
      </c>
      <c r="N886" s="183">
        <f ca="1">SUMIF($EV$8:$FZ$9,$O$5,$EV887:$FZ887)-SUMIF($EV$8:$FZ$9,$Q$5,$EV887:$FZ887)</f>
        <v>0</v>
      </c>
      <c r="O886" s="156"/>
      <c r="P886" s="16" t="s">
        <v>25</v>
      </c>
      <c r="Q886" s="150">
        <v>0</v>
      </c>
      <c r="R886" s="150">
        <v>0</v>
      </c>
      <c r="S886" s="152" t="e">
        <v>#DIV/0!</v>
      </c>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50">
        <f t="shared" ca="1" si="2251"/>
        <v>0</v>
      </c>
      <c r="AY886" s="150">
        <f>SUM(BA887:CE887)</f>
        <v>0</v>
      </c>
      <c r="AZ886" s="152" t="e">
        <f ca="1">AY886/AX886</f>
        <v>#DIV/0!</v>
      </c>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50">
        <f t="shared" ref="CF886" si="2299">SUM(CI886:DM886)</f>
        <v>0</v>
      </c>
      <c r="CG886" s="150">
        <f>SUM(CI887:DM887)</f>
        <v>0</v>
      </c>
      <c r="CH886" s="152" t="e">
        <f>CG886/CF886</f>
        <v>#DIV/0!</v>
      </c>
      <c r="CI886" s="129"/>
      <c r="CJ886" s="129"/>
      <c r="CK886" s="129"/>
      <c r="CL886" s="129"/>
      <c r="CM886" s="129"/>
      <c r="CN886" s="129"/>
      <c r="CO886" s="129"/>
      <c r="CP886" s="101"/>
      <c r="CQ886" s="101"/>
      <c r="CR886" s="101"/>
      <c r="CS886" s="101"/>
      <c r="CT886" s="101"/>
      <c r="CU886" s="101"/>
      <c r="CV886" s="101"/>
      <c r="CW886" s="129"/>
      <c r="CX886" s="129"/>
      <c r="CY886" s="129"/>
      <c r="CZ886" s="129"/>
      <c r="DA886" s="129"/>
      <c r="DB886" s="129"/>
      <c r="DC886" s="129"/>
      <c r="DD886" s="129"/>
      <c r="DE886" s="129"/>
      <c r="DF886" s="129"/>
      <c r="DG886" s="129"/>
      <c r="DH886" s="129"/>
      <c r="DI886" s="129"/>
      <c r="DJ886" s="129"/>
      <c r="DK886" s="129"/>
      <c r="DL886" s="129"/>
      <c r="DM886" s="129"/>
      <c r="DN886" s="150">
        <f t="shared" ref="DN886" si="2300">SUM(DQ886:ER886)</f>
        <v>0</v>
      </c>
      <c r="DO886" s="150">
        <f>SUM(DQ887:ER887)</f>
        <v>0</v>
      </c>
      <c r="DP886" s="152" t="e">
        <f t="shared" si="2242"/>
        <v>#DIV/0!</v>
      </c>
      <c r="DQ886" s="16"/>
      <c r="DR886" s="16"/>
      <c r="DS886" s="16"/>
      <c r="DT886" s="16"/>
      <c r="DU886" s="16"/>
      <c r="DV886" s="16"/>
      <c r="DW886" s="16"/>
      <c r="DX886" s="16"/>
      <c r="DY886" s="16"/>
      <c r="DZ886" s="16"/>
      <c r="EA886" s="16"/>
      <c r="EB886" s="16"/>
      <c r="EC886" s="16"/>
      <c r="ED886" s="16"/>
      <c r="EE886" s="16"/>
      <c r="EF886" s="16"/>
      <c r="EG886" s="16"/>
      <c r="EH886" s="16"/>
      <c r="EI886" s="16"/>
      <c r="EJ886" s="16"/>
      <c r="EK886" s="16"/>
      <c r="EL886" s="16"/>
      <c r="EM886" s="16"/>
      <c r="EN886" s="16"/>
      <c r="EO886" s="16"/>
      <c r="EP886" s="16"/>
      <c r="EQ886" s="16"/>
      <c r="ER886" s="16"/>
      <c r="ES886" s="150">
        <f t="shared" ca="1" si="2211"/>
        <v>2</v>
      </c>
      <c r="ET886" s="150">
        <f t="shared" si="2279"/>
        <v>0</v>
      </c>
      <c r="EU886" s="152">
        <f t="shared" ca="1" si="2280"/>
        <v>0</v>
      </c>
      <c r="EV886" s="16"/>
      <c r="EW886" s="67"/>
      <c r="EX886" s="16"/>
      <c r="EY886" s="16"/>
      <c r="EZ886" s="16"/>
      <c r="FA886" s="16"/>
      <c r="FB886" s="16">
        <v>1</v>
      </c>
      <c r="FC886" s="16"/>
      <c r="FD886" s="16">
        <v>1</v>
      </c>
      <c r="FE886" s="16"/>
      <c r="FF886" s="16"/>
      <c r="FG886" s="16"/>
      <c r="FH886" s="16"/>
      <c r="FI886" s="16"/>
      <c r="FJ886" s="16"/>
      <c r="FK886" s="16"/>
      <c r="FL886" s="16"/>
      <c r="FM886" s="16"/>
      <c r="FN886" s="16"/>
      <c r="FO886" s="16"/>
      <c r="FP886" s="16"/>
      <c r="FQ886" s="16"/>
      <c r="FR886" s="16"/>
      <c r="FS886" s="16"/>
      <c r="FT886" s="16"/>
      <c r="FU886" s="16"/>
      <c r="FV886" s="16"/>
      <c r="FW886" s="16"/>
      <c r="FX886" s="16"/>
      <c r="FY886" s="16"/>
      <c r="FZ886" s="16"/>
      <c r="GA886" s="150">
        <f t="shared" ref="GA886" ca="1" si="2301">SUMIF($GD$8:$HG$9,$O$5,GD886:HG886)</f>
        <v>0</v>
      </c>
      <c r="GB886" s="150">
        <f t="shared" ref="GB886" si="2302">SUM(GD887:HG887)</f>
        <v>0</v>
      </c>
      <c r="GC886" s="152" t="e">
        <f t="shared" ref="GC886" ca="1" si="2303">GB886/GA886</f>
        <v>#DIV/0!</v>
      </c>
      <c r="GD886" s="16"/>
      <c r="GE886" s="16"/>
      <c r="GF886" s="16"/>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c r="HF886" s="16"/>
      <c r="HG886" s="16"/>
      <c r="HH886" s="150"/>
      <c r="HI886" s="150">
        <v>0</v>
      </c>
      <c r="HJ886" s="152" t="e">
        <v>#DIV/0!</v>
      </c>
      <c r="HK886" s="16"/>
      <c r="HL886" s="16"/>
      <c r="HM886" s="16"/>
      <c r="HN886" s="16"/>
      <c r="HO886" s="16"/>
      <c r="HP886" s="16"/>
      <c r="HQ886" s="16"/>
      <c r="HR886" s="16"/>
      <c r="HS886" s="16"/>
      <c r="HT886" s="16"/>
      <c r="HU886" s="16"/>
      <c r="HV886" s="16"/>
      <c r="HW886" s="16"/>
      <c r="HX886" s="16"/>
      <c r="HY886" s="16"/>
      <c r="HZ886" s="16"/>
      <c r="IA886" s="16"/>
      <c r="IB886" s="16"/>
      <c r="IC886" s="16"/>
      <c r="ID886" s="16"/>
      <c r="IE886" s="16"/>
      <c r="IF886" s="16"/>
      <c r="IG886" s="16"/>
      <c r="IH886" s="16"/>
      <c r="II886" s="16"/>
      <c r="IJ886" s="16"/>
      <c r="IK886" s="16"/>
      <c r="IL886" s="16"/>
      <c r="IM886" s="16"/>
      <c r="IN886" s="16"/>
      <c r="IO886" s="16"/>
      <c r="IP886" s="150"/>
      <c r="IQ886" s="150">
        <v>0</v>
      </c>
      <c r="IR886" s="152" t="e">
        <v>#DIV/0!</v>
      </c>
      <c r="IS886" s="16"/>
      <c r="IT886" s="16"/>
      <c r="IU886" s="16"/>
      <c r="IV886" s="16"/>
      <c r="IW886" s="16"/>
      <c r="IX886" s="16"/>
      <c r="IY886" s="16"/>
      <c r="IZ886" s="16"/>
      <c r="JA886" s="16"/>
      <c r="JB886" s="16"/>
      <c r="JC886" s="16"/>
      <c r="JD886" s="16"/>
      <c r="JE886" s="16"/>
      <c r="JF886" s="16"/>
      <c r="JG886" s="16"/>
      <c r="JH886" s="16"/>
      <c r="JI886" s="16"/>
      <c r="JJ886" s="16"/>
      <c r="JK886" s="16"/>
      <c r="JL886" s="16"/>
      <c r="JM886" s="16"/>
      <c r="JN886" s="16"/>
      <c r="JO886" s="16"/>
      <c r="JP886" s="16"/>
      <c r="JQ886" s="16"/>
      <c r="JR886" s="16"/>
      <c r="JS886" s="16"/>
      <c r="JT886" s="16"/>
      <c r="JU886" s="23"/>
      <c r="JV886" s="16"/>
      <c r="JW886" s="150"/>
      <c r="JX886" s="150">
        <v>0</v>
      </c>
      <c r="JY886" s="152" t="e">
        <v>#DIV/0!</v>
      </c>
      <c r="JZ886" s="16"/>
      <c r="KA886" s="16"/>
      <c r="KB886" s="16"/>
      <c r="KC886" s="16"/>
      <c r="KD886" s="16"/>
      <c r="KE886" s="16"/>
      <c r="KF886" s="16"/>
      <c r="KG886" s="16"/>
      <c r="KH886" s="16"/>
      <c r="KI886" s="16"/>
      <c r="KJ886" s="16"/>
      <c r="KK886" s="16"/>
      <c r="KL886" s="16"/>
      <c r="KM886" s="16"/>
      <c r="KN886" s="16"/>
      <c r="KO886" s="16"/>
      <c r="KP886" s="16"/>
      <c r="KQ886" s="16"/>
      <c r="KR886" s="16"/>
      <c r="KS886" s="16"/>
      <c r="KT886" s="16"/>
      <c r="KU886" s="16"/>
      <c r="KV886" s="16"/>
      <c r="KW886" s="16"/>
      <c r="KX886" s="16"/>
      <c r="KY886" s="16"/>
      <c r="KZ886" s="16"/>
      <c r="LA886" s="16"/>
      <c r="LB886" s="16"/>
      <c r="LC886" s="16"/>
      <c r="LD886" s="16"/>
      <c r="LE886" s="150"/>
      <c r="LF886" s="150">
        <v>0</v>
      </c>
      <c r="LG886" s="152" t="e">
        <v>#DIV/0!</v>
      </c>
      <c r="LH886" s="16"/>
      <c r="LI886" s="16"/>
      <c r="LJ886" s="16"/>
      <c r="LK886" s="16"/>
      <c r="LL886" s="16"/>
      <c r="LM886" s="16"/>
      <c r="LN886" s="16"/>
      <c r="LO886" s="16"/>
      <c r="LP886" s="16"/>
      <c r="LQ886" s="16"/>
      <c r="LR886" s="16"/>
      <c r="LS886" s="16"/>
      <c r="LT886" s="16"/>
      <c r="LU886" s="16"/>
      <c r="LV886" s="16"/>
      <c r="LW886" s="16"/>
      <c r="LX886" s="16"/>
      <c r="LY886" s="16"/>
      <c r="LZ886" s="16"/>
      <c r="MA886" s="16"/>
      <c r="MB886" s="16"/>
      <c r="MC886" s="16"/>
      <c r="MD886" s="16"/>
      <c r="ME886" s="16"/>
      <c r="MF886" s="16"/>
      <c r="MG886" s="16"/>
      <c r="MH886" s="16"/>
      <c r="MI886" s="16"/>
      <c r="MJ886" s="16"/>
      <c r="MK886" s="16"/>
      <c r="ML886" s="16"/>
    </row>
    <row r="887" spans="1:350" ht="13.9" customHeight="1" outlineLevel="3" x14ac:dyDescent="0.2">
      <c r="A887" s="227"/>
      <c r="B887" s="219"/>
      <c r="C887" s="215"/>
      <c r="D887" s="217"/>
      <c r="E887" s="176"/>
      <c r="F887" s="176"/>
      <c r="G887" s="176"/>
      <c r="H887" s="171"/>
      <c r="I887" s="171"/>
      <c r="J887" s="213"/>
      <c r="K887" s="213"/>
      <c r="L887" s="173"/>
      <c r="M887" s="173"/>
      <c r="N887" s="184"/>
      <c r="O887" s="157"/>
      <c r="P887" s="17" t="s">
        <v>26</v>
      </c>
      <c r="Q887" s="151"/>
      <c r="R887" s="151"/>
      <c r="S887" s="153"/>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151"/>
      <c r="AY887" s="151"/>
      <c r="AZ887" s="153"/>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c r="CF887" s="151"/>
      <c r="CG887" s="151"/>
      <c r="CH887" s="153"/>
      <c r="CI887" s="141"/>
      <c r="CJ887" s="141"/>
      <c r="CK887" s="141"/>
      <c r="CL887" s="141"/>
      <c r="CM887" s="141"/>
      <c r="CN887" s="141"/>
      <c r="CO887" s="141"/>
      <c r="CP887" s="95"/>
      <c r="CQ887" s="95"/>
      <c r="CR887" s="95"/>
      <c r="CS887" s="95"/>
      <c r="CT887" s="95"/>
      <c r="CU887" s="95"/>
      <c r="CV887" s="95"/>
      <c r="CW887" s="141"/>
      <c r="CX887" s="141"/>
      <c r="CY887" s="141"/>
      <c r="CZ887" s="141"/>
      <c r="DA887" s="141"/>
      <c r="DB887" s="141"/>
      <c r="DC887" s="141"/>
      <c r="DD887" s="141"/>
      <c r="DE887" s="141"/>
      <c r="DF887" s="141"/>
      <c r="DG887" s="141"/>
      <c r="DH887" s="141"/>
      <c r="DI887" s="141"/>
      <c r="DJ887" s="141"/>
      <c r="DK887" s="141"/>
      <c r="DL887" s="141"/>
      <c r="DM887" s="141"/>
      <c r="DN887" s="151"/>
      <c r="DO887" s="151"/>
      <c r="DP887" s="153"/>
      <c r="DQ887" s="24"/>
      <c r="DR887" s="24"/>
      <c r="DS887" s="24"/>
      <c r="DT887" s="24"/>
      <c r="DU887" s="24"/>
      <c r="DV887" s="24"/>
      <c r="DW887" s="24"/>
      <c r="DX887" s="24"/>
      <c r="DY887" s="24"/>
      <c r="DZ887" s="24"/>
      <c r="EA887" s="24"/>
      <c r="EB887" s="24"/>
      <c r="EC887" s="24"/>
      <c r="ED887" s="24"/>
      <c r="EE887" s="24"/>
      <c r="EF887" s="24"/>
      <c r="EG887" s="24"/>
      <c r="EH887" s="24"/>
      <c r="EI887" s="24"/>
      <c r="EJ887" s="24"/>
      <c r="EK887" s="24"/>
      <c r="EL887" s="24"/>
      <c r="EM887" s="24"/>
      <c r="EN887" s="24"/>
      <c r="EO887" s="24"/>
      <c r="EP887" s="24"/>
      <c r="EQ887" s="24"/>
      <c r="ER887" s="24"/>
      <c r="ES887" s="151"/>
      <c r="ET887" s="151"/>
      <c r="EU887" s="153"/>
      <c r="EV887" s="24"/>
      <c r="EW887" s="125"/>
      <c r="EX887" s="24"/>
      <c r="EY887" s="24"/>
      <c r="EZ887" s="24"/>
      <c r="FA887" s="24"/>
      <c r="FB887" s="24"/>
      <c r="FC887" s="24"/>
      <c r="FD887" s="24"/>
      <c r="FE887" s="24"/>
      <c r="FF887" s="24"/>
      <c r="FG887" s="24"/>
      <c r="FH887" s="24"/>
      <c r="FI887" s="24"/>
      <c r="FJ887" s="24"/>
      <c r="FK887" s="24"/>
      <c r="FL887" s="24"/>
      <c r="FM887" s="24"/>
      <c r="FN887" s="24"/>
      <c r="FO887" s="24"/>
      <c r="FP887" s="24"/>
      <c r="FQ887" s="24"/>
      <c r="FR887" s="24"/>
      <c r="FS887" s="24"/>
      <c r="FT887" s="24"/>
      <c r="FU887" s="24"/>
      <c r="FV887" s="24"/>
      <c r="FW887" s="24"/>
      <c r="FX887" s="24"/>
      <c r="FY887" s="24"/>
      <c r="FZ887" s="24"/>
      <c r="GA887" s="151"/>
      <c r="GB887" s="151"/>
      <c r="GC887" s="153"/>
      <c r="GD887" s="24"/>
      <c r="GE887" s="24"/>
      <c r="GF887" s="24"/>
      <c r="GG887" s="24"/>
      <c r="GH887" s="24"/>
      <c r="GI887" s="24"/>
      <c r="GJ887" s="24"/>
      <c r="GK887" s="24"/>
      <c r="GL887" s="24"/>
      <c r="GM887" s="24"/>
      <c r="GN887" s="24"/>
      <c r="GO887" s="24"/>
      <c r="GP887" s="24"/>
      <c r="GQ887" s="24"/>
      <c r="GR887" s="24"/>
      <c r="GS887" s="24"/>
      <c r="GT887" s="24"/>
      <c r="GU887" s="24"/>
      <c r="GV887" s="24"/>
      <c r="GW887" s="24"/>
      <c r="GX887" s="24"/>
      <c r="GY887" s="24"/>
      <c r="GZ887" s="24"/>
      <c r="HA887" s="24"/>
      <c r="HB887" s="24"/>
      <c r="HC887" s="24"/>
      <c r="HD887" s="24"/>
      <c r="HE887" s="24"/>
      <c r="HF887" s="24"/>
      <c r="HG887" s="24"/>
      <c r="HH887" s="151"/>
      <c r="HI887" s="151"/>
      <c r="HJ887" s="153"/>
      <c r="HK887" s="24"/>
      <c r="HL887" s="24"/>
      <c r="HM887" s="24"/>
      <c r="HN887" s="24"/>
      <c r="HO887" s="24"/>
      <c r="HP887" s="24"/>
      <c r="HQ887" s="24"/>
      <c r="HR887" s="24"/>
      <c r="HS887" s="24"/>
      <c r="HT887" s="24"/>
      <c r="HU887" s="24"/>
      <c r="HV887" s="24"/>
      <c r="HW887" s="24"/>
      <c r="HX887" s="24">
        <v>1</v>
      </c>
      <c r="HY887" s="24"/>
      <c r="HZ887" s="24"/>
      <c r="IA887" s="24"/>
      <c r="IB887" s="24"/>
      <c r="IC887" s="24"/>
      <c r="ID887" s="24"/>
      <c r="IE887" s="24"/>
      <c r="IF887" s="24"/>
      <c r="IG887" s="24"/>
      <c r="IH887" s="24"/>
      <c r="II887" s="24"/>
      <c r="IJ887" s="24"/>
      <c r="IK887" s="24"/>
      <c r="IL887" s="24"/>
      <c r="IM887" s="24"/>
      <c r="IN887" s="24"/>
      <c r="IO887" s="24"/>
      <c r="IP887" s="151"/>
      <c r="IQ887" s="151"/>
      <c r="IR887" s="153"/>
      <c r="IS887" s="24"/>
      <c r="IT887" s="24"/>
      <c r="IU887" s="24"/>
      <c r="IV887" s="24"/>
      <c r="IW887" s="24"/>
      <c r="IX887" s="24"/>
      <c r="IY887" s="24"/>
      <c r="IZ887" s="24"/>
      <c r="JA887" s="24"/>
      <c r="JB887" s="24"/>
      <c r="JC887" s="24"/>
      <c r="JD887" s="24"/>
      <c r="JE887" s="24"/>
      <c r="JF887" s="24"/>
      <c r="JG887" s="24"/>
      <c r="JH887" s="24"/>
      <c r="JI887" s="24"/>
      <c r="JJ887" s="24"/>
      <c r="JK887" s="24"/>
      <c r="JL887" s="24"/>
      <c r="JM887" s="24"/>
      <c r="JN887" s="24"/>
      <c r="JO887" s="24"/>
      <c r="JP887" s="24"/>
      <c r="JQ887" s="24"/>
      <c r="JR887" s="24"/>
      <c r="JS887" s="24"/>
      <c r="JT887" s="24"/>
      <c r="JU887" s="25"/>
      <c r="JV887" s="24"/>
      <c r="JW887" s="151"/>
      <c r="JX887" s="151"/>
      <c r="JY887" s="153"/>
      <c r="JZ887" s="24"/>
      <c r="KA887" s="24"/>
      <c r="KB887" s="24"/>
      <c r="KC887" s="24"/>
      <c r="KD887" s="24"/>
      <c r="KE887" s="24"/>
      <c r="KF887" s="24"/>
      <c r="KG887" s="24"/>
      <c r="KH887" s="24"/>
      <c r="KI887" s="24"/>
      <c r="KJ887" s="24"/>
      <c r="KK887" s="24"/>
      <c r="KL887" s="24"/>
      <c r="KM887" s="24"/>
      <c r="KN887" s="24"/>
      <c r="KO887" s="24"/>
      <c r="KP887" s="24"/>
      <c r="KQ887" s="24"/>
      <c r="KR887" s="24"/>
      <c r="KS887" s="24"/>
      <c r="KT887" s="24"/>
      <c r="KU887" s="24"/>
      <c r="KV887" s="24"/>
      <c r="KW887" s="24"/>
      <c r="KX887" s="24"/>
      <c r="KY887" s="24"/>
      <c r="KZ887" s="24"/>
      <c r="LA887" s="24"/>
      <c r="LB887" s="24"/>
      <c r="LC887" s="24"/>
      <c r="LD887" s="24"/>
      <c r="LE887" s="151"/>
      <c r="LF887" s="151"/>
      <c r="LG887" s="153"/>
      <c r="LH887" s="24"/>
      <c r="LI887" s="24"/>
      <c r="LJ887" s="24"/>
      <c r="LK887" s="24"/>
      <c r="LL887" s="24"/>
      <c r="LM887" s="24"/>
      <c r="LN887" s="24"/>
      <c r="LO887" s="24"/>
      <c r="LP887" s="24"/>
      <c r="LQ887" s="24"/>
      <c r="LR887" s="24"/>
      <c r="LS887" s="24"/>
      <c r="LT887" s="24"/>
      <c r="LU887" s="24"/>
      <c r="LV887" s="24"/>
      <c r="LW887" s="24"/>
      <c r="LX887" s="24"/>
      <c r="LY887" s="24"/>
      <c r="LZ887" s="24"/>
      <c r="MA887" s="24"/>
      <c r="MB887" s="24"/>
      <c r="MC887" s="24"/>
      <c r="MD887" s="24"/>
      <c r="ME887" s="24"/>
      <c r="MF887" s="24"/>
      <c r="MG887" s="24"/>
      <c r="MH887" s="24"/>
      <c r="MI887" s="24"/>
      <c r="MJ887" s="24"/>
      <c r="MK887" s="24"/>
      <c r="ML887" s="24"/>
    </row>
    <row r="888" spans="1:350" s="41" customFormat="1" ht="14.25" customHeight="1" outlineLevel="3" x14ac:dyDescent="0.25">
      <c r="A888" s="220" t="s">
        <v>526</v>
      </c>
      <c r="B888" s="230" t="s">
        <v>533</v>
      </c>
      <c r="C888" s="175" t="s">
        <v>59</v>
      </c>
      <c r="D888" s="175">
        <v>2</v>
      </c>
      <c r="E888" s="175"/>
      <c r="F888" s="175">
        <f>D888-E888</f>
        <v>2</v>
      </c>
      <c r="G888" s="175" t="s">
        <v>1170</v>
      </c>
      <c r="H888" s="170" t="s">
        <v>866</v>
      </c>
      <c r="I888" s="170" t="s">
        <v>955</v>
      </c>
      <c r="J888" s="212">
        <f ca="1">E888+Q888+AX888+CF888+DN888+ES888+GA888+HH888+IP888+JW888+LE888</f>
        <v>0</v>
      </c>
      <c r="K888" s="212">
        <f>E888+R888+AY888+CG888+DO888+ET888+GB888+HI888+IQ888+JX888+LF888</f>
        <v>0</v>
      </c>
      <c r="L888" s="172" t="e">
        <f ca="1">K888/J888</f>
        <v>#DIV/0!</v>
      </c>
      <c r="M888" s="172">
        <f>K888/D888</f>
        <v>0</v>
      </c>
      <c r="N888" s="183">
        <f ca="1">SUMIF($EV$8:$FZ$9,$O$5,$EV889:$FZ889)-SUMIF($EV$8:$FZ$9,$Q$5,$EV889:$FZ889)</f>
        <v>0</v>
      </c>
      <c r="O888" s="154"/>
      <c r="P888" s="154"/>
      <c r="Q888" s="150">
        <v>0</v>
      </c>
      <c r="R888" s="150">
        <v>0</v>
      </c>
      <c r="S888" s="152" t="e">
        <v>#DIV/0!</v>
      </c>
      <c r="T888" s="154"/>
      <c r="U888" s="154"/>
      <c r="V888" s="154"/>
      <c r="W888" s="154"/>
      <c r="X888" s="154"/>
      <c r="Y888" s="154"/>
      <c r="Z888" s="154"/>
      <c r="AA888" s="154"/>
      <c r="AB888" s="154"/>
      <c r="AC888" s="154"/>
      <c r="AD888" s="154"/>
      <c r="AE888" s="154"/>
      <c r="AF888" s="154"/>
      <c r="AG888" s="154"/>
      <c r="AH888" s="154"/>
      <c r="AI888" s="154"/>
      <c r="AJ888" s="154"/>
      <c r="AK888" s="154"/>
      <c r="AL888" s="154"/>
      <c r="AM888" s="154"/>
      <c r="AN888" s="154"/>
      <c r="AO888" s="154"/>
      <c r="AP888" s="154"/>
      <c r="AQ888" s="154"/>
      <c r="AR888" s="154"/>
      <c r="AS888" s="154"/>
      <c r="AT888" s="154"/>
      <c r="AU888" s="154"/>
      <c r="AV888" s="154"/>
      <c r="AW888" s="154"/>
      <c r="AX888" s="150">
        <f t="shared" ca="1" si="2251"/>
        <v>0</v>
      </c>
      <c r="AY888" s="150">
        <f>SUM(BA889:CE889)</f>
        <v>0</v>
      </c>
      <c r="AZ888" s="152" t="e">
        <f ca="1">AY888/AX888</f>
        <v>#DIV/0!</v>
      </c>
      <c r="BA888" s="154"/>
      <c r="BB888" s="154"/>
      <c r="BC888" s="154"/>
      <c r="BD888" s="154"/>
      <c r="BE888" s="154"/>
      <c r="BF888" s="154"/>
      <c r="BG888" s="154"/>
      <c r="BH888" s="154"/>
      <c r="BI888" s="154"/>
      <c r="BJ888" s="154"/>
      <c r="BK888" s="154"/>
      <c r="BL888" s="154"/>
      <c r="BM888" s="154"/>
      <c r="BN888" s="154"/>
      <c r="BO888" s="154"/>
      <c r="BP888" s="154"/>
      <c r="BQ888" s="154"/>
      <c r="BR888" s="154"/>
      <c r="BS888" s="154"/>
      <c r="BT888" s="154"/>
      <c r="BU888" s="154"/>
      <c r="BV888" s="154"/>
      <c r="BW888" s="154"/>
      <c r="BX888" s="154"/>
      <c r="BY888" s="154"/>
      <c r="BZ888" s="154"/>
      <c r="CA888" s="154"/>
      <c r="CB888" s="154"/>
      <c r="CC888" s="154"/>
      <c r="CD888" s="154"/>
      <c r="CE888" s="154"/>
      <c r="CF888" s="150">
        <f t="shared" ref="CF888" si="2304">SUM(CI888:DM888)</f>
        <v>0</v>
      </c>
      <c r="CG888" s="150">
        <f>SUM(CI889:DM889)</f>
        <v>0</v>
      </c>
      <c r="CH888" s="152" t="e">
        <f>CG888/CF888</f>
        <v>#DIV/0!</v>
      </c>
      <c r="CI888" s="154"/>
      <c r="CJ888" s="154"/>
      <c r="CK888" s="154"/>
      <c r="CL888" s="154"/>
      <c r="CM888" s="154"/>
      <c r="CN888" s="154"/>
      <c r="CO888" s="154"/>
      <c r="CP888" s="158"/>
      <c r="CQ888" s="158"/>
      <c r="CR888" s="158"/>
      <c r="CS888" s="158"/>
      <c r="CT888" s="158"/>
      <c r="CU888" s="158"/>
      <c r="CV888" s="158"/>
      <c r="CW888" s="154"/>
      <c r="CX888" s="154"/>
      <c r="CY888" s="154"/>
      <c r="CZ888" s="154"/>
      <c r="DA888" s="154"/>
      <c r="DB888" s="154"/>
      <c r="DC888" s="154"/>
      <c r="DD888" s="154"/>
      <c r="DE888" s="154"/>
      <c r="DF888" s="154"/>
      <c r="DG888" s="154"/>
      <c r="DH888" s="154"/>
      <c r="DI888" s="154"/>
      <c r="DJ888" s="154"/>
      <c r="DK888" s="154"/>
      <c r="DL888" s="154"/>
      <c r="DM888" s="154"/>
      <c r="DN888" s="150">
        <f t="shared" ref="DN888" si="2305">SUM(DQ888:ER888)</f>
        <v>0</v>
      </c>
      <c r="DO888" s="150">
        <f>SUM(DQ889:ER889)</f>
        <v>0</v>
      </c>
      <c r="DP888" s="152" t="e">
        <f t="shared" si="2242"/>
        <v>#DIV/0!</v>
      </c>
      <c r="DQ888" s="154"/>
      <c r="DR888" s="154"/>
      <c r="DS888" s="154"/>
      <c r="DT888" s="154"/>
      <c r="DU888" s="154"/>
      <c r="DV888" s="154"/>
      <c r="DW888" s="154"/>
      <c r="DX888" s="154"/>
      <c r="DY888" s="154"/>
      <c r="DZ888" s="154"/>
      <c r="EA888" s="154"/>
      <c r="EB888" s="154"/>
      <c r="EC888" s="154"/>
      <c r="ED888" s="154"/>
      <c r="EE888" s="154"/>
      <c r="EF888" s="154"/>
      <c r="EG888" s="154"/>
      <c r="EH888" s="154"/>
      <c r="EI888" s="154"/>
      <c r="EJ888" s="154"/>
      <c r="EK888" s="154"/>
      <c r="EL888" s="154"/>
      <c r="EM888" s="154"/>
      <c r="EN888" s="154"/>
      <c r="EO888" s="154"/>
      <c r="EP888" s="154"/>
      <c r="EQ888" s="154"/>
      <c r="ER888" s="154"/>
      <c r="ES888" s="150">
        <f t="shared" ca="1" si="2211"/>
        <v>0</v>
      </c>
      <c r="ET888" s="150">
        <f t="shared" si="2279"/>
        <v>0</v>
      </c>
      <c r="EU888" s="152" t="e">
        <f t="shared" ca="1" si="2280"/>
        <v>#DIV/0!</v>
      </c>
      <c r="EV888" s="154"/>
      <c r="EW888" s="160"/>
      <c r="EX888" s="154"/>
      <c r="EY888" s="154"/>
      <c r="EZ888" s="154"/>
      <c r="FA888" s="154"/>
      <c r="FB888" s="154"/>
      <c r="FC888" s="154"/>
      <c r="FD888" s="154"/>
      <c r="FE888" s="154"/>
      <c r="FF888" s="154"/>
      <c r="FG888" s="154"/>
      <c r="FH888" s="154"/>
      <c r="FI888" s="154"/>
      <c r="FJ888" s="154"/>
      <c r="FK888" s="154"/>
      <c r="FL888" s="154"/>
      <c r="FM888" s="154"/>
      <c r="FN888" s="154"/>
      <c r="FO888" s="154"/>
      <c r="FP888" s="154"/>
      <c r="FQ888" s="154"/>
      <c r="FR888" s="154"/>
      <c r="FS888" s="154"/>
      <c r="FT888" s="154"/>
      <c r="FU888" s="154"/>
      <c r="FV888" s="154"/>
      <c r="FW888" s="154"/>
      <c r="FX888" s="154"/>
      <c r="FY888" s="154"/>
      <c r="FZ888" s="154"/>
      <c r="GA888" s="150">
        <f t="shared" ref="GA888" ca="1" si="2306">SUMIF($GD$8:$HG$9,$O$5,GD888:HG888)</f>
        <v>0</v>
      </c>
      <c r="GB888" s="150">
        <f t="shared" ref="GB888" si="2307">SUM(GD889:HG889)</f>
        <v>0</v>
      </c>
      <c r="GC888" s="152" t="e">
        <f t="shared" ref="GC888" ca="1" si="2308">GB888/GA888</f>
        <v>#DIV/0!</v>
      </c>
      <c r="GD888" s="154"/>
      <c r="GE888" s="154"/>
      <c r="GF888" s="154"/>
      <c r="GG888" s="154"/>
      <c r="GH888" s="154"/>
      <c r="GI888" s="154"/>
      <c r="GJ888" s="154"/>
      <c r="GK888" s="154"/>
      <c r="GL888" s="154"/>
      <c r="GM888" s="154"/>
      <c r="GN888" s="154"/>
      <c r="GO888" s="154"/>
      <c r="GP888" s="154"/>
      <c r="GQ888" s="154"/>
      <c r="GR888" s="154"/>
      <c r="GS888" s="154"/>
      <c r="GT888" s="154"/>
      <c r="GU888" s="154"/>
      <c r="GV888" s="154"/>
      <c r="GW888" s="154"/>
      <c r="GX888" s="154"/>
      <c r="GY888" s="154"/>
      <c r="GZ888" s="154"/>
      <c r="HA888" s="154"/>
      <c r="HB888" s="154"/>
      <c r="HC888" s="154"/>
      <c r="HD888" s="154"/>
      <c r="HE888" s="154"/>
      <c r="HF888" s="154"/>
      <c r="HG888" s="154"/>
      <c r="HH888" s="150"/>
      <c r="HI888" s="150">
        <v>0</v>
      </c>
      <c r="HJ888" s="154"/>
      <c r="HK888" s="154"/>
      <c r="HL888" s="154"/>
      <c r="HM888" s="154"/>
      <c r="HN888" s="154"/>
      <c r="HO888" s="154"/>
      <c r="HP888" s="154"/>
      <c r="HQ888" s="154"/>
      <c r="HR888" s="154"/>
      <c r="HS888" s="154"/>
      <c r="HT888" s="154"/>
      <c r="HU888" s="154"/>
      <c r="HV888" s="154"/>
      <c r="HW888" s="154"/>
      <c r="HX888" s="154"/>
      <c r="HY888" s="154"/>
      <c r="HZ888" s="154"/>
      <c r="IA888" s="154"/>
      <c r="IB888" s="154"/>
      <c r="IC888" s="154"/>
      <c r="ID888" s="154"/>
      <c r="IE888" s="154"/>
      <c r="IF888" s="154"/>
      <c r="IG888" s="154"/>
      <c r="IH888" s="154"/>
      <c r="II888" s="154"/>
      <c r="IJ888" s="154"/>
      <c r="IK888" s="154"/>
      <c r="IL888" s="154"/>
      <c r="IM888" s="154"/>
      <c r="IN888" s="154"/>
      <c r="IO888" s="154"/>
      <c r="IP888" s="150"/>
      <c r="IQ888" s="150">
        <v>0</v>
      </c>
      <c r="IR888" s="154"/>
      <c r="IS888" s="154"/>
      <c r="IT888" s="154"/>
      <c r="IU888" s="154"/>
      <c r="IV888" s="154"/>
      <c r="IW888" s="154"/>
      <c r="IX888" s="154"/>
      <c r="IY888" s="154"/>
      <c r="IZ888" s="154"/>
      <c r="JA888" s="154"/>
      <c r="JB888" s="154"/>
      <c r="JC888" s="154"/>
      <c r="JD888" s="154"/>
      <c r="JE888" s="154"/>
      <c r="JF888" s="154"/>
      <c r="JG888" s="154"/>
      <c r="JH888" s="154"/>
      <c r="JI888" s="154"/>
      <c r="JJ888" s="154"/>
      <c r="JK888" s="154"/>
      <c r="JL888" s="154"/>
      <c r="JM888" s="154"/>
      <c r="JN888" s="154"/>
      <c r="JO888" s="154"/>
      <c r="JP888" s="154"/>
      <c r="JQ888" s="154"/>
      <c r="JR888" s="154"/>
      <c r="JS888" s="154"/>
      <c r="JT888" s="154"/>
      <c r="JU888" s="154"/>
      <c r="JV888" s="154"/>
      <c r="JW888" s="150"/>
      <c r="JX888" s="150">
        <v>0</v>
      </c>
      <c r="JY888" s="154"/>
      <c r="JZ888" s="154"/>
      <c r="KA888" s="154"/>
      <c r="KB888" s="154"/>
      <c r="KC888" s="154"/>
      <c r="KD888" s="154"/>
      <c r="KE888" s="154"/>
      <c r="KF888" s="154"/>
      <c r="KG888" s="154"/>
      <c r="KH888" s="154"/>
      <c r="KI888" s="154"/>
      <c r="KJ888" s="154"/>
      <c r="KK888" s="154"/>
      <c r="KL888" s="154"/>
      <c r="KM888" s="154"/>
      <c r="KN888" s="154"/>
      <c r="KO888" s="154"/>
      <c r="KP888" s="154"/>
      <c r="KQ888" s="154"/>
      <c r="KR888" s="154"/>
      <c r="KS888" s="154"/>
      <c r="KT888" s="154"/>
      <c r="KU888" s="154"/>
      <c r="KV888" s="154"/>
      <c r="KW888" s="154"/>
      <c r="KX888" s="154"/>
      <c r="KY888" s="154"/>
      <c r="KZ888" s="154"/>
      <c r="LA888" s="154"/>
      <c r="LB888" s="154"/>
      <c r="LC888" s="154"/>
      <c r="LD888" s="154"/>
      <c r="LE888" s="150"/>
      <c r="LF888" s="150">
        <v>0</v>
      </c>
      <c r="LG888" s="154"/>
      <c r="LH888" s="154"/>
      <c r="LI888" s="154"/>
      <c r="LJ888" s="154"/>
      <c r="LK888" s="154"/>
      <c r="LL888" s="154"/>
      <c r="LM888" s="154"/>
      <c r="LN888" s="154"/>
      <c r="LO888" s="154"/>
      <c r="LP888" s="154"/>
      <c r="LQ888" s="154"/>
      <c r="LR888" s="154"/>
      <c r="LS888" s="154"/>
      <c r="LT888" s="154"/>
      <c r="LU888" s="154"/>
      <c r="LV888" s="154"/>
      <c r="LW888" s="154"/>
      <c r="LX888" s="154"/>
      <c r="LY888" s="154"/>
      <c r="LZ888" s="154"/>
      <c r="MA888" s="154"/>
      <c r="MB888" s="154"/>
      <c r="MC888" s="154"/>
      <c r="MD888" s="154"/>
      <c r="ME888" s="154"/>
      <c r="MF888" s="154"/>
      <c r="MG888" s="154"/>
      <c r="MH888" s="154"/>
      <c r="MI888" s="154"/>
      <c r="MJ888" s="154"/>
      <c r="MK888" s="154"/>
      <c r="ML888" s="154"/>
    </row>
    <row r="889" spans="1:350" s="41" customFormat="1" ht="14.25" customHeight="1" outlineLevel="3" x14ac:dyDescent="0.25">
      <c r="A889" s="221"/>
      <c r="B889" s="231"/>
      <c r="C889" s="176"/>
      <c r="D889" s="176"/>
      <c r="E889" s="176"/>
      <c r="F889" s="176"/>
      <c r="G889" s="176"/>
      <c r="H889" s="171"/>
      <c r="I889" s="171"/>
      <c r="J889" s="213"/>
      <c r="K889" s="213"/>
      <c r="L889" s="173"/>
      <c r="M889" s="173"/>
      <c r="N889" s="184"/>
      <c r="O889" s="155"/>
      <c r="P889" s="155"/>
      <c r="Q889" s="151"/>
      <c r="R889" s="151"/>
      <c r="S889" s="153"/>
      <c r="T889" s="155"/>
      <c r="U889" s="155"/>
      <c r="V889" s="155"/>
      <c r="W889" s="155"/>
      <c r="X889" s="155"/>
      <c r="Y889" s="155"/>
      <c r="Z889" s="155"/>
      <c r="AA889" s="155"/>
      <c r="AB889" s="155"/>
      <c r="AC889" s="155"/>
      <c r="AD889" s="155"/>
      <c r="AE889" s="155"/>
      <c r="AF889" s="155"/>
      <c r="AG889" s="155"/>
      <c r="AH889" s="155"/>
      <c r="AI889" s="155"/>
      <c r="AJ889" s="155"/>
      <c r="AK889" s="155"/>
      <c r="AL889" s="155"/>
      <c r="AM889" s="155"/>
      <c r="AN889" s="155"/>
      <c r="AO889" s="155"/>
      <c r="AP889" s="155"/>
      <c r="AQ889" s="155"/>
      <c r="AR889" s="155"/>
      <c r="AS889" s="155"/>
      <c r="AT889" s="155"/>
      <c r="AU889" s="155"/>
      <c r="AV889" s="155"/>
      <c r="AW889" s="155"/>
      <c r="AX889" s="151"/>
      <c r="AY889" s="151"/>
      <c r="AZ889" s="153"/>
      <c r="BA889" s="155"/>
      <c r="BB889" s="155"/>
      <c r="BC889" s="155"/>
      <c r="BD889" s="155"/>
      <c r="BE889" s="155"/>
      <c r="BF889" s="155"/>
      <c r="BG889" s="155"/>
      <c r="BH889" s="155"/>
      <c r="BI889" s="155"/>
      <c r="BJ889" s="155"/>
      <c r="BK889" s="155"/>
      <c r="BL889" s="155"/>
      <c r="BM889" s="155"/>
      <c r="BN889" s="155"/>
      <c r="BO889" s="155"/>
      <c r="BP889" s="155"/>
      <c r="BQ889" s="155"/>
      <c r="BR889" s="155"/>
      <c r="BS889" s="155"/>
      <c r="BT889" s="155"/>
      <c r="BU889" s="155"/>
      <c r="BV889" s="155"/>
      <c r="BW889" s="155"/>
      <c r="BX889" s="155"/>
      <c r="BY889" s="155"/>
      <c r="BZ889" s="155"/>
      <c r="CA889" s="155"/>
      <c r="CB889" s="155"/>
      <c r="CC889" s="155"/>
      <c r="CD889" s="155"/>
      <c r="CE889" s="155"/>
      <c r="CF889" s="151"/>
      <c r="CG889" s="151"/>
      <c r="CH889" s="153"/>
      <c r="CI889" s="155"/>
      <c r="CJ889" s="155"/>
      <c r="CK889" s="155"/>
      <c r="CL889" s="155"/>
      <c r="CM889" s="155"/>
      <c r="CN889" s="155"/>
      <c r="CO889" s="155"/>
      <c r="CP889" s="159"/>
      <c r="CQ889" s="159"/>
      <c r="CR889" s="159"/>
      <c r="CS889" s="159"/>
      <c r="CT889" s="159"/>
      <c r="CU889" s="159"/>
      <c r="CV889" s="159"/>
      <c r="CW889" s="155"/>
      <c r="CX889" s="155"/>
      <c r="CY889" s="155"/>
      <c r="CZ889" s="155"/>
      <c r="DA889" s="155"/>
      <c r="DB889" s="155"/>
      <c r="DC889" s="155"/>
      <c r="DD889" s="155"/>
      <c r="DE889" s="155"/>
      <c r="DF889" s="155"/>
      <c r="DG889" s="155"/>
      <c r="DH889" s="155"/>
      <c r="DI889" s="155"/>
      <c r="DJ889" s="155"/>
      <c r="DK889" s="155"/>
      <c r="DL889" s="155"/>
      <c r="DM889" s="155"/>
      <c r="DN889" s="151"/>
      <c r="DO889" s="151"/>
      <c r="DP889" s="153"/>
      <c r="DQ889" s="155"/>
      <c r="DR889" s="155"/>
      <c r="DS889" s="155"/>
      <c r="DT889" s="155"/>
      <c r="DU889" s="155"/>
      <c r="DV889" s="155"/>
      <c r="DW889" s="155"/>
      <c r="DX889" s="155"/>
      <c r="DY889" s="155"/>
      <c r="DZ889" s="155"/>
      <c r="EA889" s="155"/>
      <c r="EB889" s="155"/>
      <c r="EC889" s="155"/>
      <c r="ED889" s="155"/>
      <c r="EE889" s="155"/>
      <c r="EF889" s="155"/>
      <c r="EG889" s="155"/>
      <c r="EH889" s="155"/>
      <c r="EI889" s="155"/>
      <c r="EJ889" s="155"/>
      <c r="EK889" s="155"/>
      <c r="EL889" s="155"/>
      <c r="EM889" s="155"/>
      <c r="EN889" s="155"/>
      <c r="EO889" s="155"/>
      <c r="EP889" s="155"/>
      <c r="EQ889" s="155"/>
      <c r="ER889" s="155"/>
      <c r="ES889" s="151"/>
      <c r="ET889" s="151"/>
      <c r="EU889" s="153"/>
      <c r="EV889" s="155"/>
      <c r="EW889" s="161"/>
      <c r="EX889" s="155"/>
      <c r="EY889" s="155"/>
      <c r="EZ889" s="155"/>
      <c r="FA889" s="155"/>
      <c r="FB889" s="155"/>
      <c r="FC889" s="155"/>
      <c r="FD889" s="155"/>
      <c r="FE889" s="155"/>
      <c r="FF889" s="155"/>
      <c r="FG889" s="155"/>
      <c r="FH889" s="155"/>
      <c r="FI889" s="155"/>
      <c r="FJ889" s="155"/>
      <c r="FK889" s="155"/>
      <c r="FL889" s="155"/>
      <c r="FM889" s="155"/>
      <c r="FN889" s="155"/>
      <c r="FO889" s="155"/>
      <c r="FP889" s="155"/>
      <c r="FQ889" s="155"/>
      <c r="FR889" s="155"/>
      <c r="FS889" s="155"/>
      <c r="FT889" s="155"/>
      <c r="FU889" s="155"/>
      <c r="FV889" s="155"/>
      <c r="FW889" s="155"/>
      <c r="FX889" s="155"/>
      <c r="FY889" s="155"/>
      <c r="FZ889" s="155"/>
      <c r="GA889" s="151"/>
      <c r="GB889" s="151"/>
      <c r="GC889" s="153"/>
      <c r="GD889" s="155"/>
      <c r="GE889" s="155"/>
      <c r="GF889" s="155"/>
      <c r="GG889" s="155"/>
      <c r="GH889" s="155"/>
      <c r="GI889" s="155"/>
      <c r="GJ889" s="155"/>
      <c r="GK889" s="155"/>
      <c r="GL889" s="155"/>
      <c r="GM889" s="155"/>
      <c r="GN889" s="155"/>
      <c r="GO889" s="155"/>
      <c r="GP889" s="155"/>
      <c r="GQ889" s="155"/>
      <c r="GR889" s="155"/>
      <c r="GS889" s="155"/>
      <c r="GT889" s="155"/>
      <c r="GU889" s="155"/>
      <c r="GV889" s="155"/>
      <c r="GW889" s="155"/>
      <c r="GX889" s="155"/>
      <c r="GY889" s="155"/>
      <c r="GZ889" s="155"/>
      <c r="HA889" s="155"/>
      <c r="HB889" s="155"/>
      <c r="HC889" s="155"/>
      <c r="HD889" s="155"/>
      <c r="HE889" s="155"/>
      <c r="HF889" s="155"/>
      <c r="HG889" s="155"/>
      <c r="HH889" s="151"/>
      <c r="HI889" s="151"/>
      <c r="HJ889" s="155"/>
      <c r="HK889" s="155"/>
      <c r="HL889" s="155"/>
      <c r="HM889" s="155"/>
      <c r="HN889" s="155"/>
      <c r="HO889" s="155"/>
      <c r="HP889" s="155"/>
      <c r="HQ889" s="155"/>
      <c r="HR889" s="155"/>
      <c r="HS889" s="155"/>
      <c r="HT889" s="155"/>
      <c r="HU889" s="155"/>
      <c r="HV889" s="155"/>
      <c r="HW889" s="155"/>
      <c r="HX889" s="155"/>
      <c r="HY889" s="155"/>
      <c r="HZ889" s="155"/>
      <c r="IA889" s="155"/>
      <c r="IB889" s="155"/>
      <c r="IC889" s="155"/>
      <c r="ID889" s="155"/>
      <c r="IE889" s="155"/>
      <c r="IF889" s="155"/>
      <c r="IG889" s="155"/>
      <c r="IH889" s="155"/>
      <c r="II889" s="155"/>
      <c r="IJ889" s="155"/>
      <c r="IK889" s="155"/>
      <c r="IL889" s="155"/>
      <c r="IM889" s="155"/>
      <c r="IN889" s="155"/>
      <c r="IO889" s="155"/>
      <c r="IP889" s="151"/>
      <c r="IQ889" s="151"/>
      <c r="IR889" s="155"/>
      <c r="IS889" s="155"/>
      <c r="IT889" s="155"/>
      <c r="IU889" s="155"/>
      <c r="IV889" s="155"/>
      <c r="IW889" s="155"/>
      <c r="IX889" s="155"/>
      <c r="IY889" s="155"/>
      <c r="IZ889" s="155"/>
      <c r="JA889" s="155"/>
      <c r="JB889" s="155"/>
      <c r="JC889" s="155"/>
      <c r="JD889" s="155"/>
      <c r="JE889" s="155"/>
      <c r="JF889" s="155"/>
      <c r="JG889" s="155"/>
      <c r="JH889" s="155"/>
      <c r="JI889" s="155"/>
      <c r="JJ889" s="155"/>
      <c r="JK889" s="155"/>
      <c r="JL889" s="155"/>
      <c r="JM889" s="155"/>
      <c r="JN889" s="155"/>
      <c r="JO889" s="155"/>
      <c r="JP889" s="155"/>
      <c r="JQ889" s="155"/>
      <c r="JR889" s="155"/>
      <c r="JS889" s="155"/>
      <c r="JT889" s="155"/>
      <c r="JU889" s="155"/>
      <c r="JV889" s="155"/>
      <c r="JW889" s="151"/>
      <c r="JX889" s="151"/>
      <c r="JY889" s="155"/>
      <c r="JZ889" s="155"/>
      <c r="KA889" s="155"/>
      <c r="KB889" s="155"/>
      <c r="KC889" s="155"/>
      <c r="KD889" s="155"/>
      <c r="KE889" s="155"/>
      <c r="KF889" s="155"/>
      <c r="KG889" s="155"/>
      <c r="KH889" s="155"/>
      <c r="KI889" s="155"/>
      <c r="KJ889" s="155"/>
      <c r="KK889" s="155"/>
      <c r="KL889" s="155"/>
      <c r="KM889" s="155"/>
      <c r="KN889" s="155"/>
      <c r="KO889" s="155"/>
      <c r="KP889" s="155"/>
      <c r="KQ889" s="155"/>
      <c r="KR889" s="155"/>
      <c r="KS889" s="155"/>
      <c r="KT889" s="155"/>
      <c r="KU889" s="155"/>
      <c r="KV889" s="155"/>
      <c r="KW889" s="155"/>
      <c r="KX889" s="155"/>
      <c r="KY889" s="155"/>
      <c r="KZ889" s="155"/>
      <c r="LA889" s="155"/>
      <c r="LB889" s="155"/>
      <c r="LC889" s="155"/>
      <c r="LD889" s="155"/>
      <c r="LE889" s="151"/>
      <c r="LF889" s="151"/>
      <c r="LG889" s="155"/>
      <c r="LH889" s="155"/>
      <c r="LI889" s="155"/>
      <c r="LJ889" s="155"/>
      <c r="LK889" s="155"/>
      <c r="LL889" s="155"/>
      <c r="LM889" s="155"/>
      <c r="LN889" s="155"/>
      <c r="LO889" s="155"/>
      <c r="LP889" s="155"/>
      <c r="LQ889" s="155"/>
      <c r="LR889" s="155"/>
      <c r="LS889" s="155"/>
      <c r="LT889" s="155"/>
      <c r="LU889" s="155"/>
      <c r="LV889" s="155"/>
      <c r="LW889" s="155"/>
      <c r="LX889" s="155"/>
      <c r="LY889" s="155"/>
      <c r="LZ889" s="155"/>
      <c r="MA889" s="155"/>
      <c r="MB889" s="155"/>
      <c r="MC889" s="155"/>
      <c r="MD889" s="155"/>
      <c r="ME889" s="155"/>
      <c r="MF889" s="155"/>
      <c r="MG889" s="155"/>
      <c r="MH889" s="155"/>
      <c r="MI889" s="155"/>
      <c r="MJ889" s="155"/>
      <c r="MK889" s="155"/>
      <c r="ML889" s="155"/>
    </row>
    <row r="890" spans="1:350" ht="13.9" customHeight="1" outlineLevel="3" x14ac:dyDescent="0.2">
      <c r="A890" s="226" t="s">
        <v>527</v>
      </c>
      <c r="B890" s="218" t="s">
        <v>343</v>
      </c>
      <c r="C890" s="214" t="s">
        <v>99</v>
      </c>
      <c r="D890" s="154">
        <v>149</v>
      </c>
      <c r="E890" s="175">
        <v>0</v>
      </c>
      <c r="F890" s="175">
        <f>D890-E890</f>
        <v>149</v>
      </c>
      <c r="G890" s="175" t="s">
        <v>844</v>
      </c>
      <c r="H890" s="170" t="s">
        <v>866</v>
      </c>
      <c r="I890" s="170" t="s">
        <v>824</v>
      </c>
      <c r="J890" s="212">
        <f ca="1">E890+Q890+AX890+CF890+DN890+ES890+GA890+HH890+IP890+JW890+LE890</f>
        <v>149</v>
      </c>
      <c r="K890" s="212">
        <f>E890+R890+AY890+CG890+DO890+ET890+GB890+HI890+IQ890+JX890+LF890</f>
        <v>149</v>
      </c>
      <c r="L890" s="172">
        <f ca="1">K890/J890</f>
        <v>1</v>
      </c>
      <c r="M890" s="172">
        <f>K890/D890</f>
        <v>1</v>
      </c>
      <c r="N890" s="183">
        <f ca="1">SUMIF($EV$8:$FZ$9,$O$5,$EV891:$FZ891)-SUMIF($EV$8:$FZ$9,$Q$5,$EV891:$FZ891)</f>
        <v>0</v>
      </c>
      <c r="O890" s="156"/>
      <c r="P890" s="16" t="s">
        <v>25</v>
      </c>
      <c r="Q890" s="150">
        <v>0</v>
      </c>
      <c r="R890" s="150">
        <v>0</v>
      </c>
      <c r="S890" s="152" t="e">
        <v>#DIV/0!</v>
      </c>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50">
        <f t="shared" ca="1" si="2251"/>
        <v>0</v>
      </c>
      <c r="AY890" s="150">
        <f>SUM(BA891:CE891)</f>
        <v>0</v>
      </c>
      <c r="AZ890" s="152" t="e">
        <f ca="1">AY890/AX890</f>
        <v>#DIV/0!</v>
      </c>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50">
        <f t="shared" ref="CF890" si="2309">SUM(CI890:DM890)</f>
        <v>0</v>
      </c>
      <c r="CG890" s="150">
        <f>SUM(CI891:DM891)</f>
        <v>0</v>
      </c>
      <c r="CH890" s="152" t="e">
        <f>CG890/CF890</f>
        <v>#DIV/0!</v>
      </c>
      <c r="CI890" s="129"/>
      <c r="CJ890" s="129"/>
      <c r="CK890" s="129"/>
      <c r="CL890" s="129"/>
      <c r="CM890" s="129"/>
      <c r="CN890" s="129"/>
      <c r="CO890" s="129"/>
      <c r="CP890" s="101"/>
      <c r="CQ890" s="101"/>
      <c r="CR890" s="101"/>
      <c r="CS890" s="101"/>
      <c r="CT890" s="101"/>
      <c r="CU890" s="101"/>
      <c r="CV890" s="101"/>
      <c r="CW890" s="129"/>
      <c r="CX890" s="129"/>
      <c r="CY890" s="129"/>
      <c r="CZ890" s="129"/>
      <c r="DA890" s="129"/>
      <c r="DB890" s="129"/>
      <c r="DC890" s="129"/>
      <c r="DD890" s="129"/>
      <c r="DE890" s="129"/>
      <c r="DF890" s="129"/>
      <c r="DG890" s="129"/>
      <c r="DH890" s="129"/>
      <c r="DI890" s="129"/>
      <c r="DJ890" s="129"/>
      <c r="DK890" s="129"/>
      <c r="DL890" s="129"/>
      <c r="DM890" s="129"/>
      <c r="DN890" s="150">
        <f t="shared" ref="DN890" si="2310">SUM(DQ890:ER890)</f>
        <v>76</v>
      </c>
      <c r="DO890" s="150">
        <f>SUM(DQ891:ER891)</f>
        <v>0</v>
      </c>
      <c r="DP890" s="152">
        <f t="shared" si="2242"/>
        <v>0</v>
      </c>
      <c r="DQ890" s="16"/>
      <c r="DR890" s="16"/>
      <c r="DS890" s="16"/>
      <c r="DT890" s="16"/>
      <c r="DU890" s="16"/>
      <c r="DV890" s="16"/>
      <c r="DW890" s="16">
        <v>25</v>
      </c>
      <c r="DX890" s="16">
        <v>25</v>
      </c>
      <c r="DY890" s="16">
        <v>26</v>
      </c>
      <c r="DZ890" s="16"/>
      <c r="EA890" s="16"/>
      <c r="EB890" s="16"/>
      <c r="EC890" s="16"/>
      <c r="ED890" s="16"/>
      <c r="EE890" s="16"/>
      <c r="EF890" s="16"/>
      <c r="EG890" s="16"/>
      <c r="EH890" s="16"/>
      <c r="EI890" s="16"/>
      <c r="EJ890" s="16"/>
      <c r="EK890" s="16"/>
      <c r="EL890" s="16"/>
      <c r="EM890" s="16"/>
      <c r="EN890" s="16"/>
      <c r="EO890" s="16"/>
      <c r="EP890" s="16"/>
      <c r="EQ890" s="16"/>
      <c r="ER890" s="16"/>
      <c r="ES890" s="150">
        <f t="shared" ca="1" si="2211"/>
        <v>0</v>
      </c>
      <c r="ET890" s="150">
        <f t="shared" si="2279"/>
        <v>149</v>
      </c>
      <c r="EU890" s="152" t="e">
        <f t="shared" ca="1" si="2280"/>
        <v>#DIV/0!</v>
      </c>
      <c r="EV890" s="16"/>
      <c r="EW890" s="67"/>
      <c r="EX890" s="16"/>
      <c r="EY890" s="16"/>
      <c r="EZ890" s="16"/>
      <c r="FA890" s="16"/>
      <c r="FB890" s="16"/>
      <c r="FC890" s="16"/>
      <c r="FD890" s="16"/>
      <c r="FE890" s="16"/>
      <c r="FF890" s="16"/>
      <c r="FG890" s="16"/>
      <c r="FH890" s="16"/>
      <c r="FI890" s="16"/>
      <c r="FJ890" s="16"/>
      <c r="FK890" s="16"/>
      <c r="FL890" s="16"/>
      <c r="FM890" s="16"/>
      <c r="FN890" s="16"/>
      <c r="FO890" s="16"/>
      <c r="FP890" s="16"/>
      <c r="FQ890" s="16"/>
      <c r="FR890" s="16"/>
      <c r="FS890" s="16"/>
      <c r="FT890" s="16"/>
      <c r="FU890" s="16"/>
      <c r="FV890" s="16"/>
      <c r="FW890" s="16"/>
      <c r="FX890" s="16"/>
      <c r="FY890" s="16"/>
      <c r="FZ890" s="16"/>
      <c r="GA890" s="150">
        <f t="shared" ref="GA890" ca="1" si="2311">SUMIF($GD$8:$HG$9,$O$5,GD890:HG890)</f>
        <v>73</v>
      </c>
      <c r="GB890" s="150">
        <f t="shared" ref="GB890" si="2312">SUM(GD891:HG891)</f>
        <v>0</v>
      </c>
      <c r="GC890" s="152">
        <f t="shared" ref="GC890" ca="1" si="2313">GB890/GA890</f>
        <v>0</v>
      </c>
      <c r="GD890" s="16"/>
      <c r="GE890" s="16"/>
      <c r="GF890" s="16"/>
      <c r="GG890" s="16"/>
      <c r="GH890" s="16"/>
      <c r="GI890" s="16"/>
      <c r="GJ890" s="16"/>
      <c r="GK890" s="16"/>
      <c r="GL890" s="16"/>
      <c r="GM890" s="16"/>
      <c r="GN890" s="16"/>
      <c r="GO890" s="16"/>
      <c r="GP890" s="16"/>
      <c r="GQ890" s="16"/>
      <c r="GR890" s="16"/>
      <c r="GS890" s="16"/>
      <c r="GT890" s="16"/>
      <c r="GU890" s="16"/>
      <c r="GV890" s="16"/>
      <c r="GW890" s="16">
        <f>149-76</f>
        <v>73</v>
      </c>
      <c r="GX890" s="16"/>
      <c r="GY890" s="16"/>
      <c r="GZ890" s="16"/>
      <c r="HA890" s="16"/>
      <c r="HB890" s="16"/>
      <c r="HC890" s="16"/>
      <c r="HD890" s="16"/>
      <c r="HE890" s="16"/>
      <c r="HF890" s="16"/>
      <c r="HG890" s="16"/>
      <c r="HH890" s="150"/>
      <c r="HI890" s="150">
        <v>0</v>
      </c>
      <c r="HJ890" s="152" t="e">
        <v>#DIV/0!</v>
      </c>
      <c r="HK890" s="16"/>
      <c r="HL890" s="16"/>
      <c r="HM890" s="16"/>
      <c r="HN890" s="16"/>
      <c r="HO890" s="16"/>
      <c r="HP890" s="16"/>
      <c r="HQ890" s="16"/>
      <c r="HR890" s="16"/>
      <c r="HS890" s="16"/>
      <c r="HT890" s="16"/>
      <c r="HU890" s="16"/>
      <c r="HV890" s="16"/>
      <c r="HW890" s="16"/>
      <c r="HX890" s="16"/>
      <c r="HY890" s="16"/>
      <c r="HZ890" s="16"/>
      <c r="IA890" s="16"/>
      <c r="IB890" s="16"/>
      <c r="IC890" s="16"/>
      <c r="ID890" s="16"/>
      <c r="IE890" s="16"/>
      <c r="IF890" s="16"/>
      <c r="IG890" s="16"/>
      <c r="IH890" s="16"/>
      <c r="II890" s="16"/>
      <c r="IJ890" s="16"/>
      <c r="IK890" s="16"/>
      <c r="IL890" s="16"/>
      <c r="IM890" s="16"/>
      <c r="IN890" s="16"/>
      <c r="IO890" s="16"/>
      <c r="IP890" s="150"/>
      <c r="IQ890" s="150">
        <v>0</v>
      </c>
      <c r="IR890" s="152" t="e">
        <v>#DIV/0!</v>
      </c>
      <c r="IS890" s="16"/>
      <c r="IT890" s="16"/>
      <c r="IU890" s="16"/>
      <c r="IV890" s="16"/>
      <c r="IW890" s="16"/>
      <c r="IX890" s="16"/>
      <c r="IY890" s="16"/>
      <c r="IZ890" s="16"/>
      <c r="JA890" s="16"/>
      <c r="JB890" s="16"/>
      <c r="JC890" s="16"/>
      <c r="JD890" s="16"/>
      <c r="JE890" s="16"/>
      <c r="JF890" s="16"/>
      <c r="JG890" s="16"/>
      <c r="JH890" s="16"/>
      <c r="JI890" s="16"/>
      <c r="JJ890" s="16"/>
      <c r="JK890" s="16"/>
      <c r="JL890" s="16"/>
      <c r="JM890" s="16"/>
      <c r="JN890" s="16"/>
      <c r="JO890" s="16"/>
      <c r="JP890" s="16"/>
      <c r="JQ890" s="16"/>
      <c r="JR890" s="16"/>
      <c r="JS890" s="16"/>
      <c r="JT890" s="16"/>
      <c r="JU890" s="23"/>
      <c r="JV890" s="16"/>
      <c r="JW890" s="150"/>
      <c r="JX890" s="150">
        <v>0</v>
      </c>
      <c r="JY890" s="152" t="e">
        <v>#DIV/0!</v>
      </c>
      <c r="JZ890" s="16"/>
      <c r="KA890" s="16"/>
      <c r="KB890" s="16"/>
      <c r="KC890" s="16"/>
      <c r="KD890" s="16"/>
      <c r="KE890" s="16"/>
      <c r="KF890" s="16"/>
      <c r="KG890" s="16"/>
      <c r="KH890" s="16"/>
      <c r="KI890" s="16"/>
      <c r="KJ890" s="16"/>
      <c r="KK890" s="16"/>
      <c r="KL890" s="16"/>
      <c r="KM890" s="16"/>
      <c r="KN890" s="16"/>
      <c r="KO890" s="16"/>
      <c r="KP890" s="16"/>
      <c r="KQ890" s="16"/>
      <c r="KR890" s="16"/>
      <c r="KS890" s="16"/>
      <c r="KT890" s="16"/>
      <c r="KU890" s="16"/>
      <c r="KV890" s="16"/>
      <c r="KW890" s="16"/>
      <c r="KX890" s="16"/>
      <c r="KY890" s="16"/>
      <c r="KZ890" s="16"/>
      <c r="LA890" s="16"/>
      <c r="LB890" s="16"/>
      <c r="LC890" s="16"/>
      <c r="LD890" s="16"/>
      <c r="LE890" s="150"/>
      <c r="LF890" s="150">
        <v>0</v>
      </c>
      <c r="LG890" s="152" t="e">
        <v>#DIV/0!</v>
      </c>
      <c r="LH890" s="16"/>
      <c r="LI890" s="16"/>
      <c r="LJ890" s="16"/>
      <c r="LK890" s="16"/>
      <c r="LL890" s="16"/>
      <c r="LM890" s="16"/>
      <c r="LN890" s="16"/>
      <c r="LO890" s="16"/>
      <c r="LP890" s="16"/>
      <c r="LQ890" s="16"/>
      <c r="LR890" s="16"/>
      <c r="LS890" s="16"/>
      <c r="LT890" s="16"/>
      <c r="LU890" s="16"/>
      <c r="LV890" s="16"/>
      <c r="LW890" s="16"/>
      <c r="LX890" s="16"/>
      <c r="LY890" s="16"/>
      <c r="LZ890" s="16"/>
      <c r="MA890" s="16"/>
      <c r="MB890" s="16"/>
      <c r="MC890" s="16"/>
      <c r="MD890" s="16"/>
      <c r="ME890" s="16"/>
      <c r="MF890" s="16"/>
      <c r="MG890" s="16"/>
      <c r="MH890" s="16"/>
      <c r="MI890" s="16"/>
      <c r="MJ890" s="16"/>
      <c r="MK890" s="16"/>
      <c r="ML890" s="16"/>
    </row>
    <row r="891" spans="1:350" ht="13.9" customHeight="1" outlineLevel="3" x14ac:dyDescent="0.2">
      <c r="A891" s="227"/>
      <c r="B891" s="219"/>
      <c r="C891" s="215"/>
      <c r="D891" s="155"/>
      <c r="E891" s="176"/>
      <c r="F891" s="176"/>
      <c r="G891" s="176"/>
      <c r="H891" s="171"/>
      <c r="I891" s="171"/>
      <c r="J891" s="213"/>
      <c r="K891" s="213"/>
      <c r="L891" s="173"/>
      <c r="M891" s="173"/>
      <c r="N891" s="184"/>
      <c r="O891" s="157"/>
      <c r="P891" s="17" t="s">
        <v>26</v>
      </c>
      <c r="Q891" s="151"/>
      <c r="R891" s="151"/>
      <c r="S891" s="153"/>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151"/>
      <c r="AY891" s="151"/>
      <c r="AZ891" s="153"/>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c r="CF891" s="151"/>
      <c r="CG891" s="151"/>
      <c r="CH891" s="153"/>
      <c r="CI891" s="141"/>
      <c r="CJ891" s="141"/>
      <c r="CK891" s="141"/>
      <c r="CL891" s="141"/>
      <c r="CM891" s="141"/>
      <c r="CN891" s="141"/>
      <c r="CO891" s="141"/>
      <c r="CP891" s="95"/>
      <c r="CQ891" s="95"/>
      <c r="CR891" s="95"/>
      <c r="CS891" s="95"/>
      <c r="CT891" s="95"/>
      <c r="CU891" s="95"/>
      <c r="CV891" s="95"/>
      <c r="CW891" s="141"/>
      <c r="CX891" s="141"/>
      <c r="CY891" s="141"/>
      <c r="CZ891" s="141"/>
      <c r="DA891" s="141"/>
      <c r="DB891" s="141"/>
      <c r="DC891" s="141"/>
      <c r="DD891" s="141"/>
      <c r="DE891" s="141"/>
      <c r="DF891" s="141"/>
      <c r="DG891" s="141"/>
      <c r="DH891" s="141"/>
      <c r="DI891" s="141"/>
      <c r="DJ891" s="141"/>
      <c r="DK891" s="141"/>
      <c r="DL891" s="141"/>
      <c r="DM891" s="141"/>
      <c r="DN891" s="151"/>
      <c r="DO891" s="151"/>
      <c r="DP891" s="153"/>
      <c r="DQ891" s="24"/>
      <c r="DR891" s="24"/>
      <c r="DS891" s="24"/>
      <c r="DT891" s="24"/>
      <c r="DU891" s="24"/>
      <c r="DV891" s="24"/>
      <c r="DW891" s="24"/>
      <c r="DX891" s="24"/>
      <c r="DY891" s="24"/>
      <c r="DZ891" s="24"/>
      <c r="EA891" s="24"/>
      <c r="EB891" s="24"/>
      <c r="EC891" s="24"/>
      <c r="ED891" s="24"/>
      <c r="EE891" s="24"/>
      <c r="EF891" s="24"/>
      <c r="EG891" s="24"/>
      <c r="EH891" s="24"/>
      <c r="EI891" s="24"/>
      <c r="EJ891" s="24"/>
      <c r="EK891" s="24"/>
      <c r="EL891" s="24"/>
      <c r="EM891" s="24"/>
      <c r="EN891" s="24"/>
      <c r="EO891" s="24"/>
      <c r="EP891" s="24"/>
      <c r="EQ891" s="24"/>
      <c r="ER891" s="24"/>
      <c r="ES891" s="151"/>
      <c r="ET891" s="151"/>
      <c r="EU891" s="153"/>
      <c r="EV891" s="24"/>
      <c r="EW891" s="125"/>
      <c r="EX891" s="24"/>
      <c r="EY891" s="24"/>
      <c r="EZ891" s="24"/>
      <c r="FA891" s="24"/>
      <c r="FB891" s="24"/>
      <c r="FC891" s="24"/>
      <c r="FD891" s="24"/>
      <c r="FE891" s="24"/>
      <c r="FF891" s="24"/>
      <c r="FG891" s="24"/>
      <c r="FH891" s="24">
        <v>18</v>
      </c>
      <c r="FI891" s="24">
        <v>16</v>
      </c>
      <c r="FJ891" s="24"/>
      <c r="FK891" s="24">
        <v>13</v>
      </c>
      <c r="FL891" s="24">
        <v>18</v>
      </c>
      <c r="FM891" s="24">
        <v>5</v>
      </c>
      <c r="FN891" s="24"/>
      <c r="FO891" s="24">
        <v>6</v>
      </c>
      <c r="FP891" s="24">
        <v>18</v>
      </c>
      <c r="FQ891" s="24"/>
      <c r="FR891" s="24">
        <v>14</v>
      </c>
      <c r="FS891" s="24"/>
      <c r="FT891" s="24">
        <v>15</v>
      </c>
      <c r="FU891" s="24">
        <v>13</v>
      </c>
      <c r="FV891" s="24"/>
      <c r="FW891" s="24"/>
      <c r="FX891" s="24"/>
      <c r="FY891" s="24">
        <v>13</v>
      </c>
      <c r="FZ891" s="24"/>
      <c r="GA891" s="151"/>
      <c r="GB891" s="151"/>
      <c r="GC891" s="153"/>
      <c r="GD891" s="24"/>
      <c r="GE891" s="24"/>
      <c r="GF891" s="24"/>
      <c r="GG891" s="24"/>
      <c r="GH891" s="24"/>
      <c r="GI891" s="24"/>
      <c r="GJ891" s="24"/>
      <c r="GK891" s="24"/>
      <c r="GL891" s="24"/>
      <c r="GM891" s="24"/>
      <c r="GN891" s="24"/>
      <c r="GO891" s="24"/>
      <c r="GP891" s="24"/>
      <c r="GQ891" s="24"/>
      <c r="GR891" s="24"/>
      <c r="GS891" s="24"/>
      <c r="GT891" s="24"/>
      <c r="GU891" s="24"/>
      <c r="GV891" s="24"/>
      <c r="GW891" s="24"/>
      <c r="GX891" s="24"/>
      <c r="GY891" s="24"/>
      <c r="GZ891" s="24"/>
      <c r="HA891" s="24"/>
      <c r="HB891" s="24"/>
      <c r="HC891" s="24"/>
      <c r="HD891" s="24"/>
      <c r="HE891" s="24"/>
      <c r="HF891" s="24"/>
      <c r="HG891" s="24"/>
      <c r="HH891" s="151"/>
      <c r="HI891" s="151"/>
      <c r="HJ891" s="153"/>
      <c r="HK891" s="24"/>
      <c r="HL891" s="24"/>
      <c r="HM891" s="24"/>
      <c r="HN891" s="24"/>
      <c r="HO891" s="24"/>
      <c r="HP891" s="24"/>
      <c r="HQ891" s="24"/>
      <c r="HR891" s="24"/>
      <c r="HS891" s="24"/>
      <c r="HT891" s="24"/>
      <c r="HU891" s="24"/>
      <c r="HV891" s="24"/>
      <c r="HW891" s="24"/>
      <c r="HX891" s="24"/>
      <c r="HY891" s="24"/>
      <c r="HZ891" s="24"/>
      <c r="IA891" s="24"/>
      <c r="IB891" s="24"/>
      <c r="IC891" s="24"/>
      <c r="ID891" s="24"/>
      <c r="IE891" s="24"/>
      <c r="IF891" s="24"/>
      <c r="IG891" s="24"/>
      <c r="IH891" s="24"/>
      <c r="II891" s="24"/>
      <c r="IJ891" s="24"/>
      <c r="IK891" s="24"/>
      <c r="IL891" s="24"/>
      <c r="IM891" s="24"/>
      <c r="IN891" s="24"/>
      <c r="IO891" s="24"/>
      <c r="IP891" s="151"/>
      <c r="IQ891" s="151"/>
      <c r="IR891" s="153"/>
      <c r="IS891" s="24"/>
      <c r="IT891" s="24"/>
      <c r="IU891" s="24"/>
      <c r="IV891" s="24"/>
      <c r="IW891" s="24"/>
      <c r="IX891" s="24"/>
      <c r="IY891" s="24"/>
      <c r="IZ891" s="24"/>
      <c r="JA891" s="24"/>
      <c r="JB891" s="24"/>
      <c r="JC891" s="24"/>
      <c r="JD891" s="24"/>
      <c r="JE891" s="24"/>
      <c r="JF891" s="24"/>
      <c r="JG891" s="24"/>
      <c r="JH891" s="24"/>
      <c r="JI891" s="24"/>
      <c r="JJ891" s="24"/>
      <c r="JK891" s="24"/>
      <c r="JL891" s="24"/>
      <c r="JM891" s="24"/>
      <c r="JN891" s="24"/>
      <c r="JO891" s="24"/>
      <c r="JP891" s="24"/>
      <c r="JQ891" s="24"/>
      <c r="JR891" s="24"/>
      <c r="JS891" s="24"/>
      <c r="JT891" s="24"/>
      <c r="JU891" s="25"/>
      <c r="JV891" s="24"/>
      <c r="JW891" s="151"/>
      <c r="JX891" s="151"/>
      <c r="JY891" s="153"/>
      <c r="JZ891" s="24"/>
      <c r="KA891" s="24"/>
      <c r="KB891" s="24"/>
      <c r="KC891" s="24"/>
      <c r="KD891" s="24"/>
      <c r="KE891" s="24"/>
      <c r="KF891" s="24"/>
      <c r="KG891" s="24"/>
      <c r="KH891" s="24"/>
      <c r="KI891" s="24"/>
      <c r="KJ891" s="24"/>
      <c r="KK891" s="24"/>
      <c r="KL891" s="24"/>
      <c r="KM891" s="24"/>
      <c r="KN891" s="24"/>
      <c r="KO891" s="24"/>
      <c r="KP891" s="24"/>
      <c r="KQ891" s="24"/>
      <c r="KR891" s="24"/>
      <c r="KS891" s="24"/>
      <c r="KT891" s="24"/>
      <c r="KU891" s="24"/>
      <c r="KV891" s="24"/>
      <c r="KW891" s="24"/>
      <c r="KX891" s="24"/>
      <c r="KY891" s="24"/>
      <c r="KZ891" s="24"/>
      <c r="LA891" s="24"/>
      <c r="LB891" s="24"/>
      <c r="LC891" s="24"/>
      <c r="LD891" s="24"/>
      <c r="LE891" s="151"/>
      <c r="LF891" s="151"/>
      <c r="LG891" s="153"/>
      <c r="LH891" s="24"/>
      <c r="LI891" s="24"/>
      <c r="LJ891" s="24"/>
      <c r="LK891" s="24"/>
      <c r="LL891" s="24"/>
      <c r="LM891" s="24"/>
      <c r="LN891" s="24"/>
      <c r="LO891" s="24"/>
      <c r="LP891" s="24"/>
      <c r="LQ891" s="24"/>
      <c r="LR891" s="24"/>
      <c r="LS891" s="24"/>
      <c r="LT891" s="24"/>
      <c r="LU891" s="24"/>
      <c r="LV891" s="24"/>
      <c r="LW891" s="24"/>
      <c r="LX891" s="24"/>
      <c r="LY891" s="24"/>
      <c r="LZ891" s="24"/>
      <c r="MA891" s="24"/>
      <c r="MB891" s="24"/>
      <c r="MC891" s="24"/>
      <c r="MD891" s="24"/>
      <c r="ME891" s="24"/>
      <c r="MF891" s="24"/>
      <c r="MG891" s="24"/>
      <c r="MH891" s="24"/>
      <c r="MI891" s="24"/>
      <c r="MJ891" s="24"/>
      <c r="MK891" s="24"/>
      <c r="ML891" s="24"/>
    </row>
    <row r="892" spans="1:350" ht="13.9" customHeight="1" outlineLevel="3" x14ac:dyDescent="0.2">
      <c r="A892" s="226" t="s">
        <v>528</v>
      </c>
      <c r="B892" s="218" t="s">
        <v>406</v>
      </c>
      <c r="C892" s="214" t="s">
        <v>38</v>
      </c>
      <c r="D892" s="154">
        <v>12.1907</v>
      </c>
      <c r="E892" s="175">
        <v>0</v>
      </c>
      <c r="F892" s="175">
        <f>D892-E892</f>
        <v>12.1907</v>
      </c>
      <c r="G892" s="175" t="s">
        <v>846</v>
      </c>
      <c r="H892" s="170" t="s">
        <v>923</v>
      </c>
      <c r="I892" s="170" t="s">
        <v>876</v>
      </c>
      <c r="J892" s="212">
        <f ca="1">E892+Q892+AX892+CF892+DN892+ES892+GA892+HH892+IP892+JW892+LE892</f>
        <v>12.19</v>
      </c>
      <c r="K892" s="212">
        <f>E892+R892+AY892+CG892+DO892+ET892+GB892+HI892+IQ892+JX892+LF892</f>
        <v>4</v>
      </c>
      <c r="L892" s="172">
        <f ca="1">K892/J892</f>
        <v>0.3281378178835111</v>
      </c>
      <c r="M892" s="172">
        <f>K892/D892</f>
        <v>0.32811897594067607</v>
      </c>
      <c r="N892" s="183">
        <f ca="1">SUMIF($EV$8:$FZ$9,$O$5,$EV893:$FZ893)-SUMIF($EV$8:$FZ$9,$Q$5,$EV893:$FZ893)</f>
        <v>0</v>
      </c>
      <c r="O892" s="156"/>
      <c r="P892" s="16" t="s">
        <v>25</v>
      </c>
      <c r="Q892" s="150">
        <v>0</v>
      </c>
      <c r="R892" s="150">
        <v>0</v>
      </c>
      <c r="S892" s="152" t="e">
        <v>#DIV/0!</v>
      </c>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50">
        <f t="shared" ca="1" si="2251"/>
        <v>0</v>
      </c>
      <c r="AY892" s="150">
        <f>SUM(BA893:CE893)</f>
        <v>0</v>
      </c>
      <c r="AZ892" s="152" t="e">
        <f ca="1">AY892/AX892</f>
        <v>#DIV/0!</v>
      </c>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50">
        <f t="shared" ref="CF892" si="2314">SUM(CI892:DM892)</f>
        <v>0</v>
      </c>
      <c r="CG892" s="150">
        <f>SUM(CI893:DM893)</f>
        <v>0</v>
      </c>
      <c r="CH892" s="152" t="e">
        <f>CG892/CF892</f>
        <v>#DIV/0!</v>
      </c>
      <c r="CI892" s="129"/>
      <c r="CJ892" s="129"/>
      <c r="CK892" s="129"/>
      <c r="CL892" s="129"/>
      <c r="CM892" s="129"/>
      <c r="CN892" s="129"/>
      <c r="CO892" s="129"/>
      <c r="CP892" s="101"/>
      <c r="CQ892" s="101"/>
      <c r="CR892" s="101"/>
      <c r="CS892" s="101"/>
      <c r="CT892" s="101"/>
      <c r="CU892" s="101"/>
      <c r="CV892" s="101"/>
      <c r="CW892" s="129"/>
      <c r="CX892" s="129"/>
      <c r="CY892" s="129"/>
      <c r="CZ892" s="129"/>
      <c r="DA892" s="129"/>
      <c r="DB892" s="129"/>
      <c r="DC892" s="129"/>
      <c r="DD892" s="129"/>
      <c r="DE892" s="129"/>
      <c r="DF892" s="129"/>
      <c r="DG892" s="129"/>
      <c r="DH892" s="129"/>
      <c r="DI892" s="129"/>
      <c r="DJ892" s="129"/>
      <c r="DK892" s="129"/>
      <c r="DL892" s="129"/>
      <c r="DM892" s="129"/>
      <c r="DN892" s="150">
        <f t="shared" ref="DN892" si="2315">SUM(DQ892:ER892)</f>
        <v>0</v>
      </c>
      <c r="DO892" s="150">
        <f>SUM(DQ893:ER893)</f>
        <v>0</v>
      </c>
      <c r="DP892" s="152" t="e">
        <f t="shared" si="2242"/>
        <v>#DIV/0!</v>
      </c>
      <c r="DQ892" s="16"/>
      <c r="DR892" s="16"/>
      <c r="DS892" s="16"/>
      <c r="DT892" s="16"/>
      <c r="DU892" s="16"/>
      <c r="DV892" s="16"/>
      <c r="DW892" s="16"/>
      <c r="DX892" s="16"/>
      <c r="DY892" s="16"/>
      <c r="DZ892" s="16"/>
      <c r="EA892" s="16"/>
      <c r="EB892" s="16"/>
      <c r="EC892" s="16"/>
      <c r="ED892" s="16"/>
      <c r="EE892" s="16"/>
      <c r="EF892" s="16"/>
      <c r="EG892" s="16"/>
      <c r="EH892" s="16"/>
      <c r="EI892" s="16"/>
      <c r="EJ892" s="16"/>
      <c r="EK892" s="16"/>
      <c r="EL892" s="16"/>
      <c r="EM892" s="16"/>
      <c r="EN892" s="16"/>
      <c r="EO892" s="16"/>
      <c r="EP892" s="16"/>
      <c r="EQ892" s="16"/>
      <c r="ER892" s="16"/>
      <c r="ES892" s="150">
        <f t="shared" ca="1" si="2211"/>
        <v>12.19</v>
      </c>
      <c r="ET892" s="150">
        <f t="shared" si="2279"/>
        <v>4</v>
      </c>
      <c r="EU892" s="152">
        <f t="shared" ca="1" si="2280"/>
        <v>0.3281378178835111</v>
      </c>
      <c r="EV892" s="16"/>
      <c r="EW892" s="67"/>
      <c r="EX892" s="16"/>
      <c r="EY892" s="16"/>
      <c r="EZ892" s="16"/>
      <c r="FA892" s="16"/>
      <c r="FB892" s="16">
        <v>2</v>
      </c>
      <c r="FC892" s="16">
        <v>2</v>
      </c>
      <c r="FD892" s="16">
        <v>2</v>
      </c>
      <c r="FE892" s="16">
        <v>2</v>
      </c>
      <c r="FF892" s="16">
        <v>2</v>
      </c>
      <c r="FG892" s="16">
        <v>2.19</v>
      </c>
      <c r="FH892" s="16"/>
      <c r="FI892" s="16"/>
      <c r="FJ892" s="16"/>
      <c r="FK892" s="16"/>
      <c r="FL892" s="16"/>
      <c r="FM892" s="16"/>
      <c r="FN892" s="16"/>
      <c r="FO892" s="16"/>
      <c r="FP892" s="16"/>
      <c r="FQ892" s="16"/>
      <c r="FR892" s="16"/>
      <c r="FS892" s="16"/>
      <c r="FT892" s="16"/>
      <c r="FU892" s="16"/>
      <c r="FV892" s="16"/>
      <c r="FW892" s="16"/>
      <c r="FX892" s="16"/>
      <c r="FY892" s="16"/>
      <c r="FZ892" s="16"/>
      <c r="GA892" s="150">
        <f t="shared" ref="GA892" ca="1" si="2316">SUMIF($GD$8:$HG$9,$O$5,GD892:HG892)</f>
        <v>0</v>
      </c>
      <c r="GB892" s="150">
        <f t="shared" ref="GB892" si="2317">SUM(GD893:HG893)</f>
        <v>0</v>
      </c>
      <c r="GC892" s="152" t="e">
        <f t="shared" ref="GC892" ca="1" si="2318">GB892/GA892</f>
        <v>#DIV/0!</v>
      </c>
      <c r="GD892" s="16"/>
      <c r="GE892" s="16"/>
      <c r="GF892" s="16"/>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c r="HF892" s="16"/>
      <c r="HG892" s="16"/>
      <c r="HH892" s="150"/>
      <c r="HI892" s="150">
        <v>0</v>
      </c>
      <c r="HJ892" s="152" t="e">
        <v>#DIV/0!</v>
      </c>
      <c r="HK892" s="16"/>
      <c r="HL892" s="16"/>
      <c r="HM892" s="16"/>
      <c r="HN892" s="16"/>
      <c r="HO892" s="16"/>
      <c r="HP892" s="16"/>
      <c r="HQ892" s="16"/>
      <c r="HR892" s="16"/>
      <c r="HS892" s="16"/>
      <c r="HT892" s="16"/>
      <c r="HU892" s="16"/>
      <c r="HV892" s="16"/>
      <c r="HW892" s="16"/>
      <c r="HX892" s="16"/>
      <c r="HY892" s="16"/>
      <c r="HZ892" s="16"/>
      <c r="IA892" s="16"/>
      <c r="IB892" s="16"/>
      <c r="IC892" s="16"/>
      <c r="ID892" s="16"/>
      <c r="IE892" s="16"/>
      <c r="IF892" s="16"/>
      <c r="IG892" s="16"/>
      <c r="IH892" s="16"/>
      <c r="II892" s="16"/>
      <c r="IJ892" s="16"/>
      <c r="IK892" s="16"/>
      <c r="IL892" s="16"/>
      <c r="IM892" s="16"/>
      <c r="IN892" s="16"/>
      <c r="IO892" s="16"/>
      <c r="IP892" s="150"/>
      <c r="IQ892" s="150">
        <v>0</v>
      </c>
      <c r="IR892" s="152" t="e">
        <v>#DIV/0!</v>
      </c>
      <c r="IS892" s="16"/>
      <c r="IT892" s="16"/>
      <c r="IU892" s="16"/>
      <c r="IV892" s="16"/>
      <c r="IW892" s="16"/>
      <c r="IX892" s="16"/>
      <c r="IY892" s="16"/>
      <c r="IZ892" s="16"/>
      <c r="JA892" s="16"/>
      <c r="JB892" s="16"/>
      <c r="JC892" s="16"/>
      <c r="JD892" s="16"/>
      <c r="JE892" s="16"/>
      <c r="JF892" s="16"/>
      <c r="JG892" s="16"/>
      <c r="JH892" s="16"/>
      <c r="JI892" s="16"/>
      <c r="JJ892" s="16"/>
      <c r="JK892" s="16"/>
      <c r="JL892" s="16"/>
      <c r="JM892" s="16"/>
      <c r="JN892" s="16"/>
      <c r="JO892" s="16"/>
      <c r="JP892" s="16"/>
      <c r="JQ892" s="16"/>
      <c r="JR892" s="16"/>
      <c r="JS892" s="16"/>
      <c r="JT892" s="16"/>
      <c r="JU892" s="23"/>
      <c r="JV892" s="16"/>
      <c r="JW892" s="150"/>
      <c r="JX892" s="150">
        <v>0</v>
      </c>
      <c r="JY892" s="152" t="e">
        <v>#DIV/0!</v>
      </c>
      <c r="JZ892" s="16"/>
      <c r="KA892" s="16"/>
      <c r="KB892" s="16"/>
      <c r="KC892" s="16"/>
      <c r="KD892" s="16"/>
      <c r="KE892" s="16"/>
      <c r="KF892" s="16"/>
      <c r="KG892" s="16"/>
      <c r="KH892" s="16"/>
      <c r="KI892" s="16"/>
      <c r="KJ892" s="16"/>
      <c r="KK892" s="16"/>
      <c r="KL892" s="16"/>
      <c r="KM892" s="16"/>
      <c r="KN892" s="16"/>
      <c r="KO892" s="16"/>
      <c r="KP892" s="16"/>
      <c r="KQ892" s="16"/>
      <c r="KR892" s="16"/>
      <c r="KS892" s="16"/>
      <c r="KT892" s="16"/>
      <c r="KU892" s="16"/>
      <c r="KV892" s="16"/>
      <c r="KW892" s="16"/>
      <c r="KX892" s="16"/>
      <c r="KY892" s="16"/>
      <c r="KZ892" s="16"/>
      <c r="LA892" s="16"/>
      <c r="LB892" s="16"/>
      <c r="LC892" s="16"/>
      <c r="LD892" s="16"/>
      <c r="LE892" s="150"/>
      <c r="LF892" s="150">
        <v>0</v>
      </c>
      <c r="LG892" s="152" t="e">
        <v>#DIV/0!</v>
      </c>
      <c r="LH892" s="16"/>
      <c r="LI892" s="16"/>
      <c r="LJ892" s="16"/>
      <c r="LK892" s="16"/>
      <c r="LL892" s="16"/>
      <c r="LM892" s="16"/>
      <c r="LN892" s="16"/>
      <c r="LO892" s="16"/>
      <c r="LP892" s="16"/>
      <c r="LQ892" s="16"/>
      <c r="LR892" s="16"/>
      <c r="LS892" s="16"/>
      <c r="LT892" s="16"/>
      <c r="LU892" s="16"/>
      <c r="LV892" s="16"/>
      <c r="LW892" s="16"/>
      <c r="LX892" s="16"/>
      <c r="LY892" s="16"/>
      <c r="LZ892" s="16"/>
      <c r="MA892" s="16"/>
      <c r="MB892" s="16"/>
      <c r="MC892" s="16"/>
      <c r="MD892" s="16"/>
      <c r="ME892" s="16"/>
      <c r="MF892" s="16"/>
      <c r="MG892" s="16"/>
      <c r="MH892" s="16"/>
      <c r="MI892" s="16"/>
      <c r="MJ892" s="16"/>
      <c r="MK892" s="16"/>
      <c r="ML892" s="16"/>
    </row>
    <row r="893" spans="1:350" ht="13.9" customHeight="1" outlineLevel="3" x14ac:dyDescent="0.2">
      <c r="A893" s="227"/>
      <c r="B893" s="219"/>
      <c r="C893" s="215"/>
      <c r="D893" s="155"/>
      <c r="E893" s="176"/>
      <c r="F893" s="176"/>
      <c r="G893" s="176"/>
      <c r="H893" s="171"/>
      <c r="I893" s="171"/>
      <c r="J893" s="213"/>
      <c r="K893" s="213"/>
      <c r="L893" s="173"/>
      <c r="M893" s="173"/>
      <c r="N893" s="184"/>
      <c r="O893" s="157"/>
      <c r="P893" s="17" t="s">
        <v>26</v>
      </c>
      <c r="Q893" s="151"/>
      <c r="R893" s="151"/>
      <c r="S893" s="153"/>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151"/>
      <c r="AY893" s="151"/>
      <c r="AZ893" s="153"/>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c r="CF893" s="151"/>
      <c r="CG893" s="151"/>
      <c r="CH893" s="153"/>
      <c r="CI893" s="141"/>
      <c r="CJ893" s="141"/>
      <c r="CK893" s="141"/>
      <c r="CL893" s="141"/>
      <c r="CM893" s="141"/>
      <c r="CN893" s="141"/>
      <c r="CO893" s="141"/>
      <c r="CP893" s="95"/>
      <c r="CQ893" s="95"/>
      <c r="CR893" s="95"/>
      <c r="CS893" s="95"/>
      <c r="CT893" s="95"/>
      <c r="CU893" s="95"/>
      <c r="CV893" s="95"/>
      <c r="CW893" s="141"/>
      <c r="CX893" s="141"/>
      <c r="CY893" s="141"/>
      <c r="CZ893" s="141"/>
      <c r="DA893" s="141"/>
      <c r="DB893" s="141"/>
      <c r="DC893" s="141"/>
      <c r="DD893" s="141"/>
      <c r="DE893" s="141"/>
      <c r="DF893" s="141"/>
      <c r="DG893" s="141"/>
      <c r="DH893" s="141"/>
      <c r="DI893" s="141"/>
      <c r="DJ893" s="141"/>
      <c r="DK893" s="141"/>
      <c r="DL893" s="141"/>
      <c r="DM893" s="141"/>
      <c r="DN893" s="151"/>
      <c r="DO893" s="151"/>
      <c r="DP893" s="153"/>
      <c r="DQ893" s="24"/>
      <c r="DR893" s="24"/>
      <c r="DS893" s="24"/>
      <c r="DT893" s="24"/>
      <c r="DU893" s="24"/>
      <c r="DV893" s="24"/>
      <c r="DW893" s="24"/>
      <c r="DX893" s="24"/>
      <c r="DY893" s="24"/>
      <c r="DZ893" s="24"/>
      <c r="EA893" s="24"/>
      <c r="EB893" s="24"/>
      <c r="EC893" s="24"/>
      <c r="ED893" s="24"/>
      <c r="EE893" s="24"/>
      <c r="EF893" s="24"/>
      <c r="EG893" s="24"/>
      <c r="EH893" s="24"/>
      <c r="EI893" s="24"/>
      <c r="EJ893" s="24"/>
      <c r="EK893" s="24"/>
      <c r="EL893" s="24"/>
      <c r="EM893" s="24"/>
      <c r="EN893" s="24"/>
      <c r="EO893" s="24"/>
      <c r="EP893" s="24"/>
      <c r="EQ893" s="24"/>
      <c r="ER893" s="24"/>
      <c r="ES893" s="151"/>
      <c r="ET893" s="151"/>
      <c r="EU893" s="153"/>
      <c r="EV893" s="24"/>
      <c r="EW893" s="125"/>
      <c r="EX893" s="24"/>
      <c r="EY893" s="24"/>
      <c r="EZ893" s="24"/>
      <c r="FA893" s="24"/>
      <c r="FB893" s="24"/>
      <c r="FC893" s="24"/>
      <c r="FD893" s="24"/>
      <c r="FE893" s="24"/>
      <c r="FF893" s="24"/>
      <c r="FG893" s="24"/>
      <c r="FH893" s="24"/>
      <c r="FI893" s="24"/>
      <c r="FJ893" s="24"/>
      <c r="FK893" s="24"/>
      <c r="FL893" s="24"/>
      <c r="FM893" s="24"/>
      <c r="FN893" s="24"/>
      <c r="FO893" s="24"/>
      <c r="FP893" s="24"/>
      <c r="FQ893" s="24"/>
      <c r="FR893" s="24"/>
      <c r="FS893" s="24"/>
      <c r="FT893" s="24"/>
      <c r="FU893" s="24"/>
      <c r="FV893" s="24"/>
      <c r="FW893" s="24"/>
      <c r="FX893" s="24"/>
      <c r="FY893" s="24"/>
      <c r="FZ893" s="24">
        <v>4</v>
      </c>
      <c r="GA893" s="151"/>
      <c r="GB893" s="151"/>
      <c r="GC893" s="153"/>
      <c r="GD893" s="24"/>
      <c r="GE893" s="24"/>
      <c r="GF893" s="24"/>
      <c r="GG893" s="24"/>
      <c r="GH893" s="24"/>
      <c r="GI893" s="24"/>
      <c r="GJ893" s="24"/>
      <c r="GK893" s="24"/>
      <c r="GL893" s="24"/>
      <c r="GM893" s="24"/>
      <c r="GN893" s="24"/>
      <c r="GO893" s="24"/>
      <c r="GP893" s="24"/>
      <c r="GQ893" s="24"/>
      <c r="GR893" s="24"/>
      <c r="GS893" s="24"/>
      <c r="GT893" s="24"/>
      <c r="GU893" s="24"/>
      <c r="GV893" s="24"/>
      <c r="GW893" s="24"/>
      <c r="GX893" s="24"/>
      <c r="GY893" s="24"/>
      <c r="GZ893" s="24"/>
      <c r="HA893" s="24"/>
      <c r="HB893" s="24"/>
      <c r="HC893" s="24"/>
      <c r="HD893" s="24"/>
      <c r="HE893" s="24"/>
      <c r="HF893" s="24"/>
      <c r="HG893" s="24"/>
      <c r="HH893" s="151"/>
      <c r="HI893" s="151"/>
      <c r="HJ893" s="153"/>
      <c r="HK893" s="24"/>
      <c r="HL893" s="24"/>
      <c r="HM893" s="24"/>
      <c r="HN893" s="24"/>
      <c r="HO893" s="24"/>
      <c r="HP893" s="24"/>
      <c r="HQ893" s="24"/>
      <c r="HR893" s="24"/>
      <c r="HS893" s="24"/>
      <c r="HT893" s="24"/>
      <c r="HU893" s="24"/>
      <c r="HV893" s="24"/>
      <c r="HW893" s="24"/>
      <c r="HX893" s="24"/>
      <c r="HY893" s="24"/>
      <c r="HZ893" s="24"/>
      <c r="IA893" s="24"/>
      <c r="IB893" s="24"/>
      <c r="IC893" s="24"/>
      <c r="ID893" s="24"/>
      <c r="IE893" s="24"/>
      <c r="IF893" s="24"/>
      <c r="IG893" s="24"/>
      <c r="IH893" s="24"/>
      <c r="II893" s="24"/>
      <c r="IJ893" s="24"/>
      <c r="IK893" s="24"/>
      <c r="IL893" s="24"/>
      <c r="IM893" s="24"/>
      <c r="IN893" s="24"/>
      <c r="IO893" s="24"/>
      <c r="IP893" s="151"/>
      <c r="IQ893" s="151"/>
      <c r="IR893" s="153"/>
      <c r="IS893" s="24"/>
      <c r="IT893" s="24"/>
      <c r="IU893" s="24"/>
      <c r="IV893" s="24"/>
      <c r="IW893" s="24"/>
      <c r="IX893" s="24"/>
      <c r="IY893" s="24"/>
      <c r="IZ893" s="24"/>
      <c r="JA893" s="24"/>
      <c r="JB893" s="24"/>
      <c r="JC893" s="24"/>
      <c r="JD893" s="24"/>
      <c r="JE893" s="24"/>
      <c r="JF893" s="24"/>
      <c r="JG893" s="24"/>
      <c r="JH893" s="24"/>
      <c r="JI893" s="24"/>
      <c r="JJ893" s="24"/>
      <c r="JK893" s="24"/>
      <c r="JL893" s="24"/>
      <c r="JM893" s="24"/>
      <c r="JN893" s="24"/>
      <c r="JO893" s="24"/>
      <c r="JP893" s="24"/>
      <c r="JQ893" s="24"/>
      <c r="JR893" s="24"/>
      <c r="JS893" s="24"/>
      <c r="JT893" s="24"/>
      <c r="JU893" s="25"/>
      <c r="JV893" s="24"/>
      <c r="JW893" s="151"/>
      <c r="JX893" s="151"/>
      <c r="JY893" s="153"/>
      <c r="JZ893" s="24"/>
      <c r="KA893" s="24"/>
      <c r="KB893" s="24"/>
      <c r="KC893" s="24"/>
      <c r="KD893" s="24"/>
      <c r="KE893" s="24"/>
      <c r="KF893" s="24"/>
      <c r="KG893" s="24"/>
      <c r="KH893" s="24"/>
      <c r="KI893" s="24"/>
      <c r="KJ893" s="24"/>
      <c r="KK893" s="24"/>
      <c r="KL893" s="24"/>
      <c r="KM893" s="24"/>
      <c r="KN893" s="24"/>
      <c r="KO893" s="24"/>
      <c r="KP893" s="24"/>
      <c r="KQ893" s="24"/>
      <c r="KR893" s="24"/>
      <c r="KS893" s="24"/>
      <c r="KT893" s="24"/>
      <c r="KU893" s="24"/>
      <c r="KV893" s="24"/>
      <c r="KW893" s="24"/>
      <c r="KX893" s="24"/>
      <c r="KY893" s="24"/>
      <c r="KZ893" s="24"/>
      <c r="LA893" s="24"/>
      <c r="LB893" s="24"/>
      <c r="LC893" s="24"/>
      <c r="LD893" s="24"/>
      <c r="LE893" s="151"/>
      <c r="LF893" s="151"/>
      <c r="LG893" s="153"/>
      <c r="LH893" s="24"/>
      <c r="LI893" s="24"/>
      <c r="LJ893" s="24"/>
      <c r="LK893" s="24"/>
      <c r="LL893" s="24"/>
      <c r="LM893" s="24"/>
      <c r="LN893" s="24"/>
      <c r="LO893" s="24"/>
      <c r="LP893" s="24"/>
      <c r="LQ893" s="24"/>
      <c r="LR893" s="24"/>
      <c r="LS893" s="24"/>
      <c r="LT893" s="24"/>
      <c r="LU893" s="24"/>
      <c r="LV893" s="24"/>
      <c r="LW893" s="24"/>
      <c r="LX893" s="24"/>
      <c r="LY893" s="24"/>
      <c r="LZ893" s="24"/>
      <c r="MA893" s="24"/>
      <c r="MB893" s="24"/>
      <c r="MC893" s="24"/>
      <c r="MD893" s="24"/>
      <c r="ME893" s="24"/>
      <c r="MF893" s="24"/>
      <c r="MG893" s="24"/>
      <c r="MH893" s="24"/>
      <c r="MI893" s="24"/>
      <c r="MJ893" s="24"/>
      <c r="MK893" s="24"/>
      <c r="ML893" s="24"/>
    </row>
    <row r="894" spans="1:350" ht="13.9" customHeight="1" outlineLevel="3" x14ac:dyDescent="0.2">
      <c r="A894" s="226" t="s">
        <v>529</v>
      </c>
      <c r="B894" s="218" t="s">
        <v>409</v>
      </c>
      <c r="C894" s="214" t="s">
        <v>99</v>
      </c>
      <c r="D894" s="154">
        <v>2</v>
      </c>
      <c r="E894" s="175">
        <v>0</v>
      </c>
      <c r="F894" s="175">
        <f>D894-E894</f>
        <v>2</v>
      </c>
      <c r="G894" s="175" t="s">
        <v>847</v>
      </c>
      <c r="H894" s="170" t="s">
        <v>876</v>
      </c>
      <c r="I894" s="170" t="s">
        <v>854</v>
      </c>
      <c r="J894" s="212">
        <f ca="1">E894+Q894+AX894+CF894+DN894+ES894+GA894+HH894+IP894+JW894+LE894</f>
        <v>2</v>
      </c>
      <c r="K894" s="212">
        <f>E894+R894+AY894+CG894+DO894+ET894+GB894+HI894+IQ894+JX894+LF894</f>
        <v>2</v>
      </c>
      <c r="L894" s="172">
        <f ca="1">K894/J894</f>
        <v>1</v>
      </c>
      <c r="M894" s="172">
        <f>K894/D894</f>
        <v>1</v>
      </c>
      <c r="N894" s="183">
        <f ca="1">SUMIF($EV$8:$FZ$9,$O$5,$EV895:$FZ895)-SUMIF($EV$8:$FZ$9,$Q$5,$EV895:$FZ895)</f>
        <v>0</v>
      </c>
      <c r="O894" s="156"/>
      <c r="P894" s="16" t="s">
        <v>25</v>
      </c>
      <c r="Q894" s="150">
        <v>0</v>
      </c>
      <c r="R894" s="150">
        <v>0</v>
      </c>
      <c r="S894" s="152" t="e">
        <v>#DIV/0!</v>
      </c>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50">
        <f t="shared" ca="1" si="2251"/>
        <v>0</v>
      </c>
      <c r="AY894" s="150">
        <f>SUM(BA895:CE895)</f>
        <v>0</v>
      </c>
      <c r="AZ894" s="152" t="e">
        <f ca="1">AY894/AX894</f>
        <v>#DIV/0!</v>
      </c>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50">
        <f t="shared" ref="CF894" si="2319">SUM(CI894:DM894)</f>
        <v>0</v>
      </c>
      <c r="CG894" s="150">
        <f>SUM(CI895:DM895)</f>
        <v>0</v>
      </c>
      <c r="CH894" s="152" t="e">
        <f>CG894/CF894</f>
        <v>#DIV/0!</v>
      </c>
      <c r="CI894" s="129"/>
      <c r="CJ894" s="129"/>
      <c r="CK894" s="129"/>
      <c r="CL894" s="129"/>
      <c r="CM894" s="129"/>
      <c r="CN894" s="129"/>
      <c r="CO894" s="129"/>
      <c r="CP894" s="101"/>
      <c r="CQ894" s="101"/>
      <c r="CR894" s="101"/>
      <c r="CS894" s="101"/>
      <c r="CT894" s="101"/>
      <c r="CU894" s="101"/>
      <c r="CV894" s="101"/>
      <c r="CW894" s="129"/>
      <c r="CX894" s="129"/>
      <c r="CY894" s="129"/>
      <c r="CZ894" s="129"/>
      <c r="DA894" s="129"/>
      <c r="DB894" s="129"/>
      <c r="DC894" s="129"/>
      <c r="DD894" s="129"/>
      <c r="DE894" s="129"/>
      <c r="DF894" s="129"/>
      <c r="DG894" s="129"/>
      <c r="DH894" s="129"/>
      <c r="DI894" s="129"/>
      <c r="DJ894" s="129"/>
      <c r="DK894" s="129"/>
      <c r="DL894" s="129"/>
      <c r="DM894" s="129"/>
      <c r="DN894" s="150">
        <f t="shared" ref="DN894" si="2320">SUM(DQ894:ER894)</f>
        <v>0</v>
      </c>
      <c r="DO894" s="150">
        <f>SUM(DQ895:ER895)</f>
        <v>0</v>
      </c>
      <c r="DP894" s="152" t="e">
        <f t="shared" si="2242"/>
        <v>#DIV/0!</v>
      </c>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50">
        <f t="shared" ca="1" si="2211"/>
        <v>2</v>
      </c>
      <c r="ET894" s="150">
        <f t="shared" si="2279"/>
        <v>2</v>
      </c>
      <c r="EU894" s="152">
        <f t="shared" ca="1" si="2280"/>
        <v>1</v>
      </c>
      <c r="EV894" s="16"/>
      <c r="EW894" s="67"/>
      <c r="EX894" s="16"/>
      <c r="EY894" s="16"/>
      <c r="EZ894" s="16"/>
      <c r="FA894" s="16"/>
      <c r="FB894" s="16"/>
      <c r="FC894" s="16"/>
      <c r="FD894" s="16"/>
      <c r="FE894" s="16"/>
      <c r="FF894" s="16"/>
      <c r="FG894" s="16"/>
      <c r="FH894" s="16">
        <v>1</v>
      </c>
      <c r="FI894" s="16"/>
      <c r="FJ894" s="16">
        <v>1</v>
      </c>
      <c r="FK894" s="16"/>
      <c r="FL894" s="16"/>
      <c r="FM894" s="16"/>
      <c r="FN894" s="16"/>
      <c r="FO894" s="16"/>
      <c r="FP894" s="16"/>
      <c r="FQ894" s="16"/>
      <c r="FR894" s="16"/>
      <c r="FS894" s="16"/>
      <c r="FT894" s="16"/>
      <c r="FU894" s="16"/>
      <c r="FV894" s="16"/>
      <c r="FW894" s="16"/>
      <c r="FX894" s="16"/>
      <c r="FY894" s="16"/>
      <c r="FZ894" s="16"/>
      <c r="GA894" s="150">
        <f t="shared" ref="GA894" ca="1" si="2321">SUMIF($GD$8:$HG$9,$O$5,GD894:HG894)</f>
        <v>0</v>
      </c>
      <c r="GB894" s="150">
        <f t="shared" ref="GB894" si="2322">SUM(GD895:HG895)</f>
        <v>0</v>
      </c>
      <c r="GC894" s="152" t="e">
        <f t="shared" ref="GC894" ca="1" si="2323">GB894/GA894</f>
        <v>#DIV/0!</v>
      </c>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50"/>
      <c r="HI894" s="150">
        <v>0</v>
      </c>
      <c r="HJ894" s="152" t="e">
        <v>#DIV/0!</v>
      </c>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50"/>
      <c r="IQ894" s="150">
        <v>0</v>
      </c>
      <c r="IR894" s="152" t="e">
        <v>#DIV/0!</v>
      </c>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c r="JS894" s="16"/>
      <c r="JT894" s="16"/>
      <c r="JU894" s="23"/>
      <c r="JV894" s="16"/>
      <c r="JW894" s="150"/>
      <c r="JX894" s="150">
        <v>0</v>
      </c>
      <c r="JY894" s="152" t="e">
        <v>#DIV/0!</v>
      </c>
      <c r="JZ894" s="16"/>
      <c r="KA894" s="16"/>
      <c r="KB894" s="16"/>
      <c r="KC894" s="16"/>
      <c r="KD894" s="16"/>
      <c r="KE894" s="16"/>
      <c r="KF894" s="16"/>
      <c r="KG894" s="16"/>
      <c r="KH894" s="16"/>
      <c r="KI894" s="16"/>
      <c r="KJ894" s="16"/>
      <c r="KK894" s="16"/>
      <c r="KL894" s="16"/>
      <c r="KM894" s="16"/>
      <c r="KN894" s="16"/>
      <c r="KO894" s="16"/>
      <c r="KP894" s="16"/>
      <c r="KQ894" s="16"/>
      <c r="KR894" s="16"/>
      <c r="KS894" s="16"/>
      <c r="KT894" s="16"/>
      <c r="KU894" s="16"/>
      <c r="KV894" s="16"/>
      <c r="KW894" s="16"/>
      <c r="KX894" s="16"/>
      <c r="KY894" s="16"/>
      <c r="KZ894" s="16"/>
      <c r="LA894" s="16"/>
      <c r="LB894" s="16"/>
      <c r="LC894" s="16"/>
      <c r="LD894" s="16"/>
      <c r="LE894" s="150"/>
      <c r="LF894" s="150">
        <v>0</v>
      </c>
      <c r="LG894" s="152" t="e">
        <v>#DIV/0!</v>
      </c>
      <c r="LH894" s="16"/>
      <c r="LI894" s="16"/>
      <c r="LJ894" s="16"/>
      <c r="LK894" s="16"/>
      <c r="LL894" s="16"/>
      <c r="LM894" s="16"/>
      <c r="LN894" s="16"/>
      <c r="LO894" s="16"/>
      <c r="LP894" s="16"/>
      <c r="LQ894" s="16"/>
      <c r="LR894" s="16"/>
      <c r="LS894" s="16"/>
      <c r="LT894" s="16"/>
      <c r="LU894" s="16"/>
      <c r="LV894" s="16"/>
      <c r="LW894" s="16"/>
      <c r="LX894" s="16"/>
      <c r="LY894" s="16"/>
      <c r="LZ894" s="16"/>
      <c r="MA894" s="16"/>
      <c r="MB894" s="16"/>
      <c r="MC894" s="16"/>
      <c r="MD894" s="16"/>
      <c r="ME894" s="16"/>
      <c r="MF894" s="16"/>
      <c r="MG894" s="16"/>
      <c r="MH894" s="16"/>
      <c r="MI894" s="16"/>
      <c r="MJ894" s="16"/>
      <c r="MK894" s="16"/>
      <c r="ML894" s="16"/>
    </row>
    <row r="895" spans="1:350" ht="13.9" customHeight="1" outlineLevel="3" x14ac:dyDescent="0.2">
      <c r="A895" s="227"/>
      <c r="B895" s="219"/>
      <c r="C895" s="215"/>
      <c r="D895" s="155"/>
      <c r="E895" s="176"/>
      <c r="F895" s="176"/>
      <c r="G895" s="176"/>
      <c r="H895" s="171"/>
      <c r="I895" s="171"/>
      <c r="J895" s="213"/>
      <c r="K895" s="213"/>
      <c r="L895" s="173"/>
      <c r="M895" s="173"/>
      <c r="N895" s="184"/>
      <c r="O895" s="157"/>
      <c r="P895" s="17" t="s">
        <v>26</v>
      </c>
      <c r="Q895" s="151"/>
      <c r="R895" s="151"/>
      <c r="S895" s="153"/>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151"/>
      <c r="AY895" s="151"/>
      <c r="AZ895" s="153"/>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c r="CF895" s="151"/>
      <c r="CG895" s="151"/>
      <c r="CH895" s="153"/>
      <c r="CI895" s="141"/>
      <c r="CJ895" s="141"/>
      <c r="CK895" s="141"/>
      <c r="CL895" s="141"/>
      <c r="CM895" s="141"/>
      <c r="CN895" s="141"/>
      <c r="CO895" s="141"/>
      <c r="CP895" s="95"/>
      <c r="CQ895" s="95"/>
      <c r="CR895" s="95"/>
      <c r="CS895" s="95"/>
      <c r="CT895" s="95"/>
      <c r="CU895" s="95"/>
      <c r="CV895" s="95"/>
      <c r="CW895" s="141"/>
      <c r="CX895" s="141"/>
      <c r="CY895" s="141"/>
      <c r="CZ895" s="141"/>
      <c r="DA895" s="141"/>
      <c r="DB895" s="141"/>
      <c r="DC895" s="141"/>
      <c r="DD895" s="141"/>
      <c r="DE895" s="141"/>
      <c r="DF895" s="141"/>
      <c r="DG895" s="141"/>
      <c r="DH895" s="141"/>
      <c r="DI895" s="141"/>
      <c r="DJ895" s="141"/>
      <c r="DK895" s="141"/>
      <c r="DL895" s="141"/>
      <c r="DM895" s="141"/>
      <c r="DN895" s="151"/>
      <c r="DO895" s="151"/>
      <c r="DP895" s="153"/>
      <c r="DQ895" s="24"/>
      <c r="DR895" s="24"/>
      <c r="DS895" s="24"/>
      <c r="DT895" s="24"/>
      <c r="DU895" s="24"/>
      <c r="DV895" s="24"/>
      <c r="DW895" s="24"/>
      <c r="DX895" s="24"/>
      <c r="DY895" s="24"/>
      <c r="DZ895" s="24"/>
      <c r="EA895" s="24"/>
      <c r="EB895" s="24"/>
      <c r="EC895" s="24"/>
      <c r="ED895" s="24"/>
      <c r="EE895" s="24"/>
      <c r="EF895" s="24"/>
      <c r="EG895" s="24"/>
      <c r="EH895" s="24"/>
      <c r="EI895" s="24"/>
      <c r="EJ895" s="24"/>
      <c r="EK895" s="24"/>
      <c r="EL895" s="24"/>
      <c r="EM895" s="24"/>
      <c r="EN895" s="24"/>
      <c r="EO895" s="24"/>
      <c r="EP895" s="24"/>
      <c r="EQ895" s="24"/>
      <c r="ER895" s="24"/>
      <c r="ES895" s="151"/>
      <c r="ET895" s="151"/>
      <c r="EU895" s="153"/>
      <c r="EV895" s="24"/>
      <c r="EW895" s="125"/>
      <c r="EX895" s="24"/>
      <c r="EY895" s="24"/>
      <c r="EZ895" s="24"/>
      <c r="FA895" s="24"/>
      <c r="FB895" s="24"/>
      <c r="FC895" s="24"/>
      <c r="FD895" s="24"/>
      <c r="FE895" s="24"/>
      <c r="FF895" s="24"/>
      <c r="FG895" s="24"/>
      <c r="FH895" s="24"/>
      <c r="FI895" s="24"/>
      <c r="FJ895" s="24"/>
      <c r="FK895" s="24"/>
      <c r="FL895" s="24"/>
      <c r="FM895" s="24"/>
      <c r="FN895" s="24"/>
      <c r="FO895" s="24"/>
      <c r="FP895" s="24"/>
      <c r="FQ895" s="24"/>
      <c r="FR895" s="24"/>
      <c r="FS895" s="24"/>
      <c r="FT895" s="24"/>
      <c r="FU895" s="24"/>
      <c r="FV895" s="24"/>
      <c r="FW895" s="24"/>
      <c r="FX895" s="24"/>
      <c r="FY895" s="24"/>
      <c r="FZ895" s="24">
        <v>2</v>
      </c>
      <c r="GA895" s="151"/>
      <c r="GB895" s="151"/>
      <c r="GC895" s="153"/>
      <c r="GD895" s="24"/>
      <c r="GE895" s="24"/>
      <c r="GF895" s="24"/>
      <c r="GG895" s="24"/>
      <c r="GH895" s="24"/>
      <c r="GI895" s="24"/>
      <c r="GJ895" s="24"/>
      <c r="GK895" s="24"/>
      <c r="GL895" s="24"/>
      <c r="GM895" s="24"/>
      <c r="GN895" s="24"/>
      <c r="GO895" s="24"/>
      <c r="GP895" s="24"/>
      <c r="GQ895" s="24"/>
      <c r="GR895" s="24"/>
      <c r="GS895" s="24"/>
      <c r="GT895" s="24"/>
      <c r="GU895" s="24"/>
      <c r="GV895" s="24"/>
      <c r="GW895" s="24"/>
      <c r="GX895" s="24"/>
      <c r="GY895" s="24"/>
      <c r="GZ895" s="24"/>
      <c r="HA895" s="24"/>
      <c r="HB895" s="24"/>
      <c r="HC895" s="24"/>
      <c r="HD895" s="24"/>
      <c r="HE895" s="24"/>
      <c r="HF895" s="24"/>
      <c r="HG895" s="24"/>
      <c r="HH895" s="151"/>
      <c r="HI895" s="151"/>
      <c r="HJ895" s="153"/>
      <c r="HK895" s="24"/>
      <c r="HL895" s="24"/>
      <c r="HM895" s="24"/>
      <c r="HN895" s="24"/>
      <c r="HO895" s="24"/>
      <c r="HP895" s="24"/>
      <c r="HQ895" s="24"/>
      <c r="HR895" s="24"/>
      <c r="HS895" s="24"/>
      <c r="HT895" s="24"/>
      <c r="HU895" s="24"/>
      <c r="HV895" s="24"/>
      <c r="HW895" s="24"/>
      <c r="HX895" s="24"/>
      <c r="HY895" s="24"/>
      <c r="HZ895" s="24"/>
      <c r="IA895" s="24"/>
      <c r="IB895" s="24"/>
      <c r="IC895" s="24"/>
      <c r="ID895" s="24"/>
      <c r="IE895" s="24"/>
      <c r="IF895" s="24"/>
      <c r="IG895" s="24"/>
      <c r="IH895" s="24"/>
      <c r="II895" s="24"/>
      <c r="IJ895" s="24"/>
      <c r="IK895" s="24"/>
      <c r="IL895" s="24"/>
      <c r="IM895" s="24"/>
      <c r="IN895" s="24"/>
      <c r="IO895" s="24"/>
      <c r="IP895" s="151"/>
      <c r="IQ895" s="151"/>
      <c r="IR895" s="153"/>
      <c r="IS895" s="24"/>
      <c r="IT895" s="24"/>
      <c r="IU895" s="24"/>
      <c r="IV895" s="24"/>
      <c r="IW895" s="24"/>
      <c r="IX895" s="24"/>
      <c r="IY895" s="24"/>
      <c r="IZ895" s="24"/>
      <c r="JA895" s="24"/>
      <c r="JB895" s="24"/>
      <c r="JC895" s="24"/>
      <c r="JD895" s="24"/>
      <c r="JE895" s="24"/>
      <c r="JF895" s="24"/>
      <c r="JG895" s="24"/>
      <c r="JH895" s="24"/>
      <c r="JI895" s="24"/>
      <c r="JJ895" s="24"/>
      <c r="JK895" s="24"/>
      <c r="JL895" s="24"/>
      <c r="JM895" s="24"/>
      <c r="JN895" s="24"/>
      <c r="JO895" s="24"/>
      <c r="JP895" s="24"/>
      <c r="JQ895" s="24"/>
      <c r="JR895" s="24"/>
      <c r="JS895" s="24"/>
      <c r="JT895" s="24"/>
      <c r="JU895" s="25"/>
      <c r="JV895" s="24"/>
      <c r="JW895" s="151"/>
      <c r="JX895" s="151"/>
      <c r="JY895" s="153"/>
      <c r="JZ895" s="24"/>
      <c r="KA895" s="24"/>
      <c r="KB895" s="24"/>
      <c r="KC895" s="24"/>
      <c r="KD895" s="24"/>
      <c r="KE895" s="24"/>
      <c r="KF895" s="24"/>
      <c r="KG895" s="24"/>
      <c r="KH895" s="24"/>
      <c r="KI895" s="24"/>
      <c r="KJ895" s="24"/>
      <c r="KK895" s="24"/>
      <c r="KL895" s="24"/>
      <c r="KM895" s="24"/>
      <c r="KN895" s="24"/>
      <c r="KO895" s="24"/>
      <c r="KP895" s="24"/>
      <c r="KQ895" s="24"/>
      <c r="KR895" s="24"/>
      <c r="KS895" s="24"/>
      <c r="KT895" s="24"/>
      <c r="KU895" s="24"/>
      <c r="KV895" s="24"/>
      <c r="KW895" s="24"/>
      <c r="KX895" s="24"/>
      <c r="KY895" s="24"/>
      <c r="KZ895" s="24"/>
      <c r="LA895" s="24"/>
      <c r="LB895" s="24"/>
      <c r="LC895" s="24"/>
      <c r="LD895" s="24"/>
      <c r="LE895" s="151"/>
      <c r="LF895" s="151"/>
      <c r="LG895" s="153"/>
      <c r="LH895" s="24"/>
      <c r="LI895" s="24"/>
      <c r="LJ895" s="24"/>
      <c r="LK895" s="24"/>
      <c r="LL895" s="24"/>
      <c r="LM895" s="24"/>
      <c r="LN895" s="24"/>
      <c r="LO895" s="24"/>
      <c r="LP895" s="24"/>
      <c r="LQ895" s="24"/>
      <c r="LR895" s="24"/>
      <c r="LS895" s="24"/>
      <c r="LT895" s="24"/>
      <c r="LU895" s="24"/>
      <c r="LV895" s="24"/>
      <c r="LW895" s="24"/>
      <c r="LX895" s="24"/>
      <c r="LY895" s="24"/>
      <c r="LZ895" s="24"/>
      <c r="MA895" s="24"/>
      <c r="MB895" s="24"/>
      <c r="MC895" s="24"/>
      <c r="MD895" s="24"/>
      <c r="ME895" s="24"/>
      <c r="MF895" s="24"/>
      <c r="MG895" s="24"/>
      <c r="MH895" s="24"/>
      <c r="MI895" s="24"/>
      <c r="MJ895" s="24"/>
      <c r="MK895" s="24"/>
      <c r="ML895" s="24"/>
    </row>
    <row r="896" spans="1:350" ht="13.9" customHeight="1" outlineLevel="3" x14ac:dyDescent="0.2">
      <c r="A896" s="226" t="s">
        <v>530</v>
      </c>
      <c r="B896" s="218" t="s">
        <v>411</v>
      </c>
      <c r="C896" s="214" t="s">
        <v>38</v>
      </c>
      <c r="D896" s="154">
        <v>2.3339999999999996</v>
      </c>
      <c r="E896" s="175">
        <v>0</v>
      </c>
      <c r="F896" s="175">
        <f>D896-E896</f>
        <v>2.3339999999999996</v>
      </c>
      <c r="G896" s="175" t="s">
        <v>847</v>
      </c>
      <c r="H896" s="170" t="s">
        <v>876</v>
      </c>
      <c r="I896" s="170" t="s">
        <v>854</v>
      </c>
      <c r="J896" s="212">
        <f ca="1">E896+Q896+AX896+CF896+DN896+ES896+GA896+HH896+IP896+JW896+LE896</f>
        <v>2.3330000000000002</v>
      </c>
      <c r="K896" s="212">
        <f>E896+R896+AY896+CG896+DO896+ET896+GB896+HI896+IQ896+JX896+LF896</f>
        <v>0</v>
      </c>
      <c r="L896" s="172">
        <f ca="1">K896/J896</f>
        <v>0</v>
      </c>
      <c r="M896" s="172">
        <f>K896/D896</f>
        <v>0</v>
      </c>
      <c r="N896" s="183">
        <f ca="1">SUMIF($EV$8:$FZ$9,$O$5,$EV897:$FZ897)-SUMIF($EV$8:$FZ$9,$Q$5,$EV897:$FZ897)</f>
        <v>0</v>
      </c>
      <c r="O896" s="156"/>
      <c r="P896" s="16" t="s">
        <v>25</v>
      </c>
      <c r="Q896" s="150">
        <v>0</v>
      </c>
      <c r="R896" s="150">
        <v>0</v>
      </c>
      <c r="S896" s="152" t="e">
        <v>#DIV/0!</v>
      </c>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50">
        <f t="shared" ca="1" si="2251"/>
        <v>0</v>
      </c>
      <c r="AY896" s="150">
        <f>SUM(BA897:CE897)</f>
        <v>0</v>
      </c>
      <c r="AZ896" s="152" t="e">
        <f ca="1">AY896/AX896</f>
        <v>#DIV/0!</v>
      </c>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50">
        <f t="shared" ref="CF896" si="2324">SUM(CI896:DM896)</f>
        <v>0</v>
      </c>
      <c r="CG896" s="150">
        <f>SUM(CI897:DM897)</f>
        <v>0</v>
      </c>
      <c r="CH896" s="152" t="e">
        <f>CG896/CF896</f>
        <v>#DIV/0!</v>
      </c>
      <c r="CI896" s="129"/>
      <c r="CJ896" s="129"/>
      <c r="CK896" s="129"/>
      <c r="CL896" s="129"/>
      <c r="CM896" s="129"/>
      <c r="CN896" s="129"/>
      <c r="CO896" s="129"/>
      <c r="CP896" s="101"/>
      <c r="CQ896" s="101"/>
      <c r="CR896" s="101"/>
      <c r="CS896" s="101"/>
      <c r="CT896" s="101"/>
      <c r="CU896" s="101"/>
      <c r="CV896" s="101"/>
      <c r="CW896" s="129"/>
      <c r="CX896" s="129"/>
      <c r="CY896" s="129"/>
      <c r="CZ896" s="129"/>
      <c r="DA896" s="129"/>
      <c r="DB896" s="129"/>
      <c r="DC896" s="129"/>
      <c r="DD896" s="129"/>
      <c r="DE896" s="129"/>
      <c r="DF896" s="129"/>
      <c r="DG896" s="129"/>
      <c r="DH896" s="129"/>
      <c r="DI896" s="129"/>
      <c r="DJ896" s="129"/>
      <c r="DK896" s="129"/>
      <c r="DL896" s="129"/>
      <c r="DM896" s="129"/>
      <c r="DN896" s="150">
        <f t="shared" ref="DN896" si="2325">SUM(DQ896:ER896)</f>
        <v>0</v>
      </c>
      <c r="DO896" s="150">
        <f>SUM(DQ897:ER897)</f>
        <v>0</v>
      </c>
      <c r="DP896" s="152" t="e">
        <f t="shared" si="2242"/>
        <v>#DIV/0!</v>
      </c>
      <c r="DQ896" s="16"/>
      <c r="DR896" s="16"/>
      <c r="DS896" s="16"/>
      <c r="DT896" s="16"/>
      <c r="DU896" s="16"/>
      <c r="DV896" s="16"/>
      <c r="DW896" s="16"/>
      <c r="DX896" s="16"/>
      <c r="DY896" s="16"/>
      <c r="DZ896" s="16"/>
      <c r="EA896" s="16"/>
      <c r="EB896" s="16"/>
      <c r="EC896" s="16"/>
      <c r="ED896" s="16"/>
      <c r="EE896" s="16"/>
      <c r="EF896" s="16"/>
      <c r="EG896" s="16"/>
      <c r="EH896" s="16"/>
      <c r="EI896" s="16"/>
      <c r="EJ896" s="16"/>
      <c r="EK896" s="16"/>
      <c r="EL896" s="16"/>
      <c r="EM896" s="16"/>
      <c r="EN896" s="16"/>
      <c r="EO896" s="16"/>
      <c r="EP896" s="16"/>
      <c r="EQ896" s="16"/>
      <c r="ER896" s="16"/>
      <c r="ES896" s="150">
        <f t="shared" ca="1" si="2211"/>
        <v>2.3330000000000002</v>
      </c>
      <c r="ET896" s="150">
        <f t="shared" si="2279"/>
        <v>0</v>
      </c>
      <c r="EU896" s="152">
        <f t="shared" ca="1" si="2280"/>
        <v>0</v>
      </c>
      <c r="EV896" s="16"/>
      <c r="EW896" s="67"/>
      <c r="EX896" s="16"/>
      <c r="EY896" s="16"/>
      <c r="EZ896" s="16"/>
      <c r="FA896" s="16"/>
      <c r="FB896" s="16"/>
      <c r="FC896" s="16"/>
      <c r="FD896" s="16"/>
      <c r="FE896" s="16"/>
      <c r="FF896" s="16"/>
      <c r="FG896" s="16"/>
      <c r="FH896" s="16">
        <v>1.7</v>
      </c>
      <c r="FI896" s="16">
        <v>0.63300000000000001</v>
      </c>
      <c r="FJ896" s="16"/>
      <c r="FK896" s="16"/>
      <c r="FL896" s="16"/>
      <c r="FM896" s="16"/>
      <c r="FN896" s="16"/>
      <c r="FO896" s="16"/>
      <c r="FP896" s="16"/>
      <c r="FQ896" s="16"/>
      <c r="FR896" s="16"/>
      <c r="FS896" s="16"/>
      <c r="FT896" s="16"/>
      <c r="FU896" s="16"/>
      <c r="FV896" s="16"/>
      <c r="FW896" s="16"/>
      <c r="FX896" s="16"/>
      <c r="FY896" s="16"/>
      <c r="FZ896" s="16"/>
      <c r="GA896" s="150">
        <f t="shared" ref="GA896" ca="1" si="2326">SUMIF($GD$8:$HG$9,$O$5,GD896:HG896)</f>
        <v>0</v>
      </c>
      <c r="GB896" s="150">
        <f t="shared" ref="GB896" si="2327">SUM(GD897:HG897)</f>
        <v>0</v>
      </c>
      <c r="GC896" s="152" t="e">
        <f t="shared" ref="GC896" ca="1" si="2328">GB896/GA896</f>
        <v>#DIV/0!</v>
      </c>
      <c r="GD896" s="16"/>
      <c r="GE896" s="16"/>
      <c r="GF896" s="16"/>
      <c r="GG896" s="16"/>
      <c r="GH896" s="16"/>
      <c r="GI896" s="16"/>
      <c r="GJ896" s="16"/>
      <c r="GK896" s="16"/>
      <c r="GL896" s="16"/>
      <c r="GM896" s="16"/>
      <c r="GN896" s="16"/>
      <c r="GO896" s="16"/>
      <c r="GP896" s="16"/>
      <c r="GQ896" s="16"/>
      <c r="GR896" s="16"/>
      <c r="GS896" s="16"/>
      <c r="GT896" s="16"/>
      <c r="GU896" s="16"/>
      <c r="GV896" s="16"/>
      <c r="GW896" s="16"/>
      <c r="GX896" s="16"/>
      <c r="GY896" s="16"/>
      <c r="GZ896" s="16"/>
      <c r="HA896" s="16"/>
      <c r="HB896" s="16"/>
      <c r="HC896" s="16"/>
      <c r="HD896" s="16"/>
      <c r="HE896" s="16"/>
      <c r="HF896" s="16"/>
      <c r="HG896" s="16"/>
      <c r="HH896" s="150"/>
      <c r="HI896" s="150">
        <v>0</v>
      </c>
      <c r="HJ896" s="152" t="e">
        <v>#DIV/0!</v>
      </c>
      <c r="HK896" s="16"/>
      <c r="HL896" s="16"/>
      <c r="HM896" s="16"/>
      <c r="HN896" s="16"/>
      <c r="HO896" s="16"/>
      <c r="HP896" s="16"/>
      <c r="HQ896" s="16"/>
      <c r="HR896" s="16"/>
      <c r="HS896" s="16"/>
      <c r="HT896" s="16"/>
      <c r="HU896" s="16"/>
      <c r="HV896" s="16"/>
      <c r="HW896" s="16"/>
      <c r="HX896" s="16"/>
      <c r="HY896" s="16"/>
      <c r="HZ896" s="16"/>
      <c r="IA896" s="16"/>
      <c r="IB896" s="16"/>
      <c r="IC896" s="16"/>
      <c r="ID896" s="16"/>
      <c r="IE896" s="16"/>
      <c r="IF896" s="16"/>
      <c r="IG896" s="16"/>
      <c r="IH896" s="16"/>
      <c r="II896" s="16"/>
      <c r="IJ896" s="16"/>
      <c r="IK896" s="16"/>
      <c r="IL896" s="16"/>
      <c r="IM896" s="16"/>
      <c r="IN896" s="16"/>
      <c r="IO896" s="16"/>
      <c r="IP896" s="150"/>
      <c r="IQ896" s="150">
        <v>0</v>
      </c>
      <c r="IR896" s="152" t="e">
        <v>#DIV/0!</v>
      </c>
      <c r="IS896" s="16"/>
      <c r="IT896" s="16"/>
      <c r="IU896" s="16"/>
      <c r="IV896" s="16"/>
      <c r="IW896" s="16"/>
      <c r="IX896" s="16"/>
      <c r="IY896" s="16"/>
      <c r="IZ896" s="16"/>
      <c r="JA896" s="16"/>
      <c r="JB896" s="16"/>
      <c r="JC896" s="16"/>
      <c r="JD896" s="16"/>
      <c r="JE896" s="16"/>
      <c r="JF896" s="16"/>
      <c r="JG896" s="16"/>
      <c r="JH896" s="16"/>
      <c r="JI896" s="16"/>
      <c r="JJ896" s="16"/>
      <c r="JK896" s="16"/>
      <c r="JL896" s="16"/>
      <c r="JM896" s="16"/>
      <c r="JN896" s="16"/>
      <c r="JO896" s="16"/>
      <c r="JP896" s="16"/>
      <c r="JQ896" s="16"/>
      <c r="JR896" s="16"/>
      <c r="JS896" s="16"/>
      <c r="JT896" s="16"/>
      <c r="JU896" s="23"/>
      <c r="JV896" s="16"/>
      <c r="JW896" s="150"/>
      <c r="JX896" s="150">
        <v>0</v>
      </c>
      <c r="JY896" s="152" t="e">
        <v>#DIV/0!</v>
      </c>
      <c r="JZ896" s="16"/>
      <c r="KA896" s="16"/>
      <c r="KB896" s="16"/>
      <c r="KC896" s="16"/>
      <c r="KD896" s="16"/>
      <c r="KE896" s="16"/>
      <c r="KF896" s="16"/>
      <c r="KG896" s="16"/>
      <c r="KH896" s="16"/>
      <c r="KI896" s="16"/>
      <c r="KJ896" s="16"/>
      <c r="KK896" s="16"/>
      <c r="KL896" s="16"/>
      <c r="KM896" s="16"/>
      <c r="KN896" s="16"/>
      <c r="KO896" s="16"/>
      <c r="KP896" s="16"/>
      <c r="KQ896" s="16"/>
      <c r="KR896" s="16"/>
      <c r="KS896" s="16"/>
      <c r="KT896" s="16"/>
      <c r="KU896" s="16"/>
      <c r="KV896" s="16"/>
      <c r="KW896" s="16"/>
      <c r="KX896" s="16"/>
      <c r="KY896" s="16"/>
      <c r="KZ896" s="16"/>
      <c r="LA896" s="16"/>
      <c r="LB896" s="16"/>
      <c r="LC896" s="16"/>
      <c r="LD896" s="16"/>
      <c r="LE896" s="150"/>
      <c r="LF896" s="150">
        <v>0</v>
      </c>
      <c r="LG896" s="152" t="e">
        <v>#DIV/0!</v>
      </c>
      <c r="LH896" s="16"/>
      <c r="LI896" s="16"/>
      <c r="LJ896" s="16"/>
      <c r="LK896" s="16"/>
      <c r="LL896" s="16"/>
      <c r="LM896" s="16"/>
      <c r="LN896" s="16"/>
      <c r="LO896" s="16"/>
      <c r="LP896" s="16"/>
      <c r="LQ896" s="16"/>
      <c r="LR896" s="16"/>
      <c r="LS896" s="16"/>
      <c r="LT896" s="16"/>
      <c r="LU896" s="16"/>
      <c r="LV896" s="16"/>
      <c r="LW896" s="16"/>
      <c r="LX896" s="16"/>
      <c r="LY896" s="16"/>
      <c r="LZ896" s="16"/>
      <c r="MA896" s="16"/>
      <c r="MB896" s="16"/>
      <c r="MC896" s="16"/>
      <c r="MD896" s="16"/>
      <c r="ME896" s="16"/>
      <c r="MF896" s="16"/>
      <c r="MG896" s="16"/>
      <c r="MH896" s="16"/>
      <c r="MI896" s="16"/>
      <c r="MJ896" s="16"/>
      <c r="MK896" s="16"/>
      <c r="ML896" s="16"/>
    </row>
    <row r="897" spans="1:350" ht="13.9" customHeight="1" outlineLevel="3" x14ac:dyDescent="0.2">
      <c r="A897" s="227"/>
      <c r="B897" s="219"/>
      <c r="C897" s="215"/>
      <c r="D897" s="155"/>
      <c r="E897" s="176"/>
      <c r="F897" s="176"/>
      <c r="G897" s="176"/>
      <c r="H897" s="171"/>
      <c r="I897" s="171"/>
      <c r="J897" s="213"/>
      <c r="K897" s="213"/>
      <c r="L897" s="173"/>
      <c r="M897" s="173"/>
      <c r="N897" s="184"/>
      <c r="O897" s="157"/>
      <c r="P897" s="17" t="s">
        <v>26</v>
      </c>
      <c r="Q897" s="151"/>
      <c r="R897" s="151"/>
      <c r="S897" s="153"/>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151"/>
      <c r="AY897" s="151"/>
      <c r="AZ897" s="153"/>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c r="CF897" s="151"/>
      <c r="CG897" s="151"/>
      <c r="CH897" s="153"/>
      <c r="CI897" s="141"/>
      <c r="CJ897" s="141"/>
      <c r="CK897" s="141"/>
      <c r="CL897" s="141"/>
      <c r="CM897" s="141"/>
      <c r="CN897" s="141"/>
      <c r="CO897" s="141"/>
      <c r="CP897" s="95"/>
      <c r="CQ897" s="95"/>
      <c r="CR897" s="95"/>
      <c r="CS897" s="95"/>
      <c r="CT897" s="95"/>
      <c r="CU897" s="95"/>
      <c r="CV897" s="95"/>
      <c r="CW897" s="141"/>
      <c r="CX897" s="141"/>
      <c r="CY897" s="141"/>
      <c r="CZ897" s="141"/>
      <c r="DA897" s="141"/>
      <c r="DB897" s="141"/>
      <c r="DC897" s="141"/>
      <c r="DD897" s="141"/>
      <c r="DE897" s="141"/>
      <c r="DF897" s="141"/>
      <c r="DG897" s="141"/>
      <c r="DH897" s="141"/>
      <c r="DI897" s="141"/>
      <c r="DJ897" s="141"/>
      <c r="DK897" s="141"/>
      <c r="DL897" s="141"/>
      <c r="DM897" s="141"/>
      <c r="DN897" s="151"/>
      <c r="DO897" s="151"/>
      <c r="DP897" s="153"/>
      <c r="DQ897" s="24"/>
      <c r="DR897" s="24"/>
      <c r="DS897" s="24"/>
      <c r="DT897" s="24"/>
      <c r="DU897" s="24"/>
      <c r="DV897" s="24"/>
      <c r="DW897" s="24"/>
      <c r="DX897" s="24"/>
      <c r="DY897" s="24"/>
      <c r="DZ897" s="24"/>
      <c r="EA897" s="24"/>
      <c r="EB897" s="24"/>
      <c r="EC897" s="24"/>
      <c r="ED897" s="24"/>
      <c r="EE897" s="24"/>
      <c r="EF897" s="24"/>
      <c r="EG897" s="24"/>
      <c r="EH897" s="24"/>
      <c r="EI897" s="24"/>
      <c r="EJ897" s="24"/>
      <c r="EK897" s="24"/>
      <c r="EL897" s="24"/>
      <c r="EM897" s="24"/>
      <c r="EN897" s="24"/>
      <c r="EO897" s="24"/>
      <c r="EP897" s="24"/>
      <c r="EQ897" s="24"/>
      <c r="ER897" s="24"/>
      <c r="ES897" s="151"/>
      <c r="ET897" s="151"/>
      <c r="EU897" s="153"/>
      <c r="EV897" s="24"/>
      <c r="EW897" s="125"/>
      <c r="EX897" s="24"/>
      <c r="EY897" s="24"/>
      <c r="EZ897" s="24"/>
      <c r="FA897" s="24"/>
      <c r="FB897" s="24"/>
      <c r="FC897" s="24"/>
      <c r="FD897" s="24"/>
      <c r="FE897" s="24"/>
      <c r="FF897" s="24"/>
      <c r="FG897" s="24"/>
      <c r="FH897" s="24"/>
      <c r="FI897" s="24"/>
      <c r="FJ897" s="24"/>
      <c r="FK897" s="24"/>
      <c r="FL897" s="24"/>
      <c r="FM897" s="24"/>
      <c r="FN897" s="24"/>
      <c r="FO897" s="24"/>
      <c r="FP897" s="24"/>
      <c r="FQ897" s="24"/>
      <c r="FR897" s="24"/>
      <c r="FS897" s="24"/>
      <c r="FT897" s="24"/>
      <c r="FU897" s="24"/>
      <c r="FV897" s="24"/>
      <c r="FW897" s="24"/>
      <c r="FX897" s="24"/>
      <c r="FY897" s="24"/>
      <c r="FZ897" s="24"/>
      <c r="GA897" s="151"/>
      <c r="GB897" s="151"/>
      <c r="GC897" s="153"/>
      <c r="GD897" s="24"/>
      <c r="GE897" s="24"/>
      <c r="GF897" s="24"/>
      <c r="GG897" s="24"/>
      <c r="GH897" s="24"/>
      <c r="GI897" s="24"/>
      <c r="GJ897" s="24"/>
      <c r="GK897" s="24"/>
      <c r="GL897" s="24"/>
      <c r="GM897" s="24"/>
      <c r="GN897" s="24"/>
      <c r="GO897" s="24"/>
      <c r="GP897" s="24"/>
      <c r="GQ897" s="24"/>
      <c r="GR897" s="24"/>
      <c r="GS897" s="24"/>
      <c r="GT897" s="24"/>
      <c r="GU897" s="24"/>
      <c r="GV897" s="24"/>
      <c r="GW897" s="24"/>
      <c r="GX897" s="24"/>
      <c r="GY897" s="24"/>
      <c r="GZ897" s="24"/>
      <c r="HA897" s="24"/>
      <c r="HB897" s="24"/>
      <c r="HC897" s="24"/>
      <c r="HD897" s="24"/>
      <c r="HE897" s="24"/>
      <c r="HF897" s="24"/>
      <c r="HG897" s="24"/>
      <c r="HH897" s="151"/>
      <c r="HI897" s="151"/>
      <c r="HJ897" s="153"/>
      <c r="HK897" s="24"/>
      <c r="HL897" s="24"/>
      <c r="HM897" s="24"/>
      <c r="HN897" s="24"/>
      <c r="HO897" s="24"/>
      <c r="HP897" s="24"/>
      <c r="HQ897" s="24"/>
      <c r="HR897" s="24"/>
      <c r="HS897" s="24"/>
      <c r="HT897" s="24"/>
      <c r="HU897" s="24"/>
      <c r="HV897" s="24"/>
      <c r="HW897" s="24"/>
      <c r="HX897" s="24"/>
      <c r="HY897" s="24"/>
      <c r="HZ897" s="24"/>
      <c r="IA897" s="24"/>
      <c r="IB897" s="24"/>
      <c r="IC897" s="24"/>
      <c r="ID897" s="24"/>
      <c r="IE897" s="24"/>
      <c r="IF897" s="24"/>
      <c r="IG897" s="24"/>
      <c r="IH897" s="24"/>
      <c r="II897" s="24"/>
      <c r="IJ897" s="24"/>
      <c r="IK897" s="24"/>
      <c r="IL897" s="24"/>
      <c r="IM897" s="24"/>
      <c r="IN897" s="24"/>
      <c r="IO897" s="24"/>
      <c r="IP897" s="151"/>
      <c r="IQ897" s="151"/>
      <c r="IR897" s="153"/>
      <c r="IS897" s="24"/>
      <c r="IT897" s="24"/>
      <c r="IU897" s="24"/>
      <c r="IV897" s="24"/>
      <c r="IW897" s="24"/>
      <c r="IX897" s="24"/>
      <c r="IY897" s="24"/>
      <c r="IZ897" s="24"/>
      <c r="JA897" s="24"/>
      <c r="JB897" s="24"/>
      <c r="JC897" s="24"/>
      <c r="JD897" s="24"/>
      <c r="JE897" s="24"/>
      <c r="JF897" s="24"/>
      <c r="JG897" s="24"/>
      <c r="JH897" s="24"/>
      <c r="JI897" s="24"/>
      <c r="JJ897" s="24"/>
      <c r="JK897" s="24"/>
      <c r="JL897" s="24"/>
      <c r="JM897" s="24"/>
      <c r="JN897" s="24"/>
      <c r="JO897" s="24"/>
      <c r="JP897" s="24"/>
      <c r="JQ897" s="24"/>
      <c r="JR897" s="24"/>
      <c r="JS897" s="24"/>
      <c r="JT897" s="24"/>
      <c r="JU897" s="25"/>
      <c r="JV897" s="24"/>
      <c r="JW897" s="151"/>
      <c r="JX897" s="151"/>
      <c r="JY897" s="153"/>
      <c r="JZ897" s="24"/>
      <c r="KA897" s="24"/>
      <c r="KB897" s="24"/>
      <c r="KC897" s="24"/>
      <c r="KD897" s="24"/>
      <c r="KE897" s="24"/>
      <c r="KF897" s="24"/>
      <c r="KG897" s="24"/>
      <c r="KH897" s="24"/>
      <c r="KI897" s="24"/>
      <c r="KJ897" s="24"/>
      <c r="KK897" s="24"/>
      <c r="KL897" s="24"/>
      <c r="KM897" s="24"/>
      <c r="KN897" s="24"/>
      <c r="KO897" s="24"/>
      <c r="KP897" s="24"/>
      <c r="KQ897" s="24"/>
      <c r="KR897" s="24"/>
      <c r="KS897" s="24"/>
      <c r="KT897" s="24"/>
      <c r="KU897" s="24"/>
      <c r="KV897" s="24"/>
      <c r="KW897" s="24"/>
      <c r="KX897" s="24"/>
      <c r="KY897" s="24"/>
      <c r="KZ897" s="24"/>
      <c r="LA897" s="24"/>
      <c r="LB897" s="24"/>
      <c r="LC897" s="24"/>
      <c r="LD897" s="24"/>
      <c r="LE897" s="151"/>
      <c r="LF897" s="151"/>
      <c r="LG897" s="153"/>
      <c r="LH897" s="24"/>
      <c r="LI897" s="24"/>
      <c r="LJ897" s="24"/>
      <c r="LK897" s="24"/>
      <c r="LL897" s="24"/>
      <c r="LM897" s="24"/>
      <c r="LN897" s="24"/>
      <c r="LO897" s="24"/>
      <c r="LP897" s="24"/>
      <c r="LQ897" s="24"/>
      <c r="LR897" s="24"/>
      <c r="LS897" s="24"/>
      <c r="LT897" s="24"/>
      <c r="LU897" s="24"/>
      <c r="LV897" s="24"/>
      <c r="LW897" s="24"/>
      <c r="LX897" s="24"/>
      <c r="LY897" s="24"/>
      <c r="LZ897" s="24"/>
      <c r="MA897" s="24"/>
      <c r="MB897" s="24"/>
      <c r="MC897" s="24"/>
      <c r="MD897" s="24"/>
      <c r="ME897" s="24"/>
      <c r="MF897" s="24"/>
      <c r="MG897" s="24"/>
      <c r="MH897" s="24"/>
      <c r="MI897" s="24"/>
      <c r="MJ897" s="24"/>
      <c r="MK897" s="24"/>
      <c r="ML897" s="24"/>
    </row>
    <row r="898" spans="1:350" ht="13.9" customHeight="1" outlineLevel="3" x14ac:dyDescent="0.2">
      <c r="A898" s="226" t="s">
        <v>531</v>
      </c>
      <c r="B898" s="218" t="s">
        <v>412</v>
      </c>
      <c r="C898" s="214" t="s">
        <v>374</v>
      </c>
      <c r="D898" s="154">
        <v>32</v>
      </c>
      <c r="E898" s="175">
        <v>0</v>
      </c>
      <c r="F898" s="175">
        <f>D898-E898</f>
        <v>32</v>
      </c>
      <c r="G898" s="175" t="s">
        <v>847</v>
      </c>
      <c r="H898" s="170" t="s">
        <v>948</v>
      </c>
      <c r="I898" s="170" t="s">
        <v>955</v>
      </c>
      <c r="J898" s="212">
        <f ca="1">E898+Q898+AX898+CF898+DN898+ES898+GA898+HH898+IP898+JW898+LE898</f>
        <v>32</v>
      </c>
      <c r="K898" s="212">
        <f>E898+R898+AY898+CG898+DO898+ET898+GB898+HI898+IQ898+JX898+LF898</f>
        <v>0</v>
      </c>
      <c r="L898" s="172">
        <f ca="1">K898/J898</f>
        <v>0</v>
      </c>
      <c r="M898" s="172">
        <f>K898/D898</f>
        <v>0</v>
      </c>
      <c r="N898" s="183">
        <f ca="1">SUMIF($EV$8:$FZ$9,$O$5,$EV899:$FZ899)-SUMIF($EV$8:$FZ$9,$Q$5,$EV899:$FZ899)</f>
        <v>0</v>
      </c>
      <c r="O898" s="156"/>
      <c r="P898" s="16" t="s">
        <v>25</v>
      </c>
      <c r="Q898" s="150">
        <v>0</v>
      </c>
      <c r="R898" s="150">
        <v>0</v>
      </c>
      <c r="S898" s="152" t="e">
        <v>#DIV/0!</v>
      </c>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50">
        <f t="shared" ca="1" si="2251"/>
        <v>0</v>
      </c>
      <c r="AY898" s="150">
        <f>SUM(BA899:CE899)</f>
        <v>0</v>
      </c>
      <c r="AZ898" s="152" t="e">
        <f ca="1">AY898/AX898</f>
        <v>#DIV/0!</v>
      </c>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50">
        <f t="shared" ref="CF898" si="2329">SUM(CI898:DM898)</f>
        <v>0</v>
      </c>
      <c r="CG898" s="150">
        <f>SUM(CI899:DM899)</f>
        <v>0</v>
      </c>
      <c r="CH898" s="152" t="e">
        <f>CG898/CF898</f>
        <v>#DIV/0!</v>
      </c>
      <c r="CI898" s="129"/>
      <c r="CJ898" s="129"/>
      <c r="CK898" s="129"/>
      <c r="CL898" s="129"/>
      <c r="CM898" s="129"/>
      <c r="CN898" s="129"/>
      <c r="CO898" s="129"/>
      <c r="CP898" s="101"/>
      <c r="CQ898" s="101"/>
      <c r="CR898" s="101"/>
      <c r="CS898" s="101"/>
      <c r="CT898" s="101"/>
      <c r="CU898" s="101"/>
      <c r="CV898" s="101"/>
      <c r="CW898" s="129"/>
      <c r="CX898" s="129"/>
      <c r="CY898" s="129"/>
      <c r="CZ898" s="129"/>
      <c r="DA898" s="129"/>
      <c r="DB898" s="129"/>
      <c r="DC898" s="129"/>
      <c r="DD898" s="129"/>
      <c r="DE898" s="129"/>
      <c r="DF898" s="129"/>
      <c r="DG898" s="129"/>
      <c r="DH898" s="129"/>
      <c r="DI898" s="129"/>
      <c r="DJ898" s="129"/>
      <c r="DK898" s="129"/>
      <c r="DL898" s="129"/>
      <c r="DM898" s="129"/>
      <c r="DN898" s="150">
        <f t="shared" ref="DN898" si="2330">SUM(DQ898:ER898)</f>
        <v>0</v>
      </c>
      <c r="DO898" s="150">
        <f>SUM(DQ899:ER899)</f>
        <v>0</v>
      </c>
      <c r="DP898" s="152" t="e">
        <f t="shared" si="2242"/>
        <v>#DIV/0!</v>
      </c>
      <c r="DQ898" s="16"/>
      <c r="DR898" s="16"/>
      <c r="DS898" s="16"/>
      <c r="DT898" s="16"/>
      <c r="DU898" s="16"/>
      <c r="DV898" s="16"/>
      <c r="DW898" s="16"/>
      <c r="DX898" s="16"/>
      <c r="DY898" s="16"/>
      <c r="DZ898" s="16"/>
      <c r="EA898" s="16"/>
      <c r="EB898" s="16"/>
      <c r="EC898" s="16"/>
      <c r="ED898" s="16"/>
      <c r="EE898" s="16"/>
      <c r="EF898" s="16"/>
      <c r="EG898" s="16"/>
      <c r="EH898" s="16"/>
      <c r="EI898" s="16"/>
      <c r="EJ898" s="16"/>
      <c r="EK898" s="16"/>
      <c r="EL898" s="16"/>
      <c r="EM898" s="16"/>
      <c r="EN898" s="16"/>
      <c r="EO898" s="16"/>
      <c r="EP898" s="16"/>
      <c r="EQ898" s="16"/>
      <c r="ER898" s="16"/>
      <c r="ES898" s="150">
        <f t="shared" ca="1" si="2211"/>
        <v>0</v>
      </c>
      <c r="ET898" s="150">
        <f t="shared" si="2279"/>
        <v>0</v>
      </c>
      <c r="EU898" s="152" t="e">
        <f t="shared" ca="1" si="2280"/>
        <v>#DIV/0!</v>
      </c>
      <c r="EV898" s="16"/>
      <c r="EW898" s="67"/>
      <c r="EX898" s="16"/>
      <c r="EY898" s="16"/>
      <c r="EZ898" s="16"/>
      <c r="FA898" s="16"/>
      <c r="FB898" s="16"/>
      <c r="FC898" s="16"/>
      <c r="FD898" s="16"/>
      <c r="FE898" s="16"/>
      <c r="FF898" s="16"/>
      <c r="FG898" s="16"/>
      <c r="FH898" s="16"/>
      <c r="FI898" s="16"/>
      <c r="FJ898" s="16"/>
      <c r="FK898" s="16"/>
      <c r="FL898" s="16"/>
      <c r="FM898" s="16"/>
      <c r="FN898" s="16"/>
      <c r="FO898" s="16"/>
      <c r="FP898" s="16"/>
      <c r="FQ898" s="16"/>
      <c r="FR898" s="16"/>
      <c r="FS898" s="16"/>
      <c r="FT898" s="16"/>
      <c r="FU898" s="16"/>
      <c r="FV898" s="16"/>
      <c r="FW898" s="16"/>
      <c r="FX898" s="16"/>
      <c r="FY898" s="16"/>
      <c r="FZ898" s="16"/>
      <c r="GA898" s="150">
        <f t="shared" ref="GA898" ca="1" si="2331">SUMIF($GD$8:$HG$9,$O$5,GD898:HG898)</f>
        <v>32</v>
      </c>
      <c r="GB898" s="150">
        <f t="shared" ref="GB898" si="2332">SUM(GD899:HG899)</f>
        <v>0</v>
      </c>
      <c r="GC898" s="152">
        <f t="shared" ref="GC898" ca="1" si="2333">GB898/GA898</f>
        <v>0</v>
      </c>
      <c r="GD898" s="16"/>
      <c r="GE898" s="16"/>
      <c r="GF898" s="16"/>
      <c r="GG898" s="16"/>
      <c r="GH898" s="16"/>
      <c r="GI898" s="16"/>
      <c r="GJ898" s="16"/>
      <c r="GK898" s="16"/>
      <c r="GL898" s="16"/>
      <c r="GM898" s="16"/>
      <c r="GN898" s="16"/>
      <c r="GO898" s="16"/>
      <c r="GP898" s="16"/>
      <c r="GQ898" s="16"/>
      <c r="GR898" s="16"/>
      <c r="GS898" s="16"/>
      <c r="GT898" s="16"/>
      <c r="GU898" s="16"/>
      <c r="GV898" s="16"/>
      <c r="GW898" s="16"/>
      <c r="GX898" s="16">
        <v>16</v>
      </c>
      <c r="GY898" s="16">
        <v>16</v>
      </c>
      <c r="GZ898" s="16"/>
      <c r="HA898" s="16"/>
      <c r="HB898" s="16"/>
      <c r="HC898" s="16"/>
      <c r="HD898" s="16"/>
      <c r="HE898" s="16"/>
      <c r="HF898" s="16"/>
      <c r="HG898" s="16"/>
      <c r="HH898" s="150"/>
      <c r="HI898" s="150">
        <v>0</v>
      </c>
      <c r="HJ898" s="152" t="e">
        <v>#DIV/0!</v>
      </c>
      <c r="HK898" s="16"/>
      <c r="HL898" s="16"/>
      <c r="HM898" s="16"/>
      <c r="HN898" s="16"/>
      <c r="HO898" s="16"/>
      <c r="HP898" s="16"/>
      <c r="HQ898" s="16"/>
      <c r="HR898" s="16"/>
      <c r="HS898" s="16"/>
      <c r="HT898" s="16"/>
      <c r="HU898" s="16"/>
      <c r="HV898" s="16"/>
      <c r="HW898" s="16"/>
      <c r="HX898" s="16"/>
      <c r="HY898" s="16"/>
      <c r="HZ898" s="16"/>
      <c r="IA898" s="16"/>
      <c r="IB898" s="16"/>
      <c r="IC898" s="16"/>
      <c r="ID898" s="16"/>
      <c r="IE898" s="16"/>
      <c r="IF898" s="16"/>
      <c r="IG898" s="16"/>
      <c r="IH898" s="16"/>
      <c r="II898" s="16"/>
      <c r="IJ898" s="16"/>
      <c r="IK898" s="16"/>
      <c r="IL898" s="16"/>
      <c r="IM898" s="16"/>
      <c r="IN898" s="16"/>
      <c r="IO898" s="16"/>
      <c r="IP898" s="150"/>
      <c r="IQ898" s="150">
        <v>0</v>
      </c>
      <c r="IR898" s="152" t="e">
        <v>#DIV/0!</v>
      </c>
      <c r="IS898" s="16"/>
      <c r="IT898" s="16"/>
      <c r="IU898" s="16"/>
      <c r="IV898" s="16"/>
      <c r="IW898" s="16"/>
      <c r="IX898" s="16"/>
      <c r="IY898" s="16"/>
      <c r="IZ898" s="16"/>
      <c r="JA898" s="16"/>
      <c r="JB898" s="16"/>
      <c r="JC898" s="16"/>
      <c r="JD898" s="16"/>
      <c r="JE898" s="16"/>
      <c r="JF898" s="16"/>
      <c r="JG898" s="16"/>
      <c r="JH898" s="16"/>
      <c r="JI898" s="16"/>
      <c r="JJ898" s="16"/>
      <c r="JK898" s="16"/>
      <c r="JL898" s="16"/>
      <c r="JM898" s="16"/>
      <c r="JN898" s="16"/>
      <c r="JO898" s="16"/>
      <c r="JP898" s="16"/>
      <c r="JQ898" s="16"/>
      <c r="JR898" s="16"/>
      <c r="JS898" s="16"/>
      <c r="JT898" s="16"/>
      <c r="JU898" s="23"/>
      <c r="JV898" s="16"/>
      <c r="JW898" s="150"/>
      <c r="JX898" s="150">
        <v>0</v>
      </c>
      <c r="JY898" s="152" t="e">
        <v>#DIV/0!</v>
      </c>
      <c r="JZ898" s="16"/>
      <c r="KA898" s="16"/>
      <c r="KB898" s="16"/>
      <c r="KC898" s="16"/>
      <c r="KD898" s="16"/>
      <c r="KE898" s="16"/>
      <c r="KF898" s="16"/>
      <c r="KG898" s="16"/>
      <c r="KH898" s="16"/>
      <c r="KI898" s="16"/>
      <c r="KJ898" s="16"/>
      <c r="KK898" s="16"/>
      <c r="KL898" s="16"/>
      <c r="KM898" s="16"/>
      <c r="KN898" s="16"/>
      <c r="KO898" s="16"/>
      <c r="KP898" s="16"/>
      <c r="KQ898" s="16"/>
      <c r="KR898" s="16"/>
      <c r="KS898" s="16"/>
      <c r="KT898" s="16"/>
      <c r="KU898" s="16"/>
      <c r="KV898" s="16"/>
      <c r="KW898" s="16"/>
      <c r="KX898" s="16"/>
      <c r="KY898" s="16"/>
      <c r="KZ898" s="16"/>
      <c r="LA898" s="16"/>
      <c r="LB898" s="16"/>
      <c r="LC898" s="16"/>
      <c r="LD898" s="16"/>
      <c r="LE898" s="150"/>
      <c r="LF898" s="150">
        <v>0</v>
      </c>
      <c r="LG898" s="152" t="e">
        <v>#DIV/0!</v>
      </c>
      <c r="LH898" s="16"/>
      <c r="LI898" s="16"/>
      <c r="LJ898" s="16"/>
      <c r="LK898" s="16"/>
      <c r="LL898" s="16"/>
      <c r="LM898" s="16"/>
      <c r="LN898" s="16"/>
      <c r="LO898" s="16"/>
      <c r="LP898" s="16"/>
      <c r="LQ898" s="16"/>
      <c r="LR898" s="16"/>
      <c r="LS898" s="16"/>
      <c r="LT898" s="16"/>
      <c r="LU898" s="16"/>
      <c r="LV898" s="16"/>
      <c r="LW898" s="16"/>
      <c r="LX898" s="16"/>
      <c r="LY898" s="16"/>
      <c r="LZ898" s="16"/>
      <c r="MA898" s="16"/>
      <c r="MB898" s="16"/>
      <c r="MC898" s="16"/>
      <c r="MD898" s="16"/>
      <c r="ME898" s="16"/>
      <c r="MF898" s="16"/>
      <c r="MG898" s="16"/>
      <c r="MH898" s="16"/>
      <c r="MI898" s="16"/>
      <c r="MJ898" s="16"/>
      <c r="MK898" s="16"/>
      <c r="ML898" s="16"/>
    </row>
    <row r="899" spans="1:350" ht="13.9" customHeight="1" outlineLevel="3" x14ac:dyDescent="0.2">
      <c r="A899" s="227"/>
      <c r="B899" s="219"/>
      <c r="C899" s="215"/>
      <c r="D899" s="155"/>
      <c r="E899" s="176"/>
      <c r="F899" s="176"/>
      <c r="G899" s="176"/>
      <c r="H899" s="171"/>
      <c r="I899" s="171"/>
      <c r="J899" s="213"/>
      <c r="K899" s="213"/>
      <c r="L899" s="173"/>
      <c r="M899" s="173"/>
      <c r="N899" s="184"/>
      <c r="O899" s="157"/>
      <c r="P899" s="17" t="s">
        <v>26</v>
      </c>
      <c r="Q899" s="151"/>
      <c r="R899" s="151"/>
      <c r="S899" s="153"/>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151"/>
      <c r="AY899" s="151"/>
      <c r="AZ899" s="153"/>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c r="CF899" s="151"/>
      <c r="CG899" s="151"/>
      <c r="CH899" s="153"/>
      <c r="CI899" s="141"/>
      <c r="CJ899" s="141"/>
      <c r="CK899" s="141"/>
      <c r="CL899" s="141"/>
      <c r="CM899" s="141"/>
      <c r="CN899" s="141"/>
      <c r="CO899" s="141"/>
      <c r="CP899" s="95"/>
      <c r="CQ899" s="95"/>
      <c r="CR899" s="95"/>
      <c r="CS899" s="95"/>
      <c r="CT899" s="95"/>
      <c r="CU899" s="95"/>
      <c r="CV899" s="95"/>
      <c r="CW899" s="141"/>
      <c r="CX899" s="141"/>
      <c r="CY899" s="141"/>
      <c r="CZ899" s="141"/>
      <c r="DA899" s="141"/>
      <c r="DB899" s="141"/>
      <c r="DC899" s="141"/>
      <c r="DD899" s="141"/>
      <c r="DE899" s="141"/>
      <c r="DF899" s="141"/>
      <c r="DG899" s="141"/>
      <c r="DH899" s="141"/>
      <c r="DI899" s="141"/>
      <c r="DJ899" s="141"/>
      <c r="DK899" s="141"/>
      <c r="DL899" s="141"/>
      <c r="DM899" s="141"/>
      <c r="DN899" s="151"/>
      <c r="DO899" s="151"/>
      <c r="DP899" s="153"/>
      <c r="DQ899" s="24"/>
      <c r="DR899" s="24"/>
      <c r="DS899" s="24"/>
      <c r="DT899" s="24"/>
      <c r="DU899" s="24"/>
      <c r="DV899" s="24"/>
      <c r="DW899" s="24"/>
      <c r="DX899" s="24"/>
      <c r="DY899" s="24"/>
      <c r="DZ899" s="24"/>
      <c r="EA899" s="24"/>
      <c r="EB899" s="24"/>
      <c r="EC899" s="24"/>
      <c r="ED899" s="24"/>
      <c r="EE899" s="24"/>
      <c r="EF899" s="24"/>
      <c r="EG899" s="24"/>
      <c r="EH899" s="24"/>
      <c r="EI899" s="24"/>
      <c r="EJ899" s="24"/>
      <c r="EK899" s="24"/>
      <c r="EL899" s="24"/>
      <c r="EM899" s="24"/>
      <c r="EN899" s="24"/>
      <c r="EO899" s="24"/>
      <c r="EP899" s="24"/>
      <c r="EQ899" s="24"/>
      <c r="ER899" s="24"/>
      <c r="ES899" s="151"/>
      <c r="ET899" s="151"/>
      <c r="EU899" s="153"/>
      <c r="EV899" s="24"/>
      <c r="EW899" s="125"/>
      <c r="EX899" s="24"/>
      <c r="EY899" s="24"/>
      <c r="EZ899" s="24"/>
      <c r="FA899" s="24"/>
      <c r="FB899" s="24"/>
      <c r="FC899" s="24"/>
      <c r="FD899" s="24"/>
      <c r="FE899" s="24"/>
      <c r="FF899" s="24"/>
      <c r="FG899" s="24"/>
      <c r="FH899" s="24"/>
      <c r="FI899" s="24"/>
      <c r="FJ899" s="24"/>
      <c r="FK899" s="24"/>
      <c r="FL899" s="24"/>
      <c r="FM899" s="24"/>
      <c r="FN899" s="24"/>
      <c r="FO899" s="24"/>
      <c r="FP899" s="24"/>
      <c r="FQ899" s="24"/>
      <c r="FR899" s="24"/>
      <c r="FS899" s="24"/>
      <c r="FT899" s="24"/>
      <c r="FU899" s="24"/>
      <c r="FV899" s="24"/>
      <c r="FW899" s="24"/>
      <c r="FX899" s="24"/>
      <c r="FY899" s="24"/>
      <c r="FZ899" s="24"/>
      <c r="GA899" s="151"/>
      <c r="GB899" s="151"/>
      <c r="GC899" s="153"/>
      <c r="GD899" s="24"/>
      <c r="GE899" s="24"/>
      <c r="GF899" s="24"/>
      <c r="GG899" s="24"/>
      <c r="GH899" s="24"/>
      <c r="GI899" s="24"/>
      <c r="GJ899" s="24"/>
      <c r="GK899" s="24"/>
      <c r="GL899" s="24"/>
      <c r="GM899" s="24"/>
      <c r="GN899" s="24"/>
      <c r="GO899" s="24"/>
      <c r="GP899" s="24"/>
      <c r="GQ899" s="24"/>
      <c r="GR899" s="24"/>
      <c r="GS899" s="24"/>
      <c r="GT899" s="24"/>
      <c r="GU899" s="24"/>
      <c r="GV899" s="24"/>
      <c r="GW899" s="24"/>
      <c r="GX899" s="24"/>
      <c r="GY899" s="24"/>
      <c r="GZ899" s="24"/>
      <c r="HA899" s="24"/>
      <c r="HB899" s="24"/>
      <c r="HC899" s="24"/>
      <c r="HD899" s="24"/>
      <c r="HE899" s="24"/>
      <c r="HF899" s="24"/>
      <c r="HG899" s="24"/>
      <c r="HH899" s="151"/>
      <c r="HI899" s="151"/>
      <c r="HJ899" s="153"/>
      <c r="HK899" s="24"/>
      <c r="HL899" s="24"/>
      <c r="HM899" s="24"/>
      <c r="HN899" s="24"/>
      <c r="HO899" s="24"/>
      <c r="HP899" s="24"/>
      <c r="HQ899" s="24"/>
      <c r="HR899" s="24"/>
      <c r="HS899" s="24"/>
      <c r="HT899" s="24"/>
      <c r="HU899" s="24"/>
      <c r="HV899" s="24"/>
      <c r="HW899" s="24"/>
      <c r="HX899" s="24"/>
      <c r="HY899" s="24"/>
      <c r="HZ899" s="24"/>
      <c r="IA899" s="24"/>
      <c r="IB899" s="24"/>
      <c r="IC899" s="24"/>
      <c r="ID899" s="24"/>
      <c r="IE899" s="24"/>
      <c r="IF899" s="24"/>
      <c r="IG899" s="24"/>
      <c r="IH899" s="24"/>
      <c r="II899" s="24"/>
      <c r="IJ899" s="24"/>
      <c r="IK899" s="24"/>
      <c r="IL899" s="24"/>
      <c r="IM899" s="24"/>
      <c r="IN899" s="24"/>
      <c r="IO899" s="24"/>
      <c r="IP899" s="151"/>
      <c r="IQ899" s="151"/>
      <c r="IR899" s="153"/>
      <c r="IS899" s="24"/>
      <c r="IT899" s="24"/>
      <c r="IU899" s="24"/>
      <c r="IV899" s="24"/>
      <c r="IW899" s="24"/>
      <c r="IX899" s="24"/>
      <c r="IY899" s="24"/>
      <c r="IZ899" s="24"/>
      <c r="JA899" s="24"/>
      <c r="JB899" s="24"/>
      <c r="JC899" s="24"/>
      <c r="JD899" s="24"/>
      <c r="JE899" s="24"/>
      <c r="JF899" s="24"/>
      <c r="JG899" s="24"/>
      <c r="JH899" s="24"/>
      <c r="JI899" s="24"/>
      <c r="JJ899" s="24"/>
      <c r="JK899" s="24"/>
      <c r="JL899" s="24"/>
      <c r="JM899" s="24"/>
      <c r="JN899" s="24"/>
      <c r="JO899" s="24"/>
      <c r="JP899" s="24"/>
      <c r="JQ899" s="24"/>
      <c r="JR899" s="24"/>
      <c r="JS899" s="24"/>
      <c r="JT899" s="24"/>
      <c r="JU899" s="25"/>
      <c r="JV899" s="24"/>
      <c r="JW899" s="151"/>
      <c r="JX899" s="151"/>
      <c r="JY899" s="153"/>
      <c r="JZ899" s="24"/>
      <c r="KA899" s="24"/>
      <c r="KB899" s="24"/>
      <c r="KC899" s="24"/>
      <c r="KD899" s="24"/>
      <c r="KE899" s="24"/>
      <c r="KF899" s="24"/>
      <c r="KG899" s="24"/>
      <c r="KH899" s="24"/>
      <c r="KI899" s="24"/>
      <c r="KJ899" s="24"/>
      <c r="KK899" s="24"/>
      <c r="KL899" s="24"/>
      <c r="KM899" s="24"/>
      <c r="KN899" s="24"/>
      <c r="KO899" s="24"/>
      <c r="KP899" s="24"/>
      <c r="KQ899" s="24"/>
      <c r="KR899" s="24"/>
      <c r="KS899" s="24"/>
      <c r="KT899" s="24"/>
      <c r="KU899" s="24"/>
      <c r="KV899" s="24"/>
      <c r="KW899" s="24"/>
      <c r="KX899" s="24"/>
      <c r="KY899" s="24"/>
      <c r="KZ899" s="24"/>
      <c r="LA899" s="24"/>
      <c r="LB899" s="24"/>
      <c r="LC899" s="24"/>
      <c r="LD899" s="24"/>
      <c r="LE899" s="151"/>
      <c r="LF899" s="151"/>
      <c r="LG899" s="153"/>
      <c r="LH899" s="24"/>
      <c r="LI899" s="24"/>
      <c r="LJ899" s="24"/>
      <c r="LK899" s="24"/>
      <c r="LL899" s="24"/>
      <c r="LM899" s="24"/>
      <c r="LN899" s="24"/>
      <c r="LO899" s="24"/>
      <c r="LP899" s="24"/>
      <c r="LQ899" s="24"/>
      <c r="LR899" s="24"/>
      <c r="LS899" s="24"/>
      <c r="LT899" s="24"/>
      <c r="LU899" s="24"/>
      <c r="LV899" s="24"/>
      <c r="LW899" s="24"/>
      <c r="LX899" s="24"/>
      <c r="LY899" s="24"/>
      <c r="LZ899" s="24"/>
      <c r="MA899" s="24"/>
      <c r="MB899" s="24"/>
      <c r="MC899" s="24"/>
      <c r="MD899" s="24"/>
      <c r="ME899" s="24"/>
      <c r="MF899" s="24"/>
      <c r="MG899" s="24"/>
      <c r="MH899" s="24"/>
      <c r="MI899" s="24"/>
      <c r="MJ899" s="24"/>
      <c r="MK899" s="24"/>
      <c r="ML899" s="24"/>
    </row>
    <row r="900" spans="1:350" ht="13.9" customHeight="1" outlineLevel="3" x14ac:dyDescent="0.2">
      <c r="A900" s="226" t="s">
        <v>532</v>
      </c>
      <c r="B900" s="218" t="s">
        <v>353</v>
      </c>
      <c r="C900" s="214" t="s">
        <v>37</v>
      </c>
      <c r="D900" s="154">
        <v>799</v>
      </c>
      <c r="E900" s="175">
        <v>0</v>
      </c>
      <c r="F900" s="175">
        <f>D900-E900</f>
        <v>799</v>
      </c>
      <c r="G900" s="175" t="s">
        <v>965</v>
      </c>
      <c r="H900" s="170" t="s">
        <v>883</v>
      </c>
      <c r="I900" s="170" t="s">
        <v>969</v>
      </c>
      <c r="J900" s="212">
        <f ca="1">E900+Q900+AX900+CF900+DN900+ES900+GA900+HH900+IP900+JW900+LE900</f>
        <v>799</v>
      </c>
      <c r="K900" s="212">
        <f>E900+R900+AY900+CG900+DO900+ET900+GB900+HI900+IQ900+JX900+LF900</f>
        <v>0</v>
      </c>
      <c r="L900" s="172">
        <f ca="1">K900/J900</f>
        <v>0</v>
      </c>
      <c r="M900" s="172">
        <f>K900/D900</f>
        <v>0</v>
      </c>
      <c r="N900" s="183">
        <f ca="1">SUMIF($EV$8:$FZ$9,$O$5,$EV901:$FZ901)-SUMIF($EV$8:$FZ$9,$Q$5,$EV901:$FZ901)</f>
        <v>0</v>
      </c>
      <c r="O900" s="156"/>
      <c r="P900" s="16" t="s">
        <v>25</v>
      </c>
      <c r="Q900" s="150">
        <v>0</v>
      </c>
      <c r="R900" s="150">
        <v>0</v>
      </c>
      <c r="S900" s="152" t="e">
        <v>#DIV/0!</v>
      </c>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50">
        <f t="shared" ca="1" si="2251"/>
        <v>0</v>
      </c>
      <c r="AY900" s="150">
        <f>SUM(BA901:CE901)</f>
        <v>0</v>
      </c>
      <c r="AZ900" s="152" t="e">
        <f ca="1">AY900/AX900</f>
        <v>#DIV/0!</v>
      </c>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50">
        <f t="shared" ref="CF900" si="2334">SUM(CI900:DM900)</f>
        <v>0</v>
      </c>
      <c r="CG900" s="150">
        <f>SUM(CI901:DM901)</f>
        <v>0</v>
      </c>
      <c r="CH900" s="152" t="e">
        <f>CG900/CF900</f>
        <v>#DIV/0!</v>
      </c>
      <c r="CI900" s="129"/>
      <c r="CJ900" s="129"/>
      <c r="CK900" s="129"/>
      <c r="CL900" s="129"/>
      <c r="CM900" s="129"/>
      <c r="CN900" s="129"/>
      <c r="CO900" s="129"/>
      <c r="CP900" s="101"/>
      <c r="CQ900" s="101"/>
      <c r="CR900" s="101"/>
      <c r="CS900" s="101"/>
      <c r="CT900" s="101"/>
      <c r="CU900" s="101"/>
      <c r="CV900" s="101"/>
      <c r="CW900" s="129"/>
      <c r="CX900" s="129"/>
      <c r="CY900" s="129"/>
      <c r="CZ900" s="129"/>
      <c r="DA900" s="129"/>
      <c r="DB900" s="129"/>
      <c r="DC900" s="129"/>
      <c r="DD900" s="129"/>
      <c r="DE900" s="129"/>
      <c r="DF900" s="129"/>
      <c r="DG900" s="129"/>
      <c r="DH900" s="129"/>
      <c r="DI900" s="129"/>
      <c r="DJ900" s="129"/>
      <c r="DK900" s="129"/>
      <c r="DL900" s="129"/>
      <c r="DM900" s="129"/>
      <c r="DN900" s="150">
        <f t="shared" ref="DN900" si="2335">SUM(DQ900:ER900)</f>
        <v>0</v>
      </c>
      <c r="DO900" s="150">
        <f>SUM(DQ901:ER901)</f>
        <v>0</v>
      </c>
      <c r="DP900" s="152" t="e">
        <f t="shared" si="2242"/>
        <v>#DIV/0!</v>
      </c>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50">
        <f t="shared" ca="1" si="2211"/>
        <v>0</v>
      </c>
      <c r="ET900" s="150">
        <f t="shared" si="2279"/>
        <v>0</v>
      </c>
      <c r="EU900" s="152" t="e">
        <f t="shared" ca="1" si="2280"/>
        <v>#DIV/0!</v>
      </c>
      <c r="EV900" s="16"/>
      <c r="EW900" s="67"/>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50">
        <f t="shared" ref="GA900" ca="1" si="2336">SUMIF($GD$8:$HG$9,$O$5,GD900:HG900)</f>
        <v>799</v>
      </c>
      <c r="GB900" s="150">
        <f t="shared" ref="GB900" si="2337">SUM(GD901:HG901)</f>
        <v>0</v>
      </c>
      <c r="GC900" s="152">
        <f t="shared" ref="GC900" ca="1" si="2338">GB900/GA900</f>
        <v>0</v>
      </c>
      <c r="GD900" s="16"/>
      <c r="GE900" s="16"/>
      <c r="GF900" s="16"/>
      <c r="GG900" s="16"/>
      <c r="GH900" s="16"/>
      <c r="GI900" s="16">
        <v>100</v>
      </c>
      <c r="GJ900" s="16">
        <v>100</v>
      </c>
      <c r="GK900" s="16">
        <v>100</v>
      </c>
      <c r="GL900" s="16">
        <v>100</v>
      </c>
      <c r="GM900" s="16">
        <v>100</v>
      </c>
      <c r="GN900" s="16">
        <v>100</v>
      </c>
      <c r="GO900" s="16">
        <v>100</v>
      </c>
      <c r="GP900" s="16">
        <v>99</v>
      </c>
      <c r="GQ900" s="16"/>
      <c r="GR900" s="16"/>
      <c r="GS900" s="16"/>
      <c r="GT900" s="16"/>
      <c r="GU900" s="16"/>
      <c r="GV900" s="16"/>
      <c r="GW900" s="16"/>
      <c r="GX900" s="16"/>
      <c r="GY900" s="16"/>
      <c r="GZ900" s="16"/>
      <c r="HA900" s="16"/>
      <c r="HB900" s="16"/>
      <c r="HC900" s="16"/>
      <c r="HD900" s="16"/>
      <c r="HE900" s="16"/>
      <c r="HF900" s="16"/>
      <c r="HG900" s="16"/>
      <c r="HH900" s="150"/>
      <c r="HI900" s="150">
        <v>0</v>
      </c>
      <c r="HJ900" s="152" t="e">
        <v>#DIV/0!</v>
      </c>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50"/>
      <c r="IQ900" s="150">
        <v>0</v>
      </c>
      <c r="IR900" s="152" t="e">
        <v>#DIV/0!</v>
      </c>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c r="JS900" s="16"/>
      <c r="JT900" s="16"/>
      <c r="JU900" s="23"/>
      <c r="JV900" s="16"/>
      <c r="JW900" s="150"/>
      <c r="JX900" s="150">
        <v>0</v>
      </c>
      <c r="JY900" s="152" t="e">
        <v>#DIV/0!</v>
      </c>
      <c r="JZ900" s="16"/>
      <c r="KA900" s="16"/>
      <c r="KB900" s="16"/>
      <c r="KC900" s="16"/>
      <c r="KD900" s="16"/>
      <c r="KE900" s="16"/>
      <c r="KF900" s="16"/>
      <c r="KG900" s="16"/>
      <c r="KH900" s="16"/>
      <c r="KI900" s="16"/>
      <c r="KJ900" s="16"/>
      <c r="KK900" s="16"/>
      <c r="KL900" s="16"/>
      <c r="KM900" s="16"/>
      <c r="KN900" s="16"/>
      <c r="KO900" s="16"/>
      <c r="KP900" s="16"/>
      <c r="KQ900" s="16"/>
      <c r="KR900" s="16"/>
      <c r="KS900" s="16"/>
      <c r="KT900" s="16"/>
      <c r="KU900" s="16"/>
      <c r="KV900" s="16"/>
      <c r="KW900" s="16"/>
      <c r="KX900" s="16"/>
      <c r="KY900" s="16"/>
      <c r="KZ900" s="16"/>
      <c r="LA900" s="16"/>
      <c r="LB900" s="16"/>
      <c r="LC900" s="16"/>
      <c r="LD900" s="16"/>
      <c r="LE900" s="150"/>
      <c r="LF900" s="150">
        <v>0</v>
      </c>
      <c r="LG900" s="152" t="e">
        <v>#DIV/0!</v>
      </c>
      <c r="LH900" s="16"/>
      <c r="LI900" s="16"/>
      <c r="LJ900" s="16"/>
      <c r="LK900" s="16"/>
      <c r="LL900" s="16"/>
      <c r="LM900" s="16"/>
      <c r="LN900" s="16"/>
      <c r="LO900" s="16"/>
      <c r="LP900" s="16"/>
      <c r="LQ900" s="16"/>
      <c r="LR900" s="16"/>
      <c r="LS900" s="16"/>
      <c r="LT900" s="16"/>
      <c r="LU900" s="16"/>
      <c r="LV900" s="16"/>
      <c r="LW900" s="16"/>
      <c r="LX900" s="16"/>
      <c r="LY900" s="16"/>
      <c r="LZ900" s="16"/>
      <c r="MA900" s="16"/>
      <c r="MB900" s="16"/>
      <c r="MC900" s="16"/>
      <c r="MD900" s="16"/>
      <c r="ME900" s="16"/>
      <c r="MF900" s="16"/>
      <c r="MG900" s="16"/>
      <c r="MH900" s="16"/>
      <c r="MI900" s="16"/>
      <c r="MJ900" s="16"/>
      <c r="MK900" s="16"/>
      <c r="ML900" s="16"/>
    </row>
    <row r="901" spans="1:350" ht="13.9" customHeight="1" outlineLevel="3" x14ac:dyDescent="0.2">
      <c r="A901" s="227"/>
      <c r="B901" s="219"/>
      <c r="C901" s="215"/>
      <c r="D901" s="155"/>
      <c r="E901" s="176"/>
      <c r="F901" s="176"/>
      <c r="G901" s="176"/>
      <c r="H901" s="171"/>
      <c r="I901" s="171"/>
      <c r="J901" s="213"/>
      <c r="K901" s="213"/>
      <c r="L901" s="173"/>
      <c r="M901" s="173"/>
      <c r="N901" s="184"/>
      <c r="O901" s="157"/>
      <c r="P901" s="17" t="s">
        <v>26</v>
      </c>
      <c r="Q901" s="151"/>
      <c r="R901" s="151"/>
      <c r="S901" s="153"/>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151"/>
      <c r="AY901" s="151"/>
      <c r="AZ901" s="153"/>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c r="CF901" s="151"/>
      <c r="CG901" s="151"/>
      <c r="CH901" s="153"/>
      <c r="CI901" s="141"/>
      <c r="CJ901" s="141"/>
      <c r="CK901" s="141"/>
      <c r="CL901" s="141"/>
      <c r="CM901" s="141"/>
      <c r="CN901" s="141"/>
      <c r="CO901" s="141"/>
      <c r="CP901" s="95"/>
      <c r="CQ901" s="95"/>
      <c r="CR901" s="95"/>
      <c r="CS901" s="95"/>
      <c r="CT901" s="95"/>
      <c r="CU901" s="95"/>
      <c r="CV901" s="95"/>
      <c r="CW901" s="141"/>
      <c r="CX901" s="141"/>
      <c r="CY901" s="141"/>
      <c r="CZ901" s="141"/>
      <c r="DA901" s="141"/>
      <c r="DB901" s="141"/>
      <c r="DC901" s="141"/>
      <c r="DD901" s="141"/>
      <c r="DE901" s="141"/>
      <c r="DF901" s="141"/>
      <c r="DG901" s="141"/>
      <c r="DH901" s="141"/>
      <c r="DI901" s="141"/>
      <c r="DJ901" s="141"/>
      <c r="DK901" s="141"/>
      <c r="DL901" s="141"/>
      <c r="DM901" s="141"/>
      <c r="DN901" s="151"/>
      <c r="DO901" s="151"/>
      <c r="DP901" s="153"/>
      <c r="DQ901" s="24"/>
      <c r="DR901" s="24"/>
      <c r="DS901" s="24"/>
      <c r="DT901" s="24"/>
      <c r="DU901" s="24"/>
      <c r="DV901" s="24"/>
      <c r="DW901" s="24"/>
      <c r="DX901" s="24"/>
      <c r="DY901" s="24"/>
      <c r="DZ901" s="24"/>
      <c r="EA901" s="24"/>
      <c r="EB901" s="24"/>
      <c r="EC901" s="24"/>
      <c r="ED901" s="24"/>
      <c r="EE901" s="24"/>
      <c r="EF901" s="24"/>
      <c r="EG901" s="24"/>
      <c r="EH901" s="24"/>
      <c r="EI901" s="24"/>
      <c r="EJ901" s="24"/>
      <c r="EK901" s="24"/>
      <c r="EL901" s="24"/>
      <c r="EM901" s="24"/>
      <c r="EN901" s="24"/>
      <c r="EO901" s="24"/>
      <c r="EP901" s="24"/>
      <c r="EQ901" s="24"/>
      <c r="ER901" s="24"/>
      <c r="ES901" s="151"/>
      <c r="ET901" s="151"/>
      <c r="EU901" s="153"/>
      <c r="EV901" s="24"/>
      <c r="EW901" s="125"/>
      <c r="EX901" s="24"/>
      <c r="EY901" s="24"/>
      <c r="EZ901" s="24"/>
      <c r="FA901" s="24"/>
      <c r="FB901" s="24"/>
      <c r="FC901" s="24"/>
      <c r="FD901" s="24"/>
      <c r="FE901" s="24"/>
      <c r="FF901" s="24"/>
      <c r="FG901" s="24"/>
      <c r="FH901" s="24"/>
      <c r="FI901" s="24"/>
      <c r="FJ901" s="24"/>
      <c r="FK901" s="24"/>
      <c r="FL901" s="24"/>
      <c r="FM901" s="24"/>
      <c r="FN901" s="24"/>
      <c r="FO901" s="24"/>
      <c r="FP901" s="24"/>
      <c r="FQ901" s="24"/>
      <c r="FR901" s="24"/>
      <c r="FS901" s="24"/>
      <c r="FT901" s="24"/>
      <c r="FU901" s="24"/>
      <c r="FV901" s="24"/>
      <c r="FW901" s="24"/>
      <c r="FX901" s="24"/>
      <c r="FY901" s="24"/>
      <c r="FZ901" s="24"/>
      <c r="GA901" s="151"/>
      <c r="GB901" s="151"/>
      <c r="GC901" s="153"/>
      <c r="GD901" s="24"/>
      <c r="GE901" s="24"/>
      <c r="GF901" s="24"/>
      <c r="GG901" s="24"/>
      <c r="GH901" s="24"/>
      <c r="GI901" s="24"/>
      <c r="GJ901" s="24"/>
      <c r="GK901" s="24"/>
      <c r="GL901" s="24"/>
      <c r="GM901" s="24"/>
      <c r="GN901" s="24"/>
      <c r="GO901" s="24"/>
      <c r="GP901" s="24"/>
      <c r="GQ901" s="24"/>
      <c r="GR901" s="24"/>
      <c r="GS901" s="24"/>
      <c r="GT901" s="24"/>
      <c r="GU901" s="24"/>
      <c r="GV901" s="24"/>
      <c r="GW901" s="24"/>
      <c r="GX901" s="24"/>
      <c r="GY901" s="24"/>
      <c r="GZ901" s="24"/>
      <c r="HA901" s="24"/>
      <c r="HB901" s="24"/>
      <c r="HC901" s="24"/>
      <c r="HD901" s="24"/>
      <c r="HE901" s="24"/>
      <c r="HF901" s="24"/>
      <c r="HG901" s="24"/>
      <c r="HH901" s="151"/>
      <c r="HI901" s="151"/>
      <c r="HJ901" s="153"/>
      <c r="HK901" s="24"/>
      <c r="HL901" s="24"/>
      <c r="HM901" s="24"/>
      <c r="HN901" s="24"/>
      <c r="HO901" s="24"/>
      <c r="HP901" s="24"/>
      <c r="HQ901" s="24"/>
      <c r="HR901" s="24"/>
      <c r="HS901" s="24"/>
      <c r="HT901" s="24"/>
      <c r="HU901" s="24"/>
      <c r="HV901" s="24"/>
      <c r="HW901" s="24"/>
      <c r="HX901" s="24"/>
      <c r="HY901" s="24"/>
      <c r="HZ901" s="24"/>
      <c r="IA901" s="24"/>
      <c r="IB901" s="24"/>
      <c r="IC901" s="24"/>
      <c r="ID901" s="24"/>
      <c r="IE901" s="24"/>
      <c r="IF901" s="24"/>
      <c r="IG901" s="24"/>
      <c r="IH901" s="24"/>
      <c r="II901" s="24"/>
      <c r="IJ901" s="24"/>
      <c r="IK901" s="24"/>
      <c r="IL901" s="24"/>
      <c r="IM901" s="24"/>
      <c r="IN901" s="24"/>
      <c r="IO901" s="24"/>
      <c r="IP901" s="151"/>
      <c r="IQ901" s="151"/>
      <c r="IR901" s="153"/>
      <c r="IS901" s="24"/>
      <c r="IT901" s="24"/>
      <c r="IU901" s="24"/>
      <c r="IV901" s="24"/>
      <c r="IW901" s="24"/>
      <c r="IX901" s="24"/>
      <c r="IY901" s="24"/>
      <c r="IZ901" s="24"/>
      <c r="JA901" s="24"/>
      <c r="JB901" s="24"/>
      <c r="JC901" s="24"/>
      <c r="JD901" s="24"/>
      <c r="JE901" s="24"/>
      <c r="JF901" s="24"/>
      <c r="JG901" s="24"/>
      <c r="JH901" s="24"/>
      <c r="JI901" s="24"/>
      <c r="JJ901" s="24"/>
      <c r="JK901" s="24"/>
      <c r="JL901" s="24"/>
      <c r="JM901" s="24"/>
      <c r="JN901" s="24"/>
      <c r="JO901" s="24"/>
      <c r="JP901" s="24"/>
      <c r="JQ901" s="24"/>
      <c r="JR901" s="24"/>
      <c r="JS901" s="24"/>
      <c r="JT901" s="24"/>
      <c r="JU901" s="25"/>
      <c r="JV901" s="24"/>
      <c r="JW901" s="151"/>
      <c r="JX901" s="151"/>
      <c r="JY901" s="153"/>
      <c r="JZ901" s="24"/>
      <c r="KA901" s="24"/>
      <c r="KB901" s="24"/>
      <c r="KC901" s="24"/>
      <c r="KD901" s="24"/>
      <c r="KE901" s="24"/>
      <c r="KF901" s="24"/>
      <c r="KG901" s="24"/>
      <c r="KH901" s="24"/>
      <c r="KI901" s="24"/>
      <c r="KJ901" s="24"/>
      <c r="KK901" s="24"/>
      <c r="KL901" s="24"/>
      <c r="KM901" s="24"/>
      <c r="KN901" s="24"/>
      <c r="KO901" s="24"/>
      <c r="KP901" s="24"/>
      <c r="KQ901" s="24"/>
      <c r="KR901" s="24"/>
      <c r="KS901" s="24"/>
      <c r="KT901" s="24"/>
      <c r="KU901" s="24"/>
      <c r="KV901" s="24"/>
      <c r="KW901" s="24"/>
      <c r="KX901" s="24"/>
      <c r="KY901" s="24"/>
      <c r="KZ901" s="24"/>
      <c r="LA901" s="24"/>
      <c r="LB901" s="24"/>
      <c r="LC901" s="24"/>
      <c r="LD901" s="24"/>
      <c r="LE901" s="151"/>
      <c r="LF901" s="151"/>
      <c r="LG901" s="153"/>
      <c r="LH901" s="24"/>
      <c r="LI901" s="24"/>
      <c r="LJ901" s="24"/>
      <c r="LK901" s="24"/>
      <c r="LL901" s="24"/>
      <c r="LM901" s="24"/>
      <c r="LN901" s="24"/>
      <c r="LO901" s="24"/>
      <c r="LP901" s="24"/>
      <c r="LQ901" s="24"/>
      <c r="LR901" s="24"/>
      <c r="LS901" s="24"/>
      <c r="LT901" s="24"/>
      <c r="LU901" s="24"/>
      <c r="LV901" s="24"/>
      <c r="LW901" s="24"/>
      <c r="LX901" s="24"/>
      <c r="LY901" s="24"/>
      <c r="LZ901" s="24"/>
      <c r="MA901" s="24"/>
      <c r="MB901" s="24"/>
      <c r="MC901" s="24"/>
      <c r="MD901" s="24"/>
      <c r="ME901" s="24"/>
      <c r="MF901" s="24"/>
      <c r="MG901" s="24"/>
      <c r="MH901" s="24"/>
      <c r="MI901" s="24"/>
      <c r="MJ901" s="24"/>
      <c r="MK901" s="24"/>
      <c r="ML901" s="24"/>
    </row>
    <row r="902" spans="1:350" s="41" customFormat="1" ht="14.25" customHeight="1" outlineLevel="3" x14ac:dyDescent="0.25">
      <c r="A902" s="220" t="s">
        <v>534</v>
      </c>
      <c r="B902" s="230" t="s">
        <v>541</v>
      </c>
      <c r="C902" s="175" t="s">
        <v>59</v>
      </c>
      <c r="D902" s="175">
        <v>2</v>
      </c>
      <c r="E902" s="175"/>
      <c r="F902" s="175">
        <f>D902-E902</f>
        <v>2</v>
      </c>
      <c r="G902" s="175" t="s">
        <v>1004</v>
      </c>
      <c r="H902" s="170" t="s">
        <v>824</v>
      </c>
      <c r="I902" s="170" t="s">
        <v>948</v>
      </c>
      <c r="J902" s="212">
        <f ca="1">E902+Q902+AX902+CF902+DN902+ES902+GA902+HH902+IP902+JW902+LE902</f>
        <v>0</v>
      </c>
      <c r="K902" s="212">
        <f>E902+R902+AY902+CG902+DO902+ET902+GB902+HI902+IQ902+JX902+LF902</f>
        <v>0</v>
      </c>
      <c r="L902" s="172" t="e">
        <f ca="1">K902/J902</f>
        <v>#DIV/0!</v>
      </c>
      <c r="M902" s="172">
        <f>K902/D902</f>
        <v>0</v>
      </c>
      <c r="N902" s="183">
        <f ca="1">SUMIF($EV$8:$FZ$9,$O$5,$EV903:$FZ903)-SUMIF($EV$8:$FZ$9,$Q$5,$EV903:$FZ903)</f>
        <v>0</v>
      </c>
      <c r="O902" s="154"/>
      <c r="P902" s="154"/>
      <c r="Q902" s="150">
        <v>0</v>
      </c>
      <c r="R902" s="150">
        <v>0</v>
      </c>
      <c r="S902" s="152" t="e">
        <v>#DIV/0!</v>
      </c>
      <c r="T902" s="154"/>
      <c r="U902" s="154"/>
      <c r="V902" s="154"/>
      <c r="W902" s="154"/>
      <c r="X902" s="154"/>
      <c r="Y902" s="154"/>
      <c r="Z902" s="154"/>
      <c r="AA902" s="154"/>
      <c r="AB902" s="154"/>
      <c r="AC902" s="154"/>
      <c r="AD902" s="154"/>
      <c r="AE902" s="154"/>
      <c r="AF902" s="154"/>
      <c r="AG902" s="154"/>
      <c r="AH902" s="154"/>
      <c r="AI902" s="154"/>
      <c r="AJ902" s="154"/>
      <c r="AK902" s="154"/>
      <c r="AL902" s="154"/>
      <c r="AM902" s="154"/>
      <c r="AN902" s="154"/>
      <c r="AO902" s="154"/>
      <c r="AP902" s="154"/>
      <c r="AQ902" s="154"/>
      <c r="AR902" s="154"/>
      <c r="AS902" s="154"/>
      <c r="AT902" s="154"/>
      <c r="AU902" s="154"/>
      <c r="AV902" s="154"/>
      <c r="AW902" s="154"/>
      <c r="AX902" s="150">
        <f t="shared" ca="1" si="2251"/>
        <v>0</v>
      </c>
      <c r="AY902" s="150">
        <f>SUM(BA903:CE903)</f>
        <v>0</v>
      </c>
      <c r="AZ902" s="152" t="e">
        <f ca="1">AY902/AX902</f>
        <v>#DIV/0!</v>
      </c>
      <c r="BA902" s="154"/>
      <c r="BB902" s="154"/>
      <c r="BC902" s="154"/>
      <c r="BD902" s="154"/>
      <c r="BE902" s="154"/>
      <c r="BF902" s="154"/>
      <c r="BG902" s="154"/>
      <c r="BH902" s="154"/>
      <c r="BI902" s="154"/>
      <c r="BJ902" s="154"/>
      <c r="BK902" s="154"/>
      <c r="BL902" s="154"/>
      <c r="BM902" s="154"/>
      <c r="BN902" s="154"/>
      <c r="BO902" s="154"/>
      <c r="BP902" s="154"/>
      <c r="BQ902" s="154"/>
      <c r="BR902" s="154"/>
      <c r="BS902" s="154"/>
      <c r="BT902" s="154"/>
      <c r="BU902" s="154"/>
      <c r="BV902" s="154"/>
      <c r="BW902" s="154"/>
      <c r="BX902" s="154"/>
      <c r="BY902" s="154"/>
      <c r="BZ902" s="154"/>
      <c r="CA902" s="154"/>
      <c r="CB902" s="154"/>
      <c r="CC902" s="154"/>
      <c r="CD902" s="154"/>
      <c r="CE902" s="154"/>
      <c r="CF902" s="150">
        <f t="shared" ref="CF902" si="2339">SUM(CI902:DM902)</f>
        <v>0</v>
      </c>
      <c r="CG902" s="150">
        <f>SUM(CI903:DM903)</f>
        <v>0</v>
      </c>
      <c r="CH902" s="152" t="e">
        <f>CG902/CF902</f>
        <v>#DIV/0!</v>
      </c>
      <c r="CI902" s="154"/>
      <c r="CJ902" s="154"/>
      <c r="CK902" s="154"/>
      <c r="CL902" s="154"/>
      <c r="CM902" s="154"/>
      <c r="CN902" s="154"/>
      <c r="CO902" s="154"/>
      <c r="CP902" s="158"/>
      <c r="CQ902" s="158"/>
      <c r="CR902" s="158"/>
      <c r="CS902" s="158"/>
      <c r="CT902" s="158"/>
      <c r="CU902" s="158"/>
      <c r="CV902" s="158"/>
      <c r="CW902" s="154"/>
      <c r="CX902" s="154"/>
      <c r="CY902" s="154"/>
      <c r="CZ902" s="154"/>
      <c r="DA902" s="154"/>
      <c r="DB902" s="154"/>
      <c r="DC902" s="154"/>
      <c r="DD902" s="154"/>
      <c r="DE902" s="154"/>
      <c r="DF902" s="154"/>
      <c r="DG902" s="154"/>
      <c r="DH902" s="154"/>
      <c r="DI902" s="154"/>
      <c r="DJ902" s="154"/>
      <c r="DK902" s="154"/>
      <c r="DL902" s="154"/>
      <c r="DM902" s="154"/>
      <c r="DN902" s="150">
        <f t="shared" ref="DN902" si="2340">SUM(DQ902:ER902)</f>
        <v>0</v>
      </c>
      <c r="DO902" s="150">
        <f>SUM(DQ903:ER903)</f>
        <v>0</v>
      </c>
      <c r="DP902" s="152" t="e">
        <f t="shared" si="2242"/>
        <v>#DIV/0!</v>
      </c>
      <c r="DQ902" s="154"/>
      <c r="DR902" s="154"/>
      <c r="DS902" s="154"/>
      <c r="DT902" s="154"/>
      <c r="DU902" s="154"/>
      <c r="DV902" s="154"/>
      <c r="DW902" s="154"/>
      <c r="DX902" s="154"/>
      <c r="DY902" s="154"/>
      <c r="DZ902" s="154"/>
      <c r="EA902" s="154"/>
      <c r="EB902" s="154"/>
      <c r="EC902" s="154"/>
      <c r="ED902" s="154"/>
      <c r="EE902" s="154"/>
      <c r="EF902" s="154"/>
      <c r="EG902" s="154"/>
      <c r="EH902" s="154"/>
      <c r="EI902" s="154"/>
      <c r="EJ902" s="154"/>
      <c r="EK902" s="154"/>
      <c r="EL902" s="154"/>
      <c r="EM902" s="154"/>
      <c r="EN902" s="154"/>
      <c r="EO902" s="154"/>
      <c r="EP902" s="154"/>
      <c r="EQ902" s="154"/>
      <c r="ER902" s="154"/>
      <c r="ES902" s="150">
        <f t="shared" ca="1" si="2211"/>
        <v>0</v>
      </c>
      <c r="ET902" s="150">
        <f t="shared" si="2279"/>
        <v>0</v>
      </c>
      <c r="EU902" s="152" t="e">
        <f t="shared" ca="1" si="2280"/>
        <v>#DIV/0!</v>
      </c>
      <c r="EV902" s="154"/>
      <c r="EW902" s="160"/>
      <c r="EX902" s="154"/>
      <c r="EY902" s="154"/>
      <c r="EZ902" s="154"/>
      <c r="FA902" s="154"/>
      <c r="FB902" s="154"/>
      <c r="FC902" s="154"/>
      <c r="FD902" s="154"/>
      <c r="FE902" s="154"/>
      <c r="FF902" s="154"/>
      <c r="FG902" s="154"/>
      <c r="FH902" s="154"/>
      <c r="FI902" s="154"/>
      <c r="FJ902" s="154"/>
      <c r="FK902" s="154"/>
      <c r="FL902" s="154"/>
      <c r="FM902" s="154"/>
      <c r="FN902" s="154"/>
      <c r="FO902" s="154"/>
      <c r="FP902" s="154"/>
      <c r="FQ902" s="154"/>
      <c r="FR902" s="154"/>
      <c r="FS902" s="154"/>
      <c r="FT902" s="154"/>
      <c r="FU902" s="154"/>
      <c r="FV902" s="154"/>
      <c r="FW902" s="154"/>
      <c r="FX902" s="154"/>
      <c r="FY902" s="154"/>
      <c r="FZ902" s="154"/>
      <c r="GA902" s="150">
        <f t="shared" ref="GA902" ca="1" si="2341">SUMIF($GD$8:$HG$9,$O$5,GD902:HG902)</f>
        <v>0</v>
      </c>
      <c r="GB902" s="150">
        <f t="shared" ref="GB902" si="2342">SUM(GD903:HG903)</f>
        <v>0</v>
      </c>
      <c r="GC902" s="152" t="e">
        <f t="shared" ref="GC902" ca="1" si="2343">GB902/GA902</f>
        <v>#DIV/0!</v>
      </c>
      <c r="GD902" s="154"/>
      <c r="GE902" s="154"/>
      <c r="GF902" s="154"/>
      <c r="GG902" s="154"/>
      <c r="GH902" s="154"/>
      <c r="GI902" s="154"/>
      <c r="GJ902" s="154"/>
      <c r="GK902" s="154"/>
      <c r="GL902" s="154"/>
      <c r="GM902" s="154"/>
      <c r="GN902" s="154"/>
      <c r="GO902" s="154"/>
      <c r="GP902" s="154"/>
      <c r="GQ902" s="154"/>
      <c r="GR902" s="154"/>
      <c r="GS902" s="154"/>
      <c r="GT902" s="154"/>
      <c r="GU902" s="154"/>
      <c r="GV902" s="154"/>
      <c r="GW902" s="154"/>
      <c r="GX902" s="154"/>
      <c r="GY902" s="154"/>
      <c r="GZ902" s="154"/>
      <c r="HA902" s="154"/>
      <c r="HB902" s="154"/>
      <c r="HC902" s="154"/>
      <c r="HD902" s="154"/>
      <c r="HE902" s="154"/>
      <c r="HF902" s="154"/>
      <c r="HG902" s="154"/>
      <c r="HH902" s="150"/>
      <c r="HI902" s="150">
        <v>0</v>
      </c>
      <c r="HJ902" s="154"/>
      <c r="HK902" s="154"/>
      <c r="HL902" s="154"/>
      <c r="HM902" s="154"/>
      <c r="HN902" s="154"/>
      <c r="HO902" s="154"/>
      <c r="HP902" s="154"/>
      <c r="HQ902" s="154"/>
      <c r="HR902" s="154"/>
      <c r="HS902" s="154"/>
      <c r="HT902" s="154"/>
      <c r="HU902" s="154"/>
      <c r="HV902" s="154"/>
      <c r="HW902" s="154"/>
      <c r="HX902" s="154"/>
      <c r="HY902" s="154"/>
      <c r="HZ902" s="154"/>
      <c r="IA902" s="154"/>
      <c r="IB902" s="154"/>
      <c r="IC902" s="154"/>
      <c r="ID902" s="154"/>
      <c r="IE902" s="154"/>
      <c r="IF902" s="154"/>
      <c r="IG902" s="154"/>
      <c r="IH902" s="154"/>
      <c r="II902" s="154"/>
      <c r="IJ902" s="154"/>
      <c r="IK902" s="154"/>
      <c r="IL902" s="154"/>
      <c r="IM902" s="154"/>
      <c r="IN902" s="154"/>
      <c r="IO902" s="154"/>
      <c r="IP902" s="150"/>
      <c r="IQ902" s="150">
        <v>0</v>
      </c>
      <c r="IR902" s="154"/>
      <c r="IS902" s="154"/>
      <c r="IT902" s="154"/>
      <c r="IU902" s="154"/>
      <c r="IV902" s="154"/>
      <c r="IW902" s="154"/>
      <c r="IX902" s="154"/>
      <c r="IY902" s="154"/>
      <c r="IZ902" s="154"/>
      <c r="JA902" s="154"/>
      <c r="JB902" s="154"/>
      <c r="JC902" s="154"/>
      <c r="JD902" s="154"/>
      <c r="JE902" s="154"/>
      <c r="JF902" s="154"/>
      <c r="JG902" s="154"/>
      <c r="JH902" s="154"/>
      <c r="JI902" s="154"/>
      <c r="JJ902" s="154"/>
      <c r="JK902" s="154"/>
      <c r="JL902" s="154"/>
      <c r="JM902" s="154"/>
      <c r="JN902" s="154"/>
      <c r="JO902" s="154"/>
      <c r="JP902" s="154"/>
      <c r="JQ902" s="154"/>
      <c r="JR902" s="154"/>
      <c r="JS902" s="154"/>
      <c r="JT902" s="154"/>
      <c r="JU902" s="154"/>
      <c r="JV902" s="154"/>
      <c r="JW902" s="150"/>
      <c r="JX902" s="150">
        <v>0</v>
      </c>
      <c r="JY902" s="154"/>
      <c r="JZ902" s="154"/>
      <c r="KA902" s="154"/>
      <c r="KB902" s="154"/>
      <c r="KC902" s="154"/>
      <c r="KD902" s="154"/>
      <c r="KE902" s="154"/>
      <c r="KF902" s="154"/>
      <c r="KG902" s="154"/>
      <c r="KH902" s="154"/>
      <c r="KI902" s="154"/>
      <c r="KJ902" s="154"/>
      <c r="KK902" s="154"/>
      <c r="KL902" s="154"/>
      <c r="KM902" s="154"/>
      <c r="KN902" s="154"/>
      <c r="KO902" s="154"/>
      <c r="KP902" s="154"/>
      <c r="KQ902" s="154"/>
      <c r="KR902" s="154"/>
      <c r="KS902" s="154"/>
      <c r="KT902" s="154"/>
      <c r="KU902" s="154"/>
      <c r="KV902" s="154"/>
      <c r="KW902" s="154"/>
      <c r="KX902" s="154"/>
      <c r="KY902" s="154"/>
      <c r="KZ902" s="154"/>
      <c r="LA902" s="154"/>
      <c r="LB902" s="154"/>
      <c r="LC902" s="154"/>
      <c r="LD902" s="154"/>
      <c r="LE902" s="150"/>
      <c r="LF902" s="150">
        <v>0</v>
      </c>
      <c r="LG902" s="154"/>
      <c r="LH902" s="154"/>
      <c r="LI902" s="154"/>
      <c r="LJ902" s="154"/>
      <c r="LK902" s="154"/>
      <c r="LL902" s="154"/>
      <c r="LM902" s="154"/>
      <c r="LN902" s="154"/>
      <c r="LO902" s="154"/>
      <c r="LP902" s="154"/>
      <c r="LQ902" s="154"/>
      <c r="LR902" s="154"/>
      <c r="LS902" s="154"/>
      <c r="LT902" s="154"/>
      <c r="LU902" s="154"/>
      <c r="LV902" s="154"/>
      <c r="LW902" s="154"/>
      <c r="LX902" s="154"/>
      <c r="LY902" s="154"/>
      <c r="LZ902" s="154"/>
      <c r="MA902" s="154"/>
      <c r="MB902" s="154"/>
      <c r="MC902" s="154"/>
      <c r="MD902" s="154"/>
      <c r="ME902" s="154"/>
      <c r="MF902" s="154"/>
      <c r="MG902" s="154"/>
      <c r="MH902" s="154"/>
      <c r="MI902" s="154"/>
      <c r="MJ902" s="154"/>
      <c r="MK902" s="154"/>
      <c r="ML902" s="154"/>
    </row>
    <row r="903" spans="1:350" s="41" customFormat="1" ht="14.25" customHeight="1" outlineLevel="3" x14ac:dyDescent="0.25">
      <c r="A903" s="221"/>
      <c r="B903" s="231"/>
      <c r="C903" s="176"/>
      <c r="D903" s="176"/>
      <c r="E903" s="176"/>
      <c r="F903" s="176"/>
      <c r="G903" s="176"/>
      <c r="H903" s="171"/>
      <c r="I903" s="171"/>
      <c r="J903" s="213"/>
      <c r="K903" s="213"/>
      <c r="L903" s="173"/>
      <c r="M903" s="173"/>
      <c r="N903" s="184"/>
      <c r="O903" s="155"/>
      <c r="P903" s="155"/>
      <c r="Q903" s="151"/>
      <c r="R903" s="151"/>
      <c r="S903" s="153"/>
      <c r="T903" s="155"/>
      <c r="U903" s="155"/>
      <c r="V903" s="155"/>
      <c r="W903" s="155"/>
      <c r="X903" s="155"/>
      <c r="Y903" s="155"/>
      <c r="Z903" s="155"/>
      <c r="AA903" s="155"/>
      <c r="AB903" s="155"/>
      <c r="AC903" s="155"/>
      <c r="AD903" s="155"/>
      <c r="AE903" s="155"/>
      <c r="AF903" s="155"/>
      <c r="AG903" s="155"/>
      <c r="AH903" s="155"/>
      <c r="AI903" s="155"/>
      <c r="AJ903" s="155"/>
      <c r="AK903" s="155"/>
      <c r="AL903" s="155"/>
      <c r="AM903" s="155"/>
      <c r="AN903" s="155"/>
      <c r="AO903" s="155"/>
      <c r="AP903" s="155"/>
      <c r="AQ903" s="155"/>
      <c r="AR903" s="155"/>
      <c r="AS903" s="155"/>
      <c r="AT903" s="155"/>
      <c r="AU903" s="155"/>
      <c r="AV903" s="155"/>
      <c r="AW903" s="155"/>
      <c r="AX903" s="151"/>
      <c r="AY903" s="151"/>
      <c r="AZ903" s="153"/>
      <c r="BA903" s="155"/>
      <c r="BB903" s="155"/>
      <c r="BC903" s="155"/>
      <c r="BD903" s="155"/>
      <c r="BE903" s="155"/>
      <c r="BF903" s="155"/>
      <c r="BG903" s="155"/>
      <c r="BH903" s="155"/>
      <c r="BI903" s="155"/>
      <c r="BJ903" s="155"/>
      <c r="BK903" s="155"/>
      <c r="BL903" s="155"/>
      <c r="BM903" s="155"/>
      <c r="BN903" s="155"/>
      <c r="BO903" s="155"/>
      <c r="BP903" s="155"/>
      <c r="BQ903" s="155"/>
      <c r="BR903" s="155"/>
      <c r="BS903" s="155"/>
      <c r="BT903" s="155"/>
      <c r="BU903" s="155"/>
      <c r="BV903" s="155"/>
      <c r="BW903" s="155"/>
      <c r="BX903" s="155"/>
      <c r="BY903" s="155"/>
      <c r="BZ903" s="155"/>
      <c r="CA903" s="155"/>
      <c r="CB903" s="155"/>
      <c r="CC903" s="155"/>
      <c r="CD903" s="155"/>
      <c r="CE903" s="155"/>
      <c r="CF903" s="151"/>
      <c r="CG903" s="151"/>
      <c r="CH903" s="153"/>
      <c r="CI903" s="155"/>
      <c r="CJ903" s="155"/>
      <c r="CK903" s="155"/>
      <c r="CL903" s="155"/>
      <c r="CM903" s="155"/>
      <c r="CN903" s="155"/>
      <c r="CO903" s="155"/>
      <c r="CP903" s="159"/>
      <c r="CQ903" s="159"/>
      <c r="CR903" s="159"/>
      <c r="CS903" s="159"/>
      <c r="CT903" s="159"/>
      <c r="CU903" s="159"/>
      <c r="CV903" s="159"/>
      <c r="CW903" s="155"/>
      <c r="CX903" s="155"/>
      <c r="CY903" s="155"/>
      <c r="CZ903" s="155"/>
      <c r="DA903" s="155"/>
      <c r="DB903" s="155"/>
      <c r="DC903" s="155"/>
      <c r="DD903" s="155"/>
      <c r="DE903" s="155"/>
      <c r="DF903" s="155"/>
      <c r="DG903" s="155"/>
      <c r="DH903" s="155"/>
      <c r="DI903" s="155"/>
      <c r="DJ903" s="155"/>
      <c r="DK903" s="155"/>
      <c r="DL903" s="155"/>
      <c r="DM903" s="155"/>
      <c r="DN903" s="151"/>
      <c r="DO903" s="151"/>
      <c r="DP903" s="153"/>
      <c r="DQ903" s="155"/>
      <c r="DR903" s="155"/>
      <c r="DS903" s="155"/>
      <c r="DT903" s="155"/>
      <c r="DU903" s="155"/>
      <c r="DV903" s="155"/>
      <c r="DW903" s="155"/>
      <c r="DX903" s="155"/>
      <c r="DY903" s="155"/>
      <c r="DZ903" s="155"/>
      <c r="EA903" s="155"/>
      <c r="EB903" s="155"/>
      <c r="EC903" s="155"/>
      <c r="ED903" s="155"/>
      <c r="EE903" s="155"/>
      <c r="EF903" s="155"/>
      <c r="EG903" s="155"/>
      <c r="EH903" s="155"/>
      <c r="EI903" s="155"/>
      <c r="EJ903" s="155"/>
      <c r="EK903" s="155"/>
      <c r="EL903" s="155"/>
      <c r="EM903" s="155"/>
      <c r="EN903" s="155"/>
      <c r="EO903" s="155"/>
      <c r="EP903" s="155"/>
      <c r="EQ903" s="155"/>
      <c r="ER903" s="155"/>
      <c r="ES903" s="151"/>
      <c r="ET903" s="151"/>
      <c r="EU903" s="153"/>
      <c r="EV903" s="155"/>
      <c r="EW903" s="161"/>
      <c r="EX903" s="155"/>
      <c r="EY903" s="155"/>
      <c r="EZ903" s="155"/>
      <c r="FA903" s="155"/>
      <c r="FB903" s="155"/>
      <c r="FC903" s="155"/>
      <c r="FD903" s="155"/>
      <c r="FE903" s="155"/>
      <c r="FF903" s="155"/>
      <c r="FG903" s="155"/>
      <c r="FH903" s="155"/>
      <c r="FI903" s="155"/>
      <c r="FJ903" s="155"/>
      <c r="FK903" s="155"/>
      <c r="FL903" s="155"/>
      <c r="FM903" s="155"/>
      <c r="FN903" s="155"/>
      <c r="FO903" s="155"/>
      <c r="FP903" s="155"/>
      <c r="FQ903" s="155"/>
      <c r="FR903" s="155"/>
      <c r="FS903" s="155"/>
      <c r="FT903" s="155"/>
      <c r="FU903" s="155"/>
      <c r="FV903" s="155"/>
      <c r="FW903" s="155"/>
      <c r="FX903" s="155"/>
      <c r="FY903" s="155"/>
      <c r="FZ903" s="155"/>
      <c r="GA903" s="151"/>
      <c r="GB903" s="151"/>
      <c r="GC903" s="153"/>
      <c r="GD903" s="155"/>
      <c r="GE903" s="155"/>
      <c r="GF903" s="155"/>
      <c r="GG903" s="155"/>
      <c r="GH903" s="155"/>
      <c r="GI903" s="155"/>
      <c r="GJ903" s="155"/>
      <c r="GK903" s="155"/>
      <c r="GL903" s="155"/>
      <c r="GM903" s="155"/>
      <c r="GN903" s="155"/>
      <c r="GO903" s="155"/>
      <c r="GP903" s="155"/>
      <c r="GQ903" s="155"/>
      <c r="GR903" s="155"/>
      <c r="GS903" s="155"/>
      <c r="GT903" s="155"/>
      <c r="GU903" s="155"/>
      <c r="GV903" s="155"/>
      <c r="GW903" s="155"/>
      <c r="GX903" s="155"/>
      <c r="GY903" s="155"/>
      <c r="GZ903" s="155"/>
      <c r="HA903" s="155"/>
      <c r="HB903" s="155"/>
      <c r="HC903" s="155"/>
      <c r="HD903" s="155"/>
      <c r="HE903" s="155"/>
      <c r="HF903" s="155"/>
      <c r="HG903" s="155"/>
      <c r="HH903" s="151"/>
      <c r="HI903" s="151"/>
      <c r="HJ903" s="155"/>
      <c r="HK903" s="155"/>
      <c r="HL903" s="155"/>
      <c r="HM903" s="155"/>
      <c r="HN903" s="155"/>
      <c r="HO903" s="155"/>
      <c r="HP903" s="155"/>
      <c r="HQ903" s="155"/>
      <c r="HR903" s="155"/>
      <c r="HS903" s="155"/>
      <c r="HT903" s="155"/>
      <c r="HU903" s="155"/>
      <c r="HV903" s="155"/>
      <c r="HW903" s="155"/>
      <c r="HX903" s="155"/>
      <c r="HY903" s="155"/>
      <c r="HZ903" s="155"/>
      <c r="IA903" s="155"/>
      <c r="IB903" s="155"/>
      <c r="IC903" s="155"/>
      <c r="ID903" s="155"/>
      <c r="IE903" s="155"/>
      <c r="IF903" s="155"/>
      <c r="IG903" s="155"/>
      <c r="IH903" s="155"/>
      <c r="II903" s="155"/>
      <c r="IJ903" s="155"/>
      <c r="IK903" s="155"/>
      <c r="IL903" s="155"/>
      <c r="IM903" s="155"/>
      <c r="IN903" s="155"/>
      <c r="IO903" s="155"/>
      <c r="IP903" s="151"/>
      <c r="IQ903" s="151"/>
      <c r="IR903" s="155"/>
      <c r="IS903" s="155"/>
      <c r="IT903" s="155"/>
      <c r="IU903" s="155"/>
      <c r="IV903" s="155"/>
      <c r="IW903" s="155"/>
      <c r="IX903" s="155"/>
      <c r="IY903" s="155"/>
      <c r="IZ903" s="155"/>
      <c r="JA903" s="155"/>
      <c r="JB903" s="155"/>
      <c r="JC903" s="155"/>
      <c r="JD903" s="155"/>
      <c r="JE903" s="155"/>
      <c r="JF903" s="155"/>
      <c r="JG903" s="155"/>
      <c r="JH903" s="155"/>
      <c r="JI903" s="155"/>
      <c r="JJ903" s="155"/>
      <c r="JK903" s="155"/>
      <c r="JL903" s="155"/>
      <c r="JM903" s="155"/>
      <c r="JN903" s="155"/>
      <c r="JO903" s="155"/>
      <c r="JP903" s="155"/>
      <c r="JQ903" s="155"/>
      <c r="JR903" s="155"/>
      <c r="JS903" s="155"/>
      <c r="JT903" s="155"/>
      <c r="JU903" s="155"/>
      <c r="JV903" s="155"/>
      <c r="JW903" s="151"/>
      <c r="JX903" s="151"/>
      <c r="JY903" s="155"/>
      <c r="JZ903" s="155"/>
      <c r="KA903" s="155"/>
      <c r="KB903" s="155"/>
      <c r="KC903" s="155"/>
      <c r="KD903" s="155"/>
      <c r="KE903" s="155"/>
      <c r="KF903" s="155"/>
      <c r="KG903" s="155"/>
      <c r="KH903" s="155"/>
      <c r="KI903" s="155"/>
      <c r="KJ903" s="155"/>
      <c r="KK903" s="155"/>
      <c r="KL903" s="155"/>
      <c r="KM903" s="155"/>
      <c r="KN903" s="155"/>
      <c r="KO903" s="155"/>
      <c r="KP903" s="155"/>
      <c r="KQ903" s="155"/>
      <c r="KR903" s="155"/>
      <c r="KS903" s="155"/>
      <c r="KT903" s="155"/>
      <c r="KU903" s="155"/>
      <c r="KV903" s="155"/>
      <c r="KW903" s="155"/>
      <c r="KX903" s="155"/>
      <c r="KY903" s="155"/>
      <c r="KZ903" s="155"/>
      <c r="LA903" s="155"/>
      <c r="LB903" s="155"/>
      <c r="LC903" s="155"/>
      <c r="LD903" s="155"/>
      <c r="LE903" s="151"/>
      <c r="LF903" s="151"/>
      <c r="LG903" s="155"/>
      <c r="LH903" s="155"/>
      <c r="LI903" s="155"/>
      <c r="LJ903" s="155"/>
      <c r="LK903" s="155"/>
      <c r="LL903" s="155"/>
      <c r="LM903" s="155"/>
      <c r="LN903" s="155"/>
      <c r="LO903" s="155"/>
      <c r="LP903" s="155"/>
      <c r="LQ903" s="155"/>
      <c r="LR903" s="155"/>
      <c r="LS903" s="155"/>
      <c r="LT903" s="155"/>
      <c r="LU903" s="155"/>
      <c r="LV903" s="155"/>
      <c r="LW903" s="155"/>
      <c r="LX903" s="155"/>
      <c r="LY903" s="155"/>
      <c r="LZ903" s="155"/>
      <c r="MA903" s="155"/>
      <c r="MB903" s="155"/>
      <c r="MC903" s="155"/>
      <c r="MD903" s="155"/>
      <c r="ME903" s="155"/>
      <c r="MF903" s="155"/>
      <c r="MG903" s="155"/>
      <c r="MH903" s="155"/>
      <c r="MI903" s="155"/>
      <c r="MJ903" s="155"/>
      <c r="MK903" s="155"/>
      <c r="ML903" s="155"/>
    </row>
    <row r="904" spans="1:350" ht="13.9" customHeight="1" outlineLevel="3" x14ac:dyDescent="0.2">
      <c r="A904" s="226" t="s">
        <v>535</v>
      </c>
      <c r="B904" s="218" t="s">
        <v>343</v>
      </c>
      <c r="C904" s="214" t="s">
        <v>99</v>
      </c>
      <c r="D904" s="154">
        <v>148</v>
      </c>
      <c r="E904" s="175">
        <v>0</v>
      </c>
      <c r="F904" s="175">
        <f>D904-E904</f>
        <v>148</v>
      </c>
      <c r="G904" s="175" t="s">
        <v>844</v>
      </c>
      <c r="H904" s="170" t="s">
        <v>824</v>
      </c>
      <c r="I904" s="170" t="s">
        <v>895</v>
      </c>
      <c r="J904" s="212">
        <f ca="1">E904+Q904+AX904+CF904+DN904+ES904+GA904+HH904+IP904+JW904+LE904</f>
        <v>148</v>
      </c>
      <c r="K904" s="212">
        <f>E904+R904+AY904+CG904+DO904+ET904+GB904+HI904+IQ904+JX904+LF904</f>
        <v>148</v>
      </c>
      <c r="L904" s="172">
        <f ca="1">K904/J904</f>
        <v>1</v>
      </c>
      <c r="M904" s="172">
        <f>K904/D904</f>
        <v>1</v>
      </c>
      <c r="N904" s="183">
        <f ca="1">SUMIF($EV$8:$FZ$9,$O$5,$EV905:$FZ905)-SUMIF($EV$8:$FZ$9,$Q$5,$EV905:$FZ905)</f>
        <v>0</v>
      </c>
      <c r="O904" s="156"/>
      <c r="P904" s="16" t="s">
        <v>25</v>
      </c>
      <c r="Q904" s="150">
        <v>0</v>
      </c>
      <c r="R904" s="150">
        <v>0</v>
      </c>
      <c r="S904" s="152" t="e">
        <v>#DIV/0!</v>
      </c>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50">
        <f t="shared" ca="1" si="2251"/>
        <v>0</v>
      </c>
      <c r="AY904" s="150">
        <f>SUM(BA905:CE905)</f>
        <v>0</v>
      </c>
      <c r="AZ904" s="152" t="e">
        <f ca="1">AY904/AX904</f>
        <v>#DIV/0!</v>
      </c>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50">
        <f t="shared" ref="CF904" si="2344">SUM(CI904:DM904)</f>
        <v>0</v>
      </c>
      <c r="CG904" s="150">
        <f>SUM(CI905:DM905)</f>
        <v>0</v>
      </c>
      <c r="CH904" s="152" t="e">
        <f>CG904/CF904</f>
        <v>#DIV/0!</v>
      </c>
      <c r="CI904" s="129"/>
      <c r="CJ904" s="129"/>
      <c r="CK904" s="129"/>
      <c r="CL904" s="129"/>
      <c r="CM904" s="129"/>
      <c r="CN904" s="129"/>
      <c r="CO904" s="129"/>
      <c r="CP904" s="101"/>
      <c r="CQ904" s="101"/>
      <c r="CR904" s="101"/>
      <c r="CS904" s="101"/>
      <c r="CT904" s="101"/>
      <c r="CU904" s="101"/>
      <c r="CV904" s="101"/>
      <c r="CW904" s="129"/>
      <c r="CX904" s="129"/>
      <c r="CY904" s="129"/>
      <c r="CZ904" s="129"/>
      <c r="DA904" s="129"/>
      <c r="DB904" s="129"/>
      <c r="DC904" s="129"/>
      <c r="DD904" s="129"/>
      <c r="DE904" s="129"/>
      <c r="DF904" s="129"/>
      <c r="DG904" s="129"/>
      <c r="DH904" s="129"/>
      <c r="DI904" s="129"/>
      <c r="DJ904" s="129"/>
      <c r="DK904" s="129"/>
      <c r="DL904" s="129"/>
      <c r="DM904" s="129"/>
      <c r="DN904" s="150">
        <f t="shared" ref="DN904" si="2345">SUM(DQ904:ER904)</f>
        <v>75</v>
      </c>
      <c r="DO904" s="150">
        <f>SUM(DQ905:ER905)</f>
        <v>0</v>
      </c>
      <c r="DP904" s="152">
        <f t="shared" si="2242"/>
        <v>0</v>
      </c>
      <c r="DQ904" s="16"/>
      <c r="DR904" s="16"/>
      <c r="DS904" s="16"/>
      <c r="DT904" s="16"/>
      <c r="DU904" s="16"/>
      <c r="DV904" s="16"/>
      <c r="DW904" s="16"/>
      <c r="DX904" s="16"/>
      <c r="DY904" s="16"/>
      <c r="DZ904" s="16">
        <v>25</v>
      </c>
      <c r="EA904" s="16">
        <v>25</v>
      </c>
      <c r="EB904" s="16">
        <v>25</v>
      </c>
      <c r="EC904" s="16"/>
      <c r="ED904" s="16"/>
      <c r="EE904" s="16"/>
      <c r="EF904" s="16"/>
      <c r="EG904" s="16"/>
      <c r="EH904" s="16"/>
      <c r="EI904" s="16"/>
      <c r="EJ904" s="16"/>
      <c r="EK904" s="16"/>
      <c r="EL904" s="16"/>
      <c r="EM904" s="16"/>
      <c r="EN904" s="16"/>
      <c r="EO904" s="16"/>
      <c r="EP904" s="16"/>
      <c r="EQ904" s="16"/>
      <c r="ER904" s="16"/>
      <c r="ES904" s="150">
        <f t="shared" ca="1" si="2211"/>
        <v>0</v>
      </c>
      <c r="ET904" s="150">
        <f t="shared" si="2279"/>
        <v>0</v>
      </c>
      <c r="EU904" s="152" t="e">
        <f t="shared" ca="1" si="2280"/>
        <v>#DIV/0!</v>
      </c>
      <c r="EV904" s="16"/>
      <c r="EW904" s="67"/>
      <c r="EX904" s="16"/>
      <c r="EY904" s="16"/>
      <c r="EZ904" s="16"/>
      <c r="FA904" s="16"/>
      <c r="FB904" s="16"/>
      <c r="FC904" s="16"/>
      <c r="FD904" s="16"/>
      <c r="FE904" s="16"/>
      <c r="FF904" s="16"/>
      <c r="FG904" s="16"/>
      <c r="FH904" s="16"/>
      <c r="FI904" s="16"/>
      <c r="FJ904" s="16"/>
      <c r="FK904" s="16"/>
      <c r="FL904" s="16"/>
      <c r="FM904" s="16"/>
      <c r="FN904" s="16"/>
      <c r="FO904" s="16"/>
      <c r="FP904" s="16"/>
      <c r="FQ904" s="16"/>
      <c r="FR904" s="16"/>
      <c r="FS904" s="16"/>
      <c r="FT904" s="16"/>
      <c r="FU904" s="16"/>
      <c r="FV904" s="16"/>
      <c r="FW904" s="16"/>
      <c r="FX904" s="16"/>
      <c r="FY904" s="16"/>
      <c r="FZ904" s="16"/>
      <c r="GA904" s="150">
        <f t="shared" ref="GA904" ca="1" si="2346">SUMIF($GD$8:$HG$9,$O$5,GD904:HG904)</f>
        <v>73</v>
      </c>
      <c r="GB904" s="150">
        <f t="shared" ref="GB904" si="2347">SUM(GD905:HG905)</f>
        <v>148</v>
      </c>
      <c r="GC904" s="152">
        <f t="shared" ref="GC904" ca="1" si="2348">GB904/GA904</f>
        <v>2.0273972602739727</v>
      </c>
      <c r="GD904" s="16"/>
      <c r="GE904" s="16"/>
      <c r="GF904" s="16"/>
      <c r="GG904" s="16"/>
      <c r="GH904" s="16"/>
      <c r="GI904" s="16"/>
      <c r="GJ904" s="16"/>
      <c r="GK904" s="16"/>
      <c r="GL904" s="16"/>
      <c r="GM904" s="16"/>
      <c r="GN904" s="16"/>
      <c r="GO904" s="16"/>
      <c r="GP904" s="16"/>
      <c r="GQ904" s="16"/>
      <c r="GR904" s="16"/>
      <c r="GS904" s="16"/>
      <c r="GT904" s="16"/>
      <c r="GU904" s="16"/>
      <c r="GV904" s="16"/>
      <c r="GW904" s="16"/>
      <c r="GX904" s="16">
        <f>148-75</f>
        <v>73</v>
      </c>
      <c r="GY904" s="16"/>
      <c r="GZ904" s="16"/>
      <c r="HA904" s="16"/>
      <c r="HB904" s="16"/>
      <c r="HC904" s="16"/>
      <c r="HD904" s="16"/>
      <c r="HE904" s="16"/>
      <c r="HF904" s="16"/>
      <c r="HG904" s="16"/>
      <c r="HH904" s="150"/>
      <c r="HI904" s="150">
        <v>0</v>
      </c>
      <c r="HJ904" s="152" t="e">
        <v>#DIV/0!</v>
      </c>
      <c r="HK904" s="16"/>
      <c r="HL904" s="16"/>
      <c r="HM904" s="16"/>
      <c r="HN904" s="16"/>
      <c r="HO904" s="16"/>
      <c r="HP904" s="16"/>
      <c r="HQ904" s="16"/>
      <c r="HR904" s="16"/>
      <c r="HS904" s="16"/>
      <c r="HT904" s="16"/>
      <c r="HU904" s="16"/>
      <c r="HV904" s="16"/>
      <c r="HW904" s="16"/>
      <c r="HX904" s="16"/>
      <c r="HY904" s="16"/>
      <c r="HZ904" s="16"/>
      <c r="IA904" s="16"/>
      <c r="IB904" s="16"/>
      <c r="IC904" s="16"/>
      <c r="ID904" s="16"/>
      <c r="IE904" s="16"/>
      <c r="IF904" s="16"/>
      <c r="IG904" s="16"/>
      <c r="IH904" s="16"/>
      <c r="II904" s="16"/>
      <c r="IJ904" s="16"/>
      <c r="IK904" s="16"/>
      <c r="IL904" s="16"/>
      <c r="IM904" s="16"/>
      <c r="IN904" s="16"/>
      <c r="IO904" s="16"/>
      <c r="IP904" s="150"/>
      <c r="IQ904" s="150">
        <v>0</v>
      </c>
      <c r="IR904" s="152" t="e">
        <v>#DIV/0!</v>
      </c>
      <c r="IS904" s="16"/>
      <c r="IT904" s="16"/>
      <c r="IU904" s="16"/>
      <c r="IV904" s="16"/>
      <c r="IW904" s="16"/>
      <c r="IX904" s="16"/>
      <c r="IY904" s="16"/>
      <c r="IZ904" s="16"/>
      <c r="JA904" s="16"/>
      <c r="JB904" s="16"/>
      <c r="JC904" s="16"/>
      <c r="JD904" s="16"/>
      <c r="JE904" s="16"/>
      <c r="JF904" s="16"/>
      <c r="JG904" s="16"/>
      <c r="JH904" s="16"/>
      <c r="JI904" s="16"/>
      <c r="JJ904" s="16"/>
      <c r="JK904" s="16"/>
      <c r="JL904" s="16"/>
      <c r="JM904" s="16"/>
      <c r="JN904" s="16"/>
      <c r="JO904" s="16"/>
      <c r="JP904" s="16"/>
      <c r="JQ904" s="16"/>
      <c r="JR904" s="16"/>
      <c r="JS904" s="16"/>
      <c r="JT904" s="16"/>
      <c r="JU904" s="23"/>
      <c r="JV904" s="16"/>
      <c r="JW904" s="150"/>
      <c r="JX904" s="150">
        <v>0</v>
      </c>
      <c r="JY904" s="152" t="e">
        <v>#DIV/0!</v>
      </c>
      <c r="JZ904" s="16"/>
      <c r="KA904" s="16"/>
      <c r="KB904" s="16"/>
      <c r="KC904" s="16"/>
      <c r="KD904" s="16"/>
      <c r="KE904" s="16"/>
      <c r="KF904" s="16"/>
      <c r="KG904" s="16"/>
      <c r="KH904" s="16"/>
      <c r="KI904" s="16"/>
      <c r="KJ904" s="16"/>
      <c r="KK904" s="16"/>
      <c r="KL904" s="16"/>
      <c r="KM904" s="16"/>
      <c r="KN904" s="16"/>
      <c r="KO904" s="16"/>
      <c r="KP904" s="16"/>
      <c r="KQ904" s="16"/>
      <c r="KR904" s="16"/>
      <c r="KS904" s="16"/>
      <c r="KT904" s="16"/>
      <c r="KU904" s="16"/>
      <c r="KV904" s="16"/>
      <c r="KW904" s="16"/>
      <c r="KX904" s="16"/>
      <c r="KY904" s="16"/>
      <c r="KZ904" s="16"/>
      <c r="LA904" s="16"/>
      <c r="LB904" s="16"/>
      <c r="LC904" s="16"/>
      <c r="LD904" s="16"/>
      <c r="LE904" s="150"/>
      <c r="LF904" s="150">
        <v>0</v>
      </c>
      <c r="LG904" s="152" t="e">
        <v>#DIV/0!</v>
      </c>
      <c r="LH904" s="16"/>
      <c r="LI904" s="16"/>
      <c r="LJ904" s="16"/>
      <c r="LK904" s="16"/>
      <c r="LL904" s="16"/>
      <c r="LM904" s="16"/>
      <c r="LN904" s="16"/>
      <c r="LO904" s="16"/>
      <c r="LP904" s="16"/>
      <c r="LQ904" s="16"/>
      <c r="LR904" s="16"/>
      <c r="LS904" s="16"/>
      <c r="LT904" s="16"/>
      <c r="LU904" s="16"/>
      <c r="LV904" s="16"/>
      <c r="LW904" s="16"/>
      <c r="LX904" s="16"/>
      <c r="LY904" s="16"/>
      <c r="LZ904" s="16"/>
      <c r="MA904" s="16"/>
      <c r="MB904" s="16"/>
      <c r="MC904" s="16"/>
      <c r="MD904" s="16"/>
      <c r="ME904" s="16"/>
      <c r="MF904" s="16"/>
      <c r="MG904" s="16"/>
      <c r="MH904" s="16"/>
      <c r="MI904" s="16"/>
      <c r="MJ904" s="16"/>
      <c r="MK904" s="16"/>
      <c r="ML904" s="16"/>
    </row>
    <row r="905" spans="1:350" ht="13.9" customHeight="1" outlineLevel="3" x14ac:dyDescent="0.2">
      <c r="A905" s="227"/>
      <c r="B905" s="219"/>
      <c r="C905" s="215"/>
      <c r="D905" s="155"/>
      <c r="E905" s="176"/>
      <c r="F905" s="176"/>
      <c r="G905" s="176"/>
      <c r="H905" s="171"/>
      <c r="I905" s="171"/>
      <c r="J905" s="213"/>
      <c r="K905" s="213"/>
      <c r="L905" s="173"/>
      <c r="M905" s="173"/>
      <c r="N905" s="184"/>
      <c r="O905" s="157"/>
      <c r="P905" s="17" t="s">
        <v>26</v>
      </c>
      <c r="Q905" s="151"/>
      <c r="R905" s="151"/>
      <c r="S905" s="153"/>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151"/>
      <c r="AY905" s="151"/>
      <c r="AZ905" s="153"/>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c r="CF905" s="151"/>
      <c r="CG905" s="151"/>
      <c r="CH905" s="153"/>
      <c r="CI905" s="141"/>
      <c r="CJ905" s="141"/>
      <c r="CK905" s="141"/>
      <c r="CL905" s="141"/>
      <c r="CM905" s="141"/>
      <c r="CN905" s="141"/>
      <c r="CO905" s="141"/>
      <c r="CP905" s="95"/>
      <c r="CQ905" s="95"/>
      <c r="CR905" s="95"/>
      <c r="CS905" s="95"/>
      <c r="CT905" s="95"/>
      <c r="CU905" s="95"/>
      <c r="CV905" s="95"/>
      <c r="CW905" s="141"/>
      <c r="CX905" s="141"/>
      <c r="CY905" s="141"/>
      <c r="CZ905" s="141"/>
      <c r="DA905" s="141"/>
      <c r="DB905" s="141"/>
      <c r="DC905" s="141"/>
      <c r="DD905" s="141"/>
      <c r="DE905" s="141"/>
      <c r="DF905" s="141"/>
      <c r="DG905" s="141"/>
      <c r="DH905" s="141"/>
      <c r="DI905" s="141"/>
      <c r="DJ905" s="141"/>
      <c r="DK905" s="141"/>
      <c r="DL905" s="141"/>
      <c r="DM905" s="141"/>
      <c r="DN905" s="151"/>
      <c r="DO905" s="151"/>
      <c r="DP905" s="153"/>
      <c r="DQ905" s="24"/>
      <c r="DR905" s="24"/>
      <c r="DS905" s="24"/>
      <c r="DT905" s="24"/>
      <c r="DU905" s="24"/>
      <c r="DV905" s="24"/>
      <c r="DW905" s="24"/>
      <c r="DX905" s="24"/>
      <c r="DY905" s="24"/>
      <c r="DZ905" s="24"/>
      <c r="EA905" s="24"/>
      <c r="EB905" s="24"/>
      <c r="EC905" s="24"/>
      <c r="ED905" s="24"/>
      <c r="EE905" s="24"/>
      <c r="EF905" s="24"/>
      <c r="EG905" s="24"/>
      <c r="EH905" s="24"/>
      <c r="EI905" s="24"/>
      <c r="EJ905" s="24"/>
      <c r="EK905" s="24"/>
      <c r="EL905" s="24"/>
      <c r="EM905" s="24"/>
      <c r="EN905" s="24"/>
      <c r="EO905" s="24"/>
      <c r="EP905" s="24"/>
      <c r="EQ905" s="24"/>
      <c r="ER905" s="24"/>
      <c r="ES905" s="151"/>
      <c r="ET905" s="151"/>
      <c r="EU905" s="153"/>
      <c r="EV905" s="24"/>
      <c r="EW905" s="125"/>
      <c r="EX905" s="24"/>
      <c r="EY905" s="24"/>
      <c r="EZ905" s="24"/>
      <c r="FA905" s="24"/>
      <c r="FB905" s="24"/>
      <c r="FC905" s="24"/>
      <c r="FD905" s="24"/>
      <c r="FE905" s="24"/>
      <c r="FF905" s="24"/>
      <c r="FG905" s="24"/>
      <c r="FH905" s="24"/>
      <c r="FI905" s="24"/>
      <c r="FJ905" s="24"/>
      <c r="FK905" s="24"/>
      <c r="FL905" s="24"/>
      <c r="FM905" s="24"/>
      <c r="FN905" s="24"/>
      <c r="FO905" s="24"/>
      <c r="FP905" s="24"/>
      <c r="FQ905" s="24"/>
      <c r="FR905" s="24"/>
      <c r="FS905" s="24"/>
      <c r="FT905" s="24"/>
      <c r="FU905" s="24"/>
      <c r="FV905" s="24"/>
      <c r="FW905" s="24"/>
      <c r="FX905" s="24"/>
      <c r="FY905" s="24"/>
      <c r="FZ905" s="24"/>
      <c r="GA905" s="151"/>
      <c r="GB905" s="151"/>
      <c r="GC905" s="153"/>
      <c r="GD905" s="24"/>
      <c r="GE905" s="24"/>
      <c r="GF905" s="24"/>
      <c r="GG905" s="24"/>
      <c r="GH905" s="24">
        <v>21</v>
      </c>
      <c r="GI905" s="24">
        <v>12</v>
      </c>
      <c r="GJ905" s="24">
        <v>27</v>
      </c>
      <c r="GK905" s="24"/>
      <c r="GL905" s="24"/>
      <c r="GM905" s="24"/>
      <c r="GN905" s="24"/>
      <c r="GO905" s="24"/>
      <c r="GP905" s="24">
        <v>20</v>
      </c>
      <c r="GQ905" s="24">
        <v>45</v>
      </c>
      <c r="GR905" s="24"/>
      <c r="GS905" s="24"/>
      <c r="GT905" s="24">
        <v>23</v>
      </c>
      <c r="GU905" s="24"/>
      <c r="GV905" s="24"/>
      <c r="GW905" s="24"/>
      <c r="GX905" s="24"/>
      <c r="GY905" s="24"/>
      <c r="GZ905" s="24"/>
      <c r="HA905" s="24"/>
      <c r="HB905" s="24"/>
      <c r="HC905" s="24"/>
      <c r="HD905" s="24"/>
      <c r="HE905" s="24"/>
      <c r="HF905" s="24"/>
      <c r="HG905" s="24"/>
      <c r="HH905" s="151"/>
      <c r="HI905" s="151"/>
      <c r="HJ905" s="153"/>
      <c r="HK905" s="24"/>
      <c r="HL905" s="24"/>
      <c r="HM905" s="24"/>
      <c r="HN905" s="24"/>
      <c r="HO905" s="24"/>
      <c r="HP905" s="24"/>
      <c r="HQ905" s="24"/>
      <c r="HR905" s="24"/>
      <c r="HS905" s="24"/>
      <c r="HT905" s="24"/>
      <c r="HU905" s="24"/>
      <c r="HV905" s="24"/>
      <c r="HW905" s="24"/>
      <c r="HX905" s="24"/>
      <c r="HY905" s="24"/>
      <c r="HZ905" s="24"/>
      <c r="IA905" s="24"/>
      <c r="IB905" s="24"/>
      <c r="IC905" s="24"/>
      <c r="ID905" s="24"/>
      <c r="IE905" s="24"/>
      <c r="IF905" s="24"/>
      <c r="IG905" s="24"/>
      <c r="IH905" s="24"/>
      <c r="II905" s="24"/>
      <c r="IJ905" s="24"/>
      <c r="IK905" s="24"/>
      <c r="IL905" s="24"/>
      <c r="IM905" s="24"/>
      <c r="IN905" s="24"/>
      <c r="IO905" s="24"/>
      <c r="IP905" s="151"/>
      <c r="IQ905" s="151"/>
      <c r="IR905" s="153"/>
      <c r="IS905" s="24"/>
      <c r="IT905" s="24"/>
      <c r="IU905" s="24"/>
      <c r="IV905" s="24"/>
      <c r="IW905" s="24"/>
      <c r="IX905" s="24"/>
      <c r="IY905" s="24"/>
      <c r="IZ905" s="24"/>
      <c r="JA905" s="24"/>
      <c r="JB905" s="24"/>
      <c r="JC905" s="24"/>
      <c r="JD905" s="24"/>
      <c r="JE905" s="24"/>
      <c r="JF905" s="24"/>
      <c r="JG905" s="24"/>
      <c r="JH905" s="24"/>
      <c r="JI905" s="24"/>
      <c r="JJ905" s="24"/>
      <c r="JK905" s="24"/>
      <c r="JL905" s="24"/>
      <c r="JM905" s="24"/>
      <c r="JN905" s="24"/>
      <c r="JO905" s="24"/>
      <c r="JP905" s="24"/>
      <c r="JQ905" s="24"/>
      <c r="JR905" s="24"/>
      <c r="JS905" s="24"/>
      <c r="JT905" s="24"/>
      <c r="JU905" s="25"/>
      <c r="JV905" s="24"/>
      <c r="JW905" s="151"/>
      <c r="JX905" s="151"/>
      <c r="JY905" s="153"/>
      <c r="JZ905" s="24"/>
      <c r="KA905" s="24"/>
      <c r="KB905" s="24"/>
      <c r="KC905" s="24"/>
      <c r="KD905" s="24"/>
      <c r="KE905" s="24"/>
      <c r="KF905" s="24"/>
      <c r="KG905" s="24"/>
      <c r="KH905" s="24"/>
      <c r="KI905" s="24"/>
      <c r="KJ905" s="24"/>
      <c r="KK905" s="24"/>
      <c r="KL905" s="24"/>
      <c r="KM905" s="24"/>
      <c r="KN905" s="24"/>
      <c r="KO905" s="24"/>
      <c r="KP905" s="24"/>
      <c r="KQ905" s="24"/>
      <c r="KR905" s="24"/>
      <c r="KS905" s="24"/>
      <c r="KT905" s="24"/>
      <c r="KU905" s="24"/>
      <c r="KV905" s="24"/>
      <c r="KW905" s="24"/>
      <c r="KX905" s="24"/>
      <c r="KY905" s="24"/>
      <c r="KZ905" s="24"/>
      <c r="LA905" s="24"/>
      <c r="LB905" s="24"/>
      <c r="LC905" s="24"/>
      <c r="LD905" s="24"/>
      <c r="LE905" s="151"/>
      <c r="LF905" s="151"/>
      <c r="LG905" s="153"/>
      <c r="LH905" s="24"/>
      <c r="LI905" s="24"/>
      <c r="LJ905" s="24"/>
      <c r="LK905" s="24"/>
      <c r="LL905" s="24"/>
      <c r="LM905" s="24"/>
      <c r="LN905" s="24"/>
      <c r="LO905" s="24"/>
      <c r="LP905" s="24"/>
      <c r="LQ905" s="24"/>
      <c r="LR905" s="24"/>
      <c r="LS905" s="24"/>
      <c r="LT905" s="24"/>
      <c r="LU905" s="24"/>
      <c r="LV905" s="24"/>
      <c r="LW905" s="24"/>
      <c r="LX905" s="24"/>
      <c r="LY905" s="24"/>
      <c r="LZ905" s="24"/>
      <c r="MA905" s="24"/>
      <c r="MB905" s="24"/>
      <c r="MC905" s="24"/>
      <c r="MD905" s="24"/>
      <c r="ME905" s="24"/>
      <c r="MF905" s="24"/>
      <c r="MG905" s="24"/>
      <c r="MH905" s="24"/>
      <c r="MI905" s="24"/>
      <c r="MJ905" s="24"/>
      <c r="MK905" s="24"/>
      <c r="ML905" s="24"/>
    </row>
    <row r="906" spans="1:350" ht="13.9" customHeight="1" outlineLevel="3" x14ac:dyDescent="0.2">
      <c r="A906" s="226" t="s">
        <v>536</v>
      </c>
      <c r="B906" s="218" t="s">
        <v>406</v>
      </c>
      <c r="C906" s="214" t="s">
        <v>38</v>
      </c>
      <c r="D906" s="154">
        <v>16.45</v>
      </c>
      <c r="E906" s="175">
        <v>0</v>
      </c>
      <c r="F906" s="175">
        <f>D906-E906</f>
        <v>16.45</v>
      </c>
      <c r="G906" s="175" t="s">
        <v>965</v>
      </c>
      <c r="H906" s="170" t="s">
        <v>854</v>
      </c>
      <c r="I906" s="170" t="s">
        <v>917</v>
      </c>
      <c r="J906" s="212">
        <f ca="1">E906+Q906+AX906+CF906+DN906+ES906+GA906+HH906+IP906+JW906+LE906</f>
        <v>16.45</v>
      </c>
      <c r="K906" s="212">
        <f>E906+R906+AY906+CG906+DO906+ET906+GB906+HI906+IQ906+JX906+LF906</f>
        <v>3.3000000000000003</v>
      </c>
      <c r="L906" s="172">
        <f ca="1">K906/J906</f>
        <v>0.20060790273556234</v>
      </c>
      <c r="M906" s="172">
        <f>K906/D906</f>
        <v>0.20060790273556234</v>
      </c>
      <c r="N906" s="183">
        <f ca="1">SUMIF($EV$8:$FZ$9,$O$5,$EV907:$FZ907)-SUMIF($EV$8:$FZ$9,$Q$5,$EV907:$FZ907)</f>
        <v>0</v>
      </c>
      <c r="O906" s="156"/>
      <c r="P906" s="16" t="s">
        <v>25</v>
      </c>
      <c r="Q906" s="150">
        <v>0</v>
      </c>
      <c r="R906" s="150">
        <v>0</v>
      </c>
      <c r="S906" s="152" t="e">
        <v>#DIV/0!</v>
      </c>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50">
        <f t="shared" ca="1" si="2251"/>
        <v>0</v>
      </c>
      <c r="AY906" s="150">
        <f>SUM(BA907:CE907)</f>
        <v>0</v>
      </c>
      <c r="AZ906" s="152" t="e">
        <f ca="1">AY906/AX906</f>
        <v>#DIV/0!</v>
      </c>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50">
        <f t="shared" ref="CF906" si="2349">SUM(CI906:DM906)</f>
        <v>0</v>
      </c>
      <c r="CG906" s="150">
        <f>SUM(CI907:DM907)</f>
        <v>0</v>
      </c>
      <c r="CH906" s="152" t="e">
        <f>CG906/CF906</f>
        <v>#DIV/0!</v>
      </c>
      <c r="CI906" s="129"/>
      <c r="CJ906" s="129"/>
      <c r="CK906" s="129"/>
      <c r="CL906" s="129"/>
      <c r="CM906" s="129"/>
      <c r="CN906" s="129"/>
      <c r="CO906" s="129"/>
      <c r="CP906" s="101"/>
      <c r="CQ906" s="101"/>
      <c r="CR906" s="101"/>
      <c r="CS906" s="101"/>
      <c r="CT906" s="101"/>
      <c r="CU906" s="101"/>
      <c r="CV906" s="101"/>
      <c r="CW906" s="129"/>
      <c r="CX906" s="129"/>
      <c r="CY906" s="129"/>
      <c r="CZ906" s="129"/>
      <c r="DA906" s="129"/>
      <c r="DB906" s="129"/>
      <c r="DC906" s="129"/>
      <c r="DD906" s="129"/>
      <c r="DE906" s="129"/>
      <c r="DF906" s="129"/>
      <c r="DG906" s="129"/>
      <c r="DH906" s="129"/>
      <c r="DI906" s="129"/>
      <c r="DJ906" s="129"/>
      <c r="DK906" s="129"/>
      <c r="DL906" s="129"/>
      <c r="DM906" s="129"/>
      <c r="DN906" s="150">
        <f t="shared" ref="DN906" si="2350">SUM(DQ906:ER906)</f>
        <v>0</v>
      </c>
      <c r="DO906" s="150">
        <f>SUM(DQ907:ER907)</f>
        <v>0</v>
      </c>
      <c r="DP906" s="152" t="e">
        <f t="shared" si="2242"/>
        <v>#DIV/0!</v>
      </c>
      <c r="DQ906" s="16"/>
      <c r="DR906" s="16"/>
      <c r="DS906" s="16"/>
      <c r="DT906" s="16"/>
      <c r="DU906" s="16"/>
      <c r="DV906" s="16"/>
      <c r="DW906" s="16"/>
      <c r="DX906" s="16"/>
      <c r="DY906" s="16"/>
      <c r="DZ906" s="16"/>
      <c r="EA906" s="16"/>
      <c r="EB906" s="16"/>
      <c r="EC906" s="16"/>
      <c r="ED906" s="16"/>
      <c r="EE906" s="16"/>
      <c r="EF906" s="16"/>
      <c r="EG906" s="16"/>
      <c r="EH906" s="16"/>
      <c r="EI906" s="16"/>
      <c r="EJ906" s="16"/>
      <c r="EK906" s="16"/>
      <c r="EL906" s="16"/>
      <c r="EM906" s="16"/>
      <c r="EN906" s="16"/>
      <c r="EO906" s="16"/>
      <c r="EP906" s="16"/>
      <c r="EQ906" s="16"/>
      <c r="ER906" s="16"/>
      <c r="ES906" s="150">
        <f t="shared" ca="1" si="2211"/>
        <v>16.45</v>
      </c>
      <c r="ET906" s="150">
        <f t="shared" si="2279"/>
        <v>0</v>
      </c>
      <c r="EU906" s="152">
        <f t="shared" ca="1" si="2280"/>
        <v>0</v>
      </c>
      <c r="EV906" s="16"/>
      <c r="EW906" s="67"/>
      <c r="EX906" s="16"/>
      <c r="EY906" s="16"/>
      <c r="EZ906" s="16"/>
      <c r="FA906" s="16"/>
      <c r="FB906" s="16"/>
      <c r="FC906" s="16"/>
      <c r="FD906" s="16"/>
      <c r="FE906" s="16"/>
      <c r="FF906" s="16"/>
      <c r="FG906" s="16"/>
      <c r="FH906" s="16"/>
      <c r="FI906" s="16"/>
      <c r="FJ906" s="16">
        <v>2</v>
      </c>
      <c r="FK906" s="16">
        <v>2</v>
      </c>
      <c r="FL906" s="16">
        <v>2</v>
      </c>
      <c r="FM906" s="16">
        <v>2</v>
      </c>
      <c r="FN906" s="16">
        <v>2</v>
      </c>
      <c r="FO906" s="16">
        <v>2</v>
      </c>
      <c r="FP906" s="16">
        <v>2</v>
      </c>
      <c r="FQ906" s="16">
        <v>2.4500000000000002</v>
      </c>
      <c r="FR906" s="16"/>
      <c r="FS906" s="16"/>
      <c r="FT906" s="16"/>
      <c r="FU906" s="16"/>
      <c r="FV906" s="16"/>
      <c r="FW906" s="16"/>
      <c r="FX906" s="16"/>
      <c r="FY906" s="16"/>
      <c r="FZ906" s="16"/>
      <c r="GA906" s="150">
        <f t="shared" ref="GA906" ca="1" si="2351">SUMIF($GD$8:$HG$9,$O$5,GD906:HG906)</f>
        <v>0</v>
      </c>
      <c r="GB906" s="150">
        <f t="shared" ref="GB906" si="2352">SUM(GD907:HG907)</f>
        <v>3.3000000000000003</v>
      </c>
      <c r="GC906" s="152" t="e">
        <f t="shared" ref="GC906" ca="1" si="2353">GB906/GA906</f>
        <v>#DIV/0!</v>
      </c>
      <c r="GD906" s="16"/>
      <c r="GE906" s="16"/>
      <c r="GF906" s="16"/>
      <c r="GG906" s="16"/>
      <c r="GH906" s="16"/>
      <c r="GI906" s="16"/>
      <c r="GJ906" s="16"/>
      <c r="GK906" s="16"/>
      <c r="GL906" s="16"/>
      <c r="GM906" s="16"/>
      <c r="GN906" s="16"/>
      <c r="GO906" s="16"/>
      <c r="GP906" s="16"/>
      <c r="GQ906" s="16"/>
      <c r="GR906" s="16"/>
      <c r="GS906" s="16"/>
      <c r="GT906" s="16"/>
      <c r="GU906" s="16"/>
      <c r="GV906" s="16"/>
      <c r="GW906" s="16"/>
      <c r="GX906" s="16"/>
      <c r="GY906" s="16"/>
      <c r="GZ906" s="16"/>
      <c r="HA906" s="16"/>
      <c r="HB906" s="16"/>
      <c r="HC906" s="16"/>
      <c r="HD906" s="16"/>
      <c r="HE906" s="16"/>
      <c r="HF906" s="16"/>
      <c r="HG906" s="16"/>
      <c r="HH906" s="150"/>
      <c r="HI906" s="150">
        <v>0</v>
      </c>
      <c r="HJ906" s="152" t="e">
        <v>#DIV/0!</v>
      </c>
      <c r="HK906" s="16"/>
      <c r="HL906" s="16"/>
      <c r="HM906" s="16"/>
      <c r="HN906" s="16"/>
      <c r="HO906" s="16"/>
      <c r="HP906" s="16"/>
      <c r="HQ906" s="16"/>
      <c r="HR906" s="16"/>
      <c r="HS906" s="16"/>
      <c r="HT906" s="16"/>
      <c r="HU906" s="16"/>
      <c r="HV906" s="16"/>
      <c r="HW906" s="16"/>
      <c r="HX906" s="16"/>
      <c r="HY906" s="16"/>
      <c r="HZ906" s="16"/>
      <c r="IA906" s="16"/>
      <c r="IB906" s="16"/>
      <c r="IC906" s="16"/>
      <c r="ID906" s="16"/>
      <c r="IE906" s="16"/>
      <c r="IF906" s="16"/>
      <c r="IG906" s="16"/>
      <c r="IH906" s="16"/>
      <c r="II906" s="16"/>
      <c r="IJ906" s="16"/>
      <c r="IK906" s="16"/>
      <c r="IL906" s="16"/>
      <c r="IM906" s="16"/>
      <c r="IN906" s="16"/>
      <c r="IO906" s="16"/>
      <c r="IP906" s="150"/>
      <c r="IQ906" s="150">
        <v>0</v>
      </c>
      <c r="IR906" s="152" t="e">
        <v>#DIV/0!</v>
      </c>
      <c r="IS906" s="16"/>
      <c r="IT906" s="16"/>
      <c r="IU906" s="16"/>
      <c r="IV906" s="16"/>
      <c r="IW906" s="16"/>
      <c r="IX906" s="16"/>
      <c r="IY906" s="16"/>
      <c r="IZ906" s="16"/>
      <c r="JA906" s="16"/>
      <c r="JB906" s="16"/>
      <c r="JC906" s="16"/>
      <c r="JD906" s="16"/>
      <c r="JE906" s="16"/>
      <c r="JF906" s="16"/>
      <c r="JG906" s="16"/>
      <c r="JH906" s="16"/>
      <c r="JI906" s="16"/>
      <c r="JJ906" s="16"/>
      <c r="JK906" s="16"/>
      <c r="JL906" s="16"/>
      <c r="JM906" s="16"/>
      <c r="JN906" s="16"/>
      <c r="JO906" s="16"/>
      <c r="JP906" s="16"/>
      <c r="JQ906" s="16"/>
      <c r="JR906" s="16"/>
      <c r="JS906" s="16"/>
      <c r="JT906" s="16"/>
      <c r="JU906" s="23"/>
      <c r="JV906" s="16"/>
      <c r="JW906" s="150"/>
      <c r="JX906" s="150">
        <v>0</v>
      </c>
      <c r="JY906" s="152" t="e">
        <v>#DIV/0!</v>
      </c>
      <c r="JZ906" s="16"/>
      <c r="KA906" s="16"/>
      <c r="KB906" s="16"/>
      <c r="KC906" s="16"/>
      <c r="KD906" s="16"/>
      <c r="KE906" s="16"/>
      <c r="KF906" s="16"/>
      <c r="KG906" s="16"/>
      <c r="KH906" s="16"/>
      <c r="KI906" s="16"/>
      <c r="KJ906" s="16"/>
      <c r="KK906" s="16"/>
      <c r="KL906" s="16"/>
      <c r="KM906" s="16"/>
      <c r="KN906" s="16"/>
      <c r="KO906" s="16"/>
      <c r="KP906" s="16"/>
      <c r="KQ906" s="16"/>
      <c r="KR906" s="16"/>
      <c r="KS906" s="16"/>
      <c r="KT906" s="16"/>
      <c r="KU906" s="16"/>
      <c r="KV906" s="16"/>
      <c r="KW906" s="16"/>
      <c r="KX906" s="16"/>
      <c r="KY906" s="16"/>
      <c r="KZ906" s="16"/>
      <c r="LA906" s="16"/>
      <c r="LB906" s="16"/>
      <c r="LC906" s="16"/>
      <c r="LD906" s="16"/>
      <c r="LE906" s="150"/>
      <c r="LF906" s="150">
        <v>0</v>
      </c>
      <c r="LG906" s="152" t="e">
        <v>#DIV/0!</v>
      </c>
      <c r="LH906" s="16"/>
      <c r="LI906" s="16"/>
      <c r="LJ906" s="16"/>
      <c r="LK906" s="16"/>
      <c r="LL906" s="16"/>
      <c r="LM906" s="16"/>
      <c r="LN906" s="16"/>
      <c r="LO906" s="16"/>
      <c r="LP906" s="16"/>
      <c r="LQ906" s="16"/>
      <c r="LR906" s="16"/>
      <c r="LS906" s="16"/>
      <c r="LT906" s="16"/>
      <c r="LU906" s="16"/>
      <c r="LV906" s="16"/>
      <c r="LW906" s="16"/>
      <c r="LX906" s="16"/>
      <c r="LY906" s="16"/>
      <c r="LZ906" s="16"/>
      <c r="MA906" s="16"/>
      <c r="MB906" s="16"/>
      <c r="MC906" s="16"/>
      <c r="MD906" s="16"/>
      <c r="ME906" s="16"/>
      <c r="MF906" s="16"/>
      <c r="MG906" s="16"/>
      <c r="MH906" s="16"/>
      <c r="MI906" s="16"/>
      <c r="MJ906" s="16"/>
      <c r="MK906" s="16"/>
      <c r="ML906" s="16"/>
    </row>
    <row r="907" spans="1:350" ht="13.9" customHeight="1" outlineLevel="3" x14ac:dyDescent="0.2">
      <c r="A907" s="227"/>
      <c r="B907" s="219"/>
      <c r="C907" s="215"/>
      <c r="D907" s="155"/>
      <c r="E907" s="176"/>
      <c r="F907" s="176"/>
      <c r="G907" s="176"/>
      <c r="H907" s="171"/>
      <c r="I907" s="171"/>
      <c r="J907" s="213"/>
      <c r="K907" s="213"/>
      <c r="L907" s="173"/>
      <c r="M907" s="173"/>
      <c r="N907" s="184"/>
      <c r="O907" s="157"/>
      <c r="P907" s="17" t="s">
        <v>26</v>
      </c>
      <c r="Q907" s="151"/>
      <c r="R907" s="151"/>
      <c r="S907" s="153"/>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151"/>
      <c r="AY907" s="151"/>
      <c r="AZ907" s="153"/>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c r="CF907" s="151"/>
      <c r="CG907" s="151"/>
      <c r="CH907" s="153"/>
      <c r="CI907" s="141"/>
      <c r="CJ907" s="141"/>
      <c r="CK907" s="141"/>
      <c r="CL907" s="141"/>
      <c r="CM907" s="141"/>
      <c r="CN907" s="141"/>
      <c r="CO907" s="141"/>
      <c r="CP907" s="95"/>
      <c r="CQ907" s="95"/>
      <c r="CR907" s="95"/>
      <c r="CS907" s="95"/>
      <c r="CT907" s="95"/>
      <c r="CU907" s="95"/>
      <c r="CV907" s="95"/>
      <c r="CW907" s="141"/>
      <c r="CX907" s="141"/>
      <c r="CY907" s="141"/>
      <c r="CZ907" s="141"/>
      <c r="DA907" s="141"/>
      <c r="DB907" s="141"/>
      <c r="DC907" s="141"/>
      <c r="DD907" s="141"/>
      <c r="DE907" s="141"/>
      <c r="DF907" s="141"/>
      <c r="DG907" s="141"/>
      <c r="DH907" s="141"/>
      <c r="DI907" s="141"/>
      <c r="DJ907" s="141"/>
      <c r="DK907" s="141"/>
      <c r="DL907" s="141"/>
      <c r="DM907" s="141"/>
      <c r="DN907" s="151"/>
      <c r="DO907" s="151"/>
      <c r="DP907" s="153"/>
      <c r="DQ907" s="24"/>
      <c r="DR907" s="24"/>
      <c r="DS907" s="24"/>
      <c r="DT907" s="24"/>
      <c r="DU907" s="24"/>
      <c r="DV907" s="24"/>
      <c r="DW907" s="24"/>
      <c r="DX907" s="24"/>
      <c r="DY907" s="24"/>
      <c r="DZ907" s="24"/>
      <c r="EA907" s="24"/>
      <c r="EB907" s="24"/>
      <c r="EC907" s="24"/>
      <c r="ED907" s="24"/>
      <c r="EE907" s="24"/>
      <c r="EF907" s="24"/>
      <c r="EG907" s="24"/>
      <c r="EH907" s="24"/>
      <c r="EI907" s="24"/>
      <c r="EJ907" s="24"/>
      <c r="EK907" s="24"/>
      <c r="EL907" s="24"/>
      <c r="EM907" s="24"/>
      <c r="EN907" s="24"/>
      <c r="EO907" s="24"/>
      <c r="EP907" s="24"/>
      <c r="EQ907" s="24"/>
      <c r="ER907" s="24"/>
      <c r="ES907" s="151"/>
      <c r="ET907" s="151"/>
      <c r="EU907" s="153"/>
      <c r="EV907" s="24"/>
      <c r="EW907" s="125"/>
      <c r="EX907" s="24"/>
      <c r="EY907" s="24"/>
      <c r="EZ907" s="24"/>
      <c r="FA907" s="24"/>
      <c r="FB907" s="24"/>
      <c r="FC907" s="24"/>
      <c r="FD907" s="24"/>
      <c r="FE907" s="24"/>
      <c r="FF907" s="24"/>
      <c r="FG907" s="24"/>
      <c r="FH907" s="24"/>
      <c r="FI907" s="24"/>
      <c r="FJ907" s="24"/>
      <c r="FK907" s="24"/>
      <c r="FL907" s="24"/>
      <c r="FM907" s="24"/>
      <c r="FN907" s="24"/>
      <c r="FO907" s="24"/>
      <c r="FP907" s="24"/>
      <c r="FQ907" s="24"/>
      <c r="FR907" s="24"/>
      <c r="FS907" s="24"/>
      <c r="FT907" s="24"/>
      <c r="FU907" s="24"/>
      <c r="FV907" s="24"/>
      <c r="FW907" s="24"/>
      <c r="FX907" s="24"/>
      <c r="FY907" s="24"/>
      <c r="FZ907" s="24"/>
      <c r="GA907" s="151"/>
      <c r="GB907" s="151"/>
      <c r="GC907" s="153"/>
      <c r="GD907" s="24"/>
      <c r="GE907" s="24"/>
      <c r="GF907" s="24"/>
      <c r="GG907" s="24"/>
      <c r="GH907" s="24"/>
      <c r="GI907" s="24"/>
      <c r="GJ907" s="24"/>
      <c r="GK907" s="24"/>
      <c r="GL907" s="24"/>
      <c r="GM907" s="24"/>
      <c r="GN907" s="24"/>
      <c r="GO907" s="24"/>
      <c r="GP907" s="24"/>
      <c r="GQ907" s="24"/>
      <c r="GR907" s="24"/>
      <c r="GS907" s="24"/>
      <c r="GT907" s="24"/>
      <c r="GU907" s="24"/>
      <c r="GV907" s="24"/>
      <c r="GW907" s="24"/>
      <c r="GX907" s="24"/>
      <c r="GY907" s="24"/>
      <c r="GZ907" s="24"/>
      <c r="HA907" s="142">
        <v>1.8</v>
      </c>
      <c r="HB907" s="76">
        <v>1.1000000000000001</v>
      </c>
      <c r="HC907" s="76">
        <v>0.4</v>
      </c>
      <c r="HD907" s="24"/>
      <c r="HE907" s="24"/>
      <c r="HF907" s="24"/>
      <c r="HG907" s="24"/>
      <c r="HH907" s="151"/>
      <c r="HI907" s="151"/>
      <c r="HJ907" s="153"/>
      <c r="HK907" s="24"/>
      <c r="HL907" s="24"/>
      <c r="HM907" s="24"/>
      <c r="HN907" s="24"/>
      <c r="HO907" s="24"/>
      <c r="HP907" s="24"/>
      <c r="HQ907" s="24"/>
      <c r="HR907" s="24"/>
      <c r="HS907" s="24"/>
      <c r="HT907" s="24"/>
      <c r="HU907" s="24"/>
      <c r="HV907" s="24"/>
      <c r="HW907" s="24"/>
      <c r="HX907" s="24"/>
      <c r="HY907" s="24"/>
      <c r="HZ907" s="24"/>
      <c r="IA907" s="24"/>
      <c r="IB907" s="24"/>
      <c r="IC907" s="24"/>
      <c r="ID907" s="24"/>
      <c r="IE907" s="24"/>
      <c r="IF907" s="24"/>
      <c r="IG907" s="24"/>
      <c r="IH907" s="24"/>
      <c r="II907" s="24"/>
      <c r="IJ907" s="24"/>
      <c r="IK907" s="24"/>
      <c r="IL907" s="24"/>
      <c r="IM907" s="24"/>
      <c r="IN907" s="24"/>
      <c r="IO907" s="24"/>
      <c r="IP907" s="151"/>
      <c r="IQ907" s="151"/>
      <c r="IR907" s="153"/>
      <c r="IS907" s="24"/>
      <c r="IT907" s="24"/>
      <c r="IU907" s="24"/>
      <c r="IV907" s="24"/>
      <c r="IW907" s="24"/>
      <c r="IX907" s="24"/>
      <c r="IY907" s="24"/>
      <c r="IZ907" s="24"/>
      <c r="JA907" s="24"/>
      <c r="JB907" s="24"/>
      <c r="JC907" s="24"/>
      <c r="JD907" s="24"/>
      <c r="JE907" s="24"/>
      <c r="JF907" s="24"/>
      <c r="JG907" s="24"/>
      <c r="JH907" s="24"/>
      <c r="JI907" s="24"/>
      <c r="JJ907" s="24"/>
      <c r="JK907" s="24"/>
      <c r="JL907" s="24"/>
      <c r="JM907" s="24"/>
      <c r="JN907" s="24"/>
      <c r="JO907" s="24"/>
      <c r="JP907" s="24"/>
      <c r="JQ907" s="24"/>
      <c r="JR907" s="24"/>
      <c r="JS907" s="24"/>
      <c r="JT907" s="24"/>
      <c r="JU907" s="25"/>
      <c r="JV907" s="24"/>
      <c r="JW907" s="151"/>
      <c r="JX907" s="151"/>
      <c r="JY907" s="153"/>
      <c r="JZ907" s="24"/>
      <c r="KA907" s="24"/>
      <c r="KB907" s="24"/>
      <c r="KC907" s="24"/>
      <c r="KD907" s="24"/>
      <c r="KE907" s="24"/>
      <c r="KF907" s="24"/>
      <c r="KG907" s="24"/>
      <c r="KH907" s="24"/>
      <c r="KI907" s="24"/>
      <c r="KJ907" s="24"/>
      <c r="KK907" s="24"/>
      <c r="KL907" s="24"/>
      <c r="KM907" s="24"/>
      <c r="KN907" s="24"/>
      <c r="KO907" s="24"/>
      <c r="KP907" s="24"/>
      <c r="KQ907" s="24"/>
      <c r="KR907" s="24"/>
      <c r="KS907" s="24"/>
      <c r="KT907" s="24"/>
      <c r="KU907" s="24"/>
      <c r="KV907" s="24"/>
      <c r="KW907" s="24"/>
      <c r="KX907" s="24"/>
      <c r="KY907" s="24"/>
      <c r="KZ907" s="24"/>
      <c r="LA907" s="24"/>
      <c r="LB907" s="24"/>
      <c r="LC907" s="24"/>
      <c r="LD907" s="24"/>
      <c r="LE907" s="151"/>
      <c r="LF907" s="151"/>
      <c r="LG907" s="153"/>
      <c r="LH907" s="24"/>
      <c r="LI907" s="24"/>
      <c r="LJ907" s="24"/>
      <c r="LK907" s="24"/>
      <c r="LL907" s="24"/>
      <c r="LM907" s="24"/>
      <c r="LN907" s="24"/>
      <c r="LO907" s="24"/>
      <c r="LP907" s="24"/>
      <c r="LQ907" s="24"/>
      <c r="LR907" s="24"/>
      <c r="LS907" s="24"/>
      <c r="LT907" s="24"/>
      <c r="LU907" s="24"/>
      <c r="LV907" s="24"/>
      <c r="LW907" s="24"/>
      <c r="LX907" s="24"/>
      <c r="LY907" s="24"/>
      <c r="LZ907" s="24"/>
      <c r="MA907" s="24"/>
      <c r="MB907" s="24"/>
      <c r="MC907" s="24"/>
      <c r="MD907" s="24"/>
      <c r="ME907" s="24"/>
      <c r="MF907" s="24"/>
      <c r="MG907" s="24"/>
      <c r="MH907" s="24"/>
      <c r="MI907" s="24"/>
      <c r="MJ907" s="24"/>
      <c r="MK907" s="24"/>
      <c r="ML907" s="24"/>
    </row>
    <row r="908" spans="1:350" ht="13.9" customHeight="1" outlineLevel="3" x14ac:dyDescent="0.2">
      <c r="A908" s="226" t="s">
        <v>537</v>
      </c>
      <c r="B908" s="218" t="s">
        <v>409</v>
      </c>
      <c r="C908" s="214" t="s">
        <v>99</v>
      </c>
      <c r="D908" s="154">
        <v>2</v>
      </c>
      <c r="E908" s="175">
        <v>0</v>
      </c>
      <c r="F908" s="175">
        <f>D908-E908</f>
        <v>2</v>
      </c>
      <c r="G908" s="175" t="s">
        <v>847</v>
      </c>
      <c r="H908" s="170" t="s">
        <v>917</v>
      </c>
      <c r="I908" s="170" t="s">
        <v>1018</v>
      </c>
      <c r="J908" s="212">
        <f ca="1">E908+Q908+AX908+CF908+DN908+ES908+GA908+HH908+IP908+JW908+LE908</f>
        <v>2</v>
      </c>
      <c r="K908" s="212">
        <f>E908+R908+AY908+CG908+DO908+ET908+GB908+HI908+IQ908+JX908+LF908</f>
        <v>1</v>
      </c>
      <c r="L908" s="172">
        <f ca="1">K908/J908</f>
        <v>0.5</v>
      </c>
      <c r="M908" s="172">
        <f>K908/D908</f>
        <v>0.5</v>
      </c>
      <c r="N908" s="183">
        <f ca="1">SUMIF($EV$8:$FZ$9,$O$5,$EV909:$FZ909)-SUMIF($EV$8:$FZ$9,$Q$5,$EV909:$FZ909)</f>
        <v>0</v>
      </c>
      <c r="O908" s="156"/>
      <c r="P908" s="16" t="s">
        <v>25</v>
      </c>
      <c r="Q908" s="150">
        <v>0</v>
      </c>
      <c r="R908" s="150">
        <v>0</v>
      </c>
      <c r="S908" s="152" t="e">
        <v>#DIV/0!</v>
      </c>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50">
        <f t="shared" ca="1" si="2251"/>
        <v>0</v>
      </c>
      <c r="AY908" s="150">
        <f>SUM(BA909:CE909)</f>
        <v>0</v>
      </c>
      <c r="AZ908" s="152" t="e">
        <f ca="1">AY908/AX908</f>
        <v>#DIV/0!</v>
      </c>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50">
        <f t="shared" ref="CF908" si="2354">SUM(CI908:DM908)</f>
        <v>0</v>
      </c>
      <c r="CG908" s="150">
        <f>SUM(CI909:DM909)</f>
        <v>0</v>
      </c>
      <c r="CH908" s="152" t="e">
        <f>CG908/CF908</f>
        <v>#DIV/0!</v>
      </c>
      <c r="CI908" s="129"/>
      <c r="CJ908" s="129"/>
      <c r="CK908" s="129"/>
      <c r="CL908" s="129"/>
      <c r="CM908" s="129"/>
      <c r="CN908" s="129"/>
      <c r="CO908" s="129"/>
      <c r="CP908" s="101"/>
      <c r="CQ908" s="101"/>
      <c r="CR908" s="101"/>
      <c r="CS908" s="101"/>
      <c r="CT908" s="101"/>
      <c r="CU908" s="101"/>
      <c r="CV908" s="101"/>
      <c r="CW908" s="129"/>
      <c r="CX908" s="129"/>
      <c r="CY908" s="129"/>
      <c r="CZ908" s="129"/>
      <c r="DA908" s="129"/>
      <c r="DB908" s="129"/>
      <c r="DC908" s="129"/>
      <c r="DD908" s="129"/>
      <c r="DE908" s="129"/>
      <c r="DF908" s="129"/>
      <c r="DG908" s="129"/>
      <c r="DH908" s="129"/>
      <c r="DI908" s="129"/>
      <c r="DJ908" s="129"/>
      <c r="DK908" s="129"/>
      <c r="DL908" s="129"/>
      <c r="DM908" s="129"/>
      <c r="DN908" s="150">
        <f t="shared" ref="DN908" si="2355">SUM(DQ908:ER908)</f>
        <v>0</v>
      </c>
      <c r="DO908" s="150">
        <f>SUM(DQ909:ER909)</f>
        <v>0</v>
      </c>
      <c r="DP908" s="152" t="e">
        <f t="shared" si="2242"/>
        <v>#DIV/0!</v>
      </c>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50">
        <f t="shared" ca="1" si="2211"/>
        <v>2</v>
      </c>
      <c r="ET908" s="150">
        <f t="shared" si="2279"/>
        <v>0</v>
      </c>
      <c r="EU908" s="152">
        <f t="shared" ca="1" si="2280"/>
        <v>0</v>
      </c>
      <c r="EV908" s="16"/>
      <c r="EW908" s="67"/>
      <c r="EX908" s="16"/>
      <c r="EY908" s="16"/>
      <c r="EZ908" s="16"/>
      <c r="FA908" s="16"/>
      <c r="FB908" s="16"/>
      <c r="FC908" s="16"/>
      <c r="FD908" s="16"/>
      <c r="FE908" s="16"/>
      <c r="FF908" s="16"/>
      <c r="FG908" s="16"/>
      <c r="FH908" s="16"/>
      <c r="FI908" s="16"/>
      <c r="FJ908" s="16"/>
      <c r="FK908" s="16"/>
      <c r="FL908" s="16"/>
      <c r="FM908" s="16"/>
      <c r="FN908" s="16"/>
      <c r="FO908" s="16"/>
      <c r="FP908" s="16"/>
      <c r="FQ908" s="16"/>
      <c r="FR908" s="16">
        <v>1</v>
      </c>
      <c r="FS908" s="16"/>
      <c r="FT908" s="16">
        <v>1</v>
      </c>
      <c r="FU908" s="16"/>
      <c r="FV908" s="16"/>
      <c r="FW908" s="16"/>
      <c r="FX908" s="16"/>
      <c r="FY908" s="16"/>
      <c r="FZ908" s="16"/>
      <c r="GA908" s="150">
        <f t="shared" ref="GA908" ca="1" si="2356">SUMIF($GD$8:$HG$9,$O$5,GD908:HG908)</f>
        <v>0</v>
      </c>
      <c r="GB908" s="150">
        <f t="shared" ref="GB908" si="2357">SUM(GD909:HG909)</f>
        <v>1</v>
      </c>
      <c r="GC908" s="152" t="e">
        <f t="shared" ref="GC908" ca="1" si="2358">GB908/GA908</f>
        <v>#DIV/0!</v>
      </c>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50"/>
      <c r="HI908" s="150">
        <v>0</v>
      </c>
      <c r="HJ908" s="152" t="e">
        <v>#DIV/0!</v>
      </c>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50"/>
      <c r="IQ908" s="150">
        <v>0</v>
      </c>
      <c r="IR908" s="152" t="e">
        <v>#DIV/0!</v>
      </c>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c r="JS908" s="16"/>
      <c r="JT908" s="16"/>
      <c r="JU908" s="23"/>
      <c r="JV908" s="16"/>
      <c r="JW908" s="150"/>
      <c r="JX908" s="150">
        <v>0</v>
      </c>
      <c r="JY908" s="152" t="e">
        <v>#DIV/0!</v>
      </c>
      <c r="JZ908" s="16"/>
      <c r="KA908" s="16"/>
      <c r="KB908" s="16"/>
      <c r="KC908" s="16"/>
      <c r="KD908" s="16"/>
      <c r="KE908" s="16"/>
      <c r="KF908" s="16"/>
      <c r="KG908" s="16"/>
      <c r="KH908" s="16"/>
      <c r="KI908" s="16"/>
      <c r="KJ908" s="16"/>
      <c r="KK908" s="16"/>
      <c r="KL908" s="16"/>
      <c r="KM908" s="16"/>
      <c r="KN908" s="16"/>
      <c r="KO908" s="16"/>
      <c r="KP908" s="16"/>
      <c r="KQ908" s="16"/>
      <c r="KR908" s="16"/>
      <c r="KS908" s="16"/>
      <c r="KT908" s="16"/>
      <c r="KU908" s="16"/>
      <c r="KV908" s="16"/>
      <c r="KW908" s="16"/>
      <c r="KX908" s="16"/>
      <c r="KY908" s="16"/>
      <c r="KZ908" s="16"/>
      <c r="LA908" s="16"/>
      <c r="LB908" s="16"/>
      <c r="LC908" s="16"/>
      <c r="LD908" s="16"/>
      <c r="LE908" s="150"/>
      <c r="LF908" s="150">
        <v>0</v>
      </c>
      <c r="LG908" s="152" t="e">
        <v>#DIV/0!</v>
      </c>
      <c r="LH908" s="16"/>
      <c r="LI908" s="16"/>
      <c r="LJ908" s="16"/>
      <c r="LK908" s="16"/>
      <c r="LL908" s="16"/>
      <c r="LM908" s="16"/>
      <c r="LN908" s="16"/>
      <c r="LO908" s="16"/>
      <c r="LP908" s="16"/>
      <c r="LQ908" s="16"/>
      <c r="LR908" s="16"/>
      <c r="LS908" s="16"/>
      <c r="LT908" s="16"/>
      <c r="LU908" s="16"/>
      <c r="LV908" s="16"/>
      <c r="LW908" s="16"/>
      <c r="LX908" s="16"/>
      <c r="LY908" s="16"/>
      <c r="LZ908" s="16"/>
      <c r="MA908" s="16"/>
      <c r="MB908" s="16"/>
      <c r="MC908" s="16"/>
      <c r="MD908" s="16"/>
      <c r="ME908" s="16"/>
      <c r="MF908" s="16"/>
      <c r="MG908" s="16"/>
      <c r="MH908" s="16"/>
      <c r="MI908" s="16"/>
      <c r="MJ908" s="16"/>
      <c r="MK908" s="16"/>
      <c r="ML908" s="16"/>
    </row>
    <row r="909" spans="1:350" ht="13.9" customHeight="1" outlineLevel="3" x14ac:dyDescent="0.2">
      <c r="A909" s="227"/>
      <c r="B909" s="219"/>
      <c r="C909" s="215"/>
      <c r="D909" s="155"/>
      <c r="E909" s="176"/>
      <c r="F909" s="176"/>
      <c r="G909" s="176"/>
      <c r="H909" s="171"/>
      <c r="I909" s="171"/>
      <c r="J909" s="213"/>
      <c r="K909" s="213"/>
      <c r="L909" s="173"/>
      <c r="M909" s="173"/>
      <c r="N909" s="184"/>
      <c r="O909" s="157"/>
      <c r="P909" s="17" t="s">
        <v>26</v>
      </c>
      <c r="Q909" s="151"/>
      <c r="R909" s="151"/>
      <c r="S909" s="153"/>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151"/>
      <c r="AY909" s="151"/>
      <c r="AZ909" s="153"/>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c r="CF909" s="151"/>
      <c r="CG909" s="151"/>
      <c r="CH909" s="153"/>
      <c r="CI909" s="141"/>
      <c r="CJ909" s="141"/>
      <c r="CK909" s="141"/>
      <c r="CL909" s="141"/>
      <c r="CM909" s="141"/>
      <c r="CN909" s="141"/>
      <c r="CO909" s="141"/>
      <c r="CP909" s="95"/>
      <c r="CQ909" s="95"/>
      <c r="CR909" s="95"/>
      <c r="CS909" s="95"/>
      <c r="CT909" s="95"/>
      <c r="CU909" s="95"/>
      <c r="CV909" s="95"/>
      <c r="CW909" s="141"/>
      <c r="CX909" s="141"/>
      <c r="CY909" s="141"/>
      <c r="CZ909" s="141"/>
      <c r="DA909" s="141"/>
      <c r="DB909" s="141"/>
      <c r="DC909" s="141"/>
      <c r="DD909" s="141"/>
      <c r="DE909" s="141"/>
      <c r="DF909" s="141"/>
      <c r="DG909" s="141"/>
      <c r="DH909" s="141"/>
      <c r="DI909" s="141"/>
      <c r="DJ909" s="141"/>
      <c r="DK909" s="141"/>
      <c r="DL909" s="141"/>
      <c r="DM909" s="141"/>
      <c r="DN909" s="151"/>
      <c r="DO909" s="151"/>
      <c r="DP909" s="153"/>
      <c r="DQ909" s="24"/>
      <c r="DR909" s="24"/>
      <c r="DS909" s="24"/>
      <c r="DT909" s="24"/>
      <c r="DU909" s="24"/>
      <c r="DV909" s="24"/>
      <c r="DW909" s="24"/>
      <c r="DX909" s="24"/>
      <c r="DY909" s="24"/>
      <c r="DZ909" s="24"/>
      <c r="EA909" s="24"/>
      <c r="EB909" s="24"/>
      <c r="EC909" s="24"/>
      <c r="ED909" s="24"/>
      <c r="EE909" s="24"/>
      <c r="EF909" s="24"/>
      <c r="EG909" s="24"/>
      <c r="EH909" s="24"/>
      <c r="EI909" s="24"/>
      <c r="EJ909" s="24"/>
      <c r="EK909" s="24"/>
      <c r="EL909" s="24"/>
      <c r="EM909" s="24"/>
      <c r="EN909" s="24"/>
      <c r="EO909" s="24"/>
      <c r="EP909" s="24"/>
      <c r="EQ909" s="24"/>
      <c r="ER909" s="24"/>
      <c r="ES909" s="151"/>
      <c r="ET909" s="151"/>
      <c r="EU909" s="153"/>
      <c r="EV909" s="24"/>
      <c r="EW909" s="125"/>
      <c r="EX909" s="24"/>
      <c r="EY909" s="24"/>
      <c r="EZ909" s="24"/>
      <c r="FA909" s="24"/>
      <c r="FB909" s="24"/>
      <c r="FC909" s="24"/>
      <c r="FD909" s="24"/>
      <c r="FE909" s="24"/>
      <c r="FF909" s="24"/>
      <c r="FG909" s="24"/>
      <c r="FH909" s="24"/>
      <c r="FI909" s="24"/>
      <c r="FJ909" s="24"/>
      <c r="FK909" s="24"/>
      <c r="FL909" s="24"/>
      <c r="FM909" s="24"/>
      <c r="FN909" s="24"/>
      <c r="FO909" s="24"/>
      <c r="FP909" s="24"/>
      <c r="FQ909" s="24"/>
      <c r="FR909" s="24"/>
      <c r="FS909" s="24"/>
      <c r="FT909" s="24"/>
      <c r="FU909" s="24"/>
      <c r="FV909" s="24"/>
      <c r="FW909" s="24"/>
      <c r="FX909" s="24"/>
      <c r="FY909" s="24"/>
      <c r="FZ909" s="24"/>
      <c r="GA909" s="151"/>
      <c r="GB909" s="151"/>
      <c r="GC909" s="153"/>
      <c r="GD909" s="24"/>
      <c r="GE909" s="24"/>
      <c r="GF909" s="24"/>
      <c r="GG909" s="24"/>
      <c r="GH909" s="24"/>
      <c r="GI909" s="24"/>
      <c r="GJ909" s="24"/>
      <c r="GK909" s="24"/>
      <c r="GL909" s="24"/>
      <c r="GM909" s="24"/>
      <c r="GN909" s="24"/>
      <c r="GO909" s="24"/>
      <c r="GP909" s="24"/>
      <c r="GQ909" s="24"/>
      <c r="GR909" s="24"/>
      <c r="GS909" s="24"/>
      <c r="GT909" s="24"/>
      <c r="GU909" s="24"/>
      <c r="GV909" s="24"/>
      <c r="GW909" s="24"/>
      <c r="GX909" s="24"/>
      <c r="GY909" s="24"/>
      <c r="GZ909" s="24"/>
      <c r="HA909" s="24"/>
      <c r="HB909" s="24">
        <v>1</v>
      </c>
      <c r="HC909" s="24"/>
      <c r="HD909" s="24"/>
      <c r="HE909" s="24"/>
      <c r="HF909" s="24"/>
      <c r="HG909" s="24"/>
      <c r="HH909" s="151"/>
      <c r="HI909" s="151"/>
      <c r="HJ909" s="153"/>
      <c r="HK909" s="24"/>
      <c r="HL909" s="24"/>
      <c r="HM909" s="24"/>
      <c r="HN909" s="24"/>
      <c r="HO909" s="24"/>
      <c r="HP909" s="24"/>
      <c r="HQ909" s="24"/>
      <c r="HR909" s="24"/>
      <c r="HS909" s="24"/>
      <c r="HT909" s="24"/>
      <c r="HU909" s="24"/>
      <c r="HV909" s="24"/>
      <c r="HW909" s="24"/>
      <c r="HX909" s="24"/>
      <c r="HY909" s="24"/>
      <c r="HZ909" s="24"/>
      <c r="IA909" s="24">
        <v>1</v>
      </c>
      <c r="IB909" s="24">
        <v>1</v>
      </c>
      <c r="IC909" s="24"/>
      <c r="ID909" s="24"/>
      <c r="IE909" s="24"/>
      <c r="IF909" s="24"/>
      <c r="IG909" s="24"/>
      <c r="IH909" s="24"/>
      <c r="II909" s="24"/>
      <c r="IJ909" s="24"/>
      <c r="IK909" s="24"/>
      <c r="IL909" s="24"/>
      <c r="IM909" s="24"/>
      <c r="IN909" s="24"/>
      <c r="IO909" s="24"/>
      <c r="IP909" s="151"/>
      <c r="IQ909" s="151"/>
      <c r="IR909" s="153"/>
      <c r="IS909" s="24"/>
      <c r="IT909" s="24"/>
      <c r="IU909" s="24"/>
      <c r="IV909" s="24"/>
      <c r="IW909" s="24"/>
      <c r="IX909" s="24"/>
      <c r="IY909" s="24"/>
      <c r="IZ909" s="24"/>
      <c r="JA909" s="24"/>
      <c r="JB909" s="24"/>
      <c r="JC909" s="24"/>
      <c r="JD909" s="24"/>
      <c r="JE909" s="24"/>
      <c r="JF909" s="24"/>
      <c r="JG909" s="24"/>
      <c r="JH909" s="24"/>
      <c r="JI909" s="24"/>
      <c r="JJ909" s="24"/>
      <c r="JK909" s="24"/>
      <c r="JL909" s="24"/>
      <c r="JM909" s="24"/>
      <c r="JN909" s="24"/>
      <c r="JO909" s="24"/>
      <c r="JP909" s="24"/>
      <c r="JQ909" s="24"/>
      <c r="JR909" s="24"/>
      <c r="JS909" s="24"/>
      <c r="JT909" s="24"/>
      <c r="JU909" s="25"/>
      <c r="JV909" s="24"/>
      <c r="JW909" s="151"/>
      <c r="JX909" s="151"/>
      <c r="JY909" s="153"/>
      <c r="JZ909" s="24"/>
      <c r="KA909" s="24"/>
      <c r="KB909" s="24"/>
      <c r="KC909" s="24"/>
      <c r="KD909" s="24"/>
      <c r="KE909" s="24"/>
      <c r="KF909" s="24"/>
      <c r="KG909" s="24"/>
      <c r="KH909" s="24"/>
      <c r="KI909" s="24"/>
      <c r="KJ909" s="24"/>
      <c r="KK909" s="24"/>
      <c r="KL909" s="24"/>
      <c r="KM909" s="24"/>
      <c r="KN909" s="24"/>
      <c r="KO909" s="24"/>
      <c r="KP909" s="24"/>
      <c r="KQ909" s="24"/>
      <c r="KR909" s="24"/>
      <c r="KS909" s="24"/>
      <c r="KT909" s="24"/>
      <c r="KU909" s="24"/>
      <c r="KV909" s="24"/>
      <c r="KW909" s="24"/>
      <c r="KX909" s="24"/>
      <c r="KY909" s="24"/>
      <c r="KZ909" s="24"/>
      <c r="LA909" s="24"/>
      <c r="LB909" s="24"/>
      <c r="LC909" s="24"/>
      <c r="LD909" s="24"/>
      <c r="LE909" s="151"/>
      <c r="LF909" s="151"/>
      <c r="LG909" s="153"/>
      <c r="LH909" s="24"/>
      <c r="LI909" s="24"/>
      <c r="LJ909" s="24"/>
      <c r="LK909" s="24"/>
      <c r="LL909" s="24"/>
      <c r="LM909" s="24"/>
      <c r="LN909" s="24"/>
      <c r="LO909" s="24"/>
      <c r="LP909" s="24"/>
      <c r="LQ909" s="24"/>
      <c r="LR909" s="24"/>
      <c r="LS909" s="24"/>
      <c r="LT909" s="24"/>
      <c r="LU909" s="24"/>
      <c r="LV909" s="24"/>
      <c r="LW909" s="24"/>
      <c r="LX909" s="24"/>
      <c r="LY909" s="24"/>
      <c r="LZ909" s="24"/>
      <c r="MA909" s="24"/>
      <c r="MB909" s="24"/>
      <c r="MC909" s="24"/>
      <c r="MD909" s="24"/>
      <c r="ME909" s="24"/>
      <c r="MF909" s="24"/>
      <c r="MG909" s="24"/>
      <c r="MH909" s="24"/>
      <c r="MI909" s="24"/>
      <c r="MJ909" s="24"/>
      <c r="MK909" s="24"/>
      <c r="ML909" s="24"/>
    </row>
    <row r="910" spans="1:350" ht="13.9" customHeight="1" outlineLevel="3" x14ac:dyDescent="0.2">
      <c r="A910" s="226" t="s">
        <v>538</v>
      </c>
      <c r="B910" s="218" t="s">
        <v>411</v>
      </c>
      <c r="C910" s="214" t="s">
        <v>38</v>
      </c>
      <c r="D910" s="154">
        <v>2.3339999999999996</v>
      </c>
      <c r="E910" s="175">
        <v>0</v>
      </c>
      <c r="F910" s="175">
        <f>D910-E910</f>
        <v>2.3339999999999996</v>
      </c>
      <c r="G910" s="175" t="s">
        <v>847</v>
      </c>
      <c r="H910" s="170" t="s">
        <v>917</v>
      </c>
      <c r="I910" s="170" t="s">
        <v>1018</v>
      </c>
      <c r="J910" s="212">
        <f ca="1">E910+Q910+AX910+CF910+DN910+ES910+GA910+HH910+IP910+JW910+LE910</f>
        <v>2.3330000000000002</v>
      </c>
      <c r="K910" s="212">
        <f>E910+R910+AY910+CG910+DO910+ET910+GB910+HI910+IQ910+JX910+LF910</f>
        <v>0</v>
      </c>
      <c r="L910" s="172">
        <f ca="1">K910/J910</f>
        <v>0</v>
      </c>
      <c r="M910" s="172">
        <f>K910/D910</f>
        <v>0</v>
      </c>
      <c r="N910" s="183">
        <f ca="1">SUMIF($EV$8:$FZ$9,$O$5,$EV911:$FZ911)-SUMIF($EV$8:$FZ$9,$Q$5,$EV911:$FZ911)</f>
        <v>0</v>
      </c>
      <c r="O910" s="156"/>
      <c r="P910" s="16" t="s">
        <v>25</v>
      </c>
      <c r="Q910" s="150">
        <v>0</v>
      </c>
      <c r="R910" s="150">
        <v>0</v>
      </c>
      <c r="S910" s="152" t="e">
        <v>#DIV/0!</v>
      </c>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50">
        <f t="shared" ca="1" si="2251"/>
        <v>0</v>
      </c>
      <c r="AY910" s="150">
        <f>SUM(BA911:CE911)</f>
        <v>0</v>
      </c>
      <c r="AZ910" s="152" t="e">
        <f ca="1">AY910/AX910</f>
        <v>#DIV/0!</v>
      </c>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50">
        <f t="shared" ref="CF910" si="2359">SUM(CI910:DM910)</f>
        <v>0</v>
      </c>
      <c r="CG910" s="150">
        <f>SUM(CI911:DM911)</f>
        <v>0</v>
      </c>
      <c r="CH910" s="152" t="e">
        <f>CG910/CF910</f>
        <v>#DIV/0!</v>
      </c>
      <c r="CI910" s="129"/>
      <c r="CJ910" s="129"/>
      <c r="CK910" s="129"/>
      <c r="CL910" s="129"/>
      <c r="CM910" s="129"/>
      <c r="CN910" s="129"/>
      <c r="CO910" s="129"/>
      <c r="CP910" s="101"/>
      <c r="CQ910" s="101"/>
      <c r="CR910" s="101"/>
      <c r="CS910" s="101"/>
      <c r="CT910" s="101"/>
      <c r="CU910" s="101"/>
      <c r="CV910" s="101"/>
      <c r="CW910" s="129"/>
      <c r="CX910" s="129"/>
      <c r="CY910" s="129"/>
      <c r="CZ910" s="129"/>
      <c r="DA910" s="129"/>
      <c r="DB910" s="129"/>
      <c r="DC910" s="129"/>
      <c r="DD910" s="129"/>
      <c r="DE910" s="129"/>
      <c r="DF910" s="129"/>
      <c r="DG910" s="129"/>
      <c r="DH910" s="129"/>
      <c r="DI910" s="129"/>
      <c r="DJ910" s="129"/>
      <c r="DK910" s="129"/>
      <c r="DL910" s="129"/>
      <c r="DM910" s="129"/>
      <c r="DN910" s="150">
        <f t="shared" ref="DN910" si="2360">SUM(DQ910:ER910)</f>
        <v>0</v>
      </c>
      <c r="DO910" s="150">
        <f>SUM(DQ911:ER911)</f>
        <v>0</v>
      </c>
      <c r="DP910" s="152" t="e">
        <f t="shared" si="2242"/>
        <v>#DIV/0!</v>
      </c>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50">
        <f t="shared" ref="ES910:ES962" ca="1" si="2361">SUMIF($EV$8:$FZ$9,$O$5,EV910:FZ910)</f>
        <v>2.3330000000000002</v>
      </c>
      <c r="ET910" s="150">
        <f t="shared" si="2279"/>
        <v>0</v>
      </c>
      <c r="EU910" s="152">
        <f t="shared" ca="1" si="2280"/>
        <v>0</v>
      </c>
      <c r="EV910" s="16"/>
      <c r="EW910" s="67"/>
      <c r="EX910" s="16"/>
      <c r="EY910" s="16"/>
      <c r="EZ910" s="16"/>
      <c r="FA910" s="16"/>
      <c r="FB910" s="16"/>
      <c r="FC910" s="16"/>
      <c r="FD910" s="16"/>
      <c r="FE910" s="16"/>
      <c r="FF910" s="16"/>
      <c r="FG910" s="16"/>
      <c r="FH910" s="16"/>
      <c r="FI910" s="16"/>
      <c r="FJ910" s="16"/>
      <c r="FK910" s="16"/>
      <c r="FL910" s="16"/>
      <c r="FM910" s="16"/>
      <c r="FN910" s="16"/>
      <c r="FO910" s="16"/>
      <c r="FP910" s="16"/>
      <c r="FQ910" s="16"/>
      <c r="FR910" s="16">
        <v>1.5</v>
      </c>
      <c r="FS910" s="16">
        <v>0.83299999999999996</v>
      </c>
      <c r="FT910" s="16"/>
      <c r="FU910" s="16"/>
      <c r="FV910" s="16"/>
      <c r="FW910" s="16"/>
      <c r="FX910" s="16"/>
      <c r="FY910" s="16"/>
      <c r="FZ910" s="16"/>
      <c r="GA910" s="150">
        <f t="shared" ref="GA910" ca="1" si="2362">SUMIF($GD$8:$HG$9,$O$5,GD910:HG910)</f>
        <v>0</v>
      </c>
      <c r="GB910" s="150">
        <f t="shared" ref="GB910" si="2363">SUM(GD911:HG911)</f>
        <v>0</v>
      </c>
      <c r="GC910" s="152" t="e">
        <f t="shared" ref="GC910" ca="1" si="2364">GB910/GA910</f>
        <v>#DIV/0!</v>
      </c>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50"/>
      <c r="HI910" s="150">
        <v>0</v>
      </c>
      <c r="HJ910" s="152" t="e">
        <v>#DIV/0!</v>
      </c>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50"/>
      <c r="IQ910" s="150">
        <v>0</v>
      </c>
      <c r="IR910" s="152" t="e">
        <v>#DIV/0!</v>
      </c>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c r="JS910" s="16"/>
      <c r="JT910" s="16"/>
      <c r="JU910" s="23"/>
      <c r="JV910" s="16"/>
      <c r="JW910" s="150"/>
      <c r="JX910" s="150">
        <v>0</v>
      </c>
      <c r="JY910" s="152" t="e">
        <v>#DIV/0!</v>
      </c>
      <c r="JZ910" s="16"/>
      <c r="KA910" s="16"/>
      <c r="KB910" s="16"/>
      <c r="KC910" s="16"/>
      <c r="KD910" s="16"/>
      <c r="KE910" s="16"/>
      <c r="KF910" s="16"/>
      <c r="KG910" s="16"/>
      <c r="KH910" s="16"/>
      <c r="KI910" s="16"/>
      <c r="KJ910" s="16"/>
      <c r="KK910" s="16"/>
      <c r="KL910" s="16"/>
      <c r="KM910" s="16"/>
      <c r="KN910" s="16"/>
      <c r="KO910" s="16"/>
      <c r="KP910" s="16"/>
      <c r="KQ910" s="16"/>
      <c r="KR910" s="16"/>
      <c r="KS910" s="16"/>
      <c r="KT910" s="16"/>
      <c r="KU910" s="16"/>
      <c r="KV910" s="16"/>
      <c r="KW910" s="16"/>
      <c r="KX910" s="16"/>
      <c r="KY910" s="16"/>
      <c r="KZ910" s="16"/>
      <c r="LA910" s="16"/>
      <c r="LB910" s="16"/>
      <c r="LC910" s="16"/>
      <c r="LD910" s="16"/>
      <c r="LE910" s="150"/>
      <c r="LF910" s="150">
        <v>0</v>
      </c>
      <c r="LG910" s="152" t="e">
        <v>#DIV/0!</v>
      </c>
      <c r="LH910" s="16"/>
      <c r="LI910" s="16"/>
      <c r="LJ910" s="16"/>
      <c r="LK910" s="16"/>
      <c r="LL910" s="16"/>
      <c r="LM910" s="16"/>
      <c r="LN910" s="16"/>
      <c r="LO910" s="16"/>
      <c r="LP910" s="16"/>
      <c r="LQ910" s="16"/>
      <c r="LR910" s="16"/>
      <c r="LS910" s="16"/>
      <c r="LT910" s="16"/>
      <c r="LU910" s="16"/>
      <c r="LV910" s="16"/>
      <c r="LW910" s="16"/>
      <c r="LX910" s="16"/>
      <c r="LY910" s="16"/>
      <c r="LZ910" s="16"/>
      <c r="MA910" s="16"/>
      <c r="MB910" s="16"/>
      <c r="MC910" s="16"/>
      <c r="MD910" s="16"/>
      <c r="ME910" s="16"/>
      <c r="MF910" s="16"/>
      <c r="MG910" s="16"/>
      <c r="MH910" s="16"/>
      <c r="MI910" s="16"/>
      <c r="MJ910" s="16"/>
      <c r="MK910" s="16"/>
      <c r="ML910" s="16"/>
    </row>
    <row r="911" spans="1:350" ht="13.9" customHeight="1" outlineLevel="3" x14ac:dyDescent="0.2">
      <c r="A911" s="227"/>
      <c r="B911" s="219"/>
      <c r="C911" s="215"/>
      <c r="D911" s="155"/>
      <c r="E911" s="176"/>
      <c r="F911" s="176"/>
      <c r="G911" s="176"/>
      <c r="H911" s="171"/>
      <c r="I911" s="171"/>
      <c r="J911" s="213"/>
      <c r="K911" s="213"/>
      <c r="L911" s="173"/>
      <c r="M911" s="173"/>
      <c r="N911" s="184"/>
      <c r="O911" s="157"/>
      <c r="P911" s="17" t="s">
        <v>26</v>
      </c>
      <c r="Q911" s="151"/>
      <c r="R911" s="151"/>
      <c r="S911" s="153"/>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151"/>
      <c r="AY911" s="151"/>
      <c r="AZ911" s="153"/>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c r="CF911" s="151"/>
      <c r="CG911" s="151"/>
      <c r="CH911" s="153"/>
      <c r="CI911" s="141"/>
      <c r="CJ911" s="141"/>
      <c r="CK911" s="141"/>
      <c r="CL911" s="141"/>
      <c r="CM911" s="141"/>
      <c r="CN911" s="141"/>
      <c r="CO911" s="141"/>
      <c r="CP911" s="95"/>
      <c r="CQ911" s="95"/>
      <c r="CR911" s="95"/>
      <c r="CS911" s="95"/>
      <c r="CT911" s="95"/>
      <c r="CU911" s="95"/>
      <c r="CV911" s="95"/>
      <c r="CW911" s="141"/>
      <c r="CX911" s="141"/>
      <c r="CY911" s="141"/>
      <c r="CZ911" s="141"/>
      <c r="DA911" s="141"/>
      <c r="DB911" s="141"/>
      <c r="DC911" s="141"/>
      <c r="DD911" s="141"/>
      <c r="DE911" s="141"/>
      <c r="DF911" s="141"/>
      <c r="DG911" s="141"/>
      <c r="DH911" s="141"/>
      <c r="DI911" s="141"/>
      <c r="DJ911" s="141"/>
      <c r="DK911" s="141"/>
      <c r="DL911" s="141"/>
      <c r="DM911" s="141"/>
      <c r="DN911" s="151"/>
      <c r="DO911" s="151"/>
      <c r="DP911" s="153"/>
      <c r="DQ911" s="24"/>
      <c r="DR911" s="24"/>
      <c r="DS911" s="24"/>
      <c r="DT911" s="24"/>
      <c r="DU911" s="24"/>
      <c r="DV911" s="24"/>
      <c r="DW911" s="24"/>
      <c r="DX911" s="24"/>
      <c r="DY911" s="24"/>
      <c r="DZ911" s="24"/>
      <c r="EA911" s="24"/>
      <c r="EB911" s="24"/>
      <c r="EC911" s="24"/>
      <c r="ED911" s="24"/>
      <c r="EE911" s="24"/>
      <c r="EF911" s="24"/>
      <c r="EG911" s="24"/>
      <c r="EH911" s="24"/>
      <c r="EI911" s="24"/>
      <c r="EJ911" s="24"/>
      <c r="EK911" s="24"/>
      <c r="EL911" s="24"/>
      <c r="EM911" s="24"/>
      <c r="EN911" s="24"/>
      <c r="EO911" s="24"/>
      <c r="EP911" s="24"/>
      <c r="EQ911" s="24"/>
      <c r="ER911" s="24"/>
      <c r="ES911" s="151"/>
      <c r="ET911" s="151"/>
      <c r="EU911" s="153"/>
      <c r="EV911" s="24"/>
      <c r="EW911" s="125"/>
      <c r="EX911" s="24"/>
      <c r="EY911" s="24"/>
      <c r="EZ911" s="24"/>
      <c r="FA911" s="24"/>
      <c r="FB911" s="24"/>
      <c r="FC911" s="24"/>
      <c r="FD911" s="24"/>
      <c r="FE911" s="24"/>
      <c r="FF911" s="24"/>
      <c r="FG911" s="24"/>
      <c r="FH911" s="24"/>
      <c r="FI911" s="24"/>
      <c r="FJ911" s="24"/>
      <c r="FK911" s="24"/>
      <c r="FL911" s="24"/>
      <c r="FM911" s="24"/>
      <c r="FN911" s="24"/>
      <c r="FO911" s="24"/>
      <c r="FP911" s="24"/>
      <c r="FQ911" s="24"/>
      <c r="FR911" s="24"/>
      <c r="FS911" s="24"/>
      <c r="FT911" s="24"/>
      <c r="FU911" s="24"/>
      <c r="FV911" s="24"/>
      <c r="FW911" s="24"/>
      <c r="FX911" s="24"/>
      <c r="FY911" s="24"/>
      <c r="FZ911" s="24"/>
      <c r="GA911" s="151"/>
      <c r="GB911" s="151"/>
      <c r="GC911" s="153"/>
      <c r="GD911" s="24"/>
      <c r="GE911" s="24"/>
      <c r="GF911" s="24"/>
      <c r="GG911" s="24"/>
      <c r="GH911" s="24"/>
      <c r="GI911" s="24"/>
      <c r="GJ911" s="24"/>
      <c r="GK911" s="24"/>
      <c r="GL911" s="24"/>
      <c r="GM911" s="24"/>
      <c r="GN911" s="24"/>
      <c r="GO911" s="24"/>
      <c r="GP911" s="24"/>
      <c r="GQ911" s="24"/>
      <c r="GR911" s="24"/>
      <c r="GS911" s="24"/>
      <c r="GT911" s="24"/>
      <c r="GU911" s="24"/>
      <c r="GV911" s="24"/>
      <c r="GW911" s="24"/>
      <c r="GX911" s="24"/>
      <c r="GY911" s="24"/>
      <c r="GZ911" s="24"/>
      <c r="HA911" s="24"/>
      <c r="HB911" s="24"/>
      <c r="HC911" s="24"/>
      <c r="HD911" s="24"/>
      <c r="HE911" s="24"/>
      <c r="HF911" s="24"/>
      <c r="HG911" s="24"/>
      <c r="HH911" s="151"/>
      <c r="HI911" s="151"/>
      <c r="HJ911" s="153"/>
      <c r="HK911" s="24"/>
      <c r="HL911" s="24"/>
      <c r="HM911" s="24"/>
      <c r="HN911" s="24"/>
      <c r="HO911" s="24"/>
      <c r="HP911" s="24"/>
      <c r="HQ911" s="24"/>
      <c r="HR911" s="24"/>
      <c r="HS911" s="24"/>
      <c r="HT911" s="24"/>
      <c r="HU911" s="24"/>
      <c r="HV911" s="24"/>
      <c r="HW911" s="24"/>
      <c r="HX911" s="24"/>
      <c r="HY911" s="24"/>
      <c r="HZ911" s="24"/>
      <c r="IA911" s="142">
        <v>0.14000000000000001</v>
      </c>
      <c r="IB911" s="142">
        <v>0.14000000000000001</v>
      </c>
      <c r="IC911" s="24"/>
      <c r="ID911" s="24"/>
      <c r="IE911" s="24"/>
      <c r="IF911" s="24"/>
      <c r="IG911" s="24"/>
      <c r="IH911" s="24"/>
      <c r="II911" s="24"/>
      <c r="IJ911" s="24"/>
      <c r="IK911" s="24"/>
      <c r="IL911" s="24"/>
      <c r="IM911" s="24"/>
      <c r="IN911" s="24"/>
      <c r="IO911" s="24"/>
      <c r="IP911" s="151"/>
      <c r="IQ911" s="151"/>
      <c r="IR911" s="153"/>
      <c r="IS911" s="24"/>
      <c r="IT911" s="24"/>
      <c r="IU911" s="24"/>
      <c r="IV911" s="24"/>
      <c r="IW911" s="24"/>
      <c r="IX911" s="24"/>
      <c r="IY911" s="24"/>
      <c r="IZ911" s="24"/>
      <c r="JA911" s="24"/>
      <c r="JB911" s="24"/>
      <c r="JC911" s="24"/>
      <c r="JD911" s="24"/>
      <c r="JE911" s="24"/>
      <c r="JF911" s="24"/>
      <c r="JG911" s="24"/>
      <c r="JH911" s="24"/>
      <c r="JI911" s="24"/>
      <c r="JJ911" s="24"/>
      <c r="JK911" s="24"/>
      <c r="JL911" s="24"/>
      <c r="JM911" s="24"/>
      <c r="JN911" s="24"/>
      <c r="JO911" s="24"/>
      <c r="JP911" s="24"/>
      <c r="JQ911" s="24"/>
      <c r="JR911" s="24"/>
      <c r="JS911" s="24"/>
      <c r="JT911" s="24"/>
      <c r="JU911" s="25"/>
      <c r="JV911" s="24"/>
      <c r="JW911" s="151"/>
      <c r="JX911" s="151"/>
      <c r="JY911" s="153"/>
      <c r="JZ911" s="24"/>
      <c r="KA911" s="24"/>
      <c r="KB911" s="24"/>
      <c r="KC911" s="24"/>
      <c r="KD911" s="24"/>
      <c r="KE911" s="24"/>
      <c r="KF911" s="24"/>
      <c r="KG911" s="24"/>
      <c r="KH911" s="24"/>
      <c r="KI911" s="24"/>
      <c r="KJ911" s="24"/>
      <c r="KK911" s="24"/>
      <c r="KL911" s="24"/>
      <c r="KM911" s="24"/>
      <c r="KN911" s="24"/>
      <c r="KO911" s="24"/>
      <c r="KP911" s="24"/>
      <c r="KQ911" s="24"/>
      <c r="KR911" s="24"/>
      <c r="KS911" s="24"/>
      <c r="KT911" s="24"/>
      <c r="KU911" s="24"/>
      <c r="KV911" s="24"/>
      <c r="KW911" s="24"/>
      <c r="KX911" s="24"/>
      <c r="KY911" s="24"/>
      <c r="KZ911" s="24"/>
      <c r="LA911" s="24"/>
      <c r="LB911" s="24"/>
      <c r="LC911" s="24"/>
      <c r="LD911" s="24"/>
      <c r="LE911" s="151"/>
      <c r="LF911" s="151"/>
      <c r="LG911" s="153"/>
      <c r="LH911" s="24"/>
      <c r="LI911" s="24"/>
      <c r="LJ911" s="24"/>
      <c r="LK911" s="24"/>
      <c r="LL911" s="24"/>
      <c r="LM911" s="24"/>
      <c r="LN911" s="24"/>
      <c r="LO911" s="24"/>
      <c r="LP911" s="24"/>
      <c r="LQ911" s="24"/>
      <c r="LR911" s="24"/>
      <c r="LS911" s="24"/>
      <c r="LT911" s="24"/>
      <c r="LU911" s="24"/>
      <c r="LV911" s="24"/>
      <c r="LW911" s="24"/>
      <c r="LX911" s="24"/>
      <c r="LY911" s="24"/>
      <c r="LZ911" s="24"/>
      <c r="MA911" s="24"/>
      <c r="MB911" s="24"/>
      <c r="MC911" s="24"/>
      <c r="MD911" s="24"/>
      <c r="ME911" s="24"/>
      <c r="MF911" s="24"/>
      <c r="MG911" s="24"/>
      <c r="MH911" s="24"/>
      <c r="MI911" s="24"/>
      <c r="MJ911" s="24"/>
      <c r="MK911" s="24"/>
      <c r="ML911" s="24"/>
    </row>
    <row r="912" spans="1:350" ht="13.9" customHeight="1" outlineLevel="3" x14ac:dyDescent="0.2">
      <c r="A912" s="226" t="s">
        <v>539</v>
      </c>
      <c r="B912" s="218" t="s">
        <v>412</v>
      </c>
      <c r="C912" s="214" t="s">
        <v>374</v>
      </c>
      <c r="D912" s="154">
        <v>32</v>
      </c>
      <c r="E912" s="175">
        <v>0</v>
      </c>
      <c r="F912" s="175">
        <f>D912-E912</f>
        <v>32</v>
      </c>
      <c r="G912" s="175" t="s">
        <v>847</v>
      </c>
      <c r="H912" s="170" t="s">
        <v>839</v>
      </c>
      <c r="I912" s="170" t="s">
        <v>948</v>
      </c>
      <c r="J912" s="212">
        <f ca="1">E912+Q912+AX912+CF912+DN912+ES912+GA912+HH912+IP912+JW912+LE912</f>
        <v>32</v>
      </c>
      <c r="K912" s="212">
        <f>E912+R912+AY912+CG912+DO912+ET912+GB912+HI912+IQ912+JX912+LF912</f>
        <v>0</v>
      </c>
      <c r="L912" s="172">
        <f ca="1">K912/J912</f>
        <v>0</v>
      </c>
      <c r="M912" s="172">
        <f>K912/D912</f>
        <v>0</v>
      </c>
      <c r="N912" s="183">
        <f ca="1">SUMIF($EV$8:$FZ$9,$O$5,$EV913:$FZ913)-SUMIF($EV$8:$FZ$9,$Q$5,$EV913:$FZ913)</f>
        <v>0</v>
      </c>
      <c r="O912" s="156"/>
      <c r="P912" s="16" t="s">
        <v>25</v>
      </c>
      <c r="Q912" s="150">
        <v>0</v>
      </c>
      <c r="R912" s="150">
        <v>0</v>
      </c>
      <c r="S912" s="152" t="e">
        <v>#DIV/0!</v>
      </c>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50">
        <f t="shared" ca="1" si="2251"/>
        <v>0</v>
      </c>
      <c r="AY912" s="150">
        <f>SUM(BA913:CE913)</f>
        <v>0</v>
      </c>
      <c r="AZ912" s="152" t="e">
        <f ca="1">AY912/AX912</f>
        <v>#DIV/0!</v>
      </c>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50">
        <f t="shared" ref="CF912" si="2365">SUM(CI912:DM912)</f>
        <v>0</v>
      </c>
      <c r="CG912" s="150">
        <f>SUM(CI913:DM913)</f>
        <v>0</v>
      </c>
      <c r="CH912" s="152" t="e">
        <f>CG912/CF912</f>
        <v>#DIV/0!</v>
      </c>
      <c r="CI912" s="129"/>
      <c r="CJ912" s="129"/>
      <c r="CK912" s="129"/>
      <c r="CL912" s="129"/>
      <c r="CM912" s="129"/>
      <c r="CN912" s="129"/>
      <c r="CO912" s="129"/>
      <c r="CP912" s="101"/>
      <c r="CQ912" s="101"/>
      <c r="CR912" s="101"/>
      <c r="CS912" s="101"/>
      <c r="CT912" s="101"/>
      <c r="CU912" s="101"/>
      <c r="CV912" s="101"/>
      <c r="CW912" s="129"/>
      <c r="CX912" s="129"/>
      <c r="CY912" s="129"/>
      <c r="CZ912" s="129"/>
      <c r="DA912" s="129"/>
      <c r="DB912" s="129"/>
      <c r="DC912" s="129"/>
      <c r="DD912" s="129"/>
      <c r="DE912" s="129"/>
      <c r="DF912" s="129"/>
      <c r="DG912" s="129"/>
      <c r="DH912" s="129"/>
      <c r="DI912" s="129"/>
      <c r="DJ912" s="129"/>
      <c r="DK912" s="129"/>
      <c r="DL912" s="129"/>
      <c r="DM912" s="129"/>
      <c r="DN912" s="150">
        <f t="shared" ref="DN912" si="2366">SUM(DQ912:ER912)</f>
        <v>0</v>
      </c>
      <c r="DO912" s="150">
        <f>SUM(DQ913:ER913)</f>
        <v>0</v>
      </c>
      <c r="DP912" s="152" t="e">
        <f t="shared" si="2242"/>
        <v>#DIV/0!</v>
      </c>
      <c r="DQ912" s="16"/>
      <c r="DR912" s="16"/>
      <c r="DS912" s="16"/>
      <c r="DT912" s="16"/>
      <c r="DU912" s="16"/>
      <c r="DV912" s="16"/>
      <c r="DW912" s="16"/>
      <c r="DX912" s="16"/>
      <c r="DY912" s="16"/>
      <c r="DZ912" s="16"/>
      <c r="EA912" s="16"/>
      <c r="EB912" s="16"/>
      <c r="EC912" s="16"/>
      <c r="ED912" s="16"/>
      <c r="EE912" s="16"/>
      <c r="EF912" s="16"/>
      <c r="EG912" s="16"/>
      <c r="EH912" s="16"/>
      <c r="EI912" s="16"/>
      <c r="EJ912" s="16"/>
      <c r="EK912" s="16"/>
      <c r="EL912" s="16"/>
      <c r="EM912" s="16"/>
      <c r="EN912" s="16"/>
      <c r="EO912" s="16"/>
      <c r="EP912" s="16"/>
      <c r="EQ912" s="16"/>
      <c r="ER912" s="16"/>
      <c r="ES912" s="150">
        <f t="shared" ca="1" si="2361"/>
        <v>0</v>
      </c>
      <c r="ET912" s="150">
        <f t="shared" si="2279"/>
        <v>0</v>
      </c>
      <c r="EU912" s="152" t="e">
        <f t="shared" ca="1" si="2280"/>
        <v>#DIV/0!</v>
      </c>
      <c r="EV912" s="16"/>
      <c r="EW912" s="67"/>
      <c r="EX912" s="16"/>
      <c r="EY912" s="16"/>
      <c r="EZ912" s="16"/>
      <c r="FA912" s="16"/>
      <c r="FB912" s="16"/>
      <c r="FC912" s="16"/>
      <c r="FD912" s="16"/>
      <c r="FE912" s="16"/>
      <c r="FF912" s="16"/>
      <c r="FG912" s="16"/>
      <c r="FH912" s="16"/>
      <c r="FI912" s="16"/>
      <c r="FJ912" s="16"/>
      <c r="FK912" s="16"/>
      <c r="FL912" s="16"/>
      <c r="FM912" s="16"/>
      <c r="FN912" s="16"/>
      <c r="FO912" s="16"/>
      <c r="FP912" s="16"/>
      <c r="FQ912" s="16"/>
      <c r="FR912" s="16"/>
      <c r="FS912" s="16"/>
      <c r="FT912" s="16"/>
      <c r="FU912" s="16"/>
      <c r="FV912" s="16"/>
      <c r="FW912" s="16"/>
      <c r="FX912" s="16"/>
      <c r="FY912" s="16"/>
      <c r="FZ912" s="16"/>
      <c r="GA912" s="150">
        <f t="shared" ref="GA912" ca="1" si="2367">SUMIF($GD$8:$HG$9,$O$5,GD912:HG912)</f>
        <v>32</v>
      </c>
      <c r="GB912" s="150">
        <f t="shared" ref="GB912" si="2368">SUM(GD913:HG913)</f>
        <v>0</v>
      </c>
      <c r="GC912" s="152">
        <f t="shared" ref="GC912" ca="1" si="2369">GB912/GA912</f>
        <v>0</v>
      </c>
      <c r="GD912" s="16"/>
      <c r="GE912" s="16"/>
      <c r="GF912" s="16"/>
      <c r="GG912" s="16"/>
      <c r="GH912" s="16"/>
      <c r="GI912" s="16"/>
      <c r="GJ912" s="16"/>
      <c r="GK912" s="16"/>
      <c r="GL912" s="16"/>
      <c r="GM912" s="16"/>
      <c r="GN912" s="16"/>
      <c r="GO912" s="16"/>
      <c r="GP912" s="16"/>
      <c r="GQ912" s="16"/>
      <c r="GR912" s="16"/>
      <c r="GS912" s="16"/>
      <c r="GT912" s="16"/>
      <c r="GU912" s="16"/>
      <c r="GV912" s="16"/>
      <c r="GW912" s="16"/>
      <c r="GX912" s="16"/>
      <c r="GY912" s="16"/>
      <c r="GZ912" s="16"/>
      <c r="HA912" s="16"/>
      <c r="HB912" s="16"/>
      <c r="HC912" s="16">
        <v>16</v>
      </c>
      <c r="HD912" s="16">
        <v>16</v>
      </c>
      <c r="HE912" s="16"/>
      <c r="HF912" s="16"/>
      <c r="HG912" s="16"/>
      <c r="HH912" s="150"/>
      <c r="HI912" s="150">
        <v>0</v>
      </c>
      <c r="HJ912" s="152" t="e">
        <v>#DIV/0!</v>
      </c>
      <c r="HK912" s="16"/>
      <c r="HL912" s="16"/>
      <c r="HM912" s="16"/>
      <c r="HN912" s="16"/>
      <c r="HO912" s="16"/>
      <c r="HP912" s="16"/>
      <c r="HQ912" s="16"/>
      <c r="HR912" s="16"/>
      <c r="HS912" s="16"/>
      <c r="HT912" s="16"/>
      <c r="HU912" s="16"/>
      <c r="HV912" s="16"/>
      <c r="HW912" s="16"/>
      <c r="HX912" s="16"/>
      <c r="HY912" s="16"/>
      <c r="HZ912" s="16"/>
      <c r="IA912" s="16"/>
      <c r="IB912" s="16"/>
      <c r="IC912" s="16"/>
      <c r="ID912" s="16"/>
      <c r="IE912" s="16"/>
      <c r="IF912" s="16"/>
      <c r="IG912" s="16"/>
      <c r="IH912" s="16"/>
      <c r="II912" s="16"/>
      <c r="IJ912" s="16"/>
      <c r="IK912" s="16"/>
      <c r="IL912" s="16"/>
      <c r="IM912" s="16"/>
      <c r="IN912" s="16"/>
      <c r="IO912" s="16"/>
      <c r="IP912" s="150"/>
      <c r="IQ912" s="150">
        <v>0</v>
      </c>
      <c r="IR912" s="152" t="e">
        <v>#DIV/0!</v>
      </c>
      <c r="IS912" s="16"/>
      <c r="IT912" s="16"/>
      <c r="IU912" s="16"/>
      <c r="IV912" s="16"/>
      <c r="IW912" s="16"/>
      <c r="IX912" s="16"/>
      <c r="IY912" s="16"/>
      <c r="IZ912" s="16"/>
      <c r="JA912" s="16"/>
      <c r="JB912" s="16"/>
      <c r="JC912" s="16"/>
      <c r="JD912" s="16"/>
      <c r="JE912" s="16"/>
      <c r="JF912" s="16"/>
      <c r="JG912" s="16"/>
      <c r="JH912" s="16"/>
      <c r="JI912" s="16"/>
      <c r="JJ912" s="16"/>
      <c r="JK912" s="16"/>
      <c r="JL912" s="16"/>
      <c r="JM912" s="16"/>
      <c r="JN912" s="16"/>
      <c r="JO912" s="16"/>
      <c r="JP912" s="16"/>
      <c r="JQ912" s="16"/>
      <c r="JR912" s="16"/>
      <c r="JS912" s="16"/>
      <c r="JT912" s="16"/>
      <c r="JU912" s="23"/>
      <c r="JV912" s="16"/>
      <c r="JW912" s="150"/>
      <c r="JX912" s="150">
        <v>0</v>
      </c>
      <c r="JY912" s="152" t="e">
        <v>#DIV/0!</v>
      </c>
      <c r="JZ912" s="16"/>
      <c r="KA912" s="16"/>
      <c r="KB912" s="16"/>
      <c r="KC912" s="16"/>
      <c r="KD912" s="16"/>
      <c r="KE912" s="16"/>
      <c r="KF912" s="16"/>
      <c r="KG912" s="16"/>
      <c r="KH912" s="16"/>
      <c r="KI912" s="16"/>
      <c r="KJ912" s="16"/>
      <c r="KK912" s="16"/>
      <c r="KL912" s="16"/>
      <c r="KM912" s="16"/>
      <c r="KN912" s="16"/>
      <c r="KO912" s="16"/>
      <c r="KP912" s="16"/>
      <c r="KQ912" s="16"/>
      <c r="KR912" s="16"/>
      <c r="KS912" s="16"/>
      <c r="KT912" s="16"/>
      <c r="KU912" s="16"/>
      <c r="KV912" s="16"/>
      <c r="KW912" s="16"/>
      <c r="KX912" s="16"/>
      <c r="KY912" s="16"/>
      <c r="KZ912" s="16"/>
      <c r="LA912" s="16"/>
      <c r="LB912" s="16"/>
      <c r="LC912" s="16"/>
      <c r="LD912" s="16"/>
      <c r="LE912" s="150"/>
      <c r="LF912" s="150">
        <v>0</v>
      </c>
      <c r="LG912" s="152" t="e">
        <v>#DIV/0!</v>
      </c>
      <c r="LH912" s="16"/>
      <c r="LI912" s="16"/>
      <c r="LJ912" s="16"/>
      <c r="LK912" s="16"/>
      <c r="LL912" s="16"/>
      <c r="LM912" s="16"/>
      <c r="LN912" s="16"/>
      <c r="LO912" s="16"/>
      <c r="LP912" s="16"/>
      <c r="LQ912" s="16"/>
      <c r="LR912" s="16"/>
      <c r="LS912" s="16"/>
      <c r="LT912" s="16"/>
      <c r="LU912" s="16"/>
      <c r="LV912" s="16"/>
      <c r="LW912" s="16"/>
      <c r="LX912" s="16"/>
      <c r="LY912" s="16"/>
      <c r="LZ912" s="16"/>
      <c r="MA912" s="16"/>
      <c r="MB912" s="16"/>
      <c r="MC912" s="16"/>
      <c r="MD912" s="16"/>
      <c r="ME912" s="16"/>
      <c r="MF912" s="16"/>
      <c r="MG912" s="16"/>
      <c r="MH912" s="16"/>
      <c r="MI912" s="16"/>
      <c r="MJ912" s="16"/>
      <c r="MK912" s="16"/>
      <c r="ML912" s="16"/>
    </row>
    <row r="913" spans="1:350" ht="13.9" customHeight="1" outlineLevel="3" x14ac:dyDescent="0.2">
      <c r="A913" s="227"/>
      <c r="B913" s="219"/>
      <c r="C913" s="215"/>
      <c r="D913" s="155"/>
      <c r="E913" s="176"/>
      <c r="F913" s="176"/>
      <c r="G913" s="176"/>
      <c r="H913" s="171"/>
      <c r="I913" s="171"/>
      <c r="J913" s="213"/>
      <c r="K913" s="213"/>
      <c r="L913" s="173"/>
      <c r="M913" s="173"/>
      <c r="N913" s="184"/>
      <c r="O913" s="157"/>
      <c r="P913" s="17" t="s">
        <v>26</v>
      </c>
      <c r="Q913" s="151"/>
      <c r="R913" s="151"/>
      <c r="S913" s="153"/>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151"/>
      <c r="AY913" s="151"/>
      <c r="AZ913" s="153"/>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c r="CF913" s="151"/>
      <c r="CG913" s="151"/>
      <c r="CH913" s="153"/>
      <c r="CI913" s="141"/>
      <c r="CJ913" s="141"/>
      <c r="CK913" s="141"/>
      <c r="CL913" s="141"/>
      <c r="CM913" s="141"/>
      <c r="CN913" s="141"/>
      <c r="CO913" s="141"/>
      <c r="CP913" s="95"/>
      <c r="CQ913" s="95"/>
      <c r="CR913" s="95"/>
      <c r="CS913" s="95"/>
      <c r="CT913" s="95"/>
      <c r="CU913" s="95"/>
      <c r="CV913" s="95"/>
      <c r="CW913" s="141"/>
      <c r="CX913" s="141"/>
      <c r="CY913" s="141"/>
      <c r="CZ913" s="141"/>
      <c r="DA913" s="141"/>
      <c r="DB913" s="141"/>
      <c r="DC913" s="141"/>
      <c r="DD913" s="141"/>
      <c r="DE913" s="141"/>
      <c r="DF913" s="141"/>
      <c r="DG913" s="141"/>
      <c r="DH913" s="141"/>
      <c r="DI913" s="141"/>
      <c r="DJ913" s="141"/>
      <c r="DK913" s="141"/>
      <c r="DL913" s="141"/>
      <c r="DM913" s="141"/>
      <c r="DN913" s="151"/>
      <c r="DO913" s="151"/>
      <c r="DP913" s="153"/>
      <c r="DQ913" s="24"/>
      <c r="DR913" s="24"/>
      <c r="DS913" s="24"/>
      <c r="DT913" s="24"/>
      <c r="DU913" s="24"/>
      <c r="DV913" s="24"/>
      <c r="DW913" s="24"/>
      <c r="DX913" s="24"/>
      <c r="DY913" s="24"/>
      <c r="DZ913" s="24"/>
      <c r="EA913" s="24"/>
      <c r="EB913" s="24"/>
      <c r="EC913" s="24"/>
      <c r="ED913" s="24"/>
      <c r="EE913" s="24"/>
      <c r="EF913" s="24"/>
      <c r="EG913" s="24"/>
      <c r="EH913" s="24"/>
      <c r="EI913" s="24"/>
      <c r="EJ913" s="24"/>
      <c r="EK913" s="24"/>
      <c r="EL913" s="24"/>
      <c r="EM913" s="24"/>
      <c r="EN913" s="24"/>
      <c r="EO913" s="24"/>
      <c r="EP913" s="24"/>
      <c r="EQ913" s="24"/>
      <c r="ER913" s="24"/>
      <c r="ES913" s="151"/>
      <c r="ET913" s="151"/>
      <c r="EU913" s="153"/>
      <c r="EV913" s="24"/>
      <c r="EW913" s="125"/>
      <c r="EX913" s="24"/>
      <c r="EY913" s="24"/>
      <c r="EZ913" s="24"/>
      <c r="FA913" s="24"/>
      <c r="FB913" s="24"/>
      <c r="FC913" s="24"/>
      <c r="FD913" s="24"/>
      <c r="FE913" s="24"/>
      <c r="FF913" s="24"/>
      <c r="FG913" s="24"/>
      <c r="FH913" s="24"/>
      <c r="FI913" s="24"/>
      <c r="FJ913" s="24"/>
      <c r="FK913" s="24"/>
      <c r="FL913" s="24"/>
      <c r="FM913" s="24"/>
      <c r="FN913" s="24"/>
      <c r="FO913" s="24"/>
      <c r="FP913" s="24"/>
      <c r="FQ913" s="24"/>
      <c r="FR913" s="24"/>
      <c r="FS913" s="24"/>
      <c r="FT913" s="24"/>
      <c r="FU913" s="24"/>
      <c r="FV913" s="24"/>
      <c r="FW913" s="24"/>
      <c r="FX913" s="24"/>
      <c r="FY913" s="24"/>
      <c r="FZ913" s="24"/>
      <c r="GA913" s="151"/>
      <c r="GB913" s="151"/>
      <c r="GC913" s="153"/>
      <c r="GD913" s="24"/>
      <c r="GE913" s="24"/>
      <c r="GF913" s="24"/>
      <c r="GG913" s="24"/>
      <c r="GH913" s="24"/>
      <c r="GI913" s="24"/>
      <c r="GJ913" s="24"/>
      <c r="GK913" s="24"/>
      <c r="GL913" s="24"/>
      <c r="GM913" s="24"/>
      <c r="GN913" s="24"/>
      <c r="GO913" s="24"/>
      <c r="GP913" s="24"/>
      <c r="GQ913" s="24"/>
      <c r="GR913" s="24"/>
      <c r="GS913" s="24"/>
      <c r="GT913" s="24"/>
      <c r="GU913" s="24"/>
      <c r="GV913" s="24"/>
      <c r="GW913" s="24"/>
      <c r="GX913" s="24"/>
      <c r="GY913" s="24"/>
      <c r="GZ913" s="24"/>
      <c r="HA913" s="24"/>
      <c r="HB913" s="24"/>
      <c r="HC913" s="24"/>
      <c r="HD913" s="24"/>
      <c r="HE913" s="24"/>
      <c r="HF913" s="24"/>
      <c r="HG913" s="24"/>
      <c r="HH913" s="151"/>
      <c r="HI913" s="151"/>
      <c r="HJ913" s="153"/>
      <c r="HK913" s="24"/>
      <c r="HL913" s="24"/>
      <c r="HM913" s="24"/>
      <c r="HN913" s="24"/>
      <c r="HO913" s="24"/>
      <c r="HP913" s="24"/>
      <c r="HQ913" s="24"/>
      <c r="HR913" s="24"/>
      <c r="HS913" s="24"/>
      <c r="HT913" s="24"/>
      <c r="HU913" s="24"/>
      <c r="HV913" s="24"/>
      <c r="HW913" s="24"/>
      <c r="HX913" s="24"/>
      <c r="HY913" s="24"/>
      <c r="HZ913" s="24"/>
      <c r="IA913" s="24"/>
      <c r="IB913" s="24"/>
      <c r="IC913" s="24"/>
      <c r="ID913" s="24"/>
      <c r="IE913" s="24"/>
      <c r="IF913" s="24"/>
      <c r="IG913" s="24"/>
      <c r="IH913" s="24"/>
      <c r="II913" s="24"/>
      <c r="IJ913" s="24"/>
      <c r="IK913" s="24"/>
      <c r="IL913" s="24"/>
      <c r="IM913" s="24"/>
      <c r="IN913" s="24"/>
      <c r="IO913" s="24"/>
      <c r="IP913" s="151"/>
      <c r="IQ913" s="151"/>
      <c r="IR913" s="153"/>
      <c r="IS913" s="24"/>
      <c r="IT913" s="24"/>
      <c r="IU913" s="24"/>
      <c r="IV913" s="24"/>
      <c r="IW913" s="24"/>
      <c r="IX913" s="24"/>
      <c r="IY913" s="24"/>
      <c r="IZ913" s="24"/>
      <c r="JA913" s="24"/>
      <c r="JB913" s="24"/>
      <c r="JC913" s="24"/>
      <c r="JD913" s="24"/>
      <c r="JE913" s="24"/>
      <c r="JF913" s="24"/>
      <c r="JG913" s="24"/>
      <c r="JH913" s="24"/>
      <c r="JI913" s="24"/>
      <c r="JJ913" s="24"/>
      <c r="JK913" s="24"/>
      <c r="JL913" s="24"/>
      <c r="JM913" s="24"/>
      <c r="JN913" s="24"/>
      <c r="JO913" s="24"/>
      <c r="JP913" s="24"/>
      <c r="JQ913" s="24"/>
      <c r="JR913" s="24"/>
      <c r="JS913" s="24"/>
      <c r="JT913" s="24"/>
      <c r="JU913" s="25"/>
      <c r="JV913" s="24"/>
      <c r="JW913" s="151"/>
      <c r="JX913" s="151"/>
      <c r="JY913" s="153"/>
      <c r="JZ913" s="24"/>
      <c r="KA913" s="24"/>
      <c r="KB913" s="24"/>
      <c r="KC913" s="24"/>
      <c r="KD913" s="24"/>
      <c r="KE913" s="24"/>
      <c r="KF913" s="24"/>
      <c r="KG913" s="24"/>
      <c r="KH913" s="24"/>
      <c r="KI913" s="24"/>
      <c r="KJ913" s="24"/>
      <c r="KK913" s="24"/>
      <c r="KL913" s="24"/>
      <c r="KM913" s="24"/>
      <c r="KN913" s="24"/>
      <c r="KO913" s="24"/>
      <c r="KP913" s="24"/>
      <c r="KQ913" s="24"/>
      <c r="KR913" s="24"/>
      <c r="KS913" s="24"/>
      <c r="KT913" s="24"/>
      <c r="KU913" s="24"/>
      <c r="KV913" s="24"/>
      <c r="KW913" s="24"/>
      <c r="KX913" s="24"/>
      <c r="KY913" s="24"/>
      <c r="KZ913" s="24"/>
      <c r="LA913" s="24"/>
      <c r="LB913" s="24"/>
      <c r="LC913" s="24"/>
      <c r="LD913" s="24"/>
      <c r="LE913" s="151"/>
      <c r="LF913" s="151"/>
      <c r="LG913" s="153"/>
      <c r="LH913" s="24"/>
      <c r="LI913" s="24"/>
      <c r="LJ913" s="24"/>
      <c r="LK913" s="24"/>
      <c r="LL913" s="24"/>
      <c r="LM913" s="24"/>
      <c r="LN913" s="24"/>
      <c r="LO913" s="24"/>
      <c r="LP913" s="24"/>
      <c r="LQ913" s="24"/>
      <c r="LR913" s="24"/>
      <c r="LS913" s="24"/>
      <c r="LT913" s="24"/>
      <c r="LU913" s="24"/>
      <c r="LV913" s="24"/>
      <c r="LW913" s="24"/>
      <c r="LX913" s="24"/>
      <c r="LY913" s="24"/>
      <c r="LZ913" s="24"/>
      <c r="MA913" s="24"/>
      <c r="MB913" s="24"/>
      <c r="MC913" s="24"/>
      <c r="MD913" s="24"/>
      <c r="ME913" s="24"/>
      <c r="MF913" s="24"/>
      <c r="MG913" s="24"/>
      <c r="MH913" s="24"/>
      <c r="MI913" s="24"/>
      <c r="MJ913" s="24"/>
      <c r="MK913" s="24"/>
      <c r="ML913" s="24"/>
    </row>
    <row r="914" spans="1:350" ht="13.9" customHeight="1" outlineLevel="3" x14ac:dyDescent="0.2">
      <c r="A914" s="226" t="s">
        <v>540</v>
      </c>
      <c r="B914" s="218" t="s">
        <v>353</v>
      </c>
      <c r="C914" s="214" t="s">
        <v>37</v>
      </c>
      <c r="D914" s="154">
        <v>1047</v>
      </c>
      <c r="E914" s="175">
        <v>0</v>
      </c>
      <c r="F914" s="175">
        <f>D914-E914</f>
        <v>1047</v>
      </c>
      <c r="G914" s="175" t="s">
        <v>943</v>
      </c>
      <c r="H914" s="170" t="s">
        <v>905</v>
      </c>
      <c r="I914" s="170" t="s">
        <v>883</v>
      </c>
      <c r="J914" s="212">
        <f ca="1">E914+Q914+AX914+CF914+DN914+ES914+GA914+HH914+IP914+JW914+LE914</f>
        <v>1047</v>
      </c>
      <c r="K914" s="212">
        <f>E914+R914+AY914+CG914+DO914+ET914+GB914+HI914+IQ914+JX914+LF914</f>
        <v>0</v>
      </c>
      <c r="L914" s="172">
        <f ca="1">K914/J914</f>
        <v>0</v>
      </c>
      <c r="M914" s="172">
        <f>K914/D914</f>
        <v>0</v>
      </c>
      <c r="N914" s="183">
        <f ca="1">SUMIF($EV$8:$FZ$9,$O$5,$EV915:$FZ915)-SUMIF($EV$8:$FZ$9,$Q$5,$EV915:$FZ915)</f>
        <v>0</v>
      </c>
      <c r="O914" s="156"/>
      <c r="P914" s="16" t="s">
        <v>25</v>
      </c>
      <c r="Q914" s="150">
        <v>0</v>
      </c>
      <c r="R914" s="150">
        <v>0</v>
      </c>
      <c r="S914" s="152" t="e">
        <v>#DIV/0!</v>
      </c>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50">
        <f t="shared" ca="1" si="2251"/>
        <v>0</v>
      </c>
      <c r="AY914" s="150">
        <f>SUM(BA915:CE915)</f>
        <v>0</v>
      </c>
      <c r="AZ914" s="152" t="e">
        <f ca="1">AY914/AX914</f>
        <v>#DIV/0!</v>
      </c>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50">
        <f t="shared" ref="CF914" si="2370">SUM(CI914:DM914)</f>
        <v>0</v>
      </c>
      <c r="CG914" s="150">
        <f>SUM(CI915:DM915)</f>
        <v>0</v>
      </c>
      <c r="CH914" s="152" t="e">
        <f>CG914/CF914</f>
        <v>#DIV/0!</v>
      </c>
      <c r="CI914" s="129"/>
      <c r="CJ914" s="129"/>
      <c r="CK914" s="129"/>
      <c r="CL914" s="129"/>
      <c r="CM914" s="129"/>
      <c r="CN914" s="129"/>
      <c r="CO914" s="129"/>
      <c r="CP914" s="101"/>
      <c r="CQ914" s="101"/>
      <c r="CR914" s="101"/>
      <c r="CS914" s="101"/>
      <c r="CT914" s="101"/>
      <c r="CU914" s="101"/>
      <c r="CV914" s="101"/>
      <c r="CW914" s="129"/>
      <c r="CX914" s="129"/>
      <c r="CY914" s="129"/>
      <c r="CZ914" s="129"/>
      <c r="DA914" s="129"/>
      <c r="DB914" s="129"/>
      <c r="DC914" s="129"/>
      <c r="DD914" s="129"/>
      <c r="DE914" s="129"/>
      <c r="DF914" s="129"/>
      <c r="DG914" s="129"/>
      <c r="DH914" s="129"/>
      <c r="DI914" s="129"/>
      <c r="DJ914" s="129"/>
      <c r="DK914" s="129"/>
      <c r="DL914" s="129"/>
      <c r="DM914" s="129"/>
      <c r="DN914" s="150">
        <f t="shared" ref="DN914" si="2371">SUM(DQ914:ER914)</f>
        <v>0</v>
      </c>
      <c r="DO914" s="150">
        <f>SUM(DQ915:ER915)</f>
        <v>0</v>
      </c>
      <c r="DP914" s="152" t="e">
        <f t="shared" si="2242"/>
        <v>#DIV/0!</v>
      </c>
      <c r="DQ914" s="16"/>
      <c r="DR914" s="16"/>
      <c r="DS914" s="16"/>
      <c r="DT914" s="16"/>
      <c r="DU914" s="16"/>
      <c r="DV914" s="16"/>
      <c r="DW914" s="16"/>
      <c r="DX914" s="16"/>
      <c r="DY914" s="16"/>
      <c r="DZ914" s="16"/>
      <c r="EA914" s="16"/>
      <c r="EB914" s="16"/>
      <c r="EC914" s="16"/>
      <c r="ED914" s="16"/>
      <c r="EE914" s="16"/>
      <c r="EF914" s="16"/>
      <c r="EG914" s="16"/>
      <c r="EH914" s="16"/>
      <c r="EI914" s="16"/>
      <c r="EJ914" s="16"/>
      <c r="EK914" s="16"/>
      <c r="EL914" s="16"/>
      <c r="EM914" s="16"/>
      <c r="EN914" s="16"/>
      <c r="EO914" s="16"/>
      <c r="EP914" s="16"/>
      <c r="EQ914" s="16"/>
      <c r="ER914" s="16"/>
      <c r="ES914" s="150">
        <f t="shared" ca="1" si="2361"/>
        <v>0</v>
      </c>
      <c r="ET914" s="150">
        <f t="shared" si="2279"/>
        <v>0</v>
      </c>
      <c r="EU914" s="152" t="e">
        <f t="shared" ca="1" si="2280"/>
        <v>#DIV/0!</v>
      </c>
      <c r="EV914" s="16"/>
      <c r="EW914" s="67"/>
      <c r="EX914" s="16"/>
      <c r="EY914" s="16"/>
      <c r="EZ914" s="16"/>
      <c r="FA914" s="16"/>
      <c r="FB914" s="16"/>
      <c r="FC914" s="16"/>
      <c r="FD914" s="16"/>
      <c r="FE914" s="16"/>
      <c r="FF914" s="16"/>
      <c r="FG914" s="16"/>
      <c r="FH914" s="16"/>
      <c r="FI914" s="16"/>
      <c r="FJ914" s="16"/>
      <c r="FK914" s="16"/>
      <c r="FL914" s="16"/>
      <c r="FM914" s="16"/>
      <c r="FN914" s="16"/>
      <c r="FO914" s="16"/>
      <c r="FP914" s="16"/>
      <c r="FQ914" s="16"/>
      <c r="FR914" s="16"/>
      <c r="FS914" s="16"/>
      <c r="FT914" s="16"/>
      <c r="FU914" s="16"/>
      <c r="FV914" s="16"/>
      <c r="FW914" s="16"/>
      <c r="FX914" s="16"/>
      <c r="FY914" s="16"/>
      <c r="FZ914" s="16"/>
      <c r="GA914" s="150">
        <f t="shared" ref="GA914" ca="1" si="2372">SUMIF($GD$8:$HG$9,$O$5,GD914:HG914)</f>
        <v>1047</v>
      </c>
      <c r="GB914" s="150">
        <f t="shared" ref="GB914" si="2373">SUM(GD915:HG915)</f>
        <v>0</v>
      </c>
      <c r="GC914" s="152">
        <f t="shared" ref="GC914" ca="1" si="2374">GB914/GA914</f>
        <v>0</v>
      </c>
      <c r="GD914" s="16"/>
      <c r="GE914" s="16"/>
      <c r="GF914" s="16">
        <v>100</v>
      </c>
      <c r="GG914" s="16">
        <v>100</v>
      </c>
      <c r="GH914" s="16">
        <v>100</v>
      </c>
      <c r="GI914" s="16">
        <v>100</v>
      </c>
      <c r="GJ914" s="16">
        <v>100</v>
      </c>
      <c r="GK914" s="16">
        <v>100</v>
      </c>
      <c r="GL914" s="16">
        <v>100</v>
      </c>
      <c r="GM914" s="16">
        <v>100</v>
      </c>
      <c r="GN914" s="16">
        <v>100</v>
      </c>
      <c r="GO914" s="16">
        <v>100</v>
      </c>
      <c r="GP914" s="16">
        <v>47</v>
      </c>
      <c r="GQ914" s="16"/>
      <c r="GR914" s="16"/>
      <c r="GS914" s="16"/>
      <c r="GT914" s="16"/>
      <c r="GU914" s="16"/>
      <c r="GV914" s="16"/>
      <c r="GW914" s="16"/>
      <c r="GX914" s="16"/>
      <c r="GY914" s="16"/>
      <c r="GZ914" s="16"/>
      <c r="HA914" s="16"/>
      <c r="HB914" s="16"/>
      <c r="HC914" s="16"/>
      <c r="HD914" s="16"/>
      <c r="HE914" s="16"/>
      <c r="HF914" s="16"/>
      <c r="HG914" s="16"/>
      <c r="HH914" s="150"/>
      <c r="HI914" s="150">
        <v>0</v>
      </c>
      <c r="HJ914" s="152" t="e">
        <v>#DIV/0!</v>
      </c>
      <c r="HK914" s="16"/>
      <c r="HL914" s="16"/>
      <c r="HM914" s="16"/>
      <c r="HN914" s="16"/>
      <c r="HO914" s="16"/>
      <c r="HP914" s="16"/>
      <c r="HQ914" s="16"/>
      <c r="HR914" s="16"/>
      <c r="HS914" s="16"/>
      <c r="HT914" s="16"/>
      <c r="HU914" s="16"/>
      <c r="HV914" s="16"/>
      <c r="HW914" s="16"/>
      <c r="HX914" s="16"/>
      <c r="HY914" s="16"/>
      <c r="HZ914" s="16"/>
      <c r="IA914" s="16"/>
      <c r="IB914" s="16"/>
      <c r="IC914" s="16"/>
      <c r="ID914" s="16"/>
      <c r="IE914" s="16"/>
      <c r="IF914" s="16"/>
      <c r="IG914" s="16"/>
      <c r="IH914" s="16"/>
      <c r="II914" s="16"/>
      <c r="IJ914" s="16"/>
      <c r="IK914" s="16"/>
      <c r="IL914" s="16"/>
      <c r="IM914" s="16"/>
      <c r="IN914" s="16"/>
      <c r="IO914" s="16"/>
      <c r="IP914" s="150"/>
      <c r="IQ914" s="150">
        <v>0</v>
      </c>
      <c r="IR914" s="152" t="e">
        <v>#DIV/0!</v>
      </c>
      <c r="IS914" s="16"/>
      <c r="IT914" s="16"/>
      <c r="IU914" s="16"/>
      <c r="IV914" s="16"/>
      <c r="IW914" s="16"/>
      <c r="IX914" s="16"/>
      <c r="IY914" s="16"/>
      <c r="IZ914" s="16"/>
      <c r="JA914" s="16"/>
      <c r="JB914" s="16"/>
      <c r="JC914" s="16"/>
      <c r="JD914" s="16"/>
      <c r="JE914" s="16"/>
      <c r="JF914" s="16"/>
      <c r="JG914" s="16"/>
      <c r="JH914" s="16"/>
      <c r="JI914" s="16"/>
      <c r="JJ914" s="16"/>
      <c r="JK914" s="16"/>
      <c r="JL914" s="16"/>
      <c r="JM914" s="16"/>
      <c r="JN914" s="16"/>
      <c r="JO914" s="16"/>
      <c r="JP914" s="16"/>
      <c r="JQ914" s="16"/>
      <c r="JR914" s="16"/>
      <c r="JS914" s="16"/>
      <c r="JT914" s="16"/>
      <c r="JU914" s="23"/>
      <c r="JV914" s="16"/>
      <c r="JW914" s="150"/>
      <c r="JX914" s="150">
        <v>0</v>
      </c>
      <c r="JY914" s="152" t="e">
        <v>#DIV/0!</v>
      </c>
      <c r="JZ914" s="16"/>
      <c r="KA914" s="16"/>
      <c r="KB914" s="16"/>
      <c r="KC914" s="16"/>
      <c r="KD914" s="16"/>
      <c r="KE914" s="16"/>
      <c r="KF914" s="16"/>
      <c r="KG914" s="16"/>
      <c r="KH914" s="16"/>
      <c r="KI914" s="16"/>
      <c r="KJ914" s="16"/>
      <c r="KK914" s="16"/>
      <c r="KL914" s="16"/>
      <c r="KM914" s="16"/>
      <c r="KN914" s="16"/>
      <c r="KO914" s="16"/>
      <c r="KP914" s="16"/>
      <c r="KQ914" s="16"/>
      <c r="KR914" s="16"/>
      <c r="KS914" s="16"/>
      <c r="KT914" s="16"/>
      <c r="KU914" s="16"/>
      <c r="KV914" s="16"/>
      <c r="KW914" s="16"/>
      <c r="KX914" s="16"/>
      <c r="KY914" s="16"/>
      <c r="KZ914" s="16"/>
      <c r="LA914" s="16"/>
      <c r="LB914" s="16"/>
      <c r="LC914" s="16"/>
      <c r="LD914" s="16"/>
      <c r="LE914" s="150"/>
      <c r="LF914" s="150">
        <v>0</v>
      </c>
      <c r="LG914" s="152" t="e">
        <v>#DIV/0!</v>
      </c>
      <c r="LH914" s="16"/>
      <c r="LI914" s="16"/>
      <c r="LJ914" s="16"/>
      <c r="LK914" s="16"/>
      <c r="LL914" s="16"/>
      <c r="LM914" s="16"/>
      <c r="LN914" s="16"/>
      <c r="LO914" s="16"/>
      <c r="LP914" s="16"/>
      <c r="LQ914" s="16"/>
      <c r="LR914" s="16"/>
      <c r="LS914" s="16"/>
      <c r="LT914" s="16"/>
      <c r="LU914" s="16"/>
      <c r="LV914" s="16"/>
      <c r="LW914" s="16"/>
      <c r="LX914" s="16"/>
      <c r="LY914" s="16"/>
      <c r="LZ914" s="16"/>
      <c r="MA914" s="16"/>
      <c r="MB914" s="16"/>
      <c r="MC914" s="16"/>
      <c r="MD914" s="16"/>
      <c r="ME914" s="16"/>
      <c r="MF914" s="16"/>
      <c r="MG914" s="16"/>
      <c r="MH914" s="16"/>
      <c r="MI914" s="16"/>
      <c r="MJ914" s="16"/>
      <c r="MK914" s="16"/>
      <c r="ML914" s="16"/>
    </row>
    <row r="915" spans="1:350" ht="13.9" customHeight="1" outlineLevel="3" x14ac:dyDescent="0.2">
      <c r="A915" s="227"/>
      <c r="B915" s="219"/>
      <c r="C915" s="215"/>
      <c r="D915" s="155"/>
      <c r="E915" s="176"/>
      <c r="F915" s="176"/>
      <c r="G915" s="176"/>
      <c r="H915" s="171"/>
      <c r="I915" s="171"/>
      <c r="J915" s="213"/>
      <c r="K915" s="213"/>
      <c r="L915" s="173"/>
      <c r="M915" s="173"/>
      <c r="N915" s="184"/>
      <c r="O915" s="157"/>
      <c r="P915" s="17" t="s">
        <v>26</v>
      </c>
      <c r="Q915" s="151"/>
      <c r="R915" s="151"/>
      <c r="S915" s="153"/>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151"/>
      <c r="AY915" s="151"/>
      <c r="AZ915" s="153"/>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c r="CF915" s="151"/>
      <c r="CG915" s="151"/>
      <c r="CH915" s="153"/>
      <c r="CI915" s="141"/>
      <c r="CJ915" s="141"/>
      <c r="CK915" s="141"/>
      <c r="CL915" s="141"/>
      <c r="CM915" s="141"/>
      <c r="CN915" s="141"/>
      <c r="CO915" s="141"/>
      <c r="CP915" s="95"/>
      <c r="CQ915" s="95"/>
      <c r="CR915" s="95"/>
      <c r="CS915" s="95"/>
      <c r="CT915" s="95"/>
      <c r="CU915" s="95"/>
      <c r="CV915" s="95"/>
      <c r="CW915" s="141"/>
      <c r="CX915" s="141"/>
      <c r="CY915" s="141"/>
      <c r="CZ915" s="141"/>
      <c r="DA915" s="141"/>
      <c r="DB915" s="141"/>
      <c r="DC915" s="141"/>
      <c r="DD915" s="141"/>
      <c r="DE915" s="141"/>
      <c r="DF915" s="141"/>
      <c r="DG915" s="141"/>
      <c r="DH915" s="141"/>
      <c r="DI915" s="141"/>
      <c r="DJ915" s="141"/>
      <c r="DK915" s="141"/>
      <c r="DL915" s="141"/>
      <c r="DM915" s="141"/>
      <c r="DN915" s="151"/>
      <c r="DO915" s="151"/>
      <c r="DP915" s="153"/>
      <c r="DQ915" s="24"/>
      <c r="DR915" s="24"/>
      <c r="DS915" s="24"/>
      <c r="DT915" s="24"/>
      <c r="DU915" s="24"/>
      <c r="DV915" s="24"/>
      <c r="DW915" s="24"/>
      <c r="DX915" s="24"/>
      <c r="DY915" s="24"/>
      <c r="DZ915" s="24"/>
      <c r="EA915" s="24"/>
      <c r="EB915" s="24"/>
      <c r="EC915" s="24"/>
      <c r="ED915" s="24"/>
      <c r="EE915" s="24"/>
      <c r="EF915" s="24"/>
      <c r="EG915" s="24"/>
      <c r="EH915" s="24"/>
      <c r="EI915" s="24"/>
      <c r="EJ915" s="24"/>
      <c r="EK915" s="24"/>
      <c r="EL915" s="24"/>
      <c r="EM915" s="24"/>
      <c r="EN915" s="24"/>
      <c r="EO915" s="24"/>
      <c r="EP915" s="24"/>
      <c r="EQ915" s="24"/>
      <c r="ER915" s="24"/>
      <c r="ES915" s="151"/>
      <c r="ET915" s="151"/>
      <c r="EU915" s="153"/>
      <c r="EV915" s="24"/>
      <c r="EW915" s="125"/>
      <c r="EX915" s="24"/>
      <c r="EY915" s="24"/>
      <c r="EZ915" s="24"/>
      <c r="FA915" s="24"/>
      <c r="FB915" s="24"/>
      <c r="FC915" s="24"/>
      <c r="FD915" s="24"/>
      <c r="FE915" s="24"/>
      <c r="FF915" s="24"/>
      <c r="FG915" s="24"/>
      <c r="FH915" s="24"/>
      <c r="FI915" s="24"/>
      <c r="FJ915" s="24"/>
      <c r="FK915" s="24"/>
      <c r="FL915" s="24"/>
      <c r="FM915" s="24"/>
      <c r="FN915" s="24"/>
      <c r="FO915" s="24"/>
      <c r="FP915" s="24"/>
      <c r="FQ915" s="24"/>
      <c r="FR915" s="24"/>
      <c r="FS915" s="24"/>
      <c r="FT915" s="24"/>
      <c r="FU915" s="24"/>
      <c r="FV915" s="24"/>
      <c r="FW915" s="24"/>
      <c r="FX915" s="24"/>
      <c r="FY915" s="24"/>
      <c r="FZ915" s="24"/>
      <c r="GA915" s="151"/>
      <c r="GB915" s="151"/>
      <c r="GC915" s="153"/>
      <c r="GD915" s="24"/>
      <c r="GE915" s="24"/>
      <c r="GF915" s="24"/>
      <c r="GG915" s="24"/>
      <c r="GH915" s="24"/>
      <c r="GI915" s="24"/>
      <c r="GJ915" s="24"/>
      <c r="GK915" s="24"/>
      <c r="GL915" s="24"/>
      <c r="GM915" s="24"/>
      <c r="GN915" s="24"/>
      <c r="GO915" s="24"/>
      <c r="GP915" s="24"/>
      <c r="GQ915" s="24"/>
      <c r="GR915" s="24"/>
      <c r="GS915" s="24"/>
      <c r="GT915" s="24"/>
      <c r="GU915" s="24"/>
      <c r="GV915" s="24"/>
      <c r="GW915" s="24"/>
      <c r="GX915" s="24"/>
      <c r="GY915" s="24"/>
      <c r="GZ915" s="24"/>
      <c r="HA915" s="24"/>
      <c r="HB915" s="24"/>
      <c r="HC915" s="24"/>
      <c r="HD915" s="24"/>
      <c r="HE915" s="24"/>
      <c r="HF915" s="24"/>
      <c r="HG915" s="24"/>
      <c r="HH915" s="151"/>
      <c r="HI915" s="151"/>
      <c r="HJ915" s="153"/>
      <c r="HK915" s="24"/>
      <c r="HL915" s="24"/>
      <c r="HM915" s="24"/>
      <c r="HN915" s="24"/>
      <c r="HO915" s="24"/>
      <c r="HP915" s="24"/>
      <c r="HQ915" s="24"/>
      <c r="HR915" s="24"/>
      <c r="HS915" s="24"/>
      <c r="HT915" s="24"/>
      <c r="HU915" s="24"/>
      <c r="HV915" s="24"/>
      <c r="HW915" s="24"/>
      <c r="HX915" s="24"/>
      <c r="HY915" s="24"/>
      <c r="HZ915" s="24"/>
      <c r="IA915" s="24"/>
      <c r="IB915" s="24"/>
      <c r="IC915" s="24"/>
      <c r="ID915" s="24"/>
      <c r="IE915" s="24"/>
      <c r="IF915" s="24"/>
      <c r="IG915" s="24"/>
      <c r="IH915" s="24"/>
      <c r="II915" s="24"/>
      <c r="IJ915" s="24"/>
      <c r="IK915" s="24"/>
      <c r="IL915" s="24"/>
      <c r="IM915" s="24"/>
      <c r="IN915" s="24"/>
      <c r="IO915" s="24"/>
      <c r="IP915" s="151"/>
      <c r="IQ915" s="151"/>
      <c r="IR915" s="153"/>
      <c r="IS915" s="24"/>
      <c r="IT915" s="24"/>
      <c r="IU915" s="24"/>
      <c r="IV915" s="24"/>
      <c r="IW915" s="24"/>
      <c r="IX915" s="24"/>
      <c r="IY915" s="24"/>
      <c r="IZ915" s="24"/>
      <c r="JA915" s="24"/>
      <c r="JB915" s="24"/>
      <c r="JC915" s="24"/>
      <c r="JD915" s="24"/>
      <c r="JE915" s="24"/>
      <c r="JF915" s="24"/>
      <c r="JG915" s="24"/>
      <c r="JH915" s="24"/>
      <c r="JI915" s="24"/>
      <c r="JJ915" s="24"/>
      <c r="JK915" s="24"/>
      <c r="JL915" s="24"/>
      <c r="JM915" s="24"/>
      <c r="JN915" s="24"/>
      <c r="JO915" s="24"/>
      <c r="JP915" s="24"/>
      <c r="JQ915" s="24"/>
      <c r="JR915" s="24"/>
      <c r="JS915" s="24"/>
      <c r="JT915" s="24"/>
      <c r="JU915" s="25"/>
      <c r="JV915" s="24"/>
      <c r="JW915" s="151"/>
      <c r="JX915" s="151"/>
      <c r="JY915" s="153"/>
      <c r="JZ915" s="24"/>
      <c r="KA915" s="24"/>
      <c r="KB915" s="24"/>
      <c r="KC915" s="24"/>
      <c r="KD915" s="24"/>
      <c r="KE915" s="24"/>
      <c r="KF915" s="24"/>
      <c r="KG915" s="24"/>
      <c r="KH915" s="24"/>
      <c r="KI915" s="24"/>
      <c r="KJ915" s="24"/>
      <c r="KK915" s="24"/>
      <c r="KL915" s="24"/>
      <c r="KM915" s="24"/>
      <c r="KN915" s="24"/>
      <c r="KO915" s="24"/>
      <c r="KP915" s="24"/>
      <c r="KQ915" s="24"/>
      <c r="KR915" s="24"/>
      <c r="KS915" s="24"/>
      <c r="KT915" s="24"/>
      <c r="KU915" s="24"/>
      <c r="KV915" s="24"/>
      <c r="KW915" s="24"/>
      <c r="KX915" s="24"/>
      <c r="KY915" s="24"/>
      <c r="KZ915" s="24"/>
      <c r="LA915" s="24"/>
      <c r="LB915" s="24"/>
      <c r="LC915" s="24"/>
      <c r="LD915" s="24"/>
      <c r="LE915" s="151"/>
      <c r="LF915" s="151"/>
      <c r="LG915" s="153"/>
      <c r="LH915" s="24"/>
      <c r="LI915" s="24"/>
      <c r="LJ915" s="24"/>
      <c r="LK915" s="24"/>
      <c r="LL915" s="24"/>
      <c r="LM915" s="24"/>
      <c r="LN915" s="24"/>
      <c r="LO915" s="24"/>
      <c r="LP915" s="24"/>
      <c r="LQ915" s="24"/>
      <c r="LR915" s="24"/>
      <c r="LS915" s="24"/>
      <c r="LT915" s="24"/>
      <c r="LU915" s="24"/>
      <c r="LV915" s="24"/>
      <c r="LW915" s="24"/>
      <c r="LX915" s="24"/>
      <c r="LY915" s="24"/>
      <c r="LZ915" s="24"/>
      <c r="MA915" s="24"/>
      <c r="MB915" s="24"/>
      <c r="MC915" s="24"/>
      <c r="MD915" s="24"/>
      <c r="ME915" s="24"/>
      <c r="MF915" s="24"/>
      <c r="MG915" s="24"/>
      <c r="MH915" s="24"/>
      <c r="MI915" s="24"/>
      <c r="MJ915" s="24"/>
      <c r="MK915" s="24"/>
      <c r="ML915" s="24"/>
    </row>
    <row r="916" spans="1:350" s="41" customFormat="1" ht="14.25" customHeight="1" outlineLevel="3" x14ac:dyDescent="0.25">
      <c r="A916" s="220" t="s">
        <v>542</v>
      </c>
      <c r="B916" s="230" t="s">
        <v>549</v>
      </c>
      <c r="C916" s="175" t="s">
        <v>59</v>
      </c>
      <c r="D916" s="175">
        <v>1</v>
      </c>
      <c r="E916" s="175"/>
      <c r="F916" s="175">
        <f>D916-E916</f>
        <v>1</v>
      </c>
      <c r="G916" s="175" t="s">
        <v>1136</v>
      </c>
      <c r="H916" s="170" t="s">
        <v>895</v>
      </c>
      <c r="I916" s="170" t="s">
        <v>839</v>
      </c>
      <c r="J916" s="212">
        <f ca="1">E916+Q916+AX916+CF916+DN916+ES916+GA916+HH916+IP916+JW916+LE916</f>
        <v>0</v>
      </c>
      <c r="K916" s="212">
        <f>E916+R916+AY916+CG916+DO916+ET916+GB916+HI916+IQ916+JX916+LF916</f>
        <v>0</v>
      </c>
      <c r="L916" s="172" t="e">
        <f ca="1">K916/J916</f>
        <v>#DIV/0!</v>
      </c>
      <c r="M916" s="172">
        <f>K916/D916</f>
        <v>0</v>
      </c>
      <c r="N916" s="183">
        <f ca="1">SUMIF($EV$8:$FZ$9,$O$5,$EV917:$FZ917)-SUMIF($EV$8:$FZ$9,$Q$5,$EV917:$FZ917)</f>
        <v>0</v>
      </c>
      <c r="O916" s="154"/>
      <c r="P916" s="154"/>
      <c r="Q916" s="150">
        <v>0</v>
      </c>
      <c r="R916" s="150">
        <v>0</v>
      </c>
      <c r="S916" s="152" t="e">
        <v>#DIV/0!</v>
      </c>
      <c r="T916" s="154"/>
      <c r="U916" s="154"/>
      <c r="V916" s="154"/>
      <c r="W916" s="154"/>
      <c r="X916" s="154"/>
      <c r="Y916" s="154"/>
      <c r="Z916" s="154"/>
      <c r="AA916" s="154"/>
      <c r="AB916" s="154"/>
      <c r="AC916" s="154"/>
      <c r="AD916" s="154"/>
      <c r="AE916" s="154"/>
      <c r="AF916" s="154"/>
      <c r="AG916" s="154"/>
      <c r="AH916" s="154"/>
      <c r="AI916" s="154"/>
      <c r="AJ916" s="154"/>
      <c r="AK916" s="154"/>
      <c r="AL916" s="154"/>
      <c r="AM916" s="154"/>
      <c r="AN916" s="154"/>
      <c r="AO916" s="154"/>
      <c r="AP916" s="154"/>
      <c r="AQ916" s="154"/>
      <c r="AR916" s="154"/>
      <c r="AS916" s="154"/>
      <c r="AT916" s="154"/>
      <c r="AU916" s="154"/>
      <c r="AV916" s="154"/>
      <c r="AW916" s="154"/>
      <c r="AX916" s="150">
        <f t="shared" ca="1" si="2251"/>
        <v>0</v>
      </c>
      <c r="AY916" s="150">
        <f>SUM(BA917:CE917)</f>
        <v>0</v>
      </c>
      <c r="AZ916" s="152" t="e">
        <f ca="1">AY916/AX916</f>
        <v>#DIV/0!</v>
      </c>
      <c r="BA916" s="154"/>
      <c r="BB916" s="154"/>
      <c r="BC916" s="154"/>
      <c r="BD916" s="154"/>
      <c r="BE916" s="154"/>
      <c r="BF916" s="154"/>
      <c r="BG916" s="154"/>
      <c r="BH916" s="154"/>
      <c r="BI916" s="154"/>
      <c r="BJ916" s="154"/>
      <c r="BK916" s="154"/>
      <c r="BL916" s="154"/>
      <c r="BM916" s="154"/>
      <c r="BN916" s="154"/>
      <c r="BO916" s="154"/>
      <c r="BP916" s="154"/>
      <c r="BQ916" s="154"/>
      <c r="BR916" s="154"/>
      <c r="BS916" s="154"/>
      <c r="BT916" s="154"/>
      <c r="BU916" s="154"/>
      <c r="BV916" s="154"/>
      <c r="BW916" s="154"/>
      <c r="BX916" s="154"/>
      <c r="BY916" s="154"/>
      <c r="BZ916" s="154"/>
      <c r="CA916" s="154"/>
      <c r="CB916" s="154"/>
      <c r="CC916" s="154"/>
      <c r="CD916" s="154"/>
      <c r="CE916" s="154"/>
      <c r="CF916" s="150">
        <f t="shared" ref="CF916" si="2375">SUM(CI916:DM916)</f>
        <v>0</v>
      </c>
      <c r="CG916" s="150">
        <f>SUM(CI917:DM917)</f>
        <v>0</v>
      </c>
      <c r="CH916" s="152" t="e">
        <f>CG916/CF916</f>
        <v>#DIV/0!</v>
      </c>
      <c r="CI916" s="154"/>
      <c r="CJ916" s="154"/>
      <c r="CK916" s="154"/>
      <c r="CL916" s="154"/>
      <c r="CM916" s="154"/>
      <c r="CN916" s="154"/>
      <c r="CO916" s="154"/>
      <c r="CP916" s="158"/>
      <c r="CQ916" s="158"/>
      <c r="CR916" s="158"/>
      <c r="CS916" s="158"/>
      <c r="CT916" s="158"/>
      <c r="CU916" s="158"/>
      <c r="CV916" s="158"/>
      <c r="CW916" s="154"/>
      <c r="CX916" s="154"/>
      <c r="CY916" s="154"/>
      <c r="CZ916" s="154"/>
      <c r="DA916" s="154"/>
      <c r="DB916" s="154"/>
      <c r="DC916" s="154"/>
      <c r="DD916" s="154"/>
      <c r="DE916" s="154"/>
      <c r="DF916" s="154"/>
      <c r="DG916" s="154"/>
      <c r="DH916" s="154"/>
      <c r="DI916" s="154"/>
      <c r="DJ916" s="154"/>
      <c r="DK916" s="154"/>
      <c r="DL916" s="154"/>
      <c r="DM916" s="154"/>
      <c r="DN916" s="150">
        <f t="shared" ref="DN916" si="2376">SUM(DQ916:ER916)</f>
        <v>0</v>
      </c>
      <c r="DO916" s="150">
        <f>SUM(DQ917:ER917)</f>
        <v>0</v>
      </c>
      <c r="DP916" s="152" t="e">
        <f t="shared" si="2242"/>
        <v>#DIV/0!</v>
      </c>
      <c r="DQ916" s="154"/>
      <c r="DR916" s="154"/>
      <c r="DS916" s="154"/>
      <c r="DT916" s="154"/>
      <c r="DU916" s="154"/>
      <c r="DV916" s="154"/>
      <c r="DW916" s="154"/>
      <c r="DX916" s="154"/>
      <c r="DY916" s="154"/>
      <c r="DZ916" s="154"/>
      <c r="EA916" s="154"/>
      <c r="EB916" s="154"/>
      <c r="EC916" s="154"/>
      <c r="ED916" s="154"/>
      <c r="EE916" s="154"/>
      <c r="EF916" s="154"/>
      <c r="EG916" s="154"/>
      <c r="EH916" s="154"/>
      <c r="EI916" s="154"/>
      <c r="EJ916" s="154"/>
      <c r="EK916" s="154"/>
      <c r="EL916" s="154"/>
      <c r="EM916" s="154"/>
      <c r="EN916" s="154"/>
      <c r="EO916" s="154"/>
      <c r="EP916" s="154"/>
      <c r="EQ916" s="154"/>
      <c r="ER916" s="154"/>
      <c r="ES916" s="150">
        <f t="shared" ca="1" si="2361"/>
        <v>0</v>
      </c>
      <c r="ET916" s="150">
        <f t="shared" si="2279"/>
        <v>0</v>
      </c>
      <c r="EU916" s="152" t="e">
        <f t="shared" ca="1" si="2280"/>
        <v>#DIV/0!</v>
      </c>
      <c r="EV916" s="154"/>
      <c r="EW916" s="160"/>
      <c r="EX916" s="154"/>
      <c r="EY916" s="154"/>
      <c r="EZ916" s="154"/>
      <c r="FA916" s="154"/>
      <c r="FB916" s="154"/>
      <c r="FC916" s="154"/>
      <c r="FD916" s="154"/>
      <c r="FE916" s="154"/>
      <c r="FF916" s="154"/>
      <c r="FG916" s="154"/>
      <c r="FH916" s="154"/>
      <c r="FI916" s="154"/>
      <c r="FJ916" s="154"/>
      <c r="FK916" s="154"/>
      <c r="FL916" s="154"/>
      <c r="FM916" s="154"/>
      <c r="FN916" s="154"/>
      <c r="FO916" s="154"/>
      <c r="FP916" s="154"/>
      <c r="FQ916" s="154"/>
      <c r="FR916" s="154"/>
      <c r="FS916" s="154"/>
      <c r="FT916" s="154"/>
      <c r="FU916" s="154"/>
      <c r="FV916" s="154"/>
      <c r="FW916" s="154"/>
      <c r="FX916" s="154"/>
      <c r="FY916" s="154"/>
      <c r="FZ916" s="154"/>
      <c r="GA916" s="150">
        <f t="shared" ref="GA916" ca="1" si="2377">SUMIF($GD$8:$HG$9,$O$5,GD916:HG916)</f>
        <v>0</v>
      </c>
      <c r="GB916" s="150">
        <f t="shared" ref="GB916" si="2378">SUM(GD917:HG917)</f>
        <v>0</v>
      </c>
      <c r="GC916" s="152" t="e">
        <f t="shared" ref="GC916" ca="1" si="2379">GB916/GA916</f>
        <v>#DIV/0!</v>
      </c>
      <c r="GD916" s="154"/>
      <c r="GE916" s="154"/>
      <c r="GF916" s="154"/>
      <c r="GG916" s="154"/>
      <c r="GH916" s="154"/>
      <c r="GI916" s="154"/>
      <c r="GJ916" s="154"/>
      <c r="GK916" s="154"/>
      <c r="GL916" s="154"/>
      <c r="GM916" s="154"/>
      <c r="GN916" s="154"/>
      <c r="GO916" s="154"/>
      <c r="GP916" s="154"/>
      <c r="GQ916" s="154"/>
      <c r="GR916" s="154"/>
      <c r="GS916" s="154"/>
      <c r="GT916" s="154"/>
      <c r="GU916" s="154"/>
      <c r="GV916" s="154"/>
      <c r="GW916" s="154"/>
      <c r="GX916" s="154"/>
      <c r="GY916" s="154"/>
      <c r="GZ916" s="154"/>
      <c r="HA916" s="154"/>
      <c r="HB916" s="154"/>
      <c r="HC916" s="154"/>
      <c r="HD916" s="154"/>
      <c r="HE916" s="154"/>
      <c r="HF916" s="154"/>
      <c r="HG916" s="154"/>
      <c r="HH916" s="150"/>
      <c r="HI916" s="150">
        <v>0</v>
      </c>
      <c r="HJ916" s="154"/>
      <c r="HK916" s="154"/>
      <c r="HL916" s="154"/>
      <c r="HM916" s="154"/>
      <c r="HN916" s="154"/>
      <c r="HO916" s="154"/>
      <c r="HP916" s="154"/>
      <c r="HQ916" s="154"/>
      <c r="HR916" s="154"/>
      <c r="HS916" s="154"/>
      <c r="HT916" s="154"/>
      <c r="HU916" s="154"/>
      <c r="HV916" s="154"/>
      <c r="HW916" s="154"/>
      <c r="HX916" s="154"/>
      <c r="HY916" s="154"/>
      <c r="HZ916" s="154"/>
      <c r="IA916" s="154"/>
      <c r="IB916" s="154"/>
      <c r="IC916" s="154"/>
      <c r="ID916" s="154"/>
      <c r="IE916" s="154"/>
      <c r="IF916" s="154"/>
      <c r="IG916" s="154"/>
      <c r="IH916" s="154"/>
      <c r="II916" s="154"/>
      <c r="IJ916" s="154"/>
      <c r="IK916" s="154"/>
      <c r="IL916" s="154"/>
      <c r="IM916" s="154"/>
      <c r="IN916" s="154"/>
      <c r="IO916" s="154"/>
      <c r="IP916" s="150"/>
      <c r="IQ916" s="150">
        <v>0</v>
      </c>
      <c r="IR916" s="154"/>
      <c r="IS916" s="154"/>
      <c r="IT916" s="154"/>
      <c r="IU916" s="154"/>
      <c r="IV916" s="154"/>
      <c r="IW916" s="154"/>
      <c r="IX916" s="154"/>
      <c r="IY916" s="154"/>
      <c r="IZ916" s="154"/>
      <c r="JA916" s="154"/>
      <c r="JB916" s="154"/>
      <c r="JC916" s="154"/>
      <c r="JD916" s="154"/>
      <c r="JE916" s="154"/>
      <c r="JF916" s="154"/>
      <c r="JG916" s="154"/>
      <c r="JH916" s="154"/>
      <c r="JI916" s="154"/>
      <c r="JJ916" s="154"/>
      <c r="JK916" s="154"/>
      <c r="JL916" s="154"/>
      <c r="JM916" s="154"/>
      <c r="JN916" s="154"/>
      <c r="JO916" s="154"/>
      <c r="JP916" s="154"/>
      <c r="JQ916" s="154"/>
      <c r="JR916" s="154"/>
      <c r="JS916" s="154"/>
      <c r="JT916" s="154"/>
      <c r="JU916" s="154"/>
      <c r="JV916" s="154"/>
      <c r="JW916" s="150"/>
      <c r="JX916" s="150">
        <v>0</v>
      </c>
      <c r="JY916" s="154"/>
      <c r="JZ916" s="154"/>
      <c r="KA916" s="154"/>
      <c r="KB916" s="154"/>
      <c r="KC916" s="154"/>
      <c r="KD916" s="154"/>
      <c r="KE916" s="154"/>
      <c r="KF916" s="154"/>
      <c r="KG916" s="154"/>
      <c r="KH916" s="154"/>
      <c r="KI916" s="154"/>
      <c r="KJ916" s="154"/>
      <c r="KK916" s="154"/>
      <c r="KL916" s="154"/>
      <c r="KM916" s="154"/>
      <c r="KN916" s="154"/>
      <c r="KO916" s="154"/>
      <c r="KP916" s="154"/>
      <c r="KQ916" s="154"/>
      <c r="KR916" s="154"/>
      <c r="KS916" s="154"/>
      <c r="KT916" s="154"/>
      <c r="KU916" s="154"/>
      <c r="KV916" s="154"/>
      <c r="KW916" s="154"/>
      <c r="KX916" s="154"/>
      <c r="KY916" s="154"/>
      <c r="KZ916" s="154"/>
      <c r="LA916" s="154"/>
      <c r="LB916" s="154"/>
      <c r="LC916" s="154"/>
      <c r="LD916" s="154"/>
      <c r="LE916" s="150"/>
      <c r="LF916" s="150">
        <v>0</v>
      </c>
      <c r="LG916" s="154"/>
      <c r="LH916" s="154"/>
      <c r="LI916" s="154"/>
      <c r="LJ916" s="154"/>
      <c r="LK916" s="154"/>
      <c r="LL916" s="154"/>
      <c r="LM916" s="154"/>
      <c r="LN916" s="154"/>
      <c r="LO916" s="154"/>
      <c r="LP916" s="154"/>
      <c r="LQ916" s="154"/>
      <c r="LR916" s="154"/>
      <c r="LS916" s="154"/>
      <c r="LT916" s="154"/>
      <c r="LU916" s="154"/>
      <c r="LV916" s="154"/>
      <c r="LW916" s="154"/>
      <c r="LX916" s="154"/>
      <c r="LY916" s="154"/>
      <c r="LZ916" s="154"/>
      <c r="MA916" s="154"/>
      <c r="MB916" s="154"/>
      <c r="MC916" s="154"/>
      <c r="MD916" s="154"/>
      <c r="ME916" s="154"/>
      <c r="MF916" s="154"/>
      <c r="MG916" s="154"/>
      <c r="MH916" s="154"/>
      <c r="MI916" s="154"/>
      <c r="MJ916" s="154"/>
      <c r="MK916" s="154"/>
      <c r="ML916" s="154"/>
    </row>
    <row r="917" spans="1:350" s="41" customFormat="1" ht="14.25" customHeight="1" outlineLevel="3" x14ac:dyDescent="0.25">
      <c r="A917" s="221"/>
      <c r="B917" s="231"/>
      <c r="C917" s="176"/>
      <c r="D917" s="176"/>
      <c r="E917" s="176"/>
      <c r="F917" s="176"/>
      <c r="G917" s="176"/>
      <c r="H917" s="171"/>
      <c r="I917" s="171"/>
      <c r="J917" s="213"/>
      <c r="K917" s="213"/>
      <c r="L917" s="173"/>
      <c r="M917" s="173"/>
      <c r="N917" s="184"/>
      <c r="O917" s="155"/>
      <c r="P917" s="155"/>
      <c r="Q917" s="151"/>
      <c r="R917" s="151"/>
      <c r="S917" s="153"/>
      <c r="T917" s="155"/>
      <c r="U917" s="155"/>
      <c r="V917" s="155"/>
      <c r="W917" s="155"/>
      <c r="X917" s="155"/>
      <c r="Y917" s="155"/>
      <c r="Z917" s="155"/>
      <c r="AA917" s="155"/>
      <c r="AB917" s="155"/>
      <c r="AC917" s="155"/>
      <c r="AD917" s="155"/>
      <c r="AE917" s="155"/>
      <c r="AF917" s="155"/>
      <c r="AG917" s="155"/>
      <c r="AH917" s="155"/>
      <c r="AI917" s="155"/>
      <c r="AJ917" s="155"/>
      <c r="AK917" s="155"/>
      <c r="AL917" s="155"/>
      <c r="AM917" s="155"/>
      <c r="AN917" s="155"/>
      <c r="AO917" s="155"/>
      <c r="AP917" s="155"/>
      <c r="AQ917" s="155"/>
      <c r="AR917" s="155"/>
      <c r="AS917" s="155"/>
      <c r="AT917" s="155"/>
      <c r="AU917" s="155"/>
      <c r="AV917" s="155"/>
      <c r="AW917" s="155"/>
      <c r="AX917" s="151"/>
      <c r="AY917" s="151"/>
      <c r="AZ917" s="153"/>
      <c r="BA917" s="155"/>
      <c r="BB917" s="155"/>
      <c r="BC917" s="155"/>
      <c r="BD917" s="155"/>
      <c r="BE917" s="155"/>
      <c r="BF917" s="155"/>
      <c r="BG917" s="155"/>
      <c r="BH917" s="155"/>
      <c r="BI917" s="155"/>
      <c r="BJ917" s="155"/>
      <c r="BK917" s="155"/>
      <c r="BL917" s="155"/>
      <c r="BM917" s="155"/>
      <c r="BN917" s="155"/>
      <c r="BO917" s="155"/>
      <c r="BP917" s="155"/>
      <c r="BQ917" s="155"/>
      <c r="BR917" s="155"/>
      <c r="BS917" s="155"/>
      <c r="BT917" s="155"/>
      <c r="BU917" s="155"/>
      <c r="BV917" s="155"/>
      <c r="BW917" s="155"/>
      <c r="BX917" s="155"/>
      <c r="BY917" s="155"/>
      <c r="BZ917" s="155"/>
      <c r="CA917" s="155"/>
      <c r="CB917" s="155"/>
      <c r="CC917" s="155"/>
      <c r="CD917" s="155"/>
      <c r="CE917" s="155"/>
      <c r="CF917" s="151"/>
      <c r="CG917" s="151"/>
      <c r="CH917" s="153"/>
      <c r="CI917" s="155"/>
      <c r="CJ917" s="155"/>
      <c r="CK917" s="155"/>
      <c r="CL917" s="155"/>
      <c r="CM917" s="155"/>
      <c r="CN917" s="155"/>
      <c r="CO917" s="155"/>
      <c r="CP917" s="159"/>
      <c r="CQ917" s="159"/>
      <c r="CR917" s="159"/>
      <c r="CS917" s="159"/>
      <c r="CT917" s="159"/>
      <c r="CU917" s="159"/>
      <c r="CV917" s="159"/>
      <c r="CW917" s="155"/>
      <c r="CX917" s="155"/>
      <c r="CY917" s="155"/>
      <c r="CZ917" s="155"/>
      <c r="DA917" s="155"/>
      <c r="DB917" s="155"/>
      <c r="DC917" s="155"/>
      <c r="DD917" s="155"/>
      <c r="DE917" s="155"/>
      <c r="DF917" s="155"/>
      <c r="DG917" s="155"/>
      <c r="DH917" s="155"/>
      <c r="DI917" s="155"/>
      <c r="DJ917" s="155"/>
      <c r="DK917" s="155"/>
      <c r="DL917" s="155"/>
      <c r="DM917" s="155"/>
      <c r="DN917" s="151"/>
      <c r="DO917" s="151"/>
      <c r="DP917" s="153"/>
      <c r="DQ917" s="155"/>
      <c r="DR917" s="155"/>
      <c r="DS917" s="155"/>
      <c r="DT917" s="155"/>
      <c r="DU917" s="155"/>
      <c r="DV917" s="155"/>
      <c r="DW917" s="155"/>
      <c r="DX917" s="155"/>
      <c r="DY917" s="155"/>
      <c r="DZ917" s="155"/>
      <c r="EA917" s="155"/>
      <c r="EB917" s="155"/>
      <c r="EC917" s="155"/>
      <c r="ED917" s="155"/>
      <c r="EE917" s="155"/>
      <c r="EF917" s="155"/>
      <c r="EG917" s="155"/>
      <c r="EH917" s="155"/>
      <c r="EI917" s="155"/>
      <c r="EJ917" s="155"/>
      <c r="EK917" s="155"/>
      <c r="EL917" s="155"/>
      <c r="EM917" s="155"/>
      <c r="EN917" s="155"/>
      <c r="EO917" s="155"/>
      <c r="EP917" s="155"/>
      <c r="EQ917" s="155"/>
      <c r="ER917" s="155"/>
      <c r="ES917" s="151"/>
      <c r="ET917" s="151"/>
      <c r="EU917" s="153"/>
      <c r="EV917" s="155"/>
      <c r="EW917" s="161"/>
      <c r="EX917" s="155"/>
      <c r="EY917" s="155"/>
      <c r="EZ917" s="155"/>
      <c r="FA917" s="155"/>
      <c r="FB917" s="155"/>
      <c r="FC917" s="155"/>
      <c r="FD917" s="155"/>
      <c r="FE917" s="155"/>
      <c r="FF917" s="155"/>
      <c r="FG917" s="155"/>
      <c r="FH917" s="155"/>
      <c r="FI917" s="155"/>
      <c r="FJ917" s="155"/>
      <c r="FK917" s="155"/>
      <c r="FL917" s="155"/>
      <c r="FM917" s="155"/>
      <c r="FN917" s="155"/>
      <c r="FO917" s="155"/>
      <c r="FP917" s="155"/>
      <c r="FQ917" s="155"/>
      <c r="FR917" s="155"/>
      <c r="FS917" s="155"/>
      <c r="FT917" s="155"/>
      <c r="FU917" s="155"/>
      <c r="FV917" s="155"/>
      <c r="FW917" s="155"/>
      <c r="FX917" s="155"/>
      <c r="FY917" s="155"/>
      <c r="FZ917" s="155"/>
      <c r="GA917" s="151"/>
      <c r="GB917" s="151"/>
      <c r="GC917" s="153"/>
      <c r="GD917" s="155"/>
      <c r="GE917" s="155"/>
      <c r="GF917" s="155"/>
      <c r="GG917" s="155"/>
      <c r="GH917" s="155"/>
      <c r="GI917" s="155"/>
      <c r="GJ917" s="155"/>
      <c r="GK917" s="155"/>
      <c r="GL917" s="155"/>
      <c r="GM917" s="155"/>
      <c r="GN917" s="155"/>
      <c r="GO917" s="155"/>
      <c r="GP917" s="155"/>
      <c r="GQ917" s="155"/>
      <c r="GR917" s="155"/>
      <c r="GS917" s="155"/>
      <c r="GT917" s="155"/>
      <c r="GU917" s="155"/>
      <c r="GV917" s="155"/>
      <c r="GW917" s="155"/>
      <c r="GX917" s="155"/>
      <c r="GY917" s="155"/>
      <c r="GZ917" s="155"/>
      <c r="HA917" s="155"/>
      <c r="HB917" s="155"/>
      <c r="HC917" s="155"/>
      <c r="HD917" s="155"/>
      <c r="HE917" s="155"/>
      <c r="HF917" s="155"/>
      <c r="HG917" s="155"/>
      <c r="HH917" s="151"/>
      <c r="HI917" s="151"/>
      <c r="HJ917" s="155"/>
      <c r="HK917" s="155"/>
      <c r="HL917" s="155"/>
      <c r="HM917" s="155"/>
      <c r="HN917" s="155"/>
      <c r="HO917" s="155"/>
      <c r="HP917" s="155"/>
      <c r="HQ917" s="155"/>
      <c r="HR917" s="155"/>
      <c r="HS917" s="155"/>
      <c r="HT917" s="155"/>
      <c r="HU917" s="155"/>
      <c r="HV917" s="155"/>
      <c r="HW917" s="155"/>
      <c r="HX917" s="155"/>
      <c r="HY917" s="155"/>
      <c r="HZ917" s="155"/>
      <c r="IA917" s="155"/>
      <c r="IB917" s="155"/>
      <c r="IC917" s="155"/>
      <c r="ID917" s="155"/>
      <c r="IE917" s="155"/>
      <c r="IF917" s="155"/>
      <c r="IG917" s="155"/>
      <c r="IH917" s="155"/>
      <c r="II917" s="155"/>
      <c r="IJ917" s="155"/>
      <c r="IK917" s="155"/>
      <c r="IL917" s="155"/>
      <c r="IM917" s="155"/>
      <c r="IN917" s="155"/>
      <c r="IO917" s="155"/>
      <c r="IP917" s="151"/>
      <c r="IQ917" s="151"/>
      <c r="IR917" s="155"/>
      <c r="IS917" s="155"/>
      <c r="IT917" s="155"/>
      <c r="IU917" s="155"/>
      <c r="IV917" s="155"/>
      <c r="IW917" s="155"/>
      <c r="IX917" s="155"/>
      <c r="IY917" s="155"/>
      <c r="IZ917" s="155"/>
      <c r="JA917" s="155"/>
      <c r="JB917" s="155"/>
      <c r="JC917" s="155"/>
      <c r="JD917" s="155"/>
      <c r="JE917" s="155"/>
      <c r="JF917" s="155"/>
      <c r="JG917" s="155"/>
      <c r="JH917" s="155"/>
      <c r="JI917" s="155"/>
      <c r="JJ917" s="155"/>
      <c r="JK917" s="155"/>
      <c r="JL917" s="155"/>
      <c r="JM917" s="155"/>
      <c r="JN917" s="155"/>
      <c r="JO917" s="155"/>
      <c r="JP917" s="155"/>
      <c r="JQ917" s="155"/>
      <c r="JR917" s="155"/>
      <c r="JS917" s="155"/>
      <c r="JT917" s="155"/>
      <c r="JU917" s="155"/>
      <c r="JV917" s="155"/>
      <c r="JW917" s="151"/>
      <c r="JX917" s="151"/>
      <c r="JY917" s="155"/>
      <c r="JZ917" s="155"/>
      <c r="KA917" s="155"/>
      <c r="KB917" s="155"/>
      <c r="KC917" s="155"/>
      <c r="KD917" s="155"/>
      <c r="KE917" s="155"/>
      <c r="KF917" s="155"/>
      <c r="KG917" s="155"/>
      <c r="KH917" s="155"/>
      <c r="KI917" s="155"/>
      <c r="KJ917" s="155"/>
      <c r="KK917" s="155"/>
      <c r="KL917" s="155"/>
      <c r="KM917" s="155"/>
      <c r="KN917" s="155"/>
      <c r="KO917" s="155"/>
      <c r="KP917" s="155"/>
      <c r="KQ917" s="155"/>
      <c r="KR917" s="155"/>
      <c r="KS917" s="155"/>
      <c r="KT917" s="155"/>
      <c r="KU917" s="155"/>
      <c r="KV917" s="155"/>
      <c r="KW917" s="155"/>
      <c r="KX917" s="155"/>
      <c r="KY917" s="155"/>
      <c r="KZ917" s="155"/>
      <c r="LA917" s="155"/>
      <c r="LB917" s="155"/>
      <c r="LC917" s="155"/>
      <c r="LD917" s="155"/>
      <c r="LE917" s="151"/>
      <c r="LF917" s="151"/>
      <c r="LG917" s="155"/>
      <c r="LH917" s="155"/>
      <c r="LI917" s="155"/>
      <c r="LJ917" s="155"/>
      <c r="LK917" s="155"/>
      <c r="LL917" s="155"/>
      <c r="LM917" s="155"/>
      <c r="LN917" s="155"/>
      <c r="LO917" s="155"/>
      <c r="LP917" s="155"/>
      <c r="LQ917" s="155"/>
      <c r="LR917" s="155"/>
      <c r="LS917" s="155"/>
      <c r="LT917" s="155"/>
      <c r="LU917" s="155"/>
      <c r="LV917" s="155"/>
      <c r="LW917" s="155"/>
      <c r="LX917" s="155"/>
      <c r="LY917" s="155"/>
      <c r="LZ917" s="155"/>
      <c r="MA917" s="155"/>
      <c r="MB917" s="155"/>
      <c r="MC917" s="155"/>
      <c r="MD917" s="155"/>
      <c r="ME917" s="155"/>
      <c r="MF917" s="155"/>
      <c r="MG917" s="155"/>
      <c r="MH917" s="155"/>
      <c r="MI917" s="155"/>
      <c r="MJ917" s="155"/>
      <c r="MK917" s="155"/>
      <c r="ML917" s="155"/>
    </row>
    <row r="918" spans="1:350" ht="13.9" customHeight="1" outlineLevel="3" x14ac:dyDescent="0.2">
      <c r="A918" s="226" t="s">
        <v>543</v>
      </c>
      <c r="B918" s="218" t="s">
        <v>343</v>
      </c>
      <c r="C918" s="214" t="s">
        <v>99</v>
      </c>
      <c r="D918" s="154">
        <v>101</v>
      </c>
      <c r="E918" s="175">
        <v>0</v>
      </c>
      <c r="F918" s="175">
        <f>D918-E918</f>
        <v>101</v>
      </c>
      <c r="G918" s="175" t="s">
        <v>844</v>
      </c>
      <c r="H918" s="170" t="s">
        <v>895</v>
      </c>
      <c r="I918" s="170" t="s">
        <v>868</v>
      </c>
      <c r="J918" s="212">
        <f ca="1">E918+Q918+AX918+CF918+DN918+ES918+GA918+HH918+IP918+JW918+LE918</f>
        <v>101</v>
      </c>
      <c r="K918" s="212">
        <f>E918+R918+AY918+CG918+DO918+ET918+GB918+HI918+IQ918+JX918+LF918</f>
        <v>101</v>
      </c>
      <c r="L918" s="172">
        <f ca="1">K918/J918</f>
        <v>1</v>
      </c>
      <c r="M918" s="172">
        <f>K918/D918</f>
        <v>1</v>
      </c>
      <c r="N918" s="183">
        <f ca="1">SUMIF($EV$8:$FZ$9,$O$5,$EV919:$FZ919)-SUMIF($EV$8:$FZ$9,$Q$5,$EV919:$FZ919)</f>
        <v>0</v>
      </c>
      <c r="O918" s="156"/>
      <c r="P918" s="16" t="s">
        <v>25</v>
      </c>
      <c r="Q918" s="150">
        <v>0</v>
      </c>
      <c r="R918" s="150">
        <v>0</v>
      </c>
      <c r="S918" s="152" t="e">
        <v>#DIV/0!</v>
      </c>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50">
        <f t="shared" ref="AX918:AX966" ca="1" si="2380">SUMIF($BA$8:$CE$9,$O$5,$BA918:$CE918)</f>
        <v>0</v>
      </c>
      <c r="AY918" s="150">
        <f>SUM(BA919:CE919)</f>
        <v>0</v>
      </c>
      <c r="AZ918" s="152" t="e">
        <f ca="1">AY918/AX918</f>
        <v>#DIV/0!</v>
      </c>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50">
        <f t="shared" ref="CF918" si="2381">SUM(CI918:DM918)</f>
        <v>0</v>
      </c>
      <c r="CG918" s="150">
        <f>SUM(CI919:DM919)</f>
        <v>0</v>
      </c>
      <c r="CH918" s="152" t="e">
        <f>CG918/CF918</f>
        <v>#DIV/0!</v>
      </c>
      <c r="CI918" s="129"/>
      <c r="CJ918" s="129"/>
      <c r="CK918" s="129"/>
      <c r="CL918" s="129"/>
      <c r="CM918" s="129"/>
      <c r="CN918" s="129"/>
      <c r="CO918" s="129"/>
      <c r="CP918" s="101"/>
      <c r="CQ918" s="101"/>
      <c r="CR918" s="101"/>
      <c r="CS918" s="101"/>
      <c r="CT918" s="101"/>
      <c r="CU918" s="101"/>
      <c r="CV918" s="101"/>
      <c r="CW918" s="129"/>
      <c r="CX918" s="129"/>
      <c r="CY918" s="129"/>
      <c r="CZ918" s="129"/>
      <c r="DA918" s="129"/>
      <c r="DB918" s="129"/>
      <c r="DC918" s="129"/>
      <c r="DD918" s="129"/>
      <c r="DE918" s="129"/>
      <c r="DF918" s="129"/>
      <c r="DG918" s="129"/>
      <c r="DH918" s="129"/>
      <c r="DI918" s="129"/>
      <c r="DJ918" s="129"/>
      <c r="DK918" s="129"/>
      <c r="DL918" s="129"/>
      <c r="DM918" s="129"/>
      <c r="DN918" s="150">
        <f t="shared" ref="DN918" si="2382">SUM(DQ918:ER918)</f>
        <v>62</v>
      </c>
      <c r="DO918" s="150">
        <f>SUM(DQ919:ER919)</f>
        <v>0</v>
      </c>
      <c r="DP918" s="152">
        <f t="shared" si="2242"/>
        <v>0</v>
      </c>
      <c r="DQ918" s="16"/>
      <c r="DR918" s="16"/>
      <c r="DS918" s="16"/>
      <c r="DT918" s="16"/>
      <c r="DU918" s="16"/>
      <c r="DV918" s="16"/>
      <c r="DW918" s="16"/>
      <c r="DX918" s="16"/>
      <c r="DY918" s="16"/>
      <c r="DZ918" s="16"/>
      <c r="EA918" s="16"/>
      <c r="EB918" s="16"/>
      <c r="EC918" s="16">
        <v>20</v>
      </c>
      <c r="ED918" s="16">
        <v>20</v>
      </c>
      <c r="EE918" s="16">
        <v>22</v>
      </c>
      <c r="EF918" s="16"/>
      <c r="EG918" s="16"/>
      <c r="EH918" s="16"/>
      <c r="EI918" s="16"/>
      <c r="EJ918" s="16"/>
      <c r="EK918" s="16"/>
      <c r="EL918" s="16"/>
      <c r="EM918" s="16"/>
      <c r="EN918" s="16"/>
      <c r="EO918" s="16"/>
      <c r="EP918" s="16"/>
      <c r="EQ918" s="16"/>
      <c r="ER918" s="16"/>
      <c r="ES918" s="150">
        <f t="shared" ca="1" si="2361"/>
        <v>0</v>
      </c>
      <c r="ET918" s="150">
        <f t="shared" si="2279"/>
        <v>0</v>
      </c>
      <c r="EU918" s="152" t="e">
        <f t="shared" ca="1" si="2280"/>
        <v>#DIV/0!</v>
      </c>
      <c r="EV918" s="16"/>
      <c r="EW918" s="67"/>
      <c r="EX918" s="16"/>
      <c r="EY918" s="16"/>
      <c r="EZ918" s="16"/>
      <c r="FA918" s="16"/>
      <c r="FB918" s="16"/>
      <c r="FC918" s="16"/>
      <c r="FD918" s="16"/>
      <c r="FE918" s="16"/>
      <c r="FF918" s="16"/>
      <c r="FG918" s="16"/>
      <c r="FH918" s="16"/>
      <c r="FI918" s="16"/>
      <c r="FJ918" s="16"/>
      <c r="FK918" s="16"/>
      <c r="FL918" s="16"/>
      <c r="FM918" s="16"/>
      <c r="FN918" s="16"/>
      <c r="FO918" s="16"/>
      <c r="FP918" s="16"/>
      <c r="FQ918" s="16"/>
      <c r="FR918" s="16"/>
      <c r="FS918" s="16"/>
      <c r="FT918" s="16"/>
      <c r="FU918" s="16"/>
      <c r="FV918" s="16"/>
      <c r="FW918" s="16"/>
      <c r="FX918" s="16"/>
      <c r="FY918" s="16"/>
      <c r="FZ918" s="16"/>
      <c r="GA918" s="150">
        <f t="shared" ref="GA918" ca="1" si="2383">SUMIF($GD$8:$HG$9,$O$5,GD918:HG918)</f>
        <v>39</v>
      </c>
      <c r="GB918" s="150">
        <f t="shared" ref="GB918" si="2384">SUM(GD919:HG919)</f>
        <v>101</v>
      </c>
      <c r="GC918" s="152">
        <f t="shared" ref="GC918" ca="1" si="2385">GB918/GA918</f>
        <v>2.5897435897435899</v>
      </c>
      <c r="GD918" s="16"/>
      <c r="GE918" s="16"/>
      <c r="GF918" s="16"/>
      <c r="GG918" s="16"/>
      <c r="GH918" s="16"/>
      <c r="GI918" s="16"/>
      <c r="GJ918" s="16"/>
      <c r="GK918" s="16"/>
      <c r="GL918" s="16"/>
      <c r="GM918" s="16"/>
      <c r="GN918" s="16"/>
      <c r="GO918" s="16"/>
      <c r="GP918" s="16"/>
      <c r="GQ918" s="16"/>
      <c r="GR918" s="16"/>
      <c r="GS918" s="16"/>
      <c r="GT918" s="16"/>
      <c r="GU918" s="16"/>
      <c r="GV918" s="16"/>
      <c r="GW918" s="16"/>
      <c r="GX918" s="16"/>
      <c r="GY918" s="16">
        <f>101-62</f>
        <v>39</v>
      </c>
      <c r="GZ918" s="16"/>
      <c r="HA918" s="16"/>
      <c r="HB918" s="16"/>
      <c r="HC918" s="16"/>
      <c r="HD918" s="16"/>
      <c r="HE918" s="16"/>
      <c r="HF918" s="16"/>
      <c r="HG918" s="16"/>
      <c r="HH918" s="150"/>
      <c r="HI918" s="150">
        <v>0</v>
      </c>
      <c r="HJ918" s="152" t="e">
        <v>#DIV/0!</v>
      </c>
      <c r="HK918" s="16"/>
      <c r="HL918" s="16"/>
      <c r="HM918" s="16"/>
      <c r="HN918" s="16"/>
      <c r="HO918" s="16"/>
      <c r="HP918" s="16"/>
      <c r="HQ918" s="16"/>
      <c r="HR918" s="16"/>
      <c r="HS918" s="16"/>
      <c r="HT918" s="16"/>
      <c r="HU918" s="16"/>
      <c r="HV918" s="16"/>
      <c r="HW918" s="16"/>
      <c r="HX918" s="16"/>
      <c r="HY918" s="16"/>
      <c r="HZ918" s="16"/>
      <c r="IA918" s="16"/>
      <c r="IB918" s="16"/>
      <c r="IC918" s="16"/>
      <c r="ID918" s="16"/>
      <c r="IE918" s="16"/>
      <c r="IF918" s="16"/>
      <c r="IG918" s="16"/>
      <c r="IH918" s="16"/>
      <c r="II918" s="16"/>
      <c r="IJ918" s="16"/>
      <c r="IK918" s="16"/>
      <c r="IL918" s="16"/>
      <c r="IM918" s="16"/>
      <c r="IN918" s="16"/>
      <c r="IO918" s="16"/>
      <c r="IP918" s="150"/>
      <c r="IQ918" s="150">
        <v>0</v>
      </c>
      <c r="IR918" s="152" t="e">
        <v>#DIV/0!</v>
      </c>
      <c r="IS918" s="16"/>
      <c r="IT918" s="16"/>
      <c r="IU918" s="16"/>
      <c r="IV918" s="16"/>
      <c r="IW918" s="16"/>
      <c r="IX918" s="16"/>
      <c r="IY918" s="16"/>
      <c r="IZ918" s="16"/>
      <c r="JA918" s="16"/>
      <c r="JB918" s="16"/>
      <c r="JC918" s="16"/>
      <c r="JD918" s="16"/>
      <c r="JE918" s="16"/>
      <c r="JF918" s="16"/>
      <c r="JG918" s="16"/>
      <c r="JH918" s="16"/>
      <c r="JI918" s="16"/>
      <c r="JJ918" s="16"/>
      <c r="JK918" s="16"/>
      <c r="JL918" s="16"/>
      <c r="JM918" s="16"/>
      <c r="JN918" s="16"/>
      <c r="JO918" s="16"/>
      <c r="JP918" s="16"/>
      <c r="JQ918" s="16"/>
      <c r="JR918" s="16"/>
      <c r="JS918" s="16"/>
      <c r="JT918" s="16"/>
      <c r="JU918" s="23"/>
      <c r="JV918" s="16"/>
      <c r="JW918" s="150"/>
      <c r="JX918" s="150">
        <v>0</v>
      </c>
      <c r="JY918" s="152" t="e">
        <v>#DIV/0!</v>
      </c>
      <c r="JZ918" s="16"/>
      <c r="KA918" s="16"/>
      <c r="KB918" s="16"/>
      <c r="KC918" s="16"/>
      <c r="KD918" s="16"/>
      <c r="KE918" s="16"/>
      <c r="KF918" s="16"/>
      <c r="KG918" s="16"/>
      <c r="KH918" s="16"/>
      <c r="KI918" s="16"/>
      <c r="KJ918" s="16"/>
      <c r="KK918" s="16"/>
      <c r="KL918" s="16"/>
      <c r="KM918" s="16"/>
      <c r="KN918" s="16"/>
      <c r="KO918" s="16"/>
      <c r="KP918" s="16"/>
      <c r="KQ918" s="16"/>
      <c r="KR918" s="16"/>
      <c r="KS918" s="16"/>
      <c r="KT918" s="16"/>
      <c r="KU918" s="16"/>
      <c r="KV918" s="16"/>
      <c r="KW918" s="16"/>
      <c r="KX918" s="16"/>
      <c r="KY918" s="16"/>
      <c r="KZ918" s="16"/>
      <c r="LA918" s="16"/>
      <c r="LB918" s="16"/>
      <c r="LC918" s="16"/>
      <c r="LD918" s="16"/>
      <c r="LE918" s="150"/>
      <c r="LF918" s="150">
        <v>0</v>
      </c>
      <c r="LG918" s="152" t="e">
        <v>#DIV/0!</v>
      </c>
      <c r="LH918" s="16"/>
      <c r="LI918" s="16"/>
      <c r="LJ918" s="16"/>
      <c r="LK918" s="16"/>
      <c r="LL918" s="16"/>
      <c r="LM918" s="16"/>
      <c r="LN918" s="16"/>
      <c r="LO918" s="16"/>
      <c r="LP918" s="16"/>
      <c r="LQ918" s="16"/>
      <c r="LR918" s="16"/>
      <c r="LS918" s="16"/>
      <c r="LT918" s="16"/>
      <c r="LU918" s="16"/>
      <c r="LV918" s="16"/>
      <c r="LW918" s="16"/>
      <c r="LX918" s="16"/>
      <c r="LY918" s="16"/>
      <c r="LZ918" s="16"/>
      <c r="MA918" s="16"/>
      <c r="MB918" s="16"/>
      <c r="MC918" s="16"/>
      <c r="MD918" s="16"/>
      <c r="ME918" s="16"/>
      <c r="MF918" s="16"/>
      <c r="MG918" s="16"/>
      <c r="MH918" s="16"/>
      <c r="MI918" s="16"/>
      <c r="MJ918" s="16"/>
      <c r="MK918" s="16"/>
      <c r="ML918" s="16"/>
    </row>
    <row r="919" spans="1:350" ht="13.9" customHeight="1" outlineLevel="3" x14ac:dyDescent="0.2">
      <c r="A919" s="227"/>
      <c r="B919" s="219"/>
      <c r="C919" s="215"/>
      <c r="D919" s="155"/>
      <c r="E919" s="176"/>
      <c r="F919" s="176"/>
      <c r="G919" s="176"/>
      <c r="H919" s="171"/>
      <c r="I919" s="171"/>
      <c r="J919" s="213"/>
      <c r="K919" s="213"/>
      <c r="L919" s="173"/>
      <c r="M919" s="173"/>
      <c r="N919" s="184"/>
      <c r="O919" s="157"/>
      <c r="P919" s="17" t="s">
        <v>26</v>
      </c>
      <c r="Q919" s="151"/>
      <c r="R919" s="151"/>
      <c r="S919" s="153"/>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151"/>
      <c r="AY919" s="151"/>
      <c r="AZ919" s="153"/>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c r="CF919" s="151"/>
      <c r="CG919" s="151"/>
      <c r="CH919" s="153"/>
      <c r="CI919" s="141"/>
      <c r="CJ919" s="141"/>
      <c r="CK919" s="141"/>
      <c r="CL919" s="141"/>
      <c r="CM919" s="141"/>
      <c r="CN919" s="141"/>
      <c r="CO919" s="141"/>
      <c r="CP919" s="95"/>
      <c r="CQ919" s="95"/>
      <c r="CR919" s="95"/>
      <c r="CS919" s="95"/>
      <c r="CT919" s="95"/>
      <c r="CU919" s="95"/>
      <c r="CV919" s="95"/>
      <c r="CW919" s="141"/>
      <c r="CX919" s="141"/>
      <c r="CY919" s="141"/>
      <c r="CZ919" s="141"/>
      <c r="DA919" s="141"/>
      <c r="DB919" s="141"/>
      <c r="DC919" s="141"/>
      <c r="DD919" s="141"/>
      <c r="DE919" s="141"/>
      <c r="DF919" s="141"/>
      <c r="DG919" s="141"/>
      <c r="DH919" s="141"/>
      <c r="DI919" s="141"/>
      <c r="DJ919" s="141"/>
      <c r="DK919" s="141"/>
      <c r="DL919" s="141"/>
      <c r="DM919" s="141"/>
      <c r="DN919" s="151"/>
      <c r="DO919" s="151"/>
      <c r="DP919" s="153"/>
      <c r="DQ919" s="24"/>
      <c r="DR919" s="24"/>
      <c r="DS919" s="24"/>
      <c r="DT919" s="24"/>
      <c r="DU919" s="24"/>
      <c r="DV919" s="24"/>
      <c r="DW919" s="24"/>
      <c r="DX919" s="24"/>
      <c r="DY919" s="24"/>
      <c r="DZ919" s="24"/>
      <c r="EA919" s="24"/>
      <c r="EB919" s="24"/>
      <c r="EC919" s="24"/>
      <c r="ED919" s="24"/>
      <c r="EE919" s="24"/>
      <c r="EF919" s="24"/>
      <c r="EG919" s="24"/>
      <c r="EH919" s="24"/>
      <c r="EI919" s="24"/>
      <c r="EJ919" s="24"/>
      <c r="EK919" s="24"/>
      <c r="EL919" s="24"/>
      <c r="EM919" s="24"/>
      <c r="EN919" s="24"/>
      <c r="EO919" s="24"/>
      <c r="EP919" s="24"/>
      <c r="EQ919" s="24"/>
      <c r="ER919" s="24"/>
      <c r="ES919" s="151"/>
      <c r="ET919" s="151"/>
      <c r="EU919" s="153"/>
      <c r="EV919" s="24"/>
      <c r="EW919" s="125"/>
      <c r="EX919" s="24"/>
      <c r="EY919" s="24"/>
      <c r="EZ919" s="24"/>
      <c r="FA919" s="24"/>
      <c r="FB919" s="24"/>
      <c r="FC919" s="24"/>
      <c r="FD919" s="24"/>
      <c r="FE919" s="24"/>
      <c r="FF919" s="24"/>
      <c r="FG919" s="24"/>
      <c r="FH919" s="24"/>
      <c r="FI919" s="24"/>
      <c r="FJ919" s="24"/>
      <c r="FK919" s="24"/>
      <c r="FL919" s="24"/>
      <c r="FM919" s="24"/>
      <c r="FN919" s="24"/>
      <c r="FO919" s="24"/>
      <c r="FP919" s="24"/>
      <c r="FQ919" s="24"/>
      <c r="FR919" s="24"/>
      <c r="FS919" s="24"/>
      <c r="FT919" s="24"/>
      <c r="FU919" s="24"/>
      <c r="FV919" s="24"/>
      <c r="FW919" s="24"/>
      <c r="FX919" s="24"/>
      <c r="FY919" s="24"/>
      <c r="FZ919" s="24"/>
      <c r="GA919" s="151"/>
      <c r="GB919" s="151"/>
      <c r="GC919" s="153"/>
      <c r="GD919" s="24"/>
      <c r="GE919" s="24"/>
      <c r="GF919" s="24"/>
      <c r="GG919" s="24"/>
      <c r="GH919" s="24"/>
      <c r="GI919" s="24">
        <v>28</v>
      </c>
      <c r="GJ919" s="24">
        <v>35</v>
      </c>
      <c r="GK919" s="24"/>
      <c r="GL919" s="24"/>
      <c r="GM919" s="24"/>
      <c r="GN919" s="24"/>
      <c r="GO919" s="24">
        <v>7</v>
      </c>
      <c r="GP919" s="24">
        <v>16</v>
      </c>
      <c r="GQ919" s="24"/>
      <c r="GR919" s="24"/>
      <c r="GS919" s="24">
        <v>15</v>
      </c>
      <c r="GT919" s="24"/>
      <c r="GU919" s="24"/>
      <c r="GV919" s="24"/>
      <c r="GW919" s="24"/>
      <c r="GX919" s="24"/>
      <c r="GY919" s="24"/>
      <c r="GZ919" s="24"/>
      <c r="HA919" s="24"/>
      <c r="HB919" s="24"/>
      <c r="HC919" s="24"/>
      <c r="HD919" s="24"/>
      <c r="HE919" s="24"/>
      <c r="HF919" s="24"/>
      <c r="HG919" s="24"/>
      <c r="HH919" s="151"/>
      <c r="HI919" s="151"/>
      <c r="HJ919" s="153"/>
      <c r="HK919" s="24"/>
      <c r="HL919" s="24"/>
      <c r="HM919" s="24"/>
      <c r="HN919" s="24"/>
      <c r="HO919" s="24"/>
      <c r="HP919" s="24"/>
      <c r="HQ919" s="24"/>
      <c r="HR919" s="24"/>
      <c r="HS919" s="24"/>
      <c r="HT919" s="24"/>
      <c r="HU919" s="24"/>
      <c r="HV919" s="24"/>
      <c r="HW919" s="24"/>
      <c r="HX919" s="24"/>
      <c r="HY919" s="24"/>
      <c r="HZ919" s="24"/>
      <c r="IA919" s="24"/>
      <c r="IB919" s="24"/>
      <c r="IC919" s="24"/>
      <c r="ID919" s="24"/>
      <c r="IE919" s="24"/>
      <c r="IF919" s="24"/>
      <c r="IG919" s="24"/>
      <c r="IH919" s="24"/>
      <c r="II919" s="24"/>
      <c r="IJ919" s="24"/>
      <c r="IK919" s="24"/>
      <c r="IL919" s="24"/>
      <c r="IM919" s="24"/>
      <c r="IN919" s="24"/>
      <c r="IO919" s="24"/>
      <c r="IP919" s="151"/>
      <c r="IQ919" s="151"/>
      <c r="IR919" s="153"/>
      <c r="IS919" s="24"/>
      <c r="IT919" s="24"/>
      <c r="IU919" s="24"/>
      <c r="IV919" s="24"/>
      <c r="IW919" s="24"/>
      <c r="IX919" s="24"/>
      <c r="IY919" s="24"/>
      <c r="IZ919" s="24"/>
      <c r="JA919" s="24"/>
      <c r="JB919" s="24"/>
      <c r="JC919" s="24"/>
      <c r="JD919" s="24"/>
      <c r="JE919" s="24"/>
      <c r="JF919" s="24"/>
      <c r="JG919" s="24"/>
      <c r="JH919" s="24"/>
      <c r="JI919" s="24"/>
      <c r="JJ919" s="24"/>
      <c r="JK919" s="24"/>
      <c r="JL919" s="24"/>
      <c r="JM919" s="24"/>
      <c r="JN919" s="24"/>
      <c r="JO919" s="24"/>
      <c r="JP919" s="24"/>
      <c r="JQ919" s="24"/>
      <c r="JR919" s="24"/>
      <c r="JS919" s="24"/>
      <c r="JT919" s="24"/>
      <c r="JU919" s="25"/>
      <c r="JV919" s="24"/>
      <c r="JW919" s="151"/>
      <c r="JX919" s="151"/>
      <c r="JY919" s="153"/>
      <c r="JZ919" s="24"/>
      <c r="KA919" s="24"/>
      <c r="KB919" s="24"/>
      <c r="KC919" s="24"/>
      <c r="KD919" s="24"/>
      <c r="KE919" s="24"/>
      <c r="KF919" s="24"/>
      <c r="KG919" s="24"/>
      <c r="KH919" s="24"/>
      <c r="KI919" s="24"/>
      <c r="KJ919" s="24"/>
      <c r="KK919" s="24"/>
      <c r="KL919" s="24"/>
      <c r="KM919" s="24"/>
      <c r="KN919" s="24"/>
      <c r="KO919" s="24"/>
      <c r="KP919" s="24"/>
      <c r="KQ919" s="24"/>
      <c r="KR919" s="24"/>
      <c r="KS919" s="24"/>
      <c r="KT919" s="24"/>
      <c r="KU919" s="24"/>
      <c r="KV919" s="24"/>
      <c r="KW919" s="24"/>
      <c r="KX919" s="24"/>
      <c r="KY919" s="24"/>
      <c r="KZ919" s="24"/>
      <c r="LA919" s="24"/>
      <c r="LB919" s="24"/>
      <c r="LC919" s="24"/>
      <c r="LD919" s="24"/>
      <c r="LE919" s="151"/>
      <c r="LF919" s="151"/>
      <c r="LG919" s="153"/>
      <c r="LH919" s="24"/>
      <c r="LI919" s="24"/>
      <c r="LJ919" s="24"/>
      <c r="LK919" s="24"/>
      <c r="LL919" s="24"/>
      <c r="LM919" s="24"/>
      <c r="LN919" s="24"/>
      <c r="LO919" s="24"/>
      <c r="LP919" s="24"/>
      <c r="LQ919" s="24"/>
      <c r="LR919" s="24"/>
      <c r="LS919" s="24"/>
      <c r="LT919" s="24"/>
      <c r="LU919" s="24"/>
      <c r="LV919" s="24"/>
      <c r="LW919" s="24"/>
      <c r="LX919" s="24"/>
      <c r="LY919" s="24"/>
      <c r="LZ919" s="24"/>
      <c r="MA919" s="24"/>
      <c r="MB919" s="24"/>
      <c r="MC919" s="24"/>
      <c r="MD919" s="24"/>
      <c r="ME919" s="24"/>
      <c r="MF919" s="24"/>
      <c r="MG919" s="24"/>
      <c r="MH919" s="24"/>
      <c r="MI919" s="24"/>
      <c r="MJ919" s="24"/>
      <c r="MK919" s="24"/>
      <c r="ML919" s="24"/>
    </row>
    <row r="920" spans="1:350" ht="13.9" customHeight="1" outlineLevel="3" x14ac:dyDescent="0.2">
      <c r="A920" s="226" t="s">
        <v>544</v>
      </c>
      <c r="B920" s="218" t="s">
        <v>406</v>
      </c>
      <c r="C920" s="214" t="s">
        <v>38</v>
      </c>
      <c r="D920" s="154">
        <v>8.3849</v>
      </c>
      <c r="E920" s="175">
        <v>0</v>
      </c>
      <c r="F920" s="175">
        <f>D920-E920</f>
        <v>8.3849</v>
      </c>
      <c r="G920" s="175" t="s">
        <v>842</v>
      </c>
      <c r="H920" s="170" t="s">
        <v>917</v>
      </c>
      <c r="I920" s="170" t="s">
        <v>1019</v>
      </c>
      <c r="J920" s="212">
        <f ca="1">E920+Q920+AX920+CF920+DN920+ES920+GA920+HH920+IP920+JW920+LE920</f>
        <v>8.3849</v>
      </c>
      <c r="K920" s="212">
        <f>E920+R920+AY920+CG920+DO920+ET920+GB920+HI920+IQ920+JX920+LF920</f>
        <v>3.3</v>
      </c>
      <c r="L920" s="172">
        <f ca="1">K920/J920</f>
        <v>0.39356462211833176</v>
      </c>
      <c r="M920" s="172">
        <f>K920/D920</f>
        <v>0.39356462211833176</v>
      </c>
      <c r="N920" s="183">
        <f ca="1">SUMIF($EV$8:$FZ$9,$O$5,$EV921:$FZ921)-SUMIF($EV$8:$FZ$9,$Q$5,$EV921:$FZ921)</f>
        <v>0</v>
      </c>
      <c r="O920" s="156"/>
      <c r="P920" s="16" t="s">
        <v>25</v>
      </c>
      <c r="Q920" s="150">
        <v>0</v>
      </c>
      <c r="R920" s="150">
        <v>0</v>
      </c>
      <c r="S920" s="152" t="e">
        <v>#DIV/0!</v>
      </c>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50">
        <f t="shared" ca="1" si="2380"/>
        <v>0</v>
      </c>
      <c r="AY920" s="150">
        <f>SUM(BA921:CE921)</f>
        <v>0</v>
      </c>
      <c r="AZ920" s="152" t="e">
        <f ca="1">AY920/AX920</f>
        <v>#DIV/0!</v>
      </c>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50">
        <f t="shared" ref="CF920" si="2386">SUM(CI920:DM920)</f>
        <v>0</v>
      </c>
      <c r="CG920" s="150">
        <f>SUM(CI921:DM921)</f>
        <v>0</v>
      </c>
      <c r="CH920" s="152" t="e">
        <f>CG920/CF920</f>
        <v>#DIV/0!</v>
      </c>
      <c r="CI920" s="129"/>
      <c r="CJ920" s="129"/>
      <c r="CK920" s="129"/>
      <c r="CL920" s="129"/>
      <c r="CM920" s="129"/>
      <c r="CN920" s="129"/>
      <c r="CO920" s="129"/>
      <c r="CP920" s="101"/>
      <c r="CQ920" s="101"/>
      <c r="CR920" s="101"/>
      <c r="CS920" s="101"/>
      <c r="CT920" s="101"/>
      <c r="CU920" s="101"/>
      <c r="CV920" s="101"/>
      <c r="CW920" s="129"/>
      <c r="CX920" s="129"/>
      <c r="CY920" s="129"/>
      <c r="CZ920" s="129"/>
      <c r="DA920" s="129"/>
      <c r="DB920" s="129"/>
      <c r="DC920" s="129"/>
      <c r="DD920" s="129"/>
      <c r="DE920" s="129"/>
      <c r="DF920" s="129"/>
      <c r="DG920" s="129"/>
      <c r="DH920" s="129"/>
      <c r="DI920" s="129"/>
      <c r="DJ920" s="129"/>
      <c r="DK920" s="129"/>
      <c r="DL920" s="129"/>
      <c r="DM920" s="129"/>
      <c r="DN920" s="150">
        <f t="shared" ref="DN920" si="2387">SUM(DQ920:ER920)</f>
        <v>0</v>
      </c>
      <c r="DO920" s="150">
        <f>SUM(DQ921:ER921)</f>
        <v>0</v>
      </c>
      <c r="DP920" s="152" t="e">
        <f t="shared" si="2242"/>
        <v>#DIV/0!</v>
      </c>
      <c r="DQ920" s="16"/>
      <c r="DR920" s="16"/>
      <c r="DS920" s="16"/>
      <c r="DT920" s="16"/>
      <c r="DU920" s="16"/>
      <c r="DV920" s="16"/>
      <c r="DW920" s="16"/>
      <c r="DX920" s="16"/>
      <c r="DY920" s="16"/>
      <c r="DZ920" s="16"/>
      <c r="EA920" s="16"/>
      <c r="EB920" s="16"/>
      <c r="EC920" s="16"/>
      <c r="ED920" s="16"/>
      <c r="EE920" s="16"/>
      <c r="EF920" s="16"/>
      <c r="EG920" s="16"/>
      <c r="EH920" s="16"/>
      <c r="EI920" s="16"/>
      <c r="EJ920" s="16"/>
      <c r="EK920" s="16"/>
      <c r="EL920" s="16"/>
      <c r="EM920" s="16"/>
      <c r="EN920" s="16"/>
      <c r="EO920" s="16"/>
      <c r="EP920" s="16"/>
      <c r="EQ920" s="16"/>
      <c r="ER920" s="16"/>
      <c r="ES920" s="150">
        <f t="shared" ca="1" si="2361"/>
        <v>8.3849</v>
      </c>
      <c r="ET920" s="150">
        <f t="shared" si="2279"/>
        <v>0</v>
      </c>
      <c r="EU920" s="152">
        <f t="shared" ca="1" si="2280"/>
        <v>0</v>
      </c>
      <c r="EV920" s="16"/>
      <c r="EW920" s="67"/>
      <c r="EX920" s="16"/>
      <c r="EY920" s="16"/>
      <c r="EZ920" s="16"/>
      <c r="FA920" s="16"/>
      <c r="FB920" s="16"/>
      <c r="FC920" s="16"/>
      <c r="FD920" s="16"/>
      <c r="FE920" s="16"/>
      <c r="FF920" s="16"/>
      <c r="FG920" s="16"/>
      <c r="FH920" s="16"/>
      <c r="FI920" s="16"/>
      <c r="FJ920" s="16"/>
      <c r="FK920" s="16"/>
      <c r="FL920" s="16"/>
      <c r="FM920" s="16"/>
      <c r="FN920" s="16"/>
      <c r="FO920" s="16"/>
      <c r="FP920" s="16"/>
      <c r="FQ920" s="16"/>
      <c r="FR920" s="16">
        <v>2</v>
      </c>
      <c r="FS920" s="16">
        <v>2</v>
      </c>
      <c r="FT920" s="16">
        <v>2</v>
      </c>
      <c r="FU920" s="16">
        <v>2.3849</v>
      </c>
      <c r="FV920" s="16"/>
      <c r="FW920" s="16"/>
      <c r="FX920" s="16"/>
      <c r="FY920" s="16"/>
      <c r="FZ920" s="16"/>
      <c r="GA920" s="150">
        <f t="shared" ref="GA920" ca="1" si="2388">SUMIF($GD$8:$HG$9,$O$5,GD920:HG920)</f>
        <v>0</v>
      </c>
      <c r="GB920" s="150">
        <f t="shared" ref="GB920" si="2389">SUM(GD921:HG921)</f>
        <v>3.3</v>
      </c>
      <c r="GC920" s="152" t="e">
        <f t="shared" ref="GC920" ca="1" si="2390">GB920/GA920</f>
        <v>#DIV/0!</v>
      </c>
      <c r="GD920" s="16"/>
      <c r="GE920" s="16"/>
      <c r="GF920" s="16"/>
      <c r="GG920" s="16"/>
      <c r="GH920" s="16"/>
      <c r="GI920" s="16"/>
      <c r="GJ920" s="16"/>
      <c r="GK920" s="16"/>
      <c r="GL920" s="16"/>
      <c r="GM920" s="16"/>
      <c r="GN920" s="16"/>
      <c r="GO920" s="16"/>
      <c r="GP920" s="16"/>
      <c r="GQ920" s="16"/>
      <c r="GR920" s="16"/>
      <c r="GS920" s="16"/>
      <c r="GT920" s="16"/>
      <c r="GU920" s="16"/>
      <c r="GV920" s="16"/>
      <c r="GW920" s="16"/>
      <c r="GX920" s="16"/>
      <c r="GY920" s="16"/>
      <c r="GZ920" s="16"/>
      <c r="HA920" s="16"/>
      <c r="HB920" s="16"/>
      <c r="HC920" s="16"/>
      <c r="HD920" s="16"/>
      <c r="HE920" s="16"/>
      <c r="HF920" s="16"/>
      <c r="HG920" s="16"/>
      <c r="HH920" s="150"/>
      <c r="HI920" s="150">
        <v>0</v>
      </c>
      <c r="HJ920" s="152" t="e">
        <v>#DIV/0!</v>
      </c>
      <c r="HK920" s="16"/>
      <c r="HL920" s="16"/>
      <c r="HM920" s="16"/>
      <c r="HN920" s="16"/>
      <c r="HO920" s="16"/>
      <c r="HP920" s="16"/>
      <c r="HQ920" s="16"/>
      <c r="HR920" s="16"/>
      <c r="HS920" s="16"/>
      <c r="HT920" s="16"/>
      <c r="HU920" s="16"/>
      <c r="HV920" s="16"/>
      <c r="HW920" s="16"/>
      <c r="HX920" s="16"/>
      <c r="HY920" s="16"/>
      <c r="HZ920" s="16"/>
      <c r="IA920" s="16"/>
      <c r="IB920" s="16"/>
      <c r="IC920" s="16"/>
      <c r="ID920" s="16"/>
      <c r="IE920" s="16"/>
      <c r="IF920" s="16"/>
      <c r="IG920" s="16"/>
      <c r="IH920" s="16"/>
      <c r="II920" s="16"/>
      <c r="IJ920" s="16"/>
      <c r="IK920" s="16"/>
      <c r="IL920" s="16"/>
      <c r="IM920" s="16"/>
      <c r="IN920" s="16"/>
      <c r="IO920" s="16"/>
      <c r="IP920" s="150"/>
      <c r="IQ920" s="150">
        <v>0</v>
      </c>
      <c r="IR920" s="152" t="e">
        <v>#DIV/0!</v>
      </c>
      <c r="IS920" s="16"/>
      <c r="IT920" s="16"/>
      <c r="IU920" s="16"/>
      <c r="IV920" s="16"/>
      <c r="IW920" s="16"/>
      <c r="IX920" s="16"/>
      <c r="IY920" s="16"/>
      <c r="IZ920" s="16"/>
      <c r="JA920" s="16"/>
      <c r="JB920" s="16"/>
      <c r="JC920" s="16"/>
      <c r="JD920" s="16"/>
      <c r="JE920" s="16"/>
      <c r="JF920" s="16"/>
      <c r="JG920" s="16"/>
      <c r="JH920" s="16"/>
      <c r="JI920" s="16"/>
      <c r="JJ920" s="16"/>
      <c r="JK920" s="16"/>
      <c r="JL920" s="16"/>
      <c r="JM920" s="16"/>
      <c r="JN920" s="16"/>
      <c r="JO920" s="16"/>
      <c r="JP920" s="16"/>
      <c r="JQ920" s="16"/>
      <c r="JR920" s="16"/>
      <c r="JS920" s="16"/>
      <c r="JT920" s="16"/>
      <c r="JU920" s="23"/>
      <c r="JV920" s="16"/>
      <c r="JW920" s="150"/>
      <c r="JX920" s="150">
        <v>0</v>
      </c>
      <c r="JY920" s="152" t="e">
        <v>#DIV/0!</v>
      </c>
      <c r="JZ920" s="16"/>
      <c r="KA920" s="16"/>
      <c r="KB920" s="16"/>
      <c r="KC920" s="16"/>
      <c r="KD920" s="16"/>
      <c r="KE920" s="16"/>
      <c r="KF920" s="16"/>
      <c r="KG920" s="16"/>
      <c r="KH920" s="16"/>
      <c r="KI920" s="16"/>
      <c r="KJ920" s="16"/>
      <c r="KK920" s="16"/>
      <c r="KL920" s="16"/>
      <c r="KM920" s="16"/>
      <c r="KN920" s="16"/>
      <c r="KO920" s="16"/>
      <c r="KP920" s="16"/>
      <c r="KQ920" s="16"/>
      <c r="KR920" s="16"/>
      <c r="KS920" s="16"/>
      <c r="KT920" s="16"/>
      <c r="KU920" s="16"/>
      <c r="KV920" s="16"/>
      <c r="KW920" s="16"/>
      <c r="KX920" s="16"/>
      <c r="KY920" s="16"/>
      <c r="KZ920" s="16"/>
      <c r="LA920" s="16"/>
      <c r="LB920" s="16"/>
      <c r="LC920" s="16"/>
      <c r="LD920" s="16"/>
      <c r="LE920" s="150"/>
      <c r="LF920" s="150">
        <v>0</v>
      </c>
      <c r="LG920" s="152" t="e">
        <v>#DIV/0!</v>
      </c>
      <c r="LH920" s="16"/>
      <c r="LI920" s="16"/>
      <c r="LJ920" s="16"/>
      <c r="LK920" s="16"/>
      <c r="LL920" s="16"/>
      <c r="LM920" s="16"/>
      <c r="LN920" s="16"/>
      <c r="LO920" s="16"/>
      <c r="LP920" s="16"/>
      <c r="LQ920" s="16"/>
      <c r="LR920" s="16"/>
      <c r="LS920" s="16"/>
      <c r="LT920" s="16"/>
      <c r="LU920" s="16"/>
      <c r="LV920" s="16"/>
      <c r="LW920" s="16"/>
      <c r="LX920" s="16"/>
      <c r="LY920" s="16"/>
      <c r="LZ920" s="16"/>
      <c r="MA920" s="16"/>
      <c r="MB920" s="16"/>
      <c r="MC920" s="16"/>
      <c r="MD920" s="16"/>
      <c r="ME920" s="16"/>
      <c r="MF920" s="16"/>
      <c r="MG920" s="16"/>
      <c r="MH920" s="16"/>
      <c r="MI920" s="16"/>
      <c r="MJ920" s="16"/>
      <c r="MK920" s="16"/>
      <c r="ML920" s="16"/>
    </row>
    <row r="921" spans="1:350" ht="13.9" customHeight="1" outlineLevel="3" x14ac:dyDescent="0.2">
      <c r="A921" s="227"/>
      <c r="B921" s="219"/>
      <c r="C921" s="215"/>
      <c r="D921" s="155"/>
      <c r="E921" s="176"/>
      <c r="F921" s="176"/>
      <c r="G921" s="176"/>
      <c r="H921" s="171"/>
      <c r="I921" s="171"/>
      <c r="J921" s="213"/>
      <c r="K921" s="213"/>
      <c r="L921" s="173"/>
      <c r="M921" s="173"/>
      <c r="N921" s="184"/>
      <c r="O921" s="157"/>
      <c r="P921" s="17" t="s">
        <v>26</v>
      </c>
      <c r="Q921" s="151"/>
      <c r="R921" s="151"/>
      <c r="S921" s="153"/>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151"/>
      <c r="AY921" s="151"/>
      <c r="AZ921" s="153"/>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c r="CF921" s="151"/>
      <c r="CG921" s="151"/>
      <c r="CH921" s="153"/>
      <c r="CI921" s="141"/>
      <c r="CJ921" s="141"/>
      <c r="CK921" s="141"/>
      <c r="CL921" s="141"/>
      <c r="CM921" s="141"/>
      <c r="CN921" s="141"/>
      <c r="CO921" s="141"/>
      <c r="CP921" s="95"/>
      <c r="CQ921" s="95"/>
      <c r="CR921" s="95"/>
      <c r="CS921" s="95"/>
      <c r="CT921" s="95"/>
      <c r="CU921" s="95"/>
      <c r="CV921" s="95"/>
      <c r="CW921" s="141"/>
      <c r="CX921" s="141"/>
      <c r="CY921" s="141"/>
      <c r="CZ921" s="141"/>
      <c r="DA921" s="141"/>
      <c r="DB921" s="141"/>
      <c r="DC921" s="141"/>
      <c r="DD921" s="141"/>
      <c r="DE921" s="141"/>
      <c r="DF921" s="141"/>
      <c r="DG921" s="141"/>
      <c r="DH921" s="141"/>
      <c r="DI921" s="141"/>
      <c r="DJ921" s="141"/>
      <c r="DK921" s="141"/>
      <c r="DL921" s="141"/>
      <c r="DM921" s="141"/>
      <c r="DN921" s="151"/>
      <c r="DO921" s="151"/>
      <c r="DP921" s="153"/>
      <c r="DQ921" s="24"/>
      <c r="DR921" s="24"/>
      <c r="DS921" s="24"/>
      <c r="DT921" s="24"/>
      <c r="DU921" s="24"/>
      <c r="DV921" s="24"/>
      <c r="DW921" s="24"/>
      <c r="DX921" s="24"/>
      <c r="DY921" s="24"/>
      <c r="DZ921" s="24"/>
      <c r="EA921" s="24"/>
      <c r="EB921" s="24"/>
      <c r="EC921" s="24"/>
      <c r="ED921" s="24"/>
      <c r="EE921" s="24"/>
      <c r="EF921" s="24"/>
      <c r="EG921" s="24"/>
      <c r="EH921" s="24"/>
      <c r="EI921" s="24"/>
      <c r="EJ921" s="24"/>
      <c r="EK921" s="24"/>
      <c r="EL921" s="24"/>
      <c r="EM921" s="24"/>
      <c r="EN921" s="24"/>
      <c r="EO921" s="24"/>
      <c r="EP921" s="24"/>
      <c r="EQ921" s="24"/>
      <c r="ER921" s="24"/>
      <c r="ES921" s="151"/>
      <c r="ET921" s="151"/>
      <c r="EU921" s="153"/>
      <c r="EV921" s="24"/>
      <c r="EW921" s="125"/>
      <c r="EX921" s="24"/>
      <c r="EY921" s="24"/>
      <c r="EZ921" s="24"/>
      <c r="FA921" s="24"/>
      <c r="FB921" s="24"/>
      <c r="FC921" s="24"/>
      <c r="FD921" s="24"/>
      <c r="FE921" s="24"/>
      <c r="FF921" s="24"/>
      <c r="FG921" s="24"/>
      <c r="FH921" s="24"/>
      <c r="FI921" s="24"/>
      <c r="FJ921" s="24"/>
      <c r="FK921" s="24"/>
      <c r="FL921" s="24"/>
      <c r="FM921" s="24"/>
      <c r="FN921" s="24"/>
      <c r="FO921" s="24"/>
      <c r="FP921" s="24"/>
      <c r="FQ921" s="24"/>
      <c r="FR921" s="24"/>
      <c r="FS921" s="24"/>
      <c r="FT921" s="24"/>
      <c r="FU921" s="24"/>
      <c r="FV921" s="24"/>
      <c r="FW921" s="24"/>
      <c r="FX921" s="24"/>
      <c r="FY921" s="24"/>
      <c r="FZ921" s="24"/>
      <c r="GA921" s="151"/>
      <c r="GB921" s="151"/>
      <c r="GC921" s="153"/>
      <c r="GD921" s="24"/>
      <c r="GE921" s="24"/>
      <c r="GF921" s="24"/>
      <c r="GG921" s="24"/>
      <c r="GH921" s="24"/>
      <c r="GI921" s="24"/>
      <c r="GJ921" s="24"/>
      <c r="GK921" s="24"/>
      <c r="GL921" s="24"/>
      <c r="GM921" s="24"/>
      <c r="GN921" s="24"/>
      <c r="GO921" s="24"/>
      <c r="GP921" s="24"/>
      <c r="GQ921" s="24"/>
      <c r="GR921" s="24"/>
      <c r="GS921" s="24"/>
      <c r="GT921" s="24"/>
      <c r="GU921" s="24"/>
      <c r="GV921" s="24"/>
      <c r="GW921" s="24"/>
      <c r="GX921" s="24"/>
      <c r="GY921" s="24"/>
      <c r="GZ921" s="24"/>
      <c r="HA921" s="76">
        <v>1.5</v>
      </c>
      <c r="HB921" s="76">
        <v>0.8</v>
      </c>
      <c r="HC921" s="24"/>
      <c r="HD921" s="24">
        <v>1</v>
      </c>
      <c r="HE921" s="24"/>
      <c r="HF921" s="24"/>
      <c r="HG921" s="24"/>
      <c r="HH921" s="151"/>
      <c r="HI921" s="151"/>
      <c r="HJ921" s="153"/>
      <c r="HK921" s="24"/>
      <c r="HL921" s="24"/>
      <c r="HM921" s="24"/>
      <c r="HN921" s="24"/>
      <c r="HO921" s="24"/>
      <c r="HP921" s="24"/>
      <c r="HQ921" s="24"/>
      <c r="HR921" s="24"/>
      <c r="HS921" s="24"/>
      <c r="HT921" s="24"/>
      <c r="HU921" s="24"/>
      <c r="HV921" s="24"/>
      <c r="HW921" s="24"/>
      <c r="HX921" s="24"/>
      <c r="HY921" s="24"/>
      <c r="HZ921" s="24"/>
      <c r="IA921" s="24"/>
      <c r="IB921" s="24"/>
      <c r="IC921" s="24"/>
      <c r="ID921" s="24"/>
      <c r="IE921" s="24"/>
      <c r="IF921" s="24"/>
      <c r="IG921" s="24"/>
      <c r="IH921" s="24"/>
      <c r="II921" s="24"/>
      <c r="IJ921" s="24"/>
      <c r="IK921" s="24"/>
      <c r="IL921" s="24"/>
      <c r="IM921" s="24"/>
      <c r="IN921" s="24"/>
      <c r="IO921" s="24"/>
      <c r="IP921" s="151"/>
      <c r="IQ921" s="151"/>
      <c r="IR921" s="153"/>
      <c r="IS921" s="24"/>
      <c r="IT921" s="24"/>
      <c r="IU921" s="24"/>
      <c r="IV921" s="24"/>
      <c r="IW921" s="24"/>
      <c r="IX921" s="24"/>
      <c r="IY921" s="24"/>
      <c r="IZ921" s="24"/>
      <c r="JA921" s="24"/>
      <c r="JB921" s="24"/>
      <c r="JC921" s="24"/>
      <c r="JD921" s="24"/>
      <c r="JE921" s="24"/>
      <c r="JF921" s="24"/>
      <c r="JG921" s="24"/>
      <c r="JH921" s="24"/>
      <c r="JI921" s="24"/>
      <c r="JJ921" s="24"/>
      <c r="JK921" s="24"/>
      <c r="JL921" s="24"/>
      <c r="JM921" s="24"/>
      <c r="JN921" s="24"/>
      <c r="JO921" s="24"/>
      <c r="JP921" s="24"/>
      <c r="JQ921" s="24"/>
      <c r="JR921" s="24"/>
      <c r="JS921" s="24"/>
      <c r="JT921" s="24"/>
      <c r="JU921" s="25"/>
      <c r="JV921" s="24"/>
      <c r="JW921" s="151"/>
      <c r="JX921" s="151"/>
      <c r="JY921" s="153"/>
      <c r="JZ921" s="24"/>
      <c r="KA921" s="24"/>
      <c r="KB921" s="24"/>
      <c r="KC921" s="24"/>
      <c r="KD921" s="24"/>
      <c r="KE921" s="24"/>
      <c r="KF921" s="24"/>
      <c r="KG921" s="24"/>
      <c r="KH921" s="24"/>
      <c r="KI921" s="24"/>
      <c r="KJ921" s="24"/>
      <c r="KK921" s="24"/>
      <c r="KL921" s="24"/>
      <c r="KM921" s="24"/>
      <c r="KN921" s="24"/>
      <c r="KO921" s="24"/>
      <c r="KP921" s="24"/>
      <c r="KQ921" s="24"/>
      <c r="KR921" s="24"/>
      <c r="KS921" s="24"/>
      <c r="KT921" s="24"/>
      <c r="KU921" s="24"/>
      <c r="KV921" s="24"/>
      <c r="KW921" s="24"/>
      <c r="KX921" s="24"/>
      <c r="KY921" s="24"/>
      <c r="KZ921" s="24"/>
      <c r="LA921" s="24"/>
      <c r="LB921" s="24"/>
      <c r="LC921" s="24"/>
      <c r="LD921" s="24"/>
      <c r="LE921" s="151"/>
      <c r="LF921" s="151"/>
      <c r="LG921" s="153"/>
      <c r="LH921" s="24"/>
      <c r="LI921" s="24"/>
      <c r="LJ921" s="24"/>
      <c r="LK921" s="24"/>
      <c r="LL921" s="24"/>
      <c r="LM921" s="24"/>
      <c r="LN921" s="24"/>
      <c r="LO921" s="24"/>
      <c r="LP921" s="24"/>
      <c r="LQ921" s="24"/>
      <c r="LR921" s="24"/>
      <c r="LS921" s="24"/>
      <c r="LT921" s="24"/>
      <c r="LU921" s="24"/>
      <c r="LV921" s="24"/>
      <c r="LW921" s="24"/>
      <c r="LX921" s="24"/>
      <c r="LY921" s="24"/>
      <c r="LZ921" s="24"/>
      <c r="MA921" s="24"/>
      <c r="MB921" s="24"/>
      <c r="MC921" s="24"/>
      <c r="MD921" s="24"/>
      <c r="ME921" s="24"/>
      <c r="MF921" s="24"/>
      <c r="MG921" s="24"/>
      <c r="MH921" s="24"/>
      <c r="MI921" s="24"/>
      <c r="MJ921" s="24"/>
      <c r="MK921" s="24"/>
      <c r="ML921" s="24"/>
    </row>
    <row r="922" spans="1:350" ht="13.9" customHeight="1" outlineLevel="3" x14ac:dyDescent="0.2">
      <c r="A922" s="226" t="s">
        <v>545</v>
      </c>
      <c r="B922" s="218" t="s">
        <v>409</v>
      </c>
      <c r="C922" s="214" t="s">
        <v>99</v>
      </c>
      <c r="D922" s="154">
        <v>1</v>
      </c>
      <c r="E922" s="175">
        <v>0</v>
      </c>
      <c r="F922" s="175">
        <f>D922-E922</f>
        <v>1</v>
      </c>
      <c r="G922" s="175" t="s">
        <v>842</v>
      </c>
      <c r="H922" s="170" t="s">
        <v>1019</v>
      </c>
      <c r="I922" s="170" t="s">
        <v>913</v>
      </c>
      <c r="J922" s="212">
        <f ca="1">E922+Q922+AX922+CF922+DN922+ES922+GA922+HH922+IP922+JW922+LE922</f>
        <v>1</v>
      </c>
      <c r="K922" s="212">
        <f>E922+R922+AY922+CG922+DO922+ET922+GB922+HI922+IQ922+JX922+LF922</f>
        <v>1</v>
      </c>
      <c r="L922" s="172">
        <f ca="1">K922/J922</f>
        <v>1</v>
      </c>
      <c r="M922" s="172">
        <f>K922/D922</f>
        <v>1</v>
      </c>
      <c r="N922" s="183">
        <f ca="1">SUMIF($EV$8:$FZ$9,$O$5,$EV923:$FZ923)-SUMIF($EV$8:$FZ$9,$Q$5,$EV923:$FZ923)</f>
        <v>0</v>
      </c>
      <c r="O922" s="156"/>
      <c r="P922" s="16" t="s">
        <v>25</v>
      </c>
      <c r="Q922" s="150">
        <v>0</v>
      </c>
      <c r="R922" s="150">
        <v>0</v>
      </c>
      <c r="S922" s="152" t="e">
        <v>#DIV/0!</v>
      </c>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50">
        <f t="shared" ca="1" si="2380"/>
        <v>0</v>
      </c>
      <c r="AY922" s="150">
        <f>SUM(BA923:CE923)</f>
        <v>0</v>
      </c>
      <c r="AZ922" s="152" t="e">
        <f ca="1">AY922/AX922</f>
        <v>#DIV/0!</v>
      </c>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50">
        <f t="shared" ref="CF922" si="2391">SUM(CI922:DM922)</f>
        <v>0</v>
      </c>
      <c r="CG922" s="150">
        <f>SUM(CI923:DM923)</f>
        <v>0</v>
      </c>
      <c r="CH922" s="152" t="e">
        <f>CG922/CF922</f>
        <v>#DIV/0!</v>
      </c>
      <c r="CI922" s="129"/>
      <c r="CJ922" s="129"/>
      <c r="CK922" s="129"/>
      <c r="CL922" s="129"/>
      <c r="CM922" s="129"/>
      <c r="CN922" s="129"/>
      <c r="CO922" s="129"/>
      <c r="CP922" s="101"/>
      <c r="CQ922" s="101"/>
      <c r="CR922" s="101"/>
      <c r="CS922" s="101"/>
      <c r="CT922" s="101"/>
      <c r="CU922" s="101"/>
      <c r="CV922" s="101"/>
      <c r="CW922" s="129"/>
      <c r="CX922" s="129"/>
      <c r="CY922" s="129"/>
      <c r="CZ922" s="129"/>
      <c r="DA922" s="129"/>
      <c r="DB922" s="129"/>
      <c r="DC922" s="129"/>
      <c r="DD922" s="129"/>
      <c r="DE922" s="129"/>
      <c r="DF922" s="129"/>
      <c r="DG922" s="129"/>
      <c r="DH922" s="129"/>
      <c r="DI922" s="129"/>
      <c r="DJ922" s="129"/>
      <c r="DK922" s="129"/>
      <c r="DL922" s="129"/>
      <c r="DM922" s="129"/>
      <c r="DN922" s="150">
        <f t="shared" ref="DN922" si="2392">SUM(DQ922:ER922)</f>
        <v>0</v>
      </c>
      <c r="DO922" s="150">
        <f>SUM(DQ923:ER923)</f>
        <v>0</v>
      </c>
      <c r="DP922" s="152" t="e">
        <f t="shared" si="2242"/>
        <v>#DIV/0!</v>
      </c>
      <c r="DQ922" s="16"/>
      <c r="DR922" s="16"/>
      <c r="DS922" s="16"/>
      <c r="DT922" s="16"/>
      <c r="DU922" s="16"/>
      <c r="DV922" s="16"/>
      <c r="DW922" s="16"/>
      <c r="DX922" s="16"/>
      <c r="DY922" s="16"/>
      <c r="DZ922" s="16"/>
      <c r="EA922" s="16"/>
      <c r="EB922" s="16"/>
      <c r="EC922" s="16"/>
      <c r="ED922" s="16"/>
      <c r="EE922" s="16"/>
      <c r="EF922" s="16"/>
      <c r="EG922" s="16"/>
      <c r="EH922" s="16"/>
      <c r="EI922" s="16"/>
      <c r="EJ922" s="16"/>
      <c r="EK922" s="16"/>
      <c r="EL922" s="16"/>
      <c r="EM922" s="16"/>
      <c r="EN922" s="16"/>
      <c r="EO922" s="16"/>
      <c r="EP922" s="16"/>
      <c r="EQ922" s="16"/>
      <c r="ER922" s="16"/>
      <c r="ES922" s="150">
        <f t="shared" ca="1" si="2361"/>
        <v>1</v>
      </c>
      <c r="ET922" s="150">
        <f t="shared" si="2279"/>
        <v>0</v>
      </c>
      <c r="EU922" s="152">
        <f t="shared" ca="1" si="2280"/>
        <v>0</v>
      </c>
      <c r="EV922" s="16"/>
      <c r="EW922" s="67"/>
      <c r="EX922" s="16"/>
      <c r="EY922" s="16"/>
      <c r="EZ922" s="16"/>
      <c r="FA922" s="16"/>
      <c r="FB922" s="16"/>
      <c r="FC922" s="16"/>
      <c r="FD922" s="16"/>
      <c r="FE922" s="16"/>
      <c r="FF922" s="16"/>
      <c r="FG922" s="16"/>
      <c r="FH922" s="16"/>
      <c r="FI922" s="16"/>
      <c r="FJ922" s="16"/>
      <c r="FK922" s="16"/>
      <c r="FL922" s="16"/>
      <c r="FM922" s="16"/>
      <c r="FN922" s="16"/>
      <c r="FO922" s="16"/>
      <c r="FP922" s="16"/>
      <c r="FQ922" s="16"/>
      <c r="FR922" s="16"/>
      <c r="FS922" s="16"/>
      <c r="FT922" s="16"/>
      <c r="FU922" s="16"/>
      <c r="FV922" s="16">
        <v>1</v>
      </c>
      <c r="FW922" s="16"/>
      <c r="FX922" s="16"/>
      <c r="FY922" s="16"/>
      <c r="FZ922" s="16"/>
      <c r="GA922" s="150">
        <f t="shared" ref="GA922" ca="1" si="2393">SUMIF($GD$8:$HG$9,$O$5,GD922:HG922)</f>
        <v>0</v>
      </c>
      <c r="GB922" s="150">
        <f t="shared" ref="GB922" si="2394">SUM(GD923:HG923)</f>
        <v>1</v>
      </c>
      <c r="GC922" s="152" t="e">
        <f t="shared" ref="GC922" ca="1" si="2395">GB922/GA922</f>
        <v>#DIV/0!</v>
      </c>
      <c r="GD922" s="16"/>
      <c r="GE922" s="16"/>
      <c r="GF922" s="16"/>
      <c r="GG922" s="16"/>
      <c r="GH922" s="16"/>
      <c r="GI922" s="16"/>
      <c r="GJ922" s="16"/>
      <c r="GK922" s="16"/>
      <c r="GL922" s="16"/>
      <c r="GM922" s="16"/>
      <c r="GN922" s="16"/>
      <c r="GO922" s="16"/>
      <c r="GP922" s="16"/>
      <c r="GQ922" s="16"/>
      <c r="GR922" s="16"/>
      <c r="GS922" s="16"/>
      <c r="GT922" s="16"/>
      <c r="GU922" s="16"/>
      <c r="GV922" s="16"/>
      <c r="GW922" s="16"/>
      <c r="GX922" s="16"/>
      <c r="GY922" s="16"/>
      <c r="GZ922" s="16"/>
      <c r="HA922" s="16"/>
      <c r="HB922" s="16"/>
      <c r="HC922" s="16"/>
      <c r="HD922" s="16"/>
      <c r="HE922" s="16"/>
      <c r="HF922" s="16"/>
      <c r="HG922" s="16"/>
      <c r="HH922" s="150"/>
      <c r="HI922" s="150">
        <v>0</v>
      </c>
      <c r="HJ922" s="152" t="e">
        <v>#DIV/0!</v>
      </c>
      <c r="HK922" s="16"/>
      <c r="HL922" s="16"/>
      <c r="HM922" s="16"/>
      <c r="HN922" s="16"/>
      <c r="HO922" s="16"/>
      <c r="HP922" s="16"/>
      <c r="HQ922" s="16"/>
      <c r="HR922" s="16"/>
      <c r="HS922" s="16"/>
      <c r="HT922" s="16"/>
      <c r="HU922" s="16"/>
      <c r="HV922" s="16"/>
      <c r="HW922" s="16"/>
      <c r="HX922" s="16"/>
      <c r="HY922" s="16"/>
      <c r="HZ922" s="16"/>
      <c r="IA922" s="16"/>
      <c r="IB922" s="16"/>
      <c r="IC922" s="16"/>
      <c r="ID922" s="16"/>
      <c r="IE922" s="16"/>
      <c r="IF922" s="16"/>
      <c r="IG922" s="16"/>
      <c r="IH922" s="16"/>
      <c r="II922" s="16"/>
      <c r="IJ922" s="16"/>
      <c r="IK922" s="16"/>
      <c r="IL922" s="16"/>
      <c r="IM922" s="16"/>
      <c r="IN922" s="16"/>
      <c r="IO922" s="16"/>
      <c r="IP922" s="150"/>
      <c r="IQ922" s="150">
        <v>0</v>
      </c>
      <c r="IR922" s="152" t="e">
        <v>#DIV/0!</v>
      </c>
      <c r="IS922" s="16"/>
      <c r="IT922" s="16"/>
      <c r="IU922" s="16"/>
      <c r="IV922" s="16"/>
      <c r="IW922" s="16"/>
      <c r="IX922" s="16"/>
      <c r="IY922" s="16"/>
      <c r="IZ922" s="16"/>
      <c r="JA922" s="16"/>
      <c r="JB922" s="16"/>
      <c r="JC922" s="16"/>
      <c r="JD922" s="16"/>
      <c r="JE922" s="16"/>
      <c r="JF922" s="16"/>
      <c r="JG922" s="16"/>
      <c r="JH922" s="16"/>
      <c r="JI922" s="16"/>
      <c r="JJ922" s="16"/>
      <c r="JK922" s="16"/>
      <c r="JL922" s="16"/>
      <c r="JM922" s="16"/>
      <c r="JN922" s="16"/>
      <c r="JO922" s="16"/>
      <c r="JP922" s="16"/>
      <c r="JQ922" s="16"/>
      <c r="JR922" s="16"/>
      <c r="JS922" s="16"/>
      <c r="JT922" s="16"/>
      <c r="JU922" s="23"/>
      <c r="JV922" s="16"/>
      <c r="JW922" s="150"/>
      <c r="JX922" s="150">
        <v>0</v>
      </c>
      <c r="JY922" s="152" t="e">
        <v>#DIV/0!</v>
      </c>
      <c r="JZ922" s="16"/>
      <c r="KA922" s="16"/>
      <c r="KB922" s="16"/>
      <c r="KC922" s="16"/>
      <c r="KD922" s="16"/>
      <c r="KE922" s="16"/>
      <c r="KF922" s="16"/>
      <c r="KG922" s="16"/>
      <c r="KH922" s="16"/>
      <c r="KI922" s="16"/>
      <c r="KJ922" s="16"/>
      <c r="KK922" s="16"/>
      <c r="KL922" s="16"/>
      <c r="KM922" s="16"/>
      <c r="KN922" s="16"/>
      <c r="KO922" s="16"/>
      <c r="KP922" s="16"/>
      <c r="KQ922" s="16"/>
      <c r="KR922" s="16"/>
      <c r="KS922" s="16"/>
      <c r="KT922" s="16"/>
      <c r="KU922" s="16"/>
      <c r="KV922" s="16"/>
      <c r="KW922" s="16"/>
      <c r="KX922" s="16"/>
      <c r="KY922" s="16"/>
      <c r="KZ922" s="16"/>
      <c r="LA922" s="16"/>
      <c r="LB922" s="16"/>
      <c r="LC922" s="16"/>
      <c r="LD922" s="16"/>
      <c r="LE922" s="150"/>
      <c r="LF922" s="150">
        <v>0</v>
      </c>
      <c r="LG922" s="152" t="e">
        <v>#DIV/0!</v>
      </c>
      <c r="LH922" s="16"/>
      <c r="LI922" s="16"/>
      <c r="LJ922" s="16"/>
      <c r="LK922" s="16"/>
      <c r="LL922" s="16"/>
      <c r="LM922" s="16"/>
      <c r="LN922" s="16"/>
      <c r="LO922" s="16"/>
      <c r="LP922" s="16"/>
      <c r="LQ922" s="16"/>
      <c r="LR922" s="16"/>
      <c r="LS922" s="16"/>
      <c r="LT922" s="16"/>
      <c r="LU922" s="16"/>
      <c r="LV922" s="16"/>
      <c r="LW922" s="16"/>
      <c r="LX922" s="16"/>
      <c r="LY922" s="16"/>
      <c r="LZ922" s="16"/>
      <c r="MA922" s="16"/>
      <c r="MB922" s="16"/>
      <c r="MC922" s="16"/>
      <c r="MD922" s="16"/>
      <c r="ME922" s="16"/>
      <c r="MF922" s="16"/>
      <c r="MG922" s="16"/>
      <c r="MH922" s="16"/>
      <c r="MI922" s="16"/>
      <c r="MJ922" s="16"/>
      <c r="MK922" s="16"/>
      <c r="ML922" s="16"/>
    </row>
    <row r="923" spans="1:350" ht="13.9" customHeight="1" outlineLevel="3" x14ac:dyDescent="0.2">
      <c r="A923" s="227"/>
      <c r="B923" s="219"/>
      <c r="C923" s="215"/>
      <c r="D923" s="155"/>
      <c r="E923" s="176"/>
      <c r="F923" s="176"/>
      <c r="G923" s="176"/>
      <c r="H923" s="171"/>
      <c r="I923" s="171"/>
      <c r="J923" s="213"/>
      <c r="K923" s="213"/>
      <c r="L923" s="173"/>
      <c r="M923" s="173"/>
      <c r="N923" s="184"/>
      <c r="O923" s="157"/>
      <c r="P923" s="17" t="s">
        <v>26</v>
      </c>
      <c r="Q923" s="151"/>
      <c r="R923" s="151"/>
      <c r="S923" s="153"/>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151"/>
      <c r="AY923" s="151"/>
      <c r="AZ923" s="153"/>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c r="CF923" s="151"/>
      <c r="CG923" s="151"/>
      <c r="CH923" s="153"/>
      <c r="CI923" s="141"/>
      <c r="CJ923" s="141"/>
      <c r="CK923" s="141"/>
      <c r="CL923" s="141"/>
      <c r="CM923" s="141"/>
      <c r="CN923" s="141"/>
      <c r="CO923" s="141"/>
      <c r="CP923" s="95"/>
      <c r="CQ923" s="95"/>
      <c r="CR923" s="95"/>
      <c r="CS923" s="95"/>
      <c r="CT923" s="95"/>
      <c r="CU923" s="95"/>
      <c r="CV923" s="95"/>
      <c r="CW923" s="141"/>
      <c r="CX923" s="141"/>
      <c r="CY923" s="141"/>
      <c r="CZ923" s="141"/>
      <c r="DA923" s="141"/>
      <c r="DB923" s="141"/>
      <c r="DC923" s="141"/>
      <c r="DD923" s="141"/>
      <c r="DE923" s="141"/>
      <c r="DF923" s="141"/>
      <c r="DG923" s="141"/>
      <c r="DH923" s="141"/>
      <c r="DI923" s="141"/>
      <c r="DJ923" s="141"/>
      <c r="DK923" s="141"/>
      <c r="DL923" s="141"/>
      <c r="DM923" s="141"/>
      <c r="DN923" s="151"/>
      <c r="DO923" s="151"/>
      <c r="DP923" s="153"/>
      <c r="DQ923" s="24"/>
      <c r="DR923" s="24"/>
      <c r="DS923" s="24"/>
      <c r="DT923" s="24"/>
      <c r="DU923" s="24"/>
      <c r="DV923" s="24"/>
      <c r="DW923" s="24"/>
      <c r="DX923" s="24"/>
      <c r="DY923" s="24"/>
      <c r="DZ923" s="24"/>
      <c r="EA923" s="24"/>
      <c r="EB923" s="24"/>
      <c r="EC923" s="24"/>
      <c r="ED923" s="24"/>
      <c r="EE923" s="24"/>
      <c r="EF923" s="24"/>
      <c r="EG923" s="24"/>
      <c r="EH923" s="24"/>
      <c r="EI923" s="24"/>
      <c r="EJ923" s="24"/>
      <c r="EK923" s="24"/>
      <c r="EL923" s="24"/>
      <c r="EM923" s="24"/>
      <c r="EN923" s="24"/>
      <c r="EO923" s="24"/>
      <c r="EP923" s="24"/>
      <c r="EQ923" s="24"/>
      <c r="ER923" s="24"/>
      <c r="ES923" s="151"/>
      <c r="ET923" s="151"/>
      <c r="EU923" s="153"/>
      <c r="EV923" s="24"/>
      <c r="EW923" s="125"/>
      <c r="EX923" s="24"/>
      <c r="EY923" s="24"/>
      <c r="EZ923" s="24"/>
      <c r="FA923" s="24"/>
      <c r="FB923" s="24"/>
      <c r="FC923" s="24"/>
      <c r="FD923" s="24"/>
      <c r="FE923" s="24"/>
      <c r="FF923" s="24"/>
      <c r="FG923" s="24"/>
      <c r="FH923" s="24"/>
      <c r="FI923" s="24"/>
      <c r="FJ923" s="24"/>
      <c r="FK923" s="24"/>
      <c r="FL923" s="24"/>
      <c r="FM923" s="24"/>
      <c r="FN923" s="24"/>
      <c r="FO923" s="24"/>
      <c r="FP923" s="24"/>
      <c r="FQ923" s="24"/>
      <c r="FR923" s="24"/>
      <c r="FS923" s="24"/>
      <c r="FT923" s="24"/>
      <c r="FU923" s="24"/>
      <c r="FV923" s="24"/>
      <c r="FW923" s="24"/>
      <c r="FX923" s="24"/>
      <c r="FY923" s="24"/>
      <c r="FZ923" s="24"/>
      <c r="GA923" s="151"/>
      <c r="GB923" s="151"/>
      <c r="GC923" s="153"/>
      <c r="GD923" s="24"/>
      <c r="GE923" s="24"/>
      <c r="GF923" s="24"/>
      <c r="GG923" s="24"/>
      <c r="GH923" s="24"/>
      <c r="GI923" s="24"/>
      <c r="GJ923" s="24"/>
      <c r="GK923" s="24"/>
      <c r="GL923" s="24"/>
      <c r="GM923" s="24"/>
      <c r="GN923" s="24"/>
      <c r="GO923" s="24"/>
      <c r="GP923" s="24"/>
      <c r="GQ923" s="24"/>
      <c r="GR923" s="24"/>
      <c r="GS923" s="24"/>
      <c r="GT923" s="24"/>
      <c r="GU923" s="24"/>
      <c r="GV923" s="24"/>
      <c r="GW923" s="24"/>
      <c r="GX923" s="24"/>
      <c r="GY923" s="24"/>
      <c r="GZ923" s="24"/>
      <c r="HA923" s="24"/>
      <c r="HB923" s="24"/>
      <c r="HC923" s="24"/>
      <c r="HD923" s="24"/>
      <c r="HE923" s="24"/>
      <c r="HF923" s="24">
        <v>1</v>
      </c>
      <c r="HG923" s="24"/>
      <c r="HH923" s="151"/>
      <c r="HI923" s="151"/>
      <c r="HJ923" s="153"/>
      <c r="HK923" s="24"/>
      <c r="HL923" s="24"/>
      <c r="HM923" s="24"/>
      <c r="HN923" s="24"/>
      <c r="HO923" s="24"/>
      <c r="HP923" s="24"/>
      <c r="HQ923" s="24"/>
      <c r="HR923" s="24"/>
      <c r="HS923" s="24"/>
      <c r="HT923" s="24"/>
      <c r="HU923" s="24"/>
      <c r="HV923" s="24"/>
      <c r="HW923" s="24"/>
      <c r="HX923" s="24"/>
      <c r="HY923" s="24"/>
      <c r="HZ923" s="24"/>
      <c r="IA923" s="24"/>
      <c r="IB923" s="24"/>
      <c r="IC923" s="24"/>
      <c r="ID923" s="24"/>
      <c r="IE923" s="24"/>
      <c r="IF923" s="24"/>
      <c r="IG923" s="24"/>
      <c r="IH923" s="24"/>
      <c r="II923" s="24"/>
      <c r="IJ923" s="24"/>
      <c r="IK923" s="24"/>
      <c r="IL923" s="24"/>
      <c r="IM923" s="24"/>
      <c r="IN923" s="24"/>
      <c r="IO923" s="24"/>
      <c r="IP923" s="151"/>
      <c r="IQ923" s="151"/>
      <c r="IR923" s="153"/>
      <c r="IS923" s="24"/>
      <c r="IT923" s="24"/>
      <c r="IU923" s="24"/>
      <c r="IV923" s="24"/>
      <c r="IW923" s="24"/>
      <c r="IX923" s="24"/>
      <c r="IY923" s="24"/>
      <c r="IZ923" s="24"/>
      <c r="JA923" s="24"/>
      <c r="JB923" s="24"/>
      <c r="JC923" s="24"/>
      <c r="JD923" s="24"/>
      <c r="JE923" s="24"/>
      <c r="JF923" s="24"/>
      <c r="JG923" s="24"/>
      <c r="JH923" s="24"/>
      <c r="JI923" s="24"/>
      <c r="JJ923" s="24"/>
      <c r="JK923" s="24"/>
      <c r="JL923" s="24"/>
      <c r="JM923" s="24"/>
      <c r="JN923" s="24"/>
      <c r="JO923" s="24"/>
      <c r="JP923" s="24"/>
      <c r="JQ923" s="24"/>
      <c r="JR923" s="24"/>
      <c r="JS923" s="24"/>
      <c r="JT923" s="24"/>
      <c r="JU923" s="25"/>
      <c r="JV923" s="24"/>
      <c r="JW923" s="151"/>
      <c r="JX923" s="151"/>
      <c r="JY923" s="153"/>
      <c r="JZ923" s="24"/>
      <c r="KA923" s="24"/>
      <c r="KB923" s="24"/>
      <c r="KC923" s="24"/>
      <c r="KD923" s="24"/>
      <c r="KE923" s="24"/>
      <c r="KF923" s="24"/>
      <c r="KG923" s="24"/>
      <c r="KH923" s="24"/>
      <c r="KI923" s="24"/>
      <c r="KJ923" s="24"/>
      <c r="KK923" s="24"/>
      <c r="KL923" s="24"/>
      <c r="KM923" s="24"/>
      <c r="KN923" s="24"/>
      <c r="KO923" s="24"/>
      <c r="KP923" s="24"/>
      <c r="KQ923" s="24"/>
      <c r="KR923" s="24"/>
      <c r="KS923" s="24"/>
      <c r="KT923" s="24"/>
      <c r="KU923" s="24"/>
      <c r="KV923" s="24"/>
      <c r="KW923" s="24"/>
      <c r="KX923" s="24"/>
      <c r="KY923" s="24"/>
      <c r="KZ923" s="24"/>
      <c r="LA923" s="24"/>
      <c r="LB923" s="24"/>
      <c r="LC923" s="24"/>
      <c r="LD923" s="24"/>
      <c r="LE923" s="151"/>
      <c r="LF923" s="151"/>
      <c r="LG923" s="153"/>
      <c r="LH923" s="24"/>
      <c r="LI923" s="24"/>
      <c r="LJ923" s="24"/>
      <c r="LK923" s="24"/>
      <c r="LL923" s="24"/>
      <c r="LM923" s="24"/>
      <c r="LN923" s="24"/>
      <c r="LO923" s="24"/>
      <c r="LP923" s="24"/>
      <c r="LQ923" s="24"/>
      <c r="LR923" s="24"/>
      <c r="LS923" s="24"/>
      <c r="LT923" s="24"/>
      <c r="LU923" s="24"/>
      <c r="LV923" s="24"/>
      <c r="LW923" s="24"/>
      <c r="LX923" s="24"/>
      <c r="LY923" s="24"/>
      <c r="LZ923" s="24"/>
      <c r="MA923" s="24"/>
      <c r="MB923" s="24"/>
      <c r="MC923" s="24"/>
      <c r="MD923" s="24"/>
      <c r="ME923" s="24"/>
      <c r="MF923" s="24"/>
      <c r="MG923" s="24"/>
      <c r="MH923" s="24"/>
      <c r="MI923" s="24"/>
      <c r="MJ923" s="24"/>
      <c r="MK923" s="24"/>
      <c r="ML923" s="24"/>
    </row>
    <row r="924" spans="1:350" ht="13.9" customHeight="1" outlineLevel="3" x14ac:dyDescent="0.2">
      <c r="A924" s="226" t="s">
        <v>546</v>
      </c>
      <c r="B924" s="218" t="s">
        <v>411</v>
      </c>
      <c r="C924" s="214" t="s">
        <v>38</v>
      </c>
      <c r="D924" s="154">
        <v>2.5167000000000002</v>
      </c>
      <c r="E924" s="175">
        <v>0</v>
      </c>
      <c r="F924" s="175">
        <f>D924-E924</f>
        <v>2.5167000000000002</v>
      </c>
      <c r="G924" s="175" t="s">
        <v>847</v>
      </c>
      <c r="H924" s="170" t="s">
        <v>1019</v>
      </c>
      <c r="I924" s="170" t="s">
        <v>1020</v>
      </c>
      <c r="J924" s="212">
        <f ca="1">E924+Q924+AX924+CF924+DN924+ES924+GA924+HH924+IP924+JW924+LE924</f>
        <v>2.5167000000000002</v>
      </c>
      <c r="K924" s="212">
        <f>E924+R924+AY924+CG924+DO924+ET924+GB924+HI924+IQ924+JX924+LF924</f>
        <v>0</v>
      </c>
      <c r="L924" s="172">
        <f ca="1">K924/J924</f>
        <v>0</v>
      </c>
      <c r="M924" s="172">
        <f>K924/D924</f>
        <v>0</v>
      </c>
      <c r="N924" s="183">
        <f ca="1">SUMIF($EV$8:$FZ$9,$O$5,$EV925:$FZ925)-SUMIF($EV$8:$FZ$9,$Q$5,$EV925:$FZ925)</f>
        <v>0</v>
      </c>
      <c r="O924" s="156"/>
      <c r="P924" s="16" t="s">
        <v>25</v>
      </c>
      <c r="Q924" s="150">
        <v>0</v>
      </c>
      <c r="R924" s="150">
        <v>0</v>
      </c>
      <c r="S924" s="152" t="e">
        <v>#DIV/0!</v>
      </c>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50">
        <f t="shared" ca="1" si="2380"/>
        <v>0</v>
      </c>
      <c r="AY924" s="150">
        <f>SUM(BA925:CE925)</f>
        <v>0</v>
      </c>
      <c r="AZ924" s="152" t="e">
        <f ca="1">AY924/AX924</f>
        <v>#DIV/0!</v>
      </c>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50">
        <f t="shared" ref="CF924" si="2396">SUM(CI924:DM924)</f>
        <v>0</v>
      </c>
      <c r="CG924" s="150">
        <f>SUM(CI925:DM925)</f>
        <v>0</v>
      </c>
      <c r="CH924" s="152" t="e">
        <f>CG924/CF924</f>
        <v>#DIV/0!</v>
      </c>
      <c r="CI924" s="129"/>
      <c r="CJ924" s="129"/>
      <c r="CK924" s="129"/>
      <c r="CL924" s="129"/>
      <c r="CM924" s="129"/>
      <c r="CN924" s="129"/>
      <c r="CO924" s="129"/>
      <c r="CP924" s="101"/>
      <c r="CQ924" s="101"/>
      <c r="CR924" s="101"/>
      <c r="CS924" s="101"/>
      <c r="CT924" s="101"/>
      <c r="CU924" s="101"/>
      <c r="CV924" s="101"/>
      <c r="CW924" s="129"/>
      <c r="CX924" s="129"/>
      <c r="CY924" s="129"/>
      <c r="CZ924" s="129"/>
      <c r="DA924" s="129"/>
      <c r="DB924" s="129"/>
      <c r="DC924" s="129"/>
      <c r="DD924" s="129"/>
      <c r="DE924" s="129"/>
      <c r="DF924" s="129"/>
      <c r="DG924" s="129"/>
      <c r="DH924" s="129"/>
      <c r="DI924" s="129"/>
      <c r="DJ924" s="129"/>
      <c r="DK924" s="129"/>
      <c r="DL924" s="129"/>
      <c r="DM924" s="129"/>
      <c r="DN924" s="150">
        <f t="shared" ref="DN924" si="2397">SUM(DQ924:ER924)</f>
        <v>0</v>
      </c>
      <c r="DO924" s="150">
        <f>SUM(DQ925:ER925)</f>
        <v>0</v>
      </c>
      <c r="DP924" s="152" t="e">
        <f t="shared" si="2242"/>
        <v>#DIV/0!</v>
      </c>
      <c r="DQ924" s="16"/>
      <c r="DR924" s="16"/>
      <c r="DS924" s="16"/>
      <c r="DT924" s="16"/>
      <c r="DU924" s="16"/>
      <c r="DV924" s="16"/>
      <c r="DW924" s="16"/>
      <c r="DX924" s="16"/>
      <c r="DY924" s="16"/>
      <c r="DZ924" s="16"/>
      <c r="EA924" s="16"/>
      <c r="EB924" s="16"/>
      <c r="EC924" s="16"/>
      <c r="ED924" s="16"/>
      <c r="EE924" s="16"/>
      <c r="EF924" s="16"/>
      <c r="EG924" s="16"/>
      <c r="EH924" s="16"/>
      <c r="EI924" s="16"/>
      <c r="EJ924" s="16"/>
      <c r="EK924" s="16"/>
      <c r="EL924" s="16"/>
      <c r="EM924" s="16"/>
      <c r="EN924" s="16"/>
      <c r="EO924" s="16"/>
      <c r="EP924" s="16"/>
      <c r="EQ924" s="16"/>
      <c r="ER924" s="16"/>
      <c r="ES924" s="150">
        <f t="shared" ca="1" si="2361"/>
        <v>2.5167000000000002</v>
      </c>
      <c r="ET924" s="150">
        <f t="shared" si="2279"/>
        <v>0</v>
      </c>
      <c r="EU924" s="152">
        <f t="shared" ca="1" si="2280"/>
        <v>0</v>
      </c>
      <c r="EV924" s="16"/>
      <c r="EW924" s="67"/>
      <c r="EX924" s="16"/>
      <c r="EY924" s="16"/>
      <c r="EZ924" s="16"/>
      <c r="FA924" s="16"/>
      <c r="FB924" s="16"/>
      <c r="FC924" s="16"/>
      <c r="FD924" s="16"/>
      <c r="FE924" s="16"/>
      <c r="FF924" s="16"/>
      <c r="FG924" s="16"/>
      <c r="FH924" s="16"/>
      <c r="FI924" s="16"/>
      <c r="FJ924" s="16"/>
      <c r="FK924" s="16"/>
      <c r="FL924" s="16"/>
      <c r="FM924" s="16"/>
      <c r="FN924" s="16"/>
      <c r="FO924" s="16"/>
      <c r="FP924" s="16"/>
      <c r="FQ924" s="16"/>
      <c r="FR924" s="16"/>
      <c r="FS924" s="16"/>
      <c r="FT924" s="16"/>
      <c r="FU924" s="16">
        <v>1.5</v>
      </c>
      <c r="FV924" s="16">
        <v>1.0166999999999999</v>
      </c>
      <c r="FW924" s="16"/>
      <c r="FX924" s="16"/>
      <c r="FY924" s="16"/>
      <c r="FZ924" s="16"/>
      <c r="GA924" s="150">
        <f t="shared" ref="GA924" ca="1" si="2398">SUMIF($GD$8:$HG$9,$O$5,GD924:HG924)</f>
        <v>0</v>
      </c>
      <c r="GB924" s="150">
        <f t="shared" ref="GB924" si="2399">SUM(GD925:HG925)</f>
        <v>0</v>
      </c>
      <c r="GC924" s="152" t="e">
        <f t="shared" ref="GC924" ca="1" si="2400">GB924/GA924</f>
        <v>#DIV/0!</v>
      </c>
      <c r="GD924" s="16"/>
      <c r="GE924" s="16"/>
      <c r="GF924" s="16"/>
      <c r="GG924" s="16"/>
      <c r="GH924" s="16"/>
      <c r="GI924" s="16"/>
      <c r="GJ924" s="16"/>
      <c r="GK924" s="16"/>
      <c r="GL924" s="16"/>
      <c r="GM924" s="16"/>
      <c r="GN924" s="16"/>
      <c r="GO924" s="16"/>
      <c r="GP924" s="16"/>
      <c r="GQ924" s="16"/>
      <c r="GR924" s="16"/>
      <c r="GS924" s="16"/>
      <c r="GT924" s="16"/>
      <c r="GU924" s="16"/>
      <c r="GV924" s="16"/>
      <c r="GW924" s="16"/>
      <c r="GX924" s="16"/>
      <c r="GY924" s="16"/>
      <c r="GZ924" s="16"/>
      <c r="HA924" s="16"/>
      <c r="HB924" s="16"/>
      <c r="HC924" s="16"/>
      <c r="HD924" s="16"/>
      <c r="HE924" s="16"/>
      <c r="HF924" s="16"/>
      <c r="HG924" s="16"/>
      <c r="HH924" s="150"/>
      <c r="HI924" s="150">
        <v>0</v>
      </c>
      <c r="HJ924" s="152" t="e">
        <v>#DIV/0!</v>
      </c>
      <c r="HK924" s="16"/>
      <c r="HL924" s="16"/>
      <c r="HM924" s="16"/>
      <c r="HN924" s="16"/>
      <c r="HO924" s="16"/>
      <c r="HP924" s="16"/>
      <c r="HQ924" s="16"/>
      <c r="HR924" s="16"/>
      <c r="HS924" s="16"/>
      <c r="HT924" s="16"/>
      <c r="HU924" s="16"/>
      <c r="HV924" s="16"/>
      <c r="HW924" s="16"/>
      <c r="HX924" s="16"/>
      <c r="HY924" s="16"/>
      <c r="HZ924" s="16"/>
      <c r="IA924" s="16"/>
      <c r="IB924" s="16"/>
      <c r="IC924" s="16"/>
      <c r="ID924" s="16"/>
      <c r="IE924" s="16"/>
      <c r="IF924" s="16"/>
      <c r="IG924" s="16"/>
      <c r="IH924" s="16"/>
      <c r="II924" s="16"/>
      <c r="IJ924" s="16"/>
      <c r="IK924" s="16"/>
      <c r="IL924" s="16"/>
      <c r="IM924" s="16"/>
      <c r="IN924" s="16"/>
      <c r="IO924" s="16"/>
      <c r="IP924" s="150"/>
      <c r="IQ924" s="150">
        <v>0</v>
      </c>
      <c r="IR924" s="152" t="e">
        <v>#DIV/0!</v>
      </c>
      <c r="IS924" s="16"/>
      <c r="IT924" s="16"/>
      <c r="IU924" s="16"/>
      <c r="IV924" s="16"/>
      <c r="IW924" s="16"/>
      <c r="IX924" s="16"/>
      <c r="IY924" s="16"/>
      <c r="IZ924" s="16"/>
      <c r="JA924" s="16"/>
      <c r="JB924" s="16"/>
      <c r="JC924" s="16"/>
      <c r="JD924" s="16"/>
      <c r="JE924" s="16"/>
      <c r="JF924" s="16"/>
      <c r="JG924" s="16"/>
      <c r="JH924" s="16"/>
      <c r="JI924" s="16"/>
      <c r="JJ924" s="16"/>
      <c r="JK924" s="16"/>
      <c r="JL924" s="16"/>
      <c r="JM924" s="16"/>
      <c r="JN924" s="16"/>
      <c r="JO924" s="16"/>
      <c r="JP924" s="16"/>
      <c r="JQ924" s="16"/>
      <c r="JR924" s="16"/>
      <c r="JS924" s="16"/>
      <c r="JT924" s="16"/>
      <c r="JU924" s="23"/>
      <c r="JV924" s="16"/>
      <c r="JW924" s="150"/>
      <c r="JX924" s="150">
        <v>0</v>
      </c>
      <c r="JY924" s="152" t="e">
        <v>#DIV/0!</v>
      </c>
      <c r="JZ924" s="16"/>
      <c r="KA924" s="16"/>
      <c r="KB924" s="16"/>
      <c r="KC924" s="16"/>
      <c r="KD924" s="16"/>
      <c r="KE924" s="16"/>
      <c r="KF924" s="16"/>
      <c r="KG924" s="16"/>
      <c r="KH924" s="16"/>
      <c r="KI924" s="16"/>
      <c r="KJ924" s="16"/>
      <c r="KK924" s="16"/>
      <c r="KL924" s="16"/>
      <c r="KM924" s="16"/>
      <c r="KN924" s="16"/>
      <c r="KO924" s="16"/>
      <c r="KP924" s="16"/>
      <c r="KQ924" s="16"/>
      <c r="KR924" s="16"/>
      <c r="KS924" s="16"/>
      <c r="KT924" s="16"/>
      <c r="KU924" s="16"/>
      <c r="KV924" s="16"/>
      <c r="KW924" s="16"/>
      <c r="KX924" s="16"/>
      <c r="KY924" s="16"/>
      <c r="KZ924" s="16"/>
      <c r="LA924" s="16"/>
      <c r="LB924" s="16"/>
      <c r="LC924" s="16"/>
      <c r="LD924" s="16"/>
      <c r="LE924" s="150"/>
      <c r="LF924" s="150">
        <v>0</v>
      </c>
      <c r="LG924" s="152" t="e">
        <v>#DIV/0!</v>
      </c>
      <c r="LH924" s="16"/>
      <c r="LI924" s="16"/>
      <c r="LJ924" s="16"/>
      <c r="LK924" s="16"/>
      <c r="LL924" s="16"/>
      <c r="LM924" s="16"/>
      <c r="LN924" s="16"/>
      <c r="LO924" s="16"/>
      <c r="LP924" s="16"/>
      <c r="LQ924" s="16"/>
      <c r="LR924" s="16"/>
      <c r="LS924" s="16"/>
      <c r="LT924" s="16"/>
      <c r="LU924" s="16"/>
      <c r="LV924" s="16"/>
      <c r="LW924" s="16"/>
      <c r="LX924" s="16"/>
      <c r="LY924" s="16"/>
      <c r="LZ924" s="16"/>
      <c r="MA924" s="16"/>
      <c r="MB924" s="16"/>
      <c r="MC924" s="16"/>
      <c r="MD924" s="16"/>
      <c r="ME924" s="16"/>
      <c r="MF924" s="16"/>
      <c r="MG924" s="16"/>
      <c r="MH924" s="16"/>
      <c r="MI924" s="16"/>
      <c r="MJ924" s="16"/>
      <c r="MK924" s="16"/>
      <c r="ML924" s="16"/>
    </row>
    <row r="925" spans="1:350" ht="13.9" customHeight="1" outlineLevel="3" x14ac:dyDescent="0.2">
      <c r="A925" s="227"/>
      <c r="B925" s="219"/>
      <c r="C925" s="215"/>
      <c r="D925" s="155"/>
      <c r="E925" s="176"/>
      <c r="F925" s="176"/>
      <c r="G925" s="176"/>
      <c r="H925" s="171"/>
      <c r="I925" s="171"/>
      <c r="J925" s="213"/>
      <c r="K925" s="213"/>
      <c r="L925" s="173"/>
      <c r="M925" s="173"/>
      <c r="N925" s="184"/>
      <c r="O925" s="157"/>
      <c r="P925" s="17" t="s">
        <v>26</v>
      </c>
      <c r="Q925" s="151"/>
      <c r="R925" s="151"/>
      <c r="S925" s="153"/>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151"/>
      <c r="AY925" s="151"/>
      <c r="AZ925" s="153"/>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c r="CF925" s="151"/>
      <c r="CG925" s="151"/>
      <c r="CH925" s="153"/>
      <c r="CI925" s="141"/>
      <c r="CJ925" s="141"/>
      <c r="CK925" s="141"/>
      <c r="CL925" s="141"/>
      <c r="CM925" s="141"/>
      <c r="CN925" s="141"/>
      <c r="CO925" s="141"/>
      <c r="CP925" s="95"/>
      <c r="CQ925" s="95"/>
      <c r="CR925" s="95"/>
      <c r="CS925" s="95"/>
      <c r="CT925" s="95"/>
      <c r="CU925" s="95"/>
      <c r="CV925" s="95"/>
      <c r="CW925" s="141"/>
      <c r="CX925" s="141"/>
      <c r="CY925" s="141"/>
      <c r="CZ925" s="141"/>
      <c r="DA925" s="141"/>
      <c r="DB925" s="141"/>
      <c r="DC925" s="141"/>
      <c r="DD925" s="141"/>
      <c r="DE925" s="141"/>
      <c r="DF925" s="141"/>
      <c r="DG925" s="141"/>
      <c r="DH925" s="141"/>
      <c r="DI925" s="141"/>
      <c r="DJ925" s="141"/>
      <c r="DK925" s="141"/>
      <c r="DL925" s="141"/>
      <c r="DM925" s="141"/>
      <c r="DN925" s="151"/>
      <c r="DO925" s="151"/>
      <c r="DP925" s="153"/>
      <c r="DQ925" s="24"/>
      <c r="DR925" s="24"/>
      <c r="DS925" s="24"/>
      <c r="DT925" s="24"/>
      <c r="DU925" s="24"/>
      <c r="DV925" s="24"/>
      <c r="DW925" s="24"/>
      <c r="DX925" s="24"/>
      <c r="DY925" s="24"/>
      <c r="DZ925" s="24"/>
      <c r="EA925" s="24"/>
      <c r="EB925" s="24"/>
      <c r="EC925" s="24"/>
      <c r="ED925" s="24"/>
      <c r="EE925" s="24"/>
      <c r="EF925" s="24"/>
      <c r="EG925" s="24"/>
      <c r="EH925" s="24"/>
      <c r="EI925" s="24"/>
      <c r="EJ925" s="24"/>
      <c r="EK925" s="24"/>
      <c r="EL925" s="24"/>
      <c r="EM925" s="24"/>
      <c r="EN925" s="24"/>
      <c r="EO925" s="24"/>
      <c r="EP925" s="24"/>
      <c r="EQ925" s="24"/>
      <c r="ER925" s="24"/>
      <c r="ES925" s="151"/>
      <c r="ET925" s="151"/>
      <c r="EU925" s="153"/>
      <c r="EV925" s="24"/>
      <c r="EW925" s="125"/>
      <c r="EX925" s="24"/>
      <c r="EY925" s="24"/>
      <c r="EZ925" s="24"/>
      <c r="FA925" s="24"/>
      <c r="FB925" s="24"/>
      <c r="FC925" s="24"/>
      <c r="FD925" s="24"/>
      <c r="FE925" s="24"/>
      <c r="FF925" s="24"/>
      <c r="FG925" s="24"/>
      <c r="FH925" s="24"/>
      <c r="FI925" s="24"/>
      <c r="FJ925" s="24"/>
      <c r="FK925" s="24"/>
      <c r="FL925" s="24"/>
      <c r="FM925" s="24"/>
      <c r="FN925" s="24"/>
      <c r="FO925" s="24"/>
      <c r="FP925" s="24"/>
      <c r="FQ925" s="24"/>
      <c r="FR925" s="24"/>
      <c r="FS925" s="24"/>
      <c r="FT925" s="24"/>
      <c r="FU925" s="24"/>
      <c r="FV925" s="24"/>
      <c r="FW925" s="24"/>
      <c r="FX925" s="24"/>
      <c r="FY925" s="24"/>
      <c r="FZ925" s="24"/>
      <c r="GA925" s="151"/>
      <c r="GB925" s="151"/>
      <c r="GC925" s="153"/>
      <c r="GD925" s="24"/>
      <c r="GE925" s="24"/>
      <c r="GF925" s="24"/>
      <c r="GG925" s="24"/>
      <c r="GH925" s="24"/>
      <c r="GI925" s="24"/>
      <c r="GJ925" s="24"/>
      <c r="GK925" s="24"/>
      <c r="GL925" s="24"/>
      <c r="GM925" s="24"/>
      <c r="GN925" s="24"/>
      <c r="GO925" s="24"/>
      <c r="GP925" s="24"/>
      <c r="GQ925" s="24"/>
      <c r="GR925" s="24"/>
      <c r="GS925" s="24"/>
      <c r="GT925" s="24"/>
      <c r="GU925" s="24"/>
      <c r="GV925" s="24"/>
      <c r="GW925" s="24"/>
      <c r="GX925" s="24"/>
      <c r="GY925" s="24"/>
      <c r="GZ925" s="24"/>
      <c r="HA925" s="24"/>
      <c r="HB925" s="24"/>
      <c r="HC925" s="24"/>
      <c r="HD925" s="24"/>
      <c r="HE925" s="24"/>
      <c r="HF925" s="24"/>
      <c r="HG925" s="24"/>
      <c r="HH925" s="151"/>
      <c r="HI925" s="151"/>
      <c r="HJ925" s="153"/>
      <c r="HK925" s="24"/>
      <c r="HL925" s="24"/>
      <c r="HM925" s="24"/>
      <c r="HN925" s="24"/>
      <c r="HO925" s="24"/>
      <c r="HP925" s="24"/>
      <c r="HQ925" s="24"/>
      <c r="HR925" s="24"/>
      <c r="HS925" s="24"/>
      <c r="HT925" s="24"/>
      <c r="HU925" s="24"/>
      <c r="HV925" s="24"/>
      <c r="HW925" s="24"/>
      <c r="HX925" s="24"/>
      <c r="HY925" s="24"/>
      <c r="HZ925" s="24"/>
      <c r="IA925" s="24"/>
      <c r="IB925" s="24"/>
      <c r="IC925" s="24"/>
      <c r="ID925" s="24"/>
      <c r="IE925" s="24"/>
      <c r="IF925" s="24"/>
      <c r="IG925" s="24"/>
      <c r="IH925" s="24"/>
      <c r="II925" s="24"/>
      <c r="IJ925" s="24"/>
      <c r="IK925" s="24"/>
      <c r="IL925" s="24"/>
      <c r="IM925" s="24"/>
      <c r="IN925" s="24"/>
      <c r="IO925" s="24"/>
      <c r="IP925" s="151"/>
      <c r="IQ925" s="151"/>
      <c r="IR925" s="153"/>
      <c r="IS925" s="24"/>
      <c r="IT925" s="24"/>
      <c r="IU925" s="24"/>
      <c r="IV925" s="24"/>
      <c r="IW925" s="24"/>
      <c r="IX925" s="24"/>
      <c r="IY925" s="24"/>
      <c r="IZ925" s="24"/>
      <c r="JA925" s="24"/>
      <c r="JB925" s="24"/>
      <c r="JC925" s="24"/>
      <c r="JD925" s="24"/>
      <c r="JE925" s="24"/>
      <c r="JF925" s="24"/>
      <c r="JG925" s="24"/>
      <c r="JH925" s="24"/>
      <c r="JI925" s="24"/>
      <c r="JJ925" s="24"/>
      <c r="JK925" s="24"/>
      <c r="JL925" s="24"/>
      <c r="JM925" s="24"/>
      <c r="JN925" s="24"/>
      <c r="JO925" s="24"/>
      <c r="JP925" s="24"/>
      <c r="JQ925" s="24"/>
      <c r="JR925" s="24"/>
      <c r="JS925" s="24"/>
      <c r="JT925" s="24"/>
      <c r="JU925" s="25"/>
      <c r="JV925" s="24"/>
      <c r="JW925" s="151"/>
      <c r="JX925" s="151"/>
      <c r="JY925" s="153"/>
      <c r="JZ925" s="24"/>
      <c r="KA925" s="24"/>
      <c r="KB925" s="24"/>
      <c r="KC925" s="24"/>
      <c r="KD925" s="24"/>
      <c r="KE925" s="24"/>
      <c r="KF925" s="24"/>
      <c r="KG925" s="24"/>
      <c r="KH925" s="24"/>
      <c r="KI925" s="24"/>
      <c r="KJ925" s="24"/>
      <c r="KK925" s="24"/>
      <c r="KL925" s="24"/>
      <c r="KM925" s="24"/>
      <c r="KN925" s="24"/>
      <c r="KO925" s="24"/>
      <c r="KP925" s="24"/>
      <c r="KQ925" s="24"/>
      <c r="KR925" s="24"/>
      <c r="KS925" s="24"/>
      <c r="KT925" s="24"/>
      <c r="KU925" s="24"/>
      <c r="KV925" s="24"/>
      <c r="KW925" s="24"/>
      <c r="KX925" s="24"/>
      <c r="KY925" s="24"/>
      <c r="KZ925" s="24"/>
      <c r="LA925" s="24"/>
      <c r="LB925" s="24"/>
      <c r="LC925" s="24"/>
      <c r="LD925" s="24"/>
      <c r="LE925" s="151"/>
      <c r="LF925" s="151"/>
      <c r="LG925" s="153"/>
      <c r="LH925" s="24"/>
      <c r="LI925" s="24"/>
      <c r="LJ925" s="24"/>
      <c r="LK925" s="24"/>
      <c r="LL925" s="24"/>
      <c r="LM925" s="24"/>
      <c r="LN925" s="24"/>
      <c r="LO925" s="24"/>
      <c r="LP925" s="24"/>
      <c r="LQ925" s="24"/>
      <c r="LR925" s="24"/>
      <c r="LS925" s="24"/>
      <c r="LT925" s="24"/>
      <c r="LU925" s="24"/>
      <c r="LV925" s="24"/>
      <c r="LW925" s="24"/>
      <c r="LX925" s="24"/>
      <c r="LY925" s="24"/>
      <c r="LZ925" s="24"/>
      <c r="MA925" s="24"/>
      <c r="MB925" s="24"/>
      <c r="MC925" s="24"/>
      <c r="MD925" s="24"/>
      <c r="ME925" s="24"/>
      <c r="MF925" s="24"/>
      <c r="MG925" s="24"/>
      <c r="MH925" s="24"/>
      <c r="MI925" s="24"/>
      <c r="MJ925" s="24"/>
      <c r="MK925" s="24"/>
      <c r="ML925" s="24"/>
    </row>
    <row r="926" spans="1:350" ht="13.9" customHeight="1" outlineLevel="3" x14ac:dyDescent="0.2">
      <c r="A926" s="226" t="s">
        <v>547</v>
      </c>
      <c r="B926" s="218" t="s">
        <v>412</v>
      </c>
      <c r="C926" s="214" t="s">
        <v>374</v>
      </c>
      <c r="D926" s="154">
        <v>32</v>
      </c>
      <c r="E926" s="175">
        <v>0</v>
      </c>
      <c r="F926" s="175">
        <f>D926-E926</f>
        <v>32</v>
      </c>
      <c r="G926" s="175" t="s">
        <v>847</v>
      </c>
      <c r="H926" s="170" t="s">
        <v>950</v>
      </c>
      <c r="I926" s="170" t="s">
        <v>839</v>
      </c>
      <c r="J926" s="212">
        <f ca="1">E926+Q926+AX926+CF926+DN926+ES926+GA926+HH926+IP926+JW926+LE926</f>
        <v>32</v>
      </c>
      <c r="K926" s="212">
        <f>E926+R926+AY926+CG926+DO926+ET926+GB926+HI926+IQ926+JX926+LF926</f>
        <v>0</v>
      </c>
      <c r="L926" s="172">
        <f ca="1">K926/J926</f>
        <v>0</v>
      </c>
      <c r="M926" s="172">
        <f>K926/D926</f>
        <v>0</v>
      </c>
      <c r="N926" s="183">
        <f ca="1">SUMIF($EV$8:$FZ$9,$O$5,$EV927:$FZ927)-SUMIF($EV$8:$FZ$9,$Q$5,$EV927:$FZ927)</f>
        <v>0</v>
      </c>
      <c r="O926" s="156"/>
      <c r="P926" s="16" t="s">
        <v>25</v>
      </c>
      <c r="Q926" s="150">
        <v>0</v>
      </c>
      <c r="R926" s="150">
        <v>0</v>
      </c>
      <c r="S926" s="152" t="e">
        <v>#DIV/0!</v>
      </c>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50">
        <f t="shared" ca="1" si="2380"/>
        <v>0</v>
      </c>
      <c r="AY926" s="150">
        <f>SUM(BA927:CE927)</f>
        <v>0</v>
      </c>
      <c r="AZ926" s="152" t="e">
        <f ca="1">AY926/AX926</f>
        <v>#DIV/0!</v>
      </c>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50">
        <f t="shared" ref="CF926" si="2401">SUM(CI926:DM926)</f>
        <v>0</v>
      </c>
      <c r="CG926" s="150">
        <f>SUM(CI927:DM927)</f>
        <v>0</v>
      </c>
      <c r="CH926" s="152" t="e">
        <f>CG926/CF926</f>
        <v>#DIV/0!</v>
      </c>
      <c r="CI926" s="129"/>
      <c r="CJ926" s="129"/>
      <c r="CK926" s="129"/>
      <c r="CL926" s="129"/>
      <c r="CM926" s="129"/>
      <c r="CN926" s="129"/>
      <c r="CO926" s="129"/>
      <c r="CP926" s="101"/>
      <c r="CQ926" s="101"/>
      <c r="CR926" s="101"/>
      <c r="CS926" s="101"/>
      <c r="CT926" s="101"/>
      <c r="CU926" s="101"/>
      <c r="CV926" s="101"/>
      <c r="CW926" s="129"/>
      <c r="CX926" s="129"/>
      <c r="CY926" s="129"/>
      <c r="CZ926" s="129"/>
      <c r="DA926" s="129"/>
      <c r="DB926" s="129"/>
      <c r="DC926" s="129"/>
      <c r="DD926" s="129"/>
      <c r="DE926" s="129"/>
      <c r="DF926" s="129"/>
      <c r="DG926" s="129"/>
      <c r="DH926" s="129"/>
      <c r="DI926" s="129"/>
      <c r="DJ926" s="129"/>
      <c r="DK926" s="129"/>
      <c r="DL926" s="129"/>
      <c r="DM926" s="129"/>
      <c r="DN926" s="150">
        <f t="shared" ref="DN926" si="2402">SUM(DQ926:ER926)</f>
        <v>0</v>
      </c>
      <c r="DO926" s="150">
        <f>SUM(DQ927:ER927)</f>
        <v>0</v>
      </c>
      <c r="DP926" s="152" t="e">
        <f t="shared" si="2242"/>
        <v>#DIV/0!</v>
      </c>
      <c r="DQ926" s="16"/>
      <c r="DR926" s="16"/>
      <c r="DS926" s="16"/>
      <c r="DT926" s="16"/>
      <c r="DU926" s="16"/>
      <c r="DV926" s="16"/>
      <c r="DW926" s="16"/>
      <c r="DX926" s="16"/>
      <c r="DY926" s="16"/>
      <c r="DZ926" s="16"/>
      <c r="EA926" s="16"/>
      <c r="EB926" s="16"/>
      <c r="EC926" s="16"/>
      <c r="ED926" s="16"/>
      <c r="EE926" s="16"/>
      <c r="EF926" s="16"/>
      <c r="EG926" s="16"/>
      <c r="EH926" s="16"/>
      <c r="EI926" s="16"/>
      <c r="EJ926" s="16"/>
      <c r="EK926" s="16"/>
      <c r="EL926" s="16"/>
      <c r="EM926" s="16"/>
      <c r="EN926" s="16"/>
      <c r="EO926" s="16"/>
      <c r="EP926" s="16"/>
      <c r="EQ926" s="16"/>
      <c r="ER926" s="16"/>
      <c r="ES926" s="150">
        <f t="shared" ca="1" si="2361"/>
        <v>0</v>
      </c>
      <c r="ET926" s="150">
        <f t="shared" si="2279"/>
        <v>0</v>
      </c>
      <c r="EU926" s="152" t="e">
        <f t="shared" ca="1" si="2280"/>
        <v>#DIV/0!</v>
      </c>
      <c r="EV926" s="16"/>
      <c r="EW926" s="67"/>
      <c r="EX926" s="16"/>
      <c r="EY926" s="16"/>
      <c r="EZ926" s="16"/>
      <c r="FA926" s="16"/>
      <c r="FB926" s="16"/>
      <c r="FC926" s="16"/>
      <c r="FD926" s="16"/>
      <c r="FE926" s="16"/>
      <c r="FF926" s="16"/>
      <c r="FG926" s="16"/>
      <c r="FH926" s="16"/>
      <c r="FI926" s="16"/>
      <c r="FJ926" s="16"/>
      <c r="FK926" s="16"/>
      <c r="FL926" s="16"/>
      <c r="FM926" s="16"/>
      <c r="FN926" s="16"/>
      <c r="FO926" s="16"/>
      <c r="FP926" s="16"/>
      <c r="FQ926" s="16"/>
      <c r="FR926" s="16"/>
      <c r="FS926" s="16"/>
      <c r="FT926" s="16"/>
      <c r="FU926" s="16"/>
      <c r="FV926" s="16"/>
      <c r="FW926" s="16"/>
      <c r="FX926" s="16"/>
      <c r="FY926" s="16"/>
      <c r="FZ926" s="16"/>
      <c r="GA926" s="150">
        <f t="shared" ref="GA926" ca="1" si="2403">SUMIF($GD$8:$HG$9,$O$5,GD926:HG926)</f>
        <v>32</v>
      </c>
      <c r="GB926" s="150">
        <f t="shared" ref="GB926" si="2404">SUM(GD927:HG927)</f>
        <v>0</v>
      </c>
      <c r="GC926" s="152">
        <f t="shared" ref="GC926" ca="1" si="2405">GB926/GA926</f>
        <v>0</v>
      </c>
      <c r="GD926" s="16"/>
      <c r="GE926" s="16"/>
      <c r="GF926" s="16"/>
      <c r="GG926" s="16"/>
      <c r="GH926" s="16"/>
      <c r="GI926" s="16"/>
      <c r="GJ926" s="16"/>
      <c r="GK926" s="16"/>
      <c r="GL926" s="16"/>
      <c r="GM926" s="16"/>
      <c r="GN926" s="16"/>
      <c r="GO926" s="16"/>
      <c r="GP926" s="16"/>
      <c r="GQ926" s="16"/>
      <c r="GR926" s="16"/>
      <c r="GS926" s="16"/>
      <c r="GT926" s="16"/>
      <c r="GU926" s="16"/>
      <c r="GV926" s="16"/>
      <c r="GW926" s="16"/>
      <c r="GX926" s="16"/>
      <c r="GY926" s="16"/>
      <c r="GZ926" s="16"/>
      <c r="HA926" s="16">
        <v>16</v>
      </c>
      <c r="HB926" s="16">
        <v>16</v>
      </c>
      <c r="HC926" s="16"/>
      <c r="HD926" s="16"/>
      <c r="HE926" s="16"/>
      <c r="HF926" s="16"/>
      <c r="HG926" s="16"/>
      <c r="HH926" s="150"/>
      <c r="HI926" s="150">
        <v>0</v>
      </c>
      <c r="HJ926" s="152" t="e">
        <v>#DIV/0!</v>
      </c>
      <c r="HK926" s="16"/>
      <c r="HL926" s="16"/>
      <c r="HM926" s="16"/>
      <c r="HN926" s="16"/>
      <c r="HO926" s="16"/>
      <c r="HP926" s="16"/>
      <c r="HQ926" s="16"/>
      <c r="HR926" s="16"/>
      <c r="HS926" s="16"/>
      <c r="HT926" s="16"/>
      <c r="HU926" s="16"/>
      <c r="HV926" s="16"/>
      <c r="HW926" s="16"/>
      <c r="HX926" s="16"/>
      <c r="HY926" s="16"/>
      <c r="HZ926" s="16"/>
      <c r="IA926" s="16"/>
      <c r="IB926" s="16"/>
      <c r="IC926" s="16"/>
      <c r="ID926" s="16"/>
      <c r="IE926" s="16"/>
      <c r="IF926" s="16"/>
      <c r="IG926" s="16"/>
      <c r="IH926" s="16"/>
      <c r="II926" s="16"/>
      <c r="IJ926" s="16"/>
      <c r="IK926" s="16"/>
      <c r="IL926" s="16"/>
      <c r="IM926" s="16"/>
      <c r="IN926" s="16"/>
      <c r="IO926" s="16"/>
      <c r="IP926" s="150"/>
      <c r="IQ926" s="150">
        <v>0</v>
      </c>
      <c r="IR926" s="152" t="e">
        <v>#DIV/0!</v>
      </c>
      <c r="IS926" s="16"/>
      <c r="IT926" s="16"/>
      <c r="IU926" s="16"/>
      <c r="IV926" s="16"/>
      <c r="IW926" s="16"/>
      <c r="IX926" s="16"/>
      <c r="IY926" s="16"/>
      <c r="IZ926" s="16"/>
      <c r="JA926" s="16"/>
      <c r="JB926" s="16"/>
      <c r="JC926" s="16"/>
      <c r="JD926" s="16"/>
      <c r="JE926" s="16"/>
      <c r="JF926" s="16"/>
      <c r="JG926" s="16"/>
      <c r="JH926" s="16"/>
      <c r="JI926" s="16"/>
      <c r="JJ926" s="16"/>
      <c r="JK926" s="16"/>
      <c r="JL926" s="16"/>
      <c r="JM926" s="16"/>
      <c r="JN926" s="16"/>
      <c r="JO926" s="16"/>
      <c r="JP926" s="16"/>
      <c r="JQ926" s="16"/>
      <c r="JR926" s="16"/>
      <c r="JS926" s="16"/>
      <c r="JT926" s="16"/>
      <c r="JU926" s="23"/>
      <c r="JV926" s="16"/>
      <c r="JW926" s="150"/>
      <c r="JX926" s="150">
        <v>0</v>
      </c>
      <c r="JY926" s="152" t="e">
        <v>#DIV/0!</v>
      </c>
      <c r="JZ926" s="16"/>
      <c r="KA926" s="16"/>
      <c r="KB926" s="16"/>
      <c r="KC926" s="16"/>
      <c r="KD926" s="16"/>
      <c r="KE926" s="16"/>
      <c r="KF926" s="16"/>
      <c r="KG926" s="16"/>
      <c r="KH926" s="16"/>
      <c r="KI926" s="16"/>
      <c r="KJ926" s="16"/>
      <c r="KK926" s="16"/>
      <c r="KL926" s="16"/>
      <c r="KM926" s="16"/>
      <c r="KN926" s="16"/>
      <c r="KO926" s="16"/>
      <c r="KP926" s="16"/>
      <c r="KQ926" s="16"/>
      <c r="KR926" s="16"/>
      <c r="KS926" s="16"/>
      <c r="KT926" s="16"/>
      <c r="KU926" s="16"/>
      <c r="KV926" s="16"/>
      <c r="KW926" s="16"/>
      <c r="KX926" s="16"/>
      <c r="KY926" s="16"/>
      <c r="KZ926" s="16"/>
      <c r="LA926" s="16"/>
      <c r="LB926" s="16"/>
      <c r="LC926" s="16"/>
      <c r="LD926" s="16"/>
      <c r="LE926" s="150"/>
      <c r="LF926" s="150">
        <v>0</v>
      </c>
      <c r="LG926" s="152" t="e">
        <v>#DIV/0!</v>
      </c>
      <c r="LH926" s="16"/>
      <c r="LI926" s="16"/>
      <c r="LJ926" s="16"/>
      <c r="LK926" s="16"/>
      <c r="LL926" s="16"/>
      <c r="LM926" s="16"/>
      <c r="LN926" s="16"/>
      <c r="LO926" s="16"/>
      <c r="LP926" s="16"/>
      <c r="LQ926" s="16"/>
      <c r="LR926" s="16"/>
      <c r="LS926" s="16"/>
      <c r="LT926" s="16"/>
      <c r="LU926" s="16"/>
      <c r="LV926" s="16"/>
      <c r="LW926" s="16"/>
      <c r="LX926" s="16"/>
      <c r="LY926" s="16"/>
      <c r="LZ926" s="16"/>
      <c r="MA926" s="16"/>
      <c r="MB926" s="16"/>
      <c r="MC926" s="16"/>
      <c r="MD926" s="16"/>
      <c r="ME926" s="16"/>
      <c r="MF926" s="16"/>
      <c r="MG926" s="16"/>
      <c r="MH926" s="16"/>
      <c r="MI926" s="16"/>
      <c r="MJ926" s="16"/>
      <c r="MK926" s="16"/>
      <c r="ML926" s="16"/>
    </row>
    <row r="927" spans="1:350" ht="13.9" customHeight="1" outlineLevel="3" x14ac:dyDescent="0.2">
      <c r="A927" s="227"/>
      <c r="B927" s="219"/>
      <c r="C927" s="215"/>
      <c r="D927" s="155"/>
      <c r="E927" s="176"/>
      <c r="F927" s="176"/>
      <c r="G927" s="176"/>
      <c r="H927" s="171"/>
      <c r="I927" s="171"/>
      <c r="J927" s="213"/>
      <c r="K927" s="213"/>
      <c r="L927" s="173"/>
      <c r="M927" s="173"/>
      <c r="N927" s="184"/>
      <c r="O927" s="157"/>
      <c r="P927" s="17" t="s">
        <v>26</v>
      </c>
      <c r="Q927" s="151"/>
      <c r="R927" s="151"/>
      <c r="S927" s="153"/>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151"/>
      <c r="AY927" s="151"/>
      <c r="AZ927" s="153"/>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c r="CF927" s="151"/>
      <c r="CG927" s="151"/>
      <c r="CH927" s="153"/>
      <c r="CI927" s="141"/>
      <c r="CJ927" s="141"/>
      <c r="CK927" s="141"/>
      <c r="CL927" s="141"/>
      <c r="CM927" s="141"/>
      <c r="CN927" s="141"/>
      <c r="CO927" s="141"/>
      <c r="CP927" s="95"/>
      <c r="CQ927" s="95"/>
      <c r="CR927" s="95"/>
      <c r="CS927" s="95"/>
      <c r="CT927" s="95"/>
      <c r="CU927" s="95"/>
      <c r="CV927" s="95"/>
      <c r="CW927" s="141"/>
      <c r="CX927" s="141"/>
      <c r="CY927" s="141"/>
      <c r="CZ927" s="141"/>
      <c r="DA927" s="141"/>
      <c r="DB927" s="141"/>
      <c r="DC927" s="141"/>
      <c r="DD927" s="141"/>
      <c r="DE927" s="141"/>
      <c r="DF927" s="141"/>
      <c r="DG927" s="141"/>
      <c r="DH927" s="141"/>
      <c r="DI927" s="141"/>
      <c r="DJ927" s="141"/>
      <c r="DK927" s="141"/>
      <c r="DL927" s="141"/>
      <c r="DM927" s="141"/>
      <c r="DN927" s="151"/>
      <c r="DO927" s="151"/>
      <c r="DP927" s="153"/>
      <c r="DQ927" s="24"/>
      <c r="DR927" s="24"/>
      <c r="DS927" s="24"/>
      <c r="DT927" s="24"/>
      <c r="DU927" s="24"/>
      <c r="DV927" s="24"/>
      <c r="DW927" s="24"/>
      <c r="DX927" s="24"/>
      <c r="DY927" s="24"/>
      <c r="DZ927" s="24"/>
      <c r="EA927" s="24"/>
      <c r="EB927" s="24"/>
      <c r="EC927" s="24"/>
      <c r="ED927" s="24"/>
      <c r="EE927" s="24"/>
      <c r="EF927" s="24"/>
      <c r="EG927" s="24"/>
      <c r="EH927" s="24"/>
      <c r="EI927" s="24"/>
      <c r="EJ927" s="24"/>
      <c r="EK927" s="24"/>
      <c r="EL927" s="24"/>
      <c r="EM927" s="24"/>
      <c r="EN927" s="24"/>
      <c r="EO927" s="24"/>
      <c r="EP927" s="24"/>
      <c r="EQ927" s="24"/>
      <c r="ER927" s="24"/>
      <c r="ES927" s="151"/>
      <c r="ET927" s="151"/>
      <c r="EU927" s="153"/>
      <c r="EV927" s="24"/>
      <c r="EW927" s="125"/>
      <c r="EX927" s="24"/>
      <c r="EY927" s="24"/>
      <c r="EZ927" s="24"/>
      <c r="FA927" s="24"/>
      <c r="FB927" s="24"/>
      <c r="FC927" s="24"/>
      <c r="FD927" s="24"/>
      <c r="FE927" s="24"/>
      <c r="FF927" s="24"/>
      <c r="FG927" s="24"/>
      <c r="FH927" s="24"/>
      <c r="FI927" s="24"/>
      <c r="FJ927" s="24"/>
      <c r="FK927" s="24"/>
      <c r="FL927" s="24"/>
      <c r="FM927" s="24"/>
      <c r="FN927" s="24"/>
      <c r="FO927" s="24"/>
      <c r="FP927" s="24"/>
      <c r="FQ927" s="24"/>
      <c r="FR927" s="24"/>
      <c r="FS927" s="24"/>
      <c r="FT927" s="24"/>
      <c r="FU927" s="24"/>
      <c r="FV927" s="24"/>
      <c r="FW927" s="24"/>
      <c r="FX927" s="24"/>
      <c r="FY927" s="24"/>
      <c r="FZ927" s="24"/>
      <c r="GA927" s="151"/>
      <c r="GB927" s="151"/>
      <c r="GC927" s="153"/>
      <c r="GD927" s="24"/>
      <c r="GE927" s="24"/>
      <c r="GF927" s="24"/>
      <c r="GG927" s="24"/>
      <c r="GH927" s="24"/>
      <c r="GI927" s="24"/>
      <c r="GJ927" s="24"/>
      <c r="GK927" s="24"/>
      <c r="GL927" s="24"/>
      <c r="GM927" s="24"/>
      <c r="GN927" s="24"/>
      <c r="GO927" s="24"/>
      <c r="GP927" s="24"/>
      <c r="GQ927" s="24"/>
      <c r="GR927" s="24"/>
      <c r="GS927" s="24"/>
      <c r="GT927" s="24"/>
      <c r="GU927" s="24"/>
      <c r="GV927" s="24"/>
      <c r="GW927" s="24"/>
      <c r="GX927" s="24"/>
      <c r="GY927" s="24"/>
      <c r="GZ927" s="24"/>
      <c r="HA927" s="24"/>
      <c r="HB927" s="24"/>
      <c r="HC927" s="24"/>
      <c r="HD927" s="24"/>
      <c r="HE927" s="24"/>
      <c r="HF927" s="24"/>
      <c r="HG927" s="24"/>
      <c r="HH927" s="151"/>
      <c r="HI927" s="151"/>
      <c r="HJ927" s="153"/>
      <c r="HK927" s="24"/>
      <c r="HL927" s="24"/>
      <c r="HM927" s="24"/>
      <c r="HN927" s="24"/>
      <c r="HO927" s="24"/>
      <c r="HP927" s="24"/>
      <c r="HQ927" s="24"/>
      <c r="HR927" s="24"/>
      <c r="HS927" s="24"/>
      <c r="HT927" s="24"/>
      <c r="HU927" s="24"/>
      <c r="HV927" s="24"/>
      <c r="HW927" s="24"/>
      <c r="HX927" s="24"/>
      <c r="HY927" s="24"/>
      <c r="HZ927" s="24"/>
      <c r="IA927" s="24"/>
      <c r="IB927" s="24"/>
      <c r="IC927" s="24"/>
      <c r="ID927" s="24"/>
      <c r="IE927" s="24"/>
      <c r="IF927" s="24"/>
      <c r="IG927" s="24"/>
      <c r="IH927" s="24"/>
      <c r="II927" s="24"/>
      <c r="IJ927" s="24"/>
      <c r="IK927" s="24"/>
      <c r="IL927" s="24"/>
      <c r="IM927" s="24"/>
      <c r="IN927" s="24"/>
      <c r="IO927" s="24"/>
      <c r="IP927" s="151"/>
      <c r="IQ927" s="151"/>
      <c r="IR927" s="153"/>
      <c r="IS927" s="24"/>
      <c r="IT927" s="24"/>
      <c r="IU927" s="24"/>
      <c r="IV927" s="24"/>
      <c r="IW927" s="24"/>
      <c r="IX927" s="24"/>
      <c r="IY927" s="24"/>
      <c r="IZ927" s="24"/>
      <c r="JA927" s="24"/>
      <c r="JB927" s="24"/>
      <c r="JC927" s="24"/>
      <c r="JD927" s="24"/>
      <c r="JE927" s="24"/>
      <c r="JF927" s="24"/>
      <c r="JG927" s="24"/>
      <c r="JH927" s="24"/>
      <c r="JI927" s="24"/>
      <c r="JJ927" s="24"/>
      <c r="JK927" s="24"/>
      <c r="JL927" s="24"/>
      <c r="JM927" s="24"/>
      <c r="JN927" s="24"/>
      <c r="JO927" s="24"/>
      <c r="JP927" s="24"/>
      <c r="JQ927" s="24"/>
      <c r="JR927" s="24"/>
      <c r="JS927" s="24"/>
      <c r="JT927" s="24"/>
      <c r="JU927" s="25"/>
      <c r="JV927" s="24"/>
      <c r="JW927" s="151"/>
      <c r="JX927" s="151"/>
      <c r="JY927" s="153"/>
      <c r="JZ927" s="24"/>
      <c r="KA927" s="24"/>
      <c r="KB927" s="24"/>
      <c r="KC927" s="24"/>
      <c r="KD927" s="24"/>
      <c r="KE927" s="24"/>
      <c r="KF927" s="24"/>
      <c r="KG927" s="24"/>
      <c r="KH927" s="24"/>
      <c r="KI927" s="24"/>
      <c r="KJ927" s="24"/>
      <c r="KK927" s="24"/>
      <c r="KL927" s="24"/>
      <c r="KM927" s="24"/>
      <c r="KN927" s="24"/>
      <c r="KO927" s="24"/>
      <c r="KP927" s="24"/>
      <c r="KQ927" s="24"/>
      <c r="KR927" s="24"/>
      <c r="KS927" s="24"/>
      <c r="KT927" s="24"/>
      <c r="KU927" s="24"/>
      <c r="KV927" s="24"/>
      <c r="KW927" s="24"/>
      <c r="KX927" s="24"/>
      <c r="KY927" s="24"/>
      <c r="KZ927" s="24"/>
      <c r="LA927" s="24"/>
      <c r="LB927" s="24"/>
      <c r="LC927" s="24"/>
      <c r="LD927" s="24"/>
      <c r="LE927" s="151"/>
      <c r="LF927" s="151"/>
      <c r="LG927" s="153"/>
      <c r="LH927" s="24"/>
      <c r="LI927" s="24"/>
      <c r="LJ927" s="24"/>
      <c r="LK927" s="24"/>
      <c r="LL927" s="24"/>
      <c r="LM927" s="24"/>
      <c r="LN927" s="24"/>
      <c r="LO927" s="24"/>
      <c r="LP927" s="24"/>
      <c r="LQ927" s="24"/>
      <c r="LR927" s="24"/>
      <c r="LS927" s="24"/>
      <c r="LT927" s="24"/>
      <c r="LU927" s="24"/>
      <c r="LV927" s="24"/>
      <c r="LW927" s="24"/>
      <c r="LX927" s="24"/>
      <c r="LY927" s="24"/>
      <c r="LZ927" s="24"/>
      <c r="MA927" s="24"/>
      <c r="MB927" s="24"/>
      <c r="MC927" s="24"/>
      <c r="MD927" s="24"/>
      <c r="ME927" s="24"/>
      <c r="MF927" s="24"/>
      <c r="MG927" s="24"/>
      <c r="MH927" s="24"/>
      <c r="MI927" s="24"/>
      <c r="MJ927" s="24"/>
      <c r="MK927" s="24"/>
      <c r="ML927" s="24"/>
    </row>
    <row r="928" spans="1:350" ht="13.9" customHeight="1" outlineLevel="3" x14ac:dyDescent="0.2">
      <c r="A928" s="226" t="s">
        <v>548</v>
      </c>
      <c r="B928" s="218" t="s">
        <v>353</v>
      </c>
      <c r="C928" s="214" t="s">
        <v>37</v>
      </c>
      <c r="D928" s="154">
        <v>617</v>
      </c>
      <c r="E928" s="175">
        <v>0</v>
      </c>
      <c r="F928" s="175">
        <f>D928-E928</f>
        <v>617</v>
      </c>
      <c r="G928" s="175" t="s">
        <v>846</v>
      </c>
      <c r="H928" s="170" t="s">
        <v>1020</v>
      </c>
      <c r="I928" s="170" t="s">
        <v>905</v>
      </c>
      <c r="J928" s="212">
        <f ca="1">E928+Q928+AX928+CF928+DN928+ES928+GA928+HH928+IP928+JW928+LE928</f>
        <v>617</v>
      </c>
      <c r="K928" s="212">
        <f>E928+R928+AY928+CG928+DO928+ET928+GB928+HI928+IQ928+JX928+LF928</f>
        <v>0</v>
      </c>
      <c r="L928" s="172">
        <f ca="1">K928/J928</f>
        <v>0</v>
      </c>
      <c r="M928" s="172">
        <f>K928/D928</f>
        <v>0</v>
      </c>
      <c r="N928" s="183">
        <f ca="1">SUMIF($EV$8:$FZ$9,$O$5,$EV929:$FZ929)-SUMIF($EV$8:$FZ$9,$Q$5,$EV929:$FZ929)</f>
        <v>0</v>
      </c>
      <c r="O928" s="156"/>
      <c r="P928" s="16" t="s">
        <v>25</v>
      </c>
      <c r="Q928" s="150">
        <v>0</v>
      </c>
      <c r="R928" s="150">
        <v>0</v>
      </c>
      <c r="S928" s="152" t="e">
        <v>#DIV/0!</v>
      </c>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50">
        <f t="shared" ca="1" si="2380"/>
        <v>0</v>
      </c>
      <c r="AY928" s="150">
        <f>SUM(BA929:CE929)</f>
        <v>0</v>
      </c>
      <c r="AZ928" s="152" t="e">
        <f ca="1">AY928/AX928</f>
        <v>#DIV/0!</v>
      </c>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50">
        <f t="shared" ref="CF928" si="2406">SUM(CI928:DM928)</f>
        <v>0</v>
      </c>
      <c r="CG928" s="150">
        <f>SUM(CI929:DM929)</f>
        <v>0</v>
      </c>
      <c r="CH928" s="152" t="e">
        <f>CG928/CF928</f>
        <v>#DIV/0!</v>
      </c>
      <c r="CI928" s="129"/>
      <c r="CJ928" s="129"/>
      <c r="CK928" s="129"/>
      <c r="CL928" s="129"/>
      <c r="CM928" s="129"/>
      <c r="CN928" s="129"/>
      <c r="CO928" s="129"/>
      <c r="CP928" s="101"/>
      <c r="CQ928" s="101"/>
      <c r="CR928" s="101"/>
      <c r="CS928" s="101"/>
      <c r="CT928" s="101"/>
      <c r="CU928" s="101"/>
      <c r="CV928" s="101"/>
      <c r="CW928" s="129"/>
      <c r="CX928" s="129"/>
      <c r="CY928" s="129"/>
      <c r="CZ928" s="129"/>
      <c r="DA928" s="129"/>
      <c r="DB928" s="129"/>
      <c r="DC928" s="129"/>
      <c r="DD928" s="129"/>
      <c r="DE928" s="129"/>
      <c r="DF928" s="129"/>
      <c r="DG928" s="129"/>
      <c r="DH928" s="129"/>
      <c r="DI928" s="129"/>
      <c r="DJ928" s="129"/>
      <c r="DK928" s="129"/>
      <c r="DL928" s="129"/>
      <c r="DM928" s="129"/>
      <c r="DN928" s="150">
        <f t="shared" ref="DN928" si="2407">SUM(DQ928:ER928)</f>
        <v>0</v>
      </c>
      <c r="DO928" s="150">
        <f>SUM(DQ929:ER929)</f>
        <v>0</v>
      </c>
      <c r="DP928" s="152" t="e">
        <f t="shared" ref="DP928:DP990" si="2408">DO928/DN928</f>
        <v>#DIV/0!</v>
      </c>
      <c r="DQ928" s="16"/>
      <c r="DR928" s="16"/>
      <c r="DS928" s="16"/>
      <c r="DT928" s="16"/>
      <c r="DU928" s="16"/>
      <c r="DV928" s="16"/>
      <c r="DW928" s="16"/>
      <c r="DX928" s="16"/>
      <c r="DY928" s="16"/>
      <c r="DZ928" s="16"/>
      <c r="EA928" s="16"/>
      <c r="EB928" s="16"/>
      <c r="EC928" s="16"/>
      <c r="ED928" s="16"/>
      <c r="EE928" s="16"/>
      <c r="EF928" s="16"/>
      <c r="EG928" s="16"/>
      <c r="EH928" s="16"/>
      <c r="EI928" s="16"/>
      <c r="EJ928" s="16"/>
      <c r="EK928" s="16"/>
      <c r="EL928" s="16"/>
      <c r="EM928" s="16"/>
      <c r="EN928" s="16"/>
      <c r="EO928" s="16"/>
      <c r="EP928" s="16"/>
      <c r="EQ928" s="16"/>
      <c r="ER928" s="16"/>
      <c r="ES928" s="150">
        <f t="shared" ca="1" si="2361"/>
        <v>400</v>
      </c>
      <c r="ET928" s="150">
        <f t="shared" si="2279"/>
        <v>0</v>
      </c>
      <c r="EU928" s="152">
        <f t="shared" ca="1" si="2280"/>
        <v>0</v>
      </c>
      <c r="EV928" s="16"/>
      <c r="EW928" s="67"/>
      <c r="EX928" s="16"/>
      <c r="EY928" s="16"/>
      <c r="EZ928" s="16"/>
      <c r="FA928" s="16"/>
      <c r="FB928" s="16"/>
      <c r="FC928" s="16"/>
      <c r="FD928" s="16"/>
      <c r="FE928" s="16"/>
      <c r="FF928" s="16"/>
      <c r="FG928" s="16"/>
      <c r="FH928" s="16"/>
      <c r="FI928" s="16"/>
      <c r="FJ928" s="16"/>
      <c r="FK928" s="16"/>
      <c r="FL928" s="16"/>
      <c r="FM928" s="16"/>
      <c r="FN928" s="16"/>
      <c r="FO928" s="16"/>
      <c r="FP928" s="16"/>
      <c r="FQ928" s="16"/>
      <c r="FR928" s="16"/>
      <c r="FS928" s="16"/>
      <c r="FT928" s="16"/>
      <c r="FU928" s="16"/>
      <c r="FV928" s="16"/>
      <c r="FW928" s="16">
        <v>100</v>
      </c>
      <c r="FX928" s="16">
        <v>100</v>
      </c>
      <c r="FY928" s="16">
        <v>100</v>
      </c>
      <c r="FZ928" s="16">
        <v>100</v>
      </c>
      <c r="GA928" s="150">
        <f t="shared" ref="GA928" ca="1" si="2409">SUMIF($GD$8:$HG$9,$O$5,GD928:HG928)</f>
        <v>217</v>
      </c>
      <c r="GB928" s="150">
        <f t="shared" ref="GB928" si="2410">SUM(GD929:HG929)</f>
        <v>0</v>
      </c>
      <c r="GC928" s="152">
        <f t="shared" ref="GC928" ca="1" si="2411">GB928/GA928</f>
        <v>0</v>
      </c>
      <c r="GD928" s="16">
        <v>100</v>
      </c>
      <c r="GE928" s="16">
        <v>100</v>
      </c>
      <c r="GF928" s="16">
        <v>17</v>
      </c>
      <c r="GG928" s="16"/>
      <c r="GH928" s="16"/>
      <c r="GI928" s="16"/>
      <c r="GJ928" s="16"/>
      <c r="GK928" s="16"/>
      <c r="GL928" s="16"/>
      <c r="GM928" s="16"/>
      <c r="GN928" s="16"/>
      <c r="GO928" s="16"/>
      <c r="GP928" s="16"/>
      <c r="GQ928" s="16"/>
      <c r="GR928" s="16"/>
      <c r="GS928" s="16"/>
      <c r="GT928" s="16"/>
      <c r="GU928" s="16"/>
      <c r="GV928" s="16"/>
      <c r="GW928" s="16"/>
      <c r="GX928" s="16"/>
      <c r="GY928" s="16"/>
      <c r="GZ928" s="16"/>
      <c r="HA928" s="16"/>
      <c r="HB928" s="16"/>
      <c r="HC928" s="16"/>
      <c r="HD928" s="16"/>
      <c r="HE928" s="16"/>
      <c r="HF928" s="16"/>
      <c r="HG928" s="16"/>
      <c r="HH928" s="150"/>
      <c r="HI928" s="150">
        <v>0</v>
      </c>
      <c r="HJ928" s="152" t="e">
        <v>#DIV/0!</v>
      </c>
      <c r="HK928" s="16"/>
      <c r="HL928" s="16"/>
      <c r="HM928" s="16"/>
      <c r="HN928" s="16"/>
      <c r="HO928" s="16"/>
      <c r="HP928" s="16"/>
      <c r="HQ928" s="16"/>
      <c r="HR928" s="16"/>
      <c r="HS928" s="16"/>
      <c r="HT928" s="16"/>
      <c r="HU928" s="16"/>
      <c r="HV928" s="16"/>
      <c r="HW928" s="16"/>
      <c r="HX928" s="16"/>
      <c r="HY928" s="16"/>
      <c r="HZ928" s="16"/>
      <c r="IA928" s="16"/>
      <c r="IB928" s="16"/>
      <c r="IC928" s="16"/>
      <c r="ID928" s="16"/>
      <c r="IE928" s="16"/>
      <c r="IF928" s="16"/>
      <c r="IG928" s="16"/>
      <c r="IH928" s="16"/>
      <c r="II928" s="16"/>
      <c r="IJ928" s="16"/>
      <c r="IK928" s="16"/>
      <c r="IL928" s="16"/>
      <c r="IM928" s="16"/>
      <c r="IN928" s="16"/>
      <c r="IO928" s="16"/>
      <c r="IP928" s="150"/>
      <c r="IQ928" s="150">
        <v>0</v>
      </c>
      <c r="IR928" s="152" t="e">
        <v>#DIV/0!</v>
      </c>
      <c r="IS928" s="16"/>
      <c r="IT928" s="16"/>
      <c r="IU928" s="16"/>
      <c r="IV928" s="16"/>
      <c r="IW928" s="16"/>
      <c r="IX928" s="16"/>
      <c r="IY928" s="16"/>
      <c r="IZ928" s="16"/>
      <c r="JA928" s="16"/>
      <c r="JB928" s="16"/>
      <c r="JC928" s="16"/>
      <c r="JD928" s="16"/>
      <c r="JE928" s="16"/>
      <c r="JF928" s="16"/>
      <c r="JG928" s="16"/>
      <c r="JH928" s="16"/>
      <c r="JI928" s="16"/>
      <c r="JJ928" s="16"/>
      <c r="JK928" s="16"/>
      <c r="JL928" s="16"/>
      <c r="JM928" s="16"/>
      <c r="JN928" s="16"/>
      <c r="JO928" s="16"/>
      <c r="JP928" s="16"/>
      <c r="JQ928" s="16"/>
      <c r="JR928" s="16"/>
      <c r="JS928" s="16"/>
      <c r="JT928" s="16"/>
      <c r="JU928" s="23"/>
      <c r="JV928" s="16"/>
      <c r="JW928" s="150"/>
      <c r="JX928" s="150">
        <v>0</v>
      </c>
      <c r="JY928" s="152" t="e">
        <v>#DIV/0!</v>
      </c>
      <c r="JZ928" s="16"/>
      <c r="KA928" s="16"/>
      <c r="KB928" s="16"/>
      <c r="KC928" s="16"/>
      <c r="KD928" s="16"/>
      <c r="KE928" s="16"/>
      <c r="KF928" s="16"/>
      <c r="KG928" s="16"/>
      <c r="KH928" s="16"/>
      <c r="KI928" s="16"/>
      <c r="KJ928" s="16"/>
      <c r="KK928" s="16"/>
      <c r="KL928" s="16"/>
      <c r="KM928" s="16"/>
      <c r="KN928" s="16"/>
      <c r="KO928" s="16"/>
      <c r="KP928" s="16"/>
      <c r="KQ928" s="16"/>
      <c r="KR928" s="16"/>
      <c r="KS928" s="16"/>
      <c r="KT928" s="16"/>
      <c r="KU928" s="16"/>
      <c r="KV928" s="16"/>
      <c r="KW928" s="16"/>
      <c r="KX928" s="16"/>
      <c r="KY928" s="16"/>
      <c r="KZ928" s="16"/>
      <c r="LA928" s="16"/>
      <c r="LB928" s="16"/>
      <c r="LC928" s="16"/>
      <c r="LD928" s="16"/>
      <c r="LE928" s="150"/>
      <c r="LF928" s="150">
        <v>0</v>
      </c>
      <c r="LG928" s="152" t="e">
        <v>#DIV/0!</v>
      </c>
      <c r="LH928" s="16"/>
      <c r="LI928" s="16"/>
      <c r="LJ928" s="16"/>
      <c r="LK928" s="16"/>
      <c r="LL928" s="16"/>
      <c r="LM928" s="16"/>
      <c r="LN928" s="16"/>
      <c r="LO928" s="16"/>
      <c r="LP928" s="16"/>
      <c r="LQ928" s="16"/>
      <c r="LR928" s="16"/>
      <c r="LS928" s="16"/>
      <c r="LT928" s="16"/>
      <c r="LU928" s="16"/>
      <c r="LV928" s="16"/>
      <c r="LW928" s="16"/>
      <c r="LX928" s="16"/>
      <c r="LY928" s="16"/>
      <c r="LZ928" s="16"/>
      <c r="MA928" s="16"/>
      <c r="MB928" s="16"/>
      <c r="MC928" s="16"/>
      <c r="MD928" s="16"/>
      <c r="ME928" s="16"/>
      <c r="MF928" s="16"/>
      <c r="MG928" s="16"/>
      <c r="MH928" s="16"/>
      <c r="MI928" s="16"/>
      <c r="MJ928" s="16"/>
      <c r="MK928" s="16"/>
      <c r="ML928" s="16"/>
    </row>
    <row r="929" spans="1:350" ht="13.9" customHeight="1" outlineLevel="3" x14ac:dyDescent="0.2">
      <c r="A929" s="227"/>
      <c r="B929" s="219"/>
      <c r="C929" s="215"/>
      <c r="D929" s="155"/>
      <c r="E929" s="176"/>
      <c r="F929" s="176"/>
      <c r="G929" s="176"/>
      <c r="H929" s="171"/>
      <c r="I929" s="171"/>
      <c r="J929" s="213"/>
      <c r="K929" s="213"/>
      <c r="L929" s="173"/>
      <c r="M929" s="173"/>
      <c r="N929" s="184"/>
      <c r="O929" s="157"/>
      <c r="P929" s="17" t="s">
        <v>26</v>
      </c>
      <c r="Q929" s="151"/>
      <c r="R929" s="151"/>
      <c r="S929" s="153"/>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151"/>
      <c r="AY929" s="151"/>
      <c r="AZ929" s="153"/>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c r="CF929" s="151"/>
      <c r="CG929" s="151"/>
      <c r="CH929" s="153"/>
      <c r="CI929" s="141"/>
      <c r="CJ929" s="141"/>
      <c r="CK929" s="141"/>
      <c r="CL929" s="141"/>
      <c r="CM929" s="141"/>
      <c r="CN929" s="141"/>
      <c r="CO929" s="141"/>
      <c r="CP929" s="95"/>
      <c r="CQ929" s="95"/>
      <c r="CR929" s="95"/>
      <c r="CS929" s="95"/>
      <c r="CT929" s="95"/>
      <c r="CU929" s="95"/>
      <c r="CV929" s="95"/>
      <c r="CW929" s="141"/>
      <c r="CX929" s="141"/>
      <c r="CY929" s="141"/>
      <c r="CZ929" s="141"/>
      <c r="DA929" s="141"/>
      <c r="DB929" s="141"/>
      <c r="DC929" s="141"/>
      <c r="DD929" s="141"/>
      <c r="DE929" s="141"/>
      <c r="DF929" s="141"/>
      <c r="DG929" s="141"/>
      <c r="DH929" s="141"/>
      <c r="DI929" s="141"/>
      <c r="DJ929" s="141"/>
      <c r="DK929" s="141"/>
      <c r="DL929" s="141"/>
      <c r="DM929" s="141"/>
      <c r="DN929" s="151"/>
      <c r="DO929" s="151"/>
      <c r="DP929" s="153"/>
      <c r="DQ929" s="24"/>
      <c r="DR929" s="24"/>
      <c r="DS929" s="24"/>
      <c r="DT929" s="24"/>
      <c r="DU929" s="24"/>
      <c r="DV929" s="24"/>
      <c r="DW929" s="24"/>
      <c r="DX929" s="24"/>
      <c r="DY929" s="24"/>
      <c r="DZ929" s="24"/>
      <c r="EA929" s="24"/>
      <c r="EB929" s="24"/>
      <c r="EC929" s="24"/>
      <c r="ED929" s="24"/>
      <c r="EE929" s="24"/>
      <c r="EF929" s="24"/>
      <c r="EG929" s="24"/>
      <c r="EH929" s="24"/>
      <c r="EI929" s="24"/>
      <c r="EJ929" s="24"/>
      <c r="EK929" s="24"/>
      <c r="EL929" s="24"/>
      <c r="EM929" s="24"/>
      <c r="EN929" s="24"/>
      <c r="EO929" s="24"/>
      <c r="EP929" s="24"/>
      <c r="EQ929" s="24"/>
      <c r="ER929" s="24"/>
      <c r="ES929" s="151"/>
      <c r="ET929" s="151"/>
      <c r="EU929" s="153"/>
      <c r="EV929" s="24"/>
      <c r="EW929" s="125"/>
      <c r="EX929" s="24"/>
      <c r="EY929" s="24"/>
      <c r="EZ929" s="24"/>
      <c r="FA929" s="24"/>
      <c r="FB929" s="24"/>
      <c r="FC929" s="24"/>
      <c r="FD929" s="24"/>
      <c r="FE929" s="24"/>
      <c r="FF929" s="24"/>
      <c r="FG929" s="24"/>
      <c r="FH929" s="24"/>
      <c r="FI929" s="24"/>
      <c r="FJ929" s="24"/>
      <c r="FK929" s="24"/>
      <c r="FL929" s="24"/>
      <c r="FM929" s="24"/>
      <c r="FN929" s="24"/>
      <c r="FO929" s="24"/>
      <c r="FP929" s="24"/>
      <c r="FQ929" s="24"/>
      <c r="FR929" s="24"/>
      <c r="FS929" s="24"/>
      <c r="FT929" s="24"/>
      <c r="FU929" s="24"/>
      <c r="FV929" s="24"/>
      <c r="FW929" s="24"/>
      <c r="FX929" s="24"/>
      <c r="FY929" s="24"/>
      <c r="FZ929" s="24"/>
      <c r="GA929" s="151"/>
      <c r="GB929" s="151"/>
      <c r="GC929" s="153"/>
      <c r="GD929" s="24"/>
      <c r="GE929" s="24"/>
      <c r="GF929" s="24"/>
      <c r="GG929" s="24"/>
      <c r="GH929" s="24"/>
      <c r="GI929" s="24"/>
      <c r="GJ929" s="24"/>
      <c r="GK929" s="24"/>
      <c r="GL929" s="24"/>
      <c r="GM929" s="24"/>
      <c r="GN929" s="24"/>
      <c r="GO929" s="24"/>
      <c r="GP929" s="24"/>
      <c r="GQ929" s="24"/>
      <c r="GR929" s="24"/>
      <c r="GS929" s="24"/>
      <c r="GT929" s="24"/>
      <c r="GU929" s="24"/>
      <c r="GV929" s="24"/>
      <c r="GW929" s="24"/>
      <c r="GX929" s="24"/>
      <c r="GY929" s="24"/>
      <c r="GZ929" s="24"/>
      <c r="HA929" s="24"/>
      <c r="HB929" s="24"/>
      <c r="HC929" s="24"/>
      <c r="HD929" s="24"/>
      <c r="HE929" s="24"/>
      <c r="HF929" s="24"/>
      <c r="HG929" s="24"/>
      <c r="HH929" s="151"/>
      <c r="HI929" s="151"/>
      <c r="HJ929" s="153"/>
      <c r="HK929" s="24"/>
      <c r="HL929" s="24"/>
      <c r="HM929" s="24"/>
      <c r="HN929" s="24"/>
      <c r="HO929" s="24"/>
      <c r="HP929" s="24"/>
      <c r="HQ929" s="24"/>
      <c r="HR929" s="24"/>
      <c r="HS929" s="24"/>
      <c r="HT929" s="24"/>
      <c r="HU929" s="24"/>
      <c r="HV929" s="24"/>
      <c r="HW929" s="24"/>
      <c r="HX929" s="24"/>
      <c r="HY929" s="24"/>
      <c r="HZ929" s="24"/>
      <c r="IA929" s="24"/>
      <c r="IB929" s="24"/>
      <c r="IC929" s="24"/>
      <c r="ID929" s="24"/>
      <c r="IE929" s="24"/>
      <c r="IF929" s="24"/>
      <c r="IG929" s="24"/>
      <c r="IH929" s="24"/>
      <c r="II929" s="24"/>
      <c r="IJ929" s="24"/>
      <c r="IK929" s="24"/>
      <c r="IL929" s="24"/>
      <c r="IM929" s="24"/>
      <c r="IN929" s="24"/>
      <c r="IO929" s="24"/>
      <c r="IP929" s="151"/>
      <c r="IQ929" s="151"/>
      <c r="IR929" s="153"/>
      <c r="IS929" s="24"/>
      <c r="IT929" s="24"/>
      <c r="IU929" s="24"/>
      <c r="IV929" s="24"/>
      <c r="IW929" s="24"/>
      <c r="IX929" s="24"/>
      <c r="IY929" s="24"/>
      <c r="IZ929" s="24"/>
      <c r="JA929" s="24"/>
      <c r="JB929" s="24"/>
      <c r="JC929" s="24"/>
      <c r="JD929" s="24"/>
      <c r="JE929" s="24"/>
      <c r="JF929" s="24"/>
      <c r="JG929" s="24"/>
      <c r="JH929" s="24"/>
      <c r="JI929" s="24"/>
      <c r="JJ929" s="24"/>
      <c r="JK929" s="24"/>
      <c r="JL929" s="24"/>
      <c r="JM929" s="24"/>
      <c r="JN929" s="24"/>
      <c r="JO929" s="24"/>
      <c r="JP929" s="24"/>
      <c r="JQ929" s="24"/>
      <c r="JR929" s="24"/>
      <c r="JS929" s="24"/>
      <c r="JT929" s="24"/>
      <c r="JU929" s="25"/>
      <c r="JV929" s="24"/>
      <c r="JW929" s="151"/>
      <c r="JX929" s="151"/>
      <c r="JY929" s="153"/>
      <c r="JZ929" s="24"/>
      <c r="KA929" s="24"/>
      <c r="KB929" s="24"/>
      <c r="KC929" s="24"/>
      <c r="KD929" s="24"/>
      <c r="KE929" s="24"/>
      <c r="KF929" s="24"/>
      <c r="KG929" s="24"/>
      <c r="KH929" s="24"/>
      <c r="KI929" s="24"/>
      <c r="KJ929" s="24"/>
      <c r="KK929" s="24"/>
      <c r="KL929" s="24"/>
      <c r="KM929" s="24"/>
      <c r="KN929" s="24"/>
      <c r="KO929" s="24"/>
      <c r="KP929" s="24"/>
      <c r="KQ929" s="24"/>
      <c r="KR929" s="24"/>
      <c r="KS929" s="24"/>
      <c r="KT929" s="24"/>
      <c r="KU929" s="24"/>
      <c r="KV929" s="24"/>
      <c r="KW929" s="24"/>
      <c r="KX929" s="24"/>
      <c r="KY929" s="24"/>
      <c r="KZ929" s="24"/>
      <c r="LA929" s="24"/>
      <c r="LB929" s="24"/>
      <c r="LC929" s="24"/>
      <c r="LD929" s="24"/>
      <c r="LE929" s="151"/>
      <c r="LF929" s="151"/>
      <c r="LG929" s="153"/>
      <c r="LH929" s="24"/>
      <c r="LI929" s="24"/>
      <c r="LJ929" s="24"/>
      <c r="LK929" s="24"/>
      <c r="LL929" s="24"/>
      <c r="LM929" s="24"/>
      <c r="LN929" s="24"/>
      <c r="LO929" s="24"/>
      <c r="LP929" s="24"/>
      <c r="LQ929" s="24"/>
      <c r="LR929" s="24"/>
      <c r="LS929" s="24"/>
      <c r="LT929" s="24"/>
      <c r="LU929" s="24"/>
      <c r="LV929" s="24"/>
      <c r="LW929" s="24"/>
      <c r="LX929" s="24"/>
      <c r="LY929" s="24"/>
      <c r="LZ929" s="24"/>
      <c r="MA929" s="24"/>
      <c r="MB929" s="24"/>
      <c r="MC929" s="24"/>
      <c r="MD929" s="24"/>
      <c r="ME929" s="24"/>
      <c r="MF929" s="24"/>
      <c r="MG929" s="24"/>
      <c r="MH929" s="24"/>
      <c r="MI929" s="24"/>
      <c r="MJ929" s="24"/>
      <c r="MK929" s="24"/>
      <c r="ML929" s="24"/>
    </row>
    <row r="930" spans="1:350" s="41" customFormat="1" ht="14.25" customHeight="1" outlineLevel="3" x14ac:dyDescent="0.25">
      <c r="A930" s="220" t="s">
        <v>550</v>
      </c>
      <c r="B930" s="230" t="s">
        <v>557</v>
      </c>
      <c r="C930" s="175" t="s">
        <v>59</v>
      </c>
      <c r="D930" s="175">
        <v>1</v>
      </c>
      <c r="E930" s="175"/>
      <c r="F930" s="175">
        <f>D930-E930</f>
        <v>1</v>
      </c>
      <c r="G930" s="175" t="s">
        <v>920</v>
      </c>
      <c r="H930" s="170" t="s">
        <v>868</v>
      </c>
      <c r="I930" s="170" t="s">
        <v>944</v>
      </c>
      <c r="J930" s="212">
        <f ca="1">E930+Q930+AX930+CF930+DN930+ES930+GA930+HH930+IP930+JW930+LE930</f>
        <v>0</v>
      </c>
      <c r="K930" s="212">
        <f>E930+R930+AY930+CG930+DO930+ET930+GB930+HI930+IQ930+JX930+LF930</f>
        <v>0</v>
      </c>
      <c r="L930" s="172" t="e">
        <f ca="1">K930/J930</f>
        <v>#DIV/0!</v>
      </c>
      <c r="M930" s="172">
        <f>K930/D930</f>
        <v>0</v>
      </c>
      <c r="N930" s="183">
        <f ca="1">SUMIF($EV$8:$FZ$9,$O$5,$EV931:$FZ931)-SUMIF($EV$8:$FZ$9,$Q$5,$EV931:$FZ931)</f>
        <v>0</v>
      </c>
      <c r="O930" s="154"/>
      <c r="P930" s="154"/>
      <c r="Q930" s="150">
        <v>0</v>
      </c>
      <c r="R930" s="150">
        <v>0</v>
      </c>
      <c r="S930" s="152" t="e">
        <v>#DIV/0!</v>
      </c>
      <c r="T930" s="154"/>
      <c r="U930" s="154"/>
      <c r="V930" s="154"/>
      <c r="W930" s="154"/>
      <c r="X930" s="154"/>
      <c r="Y930" s="154"/>
      <c r="Z930" s="154"/>
      <c r="AA930" s="154"/>
      <c r="AB930" s="154"/>
      <c r="AC930" s="154"/>
      <c r="AD930" s="154"/>
      <c r="AE930" s="154"/>
      <c r="AF930" s="154"/>
      <c r="AG930" s="154"/>
      <c r="AH930" s="154"/>
      <c r="AI930" s="154"/>
      <c r="AJ930" s="154"/>
      <c r="AK930" s="154"/>
      <c r="AL930" s="154"/>
      <c r="AM930" s="154"/>
      <c r="AN930" s="154"/>
      <c r="AO930" s="154"/>
      <c r="AP930" s="154"/>
      <c r="AQ930" s="154"/>
      <c r="AR930" s="154"/>
      <c r="AS930" s="154"/>
      <c r="AT930" s="154"/>
      <c r="AU930" s="154"/>
      <c r="AV930" s="154"/>
      <c r="AW930" s="154"/>
      <c r="AX930" s="150">
        <f t="shared" ca="1" si="2380"/>
        <v>0</v>
      </c>
      <c r="AY930" s="150">
        <f>SUM(BA931:CE931)</f>
        <v>0</v>
      </c>
      <c r="AZ930" s="152" t="e">
        <f ca="1">AY930/AX930</f>
        <v>#DIV/0!</v>
      </c>
      <c r="BA930" s="154"/>
      <c r="BB930" s="154"/>
      <c r="BC930" s="154"/>
      <c r="BD930" s="154"/>
      <c r="BE930" s="154"/>
      <c r="BF930" s="154"/>
      <c r="BG930" s="154"/>
      <c r="BH930" s="154"/>
      <c r="BI930" s="154"/>
      <c r="BJ930" s="154"/>
      <c r="BK930" s="154"/>
      <c r="BL930" s="154"/>
      <c r="BM930" s="154"/>
      <c r="BN930" s="154"/>
      <c r="BO930" s="154"/>
      <c r="BP930" s="154"/>
      <c r="BQ930" s="154"/>
      <c r="BR930" s="154"/>
      <c r="BS930" s="154"/>
      <c r="BT930" s="154"/>
      <c r="BU930" s="154"/>
      <c r="BV930" s="154"/>
      <c r="BW930" s="154"/>
      <c r="BX930" s="154"/>
      <c r="BY930" s="154"/>
      <c r="BZ930" s="154"/>
      <c r="CA930" s="154"/>
      <c r="CB930" s="154"/>
      <c r="CC930" s="154"/>
      <c r="CD930" s="154"/>
      <c r="CE930" s="154"/>
      <c r="CF930" s="150">
        <f t="shared" ref="CF930" si="2412">SUM(CI930:DM930)</f>
        <v>0</v>
      </c>
      <c r="CG930" s="150">
        <f>SUM(CI931:DM931)</f>
        <v>0</v>
      </c>
      <c r="CH930" s="152" t="e">
        <f>CG930/CF930</f>
        <v>#DIV/0!</v>
      </c>
      <c r="CI930" s="154"/>
      <c r="CJ930" s="154"/>
      <c r="CK930" s="154"/>
      <c r="CL930" s="154"/>
      <c r="CM930" s="154"/>
      <c r="CN930" s="154"/>
      <c r="CO930" s="154"/>
      <c r="CP930" s="158"/>
      <c r="CQ930" s="158"/>
      <c r="CR930" s="158"/>
      <c r="CS930" s="158"/>
      <c r="CT930" s="158"/>
      <c r="CU930" s="158"/>
      <c r="CV930" s="158"/>
      <c r="CW930" s="154"/>
      <c r="CX930" s="154"/>
      <c r="CY930" s="154"/>
      <c r="CZ930" s="154"/>
      <c r="DA930" s="154"/>
      <c r="DB930" s="154"/>
      <c r="DC930" s="154"/>
      <c r="DD930" s="154"/>
      <c r="DE930" s="154"/>
      <c r="DF930" s="154"/>
      <c r="DG930" s="154"/>
      <c r="DH930" s="154"/>
      <c r="DI930" s="154"/>
      <c r="DJ930" s="154"/>
      <c r="DK930" s="154"/>
      <c r="DL930" s="154"/>
      <c r="DM930" s="154"/>
      <c r="DN930" s="150">
        <f t="shared" ref="DN930" si="2413">SUM(DQ930:ER930)</f>
        <v>0</v>
      </c>
      <c r="DO930" s="150">
        <f>SUM(DQ931:ER931)</f>
        <v>0</v>
      </c>
      <c r="DP930" s="152" t="e">
        <f t="shared" si="2408"/>
        <v>#DIV/0!</v>
      </c>
      <c r="DQ930" s="154"/>
      <c r="DR930" s="154"/>
      <c r="DS930" s="154"/>
      <c r="DT930" s="154"/>
      <c r="DU930" s="154"/>
      <c r="DV930" s="154"/>
      <c r="DW930" s="154"/>
      <c r="DX930" s="154"/>
      <c r="DY930" s="154"/>
      <c r="DZ930" s="154"/>
      <c r="EA930" s="154"/>
      <c r="EB930" s="154"/>
      <c r="EC930" s="154"/>
      <c r="ED930" s="154"/>
      <c r="EE930" s="154"/>
      <c r="EF930" s="154"/>
      <c r="EG930" s="154"/>
      <c r="EH930" s="154"/>
      <c r="EI930" s="154"/>
      <c r="EJ930" s="154"/>
      <c r="EK930" s="154"/>
      <c r="EL930" s="154"/>
      <c r="EM930" s="154"/>
      <c r="EN930" s="154"/>
      <c r="EO930" s="154"/>
      <c r="EP930" s="154"/>
      <c r="EQ930" s="154"/>
      <c r="ER930" s="154"/>
      <c r="ES930" s="150">
        <f t="shared" ca="1" si="2361"/>
        <v>0</v>
      </c>
      <c r="ET930" s="150">
        <f t="shared" si="2279"/>
        <v>0</v>
      </c>
      <c r="EU930" s="152" t="e">
        <f t="shared" ca="1" si="2280"/>
        <v>#DIV/0!</v>
      </c>
      <c r="EV930" s="154"/>
      <c r="EW930" s="160"/>
      <c r="EX930" s="154"/>
      <c r="EY930" s="154"/>
      <c r="EZ930" s="154"/>
      <c r="FA930" s="154"/>
      <c r="FB930" s="154"/>
      <c r="FC930" s="154"/>
      <c r="FD930" s="154"/>
      <c r="FE930" s="154"/>
      <c r="FF930" s="154"/>
      <c r="FG930" s="154"/>
      <c r="FH930" s="154"/>
      <c r="FI930" s="154"/>
      <c r="FJ930" s="154"/>
      <c r="FK930" s="154"/>
      <c r="FL930" s="154"/>
      <c r="FM930" s="154"/>
      <c r="FN930" s="154"/>
      <c r="FO930" s="154"/>
      <c r="FP930" s="154"/>
      <c r="FQ930" s="154"/>
      <c r="FR930" s="154"/>
      <c r="FS930" s="154"/>
      <c r="FT930" s="154"/>
      <c r="FU930" s="154"/>
      <c r="FV930" s="154"/>
      <c r="FW930" s="154"/>
      <c r="FX930" s="154"/>
      <c r="FY930" s="154"/>
      <c r="FZ930" s="154"/>
      <c r="GA930" s="150">
        <f t="shared" ref="GA930" ca="1" si="2414">SUMIF($GD$8:$HG$9,$O$5,GD930:HG930)</f>
        <v>0</v>
      </c>
      <c r="GB930" s="150">
        <f t="shared" ref="GB930" si="2415">SUM(GD931:HG931)</f>
        <v>0</v>
      </c>
      <c r="GC930" s="152" t="e">
        <f t="shared" ref="GC930" ca="1" si="2416">GB930/GA930</f>
        <v>#DIV/0!</v>
      </c>
      <c r="GD930" s="154"/>
      <c r="GE930" s="154"/>
      <c r="GF930" s="154"/>
      <c r="GG930" s="154"/>
      <c r="GH930" s="154"/>
      <c r="GI930" s="154"/>
      <c r="GJ930" s="154"/>
      <c r="GK930" s="154"/>
      <c r="GL930" s="154"/>
      <c r="GM930" s="154"/>
      <c r="GN930" s="154"/>
      <c r="GO930" s="154"/>
      <c r="GP930" s="154"/>
      <c r="GQ930" s="154"/>
      <c r="GR930" s="154"/>
      <c r="GS930" s="154"/>
      <c r="GT930" s="154"/>
      <c r="GU930" s="154"/>
      <c r="GV930" s="154"/>
      <c r="GW930" s="154"/>
      <c r="GX930" s="154"/>
      <c r="GY930" s="154"/>
      <c r="GZ930" s="154"/>
      <c r="HA930" s="154"/>
      <c r="HB930" s="154"/>
      <c r="HC930" s="154"/>
      <c r="HD930" s="154"/>
      <c r="HE930" s="154"/>
      <c r="HF930" s="154"/>
      <c r="HG930" s="154"/>
      <c r="HH930" s="150"/>
      <c r="HI930" s="150">
        <v>0</v>
      </c>
      <c r="HJ930" s="154"/>
      <c r="HK930" s="154"/>
      <c r="HL930" s="154"/>
      <c r="HM930" s="154"/>
      <c r="HN930" s="154"/>
      <c r="HO930" s="154"/>
      <c r="HP930" s="154"/>
      <c r="HQ930" s="154"/>
      <c r="HR930" s="154"/>
      <c r="HS930" s="154"/>
      <c r="HT930" s="154"/>
      <c r="HU930" s="154"/>
      <c r="HV930" s="154"/>
      <c r="HW930" s="154"/>
      <c r="HX930" s="154"/>
      <c r="HY930" s="154"/>
      <c r="HZ930" s="154"/>
      <c r="IA930" s="154"/>
      <c r="IB930" s="154"/>
      <c r="IC930" s="154"/>
      <c r="ID930" s="154"/>
      <c r="IE930" s="154"/>
      <c r="IF930" s="154"/>
      <c r="IG930" s="154"/>
      <c r="IH930" s="154"/>
      <c r="II930" s="154"/>
      <c r="IJ930" s="154"/>
      <c r="IK930" s="154"/>
      <c r="IL930" s="154"/>
      <c r="IM930" s="154"/>
      <c r="IN930" s="154"/>
      <c r="IO930" s="154"/>
      <c r="IP930" s="150"/>
      <c r="IQ930" s="150">
        <v>0</v>
      </c>
      <c r="IR930" s="154"/>
      <c r="IS930" s="154"/>
      <c r="IT930" s="154"/>
      <c r="IU930" s="154"/>
      <c r="IV930" s="154"/>
      <c r="IW930" s="154"/>
      <c r="IX930" s="154"/>
      <c r="IY930" s="154"/>
      <c r="IZ930" s="154"/>
      <c r="JA930" s="154"/>
      <c r="JB930" s="154"/>
      <c r="JC930" s="154"/>
      <c r="JD930" s="154"/>
      <c r="JE930" s="154"/>
      <c r="JF930" s="154"/>
      <c r="JG930" s="154"/>
      <c r="JH930" s="154"/>
      <c r="JI930" s="154"/>
      <c r="JJ930" s="154"/>
      <c r="JK930" s="154"/>
      <c r="JL930" s="154"/>
      <c r="JM930" s="154"/>
      <c r="JN930" s="154"/>
      <c r="JO930" s="154"/>
      <c r="JP930" s="154"/>
      <c r="JQ930" s="154"/>
      <c r="JR930" s="154"/>
      <c r="JS930" s="154"/>
      <c r="JT930" s="154"/>
      <c r="JU930" s="154"/>
      <c r="JV930" s="154"/>
      <c r="JW930" s="150"/>
      <c r="JX930" s="150">
        <v>0</v>
      </c>
      <c r="JY930" s="154"/>
      <c r="JZ930" s="154"/>
      <c r="KA930" s="154"/>
      <c r="KB930" s="154"/>
      <c r="KC930" s="154"/>
      <c r="KD930" s="154"/>
      <c r="KE930" s="154"/>
      <c r="KF930" s="154"/>
      <c r="KG930" s="154"/>
      <c r="KH930" s="154"/>
      <c r="KI930" s="154"/>
      <c r="KJ930" s="154"/>
      <c r="KK930" s="154"/>
      <c r="KL930" s="154"/>
      <c r="KM930" s="154"/>
      <c r="KN930" s="154"/>
      <c r="KO930" s="154"/>
      <c r="KP930" s="154"/>
      <c r="KQ930" s="154"/>
      <c r="KR930" s="154"/>
      <c r="KS930" s="154"/>
      <c r="KT930" s="154"/>
      <c r="KU930" s="154"/>
      <c r="KV930" s="154"/>
      <c r="KW930" s="154"/>
      <c r="KX930" s="154"/>
      <c r="KY930" s="154"/>
      <c r="KZ930" s="154"/>
      <c r="LA930" s="154"/>
      <c r="LB930" s="154"/>
      <c r="LC930" s="154"/>
      <c r="LD930" s="154"/>
      <c r="LE930" s="150"/>
      <c r="LF930" s="150">
        <v>0</v>
      </c>
      <c r="LG930" s="154"/>
      <c r="LH930" s="154"/>
      <c r="LI930" s="154"/>
      <c r="LJ930" s="154"/>
      <c r="LK930" s="154"/>
      <c r="LL930" s="154"/>
      <c r="LM930" s="154"/>
      <c r="LN930" s="154"/>
      <c r="LO930" s="154"/>
      <c r="LP930" s="154"/>
      <c r="LQ930" s="154"/>
      <c r="LR930" s="154"/>
      <c r="LS930" s="154"/>
      <c r="LT930" s="154"/>
      <c r="LU930" s="154"/>
      <c r="LV930" s="154"/>
      <c r="LW930" s="154"/>
      <c r="LX930" s="154"/>
      <c r="LY930" s="154"/>
      <c r="LZ930" s="154"/>
      <c r="MA930" s="154"/>
      <c r="MB930" s="154"/>
      <c r="MC930" s="154"/>
      <c r="MD930" s="154"/>
      <c r="ME930" s="154"/>
      <c r="MF930" s="154"/>
      <c r="MG930" s="154"/>
      <c r="MH930" s="154"/>
      <c r="MI930" s="154"/>
      <c r="MJ930" s="154"/>
      <c r="MK930" s="154"/>
      <c r="ML930" s="154"/>
    </row>
    <row r="931" spans="1:350" s="41" customFormat="1" ht="14.25" customHeight="1" outlineLevel="3" x14ac:dyDescent="0.25">
      <c r="A931" s="221"/>
      <c r="B931" s="231"/>
      <c r="C931" s="176"/>
      <c r="D931" s="176"/>
      <c r="E931" s="176"/>
      <c r="F931" s="176"/>
      <c r="G931" s="176"/>
      <c r="H931" s="171"/>
      <c r="I931" s="171"/>
      <c r="J931" s="213"/>
      <c r="K931" s="213"/>
      <c r="L931" s="173"/>
      <c r="M931" s="173"/>
      <c r="N931" s="184"/>
      <c r="O931" s="155"/>
      <c r="P931" s="155"/>
      <c r="Q931" s="151"/>
      <c r="R931" s="151"/>
      <c r="S931" s="153"/>
      <c r="T931" s="155"/>
      <c r="U931" s="155"/>
      <c r="V931" s="155"/>
      <c r="W931" s="155"/>
      <c r="X931" s="155"/>
      <c r="Y931" s="155"/>
      <c r="Z931" s="155"/>
      <c r="AA931" s="155"/>
      <c r="AB931" s="155"/>
      <c r="AC931" s="155"/>
      <c r="AD931" s="155"/>
      <c r="AE931" s="155"/>
      <c r="AF931" s="155"/>
      <c r="AG931" s="155"/>
      <c r="AH931" s="155"/>
      <c r="AI931" s="155"/>
      <c r="AJ931" s="155"/>
      <c r="AK931" s="155"/>
      <c r="AL931" s="155"/>
      <c r="AM931" s="155"/>
      <c r="AN931" s="155"/>
      <c r="AO931" s="155"/>
      <c r="AP931" s="155"/>
      <c r="AQ931" s="155"/>
      <c r="AR931" s="155"/>
      <c r="AS931" s="155"/>
      <c r="AT931" s="155"/>
      <c r="AU931" s="155"/>
      <c r="AV931" s="155"/>
      <c r="AW931" s="155"/>
      <c r="AX931" s="151"/>
      <c r="AY931" s="151"/>
      <c r="AZ931" s="153"/>
      <c r="BA931" s="155"/>
      <c r="BB931" s="155"/>
      <c r="BC931" s="155"/>
      <c r="BD931" s="155"/>
      <c r="BE931" s="155"/>
      <c r="BF931" s="155"/>
      <c r="BG931" s="155"/>
      <c r="BH931" s="155"/>
      <c r="BI931" s="155"/>
      <c r="BJ931" s="155"/>
      <c r="BK931" s="155"/>
      <c r="BL931" s="155"/>
      <c r="BM931" s="155"/>
      <c r="BN931" s="155"/>
      <c r="BO931" s="155"/>
      <c r="BP931" s="155"/>
      <c r="BQ931" s="155"/>
      <c r="BR931" s="155"/>
      <c r="BS931" s="155"/>
      <c r="BT931" s="155"/>
      <c r="BU931" s="155"/>
      <c r="BV931" s="155"/>
      <c r="BW931" s="155"/>
      <c r="BX931" s="155"/>
      <c r="BY931" s="155"/>
      <c r="BZ931" s="155"/>
      <c r="CA931" s="155"/>
      <c r="CB931" s="155"/>
      <c r="CC931" s="155"/>
      <c r="CD931" s="155"/>
      <c r="CE931" s="155"/>
      <c r="CF931" s="151"/>
      <c r="CG931" s="151"/>
      <c r="CH931" s="153"/>
      <c r="CI931" s="155"/>
      <c r="CJ931" s="155"/>
      <c r="CK931" s="155"/>
      <c r="CL931" s="155"/>
      <c r="CM931" s="155"/>
      <c r="CN931" s="155"/>
      <c r="CO931" s="155"/>
      <c r="CP931" s="159"/>
      <c r="CQ931" s="159"/>
      <c r="CR931" s="159"/>
      <c r="CS931" s="159"/>
      <c r="CT931" s="159"/>
      <c r="CU931" s="159"/>
      <c r="CV931" s="159"/>
      <c r="CW931" s="155"/>
      <c r="CX931" s="155"/>
      <c r="CY931" s="155"/>
      <c r="CZ931" s="155"/>
      <c r="DA931" s="155"/>
      <c r="DB931" s="155"/>
      <c r="DC931" s="155"/>
      <c r="DD931" s="155"/>
      <c r="DE931" s="155"/>
      <c r="DF931" s="155"/>
      <c r="DG931" s="155"/>
      <c r="DH931" s="155"/>
      <c r="DI931" s="155"/>
      <c r="DJ931" s="155"/>
      <c r="DK931" s="155"/>
      <c r="DL931" s="155"/>
      <c r="DM931" s="155"/>
      <c r="DN931" s="151"/>
      <c r="DO931" s="151"/>
      <c r="DP931" s="153"/>
      <c r="DQ931" s="155"/>
      <c r="DR931" s="155"/>
      <c r="DS931" s="155"/>
      <c r="DT931" s="155"/>
      <c r="DU931" s="155"/>
      <c r="DV931" s="155"/>
      <c r="DW931" s="155"/>
      <c r="DX931" s="155"/>
      <c r="DY931" s="155"/>
      <c r="DZ931" s="155"/>
      <c r="EA931" s="155"/>
      <c r="EB931" s="155"/>
      <c r="EC931" s="155"/>
      <c r="ED931" s="155"/>
      <c r="EE931" s="155"/>
      <c r="EF931" s="155"/>
      <c r="EG931" s="155"/>
      <c r="EH931" s="155"/>
      <c r="EI931" s="155"/>
      <c r="EJ931" s="155"/>
      <c r="EK931" s="155"/>
      <c r="EL931" s="155"/>
      <c r="EM931" s="155"/>
      <c r="EN931" s="155"/>
      <c r="EO931" s="155"/>
      <c r="EP931" s="155"/>
      <c r="EQ931" s="155"/>
      <c r="ER931" s="155"/>
      <c r="ES931" s="151"/>
      <c r="ET931" s="151"/>
      <c r="EU931" s="153"/>
      <c r="EV931" s="155"/>
      <c r="EW931" s="161"/>
      <c r="EX931" s="155"/>
      <c r="EY931" s="155"/>
      <c r="EZ931" s="155"/>
      <c r="FA931" s="155"/>
      <c r="FB931" s="155"/>
      <c r="FC931" s="155"/>
      <c r="FD931" s="155"/>
      <c r="FE931" s="155"/>
      <c r="FF931" s="155"/>
      <c r="FG931" s="155"/>
      <c r="FH931" s="155"/>
      <c r="FI931" s="155"/>
      <c r="FJ931" s="155"/>
      <c r="FK931" s="155"/>
      <c r="FL931" s="155"/>
      <c r="FM931" s="155"/>
      <c r="FN931" s="155"/>
      <c r="FO931" s="155"/>
      <c r="FP931" s="155"/>
      <c r="FQ931" s="155"/>
      <c r="FR931" s="155"/>
      <c r="FS931" s="155"/>
      <c r="FT931" s="155"/>
      <c r="FU931" s="155"/>
      <c r="FV931" s="155"/>
      <c r="FW931" s="155"/>
      <c r="FX931" s="155"/>
      <c r="FY931" s="155"/>
      <c r="FZ931" s="155"/>
      <c r="GA931" s="151"/>
      <c r="GB931" s="151"/>
      <c r="GC931" s="153"/>
      <c r="GD931" s="155"/>
      <c r="GE931" s="155"/>
      <c r="GF931" s="155"/>
      <c r="GG931" s="155"/>
      <c r="GH931" s="155"/>
      <c r="GI931" s="155"/>
      <c r="GJ931" s="155"/>
      <c r="GK931" s="155"/>
      <c r="GL931" s="155"/>
      <c r="GM931" s="155"/>
      <c r="GN931" s="155"/>
      <c r="GO931" s="155"/>
      <c r="GP931" s="155"/>
      <c r="GQ931" s="155"/>
      <c r="GR931" s="155"/>
      <c r="GS931" s="155"/>
      <c r="GT931" s="155"/>
      <c r="GU931" s="155"/>
      <c r="GV931" s="155"/>
      <c r="GW931" s="155"/>
      <c r="GX931" s="155"/>
      <c r="GY931" s="155"/>
      <c r="GZ931" s="155"/>
      <c r="HA931" s="155"/>
      <c r="HB931" s="155"/>
      <c r="HC931" s="155"/>
      <c r="HD931" s="155"/>
      <c r="HE931" s="155"/>
      <c r="HF931" s="155"/>
      <c r="HG931" s="155"/>
      <c r="HH931" s="151"/>
      <c r="HI931" s="151"/>
      <c r="HJ931" s="155"/>
      <c r="HK931" s="155"/>
      <c r="HL931" s="155"/>
      <c r="HM931" s="155"/>
      <c r="HN931" s="155"/>
      <c r="HO931" s="155"/>
      <c r="HP931" s="155"/>
      <c r="HQ931" s="155"/>
      <c r="HR931" s="155"/>
      <c r="HS931" s="155"/>
      <c r="HT931" s="155"/>
      <c r="HU931" s="155"/>
      <c r="HV931" s="155"/>
      <c r="HW931" s="155"/>
      <c r="HX931" s="155"/>
      <c r="HY931" s="155"/>
      <c r="HZ931" s="155"/>
      <c r="IA931" s="155"/>
      <c r="IB931" s="155"/>
      <c r="IC931" s="155"/>
      <c r="ID931" s="155"/>
      <c r="IE931" s="155"/>
      <c r="IF931" s="155"/>
      <c r="IG931" s="155"/>
      <c r="IH931" s="155"/>
      <c r="II931" s="155"/>
      <c r="IJ931" s="155"/>
      <c r="IK931" s="155"/>
      <c r="IL931" s="155"/>
      <c r="IM931" s="155"/>
      <c r="IN931" s="155"/>
      <c r="IO931" s="155"/>
      <c r="IP931" s="151"/>
      <c r="IQ931" s="151"/>
      <c r="IR931" s="155"/>
      <c r="IS931" s="155"/>
      <c r="IT931" s="155"/>
      <c r="IU931" s="155"/>
      <c r="IV931" s="155"/>
      <c r="IW931" s="155"/>
      <c r="IX931" s="155"/>
      <c r="IY931" s="155"/>
      <c r="IZ931" s="155"/>
      <c r="JA931" s="155"/>
      <c r="JB931" s="155"/>
      <c r="JC931" s="155"/>
      <c r="JD931" s="155"/>
      <c r="JE931" s="155"/>
      <c r="JF931" s="155"/>
      <c r="JG931" s="155"/>
      <c r="JH931" s="155"/>
      <c r="JI931" s="155"/>
      <c r="JJ931" s="155"/>
      <c r="JK931" s="155"/>
      <c r="JL931" s="155"/>
      <c r="JM931" s="155"/>
      <c r="JN931" s="155"/>
      <c r="JO931" s="155"/>
      <c r="JP931" s="155"/>
      <c r="JQ931" s="155"/>
      <c r="JR931" s="155"/>
      <c r="JS931" s="155"/>
      <c r="JT931" s="155"/>
      <c r="JU931" s="155"/>
      <c r="JV931" s="155"/>
      <c r="JW931" s="151"/>
      <c r="JX931" s="151"/>
      <c r="JY931" s="155"/>
      <c r="JZ931" s="155"/>
      <c r="KA931" s="155"/>
      <c r="KB931" s="155"/>
      <c r="KC931" s="155"/>
      <c r="KD931" s="155"/>
      <c r="KE931" s="155"/>
      <c r="KF931" s="155"/>
      <c r="KG931" s="155"/>
      <c r="KH931" s="155"/>
      <c r="KI931" s="155"/>
      <c r="KJ931" s="155"/>
      <c r="KK931" s="155"/>
      <c r="KL931" s="155"/>
      <c r="KM931" s="155"/>
      <c r="KN931" s="155"/>
      <c r="KO931" s="155"/>
      <c r="KP931" s="155"/>
      <c r="KQ931" s="155"/>
      <c r="KR931" s="155"/>
      <c r="KS931" s="155"/>
      <c r="KT931" s="155"/>
      <c r="KU931" s="155"/>
      <c r="KV931" s="155"/>
      <c r="KW931" s="155"/>
      <c r="KX931" s="155"/>
      <c r="KY931" s="155"/>
      <c r="KZ931" s="155"/>
      <c r="LA931" s="155"/>
      <c r="LB931" s="155"/>
      <c r="LC931" s="155"/>
      <c r="LD931" s="155"/>
      <c r="LE931" s="151"/>
      <c r="LF931" s="151"/>
      <c r="LG931" s="155"/>
      <c r="LH931" s="155"/>
      <c r="LI931" s="155"/>
      <c r="LJ931" s="155"/>
      <c r="LK931" s="155"/>
      <c r="LL931" s="155"/>
      <c r="LM931" s="155"/>
      <c r="LN931" s="155"/>
      <c r="LO931" s="155"/>
      <c r="LP931" s="155"/>
      <c r="LQ931" s="155"/>
      <c r="LR931" s="155"/>
      <c r="LS931" s="155"/>
      <c r="LT931" s="155"/>
      <c r="LU931" s="155"/>
      <c r="LV931" s="155"/>
      <c r="LW931" s="155"/>
      <c r="LX931" s="155"/>
      <c r="LY931" s="155"/>
      <c r="LZ931" s="155"/>
      <c r="MA931" s="155"/>
      <c r="MB931" s="155"/>
      <c r="MC931" s="155"/>
      <c r="MD931" s="155"/>
      <c r="ME931" s="155"/>
      <c r="MF931" s="155"/>
      <c r="MG931" s="155"/>
      <c r="MH931" s="155"/>
      <c r="MI931" s="155"/>
      <c r="MJ931" s="155"/>
      <c r="MK931" s="155"/>
      <c r="ML931" s="155"/>
    </row>
    <row r="932" spans="1:350" ht="13.9" customHeight="1" outlineLevel="3" x14ac:dyDescent="0.2">
      <c r="A932" s="226" t="s">
        <v>551</v>
      </c>
      <c r="B932" s="218" t="s">
        <v>343</v>
      </c>
      <c r="C932" s="214" t="s">
        <v>99</v>
      </c>
      <c r="D932" s="154">
        <v>126</v>
      </c>
      <c r="E932" s="175">
        <v>0</v>
      </c>
      <c r="F932" s="175">
        <f>D932-E932</f>
        <v>126</v>
      </c>
      <c r="G932" s="175" t="s">
        <v>844</v>
      </c>
      <c r="H932" s="170" t="s">
        <v>868</v>
      </c>
      <c r="I932" s="170" t="s">
        <v>897</v>
      </c>
      <c r="J932" s="212">
        <f ca="1">E932+Q932+AX932+CF932+DN932+ES932+GA932+HH932+IP932+JW932+LE932</f>
        <v>126</v>
      </c>
      <c r="K932" s="212">
        <f>E932+R932+AY932+CG932+DO932+ET932+GB932+HI932+IQ932+JX932+LF932</f>
        <v>126</v>
      </c>
      <c r="L932" s="172">
        <f ca="1">K932/J932</f>
        <v>1</v>
      </c>
      <c r="M932" s="172">
        <f>K932/D932</f>
        <v>1</v>
      </c>
      <c r="N932" s="183">
        <f ca="1">SUMIF($EV$8:$FZ$9,$O$5,$EV933:$FZ933)-SUMIF($EV$8:$FZ$9,$Q$5,$EV933:$FZ933)</f>
        <v>0</v>
      </c>
      <c r="O932" s="156"/>
      <c r="P932" s="16" t="s">
        <v>25</v>
      </c>
      <c r="Q932" s="150">
        <v>0</v>
      </c>
      <c r="R932" s="150">
        <v>0</v>
      </c>
      <c r="S932" s="152" t="e">
        <v>#DIV/0!</v>
      </c>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50">
        <f t="shared" ca="1" si="2380"/>
        <v>0</v>
      </c>
      <c r="AY932" s="150">
        <f>SUM(BA933:CE933)</f>
        <v>0</v>
      </c>
      <c r="AZ932" s="152" t="e">
        <f ca="1">AY932/AX932</f>
        <v>#DIV/0!</v>
      </c>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50">
        <f t="shared" ref="CF932" si="2417">SUM(CI932:DM932)</f>
        <v>0</v>
      </c>
      <c r="CG932" s="150">
        <f>SUM(CI933:DM933)</f>
        <v>0</v>
      </c>
      <c r="CH932" s="152" t="e">
        <f>CG932/CF932</f>
        <v>#DIV/0!</v>
      </c>
      <c r="CI932" s="129"/>
      <c r="CJ932" s="129"/>
      <c r="CK932" s="129"/>
      <c r="CL932" s="129"/>
      <c r="CM932" s="129"/>
      <c r="CN932" s="129"/>
      <c r="CO932" s="129"/>
      <c r="CP932" s="101"/>
      <c r="CQ932" s="101"/>
      <c r="CR932" s="101"/>
      <c r="CS932" s="101"/>
      <c r="CT932" s="101"/>
      <c r="CU932" s="101"/>
      <c r="CV932" s="101"/>
      <c r="CW932" s="129"/>
      <c r="CX932" s="129"/>
      <c r="CY932" s="129"/>
      <c r="CZ932" s="129"/>
      <c r="DA932" s="129"/>
      <c r="DB932" s="129"/>
      <c r="DC932" s="129"/>
      <c r="DD932" s="129"/>
      <c r="DE932" s="129"/>
      <c r="DF932" s="129"/>
      <c r="DG932" s="129"/>
      <c r="DH932" s="129"/>
      <c r="DI932" s="129"/>
      <c r="DJ932" s="129"/>
      <c r="DK932" s="129"/>
      <c r="DL932" s="129"/>
      <c r="DM932" s="129"/>
      <c r="DN932" s="150">
        <f t="shared" ref="DN932" si="2418">SUM(DQ932:ER932)</f>
        <v>72</v>
      </c>
      <c r="DO932" s="150">
        <f>SUM(DQ933:ER933)</f>
        <v>0</v>
      </c>
      <c r="DP932" s="152">
        <f t="shared" si="2408"/>
        <v>0</v>
      </c>
      <c r="DQ932" s="16"/>
      <c r="DR932" s="16"/>
      <c r="DS932" s="16"/>
      <c r="DT932" s="16"/>
      <c r="DU932" s="16"/>
      <c r="DV932" s="16"/>
      <c r="DW932" s="16"/>
      <c r="DX932" s="16"/>
      <c r="DY932" s="16"/>
      <c r="DZ932" s="16"/>
      <c r="EA932" s="16"/>
      <c r="EB932" s="16"/>
      <c r="EC932" s="16"/>
      <c r="ED932" s="16"/>
      <c r="EE932" s="16"/>
      <c r="EF932" s="16">
        <v>25</v>
      </c>
      <c r="EG932" s="16">
        <v>25</v>
      </c>
      <c r="EH932" s="16">
        <v>22</v>
      </c>
      <c r="EI932" s="16"/>
      <c r="EJ932" s="16"/>
      <c r="EK932" s="16"/>
      <c r="EL932" s="16"/>
      <c r="EM932" s="16"/>
      <c r="EN932" s="16"/>
      <c r="EO932" s="16"/>
      <c r="EP932" s="16"/>
      <c r="EQ932" s="16"/>
      <c r="ER932" s="16"/>
      <c r="ES932" s="150">
        <f t="shared" ca="1" si="2361"/>
        <v>0</v>
      </c>
      <c r="ET932" s="150">
        <f t="shared" si="2279"/>
        <v>0</v>
      </c>
      <c r="EU932" s="152" t="e">
        <f t="shared" ca="1" si="2280"/>
        <v>#DIV/0!</v>
      </c>
      <c r="EV932" s="16"/>
      <c r="EW932" s="67"/>
      <c r="EX932" s="16"/>
      <c r="EY932" s="16"/>
      <c r="EZ932" s="16"/>
      <c r="FA932" s="16"/>
      <c r="FB932" s="16"/>
      <c r="FC932" s="16"/>
      <c r="FD932" s="16"/>
      <c r="FE932" s="16"/>
      <c r="FF932" s="16"/>
      <c r="FG932" s="16"/>
      <c r="FH932" s="16"/>
      <c r="FI932" s="16"/>
      <c r="FJ932" s="16"/>
      <c r="FK932" s="16"/>
      <c r="FL932" s="16"/>
      <c r="FM932" s="16"/>
      <c r="FN932" s="16"/>
      <c r="FO932" s="16"/>
      <c r="FP932" s="16"/>
      <c r="FQ932" s="16"/>
      <c r="FR932" s="16"/>
      <c r="FS932" s="16"/>
      <c r="FT932" s="16"/>
      <c r="FU932" s="16"/>
      <c r="FV932" s="16"/>
      <c r="FW932" s="16"/>
      <c r="FX932" s="16"/>
      <c r="FY932" s="16"/>
      <c r="FZ932" s="16"/>
      <c r="GA932" s="150">
        <f t="shared" ref="GA932" ca="1" si="2419">SUMIF($GD$8:$HG$9,$O$5,GD932:HG932)</f>
        <v>54</v>
      </c>
      <c r="GB932" s="150">
        <f t="shared" ref="GB932" si="2420">SUM(GD933:HG933)</f>
        <v>126</v>
      </c>
      <c r="GC932" s="152">
        <f t="shared" ref="GC932" ca="1" si="2421">GB932/GA932</f>
        <v>2.3333333333333335</v>
      </c>
      <c r="GD932" s="16"/>
      <c r="GE932" s="16"/>
      <c r="GF932" s="16"/>
      <c r="GG932" s="16"/>
      <c r="GH932" s="16"/>
      <c r="GI932" s="16"/>
      <c r="GJ932" s="16"/>
      <c r="GK932" s="16"/>
      <c r="GL932" s="16"/>
      <c r="GM932" s="16"/>
      <c r="GN932" s="16"/>
      <c r="GO932" s="16"/>
      <c r="GP932" s="16"/>
      <c r="GQ932" s="16"/>
      <c r="GR932" s="16"/>
      <c r="GS932" s="16"/>
      <c r="GT932" s="16"/>
      <c r="GU932" s="16"/>
      <c r="GV932" s="16"/>
      <c r="GW932" s="16"/>
      <c r="GX932" s="16"/>
      <c r="GY932" s="16"/>
      <c r="GZ932" s="16">
        <f>126-72</f>
        <v>54</v>
      </c>
      <c r="HA932" s="16"/>
      <c r="HB932" s="16"/>
      <c r="HC932" s="16"/>
      <c r="HD932" s="16"/>
      <c r="HE932" s="16"/>
      <c r="HF932" s="16"/>
      <c r="HG932" s="16"/>
      <c r="HH932" s="150"/>
      <c r="HI932" s="150">
        <v>0</v>
      </c>
      <c r="HJ932" s="152" t="e">
        <v>#DIV/0!</v>
      </c>
      <c r="HK932" s="16"/>
      <c r="HL932" s="16"/>
      <c r="HM932" s="16"/>
      <c r="HN932" s="16"/>
      <c r="HO932" s="16"/>
      <c r="HP932" s="16"/>
      <c r="HQ932" s="16"/>
      <c r="HR932" s="16"/>
      <c r="HS932" s="16"/>
      <c r="HT932" s="16"/>
      <c r="HU932" s="16"/>
      <c r="HV932" s="16"/>
      <c r="HW932" s="16"/>
      <c r="HX932" s="16"/>
      <c r="HY932" s="16"/>
      <c r="HZ932" s="16"/>
      <c r="IA932" s="16"/>
      <c r="IB932" s="16"/>
      <c r="IC932" s="16"/>
      <c r="ID932" s="16"/>
      <c r="IE932" s="16"/>
      <c r="IF932" s="16"/>
      <c r="IG932" s="16"/>
      <c r="IH932" s="16"/>
      <c r="II932" s="16"/>
      <c r="IJ932" s="16"/>
      <c r="IK932" s="16"/>
      <c r="IL932" s="16"/>
      <c r="IM932" s="16"/>
      <c r="IN932" s="16"/>
      <c r="IO932" s="16"/>
      <c r="IP932" s="150"/>
      <c r="IQ932" s="150">
        <v>0</v>
      </c>
      <c r="IR932" s="152" t="e">
        <v>#DIV/0!</v>
      </c>
      <c r="IS932" s="16"/>
      <c r="IT932" s="16"/>
      <c r="IU932" s="16"/>
      <c r="IV932" s="16"/>
      <c r="IW932" s="16"/>
      <c r="IX932" s="16"/>
      <c r="IY932" s="16"/>
      <c r="IZ932" s="16"/>
      <c r="JA932" s="16"/>
      <c r="JB932" s="16"/>
      <c r="JC932" s="16"/>
      <c r="JD932" s="16"/>
      <c r="JE932" s="16"/>
      <c r="JF932" s="16"/>
      <c r="JG932" s="16"/>
      <c r="JH932" s="16"/>
      <c r="JI932" s="16"/>
      <c r="JJ932" s="16"/>
      <c r="JK932" s="16"/>
      <c r="JL932" s="16"/>
      <c r="JM932" s="16"/>
      <c r="JN932" s="16"/>
      <c r="JO932" s="16"/>
      <c r="JP932" s="16"/>
      <c r="JQ932" s="16"/>
      <c r="JR932" s="16"/>
      <c r="JS932" s="16"/>
      <c r="JT932" s="16"/>
      <c r="JU932" s="23"/>
      <c r="JV932" s="16"/>
      <c r="JW932" s="150"/>
      <c r="JX932" s="150">
        <v>0</v>
      </c>
      <c r="JY932" s="152" t="e">
        <v>#DIV/0!</v>
      </c>
      <c r="JZ932" s="16"/>
      <c r="KA932" s="16"/>
      <c r="KB932" s="16"/>
      <c r="KC932" s="16"/>
      <c r="KD932" s="16"/>
      <c r="KE932" s="16"/>
      <c r="KF932" s="16"/>
      <c r="KG932" s="16"/>
      <c r="KH932" s="16"/>
      <c r="KI932" s="16"/>
      <c r="KJ932" s="16"/>
      <c r="KK932" s="16"/>
      <c r="KL932" s="16"/>
      <c r="KM932" s="16"/>
      <c r="KN932" s="16"/>
      <c r="KO932" s="16"/>
      <c r="KP932" s="16"/>
      <c r="KQ932" s="16"/>
      <c r="KR932" s="16"/>
      <c r="KS932" s="16"/>
      <c r="KT932" s="16"/>
      <c r="KU932" s="16"/>
      <c r="KV932" s="16"/>
      <c r="KW932" s="16"/>
      <c r="KX932" s="16"/>
      <c r="KY932" s="16"/>
      <c r="KZ932" s="16"/>
      <c r="LA932" s="16"/>
      <c r="LB932" s="16"/>
      <c r="LC932" s="16"/>
      <c r="LD932" s="16"/>
      <c r="LE932" s="150"/>
      <c r="LF932" s="150">
        <v>0</v>
      </c>
      <c r="LG932" s="152" t="e">
        <v>#DIV/0!</v>
      </c>
      <c r="LH932" s="16"/>
      <c r="LI932" s="16"/>
      <c r="LJ932" s="16"/>
      <c r="LK932" s="16"/>
      <c r="LL932" s="16"/>
      <c r="LM932" s="16"/>
      <c r="LN932" s="16"/>
      <c r="LO932" s="16"/>
      <c r="LP932" s="16"/>
      <c r="LQ932" s="16"/>
      <c r="LR932" s="16"/>
      <c r="LS932" s="16"/>
      <c r="LT932" s="16"/>
      <c r="LU932" s="16"/>
      <c r="LV932" s="16"/>
      <c r="LW932" s="16"/>
      <c r="LX932" s="16"/>
      <c r="LY932" s="16"/>
      <c r="LZ932" s="16"/>
      <c r="MA932" s="16"/>
      <c r="MB932" s="16"/>
      <c r="MC932" s="16"/>
      <c r="MD932" s="16"/>
      <c r="ME932" s="16"/>
      <c r="MF932" s="16"/>
      <c r="MG932" s="16"/>
      <c r="MH932" s="16"/>
      <c r="MI932" s="16"/>
      <c r="MJ932" s="16"/>
      <c r="MK932" s="16"/>
      <c r="ML932" s="16"/>
    </row>
    <row r="933" spans="1:350" ht="13.9" customHeight="1" outlineLevel="3" x14ac:dyDescent="0.2">
      <c r="A933" s="227"/>
      <c r="B933" s="219"/>
      <c r="C933" s="215"/>
      <c r="D933" s="155"/>
      <c r="E933" s="176"/>
      <c r="F933" s="176"/>
      <c r="G933" s="176"/>
      <c r="H933" s="171"/>
      <c r="I933" s="171"/>
      <c r="J933" s="213"/>
      <c r="K933" s="213"/>
      <c r="L933" s="173"/>
      <c r="M933" s="173"/>
      <c r="N933" s="184"/>
      <c r="O933" s="157"/>
      <c r="P933" s="17" t="s">
        <v>26</v>
      </c>
      <c r="Q933" s="151"/>
      <c r="R933" s="151"/>
      <c r="S933" s="153"/>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151"/>
      <c r="AY933" s="151"/>
      <c r="AZ933" s="153"/>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c r="CF933" s="151"/>
      <c r="CG933" s="151"/>
      <c r="CH933" s="153"/>
      <c r="CI933" s="141"/>
      <c r="CJ933" s="141"/>
      <c r="CK933" s="141"/>
      <c r="CL933" s="141"/>
      <c r="CM933" s="141"/>
      <c r="CN933" s="141"/>
      <c r="CO933" s="141"/>
      <c r="CP933" s="95"/>
      <c r="CQ933" s="95"/>
      <c r="CR933" s="95"/>
      <c r="CS933" s="95"/>
      <c r="CT933" s="95"/>
      <c r="CU933" s="95"/>
      <c r="CV933" s="95"/>
      <c r="CW933" s="141"/>
      <c r="CX933" s="141"/>
      <c r="CY933" s="141"/>
      <c r="CZ933" s="141"/>
      <c r="DA933" s="141"/>
      <c r="DB933" s="141"/>
      <c r="DC933" s="141"/>
      <c r="DD933" s="141"/>
      <c r="DE933" s="141"/>
      <c r="DF933" s="141"/>
      <c r="DG933" s="141"/>
      <c r="DH933" s="141"/>
      <c r="DI933" s="141"/>
      <c r="DJ933" s="141"/>
      <c r="DK933" s="141"/>
      <c r="DL933" s="141"/>
      <c r="DM933" s="141"/>
      <c r="DN933" s="151"/>
      <c r="DO933" s="151"/>
      <c r="DP933" s="153"/>
      <c r="DQ933" s="24"/>
      <c r="DR933" s="24"/>
      <c r="DS933" s="24"/>
      <c r="DT933" s="24"/>
      <c r="DU933" s="24"/>
      <c r="DV933" s="24"/>
      <c r="DW933" s="24"/>
      <c r="DX933" s="24"/>
      <c r="DY933" s="24"/>
      <c r="DZ933" s="24"/>
      <c r="EA933" s="24"/>
      <c r="EB933" s="24"/>
      <c r="EC933" s="24"/>
      <c r="ED933" s="24"/>
      <c r="EE933" s="24"/>
      <c r="EF933" s="24"/>
      <c r="EG933" s="24"/>
      <c r="EH933" s="24"/>
      <c r="EI933" s="24"/>
      <c r="EJ933" s="24"/>
      <c r="EK933" s="24"/>
      <c r="EL933" s="24"/>
      <c r="EM933" s="24"/>
      <c r="EN933" s="24"/>
      <c r="EO933" s="24"/>
      <c r="EP933" s="24"/>
      <c r="EQ933" s="24"/>
      <c r="ER933" s="24"/>
      <c r="ES933" s="151"/>
      <c r="ET933" s="151"/>
      <c r="EU933" s="153"/>
      <c r="EV933" s="24"/>
      <c r="EW933" s="125"/>
      <c r="EX933" s="24"/>
      <c r="EY933" s="24"/>
      <c r="EZ933" s="24"/>
      <c r="FA933" s="24"/>
      <c r="FB933" s="24"/>
      <c r="FC933" s="24"/>
      <c r="FD933" s="24"/>
      <c r="FE933" s="24"/>
      <c r="FF933" s="24"/>
      <c r="FG933" s="24"/>
      <c r="FH933" s="24"/>
      <c r="FI933" s="24"/>
      <c r="FJ933" s="24"/>
      <c r="FK933" s="24"/>
      <c r="FL933" s="24"/>
      <c r="FM933" s="24"/>
      <c r="FN933" s="24"/>
      <c r="FO933" s="24"/>
      <c r="FP933" s="24"/>
      <c r="FQ933" s="24"/>
      <c r="FR933" s="24"/>
      <c r="FS933" s="24"/>
      <c r="FT933" s="24"/>
      <c r="FU933" s="24"/>
      <c r="FV933" s="24"/>
      <c r="FW933" s="24"/>
      <c r="FX933" s="24"/>
      <c r="FY933" s="24"/>
      <c r="FZ933" s="24"/>
      <c r="GA933" s="151"/>
      <c r="GB933" s="151"/>
      <c r="GC933" s="153"/>
      <c r="GD933" s="24"/>
      <c r="GE933" s="24"/>
      <c r="GF933" s="24">
        <v>7</v>
      </c>
      <c r="GG933" s="24">
        <v>68</v>
      </c>
      <c r="GH933" s="24"/>
      <c r="GI933" s="24"/>
      <c r="GJ933" s="24"/>
      <c r="GK933" s="24"/>
      <c r="GL933" s="24"/>
      <c r="GM933" s="24"/>
      <c r="GN933" s="24">
        <v>51</v>
      </c>
      <c r="GO933" s="24"/>
      <c r="GP933" s="24"/>
      <c r="GQ933" s="24"/>
      <c r="GR933" s="24"/>
      <c r="GS933" s="24"/>
      <c r="GT933" s="24"/>
      <c r="GU933" s="24"/>
      <c r="GV933" s="24"/>
      <c r="GW933" s="24"/>
      <c r="GX933" s="24"/>
      <c r="GY933" s="24"/>
      <c r="GZ933" s="24"/>
      <c r="HA933" s="24"/>
      <c r="HB933" s="24"/>
      <c r="HC933" s="24"/>
      <c r="HD933" s="24"/>
      <c r="HE933" s="24"/>
      <c r="HF933" s="24"/>
      <c r="HG933" s="24"/>
      <c r="HH933" s="151"/>
      <c r="HI933" s="151"/>
      <c r="HJ933" s="153"/>
      <c r="HK933" s="24"/>
      <c r="HL933" s="24"/>
      <c r="HM933" s="24"/>
      <c r="HN933" s="24"/>
      <c r="HO933" s="24"/>
      <c r="HP933" s="24"/>
      <c r="HQ933" s="24"/>
      <c r="HR933" s="24"/>
      <c r="HS933" s="24"/>
      <c r="HT933" s="24"/>
      <c r="HU933" s="24"/>
      <c r="HV933" s="24"/>
      <c r="HW933" s="24"/>
      <c r="HX933" s="24"/>
      <c r="HY933" s="24"/>
      <c r="HZ933" s="24"/>
      <c r="IA933" s="24"/>
      <c r="IB933" s="24"/>
      <c r="IC933" s="24"/>
      <c r="ID933" s="24"/>
      <c r="IE933" s="24"/>
      <c r="IF933" s="24"/>
      <c r="IG933" s="24"/>
      <c r="IH933" s="24"/>
      <c r="II933" s="24"/>
      <c r="IJ933" s="24"/>
      <c r="IK933" s="24"/>
      <c r="IL933" s="24"/>
      <c r="IM933" s="24"/>
      <c r="IN933" s="24"/>
      <c r="IO933" s="24"/>
      <c r="IP933" s="151"/>
      <c r="IQ933" s="151"/>
      <c r="IR933" s="153"/>
      <c r="IS933" s="24"/>
      <c r="IT933" s="24"/>
      <c r="IU933" s="24"/>
      <c r="IV933" s="24"/>
      <c r="IW933" s="24"/>
      <c r="IX933" s="24"/>
      <c r="IY933" s="24"/>
      <c r="IZ933" s="24"/>
      <c r="JA933" s="24"/>
      <c r="JB933" s="24"/>
      <c r="JC933" s="24"/>
      <c r="JD933" s="24"/>
      <c r="JE933" s="24"/>
      <c r="JF933" s="24"/>
      <c r="JG933" s="24"/>
      <c r="JH933" s="24"/>
      <c r="JI933" s="24"/>
      <c r="JJ933" s="24"/>
      <c r="JK933" s="24"/>
      <c r="JL933" s="24"/>
      <c r="JM933" s="24"/>
      <c r="JN933" s="24"/>
      <c r="JO933" s="24"/>
      <c r="JP933" s="24"/>
      <c r="JQ933" s="24"/>
      <c r="JR933" s="24"/>
      <c r="JS933" s="24"/>
      <c r="JT933" s="24"/>
      <c r="JU933" s="25"/>
      <c r="JV933" s="24"/>
      <c r="JW933" s="151"/>
      <c r="JX933" s="151"/>
      <c r="JY933" s="153"/>
      <c r="JZ933" s="24"/>
      <c r="KA933" s="24"/>
      <c r="KB933" s="24"/>
      <c r="KC933" s="24"/>
      <c r="KD933" s="24"/>
      <c r="KE933" s="24"/>
      <c r="KF933" s="24"/>
      <c r="KG933" s="24"/>
      <c r="KH933" s="24"/>
      <c r="KI933" s="24"/>
      <c r="KJ933" s="24"/>
      <c r="KK933" s="24"/>
      <c r="KL933" s="24"/>
      <c r="KM933" s="24"/>
      <c r="KN933" s="24"/>
      <c r="KO933" s="24"/>
      <c r="KP933" s="24"/>
      <c r="KQ933" s="24"/>
      <c r="KR933" s="24"/>
      <c r="KS933" s="24"/>
      <c r="KT933" s="24"/>
      <c r="KU933" s="24"/>
      <c r="KV933" s="24"/>
      <c r="KW933" s="24"/>
      <c r="KX933" s="24"/>
      <c r="KY933" s="24"/>
      <c r="KZ933" s="24"/>
      <c r="LA933" s="24"/>
      <c r="LB933" s="24"/>
      <c r="LC933" s="24"/>
      <c r="LD933" s="24"/>
      <c r="LE933" s="151"/>
      <c r="LF933" s="151"/>
      <c r="LG933" s="153"/>
      <c r="LH933" s="24"/>
      <c r="LI933" s="24"/>
      <c r="LJ933" s="24"/>
      <c r="LK933" s="24"/>
      <c r="LL933" s="24"/>
      <c r="LM933" s="24"/>
      <c r="LN933" s="24"/>
      <c r="LO933" s="24"/>
      <c r="LP933" s="24"/>
      <c r="LQ933" s="24"/>
      <c r="LR933" s="24"/>
      <c r="LS933" s="24"/>
      <c r="LT933" s="24"/>
      <c r="LU933" s="24"/>
      <c r="LV933" s="24"/>
      <c r="LW933" s="24"/>
      <c r="LX933" s="24"/>
      <c r="LY933" s="24"/>
      <c r="LZ933" s="24"/>
      <c r="MA933" s="24"/>
      <c r="MB933" s="24"/>
      <c r="MC933" s="24"/>
      <c r="MD933" s="24"/>
      <c r="ME933" s="24"/>
      <c r="MF933" s="24"/>
      <c r="MG933" s="24"/>
      <c r="MH933" s="24"/>
      <c r="MI933" s="24"/>
      <c r="MJ933" s="24"/>
      <c r="MK933" s="24"/>
      <c r="ML933" s="24"/>
    </row>
    <row r="934" spans="1:350" ht="13.9" customHeight="1" outlineLevel="3" x14ac:dyDescent="0.2">
      <c r="A934" s="226" t="s">
        <v>552</v>
      </c>
      <c r="B934" s="218" t="s">
        <v>406</v>
      </c>
      <c r="C934" s="214" t="s">
        <v>38</v>
      </c>
      <c r="D934" s="154">
        <v>10.1488</v>
      </c>
      <c r="E934" s="175">
        <v>0</v>
      </c>
      <c r="F934" s="175">
        <f>D934-E934</f>
        <v>10.1488</v>
      </c>
      <c r="G934" s="175" t="s">
        <v>888</v>
      </c>
      <c r="H934" s="170" t="s">
        <v>1020</v>
      </c>
      <c r="I934" s="170" t="s">
        <v>877</v>
      </c>
      <c r="J934" s="212">
        <f ca="1">E934+Q934+AX934+CF934+DN934+ES934+GA934+HH934+IP934+JW934+LE934</f>
        <v>10.1488</v>
      </c>
      <c r="K934" s="212">
        <f>E934+R934+AY934+CG934+DO934+ET934+GB934+HI934+IQ934+JX934+LF934</f>
        <v>3.1</v>
      </c>
      <c r="L934" s="172">
        <f ca="1">K934/J934</f>
        <v>0.30545483209837621</v>
      </c>
      <c r="M934" s="172">
        <f>K934/D934</f>
        <v>0.30545483209837621</v>
      </c>
      <c r="N934" s="183">
        <f ca="1">SUMIF($EV$8:$FZ$9,$O$5,$EV935:$FZ935)-SUMIF($EV$8:$FZ$9,$Q$5,$EV935:$FZ935)</f>
        <v>0</v>
      </c>
      <c r="O934" s="156"/>
      <c r="P934" s="16" t="s">
        <v>25</v>
      </c>
      <c r="Q934" s="150">
        <v>0</v>
      </c>
      <c r="R934" s="150">
        <v>0</v>
      </c>
      <c r="S934" s="152" t="e">
        <v>#DIV/0!</v>
      </c>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50">
        <f t="shared" ca="1" si="2380"/>
        <v>0</v>
      </c>
      <c r="AY934" s="150">
        <f>SUM(BA935:CE935)</f>
        <v>0</v>
      </c>
      <c r="AZ934" s="152" t="e">
        <f ca="1">AY934/AX934</f>
        <v>#DIV/0!</v>
      </c>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50">
        <f t="shared" ref="CF934" si="2422">SUM(CI934:DM934)</f>
        <v>0</v>
      </c>
      <c r="CG934" s="150">
        <f>SUM(CI935:DM935)</f>
        <v>0</v>
      </c>
      <c r="CH934" s="152" t="e">
        <f>CG934/CF934</f>
        <v>#DIV/0!</v>
      </c>
      <c r="CI934" s="129"/>
      <c r="CJ934" s="129"/>
      <c r="CK934" s="129"/>
      <c r="CL934" s="129"/>
      <c r="CM934" s="129"/>
      <c r="CN934" s="129"/>
      <c r="CO934" s="129"/>
      <c r="CP934" s="101"/>
      <c r="CQ934" s="101"/>
      <c r="CR934" s="101"/>
      <c r="CS934" s="101"/>
      <c r="CT934" s="101"/>
      <c r="CU934" s="101"/>
      <c r="CV934" s="101"/>
      <c r="CW934" s="129"/>
      <c r="CX934" s="129"/>
      <c r="CY934" s="129"/>
      <c r="CZ934" s="129"/>
      <c r="DA934" s="129"/>
      <c r="DB934" s="129"/>
      <c r="DC934" s="129"/>
      <c r="DD934" s="129"/>
      <c r="DE934" s="129"/>
      <c r="DF934" s="129"/>
      <c r="DG934" s="129"/>
      <c r="DH934" s="129"/>
      <c r="DI934" s="129"/>
      <c r="DJ934" s="129"/>
      <c r="DK934" s="129"/>
      <c r="DL934" s="129"/>
      <c r="DM934" s="129"/>
      <c r="DN934" s="150">
        <f t="shared" ref="DN934" si="2423">SUM(DQ934:ER934)</f>
        <v>0</v>
      </c>
      <c r="DO934" s="150">
        <f>SUM(DQ935:ER935)</f>
        <v>0</v>
      </c>
      <c r="DP934" s="152" t="e">
        <f t="shared" si="2408"/>
        <v>#DIV/0!</v>
      </c>
      <c r="DQ934" s="16"/>
      <c r="DR934" s="16"/>
      <c r="DS934" s="16"/>
      <c r="DT934" s="16"/>
      <c r="DU934" s="16"/>
      <c r="DV934" s="16"/>
      <c r="DW934" s="16"/>
      <c r="DX934" s="16"/>
      <c r="DY934" s="16"/>
      <c r="DZ934" s="16"/>
      <c r="EA934" s="16"/>
      <c r="EB934" s="16"/>
      <c r="EC934" s="16"/>
      <c r="ED934" s="16"/>
      <c r="EE934" s="16"/>
      <c r="EF934" s="16"/>
      <c r="EG934" s="16"/>
      <c r="EH934" s="16"/>
      <c r="EI934" s="16"/>
      <c r="EJ934" s="16"/>
      <c r="EK934" s="16"/>
      <c r="EL934" s="16"/>
      <c r="EM934" s="16"/>
      <c r="EN934" s="16"/>
      <c r="EO934" s="16"/>
      <c r="EP934" s="16"/>
      <c r="EQ934" s="16"/>
      <c r="ER934" s="16"/>
      <c r="ES934" s="150">
        <f t="shared" ca="1" si="2361"/>
        <v>8</v>
      </c>
      <c r="ET934" s="150">
        <f t="shared" si="2279"/>
        <v>0</v>
      </c>
      <c r="EU934" s="152">
        <f t="shared" ca="1" si="2280"/>
        <v>0</v>
      </c>
      <c r="EV934" s="16"/>
      <c r="EW934" s="67"/>
      <c r="EX934" s="16"/>
      <c r="EY934" s="16"/>
      <c r="EZ934" s="16"/>
      <c r="FA934" s="16"/>
      <c r="FB934" s="16"/>
      <c r="FC934" s="16"/>
      <c r="FD934" s="16"/>
      <c r="FE934" s="16"/>
      <c r="FF934" s="16"/>
      <c r="FG934" s="16"/>
      <c r="FH934" s="16"/>
      <c r="FI934" s="16"/>
      <c r="FJ934" s="16"/>
      <c r="FK934" s="16"/>
      <c r="FL934" s="16"/>
      <c r="FM934" s="16"/>
      <c r="FN934" s="16"/>
      <c r="FO934" s="16"/>
      <c r="FP934" s="16"/>
      <c r="FQ934" s="16"/>
      <c r="FR934" s="16"/>
      <c r="FS934" s="16"/>
      <c r="FT934" s="16"/>
      <c r="FU934" s="16"/>
      <c r="FV934" s="16"/>
      <c r="FW934" s="16">
        <v>2</v>
      </c>
      <c r="FX934" s="16">
        <v>2</v>
      </c>
      <c r="FY934" s="16">
        <v>2</v>
      </c>
      <c r="FZ934" s="16">
        <v>2</v>
      </c>
      <c r="GA934" s="150">
        <f t="shared" ref="GA934" ca="1" si="2424">SUMIF($GD$8:$HG$9,$O$5,GD934:HG934)</f>
        <v>2.1488</v>
      </c>
      <c r="GB934" s="150">
        <f t="shared" ref="GB934" si="2425">SUM(GD935:HG935)</f>
        <v>3.1</v>
      </c>
      <c r="GC934" s="152">
        <f t="shared" ref="GC934" ca="1" si="2426">GB934/GA934</f>
        <v>1.4426656738644825</v>
      </c>
      <c r="GD934" s="16">
        <v>2.1488</v>
      </c>
      <c r="GE934" s="16"/>
      <c r="GF934" s="16"/>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c r="HF934" s="16"/>
      <c r="HG934" s="16"/>
      <c r="HH934" s="150"/>
      <c r="HI934" s="150">
        <v>0</v>
      </c>
      <c r="HJ934" s="152" t="e">
        <v>#DIV/0!</v>
      </c>
      <c r="HK934" s="16"/>
      <c r="HL934" s="16"/>
      <c r="HM934" s="16"/>
      <c r="HN934" s="16"/>
      <c r="HO934" s="16"/>
      <c r="HP934" s="16"/>
      <c r="HQ934" s="16"/>
      <c r="HR934" s="16"/>
      <c r="HS934" s="16"/>
      <c r="HT934" s="16"/>
      <c r="HU934" s="16"/>
      <c r="HV934" s="16"/>
      <c r="HW934" s="16"/>
      <c r="HX934" s="16"/>
      <c r="HY934" s="16"/>
      <c r="HZ934" s="16"/>
      <c r="IA934" s="16"/>
      <c r="IB934" s="16"/>
      <c r="IC934" s="16"/>
      <c r="ID934" s="16"/>
      <c r="IE934" s="16"/>
      <c r="IF934" s="16"/>
      <c r="IG934" s="16"/>
      <c r="IH934" s="16"/>
      <c r="II934" s="16"/>
      <c r="IJ934" s="16"/>
      <c r="IK934" s="16"/>
      <c r="IL934" s="16"/>
      <c r="IM934" s="16"/>
      <c r="IN934" s="16"/>
      <c r="IO934" s="16"/>
      <c r="IP934" s="150"/>
      <c r="IQ934" s="150">
        <v>0</v>
      </c>
      <c r="IR934" s="152" t="e">
        <v>#DIV/0!</v>
      </c>
      <c r="IS934" s="16"/>
      <c r="IT934" s="16"/>
      <c r="IU934" s="16"/>
      <c r="IV934" s="16"/>
      <c r="IW934" s="16"/>
      <c r="IX934" s="16"/>
      <c r="IY934" s="16"/>
      <c r="IZ934" s="16"/>
      <c r="JA934" s="16"/>
      <c r="JB934" s="16"/>
      <c r="JC934" s="16"/>
      <c r="JD934" s="16"/>
      <c r="JE934" s="16"/>
      <c r="JF934" s="16"/>
      <c r="JG934" s="16"/>
      <c r="JH934" s="16"/>
      <c r="JI934" s="16"/>
      <c r="JJ934" s="16"/>
      <c r="JK934" s="16"/>
      <c r="JL934" s="16"/>
      <c r="JM934" s="16"/>
      <c r="JN934" s="16"/>
      <c r="JO934" s="16"/>
      <c r="JP934" s="16"/>
      <c r="JQ934" s="16"/>
      <c r="JR934" s="16"/>
      <c r="JS934" s="16"/>
      <c r="JT934" s="16"/>
      <c r="JU934" s="23"/>
      <c r="JV934" s="16"/>
      <c r="JW934" s="150"/>
      <c r="JX934" s="150">
        <v>0</v>
      </c>
      <c r="JY934" s="152" t="e">
        <v>#DIV/0!</v>
      </c>
      <c r="JZ934" s="16"/>
      <c r="KA934" s="16"/>
      <c r="KB934" s="16"/>
      <c r="KC934" s="16"/>
      <c r="KD934" s="16"/>
      <c r="KE934" s="16"/>
      <c r="KF934" s="16"/>
      <c r="KG934" s="16"/>
      <c r="KH934" s="16"/>
      <c r="KI934" s="16"/>
      <c r="KJ934" s="16"/>
      <c r="KK934" s="16"/>
      <c r="KL934" s="16"/>
      <c r="KM934" s="16"/>
      <c r="KN934" s="16"/>
      <c r="KO934" s="16"/>
      <c r="KP934" s="16"/>
      <c r="KQ934" s="16"/>
      <c r="KR934" s="16"/>
      <c r="KS934" s="16"/>
      <c r="KT934" s="16"/>
      <c r="KU934" s="16"/>
      <c r="KV934" s="16"/>
      <c r="KW934" s="16"/>
      <c r="KX934" s="16"/>
      <c r="KY934" s="16"/>
      <c r="KZ934" s="16"/>
      <c r="LA934" s="16"/>
      <c r="LB934" s="16"/>
      <c r="LC934" s="16"/>
      <c r="LD934" s="16"/>
      <c r="LE934" s="150"/>
      <c r="LF934" s="150">
        <v>0</v>
      </c>
      <c r="LG934" s="152" t="e">
        <v>#DIV/0!</v>
      </c>
      <c r="LH934" s="16"/>
      <c r="LI934" s="16"/>
      <c r="LJ934" s="16"/>
      <c r="LK934" s="16"/>
      <c r="LL934" s="16"/>
      <c r="LM934" s="16"/>
      <c r="LN934" s="16"/>
      <c r="LO934" s="16"/>
      <c r="LP934" s="16"/>
      <c r="LQ934" s="16"/>
      <c r="LR934" s="16"/>
      <c r="LS934" s="16"/>
      <c r="LT934" s="16"/>
      <c r="LU934" s="16"/>
      <c r="LV934" s="16"/>
      <c r="LW934" s="16"/>
      <c r="LX934" s="16"/>
      <c r="LY934" s="16"/>
      <c r="LZ934" s="16"/>
      <c r="MA934" s="16"/>
      <c r="MB934" s="16"/>
      <c r="MC934" s="16"/>
      <c r="MD934" s="16"/>
      <c r="ME934" s="16"/>
      <c r="MF934" s="16"/>
      <c r="MG934" s="16"/>
      <c r="MH934" s="16"/>
      <c r="MI934" s="16"/>
      <c r="MJ934" s="16"/>
      <c r="MK934" s="16"/>
      <c r="ML934" s="16"/>
    </row>
    <row r="935" spans="1:350" ht="13.9" customHeight="1" outlineLevel="3" x14ac:dyDescent="0.2">
      <c r="A935" s="227"/>
      <c r="B935" s="219"/>
      <c r="C935" s="215"/>
      <c r="D935" s="155"/>
      <c r="E935" s="176"/>
      <c r="F935" s="176"/>
      <c r="G935" s="176"/>
      <c r="H935" s="171"/>
      <c r="I935" s="171"/>
      <c r="J935" s="213"/>
      <c r="K935" s="213"/>
      <c r="L935" s="173"/>
      <c r="M935" s="173"/>
      <c r="N935" s="184"/>
      <c r="O935" s="157"/>
      <c r="P935" s="17" t="s">
        <v>26</v>
      </c>
      <c r="Q935" s="151"/>
      <c r="R935" s="151"/>
      <c r="S935" s="153"/>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151"/>
      <c r="AY935" s="151"/>
      <c r="AZ935" s="153"/>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c r="CF935" s="151"/>
      <c r="CG935" s="151"/>
      <c r="CH935" s="153"/>
      <c r="CI935" s="141"/>
      <c r="CJ935" s="141"/>
      <c r="CK935" s="141"/>
      <c r="CL935" s="141"/>
      <c r="CM935" s="141"/>
      <c r="CN935" s="141"/>
      <c r="CO935" s="141"/>
      <c r="CP935" s="95"/>
      <c r="CQ935" s="95"/>
      <c r="CR935" s="95"/>
      <c r="CS935" s="95"/>
      <c r="CT935" s="95"/>
      <c r="CU935" s="95"/>
      <c r="CV935" s="95"/>
      <c r="CW935" s="141"/>
      <c r="CX935" s="141"/>
      <c r="CY935" s="141"/>
      <c r="CZ935" s="141"/>
      <c r="DA935" s="141"/>
      <c r="DB935" s="141"/>
      <c r="DC935" s="141"/>
      <c r="DD935" s="141"/>
      <c r="DE935" s="141"/>
      <c r="DF935" s="141"/>
      <c r="DG935" s="141"/>
      <c r="DH935" s="141"/>
      <c r="DI935" s="141"/>
      <c r="DJ935" s="141"/>
      <c r="DK935" s="141"/>
      <c r="DL935" s="141"/>
      <c r="DM935" s="141"/>
      <c r="DN935" s="151"/>
      <c r="DO935" s="151"/>
      <c r="DP935" s="153"/>
      <c r="DQ935" s="24"/>
      <c r="DR935" s="24"/>
      <c r="DS935" s="24"/>
      <c r="DT935" s="24"/>
      <c r="DU935" s="24"/>
      <c r="DV935" s="24"/>
      <c r="DW935" s="24"/>
      <c r="DX935" s="24"/>
      <c r="DY935" s="24"/>
      <c r="DZ935" s="24"/>
      <c r="EA935" s="24"/>
      <c r="EB935" s="24"/>
      <c r="EC935" s="24"/>
      <c r="ED935" s="24"/>
      <c r="EE935" s="24"/>
      <c r="EF935" s="24"/>
      <c r="EG935" s="24"/>
      <c r="EH935" s="24"/>
      <c r="EI935" s="24"/>
      <c r="EJ935" s="24"/>
      <c r="EK935" s="24"/>
      <c r="EL935" s="24"/>
      <c r="EM935" s="24"/>
      <c r="EN935" s="24"/>
      <c r="EO935" s="24"/>
      <c r="EP935" s="24"/>
      <c r="EQ935" s="24"/>
      <c r="ER935" s="24"/>
      <c r="ES935" s="151"/>
      <c r="ET935" s="151"/>
      <c r="EU935" s="153"/>
      <c r="EV935" s="24"/>
      <c r="EW935" s="125"/>
      <c r="EX935" s="24"/>
      <c r="EY935" s="24"/>
      <c r="EZ935" s="24"/>
      <c r="FA935" s="24"/>
      <c r="FB935" s="24"/>
      <c r="FC935" s="24"/>
      <c r="FD935" s="24"/>
      <c r="FE935" s="24"/>
      <c r="FF935" s="24"/>
      <c r="FG935" s="24"/>
      <c r="FH935" s="24"/>
      <c r="FI935" s="24"/>
      <c r="FJ935" s="24"/>
      <c r="FK935" s="24"/>
      <c r="FL935" s="24"/>
      <c r="FM935" s="24"/>
      <c r="FN935" s="24"/>
      <c r="FO935" s="24"/>
      <c r="FP935" s="24"/>
      <c r="FQ935" s="24"/>
      <c r="FR935" s="24"/>
      <c r="FS935" s="24"/>
      <c r="FT935" s="24"/>
      <c r="FU935" s="24"/>
      <c r="FV935" s="24"/>
      <c r="FW935" s="24"/>
      <c r="FX935" s="24"/>
      <c r="FY935" s="24"/>
      <c r="FZ935" s="24"/>
      <c r="GA935" s="151"/>
      <c r="GB935" s="151"/>
      <c r="GC935" s="153"/>
      <c r="GD935" s="24"/>
      <c r="GE935" s="24"/>
      <c r="GF935" s="24"/>
      <c r="GG935" s="24"/>
      <c r="GH935" s="24"/>
      <c r="GI935" s="24"/>
      <c r="GJ935" s="24"/>
      <c r="GK935" s="24"/>
      <c r="GL935" s="24"/>
      <c r="GM935" s="24"/>
      <c r="GN935" s="24"/>
      <c r="GO935" s="24"/>
      <c r="GP935" s="24"/>
      <c r="GQ935" s="76">
        <v>1.5</v>
      </c>
      <c r="GR935" s="24"/>
      <c r="GS935" s="24"/>
      <c r="GT935" s="24"/>
      <c r="GU935" s="24"/>
      <c r="GV935" s="24"/>
      <c r="GW935" s="24"/>
      <c r="GX935" s="24"/>
      <c r="GY935" s="24"/>
      <c r="GZ935" s="24"/>
      <c r="HA935" s="24">
        <v>1</v>
      </c>
      <c r="HB935" s="24"/>
      <c r="HC935" s="24"/>
      <c r="HD935" s="76">
        <v>0.6</v>
      </c>
      <c r="HE935" s="24"/>
      <c r="HF935" s="24"/>
      <c r="HG935" s="24"/>
      <c r="HH935" s="151"/>
      <c r="HI935" s="151"/>
      <c r="HJ935" s="153"/>
      <c r="HK935" s="24"/>
      <c r="HL935" s="24"/>
      <c r="HM935" s="24"/>
      <c r="HN935" s="24"/>
      <c r="HO935" s="24"/>
      <c r="HP935" s="24"/>
      <c r="HQ935" s="24"/>
      <c r="HR935" s="24"/>
      <c r="HS935" s="24"/>
      <c r="HT935" s="24"/>
      <c r="HU935" s="24"/>
      <c r="HV935" s="24"/>
      <c r="HW935" s="24"/>
      <c r="HX935" s="24"/>
      <c r="HY935" s="24"/>
      <c r="HZ935" s="24"/>
      <c r="IA935" s="24"/>
      <c r="IB935" s="24"/>
      <c r="IC935" s="24"/>
      <c r="ID935" s="24"/>
      <c r="IE935" s="24"/>
      <c r="IF935" s="24"/>
      <c r="IG935" s="24"/>
      <c r="IH935" s="24"/>
      <c r="II935" s="24"/>
      <c r="IJ935" s="24"/>
      <c r="IK935" s="24"/>
      <c r="IL935" s="24"/>
      <c r="IM935" s="24"/>
      <c r="IN935" s="24"/>
      <c r="IO935" s="24"/>
      <c r="IP935" s="151"/>
      <c r="IQ935" s="151"/>
      <c r="IR935" s="153"/>
      <c r="IS935" s="24"/>
      <c r="IT935" s="24"/>
      <c r="IU935" s="24"/>
      <c r="IV935" s="24"/>
      <c r="IW935" s="24"/>
      <c r="IX935" s="24"/>
      <c r="IY935" s="24"/>
      <c r="IZ935" s="24"/>
      <c r="JA935" s="24"/>
      <c r="JB935" s="24"/>
      <c r="JC935" s="24"/>
      <c r="JD935" s="24"/>
      <c r="JE935" s="24"/>
      <c r="JF935" s="24"/>
      <c r="JG935" s="24"/>
      <c r="JH935" s="24"/>
      <c r="JI935" s="24"/>
      <c r="JJ935" s="24"/>
      <c r="JK935" s="24"/>
      <c r="JL935" s="24"/>
      <c r="JM935" s="24"/>
      <c r="JN935" s="24"/>
      <c r="JO935" s="24"/>
      <c r="JP935" s="24"/>
      <c r="JQ935" s="24"/>
      <c r="JR935" s="24"/>
      <c r="JS935" s="24"/>
      <c r="JT935" s="24"/>
      <c r="JU935" s="25"/>
      <c r="JV935" s="24"/>
      <c r="JW935" s="151"/>
      <c r="JX935" s="151"/>
      <c r="JY935" s="153"/>
      <c r="JZ935" s="24"/>
      <c r="KA935" s="24"/>
      <c r="KB935" s="24"/>
      <c r="KC935" s="24"/>
      <c r="KD935" s="24"/>
      <c r="KE935" s="24"/>
      <c r="KF935" s="24"/>
      <c r="KG935" s="24"/>
      <c r="KH935" s="24"/>
      <c r="KI935" s="24"/>
      <c r="KJ935" s="24"/>
      <c r="KK935" s="24"/>
      <c r="KL935" s="24"/>
      <c r="KM935" s="24"/>
      <c r="KN935" s="24"/>
      <c r="KO935" s="24"/>
      <c r="KP935" s="24"/>
      <c r="KQ935" s="24"/>
      <c r="KR935" s="24"/>
      <c r="KS935" s="24"/>
      <c r="KT935" s="24"/>
      <c r="KU935" s="24"/>
      <c r="KV935" s="24"/>
      <c r="KW935" s="24"/>
      <c r="KX935" s="24"/>
      <c r="KY935" s="24"/>
      <c r="KZ935" s="24"/>
      <c r="LA935" s="24"/>
      <c r="LB935" s="24"/>
      <c r="LC935" s="24"/>
      <c r="LD935" s="24"/>
      <c r="LE935" s="151"/>
      <c r="LF935" s="151"/>
      <c r="LG935" s="153"/>
      <c r="LH935" s="24"/>
      <c r="LI935" s="24"/>
      <c r="LJ935" s="24"/>
      <c r="LK935" s="24"/>
      <c r="LL935" s="24"/>
      <c r="LM935" s="24"/>
      <c r="LN935" s="24"/>
      <c r="LO935" s="24"/>
      <c r="LP935" s="24"/>
      <c r="LQ935" s="24"/>
      <c r="LR935" s="24"/>
      <c r="LS935" s="24"/>
      <c r="LT935" s="24"/>
      <c r="LU935" s="24"/>
      <c r="LV935" s="24"/>
      <c r="LW935" s="24"/>
      <c r="LX935" s="24"/>
      <c r="LY935" s="24"/>
      <c r="LZ935" s="24"/>
      <c r="MA935" s="24"/>
      <c r="MB935" s="24"/>
      <c r="MC935" s="24"/>
      <c r="MD935" s="24"/>
      <c r="ME935" s="24"/>
      <c r="MF935" s="24"/>
      <c r="MG935" s="24"/>
      <c r="MH935" s="24"/>
      <c r="MI935" s="24"/>
      <c r="MJ935" s="24"/>
      <c r="MK935" s="24"/>
      <c r="ML935" s="24"/>
    </row>
    <row r="936" spans="1:350" ht="13.9" customHeight="1" outlineLevel="3" x14ac:dyDescent="0.2">
      <c r="A936" s="226" t="s">
        <v>553</v>
      </c>
      <c r="B936" s="218" t="s">
        <v>409</v>
      </c>
      <c r="C936" s="214" t="s">
        <v>99</v>
      </c>
      <c r="D936" s="154">
        <v>1</v>
      </c>
      <c r="E936" s="175">
        <v>0</v>
      </c>
      <c r="F936" s="175">
        <f>D936-E936</f>
        <v>1</v>
      </c>
      <c r="G936" s="175" t="s">
        <v>842</v>
      </c>
      <c r="H936" s="170" t="s">
        <v>877</v>
      </c>
      <c r="I936" s="170" t="s">
        <v>905</v>
      </c>
      <c r="J936" s="212">
        <f ca="1">E936+Q936+AX936+CF936+DN936+ES936+GA936+HH936+IP936+JW936+LE936</f>
        <v>1</v>
      </c>
      <c r="K936" s="212">
        <f>E936+R936+AY936+CG936+DO936+ET936+GB936+HI936+IQ936+JX936+LF936</f>
        <v>1</v>
      </c>
      <c r="L936" s="172">
        <f ca="1">K936/J936</f>
        <v>1</v>
      </c>
      <c r="M936" s="172">
        <f>K936/D936</f>
        <v>1</v>
      </c>
      <c r="N936" s="183">
        <f ca="1">SUMIF($EV$8:$FZ$9,$O$5,$EV937:$FZ937)-SUMIF($EV$8:$FZ$9,$Q$5,$EV937:$FZ937)</f>
        <v>0</v>
      </c>
      <c r="O936" s="156"/>
      <c r="P936" s="16" t="s">
        <v>25</v>
      </c>
      <c r="Q936" s="150">
        <v>0</v>
      </c>
      <c r="R936" s="150">
        <v>0</v>
      </c>
      <c r="S936" s="152" t="e">
        <v>#DIV/0!</v>
      </c>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50">
        <f t="shared" ca="1" si="2380"/>
        <v>0</v>
      </c>
      <c r="AY936" s="150">
        <f>SUM(BA937:CE937)</f>
        <v>0</v>
      </c>
      <c r="AZ936" s="152" t="e">
        <f ca="1">AY936/AX936</f>
        <v>#DIV/0!</v>
      </c>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50">
        <f t="shared" ref="CF936" si="2427">SUM(CI936:DM936)</f>
        <v>0</v>
      </c>
      <c r="CG936" s="150">
        <f>SUM(CI937:DM937)</f>
        <v>0</v>
      </c>
      <c r="CH936" s="152" t="e">
        <f>CG936/CF936</f>
        <v>#DIV/0!</v>
      </c>
      <c r="CI936" s="129"/>
      <c r="CJ936" s="129"/>
      <c r="CK936" s="129"/>
      <c r="CL936" s="129"/>
      <c r="CM936" s="129"/>
      <c r="CN936" s="129"/>
      <c r="CO936" s="129"/>
      <c r="CP936" s="101"/>
      <c r="CQ936" s="101"/>
      <c r="CR936" s="101"/>
      <c r="CS936" s="101"/>
      <c r="CT936" s="101"/>
      <c r="CU936" s="101"/>
      <c r="CV936" s="101"/>
      <c r="CW936" s="129"/>
      <c r="CX936" s="129"/>
      <c r="CY936" s="129"/>
      <c r="CZ936" s="129"/>
      <c r="DA936" s="129"/>
      <c r="DB936" s="129"/>
      <c r="DC936" s="129"/>
      <c r="DD936" s="129"/>
      <c r="DE936" s="129"/>
      <c r="DF936" s="129"/>
      <c r="DG936" s="129"/>
      <c r="DH936" s="129"/>
      <c r="DI936" s="129"/>
      <c r="DJ936" s="129"/>
      <c r="DK936" s="129"/>
      <c r="DL936" s="129"/>
      <c r="DM936" s="129"/>
      <c r="DN936" s="150">
        <f t="shared" ref="DN936" si="2428">SUM(DQ936:ER936)</f>
        <v>0</v>
      </c>
      <c r="DO936" s="150">
        <f>SUM(DQ937:ER937)</f>
        <v>0</v>
      </c>
      <c r="DP936" s="152" t="e">
        <f t="shared" si="2408"/>
        <v>#DIV/0!</v>
      </c>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c r="EP936" s="16"/>
      <c r="EQ936" s="16"/>
      <c r="ER936" s="16"/>
      <c r="ES936" s="150">
        <f t="shared" ca="1" si="2361"/>
        <v>0</v>
      </c>
      <c r="ET936" s="150">
        <f t="shared" si="2279"/>
        <v>0</v>
      </c>
      <c r="EU936" s="152" t="e">
        <f t="shared" ca="1" si="2280"/>
        <v>#DIV/0!</v>
      </c>
      <c r="EV936" s="16"/>
      <c r="EW936" s="67"/>
      <c r="EX936" s="16"/>
      <c r="EY936" s="16"/>
      <c r="EZ936" s="16"/>
      <c r="FA936" s="16"/>
      <c r="FB936" s="16"/>
      <c r="FC936" s="16"/>
      <c r="FD936" s="16"/>
      <c r="FE936" s="16"/>
      <c r="FF936" s="16"/>
      <c r="FG936" s="16"/>
      <c r="FH936" s="16"/>
      <c r="FI936" s="16"/>
      <c r="FJ936" s="16"/>
      <c r="FK936" s="16"/>
      <c r="FL936" s="16"/>
      <c r="FM936" s="16"/>
      <c r="FN936" s="16"/>
      <c r="FO936" s="16"/>
      <c r="FP936" s="16"/>
      <c r="FQ936" s="16"/>
      <c r="FR936" s="16"/>
      <c r="FS936" s="16"/>
      <c r="FT936" s="16"/>
      <c r="FU936" s="16"/>
      <c r="FV936" s="16"/>
      <c r="FW936" s="16"/>
      <c r="FX936" s="16"/>
      <c r="FY936" s="16"/>
      <c r="FZ936" s="16"/>
      <c r="GA936" s="150">
        <f t="shared" ref="GA936" ca="1" si="2429">SUMIF($GD$8:$HG$9,$O$5,GD936:HG936)</f>
        <v>1</v>
      </c>
      <c r="GB936" s="150">
        <f t="shared" ref="GB936" si="2430">SUM(GD937:HG937)</f>
        <v>1</v>
      </c>
      <c r="GC936" s="152">
        <f t="shared" ref="GC936" ca="1" si="2431">GB936/GA936</f>
        <v>1</v>
      </c>
      <c r="GD936" s="16"/>
      <c r="GE936" s="16">
        <v>1</v>
      </c>
      <c r="GF936" s="16"/>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c r="HF936" s="16"/>
      <c r="HG936" s="16"/>
      <c r="HH936" s="150"/>
      <c r="HI936" s="150">
        <v>0</v>
      </c>
      <c r="HJ936" s="152" t="e">
        <v>#DIV/0!</v>
      </c>
      <c r="HK936" s="16"/>
      <c r="HL936" s="16"/>
      <c r="HM936" s="16"/>
      <c r="HN936" s="16"/>
      <c r="HO936" s="16"/>
      <c r="HP936" s="16"/>
      <c r="HQ936" s="16"/>
      <c r="HR936" s="16"/>
      <c r="HS936" s="16"/>
      <c r="HT936" s="16"/>
      <c r="HU936" s="16"/>
      <c r="HV936" s="16"/>
      <c r="HW936" s="16"/>
      <c r="HX936" s="16"/>
      <c r="HY936" s="16"/>
      <c r="HZ936" s="16"/>
      <c r="IA936" s="16"/>
      <c r="IB936" s="16"/>
      <c r="IC936" s="16"/>
      <c r="ID936" s="16"/>
      <c r="IE936" s="16"/>
      <c r="IF936" s="16"/>
      <c r="IG936" s="16"/>
      <c r="IH936" s="16"/>
      <c r="II936" s="16"/>
      <c r="IJ936" s="16"/>
      <c r="IK936" s="16"/>
      <c r="IL936" s="16"/>
      <c r="IM936" s="16"/>
      <c r="IN936" s="16"/>
      <c r="IO936" s="16"/>
      <c r="IP936" s="150"/>
      <c r="IQ936" s="150">
        <v>0</v>
      </c>
      <c r="IR936" s="152" t="e">
        <v>#DIV/0!</v>
      </c>
      <c r="IS936" s="16"/>
      <c r="IT936" s="16"/>
      <c r="IU936" s="16"/>
      <c r="IV936" s="16"/>
      <c r="IW936" s="16"/>
      <c r="IX936" s="16"/>
      <c r="IY936" s="16"/>
      <c r="IZ936" s="16"/>
      <c r="JA936" s="16"/>
      <c r="JB936" s="16"/>
      <c r="JC936" s="16"/>
      <c r="JD936" s="16"/>
      <c r="JE936" s="16"/>
      <c r="JF936" s="16"/>
      <c r="JG936" s="16"/>
      <c r="JH936" s="16"/>
      <c r="JI936" s="16"/>
      <c r="JJ936" s="16"/>
      <c r="JK936" s="16"/>
      <c r="JL936" s="16"/>
      <c r="JM936" s="16"/>
      <c r="JN936" s="16"/>
      <c r="JO936" s="16"/>
      <c r="JP936" s="16"/>
      <c r="JQ936" s="16"/>
      <c r="JR936" s="16"/>
      <c r="JS936" s="16"/>
      <c r="JT936" s="16"/>
      <c r="JU936" s="23"/>
      <c r="JV936" s="16"/>
      <c r="JW936" s="150"/>
      <c r="JX936" s="150">
        <v>0</v>
      </c>
      <c r="JY936" s="152" t="e">
        <v>#DIV/0!</v>
      </c>
      <c r="JZ936" s="16"/>
      <c r="KA936" s="16"/>
      <c r="KB936" s="16"/>
      <c r="KC936" s="16"/>
      <c r="KD936" s="16"/>
      <c r="KE936" s="16"/>
      <c r="KF936" s="16"/>
      <c r="KG936" s="16"/>
      <c r="KH936" s="16"/>
      <c r="KI936" s="16"/>
      <c r="KJ936" s="16"/>
      <c r="KK936" s="16"/>
      <c r="KL936" s="16"/>
      <c r="KM936" s="16"/>
      <c r="KN936" s="16"/>
      <c r="KO936" s="16"/>
      <c r="KP936" s="16"/>
      <c r="KQ936" s="16"/>
      <c r="KR936" s="16"/>
      <c r="KS936" s="16"/>
      <c r="KT936" s="16"/>
      <c r="KU936" s="16"/>
      <c r="KV936" s="16"/>
      <c r="KW936" s="16"/>
      <c r="KX936" s="16"/>
      <c r="KY936" s="16"/>
      <c r="KZ936" s="16"/>
      <c r="LA936" s="16"/>
      <c r="LB936" s="16"/>
      <c r="LC936" s="16"/>
      <c r="LD936" s="16"/>
      <c r="LE936" s="150"/>
      <c r="LF936" s="150">
        <v>0</v>
      </c>
      <c r="LG936" s="152" t="e">
        <v>#DIV/0!</v>
      </c>
      <c r="LH936" s="16"/>
      <c r="LI936" s="16"/>
      <c r="LJ936" s="16"/>
      <c r="LK936" s="16"/>
      <c r="LL936" s="16"/>
      <c r="LM936" s="16"/>
      <c r="LN936" s="16"/>
      <c r="LO936" s="16"/>
      <c r="LP936" s="16"/>
      <c r="LQ936" s="16"/>
      <c r="LR936" s="16"/>
      <c r="LS936" s="16"/>
      <c r="LT936" s="16"/>
      <c r="LU936" s="16"/>
      <c r="LV936" s="16"/>
      <c r="LW936" s="16"/>
      <c r="LX936" s="16"/>
      <c r="LY936" s="16"/>
      <c r="LZ936" s="16"/>
      <c r="MA936" s="16"/>
      <c r="MB936" s="16"/>
      <c r="MC936" s="16"/>
      <c r="MD936" s="16"/>
      <c r="ME936" s="16"/>
      <c r="MF936" s="16"/>
      <c r="MG936" s="16"/>
      <c r="MH936" s="16"/>
      <c r="MI936" s="16"/>
      <c r="MJ936" s="16"/>
      <c r="MK936" s="16"/>
      <c r="ML936" s="16"/>
    </row>
    <row r="937" spans="1:350" ht="13.9" customHeight="1" outlineLevel="3" x14ac:dyDescent="0.2">
      <c r="A937" s="227"/>
      <c r="B937" s="219"/>
      <c r="C937" s="215"/>
      <c r="D937" s="155"/>
      <c r="E937" s="176"/>
      <c r="F937" s="176"/>
      <c r="G937" s="176"/>
      <c r="H937" s="171"/>
      <c r="I937" s="171"/>
      <c r="J937" s="213"/>
      <c r="K937" s="213"/>
      <c r="L937" s="173"/>
      <c r="M937" s="173"/>
      <c r="N937" s="184"/>
      <c r="O937" s="157"/>
      <c r="P937" s="17" t="s">
        <v>26</v>
      </c>
      <c r="Q937" s="151"/>
      <c r="R937" s="151"/>
      <c r="S937" s="153"/>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151"/>
      <c r="AY937" s="151"/>
      <c r="AZ937" s="153"/>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c r="CF937" s="151"/>
      <c r="CG937" s="151"/>
      <c r="CH937" s="153"/>
      <c r="CI937" s="141"/>
      <c r="CJ937" s="141"/>
      <c r="CK937" s="141"/>
      <c r="CL937" s="141"/>
      <c r="CM937" s="141"/>
      <c r="CN937" s="141"/>
      <c r="CO937" s="141"/>
      <c r="CP937" s="95"/>
      <c r="CQ937" s="95"/>
      <c r="CR937" s="95"/>
      <c r="CS937" s="95"/>
      <c r="CT937" s="95"/>
      <c r="CU937" s="95"/>
      <c r="CV937" s="95"/>
      <c r="CW937" s="141"/>
      <c r="CX937" s="141"/>
      <c r="CY937" s="141"/>
      <c r="CZ937" s="141"/>
      <c r="DA937" s="141"/>
      <c r="DB937" s="141"/>
      <c r="DC937" s="141"/>
      <c r="DD937" s="141"/>
      <c r="DE937" s="141"/>
      <c r="DF937" s="141"/>
      <c r="DG937" s="141"/>
      <c r="DH937" s="141"/>
      <c r="DI937" s="141"/>
      <c r="DJ937" s="141"/>
      <c r="DK937" s="141"/>
      <c r="DL937" s="141"/>
      <c r="DM937" s="141"/>
      <c r="DN937" s="151"/>
      <c r="DO937" s="151"/>
      <c r="DP937" s="153"/>
      <c r="DQ937" s="24"/>
      <c r="DR937" s="24"/>
      <c r="DS937" s="24"/>
      <c r="DT937" s="24"/>
      <c r="DU937" s="24"/>
      <c r="DV937" s="24"/>
      <c r="DW937" s="24"/>
      <c r="DX937" s="24"/>
      <c r="DY937" s="24"/>
      <c r="DZ937" s="24"/>
      <c r="EA937" s="24"/>
      <c r="EB937" s="24"/>
      <c r="EC937" s="24"/>
      <c r="ED937" s="24"/>
      <c r="EE937" s="24"/>
      <c r="EF937" s="24"/>
      <c r="EG937" s="24"/>
      <c r="EH937" s="24"/>
      <c r="EI937" s="24"/>
      <c r="EJ937" s="24"/>
      <c r="EK937" s="24"/>
      <c r="EL937" s="24"/>
      <c r="EM937" s="24"/>
      <c r="EN937" s="24"/>
      <c r="EO937" s="24"/>
      <c r="EP937" s="24"/>
      <c r="EQ937" s="24"/>
      <c r="ER937" s="24"/>
      <c r="ES937" s="151"/>
      <c r="ET937" s="151"/>
      <c r="EU937" s="153"/>
      <c r="EV937" s="24"/>
      <c r="EW937" s="125"/>
      <c r="EX937" s="24"/>
      <c r="EY937" s="24"/>
      <c r="EZ937" s="24"/>
      <c r="FA937" s="24"/>
      <c r="FB937" s="24"/>
      <c r="FC937" s="24"/>
      <c r="FD937" s="24"/>
      <c r="FE937" s="24"/>
      <c r="FF937" s="24"/>
      <c r="FG937" s="24"/>
      <c r="FH937" s="24"/>
      <c r="FI937" s="24"/>
      <c r="FJ937" s="24"/>
      <c r="FK937" s="24"/>
      <c r="FL937" s="24"/>
      <c r="FM937" s="24"/>
      <c r="FN937" s="24"/>
      <c r="FO937" s="24"/>
      <c r="FP937" s="24"/>
      <c r="FQ937" s="24"/>
      <c r="FR937" s="24"/>
      <c r="FS937" s="24"/>
      <c r="FT937" s="24"/>
      <c r="FU937" s="24"/>
      <c r="FV937" s="24"/>
      <c r="FW937" s="24"/>
      <c r="FX937" s="24"/>
      <c r="FY937" s="24"/>
      <c r="FZ937" s="24"/>
      <c r="GA937" s="151"/>
      <c r="GB937" s="151"/>
      <c r="GC937" s="153"/>
      <c r="GD937" s="24"/>
      <c r="GE937" s="24"/>
      <c r="GF937" s="24"/>
      <c r="GG937" s="24"/>
      <c r="GH937" s="24"/>
      <c r="GI937" s="24"/>
      <c r="GJ937" s="24"/>
      <c r="GK937" s="24"/>
      <c r="GL937" s="24"/>
      <c r="GM937" s="24"/>
      <c r="GN937" s="24"/>
      <c r="GO937" s="24"/>
      <c r="GP937" s="24"/>
      <c r="GQ937" s="24"/>
      <c r="GR937" s="24"/>
      <c r="GS937" s="24"/>
      <c r="GT937" s="24"/>
      <c r="GU937" s="24"/>
      <c r="GV937" s="24"/>
      <c r="GW937" s="24"/>
      <c r="GX937" s="24"/>
      <c r="GY937" s="24"/>
      <c r="GZ937" s="24"/>
      <c r="HA937" s="24"/>
      <c r="HB937" s="24"/>
      <c r="HC937" s="24"/>
      <c r="HD937" s="24"/>
      <c r="HE937" s="24"/>
      <c r="HF937" s="24">
        <v>1</v>
      </c>
      <c r="HG937" s="24"/>
      <c r="HH937" s="151"/>
      <c r="HI937" s="151"/>
      <c r="HJ937" s="153"/>
      <c r="HK937" s="24"/>
      <c r="HL937" s="24"/>
      <c r="HM937" s="24"/>
      <c r="HN937" s="24"/>
      <c r="HO937" s="24"/>
      <c r="HP937" s="24"/>
      <c r="HQ937" s="24"/>
      <c r="HR937" s="24"/>
      <c r="HS937" s="24"/>
      <c r="HT937" s="24"/>
      <c r="HU937" s="24"/>
      <c r="HV937" s="24"/>
      <c r="HW937" s="24"/>
      <c r="HX937" s="24"/>
      <c r="HY937" s="24"/>
      <c r="HZ937" s="24"/>
      <c r="IA937" s="24"/>
      <c r="IB937" s="24"/>
      <c r="IC937" s="24"/>
      <c r="ID937" s="24"/>
      <c r="IE937" s="24"/>
      <c r="IF937" s="24"/>
      <c r="IG937" s="24"/>
      <c r="IH937" s="24"/>
      <c r="II937" s="24"/>
      <c r="IJ937" s="24"/>
      <c r="IK937" s="24"/>
      <c r="IL937" s="24"/>
      <c r="IM937" s="24"/>
      <c r="IN937" s="24"/>
      <c r="IO937" s="24"/>
      <c r="IP937" s="151"/>
      <c r="IQ937" s="151"/>
      <c r="IR937" s="153"/>
      <c r="IS937" s="24"/>
      <c r="IT937" s="24"/>
      <c r="IU937" s="24"/>
      <c r="IV937" s="24"/>
      <c r="IW937" s="24"/>
      <c r="IX937" s="24"/>
      <c r="IY937" s="24"/>
      <c r="IZ937" s="24"/>
      <c r="JA937" s="24"/>
      <c r="JB937" s="24"/>
      <c r="JC937" s="24"/>
      <c r="JD937" s="24"/>
      <c r="JE937" s="24"/>
      <c r="JF937" s="24"/>
      <c r="JG937" s="24"/>
      <c r="JH937" s="24"/>
      <c r="JI937" s="24"/>
      <c r="JJ937" s="24"/>
      <c r="JK937" s="24"/>
      <c r="JL937" s="24"/>
      <c r="JM937" s="24"/>
      <c r="JN937" s="24"/>
      <c r="JO937" s="24"/>
      <c r="JP937" s="24"/>
      <c r="JQ937" s="24"/>
      <c r="JR937" s="24"/>
      <c r="JS937" s="24"/>
      <c r="JT937" s="24"/>
      <c r="JU937" s="25"/>
      <c r="JV937" s="24"/>
      <c r="JW937" s="151"/>
      <c r="JX937" s="151"/>
      <c r="JY937" s="153"/>
      <c r="JZ937" s="24"/>
      <c r="KA937" s="24"/>
      <c r="KB937" s="24"/>
      <c r="KC937" s="24"/>
      <c r="KD937" s="24"/>
      <c r="KE937" s="24"/>
      <c r="KF937" s="24"/>
      <c r="KG937" s="24"/>
      <c r="KH937" s="24"/>
      <c r="KI937" s="24"/>
      <c r="KJ937" s="24"/>
      <c r="KK937" s="24"/>
      <c r="KL937" s="24"/>
      <c r="KM937" s="24"/>
      <c r="KN937" s="24"/>
      <c r="KO937" s="24"/>
      <c r="KP937" s="24"/>
      <c r="KQ937" s="24"/>
      <c r="KR937" s="24"/>
      <c r="KS937" s="24"/>
      <c r="KT937" s="24"/>
      <c r="KU937" s="24"/>
      <c r="KV937" s="24"/>
      <c r="KW937" s="24"/>
      <c r="KX937" s="24"/>
      <c r="KY937" s="24"/>
      <c r="KZ937" s="24"/>
      <c r="LA937" s="24"/>
      <c r="LB937" s="24"/>
      <c r="LC937" s="24"/>
      <c r="LD937" s="24"/>
      <c r="LE937" s="151"/>
      <c r="LF937" s="151"/>
      <c r="LG937" s="153"/>
      <c r="LH937" s="24"/>
      <c r="LI937" s="24"/>
      <c r="LJ937" s="24"/>
      <c r="LK937" s="24"/>
      <c r="LL937" s="24"/>
      <c r="LM937" s="24"/>
      <c r="LN937" s="24"/>
      <c r="LO937" s="24"/>
      <c r="LP937" s="24"/>
      <c r="LQ937" s="24"/>
      <c r="LR937" s="24"/>
      <c r="LS937" s="24"/>
      <c r="LT937" s="24"/>
      <c r="LU937" s="24"/>
      <c r="LV937" s="24"/>
      <c r="LW937" s="24"/>
      <c r="LX937" s="24"/>
      <c r="LY937" s="24"/>
      <c r="LZ937" s="24"/>
      <c r="MA937" s="24"/>
      <c r="MB937" s="24"/>
      <c r="MC937" s="24"/>
      <c r="MD937" s="24"/>
      <c r="ME937" s="24"/>
      <c r="MF937" s="24"/>
      <c r="MG937" s="24"/>
      <c r="MH937" s="24"/>
      <c r="MI937" s="24"/>
      <c r="MJ937" s="24"/>
      <c r="MK937" s="24"/>
      <c r="ML937" s="24"/>
    </row>
    <row r="938" spans="1:350" ht="13.9" customHeight="1" outlineLevel="3" x14ac:dyDescent="0.2">
      <c r="A938" s="226" t="s">
        <v>554</v>
      </c>
      <c r="B938" s="218" t="s">
        <v>411</v>
      </c>
      <c r="C938" s="214" t="s">
        <v>38</v>
      </c>
      <c r="D938" s="154">
        <v>2.5167000000000002</v>
      </c>
      <c r="E938" s="175">
        <v>0</v>
      </c>
      <c r="F938" s="175">
        <f>D938-E938</f>
        <v>2.5167000000000002</v>
      </c>
      <c r="G938" s="175" t="s">
        <v>847</v>
      </c>
      <c r="H938" s="170" t="s">
        <v>877</v>
      </c>
      <c r="I938" s="170" t="s">
        <v>959</v>
      </c>
      <c r="J938" s="212">
        <f ca="1">E938+Q938+AX938+CF938+DN938+ES938+GA938+HH938+IP938+JW938+LE938</f>
        <v>2.7469999999999999</v>
      </c>
      <c r="K938" s="212">
        <f>E938+R938+AY938+CG938+DO938+ET938+GB938+HI938+IQ938+JX938+LF938</f>
        <v>0</v>
      </c>
      <c r="L938" s="172">
        <f ca="1">K938/J938</f>
        <v>0</v>
      </c>
      <c r="M938" s="172">
        <f>K938/D938</f>
        <v>0</v>
      </c>
      <c r="N938" s="183">
        <f ca="1">SUMIF($EV$8:$FZ$9,$O$5,$EV939:$FZ939)-SUMIF($EV$8:$FZ$9,$Q$5,$EV939:$FZ939)</f>
        <v>0</v>
      </c>
      <c r="O938" s="156"/>
      <c r="P938" s="16" t="s">
        <v>25</v>
      </c>
      <c r="Q938" s="150">
        <v>0</v>
      </c>
      <c r="R938" s="150">
        <v>0</v>
      </c>
      <c r="S938" s="152" t="e">
        <v>#DIV/0!</v>
      </c>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50">
        <f t="shared" ca="1" si="2380"/>
        <v>0</v>
      </c>
      <c r="AY938" s="150">
        <f>SUM(BA939:CE939)</f>
        <v>0</v>
      </c>
      <c r="AZ938" s="152" t="e">
        <f ca="1">AY938/AX938</f>
        <v>#DIV/0!</v>
      </c>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50">
        <f t="shared" ref="CF938" si="2432">SUM(CI938:DM938)</f>
        <v>0</v>
      </c>
      <c r="CG938" s="150">
        <f>SUM(CI939:DM939)</f>
        <v>0</v>
      </c>
      <c r="CH938" s="152" t="e">
        <f>CG938/CF938</f>
        <v>#DIV/0!</v>
      </c>
      <c r="CI938" s="129"/>
      <c r="CJ938" s="129"/>
      <c r="CK938" s="129"/>
      <c r="CL938" s="129"/>
      <c r="CM938" s="129"/>
      <c r="CN938" s="129"/>
      <c r="CO938" s="129"/>
      <c r="CP938" s="101"/>
      <c r="CQ938" s="101"/>
      <c r="CR938" s="101"/>
      <c r="CS938" s="101"/>
      <c r="CT938" s="101"/>
      <c r="CU938" s="101"/>
      <c r="CV938" s="101"/>
      <c r="CW938" s="129"/>
      <c r="CX938" s="129"/>
      <c r="CY938" s="129"/>
      <c r="CZ938" s="129"/>
      <c r="DA938" s="129"/>
      <c r="DB938" s="129"/>
      <c r="DC938" s="129"/>
      <c r="DD938" s="129"/>
      <c r="DE938" s="129"/>
      <c r="DF938" s="129"/>
      <c r="DG938" s="129"/>
      <c r="DH938" s="129"/>
      <c r="DI938" s="129"/>
      <c r="DJ938" s="129"/>
      <c r="DK938" s="129"/>
      <c r="DL938" s="129"/>
      <c r="DM938" s="129"/>
      <c r="DN938" s="150">
        <f t="shared" ref="DN938" si="2433">SUM(DQ938:ER938)</f>
        <v>0</v>
      </c>
      <c r="DO938" s="150">
        <f>SUM(DQ939:ER939)</f>
        <v>0</v>
      </c>
      <c r="DP938" s="152" t="e">
        <f t="shared" si="2408"/>
        <v>#DIV/0!</v>
      </c>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c r="EP938" s="16"/>
      <c r="EQ938" s="16"/>
      <c r="ER938" s="16"/>
      <c r="ES938" s="150">
        <f t="shared" ca="1" si="2361"/>
        <v>0</v>
      </c>
      <c r="ET938" s="150">
        <f t="shared" si="2279"/>
        <v>0</v>
      </c>
      <c r="EU938" s="152" t="e">
        <f t="shared" ca="1" si="2280"/>
        <v>#DIV/0!</v>
      </c>
      <c r="EV938" s="16"/>
      <c r="EW938" s="67"/>
      <c r="EX938" s="16"/>
      <c r="EY938" s="16"/>
      <c r="EZ938" s="16"/>
      <c r="FA938" s="16"/>
      <c r="FB938" s="16"/>
      <c r="FC938" s="16"/>
      <c r="FD938" s="16"/>
      <c r="FE938" s="16"/>
      <c r="FF938" s="16"/>
      <c r="FG938" s="16"/>
      <c r="FH938" s="16"/>
      <c r="FI938" s="16"/>
      <c r="FJ938" s="16"/>
      <c r="FK938" s="16"/>
      <c r="FL938" s="16"/>
      <c r="FM938" s="16"/>
      <c r="FN938" s="16"/>
      <c r="FO938" s="16"/>
      <c r="FP938" s="16"/>
      <c r="FQ938" s="16"/>
      <c r="FR938" s="16"/>
      <c r="FS938" s="16"/>
      <c r="FT938" s="16"/>
      <c r="FU938" s="16"/>
      <c r="FV938" s="16"/>
      <c r="FW938" s="16"/>
      <c r="FX938" s="16"/>
      <c r="FY938" s="16"/>
      <c r="FZ938" s="16"/>
      <c r="GA938" s="150">
        <f t="shared" ref="GA938" ca="1" si="2434">SUMIF($GD$8:$HG$9,$O$5,GD938:HG938)</f>
        <v>2.7469999999999999</v>
      </c>
      <c r="GB938" s="150">
        <f t="shared" ref="GB938" si="2435">SUM(GD939:HG939)</f>
        <v>0</v>
      </c>
      <c r="GC938" s="152">
        <f t="shared" ref="GC938" ca="1" si="2436">GB938/GA938</f>
        <v>0</v>
      </c>
      <c r="GD938" s="16"/>
      <c r="GE938" s="16">
        <v>1.58</v>
      </c>
      <c r="GF938" s="16">
        <v>1.167</v>
      </c>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c r="HF938" s="16"/>
      <c r="HG938" s="16"/>
      <c r="HH938" s="150"/>
      <c r="HI938" s="150">
        <v>0</v>
      </c>
      <c r="HJ938" s="152" t="e">
        <v>#DIV/0!</v>
      </c>
      <c r="HK938" s="16"/>
      <c r="HL938" s="16"/>
      <c r="HM938" s="16"/>
      <c r="HN938" s="16"/>
      <c r="HO938" s="16"/>
      <c r="HP938" s="16"/>
      <c r="HQ938" s="16"/>
      <c r="HR938" s="16"/>
      <c r="HS938" s="16"/>
      <c r="HT938" s="16"/>
      <c r="HU938" s="16"/>
      <c r="HV938" s="16"/>
      <c r="HW938" s="16"/>
      <c r="HX938" s="16"/>
      <c r="HY938" s="16"/>
      <c r="HZ938" s="16"/>
      <c r="IA938" s="16"/>
      <c r="IB938" s="16"/>
      <c r="IC938" s="16"/>
      <c r="ID938" s="16"/>
      <c r="IE938" s="16"/>
      <c r="IF938" s="16"/>
      <c r="IG938" s="16"/>
      <c r="IH938" s="16"/>
      <c r="II938" s="16"/>
      <c r="IJ938" s="16"/>
      <c r="IK938" s="16"/>
      <c r="IL938" s="16"/>
      <c r="IM938" s="16"/>
      <c r="IN938" s="16"/>
      <c r="IO938" s="16"/>
      <c r="IP938" s="150"/>
      <c r="IQ938" s="150">
        <v>0</v>
      </c>
      <c r="IR938" s="152" t="e">
        <v>#DIV/0!</v>
      </c>
      <c r="IS938" s="16"/>
      <c r="IT938" s="16"/>
      <c r="IU938" s="16"/>
      <c r="IV938" s="16"/>
      <c r="IW938" s="16"/>
      <c r="IX938" s="16"/>
      <c r="IY938" s="16"/>
      <c r="IZ938" s="16"/>
      <c r="JA938" s="16"/>
      <c r="JB938" s="16"/>
      <c r="JC938" s="16"/>
      <c r="JD938" s="16"/>
      <c r="JE938" s="16"/>
      <c r="JF938" s="16"/>
      <c r="JG938" s="16"/>
      <c r="JH938" s="16"/>
      <c r="JI938" s="16"/>
      <c r="JJ938" s="16"/>
      <c r="JK938" s="16"/>
      <c r="JL938" s="16"/>
      <c r="JM938" s="16"/>
      <c r="JN938" s="16"/>
      <c r="JO938" s="16"/>
      <c r="JP938" s="16"/>
      <c r="JQ938" s="16"/>
      <c r="JR938" s="16"/>
      <c r="JS938" s="16"/>
      <c r="JT938" s="16"/>
      <c r="JU938" s="23"/>
      <c r="JV938" s="16"/>
      <c r="JW938" s="150"/>
      <c r="JX938" s="150">
        <v>0</v>
      </c>
      <c r="JY938" s="152" t="e">
        <v>#DIV/0!</v>
      </c>
      <c r="JZ938" s="16"/>
      <c r="KA938" s="16"/>
      <c r="KB938" s="16"/>
      <c r="KC938" s="16"/>
      <c r="KD938" s="16"/>
      <c r="KE938" s="16"/>
      <c r="KF938" s="16"/>
      <c r="KG938" s="16"/>
      <c r="KH938" s="16"/>
      <c r="KI938" s="16"/>
      <c r="KJ938" s="16"/>
      <c r="KK938" s="16"/>
      <c r="KL938" s="16"/>
      <c r="KM938" s="16"/>
      <c r="KN938" s="16"/>
      <c r="KO938" s="16"/>
      <c r="KP938" s="16"/>
      <c r="KQ938" s="16"/>
      <c r="KR938" s="16"/>
      <c r="KS938" s="16"/>
      <c r="KT938" s="16"/>
      <c r="KU938" s="16"/>
      <c r="KV938" s="16"/>
      <c r="KW938" s="16"/>
      <c r="KX938" s="16"/>
      <c r="KY938" s="16"/>
      <c r="KZ938" s="16"/>
      <c r="LA938" s="16"/>
      <c r="LB938" s="16"/>
      <c r="LC938" s="16"/>
      <c r="LD938" s="16"/>
      <c r="LE938" s="150"/>
      <c r="LF938" s="150">
        <v>0</v>
      </c>
      <c r="LG938" s="152" t="e">
        <v>#DIV/0!</v>
      </c>
      <c r="LH938" s="16"/>
      <c r="LI938" s="16"/>
      <c r="LJ938" s="16"/>
      <c r="LK938" s="16"/>
      <c r="LL938" s="16"/>
      <c r="LM938" s="16"/>
      <c r="LN938" s="16"/>
      <c r="LO938" s="16"/>
      <c r="LP938" s="16"/>
      <c r="LQ938" s="16"/>
      <c r="LR938" s="16"/>
      <c r="LS938" s="16"/>
      <c r="LT938" s="16"/>
      <c r="LU938" s="16"/>
      <c r="LV938" s="16"/>
      <c r="LW938" s="16"/>
      <c r="LX938" s="16"/>
      <c r="LY938" s="16"/>
      <c r="LZ938" s="16"/>
      <c r="MA938" s="16"/>
      <c r="MB938" s="16"/>
      <c r="MC938" s="16"/>
      <c r="MD938" s="16"/>
      <c r="ME938" s="16"/>
      <c r="MF938" s="16"/>
      <c r="MG938" s="16"/>
      <c r="MH938" s="16"/>
      <c r="MI938" s="16"/>
      <c r="MJ938" s="16"/>
      <c r="MK938" s="16"/>
      <c r="ML938" s="16"/>
    </row>
    <row r="939" spans="1:350" ht="13.9" customHeight="1" outlineLevel="3" x14ac:dyDescent="0.2">
      <c r="A939" s="227"/>
      <c r="B939" s="219"/>
      <c r="C939" s="215"/>
      <c r="D939" s="155"/>
      <c r="E939" s="176"/>
      <c r="F939" s="176"/>
      <c r="G939" s="176"/>
      <c r="H939" s="171"/>
      <c r="I939" s="171"/>
      <c r="J939" s="213"/>
      <c r="K939" s="213"/>
      <c r="L939" s="173"/>
      <c r="M939" s="173"/>
      <c r="N939" s="184"/>
      <c r="O939" s="157"/>
      <c r="P939" s="17" t="s">
        <v>26</v>
      </c>
      <c r="Q939" s="151"/>
      <c r="R939" s="151"/>
      <c r="S939" s="153"/>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151"/>
      <c r="AY939" s="151"/>
      <c r="AZ939" s="153"/>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151"/>
      <c r="CG939" s="151"/>
      <c r="CH939" s="153"/>
      <c r="CI939" s="141"/>
      <c r="CJ939" s="141"/>
      <c r="CK939" s="141"/>
      <c r="CL939" s="141"/>
      <c r="CM939" s="141"/>
      <c r="CN939" s="141"/>
      <c r="CO939" s="141"/>
      <c r="CP939" s="95"/>
      <c r="CQ939" s="95"/>
      <c r="CR939" s="95"/>
      <c r="CS939" s="95"/>
      <c r="CT939" s="95"/>
      <c r="CU939" s="95"/>
      <c r="CV939" s="95"/>
      <c r="CW939" s="141"/>
      <c r="CX939" s="141"/>
      <c r="CY939" s="141"/>
      <c r="CZ939" s="141"/>
      <c r="DA939" s="141"/>
      <c r="DB939" s="141"/>
      <c r="DC939" s="141"/>
      <c r="DD939" s="141"/>
      <c r="DE939" s="141"/>
      <c r="DF939" s="141"/>
      <c r="DG939" s="141"/>
      <c r="DH939" s="141"/>
      <c r="DI939" s="141"/>
      <c r="DJ939" s="141"/>
      <c r="DK939" s="141"/>
      <c r="DL939" s="141"/>
      <c r="DM939" s="141"/>
      <c r="DN939" s="151"/>
      <c r="DO939" s="151"/>
      <c r="DP939" s="153"/>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151"/>
      <c r="ET939" s="151"/>
      <c r="EU939" s="153"/>
      <c r="EV939" s="24"/>
      <c r="EW939" s="125"/>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c r="FU939" s="24"/>
      <c r="FV939" s="24"/>
      <c r="FW939" s="24"/>
      <c r="FX939" s="24"/>
      <c r="FY939" s="24"/>
      <c r="FZ939" s="24"/>
      <c r="GA939" s="151"/>
      <c r="GB939" s="151"/>
      <c r="GC939" s="153"/>
      <c r="GD939" s="24"/>
      <c r="GE939" s="24"/>
      <c r="GF939" s="24"/>
      <c r="GG939" s="24"/>
      <c r="GH939" s="24"/>
      <c r="GI939" s="24"/>
      <c r="GJ939" s="24"/>
      <c r="GK939" s="24"/>
      <c r="GL939" s="24"/>
      <c r="GM939" s="24"/>
      <c r="GN939" s="24"/>
      <c r="GO939" s="24"/>
      <c r="GP939" s="24"/>
      <c r="GQ939" s="24"/>
      <c r="GR939" s="24"/>
      <c r="GS939" s="24"/>
      <c r="GT939" s="24"/>
      <c r="GU939" s="24"/>
      <c r="GV939" s="24"/>
      <c r="GW939" s="24"/>
      <c r="GX939" s="24"/>
      <c r="GY939" s="24"/>
      <c r="GZ939" s="24"/>
      <c r="HA939" s="24"/>
      <c r="HB939" s="24"/>
      <c r="HC939" s="24"/>
      <c r="HD939" s="24"/>
      <c r="HE939" s="24"/>
      <c r="HF939" s="24"/>
      <c r="HG939" s="24"/>
      <c r="HH939" s="151"/>
      <c r="HI939" s="151"/>
      <c r="HJ939" s="153"/>
      <c r="HK939" s="24"/>
      <c r="HL939" s="24"/>
      <c r="HM939" s="24"/>
      <c r="HN939" s="24"/>
      <c r="HO939" s="24"/>
      <c r="HP939" s="24"/>
      <c r="HQ939" s="24"/>
      <c r="HR939" s="24"/>
      <c r="HS939" s="24"/>
      <c r="HT939" s="24"/>
      <c r="HU939" s="24"/>
      <c r="HV939" s="24"/>
      <c r="HW939" s="24"/>
      <c r="HX939" s="24"/>
      <c r="HY939" s="24"/>
      <c r="HZ939" s="24"/>
      <c r="IA939" s="24"/>
      <c r="IB939" s="24"/>
      <c r="IC939" s="24"/>
      <c r="ID939" s="24"/>
      <c r="IE939" s="24"/>
      <c r="IF939" s="24"/>
      <c r="IG939" s="24"/>
      <c r="IH939" s="24"/>
      <c r="II939" s="24"/>
      <c r="IJ939" s="24"/>
      <c r="IK939" s="24"/>
      <c r="IL939" s="24"/>
      <c r="IM939" s="24"/>
      <c r="IN939" s="24"/>
      <c r="IO939" s="24"/>
      <c r="IP939" s="151"/>
      <c r="IQ939" s="151"/>
      <c r="IR939" s="153"/>
      <c r="IS939" s="24"/>
      <c r="IT939" s="24"/>
      <c r="IU939" s="24"/>
      <c r="IV939" s="24"/>
      <c r="IW939" s="24"/>
      <c r="IX939" s="24"/>
      <c r="IY939" s="24"/>
      <c r="IZ939" s="24"/>
      <c r="JA939" s="24"/>
      <c r="JB939" s="24"/>
      <c r="JC939" s="24"/>
      <c r="JD939" s="24"/>
      <c r="JE939" s="24"/>
      <c r="JF939" s="24"/>
      <c r="JG939" s="24"/>
      <c r="JH939" s="24"/>
      <c r="JI939" s="24"/>
      <c r="JJ939" s="24"/>
      <c r="JK939" s="24"/>
      <c r="JL939" s="24"/>
      <c r="JM939" s="24"/>
      <c r="JN939" s="24"/>
      <c r="JO939" s="24"/>
      <c r="JP939" s="24"/>
      <c r="JQ939" s="24"/>
      <c r="JR939" s="24"/>
      <c r="JS939" s="24"/>
      <c r="JT939" s="24"/>
      <c r="JU939" s="25"/>
      <c r="JV939" s="24"/>
      <c r="JW939" s="151"/>
      <c r="JX939" s="151"/>
      <c r="JY939" s="153"/>
      <c r="JZ939" s="24"/>
      <c r="KA939" s="24"/>
      <c r="KB939" s="24"/>
      <c r="KC939" s="24"/>
      <c r="KD939" s="24"/>
      <c r="KE939" s="24"/>
      <c r="KF939" s="24"/>
      <c r="KG939" s="24"/>
      <c r="KH939" s="24"/>
      <c r="KI939" s="24"/>
      <c r="KJ939" s="24"/>
      <c r="KK939" s="24"/>
      <c r="KL939" s="24"/>
      <c r="KM939" s="24"/>
      <c r="KN939" s="24"/>
      <c r="KO939" s="24"/>
      <c r="KP939" s="24"/>
      <c r="KQ939" s="24"/>
      <c r="KR939" s="24"/>
      <c r="KS939" s="24"/>
      <c r="KT939" s="24"/>
      <c r="KU939" s="24"/>
      <c r="KV939" s="24"/>
      <c r="KW939" s="24"/>
      <c r="KX939" s="24"/>
      <c r="KY939" s="24"/>
      <c r="KZ939" s="24"/>
      <c r="LA939" s="24"/>
      <c r="LB939" s="24"/>
      <c r="LC939" s="24"/>
      <c r="LD939" s="24"/>
      <c r="LE939" s="151"/>
      <c r="LF939" s="151"/>
      <c r="LG939" s="153"/>
      <c r="LH939" s="24"/>
      <c r="LI939" s="24"/>
      <c r="LJ939" s="24"/>
      <c r="LK939" s="24"/>
      <c r="LL939" s="24"/>
      <c r="LM939" s="24"/>
      <c r="LN939" s="24"/>
      <c r="LO939" s="24"/>
      <c r="LP939" s="24"/>
      <c r="LQ939" s="24"/>
      <c r="LR939" s="24"/>
      <c r="LS939" s="24"/>
      <c r="LT939" s="24"/>
      <c r="LU939" s="24"/>
      <c r="LV939" s="24"/>
      <c r="LW939" s="24"/>
      <c r="LX939" s="24"/>
      <c r="LY939" s="24"/>
      <c r="LZ939" s="24"/>
      <c r="MA939" s="24"/>
      <c r="MB939" s="24"/>
      <c r="MC939" s="24"/>
      <c r="MD939" s="24"/>
      <c r="ME939" s="24"/>
      <c r="MF939" s="24"/>
      <c r="MG939" s="24"/>
      <c r="MH939" s="24"/>
      <c r="MI939" s="24"/>
      <c r="MJ939" s="24"/>
      <c r="MK939" s="24"/>
      <c r="ML939" s="24"/>
    </row>
    <row r="940" spans="1:350" ht="13.9" customHeight="1" outlineLevel="3" x14ac:dyDescent="0.2">
      <c r="A940" s="226" t="s">
        <v>555</v>
      </c>
      <c r="B940" s="218" t="s">
        <v>412</v>
      </c>
      <c r="C940" s="214" t="s">
        <v>374</v>
      </c>
      <c r="D940" s="154">
        <v>32</v>
      </c>
      <c r="E940" s="175">
        <v>0</v>
      </c>
      <c r="F940" s="175">
        <f>D940-E940</f>
        <v>32</v>
      </c>
      <c r="G940" s="175" t="s">
        <v>847</v>
      </c>
      <c r="H940" s="170" t="s">
        <v>899</v>
      </c>
      <c r="I940" s="170" t="s">
        <v>950</v>
      </c>
      <c r="J940" s="212">
        <f ca="1">E940+Q940+AX940+CF940+DN940+ES940+GA940+HH940+IP940+JW940+LE940</f>
        <v>32</v>
      </c>
      <c r="K940" s="212">
        <f>E940+R940+AY940+CG940+DO940+ET940+GB940+HI940+IQ940+JX940+LF940</f>
        <v>0</v>
      </c>
      <c r="L940" s="172">
        <f ca="1">K940/J940</f>
        <v>0</v>
      </c>
      <c r="M940" s="172">
        <f>K940/D940</f>
        <v>0</v>
      </c>
      <c r="N940" s="183">
        <f ca="1">SUMIF($EV$8:$FZ$9,$O$5,$EV941:$FZ941)-SUMIF($EV$8:$FZ$9,$Q$5,$EV941:$FZ941)</f>
        <v>0</v>
      </c>
      <c r="O940" s="156"/>
      <c r="P940" s="16" t="s">
        <v>25</v>
      </c>
      <c r="Q940" s="150">
        <v>0</v>
      </c>
      <c r="R940" s="150">
        <v>0</v>
      </c>
      <c r="S940" s="152" t="e">
        <v>#DIV/0!</v>
      </c>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50">
        <f t="shared" ca="1" si="2380"/>
        <v>0</v>
      </c>
      <c r="AY940" s="150">
        <f>SUM(BA941:CE941)</f>
        <v>0</v>
      </c>
      <c r="AZ940" s="152" t="e">
        <f ca="1">AY940/AX940</f>
        <v>#DIV/0!</v>
      </c>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50">
        <f t="shared" ref="CF940" si="2437">SUM(CI940:DM940)</f>
        <v>0</v>
      </c>
      <c r="CG940" s="150">
        <f>SUM(CI941:DM941)</f>
        <v>0</v>
      </c>
      <c r="CH940" s="152" t="e">
        <f>CG940/CF940</f>
        <v>#DIV/0!</v>
      </c>
      <c r="CI940" s="129"/>
      <c r="CJ940" s="129"/>
      <c r="CK940" s="129"/>
      <c r="CL940" s="129"/>
      <c r="CM940" s="129"/>
      <c r="CN940" s="129"/>
      <c r="CO940" s="129"/>
      <c r="CP940" s="101"/>
      <c r="CQ940" s="101"/>
      <c r="CR940" s="101"/>
      <c r="CS940" s="101"/>
      <c r="CT940" s="101"/>
      <c r="CU940" s="101"/>
      <c r="CV940" s="101"/>
      <c r="CW940" s="129"/>
      <c r="CX940" s="129"/>
      <c r="CY940" s="129"/>
      <c r="CZ940" s="129"/>
      <c r="DA940" s="129"/>
      <c r="DB940" s="129"/>
      <c r="DC940" s="129"/>
      <c r="DD940" s="129"/>
      <c r="DE940" s="129"/>
      <c r="DF940" s="129"/>
      <c r="DG940" s="129"/>
      <c r="DH940" s="129"/>
      <c r="DI940" s="129"/>
      <c r="DJ940" s="129"/>
      <c r="DK940" s="129"/>
      <c r="DL940" s="129"/>
      <c r="DM940" s="129"/>
      <c r="DN940" s="150">
        <f t="shared" ref="DN940" si="2438">SUM(DQ940:ER940)</f>
        <v>0</v>
      </c>
      <c r="DO940" s="150">
        <f>SUM(DQ941:ER941)</f>
        <v>0</v>
      </c>
      <c r="DP940" s="152" t="e">
        <f t="shared" si="2408"/>
        <v>#DIV/0!</v>
      </c>
      <c r="DQ940" s="16"/>
      <c r="DR940" s="16"/>
      <c r="DS940" s="16"/>
      <c r="DT940" s="16"/>
      <c r="DU940" s="16"/>
      <c r="DV940" s="16"/>
      <c r="DW940" s="16"/>
      <c r="DX940" s="16"/>
      <c r="DY940" s="16"/>
      <c r="DZ940" s="16"/>
      <c r="EA940" s="16"/>
      <c r="EB940" s="16"/>
      <c r="EC940" s="16"/>
      <c r="ED940" s="16"/>
      <c r="EE940" s="16"/>
      <c r="EF940" s="16"/>
      <c r="EG940" s="16"/>
      <c r="EH940" s="16"/>
      <c r="EI940" s="16"/>
      <c r="EJ940" s="16"/>
      <c r="EK940" s="16"/>
      <c r="EL940" s="16"/>
      <c r="EM940" s="16"/>
      <c r="EN940" s="16"/>
      <c r="EO940" s="16"/>
      <c r="EP940" s="16"/>
      <c r="EQ940" s="16"/>
      <c r="ER940" s="16"/>
      <c r="ES940" s="150">
        <f t="shared" ca="1" si="2361"/>
        <v>0</v>
      </c>
      <c r="ET940" s="150">
        <f t="shared" si="2279"/>
        <v>0</v>
      </c>
      <c r="EU940" s="152" t="e">
        <f t="shared" ca="1" si="2280"/>
        <v>#DIV/0!</v>
      </c>
      <c r="EV940" s="16"/>
      <c r="EW940" s="67"/>
      <c r="EX940" s="16"/>
      <c r="EY940" s="16"/>
      <c r="EZ940" s="16"/>
      <c r="FA940" s="16"/>
      <c r="FB940" s="16"/>
      <c r="FC940" s="16"/>
      <c r="FD940" s="16"/>
      <c r="FE940" s="16"/>
      <c r="FF940" s="16"/>
      <c r="FG940" s="16"/>
      <c r="FH940" s="16"/>
      <c r="FI940" s="16"/>
      <c r="FJ940" s="16"/>
      <c r="FK940" s="16"/>
      <c r="FL940" s="16"/>
      <c r="FM940" s="16"/>
      <c r="FN940" s="16"/>
      <c r="FO940" s="16"/>
      <c r="FP940" s="16"/>
      <c r="FQ940" s="16"/>
      <c r="FR940" s="16"/>
      <c r="FS940" s="16"/>
      <c r="FT940" s="16"/>
      <c r="FU940" s="16"/>
      <c r="FV940" s="16"/>
      <c r="FW940" s="16"/>
      <c r="FX940" s="16"/>
      <c r="FY940" s="16"/>
      <c r="FZ940" s="16"/>
      <c r="GA940" s="150">
        <f t="shared" ref="GA940" ca="1" si="2439">SUMIF($GD$8:$HG$9,$O$5,GD940:HG940)</f>
        <v>32</v>
      </c>
      <c r="GB940" s="150">
        <f t="shared" ref="GB940" si="2440">SUM(GD941:HG941)</f>
        <v>0</v>
      </c>
      <c r="GC940" s="152">
        <f t="shared" ref="GC940" ca="1" si="2441">GB940/GA940</f>
        <v>0</v>
      </c>
      <c r="GD940" s="16"/>
      <c r="GE940" s="16"/>
      <c r="GF940" s="16"/>
      <c r="GG940" s="16"/>
      <c r="GH940" s="16"/>
      <c r="GI940" s="16"/>
      <c r="GJ940" s="16"/>
      <c r="GK940" s="16"/>
      <c r="GL940" s="16"/>
      <c r="GM940" s="16"/>
      <c r="GN940" s="16"/>
      <c r="GO940" s="16"/>
      <c r="GP940" s="16"/>
      <c r="GQ940" s="16"/>
      <c r="GR940" s="16"/>
      <c r="GS940" s="16"/>
      <c r="GT940" s="16"/>
      <c r="GU940" s="16"/>
      <c r="GV940" s="16"/>
      <c r="GW940" s="16"/>
      <c r="GX940" s="16"/>
      <c r="GY940" s="16">
        <v>16</v>
      </c>
      <c r="GZ940" s="16">
        <v>16</v>
      </c>
      <c r="HA940" s="16"/>
      <c r="HB940" s="16"/>
      <c r="HC940" s="16"/>
      <c r="HD940" s="16"/>
      <c r="HE940" s="16"/>
      <c r="HF940" s="16"/>
      <c r="HG940" s="16"/>
      <c r="HH940" s="150"/>
      <c r="HI940" s="150">
        <v>0</v>
      </c>
      <c r="HJ940" s="152" t="e">
        <v>#DIV/0!</v>
      </c>
      <c r="HK940" s="16"/>
      <c r="HL940" s="16"/>
      <c r="HM940" s="16"/>
      <c r="HN940" s="16"/>
      <c r="HO940" s="16"/>
      <c r="HP940" s="16"/>
      <c r="HQ940" s="16"/>
      <c r="HR940" s="16"/>
      <c r="HS940" s="16"/>
      <c r="HT940" s="16"/>
      <c r="HU940" s="16"/>
      <c r="HV940" s="16"/>
      <c r="HW940" s="16"/>
      <c r="HX940" s="16"/>
      <c r="HY940" s="16"/>
      <c r="HZ940" s="16"/>
      <c r="IA940" s="16"/>
      <c r="IB940" s="16"/>
      <c r="IC940" s="16"/>
      <c r="ID940" s="16"/>
      <c r="IE940" s="16"/>
      <c r="IF940" s="16"/>
      <c r="IG940" s="16"/>
      <c r="IH940" s="16"/>
      <c r="II940" s="16"/>
      <c r="IJ940" s="16"/>
      <c r="IK940" s="16"/>
      <c r="IL940" s="16"/>
      <c r="IM940" s="16"/>
      <c r="IN940" s="16"/>
      <c r="IO940" s="16"/>
      <c r="IP940" s="150"/>
      <c r="IQ940" s="150">
        <v>0</v>
      </c>
      <c r="IR940" s="152" t="e">
        <v>#DIV/0!</v>
      </c>
      <c r="IS940" s="16"/>
      <c r="IT940" s="16"/>
      <c r="IU940" s="16"/>
      <c r="IV940" s="16"/>
      <c r="IW940" s="16"/>
      <c r="IX940" s="16"/>
      <c r="IY940" s="16"/>
      <c r="IZ940" s="16"/>
      <c r="JA940" s="16"/>
      <c r="JB940" s="16"/>
      <c r="JC940" s="16"/>
      <c r="JD940" s="16"/>
      <c r="JE940" s="16"/>
      <c r="JF940" s="16"/>
      <c r="JG940" s="16"/>
      <c r="JH940" s="16"/>
      <c r="JI940" s="16"/>
      <c r="JJ940" s="16"/>
      <c r="JK940" s="16"/>
      <c r="JL940" s="16"/>
      <c r="JM940" s="16"/>
      <c r="JN940" s="16"/>
      <c r="JO940" s="16"/>
      <c r="JP940" s="16"/>
      <c r="JQ940" s="16"/>
      <c r="JR940" s="16"/>
      <c r="JS940" s="16"/>
      <c r="JT940" s="16"/>
      <c r="JU940" s="23"/>
      <c r="JV940" s="16"/>
      <c r="JW940" s="150"/>
      <c r="JX940" s="150">
        <v>0</v>
      </c>
      <c r="JY940" s="152" t="e">
        <v>#DIV/0!</v>
      </c>
      <c r="JZ940" s="16"/>
      <c r="KA940" s="16"/>
      <c r="KB940" s="16"/>
      <c r="KC940" s="16"/>
      <c r="KD940" s="16"/>
      <c r="KE940" s="16"/>
      <c r="KF940" s="16"/>
      <c r="KG940" s="16"/>
      <c r="KH940" s="16"/>
      <c r="KI940" s="16"/>
      <c r="KJ940" s="16"/>
      <c r="KK940" s="16"/>
      <c r="KL940" s="16"/>
      <c r="KM940" s="16"/>
      <c r="KN940" s="16"/>
      <c r="KO940" s="16"/>
      <c r="KP940" s="16"/>
      <c r="KQ940" s="16"/>
      <c r="KR940" s="16"/>
      <c r="KS940" s="16"/>
      <c r="KT940" s="16"/>
      <c r="KU940" s="16"/>
      <c r="KV940" s="16"/>
      <c r="KW940" s="16"/>
      <c r="KX940" s="16"/>
      <c r="KY940" s="16"/>
      <c r="KZ940" s="16"/>
      <c r="LA940" s="16"/>
      <c r="LB940" s="16"/>
      <c r="LC940" s="16"/>
      <c r="LD940" s="16"/>
      <c r="LE940" s="150"/>
      <c r="LF940" s="150">
        <v>0</v>
      </c>
      <c r="LG940" s="152" t="e">
        <v>#DIV/0!</v>
      </c>
      <c r="LH940" s="16"/>
      <c r="LI940" s="16"/>
      <c r="LJ940" s="16"/>
      <c r="LK940" s="16"/>
      <c r="LL940" s="16"/>
      <c r="LM940" s="16"/>
      <c r="LN940" s="16"/>
      <c r="LO940" s="16"/>
      <c r="LP940" s="16"/>
      <c r="LQ940" s="16"/>
      <c r="LR940" s="16"/>
      <c r="LS940" s="16"/>
      <c r="LT940" s="16"/>
      <c r="LU940" s="16"/>
      <c r="LV940" s="16"/>
      <c r="LW940" s="16"/>
      <c r="LX940" s="16"/>
      <c r="LY940" s="16"/>
      <c r="LZ940" s="16"/>
      <c r="MA940" s="16"/>
      <c r="MB940" s="16"/>
      <c r="MC940" s="16"/>
      <c r="MD940" s="16"/>
      <c r="ME940" s="16"/>
      <c r="MF940" s="16"/>
      <c r="MG940" s="16"/>
      <c r="MH940" s="16"/>
      <c r="MI940" s="16"/>
      <c r="MJ940" s="16"/>
      <c r="MK940" s="16"/>
      <c r="ML940" s="16"/>
    </row>
    <row r="941" spans="1:350" ht="13.9" customHeight="1" outlineLevel="3" x14ac:dyDescent="0.2">
      <c r="A941" s="227"/>
      <c r="B941" s="219"/>
      <c r="C941" s="215"/>
      <c r="D941" s="155"/>
      <c r="E941" s="176"/>
      <c r="F941" s="176"/>
      <c r="G941" s="176"/>
      <c r="H941" s="171"/>
      <c r="I941" s="171"/>
      <c r="J941" s="213"/>
      <c r="K941" s="213"/>
      <c r="L941" s="173"/>
      <c r="M941" s="173"/>
      <c r="N941" s="184"/>
      <c r="O941" s="157"/>
      <c r="P941" s="17" t="s">
        <v>26</v>
      </c>
      <c r="Q941" s="151"/>
      <c r="R941" s="151"/>
      <c r="S941" s="153"/>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151"/>
      <c r="AY941" s="151"/>
      <c r="AZ941" s="153"/>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c r="CF941" s="151"/>
      <c r="CG941" s="151"/>
      <c r="CH941" s="153"/>
      <c r="CI941" s="141"/>
      <c r="CJ941" s="141"/>
      <c r="CK941" s="141"/>
      <c r="CL941" s="141"/>
      <c r="CM941" s="141"/>
      <c r="CN941" s="141"/>
      <c r="CO941" s="141"/>
      <c r="CP941" s="95"/>
      <c r="CQ941" s="95"/>
      <c r="CR941" s="95"/>
      <c r="CS941" s="95"/>
      <c r="CT941" s="95"/>
      <c r="CU941" s="95"/>
      <c r="CV941" s="95"/>
      <c r="CW941" s="141"/>
      <c r="CX941" s="141"/>
      <c r="CY941" s="141"/>
      <c r="CZ941" s="141"/>
      <c r="DA941" s="141"/>
      <c r="DB941" s="141"/>
      <c r="DC941" s="141"/>
      <c r="DD941" s="141"/>
      <c r="DE941" s="141"/>
      <c r="DF941" s="141"/>
      <c r="DG941" s="141"/>
      <c r="DH941" s="141"/>
      <c r="DI941" s="141"/>
      <c r="DJ941" s="141"/>
      <c r="DK941" s="141"/>
      <c r="DL941" s="141"/>
      <c r="DM941" s="141"/>
      <c r="DN941" s="151"/>
      <c r="DO941" s="151"/>
      <c r="DP941" s="153"/>
      <c r="DQ941" s="24"/>
      <c r="DR941" s="24"/>
      <c r="DS941" s="24"/>
      <c r="DT941" s="24"/>
      <c r="DU941" s="24"/>
      <c r="DV941" s="24"/>
      <c r="DW941" s="24"/>
      <c r="DX941" s="24"/>
      <c r="DY941" s="24"/>
      <c r="DZ941" s="24"/>
      <c r="EA941" s="24"/>
      <c r="EB941" s="24"/>
      <c r="EC941" s="24"/>
      <c r="ED941" s="24"/>
      <c r="EE941" s="24"/>
      <c r="EF941" s="24"/>
      <c r="EG941" s="24"/>
      <c r="EH941" s="24"/>
      <c r="EI941" s="24"/>
      <c r="EJ941" s="24"/>
      <c r="EK941" s="24"/>
      <c r="EL941" s="24"/>
      <c r="EM941" s="24"/>
      <c r="EN941" s="24"/>
      <c r="EO941" s="24"/>
      <c r="EP941" s="24"/>
      <c r="EQ941" s="24"/>
      <c r="ER941" s="24"/>
      <c r="ES941" s="151"/>
      <c r="ET941" s="151"/>
      <c r="EU941" s="153"/>
      <c r="EV941" s="24"/>
      <c r="EW941" s="125"/>
      <c r="EX941" s="24"/>
      <c r="EY941" s="24"/>
      <c r="EZ941" s="24"/>
      <c r="FA941" s="24"/>
      <c r="FB941" s="24"/>
      <c r="FC941" s="24"/>
      <c r="FD941" s="24"/>
      <c r="FE941" s="24"/>
      <c r="FF941" s="24"/>
      <c r="FG941" s="24"/>
      <c r="FH941" s="24"/>
      <c r="FI941" s="24"/>
      <c r="FJ941" s="24"/>
      <c r="FK941" s="24"/>
      <c r="FL941" s="24"/>
      <c r="FM941" s="24"/>
      <c r="FN941" s="24"/>
      <c r="FO941" s="24"/>
      <c r="FP941" s="24"/>
      <c r="FQ941" s="24"/>
      <c r="FR941" s="24"/>
      <c r="FS941" s="24"/>
      <c r="FT941" s="24"/>
      <c r="FU941" s="24"/>
      <c r="FV941" s="24"/>
      <c r="FW941" s="24"/>
      <c r="FX941" s="24"/>
      <c r="FY941" s="24"/>
      <c r="FZ941" s="24"/>
      <c r="GA941" s="151"/>
      <c r="GB941" s="151"/>
      <c r="GC941" s="153"/>
      <c r="GD941" s="24"/>
      <c r="GE941" s="24"/>
      <c r="GF941" s="24"/>
      <c r="GG941" s="24"/>
      <c r="GH941" s="24"/>
      <c r="GI941" s="24"/>
      <c r="GJ941" s="24"/>
      <c r="GK941" s="24"/>
      <c r="GL941" s="24"/>
      <c r="GM941" s="24"/>
      <c r="GN941" s="24"/>
      <c r="GO941" s="24"/>
      <c r="GP941" s="24"/>
      <c r="GQ941" s="24"/>
      <c r="GR941" s="24"/>
      <c r="GS941" s="24"/>
      <c r="GT941" s="24"/>
      <c r="GU941" s="24"/>
      <c r="GV941" s="24"/>
      <c r="GW941" s="24"/>
      <c r="GX941" s="24"/>
      <c r="GY941" s="24"/>
      <c r="GZ941" s="24"/>
      <c r="HA941" s="24"/>
      <c r="HB941" s="24"/>
      <c r="HC941" s="24"/>
      <c r="HD941" s="24"/>
      <c r="HE941" s="24"/>
      <c r="HF941" s="24"/>
      <c r="HG941" s="24"/>
      <c r="HH941" s="151"/>
      <c r="HI941" s="151"/>
      <c r="HJ941" s="153"/>
      <c r="HK941" s="24"/>
      <c r="HL941" s="24"/>
      <c r="HM941" s="24"/>
      <c r="HN941" s="24"/>
      <c r="HO941" s="24"/>
      <c r="HP941" s="24"/>
      <c r="HQ941" s="24"/>
      <c r="HR941" s="24"/>
      <c r="HS941" s="24"/>
      <c r="HT941" s="24"/>
      <c r="HU941" s="24"/>
      <c r="HV941" s="24"/>
      <c r="HW941" s="24"/>
      <c r="HX941" s="24"/>
      <c r="HY941" s="24"/>
      <c r="HZ941" s="24"/>
      <c r="IA941" s="24"/>
      <c r="IB941" s="24"/>
      <c r="IC941" s="24"/>
      <c r="ID941" s="24"/>
      <c r="IE941" s="24"/>
      <c r="IF941" s="24"/>
      <c r="IG941" s="24"/>
      <c r="IH941" s="24"/>
      <c r="II941" s="24"/>
      <c r="IJ941" s="24"/>
      <c r="IK941" s="24"/>
      <c r="IL941" s="24"/>
      <c r="IM941" s="24"/>
      <c r="IN941" s="24"/>
      <c r="IO941" s="24"/>
      <c r="IP941" s="151"/>
      <c r="IQ941" s="151"/>
      <c r="IR941" s="153"/>
      <c r="IS941" s="24"/>
      <c r="IT941" s="24"/>
      <c r="IU941" s="24"/>
      <c r="IV941" s="24"/>
      <c r="IW941" s="24"/>
      <c r="IX941" s="24"/>
      <c r="IY941" s="24"/>
      <c r="IZ941" s="24"/>
      <c r="JA941" s="24"/>
      <c r="JB941" s="24"/>
      <c r="JC941" s="24"/>
      <c r="JD941" s="24"/>
      <c r="JE941" s="24"/>
      <c r="JF941" s="24"/>
      <c r="JG941" s="24"/>
      <c r="JH941" s="24"/>
      <c r="JI941" s="24"/>
      <c r="JJ941" s="24"/>
      <c r="JK941" s="24"/>
      <c r="JL941" s="24"/>
      <c r="JM941" s="24"/>
      <c r="JN941" s="24"/>
      <c r="JO941" s="24"/>
      <c r="JP941" s="24"/>
      <c r="JQ941" s="24"/>
      <c r="JR941" s="24"/>
      <c r="JS941" s="24"/>
      <c r="JT941" s="24"/>
      <c r="JU941" s="25"/>
      <c r="JV941" s="24"/>
      <c r="JW941" s="151"/>
      <c r="JX941" s="151"/>
      <c r="JY941" s="153"/>
      <c r="JZ941" s="24"/>
      <c r="KA941" s="24"/>
      <c r="KB941" s="24"/>
      <c r="KC941" s="24"/>
      <c r="KD941" s="24"/>
      <c r="KE941" s="24"/>
      <c r="KF941" s="24"/>
      <c r="KG941" s="24"/>
      <c r="KH941" s="24"/>
      <c r="KI941" s="24"/>
      <c r="KJ941" s="24"/>
      <c r="KK941" s="24"/>
      <c r="KL941" s="24"/>
      <c r="KM941" s="24"/>
      <c r="KN941" s="24"/>
      <c r="KO941" s="24"/>
      <c r="KP941" s="24"/>
      <c r="KQ941" s="24"/>
      <c r="KR941" s="24"/>
      <c r="KS941" s="24"/>
      <c r="KT941" s="24"/>
      <c r="KU941" s="24"/>
      <c r="KV941" s="24"/>
      <c r="KW941" s="24"/>
      <c r="KX941" s="24"/>
      <c r="KY941" s="24"/>
      <c r="KZ941" s="24"/>
      <c r="LA941" s="24"/>
      <c r="LB941" s="24"/>
      <c r="LC941" s="24"/>
      <c r="LD941" s="24"/>
      <c r="LE941" s="151"/>
      <c r="LF941" s="151"/>
      <c r="LG941" s="153"/>
      <c r="LH941" s="24"/>
      <c r="LI941" s="24"/>
      <c r="LJ941" s="24"/>
      <c r="LK941" s="24"/>
      <c r="LL941" s="24"/>
      <c r="LM941" s="24"/>
      <c r="LN941" s="24"/>
      <c r="LO941" s="24"/>
      <c r="LP941" s="24"/>
      <c r="LQ941" s="24"/>
      <c r="LR941" s="24"/>
      <c r="LS941" s="24"/>
      <c r="LT941" s="24"/>
      <c r="LU941" s="24"/>
      <c r="LV941" s="24"/>
      <c r="LW941" s="24"/>
      <c r="LX941" s="24"/>
      <c r="LY941" s="24"/>
      <c r="LZ941" s="24"/>
      <c r="MA941" s="24"/>
      <c r="MB941" s="24"/>
      <c r="MC941" s="24"/>
      <c r="MD941" s="24"/>
      <c r="ME941" s="24"/>
      <c r="MF941" s="24"/>
      <c r="MG941" s="24"/>
      <c r="MH941" s="24"/>
      <c r="MI941" s="24"/>
      <c r="MJ941" s="24"/>
      <c r="MK941" s="24"/>
      <c r="ML941" s="24"/>
    </row>
    <row r="942" spans="1:350" ht="13.9" customHeight="1" outlineLevel="3" x14ac:dyDescent="0.2">
      <c r="A942" s="226" t="s">
        <v>556</v>
      </c>
      <c r="B942" s="218" t="s">
        <v>353</v>
      </c>
      <c r="C942" s="214" t="s">
        <v>37</v>
      </c>
      <c r="D942" s="154">
        <v>733</v>
      </c>
      <c r="E942" s="175">
        <v>0</v>
      </c>
      <c r="F942" s="175">
        <f>D942-E942</f>
        <v>733</v>
      </c>
      <c r="G942" s="175" t="s">
        <v>962</v>
      </c>
      <c r="H942" s="170" t="s">
        <v>952</v>
      </c>
      <c r="I942" s="170" t="s">
        <v>944</v>
      </c>
      <c r="J942" s="212">
        <f ca="1">E942+Q942+AX942+CF942+DN942+ES942+GA942+HH942+IP942+JW942+LE942</f>
        <v>0</v>
      </c>
      <c r="K942" s="212">
        <f>E942+R942+AY942+CG942+DO942+ET942+GB942+HI942+IQ942+JX942+LF942</f>
        <v>0</v>
      </c>
      <c r="L942" s="172" t="e">
        <f ca="1">K942/J942</f>
        <v>#DIV/0!</v>
      </c>
      <c r="M942" s="172">
        <f>K942/D942</f>
        <v>0</v>
      </c>
      <c r="N942" s="183">
        <f ca="1">SUMIF($EV$8:$FZ$9,$O$5,$EV943:$FZ943)-SUMIF($EV$8:$FZ$9,$Q$5,$EV943:$FZ943)</f>
        <v>0</v>
      </c>
      <c r="O942" s="156"/>
      <c r="P942" s="16" t="s">
        <v>25</v>
      </c>
      <c r="Q942" s="150">
        <v>0</v>
      </c>
      <c r="R942" s="150">
        <v>0</v>
      </c>
      <c r="S942" s="152" t="e">
        <v>#DIV/0!</v>
      </c>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50">
        <f t="shared" ca="1" si="2380"/>
        <v>0</v>
      </c>
      <c r="AY942" s="150">
        <f>SUM(BA943:CE943)</f>
        <v>0</v>
      </c>
      <c r="AZ942" s="152" t="e">
        <f ca="1">AY942/AX942</f>
        <v>#DIV/0!</v>
      </c>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50">
        <f t="shared" ref="CF942" si="2442">SUM(CI942:DM942)</f>
        <v>0</v>
      </c>
      <c r="CG942" s="150">
        <f>SUM(CI943:DM943)</f>
        <v>0</v>
      </c>
      <c r="CH942" s="152" t="e">
        <f>CG942/CF942</f>
        <v>#DIV/0!</v>
      </c>
      <c r="CI942" s="129"/>
      <c r="CJ942" s="129"/>
      <c r="CK942" s="129"/>
      <c r="CL942" s="129"/>
      <c r="CM942" s="129"/>
      <c r="CN942" s="129"/>
      <c r="CO942" s="129"/>
      <c r="CP942" s="101"/>
      <c r="CQ942" s="101"/>
      <c r="CR942" s="101"/>
      <c r="CS942" s="101"/>
      <c r="CT942" s="101"/>
      <c r="CU942" s="101"/>
      <c r="CV942" s="101"/>
      <c r="CW942" s="129"/>
      <c r="CX942" s="129"/>
      <c r="CY942" s="129"/>
      <c r="CZ942" s="129"/>
      <c r="DA942" s="129"/>
      <c r="DB942" s="129"/>
      <c r="DC942" s="129"/>
      <c r="DD942" s="129"/>
      <c r="DE942" s="129"/>
      <c r="DF942" s="129"/>
      <c r="DG942" s="129"/>
      <c r="DH942" s="129"/>
      <c r="DI942" s="129"/>
      <c r="DJ942" s="129"/>
      <c r="DK942" s="129"/>
      <c r="DL942" s="129"/>
      <c r="DM942" s="129"/>
      <c r="DN942" s="150">
        <f t="shared" ref="DN942" si="2443">SUM(DQ942:ER942)</f>
        <v>0</v>
      </c>
      <c r="DO942" s="150">
        <f>SUM(DQ943:ER943)</f>
        <v>0</v>
      </c>
      <c r="DP942" s="152" t="e">
        <f t="shared" si="2408"/>
        <v>#DIV/0!</v>
      </c>
      <c r="DQ942" s="16"/>
      <c r="DR942" s="16"/>
      <c r="DS942" s="16"/>
      <c r="DT942" s="16"/>
      <c r="DU942" s="16"/>
      <c r="DV942" s="16"/>
      <c r="DW942" s="16"/>
      <c r="DX942" s="16"/>
      <c r="DY942" s="16"/>
      <c r="DZ942" s="16"/>
      <c r="EA942" s="16"/>
      <c r="EB942" s="16"/>
      <c r="EC942" s="16"/>
      <c r="ED942" s="16"/>
      <c r="EE942" s="16"/>
      <c r="EF942" s="16"/>
      <c r="EG942" s="16"/>
      <c r="EH942" s="16"/>
      <c r="EI942" s="16"/>
      <c r="EJ942" s="16"/>
      <c r="EK942" s="16"/>
      <c r="EL942" s="16"/>
      <c r="EM942" s="16"/>
      <c r="EN942" s="16"/>
      <c r="EO942" s="16"/>
      <c r="EP942" s="16"/>
      <c r="EQ942" s="16"/>
      <c r="ER942" s="16"/>
      <c r="ES942" s="150">
        <f t="shared" ca="1" si="2361"/>
        <v>0</v>
      </c>
      <c r="ET942" s="150">
        <f t="shared" ref="ET942:ET1004" si="2444">SUM(EV943:FZ943)</f>
        <v>0</v>
      </c>
      <c r="EU942" s="152" t="e">
        <f t="shared" ref="EU942:EU1004" ca="1" si="2445">ET942/ES942</f>
        <v>#DIV/0!</v>
      </c>
      <c r="EV942" s="16"/>
      <c r="EW942" s="67"/>
      <c r="EX942" s="16"/>
      <c r="EY942" s="16"/>
      <c r="EZ942" s="16"/>
      <c r="FA942" s="16"/>
      <c r="FB942" s="16"/>
      <c r="FC942" s="16"/>
      <c r="FD942" s="16"/>
      <c r="FE942" s="16"/>
      <c r="FF942" s="16"/>
      <c r="FG942" s="16"/>
      <c r="FH942" s="16"/>
      <c r="FI942" s="16"/>
      <c r="FJ942" s="16"/>
      <c r="FK942" s="16"/>
      <c r="FL942" s="16"/>
      <c r="FM942" s="16"/>
      <c r="FN942" s="16"/>
      <c r="FO942" s="16"/>
      <c r="FP942" s="16"/>
      <c r="FQ942" s="16"/>
      <c r="FR942" s="16"/>
      <c r="FS942" s="16"/>
      <c r="FT942" s="16"/>
      <c r="FU942" s="16"/>
      <c r="FV942" s="16"/>
      <c r="FW942" s="16"/>
      <c r="FX942" s="16"/>
      <c r="FY942" s="16"/>
      <c r="FZ942" s="16"/>
      <c r="GA942" s="150">
        <f t="shared" ref="GA942" ca="1" si="2446">SUMIF($GD$8:$HG$9,$O$5,GD942:HG942)</f>
        <v>0</v>
      </c>
      <c r="GB942" s="150">
        <f t="shared" ref="GB942" si="2447">SUM(GD943:HG943)</f>
        <v>0</v>
      </c>
      <c r="GC942" s="152" t="e">
        <f t="shared" ref="GC942" ca="1" si="2448">GB942/GA942</f>
        <v>#DIV/0!</v>
      </c>
      <c r="GD942" s="16"/>
      <c r="GE942" s="16"/>
      <c r="GF942" s="16"/>
      <c r="GG942" s="16"/>
      <c r="GH942" s="16"/>
      <c r="GI942" s="16"/>
      <c r="GJ942" s="16"/>
      <c r="GK942" s="16"/>
      <c r="GL942" s="16"/>
      <c r="GM942" s="16"/>
      <c r="GN942" s="16"/>
      <c r="GO942" s="16"/>
      <c r="GP942" s="16"/>
      <c r="GQ942" s="16"/>
      <c r="GR942" s="16"/>
      <c r="GS942" s="16"/>
      <c r="GT942" s="16"/>
      <c r="GU942" s="16"/>
      <c r="GV942" s="16"/>
      <c r="GW942" s="16"/>
      <c r="GX942" s="16"/>
      <c r="GY942" s="16"/>
      <c r="GZ942" s="16"/>
      <c r="HA942" s="16"/>
      <c r="HB942" s="16"/>
      <c r="HC942" s="16"/>
      <c r="HD942" s="16"/>
      <c r="HE942" s="16"/>
      <c r="HF942" s="16"/>
      <c r="HG942" s="16"/>
      <c r="HH942" s="150"/>
      <c r="HI942" s="150">
        <v>0</v>
      </c>
      <c r="HJ942" s="152" t="e">
        <v>#DIV/0!</v>
      </c>
      <c r="HK942" s="16"/>
      <c r="HL942" s="16"/>
      <c r="HM942" s="16"/>
      <c r="HN942" s="16"/>
      <c r="HO942" s="16"/>
      <c r="HP942" s="16"/>
      <c r="HQ942" s="16"/>
      <c r="HR942" s="16"/>
      <c r="HS942" s="16"/>
      <c r="HT942" s="16"/>
      <c r="HU942" s="16"/>
      <c r="HV942" s="16"/>
      <c r="HW942" s="16"/>
      <c r="HX942" s="16">
        <v>100</v>
      </c>
      <c r="HY942" s="16">
        <v>100</v>
      </c>
      <c r="HZ942" s="16">
        <v>100</v>
      </c>
      <c r="IA942" s="16">
        <v>100</v>
      </c>
      <c r="IB942" s="16">
        <v>100</v>
      </c>
      <c r="IC942" s="16">
        <v>100</v>
      </c>
      <c r="ID942" s="16">
        <v>100</v>
      </c>
      <c r="IE942" s="16">
        <v>33</v>
      </c>
      <c r="IF942" s="16"/>
      <c r="IG942" s="16"/>
      <c r="IH942" s="16"/>
      <c r="II942" s="16"/>
      <c r="IJ942" s="16"/>
      <c r="IK942" s="16"/>
      <c r="IL942" s="16"/>
      <c r="IM942" s="16"/>
      <c r="IN942" s="16"/>
      <c r="IO942" s="16"/>
      <c r="IP942" s="150"/>
      <c r="IQ942" s="150">
        <v>0</v>
      </c>
      <c r="IR942" s="152" t="e">
        <v>#DIV/0!</v>
      </c>
      <c r="IS942" s="16"/>
      <c r="IT942" s="16"/>
      <c r="IU942" s="16"/>
      <c r="IV942" s="16"/>
      <c r="IW942" s="16"/>
      <c r="IX942" s="16"/>
      <c r="IY942" s="16"/>
      <c r="IZ942" s="16"/>
      <c r="JA942" s="16"/>
      <c r="JB942" s="16"/>
      <c r="JC942" s="16"/>
      <c r="JD942" s="16"/>
      <c r="JE942" s="16"/>
      <c r="JF942" s="16"/>
      <c r="JG942" s="16"/>
      <c r="JH942" s="16"/>
      <c r="JI942" s="16"/>
      <c r="JJ942" s="16"/>
      <c r="JK942" s="16"/>
      <c r="JL942" s="16"/>
      <c r="JM942" s="16"/>
      <c r="JN942" s="16"/>
      <c r="JO942" s="16"/>
      <c r="JP942" s="16"/>
      <c r="JQ942" s="16"/>
      <c r="JR942" s="16"/>
      <c r="JS942" s="16"/>
      <c r="JT942" s="16"/>
      <c r="JU942" s="23"/>
      <c r="JV942" s="16"/>
      <c r="JW942" s="150"/>
      <c r="JX942" s="150">
        <v>0</v>
      </c>
      <c r="JY942" s="152" t="e">
        <v>#DIV/0!</v>
      </c>
      <c r="JZ942" s="16"/>
      <c r="KA942" s="16"/>
      <c r="KB942" s="16"/>
      <c r="KC942" s="16"/>
      <c r="KD942" s="16"/>
      <c r="KE942" s="16"/>
      <c r="KF942" s="16"/>
      <c r="KG942" s="16"/>
      <c r="KH942" s="16"/>
      <c r="KI942" s="16"/>
      <c r="KJ942" s="16"/>
      <c r="KK942" s="16"/>
      <c r="KL942" s="16"/>
      <c r="KM942" s="16"/>
      <c r="KN942" s="16"/>
      <c r="KO942" s="16"/>
      <c r="KP942" s="16"/>
      <c r="KQ942" s="16"/>
      <c r="KR942" s="16"/>
      <c r="KS942" s="16"/>
      <c r="KT942" s="16"/>
      <c r="KU942" s="16"/>
      <c r="KV942" s="16"/>
      <c r="KW942" s="16"/>
      <c r="KX942" s="16"/>
      <c r="KY942" s="16"/>
      <c r="KZ942" s="16"/>
      <c r="LA942" s="16"/>
      <c r="LB942" s="16"/>
      <c r="LC942" s="16"/>
      <c r="LD942" s="16"/>
      <c r="LE942" s="150"/>
      <c r="LF942" s="150">
        <v>0</v>
      </c>
      <c r="LG942" s="152" t="e">
        <v>#DIV/0!</v>
      </c>
      <c r="LH942" s="16"/>
      <c r="LI942" s="16"/>
      <c r="LJ942" s="16"/>
      <c r="LK942" s="16"/>
      <c r="LL942" s="16"/>
      <c r="LM942" s="16"/>
      <c r="LN942" s="16"/>
      <c r="LO942" s="16"/>
      <c r="LP942" s="16"/>
      <c r="LQ942" s="16"/>
      <c r="LR942" s="16"/>
      <c r="LS942" s="16"/>
      <c r="LT942" s="16"/>
      <c r="LU942" s="16"/>
      <c r="LV942" s="16"/>
      <c r="LW942" s="16"/>
      <c r="LX942" s="16"/>
      <c r="LY942" s="16"/>
      <c r="LZ942" s="16"/>
      <c r="MA942" s="16"/>
      <c r="MB942" s="16"/>
      <c r="MC942" s="16"/>
      <c r="MD942" s="16"/>
      <c r="ME942" s="16"/>
      <c r="MF942" s="16"/>
      <c r="MG942" s="16"/>
      <c r="MH942" s="16"/>
      <c r="MI942" s="16"/>
      <c r="MJ942" s="16"/>
      <c r="MK942" s="16"/>
      <c r="ML942" s="16"/>
    </row>
    <row r="943" spans="1:350" ht="13.9" customHeight="1" outlineLevel="3" x14ac:dyDescent="0.2">
      <c r="A943" s="227"/>
      <c r="B943" s="219"/>
      <c r="C943" s="215"/>
      <c r="D943" s="155"/>
      <c r="E943" s="176"/>
      <c r="F943" s="176"/>
      <c r="G943" s="176"/>
      <c r="H943" s="171"/>
      <c r="I943" s="171"/>
      <c r="J943" s="213"/>
      <c r="K943" s="213"/>
      <c r="L943" s="173"/>
      <c r="M943" s="173"/>
      <c r="N943" s="184"/>
      <c r="O943" s="157"/>
      <c r="P943" s="17" t="s">
        <v>26</v>
      </c>
      <c r="Q943" s="151"/>
      <c r="R943" s="151"/>
      <c r="S943" s="153"/>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151"/>
      <c r="AY943" s="151"/>
      <c r="AZ943" s="153"/>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c r="CF943" s="151"/>
      <c r="CG943" s="151"/>
      <c r="CH943" s="153"/>
      <c r="CI943" s="141"/>
      <c r="CJ943" s="141"/>
      <c r="CK943" s="141"/>
      <c r="CL943" s="141"/>
      <c r="CM943" s="141"/>
      <c r="CN943" s="141"/>
      <c r="CO943" s="141"/>
      <c r="CP943" s="95"/>
      <c r="CQ943" s="95"/>
      <c r="CR943" s="95"/>
      <c r="CS943" s="95"/>
      <c r="CT943" s="95"/>
      <c r="CU943" s="95"/>
      <c r="CV943" s="95"/>
      <c r="CW943" s="141"/>
      <c r="CX943" s="141"/>
      <c r="CY943" s="141"/>
      <c r="CZ943" s="141"/>
      <c r="DA943" s="141"/>
      <c r="DB943" s="141"/>
      <c r="DC943" s="141"/>
      <c r="DD943" s="141"/>
      <c r="DE943" s="141"/>
      <c r="DF943" s="141"/>
      <c r="DG943" s="141"/>
      <c r="DH943" s="141"/>
      <c r="DI943" s="141"/>
      <c r="DJ943" s="141"/>
      <c r="DK943" s="141"/>
      <c r="DL943" s="141"/>
      <c r="DM943" s="141"/>
      <c r="DN943" s="151"/>
      <c r="DO943" s="151"/>
      <c r="DP943" s="153"/>
      <c r="DQ943" s="24"/>
      <c r="DR943" s="24"/>
      <c r="DS943" s="24"/>
      <c r="DT943" s="24"/>
      <c r="DU943" s="24"/>
      <c r="DV943" s="24"/>
      <c r="DW943" s="24"/>
      <c r="DX943" s="24"/>
      <c r="DY943" s="24"/>
      <c r="DZ943" s="24"/>
      <c r="EA943" s="24"/>
      <c r="EB943" s="24"/>
      <c r="EC943" s="24"/>
      <c r="ED943" s="24"/>
      <c r="EE943" s="24"/>
      <c r="EF943" s="24"/>
      <c r="EG943" s="24"/>
      <c r="EH943" s="24"/>
      <c r="EI943" s="24"/>
      <c r="EJ943" s="24"/>
      <c r="EK943" s="24"/>
      <c r="EL943" s="24"/>
      <c r="EM943" s="24"/>
      <c r="EN943" s="24"/>
      <c r="EO943" s="24"/>
      <c r="EP943" s="24"/>
      <c r="EQ943" s="24"/>
      <c r="ER943" s="24"/>
      <c r="ES943" s="151"/>
      <c r="ET943" s="151"/>
      <c r="EU943" s="153"/>
      <c r="EV943" s="24"/>
      <c r="EW943" s="125"/>
      <c r="EX943" s="24"/>
      <c r="EY943" s="24"/>
      <c r="EZ943" s="24"/>
      <c r="FA943" s="24"/>
      <c r="FB943" s="24"/>
      <c r="FC943" s="24"/>
      <c r="FD943" s="24"/>
      <c r="FE943" s="24"/>
      <c r="FF943" s="24"/>
      <c r="FG943" s="24"/>
      <c r="FH943" s="24"/>
      <c r="FI943" s="24"/>
      <c r="FJ943" s="24"/>
      <c r="FK943" s="24"/>
      <c r="FL943" s="24"/>
      <c r="FM943" s="24"/>
      <c r="FN943" s="24"/>
      <c r="FO943" s="24"/>
      <c r="FP943" s="24"/>
      <c r="FQ943" s="24"/>
      <c r="FR943" s="24"/>
      <c r="FS943" s="24"/>
      <c r="FT943" s="24"/>
      <c r="FU943" s="24"/>
      <c r="FV943" s="24"/>
      <c r="FW943" s="24"/>
      <c r="FX943" s="24"/>
      <c r="FY943" s="24"/>
      <c r="FZ943" s="24"/>
      <c r="GA943" s="151"/>
      <c r="GB943" s="151"/>
      <c r="GC943" s="153"/>
      <c r="GD943" s="24"/>
      <c r="GE943" s="24"/>
      <c r="GF943" s="24"/>
      <c r="GG943" s="24"/>
      <c r="GH943" s="24"/>
      <c r="GI943" s="24"/>
      <c r="GJ943" s="24"/>
      <c r="GK943" s="24"/>
      <c r="GL943" s="24"/>
      <c r="GM943" s="24"/>
      <c r="GN943" s="24"/>
      <c r="GO943" s="24"/>
      <c r="GP943" s="24"/>
      <c r="GQ943" s="24"/>
      <c r="GR943" s="24"/>
      <c r="GS943" s="24"/>
      <c r="GT943" s="24"/>
      <c r="GU943" s="24"/>
      <c r="GV943" s="24"/>
      <c r="GW943" s="24"/>
      <c r="GX943" s="24"/>
      <c r="GY943" s="24"/>
      <c r="GZ943" s="24"/>
      <c r="HA943" s="24"/>
      <c r="HB943" s="24"/>
      <c r="HC943" s="24"/>
      <c r="HD943" s="24"/>
      <c r="HE943" s="24"/>
      <c r="HF943" s="24"/>
      <c r="HG943" s="24"/>
      <c r="HH943" s="151"/>
      <c r="HI943" s="151"/>
      <c r="HJ943" s="153"/>
      <c r="HK943" s="24"/>
      <c r="HL943" s="24"/>
      <c r="HM943" s="24"/>
      <c r="HN943" s="24"/>
      <c r="HO943" s="24"/>
      <c r="HP943" s="24"/>
      <c r="HQ943" s="24"/>
      <c r="HR943" s="24"/>
      <c r="HS943" s="24"/>
      <c r="HT943" s="24"/>
      <c r="HU943" s="24"/>
      <c r="HV943" s="24"/>
      <c r="HW943" s="24"/>
      <c r="HX943" s="24"/>
      <c r="HY943" s="24"/>
      <c r="HZ943" s="24"/>
      <c r="IA943" s="24"/>
      <c r="IB943" s="24"/>
      <c r="IC943" s="24"/>
      <c r="ID943" s="24"/>
      <c r="IE943" s="24"/>
      <c r="IF943" s="24"/>
      <c r="IG943" s="24"/>
      <c r="IH943" s="24"/>
      <c r="II943" s="24"/>
      <c r="IJ943" s="24"/>
      <c r="IK943" s="24"/>
      <c r="IL943" s="24"/>
      <c r="IM943" s="24"/>
      <c r="IN943" s="24"/>
      <c r="IO943" s="24"/>
      <c r="IP943" s="151"/>
      <c r="IQ943" s="151"/>
      <c r="IR943" s="153"/>
      <c r="IS943" s="24"/>
      <c r="IT943" s="24"/>
      <c r="IU943" s="24"/>
      <c r="IV943" s="24"/>
      <c r="IW943" s="24"/>
      <c r="IX943" s="24"/>
      <c r="IY943" s="24"/>
      <c r="IZ943" s="24"/>
      <c r="JA943" s="24"/>
      <c r="JB943" s="24"/>
      <c r="JC943" s="24"/>
      <c r="JD943" s="24"/>
      <c r="JE943" s="24"/>
      <c r="JF943" s="24"/>
      <c r="JG943" s="24"/>
      <c r="JH943" s="24"/>
      <c r="JI943" s="24"/>
      <c r="JJ943" s="24"/>
      <c r="JK943" s="24"/>
      <c r="JL943" s="24"/>
      <c r="JM943" s="24"/>
      <c r="JN943" s="24"/>
      <c r="JO943" s="24"/>
      <c r="JP943" s="24"/>
      <c r="JQ943" s="24"/>
      <c r="JR943" s="24"/>
      <c r="JS943" s="24"/>
      <c r="JT943" s="24"/>
      <c r="JU943" s="25"/>
      <c r="JV943" s="24"/>
      <c r="JW943" s="151"/>
      <c r="JX943" s="151"/>
      <c r="JY943" s="153"/>
      <c r="JZ943" s="24"/>
      <c r="KA943" s="24"/>
      <c r="KB943" s="24"/>
      <c r="KC943" s="24"/>
      <c r="KD943" s="24"/>
      <c r="KE943" s="24"/>
      <c r="KF943" s="24"/>
      <c r="KG943" s="24"/>
      <c r="KH943" s="24"/>
      <c r="KI943" s="24"/>
      <c r="KJ943" s="24"/>
      <c r="KK943" s="24"/>
      <c r="KL943" s="24"/>
      <c r="KM943" s="24"/>
      <c r="KN943" s="24"/>
      <c r="KO943" s="24"/>
      <c r="KP943" s="24"/>
      <c r="KQ943" s="24"/>
      <c r="KR943" s="24"/>
      <c r="KS943" s="24"/>
      <c r="KT943" s="24"/>
      <c r="KU943" s="24"/>
      <c r="KV943" s="24"/>
      <c r="KW943" s="24"/>
      <c r="KX943" s="24"/>
      <c r="KY943" s="24"/>
      <c r="KZ943" s="24"/>
      <c r="LA943" s="24"/>
      <c r="LB943" s="24"/>
      <c r="LC943" s="24"/>
      <c r="LD943" s="24"/>
      <c r="LE943" s="151"/>
      <c r="LF943" s="151"/>
      <c r="LG943" s="153"/>
      <c r="LH943" s="24"/>
      <c r="LI943" s="24"/>
      <c r="LJ943" s="24"/>
      <c r="LK943" s="24"/>
      <c r="LL943" s="24"/>
      <c r="LM943" s="24"/>
      <c r="LN943" s="24"/>
      <c r="LO943" s="24"/>
      <c r="LP943" s="24"/>
      <c r="LQ943" s="24"/>
      <c r="LR943" s="24"/>
      <c r="LS943" s="24"/>
      <c r="LT943" s="24"/>
      <c r="LU943" s="24"/>
      <c r="LV943" s="24"/>
      <c r="LW943" s="24"/>
      <c r="LX943" s="24"/>
      <c r="LY943" s="24"/>
      <c r="LZ943" s="24"/>
      <c r="MA943" s="24"/>
      <c r="MB943" s="24"/>
      <c r="MC943" s="24"/>
      <c r="MD943" s="24"/>
      <c r="ME943" s="24"/>
      <c r="MF943" s="24"/>
      <c r="MG943" s="24"/>
      <c r="MH943" s="24"/>
      <c r="MI943" s="24"/>
      <c r="MJ943" s="24"/>
      <c r="MK943" s="24"/>
      <c r="ML943" s="24"/>
    </row>
    <row r="944" spans="1:350" s="41" customFormat="1" ht="14.25" customHeight="1" outlineLevel="3" x14ac:dyDescent="0.25">
      <c r="A944" s="220" t="s">
        <v>558</v>
      </c>
      <c r="B944" s="230" t="s">
        <v>565</v>
      </c>
      <c r="C944" s="175" t="s">
        <v>59</v>
      </c>
      <c r="D944" s="175">
        <v>2</v>
      </c>
      <c r="E944" s="175"/>
      <c r="F944" s="175">
        <f>D944-E944</f>
        <v>2</v>
      </c>
      <c r="G944" s="175" t="s">
        <v>1146</v>
      </c>
      <c r="H944" s="170" t="s">
        <v>897</v>
      </c>
      <c r="I944" s="170" t="s">
        <v>952</v>
      </c>
      <c r="J944" s="212">
        <f ca="1">E944+Q944+AX944+CF944+DN944+ES944+GA944+HH944+IP944+JW944+LE944</f>
        <v>1</v>
      </c>
      <c r="K944" s="212">
        <f>E944+R944+AY944+CG944+DO944+ET944+GB944+HI944+IQ944+JX944+LF944</f>
        <v>1</v>
      </c>
      <c r="L944" s="172">
        <f ca="1">K944/J944</f>
        <v>1</v>
      </c>
      <c r="M944" s="172">
        <f>K944/D944</f>
        <v>0.5</v>
      </c>
      <c r="N944" s="183">
        <f ca="1">SUMIF($EV$8:$FZ$9,$O$5,$EV945:$FZ945)-SUMIF($EV$8:$FZ$9,$Q$5,$EV945:$FZ945)</f>
        <v>0</v>
      </c>
      <c r="O944" s="154"/>
      <c r="P944" s="154"/>
      <c r="Q944" s="150">
        <v>0</v>
      </c>
      <c r="R944" s="150">
        <v>0</v>
      </c>
      <c r="S944" s="152" t="e">
        <v>#DIV/0!</v>
      </c>
      <c r="T944" s="154"/>
      <c r="U944" s="154"/>
      <c r="V944" s="154"/>
      <c r="W944" s="154"/>
      <c r="X944" s="154"/>
      <c r="Y944" s="154"/>
      <c r="Z944" s="154"/>
      <c r="AA944" s="154"/>
      <c r="AB944" s="154"/>
      <c r="AC944" s="154"/>
      <c r="AD944" s="154"/>
      <c r="AE944" s="154"/>
      <c r="AF944" s="154"/>
      <c r="AG944" s="154"/>
      <c r="AH944" s="154"/>
      <c r="AI944" s="154"/>
      <c r="AJ944" s="154"/>
      <c r="AK944" s="154"/>
      <c r="AL944" s="154"/>
      <c r="AM944" s="154"/>
      <c r="AN944" s="154"/>
      <c r="AO944" s="154"/>
      <c r="AP944" s="154"/>
      <c r="AQ944" s="154"/>
      <c r="AR944" s="154"/>
      <c r="AS944" s="154"/>
      <c r="AT944" s="154"/>
      <c r="AU944" s="154"/>
      <c r="AV944" s="154"/>
      <c r="AW944" s="154"/>
      <c r="AX944" s="150">
        <f t="shared" ca="1" si="2380"/>
        <v>0</v>
      </c>
      <c r="AY944" s="150">
        <f>SUM(BA945:CE945)</f>
        <v>0</v>
      </c>
      <c r="AZ944" s="152" t="e">
        <f ca="1">AY944/AX944</f>
        <v>#DIV/0!</v>
      </c>
      <c r="BA944" s="154"/>
      <c r="BB944" s="154"/>
      <c r="BC944" s="154"/>
      <c r="BD944" s="154"/>
      <c r="BE944" s="154"/>
      <c r="BF944" s="154"/>
      <c r="BG944" s="154"/>
      <c r="BH944" s="154"/>
      <c r="BI944" s="154"/>
      <c r="BJ944" s="154"/>
      <c r="BK944" s="154"/>
      <c r="BL944" s="154"/>
      <c r="BM944" s="154"/>
      <c r="BN944" s="154"/>
      <c r="BO944" s="154"/>
      <c r="BP944" s="154"/>
      <c r="BQ944" s="154"/>
      <c r="BR944" s="154"/>
      <c r="BS944" s="154"/>
      <c r="BT944" s="154"/>
      <c r="BU944" s="154"/>
      <c r="BV944" s="154"/>
      <c r="BW944" s="154"/>
      <c r="BX944" s="154"/>
      <c r="BY944" s="154"/>
      <c r="BZ944" s="154"/>
      <c r="CA944" s="154"/>
      <c r="CB944" s="154"/>
      <c r="CC944" s="154"/>
      <c r="CD944" s="154"/>
      <c r="CE944" s="154"/>
      <c r="CF944" s="150">
        <f t="shared" ref="CF944" si="2449">SUM(CI944:DM944)</f>
        <v>0</v>
      </c>
      <c r="CG944" s="150">
        <f>SUM(CI945:DM945)</f>
        <v>0</v>
      </c>
      <c r="CH944" s="152" t="e">
        <f>CG944/CF944</f>
        <v>#DIV/0!</v>
      </c>
      <c r="CI944" s="154"/>
      <c r="CJ944" s="154"/>
      <c r="CK944" s="154"/>
      <c r="CL944" s="154"/>
      <c r="CM944" s="154"/>
      <c r="CN944" s="154"/>
      <c r="CO944" s="154"/>
      <c r="CP944" s="158"/>
      <c r="CQ944" s="158"/>
      <c r="CR944" s="158"/>
      <c r="CS944" s="158"/>
      <c r="CT944" s="158"/>
      <c r="CU944" s="158"/>
      <c r="CV944" s="158"/>
      <c r="CW944" s="154"/>
      <c r="CX944" s="154"/>
      <c r="CY944" s="154"/>
      <c r="CZ944" s="154"/>
      <c r="DA944" s="154"/>
      <c r="DB944" s="154"/>
      <c r="DC944" s="154"/>
      <c r="DD944" s="154"/>
      <c r="DE944" s="154"/>
      <c r="DF944" s="154"/>
      <c r="DG944" s="154"/>
      <c r="DH944" s="154"/>
      <c r="DI944" s="154"/>
      <c r="DJ944" s="154"/>
      <c r="DK944" s="154"/>
      <c r="DL944" s="154"/>
      <c r="DM944" s="154"/>
      <c r="DN944" s="150">
        <f t="shared" ref="DN944" si="2450">SUM(DQ944:ER944)</f>
        <v>0</v>
      </c>
      <c r="DO944" s="150">
        <f>SUM(DQ945:ER945)</f>
        <v>0</v>
      </c>
      <c r="DP944" s="152" t="e">
        <f t="shared" si="2408"/>
        <v>#DIV/0!</v>
      </c>
      <c r="DQ944" s="154"/>
      <c r="DR944" s="154"/>
      <c r="DS944" s="154"/>
      <c r="DT944" s="154"/>
      <c r="DU944" s="154"/>
      <c r="DV944" s="154"/>
      <c r="DW944" s="154"/>
      <c r="DX944" s="154"/>
      <c r="DY944" s="154"/>
      <c r="DZ944" s="154"/>
      <c r="EA944" s="154"/>
      <c r="EB944" s="154"/>
      <c r="EC944" s="154"/>
      <c r="ED944" s="154"/>
      <c r="EE944" s="154"/>
      <c r="EF944" s="154"/>
      <c r="EG944" s="154"/>
      <c r="EH944" s="154"/>
      <c r="EI944" s="154"/>
      <c r="EJ944" s="154"/>
      <c r="EK944" s="154"/>
      <c r="EL944" s="154"/>
      <c r="EM944" s="154"/>
      <c r="EN944" s="154"/>
      <c r="EO944" s="154"/>
      <c r="EP944" s="154"/>
      <c r="EQ944" s="154"/>
      <c r="ER944" s="154"/>
      <c r="ES944" s="150">
        <f t="shared" ca="1" si="2361"/>
        <v>0</v>
      </c>
      <c r="ET944" s="150">
        <f t="shared" si="2444"/>
        <v>0</v>
      </c>
      <c r="EU944" s="152" t="e">
        <f t="shared" ca="1" si="2445"/>
        <v>#DIV/0!</v>
      </c>
      <c r="EV944" s="154"/>
      <c r="EW944" s="160"/>
      <c r="EX944" s="154"/>
      <c r="EY944" s="154"/>
      <c r="EZ944" s="154"/>
      <c r="FA944" s="154"/>
      <c r="FB944" s="154"/>
      <c r="FC944" s="154"/>
      <c r="FD944" s="154"/>
      <c r="FE944" s="154"/>
      <c r="FF944" s="154"/>
      <c r="FG944" s="154"/>
      <c r="FH944" s="154"/>
      <c r="FI944" s="154"/>
      <c r="FJ944" s="154"/>
      <c r="FK944" s="154"/>
      <c r="FL944" s="154"/>
      <c r="FM944" s="154"/>
      <c r="FN944" s="154"/>
      <c r="FO944" s="154"/>
      <c r="FP944" s="154"/>
      <c r="FQ944" s="154"/>
      <c r="FR944" s="154"/>
      <c r="FS944" s="154"/>
      <c r="FT944" s="154"/>
      <c r="FU944" s="154"/>
      <c r="FV944" s="154"/>
      <c r="FW944" s="154"/>
      <c r="FX944" s="154"/>
      <c r="FY944" s="154"/>
      <c r="FZ944" s="154"/>
      <c r="GA944" s="150">
        <f t="shared" ref="GA944" ca="1" si="2451">SUMIF($GD$8:$HG$9,$O$5,GD944:HG944)</f>
        <v>1</v>
      </c>
      <c r="GB944" s="150">
        <f t="shared" ref="GB944" si="2452">SUM(GD945:HG945)</f>
        <v>1</v>
      </c>
      <c r="GC944" s="152">
        <f t="shared" ref="GC944" ca="1" si="2453">GB944/GA944</f>
        <v>1</v>
      </c>
      <c r="GD944" s="154"/>
      <c r="GE944" s="154"/>
      <c r="GF944" s="154"/>
      <c r="GG944" s="154"/>
      <c r="GH944" s="154"/>
      <c r="GI944" s="154"/>
      <c r="GJ944" s="154"/>
      <c r="GK944" s="154"/>
      <c r="GL944" s="154"/>
      <c r="GM944" s="154"/>
      <c r="GN944" s="154"/>
      <c r="GO944" s="42">
        <v>1</v>
      </c>
      <c r="GP944" s="154"/>
      <c r="GQ944" s="154"/>
      <c r="GR944" s="154"/>
      <c r="GS944" s="154"/>
      <c r="GT944" s="154"/>
      <c r="GU944" s="154"/>
      <c r="GV944" s="154"/>
      <c r="GW944" s="154"/>
      <c r="GX944" s="154"/>
      <c r="GY944" s="154"/>
      <c r="GZ944" s="154"/>
      <c r="HA944" s="154"/>
      <c r="HB944" s="154"/>
      <c r="HC944" s="154"/>
      <c r="HD944" s="154"/>
      <c r="HE944" s="154"/>
      <c r="HF944" s="154"/>
      <c r="HG944" s="154"/>
      <c r="HH944" s="150"/>
      <c r="HI944" s="150">
        <v>0</v>
      </c>
      <c r="HJ944" s="154"/>
      <c r="HK944" s="154"/>
      <c r="HL944" s="154"/>
      <c r="HM944" s="154"/>
      <c r="HN944" s="154"/>
      <c r="HO944" s="154"/>
      <c r="HP944" s="154"/>
      <c r="HQ944" s="154"/>
      <c r="HR944" s="154"/>
      <c r="HS944" s="154"/>
      <c r="HT944" s="154"/>
      <c r="HU944" s="154"/>
      <c r="HV944" s="154"/>
      <c r="HW944" s="154"/>
      <c r="HX944" s="154"/>
      <c r="HY944" s="154"/>
      <c r="HZ944" s="154"/>
      <c r="IA944" s="154"/>
      <c r="IB944" s="154"/>
      <c r="IC944" s="154"/>
      <c r="ID944" s="154"/>
      <c r="IE944" s="154"/>
      <c r="IF944" s="154"/>
      <c r="IG944" s="154"/>
      <c r="IH944" s="154"/>
      <c r="II944" s="154"/>
      <c r="IJ944" s="154"/>
      <c r="IK944" s="154"/>
      <c r="IL944" s="154"/>
      <c r="IM944" s="154"/>
      <c r="IN944" s="154"/>
      <c r="IO944" s="154"/>
      <c r="IP944" s="150"/>
      <c r="IQ944" s="150">
        <v>0</v>
      </c>
      <c r="IR944" s="154"/>
      <c r="IS944" s="154"/>
      <c r="IT944" s="154"/>
      <c r="IU944" s="154"/>
      <c r="IV944" s="154"/>
      <c r="IW944" s="154"/>
      <c r="IX944" s="154"/>
      <c r="IY944" s="154"/>
      <c r="IZ944" s="154"/>
      <c r="JA944" s="154"/>
      <c r="JB944" s="154"/>
      <c r="JC944" s="154"/>
      <c r="JD944" s="154"/>
      <c r="JE944" s="154"/>
      <c r="JF944" s="154"/>
      <c r="JG944" s="154"/>
      <c r="JH944" s="154"/>
      <c r="JI944" s="154"/>
      <c r="JJ944" s="154"/>
      <c r="JK944" s="154"/>
      <c r="JL944" s="154"/>
      <c r="JM944" s="154"/>
      <c r="JN944" s="154"/>
      <c r="JO944" s="154"/>
      <c r="JP944" s="154"/>
      <c r="JQ944" s="154"/>
      <c r="JR944" s="154"/>
      <c r="JS944" s="154"/>
      <c r="JT944" s="154"/>
      <c r="JU944" s="154"/>
      <c r="JV944" s="154"/>
      <c r="JW944" s="150"/>
      <c r="JX944" s="150">
        <v>0</v>
      </c>
      <c r="JY944" s="154"/>
      <c r="JZ944" s="154"/>
      <c r="KA944" s="154"/>
      <c r="KB944" s="154"/>
      <c r="KC944" s="154"/>
      <c r="KD944" s="154"/>
      <c r="KE944" s="154"/>
      <c r="KF944" s="154"/>
      <c r="KG944" s="154"/>
      <c r="KH944" s="154"/>
      <c r="KI944" s="154"/>
      <c r="KJ944" s="154"/>
      <c r="KK944" s="154"/>
      <c r="KL944" s="154"/>
      <c r="KM944" s="154"/>
      <c r="KN944" s="154"/>
      <c r="KO944" s="154"/>
      <c r="KP944" s="154"/>
      <c r="KQ944" s="154"/>
      <c r="KR944" s="154"/>
      <c r="KS944" s="154"/>
      <c r="KT944" s="154"/>
      <c r="KU944" s="154"/>
      <c r="KV944" s="154"/>
      <c r="KW944" s="154"/>
      <c r="KX944" s="154"/>
      <c r="KY944" s="154"/>
      <c r="KZ944" s="154"/>
      <c r="LA944" s="154"/>
      <c r="LB944" s="154"/>
      <c r="LC944" s="154"/>
      <c r="LD944" s="154"/>
      <c r="LE944" s="150"/>
      <c r="LF944" s="150">
        <v>0</v>
      </c>
      <c r="LG944" s="154"/>
      <c r="LH944" s="154"/>
      <c r="LI944" s="154"/>
      <c r="LJ944" s="154"/>
      <c r="LK944" s="154"/>
      <c r="LL944" s="154"/>
      <c r="LM944" s="154"/>
      <c r="LN944" s="154"/>
      <c r="LO944" s="154"/>
      <c r="LP944" s="154"/>
      <c r="LQ944" s="154"/>
      <c r="LR944" s="154"/>
      <c r="LS944" s="154"/>
      <c r="LT944" s="154"/>
      <c r="LU944" s="154"/>
      <c r="LV944" s="154"/>
      <c r="LW944" s="154"/>
      <c r="LX944" s="154"/>
      <c r="LY944" s="154"/>
      <c r="LZ944" s="154"/>
      <c r="MA944" s="154"/>
      <c r="MB944" s="154"/>
      <c r="MC944" s="154"/>
      <c r="MD944" s="154"/>
      <c r="ME944" s="154"/>
      <c r="MF944" s="154"/>
      <c r="MG944" s="154"/>
      <c r="MH944" s="154"/>
      <c r="MI944" s="154"/>
      <c r="MJ944" s="154"/>
      <c r="MK944" s="154"/>
      <c r="ML944" s="154"/>
    </row>
    <row r="945" spans="1:350" s="41" customFormat="1" ht="14.25" customHeight="1" outlineLevel="3" x14ac:dyDescent="0.25">
      <c r="A945" s="221"/>
      <c r="B945" s="231"/>
      <c r="C945" s="176"/>
      <c r="D945" s="176"/>
      <c r="E945" s="176"/>
      <c r="F945" s="176"/>
      <c r="G945" s="176"/>
      <c r="H945" s="171"/>
      <c r="I945" s="171"/>
      <c r="J945" s="213"/>
      <c r="K945" s="213"/>
      <c r="L945" s="173"/>
      <c r="M945" s="173"/>
      <c r="N945" s="184"/>
      <c r="O945" s="155"/>
      <c r="P945" s="155"/>
      <c r="Q945" s="151"/>
      <c r="R945" s="151"/>
      <c r="S945" s="153"/>
      <c r="T945" s="155"/>
      <c r="U945" s="155"/>
      <c r="V945" s="155"/>
      <c r="W945" s="155"/>
      <c r="X945" s="155"/>
      <c r="Y945" s="155"/>
      <c r="Z945" s="155"/>
      <c r="AA945" s="155"/>
      <c r="AB945" s="155"/>
      <c r="AC945" s="155"/>
      <c r="AD945" s="155"/>
      <c r="AE945" s="155"/>
      <c r="AF945" s="155"/>
      <c r="AG945" s="155"/>
      <c r="AH945" s="155"/>
      <c r="AI945" s="155"/>
      <c r="AJ945" s="155"/>
      <c r="AK945" s="155"/>
      <c r="AL945" s="155"/>
      <c r="AM945" s="155"/>
      <c r="AN945" s="155"/>
      <c r="AO945" s="155"/>
      <c r="AP945" s="155"/>
      <c r="AQ945" s="155"/>
      <c r="AR945" s="155"/>
      <c r="AS945" s="155"/>
      <c r="AT945" s="155"/>
      <c r="AU945" s="155"/>
      <c r="AV945" s="155"/>
      <c r="AW945" s="155"/>
      <c r="AX945" s="151"/>
      <c r="AY945" s="151"/>
      <c r="AZ945" s="153"/>
      <c r="BA945" s="155"/>
      <c r="BB945" s="155"/>
      <c r="BC945" s="155"/>
      <c r="BD945" s="155"/>
      <c r="BE945" s="155"/>
      <c r="BF945" s="155"/>
      <c r="BG945" s="155"/>
      <c r="BH945" s="155"/>
      <c r="BI945" s="155"/>
      <c r="BJ945" s="155"/>
      <c r="BK945" s="155"/>
      <c r="BL945" s="155"/>
      <c r="BM945" s="155"/>
      <c r="BN945" s="155"/>
      <c r="BO945" s="155"/>
      <c r="BP945" s="155"/>
      <c r="BQ945" s="155"/>
      <c r="BR945" s="155"/>
      <c r="BS945" s="155"/>
      <c r="BT945" s="155"/>
      <c r="BU945" s="155"/>
      <c r="BV945" s="155"/>
      <c r="BW945" s="155"/>
      <c r="BX945" s="155"/>
      <c r="BY945" s="155"/>
      <c r="BZ945" s="155"/>
      <c r="CA945" s="155"/>
      <c r="CB945" s="155"/>
      <c r="CC945" s="155"/>
      <c r="CD945" s="155"/>
      <c r="CE945" s="155"/>
      <c r="CF945" s="151"/>
      <c r="CG945" s="151"/>
      <c r="CH945" s="153"/>
      <c r="CI945" s="155"/>
      <c r="CJ945" s="155"/>
      <c r="CK945" s="155"/>
      <c r="CL945" s="155"/>
      <c r="CM945" s="155"/>
      <c r="CN945" s="155"/>
      <c r="CO945" s="155"/>
      <c r="CP945" s="159"/>
      <c r="CQ945" s="159"/>
      <c r="CR945" s="159"/>
      <c r="CS945" s="159"/>
      <c r="CT945" s="159"/>
      <c r="CU945" s="159"/>
      <c r="CV945" s="159"/>
      <c r="CW945" s="155"/>
      <c r="CX945" s="155"/>
      <c r="CY945" s="155"/>
      <c r="CZ945" s="155"/>
      <c r="DA945" s="155"/>
      <c r="DB945" s="155"/>
      <c r="DC945" s="155"/>
      <c r="DD945" s="155"/>
      <c r="DE945" s="155"/>
      <c r="DF945" s="155"/>
      <c r="DG945" s="155"/>
      <c r="DH945" s="155"/>
      <c r="DI945" s="155"/>
      <c r="DJ945" s="155"/>
      <c r="DK945" s="155"/>
      <c r="DL945" s="155"/>
      <c r="DM945" s="155"/>
      <c r="DN945" s="151"/>
      <c r="DO945" s="151"/>
      <c r="DP945" s="153"/>
      <c r="DQ945" s="155"/>
      <c r="DR945" s="155"/>
      <c r="DS945" s="155"/>
      <c r="DT945" s="155"/>
      <c r="DU945" s="155"/>
      <c r="DV945" s="155"/>
      <c r="DW945" s="155"/>
      <c r="DX945" s="155"/>
      <c r="DY945" s="155"/>
      <c r="DZ945" s="155"/>
      <c r="EA945" s="155"/>
      <c r="EB945" s="155"/>
      <c r="EC945" s="155"/>
      <c r="ED945" s="155"/>
      <c r="EE945" s="155"/>
      <c r="EF945" s="155"/>
      <c r="EG945" s="155"/>
      <c r="EH945" s="155"/>
      <c r="EI945" s="155"/>
      <c r="EJ945" s="155"/>
      <c r="EK945" s="155"/>
      <c r="EL945" s="155"/>
      <c r="EM945" s="155"/>
      <c r="EN945" s="155"/>
      <c r="EO945" s="155"/>
      <c r="EP945" s="155"/>
      <c r="EQ945" s="155"/>
      <c r="ER945" s="155"/>
      <c r="ES945" s="151"/>
      <c r="ET945" s="151"/>
      <c r="EU945" s="153"/>
      <c r="EV945" s="155"/>
      <c r="EW945" s="161"/>
      <c r="EX945" s="155"/>
      <c r="EY945" s="155"/>
      <c r="EZ945" s="155"/>
      <c r="FA945" s="155"/>
      <c r="FB945" s="155"/>
      <c r="FC945" s="155"/>
      <c r="FD945" s="155"/>
      <c r="FE945" s="155"/>
      <c r="FF945" s="155"/>
      <c r="FG945" s="155"/>
      <c r="FH945" s="155"/>
      <c r="FI945" s="155"/>
      <c r="FJ945" s="155"/>
      <c r="FK945" s="155"/>
      <c r="FL945" s="155"/>
      <c r="FM945" s="155"/>
      <c r="FN945" s="155"/>
      <c r="FO945" s="155"/>
      <c r="FP945" s="155"/>
      <c r="FQ945" s="155"/>
      <c r="FR945" s="155"/>
      <c r="FS945" s="155"/>
      <c r="FT945" s="155"/>
      <c r="FU945" s="155"/>
      <c r="FV945" s="155"/>
      <c r="FW945" s="155"/>
      <c r="FX945" s="155"/>
      <c r="FY945" s="155"/>
      <c r="FZ945" s="155"/>
      <c r="GA945" s="151"/>
      <c r="GB945" s="151"/>
      <c r="GC945" s="153"/>
      <c r="GD945" s="155"/>
      <c r="GE945" s="155"/>
      <c r="GF945" s="155"/>
      <c r="GG945" s="155"/>
      <c r="GH945" s="155"/>
      <c r="GI945" s="155"/>
      <c r="GJ945" s="155"/>
      <c r="GK945" s="155"/>
      <c r="GL945" s="155"/>
      <c r="GM945" s="155"/>
      <c r="GN945" s="155"/>
      <c r="GO945" s="43">
        <v>1</v>
      </c>
      <c r="GP945" s="155"/>
      <c r="GQ945" s="155"/>
      <c r="GR945" s="155"/>
      <c r="GS945" s="155"/>
      <c r="GT945" s="155"/>
      <c r="GU945" s="155"/>
      <c r="GV945" s="155"/>
      <c r="GW945" s="155"/>
      <c r="GX945" s="155"/>
      <c r="GY945" s="155"/>
      <c r="GZ945" s="155"/>
      <c r="HA945" s="155"/>
      <c r="HB945" s="155"/>
      <c r="HC945" s="155"/>
      <c r="HD945" s="155"/>
      <c r="HE945" s="155"/>
      <c r="HF945" s="155"/>
      <c r="HG945" s="155"/>
      <c r="HH945" s="151"/>
      <c r="HI945" s="151"/>
      <c r="HJ945" s="155"/>
      <c r="HK945" s="155"/>
      <c r="HL945" s="155"/>
      <c r="HM945" s="155"/>
      <c r="HN945" s="155"/>
      <c r="HO945" s="155"/>
      <c r="HP945" s="155"/>
      <c r="HQ945" s="155"/>
      <c r="HR945" s="155"/>
      <c r="HS945" s="155"/>
      <c r="HT945" s="155"/>
      <c r="HU945" s="155"/>
      <c r="HV945" s="155"/>
      <c r="HW945" s="155"/>
      <c r="HX945" s="155"/>
      <c r="HY945" s="155"/>
      <c r="HZ945" s="155"/>
      <c r="IA945" s="155"/>
      <c r="IB945" s="155"/>
      <c r="IC945" s="155"/>
      <c r="ID945" s="155"/>
      <c r="IE945" s="155"/>
      <c r="IF945" s="155"/>
      <c r="IG945" s="155"/>
      <c r="IH945" s="155"/>
      <c r="II945" s="155"/>
      <c r="IJ945" s="155"/>
      <c r="IK945" s="155"/>
      <c r="IL945" s="155"/>
      <c r="IM945" s="155"/>
      <c r="IN945" s="155"/>
      <c r="IO945" s="155"/>
      <c r="IP945" s="151"/>
      <c r="IQ945" s="151"/>
      <c r="IR945" s="155"/>
      <c r="IS945" s="155"/>
      <c r="IT945" s="155"/>
      <c r="IU945" s="155"/>
      <c r="IV945" s="155"/>
      <c r="IW945" s="155"/>
      <c r="IX945" s="155"/>
      <c r="IY945" s="155"/>
      <c r="IZ945" s="155"/>
      <c r="JA945" s="155"/>
      <c r="JB945" s="155"/>
      <c r="JC945" s="155"/>
      <c r="JD945" s="155"/>
      <c r="JE945" s="155"/>
      <c r="JF945" s="155"/>
      <c r="JG945" s="155"/>
      <c r="JH945" s="155"/>
      <c r="JI945" s="155"/>
      <c r="JJ945" s="155"/>
      <c r="JK945" s="155"/>
      <c r="JL945" s="155"/>
      <c r="JM945" s="155"/>
      <c r="JN945" s="155"/>
      <c r="JO945" s="155"/>
      <c r="JP945" s="155"/>
      <c r="JQ945" s="155"/>
      <c r="JR945" s="155"/>
      <c r="JS945" s="155"/>
      <c r="JT945" s="155"/>
      <c r="JU945" s="155"/>
      <c r="JV945" s="155"/>
      <c r="JW945" s="151"/>
      <c r="JX945" s="151"/>
      <c r="JY945" s="155"/>
      <c r="JZ945" s="155"/>
      <c r="KA945" s="155"/>
      <c r="KB945" s="155"/>
      <c r="KC945" s="155"/>
      <c r="KD945" s="155"/>
      <c r="KE945" s="155"/>
      <c r="KF945" s="155"/>
      <c r="KG945" s="155"/>
      <c r="KH945" s="155"/>
      <c r="KI945" s="155"/>
      <c r="KJ945" s="155"/>
      <c r="KK945" s="155"/>
      <c r="KL945" s="155"/>
      <c r="KM945" s="155"/>
      <c r="KN945" s="155"/>
      <c r="KO945" s="155"/>
      <c r="KP945" s="155"/>
      <c r="KQ945" s="155"/>
      <c r="KR945" s="155"/>
      <c r="KS945" s="155"/>
      <c r="KT945" s="155"/>
      <c r="KU945" s="155"/>
      <c r="KV945" s="155"/>
      <c r="KW945" s="155"/>
      <c r="KX945" s="155"/>
      <c r="KY945" s="155"/>
      <c r="KZ945" s="155"/>
      <c r="LA945" s="155"/>
      <c r="LB945" s="155"/>
      <c r="LC945" s="155"/>
      <c r="LD945" s="155"/>
      <c r="LE945" s="151"/>
      <c r="LF945" s="151"/>
      <c r="LG945" s="155"/>
      <c r="LH945" s="155"/>
      <c r="LI945" s="155"/>
      <c r="LJ945" s="155"/>
      <c r="LK945" s="155"/>
      <c r="LL945" s="155"/>
      <c r="LM945" s="155"/>
      <c r="LN945" s="155"/>
      <c r="LO945" s="155"/>
      <c r="LP945" s="155"/>
      <c r="LQ945" s="155"/>
      <c r="LR945" s="155"/>
      <c r="LS945" s="155"/>
      <c r="LT945" s="155"/>
      <c r="LU945" s="155"/>
      <c r="LV945" s="155"/>
      <c r="LW945" s="155"/>
      <c r="LX945" s="155"/>
      <c r="LY945" s="155"/>
      <c r="LZ945" s="155"/>
      <c r="MA945" s="155"/>
      <c r="MB945" s="155"/>
      <c r="MC945" s="155"/>
      <c r="MD945" s="155"/>
      <c r="ME945" s="155"/>
      <c r="MF945" s="155"/>
      <c r="MG945" s="155"/>
      <c r="MH945" s="155"/>
      <c r="MI945" s="155"/>
      <c r="MJ945" s="155"/>
      <c r="MK945" s="155"/>
      <c r="ML945" s="155"/>
    </row>
    <row r="946" spans="1:350" ht="13.9" customHeight="1" outlineLevel="3" x14ac:dyDescent="0.2">
      <c r="A946" s="226" t="s">
        <v>559</v>
      </c>
      <c r="B946" s="218" t="s">
        <v>343</v>
      </c>
      <c r="C946" s="214" t="s">
        <v>99</v>
      </c>
      <c r="D946" s="154">
        <v>142</v>
      </c>
      <c r="E946" s="175">
        <v>0</v>
      </c>
      <c r="F946" s="175">
        <f>D946-E946</f>
        <v>142</v>
      </c>
      <c r="G946" s="175" t="s">
        <v>888</v>
      </c>
      <c r="H946" s="170" t="s">
        <v>897</v>
      </c>
      <c r="I946" s="170" t="s">
        <v>827</v>
      </c>
      <c r="J946" s="212">
        <f ca="1">E946+Q946+AX946+CF946+DN946+ES946+GA946+HH946+IP946+JW946+LE946</f>
        <v>142</v>
      </c>
      <c r="K946" s="212">
        <f>E946+R946+AY946+CG946+DO946+ET946+GB946+HI946+IQ946+JX946+LF946</f>
        <v>142</v>
      </c>
      <c r="L946" s="172">
        <f ca="1">K946/J946</f>
        <v>1</v>
      </c>
      <c r="M946" s="172">
        <f>K946/D946</f>
        <v>1</v>
      </c>
      <c r="N946" s="183">
        <f ca="1">SUMIF($EV$8:$FZ$9,$O$5,$EV947:$FZ947)-SUMIF($EV$8:$FZ$9,$Q$5,$EV947:$FZ947)</f>
        <v>0</v>
      </c>
      <c r="O946" s="156"/>
      <c r="P946" s="16" t="s">
        <v>25</v>
      </c>
      <c r="Q946" s="150">
        <v>0</v>
      </c>
      <c r="R946" s="150">
        <v>0</v>
      </c>
      <c r="S946" s="152" t="e">
        <v>#DIV/0!</v>
      </c>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50">
        <f t="shared" ca="1" si="2380"/>
        <v>0</v>
      </c>
      <c r="AY946" s="150">
        <f>SUM(BA947:CE947)</f>
        <v>0</v>
      </c>
      <c r="AZ946" s="152" t="e">
        <f ca="1">AY946/AX946</f>
        <v>#DIV/0!</v>
      </c>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50">
        <f t="shared" ref="CF946" si="2454">SUM(CI946:DM946)</f>
        <v>0</v>
      </c>
      <c r="CG946" s="150">
        <f>SUM(CI947:DM947)</f>
        <v>0</v>
      </c>
      <c r="CH946" s="152" t="e">
        <f>CG946/CF946</f>
        <v>#DIV/0!</v>
      </c>
      <c r="CI946" s="129"/>
      <c r="CJ946" s="129"/>
      <c r="CK946" s="129"/>
      <c r="CL946" s="129"/>
      <c r="CM946" s="129"/>
      <c r="CN946" s="129"/>
      <c r="CO946" s="129"/>
      <c r="CP946" s="101"/>
      <c r="CQ946" s="101"/>
      <c r="CR946" s="101"/>
      <c r="CS946" s="101"/>
      <c r="CT946" s="101"/>
      <c r="CU946" s="101"/>
      <c r="CV946" s="101"/>
      <c r="CW946" s="129"/>
      <c r="CX946" s="129"/>
      <c r="CY946" s="129"/>
      <c r="CZ946" s="129"/>
      <c r="DA946" s="129"/>
      <c r="DB946" s="129"/>
      <c r="DC946" s="129"/>
      <c r="DD946" s="129"/>
      <c r="DE946" s="129"/>
      <c r="DF946" s="129"/>
      <c r="DG946" s="129"/>
      <c r="DH946" s="129"/>
      <c r="DI946" s="129"/>
      <c r="DJ946" s="129"/>
      <c r="DK946" s="129"/>
      <c r="DL946" s="129"/>
      <c r="DM946" s="129"/>
      <c r="DN946" s="150">
        <f t="shared" ref="DN946" si="2455">SUM(DQ946:ER946)</f>
        <v>98</v>
      </c>
      <c r="DO946" s="150">
        <f>SUM(DQ947:ER947)</f>
        <v>0</v>
      </c>
      <c r="DP946" s="152">
        <f t="shared" si="2408"/>
        <v>0</v>
      </c>
      <c r="DQ946" s="16"/>
      <c r="DR946" s="16"/>
      <c r="DS946" s="16"/>
      <c r="DT946" s="16"/>
      <c r="DU946" s="16"/>
      <c r="DV946" s="16"/>
      <c r="DW946" s="16"/>
      <c r="DX946" s="16"/>
      <c r="DY946" s="16"/>
      <c r="DZ946" s="16"/>
      <c r="EA946" s="16"/>
      <c r="EB946" s="16"/>
      <c r="EC946" s="16"/>
      <c r="ED946" s="16"/>
      <c r="EE946" s="16"/>
      <c r="EF946" s="16"/>
      <c r="EG946" s="16"/>
      <c r="EH946" s="16"/>
      <c r="EI946" s="16">
        <v>20</v>
      </c>
      <c r="EJ946" s="16">
        <v>20</v>
      </c>
      <c r="EK946" s="16">
        <v>20</v>
      </c>
      <c r="EL946" s="16">
        <v>20</v>
      </c>
      <c r="EM946" s="16">
        <v>18</v>
      </c>
      <c r="EN946" s="16"/>
      <c r="EO946" s="16"/>
      <c r="EP946" s="16"/>
      <c r="EQ946" s="16"/>
      <c r="ER946" s="16"/>
      <c r="ES946" s="150">
        <f t="shared" ca="1" si="2361"/>
        <v>0</v>
      </c>
      <c r="ET946" s="150">
        <f t="shared" si="2444"/>
        <v>23</v>
      </c>
      <c r="EU946" s="152" t="e">
        <f t="shared" ca="1" si="2445"/>
        <v>#DIV/0!</v>
      </c>
      <c r="EV946" s="16"/>
      <c r="EW946" s="67"/>
      <c r="EX946" s="16"/>
      <c r="EY946" s="16"/>
      <c r="EZ946" s="16"/>
      <c r="FA946" s="16"/>
      <c r="FB946" s="16"/>
      <c r="FC946" s="16"/>
      <c r="FD946" s="16"/>
      <c r="FE946" s="16"/>
      <c r="FF946" s="16"/>
      <c r="FG946" s="16"/>
      <c r="FH946" s="16"/>
      <c r="FI946" s="16"/>
      <c r="FJ946" s="16"/>
      <c r="FK946" s="16"/>
      <c r="FL946" s="16"/>
      <c r="FM946" s="16"/>
      <c r="FN946" s="16"/>
      <c r="FO946" s="16"/>
      <c r="FP946" s="16"/>
      <c r="FQ946" s="16"/>
      <c r="FR946" s="16"/>
      <c r="FS946" s="16"/>
      <c r="FT946" s="16"/>
      <c r="FU946" s="16"/>
      <c r="FV946" s="16"/>
      <c r="FW946" s="16"/>
      <c r="FX946" s="16"/>
      <c r="FY946" s="16"/>
      <c r="FZ946" s="16"/>
      <c r="GA946" s="150">
        <f t="shared" ref="GA946" ca="1" si="2456">SUMIF($GD$8:$HG$9,$O$5,GD946:HG946)</f>
        <v>44</v>
      </c>
      <c r="GB946" s="150">
        <f t="shared" ref="GB946" si="2457">SUM(GD947:HG947)</f>
        <v>119</v>
      </c>
      <c r="GC946" s="152">
        <f t="shared" ref="GC946" ca="1" si="2458">GB946/GA946</f>
        <v>2.7045454545454546</v>
      </c>
      <c r="GD946" s="16"/>
      <c r="GE946" s="16"/>
      <c r="GF946" s="16"/>
      <c r="GG946" s="16"/>
      <c r="GH946" s="16"/>
      <c r="GI946" s="16"/>
      <c r="GJ946" s="16"/>
      <c r="GK946" s="16"/>
      <c r="GL946" s="16"/>
      <c r="GM946" s="16"/>
      <c r="GN946" s="16"/>
      <c r="GO946" s="16"/>
      <c r="GP946" s="16"/>
      <c r="GQ946" s="16"/>
      <c r="GR946" s="16"/>
      <c r="GS946" s="16"/>
      <c r="GT946" s="16"/>
      <c r="GU946" s="16"/>
      <c r="GV946" s="16">
        <f>142-98</f>
        <v>44</v>
      </c>
      <c r="GW946" s="16"/>
      <c r="GX946" s="16"/>
      <c r="GY946" s="16"/>
      <c r="GZ946" s="16"/>
      <c r="HA946" s="16"/>
      <c r="HB946" s="16"/>
      <c r="HC946" s="16"/>
      <c r="HD946" s="16"/>
      <c r="HE946" s="16"/>
      <c r="HF946" s="16"/>
      <c r="HG946" s="16"/>
      <c r="HH946" s="150"/>
      <c r="HI946" s="150">
        <v>0</v>
      </c>
      <c r="HJ946" s="152" t="e">
        <v>#DIV/0!</v>
      </c>
      <c r="HK946" s="16"/>
      <c r="HL946" s="16"/>
      <c r="HM946" s="16"/>
      <c r="HN946" s="16"/>
      <c r="HO946" s="16"/>
      <c r="HP946" s="16"/>
      <c r="HQ946" s="16"/>
      <c r="HR946" s="16"/>
      <c r="HS946" s="16"/>
      <c r="HT946" s="16"/>
      <c r="HU946" s="16"/>
      <c r="HV946" s="16"/>
      <c r="HW946" s="16"/>
      <c r="HX946" s="16"/>
      <c r="HY946" s="16"/>
      <c r="HZ946" s="16"/>
      <c r="IA946" s="16"/>
      <c r="IB946" s="16"/>
      <c r="IC946" s="16"/>
      <c r="ID946" s="16"/>
      <c r="IE946" s="16"/>
      <c r="IF946" s="16"/>
      <c r="IG946" s="16"/>
      <c r="IH946" s="16"/>
      <c r="II946" s="16"/>
      <c r="IJ946" s="16"/>
      <c r="IK946" s="16"/>
      <c r="IL946" s="16"/>
      <c r="IM946" s="16"/>
      <c r="IN946" s="16"/>
      <c r="IO946" s="16"/>
      <c r="IP946" s="150"/>
      <c r="IQ946" s="150">
        <v>0</v>
      </c>
      <c r="IR946" s="152" t="e">
        <v>#DIV/0!</v>
      </c>
      <c r="IS946" s="16"/>
      <c r="IT946" s="16"/>
      <c r="IU946" s="16"/>
      <c r="IV946" s="16"/>
      <c r="IW946" s="16"/>
      <c r="IX946" s="16"/>
      <c r="IY946" s="16"/>
      <c r="IZ946" s="16"/>
      <c r="JA946" s="16"/>
      <c r="JB946" s="16"/>
      <c r="JC946" s="16"/>
      <c r="JD946" s="16"/>
      <c r="JE946" s="16"/>
      <c r="JF946" s="16"/>
      <c r="JG946" s="16"/>
      <c r="JH946" s="16"/>
      <c r="JI946" s="16"/>
      <c r="JJ946" s="16"/>
      <c r="JK946" s="16"/>
      <c r="JL946" s="16"/>
      <c r="JM946" s="16"/>
      <c r="JN946" s="16"/>
      <c r="JO946" s="16"/>
      <c r="JP946" s="16"/>
      <c r="JQ946" s="16"/>
      <c r="JR946" s="16"/>
      <c r="JS946" s="16"/>
      <c r="JT946" s="16"/>
      <c r="JU946" s="23"/>
      <c r="JV946" s="16"/>
      <c r="JW946" s="150"/>
      <c r="JX946" s="150">
        <v>0</v>
      </c>
      <c r="JY946" s="152" t="e">
        <v>#DIV/0!</v>
      </c>
      <c r="JZ946" s="16"/>
      <c r="KA946" s="16"/>
      <c r="KB946" s="16"/>
      <c r="KC946" s="16"/>
      <c r="KD946" s="16"/>
      <c r="KE946" s="16"/>
      <c r="KF946" s="16"/>
      <c r="KG946" s="16"/>
      <c r="KH946" s="16"/>
      <c r="KI946" s="16"/>
      <c r="KJ946" s="16"/>
      <c r="KK946" s="16"/>
      <c r="KL946" s="16"/>
      <c r="KM946" s="16"/>
      <c r="KN946" s="16"/>
      <c r="KO946" s="16"/>
      <c r="KP946" s="16"/>
      <c r="KQ946" s="16"/>
      <c r="KR946" s="16"/>
      <c r="KS946" s="16"/>
      <c r="KT946" s="16"/>
      <c r="KU946" s="16"/>
      <c r="KV946" s="16"/>
      <c r="KW946" s="16"/>
      <c r="KX946" s="16"/>
      <c r="KY946" s="16"/>
      <c r="KZ946" s="16"/>
      <c r="LA946" s="16"/>
      <c r="LB946" s="16"/>
      <c r="LC946" s="16"/>
      <c r="LD946" s="16"/>
      <c r="LE946" s="150"/>
      <c r="LF946" s="150">
        <v>0</v>
      </c>
      <c r="LG946" s="152" t="e">
        <v>#DIV/0!</v>
      </c>
      <c r="LH946" s="16"/>
      <c r="LI946" s="16"/>
      <c r="LJ946" s="16"/>
      <c r="LK946" s="16"/>
      <c r="LL946" s="16"/>
      <c r="LM946" s="16"/>
      <c r="LN946" s="16"/>
      <c r="LO946" s="16"/>
      <c r="LP946" s="16"/>
      <c r="LQ946" s="16"/>
      <c r="LR946" s="16"/>
      <c r="LS946" s="16"/>
      <c r="LT946" s="16"/>
      <c r="LU946" s="16"/>
      <c r="LV946" s="16"/>
      <c r="LW946" s="16"/>
      <c r="LX946" s="16"/>
      <c r="LY946" s="16"/>
      <c r="LZ946" s="16"/>
      <c r="MA946" s="16"/>
      <c r="MB946" s="16"/>
      <c r="MC946" s="16"/>
      <c r="MD946" s="16"/>
      <c r="ME946" s="16"/>
      <c r="MF946" s="16"/>
      <c r="MG946" s="16"/>
      <c r="MH946" s="16"/>
      <c r="MI946" s="16"/>
      <c r="MJ946" s="16"/>
      <c r="MK946" s="16"/>
      <c r="ML946" s="16"/>
    </row>
    <row r="947" spans="1:350" ht="13.9" customHeight="1" outlineLevel="3" x14ac:dyDescent="0.2">
      <c r="A947" s="227"/>
      <c r="B947" s="219"/>
      <c r="C947" s="215"/>
      <c r="D947" s="155"/>
      <c r="E947" s="176"/>
      <c r="F947" s="176"/>
      <c r="G947" s="176"/>
      <c r="H947" s="171"/>
      <c r="I947" s="171"/>
      <c r="J947" s="213"/>
      <c r="K947" s="213"/>
      <c r="L947" s="173"/>
      <c r="M947" s="173"/>
      <c r="N947" s="184"/>
      <c r="O947" s="157"/>
      <c r="P947" s="17" t="s">
        <v>26</v>
      </c>
      <c r="Q947" s="151"/>
      <c r="R947" s="151"/>
      <c r="S947" s="153"/>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151"/>
      <c r="AY947" s="151"/>
      <c r="AZ947" s="153"/>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c r="CF947" s="151"/>
      <c r="CG947" s="151"/>
      <c r="CH947" s="153"/>
      <c r="CI947" s="141"/>
      <c r="CJ947" s="141"/>
      <c r="CK947" s="141"/>
      <c r="CL947" s="141"/>
      <c r="CM947" s="141"/>
      <c r="CN947" s="141"/>
      <c r="CO947" s="141"/>
      <c r="CP947" s="95"/>
      <c r="CQ947" s="95"/>
      <c r="CR947" s="95"/>
      <c r="CS947" s="95"/>
      <c r="CT947" s="95"/>
      <c r="CU947" s="95"/>
      <c r="CV947" s="95"/>
      <c r="CW947" s="141"/>
      <c r="CX947" s="141"/>
      <c r="CY947" s="141"/>
      <c r="CZ947" s="141"/>
      <c r="DA947" s="141"/>
      <c r="DB947" s="141"/>
      <c r="DC947" s="141"/>
      <c r="DD947" s="141"/>
      <c r="DE947" s="141"/>
      <c r="DF947" s="141"/>
      <c r="DG947" s="141"/>
      <c r="DH947" s="141"/>
      <c r="DI947" s="141"/>
      <c r="DJ947" s="141"/>
      <c r="DK947" s="141"/>
      <c r="DL947" s="141"/>
      <c r="DM947" s="141"/>
      <c r="DN947" s="151"/>
      <c r="DO947" s="151"/>
      <c r="DP947" s="153"/>
      <c r="DQ947" s="24"/>
      <c r="DR947" s="24"/>
      <c r="DS947" s="24"/>
      <c r="DT947" s="24"/>
      <c r="DU947" s="24"/>
      <c r="DV947" s="24"/>
      <c r="DW947" s="24"/>
      <c r="DX947" s="24"/>
      <c r="DY947" s="24"/>
      <c r="DZ947" s="24"/>
      <c r="EA947" s="24"/>
      <c r="EB947" s="24"/>
      <c r="EC947" s="24"/>
      <c r="ED947" s="24"/>
      <c r="EE947" s="24"/>
      <c r="EF947" s="24"/>
      <c r="EG947" s="24"/>
      <c r="EH947" s="24"/>
      <c r="EI947" s="24"/>
      <c r="EJ947" s="24"/>
      <c r="EK947" s="24"/>
      <c r="EL947" s="24"/>
      <c r="EM947" s="24"/>
      <c r="EN947" s="24"/>
      <c r="EO947" s="24"/>
      <c r="EP947" s="24"/>
      <c r="EQ947" s="24"/>
      <c r="ER947" s="24"/>
      <c r="ES947" s="151"/>
      <c r="ET947" s="151"/>
      <c r="EU947" s="153"/>
      <c r="EV947" s="24"/>
      <c r="EW947" s="125"/>
      <c r="EX947" s="24"/>
      <c r="EY947" s="24"/>
      <c r="EZ947" s="24"/>
      <c r="FA947" s="24"/>
      <c r="FB947" s="24"/>
      <c r="FC947" s="24"/>
      <c r="FD947" s="24"/>
      <c r="FE947" s="24"/>
      <c r="FF947" s="24"/>
      <c r="FG947" s="24"/>
      <c r="FH947" s="24"/>
      <c r="FI947" s="24"/>
      <c r="FJ947" s="24"/>
      <c r="FK947" s="24"/>
      <c r="FL947" s="24"/>
      <c r="FM947" s="24"/>
      <c r="FN947" s="24"/>
      <c r="FO947" s="24"/>
      <c r="FP947" s="24"/>
      <c r="FQ947" s="24"/>
      <c r="FR947" s="24"/>
      <c r="FS947" s="24"/>
      <c r="FT947" s="24"/>
      <c r="FU947" s="24"/>
      <c r="FV947" s="24"/>
      <c r="FW947" s="24"/>
      <c r="FX947" s="24"/>
      <c r="FY947" s="24">
        <v>23</v>
      </c>
      <c r="FZ947" s="24"/>
      <c r="GA947" s="151"/>
      <c r="GB947" s="151"/>
      <c r="GC947" s="153"/>
      <c r="GD947" s="24">
        <v>83</v>
      </c>
      <c r="GE947" s="24"/>
      <c r="GF947" s="24">
        <v>36</v>
      </c>
      <c r="GG947" s="24"/>
      <c r="GH947" s="24"/>
      <c r="GI947" s="24"/>
      <c r="GJ947" s="24"/>
      <c r="GK947" s="24"/>
      <c r="GL947" s="24"/>
      <c r="GM947" s="24"/>
      <c r="GN947" s="24"/>
      <c r="GO947" s="24"/>
      <c r="GP947" s="24"/>
      <c r="GQ947" s="24"/>
      <c r="GR947" s="24"/>
      <c r="GS947" s="24"/>
      <c r="GT947" s="24"/>
      <c r="GU947" s="24"/>
      <c r="GV947" s="24"/>
      <c r="GW947" s="24"/>
      <c r="GX947" s="24"/>
      <c r="GY947" s="24"/>
      <c r="GZ947" s="24"/>
      <c r="HA947" s="24"/>
      <c r="HB947" s="24"/>
      <c r="HC947" s="24"/>
      <c r="HD947" s="24"/>
      <c r="HE947" s="24"/>
      <c r="HF947" s="24"/>
      <c r="HG947" s="24"/>
      <c r="HH947" s="151"/>
      <c r="HI947" s="151"/>
      <c r="HJ947" s="153"/>
      <c r="HK947" s="24"/>
      <c r="HL947" s="24"/>
      <c r="HM947" s="24"/>
      <c r="HN947" s="24"/>
      <c r="HO947" s="24"/>
      <c r="HP947" s="24"/>
      <c r="HQ947" s="24"/>
      <c r="HR947" s="24"/>
      <c r="HS947" s="24"/>
      <c r="HT947" s="24"/>
      <c r="HU947" s="24"/>
      <c r="HV947" s="24"/>
      <c r="HW947" s="24"/>
      <c r="HX947" s="24"/>
      <c r="HY947" s="24"/>
      <c r="HZ947" s="24"/>
      <c r="IA947" s="24"/>
      <c r="IB947" s="24"/>
      <c r="IC947" s="24"/>
      <c r="ID947" s="24"/>
      <c r="IE947" s="24"/>
      <c r="IF947" s="24"/>
      <c r="IG947" s="24"/>
      <c r="IH947" s="24"/>
      <c r="II947" s="24"/>
      <c r="IJ947" s="24"/>
      <c r="IK947" s="24"/>
      <c r="IL947" s="24"/>
      <c r="IM947" s="24"/>
      <c r="IN947" s="24"/>
      <c r="IO947" s="24"/>
      <c r="IP947" s="151"/>
      <c r="IQ947" s="151"/>
      <c r="IR947" s="153"/>
      <c r="IS947" s="24"/>
      <c r="IT947" s="24"/>
      <c r="IU947" s="24"/>
      <c r="IV947" s="24"/>
      <c r="IW947" s="24"/>
      <c r="IX947" s="24"/>
      <c r="IY947" s="24"/>
      <c r="IZ947" s="24"/>
      <c r="JA947" s="24"/>
      <c r="JB947" s="24"/>
      <c r="JC947" s="24"/>
      <c r="JD947" s="24"/>
      <c r="JE947" s="24"/>
      <c r="JF947" s="24"/>
      <c r="JG947" s="24"/>
      <c r="JH947" s="24"/>
      <c r="JI947" s="24"/>
      <c r="JJ947" s="24"/>
      <c r="JK947" s="24"/>
      <c r="JL947" s="24"/>
      <c r="JM947" s="24"/>
      <c r="JN947" s="24"/>
      <c r="JO947" s="24"/>
      <c r="JP947" s="24"/>
      <c r="JQ947" s="24"/>
      <c r="JR947" s="24"/>
      <c r="JS947" s="24"/>
      <c r="JT947" s="24"/>
      <c r="JU947" s="25"/>
      <c r="JV947" s="24"/>
      <c r="JW947" s="151"/>
      <c r="JX947" s="151"/>
      <c r="JY947" s="153"/>
      <c r="JZ947" s="24"/>
      <c r="KA947" s="24"/>
      <c r="KB947" s="24"/>
      <c r="KC947" s="24"/>
      <c r="KD947" s="24"/>
      <c r="KE947" s="24"/>
      <c r="KF947" s="24"/>
      <c r="KG947" s="24"/>
      <c r="KH947" s="24"/>
      <c r="KI947" s="24"/>
      <c r="KJ947" s="24"/>
      <c r="KK947" s="24"/>
      <c r="KL947" s="24"/>
      <c r="KM947" s="24"/>
      <c r="KN947" s="24"/>
      <c r="KO947" s="24"/>
      <c r="KP947" s="24"/>
      <c r="KQ947" s="24"/>
      <c r="KR947" s="24"/>
      <c r="KS947" s="24"/>
      <c r="KT947" s="24"/>
      <c r="KU947" s="24"/>
      <c r="KV947" s="24"/>
      <c r="KW947" s="24"/>
      <c r="KX947" s="24"/>
      <c r="KY947" s="24"/>
      <c r="KZ947" s="24"/>
      <c r="LA947" s="24"/>
      <c r="LB947" s="24"/>
      <c r="LC947" s="24"/>
      <c r="LD947" s="24"/>
      <c r="LE947" s="151"/>
      <c r="LF947" s="151"/>
      <c r="LG947" s="153"/>
      <c r="LH947" s="24"/>
      <c r="LI947" s="24"/>
      <c r="LJ947" s="24"/>
      <c r="LK947" s="24"/>
      <c r="LL947" s="24"/>
      <c r="LM947" s="24"/>
      <c r="LN947" s="24"/>
      <c r="LO947" s="24"/>
      <c r="LP947" s="24"/>
      <c r="LQ947" s="24"/>
      <c r="LR947" s="24"/>
      <c r="LS947" s="24"/>
      <c r="LT947" s="24"/>
      <c r="LU947" s="24"/>
      <c r="LV947" s="24"/>
      <c r="LW947" s="24"/>
      <c r="LX947" s="24"/>
      <c r="LY947" s="24"/>
      <c r="LZ947" s="24"/>
      <c r="MA947" s="24"/>
      <c r="MB947" s="24"/>
      <c r="MC947" s="24"/>
      <c r="MD947" s="24"/>
      <c r="ME947" s="24"/>
      <c r="MF947" s="24"/>
      <c r="MG947" s="24"/>
      <c r="MH947" s="24"/>
      <c r="MI947" s="24"/>
      <c r="MJ947" s="24"/>
      <c r="MK947" s="24"/>
      <c r="ML947" s="24"/>
    </row>
    <row r="948" spans="1:350" ht="13.9" customHeight="1" outlineLevel="3" x14ac:dyDescent="0.2">
      <c r="A948" s="226" t="s">
        <v>560</v>
      </c>
      <c r="B948" s="218" t="s">
        <v>406</v>
      </c>
      <c r="C948" s="214" t="s">
        <v>38</v>
      </c>
      <c r="D948" s="154">
        <v>16</v>
      </c>
      <c r="E948" s="175">
        <v>0</v>
      </c>
      <c r="F948" s="175">
        <f>D948-E948</f>
        <v>16</v>
      </c>
      <c r="G948" s="175" t="s">
        <v>842</v>
      </c>
      <c r="H948" s="170" t="s">
        <v>1020</v>
      </c>
      <c r="I948" s="170" t="s">
        <v>970</v>
      </c>
      <c r="J948" s="212">
        <f ca="1">E948+Q948+AX948+CF948+DN948+ES948+GA948+HH948+IP948+JW948+LE948</f>
        <v>16</v>
      </c>
      <c r="K948" s="212">
        <f>E948+R948+AY948+CG948+DO948+ET948+GB948+HI948+IQ948+JX948+LF948</f>
        <v>8</v>
      </c>
      <c r="L948" s="172">
        <f ca="1">K948/J948</f>
        <v>0.5</v>
      </c>
      <c r="M948" s="172">
        <f>K948/D948</f>
        <v>0.5</v>
      </c>
      <c r="N948" s="183">
        <f ca="1">SUMIF($EV$8:$FZ$9,$O$5,$EV949:$FZ949)-SUMIF($EV$8:$FZ$9,$Q$5,$EV949:$FZ949)</f>
        <v>0</v>
      </c>
      <c r="O948" s="156"/>
      <c r="P948" s="16" t="s">
        <v>25</v>
      </c>
      <c r="Q948" s="150">
        <v>0</v>
      </c>
      <c r="R948" s="150">
        <v>0</v>
      </c>
      <c r="S948" s="152" t="e">
        <v>#DIV/0!</v>
      </c>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50">
        <f t="shared" ca="1" si="2380"/>
        <v>0</v>
      </c>
      <c r="AY948" s="150">
        <f>SUM(BA949:CE949)</f>
        <v>0</v>
      </c>
      <c r="AZ948" s="152" t="e">
        <f ca="1">AY948/AX948</f>
        <v>#DIV/0!</v>
      </c>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50">
        <f t="shared" ref="CF948" si="2459">SUM(CI948:DM948)</f>
        <v>0</v>
      </c>
      <c r="CG948" s="150">
        <f>SUM(CI949:DM949)</f>
        <v>0</v>
      </c>
      <c r="CH948" s="152" t="e">
        <f>CG948/CF948</f>
        <v>#DIV/0!</v>
      </c>
      <c r="CI948" s="129"/>
      <c r="CJ948" s="129"/>
      <c r="CK948" s="129"/>
      <c r="CL948" s="129"/>
      <c r="CM948" s="129"/>
      <c r="CN948" s="129"/>
      <c r="CO948" s="129"/>
      <c r="CP948" s="101"/>
      <c r="CQ948" s="101"/>
      <c r="CR948" s="101"/>
      <c r="CS948" s="101"/>
      <c r="CT948" s="101"/>
      <c r="CU948" s="101"/>
      <c r="CV948" s="101"/>
      <c r="CW948" s="129"/>
      <c r="CX948" s="129"/>
      <c r="CY948" s="129"/>
      <c r="CZ948" s="129"/>
      <c r="DA948" s="129"/>
      <c r="DB948" s="129"/>
      <c r="DC948" s="129"/>
      <c r="DD948" s="129"/>
      <c r="DE948" s="129"/>
      <c r="DF948" s="129"/>
      <c r="DG948" s="129"/>
      <c r="DH948" s="129"/>
      <c r="DI948" s="129"/>
      <c r="DJ948" s="129"/>
      <c r="DK948" s="129"/>
      <c r="DL948" s="129"/>
      <c r="DM948" s="129"/>
      <c r="DN948" s="150">
        <f t="shared" ref="DN948" si="2460">SUM(DQ948:ER948)</f>
        <v>0</v>
      </c>
      <c r="DO948" s="150">
        <f>SUM(DQ949:ER949)</f>
        <v>0</v>
      </c>
      <c r="DP948" s="152" t="e">
        <f t="shared" si="2408"/>
        <v>#DIV/0!</v>
      </c>
      <c r="DQ948" s="16"/>
      <c r="DR948" s="16"/>
      <c r="DS948" s="16"/>
      <c r="DT948" s="16"/>
      <c r="DU948" s="16"/>
      <c r="DV948" s="16"/>
      <c r="DW948" s="16"/>
      <c r="DX948" s="16"/>
      <c r="DY948" s="16"/>
      <c r="DZ948" s="16"/>
      <c r="EA948" s="16"/>
      <c r="EB948" s="16"/>
      <c r="EC948" s="16"/>
      <c r="ED948" s="16"/>
      <c r="EE948" s="16"/>
      <c r="EF948" s="16"/>
      <c r="EG948" s="16"/>
      <c r="EH948" s="16"/>
      <c r="EI948" s="16"/>
      <c r="EJ948" s="16"/>
      <c r="EK948" s="16"/>
      <c r="EL948" s="16"/>
      <c r="EM948" s="16"/>
      <c r="EN948" s="16"/>
      <c r="EO948" s="16"/>
      <c r="EP948" s="16"/>
      <c r="EQ948" s="16"/>
      <c r="ER948" s="16"/>
      <c r="ES948" s="150">
        <f t="shared" ca="1" si="2361"/>
        <v>8</v>
      </c>
      <c r="ET948" s="150">
        <f t="shared" si="2444"/>
        <v>0</v>
      </c>
      <c r="EU948" s="152">
        <f t="shared" ca="1" si="2445"/>
        <v>0</v>
      </c>
      <c r="EV948" s="16"/>
      <c r="EW948" s="67"/>
      <c r="EX948" s="16"/>
      <c r="EY948" s="16"/>
      <c r="EZ948" s="16"/>
      <c r="FA948" s="16"/>
      <c r="FB948" s="16"/>
      <c r="FC948" s="16"/>
      <c r="FD948" s="16"/>
      <c r="FE948" s="16"/>
      <c r="FF948" s="16"/>
      <c r="FG948" s="16"/>
      <c r="FH948" s="16"/>
      <c r="FI948" s="16"/>
      <c r="FJ948" s="16"/>
      <c r="FK948" s="16"/>
      <c r="FL948" s="16"/>
      <c r="FM948" s="16"/>
      <c r="FN948" s="16"/>
      <c r="FO948" s="16"/>
      <c r="FP948" s="16"/>
      <c r="FQ948" s="16"/>
      <c r="FR948" s="16"/>
      <c r="FS948" s="16"/>
      <c r="FT948" s="16"/>
      <c r="FU948" s="16"/>
      <c r="FV948" s="16"/>
      <c r="FW948" s="16">
        <v>2</v>
      </c>
      <c r="FX948" s="16">
        <v>2</v>
      </c>
      <c r="FY948" s="16">
        <v>2</v>
      </c>
      <c r="FZ948" s="16">
        <v>2</v>
      </c>
      <c r="GA948" s="150">
        <f t="shared" ref="GA948" ca="1" si="2461">SUMIF($GD$8:$HG$9,$O$5,GD948:HG948)</f>
        <v>8</v>
      </c>
      <c r="GB948" s="150">
        <f t="shared" ref="GB948" si="2462">SUM(GD949:HG949)</f>
        <v>8</v>
      </c>
      <c r="GC948" s="152">
        <f t="shared" ref="GC948" ca="1" si="2463">GB948/GA948</f>
        <v>1</v>
      </c>
      <c r="GD948" s="16">
        <v>2</v>
      </c>
      <c r="GE948" s="16">
        <v>2</v>
      </c>
      <c r="GF948" s="16">
        <v>2</v>
      </c>
      <c r="GG948" s="16">
        <v>2</v>
      </c>
      <c r="GH948" s="16"/>
      <c r="GI948" s="16"/>
      <c r="GJ948" s="16"/>
      <c r="GK948" s="16"/>
      <c r="GL948" s="16"/>
      <c r="GM948" s="16"/>
      <c r="GN948" s="16"/>
      <c r="GO948" s="16"/>
      <c r="GP948" s="16"/>
      <c r="GQ948" s="16"/>
      <c r="GR948" s="16"/>
      <c r="GS948" s="16"/>
      <c r="GT948" s="16"/>
      <c r="GU948" s="16"/>
      <c r="GV948" s="16"/>
      <c r="GW948" s="16"/>
      <c r="GX948" s="16"/>
      <c r="GY948" s="16"/>
      <c r="GZ948" s="16"/>
      <c r="HA948" s="16"/>
      <c r="HB948" s="16"/>
      <c r="HC948" s="16"/>
      <c r="HD948" s="16"/>
      <c r="HE948" s="16"/>
      <c r="HF948" s="16"/>
      <c r="HG948" s="16"/>
      <c r="HH948" s="150"/>
      <c r="HI948" s="150">
        <v>0</v>
      </c>
      <c r="HJ948" s="152" t="e">
        <v>#DIV/0!</v>
      </c>
      <c r="HK948" s="16"/>
      <c r="HL948" s="16"/>
      <c r="HM948" s="16"/>
      <c r="HN948" s="16"/>
      <c r="HO948" s="16"/>
      <c r="HP948" s="16"/>
      <c r="HQ948" s="16"/>
      <c r="HR948" s="16"/>
      <c r="HS948" s="16"/>
      <c r="HT948" s="16"/>
      <c r="HU948" s="16"/>
      <c r="HV948" s="16"/>
      <c r="HW948" s="16"/>
      <c r="HX948" s="16"/>
      <c r="HY948" s="16"/>
      <c r="HZ948" s="16"/>
      <c r="IA948" s="16"/>
      <c r="IB948" s="16"/>
      <c r="IC948" s="16"/>
      <c r="ID948" s="16"/>
      <c r="IE948" s="16"/>
      <c r="IF948" s="16"/>
      <c r="IG948" s="16"/>
      <c r="IH948" s="16"/>
      <c r="II948" s="16"/>
      <c r="IJ948" s="16"/>
      <c r="IK948" s="16"/>
      <c r="IL948" s="16"/>
      <c r="IM948" s="16"/>
      <c r="IN948" s="16"/>
      <c r="IO948" s="16"/>
      <c r="IP948" s="150"/>
      <c r="IQ948" s="150">
        <v>0</v>
      </c>
      <c r="IR948" s="152" t="e">
        <v>#DIV/0!</v>
      </c>
      <c r="IS948" s="16"/>
      <c r="IT948" s="16"/>
      <c r="IU948" s="16"/>
      <c r="IV948" s="16"/>
      <c r="IW948" s="16"/>
      <c r="IX948" s="16"/>
      <c r="IY948" s="16"/>
      <c r="IZ948" s="16"/>
      <c r="JA948" s="16"/>
      <c r="JB948" s="16"/>
      <c r="JC948" s="16"/>
      <c r="JD948" s="16"/>
      <c r="JE948" s="16"/>
      <c r="JF948" s="16"/>
      <c r="JG948" s="16"/>
      <c r="JH948" s="16"/>
      <c r="JI948" s="16"/>
      <c r="JJ948" s="16"/>
      <c r="JK948" s="16"/>
      <c r="JL948" s="16"/>
      <c r="JM948" s="16"/>
      <c r="JN948" s="16"/>
      <c r="JO948" s="16"/>
      <c r="JP948" s="16"/>
      <c r="JQ948" s="16"/>
      <c r="JR948" s="16"/>
      <c r="JS948" s="16"/>
      <c r="JT948" s="16"/>
      <c r="JU948" s="23"/>
      <c r="JV948" s="16"/>
      <c r="JW948" s="150"/>
      <c r="JX948" s="150">
        <v>0</v>
      </c>
      <c r="JY948" s="152" t="e">
        <v>#DIV/0!</v>
      </c>
      <c r="JZ948" s="16"/>
      <c r="KA948" s="16"/>
      <c r="KB948" s="16"/>
      <c r="KC948" s="16"/>
      <c r="KD948" s="16"/>
      <c r="KE948" s="16"/>
      <c r="KF948" s="16"/>
      <c r="KG948" s="16"/>
      <c r="KH948" s="16"/>
      <c r="KI948" s="16"/>
      <c r="KJ948" s="16"/>
      <c r="KK948" s="16"/>
      <c r="KL948" s="16"/>
      <c r="KM948" s="16"/>
      <c r="KN948" s="16"/>
      <c r="KO948" s="16"/>
      <c r="KP948" s="16"/>
      <c r="KQ948" s="16"/>
      <c r="KR948" s="16"/>
      <c r="KS948" s="16"/>
      <c r="KT948" s="16"/>
      <c r="KU948" s="16"/>
      <c r="KV948" s="16"/>
      <c r="KW948" s="16"/>
      <c r="KX948" s="16"/>
      <c r="KY948" s="16"/>
      <c r="KZ948" s="16"/>
      <c r="LA948" s="16"/>
      <c r="LB948" s="16"/>
      <c r="LC948" s="16"/>
      <c r="LD948" s="16"/>
      <c r="LE948" s="150"/>
      <c r="LF948" s="150">
        <v>0</v>
      </c>
      <c r="LG948" s="152" t="e">
        <v>#DIV/0!</v>
      </c>
      <c r="LH948" s="16"/>
      <c r="LI948" s="16"/>
      <c r="LJ948" s="16"/>
      <c r="LK948" s="16"/>
      <c r="LL948" s="16"/>
      <c r="LM948" s="16"/>
      <c r="LN948" s="16"/>
      <c r="LO948" s="16"/>
      <c r="LP948" s="16"/>
      <c r="LQ948" s="16"/>
      <c r="LR948" s="16"/>
      <c r="LS948" s="16"/>
      <c r="LT948" s="16"/>
      <c r="LU948" s="16"/>
      <c r="LV948" s="16"/>
      <c r="LW948" s="16"/>
      <c r="LX948" s="16"/>
      <c r="LY948" s="16"/>
      <c r="LZ948" s="16"/>
      <c r="MA948" s="16"/>
      <c r="MB948" s="16"/>
      <c r="MC948" s="16"/>
      <c r="MD948" s="16"/>
      <c r="ME948" s="16"/>
      <c r="MF948" s="16"/>
      <c r="MG948" s="16"/>
      <c r="MH948" s="16"/>
      <c r="MI948" s="16"/>
      <c r="MJ948" s="16"/>
      <c r="MK948" s="16"/>
      <c r="ML948" s="16"/>
    </row>
    <row r="949" spans="1:350" ht="13.9" customHeight="1" outlineLevel="3" x14ac:dyDescent="0.2">
      <c r="A949" s="227"/>
      <c r="B949" s="219"/>
      <c r="C949" s="215"/>
      <c r="D949" s="155"/>
      <c r="E949" s="176"/>
      <c r="F949" s="176"/>
      <c r="G949" s="176"/>
      <c r="H949" s="171"/>
      <c r="I949" s="171"/>
      <c r="J949" s="213"/>
      <c r="K949" s="213"/>
      <c r="L949" s="173"/>
      <c r="M949" s="173"/>
      <c r="N949" s="184"/>
      <c r="O949" s="157"/>
      <c r="P949" s="17" t="s">
        <v>26</v>
      </c>
      <c r="Q949" s="151"/>
      <c r="R949" s="151"/>
      <c r="S949" s="153"/>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151"/>
      <c r="AY949" s="151"/>
      <c r="AZ949" s="153"/>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c r="CF949" s="151"/>
      <c r="CG949" s="151"/>
      <c r="CH949" s="153"/>
      <c r="CI949" s="141"/>
      <c r="CJ949" s="141"/>
      <c r="CK949" s="141"/>
      <c r="CL949" s="141"/>
      <c r="CM949" s="141"/>
      <c r="CN949" s="141"/>
      <c r="CO949" s="141"/>
      <c r="CP949" s="95"/>
      <c r="CQ949" s="95"/>
      <c r="CR949" s="95"/>
      <c r="CS949" s="95"/>
      <c r="CT949" s="95"/>
      <c r="CU949" s="95"/>
      <c r="CV949" s="95"/>
      <c r="CW949" s="141"/>
      <c r="CX949" s="141"/>
      <c r="CY949" s="141"/>
      <c r="CZ949" s="141"/>
      <c r="DA949" s="141"/>
      <c r="DB949" s="141"/>
      <c r="DC949" s="141"/>
      <c r="DD949" s="141"/>
      <c r="DE949" s="141"/>
      <c r="DF949" s="141"/>
      <c r="DG949" s="141"/>
      <c r="DH949" s="141"/>
      <c r="DI949" s="141"/>
      <c r="DJ949" s="141"/>
      <c r="DK949" s="141"/>
      <c r="DL949" s="141"/>
      <c r="DM949" s="141"/>
      <c r="DN949" s="151"/>
      <c r="DO949" s="151"/>
      <c r="DP949" s="153"/>
      <c r="DQ949" s="24"/>
      <c r="DR949" s="24"/>
      <c r="DS949" s="24"/>
      <c r="DT949" s="24"/>
      <c r="DU949" s="24"/>
      <c r="DV949" s="24"/>
      <c r="DW949" s="24"/>
      <c r="DX949" s="24"/>
      <c r="DY949" s="24"/>
      <c r="DZ949" s="24"/>
      <c r="EA949" s="24"/>
      <c r="EB949" s="24"/>
      <c r="EC949" s="24"/>
      <c r="ED949" s="24"/>
      <c r="EE949" s="24"/>
      <c r="EF949" s="24"/>
      <c r="EG949" s="24"/>
      <c r="EH949" s="24"/>
      <c r="EI949" s="24"/>
      <c r="EJ949" s="24"/>
      <c r="EK949" s="24"/>
      <c r="EL949" s="24"/>
      <c r="EM949" s="24"/>
      <c r="EN949" s="24"/>
      <c r="EO949" s="24"/>
      <c r="EP949" s="24"/>
      <c r="EQ949" s="24"/>
      <c r="ER949" s="24"/>
      <c r="ES949" s="151"/>
      <c r="ET949" s="151"/>
      <c r="EU949" s="153"/>
      <c r="EV949" s="24"/>
      <c r="EW949" s="125"/>
      <c r="EX949" s="24"/>
      <c r="EY949" s="24"/>
      <c r="EZ949" s="24"/>
      <c r="FA949" s="24"/>
      <c r="FB949" s="24"/>
      <c r="FC949" s="24"/>
      <c r="FD949" s="24"/>
      <c r="FE949" s="24"/>
      <c r="FF949" s="24"/>
      <c r="FG949" s="24"/>
      <c r="FH949" s="24"/>
      <c r="FI949" s="24"/>
      <c r="FJ949" s="24"/>
      <c r="FK949" s="24"/>
      <c r="FL949" s="24"/>
      <c r="FM949" s="24"/>
      <c r="FN949" s="24"/>
      <c r="FO949" s="24"/>
      <c r="FP949" s="24"/>
      <c r="FQ949" s="24"/>
      <c r="FR949" s="24"/>
      <c r="FS949" s="24"/>
      <c r="FT949" s="24"/>
      <c r="FU949" s="24"/>
      <c r="FV949" s="24"/>
      <c r="FW949" s="24"/>
      <c r="FX949" s="24"/>
      <c r="FY949" s="24"/>
      <c r="FZ949" s="24"/>
      <c r="GA949" s="151"/>
      <c r="GB949" s="151"/>
      <c r="GC949" s="153"/>
      <c r="GD949" s="24"/>
      <c r="GE949" s="24"/>
      <c r="GF949" s="24"/>
      <c r="GG949" s="24"/>
      <c r="GH949" s="24"/>
      <c r="GI949" s="24"/>
      <c r="GJ949" s="24"/>
      <c r="GK949" s="24"/>
      <c r="GL949" s="24"/>
      <c r="GM949" s="24"/>
      <c r="GN949" s="24"/>
      <c r="GO949" s="24">
        <v>8</v>
      </c>
      <c r="GP949" s="24"/>
      <c r="GQ949" s="24"/>
      <c r="GR949" s="24"/>
      <c r="GS949" s="24"/>
      <c r="GT949" s="24"/>
      <c r="GU949" s="24"/>
      <c r="GV949" s="24"/>
      <c r="GW949" s="24"/>
      <c r="GX949" s="24"/>
      <c r="GY949" s="24"/>
      <c r="GZ949" s="24"/>
      <c r="HA949" s="24"/>
      <c r="HB949" s="24"/>
      <c r="HC949" s="24"/>
      <c r="HD949" s="24"/>
      <c r="HE949" s="24"/>
      <c r="HF949" s="24"/>
      <c r="HG949" s="24"/>
      <c r="HH949" s="151"/>
      <c r="HI949" s="151"/>
      <c r="HJ949" s="153"/>
      <c r="HK949" s="24"/>
      <c r="HL949" s="24"/>
      <c r="HM949" s="24"/>
      <c r="HN949" s="24"/>
      <c r="HO949" s="24"/>
      <c r="HP949" s="24"/>
      <c r="HQ949" s="24"/>
      <c r="HR949" s="24"/>
      <c r="HS949" s="24"/>
      <c r="HT949" s="24"/>
      <c r="HU949" s="24"/>
      <c r="HV949" s="24"/>
      <c r="HW949" s="24"/>
      <c r="HX949" s="24"/>
      <c r="HY949" s="24"/>
      <c r="HZ949" s="24"/>
      <c r="IA949" s="24"/>
      <c r="IB949" s="24"/>
      <c r="IC949" s="24"/>
      <c r="ID949" s="24"/>
      <c r="IE949" s="24"/>
      <c r="IF949" s="24"/>
      <c r="IG949" s="24"/>
      <c r="IH949" s="24"/>
      <c r="II949" s="24"/>
      <c r="IJ949" s="24"/>
      <c r="IK949" s="24"/>
      <c r="IL949" s="24"/>
      <c r="IM949" s="24"/>
      <c r="IN949" s="24"/>
      <c r="IO949" s="24"/>
      <c r="IP949" s="151"/>
      <c r="IQ949" s="151"/>
      <c r="IR949" s="153"/>
      <c r="IS949" s="24"/>
      <c r="IT949" s="24"/>
      <c r="IU949" s="24"/>
      <c r="IV949" s="24"/>
      <c r="IW949" s="24"/>
      <c r="IX949" s="24"/>
      <c r="IY949" s="24"/>
      <c r="IZ949" s="24"/>
      <c r="JA949" s="24"/>
      <c r="JB949" s="24"/>
      <c r="JC949" s="24"/>
      <c r="JD949" s="24"/>
      <c r="JE949" s="24"/>
      <c r="JF949" s="24"/>
      <c r="JG949" s="24"/>
      <c r="JH949" s="24"/>
      <c r="JI949" s="24"/>
      <c r="JJ949" s="24"/>
      <c r="JK949" s="24"/>
      <c r="JL949" s="24"/>
      <c r="JM949" s="24"/>
      <c r="JN949" s="24"/>
      <c r="JO949" s="24"/>
      <c r="JP949" s="24"/>
      <c r="JQ949" s="24"/>
      <c r="JR949" s="24"/>
      <c r="JS949" s="24"/>
      <c r="JT949" s="24"/>
      <c r="JU949" s="25"/>
      <c r="JV949" s="24"/>
      <c r="JW949" s="151"/>
      <c r="JX949" s="151"/>
      <c r="JY949" s="153"/>
      <c r="JZ949" s="24"/>
      <c r="KA949" s="24"/>
      <c r="KB949" s="24"/>
      <c r="KC949" s="24"/>
      <c r="KD949" s="24"/>
      <c r="KE949" s="24"/>
      <c r="KF949" s="24"/>
      <c r="KG949" s="24"/>
      <c r="KH949" s="24"/>
      <c r="KI949" s="24"/>
      <c r="KJ949" s="24"/>
      <c r="KK949" s="24"/>
      <c r="KL949" s="24"/>
      <c r="KM949" s="24"/>
      <c r="KN949" s="24"/>
      <c r="KO949" s="24"/>
      <c r="KP949" s="24"/>
      <c r="KQ949" s="24"/>
      <c r="KR949" s="24"/>
      <c r="KS949" s="24"/>
      <c r="KT949" s="24"/>
      <c r="KU949" s="24"/>
      <c r="KV949" s="24"/>
      <c r="KW949" s="24"/>
      <c r="KX949" s="24"/>
      <c r="KY949" s="24"/>
      <c r="KZ949" s="24"/>
      <c r="LA949" s="24"/>
      <c r="LB949" s="24"/>
      <c r="LC949" s="24"/>
      <c r="LD949" s="24"/>
      <c r="LE949" s="151"/>
      <c r="LF949" s="151"/>
      <c r="LG949" s="153"/>
      <c r="LH949" s="24"/>
      <c r="LI949" s="24"/>
      <c r="LJ949" s="24"/>
      <c r="LK949" s="24"/>
      <c r="LL949" s="24"/>
      <c r="LM949" s="24"/>
      <c r="LN949" s="24"/>
      <c r="LO949" s="24"/>
      <c r="LP949" s="24"/>
      <c r="LQ949" s="24"/>
      <c r="LR949" s="24"/>
      <c r="LS949" s="24"/>
      <c r="LT949" s="24"/>
      <c r="LU949" s="24"/>
      <c r="LV949" s="24"/>
      <c r="LW949" s="24"/>
      <c r="LX949" s="24"/>
      <c r="LY949" s="24"/>
      <c r="LZ949" s="24"/>
      <c r="MA949" s="24"/>
      <c r="MB949" s="24"/>
      <c r="MC949" s="24"/>
      <c r="MD949" s="24"/>
      <c r="ME949" s="24"/>
      <c r="MF949" s="24"/>
      <c r="MG949" s="24"/>
      <c r="MH949" s="24"/>
      <c r="MI949" s="24"/>
      <c r="MJ949" s="24"/>
      <c r="MK949" s="24"/>
      <c r="ML949" s="24"/>
    </row>
    <row r="950" spans="1:350" ht="13.9" customHeight="1" outlineLevel="3" x14ac:dyDescent="0.2">
      <c r="A950" s="226" t="s">
        <v>561</v>
      </c>
      <c r="B950" s="218" t="s">
        <v>409</v>
      </c>
      <c r="C950" s="214" t="s">
        <v>99</v>
      </c>
      <c r="D950" s="154">
        <v>2</v>
      </c>
      <c r="E950" s="175">
        <v>0</v>
      </c>
      <c r="F950" s="175">
        <f>D950-E950</f>
        <v>2</v>
      </c>
      <c r="G950" s="175" t="s">
        <v>847</v>
      </c>
      <c r="H950" s="170" t="s">
        <v>970</v>
      </c>
      <c r="I950" s="170" t="s">
        <v>831</v>
      </c>
      <c r="J950" s="212">
        <f ca="1">E950+Q950+AX950+CF950+DN950+ES950+GA950+HH950+IP950+JW950+LE950</f>
        <v>2</v>
      </c>
      <c r="K950" s="212">
        <f>E950+R950+AY950+CG950+DO950+ET950+GB950+HI950+IQ950+JX950+LF950</f>
        <v>2</v>
      </c>
      <c r="L950" s="172">
        <f ca="1">K950/J950</f>
        <v>1</v>
      </c>
      <c r="M950" s="172">
        <f>K950/D950</f>
        <v>1</v>
      </c>
      <c r="N950" s="183">
        <f ca="1">SUMIF($EV$8:$FZ$9,$O$5,$EV951:$FZ951)-SUMIF($EV$8:$FZ$9,$Q$5,$EV951:$FZ951)</f>
        <v>0</v>
      </c>
      <c r="O950" s="156"/>
      <c r="P950" s="16" t="s">
        <v>25</v>
      </c>
      <c r="Q950" s="150">
        <v>0</v>
      </c>
      <c r="R950" s="150">
        <v>0</v>
      </c>
      <c r="S950" s="152" t="e">
        <v>#DIV/0!</v>
      </c>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50">
        <f t="shared" ca="1" si="2380"/>
        <v>0</v>
      </c>
      <c r="AY950" s="150">
        <f>SUM(BA951:CE951)</f>
        <v>0</v>
      </c>
      <c r="AZ950" s="152" t="e">
        <f ca="1">AY950/AX950</f>
        <v>#DIV/0!</v>
      </c>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50">
        <f t="shared" ref="CF950" si="2464">SUM(CI950:DM950)</f>
        <v>0</v>
      </c>
      <c r="CG950" s="150">
        <f>SUM(CI951:DM951)</f>
        <v>0</v>
      </c>
      <c r="CH950" s="152" t="e">
        <f>CG950/CF950</f>
        <v>#DIV/0!</v>
      </c>
      <c r="CI950" s="129"/>
      <c r="CJ950" s="129"/>
      <c r="CK950" s="129"/>
      <c r="CL950" s="129"/>
      <c r="CM950" s="129"/>
      <c r="CN950" s="129"/>
      <c r="CO950" s="129"/>
      <c r="CP950" s="101"/>
      <c r="CQ950" s="101"/>
      <c r="CR950" s="101"/>
      <c r="CS950" s="101"/>
      <c r="CT950" s="101"/>
      <c r="CU950" s="101"/>
      <c r="CV950" s="101"/>
      <c r="CW950" s="129"/>
      <c r="CX950" s="129"/>
      <c r="CY950" s="129"/>
      <c r="CZ950" s="129"/>
      <c r="DA950" s="129"/>
      <c r="DB950" s="129"/>
      <c r="DC950" s="129"/>
      <c r="DD950" s="129"/>
      <c r="DE950" s="129"/>
      <c r="DF950" s="129"/>
      <c r="DG950" s="129"/>
      <c r="DH950" s="129"/>
      <c r="DI950" s="129"/>
      <c r="DJ950" s="129"/>
      <c r="DK950" s="129"/>
      <c r="DL950" s="129"/>
      <c r="DM950" s="129"/>
      <c r="DN950" s="150">
        <f t="shared" ref="DN950" si="2465">SUM(DQ950:ER950)</f>
        <v>0</v>
      </c>
      <c r="DO950" s="150">
        <f>SUM(DQ951:ER951)</f>
        <v>0</v>
      </c>
      <c r="DP950" s="152" t="e">
        <f t="shared" si="2408"/>
        <v>#DIV/0!</v>
      </c>
      <c r="DQ950" s="16"/>
      <c r="DR950" s="16"/>
      <c r="DS950" s="16"/>
      <c r="DT950" s="16"/>
      <c r="DU950" s="16"/>
      <c r="DV950" s="16"/>
      <c r="DW950" s="16"/>
      <c r="DX950" s="16"/>
      <c r="DY950" s="16"/>
      <c r="DZ950" s="16"/>
      <c r="EA950" s="16"/>
      <c r="EB950" s="16"/>
      <c r="EC950" s="16"/>
      <c r="ED950" s="16"/>
      <c r="EE950" s="16"/>
      <c r="EF950" s="16"/>
      <c r="EG950" s="16"/>
      <c r="EH950" s="16"/>
      <c r="EI950" s="16"/>
      <c r="EJ950" s="16"/>
      <c r="EK950" s="16"/>
      <c r="EL950" s="16"/>
      <c r="EM950" s="16"/>
      <c r="EN950" s="16"/>
      <c r="EO950" s="16"/>
      <c r="EP950" s="16"/>
      <c r="EQ950" s="16"/>
      <c r="ER950" s="16"/>
      <c r="ES950" s="150">
        <f t="shared" ca="1" si="2361"/>
        <v>0</v>
      </c>
      <c r="ET950" s="150">
        <f t="shared" si="2444"/>
        <v>0</v>
      </c>
      <c r="EU950" s="152" t="e">
        <f t="shared" ca="1" si="2445"/>
        <v>#DIV/0!</v>
      </c>
      <c r="EV950" s="16"/>
      <c r="EW950" s="67"/>
      <c r="EX950" s="16"/>
      <c r="EY950" s="16"/>
      <c r="EZ950" s="16"/>
      <c r="FA950" s="16"/>
      <c r="FB950" s="16"/>
      <c r="FC950" s="16"/>
      <c r="FD950" s="16"/>
      <c r="FE950" s="16"/>
      <c r="FF950" s="16"/>
      <c r="FG950" s="16"/>
      <c r="FH950" s="16"/>
      <c r="FI950" s="16"/>
      <c r="FJ950" s="16"/>
      <c r="FK950" s="16"/>
      <c r="FL950" s="16"/>
      <c r="FM950" s="16"/>
      <c r="FN950" s="16"/>
      <c r="FO950" s="16"/>
      <c r="FP950" s="16"/>
      <c r="FQ950" s="16"/>
      <c r="FR950" s="16"/>
      <c r="FS950" s="16"/>
      <c r="FT950" s="16"/>
      <c r="FU950" s="16"/>
      <c r="FV950" s="16"/>
      <c r="FW950" s="16"/>
      <c r="FX950" s="16"/>
      <c r="FY950" s="16"/>
      <c r="FZ950" s="16"/>
      <c r="GA950" s="150">
        <f t="shared" ref="GA950" ca="1" si="2466">SUMIF($GD$8:$HG$9,$O$5,GD950:HG950)</f>
        <v>2</v>
      </c>
      <c r="GB950" s="150">
        <f t="shared" ref="GB950" si="2467">SUM(GD951:HG951)</f>
        <v>2</v>
      </c>
      <c r="GC950" s="152">
        <f t="shared" ref="GC950" ca="1" si="2468">GB950/GA950</f>
        <v>1</v>
      </c>
      <c r="GD950" s="16"/>
      <c r="GE950" s="16"/>
      <c r="GF950" s="16"/>
      <c r="GG950" s="16"/>
      <c r="GH950" s="16">
        <v>1</v>
      </c>
      <c r="GI950" s="16"/>
      <c r="GJ950" s="16">
        <v>1</v>
      </c>
      <c r="GK950" s="16"/>
      <c r="GL950" s="16"/>
      <c r="GM950" s="16"/>
      <c r="GN950" s="16"/>
      <c r="GO950" s="16"/>
      <c r="GP950" s="16"/>
      <c r="GQ950" s="16"/>
      <c r="GR950" s="16"/>
      <c r="GS950" s="16"/>
      <c r="GT950" s="16"/>
      <c r="GU950" s="16"/>
      <c r="GV950" s="16"/>
      <c r="GW950" s="16"/>
      <c r="GX950" s="16"/>
      <c r="GY950" s="16"/>
      <c r="GZ950" s="16"/>
      <c r="HA950" s="16"/>
      <c r="HB950" s="16"/>
      <c r="HC950" s="16"/>
      <c r="HD950" s="16"/>
      <c r="HE950" s="16"/>
      <c r="HF950" s="16"/>
      <c r="HG950" s="16"/>
      <c r="HH950" s="150"/>
      <c r="HI950" s="150">
        <v>0</v>
      </c>
      <c r="HJ950" s="152" t="e">
        <v>#DIV/0!</v>
      </c>
      <c r="HK950" s="16"/>
      <c r="HL950" s="16"/>
      <c r="HM950" s="16"/>
      <c r="HN950" s="16"/>
      <c r="HO950" s="16"/>
      <c r="HP950" s="16"/>
      <c r="HQ950" s="16"/>
      <c r="HR950" s="16"/>
      <c r="HS950" s="16"/>
      <c r="HT950" s="16"/>
      <c r="HU950" s="16"/>
      <c r="HV950" s="16"/>
      <c r="HW950" s="16"/>
      <c r="HX950" s="16"/>
      <c r="HY950" s="16"/>
      <c r="HZ950" s="16"/>
      <c r="IA950" s="16"/>
      <c r="IB950" s="16"/>
      <c r="IC950" s="16"/>
      <c r="ID950" s="16"/>
      <c r="IE950" s="16"/>
      <c r="IF950" s="16"/>
      <c r="IG950" s="16"/>
      <c r="IH950" s="16"/>
      <c r="II950" s="16"/>
      <c r="IJ950" s="16"/>
      <c r="IK950" s="16"/>
      <c r="IL950" s="16"/>
      <c r="IM950" s="16"/>
      <c r="IN950" s="16"/>
      <c r="IO950" s="16"/>
      <c r="IP950" s="150"/>
      <c r="IQ950" s="150">
        <v>0</v>
      </c>
      <c r="IR950" s="152" t="e">
        <v>#DIV/0!</v>
      </c>
      <c r="IS950" s="16"/>
      <c r="IT950" s="16"/>
      <c r="IU950" s="16"/>
      <c r="IV950" s="16"/>
      <c r="IW950" s="16"/>
      <c r="IX950" s="16"/>
      <c r="IY950" s="16"/>
      <c r="IZ950" s="16"/>
      <c r="JA950" s="16"/>
      <c r="JB950" s="16"/>
      <c r="JC950" s="16"/>
      <c r="JD950" s="16"/>
      <c r="JE950" s="16"/>
      <c r="JF950" s="16"/>
      <c r="JG950" s="16"/>
      <c r="JH950" s="16"/>
      <c r="JI950" s="16"/>
      <c r="JJ950" s="16"/>
      <c r="JK950" s="16"/>
      <c r="JL950" s="16"/>
      <c r="JM950" s="16"/>
      <c r="JN950" s="16"/>
      <c r="JO950" s="16"/>
      <c r="JP950" s="16"/>
      <c r="JQ950" s="16"/>
      <c r="JR950" s="16"/>
      <c r="JS950" s="16"/>
      <c r="JT950" s="16"/>
      <c r="JU950" s="23"/>
      <c r="JV950" s="16"/>
      <c r="JW950" s="150"/>
      <c r="JX950" s="150">
        <v>0</v>
      </c>
      <c r="JY950" s="152" t="e">
        <v>#DIV/0!</v>
      </c>
      <c r="JZ950" s="16"/>
      <c r="KA950" s="16"/>
      <c r="KB950" s="16"/>
      <c r="KC950" s="16"/>
      <c r="KD950" s="16"/>
      <c r="KE950" s="16"/>
      <c r="KF950" s="16"/>
      <c r="KG950" s="16"/>
      <c r="KH950" s="16"/>
      <c r="KI950" s="16"/>
      <c r="KJ950" s="16"/>
      <c r="KK950" s="16"/>
      <c r="KL950" s="16"/>
      <c r="KM950" s="16"/>
      <c r="KN950" s="16"/>
      <c r="KO950" s="16"/>
      <c r="KP950" s="16"/>
      <c r="KQ950" s="16"/>
      <c r="KR950" s="16"/>
      <c r="KS950" s="16"/>
      <c r="KT950" s="16"/>
      <c r="KU950" s="16"/>
      <c r="KV950" s="16"/>
      <c r="KW950" s="16"/>
      <c r="KX950" s="16"/>
      <c r="KY950" s="16"/>
      <c r="KZ950" s="16"/>
      <c r="LA950" s="16"/>
      <c r="LB950" s="16"/>
      <c r="LC950" s="16"/>
      <c r="LD950" s="16"/>
      <c r="LE950" s="150"/>
      <c r="LF950" s="150">
        <v>0</v>
      </c>
      <c r="LG950" s="152" t="e">
        <v>#DIV/0!</v>
      </c>
      <c r="LH950" s="16"/>
      <c r="LI950" s="16"/>
      <c r="LJ950" s="16"/>
      <c r="LK950" s="16"/>
      <c r="LL950" s="16"/>
      <c r="LM950" s="16"/>
      <c r="LN950" s="16"/>
      <c r="LO950" s="16"/>
      <c r="LP950" s="16"/>
      <c r="LQ950" s="16"/>
      <c r="LR950" s="16"/>
      <c r="LS950" s="16"/>
      <c r="LT950" s="16"/>
      <c r="LU950" s="16"/>
      <c r="LV950" s="16"/>
      <c r="LW950" s="16"/>
      <c r="LX950" s="16"/>
      <c r="LY950" s="16"/>
      <c r="LZ950" s="16"/>
      <c r="MA950" s="16"/>
      <c r="MB950" s="16"/>
      <c r="MC950" s="16"/>
      <c r="MD950" s="16"/>
      <c r="ME950" s="16"/>
      <c r="MF950" s="16"/>
      <c r="MG950" s="16"/>
      <c r="MH950" s="16"/>
      <c r="MI950" s="16"/>
      <c r="MJ950" s="16"/>
      <c r="MK950" s="16"/>
      <c r="ML950" s="16"/>
    </row>
    <row r="951" spans="1:350" ht="13.9" customHeight="1" outlineLevel="3" x14ac:dyDescent="0.2">
      <c r="A951" s="227"/>
      <c r="B951" s="219"/>
      <c r="C951" s="215"/>
      <c r="D951" s="155"/>
      <c r="E951" s="176"/>
      <c r="F951" s="176"/>
      <c r="G951" s="176"/>
      <c r="H951" s="171"/>
      <c r="I951" s="171"/>
      <c r="J951" s="213"/>
      <c r="K951" s="213"/>
      <c r="L951" s="173"/>
      <c r="M951" s="173"/>
      <c r="N951" s="184"/>
      <c r="O951" s="157"/>
      <c r="P951" s="17" t="s">
        <v>26</v>
      </c>
      <c r="Q951" s="151"/>
      <c r="R951" s="151"/>
      <c r="S951" s="153"/>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151"/>
      <c r="AY951" s="151"/>
      <c r="AZ951" s="153"/>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c r="CF951" s="151"/>
      <c r="CG951" s="151"/>
      <c r="CH951" s="153"/>
      <c r="CI951" s="141"/>
      <c r="CJ951" s="141"/>
      <c r="CK951" s="141"/>
      <c r="CL951" s="141"/>
      <c r="CM951" s="141"/>
      <c r="CN951" s="141"/>
      <c r="CO951" s="141"/>
      <c r="CP951" s="95"/>
      <c r="CQ951" s="95"/>
      <c r="CR951" s="95"/>
      <c r="CS951" s="95"/>
      <c r="CT951" s="95"/>
      <c r="CU951" s="95"/>
      <c r="CV951" s="95"/>
      <c r="CW951" s="141"/>
      <c r="CX951" s="141"/>
      <c r="CY951" s="141"/>
      <c r="CZ951" s="141"/>
      <c r="DA951" s="141"/>
      <c r="DB951" s="141"/>
      <c r="DC951" s="141"/>
      <c r="DD951" s="141"/>
      <c r="DE951" s="141"/>
      <c r="DF951" s="141"/>
      <c r="DG951" s="141"/>
      <c r="DH951" s="141"/>
      <c r="DI951" s="141"/>
      <c r="DJ951" s="141"/>
      <c r="DK951" s="141"/>
      <c r="DL951" s="141"/>
      <c r="DM951" s="141"/>
      <c r="DN951" s="151"/>
      <c r="DO951" s="151"/>
      <c r="DP951" s="153"/>
      <c r="DQ951" s="24"/>
      <c r="DR951" s="24"/>
      <c r="DS951" s="24"/>
      <c r="DT951" s="24"/>
      <c r="DU951" s="24"/>
      <c r="DV951" s="24"/>
      <c r="DW951" s="24"/>
      <c r="DX951" s="24"/>
      <c r="DY951" s="24"/>
      <c r="DZ951" s="24"/>
      <c r="EA951" s="24"/>
      <c r="EB951" s="24"/>
      <c r="EC951" s="24"/>
      <c r="ED951" s="24"/>
      <c r="EE951" s="24"/>
      <c r="EF951" s="24"/>
      <c r="EG951" s="24"/>
      <c r="EH951" s="24"/>
      <c r="EI951" s="24"/>
      <c r="EJ951" s="24"/>
      <c r="EK951" s="24"/>
      <c r="EL951" s="24"/>
      <c r="EM951" s="24"/>
      <c r="EN951" s="24"/>
      <c r="EO951" s="24"/>
      <c r="EP951" s="24"/>
      <c r="EQ951" s="24"/>
      <c r="ER951" s="24"/>
      <c r="ES951" s="151"/>
      <c r="ET951" s="151"/>
      <c r="EU951" s="153"/>
      <c r="EV951" s="24"/>
      <c r="EW951" s="125"/>
      <c r="EX951" s="24"/>
      <c r="EY951" s="24"/>
      <c r="EZ951" s="24"/>
      <c r="FA951" s="24"/>
      <c r="FB951" s="24"/>
      <c r="FC951" s="24"/>
      <c r="FD951" s="24"/>
      <c r="FE951" s="24"/>
      <c r="FF951" s="24"/>
      <c r="FG951" s="24"/>
      <c r="FH951" s="24"/>
      <c r="FI951" s="24"/>
      <c r="FJ951" s="24"/>
      <c r="FK951" s="24"/>
      <c r="FL951" s="24"/>
      <c r="FM951" s="24"/>
      <c r="FN951" s="24"/>
      <c r="FO951" s="24"/>
      <c r="FP951" s="24"/>
      <c r="FQ951" s="24"/>
      <c r="FR951" s="24"/>
      <c r="FS951" s="24"/>
      <c r="FT951" s="24"/>
      <c r="FU951" s="24"/>
      <c r="FV951" s="24"/>
      <c r="FW951" s="24"/>
      <c r="FX951" s="24"/>
      <c r="FY951" s="24"/>
      <c r="FZ951" s="24"/>
      <c r="GA951" s="151"/>
      <c r="GB951" s="151"/>
      <c r="GC951" s="153"/>
      <c r="GD951" s="24"/>
      <c r="GE951" s="24"/>
      <c r="GF951" s="24"/>
      <c r="GG951" s="24"/>
      <c r="GH951" s="24"/>
      <c r="GI951" s="24"/>
      <c r="GJ951" s="24"/>
      <c r="GK951" s="24"/>
      <c r="GL951" s="24"/>
      <c r="GM951" s="24"/>
      <c r="GN951" s="24"/>
      <c r="GO951" s="24">
        <v>2</v>
      </c>
      <c r="GP951" s="24"/>
      <c r="GQ951" s="24"/>
      <c r="GR951" s="24"/>
      <c r="GS951" s="24"/>
      <c r="GT951" s="24"/>
      <c r="GU951" s="24"/>
      <c r="GV951" s="24"/>
      <c r="GW951" s="24"/>
      <c r="GX951" s="24"/>
      <c r="GY951" s="24"/>
      <c r="GZ951" s="24"/>
      <c r="HA951" s="24"/>
      <c r="HB951" s="24"/>
      <c r="HC951" s="24"/>
      <c r="HD951" s="24"/>
      <c r="HE951" s="24"/>
      <c r="HF951" s="24"/>
      <c r="HG951" s="24"/>
      <c r="HH951" s="151"/>
      <c r="HI951" s="151"/>
      <c r="HJ951" s="153"/>
      <c r="HK951" s="24"/>
      <c r="HL951" s="24"/>
      <c r="HM951" s="24"/>
      <c r="HN951" s="24"/>
      <c r="HO951" s="24"/>
      <c r="HP951" s="24"/>
      <c r="HQ951" s="24"/>
      <c r="HR951" s="24"/>
      <c r="HS951" s="24"/>
      <c r="HT951" s="24"/>
      <c r="HU951" s="24"/>
      <c r="HV951" s="24"/>
      <c r="HW951" s="24"/>
      <c r="HX951" s="24"/>
      <c r="HY951" s="24"/>
      <c r="HZ951" s="24"/>
      <c r="IA951" s="24"/>
      <c r="IB951" s="24"/>
      <c r="IC951" s="24"/>
      <c r="ID951" s="24"/>
      <c r="IE951" s="24"/>
      <c r="IF951" s="24"/>
      <c r="IG951" s="24"/>
      <c r="IH951" s="24"/>
      <c r="II951" s="24"/>
      <c r="IJ951" s="24"/>
      <c r="IK951" s="24"/>
      <c r="IL951" s="24"/>
      <c r="IM951" s="24"/>
      <c r="IN951" s="24"/>
      <c r="IO951" s="24"/>
      <c r="IP951" s="151"/>
      <c r="IQ951" s="151"/>
      <c r="IR951" s="153"/>
      <c r="IS951" s="24"/>
      <c r="IT951" s="24"/>
      <c r="IU951" s="24"/>
      <c r="IV951" s="24"/>
      <c r="IW951" s="24"/>
      <c r="IX951" s="24"/>
      <c r="IY951" s="24"/>
      <c r="IZ951" s="24"/>
      <c r="JA951" s="24"/>
      <c r="JB951" s="24"/>
      <c r="JC951" s="24"/>
      <c r="JD951" s="24"/>
      <c r="JE951" s="24"/>
      <c r="JF951" s="24"/>
      <c r="JG951" s="24"/>
      <c r="JH951" s="24"/>
      <c r="JI951" s="24"/>
      <c r="JJ951" s="24"/>
      <c r="JK951" s="24"/>
      <c r="JL951" s="24"/>
      <c r="JM951" s="24"/>
      <c r="JN951" s="24"/>
      <c r="JO951" s="24"/>
      <c r="JP951" s="24"/>
      <c r="JQ951" s="24"/>
      <c r="JR951" s="24"/>
      <c r="JS951" s="24"/>
      <c r="JT951" s="24"/>
      <c r="JU951" s="25"/>
      <c r="JV951" s="24"/>
      <c r="JW951" s="151"/>
      <c r="JX951" s="151"/>
      <c r="JY951" s="153"/>
      <c r="JZ951" s="24"/>
      <c r="KA951" s="24"/>
      <c r="KB951" s="24"/>
      <c r="KC951" s="24"/>
      <c r="KD951" s="24"/>
      <c r="KE951" s="24"/>
      <c r="KF951" s="24"/>
      <c r="KG951" s="24"/>
      <c r="KH951" s="24"/>
      <c r="KI951" s="24"/>
      <c r="KJ951" s="24"/>
      <c r="KK951" s="24"/>
      <c r="KL951" s="24"/>
      <c r="KM951" s="24"/>
      <c r="KN951" s="24"/>
      <c r="KO951" s="24"/>
      <c r="KP951" s="24"/>
      <c r="KQ951" s="24"/>
      <c r="KR951" s="24"/>
      <c r="KS951" s="24"/>
      <c r="KT951" s="24"/>
      <c r="KU951" s="24"/>
      <c r="KV951" s="24"/>
      <c r="KW951" s="24"/>
      <c r="KX951" s="24"/>
      <c r="KY951" s="24"/>
      <c r="KZ951" s="24"/>
      <c r="LA951" s="24"/>
      <c r="LB951" s="24"/>
      <c r="LC951" s="24"/>
      <c r="LD951" s="24"/>
      <c r="LE951" s="151"/>
      <c r="LF951" s="151"/>
      <c r="LG951" s="153"/>
      <c r="LH951" s="24"/>
      <c r="LI951" s="24"/>
      <c r="LJ951" s="24"/>
      <c r="LK951" s="24"/>
      <c r="LL951" s="24"/>
      <c r="LM951" s="24"/>
      <c r="LN951" s="24"/>
      <c r="LO951" s="24"/>
      <c r="LP951" s="24"/>
      <c r="LQ951" s="24"/>
      <c r="LR951" s="24"/>
      <c r="LS951" s="24"/>
      <c r="LT951" s="24"/>
      <c r="LU951" s="24"/>
      <c r="LV951" s="24"/>
      <c r="LW951" s="24"/>
      <c r="LX951" s="24"/>
      <c r="LY951" s="24"/>
      <c r="LZ951" s="24"/>
      <c r="MA951" s="24"/>
      <c r="MB951" s="24"/>
      <c r="MC951" s="24"/>
      <c r="MD951" s="24"/>
      <c r="ME951" s="24"/>
      <c r="MF951" s="24"/>
      <c r="MG951" s="24"/>
      <c r="MH951" s="24"/>
      <c r="MI951" s="24"/>
      <c r="MJ951" s="24"/>
      <c r="MK951" s="24"/>
      <c r="ML951" s="24"/>
    </row>
    <row r="952" spans="1:350" ht="13.9" customHeight="1" outlineLevel="3" x14ac:dyDescent="0.2">
      <c r="A952" s="226" t="s">
        <v>562</v>
      </c>
      <c r="B952" s="218" t="s">
        <v>411</v>
      </c>
      <c r="C952" s="214" t="s">
        <v>38</v>
      </c>
      <c r="D952" s="154">
        <v>2.5167000000000002</v>
      </c>
      <c r="E952" s="175">
        <v>0</v>
      </c>
      <c r="F952" s="175">
        <f>D952-E952</f>
        <v>2.5167000000000002</v>
      </c>
      <c r="G952" s="175" t="s">
        <v>847</v>
      </c>
      <c r="H952" s="170" t="s">
        <v>970</v>
      </c>
      <c r="I952" s="170" t="s">
        <v>831</v>
      </c>
      <c r="J952" s="212">
        <f ca="1">E952+Q952+AX952+CF952+DN952+ES952+GA952+HH952+IP952+JW952+LE952</f>
        <v>2.5516000000000001</v>
      </c>
      <c r="K952" s="212">
        <f>E952+R952+AY952+CG952+DO952+ET952+GB952+HI952+IQ952+JX952+LF952</f>
        <v>1.1000000000000001</v>
      </c>
      <c r="L952" s="172">
        <f ca="1">K952/J952</f>
        <v>0.43110205361341908</v>
      </c>
      <c r="M952" s="172">
        <f>K952/D952</f>
        <v>0.43708030357213812</v>
      </c>
      <c r="N952" s="183">
        <f ca="1">SUMIF($EV$8:$FZ$9,$O$5,$EV953:$FZ953)-SUMIF($EV$8:$FZ$9,$Q$5,$EV953:$FZ953)</f>
        <v>0</v>
      </c>
      <c r="O952" s="156"/>
      <c r="P952" s="16" t="s">
        <v>25</v>
      </c>
      <c r="Q952" s="150">
        <v>0</v>
      </c>
      <c r="R952" s="150">
        <v>0</v>
      </c>
      <c r="S952" s="152" t="e">
        <v>#DIV/0!</v>
      </c>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50">
        <f t="shared" ca="1" si="2380"/>
        <v>0</v>
      </c>
      <c r="AY952" s="150">
        <f>SUM(BA953:CE953)</f>
        <v>0</v>
      </c>
      <c r="AZ952" s="152" t="e">
        <f ca="1">AY952/AX952</f>
        <v>#DIV/0!</v>
      </c>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50">
        <f t="shared" ref="CF952" si="2469">SUM(CI952:DM952)</f>
        <v>0</v>
      </c>
      <c r="CG952" s="150">
        <f>SUM(CI953:DM953)</f>
        <v>0</v>
      </c>
      <c r="CH952" s="152" t="e">
        <f>CG952/CF952</f>
        <v>#DIV/0!</v>
      </c>
      <c r="CI952" s="129"/>
      <c r="CJ952" s="129"/>
      <c r="CK952" s="129"/>
      <c r="CL952" s="129"/>
      <c r="CM952" s="129"/>
      <c r="CN952" s="129"/>
      <c r="CO952" s="129"/>
      <c r="CP952" s="101"/>
      <c r="CQ952" s="101"/>
      <c r="CR952" s="101"/>
      <c r="CS952" s="101"/>
      <c r="CT952" s="101"/>
      <c r="CU952" s="101"/>
      <c r="CV952" s="101"/>
      <c r="CW952" s="129"/>
      <c r="CX952" s="129"/>
      <c r="CY952" s="129"/>
      <c r="CZ952" s="129"/>
      <c r="DA952" s="129"/>
      <c r="DB952" s="129"/>
      <c r="DC952" s="129"/>
      <c r="DD952" s="129"/>
      <c r="DE952" s="129"/>
      <c r="DF952" s="129"/>
      <c r="DG952" s="129"/>
      <c r="DH952" s="129"/>
      <c r="DI952" s="129"/>
      <c r="DJ952" s="129"/>
      <c r="DK952" s="129"/>
      <c r="DL952" s="129"/>
      <c r="DM952" s="129"/>
      <c r="DN952" s="150">
        <f t="shared" ref="DN952" si="2470">SUM(DQ952:ER952)</f>
        <v>0</v>
      </c>
      <c r="DO952" s="150">
        <f>SUM(DQ953:ER953)</f>
        <v>0</v>
      </c>
      <c r="DP952" s="152" t="e">
        <f t="shared" si="2408"/>
        <v>#DIV/0!</v>
      </c>
      <c r="DQ952" s="16"/>
      <c r="DR952" s="16"/>
      <c r="DS952" s="16"/>
      <c r="DT952" s="16"/>
      <c r="DU952" s="16"/>
      <c r="DV952" s="16"/>
      <c r="DW952" s="16"/>
      <c r="DX952" s="16"/>
      <c r="DY952" s="16"/>
      <c r="DZ952" s="16"/>
      <c r="EA952" s="16"/>
      <c r="EB952" s="16"/>
      <c r="EC952" s="16"/>
      <c r="ED952" s="16"/>
      <c r="EE952" s="16"/>
      <c r="EF952" s="16"/>
      <c r="EG952" s="16"/>
      <c r="EH952" s="16"/>
      <c r="EI952" s="16"/>
      <c r="EJ952" s="16"/>
      <c r="EK952" s="16"/>
      <c r="EL952" s="16"/>
      <c r="EM952" s="16"/>
      <c r="EN952" s="16"/>
      <c r="EO952" s="16"/>
      <c r="EP952" s="16"/>
      <c r="EQ952" s="16"/>
      <c r="ER952" s="16"/>
      <c r="ES952" s="150">
        <f t="shared" ca="1" si="2361"/>
        <v>0</v>
      </c>
      <c r="ET952" s="150">
        <f t="shared" si="2444"/>
        <v>0</v>
      </c>
      <c r="EU952" s="152" t="e">
        <f t="shared" ca="1" si="2445"/>
        <v>#DIV/0!</v>
      </c>
      <c r="EV952" s="16"/>
      <c r="EW952" s="67"/>
      <c r="EX952" s="16"/>
      <c r="EY952" s="16"/>
      <c r="EZ952" s="16"/>
      <c r="FA952" s="16"/>
      <c r="FB952" s="16"/>
      <c r="FC952" s="16"/>
      <c r="FD952" s="16"/>
      <c r="FE952" s="16"/>
      <c r="FF952" s="16"/>
      <c r="FG952" s="16"/>
      <c r="FH952" s="16"/>
      <c r="FI952" s="16"/>
      <c r="FJ952" s="16"/>
      <c r="FK952" s="16"/>
      <c r="FL952" s="16"/>
      <c r="FM952" s="16"/>
      <c r="FN952" s="16"/>
      <c r="FO952" s="16"/>
      <c r="FP952" s="16"/>
      <c r="FQ952" s="16"/>
      <c r="FR952" s="16"/>
      <c r="FS952" s="16"/>
      <c r="FT952" s="16"/>
      <c r="FU952" s="16"/>
      <c r="FV952" s="16"/>
      <c r="FW952" s="16"/>
      <c r="FX952" s="16"/>
      <c r="FY952" s="16"/>
      <c r="FZ952" s="16"/>
      <c r="GA952" s="150">
        <f t="shared" ref="GA952" ca="1" si="2471">SUMIF($GD$8:$HG$9,$O$5,GD952:HG952)</f>
        <v>2.5516000000000001</v>
      </c>
      <c r="GB952" s="150">
        <f t="shared" ref="GB952" si="2472">SUM(GD953:HG953)</f>
        <v>1.1000000000000001</v>
      </c>
      <c r="GC952" s="152">
        <f t="shared" ref="GC952" ca="1" si="2473">GB952/GA952</f>
        <v>0.43110205361341908</v>
      </c>
      <c r="GD952" s="16"/>
      <c r="GE952" s="16"/>
      <c r="GF952" s="16"/>
      <c r="GG952" s="16"/>
      <c r="GH952" s="16">
        <v>1.5</v>
      </c>
      <c r="GI952" s="16">
        <v>1.0516000000000001</v>
      </c>
      <c r="GJ952" s="16"/>
      <c r="GK952" s="16"/>
      <c r="GL952" s="16"/>
      <c r="GM952" s="16"/>
      <c r="GN952" s="16"/>
      <c r="GO952" s="16"/>
      <c r="GP952" s="16"/>
      <c r="GQ952" s="16"/>
      <c r="GR952" s="16"/>
      <c r="GS952" s="16"/>
      <c r="GT952" s="16"/>
      <c r="GU952" s="16"/>
      <c r="GV952" s="16"/>
      <c r="GW952" s="16"/>
      <c r="GX952" s="16"/>
      <c r="GY952" s="16"/>
      <c r="GZ952" s="16"/>
      <c r="HA952" s="16"/>
      <c r="HB952" s="16"/>
      <c r="HC952" s="16"/>
      <c r="HD952" s="16"/>
      <c r="HE952" s="16"/>
      <c r="HF952" s="16"/>
      <c r="HG952" s="16"/>
      <c r="HH952" s="150"/>
      <c r="HI952" s="150">
        <v>0</v>
      </c>
      <c r="HJ952" s="152" t="e">
        <v>#DIV/0!</v>
      </c>
      <c r="HK952" s="16"/>
      <c r="HL952" s="16"/>
      <c r="HM952" s="16"/>
      <c r="HN952" s="16"/>
      <c r="HO952" s="16"/>
      <c r="HP952" s="16"/>
      <c r="HQ952" s="16"/>
      <c r="HR952" s="16"/>
      <c r="HS952" s="16"/>
      <c r="HT952" s="16"/>
      <c r="HU952" s="16"/>
      <c r="HV952" s="16"/>
      <c r="HW952" s="16"/>
      <c r="HX952" s="16"/>
      <c r="HY952" s="16"/>
      <c r="HZ952" s="16"/>
      <c r="IA952" s="16"/>
      <c r="IB952" s="16"/>
      <c r="IC952" s="16"/>
      <c r="ID952" s="16"/>
      <c r="IE952" s="16"/>
      <c r="IF952" s="16"/>
      <c r="IG952" s="16"/>
      <c r="IH952" s="16"/>
      <c r="II952" s="16"/>
      <c r="IJ952" s="16"/>
      <c r="IK952" s="16"/>
      <c r="IL952" s="16"/>
      <c r="IM952" s="16"/>
      <c r="IN952" s="16"/>
      <c r="IO952" s="16"/>
      <c r="IP952" s="150"/>
      <c r="IQ952" s="150">
        <v>0</v>
      </c>
      <c r="IR952" s="152" t="e">
        <v>#DIV/0!</v>
      </c>
      <c r="IS952" s="16"/>
      <c r="IT952" s="16"/>
      <c r="IU952" s="16"/>
      <c r="IV952" s="16"/>
      <c r="IW952" s="16"/>
      <c r="IX952" s="16"/>
      <c r="IY952" s="16"/>
      <c r="IZ952" s="16"/>
      <c r="JA952" s="16"/>
      <c r="JB952" s="16"/>
      <c r="JC952" s="16"/>
      <c r="JD952" s="16"/>
      <c r="JE952" s="16"/>
      <c r="JF952" s="16"/>
      <c r="JG952" s="16"/>
      <c r="JH952" s="16"/>
      <c r="JI952" s="16"/>
      <c r="JJ952" s="16"/>
      <c r="JK952" s="16"/>
      <c r="JL952" s="16"/>
      <c r="JM952" s="16"/>
      <c r="JN952" s="16"/>
      <c r="JO952" s="16"/>
      <c r="JP952" s="16"/>
      <c r="JQ952" s="16"/>
      <c r="JR952" s="16"/>
      <c r="JS952" s="16"/>
      <c r="JT952" s="16"/>
      <c r="JU952" s="23"/>
      <c r="JV952" s="16"/>
      <c r="JW952" s="150"/>
      <c r="JX952" s="150">
        <v>0</v>
      </c>
      <c r="JY952" s="152" t="e">
        <v>#DIV/0!</v>
      </c>
      <c r="JZ952" s="16"/>
      <c r="KA952" s="16"/>
      <c r="KB952" s="16"/>
      <c r="KC952" s="16"/>
      <c r="KD952" s="16"/>
      <c r="KE952" s="16"/>
      <c r="KF952" s="16"/>
      <c r="KG952" s="16"/>
      <c r="KH952" s="16"/>
      <c r="KI952" s="16"/>
      <c r="KJ952" s="16"/>
      <c r="KK952" s="16"/>
      <c r="KL952" s="16"/>
      <c r="KM952" s="16"/>
      <c r="KN952" s="16"/>
      <c r="KO952" s="16"/>
      <c r="KP952" s="16"/>
      <c r="KQ952" s="16"/>
      <c r="KR952" s="16"/>
      <c r="KS952" s="16"/>
      <c r="KT952" s="16"/>
      <c r="KU952" s="16"/>
      <c r="KV952" s="16"/>
      <c r="KW952" s="16"/>
      <c r="KX952" s="16"/>
      <c r="KY952" s="16"/>
      <c r="KZ952" s="16"/>
      <c r="LA952" s="16"/>
      <c r="LB952" s="16"/>
      <c r="LC952" s="16"/>
      <c r="LD952" s="16"/>
      <c r="LE952" s="150"/>
      <c r="LF952" s="150">
        <v>0</v>
      </c>
      <c r="LG952" s="152" t="e">
        <v>#DIV/0!</v>
      </c>
      <c r="LH952" s="16"/>
      <c r="LI952" s="16"/>
      <c r="LJ952" s="16"/>
      <c r="LK952" s="16"/>
      <c r="LL952" s="16"/>
      <c r="LM952" s="16"/>
      <c r="LN952" s="16"/>
      <c r="LO952" s="16"/>
      <c r="LP952" s="16"/>
      <c r="LQ952" s="16"/>
      <c r="LR952" s="16"/>
      <c r="LS952" s="16"/>
      <c r="LT952" s="16"/>
      <c r="LU952" s="16"/>
      <c r="LV952" s="16"/>
      <c r="LW952" s="16"/>
      <c r="LX952" s="16"/>
      <c r="LY952" s="16"/>
      <c r="LZ952" s="16"/>
      <c r="MA952" s="16"/>
      <c r="MB952" s="16"/>
      <c r="MC952" s="16"/>
      <c r="MD952" s="16"/>
      <c r="ME952" s="16"/>
      <c r="MF952" s="16"/>
      <c r="MG952" s="16"/>
      <c r="MH952" s="16"/>
      <c r="MI952" s="16"/>
      <c r="MJ952" s="16"/>
      <c r="MK952" s="16"/>
      <c r="ML952" s="16"/>
    </row>
    <row r="953" spans="1:350" ht="13.9" customHeight="1" outlineLevel="3" x14ac:dyDescent="0.2">
      <c r="A953" s="227"/>
      <c r="B953" s="219"/>
      <c r="C953" s="215"/>
      <c r="D953" s="155"/>
      <c r="E953" s="176"/>
      <c r="F953" s="176"/>
      <c r="G953" s="176"/>
      <c r="H953" s="171"/>
      <c r="I953" s="171"/>
      <c r="J953" s="213"/>
      <c r="K953" s="213"/>
      <c r="L953" s="173"/>
      <c r="M953" s="173"/>
      <c r="N953" s="184"/>
      <c r="O953" s="157"/>
      <c r="P953" s="17" t="s">
        <v>26</v>
      </c>
      <c r="Q953" s="151"/>
      <c r="R953" s="151"/>
      <c r="S953" s="153"/>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151"/>
      <c r="AY953" s="151"/>
      <c r="AZ953" s="153"/>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c r="CF953" s="151"/>
      <c r="CG953" s="151"/>
      <c r="CH953" s="153"/>
      <c r="CI953" s="141"/>
      <c r="CJ953" s="141"/>
      <c r="CK953" s="141"/>
      <c r="CL953" s="141"/>
      <c r="CM953" s="141"/>
      <c r="CN953" s="141"/>
      <c r="CO953" s="141"/>
      <c r="CP953" s="95"/>
      <c r="CQ953" s="95"/>
      <c r="CR953" s="95"/>
      <c r="CS953" s="95"/>
      <c r="CT953" s="95"/>
      <c r="CU953" s="95"/>
      <c r="CV953" s="95"/>
      <c r="CW953" s="141"/>
      <c r="CX953" s="141"/>
      <c r="CY953" s="141"/>
      <c r="CZ953" s="141"/>
      <c r="DA953" s="141"/>
      <c r="DB953" s="141"/>
      <c r="DC953" s="141"/>
      <c r="DD953" s="141"/>
      <c r="DE953" s="141"/>
      <c r="DF953" s="141"/>
      <c r="DG953" s="141"/>
      <c r="DH953" s="141"/>
      <c r="DI953" s="141"/>
      <c r="DJ953" s="141"/>
      <c r="DK953" s="141"/>
      <c r="DL953" s="141"/>
      <c r="DM953" s="141"/>
      <c r="DN953" s="151"/>
      <c r="DO953" s="151"/>
      <c r="DP953" s="153"/>
      <c r="DQ953" s="24"/>
      <c r="DR953" s="24"/>
      <c r="DS953" s="24"/>
      <c r="DT953" s="24"/>
      <c r="DU953" s="24"/>
      <c r="DV953" s="24"/>
      <c r="DW953" s="24"/>
      <c r="DX953" s="24"/>
      <c r="DY953" s="24"/>
      <c r="DZ953" s="24"/>
      <c r="EA953" s="24"/>
      <c r="EB953" s="24"/>
      <c r="EC953" s="24"/>
      <c r="ED953" s="24"/>
      <c r="EE953" s="24"/>
      <c r="EF953" s="24"/>
      <c r="EG953" s="24"/>
      <c r="EH953" s="24"/>
      <c r="EI953" s="24"/>
      <c r="EJ953" s="24"/>
      <c r="EK953" s="24"/>
      <c r="EL953" s="24"/>
      <c r="EM953" s="24"/>
      <c r="EN953" s="24"/>
      <c r="EO953" s="24"/>
      <c r="EP953" s="24"/>
      <c r="EQ953" s="24"/>
      <c r="ER953" s="24"/>
      <c r="ES953" s="151"/>
      <c r="ET953" s="151"/>
      <c r="EU953" s="153"/>
      <c r="EV953" s="24"/>
      <c r="EW953" s="125"/>
      <c r="EX953" s="24"/>
      <c r="EY953" s="24"/>
      <c r="EZ953" s="24"/>
      <c r="FA953" s="24"/>
      <c r="FB953" s="24"/>
      <c r="FC953" s="24"/>
      <c r="FD953" s="24"/>
      <c r="FE953" s="24"/>
      <c r="FF953" s="24"/>
      <c r="FG953" s="24"/>
      <c r="FH953" s="24"/>
      <c r="FI953" s="24"/>
      <c r="FJ953" s="24"/>
      <c r="FK953" s="24"/>
      <c r="FL953" s="24"/>
      <c r="FM953" s="24"/>
      <c r="FN953" s="24"/>
      <c r="FO953" s="24"/>
      <c r="FP953" s="24"/>
      <c r="FQ953" s="24"/>
      <c r="FR953" s="24"/>
      <c r="FS953" s="24"/>
      <c r="FT953" s="24"/>
      <c r="FU953" s="24"/>
      <c r="FV953" s="24"/>
      <c r="FW953" s="24"/>
      <c r="FX953" s="24"/>
      <c r="FY953" s="24"/>
      <c r="FZ953" s="24"/>
      <c r="GA953" s="151"/>
      <c r="GB953" s="151"/>
      <c r="GC953" s="153"/>
      <c r="GD953" s="24"/>
      <c r="GE953" s="24"/>
      <c r="GF953" s="24"/>
      <c r="GG953" s="24"/>
      <c r="GH953" s="24"/>
      <c r="GI953" s="24"/>
      <c r="GJ953" s="24"/>
      <c r="GK953" s="24"/>
      <c r="GL953" s="24"/>
      <c r="GM953" s="24"/>
      <c r="GN953" s="24"/>
      <c r="GO953" s="76">
        <v>1.1000000000000001</v>
      </c>
      <c r="GP953" s="24"/>
      <c r="GQ953" s="24"/>
      <c r="GR953" s="24"/>
      <c r="GS953" s="24"/>
      <c r="GT953" s="24"/>
      <c r="GU953" s="24"/>
      <c r="GV953" s="24"/>
      <c r="GW953" s="24"/>
      <c r="GX953" s="24"/>
      <c r="GY953" s="24"/>
      <c r="GZ953" s="24"/>
      <c r="HA953" s="24"/>
      <c r="HB953" s="24"/>
      <c r="HC953" s="24"/>
      <c r="HD953" s="24"/>
      <c r="HE953" s="24"/>
      <c r="HF953" s="24"/>
      <c r="HG953" s="24"/>
      <c r="HH953" s="151"/>
      <c r="HI953" s="151"/>
      <c r="HJ953" s="153"/>
      <c r="HK953" s="24"/>
      <c r="HL953" s="24"/>
      <c r="HM953" s="24"/>
      <c r="HN953" s="24"/>
      <c r="HO953" s="24"/>
      <c r="HP953" s="24"/>
      <c r="HQ953" s="24"/>
      <c r="HR953" s="24"/>
      <c r="HS953" s="24"/>
      <c r="HT953" s="24"/>
      <c r="HU953" s="24"/>
      <c r="HV953" s="24"/>
      <c r="HW953" s="24"/>
      <c r="HX953" s="24"/>
      <c r="HY953" s="24"/>
      <c r="HZ953" s="24"/>
      <c r="IA953" s="24"/>
      <c r="IB953" s="24"/>
      <c r="IC953" s="24"/>
      <c r="ID953" s="24"/>
      <c r="IE953" s="24"/>
      <c r="IF953" s="24"/>
      <c r="IG953" s="24"/>
      <c r="IH953" s="24"/>
      <c r="II953" s="24"/>
      <c r="IJ953" s="24"/>
      <c r="IK953" s="24"/>
      <c r="IL953" s="24"/>
      <c r="IM953" s="24"/>
      <c r="IN953" s="24"/>
      <c r="IO953" s="24"/>
      <c r="IP953" s="151"/>
      <c r="IQ953" s="151"/>
      <c r="IR953" s="153"/>
      <c r="IS953" s="24"/>
      <c r="IT953" s="24"/>
      <c r="IU953" s="24"/>
      <c r="IV953" s="24"/>
      <c r="IW953" s="24"/>
      <c r="IX953" s="24"/>
      <c r="IY953" s="24"/>
      <c r="IZ953" s="24"/>
      <c r="JA953" s="24"/>
      <c r="JB953" s="24"/>
      <c r="JC953" s="24"/>
      <c r="JD953" s="24"/>
      <c r="JE953" s="24"/>
      <c r="JF953" s="24"/>
      <c r="JG953" s="24"/>
      <c r="JH953" s="24"/>
      <c r="JI953" s="24"/>
      <c r="JJ953" s="24"/>
      <c r="JK953" s="24"/>
      <c r="JL953" s="24"/>
      <c r="JM953" s="24"/>
      <c r="JN953" s="24"/>
      <c r="JO953" s="24"/>
      <c r="JP953" s="24"/>
      <c r="JQ953" s="24"/>
      <c r="JR953" s="24"/>
      <c r="JS953" s="24"/>
      <c r="JT953" s="24"/>
      <c r="JU953" s="25"/>
      <c r="JV953" s="24"/>
      <c r="JW953" s="151"/>
      <c r="JX953" s="151"/>
      <c r="JY953" s="153"/>
      <c r="JZ953" s="24"/>
      <c r="KA953" s="24"/>
      <c r="KB953" s="24"/>
      <c r="KC953" s="24"/>
      <c r="KD953" s="24"/>
      <c r="KE953" s="24"/>
      <c r="KF953" s="24"/>
      <c r="KG953" s="24"/>
      <c r="KH953" s="24"/>
      <c r="KI953" s="24"/>
      <c r="KJ953" s="24"/>
      <c r="KK953" s="24"/>
      <c r="KL953" s="24"/>
      <c r="KM953" s="24"/>
      <c r="KN953" s="24"/>
      <c r="KO953" s="24"/>
      <c r="KP953" s="24"/>
      <c r="KQ953" s="24"/>
      <c r="KR953" s="24"/>
      <c r="KS953" s="24"/>
      <c r="KT953" s="24"/>
      <c r="KU953" s="24"/>
      <c r="KV953" s="24"/>
      <c r="KW953" s="24"/>
      <c r="KX953" s="24"/>
      <c r="KY953" s="24"/>
      <c r="KZ953" s="24"/>
      <c r="LA953" s="24"/>
      <c r="LB953" s="24"/>
      <c r="LC953" s="24"/>
      <c r="LD953" s="24"/>
      <c r="LE953" s="151"/>
      <c r="LF953" s="151"/>
      <c r="LG953" s="153"/>
      <c r="LH953" s="24"/>
      <c r="LI953" s="24"/>
      <c r="LJ953" s="24"/>
      <c r="LK953" s="24"/>
      <c r="LL953" s="24"/>
      <c r="LM953" s="24"/>
      <c r="LN953" s="24"/>
      <c r="LO953" s="24"/>
      <c r="LP953" s="24"/>
      <c r="LQ953" s="24"/>
      <c r="LR953" s="24"/>
      <c r="LS953" s="24"/>
      <c r="LT953" s="24"/>
      <c r="LU953" s="24"/>
      <c r="LV953" s="24"/>
      <c r="LW953" s="24"/>
      <c r="LX953" s="24"/>
      <c r="LY953" s="24"/>
      <c r="LZ953" s="24"/>
      <c r="MA953" s="24"/>
      <c r="MB953" s="24"/>
      <c r="MC953" s="24"/>
      <c r="MD953" s="24"/>
      <c r="ME953" s="24"/>
      <c r="MF953" s="24"/>
      <c r="MG953" s="24"/>
      <c r="MH953" s="24"/>
      <c r="MI953" s="24"/>
      <c r="MJ953" s="24"/>
      <c r="MK953" s="24"/>
      <c r="ML953" s="24"/>
    </row>
    <row r="954" spans="1:350" ht="13.9" customHeight="1" outlineLevel="3" x14ac:dyDescent="0.2">
      <c r="A954" s="226" t="s">
        <v>563</v>
      </c>
      <c r="B954" s="218" t="s">
        <v>412</v>
      </c>
      <c r="C954" s="214" t="s">
        <v>374</v>
      </c>
      <c r="D954" s="154">
        <v>32</v>
      </c>
      <c r="E954" s="175">
        <v>0</v>
      </c>
      <c r="F954" s="175">
        <f>D954-E954</f>
        <v>32</v>
      </c>
      <c r="G954" s="175" t="s">
        <v>847</v>
      </c>
      <c r="H954" s="170" t="s">
        <v>953</v>
      </c>
      <c r="I954" s="170" t="s">
        <v>899</v>
      </c>
      <c r="J954" s="212">
        <f ca="1">E954+Q954+AX954+CF954+DN954+ES954+GA954+HH954+IP954+JW954+LE954</f>
        <v>32</v>
      </c>
      <c r="K954" s="212">
        <f>E954+R954+AY954+CG954+DO954+ET954+GB954+HI954+IQ954+JX954+LF954</f>
        <v>0</v>
      </c>
      <c r="L954" s="172">
        <f ca="1">K954/J954</f>
        <v>0</v>
      </c>
      <c r="M954" s="172">
        <f>K954/D954</f>
        <v>0</v>
      </c>
      <c r="N954" s="183">
        <f ca="1">SUMIF($EV$8:$FZ$9,$O$5,$EV955:$FZ955)-SUMIF($EV$8:$FZ$9,$Q$5,$EV955:$FZ955)</f>
        <v>0</v>
      </c>
      <c r="O954" s="156"/>
      <c r="P954" s="16" t="s">
        <v>25</v>
      </c>
      <c r="Q954" s="150">
        <v>0</v>
      </c>
      <c r="R954" s="150">
        <v>0</v>
      </c>
      <c r="S954" s="152" t="e">
        <v>#DIV/0!</v>
      </c>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50">
        <f t="shared" ca="1" si="2380"/>
        <v>0</v>
      </c>
      <c r="AY954" s="150">
        <f>SUM(BA955:CE955)</f>
        <v>0</v>
      </c>
      <c r="AZ954" s="152" t="e">
        <f ca="1">AY954/AX954</f>
        <v>#DIV/0!</v>
      </c>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50">
        <f t="shared" ref="CF954" si="2474">SUM(CI954:DM954)</f>
        <v>0</v>
      </c>
      <c r="CG954" s="150">
        <f>SUM(CI955:DM955)</f>
        <v>0</v>
      </c>
      <c r="CH954" s="152" t="e">
        <f>CG954/CF954</f>
        <v>#DIV/0!</v>
      </c>
      <c r="CI954" s="129"/>
      <c r="CJ954" s="129"/>
      <c r="CK954" s="129"/>
      <c r="CL954" s="129"/>
      <c r="CM954" s="129"/>
      <c r="CN954" s="129"/>
      <c r="CO954" s="129"/>
      <c r="CP954" s="101"/>
      <c r="CQ954" s="101"/>
      <c r="CR954" s="101"/>
      <c r="CS954" s="101"/>
      <c r="CT954" s="101"/>
      <c r="CU954" s="101"/>
      <c r="CV954" s="101"/>
      <c r="CW954" s="129"/>
      <c r="CX954" s="129"/>
      <c r="CY954" s="129"/>
      <c r="CZ954" s="129"/>
      <c r="DA954" s="129"/>
      <c r="DB954" s="129"/>
      <c r="DC954" s="129"/>
      <c r="DD954" s="129"/>
      <c r="DE954" s="129"/>
      <c r="DF954" s="129"/>
      <c r="DG954" s="129"/>
      <c r="DH954" s="129"/>
      <c r="DI954" s="129"/>
      <c r="DJ954" s="129"/>
      <c r="DK954" s="129"/>
      <c r="DL954" s="129"/>
      <c r="DM954" s="129"/>
      <c r="DN954" s="150">
        <f t="shared" ref="DN954" si="2475">SUM(DQ954:ER954)</f>
        <v>0</v>
      </c>
      <c r="DO954" s="150">
        <f>SUM(DQ955:ER955)</f>
        <v>0</v>
      </c>
      <c r="DP954" s="152" t="e">
        <f t="shared" si="2408"/>
        <v>#DIV/0!</v>
      </c>
      <c r="DQ954" s="16"/>
      <c r="DR954" s="16"/>
      <c r="DS954" s="16"/>
      <c r="DT954" s="16"/>
      <c r="DU954" s="16"/>
      <c r="DV954" s="16"/>
      <c r="DW954" s="16"/>
      <c r="DX954" s="16"/>
      <c r="DY954" s="16"/>
      <c r="DZ954" s="16"/>
      <c r="EA954" s="16"/>
      <c r="EB954" s="16"/>
      <c r="EC954" s="16"/>
      <c r="ED954" s="16"/>
      <c r="EE954" s="16"/>
      <c r="EF954" s="16"/>
      <c r="EG954" s="16"/>
      <c r="EH954" s="16"/>
      <c r="EI954" s="16"/>
      <c r="EJ954" s="16"/>
      <c r="EK954" s="16"/>
      <c r="EL954" s="16"/>
      <c r="EM954" s="16"/>
      <c r="EN954" s="16"/>
      <c r="EO954" s="16"/>
      <c r="EP954" s="16"/>
      <c r="EQ954" s="16"/>
      <c r="ER954" s="16"/>
      <c r="ES954" s="150">
        <f t="shared" ca="1" si="2361"/>
        <v>0</v>
      </c>
      <c r="ET954" s="150">
        <f t="shared" si="2444"/>
        <v>0</v>
      </c>
      <c r="EU954" s="152" t="e">
        <f t="shared" ca="1" si="2445"/>
        <v>#DIV/0!</v>
      </c>
      <c r="EV954" s="16"/>
      <c r="EW954" s="67"/>
      <c r="EX954" s="16"/>
      <c r="EY954" s="16"/>
      <c r="EZ954" s="16"/>
      <c r="FA954" s="16"/>
      <c r="FB954" s="16"/>
      <c r="FC954" s="16"/>
      <c r="FD954" s="16"/>
      <c r="FE954" s="16"/>
      <c r="FF954" s="16"/>
      <c r="FG954" s="16"/>
      <c r="FH954" s="16"/>
      <c r="FI954" s="16"/>
      <c r="FJ954" s="16"/>
      <c r="FK954" s="16"/>
      <c r="FL954" s="16"/>
      <c r="FM954" s="16"/>
      <c r="FN954" s="16"/>
      <c r="FO954" s="16"/>
      <c r="FP954" s="16"/>
      <c r="FQ954" s="16"/>
      <c r="FR954" s="16"/>
      <c r="FS954" s="16"/>
      <c r="FT954" s="16"/>
      <c r="FU954" s="16"/>
      <c r="FV954" s="16"/>
      <c r="FW954" s="16"/>
      <c r="FX954" s="16"/>
      <c r="FY954" s="16"/>
      <c r="FZ954" s="16"/>
      <c r="GA954" s="150">
        <f t="shared" ref="GA954" ca="1" si="2476">SUMIF($GD$8:$HG$9,$O$5,GD954:HG954)</f>
        <v>32</v>
      </c>
      <c r="GB954" s="150">
        <f t="shared" ref="GB954" si="2477">SUM(GD955:HG955)</f>
        <v>0</v>
      </c>
      <c r="GC954" s="152">
        <f t="shared" ref="GC954" ca="1" si="2478">GB954/GA954</f>
        <v>0</v>
      </c>
      <c r="GD954" s="16"/>
      <c r="GE954" s="16"/>
      <c r="GF954" s="16"/>
      <c r="GG954" s="16"/>
      <c r="GH954" s="16"/>
      <c r="GI954" s="16"/>
      <c r="GJ954" s="16"/>
      <c r="GK954" s="16"/>
      <c r="GL954" s="16"/>
      <c r="GM954" s="16"/>
      <c r="GN954" s="16"/>
      <c r="GO954" s="16"/>
      <c r="GP954" s="16"/>
      <c r="GQ954" s="16"/>
      <c r="GR954" s="16"/>
      <c r="GS954" s="16"/>
      <c r="GT954" s="16"/>
      <c r="GU954" s="16"/>
      <c r="GV954" s="16"/>
      <c r="GW954" s="16">
        <v>16</v>
      </c>
      <c r="GX954" s="16">
        <v>16</v>
      </c>
      <c r="GY954" s="16"/>
      <c r="GZ954" s="16"/>
      <c r="HA954" s="16"/>
      <c r="HB954" s="16"/>
      <c r="HC954" s="16"/>
      <c r="HD954" s="16"/>
      <c r="HE954" s="16"/>
      <c r="HF954" s="16"/>
      <c r="HG954" s="16"/>
      <c r="HH954" s="150"/>
      <c r="HI954" s="150">
        <v>0</v>
      </c>
      <c r="HJ954" s="152" t="e">
        <v>#DIV/0!</v>
      </c>
      <c r="HK954" s="16"/>
      <c r="HL954" s="16"/>
      <c r="HM954" s="16"/>
      <c r="HN954" s="16"/>
      <c r="HO954" s="16"/>
      <c r="HP954" s="16"/>
      <c r="HQ954" s="16"/>
      <c r="HR954" s="16"/>
      <c r="HS954" s="16"/>
      <c r="HT954" s="16"/>
      <c r="HU954" s="16"/>
      <c r="HV954" s="16"/>
      <c r="HW954" s="16"/>
      <c r="HX954" s="16"/>
      <c r="HY954" s="16"/>
      <c r="HZ954" s="16"/>
      <c r="IA954" s="16"/>
      <c r="IB954" s="16"/>
      <c r="IC954" s="16"/>
      <c r="ID954" s="16"/>
      <c r="IE954" s="16"/>
      <c r="IF954" s="16"/>
      <c r="IG954" s="16"/>
      <c r="IH954" s="16"/>
      <c r="II954" s="16"/>
      <c r="IJ954" s="16"/>
      <c r="IK954" s="16"/>
      <c r="IL954" s="16"/>
      <c r="IM954" s="16"/>
      <c r="IN954" s="16"/>
      <c r="IO954" s="16"/>
      <c r="IP954" s="150"/>
      <c r="IQ954" s="150">
        <v>0</v>
      </c>
      <c r="IR954" s="152" t="e">
        <v>#DIV/0!</v>
      </c>
      <c r="IS954" s="16"/>
      <c r="IT954" s="16"/>
      <c r="IU954" s="16"/>
      <c r="IV954" s="16"/>
      <c r="IW954" s="16"/>
      <c r="IX954" s="16"/>
      <c r="IY954" s="16"/>
      <c r="IZ954" s="16"/>
      <c r="JA954" s="16"/>
      <c r="JB954" s="16"/>
      <c r="JC954" s="16"/>
      <c r="JD954" s="16"/>
      <c r="JE954" s="16"/>
      <c r="JF954" s="16"/>
      <c r="JG954" s="16"/>
      <c r="JH954" s="16"/>
      <c r="JI954" s="16"/>
      <c r="JJ954" s="16"/>
      <c r="JK954" s="16"/>
      <c r="JL954" s="16"/>
      <c r="JM954" s="16"/>
      <c r="JN954" s="16"/>
      <c r="JO954" s="16"/>
      <c r="JP954" s="16"/>
      <c r="JQ954" s="16"/>
      <c r="JR954" s="16"/>
      <c r="JS954" s="16"/>
      <c r="JT954" s="16"/>
      <c r="JU954" s="23"/>
      <c r="JV954" s="16"/>
      <c r="JW954" s="150"/>
      <c r="JX954" s="150">
        <v>0</v>
      </c>
      <c r="JY954" s="152" t="e">
        <v>#DIV/0!</v>
      </c>
      <c r="JZ954" s="16"/>
      <c r="KA954" s="16"/>
      <c r="KB954" s="16"/>
      <c r="KC954" s="16"/>
      <c r="KD954" s="16"/>
      <c r="KE954" s="16"/>
      <c r="KF954" s="16"/>
      <c r="KG954" s="16"/>
      <c r="KH954" s="16"/>
      <c r="KI954" s="16"/>
      <c r="KJ954" s="16"/>
      <c r="KK954" s="16"/>
      <c r="KL954" s="16"/>
      <c r="KM954" s="16"/>
      <c r="KN954" s="16"/>
      <c r="KO954" s="16"/>
      <c r="KP954" s="16"/>
      <c r="KQ954" s="16"/>
      <c r="KR954" s="16"/>
      <c r="KS954" s="16"/>
      <c r="KT954" s="16"/>
      <c r="KU954" s="16"/>
      <c r="KV954" s="16"/>
      <c r="KW954" s="16"/>
      <c r="KX954" s="16"/>
      <c r="KY954" s="16"/>
      <c r="KZ954" s="16"/>
      <c r="LA954" s="16"/>
      <c r="LB954" s="16"/>
      <c r="LC954" s="16"/>
      <c r="LD954" s="16"/>
      <c r="LE954" s="150"/>
      <c r="LF954" s="150">
        <v>0</v>
      </c>
      <c r="LG954" s="152" t="e">
        <v>#DIV/0!</v>
      </c>
      <c r="LH954" s="16"/>
      <c r="LI954" s="16"/>
      <c r="LJ954" s="16"/>
      <c r="LK954" s="16"/>
      <c r="LL954" s="16"/>
      <c r="LM954" s="16"/>
      <c r="LN954" s="16"/>
      <c r="LO954" s="16"/>
      <c r="LP954" s="16"/>
      <c r="LQ954" s="16"/>
      <c r="LR954" s="16"/>
      <c r="LS954" s="16"/>
      <c r="LT954" s="16"/>
      <c r="LU954" s="16"/>
      <c r="LV954" s="16"/>
      <c r="LW954" s="16"/>
      <c r="LX954" s="16"/>
      <c r="LY954" s="16"/>
      <c r="LZ954" s="16"/>
      <c r="MA954" s="16"/>
      <c r="MB954" s="16"/>
      <c r="MC954" s="16"/>
      <c r="MD954" s="16"/>
      <c r="ME954" s="16"/>
      <c r="MF954" s="16"/>
      <c r="MG954" s="16"/>
      <c r="MH954" s="16"/>
      <c r="MI954" s="16"/>
      <c r="MJ954" s="16"/>
      <c r="MK954" s="16"/>
      <c r="ML954" s="16"/>
    </row>
    <row r="955" spans="1:350" ht="13.9" customHeight="1" outlineLevel="3" x14ac:dyDescent="0.2">
      <c r="A955" s="227"/>
      <c r="B955" s="219"/>
      <c r="C955" s="215"/>
      <c r="D955" s="155"/>
      <c r="E955" s="176"/>
      <c r="F955" s="176"/>
      <c r="G955" s="176"/>
      <c r="H955" s="171"/>
      <c r="I955" s="171"/>
      <c r="J955" s="213"/>
      <c r="K955" s="213"/>
      <c r="L955" s="173"/>
      <c r="M955" s="173"/>
      <c r="N955" s="184"/>
      <c r="O955" s="157"/>
      <c r="P955" s="17" t="s">
        <v>26</v>
      </c>
      <c r="Q955" s="151"/>
      <c r="R955" s="151"/>
      <c r="S955" s="153"/>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151"/>
      <c r="AY955" s="151"/>
      <c r="AZ955" s="153"/>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c r="CF955" s="151"/>
      <c r="CG955" s="151"/>
      <c r="CH955" s="153"/>
      <c r="CI955" s="141"/>
      <c r="CJ955" s="141"/>
      <c r="CK955" s="141"/>
      <c r="CL955" s="141"/>
      <c r="CM955" s="141"/>
      <c r="CN955" s="141"/>
      <c r="CO955" s="141"/>
      <c r="CP955" s="95"/>
      <c r="CQ955" s="95"/>
      <c r="CR955" s="95"/>
      <c r="CS955" s="95"/>
      <c r="CT955" s="95"/>
      <c r="CU955" s="95"/>
      <c r="CV955" s="95"/>
      <c r="CW955" s="141"/>
      <c r="CX955" s="141"/>
      <c r="CY955" s="141"/>
      <c r="CZ955" s="141"/>
      <c r="DA955" s="141"/>
      <c r="DB955" s="141"/>
      <c r="DC955" s="141"/>
      <c r="DD955" s="141"/>
      <c r="DE955" s="141"/>
      <c r="DF955" s="141"/>
      <c r="DG955" s="141"/>
      <c r="DH955" s="141"/>
      <c r="DI955" s="141"/>
      <c r="DJ955" s="141"/>
      <c r="DK955" s="141"/>
      <c r="DL955" s="141"/>
      <c r="DM955" s="141"/>
      <c r="DN955" s="151"/>
      <c r="DO955" s="151"/>
      <c r="DP955" s="153"/>
      <c r="DQ955" s="24"/>
      <c r="DR955" s="24"/>
      <c r="DS955" s="24"/>
      <c r="DT955" s="24"/>
      <c r="DU955" s="24"/>
      <c r="DV955" s="24"/>
      <c r="DW955" s="24"/>
      <c r="DX955" s="24"/>
      <c r="DY955" s="24"/>
      <c r="DZ955" s="24"/>
      <c r="EA955" s="24"/>
      <c r="EB955" s="24"/>
      <c r="EC955" s="24"/>
      <c r="ED955" s="24"/>
      <c r="EE955" s="24"/>
      <c r="EF955" s="24"/>
      <c r="EG955" s="24"/>
      <c r="EH955" s="24"/>
      <c r="EI955" s="24"/>
      <c r="EJ955" s="24"/>
      <c r="EK955" s="24"/>
      <c r="EL955" s="24"/>
      <c r="EM955" s="24"/>
      <c r="EN955" s="24"/>
      <c r="EO955" s="24"/>
      <c r="EP955" s="24"/>
      <c r="EQ955" s="24"/>
      <c r="ER955" s="24"/>
      <c r="ES955" s="151"/>
      <c r="ET955" s="151"/>
      <c r="EU955" s="153"/>
      <c r="EV955" s="24"/>
      <c r="EW955" s="125"/>
      <c r="EX955" s="24"/>
      <c r="EY955" s="24"/>
      <c r="EZ955" s="24"/>
      <c r="FA955" s="24"/>
      <c r="FB955" s="24"/>
      <c r="FC955" s="24"/>
      <c r="FD955" s="24"/>
      <c r="FE955" s="24"/>
      <c r="FF955" s="24"/>
      <c r="FG955" s="24"/>
      <c r="FH955" s="24"/>
      <c r="FI955" s="24"/>
      <c r="FJ955" s="24"/>
      <c r="FK955" s="24"/>
      <c r="FL955" s="24"/>
      <c r="FM955" s="24"/>
      <c r="FN955" s="24"/>
      <c r="FO955" s="24"/>
      <c r="FP955" s="24"/>
      <c r="FQ955" s="24"/>
      <c r="FR955" s="24"/>
      <c r="FS955" s="24"/>
      <c r="FT955" s="24"/>
      <c r="FU955" s="24"/>
      <c r="FV955" s="24"/>
      <c r="FW955" s="24"/>
      <c r="FX955" s="24"/>
      <c r="FY955" s="24"/>
      <c r="FZ955" s="24"/>
      <c r="GA955" s="151"/>
      <c r="GB955" s="151"/>
      <c r="GC955" s="153"/>
      <c r="GD955" s="24"/>
      <c r="GE955" s="24"/>
      <c r="GF955" s="24"/>
      <c r="GG955" s="24"/>
      <c r="GH955" s="24"/>
      <c r="GI955" s="24"/>
      <c r="GJ955" s="24"/>
      <c r="GK955" s="24"/>
      <c r="GL955" s="24"/>
      <c r="GM955" s="24"/>
      <c r="GN955" s="24"/>
      <c r="GO955" s="24"/>
      <c r="GP955" s="24"/>
      <c r="GQ955" s="24"/>
      <c r="GR955" s="24"/>
      <c r="GS955" s="24"/>
      <c r="GT955" s="24"/>
      <c r="GU955" s="24"/>
      <c r="GV955" s="24"/>
      <c r="GW955" s="24"/>
      <c r="GX955" s="24"/>
      <c r="GY955" s="24"/>
      <c r="GZ955" s="24"/>
      <c r="HA955" s="24"/>
      <c r="HB955" s="24"/>
      <c r="HC955" s="24"/>
      <c r="HD955" s="24"/>
      <c r="HE955" s="24"/>
      <c r="HF955" s="24"/>
      <c r="HG955" s="24"/>
      <c r="HH955" s="151"/>
      <c r="HI955" s="151"/>
      <c r="HJ955" s="153"/>
      <c r="HK955" s="24"/>
      <c r="HL955" s="24"/>
      <c r="HM955" s="24"/>
      <c r="HN955" s="24"/>
      <c r="HO955" s="24"/>
      <c r="HP955" s="24"/>
      <c r="HQ955" s="24"/>
      <c r="HR955" s="24"/>
      <c r="HS955" s="24"/>
      <c r="HT955" s="24"/>
      <c r="HU955" s="24"/>
      <c r="HV955" s="24"/>
      <c r="HW955" s="24"/>
      <c r="HX955" s="24"/>
      <c r="HY955" s="24"/>
      <c r="HZ955" s="24"/>
      <c r="IA955" s="24"/>
      <c r="IB955" s="24"/>
      <c r="IC955" s="24"/>
      <c r="ID955" s="24"/>
      <c r="IE955" s="24"/>
      <c r="IF955" s="24"/>
      <c r="IG955" s="24"/>
      <c r="IH955" s="24"/>
      <c r="II955" s="24"/>
      <c r="IJ955" s="24"/>
      <c r="IK955" s="24"/>
      <c r="IL955" s="24"/>
      <c r="IM955" s="24"/>
      <c r="IN955" s="24"/>
      <c r="IO955" s="24"/>
      <c r="IP955" s="151"/>
      <c r="IQ955" s="151"/>
      <c r="IR955" s="153"/>
      <c r="IS955" s="24"/>
      <c r="IT955" s="24"/>
      <c r="IU955" s="24"/>
      <c r="IV955" s="24"/>
      <c r="IW955" s="24"/>
      <c r="IX955" s="24"/>
      <c r="IY955" s="24"/>
      <c r="IZ955" s="24"/>
      <c r="JA955" s="24"/>
      <c r="JB955" s="24"/>
      <c r="JC955" s="24"/>
      <c r="JD955" s="24"/>
      <c r="JE955" s="24"/>
      <c r="JF955" s="24"/>
      <c r="JG955" s="24"/>
      <c r="JH955" s="24"/>
      <c r="JI955" s="24"/>
      <c r="JJ955" s="24"/>
      <c r="JK955" s="24"/>
      <c r="JL955" s="24"/>
      <c r="JM955" s="24"/>
      <c r="JN955" s="24"/>
      <c r="JO955" s="24"/>
      <c r="JP955" s="24"/>
      <c r="JQ955" s="24"/>
      <c r="JR955" s="24"/>
      <c r="JS955" s="24"/>
      <c r="JT955" s="24"/>
      <c r="JU955" s="25"/>
      <c r="JV955" s="24"/>
      <c r="JW955" s="151"/>
      <c r="JX955" s="151"/>
      <c r="JY955" s="153"/>
      <c r="JZ955" s="24"/>
      <c r="KA955" s="24"/>
      <c r="KB955" s="24"/>
      <c r="KC955" s="24"/>
      <c r="KD955" s="24"/>
      <c r="KE955" s="24"/>
      <c r="KF955" s="24"/>
      <c r="KG955" s="24"/>
      <c r="KH955" s="24"/>
      <c r="KI955" s="24"/>
      <c r="KJ955" s="24"/>
      <c r="KK955" s="24"/>
      <c r="KL955" s="24"/>
      <c r="KM955" s="24"/>
      <c r="KN955" s="24"/>
      <c r="KO955" s="24"/>
      <c r="KP955" s="24"/>
      <c r="KQ955" s="24"/>
      <c r="KR955" s="24"/>
      <c r="KS955" s="24"/>
      <c r="KT955" s="24"/>
      <c r="KU955" s="24"/>
      <c r="KV955" s="24"/>
      <c r="KW955" s="24"/>
      <c r="KX955" s="24"/>
      <c r="KY955" s="24"/>
      <c r="KZ955" s="24"/>
      <c r="LA955" s="24"/>
      <c r="LB955" s="24"/>
      <c r="LC955" s="24"/>
      <c r="LD955" s="24"/>
      <c r="LE955" s="151"/>
      <c r="LF955" s="151"/>
      <c r="LG955" s="153"/>
      <c r="LH955" s="24"/>
      <c r="LI955" s="24"/>
      <c r="LJ955" s="24"/>
      <c r="LK955" s="24"/>
      <c r="LL955" s="24"/>
      <c r="LM955" s="24"/>
      <c r="LN955" s="24"/>
      <c r="LO955" s="24"/>
      <c r="LP955" s="24"/>
      <c r="LQ955" s="24"/>
      <c r="LR955" s="24"/>
      <c r="LS955" s="24"/>
      <c r="LT955" s="24"/>
      <c r="LU955" s="24"/>
      <c r="LV955" s="24"/>
      <c r="LW955" s="24"/>
      <c r="LX955" s="24"/>
      <c r="LY955" s="24"/>
      <c r="LZ955" s="24"/>
      <c r="MA955" s="24"/>
      <c r="MB955" s="24"/>
      <c r="MC955" s="24"/>
      <c r="MD955" s="24"/>
      <c r="ME955" s="24"/>
      <c r="MF955" s="24"/>
      <c r="MG955" s="24"/>
      <c r="MH955" s="24"/>
      <c r="MI955" s="24"/>
      <c r="MJ955" s="24"/>
      <c r="MK955" s="24"/>
      <c r="ML955" s="24"/>
    </row>
    <row r="956" spans="1:350" ht="13.9" customHeight="1" outlineLevel="3" x14ac:dyDescent="0.2">
      <c r="A956" s="226" t="s">
        <v>564</v>
      </c>
      <c r="B956" s="218" t="s">
        <v>353</v>
      </c>
      <c r="C956" s="214" t="s">
        <v>37</v>
      </c>
      <c r="D956" s="154">
        <v>1002</v>
      </c>
      <c r="E956" s="175">
        <v>0</v>
      </c>
      <c r="F956" s="175">
        <f>D956-E956</f>
        <v>1002</v>
      </c>
      <c r="G956" s="175" t="s">
        <v>943</v>
      </c>
      <c r="H956" s="170" t="s">
        <v>940</v>
      </c>
      <c r="I956" s="170" t="s">
        <v>952</v>
      </c>
      <c r="J956" s="212">
        <f ca="1">E956+Q956+AX956+CF956+DN956+ES956+GA956+HH956+IP956+JW956+LE956</f>
        <v>0</v>
      </c>
      <c r="K956" s="212">
        <f>E956+R956+AY956+CG956+DO956+ET956+GB956+HI956+IQ956+JX956+LF956</f>
        <v>0</v>
      </c>
      <c r="L956" s="172" t="e">
        <f ca="1">K956/J956</f>
        <v>#DIV/0!</v>
      </c>
      <c r="M956" s="172">
        <f>K956/D956</f>
        <v>0</v>
      </c>
      <c r="N956" s="183">
        <f ca="1">SUMIF($EV$8:$FZ$9,$O$5,$EV957:$FZ957)-SUMIF($EV$8:$FZ$9,$Q$5,$EV957:$FZ957)</f>
        <v>0</v>
      </c>
      <c r="O956" s="156"/>
      <c r="P956" s="16" t="s">
        <v>25</v>
      </c>
      <c r="Q956" s="150">
        <v>0</v>
      </c>
      <c r="R956" s="150">
        <v>0</v>
      </c>
      <c r="S956" s="152" t="e">
        <v>#DIV/0!</v>
      </c>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50">
        <f t="shared" ca="1" si="2380"/>
        <v>0</v>
      </c>
      <c r="AY956" s="150">
        <f>SUM(BA957:CE957)</f>
        <v>0</v>
      </c>
      <c r="AZ956" s="152" t="e">
        <f ca="1">AY956/AX956</f>
        <v>#DIV/0!</v>
      </c>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50">
        <f t="shared" ref="CF956" si="2479">SUM(CI956:DM956)</f>
        <v>0</v>
      </c>
      <c r="CG956" s="150">
        <f>SUM(CI957:DM957)</f>
        <v>0</v>
      </c>
      <c r="CH956" s="152" t="e">
        <f>CG956/CF956</f>
        <v>#DIV/0!</v>
      </c>
      <c r="CI956" s="129"/>
      <c r="CJ956" s="129"/>
      <c r="CK956" s="129"/>
      <c r="CL956" s="129"/>
      <c r="CM956" s="129"/>
      <c r="CN956" s="129"/>
      <c r="CO956" s="129"/>
      <c r="CP956" s="101"/>
      <c r="CQ956" s="101"/>
      <c r="CR956" s="101"/>
      <c r="CS956" s="101"/>
      <c r="CT956" s="101"/>
      <c r="CU956" s="101"/>
      <c r="CV956" s="101"/>
      <c r="CW956" s="129"/>
      <c r="CX956" s="129"/>
      <c r="CY956" s="129"/>
      <c r="CZ956" s="129"/>
      <c r="DA956" s="129"/>
      <c r="DB956" s="129"/>
      <c r="DC956" s="129"/>
      <c r="DD956" s="129"/>
      <c r="DE956" s="129"/>
      <c r="DF956" s="129"/>
      <c r="DG956" s="129"/>
      <c r="DH956" s="129"/>
      <c r="DI956" s="129"/>
      <c r="DJ956" s="129"/>
      <c r="DK956" s="129"/>
      <c r="DL956" s="129"/>
      <c r="DM956" s="129"/>
      <c r="DN956" s="150">
        <f t="shared" ref="DN956" si="2480">SUM(DQ956:ER956)</f>
        <v>0</v>
      </c>
      <c r="DO956" s="150">
        <f>SUM(DQ957:ER957)</f>
        <v>0</v>
      </c>
      <c r="DP956" s="152" t="e">
        <f t="shared" si="2408"/>
        <v>#DIV/0!</v>
      </c>
      <c r="DQ956" s="16"/>
      <c r="DR956" s="16"/>
      <c r="DS956" s="16"/>
      <c r="DT956" s="16"/>
      <c r="DU956" s="16"/>
      <c r="DV956" s="16"/>
      <c r="DW956" s="16"/>
      <c r="DX956" s="16"/>
      <c r="DY956" s="16"/>
      <c r="DZ956" s="16"/>
      <c r="EA956" s="16"/>
      <c r="EB956" s="16"/>
      <c r="EC956" s="16"/>
      <c r="ED956" s="16"/>
      <c r="EE956" s="16"/>
      <c r="EF956" s="16"/>
      <c r="EG956" s="16"/>
      <c r="EH956" s="16"/>
      <c r="EI956" s="16"/>
      <c r="EJ956" s="16"/>
      <c r="EK956" s="16"/>
      <c r="EL956" s="16"/>
      <c r="EM956" s="16"/>
      <c r="EN956" s="16"/>
      <c r="EO956" s="16"/>
      <c r="EP956" s="16"/>
      <c r="EQ956" s="16"/>
      <c r="ER956" s="16"/>
      <c r="ES956" s="150">
        <f t="shared" ca="1" si="2361"/>
        <v>0</v>
      </c>
      <c r="ET956" s="150">
        <f t="shared" si="2444"/>
        <v>0</v>
      </c>
      <c r="EU956" s="152" t="e">
        <f t="shared" ca="1" si="2445"/>
        <v>#DIV/0!</v>
      </c>
      <c r="EV956" s="16"/>
      <c r="EW956" s="67"/>
      <c r="EX956" s="16"/>
      <c r="EY956" s="16"/>
      <c r="EZ956" s="16"/>
      <c r="FA956" s="16"/>
      <c r="FB956" s="16"/>
      <c r="FC956" s="16"/>
      <c r="FD956" s="16"/>
      <c r="FE956" s="16"/>
      <c r="FF956" s="16"/>
      <c r="FG956" s="16"/>
      <c r="FH956" s="16"/>
      <c r="FI956" s="16"/>
      <c r="FJ956" s="16"/>
      <c r="FK956" s="16"/>
      <c r="FL956" s="16"/>
      <c r="FM956" s="16"/>
      <c r="FN956" s="16"/>
      <c r="FO956" s="16"/>
      <c r="FP956" s="16"/>
      <c r="FQ956" s="16"/>
      <c r="FR956" s="16"/>
      <c r="FS956" s="16"/>
      <c r="FT956" s="16"/>
      <c r="FU956" s="16"/>
      <c r="FV956" s="16"/>
      <c r="FW956" s="16"/>
      <c r="FX956" s="16"/>
      <c r="FY956" s="16"/>
      <c r="FZ956" s="16"/>
      <c r="GA956" s="150">
        <f t="shared" ref="GA956" ca="1" si="2481">SUMIF($GD$8:$HG$9,$O$5,GD956:HG956)</f>
        <v>0</v>
      </c>
      <c r="GB956" s="150">
        <f t="shared" ref="GB956" si="2482">SUM(GD957:HG957)</f>
        <v>0</v>
      </c>
      <c r="GC956" s="152" t="e">
        <f t="shared" ref="GC956" ca="1" si="2483">GB956/GA956</f>
        <v>#DIV/0!</v>
      </c>
      <c r="GD956" s="16"/>
      <c r="GE956" s="16"/>
      <c r="GF956" s="16"/>
      <c r="GG956" s="16"/>
      <c r="GH956" s="16"/>
      <c r="GI956" s="16"/>
      <c r="GJ956" s="16"/>
      <c r="GK956" s="16"/>
      <c r="GL956" s="16"/>
      <c r="GM956" s="16"/>
      <c r="GN956" s="16"/>
      <c r="GO956" s="16"/>
      <c r="GP956" s="16"/>
      <c r="GQ956" s="16"/>
      <c r="GR956" s="16"/>
      <c r="GS956" s="16"/>
      <c r="GT956" s="16"/>
      <c r="GU956" s="16"/>
      <c r="GV956" s="16"/>
      <c r="GW956" s="16"/>
      <c r="GX956" s="16"/>
      <c r="GY956" s="16"/>
      <c r="GZ956" s="16"/>
      <c r="HA956" s="16"/>
      <c r="HB956" s="16"/>
      <c r="HC956" s="16"/>
      <c r="HD956" s="16"/>
      <c r="HE956" s="16"/>
      <c r="HF956" s="16"/>
      <c r="HG956" s="16"/>
      <c r="HH956" s="150"/>
      <c r="HI956" s="150">
        <v>0</v>
      </c>
      <c r="HJ956" s="152" t="e">
        <v>#DIV/0!</v>
      </c>
      <c r="HK956" s="16"/>
      <c r="HL956" s="16"/>
      <c r="HM956" s="16"/>
      <c r="HN956" s="16">
        <v>100</v>
      </c>
      <c r="HO956" s="16">
        <v>100</v>
      </c>
      <c r="HP956" s="16">
        <v>100</v>
      </c>
      <c r="HQ956" s="16">
        <v>100</v>
      </c>
      <c r="HR956" s="16">
        <v>100</v>
      </c>
      <c r="HS956" s="16">
        <v>100</v>
      </c>
      <c r="HT956" s="16">
        <v>100</v>
      </c>
      <c r="HU956" s="16">
        <v>100</v>
      </c>
      <c r="HV956" s="16">
        <v>100</v>
      </c>
      <c r="HW956" s="16">
        <v>102</v>
      </c>
      <c r="HX956" s="16"/>
      <c r="HY956" s="16"/>
      <c r="HZ956" s="16"/>
      <c r="IA956" s="16"/>
      <c r="IB956" s="16"/>
      <c r="IC956" s="16"/>
      <c r="ID956" s="16"/>
      <c r="IE956" s="16"/>
      <c r="IF956" s="16"/>
      <c r="IG956" s="16"/>
      <c r="IH956" s="16"/>
      <c r="II956" s="16"/>
      <c r="IJ956" s="16"/>
      <c r="IK956" s="16"/>
      <c r="IL956" s="16"/>
      <c r="IM956" s="16"/>
      <c r="IN956" s="16"/>
      <c r="IO956" s="16"/>
      <c r="IP956" s="150"/>
      <c r="IQ956" s="150">
        <v>0</v>
      </c>
      <c r="IR956" s="152" t="e">
        <v>#DIV/0!</v>
      </c>
      <c r="IS956" s="16"/>
      <c r="IT956" s="16"/>
      <c r="IU956" s="16"/>
      <c r="IV956" s="16"/>
      <c r="IW956" s="16"/>
      <c r="IX956" s="16"/>
      <c r="IY956" s="16"/>
      <c r="IZ956" s="16"/>
      <c r="JA956" s="16"/>
      <c r="JB956" s="16"/>
      <c r="JC956" s="16"/>
      <c r="JD956" s="16"/>
      <c r="JE956" s="16"/>
      <c r="JF956" s="16"/>
      <c r="JG956" s="16"/>
      <c r="JH956" s="16"/>
      <c r="JI956" s="16"/>
      <c r="JJ956" s="16"/>
      <c r="JK956" s="16"/>
      <c r="JL956" s="16"/>
      <c r="JM956" s="16"/>
      <c r="JN956" s="16"/>
      <c r="JO956" s="16"/>
      <c r="JP956" s="16"/>
      <c r="JQ956" s="16"/>
      <c r="JR956" s="16"/>
      <c r="JS956" s="16"/>
      <c r="JT956" s="16"/>
      <c r="JU956" s="23"/>
      <c r="JV956" s="16"/>
      <c r="JW956" s="150"/>
      <c r="JX956" s="150">
        <v>0</v>
      </c>
      <c r="JY956" s="152" t="e">
        <v>#DIV/0!</v>
      </c>
      <c r="JZ956" s="16"/>
      <c r="KA956" s="16"/>
      <c r="KB956" s="16"/>
      <c r="KC956" s="16"/>
      <c r="KD956" s="16"/>
      <c r="KE956" s="16"/>
      <c r="KF956" s="16"/>
      <c r="KG956" s="16"/>
      <c r="KH956" s="16"/>
      <c r="KI956" s="16"/>
      <c r="KJ956" s="16"/>
      <c r="KK956" s="16"/>
      <c r="KL956" s="16"/>
      <c r="KM956" s="16"/>
      <c r="KN956" s="16"/>
      <c r="KO956" s="16"/>
      <c r="KP956" s="16"/>
      <c r="KQ956" s="16"/>
      <c r="KR956" s="16"/>
      <c r="KS956" s="16"/>
      <c r="KT956" s="16"/>
      <c r="KU956" s="16"/>
      <c r="KV956" s="16"/>
      <c r="KW956" s="16"/>
      <c r="KX956" s="16"/>
      <c r="KY956" s="16"/>
      <c r="KZ956" s="16"/>
      <c r="LA956" s="16"/>
      <c r="LB956" s="16"/>
      <c r="LC956" s="16"/>
      <c r="LD956" s="16"/>
      <c r="LE956" s="150"/>
      <c r="LF956" s="150">
        <v>0</v>
      </c>
      <c r="LG956" s="152" t="e">
        <v>#DIV/0!</v>
      </c>
      <c r="LH956" s="16"/>
      <c r="LI956" s="16"/>
      <c r="LJ956" s="16"/>
      <c r="LK956" s="16"/>
      <c r="LL956" s="16"/>
      <c r="LM956" s="16"/>
      <c r="LN956" s="16"/>
      <c r="LO956" s="16"/>
      <c r="LP956" s="16"/>
      <c r="LQ956" s="16"/>
      <c r="LR956" s="16"/>
      <c r="LS956" s="16"/>
      <c r="LT956" s="16"/>
      <c r="LU956" s="16"/>
      <c r="LV956" s="16"/>
      <c r="LW956" s="16"/>
      <c r="LX956" s="16"/>
      <c r="LY956" s="16"/>
      <c r="LZ956" s="16"/>
      <c r="MA956" s="16"/>
      <c r="MB956" s="16"/>
      <c r="MC956" s="16"/>
      <c r="MD956" s="16"/>
      <c r="ME956" s="16"/>
      <c r="MF956" s="16"/>
      <c r="MG956" s="16"/>
      <c r="MH956" s="16"/>
      <c r="MI956" s="16"/>
      <c r="MJ956" s="16"/>
      <c r="MK956" s="16"/>
      <c r="ML956" s="16"/>
    </row>
    <row r="957" spans="1:350" ht="13.9" customHeight="1" outlineLevel="3" x14ac:dyDescent="0.2">
      <c r="A957" s="227"/>
      <c r="B957" s="219"/>
      <c r="C957" s="215"/>
      <c r="D957" s="155"/>
      <c r="E957" s="176"/>
      <c r="F957" s="176"/>
      <c r="G957" s="176"/>
      <c r="H957" s="171"/>
      <c r="I957" s="171"/>
      <c r="J957" s="213"/>
      <c r="K957" s="213"/>
      <c r="L957" s="173"/>
      <c r="M957" s="173"/>
      <c r="N957" s="184"/>
      <c r="O957" s="157"/>
      <c r="P957" s="17" t="s">
        <v>26</v>
      </c>
      <c r="Q957" s="151"/>
      <c r="R957" s="151"/>
      <c r="S957" s="153"/>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151"/>
      <c r="AY957" s="151"/>
      <c r="AZ957" s="153"/>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c r="CF957" s="151"/>
      <c r="CG957" s="151"/>
      <c r="CH957" s="153"/>
      <c r="CI957" s="141"/>
      <c r="CJ957" s="141"/>
      <c r="CK957" s="141"/>
      <c r="CL957" s="141"/>
      <c r="CM957" s="141"/>
      <c r="CN957" s="141"/>
      <c r="CO957" s="141"/>
      <c r="CP957" s="95"/>
      <c r="CQ957" s="95"/>
      <c r="CR957" s="95"/>
      <c r="CS957" s="95"/>
      <c r="CT957" s="95"/>
      <c r="CU957" s="95"/>
      <c r="CV957" s="95"/>
      <c r="CW957" s="141"/>
      <c r="CX957" s="141"/>
      <c r="CY957" s="141"/>
      <c r="CZ957" s="141"/>
      <c r="DA957" s="141"/>
      <c r="DB957" s="141"/>
      <c r="DC957" s="141"/>
      <c r="DD957" s="141"/>
      <c r="DE957" s="141"/>
      <c r="DF957" s="141"/>
      <c r="DG957" s="141"/>
      <c r="DH957" s="141"/>
      <c r="DI957" s="141"/>
      <c r="DJ957" s="141"/>
      <c r="DK957" s="141"/>
      <c r="DL957" s="141"/>
      <c r="DM957" s="141"/>
      <c r="DN957" s="151"/>
      <c r="DO957" s="151"/>
      <c r="DP957" s="153"/>
      <c r="DQ957" s="24"/>
      <c r="DR957" s="24"/>
      <c r="DS957" s="24"/>
      <c r="DT957" s="24"/>
      <c r="DU957" s="24"/>
      <c r="DV957" s="24"/>
      <c r="DW957" s="24"/>
      <c r="DX957" s="24"/>
      <c r="DY957" s="24"/>
      <c r="DZ957" s="24"/>
      <c r="EA957" s="24"/>
      <c r="EB957" s="24"/>
      <c r="EC957" s="24"/>
      <c r="ED957" s="24"/>
      <c r="EE957" s="24"/>
      <c r="EF957" s="24"/>
      <c r="EG957" s="24"/>
      <c r="EH957" s="24"/>
      <c r="EI957" s="24"/>
      <c r="EJ957" s="24"/>
      <c r="EK957" s="24"/>
      <c r="EL957" s="24"/>
      <c r="EM957" s="24"/>
      <c r="EN957" s="24"/>
      <c r="EO957" s="24"/>
      <c r="EP957" s="24"/>
      <c r="EQ957" s="24"/>
      <c r="ER957" s="24"/>
      <c r="ES957" s="151"/>
      <c r="ET957" s="151"/>
      <c r="EU957" s="153"/>
      <c r="EV957" s="24"/>
      <c r="EW957" s="125"/>
      <c r="EX957" s="24"/>
      <c r="EY957" s="24"/>
      <c r="EZ957" s="24"/>
      <c r="FA957" s="24"/>
      <c r="FB957" s="24"/>
      <c r="FC957" s="24"/>
      <c r="FD957" s="24"/>
      <c r="FE957" s="24"/>
      <c r="FF957" s="24"/>
      <c r="FG957" s="24"/>
      <c r="FH957" s="24"/>
      <c r="FI957" s="24"/>
      <c r="FJ957" s="24"/>
      <c r="FK957" s="24"/>
      <c r="FL957" s="24"/>
      <c r="FM957" s="24"/>
      <c r="FN957" s="24"/>
      <c r="FO957" s="24"/>
      <c r="FP957" s="24"/>
      <c r="FQ957" s="24"/>
      <c r="FR957" s="24"/>
      <c r="FS957" s="24"/>
      <c r="FT957" s="24"/>
      <c r="FU957" s="24"/>
      <c r="FV957" s="24"/>
      <c r="FW957" s="24"/>
      <c r="FX957" s="24"/>
      <c r="FY957" s="24"/>
      <c r="FZ957" s="24"/>
      <c r="GA957" s="151"/>
      <c r="GB957" s="151"/>
      <c r="GC957" s="153"/>
      <c r="GD957" s="24"/>
      <c r="GE957" s="24"/>
      <c r="GF957" s="24"/>
      <c r="GG957" s="24"/>
      <c r="GH957" s="24"/>
      <c r="GI957" s="24"/>
      <c r="GJ957" s="24"/>
      <c r="GK957" s="24"/>
      <c r="GL957" s="24"/>
      <c r="GM957" s="24"/>
      <c r="GN957" s="24"/>
      <c r="GO957" s="24"/>
      <c r="GP957" s="24"/>
      <c r="GQ957" s="24"/>
      <c r="GR957" s="24"/>
      <c r="GS957" s="24"/>
      <c r="GT957" s="24"/>
      <c r="GU957" s="24"/>
      <c r="GV957" s="24"/>
      <c r="GW957" s="24"/>
      <c r="GX957" s="24"/>
      <c r="GY957" s="24"/>
      <c r="GZ957" s="24"/>
      <c r="HA957" s="24"/>
      <c r="HB957" s="24"/>
      <c r="HC957" s="24"/>
      <c r="HD957" s="24"/>
      <c r="HE957" s="24"/>
      <c r="HF957" s="24"/>
      <c r="HG957" s="24"/>
      <c r="HH957" s="151"/>
      <c r="HI957" s="151"/>
      <c r="HJ957" s="153"/>
      <c r="HK957" s="24"/>
      <c r="HL957" s="24"/>
      <c r="HM957" s="24"/>
      <c r="HN957" s="24"/>
      <c r="HO957" s="24"/>
      <c r="HP957" s="24"/>
      <c r="HQ957" s="24"/>
      <c r="HR957" s="24"/>
      <c r="HS957" s="24"/>
      <c r="HT957" s="24"/>
      <c r="HU957" s="24"/>
      <c r="HV957" s="24"/>
      <c r="HW957" s="24"/>
      <c r="HX957" s="24"/>
      <c r="HY957" s="24"/>
      <c r="HZ957" s="24"/>
      <c r="IA957" s="24"/>
      <c r="IB957" s="24"/>
      <c r="IC957" s="24"/>
      <c r="ID957" s="24"/>
      <c r="IE957" s="24"/>
      <c r="IF957" s="24"/>
      <c r="IG957" s="24"/>
      <c r="IH957" s="24"/>
      <c r="II957" s="24"/>
      <c r="IJ957" s="24"/>
      <c r="IK957" s="24"/>
      <c r="IL957" s="24"/>
      <c r="IM957" s="24"/>
      <c r="IN957" s="24"/>
      <c r="IO957" s="24"/>
      <c r="IP957" s="151"/>
      <c r="IQ957" s="151"/>
      <c r="IR957" s="153"/>
      <c r="IS957" s="24"/>
      <c r="IT957" s="24"/>
      <c r="IU957" s="24"/>
      <c r="IV957" s="24"/>
      <c r="IW957" s="24"/>
      <c r="IX957" s="24"/>
      <c r="IY957" s="24"/>
      <c r="IZ957" s="24"/>
      <c r="JA957" s="24"/>
      <c r="JB957" s="24"/>
      <c r="JC957" s="24"/>
      <c r="JD957" s="24"/>
      <c r="JE957" s="24"/>
      <c r="JF957" s="24"/>
      <c r="JG957" s="24"/>
      <c r="JH957" s="24"/>
      <c r="JI957" s="24"/>
      <c r="JJ957" s="24"/>
      <c r="JK957" s="24"/>
      <c r="JL957" s="24"/>
      <c r="JM957" s="24"/>
      <c r="JN957" s="24"/>
      <c r="JO957" s="24"/>
      <c r="JP957" s="24"/>
      <c r="JQ957" s="24"/>
      <c r="JR957" s="24"/>
      <c r="JS957" s="24"/>
      <c r="JT957" s="24"/>
      <c r="JU957" s="25"/>
      <c r="JV957" s="24"/>
      <c r="JW957" s="151"/>
      <c r="JX957" s="151"/>
      <c r="JY957" s="153"/>
      <c r="JZ957" s="24"/>
      <c r="KA957" s="24"/>
      <c r="KB957" s="24"/>
      <c r="KC957" s="24"/>
      <c r="KD957" s="24"/>
      <c r="KE957" s="24"/>
      <c r="KF957" s="24"/>
      <c r="KG957" s="24"/>
      <c r="KH957" s="24"/>
      <c r="KI957" s="24"/>
      <c r="KJ957" s="24"/>
      <c r="KK957" s="24"/>
      <c r="KL957" s="24"/>
      <c r="KM957" s="24"/>
      <c r="KN957" s="24"/>
      <c r="KO957" s="24"/>
      <c r="KP957" s="24"/>
      <c r="KQ957" s="24"/>
      <c r="KR957" s="24"/>
      <c r="KS957" s="24"/>
      <c r="KT957" s="24"/>
      <c r="KU957" s="24"/>
      <c r="KV957" s="24"/>
      <c r="KW957" s="24"/>
      <c r="KX957" s="24"/>
      <c r="KY957" s="24"/>
      <c r="KZ957" s="24"/>
      <c r="LA957" s="24"/>
      <c r="LB957" s="24"/>
      <c r="LC957" s="24"/>
      <c r="LD957" s="24"/>
      <c r="LE957" s="151"/>
      <c r="LF957" s="151"/>
      <c r="LG957" s="153"/>
      <c r="LH957" s="24"/>
      <c r="LI957" s="24"/>
      <c r="LJ957" s="24"/>
      <c r="LK957" s="24"/>
      <c r="LL957" s="24"/>
      <c r="LM957" s="24"/>
      <c r="LN957" s="24"/>
      <c r="LO957" s="24"/>
      <c r="LP957" s="24"/>
      <c r="LQ957" s="24"/>
      <c r="LR957" s="24"/>
      <c r="LS957" s="24"/>
      <c r="LT957" s="24"/>
      <c r="LU957" s="24"/>
      <c r="LV957" s="24"/>
      <c r="LW957" s="24"/>
      <c r="LX957" s="24"/>
      <c r="LY957" s="24"/>
      <c r="LZ957" s="24"/>
      <c r="MA957" s="24"/>
      <c r="MB957" s="24"/>
      <c r="MC957" s="24"/>
      <c r="MD957" s="24"/>
      <c r="ME957" s="24"/>
      <c r="MF957" s="24"/>
      <c r="MG957" s="24"/>
      <c r="MH957" s="24"/>
      <c r="MI957" s="24"/>
      <c r="MJ957" s="24"/>
      <c r="MK957" s="24"/>
      <c r="ML957" s="24"/>
    </row>
    <row r="958" spans="1:350" s="41" customFormat="1" ht="14.25" customHeight="1" outlineLevel="3" x14ac:dyDescent="0.25">
      <c r="A958" s="220" t="s">
        <v>566</v>
      </c>
      <c r="B958" s="230" t="s">
        <v>579</v>
      </c>
      <c r="C958" s="175" t="s">
        <v>59</v>
      </c>
      <c r="D958" s="175">
        <v>2</v>
      </c>
      <c r="E958" s="175"/>
      <c r="F958" s="175">
        <f>D958-E958</f>
        <v>2</v>
      </c>
      <c r="G958" s="175" t="s">
        <v>1189</v>
      </c>
      <c r="H958" s="170" t="s">
        <v>827</v>
      </c>
      <c r="I958" s="170" t="s">
        <v>940</v>
      </c>
      <c r="J958" s="212">
        <f ca="1">E958+Q958+AX958+CF958+DN958+ES958+GA958+HH958+IP958+JW958+LE958</f>
        <v>0</v>
      </c>
      <c r="K958" s="212">
        <f>E958+R958+AY958+CG958+DO958+ET958+GB958+HI958+IQ958+JX958+LF958</f>
        <v>0</v>
      </c>
      <c r="L958" s="172" t="e">
        <f ca="1">K958/J958</f>
        <v>#DIV/0!</v>
      </c>
      <c r="M958" s="172">
        <f>K958/D958</f>
        <v>0</v>
      </c>
      <c r="N958" s="183">
        <f ca="1">SUMIF($EV$8:$FZ$9,$O$5,$EV959:$FZ959)-SUMIF($EV$8:$FZ$9,$Q$5,$EV959:$FZ959)</f>
        <v>0</v>
      </c>
      <c r="O958" s="154"/>
      <c r="P958" s="154"/>
      <c r="Q958" s="150">
        <v>0</v>
      </c>
      <c r="R958" s="150">
        <v>0</v>
      </c>
      <c r="S958" s="152" t="e">
        <v>#DIV/0!</v>
      </c>
      <c r="T958" s="154"/>
      <c r="U958" s="154"/>
      <c r="V958" s="154"/>
      <c r="W958" s="154"/>
      <c r="X958" s="154"/>
      <c r="Y958" s="154"/>
      <c r="Z958" s="154"/>
      <c r="AA958" s="154"/>
      <c r="AB958" s="154"/>
      <c r="AC958" s="154"/>
      <c r="AD958" s="154"/>
      <c r="AE958" s="154"/>
      <c r="AF958" s="154"/>
      <c r="AG958" s="154"/>
      <c r="AH958" s="154"/>
      <c r="AI958" s="154"/>
      <c r="AJ958" s="154"/>
      <c r="AK958" s="154"/>
      <c r="AL958" s="154"/>
      <c r="AM958" s="154"/>
      <c r="AN958" s="154"/>
      <c r="AO958" s="154"/>
      <c r="AP958" s="154"/>
      <c r="AQ958" s="154"/>
      <c r="AR958" s="154"/>
      <c r="AS958" s="154"/>
      <c r="AT958" s="154"/>
      <c r="AU958" s="154"/>
      <c r="AV958" s="154"/>
      <c r="AW958" s="154"/>
      <c r="AX958" s="150">
        <f t="shared" ca="1" si="2380"/>
        <v>0</v>
      </c>
      <c r="AY958" s="150">
        <f>SUM(BA959:CE959)</f>
        <v>0</v>
      </c>
      <c r="AZ958" s="152" t="e">
        <f ca="1">AY958/AX958</f>
        <v>#DIV/0!</v>
      </c>
      <c r="BA958" s="154"/>
      <c r="BB958" s="154"/>
      <c r="BC958" s="154"/>
      <c r="BD958" s="154"/>
      <c r="BE958" s="154"/>
      <c r="BF958" s="154"/>
      <c r="BG958" s="154"/>
      <c r="BH958" s="154"/>
      <c r="BI958" s="154"/>
      <c r="BJ958" s="154"/>
      <c r="BK958" s="154"/>
      <c r="BL958" s="154"/>
      <c r="BM958" s="154"/>
      <c r="BN958" s="154"/>
      <c r="BO958" s="154"/>
      <c r="BP958" s="154"/>
      <c r="BQ958" s="154"/>
      <c r="BR958" s="154"/>
      <c r="BS958" s="154"/>
      <c r="BT958" s="154"/>
      <c r="BU958" s="154"/>
      <c r="BV958" s="154"/>
      <c r="BW958" s="154"/>
      <c r="BX958" s="154"/>
      <c r="BY958" s="154"/>
      <c r="BZ958" s="154"/>
      <c r="CA958" s="154"/>
      <c r="CB958" s="154"/>
      <c r="CC958" s="154"/>
      <c r="CD958" s="154"/>
      <c r="CE958" s="154"/>
      <c r="CF958" s="150">
        <f t="shared" ref="CF958" si="2484">SUM(CI958:DM958)</f>
        <v>0</v>
      </c>
      <c r="CG958" s="150">
        <f>SUM(CI959:DM959)</f>
        <v>0</v>
      </c>
      <c r="CH958" s="152" t="e">
        <f>CG958/CF958</f>
        <v>#DIV/0!</v>
      </c>
      <c r="CI958" s="154"/>
      <c r="CJ958" s="154"/>
      <c r="CK958" s="154"/>
      <c r="CL958" s="154"/>
      <c r="CM958" s="154"/>
      <c r="CN958" s="154"/>
      <c r="CO958" s="154"/>
      <c r="CP958" s="158"/>
      <c r="CQ958" s="158"/>
      <c r="CR958" s="158"/>
      <c r="CS958" s="158"/>
      <c r="CT958" s="158"/>
      <c r="CU958" s="158"/>
      <c r="CV958" s="158"/>
      <c r="CW958" s="154"/>
      <c r="CX958" s="154"/>
      <c r="CY958" s="154"/>
      <c r="CZ958" s="154"/>
      <c r="DA958" s="154"/>
      <c r="DB958" s="154"/>
      <c r="DC958" s="154"/>
      <c r="DD958" s="154"/>
      <c r="DE958" s="154"/>
      <c r="DF958" s="154"/>
      <c r="DG958" s="154"/>
      <c r="DH958" s="154"/>
      <c r="DI958" s="154"/>
      <c r="DJ958" s="154"/>
      <c r="DK958" s="154"/>
      <c r="DL958" s="154"/>
      <c r="DM958" s="154"/>
      <c r="DN958" s="150">
        <f t="shared" ref="DN958" si="2485">SUM(DQ958:ER958)</f>
        <v>0</v>
      </c>
      <c r="DO958" s="150">
        <f>SUM(DQ959:ER959)</f>
        <v>0</v>
      </c>
      <c r="DP958" s="152" t="e">
        <f t="shared" si="2408"/>
        <v>#DIV/0!</v>
      </c>
      <c r="DQ958" s="154"/>
      <c r="DR958" s="154"/>
      <c r="DS958" s="154"/>
      <c r="DT958" s="154"/>
      <c r="DU958" s="154"/>
      <c r="DV958" s="154"/>
      <c r="DW958" s="154"/>
      <c r="DX958" s="154"/>
      <c r="DY958" s="154"/>
      <c r="DZ958" s="154"/>
      <c r="EA958" s="154"/>
      <c r="EB958" s="154"/>
      <c r="EC958" s="154"/>
      <c r="ED958" s="154"/>
      <c r="EE958" s="154"/>
      <c r="EF958" s="154"/>
      <c r="EG958" s="154"/>
      <c r="EH958" s="154"/>
      <c r="EI958" s="154"/>
      <c r="EJ958" s="154"/>
      <c r="EK958" s="154"/>
      <c r="EL958" s="154"/>
      <c r="EM958" s="154"/>
      <c r="EN958" s="154"/>
      <c r="EO958" s="154"/>
      <c r="EP958" s="154"/>
      <c r="EQ958" s="154"/>
      <c r="ER958" s="154"/>
      <c r="ES958" s="150">
        <f t="shared" ca="1" si="2361"/>
        <v>0</v>
      </c>
      <c r="ET958" s="150">
        <f t="shared" si="2444"/>
        <v>0</v>
      </c>
      <c r="EU958" s="152" t="e">
        <f t="shared" ca="1" si="2445"/>
        <v>#DIV/0!</v>
      </c>
      <c r="EV958" s="154"/>
      <c r="EW958" s="160"/>
      <c r="EX958" s="154"/>
      <c r="EY958" s="154"/>
      <c r="EZ958" s="154"/>
      <c r="FA958" s="154"/>
      <c r="FB958" s="154"/>
      <c r="FC958" s="154"/>
      <c r="FD958" s="154"/>
      <c r="FE958" s="154"/>
      <c r="FF958" s="154"/>
      <c r="FG958" s="154"/>
      <c r="FH958" s="154"/>
      <c r="FI958" s="154"/>
      <c r="FJ958" s="154"/>
      <c r="FK958" s="154"/>
      <c r="FL958" s="154"/>
      <c r="FM958" s="154"/>
      <c r="FN958" s="154"/>
      <c r="FO958" s="154"/>
      <c r="FP958" s="154"/>
      <c r="FQ958" s="154"/>
      <c r="FR958" s="154"/>
      <c r="FS958" s="154"/>
      <c r="FT958" s="154"/>
      <c r="FU958" s="154"/>
      <c r="FV958" s="154"/>
      <c r="FW958" s="154"/>
      <c r="FX958" s="154"/>
      <c r="FY958" s="154"/>
      <c r="FZ958" s="154"/>
      <c r="GA958" s="150">
        <f t="shared" ref="GA958" ca="1" si="2486">SUMIF($GD$8:$HG$9,$O$5,GD958:HG958)</f>
        <v>0</v>
      </c>
      <c r="GB958" s="150">
        <f t="shared" ref="GB958" si="2487">SUM(GD959:HG959)</f>
        <v>0</v>
      </c>
      <c r="GC958" s="152" t="e">
        <f t="shared" ref="GC958" ca="1" si="2488">GB958/GA958</f>
        <v>#DIV/0!</v>
      </c>
      <c r="GD958" s="154"/>
      <c r="GE958" s="154"/>
      <c r="GF958" s="154"/>
      <c r="GG958" s="154"/>
      <c r="GH958" s="154"/>
      <c r="GI958" s="154"/>
      <c r="GJ958" s="154"/>
      <c r="GK958" s="154"/>
      <c r="GL958" s="154"/>
      <c r="GM958" s="154"/>
      <c r="GN958" s="154"/>
      <c r="GO958" s="154"/>
      <c r="GP958" s="154"/>
      <c r="GQ958" s="154"/>
      <c r="GR958" s="154"/>
      <c r="GS958" s="154"/>
      <c r="GT958" s="154"/>
      <c r="GU958" s="154"/>
      <c r="GV958" s="154"/>
      <c r="GW958" s="154"/>
      <c r="GX958" s="154"/>
      <c r="GY958" s="154"/>
      <c r="GZ958" s="154"/>
      <c r="HA958" s="154"/>
      <c r="HB958" s="154"/>
      <c r="HC958" s="154"/>
      <c r="HD958" s="154"/>
      <c r="HE958" s="154"/>
      <c r="HF958" s="154"/>
      <c r="HG958" s="154"/>
      <c r="HH958" s="150"/>
      <c r="HI958" s="150">
        <v>0</v>
      </c>
      <c r="HJ958" s="154"/>
      <c r="HK958" s="154"/>
      <c r="HL958" s="154"/>
      <c r="HM958" s="154"/>
      <c r="HN958" s="154"/>
      <c r="HO958" s="154"/>
      <c r="HP958" s="154"/>
      <c r="HQ958" s="154"/>
      <c r="HR958" s="154"/>
      <c r="HS958" s="154"/>
      <c r="HT958" s="154"/>
      <c r="HU958" s="154"/>
      <c r="HV958" s="154"/>
      <c r="HW958" s="154"/>
      <c r="HX958" s="154"/>
      <c r="HY958" s="154"/>
      <c r="HZ958" s="154"/>
      <c r="IA958" s="154"/>
      <c r="IB958" s="154"/>
      <c r="IC958" s="154"/>
      <c r="ID958" s="154"/>
      <c r="IE958" s="154"/>
      <c r="IF958" s="154"/>
      <c r="IG958" s="154"/>
      <c r="IH958" s="154"/>
      <c r="II958" s="154"/>
      <c r="IJ958" s="154"/>
      <c r="IK958" s="154"/>
      <c r="IL958" s="154"/>
      <c r="IM958" s="154"/>
      <c r="IN958" s="154"/>
      <c r="IO958" s="154"/>
      <c r="IP958" s="150"/>
      <c r="IQ958" s="150">
        <v>0</v>
      </c>
      <c r="IR958" s="154"/>
      <c r="IS958" s="154"/>
      <c r="IT958" s="154"/>
      <c r="IU958" s="154"/>
      <c r="IV958" s="154"/>
      <c r="IW958" s="154"/>
      <c r="IX958" s="154"/>
      <c r="IY958" s="154"/>
      <c r="IZ958" s="154"/>
      <c r="JA958" s="154"/>
      <c r="JB958" s="154"/>
      <c r="JC958" s="154"/>
      <c r="JD958" s="154"/>
      <c r="JE958" s="154"/>
      <c r="JF958" s="154"/>
      <c r="JG958" s="154"/>
      <c r="JH958" s="154"/>
      <c r="JI958" s="154"/>
      <c r="JJ958" s="154"/>
      <c r="JK958" s="154"/>
      <c r="JL958" s="154"/>
      <c r="JM958" s="154"/>
      <c r="JN958" s="154"/>
      <c r="JO958" s="154"/>
      <c r="JP958" s="154"/>
      <c r="JQ958" s="154"/>
      <c r="JR958" s="154"/>
      <c r="JS958" s="154"/>
      <c r="JT958" s="154"/>
      <c r="JU958" s="154"/>
      <c r="JV958" s="154"/>
      <c r="JW958" s="150"/>
      <c r="JX958" s="150">
        <v>0</v>
      </c>
      <c r="JY958" s="154"/>
      <c r="JZ958" s="154"/>
      <c r="KA958" s="154"/>
      <c r="KB958" s="154"/>
      <c r="KC958" s="154"/>
      <c r="KD958" s="154"/>
      <c r="KE958" s="154"/>
      <c r="KF958" s="154"/>
      <c r="KG958" s="154"/>
      <c r="KH958" s="154"/>
      <c r="KI958" s="154"/>
      <c r="KJ958" s="154"/>
      <c r="KK958" s="154"/>
      <c r="KL958" s="154"/>
      <c r="KM958" s="154"/>
      <c r="KN958" s="154"/>
      <c r="KO958" s="154"/>
      <c r="KP958" s="154"/>
      <c r="KQ958" s="154"/>
      <c r="KR958" s="154"/>
      <c r="KS958" s="154"/>
      <c r="KT958" s="154"/>
      <c r="KU958" s="154"/>
      <c r="KV958" s="154"/>
      <c r="KW958" s="154"/>
      <c r="KX958" s="154"/>
      <c r="KY958" s="154"/>
      <c r="KZ958" s="154"/>
      <c r="LA958" s="154"/>
      <c r="LB958" s="154"/>
      <c r="LC958" s="154"/>
      <c r="LD958" s="154"/>
      <c r="LE958" s="150"/>
      <c r="LF958" s="150">
        <v>0</v>
      </c>
      <c r="LG958" s="154"/>
      <c r="LH958" s="154"/>
      <c r="LI958" s="154"/>
      <c r="LJ958" s="154"/>
      <c r="LK958" s="154"/>
      <c r="LL958" s="154"/>
      <c r="LM958" s="154"/>
      <c r="LN958" s="154"/>
      <c r="LO958" s="154"/>
      <c r="LP958" s="154"/>
      <c r="LQ958" s="154"/>
      <c r="LR958" s="154"/>
      <c r="LS958" s="154"/>
      <c r="LT958" s="154"/>
      <c r="LU958" s="154"/>
      <c r="LV958" s="154"/>
      <c r="LW958" s="154"/>
      <c r="LX958" s="154"/>
      <c r="LY958" s="154"/>
      <c r="LZ958" s="154"/>
      <c r="MA958" s="154"/>
      <c r="MB958" s="154"/>
      <c r="MC958" s="154"/>
      <c r="MD958" s="154"/>
      <c r="ME958" s="154"/>
      <c r="MF958" s="154"/>
      <c r="MG958" s="154"/>
      <c r="MH958" s="154"/>
      <c r="MI958" s="154"/>
      <c r="MJ958" s="154"/>
      <c r="MK958" s="154"/>
      <c r="ML958" s="154"/>
    </row>
    <row r="959" spans="1:350" s="41" customFormat="1" ht="14.25" customHeight="1" outlineLevel="3" x14ac:dyDescent="0.25">
      <c r="A959" s="221"/>
      <c r="B959" s="231"/>
      <c r="C959" s="176"/>
      <c r="D959" s="176"/>
      <c r="E959" s="176"/>
      <c r="F959" s="176"/>
      <c r="G959" s="176"/>
      <c r="H959" s="171"/>
      <c r="I959" s="171"/>
      <c r="J959" s="213"/>
      <c r="K959" s="213"/>
      <c r="L959" s="173"/>
      <c r="M959" s="173"/>
      <c r="N959" s="184"/>
      <c r="O959" s="155"/>
      <c r="P959" s="155"/>
      <c r="Q959" s="151"/>
      <c r="R959" s="151"/>
      <c r="S959" s="153"/>
      <c r="T959" s="155"/>
      <c r="U959" s="155"/>
      <c r="V959" s="155"/>
      <c r="W959" s="155"/>
      <c r="X959" s="155"/>
      <c r="Y959" s="155"/>
      <c r="Z959" s="155"/>
      <c r="AA959" s="155"/>
      <c r="AB959" s="155"/>
      <c r="AC959" s="155"/>
      <c r="AD959" s="155"/>
      <c r="AE959" s="155"/>
      <c r="AF959" s="155"/>
      <c r="AG959" s="155"/>
      <c r="AH959" s="155"/>
      <c r="AI959" s="155"/>
      <c r="AJ959" s="155"/>
      <c r="AK959" s="155"/>
      <c r="AL959" s="155"/>
      <c r="AM959" s="155"/>
      <c r="AN959" s="155"/>
      <c r="AO959" s="155"/>
      <c r="AP959" s="155"/>
      <c r="AQ959" s="155"/>
      <c r="AR959" s="155"/>
      <c r="AS959" s="155"/>
      <c r="AT959" s="155"/>
      <c r="AU959" s="155"/>
      <c r="AV959" s="155"/>
      <c r="AW959" s="155"/>
      <c r="AX959" s="151"/>
      <c r="AY959" s="151"/>
      <c r="AZ959" s="153"/>
      <c r="BA959" s="155"/>
      <c r="BB959" s="155"/>
      <c r="BC959" s="155"/>
      <c r="BD959" s="155"/>
      <c r="BE959" s="155"/>
      <c r="BF959" s="155"/>
      <c r="BG959" s="155"/>
      <c r="BH959" s="155"/>
      <c r="BI959" s="155"/>
      <c r="BJ959" s="155"/>
      <c r="BK959" s="155"/>
      <c r="BL959" s="155"/>
      <c r="BM959" s="155"/>
      <c r="BN959" s="155"/>
      <c r="BO959" s="155"/>
      <c r="BP959" s="155"/>
      <c r="BQ959" s="155"/>
      <c r="BR959" s="155"/>
      <c r="BS959" s="155"/>
      <c r="BT959" s="155"/>
      <c r="BU959" s="155"/>
      <c r="BV959" s="155"/>
      <c r="BW959" s="155"/>
      <c r="BX959" s="155"/>
      <c r="BY959" s="155"/>
      <c r="BZ959" s="155"/>
      <c r="CA959" s="155"/>
      <c r="CB959" s="155"/>
      <c r="CC959" s="155"/>
      <c r="CD959" s="155"/>
      <c r="CE959" s="155"/>
      <c r="CF959" s="151"/>
      <c r="CG959" s="151"/>
      <c r="CH959" s="153"/>
      <c r="CI959" s="155"/>
      <c r="CJ959" s="155"/>
      <c r="CK959" s="155"/>
      <c r="CL959" s="155"/>
      <c r="CM959" s="155"/>
      <c r="CN959" s="155"/>
      <c r="CO959" s="155"/>
      <c r="CP959" s="159"/>
      <c r="CQ959" s="159"/>
      <c r="CR959" s="159"/>
      <c r="CS959" s="159"/>
      <c r="CT959" s="159"/>
      <c r="CU959" s="159"/>
      <c r="CV959" s="159"/>
      <c r="CW959" s="155"/>
      <c r="CX959" s="155"/>
      <c r="CY959" s="155"/>
      <c r="CZ959" s="155"/>
      <c r="DA959" s="155"/>
      <c r="DB959" s="155"/>
      <c r="DC959" s="155"/>
      <c r="DD959" s="155"/>
      <c r="DE959" s="155"/>
      <c r="DF959" s="155"/>
      <c r="DG959" s="155"/>
      <c r="DH959" s="155"/>
      <c r="DI959" s="155"/>
      <c r="DJ959" s="155"/>
      <c r="DK959" s="155"/>
      <c r="DL959" s="155"/>
      <c r="DM959" s="155"/>
      <c r="DN959" s="151"/>
      <c r="DO959" s="151"/>
      <c r="DP959" s="153"/>
      <c r="DQ959" s="155"/>
      <c r="DR959" s="155"/>
      <c r="DS959" s="155"/>
      <c r="DT959" s="155"/>
      <c r="DU959" s="155"/>
      <c r="DV959" s="155"/>
      <c r="DW959" s="155"/>
      <c r="DX959" s="155"/>
      <c r="DY959" s="155"/>
      <c r="DZ959" s="155"/>
      <c r="EA959" s="155"/>
      <c r="EB959" s="155"/>
      <c r="EC959" s="155"/>
      <c r="ED959" s="155"/>
      <c r="EE959" s="155"/>
      <c r="EF959" s="155"/>
      <c r="EG959" s="155"/>
      <c r="EH959" s="155"/>
      <c r="EI959" s="155"/>
      <c r="EJ959" s="155"/>
      <c r="EK959" s="155"/>
      <c r="EL959" s="155"/>
      <c r="EM959" s="155"/>
      <c r="EN959" s="155"/>
      <c r="EO959" s="155"/>
      <c r="EP959" s="155"/>
      <c r="EQ959" s="155"/>
      <c r="ER959" s="155"/>
      <c r="ES959" s="151"/>
      <c r="ET959" s="151"/>
      <c r="EU959" s="153"/>
      <c r="EV959" s="155"/>
      <c r="EW959" s="161"/>
      <c r="EX959" s="155"/>
      <c r="EY959" s="155"/>
      <c r="EZ959" s="155"/>
      <c r="FA959" s="155"/>
      <c r="FB959" s="155"/>
      <c r="FC959" s="155"/>
      <c r="FD959" s="155"/>
      <c r="FE959" s="155"/>
      <c r="FF959" s="155"/>
      <c r="FG959" s="155"/>
      <c r="FH959" s="155"/>
      <c r="FI959" s="155"/>
      <c r="FJ959" s="155"/>
      <c r="FK959" s="155"/>
      <c r="FL959" s="155"/>
      <c r="FM959" s="155"/>
      <c r="FN959" s="155"/>
      <c r="FO959" s="155"/>
      <c r="FP959" s="155"/>
      <c r="FQ959" s="155"/>
      <c r="FR959" s="155"/>
      <c r="FS959" s="155"/>
      <c r="FT959" s="155"/>
      <c r="FU959" s="155"/>
      <c r="FV959" s="155"/>
      <c r="FW959" s="155"/>
      <c r="FX959" s="155"/>
      <c r="FY959" s="155"/>
      <c r="FZ959" s="155"/>
      <c r="GA959" s="151"/>
      <c r="GB959" s="151"/>
      <c r="GC959" s="153"/>
      <c r="GD959" s="155"/>
      <c r="GE959" s="155"/>
      <c r="GF959" s="155"/>
      <c r="GG959" s="155"/>
      <c r="GH959" s="155"/>
      <c r="GI959" s="155"/>
      <c r="GJ959" s="155"/>
      <c r="GK959" s="155"/>
      <c r="GL959" s="155"/>
      <c r="GM959" s="155"/>
      <c r="GN959" s="155"/>
      <c r="GO959" s="155"/>
      <c r="GP959" s="155"/>
      <c r="GQ959" s="155"/>
      <c r="GR959" s="155"/>
      <c r="GS959" s="155"/>
      <c r="GT959" s="155"/>
      <c r="GU959" s="155"/>
      <c r="GV959" s="155"/>
      <c r="GW959" s="155"/>
      <c r="GX959" s="155"/>
      <c r="GY959" s="155"/>
      <c r="GZ959" s="155"/>
      <c r="HA959" s="155"/>
      <c r="HB959" s="155"/>
      <c r="HC959" s="155"/>
      <c r="HD959" s="155"/>
      <c r="HE959" s="155"/>
      <c r="HF959" s="155"/>
      <c r="HG959" s="155"/>
      <c r="HH959" s="151"/>
      <c r="HI959" s="151"/>
      <c r="HJ959" s="155"/>
      <c r="HK959" s="155"/>
      <c r="HL959" s="155"/>
      <c r="HM959" s="155"/>
      <c r="HN959" s="155"/>
      <c r="HO959" s="155"/>
      <c r="HP959" s="155"/>
      <c r="HQ959" s="155"/>
      <c r="HR959" s="155"/>
      <c r="HS959" s="155"/>
      <c r="HT959" s="155"/>
      <c r="HU959" s="155"/>
      <c r="HV959" s="155"/>
      <c r="HW959" s="155"/>
      <c r="HX959" s="155"/>
      <c r="HY959" s="155"/>
      <c r="HZ959" s="155"/>
      <c r="IA959" s="155"/>
      <c r="IB959" s="155"/>
      <c r="IC959" s="155"/>
      <c r="ID959" s="155"/>
      <c r="IE959" s="155"/>
      <c r="IF959" s="155"/>
      <c r="IG959" s="155"/>
      <c r="IH959" s="155"/>
      <c r="II959" s="155"/>
      <c r="IJ959" s="155"/>
      <c r="IK959" s="155"/>
      <c r="IL959" s="155"/>
      <c r="IM959" s="155"/>
      <c r="IN959" s="155"/>
      <c r="IO959" s="155"/>
      <c r="IP959" s="151"/>
      <c r="IQ959" s="151"/>
      <c r="IR959" s="155"/>
      <c r="IS959" s="155"/>
      <c r="IT959" s="155"/>
      <c r="IU959" s="155"/>
      <c r="IV959" s="155"/>
      <c r="IW959" s="155"/>
      <c r="IX959" s="155"/>
      <c r="IY959" s="155"/>
      <c r="IZ959" s="155"/>
      <c r="JA959" s="155"/>
      <c r="JB959" s="155"/>
      <c r="JC959" s="155"/>
      <c r="JD959" s="155"/>
      <c r="JE959" s="155"/>
      <c r="JF959" s="155"/>
      <c r="JG959" s="155"/>
      <c r="JH959" s="155"/>
      <c r="JI959" s="155"/>
      <c r="JJ959" s="155"/>
      <c r="JK959" s="155"/>
      <c r="JL959" s="155"/>
      <c r="JM959" s="155"/>
      <c r="JN959" s="155"/>
      <c r="JO959" s="155"/>
      <c r="JP959" s="155"/>
      <c r="JQ959" s="155"/>
      <c r="JR959" s="155"/>
      <c r="JS959" s="155"/>
      <c r="JT959" s="155"/>
      <c r="JU959" s="155"/>
      <c r="JV959" s="155"/>
      <c r="JW959" s="151"/>
      <c r="JX959" s="151"/>
      <c r="JY959" s="155"/>
      <c r="JZ959" s="155"/>
      <c r="KA959" s="155"/>
      <c r="KB959" s="155"/>
      <c r="KC959" s="155"/>
      <c r="KD959" s="155"/>
      <c r="KE959" s="155"/>
      <c r="KF959" s="155"/>
      <c r="KG959" s="155"/>
      <c r="KH959" s="155"/>
      <c r="KI959" s="155"/>
      <c r="KJ959" s="155"/>
      <c r="KK959" s="155"/>
      <c r="KL959" s="155"/>
      <c r="KM959" s="155"/>
      <c r="KN959" s="155"/>
      <c r="KO959" s="155"/>
      <c r="KP959" s="155"/>
      <c r="KQ959" s="155"/>
      <c r="KR959" s="155"/>
      <c r="KS959" s="155"/>
      <c r="KT959" s="155"/>
      <c r="KU959" s="155"/>
      <c r="KV959" s="155"/>
      <c r="KW959" s="155"/>
      <c r="KX959" s="155"/>
      <c r="KY959" s="155"/>
      <c r="KZ959" s="155"/>
      <c r="LA959" s="155"/>
      <c r="LB959" s="155"/>
      <c r="LC959" s="155"/>
      <c r="LD959" s="155"/>
      <c r="LE959" s="151"/>
      <c r="LF959" s="151"/>
      <c r="LG959" s="155"/>
      <c r="LH959" s="155"/>
      <c r="LI959" s="155"/>
      <c r="LJ959" s="155"/>
      <c r="LK959" s="155"/>
      <c r="LL959" s="155"/>
      <c r="LM959" s="155"/>
      <c r="LN959" s="155"/>
      <c r="LO959" s="155"/>
      <c r="LP959" s="155"/>
      <c r="LQ959" s="155"/>
      <c r="LR959" s="155"/>
      <c r="LS959" s="155"/>
      <c r="LT959" s="155"/>
      <c r="LU959" s="155"/>
      <c r="LV959" s="155"/>
      <c r="LW959" s="155"/>
      <c r="LX959" s="155"/>
      <c r="LY959" s="155"/>
      <c r="LZ959" s="155"/>
      <c r="MA959" s="155"/>
      <c r="MB959" s="155"/>
      <c r="MC959" s="155"/>
      <c r="MD959" s="155"/>
      <c r="ME959" s="155"/>
      <c r="MF959" s="155"/>
      <c r="MG959" s="155"/>
      <c r="MH959" s="155"/>
      <c r="MI959" s="155"/>
      <c r="MJ959" s="155"/>
      <c r="MK959" s="155"/>
      <c r="ML959" s="155"/>
    </row>
    <row r="960" spans="1:350" ht="13.9" customHeight="1" outlineLevel="3" x14ac:dyDescent="0.2">
      <c r="A960" s="226" t="s">
        <v>567</v>
      </c>
      <c r="B960" s="218" t="s">
        <v>343</v>
      </c>
      <c r="C960" s="214" t="s">
        <v>99</v>
      </c>
      <c r="D960" s="216">
        <v>48</v>
      </c>
      <c r="E960" s="175">
        <v>0</v>
      </c>
      <c r="F960" s="175">
        <f>D960-E960</f>
        <v>48</v>
      </c>
      <c r="G960" s="175" t="s">
        <v>847</v>
      </c>
      <c r="H960" s="170" t="s">
        <v>827</v>
      </c>
      <c r="I960" s="170" t="s">
        <v>900</v>
      </c>
      <c r="J960" s="212">
        <f ca="1">E960+Q960+AX960+CF960+DN960+ES960+GA960+HH960+IP960+JW960+LE960</f>
        <v>48</v>
      </c>
      <c r="K960" s="212">
        <f>E960+R960+AY960+CG960+DO960+ET960+GB960+HI960+IQ960+JX960+LF960</f>
        <v>48</v>
      </c>
      <c r="L960" s="172">
        <f ca="1">K960/J960</f>
        <v>1</v>
      </c>
      <c r="M960" s="172">
        <f>K960/D960</f>
        <v>1</v>
      </c>
      <c r="N960" s="183">
        <f ca="1">SUMIF($EV$8:$FZ$9,$O$5,$EV961:$FZ961)-SUMIF($EV$8:$FZ$9,$Q$5,$EV961:$FZ961)</f>
        <v>0</v>
      </c>
      <c r="O960" s="156"/>
      <c r="P960" s="16" t="s">
        <v>25</v>
      </c>
      <c r="Q960" s="150">
        <v>0</v>
      </c>
      <c r="R960" s="150">
        <v>0</v>
      </c>
      <c r="S960" s="152" t="e">
        <v>#DIV/0!</v>
      </c>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50">
        <f t="shared" ca="1" si="2380"/>
        <v>0</v>
      </c>
      <c r="AY960" s="150">
        <f>SUM(BA961:CE961)</f>
        <v>0</v>
      </c>
      <c r="AZ960" s="152" t="e">
        <f ca="1">AY960/AX960</f>
        <v>#DIV/0!</v>
      </c>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50">
        <f t="shared" ref="CF960" si="2489">SUM(CI960:DM960)</f>
        <v>0</v>
      </c>
      <c r="CG960" s="150">
        <f>SUM(CI961:DM961)</f>
        <v>0</v>
      </c>
      <c r="CH960" s="152" t="e">
        <f>CG960/CF960</f>
        <v>#DIV/0!</v>
      </c>
      <c r="CI960" s="129"/>
      <c r="CJ960" s="129"/>
      <c r="CK960" s="129"/>
      <c r="CL960" s="129"/>
      <c r="CM960" s="129"/>
      <c r="CN960" s="129"/>
      <c r="CO960" s="129"/>
      <c r="CP960" s="101"/>
      <c r="CQ960" s="101"/>
      <c r="CR960" s="101"/>
      <c r="CS960" s="101"/>
      <c r="CT960" s="101"/>
      <c r="CU960" s="101"/>
      <c r="CV960" s="101"/>
      <c r="CW960" s="129"/>
      <c r="CX960" s="129"/>
      <c r="CY960" s="129"/>
      <c r="CZ960" s="129"/>
      <c r="DA960" s="129"/>
      <c r="DB960" s="129"/>
      <c r="DC960" s="129"/>
      <c r="DD960" s="129"/>
      <c r="DE960" s="129"/>
      <c r="DF960" s="129"/>
      <c r="DG960" s="129"/>
      <c r="DH960" s="129"/>
      <c r="DI960" s="129"/>
      <c r="DJ960" s="129"/>
      <c r="DK960" s="129"/>
      <c r="DL960" s="129"/>
      <c r="DM960" s="129"/>
      <c r="DN960" s="150">
        <f t="shared" ref="DN960" si="2490">SUM(DQ960:ER960)</f>
        <v>48</v>
      </c>
      <c r="DO960" s="150">
        <f>SUM(DQ961:ER961)</f>
        <v>0</v>
      </c>
      <c r="DP960" s="152">
        <f t="shared" si="2408"/>
        <v>0</v>
      </c>
      <c r="DQ960" s="16"/>
      <c r="DR960" s="16"/>
      <c r="DS960" s="16"/>
      <c r="DT960" s="16"/>
      <c r="DU960" s="16"/>
      <c r="DV960" s="16"/>
      <c r="DW960" s="16"/>
      <c r="DX960" s="16"/>
      <c r="DY960" s="16"/>
      <c r="DZ960" s="16"/>
      <c r="EA960" s="16"/>
      <c r="EB960" s="16"/>
      <c r="EC960" s="16"/>
      <c r="ED960" s="16"/>
      <c r="EE960" s="16"/>
      <c r="EF960" s="16"/>
      <c r="EG960" s="16"/>
      <c r="EH960" s="16"/>
      <c r="EI960" s="16"/>
      <c r="EJ960" s="16"/>
      <c r="EK960" s="16"/>
      <c r="EL960" s="16"/>
      <c r="EM960" s="16"/>
      <c r="EN960" s="16">
        <v>24</v>
      </c>
      <c r="EO960" s="16">
        <v>24</v>
      </c>
      <c r="EP960" s="16"/>
      <c r="EQ960" s="16"/>
      <c r="ER960" s="16"/>
      <c r="ES960" s="150">
        <f t="shared" ca="1" si="2361"/>
        <v>0</v>
      </c>
      <c r="ET960" s="150">
        <f t="shared" si="2444"/>
        <v>0</v>
      </c>
      <c r="EU960" s="152" t="e">
        <f t="shared" ca="1" si="2445"/>
        <v>#DIV/0!</v>
      </c>
      <c r="EV960" s="16"/>
      <c r="EW960" s="67"/>
      <c r="EX960" s="16"/>
      <c r="EY960" s="16"/>
      <c r="EZ960" s="16"/>
      <c r="FA960" s="16"/>
      <c r="FB960" s="16"/>
      <c r="FC960" s="16"/>
      <c r="FD960" s="16"/>
      <c r="FE960" s="16"/>
      <c r="FF960" s="16"/>
      <c r="FG960" s="16"/>
      <c r="FH960" s="16"/>
      <c r="FI960" s="16"/>
      <c r="FJ960" s="16"/>
      <c r="FK960" s="16"/>
      <c r="FL960" s="16"/>
      <c r="FM960" s="16"/>
      <c r="FN960" s="16"/>
      <c r="FO960" s="16"/>
      <c r="FP960" s="16"/>
      <c r="FQ960" s="16"/>
      <c r="FR960" s="16"/>
      <c r="FS960" s="16"/>
      <c r="FT960" s="16"/>
      <c r="FU960" s="16"/>
      <c r="FV960" s="16"/>
      <c r="FW960" s="16"/>
      <c r="FX960" s="16"/>
      <c r="FY960" s="16"/>
      <c r="FZ960" s="16"/>
      <c r="GA960" s="150">
        <f t="shared" ref="GA960" ca="1" si="2491">SUMIF($GD$8:$HG$9,$O$5,GD960:HG960)</f>
        <v>0</v>
      </c>
      <c r="GB960" s="150">
        <f t="shared" ref="GB960" si="2492">SUM(GD961:HG961)</f>
        <v>48</v>
      </c>
      <c r="GC960" s="152" t="e">
        <f t="shared" ref="GC960" ca="1" si="2493">GB960/GA960</f>
        <v>#DIV/0!</v>
      </c>
      <c r="GD960" s="16"/>
      <c r="GE960" s="16"/>
      <c r="GF960" s="16"/>
      <c r="GG960" s="16"/>
      <c r="GH960" s="16"/>
      <c r="GI960" s="16"/>
      <c r="GJ960" s="16"/>
      <c r="GK960" s="16"/>
      <c r="GL960" s="16"/>
      <c r="GM960" s="16"/>
      <c r="GN960" s="16"/>
      <c r="GO960" s="16"/>
      <c r="GP960" s="16"/>
      <c r="GQ960" s="16"/>
      <c r="GR960" s="16"/>
      <c r="GS960" s="16"/>
      <c r="GT960" s="16"/>
      <c r="GU960" s="16"/>
      <c r="GV960" s="16"/>
      <c r="GW960" s="16"/>
      <c r="GX960" s="16"/>
      <c r="GY960" s="16"/>
      <c r="GZ960" s="16"/>
      <c r="HA960" s="16"/>
      <c r="HB960" s="16"/>
      <c r="HC960" s="16"/>
      <c r="HD960" s="16"/>
      <c r="HE960" s="16"/>
      <c r="HF960" s="16"/>
      <c r="HG960" s="16"/>
      <c r="HH960" s="150"/>
      <c r="HI960" s="150">
        <v>0</v>
      </c>
      <c r="HJ960" s="152" t="e">
        <v>#DIV/0!</v>
      </c>
      <c r="HK960" s="16"/>
      <c r="HL960" s="16"/>
      <c r="HM960" s="16"/>
      <c r="HN960" s="16"/>
      <c r="HO960" s="16"/>
      <c r="HP960" s="16"/>
      <c r="HQ960" s="16"/>
      <c r="HR960" s="16"/>
      <c r="HS960" s="16"/>
      <c r="HT960" s="16"/>
      <c r="HU960" s="16"/>
      <c r="HV960" s="16"/>
      <c r="HW960" s="16"/>
      <c r="HX960" s="16"/>
      <c r="HY960" s="16"/>
      <c r="HZ960" s="16"/>
      <c r="IA960" s="16"/>
      <c r="IB960" s="16"/>
      <c r="IC960" s="16"/>
      <c r="ID960" s="16"/>
      <c r="IE960" s="16"/>
      <c r="IF960" s="16"/>
      <c r="IG960" s="16"/>
      <c r="IH960" s="16"/>
      <c r="II960" s="16"/>
      <c r="IJ960" s="16"/>
      <c r="IK960" s="16"/>
      <c r="IL960" s="16"/>
      <c r="IM960" s="16"/>
      <c r="IN960" s="16"/>
      <c r="IO960" s="16"/>
      <c r="IP960" s="150"/>
      <c r="IQ960" s="150">
        <v>0</v>
      </c>
      <c r="IR960" s="152" t="e">
        <v>#DIV/0!</v>
      </c>
      <c r="IS960" s="16"/>
      <c r="IT960" s="16"/>
      <c r="IU960" s="16"/>
      <c r="IV960" s="16"/>
      <c r="IW960" s="16"/>
      <c r="IX960" s="16"/>
      <c r="IY960" s="16"/>
      <c r="IZ960" s="16"/>
      <c r="JA960" s="16"/>
      <c r="JB960" s="16"/>
      <c r="JC960" s="16"/>
      <c r="JD960" s="16"/>
      <c r="JE960" s="16"/>
      <c r="JF960" s="16"/>
      <c r="JG960" s="16"/>
      <c r="JH960" s="16"/>
      <c r="JI960" s="16"/>
      <c r="JJ960" s="16"/>
      <c r="JK960" s="16"/>
      <c r="JL960" s="16"/>
      <c r="JM960" s="16"/>
      <c r="JN960" s="16"/>
      <c r="JO960" s="16"/>
      <c r="JP960" s="16"/>
      <c r="JQ960" s="16"/>
      <c r="JR960" s="16"/>
      <c r="JS960" s="16"/>
      <c r="JT960" s="16"/>
      <c r="JU960" s="23"/>
      <c r="JV960" s="16"/>
      <c r="JW960" s="150"/>
      <c r="JX960" s="150">
        <v>0</v>
      </c>
      <c r="JY960" s="152" t="e">
        <v>#DIV/0!</v>
      </c>
      <c r="JZ960" s="16"/>
      <c r="KA960" s="16"/>
      <c r="KB960" s="16"/>
      <c r="KC960" s="16"/>
      <c r="KD960" s="16"/>
      <c r="KE960" s="16"/>
      <c r="KF960" s="16"/>
      <c r="KG960" s="16"/>
      <c r="KH960" s="16"/>
      <c r="KI960" s="16"/>
      <c r="KJ960" s="16"/>
      <c r="KK960" s="16"/>
      <c r="KL960" s="16"/>
      <c r="KM960" s="16"/>
      <c r="KN960" s="16"/>
      <c r="KO960" s="16"/>
      <c r="KP960" s="16"/>
      <c r="KQ960" s="16"/>
      <c r="KR960" s="16"/>
      <c r="KS960" s="16"/>
      <c r="KT960" s="16"/>
      <c r="KU960" s="16"/>
      <c r="KV960" s="16"/>
      <c r="KW960" s="16"/>
      <c r="KX960" s="16"/>
      <c r="KY960" s="16"/>
      <c r="KZ960" s="16"/>
      <c r="LA960" s="16"/>
      <c r="LB960" s="16"/>
      <c r="LC960" s="16"/>
      <c r="LD960" s="16"/>
      <c r="LE960" s="150"/>
      <c r="LF960" s="150">
        <v>0</v>
      </c>
      <c r="LG960" s="152" t="e">
        <v>#DIV/0!</v>
      </c>
      <c r="LH960" s="16"/>
      <c r="LI960" s="16"/>
      <c r="LJ960" s="16"/>
      <c r="LK960" s="16"/>
      <c r="LL960" s="16"/>
      <c r="LM960" s="16"/>
      <c r="LN960" s="16"/>
      <c r="LO960" s="16"/>
      <c r="LP960" s="16"/>
      <c r="LQ960" s="16"/>
      <c r="LR960" s="16"/>
      <c r="LS960" s="16"/>
      <c r="LT960" s="16"/>
      <c r="LU960" s="16"/>
      <c r="LV960" s="16"/>
      <c r="LW960" s="16"/>
      <c r="LX960" s="16"/>
      <c r="LY960" s="16"/>
      <c r="LZ960" s="16"/>
      <c r="MA960" s="16"/>
      <c r="MB960" s="16"/>
      <c r="MC960" s="16"/>
      <c r="MD960" s="16"/>
      <c r="ME960" s="16"/>
      <c r="MF960" s="16"/>
      <c r="MG960" s="16"/>
      <c r="MH960" s="16"/>
      <c r="MI960" s="16"/>
      <c r="MJ960" s="16"/>
      <c r="MK960" s="16"/>
      <c r="ML960" s="16"/>
    </row>
    <row r="961" spans="1:350" ht="13.9" customHeight="1" outlineLevel="3" x14ac:dyDescent="0.2">
      <c r="A961" s="227"/>
      <c r="B961" s="219"/>
      <c r="C961" s="215"/>
      <c r="D961" s="217"/>
      <c r="E961" s="176"/>
      <c r="F961" s="176"/>
      <c r="G961" s="176"/>
      <c r="H961" s="171"/>
      <c r="I961" s="171"/>
      <c r="J961" s="213"/>
      <c r="K961" s="213"/>
      <c r="L961" s="173"/>
      <c r="M961" s="173"/>
      <c r="N961" s="184"/>
      <c r="O961" s="157"/>
      <c r="P961" s="17" t="s">
        <v>26</v>
      </c>
      <c r="Q961" s="151"/>
      <c r="R961" s="151"/>
      <c r="S961" s="153"/>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151"/>
      <c r="AY961" s="151"/>
      <c r="AZ961" s="153"/>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c r="CF961" s="151"/>
      <c r="CG961" s="151"/>
      <c r="CH961" s="153"/>
      <c r="CI961" s="141"/>
      <c r="CJ961" s="141"/>
      <c r="CK961" s="141"/>
      <c r="CL961" s="141"/>
      <c r="CM961" s="141"/>
      <c r="CN961" s="141"/>
      <c r="CO961" s="141"/>
      <c r="CP961" s="95"/>
      <c r="CQ961" s="95"/>
      <c r="CR961" s="95"/>
      <c r="CS961" s="95"/>
      <c r="CT961" s="95"/>
      <c r="CU961" s="95"/>
      <c r="CV961" s="95"/>
      <c r="CW961" s="141"/>
      <c r="CX961" s="141"/>
      <c r="CY961" s="141"/>
      <c r="CZ961" s="141"/>
      <c r="DA961" s="141"/>
      <c r="DB961" s="141"/>
      <c r="DC961" s="141"/>
      <c r="DD961" s="141"/>
      <c r="DE961" s="141"/>
      <c r="DF961" s="141"/>
      <c r="DG961" s="141"/>
      <c r="DH961" s="141"/>
      <c r="DI961" s="141"/>
      <c r="DJ961" s="141"/>
      <c r="DK961" s="141"/>
      <c r="DL961" s="141"/>
      <c r="DM961" s="141"/>
      <c r="DN961" s="151"/>
      <c r="DO961" s="151"/>
      <c r="DP961" s="153"/>
      <c r="DQ961" s="24"/>
      <c r="DR961" s="24"/>
      <c r="DS961" s="24"/>
      <c r="DT961" s="24"/>
      <c r="DU961" s="24"/>
      <c r="DV961" s="24"/>
      <c r="DW961" s="24"/>
      <c r="DX961" s="24"/>
      <c r="DY961" s="24"/>
      <c r="DZ961" s="24"/>
      <c r="EA961" s="24"/>
      <c r="EB961" s="24"/>
      <c r="EC961" s="24"/>
      <c r="ED961" s="24"/>
      <c r="EE961" s="24"/>
      <c r="EF961" s="24"/>
      <c r="EG961" s="24"/>
      <c r="EH961" s="24"/>
      <c r="EI961" s="24"/>
      <c r="EJ961" s="24"/>
      <c r="EK961" s="24"/>
      <c r="EL961" s="24"/>
      <c r="EM961" s="24"/>
      <c r="EN961" s="24"/>
      <c r="EO961" s="24"/>
      <c r="EP961" s="24"/>
      <c r="EQ961" s="24"/>
      <c r="ER961" s="24"/>
      <c r="ES961" s="151"/>
      <c r="ET961" s="151"/>
      <c r="EU961" s="153"/>
      <c r="EV961" s="24"/>
      <c r="EW961" s="125"/>
      <c r="EX961" s="24"/>
      <c r="EY961" s="24"/>
      <c r="EZ961" s="24"/>
      <c r="FA961" s="24"/>
      <c r="FB961" s="24"/>
      <c r="FC961" s="24"/>
      <c r="FD961" s="24"/>
      <c r="FE961" s="24"/>
      <c r="FF961" s="24"/>
      <c r="FG961" s="24"/>
      <c r="FH961" s="24"/>
      <c r="FI961" s="24"/>
      <c r="FJ961" s="24"/>
      <c r="FK961" s="24"/>
      <c r="FL961" s="24"/>
      <c r="FM961" s="24"/>
      <c r="FN961" s="24"/>
      <c r="FO961" s="24"/>
      <c r="FP961" s="24"/>
      <c r="FQ961" s="24"/>
      <c r="FR961" s="24"/>
      <c r="FS961" s="24"/>
      <c r="FT961" s="24"/>
      <c r="FU961" s="24"/>
      <c r="FV961" s="24"/>
      <c r="FW961" s="24"/>
      <c r="FX961" s="24"/>
      <c r="FY961" s="24"/>
      <c r="FZ961" s="24"/>
      <c r="GA961" s="151"/>
      <c r="GB961" s="151"/>
      <c r="GC961" s="153"/>
      <c r="GD961" s="24"/>
      <c r="GE961" s="24"/>
      <c r="GF961" s="24">
        <v>48</v>
      </c>
      <c r="GG961" s="24"/>
      <c r="GH961" s="24"/>
      <c r="GI961" s="24"/>
      <c r="GJ961" s="24"/>
      <c r="GK961" s="24"/>
      <c r="GL961" s="24"/>
      <c r="GM961" s="24"/>
      <c r="GN961" s="24"/>
      <c r="GO961" s="24"/>
      <c r="GP961" s="24"/>
      <c r="GQ961" s="24"/>
      <c r="GR961" s="24"/>
      <c r="GS961" s="24"/>
      <c r="GT961" s="24"/>
      <c r="GU961" s="24"/>
      <c r="GV961" s="24"/>
      <c r="GW961" s="24"/>
      <c r="GX961" s="24"/>
      <c r="GY961" s="24"/>
      <c r="GZ961" s="24"/>
      <c r="HA961" s="24"/>
      <c r="HB961" s="24"/>
      <c r="HC961" s="24"/>
      <c r="HD961" s="24"/>
      <c r="HE961" s="24"/>
      <c r="HF961" s="24"/>
      <c r="HG961" s="24"/>
      <c r="HH961" s="151"/>
      <c r="HI961" s="151"/>
      <c r="HJ961" s="153"/>
      <c r="HK961" s="24"/>
      <c r="HL961" s="24"/>
      <c r="HM961" s="24"/>
      <c r="HN961" s="24"/>
      <c r="HO961" s="24"/>
      <c r="HP961" s="24"/>
      <c r="HQ961" s="24"/>
      <c r="HR961" s="24"/>
      <c r="HS961" s="24"/>
      <c r="HT961" s="24"/>
      <c r="HU961" s="24"/>
      <c r="HV961" s="24"/>
      <c r="HW961" s="24"/>
      <c r="HX961" s="24"/>
      <c r="HY961" s="24"/>
      <c r="HZ961" s="24"/>
      <c r="IA961" s="24"/>
      <c r="IB961" s="24"/>
      <c r="IC961" s="24"/>
      <c r="ID961" s="24"/>
      <c r="IE961" s="24"/>
      <c r="IF961" s="24"/>
      <c r="IG961" s="24"/>
      <c r="IH961" s="24"/>
      <c r="II961" s="24"/>
      <c r="IJ961" s="24"/>
      <c r="IK961" s="24"/>
      <c r="IL961" s="24"/>
      <c r="IM961" s="24"/>
      <c r="IN961" s="24"/>
      <c r="IO961" s="24"/>
      <c r="IP961" s="151"/>
      <c r="IQ961" s="151"/>
      <c r="IR961" s="153"/>
      <c r="IS961" s="24"/>
      <c r="IT961" s="24"/>
      <c r="IU961" s="24"/>
      <c r="IV961" s="24"/>
      <c r="IW961" s="24"/>
      <c r="IX961" s="24"/>
      <c r="IY961" s="24"/>
      <c r="IZ961" s="24"/>
      <c r="JA961" s="24"/>
      <c r="JB961" s="24"/>
      <c r="JC961" s="24"/>
      <c r="JD961" s="24"/>
      <c r="JE961" s="24"/>
      <c r="JF961" s="24"/>
      <c r="JG961" s="24"/>
      <c r="JH961" s="24"/>
      <c r="JI961" s="24"/>
      <c r="JJ961" s="24"/>
      <c r="JK961" s="24"/>
      <c r="JL961" s="24"/>
      <c r="JM961" s="24"/>
      <c r="JN961" s="24"/>
      <c r="JO961" s="24"/>
      <c r="JP961" s="24"/>
      <c r="JQ961" s="24"/>
      <c r="JR961" s="24"/>
      <c r="JS961" s="24"/>
      <c r="JT961" s="24"/>
      <c r="JU961" s="25"/>
      <c r="JV961" s="24"/>
      <c r="JW961" s="151"/>
      <c r="JX961" s="151"/>
      <c r="JY961" s="153"/>
      <c r="JZ961" s="24"/>
      <c r="KA961" s="24"/>
      <c r="KB961" s="24"/>
      <c r="KC961" s="24"/>
      <c r="KD961" s="24"/>
      <c r="KE961" s="24"/>
      <c r="KF961" s="24"/>
      <c r="KG961" s="24"/>
      <c r="KH961" s="24"/>
      <c r="KI961" s="24"/>
      <c r="KJ961" s="24"/>
      <c r="KK961" s="24"/>
      <c r="KL961" s="24"/>
      <c r="KM961" s="24"/>
      <c r="KN961" s="24"/>
      <c r="KO961" s="24"/>
      <c r="KP961" s="24"/>
      <c r="KQ961" s="24"/>
      <c r="KR961" s="24"/>
      <c r="KS961" s="24"/>
      <c r="KT961" s="24"/>
      <c r="KU961" s="24"/>
      <c r="KV961" s="24"/>
      <c r="KW961" s="24"/>
      <c r="KX961" s="24"/>
      <c r="KY961" s="24"/>
      <c r="KZ961" s="24"/>
      <c r="LA961" s="24"/>
      <c r="LB961" s="24"/>
      <c r="LC961" s="24"/>
      <c r="LD961" s="24"/>
      <c r="LE961" s="151"/>
      <c r="LF961" s="151"/>
      <c r="LG961" s="153"/>
      <c r="LH961" s="24"/>
      <c r="LI961" s="24"/>
      <c r="LJ961" s="24"/>
      <c r="LK961" s="24"/>
      <c r="LL961" s="24"/>
      <c r="LM961" s="24"/>
      <c r="LN961" s="24"/>
      <c r="LO961" s="24"/>
      <c r="LP961" s="24"/>
      <c r="LQ961" s="24"/>
      <c r="LR961" s="24"/>
      <c r="LS961" s="24"/>
      <c r="LT961" s="24"/>
      <c r="LU961" s="24"/>
      <c r="LV961" s="24"/>
      <c r="LW961" s="24"/>
      <c r="LX961" s="24"/>
      <c r="LY961" s="24"/>
      <c r="LZ961" s="24"/>
      <c r="MA961" s="24"/>
      <c r="MB961" s="24"/>
      <c r="MC961" s="24"/>
      <c r="MD961" s="24"/>
      <c r="ME961" s="24"/>
      <c r="MF961" s="24"/>
      <c r="MG961" s="24"/>
      <c r="MH961" s="24"/>
      <c r="MI961" s="24"/>
      <c r="MJ961" s="24"/>
      <c r="MK961" s="24"/>
      <c r="ML961" s="24"/>
    </row>
    <row r="962" spans="1:350" ht="13.9" customHeight="1" outlineLevel="3" x14ac:dyDescent="0.2">
      <c r="A962" s="226" t="s">
        <v>568</v>
      </c>
      <c r="B962" s="218" t="s">
        <v>100</v>
      </c>
      <c r="C962" s="214" t="s">
        <v>99</v>
      </c>
      <c r="D962" s="216">
        <v>6</v>
      </c>
      <c r="E962" s="175">
        <v>0</v>
      </c>
      <c r="F962" s="175">
        <f>D962-E962</f>
        <v>6</v>
      </c>
      <c r="G962" s="175" t="s">
        <v>842</v>
      </c>
      <c r="H962" s="170" t="s">
        <v>900</v>
      </c>
      <c r="I962" s="170" t="s">
        <v>873</v>
      </c>
      <c r="J962" s="212">
        <f ca="1">E962+Q962+AX962+CF962+DN962+ES962+GA962+HH962+IP962+JW962+LE962</f>
        <v>6</v>
      </c>
      <c r="K962" s="212">
        <f>E962+R962+AY962+CG962+DO962+ET962+GB962+HI962+IQ962+JX962+LF962</f>
        <v>6</v>
      </c>
      <c r="L962" s="172">
        <f ca="1">K962/J962</f>
        <v>1</v>
      </c>
      <c r="M962" s="172">
        <f>K962/D962</f>
        <v>1</v>
      </c>
      <c r="N962" s="183">
        <f ca="1">SUMIF($EV$8:$FZ$9,$O$5,$EV963:$FZ963)-SUMIF($EV$8:$FZ$9,$Q$5,$EV963:$FZ963)</f>
        <v>0</v>
      </c>
      <c r="O962" s="156"/>
      <c r="P962" s="16" t="s">
        <v>25</v>
      </c>
      <c r="Q962" s="150">
        <v>0</v>
      </c>
      <c r="R962" s="150">
        <v>0</v>
      </c>
      <c r="S962" s="152" t="e">
        <v>#DIV/0!</v>
      </c>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50">
        <f t="shared" ca="1" si="2380"/>
        <v>0</v>
      </c>
      <c r="AY962" s="150">
        <f>SUM(BA963:CE963)</f>
        <v>0</v>
      </c>
      <c r="AZ962" s="152" t="e">
        <f ca="1">AY962/AX962</f>
        <v>#DIV/0!</v>
      </c>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50">
        <f t="shared" ref="CF962" si="2494">SUM(CI962:DM962)</f>
        <v>0</v>
      </c>
      <c r="CG962" s="150">
        <f>SUM(CI963:DM963)</f>
        <v>0</v>
      </c>
      <c r="CH962" s="152" t="e">
        <f>CG962/CF962</f>
        <v>#DIV/0!</v>
      </c>
      <c r="CI962" s="129"/>
      <c r="CJ962" s="129"/>
      <c r="CK962" s="129"/>
      <c r="CL962" s="129"/>
      <c r="CM962" s="129"/>
      <c r="CN962" s="129"/>
      <c r="CO962" s="129"/>
      <c r="CP962" s="101"/>
      <c r="CQ962" s="101"/>
      <c r="CR962" s="101"/>
      <c r="CS962" s="101"/>
      <c r="CT962" s="101"/>
      <c r="CU962" s="101"/>
      <c r="CV962" s="101"/>
      <c r="CW962" s="129"/>
      <c r="CX962" s="129"/>
      <c r="CY962" s="129"/>
      <c r="CZ962" s="129"/>
      <c r="DA962" s="129"/>
      <c r="DB962" s="129"/>
      <c r="DC962" s="129"/>
      <c r="DD962" s="129"/>
      <c r="DE962" s="129"/>
      <c r="DF962" s="129"/>
      <c r="DG962" s="129"/>
      <c r="DH962" s="129"/>
      <c r="DI962" s="129"/>
      <c r="DJ962" s="129"/>
      <c r="DK962" s="129"/>
      <c r="DL962" s="129"/>
      <c r="DM962" s="129"/>
      <c r="DN962" s="150">
        <f t="shared" ref="DN962" si="2495">SUM(DQ962:ER962)</f>
        <v>6</v>
      </c>
      <c r="DO962" s="150">
        <f>SUM(DQ963:ER963)</f>
        <v>0</v>
      </c>
      <c r="DP962" s="152">
        <f t="shared" si="2408"/>
        <v>0</v>
      </c>
      <c r="DQ962" s="16"/>
      <c r="DR962" s="16"/>
      <c r="DS962" s="16"/>
      <c r="DT962" s="16"/>
      <c r="DU962" s="16"/>
      <c r="DV962" s="16"/>
      <c r="DW962" s="16"/>
      <c r="DX962" s="16"/>
      <c r="DY962" s="16"/>
      <c r="DZ962" s="16"/>
      <c r="EA962" s="16"/>
      <c r="EB962" s="16"/>
      <c r="EC962" s="16"/>
      <c r="ED962" s="16"/>
      <c r="EE962" s="16"/>
      <c r="EF962" s="16"/>
      <c r="EG962" s="16"/>
      <c r="EH962" s="16"/>
      <c r="EI962" s="16"/>
      <c r="EJ962" s="16"/>
      <c r="EK962" s="16"/>
      <c r="EL962" s="16"/>
      <c r="EM962" s="16"/>
      <c r="EN962" s="16"/>
      <c r="EO962" s="16"/>
      <c r="EP962" s="16">
        <v>6</v>
      </c>
      <c r="EQ962" s="16"/>
      <c r="ER962" s="16"/>
      <c r="ES962" s="150">
        <f t="shared" ca="1" si="2361"/>
        <v>0</v>
      </c>
      <c r="ET962" s="150">
        <f t="shared" si="2444"/>
        <v>0</v>
      </c>
      <c r="EU962" s="152" t="e">
        <f t="shared" ca="1" si="2445"/>
        <v>#DIV/0!</v>
      </c>
      <c r="EV962" s="16"/>
      <c r="EW962" s="67"/>
      <c r="EX962" s="16"/>
      <c r="EY962" s="16"/>
      <c r="EZ962" s="16"/>
      <c r="FA962" s="16"/>
      <c r="FB962" s="16"/>
      <c r="FC962" s="16"/>
      <c r="FD962" s="16"/>
      <c r="FE962" s="16"/>
      <c r="FF962" s="16"/>
      <c r="FG962" s="16"/>
      <c r="FH962" s="16"/>
      <c r="FI962" s="16"/>
      <c r="FJ962" s="16"/>
      <c r="FK962" s="16"/>
      <c r="FL962" s="16"/>
      <c r="FM962" s="16"/>
      <c r="FN962" s="16"/>
      <c r="FO962" s="16"/>
      <c r="FP962" s="16"/>
      <c r="FQ962" s="16"/>
      <c r="FR962" s="16"/>
      <c r="FS962" s="16"/>
      <c r="FT962" s="16"/>
      <c r="FU962" s="16"/>
      <c r="FV962" s="16"/>
      <c r="FW962" s="16"/>
      <c r="FX962" s="16"/>
      <c r="FY962" s="16"/>
      <c r="FZ962" s="16"/>
      <c r="GA962" s="150">
        <f t="shared" ref="GA962" ca="1" si="2496">SUMIF($GD$8:$HG$9,$O$5,GD962:HG962)</f>
        <v>0</v>
      </c>
      <c r="GB962" s="150">
        <f t="shared" ref="GB962" si="2497">SUM(GD963:HG963)</f>
        <v>6</v>
      </c>
      <c r="GC962" s="152" t="e">
        <f t="shared" ref="GC962" ca="1" si="2498">GB962/GA962</f>
        <v>#DIV/0!</v>
      </c>
      <c r="GD962" s="16"/>
      <c r="GE962" s="16"/>
      <c r="GF962" s="16"/>
      <c r="GG962" s="16"/>
      <c r="GH962" s="16"/>
      <c r="GI962" s="16"/>
      <c r="GJ962" s="16"/>
      <c r="GK962" s="16"/>
      <c r="GL962" s="16"/>
      <c r="GM962" s="16"/>
      <c r="GN962" s="16"/>
      <c r="GO962" s="16"/>
      <c r="GP962" s="16"/>
      <c r="GQ962" s="16"/>
      <c r="GR962" s="16"/>
      <c r="GS962" s="16"/>
      <c r="GT962" s="16"/>
      <c r="GU962" s="16"/>
      <c r="GV962" s="16"/>
      <c r="GW962" s="16"/>
      <c r="GX962" s="16"/>
      <c r="GY962" s="16"/>
      <c r="GZ962" s="16"/>
      <c r="HA962" s="16"/>
      <c r="HB962" s="16"/>
      <c r="HC962" s="16"/>
      <c r="HD962" s="16"/>
      <c r="HE962" s="16"/>
      <c r="HF962" s="16"/>
      <c r="HG962" s="16"/>
      <c r="HH962" s="150"/>
      <c r="HI962" s="150">
        <v>0</v>
      </c>
      <c r="HJ962" s="152" t="e">
        <v>#DIV/0!</v>
      </c>
      <c r="HK962" s="16"/>
      <c r="HL962" s="16"/>
      <c r="HM962" s="16"/>
      <c r="HN962" s="16"/>
      <c r="HO962" s="16"/>
      <c r="HP962" s="16"/>
      <c r="HQ962" s="16"/>
      <c r="HR962" s="16"/>
      <c r="HS962" s="16"/>
      <c r="HT962" s="16"/>
      <c r="HU962" s="16"/>
      <c r="HV962" s="16"/>
      <c r="HW962" s="16"/>
      <c r="HX962" s="16"/>
      <c r="HY962" s="16"/>
      <c r="HZ962" s="16"/>
      <c r="IA962" s="16"/>
      <c r="IB962" s="16"/>
      <c r="IC962" s="16"/>
      <c r="ID962" s="16"/>
      <c r="IE962" s="16"/>
      <c r="IF962" s="16"/>
      <c r="IG962" s="16"/>
      <c r="IH962" s="16"/>
      <c r="II962" s="16"/>
      <c r="IJ962" s="16"/>
      <c r="IK962" s="16"/>
      <c r="IL962" s="16"/>
      <c r="IM962" s="16"/>
      <c r="IN962" s="16"/>
      <c r="IO962" s="16"/>
      <c r="IP962" s="150"/>
      <c r="IQ962" s="150">
        <v>0</v>
      </c>
      <c r="IR962" s="152" t="e">
        <v>#DIV/0!</v>
      </c>
      <c r="IS962" s="16"/>
      <c r="IT962" s="16"/>
      <c r="IU962" s="16"/>
      <c r="IV962" s="16"/>
      <c r="IW962" s="16"/>
      <c r="IX962" s="16"/>
      <c r="IY962" s="16"/>
      <c r="IZ962" s="16"/>
      <c r="JA962" s="16"/>
      <c r="JB962" s="16"/>
      <c r="JC962" s="16"/>
      <c r="JD962" s="16"/>
      <c r="JE962" s="16"/>
      <c r="JF962" s="16"/>
      <c r="JG962" s="16"/>
      <c r="JH962" s="16"/>
      <c r="JI962" s="16"/>
      <c r="JJ962" s="16"/>
      <c r="JK962" s="16"/>
      <c r="JL962" s="16"/>
      <c r="JM962" s="16"/>
      <c r="JN962" s="16"/>
      <c r="JO962" s="16"/>
      <c r="JP962" s="16"/>
      <c r="JQ962" s="16"/>
      <c r="JR962" s="16"/>
      <c r="JS962" s="16"/>
      <c r="JT962" s="16"/>
      <c r="JU962" s="23"/>
      <c r="JV962" s="16"/>
      <c r="JW962" s="150"/>
      <c r="JX962" s="150">
        <v>0</v>
      </c>
      <c r="JY962" s="152" t="e">
        <v>#DIV/0!</v>
      </c>
      <c r="JZ962" s="16"/>
      <c r="KA962" s="16"/>
      <c r="KB962" s="16"/>
      <c r="KC962" s="16"/>
      <c r="KD962" s="16"/>
      <c r="KE962" s="16"/>
      <c r="KF962" s="16"/>
      <c r="KG962" s="16"/>
      <c r="KH962" s="16"/>
      <c r="KI962" s="16"/>
      <c r="KJ962" s="16"/>
      <c r="KK962" s="16"/>
      <c r="KL962" s="16"/>
      <c r="KM962" s="16"/>
      <c r="KN962" s="16"/>
      <c r="KO962" s="16"/>
      <c r="KP962" s="16"/>
      <c r="KQ962" s="16"/>
      <c r="KR962" s="16"/>
      <c r="KS962" s="16"/>
      <c r="KT962" s="16"/>
      <c r="KU962" s="16"/>
      <c r="KV962" s="16"/>
      <c r="KW962" s="16"/>
      <c r="KX962" s="16"/>
      <c r="KY962" s="16"/>
      <c r="KZ962" s="16"/>
      <c r="LA962" s="16"/>
      <c r="LB962" s="16"/>
      <c r="LC962" s="16"/>
      <c r="LD962" s="16"/>
      <c r="LE962" s="150"/>
      <c r="LF962" s="150">
        <v>0</v>
      </c>
      <c r="LG962" s="152" t="e">
        <v>#DIV/0!</v>
      </c>
      <c r="LH962" s="16"/>
      <c r="LI962" s="16"/>
      <c r="LJ962" s="16"/>
      <c r="LK962" s="16"/>
      <c r="LL962" s="16"/>
      <c r="LM962" s="16"/>
      <c r="LN962" s="16"/>
      <c r="LO962" s="16"/>
      <c r="LP962" s="16"/>
      <c r="LQ962" s="16"/>
      <c r="LR962" s="16"/>
      <c r="LS962" s="16"/>
      <c r="LT962" s="16"/>
      <c r="LU962" s="16"/>
      <c r="LV962" s="16"/>
      <c r="LW962" s="16"/>
      <c r="LX962" s="16"/>
      <c r="LY962" s="16"/>
      <c r="LZ962" s="16"/>
      <c r="MA962" s="16"/>
      <c r="MB962" s="16"/>
      <c r="MC962" s="16"/>
      <c r="MD962" s="16"/>
      <c r="ME962" s="16"/>
      <c r="MF962" s="16"/>
      <c r="MG962" s="16"/>
      <c r="MH962" s="16"/>
      <c r="MI962" s="16"/>
      <c r="MJ962" s="16"/>
      <c r="MK962" s="16"/>
      <c r="ML962" s="16"/>
    </row>
    <row r="963" spans="1:350" ht="13.9" customHeight="1" outlineLevel="3" x14ac:dyDescent="0.2">
      <c r="A963" s="227"/>
      <c r="B963" s="219"/>
      <c r="C963" s="215"/>
      <c r="D963" s="217"/>
      <c r="E963" s="176"/>
      <c r="F963" s="176"/>
      <c r="G963" s="176"/>
      <c r="H963" s="171"/>
      <c r="I963" s="171"/>
      <c r="J963" s="213"/>
      <c r="K963" s="213"/>
      <c r="L963" s="173"/>
      <c r="M963" s="173"/>
      <c r="N963" s="184"/>
      <c r="O963" s="157"/>
      <c r="P963" s="17" t="s">
        <v>26</v>
      </c>
      <c r="Q963" s="151"/>
      <c r="R963" s="151"/>
      <c r="S963" s="153"/>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151"/>
      <c r="AY963" s="151"/>
      <c r="AZ963" s="153"/>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c r="CF963" s="151"/>
      <c r="CG963" s="151"/>
      <c r="CH963" s="153"/>
      <c r="CI963" s="141"/>
      <c r="CJ963" s="141"/>
      <c r="CK963" s="141"/>
      <c r="CL963" s="141"/>
      <c r="CM963" s="141"/>
      <c r="CN963" s="141"/>
      <c r="CO963" s="141"/>
      <c r="CP963" s="95"/>
      <c r="CQ963" s="95"/>
      <c r="CR963" s="95"/>
      <c r="CS963" s="95"/>
      <c r="CT963" s="95"/>
      <c r="CU963" s="95"/>
      <c r="CV963" s="95"/>
      <c r="CW963" s="141"/>
      <c r="CX963" s="141"/>
      <c r="CY963" s="141"/>
      <c r="CZ963" s="141"/>
      <c r="DA963" s="141"/>
      <c r="DB963" s="141"/>
      <c r="DC963" s="141"/>
      <c r="DD963" s="141"/>
      <c r="DE963" s="141"/>
      <c r="DF963" s="141"/>
      <c r="DG963" s="141"/>
      <c r="DH963" s="141"/>
      <c r="DI963" s="141"/>
      <c r="DJ963" s="141"/>
      <c r="DK963" s="141"/>
      <c r="DL963" s="141"/>
      <c r="DM963" s="141"/>
      <c r="DN963" s="151"/>
      <c r="DO963" s="151"/>
      <c r="DP963" s="153"/>
      <c r="DQ963" s="24"/>
      <c r="DR963" s="24"/>
      <c r="DS963" s="24"/>
      <c r="DT963" s="24"/>
      <c r="DU963" s="24"/>
      <c r="DV963" s="24"/>
      <c r="DW963" s="24"/>
      <c r="DX963" s="24"/>
      <c r="DY963" s="24"/>
      <c r="DZ963" s="24"/>
      <c r="EA963" s="24"/>
      <c r="EB963" s="24"/>
      <c r="EC963" s="24"/>
      <c r="ED963" s="24"/>
      <c r="EE963" s="24"/>
      <c r="EF963" s="24"/>
      <c r="EG963" s="24"/>
      <c r="EH963" s="24"/>
      <c r="EI963" s="24"/>
      <c r="EJ963" s="24"/>
      <c r="EK963" s="24"/>
      <c r="EL963" s="24"/>
      <c r="EM963" s="24"/>
      <c r="EN963" s="24"/>
      <c r="EO963" s="24"/>
      <c r="EP963" s="24"/>
      <c r="EQ963" s="24"/>
      <c r="ER963" s="24"/>
      <c r="ES963" s="151"/>
      <c r="ET963" s="151"/>
      <c r="EU963" s="153"/>
      <c r="EV963" s="24"/>
      <c r="EW963" s="125"/>
      <c r="EX963" s="24"/>
      <c r="EY963" s="24"/>
      <c r="EZ963" s="24"/>
      <c r="FA963" s="24"/>
      <c r="FB963" s="24"/>
      <c r="FC963" s="24"/>
      <c r="FD963" s="24"/>
      <c r="FE963" s="24"/>
      <c r="FF963" s="24"/>
      <c r="FG963" s="24"/>
      <c r="FH963" s="24"/>
      <c r="FI963" s="24"/>
      <c r="FJ963" s="24"/>
      <c r="FK963" s="24"/>
      <c r="FL963" s="24"/>
      <c r="FM963" s="24"/>
      <c r="FN963" s="24"/>
      <c r="FO963" s="24"/>
      <c r="FP963" s="24"/>
      <c r="FQ963" s="24"/>
      <c r="FR963" s="24"/>
      <c r="FS963" s="24"/>
      <c r="FT963" s="24"/>
      <c r="FU963" s="24"/>
      <c r="FV963" s="24"/>
      <c r="FW963" s="24"/>
      <c r="FX963" s="24"/>
      <c r="FY963" s="24"/>
      <c r="FZ963" s="24"/>
      <c r="GA963" s="151"/>
      <c r="GB963" s="151"/>
      <c r="GC963" s="153"/>
      <c r="GD963" s="24"/>
      <c r="GE963" s="24"/>
      <c r="GF963" s="24"/>
      <c r="GG963" s="24"/>
      <c r="GH963" s="24"/>
      <c r="GI963" s="24"/>
      <c r="GJ963" s="24"/>
      <c r="GK963" s="24"/>
      <c r="GL963" s="24"/>
      <c r="GM963" s="24"/>
      <c r="GN963" s="24"/>
      <c r="GO963" s="24">
        <v>6</v>
      </c>
      <c r="GP963" s="24"/>
      <c r="GQ963" s="24"/>
      <c r="GR963" s="24"/>
      <c r="GS963" s="24"/>
      <c r="GT963" s="24"/>
      <c r="GU963" s="24"/>
      <c r="GV963" s="24"/>
      <c r="GW963" s="24"/>
      <c r="GX963" s="24"/>
      <c r="GY963" s="24"/>
      <c r="GZ963" s="24"/>
      <c r="HA963" s="24"/>
      <c r="HB963" s="24"/>
      <c r="HC963" s="24"/>
      <c r="HD963" s="24"/>
      <c r="HE963" s="24"/>
      <c r="HF963" s="24"/>
      <c r="HG963" s="24"/>
      <c r="HH963" s="151"/>
      <c r="HI963" s="151"/>
      <c r="HJ963" s="153"/>
      <c r="HK963" s="24"/>
      <c r="HL963" s="24"/>
      <c r="HM963" s="24"/>
      <c r="HN963" s="24"/>
      <c r="HO963" s="24"/>
      <c r="HP963" s="24"/>
      <c r="HQ963" s="24"/>
      <c r="HR963" s="24"/>
      <c r="HS963" s="24"/>
      <c r="HT963" s="76"/>
      <c r="HU963" s="24"/>
      <c r="HV963" s="24"/>
      <c r="HW963" s="24"/>
      <c r="HX963" s="24"/>
      <c r="HY963" s="24"/>
      <c r="HZ963" s="24"/>
      <c r="IA963" s="24"/>
      <c r="IB963" s="24"/>
      <c r="IC963" s="24"/>
      <c r="ID963" s="24"/>
      <c r="IE963" s="24"/>
      <c r="IF963" s="24"/>
      <c r="IG963" s="24"/>
      <c r="IH963" s="24"/>
      <c r="II963" s="24"/>
      <c r="IJ963" s="24"/>
      <c r="IK963" s="24"/>
      <c r="IL963" s="24"/>
      <c r="IM963" s="24"/>
      <c r="IN963" s="24"/>
      <c r="IO963" s="24"/>
      <c r="IP963" s="151"/>
      <c r="IQ963" s="151"/>
      <c r="IR963" s="153"/>
      <c r="IS963" s="24"/>
      <c r="IT963" s="24"/>
      <c r="IU963" s="24"/>
      <c r="IV963" s="24"/>
      <c r="IW963" s="24"/>
      <c r="IX963" s="24"/>
      <c r="IY963" s="24"/>
      <c r="IZ963" s="24"/>
      <c r="JA963" s="24"/>
      <c r="JB963" s="24"/>
      <c r="JC963" s="24"/>
      <c r="JD963" s="24"/>
      <c r="JE963" s="24"/>
      <c r="JF963" s="24"/>
      <c r="JG963" s="24"/>
      <c r="JH963" s="24"/>
      <c r="JI963" s="24"/>
      <c r="JJ963" s="24"/>
      <c r="JK963" s="24"/>
      <c r="JL963" s="24"/>
      <c r="JM963" s="24"/>
      <c r="JN963" s="24"/>
      <c r="JO963" s="24"/>
      <c r="JP963" s="24"/>
      <c r="JQ963" s="24"/>
      <c r="JR963" s="24"/>
      <c r="JS963" s="24"/>
      <c r="JT963" s="24"/>
      <c r="JU963" s="25"/>
      <c r="JV963" s="24"/>
      <c r="JW963" s="151"/>
      <c r="JX963" s="151"/>
      <c r="JY963" s="153"/>
      <c r="JZ963" s="24"/>
      <c r="KA963" s="24"/>
      <c r="KB963" s="24"/>
      <c r="KC963" s="24"/>
      <c r="KD963" s="24"/>
      <c r="KE963" s="24"/>
      <c r="KF963" s="24"/>
      <c r="KG963" s="24"/>
      <c r="KH963" s="24"/>
      <c r="KI963" s="24"/>
      <c r="KJ963" s="24"/>
      <c r="KK963" s="24"/>
      <c r="KL963" s="24"/>
      <c r="KM963" s="24"/>
      <c r="KN963" s="24"/>
      <c r="KO963" s="24"/>
      <c r="KP963" s="24"/>
      <c r="KQ963" s="24"/>
      <c r="KR963" s="24"/>
      <c r="KS963" s="24"/>
      <c r="KT963" s="24"/>
      <c r="KU963" s="24"/>
      <c r="KV963" s="24"/>
      <c r="KW963" s="24"/>
      <c r="KX963" s="24"/>
      <c r="KY963" s="24"/>
      <c r="KZ963" s="24"/>
      <c r="LA963" s="24"/>
      <c r="LB963" s="24"/>
      <c r="LC963" s="24"/>
      <c r="LD963" s="24"/>
      <c r="LE963" s="151"/>
      <c r="LF963" s="151"/>
      <c r="LG963" s="153"/>
      <c r="LH963" s="24"/>
      <c r="LI963" s="24"/>
      <c r="LJ963" s="24"/>
      <c r="LK963" s="24"/>
      <c r="LL963" s="24"/>
      <c r="LM963" s="24"/>
      <c r="LN963" s="24"/>
      <c r="LO963" s="24"/>
      <c r="LP963" s="24"/>
      <c r="LQ963" s="24"/>
      <c r="LR963" s="24"/>
      <c r="LS963" s="24"/>
      <c r="LT963" s="24"/>
      <c r="LU963" s="24"/>
      <c r="LV963" s="24"/>
      <c r="LW963" s="24"/>
      <c r="LX963" s="24"/>
      <c r="LY963" s="24"/>
      <c r="LZ963" s="24"/>
      <c r="MA963" s="24"/>
      <c r="MB963" s="24"/>
      <c r="MC963" s="24"/>
      <c r="MD963" s="24"/>
      <c r="ME963" s="24"/>
      <c r="MF963" s="24"/>
      <c r="MG963" s="24"/>
      <c r="MH963" s="24"/>
      <c r="MI963" s="24"/>
      <c r="MJ963" s="24"/>
      <c r="MK963" s="24"/>
      <c r="ML963" s="24"/>
    </row>
    <row r="964" spans="1:350" ht="13.9" customHeight="1" outlineLevel="3" x14ac:dyDescent="0.2">
      <c r="A964" s="226" t="s">
        <v>569</v>
      </c>
      <c r="B964" s="218" t="s">
        <v>421</v>
      </c>
      <c r="C964" s="214" t="s">
        <v>38</v>
      </c>
      <c r="D964" s="216">
        <v>5.33</v>
      </c>
      <c r="E964" s="175">
        <v>0</v>
      </c>
      <c r="F964" s="175">
        <f>D964-E964</f>
        <v>5.33</v>
      </c>
      <c r="G964" s="175" t="s">
        <v>842</v>
      </c>
      <c r="H964" s="170" t="s">
        <v>831</v>
      </c>
      <c r="I964" s="170" t="s">
        <v>880</v>
      </c>
      <c r="J964" s="212">
        <f ca="1">E964+Q964+AX964+CF964+DN964+ES964+GA964+HH964+IP964+JW964+LE964</f>
        <v>5.33</v>
      </c>
      <c r="K964" s="212">
        <f>1.7+0.1</f>
        <v>1.8</v>
      </c>
      <c r="L964" s="172">
        <f ca="1">K964/J964</f>
        <v>0.33771106941838652</v>
      </c>
      <c r="M964" s="172">
        <f>K964/D964</f>
        <v>0.33771106941838652</v>
      </c>
      <c r="N964" s="183">
        <f ca="1">SUMIF($EV$8:$FZ$9,$O$5,$EV965:$FZ965)-SUMIF($EV$8:$FZ$9,$Q$5,$EV965:$FZ965)</f>
        <v>0</v>
      </c>
      <c r="O964" s="156"/>
      <c r="P964" s="16" t="s">
        <v>25</v>
      </c>
      <c r="Q964" s="150">
        <v>0</v>
      </c>
      <c r="R964" s="150">
        <v>0</v>
      </c>
      <c r="S964" s="152" t="e">
        <v>#DIV/0!</v>
      </c>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50">
        <f t="shared" ca="1" si="2380"/>
        <v>0</v>
      </c>
      <c r="AY964" s="150">
        <f>SUM(BA965:CE965)</f>
        <v>0</v>
      </c>
      <c r="AZ964" s="152" t="e">
        <f ca="1">AY964/AX964</f>
        <v>#DIV/0!</v>
      </c>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50">
        <f t="shared" ref="CF964" si="2499">SUM(CI964:DM964)</f>
        <v>0</v>
      </c>
      <c r="CG964" s="150">
        <f>SUM(CI965:DM965)</f>
        <v>0</v>
      </c>
      <c r="CH964" s="152" t="e">
        <f>CG964/CF964</f>
        <v>#DIV/0!</v>
      </c>
      <c r="CI964" s="129"/>
      <c r="CJ964" s="129"/>
      <c r="CK964" s="129"/>
      <c r="CL964" s="129"/>
      <c r="CM964" s="129"/>
      <c r="CN964" s="129"/>
      <c r="CO964" s="129"/>
      <c r="CP964" s="101"/>
      <c r="CQ964" s="101"/>
      <c r="CR964" s="101"/>
      <c r="CS964" s="101"/>
      <c r="CT964" s="101"/>
      <c r="CU964" s="101"/>
      <c r="CV964" s="101"/>
      <c r="CW964" s="129"/>
      <c r="CX964" s="129"/>
      <c r="CY964" s="129"/>
      <c r="CZ964" s="129"/>
      <c r="DA964" s="129"/>
      <c r="DB964" s="129"/>
      <c r="DC964" s="129"/>
      <c r="DD964" s="129"/>
      <c r="DE964" s="129"/>
      <c r="DF964" s="129"/>
      <c r="DG964" s="129"/>
      <c r="DH964" s="129"/>
      <c r="DI964" s="129"/>
      <c r="DJ964" s="129"/>
      <c r="DK964" s="129"/>
      <c r="DL964" s="129"/>
      <c r="DM964" s="129"/>
      <c r="DN964" s="150">
        <f t="shared" ref="DN964" si="2500">SUM(DQ964:ER964)</f>
        <v>0</v>
      </c>
      <c r="DO964" s="150">
        <f>SUM(DQ965:ER965)</f>
        <v>0</v>
      </c>
      <c r="DP964" s="152" t="e">
        <f t="shared" si="2408"/>
        <v>#DIV/0!</v>
      </c>
      <c r="DQ964" s="16"/>
      <c r="DR964" s="16"/>
      <c r="DS964" s="16"/>
      <c r="DT964" s="16"/>
      <c r="DU964" s="16"/>
      <c r="DV964" s="16"/>
      <c r="DW964" s="16"/>
      <c r="DX964" s="16"/>
      <c r="DY964" s="16"/>
      <c r="DZ964" s="16"/>
      <c r="EA964" s="16"/>
      <c r="EB964" s="16"/>
      <c r="EC964" s="16"/>
      <c r="ED964" s="16"/>
      <c r="EE964" s="16"/>
      <c r="EF964" s="16"/>
      <c r="EG964" s="16"/>
      <c r="EH964" s="16"/>
      <c r="EI964" s="16"/>
      <c r="EJ964" s="16"/>
      <c r="EK964" s="16"/>
      <c r="EL964" s="16"/>
      <c r="EM964" s="16"/>
      <c r="EN964" s="16"/>
      <c r="EO964" s="16"/>
      <c r="EP964" s="16"/>
      <c r="EQ964" s="16"/>
      <c r="ER964" s="16"/>
      <c r="ES964" s="150">
        <f t="shared" ref="ES964:ES1020" ca="1" si="2501">SUMIF($EV$8:$FZ$9,$O$5,EV964:FZ964)</f>
        <v>0</v>
      </c>
      <c r="ET964" s="150">
        <f t="shared" si="2444"/>
        <v>0</v>
      </c>
      <c r="EU964" s="152" t="e">
        <f t="shared" ca="1" si="2445"/>
        <v>#DIV/0!</v>
      </c>
      <c r="EV964" s="16"/>
      <c r="EW964" s="67"/>
      <c r="EX964" s="16"/>
      <c r="EY964" s="16"/>
      <c r="EZ964" s="16"/>
      <c r="FA964" s="16"/>
      <c r="FB964" s="16"/>
      <c r="FC964" s="16"/>
      <c r="FD964" s="16"/>
      <c r="FE964" s="16"/>
      <c r="FF964" s="16"/>
      <c r="FG964" s="16"/>
      <c r="FH964" s="16"/>
      <c r="FI964" s="16"/>
      <c r="FJ964" s="16"/>
      <c r="FK964" s="16"/>
      <c r="FL964" s="16"/>
      <c r="FM964" s="16"/>
      <c r="FN964" s="16"/>
      <c r="FO964" s="16"/>
      <c r="FP964" s="16"/>
      <c r="FQ964" s="16"/>
      <c r="FR964" s="16"/>
      <c r="FS964" s="16"/>
      <c r="FT964" s="16"/>
      <c r="FU964" s="16"/>
      <c r="FV964" s="16"/>
      <c r="FW964" s="16"/>
      <c r="FX964" s="16"/>
      <c r="FY964" s="16"/>
      <c r="FZ964" s="16"/>
      <c r="GA964" s="150">
        <f t="shared" ref="GA964" ca="1" si="2502">SUMIF($GD$8:$HG$9,$O$5,GD964:HG964)</f>
        <v>5.33</v>
      </c>
      <c r="GB964" s="150">
        <f t="shared" ref="GB964" si="2503">SUM(GD965:HG965)</f>
        <v>1.7000000000000002</v>
      </c>
      <c r="GC964" s="152">
        <f t="shared" ref="GC964" ca="1" si="2504">GB964/GA964</f>
        <v>0.31894934333958724</v>
      </c>
      <c r="GD964" s="16"/>
      <c r="GE964" s="16"/>
      <c r="GF964" s="16"/>
      <c r="GG964" s="16"/>
      <c r="GH964" s="16"/>
      <c r="GI964" s="16"/>
      <c r="GJ964" s="16">
        <v>3</v>
      </c>
      <c r="GK964" s="16">
        <v>2.33</v>
      </c>
      <c r="GL964" s="16"/>
      <c r="GM964" s="16"/>
      <c r="GN964" s="16"/>
      <c r="GO964" s="16"/>
      <c r="GP964" s="16"/>
      <c r="GQ964" s="16"/>
      <c r="GR964" s="16"/>
      <c r="GS964" s="16"/>
      <c r="GT964" s="16"/>
      <c r="GU964" s="16"/>
      <c r="GV964" s="16"/>
      <c r="GW964" s="16"/>
      <c r="GX964" s="16"/>
      <c r="GY964" s="16"/>
      <c r="GZ964" s="16"/>
      <c r="HA964" s="16"/>
      <c r="HB964" s="16"/>
      <c r="HC964" s="16"/>
      <c r="HD964" s="16"/>
      <c r="HE964" s="16"/>
      <c r="HF964" s="16"/>
      <c r="HG964" s="16"/>
      <c r="HH964" s="150"/>
      <c r="HI964" s="150">
        <v>0</v>
      </c>
      <c r="HJ964" s="152" t="e">
        <v>#DIV/0!</v>
      </c>
      <c r="HK964" s="16"/>
      <c r="HL964" s="16"/>
      <c r="HM964" s="16"/>
      <c r="HN964" s="16"/>
      <c r="HO964" s="16"/>
      <c r="HP964" s="16"/>
      <c r="HQ964" s="16"/>
      <c r="HR964" s="16"/>
      <c r="HS964" s="16"/>
      <c r="HT964" s="16"/>
      <c r="HU964" s="16"/>
      <c r="HV964" s="16"/>
      <c r="HW964" s="16"/>
      <c r="HX964" s="16"/>
      <c r="HY964" s="16"/>
      <c r="HZ964" s="16"/>
      <c r="IA964" s="16"/>
      <c r="IB964" s="16"/>
      <c r="IC964" s="16"/>
      <c r="ID964" s="16"/>
      <c r="IE964" s="16"/>
      <c r="IF964" s="16"/>
      <c r="IG964" s="16"/>
      <c r="IH964" s="16"/>
      <c r="II964" s="16"/>
      <c r="IJ964" s="16"/>
      <c r="IK964" s="16"/>
      <c r="IL964" s="16"/>
      <c r="IM964" s="16"/>
      <c r="IN964" s="16"/>
      <c r="IO964" s="16"/>
      <c r="IP964" s="150"/>
      <c r="IQ964" s="150">
        <v>0</v>
      </c>
      <c r="IR964" s="152" t="e">
        <v>#DIV/0!</v>
      </c>
      <c r="IS964" s="16"/>
      <c r="IT964" s="16"/>
      <c r="IU964" s="16"/>
      <c r="IV964" s="16"/>
      <c r="IW964" s="16"/>
      <c r="IX964" s="16"/>
      <c r="IY964" s="16"/>
      <c r="IZ964" s="16"/>
      <c r="JA964" s="16"/>
      <c r="JB964" s="16"/>
      <c r="JC964" s="16"/>
      <c r="JD964" s="16"/>
      <c r="JE964" s="16"/>
      <c r="JF964" s="16"/>
      <c r="JG964" s="16"/>
      <c r="JH964" s="16"/>
      <c r="JI964" s="16"/>
      <c r="JJ964" s="16"/>
      <c r="JK964" s="16"/>
      <c r="JL964" s="16"/>
      <c r="JM964" s="16"/>
      <c r="JN964" s="16"/>
      <c r="JO964" s="16"/>
      <c r="JP964" s="16"/>
      <c r="JQ964" s="16"/>
      <c r="JR964" s="16"/>
      <c r="JS964" s="16"/>
      <c r="JT964" s="16"/>
      <c r="JU964" s="23"/>
      <c r="JV964" s="16"/>
      <c r="JW964" s="150"/>
      <c r="JX964" s="150">
        <v>0</v>
      </c>
      <c r="JY964" s="152" t="e">
        <v>#DIV/0!</v>
      </c>
      <c r="JZ964" s="16"/>
      <c r="KA964" s="16"/>
      <c r="KB964" s="16"/>
      <c r="KC964" s="16"/>
      <c r="KD964" s="16"/>
      <c r="KE964" s="16"/>
      <c r="KF964" s="16"/>
      <c r="KG964" s="16"/>
      <c r="KH964" s="16"/>
      <c r="KI964" s="16"/>
      <c r="KJ964" s="16"/>
      <c r="KK964" s="16"/>
      <c r="KL964" s="16"/>
      <c r="KM964" s="16"/>
      <c r="KN964" s="16"/>
      <c r="KO964" s="16"/>
      <c r="KP964" s="16"/>
      <c r="KQ964" s="16"/>
      <c r="KR964" s="16"/>
      <c r="KS964" s="16"/>
      <c r="KT964" s="16"/>
      <c r="KU964" s="16"/>
      <c r="KV964" s="16"/>
      <c r="KW964" s="16"/>
      <c r="KX964" s="16"/>
      <c r="KY964" s="16"/>
      <c r="KZ964" s="16"/>
      <c r="LA964" s="16"/>
      <c r="LB964" s="16"/>
      <c r="LC964" s="16"/>
      <c r="LD964" s="16"/>
      <c r="LE964" s="150"/>
      <c r="LF964" s="150">
        <v>0</v>
      </c>
      <c r="LG964" s="152" t="e">
        <v>#DIV/0!</v>
      </c>
      <c r="LH964" s="16"/>
      <c r="LI964" s="16"/>
      <c r="LJ964" s="16"/>
      <c r="LK964" s="16"/>
      <c r="LL964" s="16"/>
      <c r="LM964" s="16"/>
      <c r="LN964" s="16"/>
      <c r="LO964" s="16"/>
      <c r="LP964" s="16"/>
      <c r="LQ964" s="16"/>
      <c r="LR964" s="16"/>
      <c r="LS964" s="16"/>
      <c r="LT964" s="16"/>
      <c r="LU964" s="16"/>
      <c r="LV964" s="16"/>
      <c r="LW964" s="16"/>
      <c r="LX964" s="16"/>
      <c r="LY964" s="16"/>
      <c r="LZ964" s="16"/>
      <c r="MA964" s="16"/>
      <c r="MB964" s="16"/>
      <c r="MC964" s="16"/>
      <c r="MD964" s="16"/>
      <c r="ME964" s="16"/>
      <c r="MF964" s="16"/>
      <c r="MG964" s="16"/>
      <c r="MH964" s="16"/>
      <c r="MI964" s="16"/>
      <c r="MJ964" s="16"/>
      <c r="MK964" s="16"/>
      <c r="ML964" s="16"/>
    </row>
    <row r="965" spans="1:350" ht="15" outlineLevel="3" x14ac:dyDescent="0.2">
      <c r="A965" s="227"/>
      <c r="B965" s="219"/>
      <c r="C965" s="215"/>
      <c r="D965" s="217"/>
      <c r="E965" s="176"/>
      <c r="F965" s="176"/>
      <c r="G965" s="176"/>
      <c r="H965" s="171"/>
      <c r="I965" s="171"/>
      <c r="J965" s="213"/>
      <c r="K965" s="213"/>
      <c r="L965" s="173"/>
      <c r="M965" s="173"/>
      <c r="N965" s="184"/>
      <c r="O965" s="157"/>
      <c r="P965" s="17" t="s">
        <v>26</v>
      </c>
      <c r="Q965" s="151"/>
      <c r="R965" s="151"/>
      <c r="S965" s="153"/>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151"/>
      <c r="AY965" s="151"/>
      <c r="AZ965" s="153"/>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c r="CF965" s="151"/>
      <c r="CG965" s="151"/>
      <c r="CH965" s="153"/>
      <c r="CI965" s="141"/>
      <c r="CJ965" s="141"/>
      <c r="CK965" s="141"/>
      <c r="CL965" s="141"/>
      <c r="CM965" s="141"/>
      <c r="CN965" s="141"/>
      <c r="CO965" s="141"/>
      <c r="CP965" s="95"/>
      <c r="CQ965" s="95"/>
      <c r="CR965" s="95"/>
      <c r="CS965" s="95"/>
      <c r="CT965" s="95"/>
      <c r="CU965" s="95"/>
      <c r="CV965" s="95"/>
      <c r="CW965" s="141"/>
      <c r="CX965" s="141"/>
      <c r="CY965" s="141"/>
      <c r="CZ965" s="141"/>
      <c r="DA965" s="141"/>
      <c r="DB965" s="141"/>
      <c r="DC965" s="141"/>
      <c r="DD965" s="141"/>
      <c r="DE965" s="141"/>
      <c r="DF965" s="141"/>
      <c r="DG965" s="141"/>
      <c r="DH965" s="141"/>
      <c r="DI965" s="141"/>
      <c r="DJ965" s="141"/>
      <c r="DK965" s="141"/>
      <c r="DL965" s="141"/>
      <c r="DM965" s="141"/>
      <c r="DN965" s="151"/>
      <c r="DO965" s="151"/>
      <c r="DP965" s="153"/>
      <c r="DQ965" s="24"/>
      <c r="DR965" s="24"/>
      <c r="DS965" s="24"/>
      <c r="DT965" s="24"/>
      <c r="DU965" s="24"/>
      <c r="DV965" s="24"/>
      <c r="DW965" s="24"/>
      <c r="DX965" s="24"/>
      <c r="DY965" s="24"/>
      <c r="DZ965" s="24"/>
      <c r="EA965" s="24"/>
      <c r="EB965" s="24"/>
      <c r="EC965" s="24"/>
      <c r="ED965" s="24"/>
      <c r="EE965" s="24"/>
      <c r="EF965" s="24"/>
      <c r="EG965" s="24"/>
      <c r="EH965" s="24"/>
      <c r="EI965" s="24"/>
      <c r="EJ965" s="24"/>
      <c r="EK965" s="24"/>
      <c r="EL965" s="24"/>
      <c r="EM965" s="24"/>
      <c r="EN965" s="24"/>
      <c r="EO965" s="24"/>
      <c r="EP965" s="24"/>
      <c r="EQ965" s="24"/>
      <c r="ER965" s="24"/>
      <c r="ES965" s="151"/>
      <c r="ET965" s="151"/>
      <c r="EU965" s="153"/>
      <c r="EV965" s="24"/>
      <c r="EW965" s="125"/>
      <c r="EX965" s="24"/>
      <c r="EY965" s="24"/>
      <c r="EZ965" s="24"/>
      <c r="FA965" s="24"/>
      <c r="FB965" s="24"/>
      <c r="FC965" s="24"/>
      <c r="FD965" s="24"/>
      <c r="FE965" s="24"/>
      <c r="FF965" s="24"/>
      <c r="FG965" s="24"/>
      <c r="FH965" s="24"/>
      <c r="FI965" s="24"/>
      <c r="FJ965" s="24"/>
      <c r="FK965" s="24"/>
      <c r="FL965" s="24"/>
      <c r="FM965" s="24"/>
      <c r="FN965" s="24"/>
      <c r="FO965" s="24"/>
      <c r="FP965" s="24"/>
      <c r="FQ965" s="24"/>
      <c r="FR965" s="24"/>
      <c r="FS965" s="24"/>
      <c r="FT965" s="24"/>
      <c r="FU965" s="24"/>
      <c r="FV965" s="24"/>
      <c r="FW965" s="24"/>
      <c r="FX965" s="24"/>
      <c r="FY965" s="24"/>
      <c r="FZ965" s="24"/>
      <c r="GA965" s="151"/>
      <c r="GB965" s="151"/>
      <c r="GC965" s="153"/>
      <c r="GD965" s="24"/>
      <c r="GE965" s="24"/>
      <c r="GF965" s="24"/>
      <c r="GG965" s="24"/>
      <c r="GH965" s="24"/>
      <c r="GI965" s="24"/>
      <c r="GJ965" s="24"/>
      <c r="GK965" s="24"/>
      <c r="GL965" s="24"/>
      <c r="GM965" s="24"/>
      <c r="GN965" s="24"/>
      <c r="GO965" s="24"/>
      <c r="GP965" s="24"/>
      <c r="GQ965" s="24"/>
      <c r="GR965" s="24"/>
      <c r="GS965" s="24"/>
      <c r="GT965" s="24"/>
      <c r="GU965" s="24"/>
      <c r="GV965" s="24"/>
      <c r="GW965" s="24"/>
      <c r="GX965" s="24"/>
      <c r="GY965" s="24"/>
      <c r="GZ965" s="24"/>
      <c r="HA965" s="24"/>
      <c r="HB965" s="24"/>
      <c r="HC965" s="76">
        <v>1.1000000000000001</v>
      </c>
      <c r="HD965" s="76">
        <v>0.6</v>
      </c>
      <c r="HE965" s="24"/>
      <c r="HF965" s="24"/>
      <c r="HG965" s="24"/>
      <c r="HH965" s="151"/>
      <c r="HI965" s="151"/>
      <c r="HJ965" s="153"/>
      <c r="HK965" s="24"/>
      <c r="HL965" s="24"/>
      <c r="HM965" s="24"/>
      <c r="HN965" s="24"/>
      <c r="HO965" s="24"/>
      <c r="HP965" s="24"/>
      <c r="HQ965" s="24"/>
      <c r="HR965" s="24"/>
      <c r="HS965" s="24"/>
      <c r="HT965" s="76">
        <v>0.1</v>
      </c>
      <c r="HU965" s="24"/>
      <c r="HV965" s="24"/>
      <c r="HW965" s="24"/>
      <c r="HX965" s="24"/>
      <c r="HY965" s="24"/>
      <c r="HZ965" s="24"/>
      <c r="IA965" s="24"/>
      <c r="IB965" s="24"/>
      <c r="IC965" s="24"/>
      <c r="ID965" s="24"/>
      <c r="IE965" s="24"/>
      <c r="IF965" s="24"/>
      <c r="IG965" s="24"/>
      <c r="IH965" s="24"/>
      <c r="II965" s="24"/>
      <c r="IJ965" s="24"/>
      <c r="IK965" s="24"/>
      <c r="IL965" s="24"/>
      <c r="IM965" s="24"/>
      <c r="IN965" s="24"/>
      <c r="IO965" s="24"/>
      <c r="IP965" s="151"/>
      <c r="IQ965" s="151"/>
      <c r="IR965" s="153"/>
      <c r="IS965" s="24"/>
      <c r="IT965" s="24"/>
      <c r="IU965" s="24"/>
      <c r="IV965" s="24"/>
      <c r="IW965" s="24"/>
      <c r="IX965" s="24"/>
      <c r="IY965" s="24"/>
      <c r="IZ965" s="24"/>
      <c r="JA965" s="24"/>
      <c r="JB965" s="24"/>
      <c r="JC965" s="24"/>
      <c r="JD965" s="24"/>
      <c r="JE965" s="24"/>
      <c r="JF965" s="24"/>
      <c r="JG965" s="24"/>
      <c r="JH965" s="24"/>
      <c r="JI965" s="24"/>
      <c r="JJ965" s="24"/>
      <c r="JK965" s="24"/>
      <c r="JL965" s="24"/>
      <c r="JM965" s="24"/>
      <c r="JN965" s="24"/>
      <c r="JO965" s="24"/>
      <c r="JP965" s="24"/>
      <c r="JQ965" s="24"/>
      <c r="JR965" s="24"/>
      <c r="JS965" s="24"/>
      <c r="JT965" s="24"/>
      <c r="JU965" s="25"/>
      <c r="JV965" s="24"/>
      <c r="JW965" s="151"/>
      <c r="JX965" s="151"/>
      <c r="JY965" s="153"/>
      <c r="JZ965" s="24"/>
      <c r="KA965" s="24"/>
      <c r="KB965" s="24"/>
      <c r="KC965" s="24"/>
      <c r="KD965" s="24"/>
      <c r="KE965" s="24"/>
      <c r="KF965" s="24"/>
      <c r="KG965" s="24"/>
      <c r="KH965" s="24"/>
      <c r="KI965" s="24"/>
      <c r="KJ965" s="24"/>
      <c r="KK965" s="24"/>
      <c r="KL965" s="24"/>
      <c r="KM965" s="24"/>
      <c r="KN965" s="24"/>
      <c r="KO965" s="24"/>
      <c r="KP965" s="24"/>
      <c r="KQ965" s="24"/>
      <c r="KR965" s="24"/>
      <c r="KS965" s="24"/>
      <c r="KT965" s="24"/>
      <c r="KU965" s="24"/>
      <c r="KV965" s="24"/>
      <c r="KW965" s="24"/>
      <c r="KX965" s="24"/>
      <c r="KY965" s="24"/>
      <c r="KZ965" s="24"/>
      <c r="LA965" s="24"/>
      <c r="LB965" s="24"/>
      <c r="LC965" s="24"/>
      <c r="LD965" s="24"/>
      <c r="LE965" s="151"/>
      <c r="LF965" s="151"/>
      <c r="LG965" s="153"/>
      <c r="LH965" s="24"/>
      <c r="LI965" s="24"/>
      <c r="LJ965" s="24"/>
      <c r="LK965" s="24"/>
      <c r="LL965" s="24"/>
      <c r="LM965" s="24"/>
      <c r="LN965" s="24"/>
      <c r="LO965" s="24"/>
      <c r="LP965" s="24"/>
      <c r="LQ965" s="24"/>
      <c r="LR965" s="24"/>
      <c r="LS965" s="24"/>
      <c r="LT965" s="24"/>
      <c r="LU965" s="24"/>
      <c r="LV965" s="24"/>
      <c r="LW965" s="24"/>
      <c r="LX965" s="24"/>
      <c r="LY965" s="24"/>
      <c r="LZ965" s="24"/>
      <c r="MA965" s="24"/>
      <c r="MB965" s="24"/>
      <c r="MC965" s="24"/>
      <c r="MD965" s="24"/>
      <c r="ME965" s="24"/>
      <c r="MF965" s="24"/>
      <c r="MG965" s="24"/>
      <c r="MH965" s="24"/>
      <c r="MI965" s="24"/>
      <c r="MJ965" s="24"/>
      <c r="MK965" s="24"/>
      <c r="ML965" s="24"/>
    </row>
    <row r="966" spans="1:350" ht="15" outlineLevel="3" x14ac:dyDescent="0.2">
      <c r="A966" s="226" t="s">
        <v>570</v>
      </c>
      <c r="B966" s="218" t="s">
        <v>353</v>
      </c>
      <c r="C966" s="214" t="s">
        <v>37</v>
      </c>
      <c r="D966" s="216">
        <v>331</v>
      </c>
      <c r="E966" s="175">
        <v>0</v>
      </c>
      <c r="F966" s="175">
        <f>D966-E966</f>
        <v>331</v>
      </c>
      <c r="G966" s="175" t="s">
        <v>844</v>
      </c>
      <c r="H966" s="170" t="s">
        <v>946</v>
      </c>
      <c r="I966" s="170" t="s">
        <v>940</v>
      </c>
      <c r="J966" s="212">
        <f ca="1">E966+Q966+AX966+CF966+DN966+ES966+GA966+HH966+IP966+JW966+LE966</f>
        <v>0</v>
      </c>
      <c r="K966" s="212">
        <f>E966+R966+AY966+CG966+DO966+ET966+GB966+HI966+IQ966+JX966+LF966</f>
        <v>0</v>
      </c>
      <c r="L966" s="172" t="e">
        <f ca="1">K966/J966</f>
        <v>#DIV/0!</v>
      </c>
      <c r="M966" s="172">
        <f>K966/D966</f>
        <v>0</v>
      </c>
      <c r="N966" s="183">
        <f ca="1">SUMIF($EV$8:$FZ$9,$O$5,$EV967:$FZ967)-SUMIF($EV$8:$FZ$9,$Q$5,$EV967:$FZ967)</f>
        <v>0</v>
      </c>
      <c r="O966" s="156"/>
      <c r="P966" s="16" t="s">
        <v>25</v>
      </c>
      <c r="Q966" s="150">
        <v>0</v>
      </c>
      <c r="R966" s="150">
        <v>0</v>
      </c>
      <c r="S966" s="152" t="e">
        <v>#DIV/0!</v>
      </c>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50">
        <f t="shared" ca="1" si="2380"/>
        <v>0</v>
      </c>
      <c r="AY966" s="150">
        <f>SUM(BA967:CE967)</f>
        <v>0</v>
      </c>
      <c r="AZ966" s="152" t="e">
        <f ca="1">AY966/AX966</f>
        <v>#DIV/0!</v>
      </c>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50">
        <f t="shared" ref="CF966" si="2505">SUM(CI966:DM966)</f>
        <v>0</v>
      </c>
      <c r="CG966" s="150">
        <f>SUM(CI967:DM967)</f>
        <v>0</v>
      </c>
      <c r="CH966" s="152" t="e">
        <f>CG966/CF966</f>
        <v>#DIV/0!</v>
      </c>
      <c r="CI966" s="129"/>
      <c r="CJ966" s="129"/>
      <c r="CK966" s="129"/>
      <c r="CL966" s="129"/>
      <c r="CM966" s="129"/>
      <c r="CN966" s="129"/>
      <c r="CO966" s="129"/>
      <c r="CP966" s="101"/>
      <c r="CQ966" s="101"/>
      <c r="CR966" s="101"/>
      <c r="CS966" s="101"/>
      <c r="CT966" s="101"/>
      <c r="CU966" s="101"/>
      <c r="CV966" s="101"/>
      <c r="CW966" s="129"/>
      <c r="CX966" s="129"/>
      <c r="CY966" s="129"/>
      <c r="CZ966" s="129"/>
      <c r="DA966" s="129"/>
      <c r="DB966" s="129"/>
      <c r="DC966" s="129"/>
      <c r="DD966" s="129"/>
      <c r="DE966" s="129"/>
      <c r="DF966" s="129"/>
      <c r="DG966" s="129"/>
      <c r="DH966" s="129"/>
      <c r="DI966" s="129"/>
      <c r="DJ966" s="129"/>
      <c r="DK966" s="129"/>
      <c r="DL966" s="129"/>
      <c r="DM966" s="129"/>
      <c r="DN966" s="150">
        <f t="shared" ref="DN966" si="2506">SUM(DQ966:ER966)</f>
        <v>0</v>
      </c>
      <c r="DO966" s="150">
        <f>SUM(DQ967:ER967)</f>
        <v>0</v>
      </c>
      <c r="DP966" s="152" t="e">
        <f t="shared" si="2408"/>
        <v>#DIV/0!</v>
      </c>
      <c r="DQ966" s="16"/>
      <c r="DR966" s="16"/>
      <c r="DS966" s="16"/>
      <c r="DT966" s="16"/>
      <c r="DU966" s="16"/>
      <c r="DV966" s="16"/>
      <c r="DW966" s="16"/>
      <c r="DX966" s="16"/>
      <c r="DY966" s="16"/>
      <c r="DZ966" s="16"/>
      <c r="EA966" s="16"/>
      <c r="EB966" s="16"/>
      <c r="EC966" s="16"/>
      <c r="ED966" s="16"/>
      <c r="EE966" s="16"/>
      <c r="EF966" s="16"/>
      <c r="EG966" s="16"/>
      <c r="EH966" s="16"/>
      <c r="EI966" s="16"/>
      <c r="EJ966" s="16"/>
      <c r="EK966" s="16"/>
      <c r="EL966" s="16"/>
      <c r="EM966" s="16"/>
      <c r="EN966" s="16"/>
      <c r="EO966" s="16"/>
      <c r="EP966" s="16"/>
      <c r="EQ966" s="16"/>
      <c r="ER966" s="16"/>
      <c r="ES966" s="150">
        <f t="shared" ca="1" si="2501"/>
        <v>0</v>
      </c>
      <c r="ET966" s="150">
        <f t="shared" si="2444"/>
        <v>0</v>
      </c>
      <c r="EU966" s="152" t="e">
        <f t="shared" ca="1" si="2445"/>
        <v>#DIV/0!</v>
      </c>
      <c r="EV966" s="16"/>
      <c r="EW966" s="67"/>
      <c r="EX966" s="16"/>
      <c r="EY966" s="16"/>
      <c r="EZ966" s="16"/>
      <c r="FA966" s="16"/>
      <c r="FB966" s="16"/>
      <c r="FC966" s="16"/>
      <c r="FD966" s="16"/>
      <c r="FE966" s="16"/>
      <c r="FF966" s="16"/>
      <c r="FG966" s="16"/>
      <c r="FH966" s="16"/>
      <c r="FI966" s="16"/>
      <c r="FJ966" s="16"/>
      <c r="FK966" s="16"/>
      <c r="FL966" s="16"/>
      <c r="FM966" s="16"/>
      <c r="FN966" s="16"/>
      <c r="FO966" s="16"/>
      <c r="FP966" s="16"/>
      <c r="FQ966" s="16"/>
      <c r="FR966" s="16"/>
      <c r="FS966" s="16"/>
      <c r="FT966" s="16"/>
      <c r="FU966" s="16"/>
      <c r="FV966" s="16"/>
      <c r="FW966" s="16"/>
      <c r="FX966" s="16"/>
      <c r="FY966" s="16"/>
      <c r="FZ966" s="16"/>
      <c r="GA966" s="150">
        <f t="shared" ref="GA966" ca="1" si="2507">SUMIF($GD$8:$HG$9,$O$5,GD966:HG966)</f>
        <v>0</v>
      </c>
      <c r="GB966" s="150">
        <f t="shared" ref="GB966" si="2508">SUM(GD967:HG967)</f>
        <v>0</v>
      </c>
      <c r="GC966" s="152" t="e">
        <f t="shared" ref="GC966" ca="1" si="2509">GB966/GA966</f>
        <v>#DIV/0!</v>
      </c>
      <c r="GD966" s="16"/>
      <c r="GE966" s="16"/>
      <c r="GF966" s="16"/>
      <c r="GG966" s="16"/>
      <c r="GH966" s="16"/>
      <c r="GI966" s="16"/>
      <c r="GJ966" s="16"/>
      <c r="GK966" s="16"/>
      <c r="GL966" s="16"/>
      <c r="GM966" s="16"/>
      <c r="GN966" s="16"/>
      <c r="GO966" s="16"/>
      <c r="GP966" s="16"/>
      <c r="GQ966" s="16"/>
      <c r="GR966" s="16"/>
      <c r="GS966" s="16"/>
      <c r="GT966" s="16"/>
      <c r="GU966" s="16"/>
      <c r="GV966" s="16"/>
      <c r="GW966" s="16"/>
      <c r="GX966" s="16"/>
      <c r="GY966" s="16"/>
      <c r="GZ966" s="16"/>
      <c r="HA966" s="16"/>
      <c r="HB966" s="16"/>
      <c r="HC966" s="16"/>
      <c r="HD966" s="16"/>
      <c r="HE966" s="16"/>
      <c r="HF966" s="16"/>
      <c r="HG966" s="16"/>
      <c r="HH966" s="150"/>
      <c r="HI966" s="150">
        <v>0</v>
      </c>
      <c r="HJ966" s="152" t="e">
        <v>#DIV/0!</v>
      </c>
      <c r="HK966" s="16">
        <v>100</v>
      </c>
      <c r="HL966" s="16">
        <v>100</v>
      </c>
      <c r="HM966" s="16">
        <v>100</v>
      </c>
      <c r="HN966" s="16">
        <v>31</v>
      </c>
      <c r="HO966" s="16"/>
      <c r="HP966" s="16"/>
      <c r="HQ966" s="16"/>
      <c r="HR966" s="16"/>
      <c r="HS966" s="16"/>
      <c r="HT966" s="16"/>
      <c r="HU966" s="16"/>
      <c r="HV966" s="16"/>
      <c r="HW966" s="16"/>
      <c r="HX966" s="16"/>
      <c r="HY966" s="16"/>
      <c r="HZ966" s="16"/>
      <c r="IA966" s="16"/>
      <c r="IB966" s="16"/>
      <c r="IC966" s="16"/>
      <c r="ID966" s="16"/>
      <c r="IE966" s="16"/>
      <c r="IF966" s="16"/>
      <c r="IG966" s="16"/>
      <c r="IH966" s="16"/>
      <c r="II966" s="16"/>
      <c r="IJ966" s="16"/>
      <c r="IK966" s="16"/>
      <c r="IL966" s="16"/>
      <c r="IM966" s="16"/>
      <c r="IN966" s="16"/>
      <c r="IO966" s="16"/>
      <c r="IP966" s="150"/>
      <c r="IQ966" s="150">
        <v>0</v>
      </c>
      <c r="IR966" s="152" t="e">
        <v>#DIV/0!</v>
      </c>
      <c r="IS966" s="16"/>
      <c r="IT966" s="16"/>
      <c r="IU966" s="16"/>
      <c r="IV966" s="16"/>
      <c r="IW966" s="16"/>
      <c r="IX966" s="16"/>
      <c r="IY966" s="16"/>
      <c r="IZ966" s="16"/>
      <c r="JA966" s="16"/>
      <c r="JB966" s="16"/>
      <c r="JC966" s="16"/>
      <c r="JD966" s="16"/>
      <c r="JE966" s="16"/>
      <c r="JF966" s="16"/>
      <c r="JG966" s="16"/>
      <c r="JH966" s="16"/>
      <c r="JI966" s="16"/>
      <c r="JJ966" s="16"/>
      <c r="JK966" s="16"/>
      <c r="JL966" s="16"/>
      <c r="JM966" s="16"/>
      <c r="JN966" s="16"/>
      <c r="JO966" s="16"/>
      <c r="JP966" s="16"/>
      <c r="JQ966" s="16"/>
      <c r="JR966" s="16"/>
      <c r="JS966" s="16"/>
      <c r="JT966" s="16"/>
      <c r="JU966" s="23"/>
      <c r="JV966" s="16"/>
      <c r="JW966" s="150"/>
      <c r="JX966" s="150">
        <v>0</v>
      </c>
      <c r="JY966" s="152" t="e">
        <v>#DIV/0!</v>
      </c>
      <c r="JZ966" s="16"/>
      <c r="KA966" s="16"/>
      <c r="KB966" s="16"/>
      <c r="KC966" s="16"/>
      <c r="KD966" s="16"/>
      <c r="KE966" s="16"/>
      <c r="KF966" s="16"/>
      <c r="KG966" s="16"/>
      <c r="KH966" s="16"/>
      <c r="KI966" s="16"/>
      <c r="KJ966" s="16"/>
      <c r="KK966" s="16"/>
      <c r="KL966" s="16"/>
      <c r="KM966" s="16"/>
      <c r="KN966" s="16"/>
      <c r="KO966" s="16"/>
      <c r="KP966" s="16"/>
      <c r="KQ966" s="16"/>
      <c r="KR966" s="16"/>
      <c r="KS966" s="16"/>
      <c r="KT966" s="16"/>
      <c r="KU966" s="16"/>
      <c r="KV966" s="16"/>
      <c r="KW966" s="16"/>
      <c r="KX966" s="16"/>
      <c r="KY966" s="16"/>
      <c r="KZ966" s="16"/>
      <c r="LA966" s="16"/>
      <c r="LB966" s="16"/>
      <c r="LC966" s="16"/>
      <c r="LD966" s="16"/>
      <c r="LE966" s="150"/>
      <c r="LF966" s="150">
        <v>0</v>
      </c>
      <c r="LG966" s="152" t="e">
        <v>#DIV/0!</v>
      </c>
      <c r="LH966" s="16"/>
      <c r="LI966" s="16"/>
      <c r="LJ966" s="16"/>
      <c r="LK966" s="16"/>
      <c r="LL966" s="16"/>
      <c r="LM966" s="16"/>
      <c r="LN966" s="16"/>
      <c r="LO966" s="16"/>
      <c r="LP966" s="16"/>
      <c r="LQ966" s="16"/>
      <c r="LR966" s="16"/>
      <c r="LS966" s="16"/>
      <c r="LT966" s="16"/>
      <c r="LU966" s="16"/>
      <c r="LV966" s="16"/>
      <c r="LW966" s="16"/>
      <c r="LX966" s="16"/>
      <c r="LY966" s="16"/>
      <c r="LZ966" s="16"/>
      <c r="MA966" s="16"/>
      <c r="MB966" s="16"/>
      <c r="MC966" s="16"/>
      <c r="MD966" s="16"/>
      <c r="ME966" s="16"/>
      <c r="MF966" s="16"/>
      <c r="MG966" s="16"/>
      <c r="MH966" s="16"/>
      <c r="MI966" s="16"/>
      <c r="MJ966" s="16"/>
      <c r="MK966" s="16"/>
      <c r="ML966" s="16"/>
    </row>
    <row r="967" spans="1:350" ht="15" outlineLevel="3" x14ac:dyDescent="0.2">
      <c r="A967" s="227"/>
      <c r="B967" s="219"/>
      <c r="C967" s="215"/>
      <c r="D967" s="217"/>
      <c r="E967" s="176"/>
      <c r="F967" s="176"/>
      <c r="G967" s="176"/>
      <c r="H967" s="171"/>
      <c r="I967" s="171"/>
      <c r="J967" s="213"/>
      <c r="K967" s="213"/>
      <c r="L967" s="173"/>
      <c r="M967" s="173"/>
      <c r="N967" s="184"/>
      <c r="O967" s="157"/>
      <c r="P967" s="17" t="s">
        <v>26</v>
      </c>
      <c r="Q967" s="151"/>
      <c r="R967" s="151"/>
      <c r="S967" s="153"/>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151"/>
      <c r="AY967" s="151"/>
      <c r="AZ967" s="153"/>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c r="CF967" s="151"/>
      <c r="CG967" s="151"/>
      <c r="CH967" s="153"/>
      <c r="CI967" s="141"/>
      <c r="CJ967" s="141"/>
      <c r="CK967" s="141"/>
      <c r="CL967" s="141"/>
      <c r="CM967" s="141"/>
      <c r="CN967" s="141"/>
      <c r="CO967" s="141"/>
      <c r="CP967" s="95"/>
      <c r="CQ967" s="95"/>
      <c r="CR967" s="95"/>
      <c r="CS967" s="95"/>
      <c r="CT967" s="95"/>
      <c r="CU967" s="95"/>
      <c r="CV967" s="95"/>
      <c r="CW967" s="141"/>
      <c r="CX967" s="141"/>
      <c r="CY967" s="141"/>
      <c r="CZ967" s="141"/>
      <c r="DA967" s="141"/>
      <c r="DB967" s="141"/>
      <c r="DC967" s="141"/>
      <c r="DD967" s="141"/>
      <c r="DE967" s="141"/>
      <c r="DF967" s="141"/>
      <c r="DG967" s="141"/>
      <c r="DH967" s="141"/>
      <c r="DI967" s="141"/>
      <c r="DJ967" s="141"/>
      <c r="DK967" s="141"/>
      <c r="DL967" s="141"/>
      <c r="DM967" s="141"/>
      <c r="DN967" s="151"/>
      <c r="DO967" s="151"/>
      <c r="DP967" s="153"/>
      <c r="DQ967" s="24"/>
      <c r="DR967" s="24"/>
      <c r="DS967" s="24"/>
      <c r="DT967" s="24"/>
      <c r="DU967" s="24"/>
      <c r="DV967" s="24"/>
      <c r="DW967" s="24"/>
      <c r="DX967" s="24"/>
      <c r="DY967" s="24"/>
      <c r="DZ967" s="24"/>
      <c r="EA967" s="24"/>
      <c r="EB967" s="24"/>
      <c r="EC967" s="24"/>
      <c r="ED967" s="24"/>
      <c r="EE967" s="24"/>
      <c r="EF967" s="24"/>
      <c r="EG967" s="24"/>
      <c r="EH967" s="24"/>
      <c r="EI967" s="24"/>
      <c r="EJ967" s="24"/>
      <c r="EK967" s="24"/>
      <c r="EL967" s="24"/>
      <c r="EM967" s="24"/>
      <c r="EN967" s="24"/>
      <c r="EO967" s="24"/>
      <c r="EP967" s="24"/>
      <c r="EQ967" s="24"/>
      <c r="ER967" s="24"/>
      <c r="ES967" s="151"/>
      <c r="ET967" s="151"/>
      <c r="EU967" s="153"/>
      <c r="EV967" s="24"/>
      <c r="EW967" s="125"/>
      <c r="EX967" s="24"/>
      <c r="EY967" s="24"/>
      <c r="EZ967" s="24"/>
      <c r="FA967" s="24"/>
      <c r="FB967" s="24"/>
      <c r="FC967" s="24"/>
      <c r="FD967" s="24"/>
      <c r="FE967" s="24"/>
      <c r="FF967" s="24"/>
      <c r="FG967" s="24"/>
      <c r="FH967" s="24"/>
      <c r="FI967" s="24"/>
      <c r="FJ967" s="24"/>
      <c r="FK967" s="24"/>
      <c r="FL967" s="24"/>
      <c r="FM967" s="24"/>
      <c r="FN967" s="24"/>
      <c r="FO967" s="24"/>
      <c r="FP967" s="24"/>
      <c r="FQ967" s="24"/>
      <c r="FR967" s="24"/>
      <c r="FS967" s="24"/>
      <c r="FT967" s="24"/>
      <c r="FU967" s="24"/>
      <c r="FV967" s="24"/>
      <c r="FW967" s="24"/>
      <c r="FX967" s="24"/>
      <c r="FY967" s="24"/>
      <c r="FZ967" s="24"/>
      <c r="GA967" s="151"/>
      <c r="GB967" s="151"/>
      <c r="GC967" s="153"/>
      <c r="GD967" s="24"/>
      <c r="GE967" s="24"/>
      <c r="GF967" s="24"/>
      <c r="GG967" s="24"/>
      <c r="GH967" s="24"/>
      <c r="GI967" s="24"/>
      <c r="GJ967" s="24"/>
      <c r="GK967" s="24"/>
      <c r="GL967" s="24"/>
      <c r="GM967" s="24"/>
      <c r="GN967" s="24"/>
      <c r="GO967" s="24"/>
      <c r="GP967" s="24"/>
      <c r="GQ967" s="24"/>
      <c r="GR967" s="24"/>
      <c r="GS967" s="24"/>
      <c r="GT967" s="24"/>
      <c r="GU967" s="24"/>
      <c r="GV967" s="24"/>
      <c r="GW967" s="24"/>
      <c r="GX967" s="24"/>
      <c r="GY967" s="24"/>
      <c r="GZ967" s="24"/>
      <c r="HA967" s="24"/>
      <c r="HB967" s="24"/>
      <c r="HC967" s="24"/>
      <c r="HD967" s="24"/>
      <c r="HE967" s="24"/>
      <c r="HF967" s="24"/>
      <c r="HG967" s="24"/>
      <c r="HH967" s="151"/>
      <c r="HI967" s="151"/>
      <c r="HJ967" s="153"/>
      <c r="HK967" s="24"/>
      <c r="HL967" s="24"/>
      <c r="HM967" s="24"/>
      <c r="HN967" s="24"/>
      <c r="HO967" s="24"/>
      <c r="HP967" s="24"/>
      <c r="HQ967" s="24"/>
      <c r="HR967" s="24"/>
      <c r="HS967" s="24"/>
      <c r="HT967" s="24"/>
      <c r="HU967" s="24"/>
      <c r="HV967" s="24"/>
      <c r="HW967" s="24"/>
      <c r="HX967" s="24"/>
      <c r="HY967" s="24"/>
      <c r="HZ967" s="24"/>
      <c r="IA967" s="24"/>
      <c r="IB967" s="24"/>
      <c r="IC967" s="24"/>
      <c r="ID967" s="24"/>
      <c r="IE967" s="24"/>
      <c r="IF967" s="24"/>
      <c r="IG967" s="24"/>
      <c r="IH967" s="24"/>
      <c r="II967" s="24"/>
      <c r="IJ967" s="24"/>
      <c r="IK967" s="24"/>
      <c r="IL967" s="24"/>
      <c r="IM967" s="24"/>
      <c r="IN967" s="24"/>
      <c r="IO967" s="24"/>
      <c r="IP967" s="151"/>
      <c r="IQ967" s="151"/>
      <c r="IR967" s="153"/>
      <c r="IS967" s="24"/>
      <c r="IT967" s="24"/>
      <c r="IU967" s="24"/>
      <c r="IV967" s="24"/>
      <c r="IW967" s="24"/>
      <c r="IX967" s="24"/>
      <c r="IY967" s="24"/>
      <c r="IZ967" s="24"/>
      <c r="JA967" s="24"/>
      <c r="JB967" s="24"/>
      <c r="JC967" s="24"/>
      <c r="JD967" s="24"/>
      <c r="JE967" s="24"/>
      <c r="JF967" s="24"/>
      <c r="JG967" s="24"/>
      <c r="JH967" s="24"/>
      <c r="JI967" s="24"/>
      <c r="JJ967" s="24"/>
      <c r="JK967" s="24"/>
      <c r="JL967" s="24"/>
      <c r="JM967" s="24"/>
      <c r="JN967" s="24"/>
      <c r="JO967" s="24"/>
      <c r="JP967" s="24"/>
      <c r="JQ967" s="24"/>
      <c r="JR967" s="24"/>
      <c r="JS967" s="24"/>
      <c r="JT967" s="24"/>
      <c r="JU967" s="25"/>
      <c r="JV967" s="24"/>
      <c r="JW967" s="151"/>
      <c r="JX967" s="151"/>
      <c r="JY967" s="153"/>
      <c r="JZ967" s="24"/>
      <c r="KA967" s="24"/>
      <c r="KB967" s="24"/>
      <c r="KC967" s="24"/>
      <c r="KD967" s="24"/>
      <c r="KE967" s="24"/>
      <c r="KF967" s="24"/>
      <c r="KG967" s="24"/>
      <c r="KH967" s="24"/>
      <c r="KI967" s="24"/>
      <c r="KJ967" s="24"/>
      <c r="KK967" s="24"/>
      <c r="KL967" s="24"/>
      <c r="KM967" s="24"/>
      <c r="KN967" s="24"/>
      <c r="KO967" s="24"/>
      <c r="KP967" s="24"/>
      <c r="KQ967" s="24"/>
      <c r="KR967" s="24"/>
      <c r="KS967" s="24"/>
      <c r="KT967" s="24"/>
      <c r="KU967" s="24"/>
      <c r="KV967" s="24"/>
      <c r="KW967" s="24"/>
      <c r="KX967" s="24"/>
      <c r="KY967" s="24"/>
      <c r="KZ967" s="24"/>
      <c r="LA967" s="24"/>
      <c r="LB967" s="24"/>
      <c r="LC967" s="24"/>
      <c r="LD967" s="24"/>
      <c r="LE967" s="151"/>
      <c r="LF967" s="151"/>
      <c r="LG967" s="153"/>
      <c r="LH967" s="24"/>
      <c r="LI967" s="24"/>
      <c r="LJ967" s="24"/>
      <c r="LK967" s="24"/>
      <c r="LL967" s="24"/>
      <c r="LM967" s="24"/>
      <c r="LN967" s="24"/>
      <c r="LO967" s="24"/>
      <c r="LP967" s="24"/>
      <c r="LQ967" s="24"/>
      <c r="LR967" s="24"/>
      <c r="LS967" s="24"/>
      <c r="LT967" s="24"/>
      <c r="LU967" s="24"/>
      <c r="LV967" s="24"/>
      <c r="LW967" s="24"/>
      <c r="LX967" s="24"/>
      <c r="LY967" s="24"/>
      <c r="LZ967" s="24"/>
      <c r="MA967" s="24"/>
      <c r="MB967" s="24"/>
      <c r="MC967" s="24"/>
      <c r="MD967" s="24"/>
      <c r="ME967" s="24"/>
      <c r="MF967" s="24"/>
      <c r="MG967" s="24"/>
      <c r="MH967" s="24"/>
      <c r="MI967" s="24"/>
      <c r="MJ967" s="24"/>
      <c r="MK967" s="24"/>
      <c r="ML967" s="24"/>
    </row>
    <row r="968" spans="1:350" ht="15" outlineLevel="3" x14ac:dyDescent="0.2">
      <c r="A968" s="226" t="s">
        <v>571</v>
      </c>
      <c r="B968" s="218" t="s">
        <v>409</v>
      </c>
      <c r="C968" s="214" t="s">
        <v>99</v>
      </c>
      <c r="D968" s="216">
        <v>2</v>
      </c>
      <c r="E968" s="175">
        <v>0</v>
      </c>
      <c r="F968" s="175">
        <f>D968-E968</f>
        <v>2</v>
      </c>
      <c r="G968" s="175" t="s">
        <v>847</v>
      </c>
      <c r="H968" s="170" t="s">
        <v>880</v>
      </c>
      <c r="I968" s="170" t="s">
        <v>956</v>
      </c>
      <c r="J968" s="212">
        <f ca="1">E968+Q968+AX968+CF968+DN968+ES968+GA968+HH968+IP968+JW968+LE968</f>
        <v>2</v>
      </c>
      <c r="K968" s="212">
        <v>1</v>
      </c>
      <c r="L968" s="172">
        <f ca="1">K968/J968</f>
        <v>0.5</v>
      </c>
      <c r="M968" s="172">
        <f>K968/D968</f>
        <v>0.5</v>
      </c>
      <c r="N968" s="183">
        <f ca="1">SUMIF($EV$8:$FZ$9,$O$5,$EV969:$FZ969)-SUMIF($EV$8:$FZ$9,$Q$5,$EV969:$FZ969)</f>
        <v>0</v>
      </c>
      <c r="O968" s="156"/>
      <c r="P968" s="16" t="s">
        <v>25</v>
      </c>
      <c r="Q968" s="150">
        <v>0</v>
      </c>
      <c r="R968" s="150">
        <v>0</v>
      </c>
      <c r="S968" s="152" t="e">
        <v>#DIV/0!</v>
      </c>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50">
        <f t="shared" ref="AX968:AX1016" ca="1" si="2510">SUMIF($BA$8:$CE$9,$O$5,$BA968:$CE968)</f>
        <v>0</v>
      </c>
      <c r="AY968" s="150">
        <f>SUM(BA969:CE969)</f>
        <v>0</v>
      </c>
      <c r="AZ968" s="152" t="e">
        <f ca="1">AY968/AX968</f>
        <v>#DIV/0!</v>
      </c>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50">
        <f t="shared" ref="CF968" si="2511">SUM(CI968:DM968)</f>
        <v>0</v>
      </c>
      <c r="CG968" s="150">
        <f>SUM(CI969:DM969)</f>
        <v>0</v>
      </c>
      <c r="CH968" s="152" t="e">
        <f>CG968/CF968</f>
        <v>#DIV/0!</v>
      </c>
      <c r="CI968" s="129"/>
      <c r="CJ968" s="129"/>
      <c r="CK968" s="129"/>
      <c r="CL968" s="129"/>
      <c r="CM968" s="129"/>
      <c r="CN968" s="129"/>
      <c r="CO968" s="129"/>
      <c r="CP968" s="101"/>
      <c r="CQ968" s="101"/>
      <c r="CR968" s="101"/>
      <c r="CS968" s="101"/>
      <c r="CT968" s="101"/>
      <c r="CU968" s="101"/>
      <c r="CV968" s="101"/>
      <c r="CW968" s="129"/>
      <c r="CX968" s="129"/>
      <c r="CY968" s="129"/>
      <c r="CZ968" s="129"/>
      <c r="DA968" s="129"/>
      <c r="DB968" s="129"/>
      <c r="DC968" s="129"/>
      <c r="DD968" s="129"/>
      <c r="DE968" s="129"/>
      <c r="DF968" s="129"/>
      <c r="DG968" s="129"/>
      <c r="DH968" s="129"/>
      <c r="DI968" s="129"/>
      <c r="DJ968" s="129"/>
      <c r="DK968" s="129"/>
      <c r="DL968" s="129"/>
      <c r="DM968" s="129"/>
      <c r="DN968" s="150">
        <f t="shared" ref="DN968" si="2512">SUM(DQ968:ER968)</f>
        <v>0</v>
      </c>
      <c r="DO968" s="150">
        <f>SUM(DQ969:ER969)</f>
        <v>0</v>
      </c>
      <c r="DP968" s="152" t="e">
        <f t="shared" si="2408"/>
        <v>#DIV/0!</v>
      </c>
      <c r="DQ968" s="16"/>
      <c r="DR968" s="16"/>
      <c r="DS968" s="16"/>
      <c r="DT968" s="16"/>
      <c r="DU968" s="16"/>
      <c r="DV968" s="16"/>
      <c r="DW968" s="16"/>
      <c r="DX968" s="16"/>
      <c r="DY968" s="16"/>
      <c r="DZ968" s="16"/>
      <c r="EA968" s="16"/>
      <c r="EB968" s="16"/>
      <c r="EC968" s="16"/>
      <c r="ED968" s="16"/>
      <c r="EE968" s="16"/>
      <c r="EF968" s="16"/>
      <c r="EG968" s="16"/>
      <c r="EH968" s="16"/>
      <c r="EI968" s="16"/>
      <c r="EJ968" s="16"/>
      <c r="EK968" s="16"/>
      <c r="EL968" s="16"/>
      <c r="EM968" s="16"/>
      <c r="EN968" s="16"/>
      <c r="EO968" s="16"/>
      <c r="EP968" s="16"/>
      <c r="EQ968" s="16"/>
      <c r="ER968" s="16"/>
      <c r="ES968" s="150">
        <f t="shared" ca="1" si="2501"/>
        <v>0</v>
      </c>
      <c r="ET968" s="150">
        <f t="shared" si="2444"/>
        <v>0</v>
      </c>
      <c r="EU968" s="152" t="e">
        <f t="shared" ca="1" si="2445"/>
        <v>#DIV/0!</v>
      </c>
      <c r="EV968" s="16"/>
      <c r="EW968" s="67"/>
      <c r="EX968" s="16"/>
      <c r="EY968" s="16"/>
      <c r="EZ968" s="16"/>
      <c r="FA968" s="16"/>
      <c r="FB968" s="16"/>
      <c r="FC968" s="16"/>
      <c r="FD968" s="16"/>
      <c r="FE968" s="16"/>
      <c r="FF968" s="16"/>
      <c r="FG968" s="16"/>
      <c r="FH968" s="16"/>
      <c r="FI968" s="16"/>
      <c r="FJ968" s="16"/>
      <c r="FK968" s="16"/>
      <c r="FL968" s="16"/>
      <c r="FM968" s="16"/>
      <c r="FN968" s="16"/>
      <c r="FO968" s="16"/>
      <c r="FP968" s="16"/>
      <c r="FQ968" s="16"/>
      <c r="FR968" s="16"/>
      <c r="FS968" s="16"/>
      <c r="FT968" s="16"/>
      <c r="FU968" s="16"/>
      <c r="FV968" s="16"/>
      <c r="FW968" s="16"/>
      <c r="FX968" s="16"/>
      <c r="FY968" s="16"/>
      <c r="FZ968" s="16"/>
      <c r="GA968" s="150">
        <f t="shared" ref="GA968" ca="1" si="2513">SUMIF($GD$8:$HG$9,$O$5,GD968:HG968)</f>
        <v>2</v>
      </c>
      <c r="GB968" s="150">
        <f t="shared" ref="GB968" si="2514">SUM(GD969:HG969)</f>
        <v>0</v>
      </c>
      <c r="GC968" s="152">
        <f t="shared" ref="GC968" ca="1" si="2515">GB968/GA968</f>
        <v>0</v>
      </c>
      <c r="GD968" s="16"/>
      <c r="GE968" s="16"/>
      <c r="GF968" s="16"/>
      <c r="GG968" s="16"/>
      <c r="GH968" s="16"/>
      <c r="GI968" s="16"/>
      <c r="GJ968" s="16"/>
      <c r="GK968" s="16">
        <v>1</v>
      </c>
      <c r="GL968" s="16"/>
      <c r="GM968" s="16">
        <v>1</v>
      </c>
      <c r="GN968" s="16"/>
      <c r="GO968" s="16"/>
      <c r="GP968" s="16"/>
      <c r="GQ968" s="16"/>
      <c r="GR968" s="16"/>
      <c r="GS968" s="16"/>
      <c r="GT968" s="16"/>
      <c r="GU968" s="16"/>
      <c r="GV968" s="16"/>
      <c r="GW968" s="16"/>
      <c r="GX968" s="16"/>
      <c r="GY968" s="16"/>
      <c r="GZ968" s="16"/>
      <c r="HA968" s="16"/>
      <c r="HB968" s="16"/>
      <c r="HC968" s="16"/>
      <c r="HD968" s="16"/>
      <c r="HE968" s="16"/>
      <c r="HF968" s="16"/>
      <c r="HG968" s="16"/>
      <c r="HH968" s="150"/>
      <c r="HI968" s="150">
        <v>0</v>
      </c>
      <c r="HJ968" s="152" t="e">
        <v>#DIV/0!</v>
      </c>
      <c r="HK968" s="16"/>
      <c r="HL968" s="16"/>
      <c r="HM968" s="16"/>
      <c r="HN968" s="16"/>
      <c r="HO968" s="16"/>
      <c r="HP968" s="16"/>
      <c r="HQ968" s="16"/>
      <c r="HR968" s="16"/>
      <c r="HS968" s="16"/>
      <c r="HT968" s="16"/>
      <c r="HU968" s="16"/>
      <c r="HV968" s="16"/>
      <c r="HW968" s="16"/>
      <c r="HX968" s="16"/>
      <c r="HY968" s="16"/>
      <c r="HZ968" s="16"/>
      <c r="IA968" s="16"/>
      <c r="IB968" s="16"/>
      <c r="IC968" s="16"/>
      <c r="ID968" s="16"/>
      <c r="IE968" s="16"/>
      <c r="IF968" s="16"/>
      <c r="IG968" s="16"/>
      <c r="IH968" s="16"/>
      <c r="II968" s="16"/>
      <c r="IJ968" s="16"/>
      <c r="IK968" s="16"/>
      <c r="IL968" s="16"/>
      <c r="IM968" s="16"/>
      <c r="IN968" s="16"/>
      <c r="IO968" s="16"/>
      <c r="IP968" s="150"/>
      <c r="IQ968" s="150">
        <v>0</v>
      </c>
      <c r="IR968" s="152" t="e">
        <v>#DIV/0!</v>
      </c>
      <c r="IS968" s="16"/>
      <c r="IT968" s="16"/>
      <c r="IU968" s="16"/>
      <c r="IV968" s="16"/>
      <c r="IW968" s="16"/>
      <c r="IX968" s="16"/>
      <c r="IY968" s="16"/>
      <c r="IZ968" s="16"/>
      <c r="JA968" s="16"/>
      <c r="JB968" s="16"/>
      <c r="JC968" s="16"/>
      <c r="JD968" s="16"/>
      <c r="JE968" s="16"/>
      <c r="JF968" s="16"/>
      <c r="JG968" s="16"/>
      <c r="JH968" s="16"/>
      <c r="JI968" s="16"/>
      <c r="JJ968" s="16"/>
      <c r="JK968" s="16"/>
      <c r="JL968" s="16"/>
      <c r="JM968" s="16"/>
      <c r="JN968" s="16"/>
      <c r="JO968" s="16"/>
      <c r="JP968" s="16"/>
      <c r="JQ968" s="16"/>
      <c r="JR968" s="16"/>
      <c r="JS968" s="16"/>
      <c r="JT968" s="16"/>
      <c r="JU968" s="23"/>
      <c r="JV968" s="16"/>
      <c r="JW968" s="150"/>
      <c r="JX968" s="150">
        <v>0</v>
      </c>
      <c r="JY968" s="152" t="e">
        <v>#DIV/0!</v>
      </c>
      <c r="JZ968" s="16"/>
      <c r="KA968" s="16"/>
      <c r="KB968" s="16"/>
      <c r="KC968" s="16"/>
      <c r="KD968" s="16"/>
      <c r="KE968" s="16"/>
      <c r="KF968" s="16"/>
      <c r="KG968" s="16"/>
      <c r="KH968" s="16"/>
      <c r="KI968" s="16"/>
      <c r="KJ968" s="16"/>
      <c r="KK968" s="16"/>
      <c r="KL968" s="16"/>
      <c r="KM968" s="16"/>
      <c r="KN968" s="16"/>
      <c r="KO968" s="16"/>
      <c r="KP968" s="16"/>
      <c r="KQ968" s="16"/>
      <c r="KR968" s="16"/>
      <c r="KS968" s="16"/>
      <c r="KT968" s="16"/>
      <c r="KU968" s="16"/>
      <c r="KV968" s="16"/>
      <c r="KW968" s="16"/>
      <c r="KX968" s="16"/>
      <c r="KY968" s="16"/>
      <c r="KZ968" s="16"/>
      <c r="LA968" s="16"/>
      <c r="LB968" s="16"/>
      <c r="LC968" s="16"/>
      <c r="LD968" s="16"/>
      <c r="LE968" s="150"/>
      <c r="LF968" s="150">
        <v>0</v>
      </c>
      <c r="LG968" s="152" t="e">
        <v>#DIV/0!</v>
      </c>
      <c r="LH968" s="16"/>
      <c r="LI968" s="16"/>
      <c r="LJ968" s="16"/>
      <c r="LK968" s="16"/>
      <c r="LL968" s="16"/>
      <c r="LM968" s="16"/>
      <c r="LN968" s="16"/>
      <c r="LO968" s="16"/>
      <c r="LP968" s="16"/>
      <c r="LQ968" s="16"/>
      <c r="LR968" s="16"/>
      <c r="LS968" s="16"/>
      <c r="LT968" s="16"/>
      <c r="LU968" s="16"/>
      <c r="LV968" s="16"/>
      <c r="LW968" s="16"/>
      <c r="LX968" s="16"/>
      <c r="LY968" s="16"/>
      <c r="LZ968" s="16"/>
      <c r="MA968" s="16"/>
      <c r="MB968" s="16"/>
      <c r="MC968" s="16"/>
      <c r="MD968" s="16"/>
      <c r="ME968" s="16"/>
      <c r="MF968" s="16"/>
      <c r="MG968" s="16"/>
      <c r="MH968" s="16"/>
      <c r="MI968" s="16"/>
      <c r="MJ968" s="16"/>
      <c r="MK968" s="16"/>
      <c r="ML968" s="16"/>
    </row>
    <row r="969" spans="1:350" ht="15" outlineLevel="3" x14ac:dyDescent="0.2">
      <c r="A969" s="227"/>
      <c r="B969" s="219"/>
      <c r="C969" s="215"/>
      <c r="D969" s="217"/>
      <c r="E969" s="176"/>
      <c r="F969" s="176"/>
      <c r="G969" s="176"/>
      <c r="H969" s="171"/>
      <c r="I969" s="171"/>
      <c r="J969" s="213"/>
      <c r="K969" s="213"/>
      <c r="L969" s="173"/>
      <c r="M969" s="173"/>
      <c r="N969" s="184"/>
      <c r="O969" s="157"/>
      <c r="P969" s="17" t="s">
        <v>26</v>
      </c>
      <c r="Q969" s="151"/>
      <c r="R969" s="151"/>
      <c r="S969" s="153"/>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151"/>
      <c r="AY969" s="151"/>
      <c r="AZ969" s="153"/>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c r="CF969" s="151"/>
      <c r="CG969" s="151"/>
      <c r="CH969" s="153"/>
      <c r="CI969" s="141"/>
      <c r="CJ969" s="141"/>
      <c r="CK969" s="141"/>
      <c r="CL969" s="141"/>
      <c r="CM969" s="141"/>
      <c r="CN969" s="141"/>
      <c r="CO969" s="141"/>
      <c r="CP969" s="95"/>
      <c r="CQ969" s="95"/>
      <c r="CR969" s="95"/>
      <c r="CS969" s="95"/>
      <c r="CT969" s="95"/>
      <c r="CU969" s="95"/>
      <c r="CV969" s="95"/>
      <c r="CW969" s="141"/>
      <c r="CX969" s="141"/>
      <c r="CY969" s="141"/>
      <c r="CZ969" s="141"/>
      <c r="DA969" s="141"/>
      <c r="DB969" s="141"/>
      <c r="DC969" s="141"/>
      <c r="DD969" s="141"/>
      <c r="DE969" s="141"/>
      <c r="DF969" s="141"/>
      <c r="DG969" s="141"/>
      <c r="DH969" s="141"/>
      <c r="DI969" s="141"/>
      <c r="DJ969" s="141"/>
      <c r="DK969" s="141"/>
      <c r="DL969" s="141"/>
      <c r="DM969" s="141"/>
      <c r="DN969" s="151"/>
      <c r="DO969" s="151"/>
      <c r="DP969" s="153"/>
      <c r="DQ969" s="24"/>
      <c r="DR969" s="24"/>
      <c r="DS969" s="24"/>
      <c r="DT969" s="24"/>
      <c r="DU969" s="24"/>
      <c r="DV969" s="24"/>
      <c r="DW969" s="24"/>
      <c r="DX969" s="24"/>
      <c r="DY969" s="24"/>
      <c r="DZ969" s="24"/>
      <c r="EA969" s="24"/>
      <c r="EB969" s="24"/>
      <c r="EC969" s="24"/>
      <c r="ED969" s="24"/>
      <c r="EE969" s="24"/>
      <c r="EF969" s="24"/>
      <c r="EG969" s="24"/>
      <c r="EH969" s="24"/>
      <c r="EI969" s="24"/>
      <c r="EJ969" s="24"/>
      <c r="EK969" s="24"/>
      <c r="EL969" s="24"/>
      <c r="EM969" s="24"/>
      <c r="EN969" s="24"/>
      <c r="EO969" s="24"/>
      <c r="EP969" s="24"/>
      <c r="EQ969" s="24"/>
      <c r="ER969" s="24"/>
      <c r="ES969" s="151"/>
      <c r="ET969" s="151"/>
      <c r="EU969" s="153"/>
      <c r="EV969" s="24"/>
      <c r="EW969" s="125"/>
      <c r="EX969" s="24"/>
      <c r="EY969" s="24"/>
      <c r="EZ969" s="24"/>
      <c r="FA969" s="24"/>
      <c r="FB969" s="24"/>
      <c r="FC969" s="24"/>
      <c r="FD969" s="24"/>
      <c r="FE969" s="24"/>
      <c r="FF969" s="24"/>
      <c r="FG969" s="24"/>
      <c r="FH969" s="24"/>
      <c r="FI969" s="24"/>
      <c r="FJ969" s="24"/>
      <c r="FK969" s="24"/>
      <c r="FL969" s="24"/>
      <c r="FM969" s="24"/>
      <c r="FN969" s="24"/>
      <c r="FO969" s="24"/>
      <c r="FP969" s="24"/>
      <c r="FQ969" s="24"/>
      <c r="FR969" s="24"/>
      <c r="FS969" s="24"/>
      <c r="FT969" s="24"/>
      <c r="FU969" s="24"/>
      <c r="FV969" s="24"/>
      <c r="FW969" s="24"/>
      <c r="FX969" s="24"/>
      <c r="FY969" s="24"/>
      <c r="FZ969" s="24"/>
      <c r="GA969" s="151"/>
      <c r="GB969" s="151"/>
      <c r="GC969" s="153"/>
      <c r="GD969" s="24"/>
      <c r="GE969" s="24"/>
      <c r="GF969" s="24"/>
      <c r="GG969" s="24"/>
      <c r="GH969" s="24"/>
      <c r="GI969" s="24"/>
      <c r="GJ969" s="24"/>
      <c r="GK969" s="24"/>
      <c r="GL969" s="24"/>
      <c r="GM969" s="24"/>
      <c r="GN969" s="24"/>
      <c r="GO969" s="24"/>
      <c r="GP969" s="24"/>
      <c r="GQ969" s="24"/>
      <c r="GR969" s="24"/>
      <c r="GS969" s="24"/>
      <c r="GT969" s="24"/>
      <c r="GU969" s="24"/>
      <c r="GV969" s="24"/>
      <c r="GW969" s="24"/>
      <c r="GX969" s="24"/>
      <c r="GY969" s="24"/>
      <c r="GZ969" s="24"/>
      <c r="HA969" s="24"/>
      <c r="HB969" s="24"/>
      <c r="HC969" s="24"/>
      <c r="HD969" s="24"/>
      <c r="HE969" s="24"/>
      <c r="HF969" s="24"/>
      <c r="HG969" s="24"/>
      <c r="HH969" s="151"/>
      <c r="HI969" s="151"/>
      <c r="HJ969" s="153"/>
      <c r="HK969" s="24"/>
      <c r="HL969" s="24"/>
      <c r="HM969" s="24"/>
      <c r="HN969" s="24"/>
      <c r="HO969" s="24"/>
      <c r="HP969" s="24"/>
      <c r="HQ969" s="24"/>
      <c r="HR969" s="24"/>
      <c r="HS969" s="24"/>
      <c r="HT969" s="24">
        <v>1</v>
      </c>
      <c r="HU969" s="24"/>
      <c r="HV969" s="24"/>
      <c r="HW969" s="24"/>
      <c r="HX969" s="24"/>
      <c r="HY969" s="24"/>
      <c r="HZ969" s="24"/>
      <c r="IA969" s="24"/>
      <c r="IB969" s="24"/>
      <c r="IC969" s="24"/>
      <c r="ID969" s="24"/>
      <c r="IE969" s="24"/>
      <c r="IF969" s="24"/>
      <c r="IG969" s="24"/>
      <c r="IH969" s="24"/>
      <c r="II969" s="24"/>
      <c r="IJ969" s="24"/>
      <c r="IK969" s="24"/>
      <c r="IL969" s="24"/>
      <c r="IM969" s="24"/>
      <c r="IN969" s="24"/>
      <c r="IO969" s="24"/>
      <c r="IP969" s="151"/>
      <c r="IQ969" s="151"/>
      <c r="IR969" s="153"/>
      <c r="IS969" s="24"/>
      <c r="IT969" s="24"/>
      <c r="IU969" s="24"/>
      <c r="IV969" s="24"/>
      <c r="IW969" s="24"/>
      <c r="IX969" s="24"/>
      <c r="IY969" s="24"/>
      <c r="IZ969" s="24"/>
      <c r="JA969" s="24"/>
      <c r="JB969" s="24"/>
      <c r="JC969" s="24"/>
      <c r="JD969" s="24"/>
      <c r="JE969" s="24"/>
      <c r="JF969" s="24"/>
      <c r="JG969" s="24"/>
      <c r="JH969" s="24"/>
      <c r="JI969" s="24"/>
      <c r="JJ969" s="24"/>
      <c r="JK969" s="24"/>
      <c r="JL969" s="24"/>
      <c r="JM969" s="24"/>
      <c r="JN969" s="24"/>
      <c r="JO969" s="24"/>
      <c r="JP969" s="24"/>
      <c r="JQ969" s="24"/>
      <c r="JR969" s="24"/>
      <c r="JS969" s="24"/>
      <c r="JT969" s="24"/>
      <c r="JU969" s="25"/>
      <c r="JV969" s="24"/>
      <c r="JW969" s="151"/>
      <c r="JX969" s="151"/>
      <c r="JY969" s="153"/>
      <c r="JZ969" s="24"/>
      <c r="KA969" s="24"/>
      <c r="KB969" s="24"/>
      <c r="KC969" s="24"/>
      <c r="KD969" s="24"/>
      <c r="KE969" s="24"/>
      <c r="KF969" s="24"/>
      <c r="KG969" s="24"/>
      <c r="KH969" s="24"/>
      <c r="KI969" s="24"/>
      <c r="KJ969" s="24"/>
      <c r="KK969" s="24"/>
      <c r="KL969" s="24"/>
      <c r="KM969" s="24"/>
      <c r="KN969" s="24"/>
      <c r="KO969" s="24"/>
      <c r="KP969" s="24"/>
      <c r="KQ969" s="24"/>
      <c r="KR969" s="24"/>
      <c r="KS969" s="24"/>
      <c r="KT969" s="24"/>
      <c r="KU969" s="24"/>
      <c r="KV969" s="24"/>
      <c r="KW969" s="24"/>
      <c r="KX969" s="24"/>
      <c r="KY969" s="24"/>
      <c r="KZ969" s="24"/>
      <c r="LA969" s="24"/>
      <c r="LB969" s="24"/>
      <c r="LC969" s="24"/>
      <c r="LD969" s="24"/>
      <c r="LE969" s="151"/>
      <c r="LF969" s="151"/>
      <c r="LG969" s="153"/>
      <c r="LH969" s="24"/>
      <c r="LI969" s="24"/>
      <c r="LJ969" s="24"/>
      <c r="LK969" s="24"/>
      <c r="LL969" s="24"/>
      <c r="LM969" s="24"/>
      <c r="LN969" s="24"/>
      <c r="LO969" s="24"/>
      <c r="LP969" s="24"/>
      <c r="LQ969" s="24"/>
      <c r="LR969" s="24"/>
      <c r="LS969" s="24"/>
      <c r="LT969" s="24"/>
      <c r="LU969" s="24"/>
      <c r="LV969" s="24"/>
      <c r="LW969" s="24"/>
      <c r="LX969" s="24"/>
      <c r="LY969" s="24"/>
      <c r="LZ969" s="24"/>
      <c r="MA969" s="24"/>
      <c r="MB969" s="24"/>
      <c r="MC969" s="24"/>
      <c r="MD969" s="24"/>
      <c r="ME969" s="24"/>
      <c r="MF969" s="24"/>
      <c r="MG969" s="24"/>
      <c r="MH969" s="24"/>
      <c r="MI969" s="24"/>
      <c r="MJ969" s="24"/>
      <c r="MK969" s="24"/>
      <c r="ML969" s="24"/>
    </row>
    <row r="970" spans="1:350" s="41" customFormat="1" ht="14.25" customHeight="1" outlineLevel="3" x14ac:dyDescent="0.25">
      <c r="A970" s="220" t="s">
        <v>572</v>
      </c>
      <c r="B970" s="230" t="s">
        <v>580</v>
      </c>
      <c r="C970" s="175" t="s">
        <v>59</v>
      </c>
      <c r="D970" s="175">
        <v>2</v>
      </c>
      <c r="E970" s="175"/>
      <c r="F970" s="175">
        <f>D970-E970</f>
        <v>2</v>
      </c>
      <c r="G970" s="175" t="s">
        <v>1027</v>
      </c>
      <c r="H970" s="170" t="s">
        <v>873</v>
      </c>
      <c r="I970" s="170" t="s">
        <v>946</v>
      </c>
      <c r="J970" s="212">
        <f ca="1">E970+Q970+AX970+CF970+DN970+ES970+GA970+HH970+IP970+JW970+LE970</f>
        <v>2</v>
      </c>
      <c r="K970" s="212">
        <f>E970+R970+AY970+CG970+DO970+ET970+GB970+HI970+IQ970+JX970+LF970</f>
        <v>2</v>
      </c>
      <c r="L970" s="172">
        <f ca="1">K970/J970</f>
        <v>1</v>
      </c>
      <c r="M970" s="172">
        <f>K970/D970</f>
        <v>1</v>
      </c>
      <c r="N970" s="183">
        <f ca="1">SUMIF($EV$8:$FZ$9,$O$5,$EV971:$FZ971)-SUMIF($EV$8:$FZ$9,$Q$5,$EV971:$FZ971)</f>
        <v>0</v>
      </c>
      <c r="O970" s="154"/>
      <c r="P970" s="154"/>
      <c r="Q970" s="150">
        <v>0</v>
      </c>
      <c r="R970" s="150">
        <v>0</v>
      </c>
      <c r="S970" s="152" t="e">
        <v>#DIV/0!</v>
      </c>
      <c r="T970" s="154"/>
      <c r="U970" s="154"/>
      <c r="V970" s="154"/>
      <c r="W970" s="154"/>
      <c r="X970" s="154"/>
      <c r="Y970" s="154"/>
      <c r="Z970" s="154"/>
      <c r="AA970" s="154"/>
      <c r="AB970" s="154"/>
      <c r="AC970" s="154"/>
      <c r="AD970" s="154"/>
      <c r="AE970" s="154"/>
      <c r="AF970" s="154"/>
      <c r="AG970" s="154"/>
      <c r="AH970" s="154"/>
      <c r="AI970" s="154"/>
      <c r="AJ970" s="154"/>
      <c r="AK970" s="154"/>
      <c r="AL970" s="154"/>
      <c r="AM970" s="154"/>
      <c r="AN970" s="154"/>
      <c r="AO970" s="154"/>
      <c r="AP970" s="154"/>
      <c r="AQ970" s="154"/>
      <c r="AR970" s="154"/>
      <c r="AS970" s="154"/>
      <c r="AT970" s="154"/>
      <c r="AU970" s="154"/>
      <c r="AV970" s="154"/>
      <c r="AW970" s="154"/>
      <c r="AX970" s="150">
        <f t="shared" ca="1" si="2510"/>
        <v>0</v>
      </c>
      <c r="AY970" s="150">
        <f>SUM(BA971:CE971)</f>
        <v>0</v>
      </c>
      <c r="AZ970" s="152" t="e">
        <f ca="1">AY970/AX970</f>
        <v>#DIV/0!</v>
      </c>
      <c r="BA970" s="154"/>
      <c r="BB970" s="154"/>
      <c r="BC970" s="154"/>
      <c r="BD970" s="154"/>
      <c r="BE970" s="154"/>
      <c r="BF970" s="154"/>
      <c r="BG970" s="154"/>
      <c r="BH970" s="154"/>
      <c r="BI970" s="154"/>
      <c r="BJ970" s="154"/>
      <c r="BK970" s="154"/>
      <c r="BL970" s="154"/>
      <c r="BM970" s="154"/>
      <c r="BN970" s="154"/>
      <c r="BO970" s="154"/>
      <c r="BP970" s="154"/>
      <c r="BQ970" s="154"/>
      <c r="BR970" s="154"/>
      <c r="BS970" s="154"/>
      <c r="BT970" s="154"/>
      <c r="BU970" s="154"/>
      <c r="BV970" s="154"/>
      <c r="BW970" s="154"/>
      <c r="BX970" s="154"/>
      <c r="BY970" s="154"/>
      <c r="BZ970" s="154"/>
      <c r="CA970" s="154"/>
      <c r="CB970" s="154"/>
      <c r="CC970" s="154"/>
      <c r="CD970" s="154"/>
      <c r="CE970" s="154"/>
      <c r="CF970" s="150">
        <f t="shared" ref="CF970" si="2516">SUM(CI970:DM970)</f>
        <v>0</v>
      </c>
      <c r="CG970" s="150">
        <f>SUM(CI971:DM971)</f>
        <v>0</v>
      </c>
      <c r="CH970" s="152" t="e">
        <f>CG970/CF970</f>
        <v>#DIV/0!</v>
      </c>
      <c r="CI970" s="154"/>
      <c r="CJ970" s="154"/>
      <c r="CK970" s="154"/>
      <c r="CL970" s="154"/>
      <c r="CM970" s="154"/>
      <c r="CN970" s="154"/>
      <c r="CO970" s="154"/>
      <c r="CP970" s="158"/>
      <c r="CQ970" s="158"/>
      <c r="CR970" s="158"/>
      <c r="CS970" s="158"/>
      <c r="CT970" s="158"/>
      <c r="CU970" s="158"/>
      <c r="CV970" s="158"/>
      <c r="CW970" s="154"/>
      <c r="CX970" s="154"/>
      <c r="CY970" s="154"/>
      <c r="CZ970" s="154"/>
      <c r="DA970" s="154"/>
      <c r="DB970" s="154"/>
      <c r="DC970" s="154"/>
      <c r="DD970" s="154"/>
      <c r="DE970" s="154"/>
      <c r="DF970" s="154"/>
      <c r="DG970" s="154"/>
      <c r="DH970" s="154"/>
      <c r="DI970" s="154"/>
      <c r="DJ970" s="154"/>
      <c r="DK970" s="154"/>
      <c r="DL970" s="154"/>
      <c r="DM970" s="154"/>
      <c r="DN970" s="150">
        <f t="shared" ref="DN970" si="2517">SUM(DQ970:ER970)</f>
        <v>0</v>
      </c>
      <c r="DO970" s="150">
        <f>SUM(DQ971:ER971)</f>
        <v>0</v>
      </c>
      <c r="DP970" s="152" t="e">
        <f t="shared" si="2408"/>
        <v>#DIV/0!</v>
      </c>
      <c r="DQ970" s="154"/>
      <c r="DR970" s="154"/>
      <c r="DS970" s="154"/>
      <c r="DT970" s="154"/>
      <c r="DU970" s="154"/>
      <c r="DV970" s="154"/>
      <c r="DW970" s="154"/>
      <c r="DX970" s="154"/>
      <c r="DY970" s="154"/>
      <c r="DZ970" s="154"/>
      <c r="EA970" s="154"/>
      <c r="EB970" s="154"/>
      <c r="EC970" s="154"/>
      <c r="ED970" s="154"/>
      <c r="EE970" s="154"/>
      <c r="EF970" s="154"/>
      <c r="EG970" s="154"/>
      <c r="EH970" s="154"/>
      <c r="EI970" s="154"/>
      <c r="EJ970" s="154"/>
      <c r="EK970" s="154"/>
      <c r="EL970" s="154"/>
      <c r="EM970" s="154"/>
      <c r="EN970" s="154"/>
      <c r="EO970" s="154"/>
      <c r="EP970" s="154"/>
      <c r="EQ970" s="154"/>
      <c r="ER970" s="154"/>
      <c r="ES970" s="150">
        <f t="shared" ca="1" si="2501"/>
        <v>0</v>
      </c>
      <c r="ET970" s="150">
        <f t="shared" si="2444"/>
        <v>0</v>
      </c>
      <c r="EU970" s="152" t="e">
        <f t="shared" ca="1" si="2445"/>
        <v>#DIV/0!</v>
      </c>
      <c r="EV970" s="154"/>
      <c r="EW970" s="160"/>
      <c r="EX970" s="154"/>
      <c r="EY970" s="154"/>
      <c r="EZ970" s="154"/>
      <c r="FA970" s="154"/>
      <c r="FB970" s="154"/>
      <c r="FC970" s="154"/>
      <c r="FD970" s="154"/>
      <c r="FE970" s="154"/>
      <c r="FF970" s="154"/>
      <c r="FG970" s="154"/>
      <c r="FH970" s="154"/>
      <c r="FI970" s="154"/>
      <c r="FJ970" s="154"/>
      <c r="FK970" s="154"/>
      <c r="FL970" s="154"/>
      <c r="FM970" s="154"/>
      <c r="FN970" s="154"/>
      <c r="FO970" s="154"/>
      <c r="FP970" s="154"/>
      <c r="FQ970" s="154"/>
      <c r="FR970" s="154"/>
      <c r="FS970" s="154"/>
      <c r="FT970" s="154"/>
      <c r="FU970" s="154"/>
      <c r="FV970" s="154"/>
      <c r="FW970" s="154"/>
      <c r="FX970" s="154"/>
      <c r="FY970" s="154"/>
      <c r="FZ970" s="154"/>
      <c r="GA970" s="150">
        <f t="shared" ref="GA970" ca="1" si="2518">SUMIF($GD$8:$HG$9,$O$5,GD970:HG970)</f>
        <v>2</v>
      </c>
      <c r="GB970" s="150">
        <f t="shared" ref="GB970" si="2519">SUM(GD971:HG971)</f>
        <v>2</v>
      </c>
      <c r="GC970" s="152">
        <f t="shared" ref="GC970" ca="1" si="2520">GB970/GA970</f>
        <v>1</v>
      </c>
      <c r="GD970" s="154"/>
      <c r="GE970" s="154"/>
      <c r="GF970" s="154"/>
      <c r="GG970" s="154"/>
      <c r="GH970" s="154"/>
      <c r="GI970" s="154"/>
      <c r="GJ970" s="154"/>
      <c r="GK970" s="154"/>
      <c r="GL970" s="154"/>
      <c r="GM970" s="154"/>
      <c r="GN970" s="154"/>
      <c r="GO970" s="154"/>
      <c r="GP970" s="154"/>
      <c r="GQ970" s="154"/>
      <c r="GR970" s="42">
        <v>2</v>
      </c>
      <c r="GS970" s="154"/>
      <c r="GT970" s="154"/>
      <c r="GU970" s="154"/>
      <c r="GV970" s="154"/>
      <c r="GW970" s="154"/>
      <c r="GX970" s="154"/>
      <c r="GY970" s="154"/>
      <c r="GZ970" s="154"/>
      <c r="HA970" s="154"/>
      <c r="HB970" s="154"/>
      <c r="HC970" s="154"/>
      <c r="HD970" s="154"/>
      <c r="HE970" s="154"/>
      <c r="HF970" s="154"/>
      <c r="HG970" s="154"/>
      <c r="HH970" s="150"/>
      <c r="HI970" s="150">
        <v>0</v>
      </c>
      <c r="HJ970" s="154"/>
      <c r="HK970" s="154"/>
      <c r="HL970" s="154"/>
      <c r="HM970" s="154"/>
      <c r="HN970" s="154"/>
      <c r="HO970" s="154"/>
      <c r="HP970" s="154"/>
      <c r="HQ970" s="154"/>
      <c r="HR970" s="154"/>
      <c r="HS970" s="154"/>
      <c r="HT970" s="154"/>
      <c r="HU970" s="154"/>
      <c r="HV970" s="154"/>
      <c r="HW970" s="154"/>
      <c r="HX970" s="154"/>
      <c r="HY970" s="154"/>
      <c r="HZ970" s="154"/>
      <c r="IA970" s="154"/>
      <c r="IB970" s="154"/>
      <c r="IC970" s="154"/>
      <c r="ID970" s="154"/>
      <c r="IE970" s="154"/>
      <c r="IF970" s="154"/>
      <c r="IG970" s="154"/>
      <c r="IH970" s="154"/>
      <c r="II970" s="154"/>
      <c r="IJ970" s="154"/>
      <c r="IK970" s="154"/>
      <c r="IL970" s="154"/>
      <c r="IM970" s="154"/>
      <c r="IN970" s="154"/>
      <c r="IO970" s="154"/>
      <c r="IP970" s="150"/>
      <c r="IQ970" s="150">
        <v>0</v>
      </c>
      <c r="IR970" s="154"/>
      <c r="IS970" s="154"/>
      <c r="IT970" s="154"/>
      <c r="IU970" s="154"/>
      <c r="IV970" s="154"/>
      <c r="IW970" s="154"/>
      <c r="IX970" s="154"/>
      <c r="IY970" s="154"/>
      <c r="IZ970" s="154"/>
      <c r="JA970" s="154"/>
      <c r="JB970" s="154"/>
      <c r="JC970" s="154"/>
      <c r="JD970" s="154"/>
      <c r="JE970" s="154"/>
      <c r="JF970" s="154"/>
      <c r="JG970" s="154"/>
      <c r="JH970" s="154"/>
      <c r="JI970" s="154"/>
      <c r="JJ970" s="154"/>
      <c r="JK970" s="154"/>
      <c r="JL970" s="154"/>
      <c r="JM970" s="154"/>
      <c r="JN970" s="154"/>
      <c r="JO970" s="154"/>
      <c r="JP970" s="154"/>
      <c r="JQ970" s="154"/>
      <c r="JR970" s="154"/>
      <c r="JS970" s="154"/>
      <c r="JT970" s="154"/>
      <c r="JU970" s="154"/>
      <c r="JV970" s="154"/>
      <c r="JW970" s="150"/>
      <c r="JX970" s="150">
        <v>0</v>
      </c>
      <c r="JY970" s="154"/>
      <c r="JZ970" s="154"/>
      <c r="KA970" s="154"/>
      <c r="KB970" s="154"/>
      <c r="KC970" s="154"/>
      <c r="KD970" s="154"/>
      <c r="KE970" s="154"/>
      <c r="KF970" s="154"/>
      <c r="KG970" s="154"/>
      <c r="KH970" s="154"/>
      <c r="KI970" s="154"/>
      <c r="KJ970" s="154"/>
      <c r="KK970" s="154"/>
      <c r="KL970" s="154"/>
      <c r="KM970" s="154"/>
      <c r="KN970" s="154"/>
      <c r="KO970" s="154"/>
      <c r="KP970" s="154"/>
      <c r="KQ970" s="154"/>
      <c r="KR970" s="154"/>
      <c r="KS970" s="154"/>
      <c r="KT970" s="154"/>
      <c r="KU970" s="154"/>
      <c r="KV970" s="154"/>
      <c r="KW970" s="154"/>
      <c r="KX970" s="154"/>
      <c r="KY970" s="154"/>
      <c r="KZ970" s="154"/>
      <c r="LA970" s="154"/>
      <c r="LB970" s="154"/>
      <c r="LC970" s="154"/>
      <c r="LD970" s="154"/>
      <c r="LE970" s="150"/>
      <c r="LF970" s="150">
        <v>0</v>
      </c>
      <c r="LG970" s="154"/>
      <c r="LH970" s="154"/>
      <c r="LI970" s="154"/>
      <c r="LJ970" s="154"/>
      <c r="LK970" s="154"/>
      <c r="LL970" s="154"/>
      <c r="LM970" s="154"/>
      <c r="LN970" s="154"/>
      <c r="LO970" s="154"/>
      <c r="LP970" s="154"/>
      <c r="LQ970" s="154"/>
      <c r="LR970" s="154"/>
      <c r="LS970" s="154"/>
      <c r="LT970" s="154"/>
      <c r="LU970" s="154"/>
      <c r="LV970" s="154"/>
      <c r="LW970" s="154"/>
      <c r="LX970" s="154"/>
      <c r="LY970" s="154"/>
      <c r="LZ970" s="154"/>
      <c r="MA970" s="154"/>
      <c r="MB970" s="154"/>
      <c r="MC970" s="154"/>
      <c r="MD970" s="154"/>
      <c r="ME970" s="154"/>
      <c r="MF970" s="154"/>
      <c r="MG970" s="154"/>
      <c r="MH970" s="154"/>
      <c r="MI970" s="154"/>
      <c r="MJ970" s="154"/>
      <c r="MK970" s="154"/>
      <c r="ML970" s="154"/>
    </row>
    <row r="971" spans="1:350" s="41" customFormat="1" ht="14.25" customHeight="1" outlineLevel="3" x14ac:dyDescent="0.25">
      <c r="A971" s="221"/>
      <c r="B971" s="231"/>
      <c r="C971" s="176"/>
      <c r="D971" s="176"/>
      <c r="E971" s="176"/>
      <c r="F971" s="176"/>
      <c r="G971" s="176"/>
      <c r="H971" s="171"/>
      <c r="I971" s="171"/>
      <c r="J971" s="213"/>
      <c r="K971" s="213"/>
      <c r="L971" s="173"/>
      <c r="M971" s="173"/>
      <c r="N971" s="184"/>
      <c r="O971" s="155"/>
      <c r="P971" s="155"/>
      <c r="Q971" s="151"/>
      <c r="R971" s="151"/>
      <c r="S971" s="153"/>
      <c r="T971" s="155"/>
      <c r="U971" s="155"/>
      <c r="V971" s="155"/>
      <c r="W971" s="155"/>
      <c r="X971" s="155"/>
      <c r="Y971" s="155"/>
      <c r="Z971" s="155"/>
      <c r="AA971" s="155"/>
      <c r="AB971" s="155"/>
      <c r="AC971" s="155"/>
      <c r="AD971" s="155"/>
      <c r="AE971" s="155"/>
      <c r="AF971" s="155"/>
      <c r="AG971" s="155"/>
      <c r="AH971" s="155"/>
      <c r="AI971" s="155"/>
      <c r="AJ971" s="155"/>
      <c r="AK971" s="155"/>
      <c r="AL971" s="155"/>
      <c r="AM971" s="155"/>
      <c r="AN971" s="155"/>
      <c r="AO971" s="155"/>
      <c r="AP971" s="155"/>
      <c r="AQ971" s="155"/>
      <c r="AR971" s="155"/>
      <c r="AS971" s="155"/>
      <c r="AT971" s="155"/>
      <c r="AU971" s="155"/>
      <c r="AV971" s="155"/>
      <c r="AW971" s="155"/>
      <c r="AX971" s="151"/>
      <c r="AY971" s="151"/>
      <c r="AZ971" s="153"/>
      <c r="BA971" s="155"/>
      <c r="BB971" s="155"/>
      <c r="BC971" s="155"/>
      <c r="BD971" s="155"/>
      <c r="BE971" s="155"/>
      <c r="BF971" s="155"/>
      <c r="BG971" s="155"/>
      <c r="BH971" s="155"/>
      <c r="BI971" s="155"/>
      <c r="BJ971" s="155"/>
      <c r="BK971" s="155"/>
      <c r="BL971" s="155"/>
      <c r="BM971" s="155"/>
      <c r="BN971" s="155"/>
      <c r="BO971" s="155"/>
      <c r="BP971" s="155"/>
      <c r="BQ971" s="155"/>
      <c r="BR971" s="155"/>
      <c r="BS971" s="155"/>
      <c r="BT971" s="155"/>
      <c r="BU971" s="155"/>
      <c r="BV971" s="155"/>
      <c r="BW971" s="155"/>
      <c r="BX971" s="155"/>
      <c r="BY971" s="155"/>
      <c r="BZ971" s="155"/>
      <c r="CA971" s="155"/>
      <c r="CB971" s="155"/>
      <c r="CC971" s="155"/>
      <c r="CD971" s="155"/>
      <c r="CE971" s="155"/>
      <c r="CF971" s="151"/>
      <c r="CG971" s="151"/>
      <c r="CH971" s="153"/>
      <c r="CI971" s="155"/>
      <c r="CJ971" s="155"/>
      <c r="CK971" s="155"/>
      <c r="CL971" s="155"/>
      <c r="CM971" s="155"/>
      <c r="CN971" s="155"/>
      <c r="CO971" s="155"/>
      <c r="CP971" s="159"/>
      <c r="CQ971" s="159"/>
      <c r="CR971" s="159"/>
      <c r="CS971" s="159"/>
      <c r="CT971" s="159"/>
      <c r="CU971" s="159"/>
      <c r="CV971" s="159"/>
      <c r="CW971" s="155"/>
      <c r="CX971" s="155"/>
      <c r="CY971" s="155"/>
      <c r="CZ971" s="155"/>
      <c r="DA971" s="155"/>
      <c r="DB971" s="155"/>
      <c r="DC971" s="155"/>
      <c r="DD971" s="155"/>
      <c r="DE971" s="155"/>
      <c r="DF971" s="155"/>
      <c r="DG971" s="155"/>
      <c r="DH971" s="155"/>
      <c r="DI971" s="155"/>
      <c r="DJ971" s="155"/>
      <c r="DK971" s="155"/>
      <c r="DL971" s="155"/>
      <c r="DM971" s="155"/>
      <c r="DN971" s="151"/>
      <c r="DO971" s="151"/>
      <c r="DP971" s="153"/>
      <c r="DQ971" s="155"/>
      <c r="DR971" s="155"/>
      <c r="DS971" s="155"/>
      <c r="DT971" s="155"/>
      <c r="DU971" s="155"/>
      <c r="DV971" s="155"/>
      <c r="DW971" s="155"/>
      <c r="DX971" s="155"/>
      <c r="DY971" s="155"/>
      <c r="DZ971" s="155"/>
      <c r="EA971" s="155"/>
      <c r="EB971" s="155"/>
      <c r="EC971" s="155"/>
      <c r="ED971" s="155"/>
      <c r="EE971" s="155"/>
      <c r="EF971" s="155"/>
      <c r="EG971" s="155"/>
      <c r="EH971" s="155"/>
      <c r="EI971" s="155"/>
      <c r="EJ971" s="155"/>
      <c r="EK971" s="155"/>
      <c r="EL971" s="155"/>
      <c r="EM971" s="155"/>
      <c r="EN971" s="155"/>
      <c r="EO971" s="155"/>
      <c r="EP971" s="155"/>
      <c r="EQ971" s="155"/>
      <c r="ER971" s="155"/>
      <c r="ES971" s="151"/>
      <c r="ET971" s="151"/>
      <c r="EU971" s="153"/>
      <c r="EV971" s="155"/>
      <c r="EW971" s="161"/>
      <c r="EX971" s="155"/>
      <c r="EY971" s="155"/>
      <c r="EZ971" s="155"/>
      <c r="FA971" s="155"/>
      <c r="FB971" s="155"/>
      <c r="FC971" s="155"/>
      <c r="FD971" s="155"/>
      <c r="FE971" s="155"/>
      <c r="FF971" s="155"/>
      <c r="FG971" s="155"/>
      <c r="FH971" s="155"/>
      <c r="FI971" s="155"/>
      <c r="FJ971" s="155"/>
      <c r="FK971" s="155"/>
      <c r="FL971" s="155"/>
      <c r="FM971" s="155"/>
      <c r="FN971" s="155"/>
      <c r="FO971" s="155"/>
      <c r="FP971" s="155"/>
      <c r="FQ971" s="155"/>
      <c r="FR971" s="155"/>
      <c r="FS971" s="155"/>
      <c r="FT971" s="155"/>
      <c r="FU971" s="155"/>
      <c r="FV971" s="155"/>
      <c r="FW971" s="155"/>
      <c r="FX971" s="155"/>
      <c r="FY971" s="155"/>
      <c r="FZ971" s="155"/>
      <c r="GA971" s="151"/>
      <c r="GB971" s="151"/>
      <c r="GC971" s="153"/>
      <c r="GD971" s="155"/>
      <c r="GE971" s="155"/>
      <c r="GF971" s="155"/>
      <c r="GG971" s="155"/>
      <c r="GH971" s="155"/>
      <c r="GI971" s="155"/>
      <c r="GJ971" s="155"/>
      <c r="GK971" s="155"/>
      <c r="GL971" s="155"/>
      <c r="GM971" s="155"/>
      <c r="GN971" s="155"/>
      <c r="GO971" s="155"/>
      <c r="GP971" s="155"/>
      <c r="GQ971" s="155"/>
      <c r="GR971" s="43">
        <v>2</v>
      </c>
      <c r="GS971" s="155"/>
      <c r="GT971" s="155"/>
      <c r="GU971" s="155"/>
      <c r="GV971" s="155"/>
      <c r="GW971" s="155"/>
      <c r="GX971" s="155"/>
      <c r="GY971" s="155"/>
      <c r="GZ971" s="155"/>
      <c r="HA971" s="155"/>
      <c r="HB971" s="155"/>
      <c r="HC971" s="155"/>
      <c r="HD971" s="155"/>
      <c r="HE971" s="155"/>
      <c r="HF971" s="155"/>
      <c r="HG971" s="155"/>
      <c r="HH971" s="151"/>
      <c r="HI971" s="151"/>
      <c r="HJ971" s="155"/>
      <c r="HK971" s="155"/>
      <c r="HL971" s="155"/>
      <c r="HM971" s="155"/>
      <c r="HN971" s="155"/>
      <c r="HO971" s="155"/>
      <c r="HP971" s="155"/>
      <c r="HQ971" s="155"/>
      <c r="HR971" s="155"/>
      <c r="HS971" s="155"/>
      <c r="HT971" s="155"/>
      <c r="HU971" s="155"/>
      <c r="HV971" s="155"/>
      <c r="HW971" s="155"/>
      <c r="HX971" s="155"/>
      <c r="HY971" s="155"/>
      <c r="HZ971" s="155"/>
      <c r="IA971" s="155"/>
      <c r="IB971" s="155"/>
      <c r="IC971" s="155"/>
      <c r="ID971" s="155"/>
      <c r="IE971" s="155"/>
      <c r="IF971" s="155"/>
      <c r="IG971" s="155"/>
      <c r="IH971" s="155"/>
      <c r="II971" s="155"/>
      <c r="IJ971" s="155"/>
      <c r="IK971" s="155"/>
      <c r="IL971" s="155"/>
      <c r="IM971" s="155"/>
      <c r="IN971" s="155"/>
      <c r="IO971" s="155"/>
      <c r="IP971" s="151"/>
      <c r="IQ971" s="151"/>
      <c r="IR971" s="155"/>
      <c r="IS971" s="155"/>
      <c r="IT971" s="155"/>
      <c r="IU971" s="155"/>
      <c r="IV971" s="155"/>
      <c r="IW971" s="155"/>
      <c r="IX971" s="155"/>
      <c r="IY971" s="155"/>
      <c r="IZ971" s="155"/>
      <c r="JA971" s="155"/>
      <c r="JB971" s="155"/>
      <c r="JC971" s="155"/>
      <c r="JD971" s="155"/>
      <c r="JE971" s="155"/>
      <c r="JF971" s="155"/>
      <c r="JG971" s="155"/>
      <c r="JH971" s="155"/>
      <c r="JI971" s="155"/>
      <c r="JJ971" s="155"/>
      <c r="JK971" s="155"/>
      <c r="JL971" s="155"/>
      <c r="JM971" s="155"/>
      <c r="JN971" s="155"/>
      <c r="JO971" s="155"/>
      <c r="JP971" s="155"/>
      <c r="JQ971" s="155"/>
      <c r="JR971" s="155"/>
      <c r="JS971" s="155"/>
      <c r="JT971" s="155"/>
      <c r="JU971" s="155"/>
      <c r="JV971" s="155"/>
      <c r="JW971" s="151"/>
      <c r="JX971" s="151"/>
      <c r="JY971" s="155"/>
      <c r="JZ971" s="155"/>
      <c r="KA971" s="155"/>
      <c r="KB971" s="155"/>
      <c r="KC971" s="155"/>
      <c r="KD971" s="155"/>
      <c r="KE971" s="155"/>
      <c r="KF971" s="155"/>
      <c r="KG971" s="155"/>
      <c r="KH971" s="155"/>
      <c r="KI971" s="155"/>
      <c r="KJ971" s="155"/>
      <c r="KK971" s="155"/>
      <c r="KL971" s="155"/>
      <c r="KM971" s="155"/>
      <c r="KN971" s="155"/>
      <c r="KO971" s="155"/>
      <c r="KP971" s="155"/>
      <c r="KQ971" s="155"/>
      <c r="KR971" s="155"/>
      <c r="KS971" s="155"/>
      <c r="KT971" s="155"/>
      <c r="KU971" s="155"/>
      <c r="KV971" s="155"/>
      <c r="KW971" s="155"/>
      <c r="KX971" s="155"/>
      <c r="KY971" s="155"/>
      <c r="KZ971" s="155"/>
      <c r="LA971" s="155"/>
      <c r="LB971" s="155"/>
      <c r="LC971" s="155"/>
      <c r="LD971" s="155"/>
      <c r="LE971" s="151"/>
      <c r="LF971" s="151"/>
      <c r="LG971" s="155"/>
      <c r="LH971" s="155"/>
      <c r="LI971" s="155"/>
      <c r="LJ971" s="155"/>
      <c r="LK971" s="155"/>
      <c r="LL971" s="155"/>
      <c r="LM971" s="155"/>
      <c r="LN971" s="155"/>
      <c r="LO971" s="155"/>
      <c r="LP971" s="155"/>
      <c r="LQ971" s="155"/>
      <c r="LR971" s="155"/>
      <c r="LS971" s="155"/>
      <c r="LT971" s="155"/>
      <c r="LU971" s="155"/>
      <c r="LV971" s="155"/>
      <c r="LW971" s="155"/>
      <c r="LX971" s="155"/>
      <c r="LY971" s="155"/>
      <c r="LZ971" s="155"/>
      <c r="MA971" s="155"/>
      <c r="MB971" s="155"/>
      <c r="MC971" s="155"/>
      <c r="MD971" s="155"/>
      <c r="ME971" s="155"/>
      <c r="MF971" s="155"/>
      <c r="MG971" s="155"/>
      <c r="MH971" s="155"/>
      <c r="MI971" s="155"/>
      <c r="MJ971" s="155"/>
      <c r="MK971" s="155"/>
      <c r="ML971" s="155"/>
    </row>
    <row r="972" spans="1:350" ht="13.9" customHeight="1" outlineLevel="3" x14ac:dyDescent="0.2">
      <c r="A972" s="226" t="s">
        <v>573</v>
      </c>
      <c r="B972" s="218" t="s">
        <v>343</v>
      </c>
      <c r="C972" s="214" t="s">
        <v>99</v>
      </c>
      <c r="D972" s="154">
        <v>173</v>
      </c>
      <c r="E972" s="175">
        <v>0</v>
      </c>
      <c r="F972" s="175">
        <f>D972-E972</f>
        <v>173</v>
      </c>
      <c r="G972" s="175" t="s">
        <v>888</v>
      </c>
      <c r="H972" s="170" t="s">
        <v>873</v>
      </c>
      <c r="I972" s="170" t="s">
        <v>875</v>
      </c>
      <c r="J972" s="212">
        <f ca="1">E972+Q972+AX972+CF972+DN972+ES972+GA972+HH972+IP972+JW972+LE972</f>
        <v>173</v>
      </c>
      <c r="K972" s="212">
        <f>E972+R972+AY972+CG972+DO972+ET972+GB972+HI972+IQ972+JX972+LF972</f>
        <v>173</v>
      </c>
      <c r="L972" s="172">
        <f ca="1">K972/J972</f>
        <v>1</v>
      </c>
      <c r="M972" s="172">
        <f>K972/D972</f>
        <v>1</v>
      </c>
      <c r="N972" s="183">
        <f ca="1">SUMIF($EV$8:$FZ$9,$O$5,$EV973:$FZ973)-SUMIF($EV$8:$FZ$9,$Q$5,$EV973:$FZ973)</f>
        <v>0</v>
      </c>
      <c r="O972" s="156"/>
      <c r="P972" s="16" t="s">
        <v>25</v>
      </c>
      <c r="Q972" s="150">
        <v>0</v>
      </c>
      <c r="R972" s="150">
        <v>0</v>
      </c>
      <c r="S972" s="152" t="e">
        <v>#DIV/0!</v>
      </c>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50">
        <f t="shared" ca="1" si="2510"/>
        <v>0</v>
      </c>
      <c r="AY972" s="150">
        <f>SUM(BA973:CE973)</f>
        <v>0</v>
      </c>
      <c r="AZ972" s="152" t="e">
        <f ca="1">AY972/AX972</f>
        <v>#DIV/0!</v>
      </c>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50">
        <f t="shared" ref="CF972" si="2521">SUM(CI972:DM972)</f>
        <v>0</v>
      </c>
      <c r="CG972" s="150">
        <f>SUM(CI973:DM973)</f>
        <v>0</v>
      </c>
      <c r="CH972" s="152" t="e">
        <f>CG972/CF972</f>
        <v>#DIV/0!</v>
      </c>
      <c r="CI972" s="129"/>
      <c r="CJ972" s="129"/>
      <c r="CK972" s="129"/>
      <c r="CL972" s="129"/>
      <c r="CM972" s="129"/>
      <c r="CN972" s="129"/>
      <c r="CO972" s="129"/>
      <c r="CP972" s="101"/>
      <c r="CQ972" s="101"/>
      <c r="CR972" s="101"/>
      <c r="CS972" s="101"/>
      <c r="CT972" s="101"/>
      <c r="CU972" s="101"/>
      <c r="CV972" s="101"/>
      <c r="CW972" s="129"/>
      <c r="CX972" s="129"/>
      <c r="CY972" s="129"/>
      <c r="CZ972" s="129"/>
      <c r="DA972" s="129"/>
      <c r="DB972" s="129"/>
      <c r="DC972" s="129"/>
      <c r="DD972" s="129"/>
      <c r="DE972" s="129"/>
      <c r="DF972" s="129"/>
      <c r="DG972" s="129"/>
      <c r="DH972" s="129"/>
      <c r="DI972" s="129"/>
      <c r="DJ972" s="129"/>
      <c r="DK972" s="129"/>
      <c r="DL972" s="129"/>
      <c r="DM972" s="129"/>
      <c r="DN972" s="150">
        <f t="shared" ref="DN972" si="2522">SUM(DQ972:ER972)</f>
        <v>40</v>
      </c>
      <c r="DO972" s="150">
        <f>SUM(DQ973:ER973)</f>
        <v>0</v>
      </c>
      <c r="DP972" s="152">
        <f t="shared" si="2408"/>
        <v>0</v>
      </c>
      <c r="DQ972" s="16"/>
      <c r="DR972" s="16"/>
      <c r="DS972" s="16"/>
      <c r="DT972" s="16"/>
      <c r="DU972" s="16"/>
      <c r="DV972" s="16"/>
      <c r="DW972" s="16"/>
      <c r="DX972" s="16"/>
      <c r="DY972" s="16"/>
      <c r="DZ972" s="16"/>
      <c r="EA972" s="16"/>
      <c r="EB972" s="16"/>
      <c r="EC972" s="16"/>
      <c r="ED972" s="16"/>
      <c r="EE972" s="16"/>
      <c r="EF972" s="16"/>
      <c r="EG972" s="16"/>
      <c r="EH972" s="16"/>
      <c r="EI972" s="16"/>
      <c r="EJ972" s="16"/>
      <c r="EK972" s="16"/>
      <c r="EL972" s="16"/>
      <c r="EM972" s="16"/>
      <c r="EN972" s="16"/>
      <c r="EO972" s="16"/>
      <c r="EP972" s="16"/>
      <c r="EQ972" s="16">
        <v>20</v>
      </c>
      <c r="ER972" s="16">
        <v>20</v>
      </c>
      <c r="ES972" s="150">
        <f t="shared" ca="1" si="2501"/>
        <v>60</v>
      </c>
      <c r="ET972" s="150">
        <f t="shared" si="2444"/>
        <v>62</v>
      </c>
      <c r="EU972" s="152">
        <f t="shared" ca="1" si="2445"/>
        <v>1.0333333333333334</v>
      </c>
      <c r="EV972" s="16">
        <v>20</v>
      </c>
      <c r="EW972" s="67">
        <v>20</v>
      </c>
      <c r="EX972" s="16">
        <v>20</v>
      </c>
      <c r="EY972" s="16"/>
      <c r="EZ972" s="16"/>
      <c r="FA972" s="16"/>
      <c r="FB972" s="16"/>
      <c r="FC972" s="16"/>
      <c r="FD972" s="16"/>
      <c r="FE972" s="16"/>
      <c r="FF972" s="16"/>
      <c r="FG972" s="16"/>
      <c r="FH972" s="16"/>
      <c r="FI972" s="16"/>
      <c r="FJ972" s="16"/>
      <c r="FK972" s="16"/>
      <c r="FL972" s="16"/>
      <c r="FM972" s="16"/>
      <c r="FN972" s="16"/>
      <c r="FO972" s="16"/>
      <c r="FP972" s="16"/>
      <c r="FQ972" s="16"/>
      <c r="FR972" s="16"/>
      <c r="FS972" s="16"/>
      <c r="FT972" s="16"/>
      <c r="FU972" s="16"/>
      <c r="FV972" s="16"/>
      <c r="FW972" s="16"/>
      <c r="FX972" s="16"/>
      <c r="FY972" s="16"/>
      <c r="FZ972" s="16"/>
      <c r="GA972" s="150">
        <f t="shared" ref="GA972" ca="1" si="2523">SUMIF($GD$8:$HG$9,$O$5,GD972:HG972)</f>
        <v>73</v>
      </c>
      <c r="GB972" s="150">
        <f t="shared" ref="GB972" si="2524">SUM(GD973:HG973)</f>
        <v>111</v>
      </c>
      <c r="GC972" s="152">
        <f t="shared" ref="GC972" ca="1" si="2525">GB972/GA972</f>
        <v>1.5205479452054795</v>
      </c>
      <c r="GD972" s="16"/>
      <c r="GE972" s="16"/>
      <c r="GF972" s="16"/>
      <c r="GG972" s="16"/>
      <c r="GH972" s="16"/>
      <c r="GI972" s="16"/>
      <c r="GJ972" s="16"/>
      <c r="GK972" s="16"/>
      <c r="GL972" s="16"/>
      <c r="GM972" s="16"/>
      <c r="GN972" s="16"/>
      <c r="GO972" s="16"/>
      <c r="GP972" s="16"/>
      <c r="GQ972" s="16"/>
      <c r="GR972" s="16"/>
      <c r="GS972" s="16"/>
      <c r="GT972" s="16"/>
      <c r="GU972" s="16"/>
      <c r="GV972" s="16"/>
      <c r="GW972" s="16">
        <f>173-100</f>
        <v>73</v>
      </c>
      <c r="GX972" s="16"/>
      <c r="GY972" s="16"/>
      <c r="GZ972" s="16"/>
      <c r="HA972" s="16"/>
      <c r="HB972" s="16"/>
      <c r="HC972" s="16"/>
      <c r="HD972" s="16"/>
      <c r="HE972" s="16"/>
      <c r="HF972" s="16"/>
      <c r="HG972" s="16"/>
      <c r="HH972" s="150"/>
      <c r="HI972" s="150">
        <v>0</v>
      </c>
      <c r="HJ972" s="152" t="e">
        <v>#DIV/0!</v>
      </c>
      <c r="HK972" s="16"/>
      <c r="HL972" s="16"/>
      <c r="HM972" s="16"/>
      <c r="HN972" s="16"/>
      <c r="HO972" s="16"/>
      <c r="HP972" s="16"/>
      <c r="HQ972" s="16"/>
      <c r="HR972" s="16"/>
      <c r="HS972" s="16"/>
      <c r="HT972" s="16"/>
      <c r="HU972" s="16"/>
      <c r="HV972" s="16"/>
      <c r="HW972" s="16"/>
      <c r="HX972" s="16"/>
      <c r="HY972" s="16"/>
      <c r="HZ972" s="16"/>
      <c r="IA972" s="16"/>
      <c r="IB972" s="16"/>
      <c r="IC972" s="16"/>
      <c r="ID972" s="16"/>
      <c r="IE972" s="16"/>
      <c r="IF972" s="16"/>
      <c r="IG972" s="16"/>
      <c r="IH972" s="16"/>
      <c r="II972" s="16"/>
      <c r="IJ972" s="16"/>
      <c r="IK972" s="16"/>
      <c r="IL972" s="16"/>
      <c r="IM972" s="16"/>
      <c r="IN972" s="16"/>
      <c r="IO972" s="16"/>
      <c r="IP972" s="150"/>
      <c r="IQ972" s="150">
        <v>0</v>
      </c>
      <c r="IR972" s="152" t="e">
        <v>#DIV/0!</v>
      </c>
      <c r="IS972" s="16"/>
      <c r="IT972" s="16"/>
      <c r="IU972" s="16"/>
      <c r="IV972" s="16"/>
      <c r="IW972" s="16"/>
      <c r="IX972" s="16"/>
      <c r="IY972" s="16"/>
      <c r="IZ972" s="16"/>
      <c r="JA972" s="16"/>
      <c r="JB972" s="16"/>
      <c r="JC972" s="16"/>
      <c r="JD972" s="16"/>
      <c r="JE972" s="16"/>
      <c r="JF972" s="16"/>
      <c r="JG972" s="16"/>
      <c r="JH972" s="16"/>
      <c r="JI972" s="16"/>
      <c r="JJ972" s="16"/>
      <c r="JK972" s="16"/>
      <c r="JL972" s="16"/>
      <c r="JM972" s="16"/>
      <c r="JN972" s="16"/>
      <c r="JO972" s="16"/>
      <c r="JP972" s="16"/>
      <c r="JQ972" s="16"/>
      <c r="JR972" s="16"/>
      <c r="JS972" s="16"/>
      <c r="JT972" s="16"/>
      <c r="JU972" s="23"/>
      <c r="JV972" s="16"/>
      <c r="JW972" s="150"/>
      <c r="JX972" s="150">
        <v>0</v>
      </c>
      <c r="JY972" s="152" t="e">
        <v>#DIV/0!</v>
      </c>
      <c r="JZ972" s="16"/>
      <c r="KA972" s="16"/>
      <c r="KB972" s="16"/>
      <c r="KC972" s="16"/>
      <c r="KD972" s="16"/>
      <c r="KE972" s="16"/>
      <c r="KF972" s="16"/>
      <c r="KG972" s="16"/>
      <c r="KH972" s="16"/>
      <c r="KI972" s="16"/>
      <c r="KJ972" s="16"/>
      <c r="KK972" s="16"/>
      <c r="KL972" s="16"/>
      <c r="KM972" s="16"/>
      <c r="KN972" s="16"/>
      <c r="KO972" s="16"/>
      <c r="KP972" s="16"/>
      <c r="KQ972" s="16"/>
      <c r="KR972" s="16"/>
      <c r="KS972" s="16"/>
      <c r="KT972" s="16"/>
      <c r="KU972" s="16"/>
      <c r="KV972" s="16"/>
      <c r="KW972" s="16"/>
      <c r="KX972" s="16"/>
      <c r="KY972" s="16"/>
      <c r="KZ972" s="16"/>
      <c r="LA972" s="16"/>
      <c r="LB972" s="16"/>
      <c r="LC972" s="16"/>
      <c r="LD972" s="16"/>
      <c r="LE972" s="150"/>
      <c r="LF972" s="150">
        <v>0</v>
      </c>
      <c r="LG972" s="152" t="e">
        <v>#DIV/0!</v>
      </c>
      <c r="LH972" s="16"/>
      <c r="LI972" s="16"/>
      <c r="LJ972" s="16"/>
      <c r="LK972" s="16"/>
      <c r="LL972" s="16"/>
      <c r="LM972" s="16"/>
      <c r="LN972" s="16"/>
      <c r="LO972" s="16"/>
      <c r="LP972" s="16"/>
      <c r="LQ972" s="16"/>
      <c r="LR972" s="16"/>
      <c r="LS972" s="16"/>
      <c r="LT972" s="16"/>
      <c r="LU972" s="16"/>
      <c r="LV972" s="16"/>
      <c r="LW972" s="16"/>
      <c r="LX972" s="16"/>
      <c r="LY972" s="16"/>
      <c r="LZ972" s="16"/>
      <c r="MA972" s="16"/>
      <c r="MB972" s="16"/>
      <c r="MC972" s="16"/>
      <c r="MD972" s="16"/>
      <c r="ME972" s="16"/>
      <c r="MF972" s="16"/>
      <c r="MG972" s="16"/>
      <c r="MH972" s="16"/>
      <c r="MI972" s="16"/>
      <c r="MJ972" s="16"/>
      <c r="MK972" s="16"/>
      <c r="ML972" s="16"/>
    </row>
    <row r="973" spans="1:350" ht="13.9" customHeight="1" outlineLevel="3" x14ac:dyDescent="0.2">
      <c r="A973" s="227"/>
      <c r="B973" s="219"/>
      <c r="C973" s="215"/>
      <c r="D973" s="155"/>
      <c r="E973" s="176"/>
      <c r="F973" s="176"/>
      <c r="G973" s="176"/>
      <c r="H973" s="171"/>
      <c r="I973" s="171"/>
      <c r="J973" s="213"/>
      <c r="K973" s="213"/>
      <c r="L973" s="173"/>
      <c r="M973" s="173"/>
      <c r="N973" s="184"/>
      <c r="O973" s="157"/>
      <c r="P973" s="17" t="s">
        <v>26</v>
      </c>
      <c r="Q973" s="151"/>
      <c r="R973" s="151"/>
      <c r="S973" s="153"/>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151"/>
      <c r="AY973" s="151"/>
      <c r="AZ973" s="153"/>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c r="CF973" s="151"/>
      <c r="CG973" s="151"/>
      <c r="CH973" s="153"/>
      <c r="CI973" s="141"/>
      <c r="CJ973" s="141"/>
      <c r="CK973" s="141"/>
      <c r="CL973" s="141"/>
      <c r="CM973" s="141"/>
      <c r="CN973" s="141"/>
      <c r="CO973" s="141"/>
      <c r="CP973" s="95"/>
      <c r="CQ973" s="95"/>
      <c r="CR973" s="95"/>
      <c r="CS973" s="95"/>
      <c r="CT973" s="95"/>
      <c r="CU973" s="95"/>
      <c r="CV973" s="95"/>
      <c r="CW973" s="141"/>
      <c r="CX973" s="141"/>
      <c r="CY973" s="141"/>
      <c r="CZ973" s="141"/>
      <c r="DA973" s="141"/>
      <c r="DB973" s="141"/>
      <c r="DC973" s="141"/>
      <c r="DD973" s="141"/>
      <c r="DE973" s="141"/>
      <c r="DF973" s="141"/>
      <c r="DG973" s="141"/>
      <c r="DH973" s="141"/>
      <c r="DI973" s="141"/>
      <c r="DJ973" s="141"/>
      <c r="DK973" s="141"/>
      <c r="DL973" s="141"/>
      <c r="DM973" s="141"/>
      <c r="DN973" s="151"/>
      <c r="DO973" s="151"/>
      <c r="DP973" s="153"/>
      <c r="DQ973" s="24"/>
      <c r="DR973" s="24"/>
      <c r="DS973" s="24"/>
      <c r="DT973" s="24"/>
      <c r="DU973" s="24"/>
      <c r="DV973" s="24"/>
      <c r="DW973" s="24"/>
      <c r="DX973" s="24"/>
      <c r="DY973" s="24"/>
      <c r="DZ973" s="24"/>
      <c r="EA973" s="24"/>
      <c r="EB973" s="24"/>
      <c r="EC973" s="24"/>
      <c r="ED973" s="24"/>
      <c r="EE973" s="24"/>
      <c r="EF973" s="24"/>
      <c r="EG973" s="24"/>
      <c r="EH973" s="24"/>
      <c r="EI973" s="24"/>
      <c r="EJ973" s="24"/>
      <c r="EK973" s="24"/>
      <c r="EL973" s="24"/>
      <c r="EM973" s="24"/>
      <c r="EN973" s="24"/>
      <c r="EO973" s="24"/>
      <c r="EP973" s="24"/>
      <c r="EQ973" s="24"/>
      <c r="ER973" s="24"/>
      <c r="ES973" s="151"/>
      <c r="ET973" s="151"/>
      <c r="EU973" s="153"/>
      <c r="EV973" s="24"/>
      <c r="EW973" s="125"/>
      <c r="EX973" s="24"/>
      <c r="EY973" s="24"/>
      <c r="EZ973" s="24"/>
      <c r="FA973" s="24"/>
      <c r="FB973" s="24"/>
      <c r="FC973" s="24"/>
      <c r="FD973" s="24"/>
      <c r="FE973" s="24"/>
      <c r="FF973" s="24"/>
      <c r="FG973" s="24"/>
      <c r="FH973" s="24"/>
      <c r="FI973" s="24"/>
      <c r="FJ973" s="24"/>
      <c r="FK973" s="24"/>
      <c r="FL973" s="24"/>
      <c r="FM973" s="24"/>
      <c r="FN973" s="24"/>
      <c r="FO973" s="24"/>
      <c r="FP973" s="24"/>
      <c r="FQ973" s="24"/>
      <c r="FR973" s="24"/>
      <c r="FS973" s="24"/>
      <c r="FT973" s="24"/>
      <c r="FU973" s="24"/>
      <c r="FV973" s="24"/>
      <c r="FW973" s="24"/>
      <c r="FX973" s="24"/>
      <c r="FY973" s="24"/>
      <c r="FZ973" s="24">
        <v>62</v>
      </c>
      <c r="GA973" s="151"/>
      <c r="GB973" s="151"/>
      <c r="GC973" s="153"/>
      <c r="GD973" s="24"/>
      <c r="GE973" s="24">
        <v>98</v>
      </c>
      <c r="GF973" s="24">
        <v>13</v>
      </c>
      <c r="GG973" s="24"/>
      <c r="GH973" s="24"/>
      <c r="GI973" s="24"/>
      <c r="GJ973" s="24"/>
      <c r="GK973" s="24"/>
      <c r="GL973" s="24"/>
      <c r="GM973" s="24"/>
      <c r="GN973" s="24"/>
      <c r="GO973" s="24"/>
      <c r="GP973" s="24"/>
      <c r="GQ973" s="24"/>
      <c r="GR973" s="24"/>
      <c r="GS973" s="24"/>
      <c r="GT973" s="24"/>
      <c r="GU973" s="24"/>
      <c r="GV973" s="24"/>
      <c r="GW973" s="24"/>
      <c r="GX973" s="24"/>
      <c r="GY973" s="24"/>
      <c r="GZ973" s="24"/>
      <c r="HA973" s="24"/>
      <c r="HB973" s="24"/>
      <c r="HC973" s="24"/>
      <c r="HD973" s="24"/>
      <c r="HE973" s="24"/>
      <c r="HF973" s="24"/>
      <c r="HG973" s="24"/>
      <c r="HH973" s="151"/>
      <c r="HI973" s="151"/>
      <c r="HJ973" s="153"/>
      <c r="HK973" s="24"/>
      <c r="HL973" s="24"/>
      <c r="HM973" s="24"/>
      <c r="HN973" s="24"/>
      <c r="HO973" s="24"/>
      <c r="HP973" s="24"/>
      <c r="HQ973" s="24"/>
      <c r="HR973" s="24"/>
      <c r="HS973" s="24"/>
      <c r="HT973" s="24"/>
      <c r="HU973" s="24"/>
      <c r="HV973" s="24"/>
      <c r="HW973" s="24"/>
      <c r="HX973" s="24"/>
      <c r="HY973" s="24"/>
      <c r="HZ973" s="24"/>
      <c r="IA973" s="24"/>
      <c r="IB973" s="24"/>
      <c r="IC973" s="24"/>
      <c r="ID973" s="24"/>
      <c r="IE973" s="24"/>
      <c r="IF973" s="24"/>
      <c r="IG973" s="24"/>
      <c r="IH973" s="24"/>
      <c r="II973" s="24"/>
      <c r="IJ973" s="24"/>
      <c r="IK973" s="24"/>
      <c r="IL973" s="24"/>
      <c r="IM973" s="24"/>
      <c r="IN973" s="24"/>
      <c r="IO973" s="24"/>
      <c r="IP973" s="151"/>
      <c r="IQ973" s="151"/>
      <c r="IR973" s="153"/>
      <c r="IS973" s="24"/>
      <c r="IT973" s="24"/>
      <c r="IU973" s="24"/>
      <c r="IV973" s="24"/>
      <c r="IW973" s="24"/>
      <c r="IX973" s="24"/>
      <c r="IY973" s="24"/>
      <c r="IZ973" s="24"/>
      <c r="JA973" s="24"/>
      <c r="JB973" s="24"/>
      <c r="JC973" s="24"/>
      <c r="JD973" s="24"/>
      <c r="JE973" s="24"/>
      <c r="JF973" s="24"/>
      <c r="JG973" s="24"/>
      <c r="JH973" s="24"/>
      <c r="JI973" s="24"/>
      <c r="JJ973" s="24"/>
      <c r="JK973" s="24"/>
      <c r="JL973" s="24"/>
      <c r="JM973" s="24"/>
      <c r="JN973" s="24"/>
      <c r="JO973" s="24"/>
      <c r="JP973" s="24"/>
      <c r="JQ973" s="24"/>
      <c r="JR973" s="24"/>
      <c r="JS973" s="24"/>
      <c r="JT973" s="24"/>
      <c r="JU973" s="25"/>
      <c r="JV973" s="24"/>
      <c r="JW973" s="151"/>
      <c r="JX973" s="151"/>
      <c r="JY973" s="153"/>
      <c r="JZ973" s="24"/>
      <c r="KA973" s="24"/>
      <c r="KB973" s="24"/>
      <c r="KC973" s="24"/>
      <c r="KD973" s="24"/>
      <c r="KE973" s="24"/>
      <c r="KF973" s="24"/>
      <c r="KG973" s="24"/>
      <c r="KH973" s="24"/>
      <c r="KI973" s="24"/>
      <c r="KJ973" s="24"/>
      <c r="KK973" s="24"/>
      <c r="KL973" s="24"/>
      <c r="KM973" s="24"/>
      <c r="KN973" s="24"/>
      <c r="KO973" s="24"/>
      <c r="KP973" s="24"/>
      <c r="KQ973" s="24"/>
      <c r="KR973" s="24"/>
      <c r="KS973" s="24"/>
      <c r="KT973" s="24"/>
      <c r="KU973" s="24"/>
      <c r="KV973" s="24"/>
      <c r="KW973" s="24"/>
      <c r="KX973" s="24"/>
      <c r="KY973" s="24"/>
      <c r="KZ973" s="24"/>
      <c r="LA973" s="24"/>
      <c r="LB973" s="24"/>
      <c r="LC973" s="24"/>
      <c r="LD973" s="24"/>
      <c r="LE973" s="151"/>
      <c r="LF973" s="151"/>
      <c r="LG973" s="153"/>
      <c r="LH973" s="24"/>
      <c r="LI973" s="24"/>
      <c r="LJ973" s="24"/>
      <c r="LK973" s="24"/>
      <c r="LL973" s="24"/>
      <c r="LM973" s="24"/>
      <c r="LN973" s="24"/>
      <c r="LO973" s="24"/>
      <c r="LP973" s="24"/>
      <c r="LQ973" s="24"/>
      <c r="LR973" s="24"/>
      <c r="LS973" s="24"/>
      <c r="LT973" s="24"/>
      <c r="LU973" s="24"/>
      <c r="LV973" s="24"/>
      <c r="LW973" s="24"/>
      <c r="LX973" s="24"/>
      <c r="LY973" s="24"/>
      <c r="LZ973" s="24"/>
      <c r="MA973" s="24"/>
      <c r="MB973" s="24"/>
      <c r="MC973" s="24"/>
      <c r="MD973" s="24"/>
      <c r="ME973" s="24"/>
      <c r="MF973" s="24"/>
      <c r="MG973" s="24"/>
      <c r="MH973" s="24"/>
      <c r="MI973" s="24"/>
      <c r="MJ973" s="24"/>
      <c r="MK973" s="24"/>
      <c r="ML973" s="24"/>
    </row>
    <row r="974" spans="1:350" ht="13.9" customHeight="1" outlineLevel="3" x14ac:dyDescent="0.2">
      <c r="A974" s="226" t="s">
        <v>574</v>
      </c>
      <c r="B974" s="218" t="s">
        <v>406</v>
      </c>
      <c r="C974" s="214" t="s">
        <v>38</v>
      </c>
      <c r="D974" s="154">
        <v>17.437799999999999</v>
      </c>
      <c r="E974" s="175">
        <v>0</v>
      </c>
      <c r="F974" s="175">
        <f>D974-E974</f>
        <v>17.437799999999999</v>
      </c>
      <c r="G974" s="175" t="s">
        <v>965</v>
      </c>
      <c r="H974" s="170" t="s">
        <v>880</v>
      </c>
      <c r="I974" s="170" t="s">
        <v>889</v>
      </c>
      <c r="J974" s="212">
        <f ca="1">E974+Q974+AX974+CF974+DN974+ES974+GA974+HH974+IP974+JW974+LE974</f>
        <v>17.440000000000001</v>
      </c>
      <c r="K974" s="212">
        <f>E974+R974+AY974+CG974+DO974+ET974+GB974+HI974+IQ974+JX974+LF974</f>
        <v>8.9</v>
      </c>
      <c r="L974" s="172">
        <f ca="1">K974/J974</f>
        <v>0.51032110091743121</v>
      </c>
      <c r="M974" s="172">
        <f>K974/D974</f>
        <v>0.51038548440743681</v>
      </c>
      <c r="N974" s="183">
        <f ca="1">SUMIF($EV$8:$FZ$9,$O$5,$EV975:$FZ975)-SUMIF($EV$8:$FZ$9,$Q$5,$EV975:$FZ975)</f>
        <v>0</v>
      </c>
      <c r="O974" s="156"/>
      <c r="P974" s="16" t="s">
        <v>25</v>
      </c>
      <c r="Q974" s="150">
        <v>0</v>
      </c>
      <c r="R974" s="150">
        <v>0</v>
      </c>
      <c r="S974" s="152" t="e">
        <v>#DIV/0!</v>
      </c>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50">
        <f t="shared" ca="1" si="2510"/>
        <v>0</v>
      </c>
      <c r="AY974" s="150">
        <f>SUM(BA975:CE975)</f>
        <v>0</v>
      </c>
      <c r="AZ974" s="152" t="e">
        <f ca="1">AY974/AX974</f>
        <v>#DIV/0!</v>
      </c>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50">
        <f t="shared" ref="CF974" si="2526">SUM(CI974:DM974)</f>
        <v>0</v>
      </c>
      <c r="CG974" s="150">
        <f>SUM(CI975:DM975)</f>
        <v>0</v>
      </c>
      <c r="CH974" s="152" t="e">
        <f>CG974/CF974</f>
        <v>#DIV/0!</v>
      </c>
      <c r="CI974" s="129"/>
      <c r="CJ974" s="129"/>
      <c r="CK974" s="129"/>
      <c r="CL974" s="129"/>
      <c r="CM974" s="129"/>
      <c r="CN974" s="129"/>
      <c r="CO974" s="129"/>
      <c r="CP974" s="101"/>
      <c r="CQ974" s="101"/>
      <c r="CR974" s="101"/>
      <c r="CS974" s="101"/>
      <c r="CT974" s="101"/>
      <c r="CU974" s="101"/>
      <c r="CV974" s="101"/>
      <c r="CW974" s="129"/>
      <c r="CX974" s="129"/>
      <c r="CY974" s="129"/>
      <c r="CZ974" s="129"/>
      <c r="DA974" s="129"/>
      <c r="DB974" s="129"/>
      <c r="DC974" s="129"/>
      <c r="DD974" s="129"/>
      <c r="DE974" s="129"/>
      <c r="DF974" s="129"/>
      <c r="DG974" s="129"/>
      <c r="DH974" s="129"/>
      <c r="DI974" s="129"/>
      <c r="DJ974" s="129"/>
      <c r="DK974" s="129"/>
      <c r="DL974" s="129"/>
      <c r="DM974" s="129"/>
      <c r="DN974" s="150">
        <f t="shared" ref="DN974" si="2527">SUM(DQ974:ER974)</f>
        <v>0</v>
      </c>
      <c r="DO974" s="150">
        <f>SUM(DQ975:ER975)</f>
        <v>0</v>
      </c>
      <c r="DP974" s="152" t="e">
        <f t="shared" si="2408"/>
        <v>#DIV/0!</v>
      </c>
      <c r="DQ974" s="16"/>
      <c r="DR974" s="16"/>
      <c r="DS974" s="16"/>
      <c r="DT974" s="16"/>
      <c r="DU974" s="16"/>
      <c r="DV974" s="16"/>
      <c r="DW974" s="16"/>
      <c r="DX974" s="16"/>
      <c r="DY974" s="16"/>
      <c r="DZ974" s="16"/>
      <c r="EA974" s="16"/>
      <c r="EB974" s="16"/>
      <c r="EC974" s="16"/>
      <c r="ED974" s="16"/>
      <c r="EE974" s="16"/>
      <c r="EF974" s="16"/>
      <c r="EG974" s="16"/>
      <c r="EH974" s="16"/>
      <c r="EI974" s="16"/>
      <c r="EJ974" s="16"/>
      <c r="EK974" s="16"/>
      <c r="EL974" s="16"/>
      <c r="EM974" s="16"/>
      <c r="EN974" s="16"/>
      <c r="EO974" s="16"/>
      <c r="EP974" s="16"/>
      <c r="EQ974" s="16"/>
      <c r="ER974" s="16"/>
      <c r="ES974" s="150">
        <f t="shared" ca="1" si="2501"/>
        <v>0</v>
      </c>
      <c r="ET974" s="150">
        <f t="shared" si="2444"/>
        <v>0</v>
      </c>
      <c r="EU974" s="152" t="e">
        <f t="shared" ca="1" si="2445"/>
        <v>#DIV/0!</v>
      </c>
      <c r="EV974" s="16"/>
      <c r="EW974" s="67"/>
      <c r="EX974" s="16"/>
      <c r="EY974" s="16"/>
      <c r="EZ974" s="16"/>
      <c r="FA974" s="16"/>
      <c r="FB974" s="16"/>
      <c r="FC974" s="16"/>
      <c r="FD974" s="16"/>
      <c r="FE974" s="16"/>
      <c r="FF974" s="16"/>
      <c r="FG974" s="16"/>
      <c r="FH974" s="16"/>
      <c r="FI974" s="16"/>
      <c r="FJ974" s="16"/>
      <c r="FK974" s="16"/>
      <c r="FL974" s="16"/>
      <c r="FM974" s="16"/>
      <c r="FN974" s="16"/>
      <c r="FO974" s="16"/>
      <c r="FP974" s="16"/>
      <c r="FQ974" s="16"/>
      <c r="FR974" s="16"/>
      <c r="FS974" s="16"/>
      <c r="FT974" s="16"/>
      <c r="FU974" s="16"/>
      <c r="FV974" s="16"/>
      <c r="FW974" s="16"/>
      <c r="FX974" s="16"/>
      <c r="FY974" s="16"/>
      <c r="FZ974" s="16"/>
      <c r="GA974" s="150">
        <f t="shared" ref="GA974" ca="1" si="2528">SUMIF($GD$8:$HG$9,$O$5,GD974:HG974)</f>
        <v>17.440000000000001</v>
      </c>
      <c r="GB974" s="150">
        <f t="shared" ref="GB974" si="2529">SUM(GD975:HG975)</f>
        <v>8.9</v>
      </c>
      <c r="GC974" s="152">
        <f t="shared" ref="GC974" ca="1" si="2530">GB974/GA974</f>
        <v>0.51032110091743121</v>
      </c>
      <c r="GD974" s="16"/>
      <c r="GE974" s="16"/>
      <c r="GF974" s="16"/>
      <c r="GG974" s="16"/>
      <c r="GH974" s="16"/>
      <c r="GI974" s="16"/>
      <c r="GJ974" s="16"/>
      <c r="GK974" s="16">
        <v>2</v>
      </c>
      <c r="GL974" s="16">
        <v>2</v>
      </c>
      <c r="GM974" s="16">
        <v>2</v>
      </c>
      <c r="GN974" s="16">
        <v>2</v>
      </c>
      <c r="GO974" s="16">
        <v>2</v>
      </c>
      <c r="GP974" s="16">
        <v>2</v>
      </c>
      <c r="GQ974" s="16">
        <v>2</v>
      </c>
      <c r="GR974" s="16">
        <v>2</v>
      </c>
      <c r="GS974" s="16">
        <v>1.44</v>
      </c>
      <c r="GT974" s="16"/>
      <c r="GU974" s="16"/>
      <c r="GV974" s="16"/>
      <c r="GW974" s="16"/>
      <c r="GX974" s="16"/>
      <c r="GY974" s="16"/>
      <c r="GZ974" s="16"/>
      <c r="HA974" s="16"/>
      <c r="HB974" s="16"/>
      <c r="HC974" s="16"/>
      <c r="HD974" s="16"/>
      <c r="HE974" s="16"/>
      <c r="HF974" s="16"/>
      <c r="HG974" s="16"/>
      <c r="HH974" s="150"/>
      <c r="HI974" s="150">
        <v>0</v>
      </c>
      <c r="HJ974" s="152" t="e">
        <v>#DIV/0!</v>
      </c>
      <c r="HK974" s="16"/>
      <c r="HL974" s="16"/>
      <c r="HM974" s="16"/>
      <c r="HN974" s="16"/>
      <c r="HO974" s="16"/>
      <c r="HP974" s="16"/>
      <c r="HQ974" s="16"/>
      <c r="HR974" s="16"/>
      <c r="HS974" s="16"/>
      <c r="HT974" s="16"/>
      <c r="HU974" s="16"/>
      <c r="HV974" s="16"/>
      <c r="HW974" s="16"/>
      <c r="HX974" s="16"/>
      <c r="HY974" s="16"/>
      <c r="HZ974" s="16"/>
      <c r="IA974" s="16"/>
      <c r="IB974" s="16"/>
      <c r="IC974" s="16"/>
      <c r="ID974" s="16"/>
      <c r="IE974" s="16"/>
      <c r="IF974" s="16"/>
      <c r="IG974" s="16"/>
      <c r="IH974" s="16"/>
      <c r="II974" s="16"/>
      <c r="IJ974" s="16"/>
      <c r="IK974" s="16"/>
      <c r="IL974" s="16"/>
      <c r="IM974" s="16"/>
      <c r="IN974" s="16"/>
      <c r="IO974" s="16"/>
      <c r="IP974" s="150"/>
      <c r="IQ974" s="150">
        <v>0</v>
      </c>
      <c r="IR974" s="152" t="e">
        <v>#DIV/0!</v>
      </c>
      <c r="IS974" s="16"/>
      <c r="IT974" s="16"/>
      <c r="IU974" s="16"/>
      <c r="IV974" s="16"/>
      <c r="IW974" s="16"/>
      <c r="IX974" s="16"/>
      <c r="IY974" s="16"/>
      <c r="IZ974" s="16"/>
      <c r="JA974" s="16"/>
      <c r="JB974" s="16"/>
      <c r="JC974" s="16"/>
      <c r="JD974" s="16"/>
      <c r="JE974" s="16"/>
      <c r="JF974" s="16"/>
      <c r="JG974" s="16"/>
      <c r="JH974" s="16"/>
      <c r="JI974" s="16"/>
      <c r="JJ974" s="16"/>
      <c r="JK974" s="16"/>
      <c r="JL974" s="16"/>
      <c r="JM974" s="16"/>
      <c r="JN974" s="16"/>
      <c r="JO974" s="16"/>
      <c r="JP974" s="16"/>
      <c r="JQ974" s="16"/>
      <c r="JR974" s="16"/>
      <c r="JS974" s="16"/>
      <c r="JT974" s="16"/>
      <c r="JU974" s="23"/>
      <c r="JV974" s="16"/>
      <c r="JW974" s="150"/>
      <c r="JX974" s="150">
        <v>0</v>
      </c>
      <c r="JY974" s="152" t="e">
        <v>#DIV/0!</v>
      </c>
      <c r="JZ974" s="16"/>
      <c r="KA974" s="16"/>
      <c r="KB974" s="16"/>
      <c r="KC974" s="16"/>
      <c r="KD974" s="16"/>
      <c r="KE974" s="16"/>
      <c r="KF974" s="16"/>
      <c r="KG974" s="16"/>
      <c r="KH974" s="16"/>
      <c r="KI974" s="16"/>
      <c r="KJ974" s="16"/>
      <c r="KK974" s="16"/>
      <c r="KL974" s="16"/>
      <c r="KM974" s="16"/>
      <c r="KN974" s="16"/>
      <c r="KO974" s="16"/>
      <c r="KP974" s="16"/>
      <c r="KQ974" s="16"/>
      <c r="KR974" s="16"/>
      <c r="KS974" s="16"/>
      <c r="KT974" s="16"/>
      <c r="KU974" s="16"/>
      <c r="KV974" s="16"/>
      <c r="KW974" s="16"/>
      <c r="KX974" s="16"/>
      <c r="KY974" s="16"/>
      <c r="KZ974" s="16"/>
      <c r="LA974" s="16"/>
      <c r="LB974" s="16"/>
      <c r="LC974" s="16"/>
      <c r="LD974" s="16"/>
      <c r="LE974" s="150"/>
      <c r="LF974" s="150">
        <v>0</v>
      </c>
      <c r="LG974" s="152" t="e">
        <v>#DIV/0!</v>
      </c>
      <c r="LH974" s="16"/>
      <c r="LI974" s="16"/>
      <c r="LJ974" s="16"/>
      <c r="LK974" s="16"/>
      <c r="LL974" s="16"/>
      <c r="LM974" s="16"/>
      <c r="LN974" s="16"/>
      <c r="LO974" s="16"/>
      <c r="LP974" s="16"/>
      <c r="LQ974" s="16"/>
      <c r="LR974" s="16"/>
      <c r="LS974" s="16"/>
      <c r="LT974" s="16"/>
      <c r="LU974" s="16"/>
      <c r="LV974" s="16"/>
      <c r="LW974" s="16"/>
      <c r="LX974" s="16"/>
      <c r="LY974" s="16"/>
      <c r="LZ974" s="16"/>
      <c r="MA974" s="16"/>
      <c r="MB974" s="16"/>
      <c r="MC974" s="16"/>
      <c r="MD974" s="16"/>
      <c r="ME974" s="16"/>
      <c r="MF974" s="16"/>
      <c r="MG974" s="16"/>
      <c r="MH974" s="16"/>
      <c r="MI974" s="16"/>
      <c r="MJ974" s="16"/>
      <c r="MK974" s="16"/>
      <c r="ML974" s="16"/>
    </row>
    <row r="975" spans="1:350" ht="13.9" customHeight="1" outlineLevel="3" x14ac:dyDescent="0.2">
      <c r="A975" s="227"/>
      <c r="B975" s="219"/>
      <c r="C975" s="215"/>
      <c r="D975" s="155"/>
      <c r="E975" s="176"/>
      <c r="F975" s="176"/>
      <c r="G975" s="176"/>
      <c r="H975" s="171"/>
      <c r="I975" s="171"/>
      <c r="J975" s="213"/>
      <c r="K975" s="213"/>
      <c r="L975" s="173"/>
      <c r="M975" s="173"/>
      <c r="N975" s="184"/>
      <c r="O975" s="157"/>
      <c r="P975" s="17" t="s">
        <v>26</v>
      </c>
      <c r="Q975" s="151"/>
      <c r="R975" s="151"/>
      <c r="S975" s="153"/>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151"/>
      <c r="AY975" s="151"/>
      <c r="AZ975" s="153"/>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c r="CF975" s="151"/>
      <c r="CG975" s="151"/>
      <c r="CH975" s="153"/>
      <c r="CI975" s="141"/>
      <c r="CJ975" s="141"/>
      <c r="CK975" s="141"/>
      <c r="CL975" s="141"/>
      <c r="CM975" s="141"/>
      <c r="CN975" s="141"/>
      <c r="CO975" s="141"/>
      <c r="CP975" s="95"/>
      <c r="CQ975" s="95"/>
      <c r="CR975" s="95"/>
      <c r="CS975" s="95"/>
      <c r="CT975" s="95"/>
      <c r="CU975" s="95"/>
      <c r="CV975" s="95"/>
      <c r="CW975" s="141"/>
      <c r="CX975" s="141"/>
      <c r="CY975" s="141"/>
      <c r="CZ975" s="141"/>
      <c r="DA975" s="141"/>
      <c r="DB975" s="141"/>
      <c r="DC975" s="141"/>
      <c r="DD975" s="141"/>
      <c r="DE975" s="141"/>
      <c r="DF975" s="141"/>
      <c r="DG975" s="141"/>
      <c r="DH975" s="141"/>
      <c r="DI975" s="141"/>
      <c r="DJ975" s="141"/>
      <c r="DK975" s="141"/>
      <c r="DL975" s="141"/>
      <c r="DM975" s="141"/>
      <c r="DN975" s="151"/>
      <c r="DO975" s="151"/>
      <c r="DP975" s="153"/>
      <c r="DQ975" s="24"/>
      <c r="DR975" s="24"/>
      <c r="DS975" s="24"/>
      <c r="DT975" s="24"/>
      <c r="DU975" s="24"/>
      <c r="DV975" s="24"/>
      <c r="DW975" s="24"/>
      <c r="DX975" s="24"/>
      <c r="DY975" s="24"/>
      <c r="DZ975" s="24"/>
      <c r="EA975" s="24"/>
      <c r="EB975" s="24"/>
      <c r="EC975" s="24"/>
      <c r="ED975" s="24"/>
      <c r="EE975" s="24"/>
      <c r="EF975" s="24"/>
      <c r="EG975" s="24"/>
      <c r="EH975" s="24"/>
      <c r="EI975" s="24"/>
      <c r="EJ975" s="24"/>
      <c r="EK975" s="24"/>
      <c r="EL975" s="24"/>
      <c r="EM975" s="24"/>
      <c r="EN975" s="24"/>
      <c r="EO975" s="24"/>
      <c r="EP975" s="24"/>
      <c r="EQ975" s="24"/>
      <c r="ER975" s="24"/>
      <c r="ES975" s="151"/>
      <c r="ET975" s="151"/>
      <c r="EU975" s="153"/>
      <c r="EV975" s="24"/>
      <c r="EW975" s="125"/>
      <c r="EX975" s="24"/>
      <c r="EY975" s="24"/>
      <c r="EZ975" s="24"/>
      <c r="FA975" s="24"/>
      <c r="FB975" s="24"/>
      <c r="FC975" s="24"/>
      <c r="FD975" s="24"/>
      <c r="FE975" s="24"/>
      <c r="FF975" s="24"/>
      <c r="FG975" s="24"/>
      <c r="FH975" s="24"/>
      <c r="FI975" s="24"/>
      <c r="FJ975" s="24"/>
      <c r="FK975" s="24"/>
      <c r="FL975" s="24"/>
      <c r="FM975" s="24"/>
      <c r="FN975" s="24"/>
      <c r="FO975" s="24"/>
      <c r="FP975" s="24"/>
      <c r="FQ975" s="24"/>
      <c r="FR975" s="24"/>
      <c r="FS975" s="24"/>
      <c r="FT975" s="24"/>
      <c r="FU975" s="24"/>
      <c r="FV975" s="24"/>
      <c r="FW975" s="24"/>
      <c r="FX975" s="24"/>
      <c r="FY975" s="24"/>
      <c r="FZ975" s="24"/>
      <c r="GA975" s="151"/>
      <c r="GB975" s="151"/>
      <c r="GC975" s="153"/>
      <c r="GD975" s="24"/>
      <c r="GE975" s="24"/>
      <c r="GF975" s="24"/>
      <c r="GG975" s="24"/>
      <c r="GH975" s="24"/>
      <c r="GI975" s="24"/>
      <c r="GJ975" s="24"/>
      <c r="GK975" s="24"/>
      <c r="GL975" s="24"/>
      <c r="GM975" s="24"/>
      <c r="GN975" s="24"/>
      <c r="GO975" s="24"/>
      <c r="GP975" s="24">
        <v>3</v>
      </c>
      <c r="GQ975" s="24">
        <v>2</v>
      </c>
      <c r="GR975" s="76">
        <v>3.5</v>
      </c>
      <c r="GS975" s="24"/>
      <c r="GT975" s="24"/>
      <c r="GU975" s="24"/>
      <c r="GV975" s="24"/>
      <c r="GW975" s="24"/>
      <c r="GX975" s="24"/>
      <c r="GY975" s="24"/>
      <c r="GZ975" s="24"/>
      <c r="HA975" s="24"/>
      <c r="HB975" s="24"/>
      <c r="HC975" s="24"/>
      <c r="HD975" s="76">
        <v>0.4</v>
      </c>
      <c r="HE975" s="24"/>
      <c r="HF975" s="24"/>
      <c r="HG975" s="24"/>
      <c r="HH975" s="151"/>
      <c r="HI975" s="151"/>
      <c r="HJ975" s="153"/>
      <c r="HK975" s="24"/>
      <c r="HL975" s="24"/>
      <c r="HM975" s="24"/>
      <c r="HN975" s="24"/>
      <c r="HO975" s="24"/>
      <c r="HP975" s="24"/>
      <c r="HQ975" s="24"/>
      <c r="HR975" s="24"/>
      <c r="HS975" s="24"/>
      <c r="HT975" s="24"/>
      <c r="HU975" s="24"/>
      <c r="HV975" s="24"/>
      <c r="HW975" s="24"/>
      <c r="HX975" s="24"/>
      <c r="HY975" s="24"/>
      <c r="HZ975" s="24"/>
      <c r="IA975" s="24"/>
      <c r="IB975" s="24"/>
      <c r="IC975" s="24"/>
      <c r="ID975" s="24"/>
      <c r="IE975" s="24"/>
      <c r="IF975" s="24"/>
      <c r="IG975" s="24"/>
      <c r="IH975" s="24"/>
      <c r="II975" s="24"/>
      <c r="IJ975" s="24"/>
      <c r="IK975" s="24"/>
      <c r="IL975" s="24"/>
      <c r="IM975" s="24"/>
      <c r="IN975" s="24"/>
      <c r="IO975" s="24"/>
      <c r="IP975" s="151"/>
      <c r="IQ975" s="151"/>
      <c r="IR975" s="153"/>
      <c r="IS975" s="24"/>
      <c r="IT975" s="24"/>
      <c r="IU975" s="24"/>
      <c r="IV975" s="24"/>
      <c r="IW975" s="24"/>
      <c r="IX975" s="24"/>
      <c r="IY975" s="24"/>
      <c r="IZ975" s="24"/>
      <c r="JA975" s="24"/>
      <c r="JB975" s="24"/>
      <c r="JC975" s="24"/>
      <c r="JD975" s="24"/>
      <c r="JE975" s="24"/>
      <c r="JF975" s="24"/>
      <c r="JG975" s="24"/>
      <c r="JH975" s="24"/>
      <c r="JI975" s="24"/>
      <c r="JJ975" s="24"/>
      <c r="JK975" s="24"/>
      <c r="JL975" s="24"/>
      <c r="JM975" s="24"/>
      <c r="JN975" s="24"/>
      <c r="JO975" s="24"/>
      <c r="JP975" s="24"/>
      <c r="JQ975" s="24"/>
      <c r="JR975" s="24"/>
      <c r="JS975" s="24"/>
      <c r="JT975" s="24"/>
      <c r="JU975" s="25"/>
      <c r="JV975" s="24"/>
      <c r="JW975" s="151"/>
      <c r="JX975" s="151"/>
      <c r="JY975" s="153"/>
      <c r="JZ975" s="24"/>
      <c r="KA975" s="24"/>
      <c r="KB975" s="24"/>
      <c r="KC975" s="24"/>
      <c r="KD975" s="24"/>
      <c r="KE975" s="24"/>
      <c r="KF975" s="24"/>
      <c r="KG975" s="24"/>
      <c r="KH975" s="24"/>
      <c r="KI975" s="24"/>
      <c r="KJ975" s="24"/>
      <c r="KK975" s="24"/>
      <c r="KL975" s="24"/>
      <c r="KM975" s="24"/>
      <c r="KN975" s="24"/>
      <c r="KO975" s="24"/>
      <c r="KP975" s="24"/>
      <c r="KQ975" s="24"/>
      <c r="KR975" s="24"/>
      <c r="KS975" s="24"/>
      <c r="KT975" s="24"/>
      <c r="KU975" s="24"/>
      <c r="KV975" s="24"/>
      <c r="KW975" s="24"/>
      <c r="KX975" s="24"/>
      <c r="KY975" s="24"/>
      <c r="KZ975" s="24"/>
      <c r="LA975" s="24"/>
      <c r="LB975" s="24"/>
      <c r="LC975" s="24"/>
      <c r="LD975" s="24"/>
      <c r="LE975" s="151"/>
      <c r="LF975" s="151"/>
      <c r="LG975" s="153"/>
      <c r="LH975" s="24"/>
      <c r="LI975" s="24"/>
      <c r="LJ975" s="24"/>
      <c r="LK975" s="24"/>
      <c r="LL975" s="24"/>
      <c r="LM975" s="24"/>
      <c r="LN975" s="24"/>
      <c r="LO975" s="24"/>
      <c r="LP975" s="24"/>
      <c r="LQ975" s="24"/>
      <c r="LR975" s="24"/>
      <c r="LS975" s="24"/>
      <c r="LT975" s="24"/>
      <c r="LU975" s="24"/>
      <c r="LV975" s="24"/>
      <c r="LW975" s="24"/>
      <c r="LX975" s="24"/>
      <c r="LY975" s="24"/>
      <c r="LZ975" s="24"/>
      <c r="MA975" s="24"/>
      <c r="MB975" s="24"/>
      <c r="MC975" s="24"/>
      <c r="MD975" s="24"/>
      <c r="ME975" s="24"/>
      <c r="MF975" s="24"/>
      <c r="MG975" s="24"/>
      <c r="MH975" s="24"/>
      <c r="MI975" s="24"/>
      <c r="MJ975" s="24"/>
      <c r="MK975" s="24"/>
      <c r="ML975" s="24"/>
    </row>
    <row r="976" spans="1:350" ht="13.9" customHeight="1" outlineLevel="3" x14ac:dyDescent="0.2">
      <c r="A976" s="226" t="s">
        <v>575</v>
      </c>
      <c r="B976" s="218" t="s">
        <v>409</v>
      </c>
      <c r="C976" s="214" t="s">
        <v>99</v>
      </c>
      <c r="D976" s="154">
        <v>2</v>
      </c>
      <c r="E976" s="175">
        <v>0</v>
      </c>
      <c r="F976" s="175">
        <f>D976-E976</f>
        <v>2</v>
      </c>
      <c r="G976" s="175" t="s">
        <v>847</v>
      </c>
      <c r="H976" s="170" t="s">
        <v>889</v>
      </c>
      <c r="I976" s="170" t="s">
        <v>961</v>
      </c>
      <c r="J976" s="212">
        <f ca="1">E976+Q976+AX976+CF976+DN976+ES976+GA976+HH976+IP976+JW976+LE976</f>
        <v>2</v>
      </c>
      <c r="K976" s="212">
        <f>E976+R976+AY976+CG976+DO976+ET976+GB976+HI976+IQ976+JX976+LF976</f>
        <v>2</v>
      </c>
      <c r="L976" s="172">
        <f ca="1">K976/J976</f>
        <v>1</v>
      </c>
      <c r="M976" s="172">
        <f>K976/D976</f>
        <v>1</v>
      </c>
      <c r="N976" s="183">
        <f ca="1">SUMIF($EV$8:$FZ$9,$O$5,$EV977:$FZ977)-SUMIF($EV$8:$FZ$9,$Q$5,$EV977:$FZ977)</f>
        <v>0</v>
      </c>
      <c r="O976" s="156"/>
      <c r="P976" s="16" t="s">
        <v>25</v>
      </c>
      <c r="Q976" s="150">
        <v>0</v>
      </c>
      <c r="R976" s="150">
        <v>0</v>
      </c>
      <c r="S976" s="152" t="e">
        <v>#DIV/0!</v>
      </c>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50">
        <f t="shared" ca="1" si="2510"/>
        <v>0</v>
      </c>
      <c r="AY976" s="150">
        <f>SUM(BA977:CE977)</f>
        <v>0</v>
      </c>
      <c r="AZ976" s="152" t="e">
        <f ca="1">AY976/AX976</f>
        <v>#DIV/0!</v>
      </c>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50">
        <f t="shared" ref="CF976" si="2531">SUM(CI976:DM976)</f>
        <v>0</v>
      </c>
      <c r="CG976" s="150">
        <f>SUM(CI977:DM977)</f>
        <v>0</v>
      </c>
      <c r="CH976" s="152" t="e">
        <f>CG976/CF976</f>
        <v>#DIV/0!</v>
      </c>
      <c r="CI976" s="129"/>
      <c r="CJ976" s="129"/>
      <c r="CK976" s="129"/>
      <c r="CL976" s="129"/>
      <c r="CM976" s="129"/>
      <c r="CN976" s="129"/>
      <c r="CO976" s="129"/>
      <c r="CP976" s="101"/>
      <c r="CQ976" s="101"/>
      <c r="CR976" s="101"/>
      <c r="CS976" s="101"/>
      <c r="CT976" s="101"/>
      <c r="CU976" s="101"/>
      <c r="CV976" s="101"/>
      <c r="CW976" s="129"/>
      <c r="CX976" s="129"/>
      <c r="CY976" s="129"/>
      <c r="CZ976" s="129"/>
      <c r="DA976" s="129"/>
      <c r="DB976" s="129"/>
      <c r="DC976" s="129"/>
      <c r="DD976" s="129"/>
      <c r="DE976" s="129"/>
      <c r="DF976" s="129"/>
      <c r="DG976" s="129"/>
      <c r="DH976" s="129"/>
      <c r="DI976" s="129"/>
      <c r="DJ976" s="129"/>
      <c r="DK976" s="129"/>
      <c r="DL976" s="129"/>
      <c r="DM976" s="129"/>
      <c r="DN976" s="150">
        <f t="shared" ref="DN976" si="2532">SUM(DQ976:ER976)</f>
        <v>0</v>
      </c>
      <c r="DO976" s="150">
        <f>SUM(DQ977:ER977)</f>
        <v>0</v>
      </c>
      <c r="DP976" s="152" t="e">
        <f t="shared" si="2408"/>
        <v>#DIV/0!</v>
      </c>
      <c r="DQ976" s="16"/>
      <c r="DR976" s="16"/>
      <c r="DS976" s="16"/>
      <c r="DT976" s="16"/>
      <c r="DU976" s="16"/>
      <c r="DV976" s="16"/>
      <c r="DW976" s="16"/>
      <c r="DX976" s="16"/>
      <c r="DY976" s="16"/>
      <c r="DZ976" s="16"/>
      <c r="EA976" s="16"/>
      <c r="EB976" s="16"/>
      <c r="EC976" s="16"/>
      <c r="ED976" s="16"/>
      <c r="EE976" s="16"/>
      <c r="EF976" s="16"/>
      <c r="EG976" s="16"/>
      <c r="EH976" s="16"/>
      <c r="EI976" s="16"/>
      <c r="EJ976" s="16"/>
      <c r="EK976" s="16"/>
      <c r="EL976" s="16"/>
      <c r="EM976" s="16"/>
      <c r="EN976" s="16"/>
      <c r="EO976" s="16"/>
      <c r="EP976" s="16"/>
      <c r="EQ976" s="16"/>
      <c r="ER976" s="16"/>
      <c r="ES976" s="150">
        <f t="shared" ca="1" si="2501"/>
        <v>0</v>
      </c>
      <c r="ET976" s="150">
        <f t="shared" si="2444"/>
        <v>0</v>
      </c>
      <c r="EU976" s="152" t="e">
        <f t="shared" ca="1" si="2445"/>
        <v>#DIV/0!</v>
      </c>
      <c r="EV976" s="16"/>
      <c r="EW976" s="67"/>
      <c r="EX976" s="16"/>
      <c r="EY976" s="16"/>
      <c r="EZ976" s="16"/>
      <c r="FA976" s="16"/>
      <c r="FB976" s="16"/>
      <c r="FC976" s="16"/>
      <c r="FD976" s="16"/>
      <c r="FE976" s="16"/>
      <c r="FF976" s="16"/>
      <c r="FG976" s="16"/>
      <c r="FH976" s="16"/>
      <c r="FI976" s="16"/>
      <c r="FJ976" s="16"/>
      <c r="FK976" s="16"/>
      <c r="FL976" s="16"/>
      <c r="FM976" s="16"/>
      <c r="FN976" s="16"/>
      <c r="FO976" s="16"/>
      <c r="FP976" s="16"/>
      <c r="FQ976" s="16"/>
      <c r="FR976" s="16"/>
      <c r="FS976" s="16"/>
      <c r="FT976" s="16"/>
      <c r="FU976" s="16"/>
      <c r="FV976" s="16"/>
      <c r="FW976" s="16"/>
      <c r="FX976" s="16"/>
      <c r="FY976" s="16"/>
      <c r="FZ976" s="16"/>
      <c r="GA976" s="150">
        <f t="shared" ref="GA976" ca="1" si="2533">SUMIF($GD$8:$HG$9,$O$5,GD976:HG976)</f>
        <v>2</v>
      </c>
      <c r="GB976" s="150">
        <f t="shared" ref="GB976" si="2534">SUM(GD977:HG977)</f>
        <v>2</v>
      </c>
      <c r="GC976" s="152">
        <f t="shared" ref="GC976" ca="1" si="2535">GB976/GA976</f>
        <v>1</v>
      </c>
      <c r="GD976" s="16"/>
      <c r="GE976" s="16"/>
      <c r="GF976" s="16"/>
      <c r="GG976" s="16"/>
      <c r="GH976" s="16"/>
      <c r="GI976" s="16"/>
      <c r="GJ976" s="16"/>
      <c r="GK976" s="16"/>
      <c r="GL976" s="16"/>
      <c r="GM976" s="16"/>
      <c r="GN976" s="16"/>
      <c r="GO976" s="16"/>
      <c r="GP976" s="16"/>
      <c r="GQ976" s="16"/>
      <c r="GR976" s="16"/>
      <c r="GS976" s="16">
        <v>1</v>
      </c>
      <c r="GT976" s="16"/>
      <c r="GU976" s="16">
        <v>1</v>
      </c>
      <c r="GV976" s="16"/>
      <c r="GW976" s="16"/>
      <c r="GX976" s="16"/>
      <c r="GY976" s="16"/>
      <c r="GZ976" s="16"/>
      <c r="HA976" s="16"/>
      <c r="HB976" s="16"/>
      <c r="HC976" s="16"/>
      <c r="HD976" s="16"/>
      <c r="HE976" s="16"/>
      <c r="HF976" s="16"/>
      <c r="HG976" s="16"/>
      <c r="HH976" s="150"/>
      <c r="HI976" s="150">
        <v>0</v>
      </c>
      <c r="HJ976" s="152" t="e">
        <v>#DIV/0!</v>
      </c>
      <c r="HK976" s="16"/>
      <c r="HL976" s="16"/>
      <c r="HM976" s="16"/>
      <c r="HN976" s="16"/>
      <c r="HO976" s="16"/>
      <c r="HP976" s="16"/>
      <c r="HQ976" s="16"/>
      <c r="HR976" s="16"/>
      <c r="HS976" s="16"/>
      <c r="HT976" s="16"/>
      <c r="HU976" s="16"/>
      <c r="HV976" s="16"/>
      <c r="HW976" s="16"/>
      <c r="HX976" s="16"/>
      <c r="HY976" s="16"/>
      <c r="HZ976" s="16"/>
      <c r="IA976" s="16"/>
      <c r="IB976" s="16"/>
      <c r="IC976" s="16"/>
      <c r="ID976" s="16"/>
      <c r="IE976" s="16"/>
      <c r="IF976" s="16"/>
      <c r="IG976" s="16"/>
      <c r="IH976" s="16"/>
      <c r="II976" s="16"/>
      <c r="IJ976" s="16"/>
      <c r="IK976" s="16"/>
      <c r="IL976" s="16"/>
      <c r="IM976" s="16"/>
      <c r="IN976" s="16"/>
      <c r="IO976" s="16"/>
      <c r="IP976" s="150"/>
      <c r="IQ976" s="150">
        <v>0</v>
      </c>
      <c r="IR976" s="152" t="e">
        <v>#DIV/0!</v>
      </c>
      <c r="IS976" s="16"/>
      <c r="IT976" s="16"/>
      <c r="IU976" s="16"/>
      <c r="IV976" s="16"/>
      <c r="IW976" s="16"/>
      <c r="IX976" s="16"/>
      <c r="IY976" s="16"/>
      <c r="IZ976" s="16"/>
      <c r="JA976" s="16"/>
      <c r="JB976" s="16"/>
      <c r="JC976" s="16"/>
      <c r="JD976" s="16"/>
      <c r="JE976" s="16"/>
      <c r="JF976" s="16"/>
      <c r="JG976" s="16"/>
      <c r="JH976" s="16"/>
      <c r="JI976" s="16"/>
      <c r="JJ976" s="16"/>
      <c r="JK976" s="16"/>
      <c r="JL976" s="16"/>
      <c r="JM976" s="16"/>
      <c r="JN976" s="16"/>
      <c r="JO976" s="16"/>
      <c r="JP976" s="16"/>
      <c r="JQ976" s="16"/>
      <c r="JR976" s="16"/>
      <c r="JS976" s="16"/>
      <c r="JT976" s="16"/>
      <c r="JU976" s="23"/>
      <c r="JV976" s="16"/>
      <c r="JW976" s="150"/>
      <c r="JX976" s="150">
        <v>0</v>
      </c>
      <c r="JY976" s="152" t="e">
        <v>#DIV/0!</v>
      </c>
      <c r="JZ976" s="16"/>
      <c r="KA976" s="16"/>
      <c r="KB976" s="16"/>
      <c r="KC976" s="16"/>
      <c r="KD976" s="16"/>
      <c r="KE976" s="16"/>
      <c r="KF976" s="16"/>
      <c r="KG976" s="16"/>
      <c r="KH976" s="16"/>
      <c r="KI976" s="16"/>
      <c r="KJ976" s="16"/>
      <c r="KK976" s="16"/>
      <c r="KL976" s="16"/>
      <c r="KM976" s="16"/>
      <c r="KN976" s="16"/>
      <c r="KO976" s="16"/>
      <c r="KP976" s="16"/>
      <c r="KQ976" s="16"/>
      <c r="KR976" s="16"/>
      <c r="KS976" s="16"/>
      <c r="KT976" s="16"/>
      <c r="KU976" s="16"/>
      <c r="KV976" s="16"/>
      <c r="KW976" s="16"/>
      <c r="KX976" s="16"/>
      <c r="KY976" s="16"/>
      <c r="KZ976" s="16"/>
      <c r="LA976" s="16"/>
      <c r="LB976" s="16"/>
      <c r="LC976" s="16"/>
      <c r="LD976" s="16"/>
      <c r="LE976" s="150"/>
      <c r="LF976" s="150">
        <v>0</v>
      </c>
      <c r="LG976" s="152" t="e">
        <v>#DIV/0!</v>
      </c>
      <c r="LH976" s="16"/>
      <c r="LI976" s="16"/>
      <c r="LJ976" s="16"/>
      <c r="LK976" s="16"/>
      <c r="LL976" s="16"/>
      <c r="LM976" s="16"/>
      <c r="LN976" s="16"/>
      <c r="LO976" s="16"/>
      <c r="LP976" s="16"/>
      <c r="LQ976" s="16"/>
      <c r="LR976" s="16"/>
      <c r="LS976" s="16"/>
      <c r="LT976" s="16"/>
      <c r="LU976" s="16"/>
      <c r="LV976" s="16"/>
      <c r="LW976" s="16"/>
      <c r="LX976" s="16"/>
      <c r="LY976" s="16"/>
      <c r="LZ976" s="16"/>
      <c r="MA976" s="16"/>
      <c r="MB976" s="16"/>
      <c r="MC976" s="16"/>
      <c r="MD976" s="16"/>
      <c r="ME976" s="16"/>
      <c r="MF976" s="16"/>
      <c r="MG976" s="16"/>
      <c r="MH976" s="16"/>
      <c r="MI976" s="16"/>
      <c r="MJ976" s="16"/>
      <c r="MK976" s="16"/>
      <c r="ML976" s="16"/>
    </row>
    <row r="977" spans="1:350" ht="13.9" customHeight="1" outlineLevel="3" x14ac:dyDescent="0.2">
      <c r="A977" s="227"/>
      <c r="B977" s="219"/>
      <c r="C977" s="215"/>
      <c r="D977" s="155"/>
      <c r="E977" s="176"/>
      <c r="F977" s="176"/>
      <c r="G977" s="176"/>
      <c r="H977" s="171"/>
      <c r="I977" s="171"/>
      <c r="J977" s="213"/>
      <c r="K977" s="213"/>
      <c r="L977" s="173"/>
      <c r="M977" s="173"/>
      <c r="N977" s="184"/>
      <c r="O977" s="157"/>
      <c r="P977" s="17" t="s">
        <v>26</v>
      </c>
      <c r="Q977" s="151"/>
      <c r="R977" s="151"/>
      <c r="S977" s="153"/>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151"/>
      <c r="AY977" s="151"/>
      <c r="AZ977" s="153"/>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c r="CF977" s="151"/>
      <c r="CG977" s="151"/>
      <c r="CH977" s="153"/>
      <c r="CI977" s="141"/>
      <c r="CJ977" s="141"/>
      <c r="CK977" s="141"/>
      <c r="CL977" s="141"/>
      <c r="CM977" s="141"/>
      <c r="CN977" s="141"/>
      <c r="CO977" s="141"/>
      <c r="CP977" s="95"/>
      <c r="CQ977" s="95"/>
      <c r="CR977" s="95"/>
      <c r="CS977" s="95"/>
      <c r="CT977" s="95"/>
      <c r="CU977" s="95"/>
      <c r="CV977" s="95"/>
      <c r="CW977" s="141"/>
      <c r="CX977" s="141"/>
      <c r="CY977" s="141"/>
      <c r="CZ977" s="141"/>
      <c r="DA977" s="141"/>
      <c r="DB977" s="141"/>
      <c r="DC977" s="141"/>
      <c r="DD977" s="141"/>
      <c r="DE977" s="141"/>
      <c r="DF977" s="141"/>
      <c r="DG977" s="141"/>
      <c r="DH977" s="141"/>
      <c r="DI977" s="141"/>
      <c r="DJ977" s="141"/>
      <c r="DK977" s="141"/>
      <c r="DL977" s="141"/>
      <c r="DM977" s="141"/>
      <c r="DN977" s="151"/>
      <c r="DO977" s="151"/>
      <c r="DP977" s="153"/>
      <c r="DQ977" s="24"/>
      <c r="DR977" s="24"/>
      <c r="DS977" s="24"/>
      <c r="DT977" s="24"/>
      <c r="DU977" s="24"/>
      <c r="DV977" s="24"/>
      <c r="DW977" s="24"/>
      <c r="DX977" s="24"/>
      <c r="DY977" s="24"/>
      <c r="DZ977" s="24"/>
      <c r="EA977" s="24"/>
      <c r="EB977" s="24"/>
      <c r="EC977" s="24"/>
      <c r="ED977" s="24"/>
      <c r="EE977" s="24"/>
      <c r="EF977" s="24"/>
      <c r="EG977" s="24"/>
      <c r="EH977" s="24"/>
      <c r="EI977" s="24"/>
      <c r="EJ977" s="24"/>
      <c r="EK977" s="24"/>
      <c r="EL977" s="24"/>
      <c r="EM977" s="24"/>
      <c r="EN977" s="24"/>
      <c r="EO977" s="24"/>
      <c r="EP977" s="24"/>
      <c r="EQ977" s="24"/>
      <c r="ER977" s="24"/>
      <c r="ES977" s="151"/>
      <c r="ET977" s="151"/>
      <c r="EU977" s="153"/>
      <c r="EV977" s="24"/>
      <c r="EW977" s="125"/>
      <c r="EX977" s="24"/>
      <c r="EY977" s="24"/>
      <c r="EZ977" s="24"/>
      <c r="FA977" s="24"/>
      <c r="FB977" s="24"/>
      <c r="FC977" s="24"/>
      <c r="FD977" s="24"/>
      <c r="FE977" s="24"/>
      <c r="FF977" s="24"/>
      <c r="FG977" s="24"/>
      <c r="FH977" s="24"/>
      <c r="FI977" s="24"/>
      <c r="FJ977" s="24"/>
      <c r="FK977" s="24"/>
      <c r="FL977" s="24"/>
      <c r="FM977" s="24"/>
      <c r="FN977" s="24"/>
      <c r="FO977" s="24"/>
      <c r="FP977" s="24"/>
      <c r="FQ977" s="24"/>
      <c r="FR977" s="24"/>
      <c r="FS977" s="24"/>
      <c r="FT977" s="24"/>
      <c r="FU977" s="24"/>
      <c r="FV977" s="24"/>
      <c r="FW977" s="24"/>
      <c r="FX977" s="24"/>
      <c r="FY977" s="24"/>
      <c r="FZ977" s="24"/>
      <c r="GA977" s="151"/>
      <c r="GB977" s="151"/>
      <c r="GC977" s="153"/>
      <c r="GD977" s="24"/>
      <c r="GE977" s="24"/>
      <c r="GF977" s="24"/>
      <c r="GG977" s="24"/>
      <c r="GH977" s="24"/>
      <c r="GI977" s="24"/>
      <c r="GJ977" s="24"/>
      <c r="GK977" s="24"/>
      <c r="GL977" s="24"/>
      <c r="GM977" s="24"/>
      <c r="GN977" s="24"/>
      <c r="GO977" s="24"/>
      <c r="GP977" s="24"/>
      <c r="GQ977" s="24"/>
      <c r="GR977" s="24">
        <v>2</v>
      </c>
      <c r="GS977" s="24"/>
      <c r="GT977" s="24"/>
      <c r="GU977" s="24"/>
      <c r="GV977" s="24"/>
      <c r="GW977" s="24"/>
      <c r="GX977" s="24"/>
      <c r="GY977" s="24"/>
      <c r="GZ977" s="24"/>
      <c r="HA977" s="24"/>
      <c r="HB977" s="24"/>
      <c r="HC977" s="24"/>
      <c r="HD977" s="24"/>
      <c r="HE977" s="24"/>
      <c r="HF977" s="24"/>
      <c r="HG977" s="24"/>
      <c r="HH977" s="151"/>
      <c r="HI977" s="151"/>
      <c r="HJ977" s="153"/>
      <c r="HK977" s="24"/>
      <c r="HL977" s="24"/>
      <c r="HM977" s="24"/>
      <c r="HN977" s="24"/>
      <c r="HO977" s="24"/>
      <c r="HP977" s="24"/>
      <c r="HQ977" s="24"/>
      <c r="HR977" s="24"/>
      <c r="HS977" s="24"/>
      <c r="HT977" s="24"/>
      <c r="HU977" s="24"/>
      <c r="HV977" s="24"/>
      <c r="HW977" s="24"/>
      <c r="HX977" s="24"/>
      <c r="HY977" s="24"/>
      <c r="HZ977" s="24"/>
      <c r="IA977" s="24"/>
      <c r="IB977" s="24"/>
      <c r="IC977" s="24"/>
      <c r="ID977" s="24"/>
      <c r="IE977" s="24"/>
      <c r="IF977" s="24"/>
      <c r="IG977" s="24"/>
      <c r="IH977" s="24"/>
      <c r="II977" s="24"/>
      <c r="IJ977" s="24"/>
      <c r="IK977" s="24"/>
      <c r="IL977" s="24"/>
      <c r="IM977" s="24"/>
      <c r="IN977" s="24"/>
      <c r="IO977" s="24"/>
      <c r="IP977" s="151"/>
      <c r="IQ977" s="151"/>
      <c r="IR977" s="153"/>
      <c r="IS977" s="24"/>
      <c r="IT977" s="24"/>
      <c r="IU977" s="24"/>
      <c r="IV977" s="24"/>
      <c r="IW977" s="24"/>
      <c r="IX977" s="24"/>
      <c r="IY977" s="24"/>
      <c r="IZ977" s="24"/>
      <c r="JA977" s="24"/>
      <c r="JB977" s="24"/>
      <c r="JC977" s="24"/>
      <c r="JD977" s="24"/>
      <c r="JE977" s="24"/>
      <c r="JF977" s="24"/>
      <c r="JG977" s="24"/>
      <c r="JH977" s="24"/>
      <c r="JI977" s="24"/>
      <c r="JJ977" s="24"/>
      <c r="JK977" s="24"/>
      <c r="JL977" s="24"/>
      <c r="JM977" s="24"/>
      <c r="JN977" s="24"/>
      <c r="JO977" s="24"/>
      <c r="JP977" s="24"/>
      <c r="JQ977" s="24"/>
      <c r="JR977" s="24"/>
      <c r="JS977" s="24"/>
      <c r="JT977" s="24"/>
      <c r="JU977" s="25"/>
      <c r="JV977" s="24"/>
      <c r="JW977" s="151"/>
      <c r="JX977" s="151"/>
      <c r="JY977" s="153"/>
      <c r="JZ977" s="24"/>
      <c r="KA977" s="24"/>
      <c r="KB977" s="24"/>
      <c r="KC977" s="24"/>
      <c r="KD977" s="24"/>
      <c r="KE977" s="24"/>
      <c r="KF977" s="24"/>
      <c r="KG977" s="24"/>
      <c r="KH977" s="24"/>
      <c r="KI977" s="24"/>
      <c r="KJ977" s="24"/>
      <c r="KK977" s="24"/>
      <c r="KL977" s="24"/>
      <c r="KM977" s="24"/>
      <c r="KN977" s="24"/>
      <c r="KO977" s="24"/>
      <c r="KP977" s="24"/>
      <c r="KQ977" s="24"/>
      <c r="KR977" s="24"/>
      <c r="KS977" s="24"/>
      <c r="KT977" s="24"/>
      <c r="KU977" s="24"/>
      <c r="KV977" s="24"/>
      <c r="KW977" s="24"/>
      <c r="KX977" s="24"/>
      <c r="KY977" s="24"/>
      <c r="KZ977" s="24"/>
      <c r="LA977" s="24"/>
      <c r="LB977" s="24"/>
      <c r="LC977" s="24"/>
      <c r="LD977" s="24"/>
      <c r="LE977" s="151"/>
      <c r="LF977" s="151"/>
      <c r="LG977" s="153"/>
      <c r="LH977" s="24"/>
      <c r="LI977" s="24"/>
      <c r="LJ977" s="24"/>
      <c r="LK977" s="24"/>
      <c r="LL977" s="24"/>
      <c r="LM977" s="24"/>
      <c r="LN977" s="24"/>
      <c r="LO977" s="24"/>
      <c r="LP977" s="24"/>
      <c r="LQ977" s="24"/>
      <c r="LR977" s="24"/>
      <c r="LS977" s="24"/>
      <c r="LT977" s="24"/>
      <c r="LU977" s="24"/>
      <c r="LV977" s="24"/>
      <c r="LW977" s="24"/>
      <c r="LX977" s="24"/>
      <c r="LY977" s="24"/>
      <c r="LZ977" s="24"/>
      <c r="MA977" s="24"/>
      <c r="MB977" s="24"/>
      <c r="MC977" s="24"/>
      <c r="MD977" s="24"/>
      <c r="ME977" s="24"/>
      <c r="MF977" s="24"/>
      <c r="MG977" s="24"/>
      <c r="MH977" s="24"/>
      <c r="MI977" s="24"/>
      <c r="MJ977" s="24"/>
      <c r="MK977" s="24"/>
      <c r="ML977" s="24"/>
    </row>
    <row r="978" spans="1:350" ht="13.9" customHeight="1" outlineLevel="3" x14ac:dyDescent="0.2">
      <c r="A978" s="226" t="s">
        <v>576</v>
      </c>
      <c r="B978" s="218" t="s">
        <v>411</v>
      </c>
      <c r="C978" s="214" t="s">
        <v>38</v>
      </c>
      <c r="D978" s="154">
        <v>2.5167000000000002</v>
      </c>
      <c r="E978" s="175">
        <v>0</v>
      </c>
      <c r="F978" s="175">
        <f>D978-E978</f>
        <v>2.5167000000000002</v>
      </c>
      <c r="G978" s="175" t="s">
        <v>847</v>
      </c>
      <c r="H978" s="170" t="s">
        <v>889</v>
      </c>
      <c r="I978" s="170" t="s">
        <v>961</v>
      </c>
      <c r="J978" s="212">
        <f ca="1">E978+Q978+AX978+CF978+DN978+ES978+GA978+HH978+IP978+JW978+LE978</f>
        <v>2.5167000000000002</v>
      </c>
      <c r="K978" s="212">
        <f>E978+R978+AY978+CG978+DO978+ET978+GB978+HI978+IQ978+JX978+LF978</f>
        <v>0.5</v>
      </c>
      <c r="L978" s="172">
        <f ca="1">K978/J978</f>
        <v>0.19867286526006278</v>
      </c>
      <c r="M978" s="172">
        <f>K978/D978</f>
        <v>0.19867286526006278</v>
      </c>
      <c r="N978" s="183">
        <f ca="1">SUMIF($EV$8:$FZ$9,$O$5,$EV979:$FZ979)-SUMIF($EV$8:$FZ$9,$Q$5,$EV979:$FZ979)</f>
        <v>0</v>
      </c>
      <c r="O978" s="156"/>
      <c r="P978" s="16" t="s">
        <v>25</v>
      </c>
      <c r="Q978" s="150">
        <v>0</v>
      </c>
      <c r="R978" s="150">
        <v>0</v>
      </c>
      <c r="S978" s="152" t="e">
        <v>#DIV/0!</v>
      </c>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50">
        <f t="shared" ca="1" si="2510"/>
        <v>0</v>
      </c>
      <c r="AY978" s="150">
        <f>SUM(BA979:CE979)</f>
        <v>0</v>
      </c>
      <c r="AZ978" s="152" t="e">
        <f ca="1">AY978/AX978</f>
        <v>#DIV/0!</v>
      </c>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50">
        <f t="shared" ref="CF978" si="2536">SUM(CI978:DM978)</f>
        <v>0</v>
      </c>
      <c r="CG978" s="150">
        <f>SUM(CI979:DM979)</f>
        <v>0</v>
      </c>
      <c r="CH978" s="152" t="e">
        <f>CG978/CF978</f>
        <v>#DIV/0!</v>
      </c>
      <c r="CI978" s="129"/>
      <c r="CJ978" s="129"/>
      <c r="CK978" s="129"/>
      <c r="CL978" s="129"/>
      <c r="CM978" s="129"/>
      <c r="CN978" s="129"/>
      <c r="CO978" s="129"/>
      <c r="CP978" s="101"/>
      <c r="CQ978" s="101"/>
      <c r="CR978" s="101"/>
      <c r="CS978" s="101"/>
      <c r="CT978" s="101"/>
      <c r="CU978" s="101"/>
      <c r="CV978" s="101"/>
      <c r="CW978" s="129"/>
      <c r="CX978" s="129"/>
      <c r="CY978" s="129"/>
      <c r="CZ978" s="129"/>
      <c r="DA978" s="129"/>
      <c r="DB978" s="129"/>
      <c r="DC978" s="129"/>
      <c r="DD978" s="129"/>
      <c r="DE978" s="129"/>
      <c r="DF978" s="129"/>
      <c r="DG978" s="129"/>
      <c r="DH978" s="129"/>
      <c r="DI978" s="129"/>
      <c r="DJ978" s="129"/>
      <c r="DK978" s="129"/>
      <c r="DL978" s="129"/>
      <c r="DM978" s="129"/>
      <c r="DN978" s="150">
        <f t="shared" ref="DN978" si="2537">SUM(DQ978:ER978)</f>
        <v>0</v>
      </c>
      <c r="DO978" s="150">
        <f>SUM(DQ979:ER979)</f>
        <v>0</v>
      </c>
      <c r="DP978" s="152" t="e">
        <f t="shared" si="2408"/>
        <v>#DIV/0!</v>
      </c>
      <c r="DQ978" s="16"/>
      <c r="DR978" s="16"/>
      <c r="DS978" s="16"/>
      <c r="DT978" s="16"/>
      <c r="DU978" s="16"/>
      <c r="DV978" s="16"/>
      <c r="DW978" s="16"/>
      <c r="DX978" s="16"/>
      <c r="DY978" s="16"/>
      <c r="DZ978" s="16"/>
      <c r="EA978" s="16"/>
      <c r="EB978" s="16"/>
      <c r="EC978" s="16"/>
      <c r="ED978" s="16"/>
      <c r="EE978" s="16"/>
      <c r="EF978" s="16"/>
      <c r="EG978" s="16"/>
      <c r="EH978" s="16"/>
      <c r="EI978" s="16"/>
      <c r="EJ978" s="16"/>
      <c r="EK978" s="16"/>
      <c r="EL978" s="16"/>
      <c r="EM978" s="16"/>
      <c r="EN978" s="16"/>
      <c r="EO978" s="16"/>
      <c r="EP978" s="16"/>
      <c r="EQ978" s="16"/>
      <c r="ER978" s="16"/>
      <c r="ES978" s="150">
        <f t="shared" ca="1" si="2501"/>
        <v>0</v>
      </c>
      <c r="ET978" s="150">
        <f t="shared" si="2444"/>
        <v>0</v>
      </c>
      <c r="EU978" s="152" t="e">
        <f t="shared" ca="1" si="2445"/>
        <v>#DIV/0!</v>
      </c>
      <c r="EV978" s="16"/>
      <c r="EW978" s="67"/>
      <c r="EX978" s="16"/>
      <c r="EY978" s="16"/>
      <c r="EZ978" s="16"/>
      <c r="FA978" s="16"/>
      <c r="FB978" s="16"/>
      <c r="FC978" s="16"/>
      <c r="FD978" s="16"/>
      <c r="FE978" s="16"/>
      <c r="FF978" s="16"/>
      <c r="FG978" s="16"/>
      <c r="FH978" s="16"/>
      <c r="FI978" s="16"/>
      <c r="FJ978" s="16"/>
      <c r="FK978" s="16"/>
      <c r="FL978" s="16"/>
      <c r="FM978" s="16"/>
      <c r="FN978" s="16"/>
      <c r="FO978" s="16"/>
      <c r="FP978" s="16"/>
      <c r="FQ978" s="16"/>
      <c r="FR978" s="16"/>
      <c r="FS978" s="16"/>
      <c r="FT978" s="16"/>
      <c r="FU978" s="16"/>
      <c r="FV978" s="16"/>
      <c r="FW978" s="16"/>
      <c r="FX978" s="16"/>
      <c r="FY978" s="16"/>
      <c r="FZ978" s="16"/>
      <c r="GA978" s="150">
        <f t="shared" ref="GA978" ca="1" si="2538">SUMIF($GD$8:$HG$9,$O$5,GD978:HG978)</f>
        <v>2.5167000000000002</v>
      </c>
      <c r="GB978" s="150">
        <f t="shared" ref="GB978" si="2539">SUM(GD979:HG979)</f>
        <v>0.5</v>
      </c>
      <c r="GC978" s="152">
        <f t="shared" ref="GC978" ca="1" si="2540">GB978/GA978</f>
        <v>0.19867286526006278</v>
      </c>
      <c r="GD978" s="16"/>
      <c r="GE978" s="16"/>
      <c r="GF978" s="16"/>
      <c r="GG978" s="16"/>
      <c r="GH978" s="16"/>
      <c r="GI978" s="16"/>
      <c r="GJ978" s="16"/>
      <c r="GK978" s="16"/>
      <c r="GL978" s="16"/>
      <c r="GM978" s="16"/>
      <c r="GN978" s="16"/>
      <c r="GO978" s="16"/>
      <c r="GP978" s="16"/>
      <c r="GQ978" s="16"/>
      <c r="GR978" s="16"/>
      <c r="GS978" s="16">
        <v>1</v>
      </c>
      <c r="GT978" s="16">
        <v>1.5166999999999999</v>
      </c>
      <c r="GU978" s="16"/>
      <c r="GV978" s="16"/>
      <c r="GW978" s="16"/>
      <c r="GX978" s="16"/>
      <c r="GY978" s="16"/>
      <c r="GZ978" s="16"/>
      <c r="HA978" s="16"/>
      <c r="HB978" s="16"/>
      <c r="HC978" s="16"/>
      <c r="HD978" s="16"/>
      <c r="HE978" s="16"/>
      <c r="HF978" s="16"/>
      <c r="HG978" s="16"/>
      <c r="HH978" s="150"/>
      <c r="HI978" s="150">
        <v>0</v>
      </c>
      <c r="HJ978" s="152" t="e">
        <v>#DIV/0!</v>
      </c>
      <c r="HK978" s="16"/>
      <c r="HL978" s="16"/>
      <c r="HM978" s="16"/>
      <c r="HN978" s="16"/>
      <c r="HO978" s="16"/>
      <c r="HP978" s="16"/>
      <c r="HQ978" s="16"/>
      <c r="HR978" s="16"/>
      <c r="HS978" s="16"/>
      <c r="HT978" s="16"/>
      <c r="HU978" s="16"/>
      <c r="HV978" s="16"/>
      <c r="HW978" s="16"/>
      <c r="HX978" s="16"/>
      <c r="HY978" s="16"/>
      <c r="HZ978" s="16"/>
      <c r="IA978" s="16"/>
      <c r="IB978" s="16"/>
      <c r="IC978" s="16"/>
      <c r="ID978" s="16"/>
      <c r="IE978" s="16"/>
      <c r="IF978" s="16"/>
      <c r="IG978" s="16"/>
      <c r="IH978" s="16"/>
      <c r="II978" s="16"/>
      <c r="IJ978" s="16"/>
      <c r="IK978" s="16"/>
      <c r="IL978" s="16"/>
      <c r="IM978" s="16"/>
      <c r="IN978" s="16"/>
      <c r="IO978" s="16"/>
      <c r="IP978" s="150"/>
      <c r="IQ978" s="150">
        <v>0</v>
      </c>
      <c r="IR978" s="152" t="e">
        <v>#DIV/0!</v>
      </c>
      <c r="IS978" s="16"/>
      <c r="IT978" s="16"/>
      <c r="IU978" s="16"/>
      <c r="IV978" s="16"/>
      <c r="IW978" s="16"/>
      <c r="IX978" s="16"/>
      <c r="IY978" s="16"/>
      <c r="IZ978" s="16"/>
      <c r="JA978" s="16"/>
      <c r="JB978" s="16"/>
      <c r="JC978" s="16"/>
      <c r="JD978" s="16"/>
      <c r="JE978" s="16"/>
      <c r="JF978" s="16"/>
      <c r="JG978" s="16"/>
      <c r="JH978" s="16"/>
      <c r="JI978" s="16"/>
      <c r="JJ978" s="16"/>
      <c r="JK978" s="16"/>
      <c r="JL978" s="16"/>
      <c r="JM978" s="16"/>
      <c r="JN978" s="16"/>
      <c r="JO978" s="16"/>
      <c r="JP978" s="16"/>
      <c r="JQ978" s="16"/>
      <c r="JR978" s="16"/>
      <c r="JS978" s="16"/>
      <c r="JT978" s="16"/>
      <c r="JU978" s="23"/>
      <c r="JV978" s="16"/>
      <c r="JW978" s="150"/>
      <c r="JX978" s="150">
        <v>0</v>
      </c>
      <c r="JY978" s="152" t="e">
        <v>#DIV/0!</v>
      </c>
      <c r="JZ978" s="16"/>
      <c r="KA978" s="16"/>
      <c r="KB978" s="16"/>
      <c r="KC978" s="16"/>
      <c r="KD978" s="16"/>
      <c r="KE978" s="16"/>
      <c r="KF978" s="16"/>
      <c r="KG978" s="16"/>
      <c r="KH978" s="16"/>
      <c r="KI978" s="16"/>
      <c r="KJ978" s="16"/>
      <c r="KK978" s="16"/>
      <c r="KL978" s="16"/>
      <c r="KM978" s="16"/>
      <c r="KN978" s="16"/>
      <c r="KO978" s="16"/>
      <c r="KP978" s="16"/>
      <c r="KQ978" s="16"/>
      <c r="KR978" s="16"/>
      <c r="KS978" s="16"/>
      <c r="KT978" s="16"/>
      <c r="KU978" s="16"/>
      <c r="KV978" s="16"/>
      <c r="KW978" s="16"/>
      <c r="KX978" s="16"/>
      <c r="KY978" s="16"/>
      <c r="KZ978" s="16"/>
      <c r="LA978" s="16"/>
      <c r="LB978" s="16"/>
      <c r="LC978" s="16"/>
      <c r="LD978" s="16"/>
      <c r="LE978" s="150"/>
      <c r="LF978" s="150">
        <v>0</v>
      </c>
      <c r="LG978" s="152" t="e">
        <v>#DIV/0!</v>
      </c>
      <c r="LH978" s="16"/>
      <c r="LI978" s="16"/>
      <c r="LJ978" s="16"/>
      <c r="LK978" s="16"/>
      <c r="LL978" s="16"/>
      <c r="LM978" s="16"/>
      <c r="LN978" s="16"/>
      <c r="LO978" s="16"/>
      <c r="LP978" s="16"/>
      <c r="LQ978" s="16"/>
      <c r="LR978" s="16"/>
      <c r="LS978" s="16"/>
      <c r="LT978" s="16"/>
      <c r="LU978" s="16"/>
      <c r="LV978" s="16"/>
      <c r="LW978" s="16"/>
      <c r="LX978" s="16"/>
      <c r="LY978" s="16"/>
      <c r="LZ978" s="16"/>
      <c r="MA978" s="16"/>
      <c r="MB978" s="16"/>
      <c r="MC978" s="16"/>
      <c r="MD978" s="16"/>
      <c r="ME978" s="16"/>
      <c r="MF978" s="16"/>
      <c r="MG978" s="16"/>
      <c r="MH978" s="16"/>
      <c r="MI978" s="16"/>
      <c r="MJ978" s="16"/>
      <c r="MK978" s="16"/>
      <c r="ML978" s="16"/>
    </row>
    <row r="979" spans="1:350" ht="13.9" customHeight="1" outlineLevel="3" x14ac:dyDescent="0.2">
      <c r="A979" s="227"/>
      <c r="B979" s="219"/>
      <c r="C979" s="215"/>
      <c r="D979" s="155"/>
      <c r="E979" s="176"/>
      <c r="F979" s="176"/>
      <c r="G979" s="176"/>
      <c r="H979" s="171"/>
      <c r="I979" s="171"/>
      <c r="J979" s="213"/>
      <c r="K979" s="213"/>
      <c r="L979" s="173"/>
      <c r="M979" s="173"/>
      <c r="N979" s="184"/>
      <c r="O979" s="157"/>
      <c r="P979" s="17" t="s">
        <v>26</v>
      </c>
      <c r="Q979" s="151"/>
      <c r="R979" s="151"/>
      <c r="S979" s="153"/>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151"/>
      <c r="AY979" s="151"/>
      <c r="AZ979" s="153"/>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c r="CF979" s="151"/>
      <c r="CG979" s="151"/>
      <c r="CH979" s="153"/>
      <c r="CI979" s="141"/>
      <c r="CJ979" s="141"/>
      <c r="CK979" s="141"/>
      <c r="CL979" s="141"/>
      <c r="CM979" s="141"/>
      <c r="CN979" s="141"/>
      <c r="CO979" s="141"/>
      <c r="CP979" s="95"/>
      <c r="CQ979" s="95"/>
      <c r="CR979" s="95"/>
      <c r="CS979" s="95"/>
      <c r="CT979" s="95"/>
      <c r="CU979" s="95"/>
      <c r="CV979" s="95"/>
      <c r="CW979" s="141"/>
      <c r="CX979" s="141"/>
      <c r="CY979" s="141"/>
      <c r="CZ979" s="141"/>
      <c r="DA979" s="141"/>
      <c r="DB979" s="141"/>
      <c r="DC979" s="141"/>
      <c r="DD979" s="141"/>
      <c r="DE979" s="141"/>
      <c r="DF979" s="141"/>
      <c r="DG979" s="141"/>
      <c r="DH979" s="141"/>
      <c r="DI979" s="141"/>
      <c r="DJ979" s="141"/>
      <c r="DK979" s="141"/>
      <c r="DL979" s="141"/>
      <c r="DM979" s="141"/>
      <c r="DN979" s="151"/>
      <c r="DO979" s="151"/>
      <c r="DP979" s="153"/>
      <c r="DQ979" s="24"/>
      <c r="DR979" s="24"/>
      <c r="DS979" s="24"/>
      <c r="DT979" s="24"/>
      <c r="DU979" s="24"/>
      <c r="DV979" s="24"/>
      <c r="DW979" s="24"/>
      <c r="DX979" s="24"/>
      <c r="DY979" s="24"/>
      <c r="DZ979" s="24"/>
      <c r="EA979" s="24"/>
      <c r="EB979" s="24"/>
      <c r="EC979" s="24"/>
      <c r="ED979" s="24"/>
      <c r="EE979" s="24"/>
      <c r="EF979" s="24"/>
      <c r="EG979" s="24"/>
      <c r="EH979" s="24"/>
      <c r="EI979" s="24"/>
      <c r="EJ979" s="24"/>
      <c r="EK979" s="24"/>
      <c r="EL979" s="24"/>
      <c r="EM979" s="24"/>
      <c r="EN979" s="24"/>
      <c r="EO979" s="24"/>
      <c r="EP979" s="24"/>
      <c r="EQ979" s="24"/>
      <c r="ER979" s="24"/>
      <c r="ES979" s="151"/>
      <c r="ET979" s="151"/>
      <c r="EU979" s="153"/>
      <c r="EV979" s="24"/>
      <c r="EW979" s="125"/>
      <c r="EX979" s="24"/>
      <c r="EY979" s="24"/>
      <c r="EZ979" s="24"/>
      <c r="FA979" s="24"/>
      <c r="FB979" s="24"/>
      <c r="FC979" s="24"/>
      <c r="FD979" s="24"/>
      <c r="FE979" s="24"/>
      <c r="FF979" s="24"/>
      <c r="FG979" s="24"/>
      <c r="FH979" s="24"/>
      <c r="FI979" s="24"/>
      <c r="FJ979" s="24"/>
      <c r="FK979" s="24"/>
      <c r="FL979" s="24"/>
      <c r="FM979" s="24"/>
      <c r="FN979" s="24"/>
      <c r="FO979" s="24"/>
      <c r="FP979" s="24"/>
      <c r="FQ979" s="24"/>
      <c r="FR979" s="24"/>
      <c r="FS979" s="24"/>
      <c r="FT979" s="24"/>
      <c r="FU979" s="24"/>
      <c r="FV979" s="24"/>
      <c r="FW979" s="24"/>
      <c r="FX979" s="24"/>
      <c r="FY979" s="24"/>
      <c r="FZ979" s="24"/>
      <c r="GA979" s="151"/>
      <c r="GB979" s="151"/>
      <c r="GC979" s="153"/>
      <c r="GD979" s="24"/>
      <c r="GE979" s="24"/>
      <c r="GF979" s="24"/>
      <c r="GG979" s="24"/>
      <c r="GH979" s="24"/>
      <c r="GI979" s="24"/>
      <c r="GJ979" s="24"/>
      <c r="GK979" s="24"/>
      <c r="GL979" s="24"/>
      <c r="GM979" s="24"/>
      <c r="GN979" s="24"/>
      <c r="GO979" s="24"/>
      <c r="GP979" s="76">
        <v>0.5</v>
      </c>
      <c r="GQ979" s="24"/>
      <c r="GR979" s="24"/>
      <c r="GS979" s="24"/>
      <c r="GT979" s="24"/>
      <c r="GU979" s="24"/>
      <c r="GV979" s="24"/>
      <c r="GW979" s="24"/>
      <c r="GX979" s="24"/>
      <c r="GY979" s="24"/>
      <c r="GZ979" s="24"/>
      <c r="HA979" s="24"/>
      <c r="HB979" s="24"/>
      <c r="HC979" s="24"/>
      <c r="HD979" s="24"/>
      <c r="HE979" s="24"/>
      <c r="HF979" s="24"/>
      <c r="HG979" s="24"/>
      <c r="HH979" s="151"/>
      <c r="HI979" s="151"/>
      <c r="HJ979" s="153"/>
      <c r="HK979" s="24"/>
      <c r="HL979" s="24"/>
      <c r="HM979" s="24"/>
      <c r="HN979" s="24"/>
      <c r="HO979" s="24"/>
      <c r="HP979" s="24"/>
      <c r="HQ979" s="24"/>
      <c r="HR979" s="24"/>
      <c r="HS979" s="24"/>
      <c r="HT979" s="24"/>
      <c r="HU979" s="24"/>
      <c r="HV979" s="24"/>
      <c r="HW979" s="24"/>
      <c r="HX979" s="24"/>
      <c r="HY979" s="24"/>
      <c r="HZ979" s="24"/>
      <c r="IA979" s="24"/>
      <c r="IB979" s="24"/>
      <c r="IC979" s="24"/>
      <c r="ID979" s="24"/>
      <c r="IE979" s="24"/>
      <c r="IF979" s="24"/>
      <c r="IG979" s="24"/>
      <c r="IH979" s="24"/>
      <c r="II979" s="24"/>
      <c r="IJ979" s="24"/>
      <c r="IK979" s="24"/>
      <c r="IL979" s="24"/>
      <c r="IM979" s="24"/>
      <c r="IN979" s="24"/>
      <c r="IO979" s="24"/>
      <c r="IP979" s="151"/>
      <c r="IQ979" s="151"/>
      <c r="IR979" s="153"/>
      <c r="IS979" s="24"/>
      <c r="IT979" s="24"/>
      <c r="IU979" s="24"/>
      <c r="IV979" s="24"/>
      <c r="IW979" s="24"/>
      <c r="IX979" s="24"/>
      <c r="IY979" s="24"/>
      <c r="IZ979" s="24"/>
      <c r="JA979" s="24"/>
      <c r="JB979" s="24"/>
      <c r="JC979" s="24"/>
      <c r="JD979" s="24"/>
      <c r="JE979" s="24"/>
      <c r="JF979" s="24"/>
      <c r="JG979" s="24"/>
      <c r="JH979" s="24"/>
      <c r="JI979" s="24"/>
      <c r="JJ979" s="24"/>
      <c r="JK979" s="24"/>
      <c r="JL979" s="24"/>
      <c r="JM979" s="24"/>
      <c r="JN979" s="24"/>
      <c r="JO979" s="24"/>
      <c r="JP979" s="24"/>
      <c r="JQ979" s="24"/>
      <c r="JR979" s="24"/>
      <c r="JS979" s="24"/>
      <c r="JT979" s="24"/>
      <c r="JU979" s="25"/>
      <c r="JV979" s="24"/>
      <c r="JW979" s="151"/>
      <c r="JX979" s="151"/>
      <c r="JY979" s="153"/>
      <c r="JZ979" s="24"/>
      <c r="KA979" s="24"/>
      <c r="KB979" s="24"/>
      <c r="KC979" s="24"/>
      <c r="KD979" s="24"/>
      <c r="KE979" s="24"/>
      <c r="KF979" s="24"/>
      <c r="KG979" s="24"/>
      <c r="KH979" s="24"/>
      <c r="KI979" s="24"/>
      <c r="KJ979" s="24"/>
      <c r="KK979" s="24"/>
      <c r="KL979" s="24"/>
      <c r="KM979" s="24"/>
      <c r="KN979" s="24"/>
      <c r="KO979" s="24"/>
      <c r="KP979" s="24"/>
      <c r="KQ979" s="24"/>
      <c r="KR979" s="24"/>
      <c r="KS979" s="24"/>
      <c r="KT979" s="24"/>
      <c r="KU979" s="24"/>
      <c r="KV979" s="24"/>
      <c r="KW979" s="24"/>
      <c r="KX979" s="24"/>
      <c r="KY979" s="24"/>
      <c r="KZ979" s="24"/>
      <c r="LA979" s="24"/>
      <c r="LB979" s="24"/>
      <c r="LC979" s="24"/>
      <c r="LD979" s="24"/>
      <c r="LE979" s="151"/>
      <c r="LF979" s="151"/>
      <c r="LG979" s="153"/>
      <c r="LH979" s="24"/>
      <c r="LI979" s="24"/>
      <c r="LJ979" s="24"/>
      <c r="LK979" s="24"/>
      <c r="LL979" s="24"/>
      <c r="LM979" s="24"/>
      <c r="LN979" s="24"/>
      <c r="LO979" s="24"/>
      <c r="LP979" s="24"/>
      <c r="LQ979" s="24"/>
      <c r="LR979" s="24"/>
      <c r="LS979" s="24"/>
      <c r="LT979" s="24"/>
      <c r="LU979" s="24"/>
      <c r="LV979" s="24"/>
      <c r="LW979" s="24"/>
      <c r="LX979" s="24"/>
      <c r="LY979" s="24"/>
      <c r="LZ979" s="24"/>
      <c r="MA979" s="24"/>
      <c r="MB979" s="24"/>
      <c r="MC979" s="24"/>
      <c r="MD979" s="24"/>
      <c r="ME979" s="24"/>
      <c r="MF979" s="24"/>
      <c r="MG979" s="24"/>
      <c r="MH979" s="24"/>
      <c r="MI979" s="24"/>
      <c r="MJ979" s="24"/>
      <c r="MK979" s="24"/>
      <c r="ML979" s="24"/>
    </row>
    <row r="980" spans="1:350" ht="13.9" customHeight="1" outlineLevel="3" x14ac:dyDescent="0.2">
      <c r="A980" s="226" t="s">
        <v>577</v>
      </c>
      <c r="B980" s="218" t="s">
        <v>412</v>
      </c>
      <c r="C980" s="214" t="s">
        <v>374</v>
      </c>
      <c r="D980" s="154">
        <v>32</v>
      </c>
      <c r="E980" s="175">
        <v>0</v>
      </c>
      <c r="F980" s="175">
        <f>D980-E980</f>
        <v>32</v>
      </c>
      <c r="G980" s="175" t="s">
        <v>847</v>
      </c>
      <c r="H980" s="170" t="s">
        <v>961</v>
      </c>
      <c r="I980" s="170" t="s">
        <v>953</v>
      </c>
      <c r="J980" s="212">
        <f ca="1">E980+Q980+AX980+CF980+DN980+ES980+GA980+HH980+IP980+JW980+LE980</f>
        <v>32</v>
      </c>
      <c r="K980" s="212">
        <f>E980+R980+AY980+CG980+DO980+ET980+GB980+HI980+IQ980+JX980+LF980</f>
        <v>0</v>
      </c>
      <c r="L980" s="172">
        <f ca="1">K980/J980</f>
        <v>0</v>
      </c>
      <c r="M980" s="172">
        <f>K980/D980</f>
        <v>0</v>
      </c>
      <c r="N980" s="183">
        <f ca="1">SUMIF($EV$8:$FZ$9,$O$5,$EV981:$FZ981)-SUMIF($EV$8:$FZ$9,$Q$5,$EV981:$FZ981)</f>
        <v>0</v>
      </c>
      <c r="O980" s="156"/>
      <c r="P980" s="16" t="s">
        <v>25</v>
      </c>
      <c r="Q980" s="150">
        <v>0</v>
      </c>
      <c r="R980" s="150">
        <v>0</v>
      </c>
      <c r="S980" s="152" t="e">
        <v>#DIV/0!</v>
      </c>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50">
        <f t="shared" ca="1" si="2510"/>
        <v>0</v>
      </c>
      <c r="AY980" s="150">
        <f>SUM(BA981:CE981)</f>
        <v>0</v>
      </c>
      <c r="AZ980" s="152" t="e">
        <f ca="1">AY980/AX980</f>
        <v>#DIV/0!</v>
      </c>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50">
        <f t="shared" ref="CF980" si="2541">SUM(CI980:DM980)</f>
        <v>0</v>
      </c>
      <c r="CG980" s="150">
        <f>SUM(CI981:DM981)</f>
        <v>0</v>
      </c>
      <c r="CH980" s="152" t="e">
        <f>CG980/CF980</f>
        <v>#DIV/0!</v>
      </c>
      <c r="CI980" s="129"/>
      <c r="CJ980" s="129"/>
      <c r="CK980" s="129"/>
      <c r="CL980" s="129"/>
      <c r="CM980" s="129"/>
      <c r="CN980" s="129"/>
      <c r="CO980" s="129"/>
      <c r="CP980" s="101"/>
      <c r="CQ980" s="101"/>
      <c r="CR980" s="101"/>
      <c r="CS980" s="101"/>
      <c r="CT980" s="101"/>
      <c r="CU980" s="101"/>
      <c r="CV980" s="101"/>
      <c r="CW980" s="129"/>
      <c r="CX980" s="129"/>
      <c r="CY980" s="129"/>
      <c r="CZ980" s="129"/>
      <c r="DA980" s="129"/>
      <c r="DB980" s="129"/>
      <c r="DC980" s="129"/>
      <c r="DD980" s="129"/>
      <c r="DE980" s="129"/>
      <c r="DF980" s="129"/>
      <c r="DG980" s="129"/>
      <c r="DH980" s="129"/>
      <c r="DI980" s="129"/>
      <c r="DJ980" s="129"/>
      <c r="DK980" s="129"/>
      <c r="DL980" s="129"/>
      <c r="DM980" s="129"/>
      <c r="DN980" s="150">
        <f t="shared" ref="DN980" si="2542">SUM(DQ980:ER980)</f>
        <v>0</v>
      </c>
      <c r="DO980" s="150">
        <f>SUM(DQ981:ER981)</f>
        <v>0</v>
      </c>
      <c r="DP980" s="152" t="e">
        <f t="shared" si="2408"/>
        <v>#DIV/0!</v>
      </c>
      <c r="DQ980" s="16"/>
      <c r="DR980" s="16"/>
      <c r="DS980" s="16"/>
      <c r="DT980" s="16"/>
      <c r="DU980" s="16"/>
      <c r="DV980" s="16"/>
      <c r="DW980" s="16"/>
      <c r="DX980" s="16"/>
      <c r="DY980" s="16"/>
      <c r="DZ980" s="16"/>
      <c r="EA980" s="16"/>
      <c r="EB980" s="16"/>
      <c r="EC980" s="16"/>
      <c r="ED980" s="16"/>
      <c r="EE980" s="16"/>
      <c r="EF980" s="16"/>
      <c r="EG980" s="16"/>
      <c r="EH980" s="16"/>
      <c r="EI980" s="16"/>
      <c r="EJ980" s="16"/>
      <c r="EK980" s="16"/>
      <c r="EL980" s="16"/>
      <c r="EM980" s="16"/>
      <c r="EN980" s="16"/>
      <c r="EO980" s="16"/>
      <c r="EP980" s="16"/>
      <c r="EQ980" s="16"/>
      <c r="ER980" s="16"/>
      <c r="ES980" s="150">
        <f t="shared" ca="1" si="2501"/>
        <v>0</v>
      </c>
      <c r="ET980" s="150">
        <f t="shared" si="2444"/>
        <v>0</v>
      </c>
      <c r="EU980" s="152" t="e">
        <f t="shared" ca="1" si="2445"/>
        <v>#DIV/0!</v>
      </c>
      <c r="EV980" s="16"/>
      <c r="EW980" s="67"/>
      <c r="EX980" s="16"/>
      <c r="EY980" s="16"/>
      <c r="EZ980" s="16"/>
      <c r="FA980" s="16"/>
      <c r="FB980" s="16"/>
      <c r="FC980" s="16"/>
      <c r="FD980" s="16"/>
      <c r="FE980" s="16"/>
      <c r="FF980" s="16"/>
      <c r="FG980" s="16"/>
      <c r="FH980" s="16"/>
      <c r="FI980" s="16"/>
      <c r="FJ980" s="16"/>
      <c r="FK980" s="16"/>
      <c r="FL980" s="16"/>
      <c r="FM980" s="16"/>
      <c r="FN980" s="16"/>
      <c r="FO980" s="16"/>
      <c r="FP980" s="16"/>
      <c r="FQ980" s="16"/>
      <c r="FR980" s="16"/>
      <c r="FS980" s="16"/>
      <c r="FT980" s="16"/>
      <c r="FU980" s="16"/>
      <c r="FV980" s="16"/>
      <c r="FW980" s="16"/>
      <c r="FX980" s="16"/>
      <c r="FY980" s="16"/>
      <c r="FZ980" s="16"/>
      <c r="GA980" s="150">
        <f t="shared" ref="GA980" ca="1" si="2543">SUMIF($GD$8:$HG$9,$O$5,GD980:HG980)</f>
        <v>32</v>
      </c>
      <c r="GB980" s="150">
        <f t="shared" ref="GB980" si="2544">SUM(GD981:HG981)</f>
        <v>0</v>
      </c>
      <c r="GC980" s="152">
        <f t="shared" ref="GC980" ca="1" si="2545">GB980/GA980</f>
        <v>0</v>
      </c>
      <c r="GD980" s="16"/>
      <c r="GE980" s="16"/>
      <c r="GF980" s="16"/>
      <c r="GG980" s="16"/>
      <c r="GH980" s="16"/>
      <c r="GI980" s="16"/>
      <c r="GJ980" s="16"/>
      <c r="GK980" s="16"/>
      <c r="GL980" s="16"/>
      <c r="GM980" s="16"/>
      <c r="GN980" s="16"/>
      <c r="GO980" s="16"/>
      <c r="GP980" s="16"/>
      <c r="GQ980" s="16"/>
      <c r="GR980" s="16"/>
      <c r="GS980" s="16"/>
      <c r="GT980" s="16"/>
      <c r="GU980" s="16">
        <v>16</v>
      </c>
      <c r="GV980" s="16">
        <v>16</v>
      </c>
      <c r="GW980" s="16"/>
      <c r="GX980" s="16"/>
      <c r="GY980" s="16"/>
      <c r="GZ980" s="16"/>
      <c r="HA980" s="16"/>
      <c r="HB980" s="16"/>
      <c r="HC980" s="16"/>
      <c r="HD980" s="16"/>
      <c r="HE980" s="16"/>
      <c r="HF980" s="16"/>
      <c r="HG980" s="16"/>
      <c r="HH980" s="150"/>
      <c r="HI980" s="150">
        <v>0</v>
      </c>
      <c r="HJ980" s="152" t="e">
        <v>#DIV/0!</v>
      </c>
      <c r="HK980" s="16"/>
      <c r="HL980" s="16"/>
      <c r="HM980" s="16"/>
      <c r="HN980" s="16"/>
      <c r="HO980" s="16"/>
      <c r="HP980" s="16"/>
      <c r="HQ980" s="16"/>
      <c r="HR980" s="16"/>
      <c r="HS980" s="16"/>
      <c r="HT980" s="16"/>
      <c r="HU980" s="16"/>
      <c r="HV980" s="16"/>
      <c r="HW980" s="16"/>
      <c r="HX980" s="16"/>
      <c r="HY980" s="16"/>
      <c r="HZ980" s="16"/>
      <c r="IA980" s="16"/>
      <c r="IB980" s="16"/>
      <c r="IC980" s="16"/>
      <c r="ID980" s="16"/>
      <c r="IE980" s="16"/>
      <c r="IF980" s="16"/>
      <c r="IG980" s="16"/>
      <c r="IH980" s="16"/>
      <c r="II980" s="16"/>
      <c r="IJ980" s="16"/>
      <c r="IK980" s="16"/>
      <c r="IL980" s="16"/>
      <c r="IM980" s="16"/>
      <c r="IN980" s="16"/>
      <c r="IO980" s="16"/>
      <c r="IP980" s="150"/>
      <c r="IQ980" s="150">
        <v>0</v>
      </c>
      <c r="IR980" s="152" t="e">
        <v>#DIV/0!</v>
      </c>
      <c r="IS980" s="16"/>
      <c r="IT980" s="16"/>
      <c r="IU980" s="16"/>
      <c r="IV980" s="16"/>
      <c r="IW980" s="16"/>
      <c r="IX980" s="16"/>
      <c r="IY980" s="16"/>
      <c r="IZ980" s="16"/>
      <c r="JA980" s="16"/>
      <c r="JB980" s="16"/>
      <c r="JC980" s="16"/>
      <c r="JD980" s="16"/>
      <c r="JE980" s="16"/>
      <c r="JF980" s="16"/>
      <c r="JG980" s="16"/>
      <c r="JH980" s="16"/>
      <c r="JI980" s="16"/>
      <c r="JJ980" s="16"/>
      <c r="JK980" s="16"/>
      <c r="JL980" s="16"/>
      <c r="JM980" s="16"/>
      <c r="JN980" s="16"/>
      <c r="JO980" s="16"/>
      <c r="JP980" s="16"/>
      <c r="JQ980" s="16"/>
      <c r="JR980" s="16"/>
      <c r="JS980" s="16"/>
      <c r="JT980" s="16"/>
      <c r="JU980" s="23"/>
      <c r="JV980" s="16"/>
      <c r="JW980" s="150"/>
      <c r="JX980" s="150">
        <v>0</v>
      </c>
      <c r="JY980" s="152" t="e">
        <v>#DIV/0!</v>
      </c>
      <c r="JZ980" s="16"/>
      <c r="KA980" s="16"/>
      <c r="KB980" s="16"/>
      <c r="KC980" s="16"/>
      <c r="KD980" s="16"/>
      <c r="KE980" s="16"/>
      <c r="KF980" s="16"/>
      <c r="KG980" s="16"/>
      <c r="KH980" s="16"/>
      <c r="KI980" s="16"/>
      <c r="KJ980" s="16"/>
      <c r="KK980" s="16"/>
      <c r="KL980" s="16"/>
      <c r="KM980" s="16"/>
      <c r="KN980" s="16"/>
      <c r="KO980" s="16"/>
      <c r="KP980" s="16"/>
      <c r="KQ980" s="16"/>
      <c r="KR980" s="16"/>
      <c r="KS980" s="16"/>
      <c r="KT980" s="16"/>
      <c r="KU980" s="16"/>
      <c r="KV980" s="16"/>
      <c r="KW980" s="16"/>
      <c r="KX980" s="16"/>
      <c r="KY980" s="16"/>
      <c r="KZ980" s="16"/>
      <c r="LA980" s="16"/>
      <c r="LB980" s="16"/>
      <c r="LC980" s="16"/>
      <c r="LD980" s="16"/>
      <c r="LE980" s="150"/>
      <c r="LF980" s="150">
        <v>0</v>
      </c>
      <c r="LG980" s="152" t="e">
        <v>#DIV/0!</v>
      </c>
      <c r="LH980" s="16"/>
      <c r="LI980" s="16"/>
      <c r="LJ980" s="16"/>
      <c r="LK980" s="16"/>
      <c r="LL980" s="16"/>
      <c r="LM980" s="16"/>
      <c r="LN980" s="16"/>
      <c r="LO980" s="16"/>
      <c r="LP980" s="16"/>
      <c r="LQ980" s="16"/>
      <c r="LR980" s="16"/>
      <c r="LS980" s="16"/>
      <c r="LT980" s="16"/>
      <c r="LU980" s="16"/>
      <c r="LV980" s="16"/>
      <c r="LW980" s="16"/>
      <c r="LX980" s="16"/>
      <c r="LY980" s="16"/>
      <c r="LZ980" s="16"/>
      <c r="MA980" s="16"/>
      <c r="MB980" s="16"/>
      <c r="MC980" s="16"/>
      <c r="MD980" s="16"/>
      <c r="ME980" s="16"/>
      <c r="MF980" s="16"/>
      <c r="MG980" s="16"/>
      <c r="MH980" s="16"/>
      <c r="MI980" s="16"/>
      <c r="MJ980" s="16"/>
      <c r="MK980" s="16"/>
      <c r="ML980" s="16"/>
    </row>
    <row r="981" spans="1:350" ht="13.9" customHeight="1" outlineLevel="3" x14ac:dyDescent="0.2">
      <c r="A981" s="227"/>
      <c r="B981" s="219"/>
      <c r="C981" s="215"/>
      <c r="D981" s="155"/>
      <c r="E981" s="176"/>
      <c r="F981" s="176"/>
      <c r="G981" s="176"/>
      <c r="H981" s="171"/>
      <c r="I981" s="171"/>
      <c r="J981" s="213"/>
      <c r="K981" s="213"/>
      <c r="L981" s="173"/>
      <c r="M981" s="173"/>
      <c r="N981" s="184"/>
      <c r="O981" s="157"/>
      <c r="P981" s="17" t="s">
        <v>26</v>
      </c>
      <c r="Q981" s="151"/>
      <c r="R981" s="151"/>
      <c r="S981" s="153"/>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151"/>
      <c r="AY981" s="151"/>
      <c r="AZ981" s="153"/>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c r="CF981" s="151"/>
      <c r="CG981" s="151"/>
      <c r="CH981" s="153"/>
      <c r="CI981" s="141"/>
      <c r="CJ981" s="141"/>
      <c r="CK981" s="141"/>
      <c r="CL981" s="141"/>
      <c r="CM981" s="141"/>
      <c r="CN981" s="141"/>
      <c r="CO981" s="141"/>
      <c r="CP981" s="95"/>
      <c r="CQ981" s="95"/>
      <c r="CR981" s="95"/>
      <c r="CS981" s="95"/>
      <c r="CT981" s="95"/>
      <c r="CU981" s="95"/>
      <c r="CV981" s="95"/>
      <c r="CW981" s="141"/>
      <c r="CX981" s="141"/>
      <c r="CY981" s="141"/>
      <c r="CZ981" s="141"/>
      <c r="DA981" s="141"/>
      <c r="DB981" s="141"/>
      <c r="DC981" s="141"/>
      <c r="DD981" s="141"/>
      <c r="DE981" s="141"/>
      <c r="DF981" s="141"/>
      <c r="DG981" s="141"/>
      <c r="DH981" s="141"/>
      <c r="DI981" s="141"/>
      <c r="DJ981" s="141"/>
      <c r="DK981" s="141"/>
      <c r="DL981" s="141"/>
      <c r="DM981" s="141"/>
      <c r="DN981" s="151"/>
      <c r="DO981" s="151"/>
      <c r="DP981" s="153"/>
      <c r="DQ981" s="24"/>
      <c r="DR981" s="24"/>
      <c r="DS981" s="24"/>
      <c r="DT981" s="24"/>
      <c r="DU981" s="24"/>
      <c r="DV981" s="24"/>
      <c r="DW981" s="24"/>
      <c r="DX981" s="24"/>
      <c r="DY981" s="24"/>
      <c r="DZ981" s="24"/>
      <c r="EA981" s="24"/>
      <c r="EB981" s="24"/>
      <c r="EC981" s="24"/>
      <c r="ED981" s="24"/>
      <c r="EE981" s="24"/>
      <c r="EF981" s="24"/>
      <c r="EG981" s="24"/>
      <c r="EH981" s="24"/>
      <c r="EI981" s="24"/>
      <c r="EJ981" s="24"/>
      <c r="EK981" s="24"/>
      <c r="EL981" s="24"/>
      <c r="EM981" s="24"/>
      <c r="EN981" s="24"/>
      <c r="EO981" s="24"/>
      <c r="EP981" s="24"/>
      <c r="EQ981" s="24"/>
      <c r="ER981" s="24"/>
      <c r="ES981" s="151"/>
      <c r="ET981" s="151"/>
      <c r="EU981" s="153"/>
      <c r="EV981" s="24"/>
      <c r="EW981" s="125"/>
      <c r="EX981" s="24"/>
      <c r="EY981" s="24"/>
      <c r="EZ981" s="24"/>
      <c r="FA981" s="24"/>
      <c r="FB981" s="24"/>
      <c r="FC981" s="24"/>
      <c r="FD981" s="24"/>
      <c r="FE981" s="24"/>
      <c r="FF981" s="24"/>
      <c r="FG981" s="24"/>
      <c r="FH981" s="24"/>
      <c r="FI981" s="24"/>
      <c r="FJ981" s="24"/>
      <c r="FK981" s="24"/>
      <c r="FL981" s="24"/>
      <c r="FM981" s="24"/>
      <c r="FN981" s="24"/>
      <c r="FO981" s="24"/>
      <c r="FP981" s="24"/>
      <c r="FQ981" s="24"/>
      <c r="FR981" s="24"/>
      <c r="FS981" s="24"/>
      <c r="FT981" s="24"/>
      <c r="FU981" s="24"/>
      <c r="FV981" s="24"/>
      <c r="FW981" s="24"/>
      <c r="FX981" s="24"/>
      <c r="FY981" s="24"/>
      <c r="FZ981" s="24"/>
      <c r="GA981" s="151"/>
      <c r="GB981" s="151"/>
      <c r="GC981" s="153"/>
      <c r="GD981" s="24"/>
      <c r="GE981" s="24"/>
      <c r="GF981" s="24"/>
      <c r="GG981" s="24"/>
      <c r="GH981" s="24"/>
      <c r="GI981" s="24"/>
      <c r="GJ981" s="24"/>
      <c r="GK981" s="24"/>
      <c r="GL981" s="24"/>
      <c r="GM981" s="24"/>
      <c r="GN981" s="24"/>
      <c r="GO981" s="24"/>
      <c r="GP981" s="24"/>
      <c r="GQ981" s="24"/>
      <c r="GR981" s="24"/>
      <c r="GS981" s="24"/>
      <c r="GT981" s="24"/>
      <c r="GU981" s="24"/>
      <c r="GV981" s="24"/>
      <c r="GW981" s="24"/>
      <c r="GX981" s="24"/>
      <c r="GY981" s="24"/>
      <c r="GZ981" s="24"/>
      <c r="HA981" s="24"/>
      <c r="HB981" s="24"/>
      <c r="HC981" s="24"/>
      <c r="HD981" s="24"/>
      <c r="HE981" s="24"/>
      <c r="HF981" s="24"/>
      <c r="HG981" s="24"/>
      <c r="HH981" s="151"/>
      <c r="HI981" s="151"/>
      <c r="HJ981" s="153"/>
      <c r="HK981" s="24"/>
      <c r="HL981" s="24"/>
      <c r="HM981" s="24"/>
      <c r="HN981" s="24"/>
      <c r="HO981" s="24"/>
      <c r="HP981" s="24"/>
      <c r="HQ981" s="24"/>
      <c r="HR981" s="24"/>
      <c r="HS981" s="24"/>
      <c r="HT981" s="24"/>
      <c r="HU981" s="24"/>
      <c r="HV981" s="24"/>
      <c r="HW981" s="24"/>
      <c r="HX981" s="24"/>
      <c r="HY981" s="24"/>
      <c r="HZ981" s="24"/>
      <c r="IA981" s="24"/>
      <c r="IB981" s="24"/>
      <c r="IC981" s="24"/>
      <c r="ID981" s="24"/>
      <c r="IE981" s="24"/>
      <c r="IF981" s="24"/>
      <c r="IG981" s="24"/>
      <c r="IH981" s="24"/>
      <c r="II981" s="24"/>
      <c r="IJ981" s="24"/>
      <c r="IK981" s="24"/>
      <c r="IL981" s="24"/>
      <c r="IM981" s="24"/>
      <c r="IN981" s="24"/>
      <c r="IO981" s="24"/>
      <c r="IP981" s="151"/>
      <c r="IQ981" s="151"/>
      <c r="IR981" s="153"/>
      <c r="IS981" s="24"/>
      <c r="IT981" s="24"/>
      <c r="IU981" s="24"/>
      <c r="IV981" s="24"/>
      <c r="IW981" s="24"/>
      <c r="IX981" s="24"/>
      <c r="IY981" s="24"/>
      <c r="IZ981" s="24"/>
      <c r="JA981" s="24"/>
      <c r="JB981" s="24"/>
      <c r="JC981" s="24"/>
      <c r="JD981" s="24"/>
      <c r="JE981" s="24"/>
      <c r="JF981" s="24"/>
      <c r="JG981" s="24"/>
      <c r="JH981" s="24"/>
      <c r="JI981" s="24"/>
      <c r="JJ981" s="24"/>
      <c r="JK981" s="24"/>
      <c r="JL981" s="24"/>
      <c r="JM981" s="24"/>
      <c r="JN981" s="24"/>
      <c r="JO981" s="24"/>
      <c r="JP981" s="24"/>
      <c r="JQ981" s="24"/>
      <c r="JR981" s="24"/>
      <c r="JS981" s="24"/>
      <c r="JT981" s="24"/>
      <c r="JU981" s="25"/>
      <c r="JV981" s="24"/>
      <c r="JW981" s="151"/>
      <c r="JX981" s="151"/>
      <c r="JY981" s="153"/>
      <c r="JZ981" s="24"/>
      <c r="KA981" s="24"/>
      <c r="KB981" s="24"/>
      <c r="KC981" s="24"/>
      <c r="KD981" s="24"/>
      <c r="KE981" s="24"/>
      <c r="KF981" s="24"/>
      <c r="KG981" s="24"/>
      <c r="KH981" s="24"/>
      <c r="KI981" s="24"/>
      <c r="KJ981" s="24"/>
      <c r="KK981" s="24"/>
      <c r="KL981" s="24"/>
      <c r="KM981" s="24"/>
      <c r="KN981" s="24"/>
      <c r="KO981" s="24"/>
      <c r="KP981" s="24"/>
      <c r="KQ981" s="24"/>
      <c r="KR981" s="24"/>
      <c r="KS981" s="24"/>
      <c r="KT981" s="24"/>
      <c r="KU981" s="24"/>
      <c r="KV981" s="24"/>
      <c r="KW981" s="24"/>
      <c r="KX981" s="24"/>
      <c r="KY981" s="24"/>
      <c r="KZ981" s="24"/>
      <c r="LA981" s="24"/>
      <c r="LB981" s="24"/>
      <c r="LC981" s="24"/>
      <c r="LD981" s="24"/>
      <c r="LE981" s="151"/>
      <c r="LF981" s="151"/>
      <c r="LG981" s="153"/>
      <c r="LH981" s="24"/>
      <c r="LI981" s="24"/>
      <c r="LJ981" s="24"/>
      <c r="LK981" s="24"/>
      <c r="LL981" s="24"/>
      <c r="LM981" s="24"/>
      <c r="LN981" s="24"/>
      <c r="LO981" s="24"/>
      <c r="LP981" s="24"/>
      <c r="LQ981" s="24"/>
      <c r="LR981" s="24"/>
      <c r="LS981" s="24"/>
      <c r="LT981" s="24"/>
      <c r="LU981" s="24"/>
      <c r="LV981" s="24"/>
      <c r="LW981" s="24"/>
      <c r="LX981" s="24"/>
      <c r="LY981" s="24"/>
      <c r="LZ981" s="24"/>
      <c r="MA981" s="24"/>
      <c r="MB981" s="24"/>
      <c r="MC981" s="24"/>
      <c r="MD981" s="24"/>
      <c r="ME981" s="24"/>
      <c r="MF981" s="24"/>
      <c r="MG981" s="24"/>
      <c r="MH981" s="24"/>
      <c r="MI981" s="24"/>
      <c r="MJ981" s="24"/>
      <c r="MK981" s="24"/>
      <c r="ML981" s="24"/>
    </row>
    <row r="982" spans="1:350" ht="13.9" customHeight="1" outlineLevel="3" x14ac:dyDescent="0.2">
      <c r="A982" s="226" t="s">
        <v>578</v>
      </c>
      <c r="B982" s="218" t="s">
        <v>353</v>
      </c>
      <c r="C982" s="214" t="s">
        <v>37</v>
      </c>
      <c r="D982" s="154">
        <v>1088</v>
      </c>
      <c r="E982" s="175">
        <v>0</v>
      </c>
      <c r="F982" s="175">
        <f>D982-E982</f>
        <v>1088</v>
      </c>
      <c r="G982" s="175" t="s">
        <v>967</v>
      </c>
      <c r="H982" s="170" t="s">
        <v>953</v>
      </c>
      <c r="I982" s="170" t="s">
        <v>946</v>
      </c>
      <c r="J982" s="212">
        <f ca="1">E982+Q982+AX982+CF982+DN982+ES982+GA982+HH982+IP982+JW982+LE982</f>
        <v>1088</v>
      </c>
      <c r="K982" s="212">
        <f>E982+R982+AY982+CG982+DO982+ET982+GB982+HI982+IQ982+JX982+LF982</f>
        <v>0</v>
      </c>
      <c r="L982" s="172">
        <f ca="1">K982/J982</f>
        <v>0</v>
      </c>
      <c r="M982" s="172">
        <f>K982/D982</f>
        <v>0</v>
      </c>
      <c r="N982" s="183">
        <f ca="1">SUMIF($EV$8:$FZ$9,$O$5,$EV983:$FZ983)-SUMIF($EV$8:$FZ$9,$Q$5,$EV983:$FZ983)</f>
        <v>0</v>
      </c>
      <c r="O982" s="156"/>
      <c r="P982" s="16" t="s">
        <v>25</v>
      </c>
      <c r="Q982" s="150">
        <v>0</v>
      </c>
      <c r="R982" s="150">
        <v>0</v>
      </c>
      <c r="S982" s="152" t="e">
        <v>#DIV/0!</v>
      </c>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50">
        <f t="shared" ca="1" si="2510"/>
        <v>0</v>
      </c>
      <c r="AY982" s="150">
        <f>SUM(BA983:CE983)</f>
        <v>0</v>
      </c>
      <c r="AZ982" s="152" t="e">
        <f ca="1">AY982/AX982</f>
        <v>#DIV/0!</v>
      </c>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50">
        <f t="shared" ref="CF982" si="2546">SUM(CI982:DM982)</f>
        <v>0</v>
      </c>
      <c r="CG982" s="150">
        <f>SUM(CI983:DM983)</f>
        <v>0</v>
      </c>
      <c r="CH982" s="152" t="e">
        <f>CG982/CF982</f>
        <v>#DIV/0!</v>
      </c>
      <c r="CI982" s="129"/>
      <c r="CJ982" s="129"/>
      <c r="CK982" s="129"/>
      <c r="CL982" s="129"/>
      <c r="CM982" s="129"/>
      <c r="CN982" s="129"/>
      <c r="CO982" s="129"/>
      <c r="CP982" s="101"/>
      <c r="CQ982" s="101"/>
      <c r="CR982" s="101"/>
      <c r="CS982" s="101"/>
      <c r="CT982" s="101"/>
      <c r="CU982" s="101"/>
      <c r="CV982" s="101"/>
      <c r="CW982" s="129"/>
      <c r="CX982" s="129"/>
      <c r="CY982" s="129"/>
      <c r="CZ982" s="129"/>
      <c r="DA982" s="129"/>
      <c r="DB982" s="129"/>
      <c r="DC982" s="129"/>
      <c r="DD982" s="129"/>
      <c r="DE982" s="129"/>
      <c r="DF982" s="129"/>
      <c r="DG982" s="129"/>
      <c r="DH982" s="129"/>
      <c r="DI982" s="129"/>
      <c r="DJ982" s="129"/>
      <c r="DK982" s="129"/>
      <c r="DL982" s="129"/>
      <c r="DM982" s="129"/>
      <c r="DN982" s="150">
        <f t="shared" ref="DN982" si="2547">SUM(DQ982:ER982)</f>
        <v>0</v>
      </c>
      <c r="DO982" s="150">
        <f>SUM(DQ983:ER983)</f>
        <v>0</v>
      </c>
      <c r="DP982" s="152" t="e">
        <f t="shared" si="2408"/>
        <v>#DIV/0!</v>
      </c>
      <c r="DQ982" s="16"/>
      <c r="DR982" s="16"/>
      <c r="DS982" s="16"/>
      <c r="DT982" s="16"/>
      <c r="DU982" s="16"/>
      <c r="DV982" s="16"/>
      <c r="DW982" s="16"/>
      <c r="DX982" s="16"/>
      <c r="DY982" s="16"/>
      <c r="DZ982" s="16"/>
      <c r="EA982" s="16"/>
      <c r="EB982" s="16"/>
      <c r="EC982" s="16"/>
      <c r="ED982" s="16"/>
      <c r="EE982" s="16"/>
      <c r="EF982" s="16"/>
      <c r="EG982" s="16"/>
      <c r="EH982" s="16"/>
      <c r="EI982" s="16"/>
      <c r="EJ982" s="16"/>
      <c r="EK982" s="16"/>
      <c r="EL982" s="16"/>
      <c r="EM982" s="16"/>
      <c r="EN982" s="16"/>
      <c r="EO982" s="16"/>
      <c r="EP982" s="16"/>
      <c r="EQ982" s="16"/>
      <c r="ER982" s="16"/>
      <c r="ES982" s="150">
        <f t="shared" ca="1" si="2501"/>
        <v>0</v>
      </c>
      <c r="ET982" s="150">
        <f t="shared" si="2444"/>
        <v>0</v>
      </c>
      <c r="EU982" s="152" t="e">
        <f t="shared" ca="1" si="2445"/>
        <v>#DIV/0!</v>
      </c>
      <c r="EV982" s="16"/>
      <c r="EW982" s="67"/>
      <c r="EX982" s="16"/>
      <c r="EY982" s="16"/>
      <c r="EZ982" s="16"/>
      <c r="FA982" s="16"/>
      <c r="FB982" s="16"/>
      <c r="FC982" s="16"/>
      <c r="FD982" s="16"/>
      <c r="FE982" s="16"/>
      <c r="FF982" s="16"/>
      <c r="FG982" s="16"/>
      <c r="FH982" s="16"/>
      <c r="FI982" s="16"/>
      <c r="FJ982" s="16"/>
      <c r="FK982" s="16"/>
      <c r="FL982" s="16"/>
      <c r="FM982" s="16"/>
      <c r="FN982" s="16"/>
      <c r="FO982" s="16"/>
      <c r="FP982" s="16"/>
      <c r="FQ982" s="16"/>
      <c r="FR982" s="16"/>
      <c r="FS982" s="16"/>
      <c r="FT982" s="16"/>
      <c r="FU982" s="16"/>
      <c r="FV982" s="16"/>
      <c r="FW982" s="16"/>
      <c r="FX982" s="16"/>
      <c r="FY982" s="16"/>
      <c r="FZ982" s="16"/>
      <c r="GA982" s="150">
        <f t="shared" ref="GA982" ca="1" si="2548">SUMIF($GD$8:$HG$9,$O$5,GD982:HG982)</f>
        <v>1088</v>
      </c>
      <c r="GB982" s="150">
        <f t="shared" ref="GB982" si="2549">SUM(GD983:HG983)</f>
        <v>0</v>
      </c>
      <c r="GC982" s="152">
        <f t="shared" ref="GC982" ca="1" si="2550">GB982/GA982</f>
        <v>0</v>
      </c>
      <c r="GD982" s="16"/>
      <c r="GE982" s="16"/>
      <c r="GF982" s="16"/>
      <c r="GG982" s="16"/>
      <c r="GH982" s="16"/>
      <c r="GI982" s="16"/>
      <c r="GJ982" s="16"/>
      <c r="GK982" s="16"/>
      <c r="GL982" s="16"/>
      <c r="GM982" s="16"/>
      <c r="GN982" s="16"/>
      <c r="GO982" s="16"/>
      <c r="GP982" s="16"/>
      <c r="GQ982" s="16"/>
      <c r="GR982" s="16"/>
      <c r="GS982" s="16"/>
      <c r="GT982" s="16"/>
      <c r="GU982" s="16"/>
      <c r="GV982" s="16"/>
      <c r="GW982" s="16">
        <v>100</v>
      </c>
      <c r="GX982" s="16">
        <v>100</v>
      </c>
      <c r="GY982" s="16">
        <v>100</v>
      </c>
      <c r="GZ982" s="16">
        <v>100</v>
      </c>
      <c r="HA982" s="16">
        <v>100</v>
      </c>
      <c r="HB982" s="16">
        <v>100</v>
      </c>
      <c r="HC982" s="16">
        <v>100</v>
      </c>
      <c r="HD982" s="16">
        <v>100</v>
      </c>
      <c r="HE982" s="16">
        <v>100</v>
      </c>
      <c r="HF982" s="16">
        <v>100</v>
      </c>
      <c r="HG982" s="16">
        <v>88</v>
      </c>
      <c r="HH982" s="150"/>
      <c r="HI982" s="150">
        <v>0</v>
      </c>
      <c r="HJ982" s="152" t="e">
        <v>#DIV/0!</v>
      </c>
      <c r="HK982" s="16"/>
      <c r="HL982" s="16"/>
      <c r="HM982" s="16"/>
      <c r="HN982" s="16"/>
      <c r="HO982" s="16"/>
      <c r="HP982" s="16"/>
      <c r="HQ982" s="16"/>
      <c r="HR982" s="16"/>
      <c r="HS982" s="16"/>
      <c r="HT982" s="16"/>
      <c r="HU982" s="16"/>
      <c r="HV982" s="16"/>
      <c r="HW982" s="16"/>
      <c r="HX982" s="16"/>
      <c r="HY982" s="16"/>
      <c r="HZ982" s="16"/>
      <c r="IA982" s="16"/>
      <c r="IB982" s="16"/>
      <c r="IC982" s="16"/>
      <c r="ID982" s="16"/>
      <c r="IE982" s="16"/>
      <c r="IF982" s="16"/>
      <c r="IG982" s="16"/>
      <c r="IH982" s="16"/>
      <c r="II982" s="16"/>
      <c r="IJ982" s="16"/>
      <c r="IK982" s="16"/>
      <c r="IL982" s="16"/>
      <c r="IM982" s="16"/>
      <c r="IN982" s="16"/>
      <c r="IO982" s="16"/>
      <c r="IP982" s="150"/>
      <c r="IQ982" s="150">
        <v>0</v>
      </c>
      <c r="IR982" s="152" t="e">
        <v>#DIV/0!</v>
      </c>
      <c r="IS982" s="16"/>
      <c r="IT982" s="16"/>
      <c r="IU982" s="16"/>
      <c r="IV982" s="16"/>
      <c r="IW982" s="16"/>
      <c r="IX982" s="16"/>
      <c r="IY982" s="16"/>
      <c r="IZ982" s="16"/>
      <c r="JA982" s="16"/>
      <c r="JB982" s="16"/>
      <c r="JC982" s="16"/>
      <c r="JD982" s="16"/>
      <c r="JE982" s="16"/>
      <c r="JF982" s="16"/>
      <c r="JG982" s="16"/>
      <c r="JH982" s="16"/>
      <c r="JI982" s="16"/>
      <c r="JJ982" s="16"/>
      <c r="JK982" s="16"/>
      <c r="JL982" s="16"/>
      <c r="JM982" s="16"/>
      <c r="JN982" s="16"/>
      <c r="JO982" s="16"/>
      <c r="JP982" s="16"/>
      <c r="JQ982" s="16"/>
      <c r="JR982" s="16"/>
      <c r="JS982" s="16"/>
      <c r="JT982" s="16"/>
      <c r="JU982" s="23"/>
      <c r="JV982" s="16"/>
      <c r="JW982" s="150"/>
      <c r="JX982" s="150">
        <v>0</v>
      </c>
      <c r="JY982" s="152" t="e">
        <v>#DIV/0!</v>
      </c>
      <c r="JZ982" s="16"/>
      <c r="KA982" s="16"/>
      <c r="KB982" s="16"/>
      <c r="KC982" s="16"/>
      <c r="KD982" s="16"/>
      <c r="KE982" s="16"/>
      <c r="KF982" s="16"/>
      <c r="KG982" s="16"/>
      <c r="KH982" s="16"/>
      <c r="KI982" s="16"/>
      <c r="KJ982" s="16"/>
      <c r="KK982" s="16"/>
      <c r="KL982" s="16"/>
      <c r="KM982" s="16"/>
      <c r="KN982" s="16"/>
      <c r="KO982" s="16"/>
      <c r="KP982" s="16"/>
      <c r="KQ982" s="16"/>
      <c r="KR982" s="16"/>
      <c r="KS982" s="16"/>
      <c r="KT982" s="16"/>
      <c r="KU982" s="16"/>
      <c r="KV982" s="16"/>
      <c r="KW982" s="16"/>
      <c r="KX982" s="16"/>
      <c r="KY982" s="16"/>
      <c r="KZ982" s="16"/>
      <c r="LA982" s="16"/>
      <c r="LB982" s="16"/>
      <c r="LC982" s="16"/>
      <c r="LD982" s="16"/>
      <c r="LE982" s="150"/>
      <c r="LF982" s="150">
        <v>0</v>
      </c>
      <c r="LG982" s="152" t="e">
        <v>#DIV/0!</v>
      </c>
      <c r="LH982" s="16"/>
      <c r="LI982" s="16"/>
      <c r="LJ982" s="16"/>
      <c r="LK982" s="16"/>
      <c r="LL982" s="16"/>
      <c r="LM982" s="16"/>
      <c r="LN982" s="16"/>
      <c r="LO982" s="16"/>
      <c r="LP982" s="16"/>
      <c r="LQ982" s="16"/>
      <c r="LR982" s="16"/>
      <c r="LS982" s="16"/>
      <c r="LT982" s="16"/>
      <c r="LU982" s="16"/>
      <c r="LV982" s="16"/>
      <c r="LW982" s="16"/>
      <c r="LX982" s="16"/>
      <c r="LY982" s="16"/>
      <c r="LZ982" s="16"/>
      <c r="MA982" s="16"/>
      <c r="MB982" s="16"/>
      <c r="MC982" s="16"/>
      <c r="MD982" s="16"/>
      <c r="ME982" s="16"/>
      <c r="MF982" s="16"/>
      <c r="MG982" s="16"/>
      <c r="MH982" s="16"/>
      <c r="MI982" s="16"/>
      <c r="MJ982" s="16"/>
      <c r="MK982" s="16"/>
      <c r="ML982" s="16"/>
    </row>
    <row r="983" spans="1:350" ht="13.9" customHeight="1" outlineLevel="3" x14ac:dyDescent="0.2">
      <c r="A983" s="227"/>
      <c r="B983" s="219"/>
      <c r="C983" s="215"/>
      <c r="D983" s="155"/>
      <c r="E983" s="176"/>
      <c r="F983" s="176"/>
      <c r="G983" s="176"/>
      <c r="H983" s="171"/>
      <c r="I983" s="171"/>
      <c r="J983" s="213"/>
      <c r="K983" s="213"/>
      <c r="L983" s="173"/>
      <c r="M983" s="173"/>
      <c r="N983" s="184"/>
      <c r="O983" s="157"/>
      <c r="P983" s="17" t="s">
        <v>26</v>
      </c>
      <c r="Q983" s="151"/>
      <c r="R983" s="151"/>
      <c r="S983" s="153"/>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151"/>
      <c r="AY983" s="151"/>
      <c r="AZ983" s="153"/>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c r="CF983" s="151"/>
      <c r="CG983" s="151"/>
      <c r="CH983" s="153"/>
      <c r="CI983" s="141"/>
      <c r="CJ983" s="141"/>
      <c r="CK983" s="141"/>
      <c r="CL983" s="141"/>
      <c r="CM983" s="141"/>
      <c r="CN983" s="141"/>
      <c r="CO983" s="141"/>
      <c r="CP983" s="95"/>
      <c r="CQ983" s="95"/>
      <c r="CR983" s="95"/>
      <c r="CS983" s="95"/>
      <c r="CT983" s="95"/>
      <c r="CU983" s="95"/>
      <c r="CV983" s="95"/>
      <c r="CW983" s="141"/>
      <c r="CX983" s="141"/>
      <c r="CY983" s="141"/>
      <c r="CZ983" s="141"/>
      <c r="DA983" s="141"/>
      <c r="DB983" s="141"/>
      <c r="DC983" s="141"/>
      <c r="DD983" s="141"/>
      <c r="DE983" s="141"/>
      <c r="DF983" s="141"/>
      <c r="DG983" s="141"/>
      <c r="DH983" s="141"/>
      <c r="DI983" s="141"/>
      <c r="DJ983" s="141"/>
      <c r="DK983" s="141"/>
      <c r="DL983" s="141"/>
      <c r="DM983" s="141"/>
      <c r="DN983" s="151"/>
      <c r="DO983" s="151"/>
      <c r="DP983" s="153"/>
      <c r="DQ983" s="24"/>
      <c r="DR983" s="24"/>
      <c r="DS983" s="24"/>
      <c r="DT983" s="24"/>
      <c r="DU983" s="24"/>
      <c r="DV983" s="24"/>
      <c r="DW983" s="24"/>
      <c r="DX983" s="24"/>
      <c r="DY983" s="24"/>
      <c r="DZ983" s="24"/>
      <c r="EA983" s="24"/>
      <c r="EB983" s="24"/>
      <c r="EC983" s="24"/>
      <c r="ED983" s="24"/>
      <c r="EE983" s="24"/>
      <c r="EF983" s="24"/>
      <c r="EG983" s="24"/>
      <c r="EH983" s="24"/>
      <c r="EI983" s="24"/>
      <c r="EJ983" s="24"/>
      <c r="EK983" s="24"/>
      <c r="EL983" s="24"/>
      <c r="EM983" s="24"/>
      <c r="EN983" s="24"/>
      <c r="EO983" s="24"/>
      <c r="EP983" s="24"/>
      <c r="EQ983" s="24"/>
      <c r="ER983" s="24"/>
      <c r="ES983" s="151"/>
      <c r="ET983" s="151"/>
      <c r="EU983" s="153"/>
      <c r="EV983" s="24"/>
      <c r="EW983" s="125"/>
      <c r="EX983" s="24"/>
      <c r="EY983" s="24"/>
      <c r="EZ983" s="24"/>
      <c r="FA983" s="24"/>
      <c r="FB983" s="24"/>
      <c r="FC983" s="24"/>
      <c r="FD983" s="24"/>
      <c r="FE983" s="24"/>
      <c r="FF983" s="24"/>
      <c r="FG983" s="24"/>
      <c r="FH983" s="24"/>
      <c r="FI983" s="24"/>
      <c r="FJ983" s="24"/>
      <c r="FK983" s="24"/>
      <c r="FL983" s="24"/>
      <c r="FM983" s="24"/>
      <c r="FN983" s="24"/>
      <c r="FO983" s="24"/>
      <c r="FP983" s="24"/>
      <c r="FQ983" s="24"/>
      <c r="FR983" s="24"/>
      <c r="FS983" s="24"/>
      <c r="FT983" s="24"/>
      <c r="FU983" s="24"/>
      <c r="FV983" s="24"/>
      <c r="FW983" s="24"/>
      <c r="FX983" s="24"/>
      <c r="FY983" s="24"/>
      <c r="FZ983" s="24"/>
      <c r="GA983" s="151"/>
      <c r="GB983" s="151"/>
      <c r="GC983" s="153"/>
      <c r="GD983" s="24"/>
      <c r="GE983" s="24"/>
      <c r="GF983" s="24"/>
      <c r="GG983" s="24"/>
      <c r="GH983" s="24"/>
      <c r="GI983" s="24"/>
      <c r="GJ983" s="24"/>
      <c r="GK983" s="24"/>
      <c r="GL983" s="24"/>
      <c r="GM983" s="24"/>
      <c r="GN983" s="24"/>
      <c r="GO983" s="24"/>
      <c r="GP983" s="24"/>
      <c r="GQ983" s="24"/>
      <c r="GR983" s="24"/>
      <c r="GS983" s="24"/>
      <c r="GT983" s="24"/>
      <c r="GU983" s="24"/>
      <c r="GV983" s="24"/>
      <c r="GW983" s="24"/>
      <c r="GX983" s="24"/>
      <c r="GY983" s="24"/>
      <c r="GZ983" s="24"/>
      <c r="HA983" s="24"/>
      <c r="HB983" s="24"/>
      <c r="HC983" s="24"/>
      <c r="HD983" s="24"/>
      <c r="HE983" s="24"/>
      <c r="HF983" s="24"/>
      <c r="HG983" s="24"/>
      <c r="HH983" s="151"/>
      <c r="HI983" s="151"/>
      <c r="HJ983" s="153"/>
      <c r="HK983" s="24"/>
      <c r="HL983" s="24"/>
      <c r="HM983" s="24"/>
      <c r="HN983" s="24"/>
      <c r="HO983" s="24"/>
      <c r="HP983" s="24"/>
      <c r="HQ983" s="24"/>
      <c r="HR983" s="24"/>
      <c r="HS983" s="24"/>
      <c r="HT983" s="24"/>
      <c r="HU983" s="24"/>
      <c r="HV983" s="24"/>
      <c r="HW983" s="24"/>
      <c r="HX983" s="24"/>
      <c r="HY983" s="24"/>
      <c r="HZ983" s="24"/>
      <c r="IA983" s="24"/>
      <c r="IB983" s="24"/>
      <c r="IC983" s="24"/>
      <c r="ID983" s="24"/>
      <c r="IE983" s="24"/>
      <c r="IF983" s="24"/>
      <c r="IG983" s="24"/>
      <c r="IH983" s="24"/>
      <c r="II983" s="24"/>
      <c r="IJ983" s="24"/>
      <c r="IK983" s="24"/>
      <c r="IL983" s="24"/>
      <c r="IM983" s="24"/>
      <c r="IN983" s="24"/>
      <c r="IO983" s="24"/>
      <c r="IP983" s="151"/>
      <c r="IQ983" s="151"/>
      <c r="IR983" s="153"/>
      <c r="IS983" s="24"/>
      <c r="IT983" s="24"/>
      <c r="IU983" s="24"/>
      <c r="IV983" s="24"/>
      <c r="IW983" s="24"/>
      <c r="IX983" s="24"/>
      <c r="IY983" s="24"/>
      <c r="IZ983" s="24"/>
      <c r="JA983" s="24"/>
      <c r="JB983" s="24"/>
      <c r="JC983" s="24"/>
      <c r="JD983" s="24"/>
      <c r="JE983" s="24"/>
      <c r="JF983" s="24"/>
      <c r="JG983" s="24"/>
      <c r="JH983" s="24"/>
      <c r="JI983" s="24"/>
      <c r="JJ983" s="24"/>
      <c r="JK983" s="24"/>
      <c r="JL983" s="24"/>
      <c r="JM983" s="24"/>
      <c r="JN983" s="24"/>
      <c r="JO983" s="24"/>
      <c r="JP983" s="24"/>
      <c r="JQ983" s="24"/>
      <c r="JR983" s="24"/>
      <c r="JS983" s="24"/>
      <c r="JT983" s="24"/>
      <c r="JU983" s="25"/>
      <c r="JV983" s="24"/>
      <c r="JW983" s="151"/>
      <c r="JX983" s="151"/>
      <c r="JY983" s="153"/>
      <c r="JZ983" s="24"/>
      <c r="KA983" s="24"/>
      <c r="KB983" s="24"/>
      <c r="KC983" s="24"/>
      <c r="KD983" s="24"/>
      <c r="KE983" s="24"/>
      <c r="KF983" s="24"/>
      <c r="KG983" s="24"/>
      <c r="KH983" s="24"/>
      <c r="KI983" s="24"/>
      <c r="KJ983" s="24"/>
      <c r="KK983" s="24"/>
      <c r="KL983" s="24"/>
      <c r="KM983" s="24"/>
      <c r="KN983" s="24"/>
      <c r="KO983" s="24"/>
      <c r="KP983" s="24"/>
      <c r="KQ983" s="24"/>
      <c r="KR983" s="24"/>
      <c r="KS983" s="24"/>
      <c r="KT983" s="24"/>
      <c r="KU983" s="24"/>
      <c r="KV983" s="24"/>
      <c r="KW983" s="24"/>
      <c r="KX983" s="24"/>
      <c r="KY983" s="24"/>
      <c r="KZ983" s="24"/>
      <c r="LA983" s="24"/>
      <c r="LB983" s="24"/>
      <c r="LC983" s="24"/>
      <c r="LD983" s="24"/>
      <c r="LE983" s="151"/>
      <c r="LF983" s="151"/>
      <c r="LG983" s="153"/>
      <c r="LH983" s="24"/>
      <c r="LI983" s="24"/>
      <c r="LJ983" s="24"/>
      <c r="LK983" s="24"/>
      <c r="LL983" s="24"/>
      <c r="LM983" s="24"/>
      <c r="LN983" s="24"/>
      <c r="LO983" s="24"/>
      <c r="LP983" s="24"/>
      <c r="LQ983" s="24"/>
      <c r="LR983" s="24"/>
      <c r="LS983" s="24"/>
      <c r="LT983" s="24"/>
      <c r="LU983" s="24"/>
      <c r="LV983" s="24"/>
      <c r="LW983" s="24"/>
      <c r="LX983" s="24"/>
      <c r="LY983" s="24"/>
      <c r="LZ983" s="24"/>
      <c r="MA983" s="24"/>
      <c r="MB983" s="24"/>
      <c r="MC983" s="24"/>
      <c r="MD983" s="24"/>
      <c r="ME983" s="24"/>
      <c r="MF983" s="24"/>
      <c r="MG983" s="24"/>
      <c r="MH983" s="24"/>
      <c r="MI983" s="24"/>
      <c r="MJ983" s="24"/>
      <c r="MK983" s="24"/>
      <c r="ML983" s="24"/>
    </row>
    <row r="984" spans="1:350" s="31" customFormat="1" ht="14.25" customHeight="1" outlineLevel="2" x14ac:dyDescent="0.25">
      <c r="A984" s="236"/>
      <c r="B984" s="228" t="s">
        <v>1067</v>
      </c>
      <c r="C984" s="191" t="s">
        <v>1043</v>
      </c>
      <c r="D984" s="191">
        <v>23</v>
      </c>
      <c r="E984" s="175"/>
      <c r="F984" s="175">
        <f>D984-E984</f>
        <v>23</v>
      </c>
      <c r="G984" s="175" t="s">
        <v>1025</v>
      </c>
      <c r="H984" s="170" t="s">
        <v>906</v>
      </c>
      <c r="I984" s="170" t="s">
        <v>1011</v>
      </c>
      <c r="J984" s="212">
        <f ca="1">E984+Q984+AX984+CF984+DN984+ES984+GA984+HH984+IP984+JW984+LE984</f>
        <v>0</v>
      </c>
      <c r="K984" s="212">
        <f>E984+R984+AY984+CG984+DO984+ET984+GB984+HI984+IQ984+JX984+LF984</f>
        <v>0</v>
      </c>
      <c r="L984" s="172" t="e">
        <f ca="1">K984/J984</f>
        <v>#DIV/0!</v>
      </c>
      <c r="M984" s="172">
        <f>K984/D984</f>
        <v>0</v>
      </c>
      <c r="N984" s="183">
        <f ca="1">SUMIF($EV$8:$FZ$9,$O$5,$EV985:$FZ985)-SUMIF($EV$8:$FZ$9,$Q$5,$EV985:$FZ985)</f>
        <v>0</v>
      </c>
      <c r="O984" s="154"/>
      <c r="P984" s="191"/>
      <c r="Q984" s="193">
        <v>0</v>
      </c>
      <c r="R984" s="193">
        <v>0</v>
      </c>
      <c r="S984" s="199" t="e">
        <v>#DIV/0!</v>
      </c>
      <c r="T984" s="191"/>
      <c r="U984" s="191"/>
      <c r="V984" s="191"/>
      <c r="W984" s="191"/>
      <c r="X984" s="191"/>
      <c r="Y984" s="191"/>
      <c r="Z984" s="191"/>
      <c r="AA984" s="191"/>
      <c r="AB984" s="191"/>
      <c r="AC984" s="191"/>
      <c r="AD984" s="191"/>
      <c r="AE984" s="191"/>
      <c r="AF984" s="191"/>
      <c r="AG984" s="191"/>
      <c r="AH984" s="191"/>
      <c r="AI984" s="191"/>
      <c r="AJ984" s="191"/>
      <c r="AK984" s="191"/>
      <c r="AL984" s="191"/>
      <c r="AM984" s="191"/>
      <c r="AN984" s="191"/>
      <c r="AO984" s="191"/>
      <c r="AP984" s="191"/>
      <c r="AQ984" s="191"/>
      <c r="AR984" s="191"/>
      <c r="AS984" s="191"/>
      <c r="AT984" s="191"/>
      <c r="AU984" s="191"/>
      <c r="AV984" s="191"/>
      <c r="AW984" s="191"/>
      <c r="AX984" s="193">
        <f ca="1">SUMIF($BA$8:$CE$9,$O$5,$BA984:$CE984)</f>
        <v>0</v>
      </c>
      <c r="AY984" s="193">
        <f>SUM(BA985:CE985)</f>
        <v>0</v>
      </c>
      <c r="AZ984" s="199" t="e">
        <f ca="1">AY984/AX984</f>
        <v>#DIV/0!</v>
      </c>
      <c r="BA984" s="191"/>
      <c r="BB984" s="191"/>
      <c r="BC984" s="191"/>
      <c r="BD984" s="191"/>
      <c r="BE984" s="191"/>
      <c r="BF984" s="191"/>
      <c r="BG984" s="191"/>
      <c r="BH984" s="191"/>
      <c r="BI984" s="191"/>
      <c r="BJ984" s="191"/>
      <c r="BK984" s="191"/>
      <c r="BL984" s="191"/>
      <c r="BM984" s="191"/>
      <c r="BN984" s="191"/>
      <c r="BO984" s="191"/>
      <c r="BP984" s="191"/>
      <c r="BQ984" s="191"/>
      <c r="BR984" s="191"/>
      <c r="BS984" s="191"/>
      <c r="BT984" s="191"/>
      <c r="BU984" s="191"/>
      <c r="BV984" s="191"/>
      <c r="BW984" s="191"/>
      <c r="BX984" s="191"/>
      <c r="BY984" s="191"/>
      <c r="BZ984" s="191"/>
      <c r="CA984" s="191"/>
      <c r="CB984" s="191"/>
      <c r="CC984" s="191"/>
      <c r="CD984" s="191"/>
      <c r="CE984" s="191"/>
      <c r="CF984" s="150">
        <f t="shared" ref="CF984" si="2551">SUM(CI984:DM984)</f>
        <v>0</v>
      </c>
      <c r="CG984" s="193">
        <f>SUM(CI985:DM985)</f>
        <v>0</v>
      </c>
      <c r="CH984" s="199" t="e">
        <f>CG984/CF984</f>
        <v>#DIV/0!</v>
      </c>
      <c r="CI984" s="191"/>
      <c r="CJ984" s="191"/>
      <c r="CK984" s="191"/>
      <c r="CL984" s="191"/>
      <c r="CM984" s="191"/>
      <c r="CN984" s="191"/>
      <c r="CO984" s="191"/>
      <c r="CP984" s="191"/>
      <c r="CQ984" s="191"/>
      <c r="CR984" s="191"/>
      <c r="CS984" s="191"/>
      <c r="CT984" s="191"/>
      <c r="CU984" s="191"/>
      <c r="CV984" s="191"/>
      <c r="CW984" s="191"/>
      <c r="CX984" s="191"/>
      <c r="CY984" s="191"/>
      <c r="CZ984" s="191"/>
      <c r="DA984" s="191"/>
      <c r="DB984" s="191"/>
      <c r="DC984" s="191"/>
      <c r="DD984" s="191"/>
      <c r="DE984" s="191"/>
      <c r="DF984" s="191"/>
      <c r="DG984" s="191"/>
      <c r="DH984" s="191"/>
      <c r="DI984" s="191"/>
      <c r="DJ984" s="191"/>
      <c r="DK984" s="191"/>
      <c r="DL984" s="191"/>
      <c r="DM984" s="191"/>
      <c r="DN984" s="150">
        <f t="shared" ref="DN984" si="2552">SUM(DQ984:ER984)</f>
        <v>0</v>
      </c>
      <c r="DO984" s="193">
        <f>SUM(DQ985:ER985)</f>
        <v>0</v>
      </c>
      <c r="DP984" s="199" t="e">
        <f t="shared" si="2408"/>
        <v>#DIV/0!</v>
      </c>
      <c r="DQ984" s="191"/>
      <c r="DR984" s="191"/>
      <c r="DS984" s="191"/>
      <c r="DT984" s="191"/>
      <c r="DU984" s="191"/>
      <c r="DV984" s="191"/>
      <c r="DW984" s="191"/>
      <c r="DX984" s="191"/>
      <c r="DY984" s="191"/>
      <c r="DZ984" s="191"/>
      <c r="EA984" s="191"/>
      <c r="EB984" s="191"/>
      <c r="EC984" s="191"/>
      <c r="ED984" s="191"/>
      <c r="EE984" s="191"/>
      <c r="EF984" s="191"/>
      <c r="EG984" s="191"/>
      <c r="EH984" s="191"/>
      <c r="EI984" s="191"/>
      <c r="EJ984" s="191"/>
      <c r="EK984" s="191"/>
      <c r="EL984" s="191"/>
      <c r="EM984" s="191"/>
      <c r="EN984" s="191"/>
      <c r="EO984" s="191"/>
      <c r="EP984" s="191"/>
      <c r="EQ984" s="191"/>
      <c r="ER984" s="191"/>
      <c r="ES984" s="150">
        <f t="shared" ca="1" si="2501"/>
        <v>0</v>
      </c>
      <c r="ET984" s="193">
        <f t="shared" si="2444"/>
        <v>0</v>
      </c>
      <c r="EU984" s="199" t="e">
        <f t="shared" ca="1" si="2445"/>
        <v>#DIV/0!</v>
      </c>
      <c r="EV984" s="191"/>
      <c r="EW984" s="201"/>
      <c r="EX984" s="191"/>
      <c r="EY984" s="191"/>
      <c r="EZ984" s="191"/>
      <c r="FA984" s="191"/>
      <c r="FB984" s="191"/>
      <c r="FC984" s="191"/>
      <c r="FD984" s="191"/>
      <c r="FE984" s="191"/>
      <c r="FF984" s="191"/>
      <c r="FG984" s="191"/>
      <c r="FH984" s="191"/>
      <c r="FI984" s="191"/>
      <c r="FJ984" s="191"/>
      <c r="FK984" s="191"/>
      <c r="FL984" s="191"/>
      <c r="FM984" s="191"/>
      <c r="FN984" s="191"/>
      <c r="FO984" s="191"/>
      <c r="FP984" s="191"/>
      <c r="FQ984" s="191"/>
      <c r="FR984" s="191"/>
      <c r="FS984" s="191"/>
      <c r="FT984" s="191"/>
      <c r="FU984" s="191"/>
      <c r="FV984" s="191"/>
      <c r="FW984" s="191"/>
      <c r="FX984" s="191"/>
      <c r="FY984" s="191"/>
      <c r="FZ984" s="191"/>
      <c r="GA984" s="150">
        <f t="shared" ref="GA984" ca="1" si="2553">SUMIF($GD$8:$HG$9,$O$5,GD984:HG984)</f>
        <v>0</v>
      </c>
      <c r="GB984" s="150">
        <f t="shared" ref="GB984" si="2554">SUM(GD985:HG985)</f>
        <v>0</v>
      </c>
      <c r="GC984" s="152" t="e">
        <f t="shared" ref="GC984" ca="1" si="2555">GB984/GA984</f>
        <v>#DIV/0!</v>
      </c>
      <c r="GD984" s="154"/>
      <c r="GE984" s="154"/>
      <c r="GF984" s="154"/>
      <c r="GG984" s="154"/>
      <c r="GH984" s="154"/>
      <c r="GI984" s="154"/>
      <c r="GJ984" s="154"/>
      <c r="GK984" s="154"/>
      <c r="GL984" s="154"/>
      <c r="GM984" s="154"/>
      <c r="GN984" s="154"/>
      <c r="GO984" s="154"/>
      <c r="GP984" s="154"/>
      <c r="GQ984" s="154"/>
      <c r="GR984" s="154"/>
      <c r="GS984" s="154"/>
      <c r="GT984" s="154"/>
      <c r="GU984" s="154"/>
      <c r="GV984" s="154"/>
      <c r="GW984" s="154"/>
      <c r="GX984" s="154"/>
      <c r="GY984" s="154"/>
      <c r="GZ984" s="154"/>
      <c r="HA984" s="154"/>
      <c r="HB984" s="154"/>
      <c r="HC984" s="154"/>
      <c r="HD984" s="154"/>
      <c r="HE984" s="154"/>
      <c r="HF984" s="154"/>
      <c r="HG984" s="154"/>
      <c r="HH984" s="150"/>
      <c r="HI984" s="150">
        <v>0</v>
      </c>
      <c r="HJ984" s="154"/>
      <c r="HK984" s="154"/>
      <c r="HL984" s="154"/>
      <c r="HM984" s="154"/>
      <c r="HN984" s="154"/>
      <c r="HO984" s="154"/>
      <c r="HP984" s="154"/>
      <c r="HQ984" s="154"/>
      <c r="HR984" s="154"/>
      <c r="HS984" s="154"/>
      <c r="HT984" s="154"/>
      <c r="HU984" s="154"/>
      <c r="HV984" s="154"/>
      <c r="HW984" s="154"/>
      <c r="HX984" s="154"/>
      <c r="HY984" s="154"/>
      <c r="HZ984" s="154"/>
      <c r="IA984" s="154"/>
      <c r="IB984" s="154"/>
      <c r="IC984" s="154"/>
      <c r="ID984" s="154"/>
      <c r="IE984" s="154"/>
      <c r="IF984" s="154"/>
      <c r="IG984" s="154"/>
      <c r="IH984" s="154"/>
      <c r="II984" s="154"/>
      <c r="IJ984" s="154"/>
      <c r="IK984" s="154"/>
      <c r="IL984" s="154"/>
      <c r="IM984" s="154"/>
      <c r="IN984" s="154"/>
      <c r="IO984" s="154"/>
      <c r="IP984" s="150"/>
      <c r="IQ984" s="150">
        <v>0</v>
      </c>
      <c r="IR984" s="154"/>
      <c r="IS984" s="154"/>
      <c r="IT984" s="154"/>
      <c r="IU984" s="154"/>
      <c r="IV984" s="154"/>
      <c r="IW984" s="154"/>
      <c r="IX984" s="154"/>
      <c r="IY984" s="154"/>
      <c r="IZ984" s="154"/>
      <c r="JA984" s="154"/>
      <c r="JB984" s="154"/>
      <c r="JC984" s="154"/>
      <c r="JD984" s="154"/>
      <c r="JE984" s="154"/>
      <c r="JF984" s="154"/>
      <c r="JG984" s="154"/>
      <c r="JH984" s="154"/>
      <c r="JI984" s="154"/>
      <c r="JJ984" s="154"/>
      <c r="JK984" s="154"/>
      <c r="JL984" s="154"/>
      <c r="JM984" s="154"/>
      <c r="JN984" s="154"/>
      <c r="JO984" s="154"/>
      <c r="JP984" s="154"/>
      <c r="JQ984" s="154"/>
      <c r="JR984" s="154"/>
      <c r="JS984" s="154"/>
      <c r="JT984" s="154"/>
      <c r="JU984" s="154"/>
      <c r="JV984" s="154"/>
      <c r="JW984" s="150"/>
      <c r="JX984" s="150">
        <v>0</v>
      </c>
      <c r="JY984" s="154"/>
      <c r="JZ984" s="154"/>
      <c r="KA984" s="154"/>
      <c r="KB984" s="154"/>
      <c r="KC984" s="154"/>
      <c r="KD984" s="154"/>
      <c r="KE984" s="154"/>
      <c r="KF984" s="154"/>
      <c r="KG984" s="154"/>
      <c r="KH984" s="154"/>
      <c r="KI984" s="154"/>
      <c r="KJ984" s="154"/>
      <c r="KK984" s="154"/>
      <c r="KL984" s="154"/>
      <c r="KM984" s="154"/>
      <c r="KN984" s="154"/>
      <c r="KO984" s="154"/>
      <c r="KP984" s="154"/>
      <c r="KQ984" s="154"/>
      <c r="KR984" s="154"/>
      <c r="KS984" s="154"/>
      <c r="KT984" s="154"/>
      <c r="KU984" s="154"/>
      <c r="KV984" s="154"/>
      <c r="KW984" s="154"/>
      <c r="KX984" s="154"/>
      <c r="KY984" s="154"/>
      <c r="KZ984" s="154"/>
      <c r="LA984" s="154"/>
      <c r="LB984" s="154"/>
      <c r="LC984" s="154"/>
      <c r="LD984" s="154"/>
      <c r="LE984" s="150"/>
      <c r="LF984" s="150">
        <v>0</v>
      </c>
      <c r="LG984" s="154"/>
      <c r="LH984" s="154"/>
      <c r="LI984" s="154"/>
      <c r="LJ984" s="154"/>
      <c r="LK984" s="154"/>
      <c r="LL984" s="154"/>
      <c r="LM984" s="154"/>
      <c r="LN984" s="154"/>
      <c r="LO984" s="154"/>
      <c r="LP984" s="154"/>
      <c r="LQ984" s="154"/>
      <c r="LR984" s="154"/>
      <c r="LS984" s="154"/>
      <c r="LT984" s="154"/>
      <c r="LU984" s="154"/>
      <c r="LV984" s="154"/>
      <c r="LW984" s="154"/>
      <c r="LX984" s="154"/>
      <c r="LY984" s="154"/>
      <c r="LZ984" s="154"/>
      <c r="MA984" s="154"/>
      <c r="MB984" s="154"/>
      <c r="MC984" s="154"/>
      <c r="MD984" s="154"/>
      <c r="ME984" s="154"/>
      <c r="MF984" s="154"/>
      <c r="MG984" s="154"/>
      <c r="MH984" s="154"/>
      <c r="MI984" s="154"/>
      <c r="MJ984" s="154"/>
      <c r="MK984" s="154"/>
      <c r="ML984" s="154"/>
    </row>
    <row r="985" spans="1:350" s="31" customFormat="1" ht="14.25" customHeight="1" outlineLevel="2" x14ac:dyDescent="0.25">
      <c r="A985" s="237"/>
      <c r="B985" s="229"/>
      <c r="C985" s="192"/>
      <c r="D985" s="192"/>
      <c r="E985" s="176"/>
      <c r="F985" s="176"/>
      <c r="G985" s="176"/>
      <c r="H985" s="171"/>
      <c r="I985" s="171"/>
      <c r="J985" s="213"/>
      <c r="K985" s="213"/>
      <c r="L985" s="173"/>
      <c r="M985" s="173"/>
      <c r="N985" s="184"/>
      <c r="O985" s="155"/>
      <c r="P985" s="192"/>
      <c r="Q985" s="194"/>
      <c r="R985" s="194"/>
      <c r="S985" s="200"/>
      <c r="T985" s="192"/>
      <c r="U985" s="192"/>
      <c r="V985" s="192"/>
      <c r="W985" s="192"/>
      <c r="X985" s="192"/>
      <c r="Y985" s="192"/>
      <c r="Z985" s="192"/>
      <c r="AA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V985" s="192"/>
      <c r="AW985" s="192"/>
      <c r="AX985" s="194"/>
      <c r="AY985" s="194"/>
      <c r="AZ985" s="200"/>
      <c r="BA985" s="192"/>
      <c r="BB985" s="192"/>
      <c r="BC985" s="192"/>
      <c r="BD985" s="192"/>
      <c r="BE985" s="192"/>
      <c r="BF985" s="192"/>
      <c r="BG985" s="192"/>
      <c r="BH985" s="192"/>
      <c r="BI985" s="192"/>
      <c r="BJ985" s="192"/>
      <c r="BK985" s="192"/>
      <c r="BL985" s="192"/>
      <c r="BM985" s="192"/>
      <c r="BN985" s="192"/>
      <c r="BO985" s="192"/>
      <c r="BP985" s="192"/>
      <c r="BQ985" s="192"/>
      <c r="BR985" s="192"/>
      <c r="BS985" s="192"/>
      <c r="BT985" s="192"/>
      <c r="BU985" s="192"/>
      <c r="BV985" s="192"/>
      <c r="BW985" s="192"/>
      <c r="BX985" s="192"/>
      <c r="BY985" s="192"/>
      <c r="BZ985" s="192"/>
      <c r="CA985" s="192"/>
      <c r="CB985" s="192"/>
      <c r="CC985" s="192"/>
      <c r="CD985" s="192"/>
      <c r="CE985" s="192"/>
      <c r="CF985" s="151"/>
      <c r="CG985" s="194"/>
      <c r="CH985" s="200"/>
      <c r="CI985" s="192"/>
      <c r="CJ985" s="192"/>
      <c r="CK985" s="192"/>
      <c r="CL985" s="192"/>
      <c r="CM985" s="192"/>
      <c r="CN985" s="192"/>
      <c r="CO985" s="192"/>
      <c r="CP985" s="192"/>
      <c r="CQ985" s="192"/>
      <c r="CR985" s="192"/>
      <c r="CS985" s="192"/>
      <c r="CT985" s="192"/>
      <c r="CU985" s="192"/>
      <c r="CV985" s="192"/>
      <c r="CW985" s="192"/>
      <c r="CX985" s="192"/>
      <c r="CY985" s="192"/>
      <c r="CZ985" s="192"/>
      <c r="DA985" s="192"/>
      <c r="DB985" s="192"/>
      <c r="DC985" s="192"/>
      <c r="DD985" s="192"/>
      <c r="DE985" s="192"/>
      <c r="DF985" s="192"/>
      <c r="DG985" s="192"/>
      <c r="DH985" s="192"/>
      <c r="DI985" s="192"/>
      <c r="DJ985" s="192"/>
      <c r="DK985" s="192"/>
      <c r="DL985" s="192"/>
      <c r="DM985" s="192"/>
      <c r="DN985" s="151"/>
      <c r="DO985" s="194"/>
      <c r="DP985" s="200"/>
      <c r="DQ985" s="192"/>
      <c r="DR985" s="192"/>
      <c r="DS985" s="192"/>
      <c r="DT985" s="192"/>
      <c r="DU985" s="192"/>
      <c r="DV985" s="192"/>
      <c r="DW985" s="192"/>
      <c r="DX985" s="192"/>
      <c r="DY985" s="192"/>
      <c r="DZ985" s="192"/>
      <c r="EA985" s="192"/>
      <c r="EB985" s="192"/>
      <c r="EC985" s="192"/>
      <c r="ED985" s="192"/>
      <c r="EE985" s="192"/>
      <c r="EF985" s="192"/>
      <c r="EG985" s="192"/>
      <c r="EH985" s="192"/>
      <c r="EI985" s="192"/>
      <c r="EJ985" s="192"/>
      <c r="EK985" s="192"/>
      <c r="EL985" s="192"/>
      <c r="EM985" s="192"/>
      <c r="EN985" s="192"/>
      <c r="EO985" s="192"/>
      <c r="EP985" s="192"/>
      <c r="EQ985" s="192"/>
      <c r="ER985" s="192"/>
      <c r="ES985" s="151"/>
      <c r="ET985" s="194"/>
      <c r="EU985" s="200"/>
      <c r="EV985" s="192"/>
      <c r="EW985" s="202"/>
      <c r="EX985" s="192"/>
      <c r="EY985" s="192"/>
      <c r="EZ985" s="192"/>
      <c r="FA985" s="192"/>
      <c r="FB985" s="192"/>
      <c r="FC985" s="192"/>
      <c r="FD985" s="192"/>
      <c r="FE985" s="192"/>
      <c r="FF985" s="192"/>
      <c r="FG985" s="192"/>
      <c r="FH985" s="192"/>
      <c r="FI985" s="192"/>
      <c r="FJ985" s="192"/>
      <c r="FK985" s="192"/>
      <c r="FL985" s="192"/>
      <c r="FM985" s="192"/>
      <c r="FN985" s="192"/>
      <c r="FO985" s="192"/>
      <c r="FP985" s="192"/>
      <c r="FQ985" s="192"/>
      <c r="FR985" s="192"/>
      <c r="FS985" s="192"/>
      <c r="FT985" s="192"/>
      <c r="FU985" s="192"/>
      <c r="FV985" s="192"/>
      <c r="FW985" s="192"/>
      <c r="FX985" s="192"/>
      <c r="FY985" s="192"/>
      <c r="FZ985" s="192"/>
      <c r="GA985" s="151"/>
      <c r="GB985" s="151"/>
      <c r="GC985" s="153"/>
      <c r="GD985" s="155"/>
      <c r="GE985" s="155"/>
      <c r="GF985" s="155"/>
      <c r="GG985" s="155"/>
      <c r="GH985" s="155"/>
      <c r="GI985" s="155"/>
      <c r="GJ985" s="155"/>
      <c r="GK985" s="155"/>
      <c r="GL985" s="155"/>
      <c r="GM985" s="155"/>
      <c r="GN985" s="155"/>
      <c r="GO985" s="155"/>
      <c r="GP985" s="155"/>
      <c r="GQ985" s="155"/>
      <c r="GR985" s="155"/>
      <c r="GS985" s="155"/>
      <c r="GT985" s="155"/>
      <c r="GU985" s="155"/>
      <c r="GV985" s="155"/>
      <c r="GW985" s="155"/>
      <c r="GX985" s="155"/>
      <c r="GY985" s="155"/>
      <c r="GZ985" s="155"/>
      <c r="HA985" s="155"/>
      <c r="HB985" s="155"/>
      <c r="HC985" s="155"/>
      <c r="HD985" s="155"/>
      <c r="HE985" s="155"/>
      <c r="HF985" s="155"/>
      <c r="HG985" s="155"/>
      <c r="HH985" s="151"/>
      <c r="HI985" s="151"/>
      <c r="HJ985" s="155"/>
      <c r="HK985" s="155"/>
      <c r="HL985" s="155"/>
      <c r="HM985" s="155"/>
      <c r="HN985" s="155"/>
      <c r="HO985" s="155"/>
      <c r="HP985" s="155"/>
      <c r="HQ985" s="155"/>
      <c r="HR985" s="155"/>
      <c r="HS985" s="155"/>
      <c r="HT985" s="155"/>
      <c r="HU985" s="155"/>
      <c r="HV985" s="155"/>
      <c r="HW985" s="155"/>
      <c r="HX985" s="155"/>
      <c r="HY985" s="155"/>
      <c r="HZ985" s="155"/>
      <c r="IA985" s="155"/>
      <c r="IB985" s="155"/>
      <c r="IC985" s="155"/>
      <c r="ID985" s="155"/>
      <c r="IE985" s="155"/>
      <c r="IF985" s="155"/>
      <c r="IG985" s="155"/>
      <c r="IH985" s="155"/>
      <c r="II985" s="155"/>
      <c r="IJ985" s="155"/>
      <c r="IK985" s="155"/>
      <c r="IL985" s="155"/>
      <c r="IM985" s="155"/>
      <c r="IN985" s="155"/>
      <c r="IO985" s="155"/>
      <c r="IP985" s="151"/>
      <c r="IQ985" s="151"/>
      <c r="IR985" s="155"/>
      <c r="IS985" s="155"/>
      <c r="IT985" s="155"/>
      <c r="IU985" s="155"/>
      <c r="IV985" s="155"/>
      <c r="IW985" s="155"/>
      <c r="IX985" s="155"/>
      <c r="IY985" s="155"/>
      <c r="IZ985" s="155"/>
      <c r="JA985" s="155"/>
      <c r="JB985" s="155"/>
      <c r="JC985" s="155"/>
      <c r="JD985" s="155"/>
      <c r="JE985" s="155"/>
      <c r="JF985" s="155"/>
      <c r="JG985" s="155"/>
      <c r="JH985" s="155"/>
      <c r="JI985" s="155"/>
      <c r="JJ985" s="155"/>
      <c r="JK985" s="155"/>
      <c r="JL985" s="155"/>
      <c r="JM985" s="155"/>
      <c r="JN985" s="155"/>
      <c r="JO985" s="155"/>
      <c r="JP985" s="155"/>
      <c r="JQ985" s="155"/>
      <c r="JR985" s="155"/>
      <c r="JS985" s="155"/>
      <c r="JT985" s="155"/>
      <c r="JU985" s="155"/>
      <c r="JV985" s="155"/>
      <c r="JW985" s="151"/>
      <c r="JX985" s="151"/>
      <c r="JY985" s="155"/>
      <c r="JZ985" s="155"/>
      <c r="KA985" s="155"/>
      <c r="KB985" s="155"/>
      <c r="KC985" s="155"/>
      <c r="KD985" s="155"/>
      <c r="KE985" s="155"/>
      <c r="KF985" s="155"/>
      <c r="KG985" s="155"/>
      <c r="KH985" s="155"/>
      <c r="KI985" s="155"/>
      <c r="KJ985" s="155"/>
      <c r="KK985" s="155"/>
      <c r="KL985" s="155"/>
      <c r="KM985" s="155"/>
      <c r="KN985" s="155"/>
      <c r="KO985" s="155"/>
      <c r="KP985" s="155"/>
      <c r="KQ985" s="155"/>
      <c r="KR985" s="155"/>
      <c r="KS985" s="155"/>
      <c r="KT985" s="155"/>
      <c r="KU985" s="155"/>
      <c r="KV985" s="155"/>
      <c r="KW985" s="155"/>
      <c r="KX985" s="155"/>
      <c r="KY985" s="155"/>
      <c r="KZ985" s="155"/>
      <c r="LA985" s="155"/>
      <c r="LB985" s="155"/>
      <c r="LC985" s="155"/>
      <c r="LD985" s="155"/>
      <c r="LE985" s="151"/>
      <c r="LF985" s="151"/>
      <c r="LG985" s="155"/>
      <c r="LH985" s="155"/>
      <c r="LI985" s="155"/>
      <c r="LJ985" s="155"/>
      <c r="LK985" s="155"/>
      <c r="LL985" s="155"/>
      <c r="LM985" s="155"/>
      <c r="LN985" s="155"/>
      <c r="LO985" s="155"/>
      <c r="LP985" s="155"/>
      <c r="LQ985" s="155"/>
      <c r="LR985" s="155"/>
      <c r="LS985" s="155"/>
      <c r="LT985" s="155"/>
      <c r="LU985" s="155"/>
      <c r="LV985" s="155"/>
      <c r="LW985" s="155"/>
      <c r="LX985" s="155"/>
      <c r="LY985" s="155"/>
      <c r="LZ985" s="155"/>
      <c r="MA985" s="155"/>
      <c r="MB985" s="155"/>
      <c r="MC985" s="155"/>
      <c r="MD985" s="155"/>
      <c r="ME985" s="155"/>
      <c r="MF985" s="155"/>
      <c r="MG985" s="155"/>
      <c r="MH985" s="155"/>
      <c r="MI985" s="155"/>
      <c r="MJ985" s="155"/>
      <c r="MK985" s="155"/>
      <c r="ML985" s="155"/>
    </row>
    <row r="986" spans="1:350" s="41" customFormat="1" ht="14.25" customHeight="1" outlineLevel="3" x14ac:dyDescent="0.25">
      <c r="A986" s="220" t="s">
        <v>581</v>
      </c>
      <c r="B986" s="230" t="s">
        <v>588</v>
      </c>
      <c r="C986" s="175" t="s">
        <v>59</v>
      </c>
      <c r="D986" s="175">
        <v>2</v>
      </c>
      <c r="E986" s="175"/>
      <c r="F986" s="175">
        <f>D986-E986</f>
        <v>2</v>
      </c>
      <c r="G986" s="175" t="s">
        <v>1167</v>
      </c>
      <c r="H986" s="170" t="s">
        <v>912</v>
      </c>
      <c r="I986" s="170" t="s">
        <v>950</v>
      </c>
      <c r="J986" s="212">
        <f ca="1">E986+Q986+AX986+CF986+DN986+ES986+GA986+HH986+IP986+JW986+LE986</f>
        <v>0</v>
      </c>
      <c r="K986" s="212">
        <f>E986+R986+AY986+CG986+DO986+ET986+GB986+HI986+IQ986+JX986+LF986</f>
        <v>0</v>
      </c>
      <c r="L986" s="172" t="e">
        <f ca="1">K986/J986</f>
        <v>#DIV/0!</v>
      </c>
      <c r="M986" s="172">
        <f>K986/D986</f>
        <v>0</v>
      </c>
      <c r="N986" s="183">
        <f ca="1">SUMIF($EV$8:$FZ$9,$O$5,$EV987:$FZ987)-SUMIF($EV$8:$FZ$9,$Q$5,$EV987:$FZ987)</f>
        <v>0</v>
      </c>
      <c r="O986" s="154"/>
      <c r="P986" s="154"/>
      <c r="Q986" s="150">
        <v>0</v>
      </c>
      <c r="R986" s="150">
        <v>0</v>
      </c>
      <c r="S986" s="152" t="e">
        <v>#DIV/0!</v>
      </c>
      <c r="T986" s="154"/>
      <c r="U986" s="154"/>
      <c r="V986" s="154"/>
      <c r="W986" s="154"/>
      <c r="X986" s="154"/>
      <c r="Y986" s="154"/>
      <c r="Z986" s="154"/>
      <c r="AA986" s="154"/>
      <c r="AB986" s="154"/>
      <c r="AC986" s="154"/>
      <c r="AD986" s="154"/>
      <c r="AE986" s="154"/>
      <c r="AF986" s="154"/>
      <c r="AG986" s="154"/>
      <c r="AH986" s="154"/>
      <c r="AI986" s="154"/>
      <c r="AJ986" s="154"/>
      <c r="AK986" s="154"/>
      <c r="AL986" s="154"/>
      <c r="AM986" s="154"/>
      <c r="AN986" s="154"/>
      <c r="AO986" s="154"/>
      <c r="AP986" s="154"/>
      <c r="AQ986" s="154"/>
      <c r="AR986" s="154"/>
      <c r="AS986" s="154"/>
      <c r="AT986" s="154"/>
      <c r="AU986" s="154"/>
      <c r="AV986" s="154"/>
      <c r="AW986" s="154"/>
      <c r="AX986" s="150">
        <f t="shared" ca="1" si="2510"/>
        <v>0</v>
      </c>
      <c r="AY986" s="150">
        <f>SUM(BA987:CE987)</f>
        <v>0</v>
      </c>
      <c r="AZ986" s="152" t="e">
        <f ca="1">AY986/AX986</f>
        <v>#DIV/0!</v>
      </c>
      <c r="BA986" s="154"/>
      <c r="BB986" s="154"/>
      <c r="BC986" s="154"/>
      <c r="BD986" s="154"/>
      <c r="BE986" s="154"/>
      <c r="BF986" s="154"/>
      <c r="BG986" s="154"/>
      <c r="BH986" s="154"/>
      <c r="BI986" s="154"/>
      <c r="BJ986" s="154"/>
      <c r="BK986" s="154"/>
      <c r="BL986" s="154"/>
      <c r="BM986" s="154"/>
      <c r="BN986" s="154"/>
      <c r="BO986" s="154"/>
      <c r="BP986" s="154"/>
      <c r="BQ986" s="154"/>
      <c r="BR986" s="154"/>
      <c r="BS986" s="154"/>
      <c r="BT986" s="154"/>
      <c r="BU986" s="154"/>
      <c r="BV986" s="154"/>
      <c r="BW986" s="154"/>
      <c r="BX986" s="154"/>
      <c r="BY986" s="154"/>
      <c r="BZ986" s="154"/>
      <c r="CA986" s="154"/>
      <c r="CB986" s="154"/>
      <c r="CC986" s="154"/>
      <c r="CD986" s="154"/>
      <c r="CE986" s="154"/>
      <c r="CF986" s="150">
        <f t="shared" ref="CF986" si="2556">SUM(CI986:DM986)</f>
        <v>0</v>
      </c>
      <c r="CG986" s="150">
        <f>SUM(CI987:DM987)</f>
        <v>0</v>
      </c>
      <c r="CH986" s="152" t="e">
        <f>CG986/CF986</f>
        <v>#DIV/0!</v>
      </c>
      <c r="CI986" s="154"/>
      <c r="CJ986" s="154"/>
      <c r="CK986" s="154"/>
      <c r="CL986" s="154"/>
      <c r="CM986" s="154"/>
      <c r="CN986" s="154"/>
      <c r="CO986" s="154"/>
      <c r="CP986" s="158"/>
      <c r="CQ986" s="158"/>
      <c r="CR986" s="158"/>
      <c r="CS986" s="158"/>
      <c r="CT986" s="158"/>
      <c r="CU986" s="158"/>
      <c r="CV986" s="158"/>
      <c r="CW986" s="154"/>
      <c r="CX986" s="154"/>
      <c r="CY986" s="154"/>
      <c r="CZ986" s="154"/>
      <c r="DA986" s="154"/>
      <c r="DB986" s="154"/>
      <c r="DC986" s="154"/>
      <c r="DD986" s="154"/>
      <c r="DE986" s="154"/>
      <c r="DF986" s="154"/>
      <c r="DG986" s="154"/>
      <c r="DH986" s="154"/>
      <c r="DI986" s="154"/>
      <c r="DJ986" s="154"/>
      <c r="DK986" s="154"/>
      <c r="DL986" s="154"/>
      <c r="DM986" s="154"/>
      <c r="DN986" s="150">
        <f t="shared" ref="DN986" si="2557">SUM(DQ986:ER986)</f>
        <v>0</v>
      </c>
      <c r="DO986" s="150">
        <f>SUM(DQ987:ER987)</f>
        <v>0</v>
      </c>
      <c r="DP986" s="152" t="e">
        <f t="shared" si="2408"/>
        <v>#DIV/0!</v>
      </c>
      <c r="DQ986" s="154"/>
      <c r="DR986" s="154"/>
      <c r="DS986" s="154"/>
      <c r="DT986" s="154"/>
      <c r="DU986" s="154"/>
      <c r="DV986" s="154"/>
      <c r="DW986" s="154"/>
      <c r="DX986" s="154"/>
      <c r="DY986" s="154"/>
      <c r="DZ986" s="154"/>
      <c r="EA986" s="154"/>
      <c r="EB986" s="154"/>
      <c r="EC986" s="154"/>
      <c r="ED986" s="154"/>
      <c r="EE986" s="154"/>
      <c r="EF986" s="154"/>
      <c r="EG986" s="154"/>
      <c r="EH986" s="154"/>
      <c r="EI986" s="154"/>
      <c r="EJ986" s="154"/>
      <c r="EK986" s="154"/>
      <c r="EL986" s="154"/>
      <c r="EM986" s="154"/>
      <c r="EN986" s="154"/>
      <c r="EO986" s="154"/>
      <c r="EP986" s="154"/>
      <c r="EQ986" s="154"/>
      <c r="ER986" s="154"/>
      <c r="ES986" s="150">
        <f t="shared" ca="1" si="2501"/>
        <v>0</v>
      </c>
      <c r="ET986" s="150">
        <f t="shared" si="2444"/>
        <v>0</v>
      </c>
      <c r="EU986" s="152" t="e">
        <f t="shared" ca="1" si="2445"/>
        <v>#DIV/0!</v>
      </c>
      <c r="EV986" s="154"/>
      <c r="EW986" s="160"/>
      <c r="EX986" s="154"/>
      <c r="EY986" s="154"/>
      <c r="EZ986" s="154"/>
      <c r="FA986" s="154"/>
      <c r="FB986" s="154"/>
      <c r="FC986" s="154"/>
      <c r="FD986" s="154"/>
      <c r="FE986" s="154"/>
      <c r="FF986" s="154"/>
      <c r="FG986" s="154"/>
      <c r="FH986" s="154"/>
      <c r="FI986" s="154"/>
      <c r="FJ986" s="154"/>
      <c r="FK986" s="154"/>
      <c r="FL986" s="154"/>
      <c r="FM986" s="154"/>
      <c r="FN986" s="154"/>
      <c r="FO986" s="154"/>
      <c r="FP986" s="154"/>
      <c r="FQ986" s="154"/>
      <c r="FR986" s="154"/>
      <c r="FS986" s="154"/>
      <c r="FT986" s="154"/>
      <c r="FU986" s="154"/>
      <c r="FV986" s="154"/>
      <c r="FW986" s="154"/>
      <c r="FX986" s="154"/>
      <c r="FY986" s="154"/>
      <c r="FZ986" s="154"/>
      <c r="GA986" s="150">
        <f t="shared" ref="GA986" ca="1" si="2558">SUMIF($GD$8:$HG$9,$O$5,GD986:HG986)</f>
        <v>0</v>
      </c>
      <c r="GB986" s="150">
        <f t="shared" ref="GB986" si="2559">SUM(GD987:HG987)</f>
        <v>0</v>
      </c>
      <c r="GC986" s="152" t="e">
        <f t="shared" ref="GC986" ca="1" si="2560">GB986/GA986</f>
        <v>#DIV/0!</v>
      </c>
      <c r="GD986" s="154"/>
      <c r="GE986" s="154"/>
      <c r="GF986" s="154"/>
      <c r="GG986" s="154"/>
      <c r="GH986" s="154"/>
      <c r="GI986" s="154"/>
      <c r="GJ986" s="154"/>
      <c r="GK986" s="154"/>
      <c r="GL986" s="154"/>
      <c r="GM986" s="154"/>
      <c r="GN986" s="154"/>
      <c r="GO986" s="154"/>
      <c r="GP986" s="154"/>
      <c r="GQ986" s="154"/>
      <c r="GR986" s="154"/>
      <c r="GS986" s="154"/>
      <c r="GT986" s="154"/>
      <c r="GU986" s="154"/>
      <c r="GV986" s="154"/>
      <c r="GW986" s="154"/>
      <c r="GX986" s="154"/>
      <c r="GY986" s="154"/>
      <c r="GZ986" s="154"/>
      <c r="HA986" s="154"/>
      <c r="HB986" s="154"/>
      <c r="HC986" s="154"/>
      <c r="HD986" s="154"/>
      <c r="HE986" s="154"/>
      <c r="HF986" s="154"/>
      <c r="HG986" s="154"/>
      <c r="HH986" s="150"/>
      <c r="HI986" s="150">
        <v>0</v>
      </c>
      <c r="HJ986" s="154"/>
      <c r="HK986" s="154"/>
      <c r="HL986" s="154"/>
      <c r="HM986" s="154"/>
      <c r="HN986" s="154"/>
      <c r="HO986" s="154"/>
      <c r="HP986" s="154"/>
      <c r="HQ986" s="154"/>
      <c r="HR986" s="154"/>
      <c r="HS986" s="154"/>
      <c r="HT986" s="154"/>
      <c r="HU986" s="154"/>
      <c r="HV986" s="154"/>
      <c r="HW986" s="154"/>
      <c r="HX986" s="154"/>
      <c r="HY986" s="154"/>
      <c r="HZ986" s="154"/>
      <c r="IA986" s="154"/>
      <c r="IB986" s="154"/>
      <c r="IC986" s="154"/>
      <c r="ID986" s="154"/>
      <c r="IE986" s="154"/>
      <c r="IF986" s="154"/>
      <c r="IG986" s="154"/>
      <c r="IH986" s="154"/>
      <c r="II986" s="154"/>
      <c r="IJ986" s="154"/>
      <c r="IK986" s="154"/>
      <c r="IL986" s="154"/>
      <c r="IM986" s="154"/>
      <c r="IN986" s="154"/>
      <c r="IO986" s="154"/>
      <c r="IP986" s="150"/>
      <c r="IQ986" s="150">
        <v>0</v>
      </c>
      <c r="IR986" s="154"/>
      <c r="IS986" s="154"/>
      <c r="IT986" s="154"/>
      <c r="IU986" s="154"/>
      <c r="IV986" s="154"/>
      <c r="IW986" s="154"/>
      <c r="IX986" s="154"/>
      <c r="IY986" s="154"/>
      <c r="IZ986" s="154"/>
      <c r="JA986" s="154"/>
      <c r="JB986" s="154"/>
      <c r="JC986" s="154"/>
      <c r="JD986" s="154"/>
      <c r="JE986" s="154"/>
      <c r="JF986" s="154"/>
      <c r="JG986" s="154"/>
      <c r="JH986" s="154"/>
      <c r="JI986" s="154"/>
      <c r="JJ986" s="154"/>
      <c r="JK986" s="154"/>
      <c r="JL986" s="154"/>
      <c r="JM986" s="154"/>
      <c r="JN986" s="154"/>
      <c r="JO986" s="154"/>
      <c r="JP986" s="154"/>
      <c r="JQ986" s="154"/>
      <c r="JR986" s="154"/>
      <c r="JS986" s="154"/>
      <c r="JT986" s="154"/>
      <c r="JU986" s="154"/>
      <c r="JV986" s="154"/>
      <c r="JW986" s="150"/>
      <c r="JX986" s="150">
        <v>0</v>
      </c>
      <c r="JY986" s="154"/>
      <c r="JZ986" s="154"/>
      <c r="KA986" s="154"/>
      <c r="KB986" s="154"/>
      <c r="KC986" s="154"/>
      <c r="KD986" s="154"/>
      <c r="KE986" s="154"/>
      <c r="KF986" s="154"/>
      <c r="KG986" s="154"/>
      <c r="KH986" s="154"/>
      <c r="KI986" s="154"/>
      <c r="KJ986" s="154"/>
      <c r="KK986" s="154"/>
      <c r="KL986" s="154"/>
      <c r="KM986" s="154"/>
      <c r="KN986" s="154"/>
      <c r="KO986" s="154"/>
      <c r="KP986" s="154"/>
      <c r="KQ986" s="154"/>
      <c r="KR986" s="154"/>
      <c r="KS986" s="154"/>
      <c r="KT986" s="154"/>
      <c r="KU986" s="154"/>
      <c r="KV986" s="154"/>
      <c r="KW986" s="154"/>
      <c r="KX986" s="154"/>
      <c r="KY986" s="154"/>
      <c r="KZ986" s="154"/>
      <c r="LA986" s="154"/>
      <c r="LB986" s="154"/>
      <c r="LC986" s="154"/>
      <c r="LD986" s="154"/>
      <c r="LE986" s="150"/>
      <c r="LF986" s="150">
        <v>0</v>
      </c>
      <c r="LG986" s="154"/>
      <c r="LH986" s="154"/>
      <c r="LI986" s="154"/>
      <c r="LJ986" s="154"/>
      <c r="LK986" s="154"/>
      <c r="LL986" s="154"/>
      <c r="LM986" s="154"/>
      <c r="LN986" s="154"/>
      <c r="LO986" s="154"/>
      <c r="LP986" s="154"/>
      <c r="LQ986" s="154"/>
      <c r="LR986" s="154"/>
      <c r="LS986" s="154"/>
      <c r="LT986" s="154"/>
      <c r="LU986" s="154"/>
      <c r="LV986" s="154"/>
      <c r="LW986" s="154"/>
      <c r="LX986" s="154"/>
      <c r="LY986" s="154"/>
      <c r="LZ986" s="154"/>
      <c r="MA986" s="154"/>
      <c r="MB986" s="154"/>
      <c r="MC986" s="154"/>
      <c r="MD986" s="154"/>
      <c r="ME986" s="154"/>
      <c r="MF986" s="154"/>
      <c r="MG986" s="154"/>
      <c r="MH986" s="154"/>
      <c r="MI986" s="154"/>
      <c r="MJ986" s="154"/>
      <c r="MK986" s="154"/>
      <c r="ML986" s="154"/>
    </row>
    <row r="987" spans="1:350" s="41" customFormat="1" ht="14.25" customHeight="1" outlineLevel="3" x14ac:dyDescent="0.25">
      <c r="A987" s="221"/>
      <c r="B987" s="231"/>
      <c r="C987" s="176"/>
      <c r="D987" s="176"/>
      <c r="E987" s="176"/>
      <c r="F987" s="176"/>
      <c r="G987" s="176"/>
      <c r="H987" s="171"/>
      <c r="I987" s="171"/>
      <c r="J987" s="213"/>
      <c r="K987" s="213"/>
      <c r="L987" s="173"/>
      <c r="M987" s="173"/>
      <c r="N987" s="184"/>
      <c r="O987" s="155"/>
      <c r="P987" s="155"/>
      <c r="Q987" s="151"/>
      <c r="R987" s="151"/>
      <c r="S987" s="153"/>
      <c r="T987" s="155"/>
      <c r="U987" s="155"/>
      <c r="V987" s="155"/>
      <c r="W987" s="155"/>
      <c r="X987" s="155"/>
      <c r="Y987" s="155"/>
      <c r="Z987" s="155"/>
      <c r="AA987" s="155"/>
      <c r="AB987" s="155"/>
      <c r="AC987" s="155"/>
      <c r="AD987" s="155"/>
      <c r="AE987" s="155"/>
      <c r="AF987" s="155"/>
      <c r="AG987" s="155"/>
      <c r="AH987" s="155"/>
      <c r="AI987" s="155"/>
      <c r="AJ987" s="155"/>
      <c r="AK987" s="155"/>
      <c r="AL987" s="155"/>
      <c r="AM987" s="155"/>
      <c r="AN987" s="155"/>
      <c r="AO987" s="155"/>
      <c r="AP987" s="155"/>
      <c r="AQ987" s="155"/>
      <c r="AR987" s="155"/>
      <c r="AS987" s="155"/>
      <c r="AT987" s="155"/>
      <c r="AU987" s="155"/>
      <c r="AV987" s="155"/>
      <c r="AW987" s="155"/>
      <c r="AX987" s="151"/>
      <c r="AY987" s="151"/>
      <c r="AZ987" s="153"/>
      <c r="BA987" s="155"/>
      <c r="BB987" s="155"/>
      <c r="BC987" s="155"/>
      <c r="BD987" s="155"/>
      <c r="BE987" s="155"/>
      <c r="BF987" s="155"/>
      <c r="BG987" s="155"/>
      <c r="BH987" s="155"/>
      <c r="BI987" s="155"/>
      <c r="BJ987" s="155"/>
      <c r="BK987" s="155"/>
      <c r="BL987" s="155"/>
      <c r="BM987" s="155"/>
      <c r="BN987" s="155"/>
      <c r="BO987" s="155"/>
      <c r="BP987" s="155"/>
      <c r="BQ987" s="155"/>
      <c r="BR987" s="155"/>
      <c r="BS987" s="155"/>
      <c r="BT987" s="155"/>
      <c r="BU987" s="155"/>
      <c r="BV987" s="155"/>
      <c r="BW987" s="155"/>
      <c r="BX987" s="155"/>
      <c r="BY987" s="155"/>
      <c r="BZ987" s="155"/>
      <c r="CA987" s="155"/>
      <c r="CB987" s="155"/>
      <c r="CC987" s="155"/>
      <c r="CD987" s="155"/>
      <c r="CE987" s="155"/>
      <c r="CF987" s="151"/>
      <c r="CG987" s="151"/>
      <c r="CH987" s="153"/>
      <c r="CI987" s="155"/>
      <c r="CJ987" s="155"/>
      <c r="CK987" s="155"/>
      <c r="CL987" s="155"/>
      <c r="CM987" s="155"/>
      <c r="CN987" s="155"/>
      <c r="CO987" s="155"/>
      <c r="CP987" s="159"/>
      <c r="CQ987" s="159"/>
      <c r="CR987" s="159"/>
      <c r="CS987" s="159"/>
      <c r="CT987" s="159"/>
      <c r="CU987" s="159"/>
      <c r="CV987" s="159"/>
      <c r="CW987" s="155"/>
      <c r="CX987" s="155"/>
      <c r="CY987" s="155"/>
      <c r="CZ987" s="155"/>
      <c r="DA987" s="155"/>
      <c r="DB987" s="155"/>
      <c r="DC987" s="155"/>
      <c r="DD987" s="155"/>
      <c r="DE987" s="155"/>
      <c r="DF987" s="155"/>
      <c r="DG987" s="155"/>
      <c r="DH987" s="155"/>
      <c r="DI987" s="155"/>
      <c r="DJ987" s="155"/>
      <c r="DK987" s="155"/>
      <c r="DL987" s="155"/>
      <c r="DM987" s="155"/>
      <c r="DN987" s="151"/>
      <c r="DO987" s="151"/>
      <c r="DP987" s="153"/>
      <c r="DQ987" s="155"/>
      <c r="DR987" s="155"/>
      <c r="DS987" s="155"/>
      <c r="DT987" s="155"/>
      <c r="DU987" s="155"/>
      <c r="DV987" s="155"/>
      <c r="DW987" s="155"/>
      <c r="DX987" s="155"/>
      <c r="DY987" s="155"/>
      <c r="DZ987" s="155"/>
      <c r="EA987" s="155"/>
      <c r="EB987" s="155"/>
      <c r="EC987" s="155"/>
      <c r="ED987" s="155"/>
      <c r="EE987" s="155"/>
      <c r="EF987" s="155"/>
      <c r="EG987" s="155"/>
      <c r="EH987" s="155"/>
      <c r="EI987" s="155"/>
      <c r="EJ987" s="155"/>
      <c r="EK987" s="155"/>
      <c r="EL987" s="155"/>
      <c r="EM987" s="155"/>
      <c r="EN987" s="155"/>
      <c r="EO987" s="155"/>
      <c r="EP987" s="155"/>
      <c r="EQ987" s="155"/>
      <c r="ER987" s="155"/>
      <c r="ES987" s="151"/>
      <c r="ET987" s="151"/>
      <c r="EU987" s="153"/>
      <c r="EV987" s="155"/>
      <c r="EW987" s="161"/>
      <c r="EX987" s="155"/>
      <c r="EY987" s="155"/>
      <c r="EZ987" s="155"/>
      <c r="FA987" s="155"/>
      <c r="FB987" s="155"/>
      <c r="FC987" s="155"/>
      <c r="FD987" s="155"/>
      <c r="FE987" s="155"/>
      <c r="FF987" s="155"/>
      <c r="FG987" s="155"/>
      <c r="FH987" s="155"/>
      <c r="FI987" s="155"/>
      <c r="FJ987" s="155"/>
      <c r="FK987" s="155"/>
      <c r="FL987" s="155"/>
      <c r="FM987" s="155"/>
      <c r="FN987" s="155"/>
      <c r="FO987" s="155"/>
      <c r="FP987" s="155"/>
      <c r="FQ987" s="155"/>
      <c r="FR987" s="155"/>
      <c r="FS987" s="155"/>
      <c r="FT987" s="155"/>
      <c r="FU987" s="155"/>
      <c r="FV987" s="155"/>
      <c r="FW987" s="155"/>
      <c r="FX987" s="155"/>
      <c r="FY987" s="155"/>
      <c r="FZ987" s="155"/>
      <c r="GA987" s="151"/>
      <c r="GB987" s="151"/>
      <c r="GC987" s="153"/>
      <c r="GD987" s="155"/>
      <c r="GE987" s="155"/>
      <c r="GF987" s="155"/>
      <c r="GG987" s="155"/>
      <c r="GH987" s="155"/>
      <c r="GI987" s="155"/>
      <c r="GJ987" s="155"/>
      <c r="GK987" s="155"/>
      <c r="GL987" s="155"/>
      <c r="GM987" s="155"/>
      <c r="GN987" s="155"/>
      <c r="GO987" s="155"/>
      <c r="GP987" s="155"/>
      <c r="GQ987" s="155"/>
      <c r="GR987" s="155"/>
      <c r="GS987" s="155"/>
      <c r="GT987" s="155"/>
      <c r="GU987" s="155"/>
      <c r="GV987" s="155"/>
      <c r="GW987" s="155"/>
      <c r="GX987" s="155"/>
      <c r="GY987" s="155"/>
      <c r="GZ987" s="155"/>
      <c r="HA987" s="155"/>
      <c r="HB987" s="155"/>
      <c r="HC987" s="155"/>
      <c r="HD987" s="155"/>
      <c r="HE987" s="155"/>
      <c r="HF987" s="155"/>
      <c r="HG987" s="155"/>
      <c r="HH987" s="151"/>
      <c r="HI987" s="151"/>
      <c r="HJ987" s="155"/>
      <c r="HK987" s="155"/>
      <c r="HL987" s="155"/>
      <c r="HM987" s="155"/>
      <c r="HN987" s="155"/>
      <c r="HO987" s="155"/>
      <c r="HP987" s="155"/>
      <c r="HQ987" s="155"/>
      <c r="HR987" s="155"/>
      <c r="HS987" s="155"/>
      <c r="HT987" s="155"/>
      <c r="HU987" s="155"/>
      <c r="HV987" s="155"/>
      <c r="HW987" s="155"/>
      <c r="HX987" s="155"/>
      <c r="HY987" s="155"/>
      <c r="HZ987" s="155"/>
      <c r="IA987" s="155"/>
      <c r="IB987" s="155"/>
      <c r="IC987" s="155"/>
      <c r="ID987" s="155"/>
      <c r="IE987" s="155"/>
      <c r="IF987" s="155"/>
      <c r="IG987" s="155"/>
      <c r="IH987" s="155"/>
      <c r="II987" s="155"/>
      <c r="IJ987" s="155"/>
      <c r="IK987" s="155"/>
      <c r="IL987" s="155"/>
      <c r="IM987" s="155"/>
      <c r="IN987" s="155"/>
      <c r="IO987" s="155"/>
      <c r="IP987" s="151"/>
      <c r="IQ987" s="151"/>
      <c r="IR987" s="155"/>
      <c r="IS987" s="155"/>
      <c r="IT987" s="155"/>
      <c r="IU987" s="155"/>
      <c r="IV987" s="155"/>
      <c r="IW987" s="155"/>
      <c r="IX987" s="155"/>
      <c r="IY987" s="155"/>
      <c r="IZ987" s="155"/>
      <c r="JA987" s="155"/>
      <c r="JB987" s="155"/>
      <c r="JC987" s="155"/>
      <c r="JD987" s="155"/>
      <c r="JE987" s="155"/>
      <c r="JF987" s="155"/>
      <c r="JG987" s="155"/>
      <c r="JH987" s="155"/>
      <c r="JI987" s="155"/>
      <c r="JJ987" s="155"/>
      <c r="JK987" s="155"/>
      <c r="JL987" s="155"/>
      <c r="JM987" s="155"/>
      <c r="JN987" s="155"/>
      <c r="JO987" s="155"/>
      <c r="JP987" s="155"/>
      <c r="JQ987" s="155"/>
      <c r="JR987" s="155"/>
      <c r="JS987" s="155"/>
      <c r="JT987" s="155"/>
      <c r="JU987" s="155"/>
      <c r="JV987" s="155"/>
      <c r="JW987" s="151"/>
      <c r="JX987" s="151"/>
      <c r="JY987" s="155"/>
      <c r="JZ987" s="155"/>
      <c r="KA987" s="155"/>
      <c r="KB987" s="155"/>
      <c r="KC987" s="155"/>
      <c r="KD987" s="155"/>
      <c r="KE987" s="155"/>
      <c r="KF987" s="155"/>
      <c r="KG987" s="155"/>
      <c r="KH987" s="155"/>
      <c r="KI987" s="155"/>
      <c r="KJ987" s="155"/>
      <c r="KK987" s="155"/>
      <c r="KL987" s="155"/>
      <c r="KM987" s="155"/>
      <c r="KN987" s="155"/>
      <c r="KO987" s="155"/>
      <c r="KP987" s="155"/>
      <c r="KQ987" s="155"/>
      <c r="KR987" s="155"/>
      <c r="KS987" s="155"/>
      <c r="KT987" s="155"/>
      <c r="KU987" s="155"/>
      <c r="KV987" s="155"/>
      <c r="KW987" s="155"/>
      <c r="KX987" s="155"/>
      <c r="KY987" s="155"/>
      <c r="KZ987" s="155"/>
      <c r="LA987" s="155"/>
      <c r="LB987" s="155"/>
      <c r="LC987" s="155"/>
      <c r="LD987" s="155"/>
      <c r="LE987" s="151"/>
      <c r="LF987" s="151"/>
      <c r="LG987" s="155"/>
      <c r="LH987" s="155"/>
      <c r="LI987" s="155"/>
      <c r="LJ987" s="155"/>
      <c r="LK987" s="155"/>
      <c r="LL987" s="155"/>
      <c r="LM987" s="155"/>
      <c r="LN987" s="155"/>
      <c r="LO987" s="155"/>
      <c r="LP987" s="155"/>
      <c r="LQ987" s="155"/>
      <c r="LR987" s="155"/>
      <c r="LS987" s="155"/>
      <c r="LT987" s="155"/>
      <c r="LU987" s="155"/>
      <c r="LV987" s="155"/>
      <c r="LW987" s="155"/>
      <c r="LX987" s="155"/>
      <c r="LY987" s="155"/>
      <c r="LZ987" s="155"/>
      <c r="MA987" s="155"/>
      <c r="MB987" s="155"/>
      <c r="MC987" s="155"/>
      <c r="MD987" s="155"/>
      <c r="ME987" s="155"/>
      <c r="MF987" s="155"/>
      <c r="MG987" s="155"/>
      <c r="MH987" s="155"/>
      <c r="MI987" s="155"/>
      <c r="MJ987" s="155"/>
      <c r="MK987" s="155"/>
      <c r="ML987" s="155"/>
    </row>
    <row r="988" spans="1:350" ht="13.9" customHeight="1" outlineLevel="3" x14ac:dyDescent="0.2">
      <c r="A988" s="226" t="s">
        <v>582</v>
      </c>
      <c r="B988" s="218" t="s">
        <v>343</v>
      </c>
      <c r="C988" s="214" t="s">
        <v>99</v>
      </c>
      <c r="D988" s="242">
        <v>160</v>
      </c>
      <c r="E988" s="175">
        <v>0</v>
      </c>
      <c r="F988" s="175">
        <f>D988-E988</f>
        <v>160</v>
      </c>
      <c r="G988" s="175" t="s">
        <v>898</v>
      </c>
      <c r="H988" s="170" t="s">
        <v>912</v>
      </c>
      <c r="I988" s="170" t="s">
        <v>900</v>
      </c>
      <c r="J988" s="212">
        <f ca="1">E988+Q988+AX988+CF988+DN988+ES988+GA988+HH988+IP988+JW988+LE988</f>
        <v>160</v>
      </c>
      <c r="K988" s="212">
        <f>E988+R988+AY988+CG988+DO988+ET988+GB988+HI988+IQ988+JX988+LF988</f>
        <v>160</v>
      </c>
      <c r="L988" s="172">
        <f ca="1">K988/J988</f>
        <v>1</v>
      </c>
      <c r="M988" s="172">
        <f>K988/D988</f>
        <v>1</v>
      </c>
      <c r="N988" s="183">
        <f ca="1">SUMIF($EV$8:$FZ$9,$O$5,$EV989:$FZ989)-SUMIF($EV$8:$FZ$9,$Q$5,$EV989:$FZ989)</f>
        <v>0</v>
      </c>
      <c r="O988" s="156"/>
      <c r="P988" s="16" t="s">
        <v>25</v>
      </c>
      <c r="Q988" s="150">
        <v>0</v>
      </c>
      <c r="R988" s="150">
        <v>0</v>
      </c>
      <c r="S988" s="152" t="e">
        <v>#DIV/0!</v>
      </c>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50">
        <f t="shared" ca="1" si="2510"/>
        <v>0</v>
      </c>
      <c r="AY988" s="150">
        <f>SUM(BA989:CE989)</f>
        <v>0</v>
      </c>
      <c r="AZ988" s="152" t="e">
        <f ca="1">AY988/AX988</f>
        <v>#DIV/0!</v>
      </c>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50">
        <f t="shared" ref="CF988" si="2561">SUM(CI988:DM988)</f>
        <v>0</v>
      </c>
      <c r="CG988" s="150">
        <f>SUM(CI989:DM989)</f>
        <v>0</v>
      </c>
      <c r="CH988" s="152" t="e">
        <f>CG988/CF988</f>
        <v>#DIV/0!</v>
      </c>
      <c r="CI988" s="129"/>
      <c r="CJ988" s="129"/>
      <c r="CK988" s="129"/>
      <c r="CL988" s="129"/>
      <c r="CM988" s="129"/>
      <c r="CN988" s="129"/>
      <c r="CO988" s="129"/>
      <c r="CP988" s="101"/>
      <c r="CQ988" s="101"/>
      <c r="CR988" s="101"/>
      <c r="CS988" s="101"/>
      <c r="CT988" s="101"/>
      <c r="CU988" s="101"/>
      <c r="CV988" s="101"/>
      <c r="CW988" s="129"/>
      <c r="CX988" s="129"/>
      <c r="CY988" s="129"/>
      <c r="CZ988" s="129"/>
      <c r="DA988" s="129"/>
      <c r="DB988" s="129"/>
      <c r="DC988" s="129"/>
      <c r="DD988" s="129"/>
      <c r="DE988" s="129"/>
      <c r="DF988" s="129"/>
      <c r="DG988" s="129"/>
      <c r="DH988" s="129"/>
      <c r="DI988" s="129"/>
      <c r="DJ988" s="129"/>
      <c r="DK988" s="129"/>
      <c r="DL988" s="129"/>
      <c r="DM988" s="129"/>
      <c r="DN988" s="150">
        <f t="shared" ref="DN988" si="2562">SUM(DQ988:ER988)</f>
        <v>87</v>
      </c>
      <c r="DO988" s="150">
        <f>SUM(DQ989:ER989)</f>
        <v>0</v>
      </c>
      <c r="DP988" s="152">
        <f t="shared" si="2408"/>
        <v>0</v>
      </c>
      <c r="DQ988" s="16"/>
      <c r="DR988" s="16"/>
      <c r="DS988" s="16"/>
      <c r="DT988" s="16"/>
      <c r="DU988" s="16"/>
      <c r="DV988" s="16"/>
      <c r="DW988" s="16"/>
      <c r="DX988" s="16"/>
      <c r="DY988" s="16"/>
      <c r="DZ988" s="16"/>
      <c r="EA988" s="16"/>
      <c r="EB988" s="16"/>
      <c r="EC988" s="16"/>
      <c r="ED988" s="16"/>
      <c r="EE988" s="16"/>
      <c r="EF988" s="16"/>
      <c r="EG988" s="16"/>
      <c r="EH988" s="16"/>
      <c r="EI988" s="16"/>
      <c r="EJ988" s="16"/>
      <c r="EK988" s="16"/>
      <c r="EL988" s="16">
        <v>20</v>
      </c>
      <c r="EM988" s="16">
        <v>20</v>
      </c>
      <c r="EN988" s="16">
        <v>20</v>
      </c>
      <c r="EO988" s="16">
        <v>27</v>
      </c>
      <c r="EP988" s="16"/>
      <c r="EQ988" s="16"/>
      <c r="ER988" s="16"/>
      <c r="ES988" s="150">
        <f t="shared" ca="1" si="2501"/>
        <v>0</v>
      </c>
      <c r="ET988" s="150">
        <f t="shared" si="2444"/>
        <v>0</v>
      </c>
      <c r="EU988" s="152" t="e">
        <f t="shared" ca="1" si="2445"/>
        <v>#DIV/0!</v>
      </c>
      <c r="EV988" s="16"/>
      <c r="EW988" s="67"/>
      <c r="EX988" s="16"/>
      <c r="EY988" s="16"/>
      <c r="EZ988" s="16"/>
      <c r="FA988" s="16"/>
      <c r="FB988" s="16"/>
      <c r="FC988" s="16"/>
      <c r="FD988" s="16"/>
      <c r="FE988" s="16"/>
      <c r="FF988" s="16"/>
      <c r="FG988" s="16"/>
      <c r="FH988" s="16"/>
      <c r="FI988" s="16"/>
      <c r="FJ988" s="16"/>
      <c r="FK988" s="16"/>
      <c r="FL988" s="16"/>
      <c r="FM988" s="16"/>
      <c r="FN988" s="16"/>
      <c r="FO988" s="16"/>
      <c r="FP988" s="16"/>
      <c r="FQ988" s="16"/>
      <c r="FR988" s="16"/>
      <c r="FS988" s="16"/>
      <c r="FT988" s="16"/>
      <c r="FU988" s="16"/>
      <c r="FV988" s="16"/>
      <c r="FW988" s="16"/>
      <c r="FX988" s="16"/>
      <c r="FY988" s="16"/>
      <c r="FZ988" s="16"/>
      <c r="GA988" s="150">
        <f t="shared" ref="GA988" ca="1" si="2563">SUMIF($GD$8:$HG$9,$O$5,GD988:HG988)</f>
        <v>73</v>
      </c>
      <c r="GB988" s="150">
        <f t="shared" ref="GB988" si="2564">SUM(GD989:HG989)</f>
        <v>160</v>
      </c>
      <c r="GC988" s="152">
        <f t="shared" ref="GC988" ca="1" si="2565">GB988/GA988</f>
        <v>2.1917808219178081</v>
      </c>
      <c r="GD988" s="16"/>
      <c r="GE988" s="16"/>
      <c r="GF988" s="16"/>
      <c r="GG988" s="16"/>
      <c r="GH988" s="16"/>
      <c r="GI988" s="16"/>
      <c r="GJ988" s="16"/>
      <c r="GK988" s="16"/>
      <c r="GL988" s="16"/>
      <c r="GM988" s="16"/>
      <c r="GN988" s="16"/>
      <c r="GO988" s="16"/>
      <c r="GP988" s="16"/>
      <c r="GQ988" s="16"/>
      <c r="GR988" s="16"/>
      <c r="GS988" s="16"/>
      <c r="GT988" s="16"/>
      <c r="GU988" s="16"/>
      <c r="GV988" s="16"/>
      <c r="GW988" s="16"/>
      <c r="GX988" s="16">
        <f>160-87</f>
        <v>73</v>
      </c>
      <c r="GY988" s="16"/>
      <c r="GZ988" s="16"/>
      <c r="HA988" s="16"/>
      <c r="HB988" s="16"/>
      <c r="HC988" s="16"/>
      <c r="HD988" s="16"/>
      <c r="HE988" s="16"/>
      <c r="HF988" s="16"/>
      <c r="HG988" s="16"/>
      <c r="HH988" s="150"/>
      <c r="HI988" s="150">
        <v>0</v>
      </c>
      <c r="HJ988" s="152" t="e">
        <v>#DIV/0!</v>
      </c>
      <c r="HK988" s="16"/>
      <c r="HL988" s="16"/>
      <c r="HM988" s="16"/>
      <c r="HN988" s="16"/>
      <c r="HO988" s="16"/>
      <c r="HP988" s="16"/>
      <c r="HQ988" s="16"/>
      <c r="HR988" s="16"/>
      <c r="HS988" s="16"/>
      <c r="HT988" s="16"/>
      <c r="HU988" s="16"/>
      <c r="HV988" s="16"/>
      <c r="HW988" s="16"/>
      <c r="HX988" s="16"/>
      <c r="HY988" s="16"/>
      <c r="HZ988" s="16"/>
      <c r="IA988" s="16"/>
      <c r="IB988" s="16"/>
      <c r="IC988" s="16"/>
      <c r="ID988" s="16"/>
      <c r="IE988" s="16"/>
      <c r="IF988" s="16"/>
      <c r="IG988" s="16"/>
      <c r="IH988" s="16"/>
      <c r="II988" s="16"/>
      <c r="IJ988" s="16"/>
      <c r="IK988" s="16"/>
      <c r="IL988" s="16"/>
      <c r="IM988" s="16"/>
      <c r="IN988" s="16"/>
      <c r="IO988" s="16"/>
      <c r="IP988" s="150"/>
      <c r="IQ988" s="150">
        <v>0</v>
      </c>
      <c r="IR988" s="152" t="e">
        <v>#DIV/0!</v>
      </c>
      <c r="IS988" s="16"/>
      <c r="IT988" s="16"/>
      <c r="IU988" s="16"/>
      <c r="IV988" s="16"/>
      <c r="IW988" s="16"/>
      <c r="IX988" s="16"/>
      <c r="IY988" s="16"/>
      <c r="IZ988" s="16"/>
      <c r="JA988" s="16"/>
      <c r="JB988" s="16"/>
      <c r="JC988" s="16"/>
      <c r="JD988" s="16"/>
      <c r="JE988" s="16"/>
      <c r="JF988" s="16"/>
      <c r="JG988" s="16"/>
      <c r="JH988" s="16"/>
      <c r="JI988" s="16"/>
      <c r="JJ988" s="16"/>
      <c r="JK988" s="16"/>
      <c r="JL988" s="16"/>
      <c r="JM988" s="16"/>
      <c r="JN988" s="16"/>
      <c r="JO988" s="16"/>
      <c r="JP988" s="16"/>
      <c r="JQ988" s="16"/>
      <c r="JR988" s="16"/>
      <c r="JS988" s="16"/>
      <c r="JT988" s="16"/>
      <c r="JU988" s="23"/>
      <c r="JV988" s="16"/>
      <c r="JW988" s="150"/>
      <c r="JX988" s="150">
        <v>0</v>
      </c>
      <c r="JY988" s="152" t="e">
        <v>#DIV/0!</v>
      </c>
      <c r="JZ988" s="16"/>
      <c r="KA988" s="16"/>
      <c r="KB988" s="16"/>
      <c r="KC988" s="16"/>
      <c r="KD988" s="16"/>
      <c r="KE988" s="16"/>
      <c r="KF988" s="16"/>
      <c r="KG988" s="16"/>
      <c r="KH988" s="16"/>
      <c r="KI988" s="16"/>
      <c r="KJ988" s="16"/>
      <c r="KK988" s="16"/>
      <c r="KL988" s="16"/>
      <c r="KM988" s="16"/>
      <c r="KN988" s="16"/>
      <c r="KO988" s="16"/>
      <c r="KP988" s="16"/>
      <c r="KQ988" s="16"/>
      <c r="KR988" s="16"/>
      <c r="KS988" s="16"/>
      <c r="KT988" s="16"/>
      <c r="KU988" s="16"/>
      <c r="KV988" s="16"/>
      <c r="KW988" s="16"/>
      <c r="KX988" s="16"/>
      <c r="KY988" s="16"/>
      <c r="KZ988" s="16"/>
      <c r="LA988" s="16"/>
      <c r="LB988" s="16"/>
      <c r="LC988" s="16"/>
      <c r="LD988" s="16"/>
      <c r="LE988" s="150"/>
      <c r="LF988" s="150">
        <v>0</v>
      </c>
      <c r="LG988" s="152" t="e">
        <v>#DIV/0!</v>
      </c>
      <c r="LH988" s="16"/>
      <c r="LI988" s="16"/>
      <c r="LJ988" s="16"/>
      <c r="LK988" s="16"/>
      <c r="LL988" s="16"/>
      <c r="LM988" s="16"/>
      <c r="LN988" s="16"/>
      <c r="LO988" s="16"/>
      <c r="LP988" s="16"/>
      <c r="LQ988" s="16"/>
      <c r="LR988" s="16"/>
      <c r="LS988" s="16"/>
      <c r="LT988" s="16"/>
      <c r="LU988" s="16"/>
      <c r="LV988" s="16"/>
      <c r="LW988" s="16"/>
      <c r="LX988" s="16"/>
      <c r="LY988" s="16"/>
      <c r="LZ988" s="16"/>
      <c r="MA988" s="16"/>
      <c r="MB988" s="16"/>
      <c r="MC988" s="16"/>
      <c r="MD988" s="16"/>
      <c r="ME988" s="16"/>
      <c r="MF988" s="16"/>
      <c r="MG988" s="16"/>
      <c r="MH988" s="16"/>
      <c r="MI988" s="16"/>
      <c r="MJ988" s="16"/>
      <c r="MK988" s="16"/>
      <c r="ML988" s="16"/>
    </row>
    <row r="989" spans="1:350" ht="13.9" customHeight="1" outlineLevel="3" x14ac:dyDescent="0.2">
      <c r="A989" s="227"/>
      <c r="B989" s="219"/>
      <c r="C989" s="215"/>
      <c r="D989" s="243"/>
      <c r="E989" s="176"/>
      <c r="F989" s="176"/>
      <c r="G989" s="176"/>
      <c r="H989" s="171"/>
      <c r="I989" s="171"/>
      <c r="J989" s="213"/>
      <c r="K989" s="213"/>
      <c r="L989" s="173"/>
      <c r="M989" s="173"/>
      <c r="N989" s="184"/>
      <c r="O989" s="157"/>
      <c r="P989" s="17" t="s">
        <v>26</v>
      </c>
      <c r="Q989" s="151"/>
      <c r="R989" s="151"/>
      <c r="S989" s="153"/>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151"/>
      <c r="AY989" s="151"/>
      <c r="AZ989" s="153"/>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151"/>
      <c r="CG989" s="151"/>
      <c r="CH989" s="153"/>
      <c r="CI989" s="141"/>
      <c r="CJ989" s="141"/>
      <c r="CK989" s="141"/>
      <c r="CL989" s="141"/>
      <c r="CM989" s="141"/>
      <c r="CN989" s="141"/>
      <c r="CO989" s="141"/>
      <c r="CP989" s="95"/>
      <c r="CQ989" s="95"/>
      <c r="CR989" s="95"/>
      <c r="CS989" s="95"/>
      <c r="CT989" s="95"/>
      <c r="CU989" s="95"/>
      <c r="CV989" s="95"/>
      <c r="CW989" s="141"/>
      <c r="CX989" s="141"/>
      <c r="CY989" s="141"/>
      <c r="CZ989" s="141"/>
      <c r="DA989" s="141"/>
      <c r="DB989" s="141"/>
      <c r="DC989" s="141"/>
      <c r="DD989" s="141"/>
      <c r="DE989" s="141"/>
      <c r="DF989" s="141"/>
      <c r="DG989" s="141"/>
      <c r="DH989" s="141"/>
      <c r="DI989" s="141"/>
      <c r="DJ989" s="141"/>
      <c r="DK989" s="141"/>
      <c r="DL989" s="141"/>
      <c r="DM989" s="141"/>
      <c r="DN989" s="151"/>
      <c r="DO989" s="151"/>
      <c r="DP989" s="153"/>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151"/>
      <c r="ET989" s="151"/>
      <c r="EU989" s="153"/>
      <c r="EV989" s="24"/>
      <c r="EW989" s="125"/>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c r="FU989" s="24"/>
      <c r="FV989" s="24"/>
      <c r="FW989" s="24"/>
      <c r="FX989" s="24"/>
      <c r="FY989" s="24"/>
      <c r="FZ989" s="24"/>
      <c r="GA989" s="151"/>
      <c r="GB989" s="151"/>
      <c r="GC989" s="153"/>
      <c r="GD989" s="24"/>
      <c r="GE989" s="24"/>
      <c r="GF989" s="24"/>
      <c r="GG989" s="24"/>
      <c r="GH989" s="24">
        <v>10</v>
      </c>
      <c r="GI989" s="24">
        <v>19</v>
      </c>
      <c r="GJ989" s="24">
        <v>128</v>
      </c>
      <c r="GK989" s="24"/>
      <c r="GL989" s="24"/>
      <c r="GM989" s="24"/>
      <c r="GN989" s="24"/>
      <c r="GO989" s="24"/>
      <c r="GP989" s="24"/>
      <c r="GQ989" s="24"/>
      <c r="GR989" s="24">
        <v>3</v>
      </c>
      <c r="GS989" s="24"/>
      <c r="GT989" s="24"/>
      <c r="GU989" s="24"/>
      <c r="GV989" s="24"/>
      <c r="GW989" s="24"/>
      <c r="GX989" s="24"/>
      <c r="GY989" s="24"/>
      <c r="GZ989" s="24"/>
      <c r="HA989" s="24"/>
      <c r="HB989" s="24"/>
      <c r="HC989" s="24"/>
      <c r="HD989" s="24"/>
      <c r="HE989" s="24"/>
      <c r="HF989" s="24"/>
      <c r="HG989" s="24"/>
      <c r="HH989" s="151"/>
      <c r="HI989" s="151"/>
      <c r="HJ989" s="153"/>
      <c r="HK989" s="24"/>
      <c r="HL989" s="24"/>
      <c r="HM989" s="24"/>
      <c r="HN989" s="24"/>
      <c r="HO989" s="24"/>
      <c r="HP989" s="24"/>
      <c r="HQ989" s="24"/>
      <c r="HR989" s="24"/>
      <c r="HS989" s="24"/>
      <c r="HT989" s="24"/>
      <c r="HU989" s="24"/>
      <c r="HV989" s="24"/>
      <c r="HW989" s="24"/>
      <c r="HX989" s="24"/>
      <c r="HY989" s="24"/>
      <c r="HZ989" s="24"/>
      <c r="IA989" s="24"/>
      <c r="IB989" s="24"/>
      <c r="IC989" s="24"/>
      <c r="ID989" s="24"/>
      <c r="IE989" s="24"/>
      <c r="IF989" s="24"/>
      <c r="IG989" s="24"/>
      <c r="IH989" s="24"/>
      <c r="II989" s="24"/>
      <c r="IJ989" s="24"/>
      <c r="IK989" s="24"/>
      <c r="IL989" s="24"/>
      <c r="IM989" s="24"/>
      <c r="IN989" s="24"/>
      <c r="IO989" s="24"/>
      <c r="IP989" s="151"/>
      <c r="IQ989" s="151"/>
      <c r="IR989" s="153"/>
      <c r="IS989" s="24"/>
      <c r="IT989" s="24"/>
      <c r="IU989" s="24"/>
      <c r="IV989" s="24"/>
      <c r="IW989" s="24"/>
      <c r="IX989" s="24"/>
      <c r="IY989" s="24"/>
      <c r="IZ989" s="24"/>
      <c r="JA989" s="24"/>
      <c r="JB989" s="24"/>
      <c r="JC989" s="24"/>
      <c r="JD989" s="24"/>
      <c r="JE989" s="24"/>
      <c r="JF989" s="24"/>
      <c r="JG989" s="24"/>
      <c r="JH989" s="24"/>
      <c r="JI989" s="24"/>
      <c r="JJ989" s="24"/>
      <c r="JK989" s="24"/>
      <c r="JL989" s="24"/>
      <c r="JM989" s="24"/>
      <c r="JN989" s="24"/>
      <c r="JO989" s="24"/>
      <c r="JP989" s="24"/>
      <c r="JQ989" s="24"/>
      <c r="JR989" s="24"/>
      <c r="JS989" s="24"/>
      <c r="JT989" s="24"/>
      <c r="JU989" s="25"/>
      <c r="JV989" s="24"/>
      <c r="JW989" s="151"/>
      <c r="JX989" s="151"/>
      <c r="JY989" s="153"/>
      <c r="JZ989" s="24"/>
      <c r="KA989" s="24"/>
      <c r="KB989" s="24"/>
      <c r="KC989" s="24"/>
      <c r="KD989" s="24"/>
      <c r="KE989" s="24"/>
      <c r="KF989" s="24"/>
      <c r="KG989" s="24"/>
      <c r="KH989" s="24"/>
      <c r="KI989" s="24"/>
      <c r="KJ989" s="24"/>
      <c r="KK989" s="24"/>
      <c r="KL989" s="24"/>
      <c r="KM989" s="24"/>
      <c r="KN989" s="24"/>
      <c r="KO989" s="24"/>
      <c r="KP989" s="24"/>
      <c r="KQ989" s="24"/>
      <c r="KR989" s="24"/>
      <c r="KS989" s="24"/>
      <c r="KT989" s="24"/>
      <c r="KU989" s="24"/>
      <c r="KV989" s="24"/>
      <c r="KW989" s="24"/>
      <c r="KX989" s="24"/>
      <c r="KY989" s="24"/>
      <c r="KZ989" s="24"/>
      <c r="LA989" s="24"/>
      <c r="LB989" s="24"/>
      <c r="LC989" s="24"/>
      <c r="LD989" s="24"/>
      <c r="LE989" s="151"/>
      <c r="LF989" s="151"/>
      <c r="LG989" s="153"/>
      <c r="LH989" s="24"/>
      <c r="LI989" s="24"/>
      <c r="LJ989" s="24"/>
      <c r="LK989" s="24"/>
      <c r="LL989" s="24"/>
      <c r="LM989" s="24"/>
      <c r="LN989" s="24"/>
      <c r="LO989" s="24"/>
      <c r="LP989" s="24"/>
      <c r="LQ989" s="24"/>
      <c r="LR989" s="24"/>
      <c r="LS989" s="24"/>
      <c r="LT989" s="24"/>
      <c r="LU989" s="24"/>
      <c r="LV989" s="24"/>
      <c r="LW989" s="24"/>
      <c r="LX989" s="24"/>
      <c r="LY989" s="24"/>
      <c r="LZ989" s="24"/>
      <c r="MA989" s="24"/>
      <c r="MB989" s="24"/>
      <c r="MC989" s="24"/>
      <c r="MD989" s="24"/>
      <c r="ME989" s="24"/>
      <c r="MF989" s="24"/>
      <c r="MG989" s="24"/>
      <c r="MH989" s="24"/>
      <c r="MI989" s="24"/>
      <c r="MJ989" s="24"/>
      <c r="MK989" s="24"/>
      <c r="ML989" s="24"/>
    </row>
    <row r="990" spans="1:350" ht="13.9" customHeight="1" outlineLevel="3" x14ac:dyDescent="0.2">
      <c r="A990" s="226" t="s">
        <v>583</v>
      </c>
      <c r="B990" s="218" t="s">
        <v>406</v>
      </c>
      <c r="C990" s="214" t="s">
        <v>38</v>
      </c>
      <c r="D990" s="154">
        <v>14.413399999999999</v>
      </c>
      <c r="E990" s="175">
        <v>0</v>
      </c>
      <c r="F990" s="175">
        <f>D990-E990</f>
        <v>14.413399999999999</v>
      </c>
      <c r="G990" s="175" t="s">
        <v>962</v>
      </c>
      <c r="H990" s="170" t="s">
        <v>959</v>
      </c>
      <c r="I990" s="170" t="s">
        <v>971</v>
      </c>
      <c r="J990" s="212">
        <f ca="1">E990+Q990+AX990+CF990+DN990+ES990+GA990+HH990+IP990+JW990+LE990</f>
        <v>14.413399999999999</v>
      </c>
      <c r="K990" s="212">
        <f>E990+R990+AY990+CG990+DO990+ET990+GB990+HI990+IQ990+JX990+LF990</f>
        <v>8.49</v>
      </c>
      <c r="L990" s="172">
        <f ca="1">K990/J990</f>
        <v>0.58903520335243598</v>
      </c>
      <c r="M990" s="172">
        <f>K990/D990</f>
        <v>0.58903520335243598</v>
      </c>
      <c r="N990" s="183">
        <f ca="1">SUMIF($EV$8:$FZ$9,$O$5,$EV991:$FZ991)-SUMIF($EV$8:$FZ$9,$Q$5,$EV991:$FZ991)</f>
        <v>0</v>
      </c>
      <c r="O990" s="156"/>
      <c r="P990" s="16" t="s">
        <v>25</v>
      </c>
      <c r="Q990" s="150">
        <v>0</v>
      </c>
      <c r="R990" s="150">
        <v>0</v>
      </c>
      <c r="S990" s="152" t="e">
        <v>#DIV/0!</v>
      </c>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50">
        <f t="shared" ca="1" si="2510"/>
        <v>0</v>
      </c>
      <c r="AY990" s="150">
        <f>SUM(BA991:CE991)</f>
        <v>0</v>
      </c>
      <c r="AZ990" s="152" t="e">
        <f ca="1">AY990/AX990</f>
        <v>#DIV/0!</v>
      </c>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50">
        <f t="shared" ref="CF990" si="2566">SUM(CI990:DM990)</f>
        <v>0</v>
      </c>
      <c r="CG990" s="150">
        <f>SUM(CI991:DM991)</f>
        <v>0</v>
      </c>
      <c r="CH990" s="152" t="e">
        <f>CG990/CF990</f>
        <v>#DIV/0!</v>
      </c>
      <c r="CI990" s="129"/>
      <c r="CJ990" s="129"/>
      <c r="CK990" s="129"/>
      <c r="CL990" s="129"/>
      <c r="CM990" s="129"/>
      <c r="CN990" s="129"/>
      <c r="CO990" s="129"/>
      <c r="CP990" s="101"/>
      <c r="CQ990" s="101"/>
      <c r="CR990" s="101"/>
      <c r="CS990" s="101"/>
      <c r="CT990" s="101"/>
      <c r="CU990" s="101"/>
      <c r="CV990" s="101"/>
      <c r="CW990" s="129"/>
      <c r="CX990" s="129"/>
      <c r="CY990" s="129"/>
      <c r="CZ990" s="129"/>
      <c r="DA990" s="129"/>
      <c r="DB990" s="129"/>
      <c r="DC990" s="129"/>
      <c r="DD990" s="129"/>
      <c r="DE990" s="129"/>
      <c r="DF990" s="129"/>
      <c r="DG990" s="129"/>
      <c r="DH990" s="129"/>
      <c r="DI990" s="129"/>
      <c r="DJ990" s="129"/>
      <c r="DK990" s="129"/>
      <c r="DL990" s="129"/>
      <c r="DM990" s="129"/>
      <c r="DN990" s="150">
        <f t="shared" ref="DN990" si="2567">SUM(DQ990:ER990)</f>
        <v>0</v>
      </c>
      <c r="DO990" s="150">
        <f>SUM(DQ991:ER991)</f>
        <v>0</v>
      </c>
      <c r="DP990" s="152" t="e">
        <f t="shared" si="2408"/>
        <v>#DIV/0!</v>
      </c>
      <c r="DQ990" s="16"/>
      <c r="DR990" s="16"/>
      <c r="DS990" s="16"/>
      <c r="DT990" s="16"/>
      <c r="DU990" s="16"/>
      <c r="DV990" s="16"/>
      <c r="DW990" s="16"/>
      <c r="DX990" s="16"/>
      <c r="DY990" s="16"/>
      <c r="DZ990" s="16"/>
      <c r="EA990" s="16"/>
      <c r="EB990" s="16"/>
      <c r="EC990" s="16"/>
      <c r="ED990" s="16"/>
      <c r="EE990" s="16"/>
      <c r="EF990" s="16"/>
      <c r="EG990" s="16"/>
      <c r="EH990" s="16"/>
      <c r="EI990" s="16"/>
      <c r="EJ990" s="16"/>
      <c r="EK990" s="16"/>
      <c r="EL990" s="16"/>
      <c r="EM990" s="16"/>
      <c r="EN990" s="16"/>
      <c r="EO990" s="16"/>
      <c r="EP990" s="16"/>
      <c r="EQ990" s="16"/>
      <c r="ER990" s="16"/>
      <c r="ES990" s="150">
        <f t="shared" ca="1" si="2501"/>
        <v>0</v>
      </c>
      <c r="ET990" s="150">
        <f t="shared" si="2444"/>
        <v>0</v>
      </c>
      <c r="EU990" s="152" t="e">
        <f t="shared" ca="1" si="2445"/>
        <v>#DIV/0!</v>
      </c>
      <c r="EV990" s="16"/>
      <c r="EW990" s="67"/>
      <c r="EX990" s="16"/>
      <c r="EY990" s="16"/>
      <c r="EZ990" s="16"/>
      <c r="FA990" s="16"/>
      <c r="FB990" s="16"/>
      <c r="FC990" s="16"/>
      <c r="FD990" s="16"/>
      <c r="FE990" s="16"/>
      <c r="FF990" s="16"/>
      <c r="FG990" s="16"/>
      <c r="FH990" s="16"/>
      <c r="FI990" s="16"/>
      <c r="FJ990" s="16"/>
      <c r="FK990" s="16"/>
      <c r="FL990" s="16"/>
      <c r="FM990" s="16"/>
      <c r="FN990" s="16"/>
      <c r="FO990" s="16"/>
      <c r="FP990" s="16"/>
      <c r="FQ990" s="16"/>
      <c r="FR990" s="16"/>
      <c r="FS990" s="16"/>
      <c r="FT990" s="16"/>
      <c r="FU990" s="16"/>
      <c r="FV990" s="16"/>
      <c r="FW990" s="16"/>
      <c r="FX990" s="16"/>
      <c r="FY990" s="16"/>
      <c r="FZ990" s="16"/>
      <c r="GA990" s="150">
        <f t="shared" ref="GA990" ca="1" si="2568">SUMIF($GD$8:$HG$9,$O$5,GD990:HG990)</f>
        <v>14.413399999999999</v>
      </c>
      <c r="GB990" s="150">
        <f t="shared" ref="GB990" si="2569">SUM(GD991:HG991)</f>
        <v>8.49</v>
      </c>
      <c r="GC990" s="152">
        <f t="shared" ref="GC990" ca="1" si="2570">GB990/GA990</f>
        <v>0.58903520335243598</v>
      </c>
      <c r="GD990" s="16"/>
      <c r="GE990" s="16"/>
      <c r="GF990" s="16"/>
      <c r="GG990" s="16">
        <v>2</v>
      </c>
      <c r="GH990" s="16">
        <v>2</v>
      </c>
      <c r="GI990" s="16">
        <v>2</v>
      </c>
      <c r="GJ990" s="16">
        <v>2</v>
      </c>
      <c r="GK990" s="16">
        <v>2</v>
      </c>
      <c r="GL990" s="16">
        <v>2</v>
      </c>
      <c r="GM990" s="16">
        <v>2.4134000000000002</v>
      </c>
      <c r="GN990" s="16"/>
      <c r="GO990" s="16"/>
      <c r="GP990" s="16"/>
      <c r="GQ990" s="16"/>
      <c r="GR990" s="16"/>
      <c r="GS990" s="16"/>
      <c r="GT990" s="16"/>
      <c r="GU990" s="16"/>
      <c r="GV990" s="16"/>
      <c r="GW990" s="16"/>
      <c r="GX990" s="16"/>
      <c r="GY990" s="16"/>
      <c r="GZ990" s="16"/>
      <c r="HA990" s="16"/>
      <c r="HB990" s="16"/>
      <c r="HC990" s="16"/>
      <c r="HD990" s="16"/>
      <c r="HE990" s="16"/>
      <c r="HF990" s="16"/>
      <c r="HG990" s="16"/>
      <c r="HH990" s="150"/>
      <c r="HI990" s="150">
        <v>0</v>
      </c>
      <c r="HJ990" s="152" t="e">
        <v>#DIV/0!</v>
      </c>
      <c r="HK990" s="16"/>
      <c r="HL990" s="16"/>
      <c r="HM990" s="16"/>
      <c r="HN990" s="16"/>
      <c r="HO990" s="16"/>
      <c r="HP990" s="16"/>
      <c r="HQ990" s="16"/>
      <c r="HR990" s="16"/>
      <c r="HS990" s="16"/>
      <c r="HT990" s="16"/>
      <c r="HU990" s="16"/>
      <c r="HV990" s="16"/>
      <c r="HW990" s="16"/>
      <c r="HX990" s="16"/>
      <c r="HY990" s="16"/>
      <c r="HZ990" s="16"/>
      <c r="IA990" s="16"/>
      <c r="IB990" s="16"/>
      <c r="IC990" s="16"/>
      <c r="ID990" s="16"/>
      <c r="IE990" s="16"/>
      <c r="IF990" s="16"/>
      <c r="IG990" s="16"/>
      <c r="IH990" s="16"/>
      <c r="II990" s="16"/>
      <c r="IJ990" s="16"/>
      <c r="IK990" s="16"/>
      <c r="IL990" s="16"/>
      <c r="IM990" s="16"/>
      <c r="IN990" s="16"/>
      <c r="IO990" s="16"/>
      <c r="IP990" s="150"/>
      <c r="IQ990" s="150">
        <v>0</v>
      </c>
      <c r="IR990" s="152" t="e">
        <v>#DIV/0!</v>
      </c>
      <c r="IS990" s="16"/>
      <c r="IT990" s="16"/>
      <c r="IU990" s="16"/>
      <c r="IV990" s="16"/>
      <c r="IW990" s="16"/>
      <c r="IX990" s="16"/>
      <c r="IY990" s="16"/>
      <c r="IZ990" s="16"/>
      <c r="JA990" s="16"/>
      <c r="JB990" s="16"/>
      <c r="JC990" s="16"/>
      <c r="JD990" s="16"/>
      <c r="JE990" s="16"/>
      <c r="JF990" s="16"/>
      <c r="JG990" s="16"/>
      <c r="JH990" s="16"/>
      <c r="JI990" s="16"/>
      <c r="JJ990" s="16"/>
      <c r="JK990" s="16"/>
      <c r="JL990" s="16"/>
      <c r="JM990" s="16"/>
      <c r="JN990" s="16"/>
      <c r="JO990" s="16"/>
      <c r="JP990" s="16"/>
      <c r="JQ990" s="16"/>
      <c r="JR990" s="16"/>
      <c r="JS990" s="16"/>
      <c r="JT990" s="16"/>
      <c r="JU990" s="23"/>
      <c r="JV990" s="16"/>
      <c r="JW990" s="150"/>
      <c r="JX990" s="150">
        <v>0</v>
      </c>
      <c r="JY990" s="152" t="e">
        <v>#DIV/0!</v>
      </c>
      <c r="JZ990" s="16"/>
      <c r="KA990" s="16"/>
      <c r="KB990" s="16"/>
      <c r="KC990" s="16"/>
      <c r="KD990" s="16"/>
      <c r="KE990" s="16"/>
      <c r="KF990" s="16"/>
      <c r="KG990" s="16"/>
      <c r="KH990" s="16"/>
      <c r="KI990" s="16"/>
      <c r="KJ990" s="16"/>
      <c r="KK990" s="16"/>
      <c r="KL990" s="16"/>
      <c r="KM990" s="16"/>
      <c r="KN990" s="16"/>
      <c r="KO990" s="16"/>
      <c r="KP990" s="16"/>
      <c r="KQ990" s="16"/>
      <c r="KR990" s="16"/>
      <c r="KS990" s="16"/>
      <c r="KT990" s="16"/>
      <c r="KU990" s="16"/>
      <c r="KV990" s="16"/>
      <c r="KW990" s="16"/>
      <c r="KX990" s="16"/>
      <c r="KY990" s="16"/>
      <c r="KZ990" s="16"/>
      <c r="LA990" s="16"/>
      <c r="LB990" s="16"/>
      <c r="LC990" s="16"/>
      <c r="LD990" s="16"/>
      <c r="LE990" s="150"/>
      <c r="LF990" s="150">
        <v>0</v>
      </c>
      <c r="LG990" s="152" t="e">
        <v>#DIV/0!</v>
      </c>
      <c r="LH990" s="16"/>
      <c r="LI990" s="16"/>
      <c r="LJ990" s="16"/>
      <c r="LK990" s="16"/>
      <c r="LL990" s="16"/>
      <c r="LM990" s="16"/>
      <c r="LN990" s="16"/>
      <c r="LO990" s="16"/>
      <c r="LP990" s="16"/>
      <c r="LQ990" s="16"/>
      <c r="LR990" s="16"/>
      <c r="LS990" s="16"/>
      <c r="LT990" s="16"/>
      <c r="LU990" s="16"/>
      <c r="LV990" s="16"/>
      <c r="LW990" s="16"/>
      <c r="LX990" s="16"/>
      <c r="LY990" s="16"/>
      <c r="LZ990" s="16"/>
      <c r="MA990" s="16"/>
      <c r="MB990" s="16"/>
      <c r="MC990" s="16"/>
      <c r="MD990" s="16"/>
      <c r="ME990" s="16"/>
      <c r="MF990" s="16"/>
      <c r="MG990" s="16"/>
      <c r="MH990" s="16"/>
      <c r="MI990" s="16"/>
      <c r="MJ990" s="16"/>
      <c r="MK990" s="16"/>
      <c r="ML990" s="16"/>
    </row>
    <row r="991" spans="1:350" ht="13.9" customHeight="1" outlineLevel="3" x14ac:dyDescent="0.2">
      <c r="A991" s="227"/>
      <c r="B991" s="219"/>
      <c r="C991" s="215"/>
      <c r="D991" s="155"/>
      <c r="E991" s="176"/>
      <c r="F991" s="176"/>
      <c r="G991" s="176"/>
      <c r="H991" s="171"/>
      <c r="I991" s="171"/>
      <c r="J991" s="213"/>
      <c r="K991" s="213"/>
      <c r="L991" s="173"/>
      <c r="M991" s="173"/>
      <c r="N991" s="184"/>
      <c r="O991" s="157"/>
      <c r="P991" s="17" t="s">
        <v>26</v>
      </c>
      <c r="Q991" s="151"/>
      <c r="R991" s="151"/>
      <c r="S991" s="153"/>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151"/>
      <c r="AY991" s="151"/>
      <c r="AZ991" s="153"/>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c r="CF991" s="151"/>
      <c r="CG991" s="151"/>
      <c r="CH991" s="153"/>
      <c r="CI991" s="141"/>
      <c r="CJ991" s="141"/>
      <c r="CK991" s="141"/>
      <c r="CL991" s="141"/>
      <c r="CM991" s="141"/>
      <c r="CN991" s="141"/>
      <c r="CO991" s="141"/>
      <c r="CP991" s="95"/>
      <c r="CQ991" s="95"/>
      <c r="CR991" s="95"/>
      <c r="CS991" s="95"/>
      <c r="CT991" s="95"/>
      <c r="CU991" s="95"/>
      <c r="CV991" s="95"/>
      <c r="CW991" s="141"/>
      <c r="CX991" s="141"/>
      <c r="CY991" s="141"/>
      <c r="CZ991" s="141"/>
      <c r="DA991" s="141"/>
      <c r="DB991" s="141"/>
      <c r="DC991" s="141"/>
      <c r="DD991" s="141"/>
      <c r="DE991" s="141"/>
      <c r="DF991" s="141"/>
      <c r="DG991" s="141"/>
      <c r="DH991" s="141"/>
      <c r="DI991" s="141"/>
      <c r="DJ991" s="141"/>
      <c r="DK991" s="141"/>
      <c r="DL991" s="141"/>
      <c r="DM991" s="141"/>
      <c r="DN991" s="151"/>
      <c r="DO991" s="151"/>
      <c r="DP991" s="153"/>
      <c r="DQ991" s="24"/>
      <c r="DR991" s="24"/>
      <c r="DS991" s="24"/>
      <c r="DT991" s="24"/>
      <c r="DU991" s="24"/>
      <c r="DV991" s="24"/>
      <c r="DW991" s="24"/>
      <c r="DX991" s="24"/>
      <c r="DY991" s="24"/>
      <c r="DZ991" s="24"/>
      <c r="EA991" s="24"/>
      <c r="EB991" s="24"/>
      <c r="EC991" s="24"/>
      <c r="ED991" s="24"/>
      <c r="EE991" s="24"/>
      <c r="EF991" s="24"/>
      <c r="EG991" s="24"/>
      <c r="EH991" s="24"/>
      <c r="EI991" s="24"/>
      <c r="EJ991" s="24"/>
      <c r="EK991" s="24"/>
      <c r="EL991" s="24"/>
      <c r="EM991" s="24"/>
      <c r="EN991" s="24"/>
      <c r="EO991" s="24"/>
      <c r="EP991" s="24"/>
      <c r="EQ991" s="24"/>
      <c r="ER991" s="24"/>
      <c r="ES991" s="151"/>
      <c r="ET991" s="151"/>
      <c r="EU991" s="153"/>
      <c r="EV991" s="24"/>
      <c r="EW991" s="125"/>
      <c r="EX991" s="24"/>
      <c r="EY991" s="24"/>
      <c r="EZ991" s="24"/>
      <c r="FA991" s="24"/>
      <c r="FB991" s="24"/>
      <c r="FC991" s="24"/>
      <c r="FD991" s="24"/>
      <c r="FE991" s="24"/>
      <c r="FF991" s="24"/>
      <c r="FG991" s="24"/>
      <c r="FH991" s="24"/>
      <c r="FI991" s="24"/>
      <c r="FJ991" s="24"/>
      <c r="FK991" s="24"/>
      <c r="FL991" s="24"/>
      <c r="FM991" s="24"/>
      <c r="FN991" s="24"/>
      <c r="FO991" s="24"/>
      <c r="FP991" s="24"/>
      <c r="FQ991" s="24"/>
      <c r="FR991" s="24"/>
      <c r="FS991" s="24"/>
      <c r="FT991" s="24"/>
      <c r="FU991" s="24"/>
      <c r="FV991" s="24"/>
      <c r="FW991" s="24"/>
      <c r="FX991" s="24"/>
      <c r="FY991" s="24"/>
      <c r="FZ991" s="24"/>
      <c r="GA991" s="151"/>
      <c r="GB991" s="151"/>
      <c r="GC991" s="153"/>
      <c r="GD991" s="24"/>
      <c r="GE991" s="24"/>
      <c r="GF991" s="24"/>
      <c r="GG991" s="24"/>
      <c r="GH991" s="24"/>
      <c r="GI991" s="24"/>
      <c r="GJ991" s="24"/>
      <c r="GK991" s="24"/>
      <c r="GL991" s="24"/>
      <c r="GM991" s="24"/>
      <c r="GN991" s="24"/>
      <c r="GO991" s="24"/>
      <c r="GP991" s="24"/>
      <c r="GQ991" s="24"/>
      <c r="GR991" s="24"/>
      <c r="GS991" s="24"/>
      <c r="GT991" s="142">
        <v>0.49</v>
      </c>
      <c r="GU991" s="24"/>
      <c r="GV991" s="24"/>
      <c r="GW991" s="24"/>
      <c r="GX991" s="24"/>
      <c r="GY991" s="24">
        <v>8</v>
      </c>
      <c r="GZ991" s="24"/>
      <c r="HA991" s="24"/>
      <c r="HB991" s="24"/>
      <c r="HC991" s="24"/>
      <c r="HD991" s="24"/>
      <c r="HE991" s="24"/>
      <c r="HF991" s="24"/>
      <c r="HG991" s="24"/>
      <c r="HH991" s="151"/>
      <c r="HI991" s="151"/>
      <c r="HJ991" s="153"/>
      <c r="HK991" s="24"/>
      <c r="HL991" s="24"/>
      <c r="HM991" s="24"/>
      <c r="HN991" s="24"/>
      <c r="HO991" s="24"/>
      <c r="HP991" s="24"/>
      <c r="HQ991" s="24"/>
      <c r="HR991" s="24"/>
      <c r="HS991" s="24"/>
      <c r="HT991" s="24"/>
      <c r="HU991" s="24"/>
      <c r="HV991" s="24"/>
      <c r="HW991" s="24"/>
      <c r="HX991" s="24"/>
      <c r="HY991" s="24"/>
      <c r="HZ991" s="24"/>
      <c r="IA991" s="24"/>
      <c r="IB991" s="24"/>
      <c r="IC991" s="24"/>
      <c r="ID991" s="24"/>
      <c r="IE991" s="24"/>
      <c r="IF991" s="24"/>
      <c r="IG991" s="24"/>
      <c r="IH991" s="24"/>
      <c r="II991" s="24"/>
      <c r="IJ991" s="24"/>
      <c r="IK991" s="24"/>
      <c r="IL991" s="24"/>
      <c r="IM991" s="24"/>
      <c r="IN991" s="24"/>
      <c r="IO991" s="24"/>
      <c r="IP991" s="151"/>
      <c r="IQ991" s="151"/>
      <c r="IR991" s="153"/>
      <c r="IS991" s="24"/>
      <c r="IT991" s="24"/>
      <c r="IU991" s="24"/>
      <c r="IV991" s="24"/>
      <c r="IW991" s="24"/>
      <c r="IX991" s="24"/>
      <c r="IY991" s="24"/>
      <c r="IZ991" s="24"/>
      <c r="JA991" s="24"/>
      <c r="JB991" s="24"/>
      <c r="JC991" s="24"/>
      <c r="JD991" s="24"/>
      <c r="JE991" s="24"/>
      <c r="JF991" s="24"/>
      <c r="JG991" s="24"/>
      <c r="JH991" s="24"/>
      <c r="JI991" s="24"/>
      <c r="JJ991" s="24"/>
      <c r="JK991" s="24"/>
      <c r="JL991" s="24"/>
      <c r="JM991" s="24"/>
      <c r="JN991" s="24"/>
      <c r="JO991" s="24"/>
      <c r="JP991" s="24"/>
      <c r="JQ991" s="24"/>
      <c r="JR991" s="24"/>
      <c r="JS991" s="24"/>
      <c r="JT991" s="24"/>
      <c r="JU991" s="25"/>
      <c r="JV991" s="24"/>
      <c r="JW991" s="151"/>
      <c r="JX991" s="151"/>
      <c r="JY991" s="153"/>
      <c r="JZ991" s="24"/>
      <c r="KA991" s="24"/>
      <c r="KB991" s="24"/>
      <c r="KC991" s="24"/>
      <c r="KD991" s="24"/>
      <c r="KE991" s="24"/>
      <c r="KF991" s="24"/>
      <c r="KG991" s="24"/>
      <c r="KH991" s="24"/>
      <c r="KI991" s="24"/>
      <c r="KJ991" s="24"/>
      <c r="KK991" s="24"/>
      <c r="KL991" s="24"/>
      <c r="KM991" s="24"/>
      <c r="KN991" s="24"/>
      <c r="KO991" s="24"/>
      <c r="KP991" s="24"/>
      <c r="KQ991" s="24"/>
      <c r="KR991" s="24"/>
      <c r="KS991" s="24"/>
      <c r="KT991" s="24"/>
      <c r="KU991" s="24"/>
      <c r="KV991" s="24"/>
      <c r="KW991" s="24"/>
      <c r="KX991" s="24"/>
      <c r="KY991" s="24"/>
      <c r="KZ991" s="24"/>
      <c r="LA991" s="24"/>
      <c r="LB991" s="24"/>
      <c r="LC991" s="24"/>
      <c r="LD991" s="24"/>
      <c r="LE991" s="151"/>
      <c r="LF991" s="151"/>
      <c r="LG991" s="153"/>
      <c r="LH991" s="24"/>
      <c r="LI991" s="24"/>
      <c r="LJ991" s="24"/>
      <c r="LK991" s="24"/>
      <c r="LL991" s="24"/>
      <c r="LM991" s="24"/>
      <c r="LN991" s="24"/>
      <c r="LO991" s="24"/>
      <c r="LP991" s="24"/>
      <c r="LQ991" s="24"/>
      <c r="LR991" s="24"/>
      <c r="LS991" s="24"/>
      <c r="LT991" s="24"/>
      <c r="LU991" s="24"/>
      <c r="LV991" s="24"/>
      <c r="LW991" s="24"/>
      <c r="LX991" s="24"/>
      <c r="LY991" s="24"/>
      <c r="LZ991" s="24"/>
      <c r="MA991" s="24"/>
      <c r="MB991" s="24"/>
      <c r="MC991" s="24"/>
      <c r="MD991" s="24"/>
      <c r="ME991" s="24"/>
      <c r="MF991" s="24"/>
      <c r="MG991" s="24"/>
      <c r="MH991" s="24"/>
      <c r="MI991" s="24"/>
      <c r="MJ991" s="24"/>
      <c r="MK991" s="24"/>
      <c r="ML991" s="24"/>
    </row>
    <row r="992" spans="1:350" ht="13.9" customHeight="1" outlineLevel="3" x14ac:dyDescent="0.2">
      <c r="A992" s="226" t="s">
        <v>584</v>
      </c>
      <c r="B992" s="218" t="s">
        <v>409</v>
      </c>
      <c r="C992" s="214" t="s">
        <v>99</v>
      </c>
      <c r="D992" s="154">
        <v>2</v>
      </c>
      <c r="E992" s="175">
        <v>0</v>
      </c>
      <c r="F992" s="175">
        <f>D992-E992</f>
        <v>2</v>
      </c>
      <c r="G992" s="175" t="s">
        <v>847</v>
      </c>
      <c r="H992" s="170" t="s">
        <v>971</v>
      </c>
      <c r="I992" s="170" t="s">
        <v>883</v>
      </c>
      <c r="J992" s="212">
        <f ca="1">E992+Q992+AX992+CF992+DN992+ES992+GA992+HH992+IP992+JW992+LE992</f>
        <v>2</v>
      </c>
      <c r="K992" s="212">
        <f>E992+R992+AY992+CG992+DO992+ET992+GB992+HI992+IQ992+JX992+LF992</f>
        <v>2</v>
      </c>
      <c r="L992" s="172">
        <f ca="1">K992/J992</f>
        <v>1</v>
      </c>
      <c r="M992" s="172">
        <f>K992/D992</f>
        <v>1</v>
      </c>
      <c r="N992" s="183">
        <f ca="1">SUMIF($EV$8:$FZ$9,$O$5,$EV993:$FZ993)-SUMIF($EV$8:$FZ$9,$Q$5,$EV993:$FZ993)</f>
        <v>0</v>
      </c>
      <c r="O992" s="156"/>
      <c r="P992" s="16" t="s">
        <v>25</v>
      </c>
      <c r="Q992" s="150">
        <v>0</v>
      </c>
      <c r="R992" s="150">
        <v>0</v>
      </c>
      <c r="S992" s="152" t="e">
        <v>#DIV/0!</v>
      </c>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50">
        <f t="shared" ca="1" si="2510"/>
        <v>0</v>
      </c>
      <c r="AY992" s="150">
        <f>SUM(BA993:CE993)</f>
        <v>0</v>
      </c>
      <c r="AZ992" s="152" t="e">
        <f ca="1">AY992/AX992</f>
        <v>#DIV/0!</v>
      </c>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50">
        <f t="shared" ref="CF992" si="2571">SUM(CI992:DM992)</f>
        <v>0</v>
      </c>
      <c r="CG992" s="150">
        <f>SUM(CI993:DM993)</f>
        <v>0</v>
      </c>
      <c r="CH992" s="152" t="e">
        <f>CG992/CF992</f>
        <v>#DIV/0!</v>
      </c>
      <c r="CI992" s="129"/>
      <c r="CJ992" s="129"/>
      <c r="CK992" s="129"/>
      <c r="CL992" s="129"/>
      <c r="CM992" s="129"/>
      <c r="CN992" s="129"/>
      <c r="CO992" s="129"/>
      <c r="CP992" s="101"/>
      <c r="CQ992" s="101"/>
      <c r="CR992" s="101"/>
      <c r="CS992" s="101"/>
      <c r="CT992" s="101"/>
      <c r="CU992" s="101"/>
      <c r="CV992" s="101"/>
      <c r="CW992" s="129"/>
      <c r="CX992" s="129"/>
      <c r="CY992" s="129"/>
      <c r="CZ992" s="129"/>
      <c r="DA992" s="129"/>
      <c r="DB992" s="129"/>
      <c r="DC992" s="129"/>
      <c r="DD992" s="129"/>
      <c r="DE992" s="129"/>
      <c r="DF992" s="129"/>
      <c r="DG992" s="129"/>
      <c r="DH992" s="129"/>
      <c r="DI992" s="129"/>
      <c r="DJ992" s="129"/>
      <c r="DK992" s="129"/>
      <c r="DL992" s="129"/>
      <c r="DM992" s="129"/>
      <c r="DN992" s="150">
        <f t="shared" ref="DN992" si="2572">SUM(DQ992:ER992)</f>
        <v>0</v>
      </c>
      <c r="DO992" s="150">
        <f>SUM(DQ993:ER993)</f>
        <v>0</v>
      </c>
      <c r="DP992" s="152" t="e">
        <f t="shared" ref="DP992:DP1054" si="2573">DO992/DN992</f>
        <v>#DIV/0!</v>
      </c>
      <c r="DQ992" s="16"/>
      <c r="DR992" s="16"/>
      <c r="DS992" s="16"/>
      <c r="DT992" s="16"/>
      <c r="DU992" s="16"/>
      <c r="DV992" s="16"/>
      <c r="DW992" s="16"/>
      <c r="DX992" s="16"/>
      <c r="DY992" s="16"/>
      <c r="DZ992" s="16"/>
      <c r="EA992" s="16"/>
      <c r="EB992" s="16"/>
      <c r="EC992" s="16"/>
      <c r="ED992" s="16"/>
      <c r="EE992" s="16"/>
      <c r="EF992" s="16"/>
      <c r="EG992" s="16"/>
      <c r="EH992" s="16"/>
      <c r="EI992" s="16"/>
      <c r="EJ992" s="16"/>
      <c r="EK992" s="16"/>
      <c r="EL992" s="16"/>
      <c r="EM992" s="16"/>
      <c r="EN992" s="16"/>
      <c r="EO992" s="16"/>
      <c r="EP992" s="16"/>
      <c r="EQ992" s="16"/>
      <c r="ER992" s="16"/>
      <c r="ES992" s="150">
        <f t="shared" ca="1" si="2501"/>
        <v>0</v>
      </c>
      <c r="ET992" s="150">
        <f t="shared" si="2444"/>
        <v>0</v>
      </c>
      <c r="EU992" s="152" t="e">
        <f t="shared" ca="1" si="2445"/>
        <v>#DIV/0!</v>
      </c>
      <c r="EV992" s="16"/>
      <c r="EW992" s="67"/>
      <c r="EX992" s="16"/>
      <c r="EY992" s="16"/>
      <c r="EZ992" s="16"/>
      <c r="FA992" s="16"/>
      <c r="FB992" s="16"/>
      <c r="FC992" s="16"/>
      <c r="FD992" s="16"/>
      <c r="FE992" s="16"/>
      <c r="FF992" s="16"/>
      <c r="FG992" s="16"/>
      <c r="FH992" s="16"/>
      <c r="FI992" s="16"/>
      <c r="FJ992" s="16"/>
      <c r="FK992" s="16"/>
      <c r="FL992" s="16"/>
      <c r="FM992" s="16"/>
      <c r="FN992" s="16"/>
      <c r="FO992" s="16"/>
      <c r="FP992" s="16"/>
      <c r="FQ992" s="16"/>
      <c r="FR992" s="16"/>
      <c r="FS992" s="16"/>
      <c r="FT992" s="16"/>
      <c r="FU992" s="16"/>
      <c r="FV992" s="16"/>
      <c r="FW992" s="16"/>
      <c r="FX992" s="16"/>
      <c r="FY992" s="16"/>
      <c r="FZ992" s="16"/>
      <c r="GA992" s="150">
        <f t="shared" ref="GA992" ca="1" si="2574">SUMIF($GD$8:$HG$9,$O$5,GD992:HG992)</f>
        <v>2</v>
      </c>
      <c r="GB992" s="150">
        <f t="shared" ref="GB992" si="2575">SUM(GD993:HG993)</f>
        <v>2</v>
      </c>
      <c r="GC992" s="152">
        <f t="shared" ref="GC992" ca="1" si="2576">GB992/GA992</f>
        <v>1</v>
      </c>
      <c r="GD992" s="16"/>
      <c r="GE992" s="16"/>
      <c r="GF992" s="16"/>
      <c r="GG992" s="16"/>
      <c r="GH992" s="16"/>
      <c r="GI992" s="16"/>
      <c r="GJ992" s="16"/>
      <c r="GK992" s="16"/>
      <c r="GL992" s="16"/>
      <c r="GM992" s="16"/>
      <c r="GN992" s="16">
        <v>1</v>
      </c>
      <c r="GO992" s="16"/>
      <c r="GP992" s="16">
        <v>1</v>
      </c>
      <c r="GQ992" s="16"/>
      <c r="GR992" s="16"/>
      <c r="GS992" s="16"/>
      <c r="GT992" s="16"/>
      <c r="GU992" s="16"/>
      <c r="GV992" s="16"/>
      <c r="GW992" s="16"/>
      <c r="GX992" s="16"/>
      <c r="GY992" s="16"/>
      <c r="GZ992" s="16"/>
      <c r="HA992" s="16"/>
      <c r="HB992" s="16"/>
      <c r="HC992" s="16"/>
      <c r="HD992" s="16"/>
      <c r="HE992" s="16"/>
      <c r="HF992" s="16"/>
      <c r="HG992" s="16"/>
      <c r="HH992" s="150"/>
      <c r="HI992" s="150">
        <v>0</v>
      </c>
      <c r="HJ992" s="152" t="e">
        <v>#DIV/0!</v>
      </c>
      <c r="HK992" s="16"/>
      <c r="HL992" s="16"/>
      <c r="HM992" s="16"/>
      <c r="HN992" s="16"/>
      <c r="HO992" s="16"/>
      <c r="HP992" s="16"/>
      <c r="HQ992" s="16"/>
      <c r="HR992" s="16"/>
      <c r="HS992" s="16"/>
      <c r="HT992" s="16"/>
      <c r="HU992" s="16"/>
      <c r="HV992" s="16"/>
      <c r="HW992" s="16"/>
      <c r="HX992" s="16"/>
      <c r="HY992" s="16"/>
      <c r="HZ992" s="16"/>
      <c r="IA992" s="16"/>
      <c r="IB992" s="16"/>
      <c r="IC992" s="16"/>
      <c r="ID992" s="16"/>
      <c r="IE992" s="16"/>
      <c r="IF992" s="16"/>
      <c r="IG992" s="16"/>
      <c r="IH992" s="16"/>
      <c r="II992" s="16"/>
      <c r="IJ992" s="16"/>
      <c r="IK992" s="16"/>
      <c r="IL992" s="16"/>
      <c r="IM992" s="16"/>
      <c r="IN992" s="16"/>
      <c r="IO992" s="16"/>
      <c r="IP992" s="150"/>
      <c r="IQ992" s="150">
        <v>0</v>
      </c>
      <c r="IR992" s="152" t="e">
        <v>#DIV/0!</v>
      </c>
      <c r="IS992" s="16"/>
      <c r="IT992" s="16"/>
      <c r="IU992" s="16"/>
      <c r="IV992" s="16"/>
      <c r="IW992" s="16"/>
      <c r="IX992" s="16"/>
      <c r="IY992" s="16"/>
      <c r="IZ992" s="16"/>
      <c r="JA992" s="16"/>
      <c r="JB992" s="16"/>
      <c r="JC992" s="16"/>
      <c r="JD992" s="16"/>
      <c r="JE992" s="16"/>
      <c r="JF992" s="16"/>
      <c r="JG992" s="16"/>
      <c r="JH992" s="16"/>
      <c r="JI992" s="16"/>
      <c r="JJ992" s="16"/>
      <c r="JK992" s="16"/>
      <c r="JL992" s="16"/>
      <c r="JM992" s="16"/>
      <c r="JN992" s="16"/>
      <c r="JO992" s="16"/>
      <c r="JP992" s="16"/>
      <c r="JQ992" s="16"/>
      <c r="JR992" s="16"/>
      <c r="JS992" s="16"/>
      <c r="JT992" s="16"/>
      <c r="JU992" s="23"/>
      <c r="JV992" s="16"/>
      <c r="JW992" s="150"/>
      <c r="JX992" s="150">
        <v>0</v>
      </c>
      <c r="JY992" s="152" t="e">
        <v>#DIV/0!</v>
      </c>
      <c r="JZ992" s="16"/>
      <c r="KA992" s="16"/>
      <c r="KB992" s="16"/>
      <c r="KC992" s="16"/>
      <c r="KD992" s="16"/>
      <c r="KE992" s="16"/>
      <c r="KF992" s="16"/>
      <c r="KG992" s="16"/>
      <c r="KH992" s="16"/>
      <c r="KI992" s="16"/>
      <c r="KJ992" s="16"/>
      <c r="KK992" s="16"/>
      <c r="KL992" s="16"/>
      <c r="KM992" s="16"/>
      <c r="KN992" s="16"/>
      <c r="KO992" s="16"/>
      <c r="KP992" s="16"/>
      <c r="KQ992" s="16"/>
      <c r="KR992" s="16"/>
      <c r="KS992" s="16"/>
      <c r="KT992" s="16"/>
      <c r="KU992" s="16"/>
      <c r="KV992" s="16"/>
      <c r="KW992" s="16"/>
      <c r="KX992" s="16"/>
      <c r="KY992" s="16"/>
      <c r="KZ992" s="16"/>
      <c r="LA992" s="16"/>
      <c r="LB992" s="16"/>
      <c r="LC992" s="16"/>
      <c r="LD992" s="16"/>
      <c r="LE992" s="150"/>
      <c r="LF992" s="150">
        <v>0</v>
      </c>
      <c r="LG992" s="152" t="e">
        <v>#DIV/0!</v>
      </c>
      <c r="LH992" s="16"/>
      <c r="LI992" s="16"/>
      <c r="LJ992" s="16"/>
      <c r="LK992" s="16"/>
      <c r="LL992" s="16"/>
      <c r="LM992" s="16"/>
      <c r="LN992" s="16"/>
      <c r="LO992" s="16"/>
      <c r="LP992" s="16"/>
      <c r="LQ992" s="16"/>
      <c r="LR992" s="16"/>
      <c r="LS992" s="16"/>
      <c r="LT992" s="16"/>
      <c r="LU992" s="16"/>
      <c r="LV992" s="16"/>
      <c r="LW992" s="16"/>
      <c r="LX992" s="16"/>
      <c r="LY992" s="16"/>
      <c r="LZ992" s="16"/>
      <c r="MA992" s="16"/>
      <c r="MB992" s="16"/>
      <c r="MC992" s="16"/>
      <c r="MD992" s="16"/>
      <c r="ME992" s="16"/>
      <c r="MF992" s="16"/>
      <c r="MG992" s="16"/>
      <c r="MH992" s="16"/>
      <c r="MI992" s="16"/>
      <c r="MJ992" s="16"/>
      <c r="MK992" s="16"/>
      <c r="ML992" s="16"/>
    </row>
    <row r="993" spans="1:350" ht="13.9" customHeight="1" outlineLevel="3" x14ac:dyDescent="0.2">
      <c r="A993" s="227"/>
      <c r="B993" s="219"/>
      <c r="C993" s="215"/>
      <c r="D993" s="155"/>
      <c r="E993" s="176"/>
      <c r="F993" s="176"/>
      <c r="G993" s="176"/>
      <c r="H993" s="171"/>
      <c r="I993" s="171"/>
      <c r="J993" s="213"/>
      <c r="K993" s="213"/>
      <c r="L993" s="173"/>
      <c r="M993" s="173"/>
      <c r="N993" s="184"/>
      <c r="O993" s="157"/>
      <c r="P993" s="17" t="s">
        <v>26</v>
      </c>
      <c r="Q993" s="151"/>
      <c r="R993" s="151"/>
      <c r="S993" s="153"/>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151"/>
      <c r="AY993" s="151"/>
      <c r="AZ993" s="153"/>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c r="CF993" s="151"/>
      <c r="CG993" s="151"/>
      <c r="CH993" s="153"/>
      <c r="CI993" s="141"/>
      <c r="CJ993" s="141"/>
      <c r="CK993" s="141"/>
      <c r="CL993" s="141"/>
      <c r="CM993" s="141"/>
      <c r="CN993" s="141"/>
      <c r="CO993" s="141"/>
      <c r="CP993" s="95"/>
      <c r="CQ993" s="95"/>
      <c r="CR993" s="95"/>
      <c r="CS993" s="95"/>
      <c r="CT993" s="95"/>
      <c r="CU993" s="95"/>
      <c r="CV993" s="95"/>
      <c r="CW993" s="141"/>
      <c r="CX993" s="141"/>
      <c r="CY993" s="141"/>
      <c r="CZ993" s="141"/>
      <c r="DA993" s="141"/>
      <c r="DB993" s="141"/>
      <c r="DC993" s="141"/>
      <c r="DD993" s="141"/>
      <c r="DE993" s="141"/>
      <c r="DF993" s="141"/>
      <c r="DG993" s="141"/>
      <c r="DH993" s="141"/>
      <c r="DI993" s="141"/>
      <c r="DJ993" s="141"/>
      <c r="DK993" s="141"/>
      <c r="DL993" s="141"/>
      <c r="DM993" s="141"/>
      <c r="DN993" s="151"/>
      <c r="DO993" s="151"/>
      <c r="DP993" s="153"/>
      <c r="DQ993" s="24"/>
      <c r="DR993" s="24"/>
      <c r="DS993" s="24"/>
      <c r="DT993" s="24"/>
      <c r="DU993" s="24"/>
      <c r="DV993" s="24"/>
      <c r="DW993" s="24"/>
      <c r="DX993" s="24"/>
      <c r="DY993" s="24"/>
      <c r="DZ993" s="24"/>
      <c r="EA993" s="24"/>
      <c r="EB993" s="24"/>
      <c r="EC993" s="24"/>
      <c r="ED993" s="24"/>
      <c r="EE993" s="24"/>
      <c r="EF993" s="24"/>
      <c r="EG993" s="24"/>
      <c r="EH993" s="24"/>
      <c r="EI993" s="24"/>
      <c r="EJ993" s="24"/>
      <c r="EK993" s="24"/>
      <c r="EL993" s="24"/>
      <c r="EM993" s="24"/>
      <c r="EN993" s="24"/>
      <c r="EO993" s="24"/>
      <c r="EP993" s="24"/>
      <c r="EQ993" s="24"/>
      <c r="ER993" s="24"/>
      <c r="ES993" s="151"/>
      <c r="ET993" s="151"/>
      <c r="EU993" s="153"/>
      <c r="EV993" s="24"/>
      <c r="EW993" s="125"/>
      <c r="EX993" s="24"/>
      <c r="EY993" s="24"/>
      <c r="EZ993" s="24"/>
      <c r="FA993" s="24"/>
      <c r="FB993" s="24"/>
      <c r="FC993" s="24"/>
      <c r="FD993" s="24"/>
      <c r="FE993" s="24"/>
      <c r="FF993" s="24"/>
      <c r="FG993" s="24"/>
      <c r="FH993" s="24"/>
      <c r="FI993" s="24"/>
      <c r="FJ993" s="24"/>
      <c r="FK993" s="24"/>
      <c r="FL993" s="24"/>
      <c r="FM993" s="24"/>
      <c r="FN993" s="24"/>
      <c r="FO993" s="24"/>
      <c r="FP993" s="24"/>
      <c r="FQ993" s="24"/>
      <c r="FR993" s="24"/>
      <c r="FS993" s="24"/>
      <c r="FT993" s="24"/>
      <c r="FU993" s="24"/>
      <c r="FV993" s="24"/>
      <c r="FW993" s="24"/>
      <c r="FX993" s="24"/>
      <c r="FY993" s="24"/>
      <c r="FZ993" s="24"/>
      <c r="GA993" s="151"/>
      <c r="GB993" s="151"/>
      <c r="GC993" s="153"/>
      <c r="GD993" s="24"/>
      <c r="GE993" s="24"/>
      <c r="GF993" s="24"/>
      <c r="GG993" s="24"/>
      <c r="GH993" s="24"/>
      <c r="GI993" s="24"/>
      <c r="GJ993" s="24"/>
      <c r="GK993" s="24"/>
      <c r="GL993" s="24"/>
      <c r="GM993" s="24"/>
      <c r="GN993" s="24"/>
      <c r="GO993" s="24"/>
      <c r="GP993" s="24"/>
      <c r="GQ993" s="24"/>
      <c r="GR993" s="24"/>
      <c r="GS993" s="24"/>
      <c r="GT993" s="24"/>
      <c r="GU993" s="24"/>
      <c r="GV993" s="24"/>
      <c r="GW993" s="24"/>
      <c r="GX993" s="24"/>
      <c r="GY993" s="24">
        <v>2</v>
      </c>
      <c r="GZ993" s="24"/>
      <c r="HA993" s="24"/>
      <c r="HB993" s="24"/>
      <c r="HC993" s="24"/>
      <c r="HD993" s="24"/>
      <c r="HE993" s="24"/>
      <c r="HF993" s="24"/>
      <c r="HG993" s="24"/>
      <c r="HH993" s="151"/>
      <c r="HI993" s="151"/>
      <c r="HJ993" s="153"/>
      <c r="HK993" s="24"/>
      <c r="HL993" s="24"/>
      <c r="HM993" s="24"/>
      <c r="HN993" s="24"/>
      <c r="HO993" s="24"/>
      <c r="HP993" s="24"/>
      <c r="HQ993" s="24"/>
      <c r="HR993" s="24"/>
      <c r="HS993" s="24"/>
      <c r="HT993" s="24"/>
      <c r="HU993" s="24"/>
      <c r="HV993" s="24"/>
      <c r="HW993" s="24"/>
      <c r="HX993" s="24"/>
      <c r="HY993" s="24"/>
      <c r="HZ993" s="24"/>
      <c r="IA993" s="24"/>
      <c r="IB993" s="24"/>
      <c r="IC993" s="24"/>
      <c r="ID993" s="24"/>
      <c r="IE993" s="24"/>
      <c r="IF993" s="24"/>
      <c r="IG993" s="24"/>
      <c r="IH993" s="24"/>
      <c r="II993" s="24"/>
      <c r="IJ993" s="24"/>
      <c r="IK993" s="24"/>
      <c r="IL993" s="24"/>
      <c r="IM993" s="24"/>
      <c r="IN993" s="24"/>
      <c r="IO993" s="24"/>
      <c r="IP993" s="151"/>
      <c r="IQ993" s="151"/>
      <c r="IR993" s="153"/>
      <c r="IS993" s="24"/>
      <c r="IT993" s="24"/>
      <c r="IU993" s="24"/>
      <c r="IV993" s="24"/>
      <c r="IW993" s="24"/>
      <c r="IX993" s="24"/>
      <c r="IY993" s="24"/>
      <c r="IZ993" s="24"/>
      <c r="JA993" s="24"/>
      <c r="JB993" s="24"/>
      <c r="JC993" s="24"/>
      <c r="JD993" s="24"/>
      <c r="JE993" s="24"/>
      <c r="JF993" s="24"/>
      <c r="JG993" s="24"/>
      <c r="JH993" s="24"/>
      <c r="JI993" s="24"/>
      <c r="JJ993" s="24"/>
      <c r="JK993" s="24"/>
      <c r="JL993" s="24"/>
      <c r="JM993" s="24"/>
      <c r="JN993" s="24"/>
      <c r="JO993" s="24"/>
      <c r="JP993" s="24"/>
      <c r="JQ993" s="24"/>
      <c r="JR993" s="24"/>
      <c r="JS993" s="24"/>
      <c r="JT993" s="24"/>
      <c r="JU993" s="25"/>
      <c r="JV993" s="24"/>
      <c r="JW993" s="151"/>
      <c r="JX993" s="151"/>
      <c r="JY993" s="153"/>
      <c r="JZ993" s="24"/>
      <c r="KA993" s="24"/>
      <c r="KB993" s="24"/>
      <c r="KC993" s="24"/>
      <c r="KD993" s="24"/>
      <c r="KE993" s="24"/>
      <c r="KF993" s="24"/>
      <c r="KG993" s="24"/>
      <c r="KH993" s="24"/>
      <c r="KI993" s="24"/>
      <c r="KJ993" s="24"/>
      <c r="KK993" s="24"/>
      <c r="KL993" s="24"/>
      <c r="KM993" s="24"/>
      <c r="KN993" s="24"/>
      <c r="KO993" s="24"/>
      <c r="KP993" s="24"/>
      <c r="KQ993" s="24"/>
      <c r="KR993" s="24"/>
      <c r="KS993" s="24"/>
      <c r="KT993" s="24"/>
      <c r="KU993" s="24"/>
      <c r="KV993" s="24"/>
      <c r="KW993" s="24"/>
      <c r="KX993" s="24"/>
      <c r="KY993" s="24"/>
      <c r="KZ993" s="24"/>
      <c r="LA993" s="24"/>
      <c r="LB993" s="24"/>
      <c r="LC993" s="24"/>
      <c r="LD993" s="24"/>
      <c r="LE993" s="151"/>
      <c r="LF993" s="151"/>
      <c r="LG993" s="153"/>
      <c r="LH993" s="24"/>
      <c r="LI993" s="24"/>
      <c r="LJ993" s="24"/>
      <c r="LK993" s="24"/>
      <c r="LL993" s="24"/>
      <c r="LM993" s="24"/>
      <c r="LN993" s="24"/>
      <c r="LO993" s="24"/>
      <c r="LP993" s="24"/>
      <c r="LQ993" s="24"/>
      <c r="LR993" s="24"/>
      <c r="LS993" s="24"/>
      <c r="LT993" s="24"/>
      <c r="LU993" s="24"/>
      <c r="LV993" s="24"/>
      <c r="LW993" s="24"/>
      <c r="LX993" s="24"/>
      <c r="LY993" s="24"/>
      <c r="LZ993" s="24"/>
      <c r="MA993" s="24"/>
      <c r="MB993" s="24"/>
      <c r="MC993" s="24"/>
      <c r="MD993" s="24"/>
      <c r="ME993" s="24"/>
      <c r="MF993" s="24"/>
      <c r="MG993" s="24"/>
      <c r="MH993" s="24"/>
      <c r="MI993" s="24"/>
      <c r="MJ993" s="24"/>
      <c r="MK993" s="24"/>
      <c r="ML993" s="24"/>
    </row>
    <row r="994" spans="1:350" ht="13.9" customHeight="1" outlineLevel="3" x14ac:dyDescent="0.2">
      <c r="A994" s="226" t="s">
        <v>585</v>
      </c>
      <c r="B994" s="218" t="s">
        <v>411</v>
      </c>
      <c r="C994" s="214" t="s">
        <v>38</v>
      </c>
      <c r="D994" s="154">
        <v>2.5167000000000002</v>
      </c>
      <c r="E994" s="175">
        <v>0</v>
      </c>
      <c r="F994" s="175">
        <f>D994-E994</f>
        <v>2.5167000000000002</v>
      </c>
      <c r="G994" s="175" t="s">
        <v>847</v>
      </c>
      <c r="H994" s="170" t="s">
        <v>971</v>
      </c>
      <c r="I994" s="170" t="s">
        <v>883</v>
      </c>
      <c r="J994" s="212">
        <f ca="1">E994+Q994+AX994+CF994+DN994+ES994+GA994+HH994+IP994+JW994+LE994</f>
        <v>2.5167000000000002</v>
      </c>
      <c r="K994" s="212">
        <f>E994+R994+AY994+CG994+DO994+ET994+GB994+HI994+IQ994+JX994+LF994</f>
        <v>0</v>
      </c>
      <c r="L994" s="172">
        <f ca="1">K994/J994</f>
        <v>0</v>
      </c>
      <c r="M994" s="172">
        <f>K994/D994</f>
        <v>0</v>
      </c>
      <c r="N994" s="183">
        <f ca="1">SUMIF($EV$8:$FZ$9,$O$5,$EV995:$FZ995)-SUMIF($EV$8:$FZ$9,$Q$5,$EV995:$FZ995)</f>
        <v>0</v>
      </c>
      <c r="O994" s="156"/>
      <c r="P994" s="16" t="s">
        <v>25</v>
      </c>
      <c r="Q994" s="150">
        <v>0</v>
      </c>
      <c r="R994" s="150">
        <v>0</v>
      </c>
      <c r="S994" s="152" t="e">
        <v>#DIV/0!</v>
      </c>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50">
        <f t="shared" ca="1" si="2510"/>
        <v>0</v>
      </c>
      <c r="AY994" s="150">
        <f>SUM(BA995:CE995)</f>
        <v>0</v>
      </c>
      <c r="AZ994" s="152" t="e">
        <f ca="1">AY994/AX994</f>
        <v>#DIV/0!</v>
      </c>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50">
        <f t="shared" ref="CF994" si="2577">SUM(CI994:DM994)</f>
        <v>0</v>
      </c>
      <c r="CG994" s="150">
        <f>SUM(CI995:DM995)</f>
        <v>0</v>
      </c>
      <c r="CH994" s="152" t="e">
        <f>CG994/CF994</f>
        <v>#DIV/0!</v>
      </c>
      <c r="CI994" s="129"/>
      <c r="CJ994" s="129"/>
      <c r="CK994" s="129"/>
      <c r="CL994" s="129"/>
      <c r="CM994" s="129"/>
      <c r="CN994" s="129"/>
      <c r="CO994" s="129"/>
      <c r="CP994" s="101"/>
      <c r="CQ994" s="101"/>
      <c r="CR994" s="101"/>
      <c r="CS994" s="101"/>
      <c r="CT994" s="101"/>
      <c r="CU994" s="101"/>
      <c r="CV994" s="101"/>
      <c r="CW994" s="129"/>
      <c r="CX994" s="129"/>
      <c r="CY994" s="129"/>
      <c r="CZ994" s="129"/>
      <c r="DA994" s="129"/>
      <c r="DB994" s="129"/>
      <c r="DC994" s="129"/>
      <c r="DD994" s="129"/>
      <c r="DE994" s="129"/>
      <c r="DF994" s="129"/>
      <c r="DG994" s="129"/>
      <c r="DH994" s="129"/>
      <c r="DI994" s="129"/>
      <c r="DJ994" s="129"/>
      <c r="DK994" s="129"/>
      <c r="DL994" s="129"/>
      <c r="DM994" s="129"/>
      <c r="DN994" s="150">
        <f t="shared" ref="DN994" si="2578">SUM(DQ994:ER994)</f>
        <v>0</v>
      </c>
      <c r="DO994" s="150">
        <f>SUM(DQ995:ER995)</f>
        <v>0</v>
      </c>
      <c r="DP994" s="152" t="e">
        <f t="shared" si="2573"/>
        <v>#DIV/0!</v>
      </c>
      <c r="DQ994" s="16"/>
      <c r="DR994" s="16"/>
      <c r="DS994" s="16"/>
      <c r="DT994" s="16"/>
      <c r="DU994" s="16"/>
      <c r="DV994" s="16"/>
      <c r="DW994" s="16"/>
      <c r="DX994" s="16"/>
      <c r="DY994" s="16"/>
      <c r="DZ994" s="16"/>
      <c r="EA994" s="16"/>
      <c r="EB994" s="16"/>
      <c r="EC994" s="16"/>
      <c r="ED994" s="16"/>
      <c r="EE994" s="16"/>
      <c r="EF994" s="16"/>
      <c r="EG994" s="16"/>
      <c r="EH994" s="16"/>
      <c r="EI994" s="16"/>
      <c r="EJ994" s="16"/>
      <c r="EK994" s="16"/>
      <c r="EL994" s="16"/>
      <c r="EM994" s="16"/>
      <c r="EN994" s="16"/>
      <c r="EO994" s="16"/>
      <c r="EP994" s="16"/>
      <c r="EQ994" s="16"/>
      <c r="ER994" s="16"/>
      <c r="ES994" s="150">
        <f t="shared" ca="1" si="2501"/>
        <v>0</v>
      </c>
      <c r="ET994" s="150">
        <f t="shared" si="2444"/>
        <v>0</v>
      </c>
      <c r="EU994" s="152" t="e">
        <f t="shared" ca="1" si="2445"/>
        <v>#DIV/0!</v>
      </c>
      <c r="EV994" s="16"/>
      <c r="EW994" s="67"/>
      <c r="EX994" s="16"/>
      <c r="EY994" s="16"/>
      <c r="EZ994" s="16"/>
      <c r="FA994" s="16"/>
      <c r="FB994" s="16"/>
      <c r="FC994" s="16"/>
      <c r="FD994" s="16"/>
      <c r="FE994" s="16"/>
      <c r="FF994" s="16"/>
      <c r="FG994" s="16"/>
      <c r="FH994" s="16"/>
      <c r="FI994" s="16"/>
      <c r="FJ994" s="16"/>
      <c r="FK994" s="16"/>
      <c r="FL994" s="16"/>
      <c r="FM994" s="16"/>
      <c r="FN994" s="16"/>
      <c r="FO994" s="16"/>
      <c r="FP994" s="16"/>
      <c r="FQ994" s="16"/>
      <c r="FR994" s="16"/>
      <c r="FS994" s="16"/>
      <c r="FT994" s="16"/>
      <c r="FU994" s="16"/>
      <c r="FV994" s="16"/>
      <c r="FW994" s="16"/>
      <c r="FX994" s="16"/>
      <c r="FY994" s="16"/>
      <c r="FZ994" s="16"/>
      <c r="GA994" s="150">
        <f t="shared" ref="GA994" ca="1" si="2579">SUMIF($GD$8:$HG$9,$O$5,GD994:HG994)</f>
        <v>2.5167000000000002</v>
      </c>
      <c r="GB994" s="150">
        <f t="shared" ref="GB994" si="2580">SUM(GD995:HG995)</f>
        <v>0</v>
      </c>
      <c r="GC994" s="152">
        <f t="shared" ref="GC994" ca="1" si="2581">GB994/GA994</f>
        <v>0</v>
      </c>
      <c r="GD994" s="16"/>
      <c r="GE994" s="16"/>
      <c r="GF994" s="16"/>
      <c r="GG994" s="16"/>
      <c r="GH994" s="16"/>
      <c r="GI994" s="16"/>
      <c r="GJ994" s="16"/>
      <c r="GK994" s="16"/>
      <c r="GL994" s="16"/>
      <c r="GM994" s="16"/>
      <c r="GN994" s="16">
        <v>1.5</v>
      </c>
      <c r="GO994" s="16">
        <v>1.0166999999999999</v>
      </c>
      <c r="GP994" s="16"/>
      <c r="GQ994" s="16"/>
      <c r="GR994" s="16"/>
      <c r="GS994" s="16"/>
      <c r="GT994" s="16"/>
      <c r="GU994" s="16"/>
      <c r="GV994" s="16"/>
      <c r="GW994" s="16"/>
      <c r="GX994" s="16"/>
      <c r="GY994" s="16"/>
      <c r="GZ994" s="16"/>
      <c r="HA994" s="16"/>
      <c r="HB994" s="16"/>
      <c r="HC994" s="16"/>
      <c r="HD994" s="16"/>
      <c r="HE994" s="16"/>
      <c r="HF994" s="16"/>
      <c r="HG994" s="16"/>
      <c r="HH994" s="150"/>
      <c r="HI994" s="150">
        <v>0</v>
      </c>
      <c r="HJ994" s="152" t="e">
        <v>#DIV/0!</v>
      </c>
      <c r="HK994" s="16"/>
      <c r="HL994" s="16"/>
      <c r="HM994" s="16"/>
      <c r="HN994" s="16"/>
      <c r="HO994" s="16"/>
      <c r="HP994" s="16"/>
      <c r="HQ994" s="16"/>
      <c r="HR994" s="16"/>
      <c r="HS994" s="16"/>
      <c r="HT994" s="16"/>
      <c r="HU994" s="16"/>
      <c r="HV994" s="16"/>
      <c r="HW994" s="16"/>
      <c r="HX994" s="16"/>
      <c r="HY994" s="16"/>
      <c r="HZ994" s="16"/>
      <c r="IA994" s="16"/>
      <c r="IB994" s="16"/>
      <c r="IC994" s="16"/>
      <c r="ID994" s="16"/>
      <c r="IE994" s="16"/>
      <c r="IF994" s="16"/>
      <c r="IG994" s="16"/>
      <c r="IH994" s="16"/>
      <c r="II994" s="16"/>
      <c r="IJ994" s="16"/>
      <c r="IK994" s="16"/>
      <c r="IL994" s="16"/>
      <c r="IM994" s="16"/>
      <c r="IN994" s="16"/>
      <c r="IO994" s="16"/>
      <c r="IP994" s="150"/>
      <c r="IQ994" s="150">
        <v>0</v>
      </c>
      <c r="IR994" s="152" t="e">
        <v>#DIV/0!</v>
      </c>
      <c r="IS994" s="16"/>
      <c r="IT994" s="16"/>
      <c r="IU994" s="16"/>
      <c r="IV994" s="16"/>
      <c r="IW994" s="16"/>
      <c r="IX994" s="16"/>
      <c r="IY994" s="16"/>
      <c r="IZ994" s="16"/>
      <c r="JA994" s="16"/>
      <c r="JB994" s="16"/>
      <c r="JC994" s="16"/>
      <c r="JD994" s="16"/>
      <c r="JE994" s="16"/>
      <c r="JF994" s="16"/>
      <c r="JG994" s="16"/>
      <c r="JH994" s="16"/>
      <c r="JI994" s="16"/>
      <c r="JJ994" s="16"/>
      <c r="JK994" s="16"/>
      <c r="JL994" s="16"/>
      <c r="JM994" s="16"/>
      <c r="JN994" s="16"/>
      <c r="JO994" s="16"/>
      <c r="JP994" s="16"/>
      <c r="JQ994" s="16"/>
      <c r="JR994" s="16"/>
      <c r="JS994" s="16"/>
      <c r="JT994" s="16"/>
      <c r="JU994" s="23"/>
      <c r="JV994" s="16"/>
      <c r="JW994" s="150"/>
      <c r="JX994" s="150">
        <v>0</v>
      </c>
      <c r="JY994" s="152" t="e">
        <v>#DIV/0!</v>
      </c>
      <c r="JZ994" s="16"/>
      <c r="KA994" s="16"/>
      <c r="KB994" s="16"/>
      <c r="KC994" s="16"/>
      <c r="KD994" s="16"/>
      <c r="KE994" s="16"/>
      <c r="KF994" s="16"/>
      <c r="KG994" s="16"/>
      <c r="KH994" s="16"/>
      <c r="KI994" s="16"/>
      <c r="KJ994" s="16"/>
      <c r="KK994" s="16"/>
      <c r="KL994" s="16"/>
      <c r="KM994" s="16"/>
      <c r="KN994" s="16"/>
      <c r="KO994" s="16"/>
      <c r="KP994" s="16"/>
      <c r="KQ994" s="16"/>
      <c r="KR994" s="16"/>
      <c r="KS994" s="16"/>
      <c r="KT994" s="16"/>
      <c r="KU994" s="16"/>
      <c r="KV994" s="16"/>
      <c r="KW994" s="16"/>
      <c r="KX994" s="16"/>
      <c r="KY994" s="16"/>
      <c r="KZ994" s="16"/>
      <c r="LA994" s="16"/>
      <c r="LB994" s="16"/>
      <c r="LC994" s="16"/>
      <c r="LD994" s="16"/>
      <c r="LE994" s="150"/>
      <c r="LF994" s="150">
        <v>0</v>
      </c>
      <c r="LG994" s="152" t="e">
        <v>#DIV/0!</v>
      </c>
      <c r="LH994" s="16"/>
      <c r="LI994" s="16"/>
      <c r="LJ994" s="16"/>
      <c r="LK994" s="16"/>
      <c r="LL994" s="16"/>
      <c r="LM994" s="16"/>
      <c r="LN994" s="16"/>
      <c r="LO994" s="16"/>
      <c r="LP994" s="16"/>
      <c r="LQ994" s="16"/>
      <c r="LR994" s="16"/>
      <c r="LS994" s="16"/>
      <c r="LT994" s="16"/>
      <c r="LU994" s="16"/>
      <c r="LV994" s="16"/>
      <c r="LW994" s="16"/>
      <c r="LX994" s="16"/>
      <c r="LY994" s="16"/>
      <c r="LZ994" s="16"/>
      <c r="MA994" s="16"/>
      <c r="MB994" s="16"/>
      <c r="MC994" s="16"/>
      <c r="MD994" s="16"/>
      <c r="ME994" s="16"/>
      <c r="MF994" s="16"/>
      <c r="MG994" s="16"/>
      <c r="MH994" s="16"/>
      <c r="MI994" s="16"/>
      <c r="MJ994" s="16"/>
      <c r="MK994" s="16"/>
      <c r="ML994" s="16"/>
    </row>
    <row r="995" spans="1:350" ht="13.9" customHeight="1" outlineLevel="3" x14ac:dyDescent="0.2">
      <c r="A995" s="227"/>
      <c r="B995" s="219"/>
      <c r="C995" s="215"/>
      <c r="D995" s="155"/>
      <c r="E995" s="176"/>
      <c r="F995" s="176"/>
      <c r="G995" s="176"/>
      <c r="H995" s="171"/>
      <c r="I995" s="171"/>
      <c r="J995" s="213"/>
      <c r="K995" s="213"/>
      <c r="L995" s="173"/>
      <c r="M995" s="173"/>
      <c r="N995" s="184"/>
      <c r="O995" s="157"/>
      <c r="P995" s="17" t="s">
        <v>26</v>
      </c>
      <c r="Q995" s="151"/>
      <c r="R995" s="151"/>
      <c r="S995" s="153"/>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151"/>
      <c r="AY995" s="151"/>
      <c r="AZ995" s="153"/>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c r="CF995" s="151"/>
      <c r="CG995" s="151"/>
      <c r="CH995" s="153"/>
      <c r="CI995" s="141"/>
      <c r="CJ995" s="141"/>
      <c r="CK995" s="141"/>
      <c r="CL995" s="141"/>
      <c r="CM995" s="141"/>
      <c r="CN995" s="141"/>
      <c r="CO995" s="141"/>
      <c r="CP995" s="95"/>
      <c r="CQ995" s="95"/>
      <c r="CR995" s="95"/>
      <c r="CS995" s="95"/>
      <c r="CT995" s="95"/>
      <c r="CU995" s="95"/>
      <c r="CV995" s="95"/>
      <c r="CW995" s="141"/>
      <c r="CX995" s="141"/>
      <c r="CY995" s="141"/>
      <c r="CZ995" s="141"/>
      <c r="DA995" s="141"/>
      <c r="DB995" s="141"/>
      <c r="DC995" s="141"/>
      <c r="DD995" s="141"/>
      <c r="DE995" s="141"/>
      <c r="DF995" s="141"/>
      <c r="DG995" s="141"/>
      <c r="DH995" s="141"/>
      <c r="DI995" s="141"/>
      <c r="DJ995" s="141"/>
      <c r="DK995" s="141"/>
      <c r="DL995" s="141"/>
      <c r="DM995" s="141"/>
      <c r="DN995" s="151"/>
      <c r="DO995" s="151"/>
      <c r="DP995" s="153"/>
      <c r="DQ995" s="24"/>
      <c r="DR995" s="24"/>
      <c r="DS995" s="24"/>
      <c r="DT995" s="24"/>
      <c r="DU995" s="24"/>
      <c r="DV995" s="24"/>
      <c r="DW995" s="24"/>
      <c r="DX995" s="24"/>
      <c r="DY995" s="24"/>
      <c r="DZ995" s="24"/>
      <c r="EA995" s="24"/>
      <c r="EB995" s="24"/>
      <c r="EC995" s="24"/>
      <c r="ED995" s="24"/>
      <c r="EE995" s="24"/>
      <c r="EF995" s="24"/>
      <c r="EG995" s="24"/>
      <c r="EH995" s="24"/>
      <c r="EI995" s="24"/>
      <c r="EJ995" s="24"/>
      <c r="EK995" s="24"/>
      <c r="EL995" s="24"/>
      <c r="EM995" s="24"/>
      <c r="EN995" s="24"/>
      <c r="EO995" s="24"/>
      <c r="EP995" s="24"/>
      <c r="EQ995" s="24"/>
      <c r="ER995" s="24"/>
      <c r="ES995" s="151"/>
      <c r="ET995" s="151"/>
      <c r="EU995" s="153"/>
      <c r="EV995" s="24"/>
      <c r="EW995" s="125"/>
      <c r="EX995" s="24"/>
      <c r="EY995" s="24"/>
      <c r="EZ995" s="24"/>
      <c r="FA995" s="24"/>
      <c r="FB995" s="24"/>
      <c r="FC995" s="24"/>
      <c r="FD995" s="24"/>
      <c r="FE995" s="24"/>
      <c r="FF995" s="24"/>
      <c r="FG995" s="24"/>
      <c r="FH995" s="24"/>
      <c r="FI995" s="24"/>
      <c r="FJ995" s="24"/>
      <c r="FK995" s="24"/>
      <c r="FL995" s="24"/>
      <c r="FM995" s="24"/>
      <c r="FN995" s="24"/>
      <c r="FO995" s="24"/>
      <c r="FP995" s="24"/>
      <c r="FQ995" s="24"/>
      <c r="FR995" s="24"/>
      <c r="FS995" s="24"/>
      <c r="FT995" s="24"/>
      <c r="FU995" s="24"/>
      <c r="FV995" s="24"/>
      <c r="FW995" s="24"/>
      <c r="FX995" s="24"/>
      <c r="FY995" s="24"/>
      <c r="FZ995" s="24"/>
      <c r="GA995" s="151"/>
      <c r="GB995" s="151"/>
      <c r="GC995" s="153"/>
      <c r="GD995" s="24"/>
      <c r="GE995" s="24"/>
      <c r="GF995" s="24"/>
      <c r="GG995" s="24"/>
      <c r="GH995" s="24"/>
      <c r="GI995" s="24"/>
      <c r="GJ995" s="24"/>
      <c r="GK995" s="24"/>
      <c r="GL995" s="24"/>
      <c r="GM995" s="24"/>
      <c r="GN995" s="24"/>
      <c r="GO995" s="24"/>
      <c r="GP995" s="24"/>
      <c r="GQ995" s="24"/>
      <c r="GR995" s="24"/>
      <c r="GS995" s="24"/>
      <c r="GT995" s="24"/>
      <c r="GU995" s="24"/>
      <c r="GV995" s="24"/>
      <c r="GW995" s="24"/>
      <c r="GX995" s="24"/>
      <c r="GY995" s="24"/>
      <c r="GZ995" s="24"/>
      <c r="HA995" s="24"/>
      <c r="HB995" s="24"/>
      <c r="HC995" s="24"/>
      <c r="HD995" s="24"/>
      <c r="HE995" s="24"/>
      <c r="HF995" s="24"/>
      <c r="HG995" s="24"/>
      <c r="HH995" s="151"/>
      <c r="HI995" s="151"/>
      <c r="HJ995" s="153"/>
      <c r="HK995" s="24"/>
      <c r="HL995" s="24"/>
      <c r="HM995" s="24"/>
      <c r="HN995" s="24"/>
      <c r="HO995" s="24"/>
      <c r="HP995" s="24"/>
      <c r="HQ995" s="24"/>
      <c r="HR995" s="24"/>
      <c r="HS995" s="24"/>
      <c r="HT995" s="24"/>
      <c r="HU995" s="24"/>
      <c r="HV995" s="24"/>
      <c r="HW995" s="24"/>
      <c r="HX995" s="24"/>
      <c r="HY995" s="24"/>
      <c r="HZ995" s="24"/>
      <c r="IA995" s="24"/>
      <c r="IB995" s="24"/>
      <c r="IC995" s="24"/>
      <c r="ID995" s="24"/>
      <c r="IE995" s="24"/>
      <c r="IF995" s="24"/>
      <c r="IG995" s="24"/>
      <c r="IH995" s="24"/>
      <c r="II995" s="24"/>
      <c r="IJ995" s="24"/>
      <c r="IK995" s="24"/>
      <c r="IL995" s="24"/>
      <c r="IM995" s="24"/>
      <c r="IN995" s="24"/>
      <c r="IO995" s="24"/>
      <c r="IP995" s="151"/>
      <c r="IQ995" s="151"/>
      <c r="IR995" s="153"/>
      <c r="IS995" s="24"/>
      <c r="IT995" s="24"/>
      <c r="IU995" s="24"/>
      <c r="IV995" s="24"/>
      <c r="IW995" s="24"/>
      <c r="IX995" s="24"/>
      <c r="IY995" s="24"/>
      <c r="IZ995" s="24"/>
      <c r="JA995" s="24"/>
      <c r="JB995" s="24"/>
      <c r="JC995" s="24"/>
      <c r="JD995" s="24"/>
      <c r="JE995" s="24"/>
      <c r="JF995" s="24"/>
      <c r="JG995" s="24"/>
      <c r="JH995" s="24"/>
      <c r="JI995" s="24"/>
      <c r="JJ995" s="24"/>
      <c r="JK995" s="24"/>
      <c r="JL995" s="24"/>
      <c r="JM995" s="24"/>
      <c r="JN995" s="24"/>
      <c r="JO995" s="24"/>
      <c r="JP995" s="24"/>
      <c r="JQ995" s="24"/>
      <c r="JR995" s="24"/>
      <c r="JS995" s="24"/>
      <c r="JT995" s="24"/>
      <c r="JU995" s="25"/>
      <c r="JV995" s="24"/>
      <c r="JW995" s="151"/>
      <c r="JX995" s="151"/>
      <c r="JY995" s="153"/>
      <c r="JZ995" s="24"/>
      <c r="KA995" s="24"/>
      <c r="KB995" s="24"/>
      <c r="KC995" s="24"/>
      <c r="KD995" s="24"/>
      <c r="KE995" s="24"/>
      <c r="KF995" s="24"/>
      <c r="KG995" s="24"/>
      <c r="KH995" s="24"/>
      <c r="KI995" s="24"/>
      <c r="KJ995" s="24"/>
      <c r="KK995" s="24"/>
      <c r="KL995" s="24"/>
      <c r="KM995" s="24"/>
      <c r="KN995" s="24"/>
      <c r="KO995" s="24"/>
      <c r="KP995" s="24"/>
      <c r="KQ995" s="24"/>
      <c r="KR995" s="24"/>
      <c r="KS995" s="24"/>
      <c r="KT995" s="24"/>
      <c r="KU995" s="24"/>
      <c r="KV995" s="24"/>
      <c r="KW995" s="24"/>
      <c r="KX995" s="24"/>
      <c r="KY995" s="24"/>
      <c r="KZ995" s="24"/>
      <c r="LA995" s="24"/>
      <c r="LB995" s="24"/>
      <c r="LC995" s="24"/>
      <c r="LD995" s="24"/>
      <c r="LE995" s="151"/>
      <c r="LF995" s="151"/>
      <c r="LG995" s="153"/>
      <c r="LH995" s="24"/>
      <c r="LI995" s="24"/>
      <c r="LJ995" s="24"/>
      <c r="LK995" s="24"/>
      <c r="LL995" s="24"/>
      <c r="LM995" s="24"/>
      <c r="LN995" s="24"/>
      <c r="LO995" s="24"/>
      <c r="LP995" s="24"/>
      <c r="LQ995" s="24"/>
      <c r="LR995" s="24"/>
      <c r="LS995" s="24"/>
      <c r="LT995" s="24"/>
      <c r="LU995" s="24"/>
      <c r="LV995" s="24"/>
      <c r="LW995" s="24"/>
      <c r="LX995" s="24"/>
      <c r="LY995" s="24"/>
      <c r="LZ995" s="24"/>
      <c r="MA995" s="24"/>
      <c r="MB995" s="24"/>
      <c r="MC995" s="24"/>
      <c r="MD995" s="24"/>
      <c r="ME995" s="24"/>
      <c r="MF995" s="24"/>
      <c r="MG995" s="24"/>
      <c r="MH995" s="24"/>
      <c r="MI995" s="24"/>
      <c r="MJ995" s="24"/>
      <c r="MK995" s="24"/>
      <c r="ML995" s="24"/>
    </row>
    <row r="996" spans="1:350" ht="13.9" customHeight="1" outlineLevel="3" x14ac:dyDescent="0.2">
      <c r="A996" s="226" t="s">
        <v>586</v>
      </c>
      <c r="B996" s="218" t="s">
        <v>412</v>
      </c>
      <c r="C996" s="214" t="s">
        <v>374</v>
      </c>
      <c r="D996" s="154">
        <v>32</v>
      </c>
      <c r="E996" s="175">
        <v>0</v>
      </c>
      <c r="F996" s="175">
        <f>D996-E996</f>
        <v>32</v>
      </c>
      <c r="G996" s="175" t="s">
        <v>847</v>
      </c>
      <c r="H996" s="170" t="s">
        <v>883</v>
      </c>
      <c r="I996" s="170" t="s">
        <v>836</v>
      </c>
      <c r="J996" s="212">
        <f ca="1">E996+Q996+AX996+CF996+DN996+ES996+GA996+HH996+IP996+JW996+LE996</f>
        <v>32</v>
      </c>
      <c r="K996" s="212">
        <f>E996+R996+AY996+CG996+DO996+ET996+GB996+HI996+IQ996+JX996+LF996</f>
        <v>0</v>
      </c>
      <c r="L996" s="172">
        <f ca="1">K996/J996</f>
        <v>0</v>
      </c>
      <c r="M996" s="172">
        <f>K996/D996</f>
        <v>0</v>
      </c>
      <c r="N996" s="183">
        <f ca="1">SUMIF($EV$8:$FZ$9,$O$5,$EV997:$FZ997)-SUMIF($EV$8:$FZ$9,$Q$5,$EV997:$FZ997)</f>
        <v>0</v>
      </c>
      <c r="O996" s="156"/>
      <c r="P996" s="16" t="s">
        <v>25</v>
      </c>
      <c r="Q996" s="150">
        <v>0</v>
      </c>
      <c r="R996" s="150">
        <v>0</v>
      </c>
      <c r="S996" s="152" t="e">
        <v>#DIV/0!</v>
      </c>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50">
        <f t="shared" ca="1" si="2510"/>
        <v>0</v>
      </c>
      <c r="AY996" s="150">
        <f>SUM(BA997:CE997)</f>
        <v>0</v>
      </c>
      <c r="AZ996" s="152" t="e">
        <f ca="1">AY996/AX996</f>
        <v>#DIV/0!</v>
      </c>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50">
        <f t="shared" ref="CF996" si="2582">SUM(CI996:DM996)</f>
        <v>0</v>
      </c>
      <c r="CG996" s="150">
        <f>SUM(CI997:DM997)</f>
        <v>0</v>
      </c>
      <c r="CH996" s="152" t="e">
        <f>CG996/CF996</f>
        <v>#DIV/0!</v>
      </c>
      <c r="CI996" s="129"/>
      <c r="CJ996" s="129"/>
      <c r="CK996" s="129"/>
      <c r="CL996" s="129"/>
      <c r="CM996" s="129"/>
      <c r="CN996" s="129"/>
      <c r="CO996" s="129"/>
      <c r="CP996" s="101"/>
      <c r="CQ996" s="101"/>
      <c r="CR996" s="101"/>
      <c r="CS996" s="101"/>
      <c r="CT996" s="101"/>
      <c r="CU996" s="101"/>
      <c r="CV996" s="101"/>
      <c r="CW996" s="129"/>
      <c r="CX996" s="129"/>
      <c r="CY996" s="129"/>
      <c r="CZ996" s="129"/>
      <c r="DA996" s="129"/>
      <c r="DB996" s="129"/>
      <c r="DC996" s="129"/>
      <c r="DD996" s="129"/>
      <c r="DE996" s="129"/>
      <c r="DF996" s="129"/>
      <c r="DG996" s="129"/>
      <c r="DH996" s="129"/>
      <c r="DI996" s="129"/>
      <c r="DJ996" s="129"/>
      <c r="DK996" s="129"/>
      <c r="DL996" s="129"/>
      <c r="DM996" s="129"/>
      <c r="DN996" s="150">
        <f t="shared" ref="DN996" si="2583">SUM(DQ996:ER996)</f>
        <v>0</v>
      </c>
      <c r="DO996" s="150">
        <f>SUM(DQ997:ER997)</f>
        <v>0</v>
      </c>
      <c r="DP996" s="152" t="e">
        <f t="shared" si="2573"/>
        <v>#DIV/0!</v>
      </c>
      <c r="DQ996" s="16"/>
      <c r="DR996" s="16"/>
      <c r="DS996" s="16"/>
      <c r="DT996" s="16"/>
      <c r="DU996" s="16"/>
      <c r="DV996" s="16"/>
      <c r="DW996" s="16"/>
      <c r="DX996" s="16"/>
      <c r="DY996" s="16"/>
      <c r="DZ996" s="16"/>
      <c r="EA996" s="16"/>
      <c r="EB996" s="16"/>
      <c r="EC996" s="16"/>
      <c r="ED996" s="16"/>
      <c r="EE996" s="16"/>
      <c r="EF996" s="16"/>
      <c r="EG996" s="16"/>
      <c r="EH996" s="16"/>
      <c r="EI996" s="16"/>
      <c r="EJ996" s="16"/>
      <c r="EK996" s="16"/>
      <c r="EL996" s="16"/>
      <c r="EM996" s="16"/>
      <c r="EN996" s="16"/>
      <c r="EO996" s="16"/>
      <c r="EP996" s="16"/>
      <c r="EQ996" s="16"/>
      <c r="ER996" s="16"/>
      <c r="ES996" s="150">
        <f t="shared" ca="1" si="2501"/>
        <v>0</v>
      </c>
      <c r="ET996" s="150">
        <f t="shared" si="2444"/>
        <v>0</v>
      </c>
      <c r="EU996" s="152" t="e">
        <f t="shared" ca="1" si="2445"/>
        <v>#DIV/0!</v>
      </c>
      <c r="EV996" s="16"/>
      <c r="EW996" s="67"/>
      <c r="EX996" s="16"/>
      <c r="EY996" s="16"/>
      <c r="EZ996" s="16"/>
      <c r="FA996" s="16"/>
      <c r="FB996" s="16"/>
      <c r="FC996" s="16"/>
      <c r="FD996" s="16"/>
      <c r="FE996" s="16"/>
      <c r="FF996" s="16"/>
      <c r="FG996" s="16"/>
      <c r="FH996" s="16"/>
      <c r="FI996" s="16"/>
      <c r="FJ996" s="16"/>
      <c r="FK996" s="16"/>
      <c r="FL996" s="16"/>
      <c r="FM996" s="16"/>
      <c r="FN996" s="16"/>
      <c r="FO996" s="16"/>
      <c r="FP996" s="16"/>
      <c r="FQ996" s="16"/>
      <c r="FR996" s="16"/>
      <c r="FS996" s="16"/>
      <c r="FT996" s="16"/>
      <c r="FU996" s="16"/>
      <c r="FV996" s="16"/>
      <c r="FW996" s="16"/>
      <c r="FX996" s="16"/>
      <c r="FY996" s="16"/>
      <c r="FZ996" s="16"/>
      <c r="GA996" s="150">
        <f t="shared" ref="GA996" ca="1" si="2584">SUMIF($GD$8:$HG$9,$O$5,GD996:HG996)</f>
        <v>32</v>
      </c>
      <c r="GB996" s="150">
        <f t="shared" ref="GB996" si="2585">SUM(GD997:HG997)</f>
        <v>0</v>
      </c>
      <c r="GC996" s="152">
        <f t="shared" ref="GC996" ca="1" si="2586">GB996/GA996</f>
        <v>0</v>
      </c>
      <c r="GD996" s="16"/>
      <c r="GE996" s="16"/>
      <c r="GF996" s="16"/>
      <c r="GG996" s="16"/>
      <c r="GH996" s="16"/>
      <c r="GI996" s="16"/>
      <c r="GJ996" s="16"/>
      <c r="GK996" s="16"/>
      <c r="GL996" s="16"/>
      <c r="GM996" s="16"/>
      <c r="GN996" s="16"/>
      <c r="GO996" s="16"/>
      <c r="GP996" s="16">
        <v>16</v>
      </c>
      <c r="GQ996" s="16">
        <v>16</v>
      </c>
      <c r="GR996" s="16"/>
      <c r="GS996" s="16"/>
      <c r="GT996" s="16"/>
      <c r="GU996" s="16"/>
      <c r="GV996" s="16"/>
      <c r="GW996" s="16"/>
      <c r="GX996" s="16"/>
      <c r="GY996" s="16"/>
      <c r="GZ996" s="16"/>
      <c r="HA996" s="16"/>
      <c r="HB996" s="16"/>
      <c r="HC996" s="16"/>
      <c r="HD996" s="16"/>
      <c r="HE996" s="16"/>
      <c r="HF996" s="16"/>
      <c r="HG996" s="16"/>
      <c r="HH996" s="150"/>
      <c r="HI996" s="150">
        <v>0</v>
      </c>
      <c r="HJ996" s="152" t="e">
        <v>#DIV/0!</v>
      </c>
      <c r="HK996" s="16"/>
      <c r="HL996" s="16"/>
      <c r="HM996" s="16"/>
      <c r="HN996" s="16"/>
      <c r="HO996" s="16"/>
      <c r="HP996" s="16"/>
      <c r="HQ996" s="16"/>
      <c r="HR996" s="16"/>
      <c r="HS996" s="16"/>
      <c r="HT996" s="16"/>
      <c r="HU996" s="16"/>
      <c r="HV996" s="16"/>
      <c r="HW996" s="16"/>
      <c r="HX996" s="16"/>
      <c r="HY996" s="16"/>
      <c r="HZ996" s="16"/>
      <c r="IA996" s="16"/>
      <c r="IB996" s="16"/>
      <c r="IC996" s="16"/>
      <c r="ID996" s="16"/>
      <c r="IE996" s="16"/>
      <c r="IF996" s="16"/>
      <c r="IG996" s="16"/>
      <c r="IH996" s="16"/>
      <c r="II996" s="16"/>
      <c r="IJ996" s="16"/>
      <c r="IK996" s="16"/>
      <c r="IL996" s="16"/>
      <c r="IM996" s="16"/>
      <c r="IN996" s="16"/>
      <c r="IO996" s="16"/>
      <c r="IP996" s="150"/>
      <c r="IQ996" s="150">
        <v>0</v>
      </c>
      <c r="IR996" s="152" t="e">
        <v>#DIV/0!</v>
      </c>
      <c r="IS996" s="16"/>
      <c r="IT996" s="16"/>
      <c r="IU996" s="16"/>
      <c r="IV996" s="16"/>
      <c r="IW996" s="16"/>
      <c r="IX996" s="16"/>
      <c r="IY996" s="16"/>
      <c r="IZ996" s="16"/>
      <c r="JA996" s="16"/>
      <c r="JB996" s="16"/>
      <c r="JC996" s="16"/>
      <c r="JD996" s="16"/>
      <c r="JE996" s="16"/>
      <c r="JF996" s="16"/>
      <c r="JG996" s="16"/>
      <c r="JH996" s="16"/>
      <c r="JI996" s="16"/>
      <c r="JJ996" s="16"/>
      <c r="JK996" s="16"/>
      <c r="JL996" s="16"/>
      <c r="JM996" s="16"/>
      <c r="JN996" s="16"/>
      <c r="JO996" s="16"/>
      <c r="JP996" s="16"/>
      <c r="JQ996" s="16"/>
      <c r="JR996" s="16"/>
      <c r="JS996" s="16"/>
      <c r="JT996" s="16"/>
      <c r="JU996" s="23"/>
      <c r="JV996" s="16"/>
      <c r="JW996" s="150"/>
      <c r="JX996" s="150">
        <v>0</v>
      </c>
      <c r="JY996" s="152" t="e">
        <v>#DIV/0!</v>
      </c>
      <c r="JZ996" s="16"/>
      <c r="KA996" s="16"/>
      <c r="KB996" s="16"/>
      <c r="KC996" s="16"/>
      <c r="KD996" s="16"/>
      <c r="KE996" s="16"/>
      <c r="KF996" s="16"/>
      <c r="KG996" s="16"/>
      <c r="KH996" s="16"/>
      <c r="KI996" s="16"/>
      <c r="KJ996" s="16"/>
      <c r="KK996" s="16"/>
      <c r="KL996" s="16"/>
      <c r="KM996" s="16"/>
      <c r="KN996" s="16"/>
      <c r="KO996" s="16"/>
      <c r="KP996" s="16"/>
      <c r="KQ996" s="16"/>
      <c r="KR996" s="16"/>
      <c r="KS996" s="16"/>
      <c r="KT996" s="16"/>
      <c r="KU996" s="16"/>
      <c r="KV996" s="16"/>
      <c r="KW996" s="16"/>
      <c r="KX996" s="16"/>
      <c r="KY996" s="16"/>
      <c r="KZ996" s="16"/>
      <c r="LA996" s="16"/>
      <c r="LB996" s="16"/>
      <c r="LC996" s="16"/>
      <c r="LD996" s="16"/>
      <c r="LE996" s="150"/>
      <c r="LF996" s="150">
        <v>0</v>
      </c>
      <c r="LG996" s="152" t="e">
        <v>#DIV/0!</v>
      </c>
      <c r="LH996" s="16"/>
      <c r="LI996" s="16"/>
      <c r="LJ996" s="16"/>
      <c r="LK996" s="16"/>
      <c r="LL996" s="16"/>
      <c r="LM996" s="16"/>
      <c r="LN996" s="16"/>
      <c r="LO996" s="16"/>
      <c r="LP996" s="16"/>
      <c r="LQ996" s="16"/>
      <c r="LR996" s="16"/>
      <c r="LS996" s="16"/>
      <c r="LT996" s="16"/>
      <c r="LU996" s="16"/>
      <c r="LV996" s="16"/>
      <c r="LW996" s="16"/>
      <c r="LX996" s="16"/>
      <c r="LY996" s="16"/>
      <c r="LZ996" s="16"/>
      <c r="MA996" s="16"/>
      <c r="MB996" s="16"/>
      <c r="MC996" s="16"/>
      <c r="MD996" s="16"/>
      <c r="ME996" s="16"/>
      <c r="MF996" s="16"/>
      <c r="MG996" s="16"/>
      <c r="MH996" s="16"/>
      <c r="MI996" s="16"/>
      <c r="MJ996" s="16"/>
      <c r="MK996" s="16"/>
      <c r="ML996" s="16"/>
    </row>
    <row r="997" spans="1:350" ht="13.9" customHeight="1" outlineLevel="3" x14ac:dyDescent="0.2">
      <c r="A997" s="227"/>
      <c r="B997" s="219"/>
      <c r="C997" s="215"/>
      <c r="D997" s="155"/>
      <c r="E997" s="176"/>
      <c r="F997" s="176"/>
      <c r="G997" s="176"/>
      <c r="H997" s="171"/>
      <c r="I997" s="171"/>
      <c r="J997" s="213"/>
      <c r="K997" s="213"/>
      <c r="L997" s="173"/>
      <c r="M997" s="173"/>
      <c r="N997" s="184"/>
      <c r="O997" s="157"/>
      <c r="P997" s="17" t="s">
        <v>26</v>
      </c>
      <c r="Q997" s="151"/>
      <c r="R997" s="151"/>
      <c r="S997" s="153"/>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151"/>
      <c r="AY997" s="151"/>
      <c r="AZ997" s="153"/>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c r="CF997" s="151"/>
      <c r="CG997" s="151"/>
      <c r="CH997" s="153"/>
      <c r="CI997" s="141"/>
      <c r="CJ997" s="141"/>
      <c r="CK997" s="141"/>
      <c r="CL997" s="141"/>
      <c r="CM997" s="141"/>
      <c r="CN997" s="141"/>
      <c r="CO997" s="141"/>
      <c r="CP997" s="95"/>
      <c r="CQ997" s="95"/>
      <c r="CR997" s="95"/>
      <c r="CS997" s="95"/>
      <c r="CT997" s="95"/>
      <c r="CU997" s="95"/>
      <c r="CV997" s="95"/>
      <c r="CW997" s="141"/>
      <c r="CX997" s="141"/>
      <c r="CY997" s="141"/>
      <c r="CZ997" s="141"/>
      <c r="DA997" s="141"/>
      <c r="DB997" s="141"/>
      <c r="DC997" s="141"/>
      <c r="DD997" s="141"/>
      <c r="DE997" s="141"/>
      <c r="DF997" s="141"/>
      <c r="DG997" s="141"/>
      <c r="DH997" s="141"/>
      <c r="DI997" s="141"/>
      <c r="DJ997" s="141"/>
      <c r="DK997" s="141"/>
      <c r="DL997" s="141"/>
      <c r="DM997" s="141"/>
      <c r="DN997" s="151"/>
      <c r="DO997" s="151"/>
      <c r="DP997" s="153"/>
      <c r="DQ997" s="24"/>
      <c r="DR997" s="24"/>
      <c r="DS997" s="24"/>
      <c r="DT997" s="24"/>
      <c r="DU997" s="24"/>
      <c r="DV997" s="24"/>
      <c r="DW997" s="24"/>
      <c r="DX997" s="24"/>
      <c r="DY997" s="24"/>
      <c r="DZ997" s="24"/>
      <c r="EA997" s="24"/>
      <c r="EB997" s="24"/>
      <c r="EC997" s="24"/>
      <c r="ED997" s="24"/>
      <c r="EE997" s="24"/>
      <c r="EF997" s="24"/>
      <c r="EG997" s="24"/>
      <c r="EH997" s="24"/>
      <c r="EI997" s="24"/>
      <c r="EJ997" s="24"/>
      <c r="EK997" s="24"/>
      <c r="EL997" s="24"/>
      <c r="EM997" s="24"/>
      <c r="EN997" s="24"/>
      <c r="EO997" s="24"/>
      <c r="EP997" s="24"/>
      <c r="EQ997" s="24"/>
      <c r="ER997" s="24"/>
      <c r="ES997" s="151"/>
      <c r="ET997" s="151"/>
      <c r="EU997" s="153"/>
      <c r="EV997" s="24"/>
      <c r="EW997" s="125"/>
      <c r="EX997" s="24"/>
      <c r="EY997" s="24"/>
      <c r="EZ997" s="24"/>
      <c r="FA997" s="24"/>
      <c r="FB997" s="24"/>
      <c r="FC997" s="24"/>
      <c r="FD997" s="24"/>
      <c r="FE997" s="24"/>
      <c r="FF997" s="24"/>
      <c r="FG997" s="24"/>
      <c r="FH997" s="24"/>
      <c r="FI997" s="24"/>
      <c r="FJ997" s="24"/>
      <c r="FK997" s="24"/>
      <c r="FL997" s="24"/>
      <c r="FM997" s="24"/>
      <c r="FN997" s="24"/>
      <c r="FO997" s="24"/>
      <c r="FP997" s="24"/>
      <c r="FQ997" s="24"/>
      <c r="FR997" s="24"/>
      <c r="FS997" s="24"/>
      <c r="FT997" s="24"/>
      <c r="FU997" s="24"/>
      <c r="FV997" s="24"/>
      <c r="FW997" s="24"/>
      <c r="FX997" s="24"/>
      <c r="FY997" s="24"/>
      <c r="FZ997" s="24"/>
      <c r="GA997" s="151"/>
      <c r="GB997" s="151"/>
      <c r="GC997" s="153"/>
      <c r="GD997" s="24"/>
      <c r="GE997" s="24"/>
      <c r="GF997" s="24"/>
      <c r="GG997" s="24"/>
      <c r="GH997" s="24"/>
      <c r="GI997" s="24"/>
      <c r="GJ997" s="24"/>
      <c r="GK997" s="24"/>
      <c r="GL997" s="24"/>
      <c r="GM997" s="24"/>
      <c r="GN997" s="24"/>
      <c r="GO997" s="24"/>
      <c r="GP997" s="24"/>
      <c r="GQ997" s="24"/>
      <c r="GR997" s="24"/>
      <c r="GS997" s="24"/>
      <c r="GT997" s="24"/>
      <c r="GU997" s="24"/>
      <c r="GV997" s="24"/>
      <c r="GW997" s="24"/>
      <c r="GX997" s="24"/>
      <c r="GY997" s="24"/>
      <c r="GZ997" s="24"/>
      <c r="HA997" s="24"/>
      <c r="HB997" s="24"/>
      <c r="HC997" s="24"/>
      <c r="HD997" s="24"/>
      <c r="HE997" s="24"/>
      <c r="HF997" s="24"/>
      <c r="HG997" s="24"/>
      <c r="HH997" s="151"/>
      <c r="HI997" s="151"/>
      <c r="HJ997" s="153"/>
      <c r="HK997" s="24"/>
      <c r="HL997" s="24"/>
      <c r="HM997" s="24"/>
      <c r="HN997" s="24"/>
      <c r="HO997" s="24"/>
      <c r="HP997" s="24"/>
      <c r="HQ997" s="24"/>
      <c r="HR997" s="24"/>
      <c r="HS997" s="24"/>
      <c r="HT997" s="24"/>
      <c r="HU997" s="24"/>
      <c r="HV997" s="24"/>
      <c r="HW997" s="24"/>
      <c r="HX997" s="24"/>
      <c r="HY997" s="24"/>
      <c r="HZ997" s="24"/>
      <c r="IA997" s="24"/>
      <c r="IB997" s="24"/>
      <c r="IC997" s="24"/>
      <c r="ID997" s="24"/>
      <c r="IE997" s="24"/>
      <c r="IF997" s="24"/>
      <c r="IG997" s="24"/>
      <c r="IH997" s="24"/>
      <c r="II997" s="24"/>
      <c r="IJ997" s="24"/>
      <c r="IK997" s="24"/>
      <c r="IL997" s="24"/>
      <c r="IM997" s="24"/>
      <c r="IN997" s="24"/>
      <c r="IO997" s="24"/>
      <c r="IP997" s="151"/>
      <c r="IQ997" s="151"/>
      <c r="IR997" s="153"/>
      <c r="IS997" s="24"/>
      <c r="IT997" s="24"/>
      <c r="IU997" s="24"/>
      <c r="IV997" s="24"/>
      <c r="IW997" s="24"/>
      <c r="IX997" s="24"/>
      <c r="IY997" s="24"/>
      <c r="IZ997" s="24"/>
      <c r="JA997" s="24"/>
      <c r="JB997" s="24"/>
      <c r="JC997" s="24"/>
      <c r="JD997" s="24"/>
      <c r="JE997" s="24"/>
      <c r="JF997" s="24"/>
      <c r="JG997" s="24"/>
      <c r="JH997" s="24"/>
      <c r="JI997" s="24"/>
      <c r="JJ997" s="24"/>
      <c r="JK997" s="24"/>
      <c r="JL997" s="24"/>
      <c r="JM997" s="24"/>
      <c r="JN997" s="24"/>
      <c r="JO997" s="24"/>
      <c r="JP997" s="24"/>
      <c r="JQ997" s="24"/>
      <c r="JR997" s="24"/>
      <c r="JS997" s="24"/>
      <c r="JT997" s="24"/>
      <c r="JU997" s="25"/>
      <c r="JV997" s="24"/>
      <c r="JW997" s="151"/>
      <c r="JX997" s="151"/>
      <c r="JY997" s="153"/>
      <c r="JZ997" s="24"/>
      <c r="KA997" s="24"/>
      <c r="KB997" s="24"/>
      <c r="KC997" s="24"/>
      <c r="KD997" s="24"/>
      <c r="KE997" s="24"/>
      <c r="KF997" s="24"/>
      <c r="KG997" s="24"/>
      <c r="KH997" s="24"/>
      <c r="KI997" s="24"/>
      <c r="KJ997" s="24"/>
      <c r="KK997" s="24"/>
      <c r="KL997" s="24"/>
      <c r="KM997" s="24"/>
      <c r="KN997" s="24"/>
      <c r="KO997" s="24"/>
      <c r="KP997" s="24"/>
      <c r="KQ997" s="24"/>
      <c r="KR997" s="24"/>
      <c r="KS997" s="24"/>
      <c r="KT997" s="24"/>
      <c r="KU997" s="24"/>
      <c r="KV997" s="24"/>
      <c r="KW997" s="24"/>
      <c r="KX997" s="24"/>
      <c r="KY997" s="24"/>
      <c r="KZ997" s="24"/>
      <c r="LA997" s="24"/>
      <c r="LB997" s="24"/>
      <c r="LC997" s="24"/>
      <c r="LD997" s="24"/>
      <c r="LE997" s="151"/>
      <c r="LF997" s="151"/>
      <c r="LG997" s="153"/>
      <c r="LH997" s="24"/>
      <c r="LI997" s="24"/>
      <c r="LJ997" s="24"/>
      <c r="LK997" s="24"/>
      <c r="LL997" s="24"/>
      <c r="LM997" s="24"/>
      <c r="LN997" s="24"/>
      <c r="LO997" s="24"/>
      <c r="LP997" s="24"/>
      <c r="LQ997" s="24"/>
      <c r="LR997" s="24"/>
      <c r="LS997" s="24"/>
      <c r="LT997" s="24"/>
      <c r="LU997" s="24"/>
      <c r="LV997" s="24"/>
      <c r="LW997" s="24"/>
      <c r="LX997" s="24"/>
      <c r="LY997" s="24"/>
      <c r="LZ997" s="24"/>
      <c r="MA997" s="24"/>
      <c r="MB997" s="24"/>
      <c r="MC997" s="24"/>
      <c r="MD997" s="24"/>
      <c r="ME997" s="24"/>
      <c r="MF997" s="24"/>
      <c r="MG997" s="24"/>
      <c r="MH997" s="24"/>
      <c r="MI997" s="24"/>
      <c r="MJ997" s="24"/>
      <c r="MK997" s="24"/>
      <c r="ML997" s="24"/>
    </row>
    <row r="998" spans="1:350" ht="13.9" customHeight="1" outlineLevel="3" x14ac:dyDescent="0.2">
      <c r="A998" s="226" t="s">
        <v>587</v>
      </c>
      <c r="B998" s="218" t="s">
        <v>353</v>
      </c>
      <c r="C998" s="214" t="s">
        <v>37</v>
      </c>
      <c r="D998" s="154">
        <v>930</v>
      </c>
      <c r="E998" s="175">
        <v>0</v>
      </c>
      <c r="F998" s="175">
        <f>D998-E998</f>
        <v>930</v>
      </c>
      <c r="G998" s="175" t="s">
        <v>938</v>
      </c>
      <c r="H998" s="170" t="s">
        <v>836</v>
      </c>
      <c r="I998" s="170" t="s">
        <v>950</v>
      </c>
      <c r="J998" s="212">
        <f ca="1">E998+Q998+AX998+CF998+DN998+ES998+GA998+HH998+IP998+JW998+LE998</f>
        <v>1730</v>
      </c>
      <c r="K998" s="212">
        <f>E998+R998+AY998+CG998+DO998+ET998+GB998+HI998+IQ998+JX998+LF998</f>
        <v>0</v>
      </c>
      <c r="L998" s="172">
        <f ca="1">K998/J998</f>
        <v>0</v>
      </c>
      <c r="M998" s="172">
        <f>K998/D998</f>
        <v>0</v>
      </c>
      <c r="N998" s="183">
        <f ca="1">SUMIF($EV$8:$FZ$9,$O$5,$EV999:$FZ999)-SUMIF($EV$8:$FZ$9,$Q$5,$EV999:$FZ999)</f>
        <v>0</v>
      </c>
      <c r="O998" s="156"/>
      <c r="P998" s="16" t="s">
        <v>25</v>
      </c>
      <c r="Q998" s="150">
        <v>0</v>
      </c>
      <c r="R998" s="150">
        <v>0</v>
      </c>
      <c r="S998" s="152" t="e">
        <v>#DIV/0!</v>
      </c>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50">
        <f t="shared" ca="1" si="2510"/>
        <v>0</v>
      </c>
      <c r="AY998" s="150">
        <f>SUM(BA999:CE999)</f>
        <v>0</v>
      </c>
      <c r="AZ998" s="152" t="e">
        <f ca="1">AY998/AX998</f>
        <v>#DIV/0!</v>
      </c>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50">
        <f t="shared" ref="CF998" si="2587">SUM(CI998:DM998)</f>
        <v>0</v>
      </c>
      <c r="CG998" s="150">
        <f>SUM(CI999:DM999)</f>
        <v>0</v>
      </c>
      <c r="CH998" s="152" t="e">
        <f>CG998/CF998</f>
        <v>#DIV/0!</v>
      </c>
      <c r="CI998" s="129"/>
      <c r="CJ998" s="129"/>
      <c r="CK998" s="129"/>
      <c r="CL998" s="129"/>
      <c r="CM998" s="129"/>
      <c r="CN998" s="129"/>
      <c r="CO998" s="129"/>
      <c r="CP998" s="101"/>
      <c r="CQ998" s="101"/>
      <c r="CR998" s="101"/>
      <c r="CS998" s="101"/>
      <c r="CT998" s="101"/>
      <c r="CU998" s="101"/>
      <c r="CV998" s="101"/>
      <c r="CW998" s="129"/>
      <c r="CX998" s="129"/>
      <c r="CY998" s="129"/>
      <c r="CZ998" s="129"/>
      <c r="DA998" s="129"/>
      <c r="DB998" s="129"/>
      <c r="DC998" s="129"/>
      <c r="DD998" s="129"/>
      <c r="DE998" s="129"/>
      <c r="DF998" s="129"/>
      <c r="DG998" s="129"/>
      <c r="DH998" s="129"/>
      <c r="DI998" s="129"/>
      <c r="DJ998" s="129"/>
      <c r="DK998" s="129"/>
      <c r="DL998" s="129"/>
      <c r="DM998" s="129"/>
      <c r="DN998" s="150">
        <f t="shared" ref="DN998" si="2588">SUM(DQ998:ER998)</f>
        <v>0</v>
      </c>
      <c r="DO998" s="150">
        <f>SUM(DQ999:ER999)</f>
        <v>0</v>
      </c>
      <c r="DP998" s="152" t="e">
        <f t="shared" si="2573"/>
        <v>#DIV/0!</v>
      </c>
      <c r="DQ998" s="16"/>
      <c r="DR998" s="16"/>
      <c r="DS998" s="16"/>
      <c r="DT998" s="16"/>
      <c r="DU998" s="16"/>
      <c r="DV998" s="16"/>
      <c r="DW998" s="16"/>
      <c r="DX998" s="16"/>
      <c r="DY998" s="16"/>
      <c r="DZ998" s="16"/>
      <c r="EA998" s="16"/>
      <c r="EB998" s="16"/>
      <c r="EC998" s="16"/>
      <c r="ED998" s="16"/>
      <c r="EE998" s="16"/>
      <c r="EF998" s="16"/>
      <c r="EG998" s="16"/>
      <c r="EH998" s="16"/>
      <c r="EI998" s="16"/>
      <c r="EJ998" s="16"/>
      <c r="EK998" s="16"/>
      <c r="EL998" s="16"/>
      <c r="EM998" s="16"/>
      <c r="EN998" s="16"/>
      <c r="EO998" s="16"/>
      <c r="EP998" s="16"/>
      <c r="EQ998" s="16"/>
      <c r="ER998" s="16"/>
      <c r="ES998" s="150">
        <f t="shared" ca="1" si="2501"/>
        <v>0</v>
      </c>
      <c r="ET998" s="150">
        <f t="shared" si="2444"/>
        <v>0</v>
      </c>
      <c r="EU998" s="152" t="e">
        <f t="shared" ca="1" si="2445"/>
        <v>#DIV/0!</v>
      </c>
      <c r="EV998" s="16"/>
      <c r="EW998" s="67"/>
      <c r="EX998" s="16"/>
      <c r="EY998" s="16"/>
      <c r="EZ998" s="16"/>
      <c r="FA998" s="16"/>
      <c r="FB998" s="16"/>
      <c r="FC998" s="16"/>
      <c r="FD998" s="16"/>
      <c r="FE998" s="16"/>
      <c r="FF998" s="16"/>
      <c r="FG998" s="16"/>
      <c r="FH998" s="16"/>
      <c r="FI998" s="16"/>
      <c r="FJ998" s="16"/>
      <c r="FK998" s="16"/>
      <c r="FL998" s="16"/>
      <c r="FM998" s="16"/>
      <c r="FN998" s="16"/>
      <c r="FO998" s="16"/>
      <c r="FP998" s="16"/>
      <c r="FQ998" s="16"/>
      <c r="FR998" s="16"/>
      <c r="FS998" s="16"/>
      <c r="FT998" s="16"/>
      <c r="FU998" s="16"/>
      <c r="FV998" s="16"/>
      <c r="FW998" s="16"/>
      <c r="FX998" s="16"/>
      <c r="FY998" s="16"/>
      <c r="FZ998" s="16"/>
      <c r="GA998" s="150">
        <f t="shared" ref="GA998" ca="1" si="2589">SUMIF($GD$8:$HG$9,$O$5,GD998:HG998)</f>
        <v>1730</v>
      </c>
      <c r="GB998" s="150">
        <f t="shared" ref="GB998" si="2590">SUM(GD999:HG999)</f>
        <v>0</v>
      </c>
      <c r="GC998" s="152">
        <f t="shared" ref="GC998" ca="1" si="2591">GB998/GA998</f>
        <v>0</v>
      </c>
      <c r="GD998" s="16"/>
      <c r="GE998" s="16"/>
      <c r="GF998" s="16"/>
      <c r="GG998" s="16"/>
      <c r="GH998" s="16"/>
      <c r="GI998" s="16"/>
      <c r="GJ998" s="16"/>
      <c r="GK998" s="16"/>
      <c r="GL998" s="16"/>
      <c r="GM998" s="16"/>
      <c r="GN998" s="16"/>
      <c r="GO998" s="16"/>
      <c r="GP998" s="16"/>
      <c r="GQ998" s="16"/>
      <c r="GR998" s="16">
        <v>100</v>
      </c>
      <c r="GS998" s="16">
        <v>100</v>
      </c>
      <c r="GT998" s="16">
        <v>100</v>
      </c>
      <c r="GU998" s="16">
        <v>100</v>
      </c>
      <c r="GV998" s="16">
        <v>100</v>
      </c>
      <c r="GW998" s="16">
        <v>100</v>
      </c>
      <c r="GX998" s="16">
        <v>100</v>
      </c>
      <c r="GY998" s="16">
        <v>100</v>
      </c>
      <c r="GZ998" s="16">
        <v>900</v>
      </c>
      <c r="HA998" s="16">
        <v>30</v>
      </c>
      <c r="HB998" s="16"/>
      <c r="HC998" s="16"/>
      <c r="HD998" s="16"/>
      <c r="HE998" s="16"/>
      <c r="HF998" s="16"/>
      <c r="HG998" s="16"/>
      <c r="HH998" s="150"/>
      <c r="HI998" s="150">
        <v>0</v>
      </c>
      <c r="HJ998" s="152" t="e">
        <v>#DIV/0!</v>
      </c>
      <c r="HK998" s="16"/>
      <c r="HL998" s="16"/>
      <c r="HM998" s="16"/>
      <c r="HN998" s="16"/>
      <c r="HO998" s="16"/>
      <c r="HP998" s="16"/>
      <c r="HQ998" s="16"/>
      <c r="HR998" s="16"/>
      <c r="HS998" s="16"/>
      <c r="HT998" s="16"/>
      <c r="HU998" s="16"/>
      <c r="HV998" s="16"/>
      <c r="HW998" s="16"/>
      <c r="HX998" s="16"/>
      <c r="HY998" s="16"/>
      <c r="HZ998" s="16"/>
      <c r="IA998" s="16"/>
      <c r="IB998" s="16"/>
      <c r="IC998" s="16"/>
      <c r="ID998" s="16"/>
      <c r="IE998" s="16"/>
      <c r="IF998" s="16"/>
      <c r="IG998" s="16"/>
      <c r="IH998" s="16"/>
      <c r="II998" s="16"/>
      <c r="IJ998" s="16"/>
      <c r="IK998" s="16"/>
      <c r="IL998" s="16"/>
      <c r="IM998" s="16"/>
      <c r="IN998" s="16"/>
      <c r="IO998" s="16"/>
      <c r="IP998" s="150"/>
      <c r="IQ998" s="150">
        <v>0</v>
      </c>
      <c r="IR998" s="152" t="e">
        <v>#DIV/0!</v>
      </c>
      <c r="IS998" s="16"/>
      <c r="IT998" s="16"/>
      <c r="IU998" s="16"/>
      <c r="IV998" s="16"/>
      <c r="IW998" s="16"/>
      <c r="IX998" s="16"/>
      <c r="IY998" s="16"/>
      <c r="IZ998" s="16"/>
      <c r="JA998" s="16"/>
      <c r="JB998" s="16"/>
      <c r="JC998" s="16"/>
      <c r="JD998" s="16"/>
      <c r="JE998" s="16"/>
      <c r="JF998" s="16"/>
      <c r="JG998" s="16"/>
      <c r="JH998" s="16"/>
      <c r="JI998" s="16"/>
      <c r="JJ998" s="16"/>
      <c r="JK998" s="16"/>
      <c r="JL998" s="16"/>
      <c r="JM998" s="16"/>
      <c r="JN998" s="16"/>
      <c r="JO998" s="16"/>
      <c r="JP998" s="16"/>
      <c r="JQ998" s="16"/>
      <c r="JR998" s="16"/>
      <c r="JS998" s="16"/>
      <c r="JT998" s="16"/>
      <c r="JU998" s="23"/>
      <c r="JV998" s="16"/>
      <c r="JW998" s="150"/>
      <c r="JX998" s="150">
        <v>0</v>
      </c>
      <c r="JY998" s="152" t="e">
        <v>#DIV/0!</v>
      </c>
      <c r="JZ998" s="16"/>
      <c r="KA998" s="16"/>
      <c r="KB998" s="16"/>
      <c r="KC998" s="16"/>
      <c r="KD998" s="16"/>
      <c r="KE998" s="16"/>
      <c r="KF998" s="16"/>
      <c r="KG998" s="16"/>
      <c r="KH998" s="16"/>
      <c r="KI998" s="16"/>
      <c r="KJ998" s="16"/>
      <c r="KK998" s="16"/>
      <c r="KL998" s="16"/>
      <c r="KM998" s="16"/>
      <c r="KN998" s="16"/>
      <c r="KO998" s="16"/>
      <c r="KP998" s="16"/>
      <c r="KQ998" s="16"/>
      <c r="KR998" s="16"/>
      <c r="KS998" s="16"/>
      <c r="KT998" s="16"/>
      <c r="KU998" s="16"/>
      <c r="KV998" s="16"/>
      <c r="KW998" s="16"/>
      <c r="KX998" s="16"/>
      <c r="KY998" s="16"/>
      <c r="KZ998" s="16"/>
      <c r="LA998" s="16"/>
      <c r="LB998" s="16"/>
      <c r="LC998" s="16"/>
      <c r="LD998" s="16"/>
      <c r="LE998" s="150"/>
      <c r="LF998" s="150">
        <v>0</v>
      </c>
      <c r="LG998" s="152" t="e">
        <v>#DIV/0!</v>
      </c>
      <c r="LH998" s="16"/>
      <c r="LI998" s="16"/>
      <c r="LJ998" s="16"/>
      <c r="LK998" s="16"/>
      <c r="LL998" s="16"/>
      <c r="LM998" s="16"/>
      <c r="LN998" s="16"/>
      <c r="LO998" s="16"/>
      <c r="LP998" s="16"/>
      <c r="LQ998" s="16"/>
      <c r="LR998" s="16"/>
      <c r="LS998" s="16"/>
      <c r="LT998" s="16"/>
      <c r="LU998" s="16"/>
      <c r="LV998" s="16"/>
      <c r="LW998" s="16"/>
      <c r="LX998" s="16"/>
      <c r="LY998" s="16"/>
      <c r="LZ998" s="16"/>
      <c r="MA998" s="16"/>
      <c r="MB998" s="16"/>
      <c r="MC998" s="16"/>
      <c r="MD998" s="16"/>
      <c r="ME998" s="16"/>
      <c r="MF998" s="16"/>
      <c r="MG998" s="16"/>
      <c r="MH998" s="16"/>
      <c r="MI998" s="16"/>
      <c r="MJ998" s="16"/>
      <c r="MK998" s="16"/>
      <c r="ML998" s="16"/>
    </row>
    <row r="999" spans="1:350" ht="13.9" customHeight="1" outlineLevel="3" x14ac:dyDescent="0.2">
      <c r="A999" s="227"/>
      <c r="B999" s="219"/>
      <c r="C999" s="215"/>
      <c r="D999" s="155"/>
      <c r="E999" s="176"/>
      <c r="F999" s="176"/>
      <c r="G999" s="176"/>
      <c r="H999" s="171"/>
      <c r="I999" s="171"/>
      <c r="J999" s="213"/>
      <c r="K999" s="213"/>
      <c r="L999" s="173"/>
      <c r="M999" s="173"/>
      <c r="N999" s="184"/>
      <c r="O999" s="157"/>
      <c r="P999" s="17" t="s">
        <v>26</v>
      </c>
      <c r="Q999" s="151"/>
      <c r="R999" s="151"/>
      <c r="S999" s="153"/>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151"/>
      <c r="AY999" s="151"/>
      <c r="AZ999" s="153"/>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c r="CF999" s="151"/>
      <c r="CG999" s="151"/>
      <c r="CH999" s="153"/>
      <c r="CI999" s="141"/>
      <c r="CJ999" s="141"/>
      <c r="CK999" s="141"/>
      <c r="CL999" s="141"/>
      <c r="CM999" s="141"/>
      <c r="CN999" s="141"/>
      <c r="CO999" s="141"/>
      <c r="CP999" s="95"/>
      <c r="CQ999" s="95"/>
      <c r="CR999" s="95"/>
      <c r="CS999" s="95"/>
      <c r="CT999" s="95"/>
      <c r="CU999" s="95"/>
      <c r="CV999" s="95"/>
      <c r="CW999" s="141"/>
      <c r="CX999" s="141"/>
      <c r="CY999" s="141"/>
      <c r="CZ999" s="141"/>
      <c r="DA999" s="141"/>
      <c r="DB999" s="141"/>
      <c r="DC999" s="141"/>
      <c r="DD999" s="141"/>
      <c r="DE999" s="141"/>
      <c r="DF999" s="141"/>
      <c r="DG999" s="141"/>
      <c r="DH999" s="141"/>
      <c r="DI999" s="141"/>
      <c r="DJ999" s="141"/>
      <c r="DK999" s="141"/>
      <c r="DL999" s="141"/>
      <c r="DM999" s="141"/>
      <c r="DN999" s="151"/>
      <c r="DO999" s="151"/>
      <c r="DP999" s="153"/>
      <c r="DQ999" s="24"/>
      <c r="DR999" s="24"/>
      <c r="DS999" s="24"/>
      <c r="DT999" s="24"/>
      <c r="DU999" s="24"/>
      <c r="DV999" s="24"/>
      <c r="DW999" s="24"/>
      <c r="DX999" s="24"/>
      <c r="DY999" s="24"/>
      <c r="DZ999" s="24"/>
      <c r="EA999" s="24"/>
      <c r="EB999" s="24"/>
      <c r="EC999" s="24"/>
      <c r="ED999" s="24"/>
      <c r="EE999" s="24"/>
      <c r="EF999" s="24"/>
      <c r="EG999" s="24"/>
      <c r="EH999" s="24"/>
      <c r="EI999" s="24"/>
      <c r="EJ999" s="24"/>
      <c r="EK999" s="24"/>
      <c r="EL999" s="24"/>
      <c r="EM999" s="24"/>
      <c r="EN999" s="24"/>
      <c r="EO999" s="24"/>
      <c r="EP999" s="24"/>
      <c r="EQ999" s="24"/>
      <c r="ER999" s="24"/>
      <c r="ES999" s="151"/>
      <c r="ET999" s="151"/>
      <c r="EU999" s="153"/>
      <c r="EV999" s="24"/>
      <c r="EW999" s="125"/>
      <c r="EX999" s="24"/>
      <c r="EY999" s="24"/>
      <c r="EZ999" s="24"/>
      <c r="FA999" s="24"/>
      <c r="FB999" s="24"/>
      <c r="FC999" s="24"/>
      <c r="FD999" s="24"/>
      <c r="FE999" s="24"/>
      <c r="FF999" s="24"/>
      <c r="FG999" s="24"/>
      <c r="FH999" s="24"/>
      <c r="FI999" s="24"/>
      <c r="FJ999" s="24"/>
      <c r="FK999" s="24"/>
      <c r="FL999" s="24"/>
      <c r="FM999" s="24"/>
      <c r="FN999" s="24"/>
      <c r="FO999" s="24"/>
      <c r="FP999" s="24"/>
      <c r="FQ999" s="24"/>
      <c r="FR999" s="24"/>
      <c r="FS999" s="24"/>
      <c r="FT999" s="24"/>
      <c r="FU999" s="24"/>
      <c r="FV999" s="24"/>
      <c r="FW999" s="24"/>
      <c r="FX999" s="24"/>
      <c r="FY999" s="24"/>
      <c r="FZ999" s="24"/>
      <c r="GA999" s="151"/>
      <c r="GB999" s="151"/>
      <c r="GC999" s="153"/>
      <c r="GD999" s="24"/>
      <c r="GE999" s="24"/>
      <c r="GF999" s="24"/>
      <c r="GG999" s="24"/>
      <c r="GH999" s="24"/>
      <c r="GI999" s="24"/>
      <c r="GJ999" s="24"/>
      <c r="GK999" s="24"/>
      <c r="GL999" s="24"/>
      <c r="GM999" s="24"/>
      <c r="GN999" s="24"/>
      <c r="GO999" s="24"/>
      <c r="GP999" s="24"/>
      <c r="GQ999" s="24"/>
      <c r="GR999" s="24"/>
      <c r="GS999" s="24"/>
      <c r="GT999" s="24"/>
      <c r="GU999" s="24"/>
      <c r="GV999" s="24"/>
      <c r="GW999" s="24"/>
      <c r="GX999" s="24"/>
      <c r="GY999" s="24"/>
      <c r="GZ999" s="24"/>
      <c r="HA999" s="24"/>
      <c r="HB999" s="24"/>
      <c r="HC999" s="24"/>
      <c r="HD999" s="24"/>
      <c r="HE999" s="24"/>
      <c r="HF999" s="24"/>
      <c r="HG999" s="24"/>
      <c r="HH999" s="151"/>
      <c r="HI999" s="151"/>
      <c r="HJ999" s="153"/>
      <c r="HK999" s="24"/>
      <c r="HL999" s="24"/>
      <c r="HM999" s="24"/>
      <c r="HN999" s="24"/>
      <c r="HO999" s="24"/>
      <c r="HP999" s="24"/>
      <c r="HQ999" s="24"/>
      <c r="HR999" s="24"/>
      <c r="HS999" s="24"/>
      <c r="HT999" s="24"/>
      <c r="HU999" s="24"/>
      <c r="HV999" s="24"/>
      <c r="HW999" s="24"/>
      <c r="HX999" s="24"/>
      <c r="HY999" s="24"/>
      <c r="HZ999" s="24"/>
      <c r="IA999" s="24"/>
      <c r="IB999" s="24"/>
      <c r="IC999" s="24"/>
      <c r="ID999" s="24"/>
      <c r="IE999" s="24"/>
      <c r="IF999" s="24"/>
      <c r="IG999" s="24"/>
      <c r="IH999" s="24"/>
      <c r="II999" s="24"/>
      <c r="IJ999" s="24"/>
      <c r="IK999" s="24"/>
      <c r="IL999" s="24"/>
      <c r="IM999" s="24"/>
      <c r="IN999" s="24"/>
      <c r="IO999" s="24"/>
      <c r="IP999" s="151"/>
      <c r="IQ999" s="151"/>
      <c r="IR999" s="153"/>
      <c r="IS999" s="24"/>
      <c r="IT999" s="24"/>
      <c r="IU999" s="24"/>
      <c r="IV999" s="24"/>
      <c r="IW999" s="24"/>
      <c r="IX999" s="24"/>
      <c r="IY999" s="24"/>
      <c r="IZ999" s="24"/>
      <c r="JA999" s="24"/>
      <c r="JB999" s="24"/>
      <c r="JC999" s="24"/>
      <c r="JD999" s="24"/>
      <c r="JE999" s="24"/>
      <c r="JF999" s="24"/>
      <c r="JG999" s="24"/>
      <c r="JH999" s="24"/>
      <c r="JI999" s="24"/>
      <c r="JJ999" s="24"/>
      <c r="JK999" s="24"/>
      <c r="JL999" s="24"/>
      <c r="JM999" s="24"/>
      <c r="JN999" s="24"/>
      <c r="JO999" s="24"/>
      <c r="JP999" s="24"/>
      <c r="JQ999" s="24"/>
      <c r="JR999" s="24"/>
      <c r="JS999" s="24"/>
      <c r="JT999" s="24"/>
      <c r="JU999" s="25"/>
      <c r="JV999" s="24"/>
      <c r="JW999" s="151"/>
      <c r="JX999" s="151"/>
      <c r="JY999" s="153"/>
      <c r="JZ999" s="24"/>
      <c r="KA999" s="24"/>
      <c r="KB999" s="24"/>
      <c r="KC999" s="24"/>
      <c r="KD999" s="24"/>
      <c r="KE999" s="24"/>
      <c r="KF999" s="24"/>
      <c r="KG999" s="24"/>
      <c r="KH999" s="24"/>
      <c r="KI999" s="24"/>
      <c r="KJ999" s="24"/>
      <c r="KK999" s="24"/>
      <c r="KL999" s="24"/>
      <c r="KM999" s="24"/>
      <c r="KN999" s="24"/>
      <c r="KO999" s="24"/>
      <c r="KP999" s="24"/>
      <c r="KQ999" s="24"/>
      <c r="KR999" s="24"/>
      <c r="KS999" s="24"/>
      <c r="KT999" s="24"/>
      <c r="KU999" s="24"/>
      <c r="KV999" s="24"/>
      <c r="KW999" s="24"/>
      <c r="KX999" s="24"/>
      <c r="KY999" s="24"/>
      <c r="KZ999" s="24"/>
      <c r="LA999" s="24"/>
      <c r="LB999" s="24"/>
      <c r="LC999" s="24"/>
      <c r="LD999" s="24"/>
      <c r="LE999" s="151"/>
      <c r="LF999" s="151"/>
      <c r="LG999" s="153"/>
      <c r="LH999" s="24"/>
      <c r="LI999" s="24"/>
      <c r="LJ999" s="24"/>
      <c r="LK999" s="24"/>
      <c r="LL999" s="24"/>
      <c r="LM999" s="24"/>
      <c r="LN999" s="24"/>
      <c r="LO999" s="24"/>
      <c r="LP999" s="24"/>
      <c r="LQ999" s="24"/>
      <c r="LR999" s="24"/>
      <c r="LS999" s="24"/>
      <c r="LT999" s="24"/>
      <c r="LU999" s="24"/>
      <c r="LV999" s="24"/>
      <c r="LW999" s="24"/>
      <c r="LX999" s="24"/>
      <c r="LY999" s="24"/>
      <c r="LZ999" s="24"/>
      <c r="MA999" s="24"/>
      <c r="MB999" s="24"/>
      <c r="MC999" s="24"/>
      <c r="MD999" s="24"/>
      <c r="ME999" s="24"/>
      <c r="MF999" s="24"/>
      <c r="MG999" s="24"/>
      <c r="MH999" s="24"/>
      <c r="MI999" s="24"/>
      <c r="MJ999" s="24"/>
      <c r="MK999" s="24"/>
      <c r="ML999" s="24"/>
    </row>
    <row r="1000" spans="1:350" s="41" customFormat="1" ht="14.25" customHeight="1" outlineLevel="3" x14ac:dyDescent="0.25">
      <c r="A1000" s="220" t="s">
        <v>589</v>
      </c>
      <c r="B1000" s="230" t="s">
        <v>595</v>
      </c>
      <c r="C1000" s="175" t="s">
        <v>59</v>
      </c>
      <c r="D1000" s="175">
        <v>2</v>
      </c>
      <c r="E1000" s="175"/>
      <c r="F1000" s="175">
        <f>D1000-E1000</f>
        <v>2</v>
      </c>
      <c r="G1000" s="175" t="s">
        <v>1128</v>
      </c>
      <c r="H1000" s="170" t="s">
        <v>897</v>
      </c>
      <c r="I1000" s="170" t="s">
        <v>966</v>
      </c>
      <c r="J1000" s="212">
        <f ca="1">E1000+Q1000+AX1000+CF1000+DN1000+ES1000+GA1000+HH1000+IP1000+JW1000+LE1000</f>
        <v>0</v>
      </c>
      <c r="K1000" s="212">
        <f>E1000+R1000+AY1000+CG1000+DO1000+ET1000+GB1000+HI1000+IQ1000+JX1000+LF1000</f>
        <v>0</v>
      </c>
      <c r="L1000" s="172" t="e">
        <f ca="1">K1000/J1000</f>
        <v>#DIV/0!</v>
      </c>
      <c r="M1000" s="172">
        <f>K1000/D1000</f>
        <v>0</v>
      </c>
      <c r="N1000" s="183">
        <f ca="1">SUMIF($EV$8:$FZ$9,$O$5,$EV1001:$FZ1001)-SUMIF($EV$8:$FZ$9,$Q$5,$EV1001:$FZ1001)</f>
        <v>0</v>
      </c>
      <c r="O1000" s="154"/>
      <c r="P1000" s="154"/>
      <c r="Q1000" s="150">
        <v>0</v>
      </c>
      <c r="R1000" s="150">
        <v>0</v>
      </c>
      <c r="S1000" s="152" t="e">
        <v>#DIV/0!</v>
      </c>
      <c r="T1000" s="154"/>
      <c r="U1000" s="154"/>
      <c r="V1000" s="154"/>
      <c r="W1000" s="154"/>
      <c r="X1000" s="154"/>
      <c r="Y1000" s="154"/>
      <c r="Z1000" s="154"/>
      <c r="AA1000" s="154"/>
      <c r="AB1000" s="154"/>
      <c r="AC1000" s="154"/>
      <c r="AD1000" s="154"/>
      <c r="AE1000" s="154"/>
      <c r="AF1000" s="154"/>
      <c r="AG1000" s="154"/>
      <c r="AH1000" s="154"/>
      <c r="AI1000" s="154"/>
      <c r="AJ1000" s="154"/>
      <c r="AK1000" s="154"/>
      <c r="AL1000" s="154"/>
      <c r="AM1000" s="154"/>
      <c r="AN1000" s="154"/>
      <c r="AO1000" s="154"/>
      <c r="AP1000" s="154"/>
      <c r="AQ1000" s="154"/>
      <c r="AR1000" s="154"/>
      <c r="AS1000" s="154"/>
      <c r="AT1000" s="154"/>
      <c r="AU1000" s="154"/>
      <c r="AV1000" s="154"/>
      <c r="AW1000" s="154"/>
      <c r="AX1000" s="150">
        <f t="shared" ca="1" si="2510"/>
        <v>0</v>
      </c>
      <c r="AY1000" s="150">
        <f>SUM(BA1001:CE1001)</f>
        <v>0</v>
      </c>
      <c r="AZ1000" s="152" t="e">
        <f ca="1">AY1000/AX1000</f>
        <v>#DIV/0!</v>
      </c>
      <c r="BA1000" s="154"/>
      <c r="BB1000" s="154"/>
      <c r="BC1000" s="154"/>
      <c r="BD1000" s="154"/>
      <c r="BE1000" s="154"/>
      <c r="BF1000" s="154"/>
      <c r="BG1000" s="154"/>
      <c r="BH1000" s="154"/>
      <c r="BI1000" s="154"/>
      <c r="BJ1000" s="154"/>
      <c r="BK1000" s="154"/>
      <c r="BL1000" s="154"/>
      <c r="BM1000" s="154"/>
      <c r="BN1000" s="154"/>
      <c r="BO1000" s="154"/>
      <c r="BP1000" s="154"/>
      <c r="BQ1000" s="154"/>
      <c r="BR1000" s="154"/>
      <c r="BS1000" s="154"/>
      <c r="BT1000" s="154"/>
      <c r="BU1000" s="154"/>
      <c r="BV1000" s="154"/>
      <c r="BW1000" s="154"/>
      <c r="BX1000" s="154"/>
      <c r="BY1000" s="154"/>
      <c r="BZ1000" s="154"/>
      <c r="CA1000" s="154"/>
      <c r="CB1000" s="154"/>
      <c r="CC1000" s="154"/>
      <c r="CD1000" s="154"/>
      <c r="CE1000" s="154"/>
      <c r="CF1000" s="150">
        <f t="shared" ref="CF1000" si="2592">SUM(CI1000:DM1000)</f>
        <v>0</v>
      </c>
      <c r="CG1000" s="150">
        <f>SUM(CI1001:DM1001)</f>
        <v>0</v>
      </c>
      <c r="CH1000" s="152" t="e">
        <f>CG1000/CF1000</f>
        <v>#DIV/0!</v>
      </c>
      <c r="CI1000" s="154"/>
      <c r="CJ1000" s="154"/>
      <c r="CK1000" s="154"/>
      <c r="CL1000" s="154"/>
      <c r="CM1000" s="154"/>
      <c r="CN1000" s="154"/>
      <c r="CO1000" s="154"/>
      <c r="CP1000" s="158"/>
      <c r="CQ1000" s="158"/>
      <c r="CR1000" s="158"/>
      <c r="CS1000" s="158"/>
      <c r="CT1000" s="158"/>
      <c r="CU1000" s="158"/>
      <c r="CV1000" s="158"/>
      <c r="CW1000" s="154"/>
      <c r="CX1000" s="154"/>
      <c r="CY1000" s="154"/>
      <c r="CZ1000" s="154"/>
      <c r="DA1000" s="154"/>
      <c r="DB1000" s="154"/>
      <c r="DC1000" s="154"/>
      <c r="DD1000" s="154"/>
      <c r="DE1000" s="154"/>
      <c r="DF1000" s="154"/>
      <c r="DG1000" s="154"/>
      <c r="DH1000" s="154"/>
      <c r="DI1000" s="154"/>
      <c r="DJ1000" s="154"/>
      <c r="DK1000" s="154"/>
      <c r="DL1000" s="154"/>
      <c r="DM1000" s="154"/>
      <c r="DN1000" s="150">
        <f t="shared" ref="DN1000" si="2593">SUM(DQ1000:ER1000)</f>
        <v>0</v>
      </c>
      <c r="DO1000" s="150">
        <f>SUM(DQ1001:ER1001)</f>
        <v>0</v>
      </c>
      <c r="DP1000" s="152" t="e">
        <f t="shared" si="2573"/>
        <v>#DIV/0!</v>
      </c>
      <c r="DQ1000" s="154"/>
      <c r="DR1000" s="154"/>
      <c r="DS1000" s="154"/>
      <c r="DT1000" s="154"/>
      <c r="DU1000" s="154"/>
      <c r="DV1000" s="154"/>
      <c r="DW1000" s="154"/>
      <c r="DX1000" s="154"/>
      <c r="DY1000" s="154"/>
      <c r="DZ1000" s="154"/>
      <c r="EA1000" s="154"/>
      <c r="EB1000" s="154"/>
      <c r="EC1000" s="154"/>
      <c r="ED1000" s="154"/>
      <c r="EE1000" s="154"/>
      <c r="EF1000" s="154"/>
      <c r="EG1000" s="154"/>
      <c r="EH1000" s="154"/>
      <c r="EI1000" s="154"/>
      <c r="EJ1000" s="154"/>
      <c r="EK1000" s="154"/>
      <c r="EL1000" s="154"/>
      <c r="EM1000" s="154"/>
      <c r="EN1000" s="154"/>
      <c r="EO1000" s="154"/>
      <c r="EP1000" s="154"/>
      <c r="EQ1000" s="154"/>
      <c r="ER1000" s="154"/>
      <c r="ES1000" s="150">
        <f t="shared" ca="1" si="2501"/>
        <v>0</v>
      </c>
      <c r="ET1000" s="150">
        <f t="shared" si="2444"/>
        <v>0</v>
      </c>
      <c r="EU1000" s="152" t="e">
        <f t="shared" ca="1" si="2445"/>
        <v>#DIV/0!</v>
      </c>
      <c r="EV1000" s="154"/>
      <c r="EW1000" s="160"/>
      <c r="EX1000" s="154"/>
      <c r="EY1000" s="154"/>
      <c r="EZ1000" s="154"/>
      <c r="FA1000" s="154"/>
      <c r="FB1000" s="154"/>
      <c r="FC1000" s="154"/>
      <c r="FD1000" s="154"/>
      <c r="FE1000" s="154"/>
      <c r="FF1000" s="154"/>
      <c r="FG1000" s="154"/>
      <c r="FH1000" s="154"/>
      <c r="FI1000" s="154"/>
      <c r="FJ1000" s="154"/>
      <c r="FK1000" s="154"/>
      <c r="FL1000" s="154"/>
      <c r="FM1000" s="154"/>
      <c r="FN1000" s="154"/>
      <c r="FO1000" s="154"/>
      <c r="FP1000" s="154"/>
      <c r="FQ1000" s="154"/>
      <c r="FR1000" s="154"/>
      <c r="FS1000" s="154"/>
      <c r="FT1000" s="154"/>
      <c r="FU1000" s="154"/>
      <c r="FV1000" s="154"/>
      <c r="FW1000" s="154"/>
      <c r="FX1000" s="154"/>
      <c r="FY1000" s="154"/>
      <c r="FZ1000" s="154"/>
      <c r="GA1000" s="150">
        <f t="shared" ref="GA1000" ca="1" si="2594">SUMIF($GD$8:$HG$9,$O$5,GD1000:HG1000)</f>
        <v>0</v>
      </c>
      <c r="GB1000" s="150">
        <f t="shared" ref="GB1000" si="2595">SUM(GD1001:HG1001)</f>
        <v>0</v>
      </c>
      <c r="GC1000" s="152" t="e">
        <f t="shared" ref="GC1000" ca="1" si="2596">GB1000/GA1000</f>
        <v>#DIV/0!</v>
      </c>
      <c r="GD1000" s="154"/>
      <c r="GE1000" s="154"/>
      <c r="GF1000" s="154"/>
      <c r="GG1000" s="154"/>
      <c r="GH1000" s="154"/>
      <c r="GI1000" s="154"/>
      <c r="GJ1000" s="154"/>
      <c r="GK1000" s="154"/>
      <c r="GL1000" s="154"/>
      <c r="GM1000" s="154"/>
      <c r="GN1000" s="154"/>
      <c r="GO1000" s="154"/>
      <c r="GP1000" s="154"/>
      <c r="GQ1000" s="154"/>
      <c r="GR1000" s="154"/>
      <c r="GS1000" s="154"/>
      <c r="GT1000" s="154"/>
      <c r="GU1000" s="154"/>
      <c r="GV1000" s="154"/>
      <c r="GW1000" s="154"/>
      <c r="GX1000" s="154"/>
      <c r="GY1000" s="154"/>
      <c r="GZ1000" s="154"/>
      <c r="HA1000" s="154"/>
      <c r="HB1000" s="154"/>
      <c r="HC1000" s="154"/>
      <c r="HD1000" s="154"/>
      <c r="HE1000" s="154"/>
      <c r="HF1000" s="154"/>
      <c r="HG1000" s="154"/>
      <c r="HH1000" s="150"/>
      <c r="HI1000" s="150">
        <v>0</v>
      </c>
      <c r="HJ1000" s="154"/>
      <c r="HK1000" s="154"/>
      <c r="HL1000" s="154"/>
      <c r="HM1000" s="154"/>
      <c r="HN1000" s="154"/>
      <c r="HO1000" s="154"/>
      <c r="HP1000" s="154"/>
      <c r="HQ1000" s="154"/>
      <c r="HR1000" s="154"/>
      <c r="HS1000" s="154"/>
      <c r="HT1000" s="154"/>
      <c r="HU1000" s="154"/>
      <c r="HV1000" s="154"/>
      <c r="HW1000" s="154"/>
      <c r="HX1000" s="154"/>
      <c r="HY1000" s="154"/>
      <c r="HZ1000" s="154"/>
      <c r="IA1000" s="154"/>
      <c r="IB1000" s="154"/>
      <c r="IC1000" s="154"/>
      <c r="ID1000" s="154"/>
      <c r="IE1000" s="154"/>
      <c r="IF1000" s="154"/>
      <c r="IG1000" s="154"/>
      <c r="IH1000" s="154"/>
      <c r="II1000" s="154"/>
      <c r="IJ1000" s="154"/>
      <c r="IK1000" s="154"/>
      <c r="IL1000" s="154"/>
      <c r="IM1000" s="154"/>
      <c r="IN1000" s="154"/>
      <c r="IO1000" s="154"/>
      <c r="IP1000" s="150"/>
      <c r="IQ1000" s="150">
        <v>0</v>
      </c>
      <c r="IR1000" s="154"/>
      <c r="IS1000" s="154"/>
      <c r="IT1000" s="154"/>
      <c r="IU1000" s="154"/>
      <c r="IV1000" s="154"/>
      <c r="IW1000" s="154"/>
      <c r="IX1000" s="154"/>
      <c r="IY1000" s="154"/>
      <c r="IZ1000" s="154"/>
      <c r="JA1000" s="154"/>
      <c r="JB1000" s="154"/>
      <c r="JC1000" s="154"/>
      <c r="JD1000" s="154"/>
      <c r="JE1000" s="154"/>
      <c r="JF1000" s="154"/>
      <c r="JG1000" s="154"/>
      <c r="JH1000" s="154"/>
      <c r="JI1000" s="154"/>
      <c r="JJ1000" s="154"/>
      <c r="JK1000" s="154"/>
      <c r="JL1000" s="154"/>
      <c r="JM1000" s="154"/>
      <c r="JN1000" s="154"/>
      <c r="JO1000" s="154"/>
      <c r="JP1000" s="154"/>
      <c r="JQ1000" s="154"/>
      <c r="JR1000" s="154"/>
      <c r="JS1000" s="154"/>
      <c r="JT1000" s="154"/>
      <c r="JU1000" s="154"/>
      <c r="JV1000" s="154"/>
      <c r="JW1000" s="150"/>
      <c r="JX1000" s="150">
        <v>0</v>
      </c>
      <c r="JY1000" s="154"/>
      <c r="JZ1000" s="154"/>
      <c r="KA1000" s="154"/>
      <c r="KB1000" s="154"/>
      <c r="KC1000" s="154"/>
      <c r="KD1000" s="154"/>
      <c r="KE1000" s="154"/>
      <c r="KF1000" s="154"/>
      <c r="KG1000" s="154"/>
      <c r="KH1000" s="154"/>
      <c r="KI1000" s="154"/>
      <c r="KJ1000" s="154"/>
      <c r="KK1000" s="154"/>
      <c r="KL1000" s="154"/>
      <c r="KM1000" s="154"/>
      <c r="KN1000" s="154"/>
      <c r="KO1000" s="154"/>
      <c r="KP1000" s="154"/>
      <c r="KQ1000" s="154"/>
      <c r="KR1000" s="154"/>
      <c r="KS1000" s="154"/>
      <c r="KT1000" s="154"/>
      <c r="KU1000" s="154"/>
      <c r="KV1000" s="154"/>
      <c r="KW1000" s="154"/>
      <c r="KX1000" s="154"/>
      <c r="KY1000" s="154"/>
      <c r="KZ1000" s="154"/>
      <c r="LA1000" s="154"/>
      <c r="LB1000" s="154"/>
      <c r="LC1000" s="154"/>
      <c r="LD1000" s="154"/>
      <c r="LE1000" s="150"/>
      <c r="LF1000" s="150">
        <v>0</v>
      </c>
      <c r="LG1000" s="154"/>
      <c r="LH1000" s="154"/>
      <c r="LI1000" s="154"/>
      <c r="LJ1000" s="154"/>
      <c r="LK1000" s="154"/>
      <c r="LL1000" s="154"/>
      <c r="LM1000" s="154"/>
      <c r="LN1000" s="154"/>
      <c r="LO1000" s="154"/>
      <c r="LP1000" s="154"/>
      <c r="LQ1000" s="154"/>
      <c r="LR1000" s="154"/>
      <c r="LS1000" s="154"/>
      <c r="LT1000" s="154"/>
      <c r="LU1000" s="154"/>
      <c r="LV1000" s="154"/>
      <c r="LW1000" s="154"/>
      <c r="LX1000" s="154"/>
      <c r="LY1000" s="154"/>
      <c r="LZ1000" s="154"/>
      <c r="MA1000" s="154"/>
      <c r="MB1000" s="154"/>
      <c r="MC1000" s="154"/>
      <c r="MD1000" s="154"/>
      <c r="ME1000" s="154"/>
      <c r="MF1000" s="154"/>
      <c r="MG1000" s="154"/>
      <c r="MH1000" s="154"/>
      <c r="MI1000" s="154"/>
      <c r="MJ1000" s="154"/>
      <c r="MK1000" s="154"/>
      <c r="ML1000" s="154"/>
    </row>
    <row r="1001" spans="1:350" s="41" customFormat="1" ht="14.25" customHeight="1" outlineLevel="3" x14ac:dyDescent="0.25">
      <c r="A1001" s="221"/>
      <c r="B1001" s="231"/>
      <c r="C1001" s="176"/>
      <c r="D1001" s="176"/>
      <c r="E1001" s="176"/>
      <c r="F1001" s="176"/>
      <c r="G1001" s="176"/>
      <c r="H1001" s="171"/>
      <c r="I1001" s="171"/>
      <c r="J1001" s="213"/>
      <c r="K1001" s="213"/>
      <c r="L1001" s="173"/>
      <c r="M1001" s="173"/>
      <c r="N1001" s="184"/>
      <c r="O1001" s="155"/>
      <c r="P1001" s="155"/>
      <c r="Q1001" s="151"/>
      <c r="R1001" s="151"/>
      <c r="S1001" s="153"/>
      <c r="T1001" s="155"/>
      <c r="U1001" s="155"/>
      <c r="V1001" s="155"/>
      <c r="W1001" s="155"/>
      <c r="X1001" s="155"/>
      <c r="Y1001" s="155"/>
      <c r="Z1001" s="155"/>
      <c r="AA1001" s="155"/>
      <c r="AB1001" s="155"/>
      <c r="AC1001" s="155"/>
      <c r="AD1001" s="155"/>
      <c r="AE1001" s="155"/>
      <c r="AF1001" s="155"/>
      <c r="AG1001" s="155"/>
      <c r="AH1001" s="155"/>
      <c r="AI1001" s="155"/>
      <c r="AJ1001" s="155"/>
      <c r="AK1001" s="155"/>
      <c r="AL1001" s="155"/>
      <c r="AM1001" s="155"/>
      <c r="AN1001" s="155"/>
      <c r="AO1001" s="155"/>
      <c r="AP1001" s="155"/>
      <c r="AQ1001" s="155"/>
      <c r="AR1001" s="155"/>
      <c r="AS1001" s="155"/>
      <c r="AT1001" s="155"/>
      <c r="AU1001" s="155"/>
      <c r="AV1001" s="155"/>
      <c r="AW1001" s="155"/>
      <c r="AX1001" s="151"/>
      <c r="AY1001" s="151"/>
      <c r="AZ1001" s="153"/>
      <c r="BA1001" s="155"/>
      <c r="BB1001" s="155"/>
      <c r="BC1001" s="155"/>
      <c r="BD1001" s="155"/>
      <c r="BE1001" s="155"/>
      <c r="BF1001" s="155"/>
      <c r="BG1001" s="155"/>
      <c r="BH1001" s="155"/>
      <c r="BI1001" s="155"/>
      <c r="BJ1001" s="155"/>
      <c r="BK1001" s="155"/>
      <c r="BL1001" s="155"/>
      <c r="BM1001" s="155"/>
      <c r="BN1001" s="155"/>
      <c r="BO1001" s="155"/>
      <c r="BP1001" s="155"/>
      <c r="BQ1001" s="155"/>
      <c r="BR1001" s="155"/>
      <c r="BS1001" s="155"/>
      <c r="BT1001" s="155"/>
      <c r="BU1001" s="155"/>
      <c r="BV1001" s="155"/>
      <c r="BW1001" s="155"/>
      <c r="BX1001" s="155"/>
      <c r="BY1001" s="155"/>
      <c r="BZ1001" s="155"/>
      <c r="CA1001" s="155"/>
      <c r="CB1001" s="155"/>
      <c r="CC1001" s="155"/>
      <c r="CD1001" s="155"/>
      <c r="CE1001" s="155"/>
      <c r="CF1001" s="151"/>
      <c r="CG1001" s="151"/>
      <c r="CH1001" s="153"/>
      <c r="CI1001" s="155"/>
      <c r="CJ1001" s="155"/>
      <c r="CK1001" s="155"/>
      <c r="CL1001" s="155"/>
      <c r="CM1001" s="155"/>
      <c r="CN1001" s="155"/>
      <c r="CO1001" s="155"/>
      <c r="CP1001" s="159"/>
      <c r="CQ1001" s="159"/>
      <c r="CR1001" s="159"/>
      <c r="CS1001" s="159"/>
      <c r="CT1001" s="159"/>
      <c r="CU1001" s="159"/>
      <c r="CV1001" s="159"/>
      <c r="CW1001" s="155"/>
      <c r="CX1001" s="155"/>
      <c r="CY1001" s="155"/>
      <c r="CZ1001" s="155"/>
      <c r="DA1001" s="155"/>
      <c r="DB1001" s="155"/>
      <c r="DC1001" s="155"/>
      <c r="DD1001" s="155"/>
      <c r="DE1001" s="155"/>
      <c r="DF1001" s="155"/>
      <c r="DG1001" s="155"/>
      <c r="DH1001" s="155"/>
      <c r="DI1001" s="155"/>
      <c r="DJ1001" s="155"/>
      <c r="DK1001" s="155"/>
      <c r="DL1001" s="155"/>
      <c r="DM1001" s="155"/>
      <c r="DN1001" s="151"/>
      <c r="DO1001" s="151"/>
      <c r="DP1001" s="153"/>
      <c r="DQ1001" s="155"/>
      <c r="DR1001" s="155"/>
      <c r="DS1001" s="155"/>
      <c r="DT1001" s="155"/>
      <c r="DU1001" s="155"/>
      <c r="DV1001" s="155"/>
      <c r="DW1001" s="155"/>
      <c r="DX1001" s="155"/>
      <c r="DY1001" s="155"/>
      <c r="DZ1001" s="155"/>
      <c r="EA1001" s="155"/>
      <c r="EB1001" s="155"/>
      <c r="EC1001" s="155"/>
      <c r="ED1001" s="155"/>
      <c r="EE1001" s="155"/>
      <c r="EF1001" s="155"/>
      <c r="EG1001" s="155"/>
      <c r="EH1001" s="155"/>
      <c r="EI1001" s="155"/>
      <c r="EJ1001" s="155"/>
      <c r="EK1001" s="155"/>
      <c r="EL1001" s="155"/>
      <c r="EM1001" s="155"/>
      <c r="EN1001" s="155"/>
      <c r="EO1001" s="155"/>
      <c r="EP1001" s="155"/>
      <c r="EQ1001" s="155"/>
      <c r="ER1001" s="155"/>
      <c r="ES1001" s="151"/>
      <c r="ET1001" s="151"/>
      <c r="EU1001" s="153"/>
      <c r="EV1001" s="155"/>
      <c r="EW1001" s="161"/>
      <c r="EX1001" s="155"/>
      <c r="EY1001" s="155"/>
      <c r="EZ1001" s="155"/>
      <c r="FA1001" s="155"/>
      <c r="FB1001" s="155"/>
      <c r="FC1001" s="155"/>
      <c r="FD1001" s="155"/>
      <c r="FE1001" s="155"/>
      <c r="FF1001" s="155"/>
      <c r="FG1001" s="155"/>
      <c r="FH1001" s="155"/>
      <c r="FI1001" s="155"/>
      <c r="FJ1001" s="155"/>
      <c r="FK1001" s="155"/>
      <c r="FL1001" s="155"/>
      <c r="FM1001" s="155"/>
      <c r="FN1001" s="155"/>
      <c r="FO1001" s="155"/>
      <c r="FP1001" s="155"/>
      <c r="FQ1001" s="155"/>
      <c r="FR1001" s="155"/>
      <c r="FS1001" s="155"/>
      <c r="FT1001" s="155"/>
      <c r="FU1001" s="155"/>
      <c r="FV1001" s="155"/>
      <c r="FW1001" s="155"/>
      <c r="FX1001" s="155"/>
      <c r="FY1001" s="155"/>
      <c r="FZ1001" s="155"/>
      <c r="GA1001" s="151"/>
      <c r="GB1001" s="151"/>
      <c r="GC1001" s="153"/>
      <c r="GD1001" s="155"/>
      <c r="GE1001" s="155"/>
      <c r="GF1001" s="155"/>
      <c r="GG1001" s="155"/>
      <c r="GH1001" s="155"/>
      <c r="GI1001" s="155"/>
      <c r="GJ1001" s="155"/>
      <c r="GK1001" s="155"/>
      <c r="GL1001" s="155"/>
      <c r="GM1001" s="155"/>
      <c r="GN1001" s="155"/>
      <c r="GO1001" s="155"/>
      <c r="GP1001" s="155"/>
      <c r="GQ1001" s="155"/>
      <c r="GR1001" s="155"/>
      <c r="GS1001" s="155"/>
      <c r="GT1001" s="155"/>
      <c r="GU1001" s="155"/>
      <c r="GV1001" s="155"/>
      <c r="GW1001" s="155"/>
      <c r="GX1001" s="155"/>
      <c r="GY1001" s="155"/>
      <c r="GZ1001" s="155"/>
      <c r="HA1001" s="155"/>
      <c r="HB1001" s="155"/>
      <c r="HC1001" s="155"/>
      <c r="HD1001" s="155"/>
      <c r="HE1001" s="155"/>
      <c r="HF1001" s="155"/>
      <c r="HG1001" s="155"/>
      <c r="HH1001" s="151"/>
      <c r="HI1001" s="151"/>
      <c r="HJ1001" s="155"/>
      <c r="HK1001" s="155"/>
      <c r="HL1001" s="155"/>
      <c r="HM1001" s="155"/>
      <c r="HN1001" s="155"/>
      <c r="HO1001" s="155"/>
      <c r="HP1001" s="155"/>
      <c r="HQ1001" s="155"/>
      <c r="HR1001" s="155"/>
      <c r="HS1001" s="155"/>
      <c r="HT1001" s="155"/>
      <c r="HU1001" s="155"/>
      <c r="HV1001" s="155"/>
      <c r="HW1001" s="155"/>
      <c r="HX1001" s="155"/>
      <c r="HY1001" s="155"/>
      <c r="HZ1001" s="155"/>
      <c r="IA1001" s="155"/>
      <c r="IB1001" s="155"/>
      <c r="IC1001" s="155"/>
      <c r="ID1001" s="155"/>
      <c r="IE1001" s="155"/>
      <c r="IF1001" s="155"/>
      <c r="IG1001" s="155"/>
      <c r="IH1001" s="155"/>
      <c r="II1001" s="155"/>
      <c r="IJ1001" s="155"/>
      <c r="IK1001" s="155"/>
      <c r="IL1001" s="155"/>
      <c r="IM1001" s="155"/>
      <c r="IN1001" s="155"/>
      <c r="IO1001" s="155"/>
      <c r="IP1001" s="151"/>
      <c r="IQ1001" s="151"/>
      <c r="IR1001" s="155"/>
      <c r="IS1001" s="155"/>
      <c r="IT1001" s="155"/>
      <c r="IU1001" s="155"/>
      <c r="IV1001" s="155"/>
      <c r="IW1001" s="155"/>
      <c r="IX1001" s="155"/>
      <c r="IY1001" s="155"/>
      <c r="IZ1001" s="155"/>
      <c r="JA1001" s="155"/>
      <c r="JB1001" s="155"/>
      <c r="JC1001" s="155"/>
      <c r="JD1001" s="155"/>
      <c r="JE1001" s="155"/>
      <c r="JF1001" s="155"/>
      <c r="JG1001" s="155"/>
      <c r="JH1001" s="155"/>
      <c r="JI1001" s="155"/>
      <c r="JJ1001" s="155"/>
      <c r="JK1001" s="155"/>
      <c r="JL1001" s="155"/>
      <c r="JM1001" s="155"/>
      <c r="JN1001" s="155"/>
      <c r="JO1001" s="155"/>
      <c r="JP1001" s="155"/>
      <c r="JQ1001" s="155"/>
      <c r="JR1001" s="155"/>
      <c r="JS1001" s="155"/>
      <c r="JT1001" s="155"/>
      <c r="JU1001" s="155"/>
      <c r="JV1001" s="155"/>
      <c r="JW1001" s="151"/>
      <c r="JX1001" s="151"/>
      <c r="JY1001" s="155"/>
      <c r="JZ1001" s="155"/>
      <c r="KA1001" s="155"/>
      <c r="KB1001" s="155"/>
      <c r="KC1001" s="155"/>
      <c r="KD1001" s="155"/>
      <c r="KE1001" s="155"/>
      <c r="KF1001" s="155"/>
      <c r="KG1001" s="155"/>
      <c r="KH1001" s="155"/>
      <c r="KI1001" s="155"/>
      <c r="KJ1001" s="155"/>
      <c r="KK1001" s="155"/>
      <c r="KL1001" s="155"/>
      <c r="KM1001" s="155"/>
      <c r="KN1001" s="155"/>
      <c r="KO1001" s="155"/>
      <c r="KP1001" s="155"/>
      <c r="KQ1001" s="155"/>
      <c r="KR1001" s="155"/>
      <c r="KS1001" s="155"/>
      <c r="KT1001" s="155"/>
      <c r="KU1001" s="155"/>
      <c r="KV1001" s="155"/>
      <c r="KW1001" s="155"/>
      <c r="KX1001" s="155"/>
      <c r="KY1001" s="155"/>
      <c r="KZ1001" s="155"/>
      <c r="LA1001" s="155"/>
      <c r="LB1001" s="155"/>
      <c r="LC1001" s="155"/>
      <c r="LD1001" s="155"/>
      <c r="LE1001" s="151"/>
      <c r="LF1001" s="151"/>
      <c r="LG1001" s="155"/>
      <c r="LH1001" s="155"/>
      <c r="LI1001" s="155"/>
      <c r="LJ1001" s="155"/>
      <c r="LK1001" s="155"/>
      <c r="LL1001" s="155"/>
      <c r="LM1001" s="155"/>
      <c r="LN1001" s="155"/>
      <c r="LO1001" s="155"/>
      <c r="LP1001" s="155"/>
      <c r="LQ1001" s="155"/>
      <c r="LR1001" s="155"/>
      <c r="LS1001" s="155"/>
      <c r="LT1001" s="155"/>
      <c r="LU1001" s="155"/>
      <c r="LV1001" s="155"/>
      <c r="LW1001" s="155"/>
      <c r="LX1001" s="155"/>
      <c r="LY1001" s="155"/>
      <c r="LZ1001" s="155"/>
      <c r="MA1001" s="155"/>
      <c r="MB1001" s="155"/>
      <c r="MC1001" s="155"/>
      <c r="MD1001" s="155"/>
      <c r="ME1001" s="155"/>
      <c r="MF1001" s="155"/>
      <c r="MG1001" s="155"/>
      <c r="MH1001" s="155"/>
      <c r="MI1001" s="155"/>
      <c r="MJ1001" s="155"/>
      <c r="MK1001" s="155"/>
      <c r="ML1001" s="155"/>
    </row>
    <row r="1002" spans="1:350" ht="13.9" customHeight="1" outlineLevel="3" x14ac:dyDescent="0.2">
      <c r="A1002" s="226" t="s">
        <v>590</v>
      </c>
      <c r="B1002" s="218" t="s">
        <v>343</v>
      </c>
      <c r="C1002" s="214" t="s">
        <v>99</v>
      </c>
      <c r="D1002" s="216">
        <v>58</v>
      </c>
      <c r="E1002" s="175">
        <v>0</v>
      </c>
      <c r="F1002" s="175">
        <f>D1002-E1002</f>
        <v>58</v>
      </c>
      <c r="G1002" s="175" t="s">
        <v>847</v>
      </c>
      <c r="H1002" s="170" t="s">
        <v>897</v>
      </c>
      <c r="I1002" s="170" t="s">
        <v>870</v>
      </c>
      <c r="J1002" s="212">
        <f ca="1">E1002+Q1002+AX1002+CF1002+DN1002+ES1002+GA1002+HH1002+IP1002+JW1002+LE1002</f>
        <v>58</v>
      </c>
      <c r="K1002" s="212">
        <f>E1002+R1002+AY1002+CG1002+DO1002+ET1002+GB1002+HI1002+IQ1002+JX1002+LF1002</f>
        <v>58</v>
      </c>
      <c r="L1002" s="172">
        <f ca="1">K1002/J1002</f>
        <v>1</v>
      </c>
      <c r="M1002" s="172">
        <f>K1002/D1002</f>
        <v>1</v>
      </c>
      <c r="N1002" s="183">
        <f ca="1">SUMIF($EV$8:$FZ$9,$O$5,$EV1003:$FZ1003)-SUMIF($EV$8:$FZ$9,$Q$5,$EV1003:$FZ1003)</f>
        <v>0</v>
      </c>
      <c r="O1002" s="156"/>
      <c r="P1002" s="16" t="s">
        <v>25</v>
      </c>
      <c r="Q1002" s="150">
        <v>0</v>
      </c>
      <c r="R1002" s="150">
        <v>0</v>
      </c>
      <c r="S1002" s="152" t="e">
        <v>#DIV/0!</v>
      </c>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50">
        <f t="shared" ca="1" si="2510"/>
        <v>0</v>
      </c>
      <c r="AY1002" s="150">
        <f>SUM(BA1003:CE1003)</f>
        <v>0</v>
      </c>
      <c r="AZ1002" s="152" t="e">
        <f ca="1">AY1002/AX1002</f>
        <v>#DIV/0!</v>
      </c>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50">
        <f t="shared" ref="CF1002" si="2597">SUM(CI1002:DM1002)</f>
        <v>0</v>
      </c>
      <c r="CG1002" s="150">
        <f>SUM(CI1003:DM1003)</f>
        <v>0</v>
      </c>
      <c r="CH1002" s="152" t="e">
        <f>CG1002/CF1002</f>
        <v>#DIV/0!</v>
      </c>
      <c r="CI1002" s="129"/>
      <c r="CJ1002" s="129"/>
      <c r="CK1002" s="129"/>
      <c r="CL1002" s="129"/>
      <c r="CM1002" s="129"/>
      <c r="CN1002" s="129"/>
      <c r="CO1002" s="129"/>
      <c r="CP1002" s="101"/>
      <c r="CQ1002" s="101"/>
      <c r="CR1002" s="101"/>
      <c r="CS1002" s="101"/>
      <c r="CT1002" s="101"/>
      <c r="CU1002" s="101"/>
      <c r="CV1002" s="101"/>
      <c r="CW1002" s="129"/>
      <c r="CX1002" s="129"/>
      <c r="CY1002" s="129"/>
      <c r="CZ1002" s="129"/>
      <c r="DA1002" s="129"/>
      <c r="DB1002" s="129"/>
      <c r="DC1002" s="129"/>
      <c r="DD1002" s="129"/>
      <c r="DE1002" s="129"/>
      <c r="DF1002" s="129"/>
      <c r="DG1002" s="129"/>
      <c r="DH1002" s="129"/>
      <c r="DI1002" s="129"/>
      <c r="DJ1002" s="129"/>
      <c r="DK1002" s="129"/>
      <c r="DL1002" s="129"/>
      <c r="DM1002" s="129"/>
      <c r="DN1002" s="150">
        <f t="shared" ref="DN1002" si="2598">SUM(DQ1002:ER1002)</f>
        <v>48</v>
      </c>
      <c r="DO1002" s="150">
        <f>SUM(DQ1003:ER1003)</f>
        <v>0</v>
      </c>
      <c r="DP1002" s="152">
        <f t="shared" si="2573"/>
        <v>0</v>
      </c>
      <c r="DQ1002" s="16"/>
      <c r="DR1002" s="16"/>
      <c r="DS1002" s="16"/>
      <c r="DT1002" s="16"/>
      <c r="DU1002" s="16"/>
      <c r="DV1002" s="16"/>
      <c r="DW1002" s="16"/>
      <c r="DX1002" s="16"/>
      <c r="DY1002" s="16"/>
      <c r="DZ1002" s="16"/>
      <c r="EA1002" s="16"/>
      <c r="EB1002" s="16"/>
      <c r="EC1002" s="16"/>
      <c r="ED1002" s="16"/>
      <c r="EE1002" s="16"/>
      <c r="EF1002" s="16"/>
      <c r="EG1002" s="16"/>
      <c r="EH1002" s="16"/>
      <c r="EI1002" s="16">
        <v>24</v>
      </c>
      <c r="EJ1002" s="16">
        <v>24</v>
      </c>
      <c r="EK1002" s="16"/>
      <c r="EL1002" s="16"/>
      <c r="EM1002" s="16"/>
      <c r="EN1002" s="16"/>
      <c r="EO1002" s="16"/>
      <c r="EP1002" s="16"/>
      <c r="EQ1002" s="16"/>
      <c r="ER1002" s="16"/>
      <c r="ES1002" s="150">
        <f t="shared" ca="1" si="2501"/>
        <v>0</v>
      </c>
      <c r="ET1002" s="150">
        <f t="shared" si="2444"/>
        <v>0</v>
      </c>
      <c r="EU1002" s="152" t="e">
        <f t="shared" ca="1" si="2445"/>
        <v>#DIV/0!</v>
      </c>
      <c r="EV1002" s="16"/>
      <c r="EW1002" s="67"/>
      <c r="EX1002" s="16"/>
      <c r="EY1002" s="16"/>
      <c r="EZ1002" s="16"/>
      <c r="FA1002" s="16"/>
      <c r="FB1002" s="16"/>
      <c r="FC1002" s="16"/>
      <c r="FD1002" s="16"/>
      <c r="FE1002" s="16"/>
      <c r="FF1002" s="16"/>
      <c r="FG1002" s="16"/>
      <c r="FH1002" s="16"/>
      <c r="FI1002" s="16"/>
      <c r="FJ1002" s="16"/>
      <c r="FK1002" s="16"/>
      <c r="FL1002" s="16"/>
      <c r="FM1002" s="16"/>
      <c r="FN1002" s="16"/>
      <c r="FO1002" s="16"/>
      <c r="FP1002" s="16"/>
      <c r="FQ1002" s="16"/>
      <c r="FR1002" s="16"/>
      <c r="FS1002" s="16"/>
      <c r="FT1002" s="16"/>
      <c r="FU1002" s="16"/>
      <c r="FV1002" s="16"/>
      <c r="FW1002" s="16"/>
      <c r="FX1002" s="16"/>
      <c r="FY1002" s="16"/>
      <c r="FZ1002" s="16"/>
      <c r="GA1002" s="150">
        <f t="shared" ref="GA1002" ca="1" si="2599">SUMIF($GD$8:$HG$9,$O$5,GD1002:HG1002)</f>
        <v>10</v>
      </c>
      <c r="GB1002" s="150">
        <f t="shared" ref="GB1002" si="2600">SUM(GD1003:HG1003)</f>
        <v>58</v>
      </c>
      <c r="GC1002" s="152">
        <f t="shared" ref="GC1002" ca="1" si="2601">GB1002/GA1002</f>
        <v>5.8</v>
      </c>
      <c r="GD1002" s="16"/>
      <c r="GE1002" s="16"/>
      <c r="GF1002" s="16"/>
      <c r="GG1002" s="16"/>
      <c r="GH1002" s="16"/>
      <c r="GI1002" s="16"/>
      <c r="GJ1002" s="16"/>
      <c r="GK1002" s="16"/>
      <c r="GL1002" s="16"/>
      <c r="GM1002" s="16"/>
      <c r="GN1002" s="16"/>
      <c r="GO1002" s="16"/>
      <c r="GP1002" s="16"/>
      <c r="GQ1002" s="16"/>
      <c r="GR1002" s="16"/>
      <c r="GS1002" s="16"/>
      <c r="GT1002" s="16"/>
      <c r="GU1002" s="16"/>
      <c r="GV1002" s="16">
        <v>10</v>
      </c>
      <c r="GW1002" s="16"/>
      <c r="GX1002" s="16"/>
      <c r="GY1002" s="16"/>
      <c r="GZ1002" s="16"/>
      <c r="HA1002" s="16"/>
      <c r="HB1002" s="16"/>
      <c r="HC1002" s="16"/>
      <c r="HD1002" s="16"/>
      <c r="HE1002" s="16"/>
      <c r="HF1002" s="16"/>
      <c r="HG1002" s="16"/>
      <c r="HH1002" s="150"/>
      <c r="HI1002" s="150">
        <v>0</v>
      </c>
      <c r="HJ1002" s="152" t="e">
        <v>#DIV/0!</v>
      </c>
      <c r="HK1002" s="16"/>
      <c r="HL1002" s="16"/>
      <c r="HM1002" s="16"/>
      <c r="HN1002" s="16"/>
      <c r="HO1002" s="16"/>
      <c r="HP1002" s="16"/>
      <c r="HQ1002" s="16"/>
      <c r="HR1002" s="16"/>
      <c r="HS1002" s="16"/>
      <c r="HT1002" s="16"/>
      <c r="HU1002" s="16"/>
      <c r="HV1002" s="16"/>
      <c r="HW1002" s="16"/>
      <c r="HX1002" s="16"/>
      <c r="HY1002" s="16"/>
      <c r="HZ1002" s="16"/>
      <c r="IA1002" s="16"/>
      <c r="IB1002" s="16"/>
      <c r="IC1002" s="16"/>
      <c r="ID1002" s="16"/>
      <c r="IE1002" s="16"/>
      <c r="IF1002" s="16"/>
      <c r="IG1002" s="16"/>
      <c r="IH1002" s="16"/>
      <c r="II1002" s="16"/>
      <c r="IJ1002" s="16"/>
      <c r="IK1002" s="16"/>
      <c r="IL1002" s="16"/>
      <c r="IM1002" s="16"/>
      <c r="IN1002" s="16"/>
      <c r="IO1002" s="16"/>
      <c r="IP1002" s="150"/>
      <c r="IQ1002" s="150">
        <v>0</v>
      </c>
      <c r="IR1002" s="152" t="e">
        <v>#DIV/0!</v>
      </c>
      <c r="IS1002" s="16"/>
      <c r="IT1002" s="16"/>
      <c r="IU1002" s="16"/>
      <c r="IV1002" s="16"/>
      <c r="IW1002" s="16"/>
      <c r="IX1002" s="16"/>
      <c r="IY1002" s="16"/>
      <c r="IZ1002" s="16"/>
      <c r="JA1002" s="16"/>
      <c r="JB1002" s="16"/>
      <c r="JC1002" s="16"/>
      <c r="JD1002" s="16"/>
      <c r="JE1002" s="16"/>
      <c r="JF1002" s="16"/>
      <c r="JG1002" s="16"/>
      <c r="JH1002" s="16"/>
      <c r="JI1002" s="16"/>
      <c r="JJ1002" s="16"/>
      <c r="JK1002" s="16"/>
      <c r="JL1002" s="16"/>
      <c r="JM1002" s="16"/>
      <c r="JN1002" s="16"/>
      <c r="JO1002" s="16"/>
      <c r="JP1002" s="16"/>
      <c r="JQ1002" s="16"/>
      <c r="JR1002" s="16"/>
      <c r="JS1002" s="16"/>
      <c r="JT1002" s="16"/>
      <c r="JU1002" s="23"/>
      <c r="JV1002" s="16"/>
      <c r="JW1002" s="150"/>
      <c r="JX1002" s="150">
        <v>0</v>
      </c>
      <c r="JY1002" s="152" t="e">
        <v>#DIV/0!</v>
      </c>
      <c r="JZ1002" s="16"/>
      <c r="KA1002" s="16"/>
      <c r="KB1002" s="16"/>
      <c r="KC1002" s="16"/>
      <c r="KD1002" s="16"/>
      <c r="KE1002" s="16"/>
      <c r="KF1002" s="16"/>
      <c r="KG1002" s="16"/>
      <c r="KH1002" s="16"/>
      <c r="KI1002" s="16"/>
      <c r="KJ1002" s="16"/>
      <c r="KK1002" s="16"/>
      <c r="KL1002" s="16"/>
      <c r="KM1002" s="16"/>
      <c r="KN1002" s="16"/>
      <c r="KO1002" s="16"/>
      <c r="KP1002" s="16"/>
      <c r="KQ1002" s="16"/>
      <c r="KR1002" s="16"/>
      <c r="KS1002" s="16"/>
      <c r="KT1002" s="16"/>
      <c r="KU1002" s="16"/>
      <c r="KV1002" s="16"/>
      <c r="KW1002" s="16"/>
      <c r="KX1002" s="16"/>
      <c r="KY1002" s="16"/>
      <c r="KZ1002" s="16"/>
      <c r="LA1002" s="16"/>
      <c r="LB1002" s="16"/>
      <c r="LC1002" s="16"/>
      <c r="LD1002" s="16"/>
      <c r="LE1002" s="150"/>
      <c r="LF1002" s="150">
        <v>0</v>
      </c>
      <c r="LG1002" s="152" t="e">
        <v>#DIV/0!</v>
      </c>
      <c r="LH1002" s="16"/>
      <c r="LI1002" s="16"/>
      <c r="LJ1002" s="16"/>
      <c r="LK1002" s="16"/>
      <c r="LL1002" s="16"/>
      <c r="LM1002" s="16"/>
      <c r="LN1002" s="16"/>
      <c r="LO1002" s="16"/>
      <c r="LP1002" s="16"/>
      <c r="LQ1002" s="16"/>
      <c r="LR1002" s="16"/>
      <c r="LS1002" s="16"/>
      <c r="LT1002" s="16"/>
      <c r="LU1002" s="16"/>
      <c r="LV1002" s="16"/>
      <c r="LW1002" s="16"/>
      <c r="LX1002" s="16"/>
      <c r="LY1002" s="16"/>
      <c r="LZ1002" s="16"/>
      <c r="MA1002" s="16"/>
      <c r="MB1002" s="16"/>
      <c r="MC1002" s="16"/>
      <c r="MD1002" s="16"/>
      <c r="ME1002" s="16"/>
      <c r="MF1002" s="16"/>
      <c r="MG1002" s="16"/>
      <c r="MH1002" s="16"/>
      <c r="MI1002" s="16"/>
      <c r="MJ1002" s="16"/>
      <c r="MK1002" s="16"/>
      <c r="ML1002" s="16"/>
    </row>
    <row r="1003" spans="1:350" ht="13.9" customHeight="1" outlineLevel="3" x14ac:dyDescent="0.2">
      <c r="A1003" s="227"/>
      <c r="B1003" s="219"/>
      <c r="C1003" s="215"/>
      <c r="D1003" s="217"/>
      <c r="E1003" s="176"/>
      <c r="F1003" s="176"/>
      <c r="G1003" s="176"/>
      <c r="H1003" s="171"/>
      <c r="I1003" s="171"/>
      <c r="J1003" s="213"/>
      <c r="K1003" s="213"/>
      <c r="L1003" s="173"/>
      <c r="M1003" s="173"/>
      <c r="N1003" s="184"/>
      <c r="O1003" s="157"/>
      <c r="P1003" s="17" t="s">
        <v>26</v>
      </c>
      <c r="Q1003" s="151"/>
      <c r="R1003" s="151"/>
      <c r="S1003" s="153"/>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151"/>
      <c r="AY1003" s="151"/>
      <c r="AZ1003" s="153"/>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c r="CF1003" s="151"/>
      <c r="CG1003" s="151"/>
      <c r="CH1003" s="153"/>
      <c r="CI1003" s="141"/>
      <c r="CJ1003" s="141"/>
      <c r="CK1003" s="141"/>
      <c r="CL1003" s="141"/>
      <c r="CM1003" s="141"/>
      <c r="CN1003" s="141"/>
      <c r="CO1003" s="141"/>
      <c r="CP1003" s="95"/>
      <c r="CQ1003" s="95"/>
      <c r="CR1003" s="95"/>
      <c r="CS1003" s="95"/>
      <c r="CT1003" s="95"/>
      <c r="CU1003" s="95"/>
      <c r="CV1003" s="95"/>
      <c r="CW1003" s="141"/>
      <c r="CX1003" s="141"/>
      <c r="CY1003" s="141"/>
      <c r="CZ1003" s="141"/>
      <c r="DA1003" s="141"/>
      <c r="DB1003" s="141"/>
      <c r="DC1003" s="141"/>
      <c r="DD1003" s="141"/>
      <c r="DE1003" s="141"/>
      <c r="DF1003" s="141"/>
      <c r="DG1003" s="141"/>
      <c r="DH1003" s="141"/>
      <c r="DI1003" s="141"/>
      <c r="DJ1003" s="141"/>
      <c r="DK1003" s="141"/>
      <c r="DL1003" s="141"/>
      <c r="DM1003" s="141"/>
      <c r="DN1003" s="151"/>
      <c r="DO1003" s="151"/>
      <c r="DP1003" s="153"/>
      <c r="DQ1003" s="24"/>
      <c r="DR1003" s="24"/>
      <c r="DS1003" s="24"/>
      <c r="DT1003" s="24"/>
      <c r="DU1003" s="24"/>
      <c r="DV1003" s="24"/>
      <c r="DW1003" s="24"/>
      <c r="DX1003" s="24"/>
      <c r="DY1003" s="24"/>
      <c r="DZ1003" s="24"/>
      <c r="EA1003" s="24"/>
      <c r="EB1003" s="24"/>
      <c r="EC1003" s="24"/>
      <c r="ED1003" s="24"/>
      <c r="EE1003" s="24"/>
      <c r="EF1003" s="24"/>
      <c r="EG1003" s="24"/>
      <c r="EH1003" s="24"/>
      <c r="EI1003" s="24"/>
      <c r="EJ1003" s="24"/>
      <c r="EK1003" s="24"/>
      <c r="EL1003" s="24"/>
      <c r="EM1003" s="24"/>
      <c r="EN1003" s="24"/>
      <c r="EO1003" s="24"/>
      <c r="EP1003" s="24"/>
      <c r="EQ1003" s="24"/>
      <c r="ER1003" s="24"/>
      <c r="ES1003" s="151"/>
      <c r="ET1003" s="151"/>
      <c r="EU1003" s="153"/>
      <c r="EV1003" s="24"/>
      <c r="EW1003" s="125"/>
      <c r="EX1003" s="24"/>
      <c r="EY1003" s="24"/>
      <c r="EZ1003" s="24"/>
      <c r="FA1003" s="24"/>
      <c r="FB1003" s="24"/>
      <c r="FC1003" s="24"/>
      <c r="FD1003" s="24"/>
      <c r="FE1003" s="24"/>
      <c r="FF1003" s="24"/>
      <c r="FG1003" s="24"/>
      <c r="FH1003" s="24"/>
      <c r="FI1003" s="24"/>
      <c r="FJ1003" s="24"/>
      <c r="FK1003" s="24"/>
      <c r="FL1003" s="24"/>
      <c r="FM1003" s="24"/>
      <c r="FN1003" s="24"/>
      <c r="FO1003" s="24"/>
      <c r="FP1003" s="24"/>
      <c r="FQ1003" s="24"/>
      <c r="FR1003" s="24"/>
      <c r="FS1003" s="24"/>
      <c r="FT1003" s="24"/>
      <c r="FU1003" s="24"/>
      <c r="FV1003" s="24"/>
      <c r="FW1003" s="24"/>
      <c r="FX1003" s="24"/>
      <c r="FY1003" s="24"/>
      <c r="FZ1003" s="24"/>
      <c r="GA1003" s="151"/>
      <c r="GB1003" s="151"/>
      <c r="GC1003" s="153"/>
      <c r="GD1003" s="24"/>
      <c r="GE1003" s="24"/>
      <c r="GF1003" s="24"/>
      <c r="GG1003" s="24"/>
      <c r="GH1003" s="24"/>
      <c r="GI1003" s="24"/>
      <c r="GJ1003" s="24"/>
      <c r="GK1003" s="24"/>
      <c r="GL1003" s="24"/>
      <c r="GM1003" s="24"/>
      <c r="GN1003" s="24"/>
      <c r="GO1003" s="24">
        <v>16</v>
      </c>
      <c r="GP1003" s="24"/>
      <c r="GQ1003" s="24"/>
      <c r="GR1003" s="24"/>
      <c r="GS1003" s="24">
        <v>32</v>
      </c>
      <c r="GT1003" s="24"/>
      <c r="GU1003" s="24"/>
      <c r="GV1003" s="24"/>
      <c r="GW1003" s="24"/>
      <c r="GX1003" s="24"/>
      <c r="GY1003" s="24"/>
      <c r="GZ1003" s="24"/>
      <c r="HA1003" s="24"/>
      <c r="HB1003" s="24"/>
      <c r="HC1003" s="24"/>
      <c r="HD1003" s="24">
        <v>10</v>
      </c>
      <c r="HE1003" s="24"/>
      <c r="HF1003" s="24"/>
      <c r="HG1003" s="24"/>
      <c r="HH1003" s="151"/>
      <c r="HI1003" s="151"/>
      <c r="HJ1003" s="153"/>
      <c r="HK1003" s="24"/>
      <c r="HL1003" s="24"/>
      <c r="HM1003" s="24"/>
      <c r="HN1003" s="24"/>
      <c r="HO1003" s="24"/>
      <c r="HP1003" s="24"/>
      <c r="HQ1003" s="24"/>
      <c r="HR1003" s="24"/>
      <c r="HS1003" s="24"/>
      <c r="HT1003" s="24"/>
      <c r="HU1003" s="24"/>
      <c r="HV1003" s="24"/>
      <c r="HW1003" s="24"/>
      <c r="HX1003" s="24"/>
      <c r="HY1003" s="24"/>
      <c r="HZ1003" s="24"/>
      <c r="IA1003" s="24"/>
      <c r="IB1003" s="24"/>
      <c r="IC1003" s="24"/>
      <c r="ID1003" s="24"/>
      <c r="IE1003" s="24"/>
      <c r="IF1003" s="24"/>
      <c r="IG1003" s="24"/>
      <c r="IH1003" s="24"/>
      <c r="II1003" s="24"/>
      <c r="IJ1003" s="24"/>
      <c r="IK1003" s="24"/>
      <c r="IL1003" s="24"/>
      <c r="IM1003" s="24"/>
      <c r="IN1003" s="24"/>
      <c r="IO1003" s="24"/>
      <c r="IP1003" s="151"/>
      <c r="IQ1003" s="151"/>
      <c r="IR1003" s="153"/>
      <c r="IS1003" s="24"/>
      <c r="IT1003" s="24"/>
      <c r="IU1003" s="24"/>
      <c r="IV1003" s="24"/>
      <c r="IW1003" s="24"/>
      <c r="IX1003" s="24"/>
      <c r="IY1003" s="24"/>
      <c r="IZ1003" s="24"/>
      <c r="JA1003" s="24"/>
      <c r="JB1003" s="24"/>
      <c r="JC1003" s="24"/>
      <c r="JD1003" s="24"/>
      <c r="JE1003" s="24"/>
      <c r="JF1003" s="24"/>
      <c r="JG1003" s="24"/>
      <c r="JH1003" s="24"/>
      <c r="JI1003" s="24"/>
      <c r="JJ1003" s="24"/>
      <c r="JK1003" s="24"/>
      <c r="JL1003" s="24"/>
      <c r="JM1003" s="24"/>
      <c r="JN1003" s="24"/>
      <c r="JO1003" s="24"/>
      <c r="JP1003" s="24"/>
      <c r="JQ1003" s="24"/>
      <c r="JR1003" s="24"/>
      <c r="JS1003" s="24"/>
      <c r="JT1003" s="24"/>
      <c r="JU1003" s="25"/>
      <c r="JV1003" s="24"/>
      <c r="JW1003" s="151"/>
      <c r="JX1003" s="151"/>
      <c r="JY1003" s="153"/>
      <c r="JZ1003" s="24"/>
      <c r="KA1003" s="24"/>
      <c r="KB1003" s="24"/>
      <c r="KC1003" s="24"/>
      <c r="KD1003" s="24"/>
      <c r="KE1003" s="24"/>
      <c r="KF1003" s="24"/>
      <c r="KG1003" s="24"/>
      <c r="KH1003" s="24"/>
      <c r="KI1003" s="24"/>
      <c r="KJ1003" s="24"/>
      <c r="KK1003" s="24"/>
      <c r="KL1003" s="24"/>
      <c r="KM1003" s="24"/>
      <c r="KN1003" s="24"/>
      <c r="KO1003" s="24"/>
      <c r="KP1003" s="24"/>
      <c r="KQ1003" s="24"/>
      <c r="KR1003" s="24"/>
      <c r="KS1003" s="24"/>
      <c r="KT1003" s="24"/>
      <c r="KU1003" s="24"/>
      <c r="KV1003" s="24"/>
      <c r="KW1003" s="24"/>
      <c r="KX1003" s="24"/>
      <c r="KY1003" s="24"/>
      <c r="KZ1003" s="24"/>
      <c r="LA1003" s="24"/>
      <c r="LB1003" s="24"/>
      <c r="LC1003" s="24"/>
      <c r="LD1003" s="24"/>
      <c r="LE1003" s="151"/>
      <c r="LF1003" s="151"/>
      <c r="LG1003" s="153"/>
      <c r="LH1003" s="24"/>
      <c r="LI1003" s="24"/>
      <c r="LJ1003" s="24"/>
      <c r="LK1003" s="24"/>
      <c r="LL1003" s="24"/>
      <c r="LM1003" s="24"/>
      <c r="LN1003" s="24"/>
      <c r="LO1003" s="24"/>
      <c r="LP1003" s="24"/>
      <c r="LQ1003" s="24"/>
      <c r="LR1003" s="24"/>
      <c r="LS1003" s="24"/>
      <c r="LT1003" s="24"/>
      <c r="LU1003" s="24"/>
      <c r="LV1003" s="24"/>
      <c r="LW1003" s="24"/>
      <c r="LX1003" s="24"/>
      <c r="LY1003" s="24"/>
      <c r="LZ1003" s="24"/>
      <c r="MA1003" s="24"/>
      <c r="MB1003" s="24"/>
      <c r="MC1003" s="24"/>
      <c r="MD1003" s="24"/>
      <c r="ME1003" s="24"/>
      <c r="MF1003" s="24"/>
      <c r="MG1003" s="24"/>
      <c r="MH1003" s="24"/>
      <c r="MI1003" s="24"/>
      <c r="MJ1003" s="24"/>
      <c r="MK1003" s="24"/>
      <c r="ML1003" s="24"/>
    </row>
    <row r="1004" spans="1:350" ht="13.9" customHeight="1" outlineLevel="3" x14ac:dyDescent="0.2">
      <c r="A1004" s="226" t="s">
        <v>591</v>
      </c>
      <c r="B1004" s="218" t="s">
        <v>100</v>
      </c>
      <c r="C1004" s="214" t="s">
        <v>99</v>
      </c>
      <c r="D1004" s="216">
        <v>14</v>
      </c>
      <c r="E1004" s="175">
        <v>0</v>
      </c>
      <c r="F1004" s="175">
        <f>D1004-E1004</f>
        <v>14</v>
      </c>
      <c r="G1004" s="175" t="s">
        <v>842</v>
      </c>
      <c r="H1004" s="170" t="s">
        <v>870</v>
      </c>
      <c r="I1004" s="170" t="s">
        <v>912</v>
      </c>
      <c r="J1004" s="212">
        <f ca="1">E1004+Q1004+AX1004+CF1004+DN1004+ES1004+GA1004+HH1004+IP1004+JW1004+LE1004</f>
        <v>14</v>
      </c>
      <c r="K1004" s="212">
        <f>E1004+R1004+AY1004+CG1004+DO1004+ET1004+GB1004+HI1004+IQ1004+JX1004+LF1004</f>
        <v>14</v>
      </c>
      <c r="L1004" s="172">
        <f ca="1">K1004/J1004</f>
        <v>1</v>
      </c>
      <c r="M1004" s="172">
        <f>K1004/D1004</f>
        <v>1</v>
      </c>
      <c r="N1004" s="183">
        <f ca="1">SUMIF($EV$8:$FZ$9,$O$5,$EV1005:$FZ1005)-SUMIF($EV$8:$FZ$9,$Q$5,$EV1005:$FZ1005)</f>
        <v>0</v>
      </c>
      <c r="O1004" s="156"/>
      <c r="P1004" s="16" t="s">
        <v>25</v>
      </c>
      <c r="Q1004" s="150">
        <v>0</v>
      </c>
      <c r="R1004" s="150">
        <v>0</v>
      </c>
      <c r="S1004" s="152" t="e">
        <v>#DIV/0!</v>
      </c>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50">
        <f t="shared" ca="1" si="2510"/>
        <v>0</v>
      </c>
      <c r="AY1004" s="150">
        <f>SUM(BA1005:CE1005)</f>
        <v>0</v>
      </c>
      <c r="AZ1004" s="152" t="e">
        <f ca="1">AY1004/AX1004</f>
        <v>#DIV/0!</v>
      </c>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50">
        <f t="shared" ref="CF1004" si="2602">SUM(CI1004:DM1004)</f>
        <v>0</v>
      </c>
      <c r="CG1004" s="150">
        <f>SUM(CI1005:DM1005)</f>
        <v>0</v>
      </c>
      <c r="CH1004" s="152" t="e">
        <f>CG1004/CF1004</f>
        <v>#DIV/0!</v>
      </c>
      <c r="CI1004" s="129"/>
      <c r="CJ1004" s="129"/>
      <c r="CK1004" s="129"/>
      <c r="CL1004" s="129"/>
      <c r="CM1004" s="129"/>
      <c r="CN1004" s="129"/>
      <c r="CO1004" s="129"/>
      <c r="CP1004" s="101"/>
      <c r="CQ1004" s="101"/>
      <c r="CR1004" s="101"/>
      <c r="CS1004" s="101"/>
      <c r="CT1004" s="101"/>
      <c r="CU1004" s="101"/>
      <c r="CV1004" s="101"/>
      <c r="CW1004" s="129"/>
      <c r="CX1004" s="129"/>
      <c r="CY1004" s="129"/>
      <c r="CZ1004" s="129"/>
      <c r="DA1004" s="129"/>
      <c r="DB1004" s="129"/>
      <c r="DC1004" s="129"/>
      <c r="DD1004" s="129"/>
      <c r="DE1004" s="129"/>
      <c r="DF1004" s="129"/>
      <c r="DG1004" s="129"/>
      <c r="DH1004" s="129"/>
      <c r="DI1004" s="129"/>
      <c r="DJ1004" s="129"/>
      <c r="DK1004" s="129"/>
      <c r="DL1004" s="129"/>
      <c r="DM1004" s="129"/>
      <c r="DN1004" s="150">
        <f t="shared" ref="DN1004" si="2603">SUM(DQ1004:ER1004)</f>
        <v>6</v>
      </c>
      <c r="DO1004" s="150">
        <f>SUM(DQ1005:ER1005)</f>
        <v>0</v>
      </c>
      <c r="DP1004" s="152">
        <f t="shared" si="2573"/>
        <v>0</v>
      </c>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v>6</v>
      </c>
      <c r="EL1004" s="16"/>
      <c r="EM1004" s="16"/>
      <c r="EN1004" s="16"/>
      <c r="EO1004" s="16"/>
      <c r="EP1004" s="16"/>
      <c r="EQ1004" s="16"/>
      <c r="ER1004" s="16"/>
      <c r="ES1004" s="150">
        <f t="shared" ca="1" si="2501"/>
        <v>0</v>
      </c>
      <c r="ET1004" s="150">
        <f t="shared" si="2444"/>
        <v>0</v>
      </c>
      <c r="EU1004" s="152" t="e">
        <f t="shared" ca="1" si="2445"/>
        <v>#DIV/0!</v>
      </c>
      <c r="EV1004" s="16"/>
      <c r="EW1004" s="67"/>
      <c r="EX1004" s="16"/>
      <c r="EY1004" s="16"/>
      <c r="EZ1004" s="16"/>
      <c r="FA1004" s="16"/>
      <c r="FB1004" s="16"/>
      <c r="FC1004" s="16"/>
      <c r="FD1004" s="16"/>
      <c r="FE1004" s="16"/>
      <c r="FF1004" s="16"/>
      <c r="FG1004" s="16"/>
      <c r="FH1004" s="16"/>
      <c r="FI1004" s="16"/>
      <c r="FJ1004" s="16"/>
      <c r="FK1004" s="16"/>
      <c r="FL1004" s="16"/>
      <c r="FM1004" s="16"/>
      <c r="FN1004" s="16"/>
      <c r="FO1004" s="16"/>
      <c r="FP1004" s="16"/>
      <c r="FQ1004" s="16"/>
      <c r="FR1004" s="16"/>
      <c r="FS1004" s="16"/>
      <c r="FT1004" s="16"/>
      <c r="FU1004" s="16"/>
      <c r="FV1004" s="16"/>
      <c r="FW1004" s="16"/>
      <c r="FX1004" s="16"/>
      <c r="FY1004" s="16"/>
      <c r="FZ1004" s="16"/>
      <c r="GA1004" s="150">
        <f t="shared" ref="GA1004" ca="1" si="2604">SUMIF($GD$8:$HG$9,$O$5,GD1004:HG1004)</f>
        <v>8</v>
      </c>
      <c r="GB1004" s="150">
        <f t="shared" ref="GB1004" si="2605">SUM(GD1005:HG1005)</f>
        <v>14</v>
      </c>
      <c r="GC1004" s="152">
        <f t="shared" ref="GC1004" ca="1" si="2606">GB1004/GA1004</f>
        <v>1.75</v>
      </c>
      <c r="GD1004" s="16"/>
      <c r="GE1004" s="16"/>
      <c r="GF1004" s="16"/>
      <c r="GG1004" s="16"/>
      <c r="GH1004" s="16"/>
      <c r="GI1004" s="16"/>
      <c r="GJ1004" s="16"/>
      <c r="GK1004" s="16"/>
      <c r="GL1004" s="16"/>
      <c r="GM1004" s="16"/>
      <c r="GN1004" s="16"/>
      <c r="GO1004" s="16"/>
      <c r="GP1004" s="16"/>
      <c r="GQ1004" s="16"/>
      <c r="GR1004" s="16"/>
      <c r="GS1004" s="16"/>
      <c r="GT1004" s="16"/>
      <c r="GU1004" s="16"/>
      <c r="GV1004" s="16"/>
      <c r="GW1004" s="16">
        <f>8</f>
        <v>8</v>
      </c>
      <c r="GX1004" s="16"/>
      <c r="GY1004" s="16"/>
      <c r="GZ1004" s="16"/>
      <c r="HA1004" s="16"/>
      <c r="HB1004" s="16"/>
      <c r="HC1004" s="16"/>
      <c r="HD1004" s="16"/>
      <c r="HE1004" s="16"/>
      <c r="HF1004" s="16"/>
      <c r="HG1004" s="16"/>
      <c r="HH1004" s="150"/>
      <c r="HI1004" s="150">
        <v>0</v>
      </c>
      <c r="HJ1004" s="152" t="e">
        <v>#DIV/0!</v>
      </c>
      <c r="HK1004" s="16"/>
      <c r="HL1004" s="16"/>
      <c r="HM1004" s="16"/>
      <c r="HN1004" s="16"/>
      <c r="HO1004" s="16"/>
      <c r="HP1004" s="16"/>
      <c r="HQ1004" s="16"/>
      <c r="HR1004" s="16"/>
      <c r="HS1004" s="16"/>
      <c r="HT1004" s="16"/>
      <c r="HU1004" s="16"/>
      <c r="HV1004" s="16"/>
      <c r="HW1004" s="16"/>
      <c r="HX1004" s="16"/>
      <c r="HY1004" s="16"/>
      <c r="HZ1004" s="16"/>
      <c r="IA1004" s="16"/>
      <c r="IB1004" s="16"/>
      <c r="IC1004" s="16"/>
      <c r="ID1004" s="16"/>
      <c r="IE1004" s="16"/>
      <c r="IF1004" s="16"/>
      <c r="IG1004" s="16"/>
      <c r="IH1004" s="16"/>
      <c r="II1004" s="16"/>
      <c r="IJ1004" s="16"/>
      <c r="IK1004" s="16"/>
      <c r="IL1004" s="16"/>
      <c r="IM1004" s="16"/>
      <c r="IN1004" s="16"/>
      <c r="IO1004" s="16"/>
      <c r="IP1004" s="150"/>
      <c r="IQ1004" s="150">
        <v>0</v>
      </c>
      <c r="IR1004" s="152" t="e">
        <v>#DIV/0!</v>
      </c>
      <c r="IS1004" s="16"/>
      <c r="IT1004" s="16"/>
      <c r="IU1004" s="16"/>
      <c r="IV1004" s="16"/>
      <c r="IW1004" s="16"/>
      <c r="IX1004" s="16"/>
      <c r="IY1004" s="16"/>
      <c r="IZ1004" s="16"/>
      <c r="JA1004" s="16"/>
      <c r="JB1004" s="16"/>
      <c r="JC1004" s="16"/>
      <c r="JD1004" s="16"/>
      <c r="JE1004" s="16"/>
      <c r="JF1004" s="16"/>
      <c r="JG1004" s="16"/>
      <c r="JH1004" s="16"/>
      <c r="JI1004" s="16"/>
      <c r="JJ1004" s="16"/>
      <c r="JK1004" s="16"/>
      <c r="JL1004" s="16"/>
      <c r="JM1004" s="16"/>
      <c r="JN1004" s="16"/>
      <c r="JO1004" s="16"/>
      <c r="JP1004" s="16"/>
      <c r="JQ1004" s="16"/>
      <c r="JR1004" s="16"/>
      <c r="JS1004" s="16"/>
      <c r="JT1004" s="16"/>
      <c r="JU1004" s="23"/>
      <c r="JV1004" s="16"/>
      <c r="JW1004" s="150"/>
      <c r="JX1004" s="150">
        <v>0</v>
      </c>
      <c r="JY1004" s="152" t="e">
        <v>#DIV/0!</v>
      </c>
      <c r="JZ1004" s="16"/>
      <c r="KA1004" s="16"/>
      <c r="KB1004" s="16"/>
      <c r="KC1004" s="16"/>
      <c r="KD1004" s="16"/>
      <c r="KE1004" s="16"/>
      <c r="KF1004" s="16"/>
      <c r="KG1004" s="16"/>
      <c r="KH1004" s="16"/>
      <c r="KI1004" s="16"/>
      <c r="KJ1004" s="16"/>
      <c r="KK1004" s="16"/>
      <c r="KL1004" s="16"/>
      <c r="KM1004" s="16"/>
      <c r="KN1004" s="16"/>
      <c r="KO1004" s="16"/>
      <c r="KP1004" s="16"/>
      <c r="KQ1004" s="16"/>
      <c r="KR1004" s="16"/>
      <c r="KS1004" s="16"/>
      <c r="KT1004" s="16"/>
      <c r="KU1004" s="16"/>
      <c r="KV1004" s="16"/>
      <c r="KW1004" s="16"/>
      <c r="KX1004" s="16"/>
      <c r="KY1004" s="16"/>
      <c r="KZ1004" s="16"/>
      <c r="LA1004" s="16"/>
      <c r="LB1004" s="16"/>
      <c r="LC1004" s="16"/>
      <c r="LD1004" s="16"/>
      <c r="LE1004" s="150"/>
      <c r="LF1004" s="150">
        <v>0</v>
      </c>
      <c r="LG1004" s="152" t="e">
        <v>#DIV/0!</v>
      </c>
      <c r="LH1004" s="16"/>
      <c r="LI1004" s="16"/>
      <c r="LJ1004" s="16"/>
      <c r="LK1004" s="16"/>
      <c r="LL1004" s="16"/>
      <c r="LM1004" s="16"/>
      <c r="LN1004" s="16"/>
      <c r="LO1004" s="16"/>
      <c r="LP1004" s="16"/>
      <c r="LQ1004" s="16"/>
      <c r="LR1004" s="16"/>
      <c r="LS1004" s="16"/>
      <c r="LT1004" s="16"/>
      <c r="LU1004" s="16"/>
      <c r="LV1004" s="16"/>
      <c r="LW1004" s="16"/>
      <c r="LX1004" s="16"/>
      <c r="LY1004" s="16"/>
      <c r="LZ1004" s="16"/>
      <c r="MA1004" s="16"/>
      <c r="MB1004" s="16"/>
      <c r="MC1004" s="16"/>
      <c r="MD1004" s="16"/>
      <c r="ME1004" s="16"/>
      <c r="MF1004" s="16"/>
      <c r="MG1004" s="16"/>
      <c r="MH1004" s="16"/>
      <c r="MI1004" s="16"/>
      <c r="MJ1004" s="16"/>
      <c r="MK1004" s="16"/>
      <c r="ML1004" s="16"/>
    </row>
    <row r="1005" spans="1:350" ht="13.9" customHeight="1" outlineLevel="3" x14ac:dyDescent="0.2">
      <c r="A1005" s="227"/>
      <c r="B1005" s="219"/>
      <c r="C1005" s="215"/>
      <c r="D1005" s="217"/>
      <c r="E1005" s="176"/>
      <c r="F1005" s="176"/>
      <c r="G1005" s="176"/>
      <c r="H1005" s="171"/>
      <c r="I1005" s="171"/>
      <c r="J1005" s="213"/>
      <c r="K1005" s="213"/>
      <c r="L1005" s="173"/>
      <c r="M1005" s="173"/>
      <c r="N1005" s="184"/>
      <c r="O1005" s="157"/>
      <c r="P1005" s="17" t="s">
        <v>26</v>
      </c>
      <c r="Q1005" s="151"/>
      <c r="R1005" s="151"/>
      <c r="S1005" s="153"/>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151"/>
      <c r="AY1005" s="151"/>
      <c r="AZ1005" s="153"/>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c r="CF1005" s="151"/>
      <c r="CG1005" s="151"/>
      <c r="CH1005" s="153"/>
      <c r="CI1005" s="141"/>
      <c r="CJ1005" s="141"/>
      <c r="CK1005" s="141"/>
      <c r="CL1005" s="141"/>
      <c r="CM1005" s="141"/>
      <c r="CN1005" s="141"/>
      <c r="CO1005" s="141"/>
      <c r="CP1005" s="95"/>
      <c r="CQ1005" s="95"/>
      <c r="CR1005" s="95"/>
      <c r="CS1005" s="95"/>
      <c r="CT1005" s="95"/>
      <c r="CU1005" s="95"/>
      <c r="CV1005" s="95"/>
      <c r="CW1005" s="141"/>
      <c r="CX1005" s="141"/>
      <c r="CY1005" s="141"/>
      <c r="CZ1005" s="141"/>
      <c r="DA1005" s="141"/>
      <c r="DB1005" s="141"/>
      <c r="DC1005" s="141"/>
      <c r="DD1005" s="141"/>
      <c r="DE1005" s="141"/>
      <c r="DF1005" s="141"/>
      <c r="DG1005" s="141"/>
      <c r="DH1005" s="141"/>
      <c r="DI1005" s="141"/>
      <c r="DJ1005" s="141"/>
      <c r="DK1005" s="141"/>
      <c r="DL1005" s="141"/>
      <c r="DM1005" s="141"/>
      <c r="DN1005" s="151"/>
      <c r="DO1005" s="151"/>
      <c r="DP1005" s="153"/>
      <c r="DQ1005" s="24"/>
      <c r="DR1005" s="24"/>
      <c r="DS1005" s="24"/>
      <c r="DT1005" s="24"/>
      <c r="DU1005" s="24"/>
      <c r="DV1005" s="24"/>
      <c r="DW1005" s="24"/>
      <c r="DX1005" s="24"/>
      <c r="DY1005" s="24"/>
      <c r="DZ1005" s="24"/>
      <c r="EA1005" s="24"/>
      <c r="EB1005" s="24"/>
      <c r="EC1005" s="24"/>
      <c r="ED1005" s="24"/>
      <c r="EE1005" s="24"/>
      <c r="EF1005" s="24"/>
      <c r="EG1005" s="24"/>
      <c r="EH1005" s="24"/>
      <c r="EI1005" s="24"/>
      <c r="EJ1005" s="24"/>
      <c r="EK1005" s="24"/>
      <c r="EL1005" s="24"/>
      <c r="EM1005" s="24"/>
      <c r="EN1005" s="24"/>
      <c r="EO1005" s="24"/>
      <c r="EP1005" s="24"/>
      <c r="EQ1005" s="24"/>
      <c r="ER1005" s="24"/>
      <c r="ES1005" s="151"/>
      <c r="ET1005" s="151"/>
      <c r="EU1005" s="153"/>
      <c r="EV1005" s="24"/>
      <c r="EW1005" s="125"/>
      <c r="EX1005" s="24"/>
      <c r="EY1005" s="24"/>
      <c r="EZ1005" s="24"/>
      <c r="FA1005" s="24"/>
      <c r="FB1005" s="24"/>
      <c r="FC1005" s="24"/>
      <c r="FD1005" s="24"/>
      <c r="FE1005" s="24"/>
      <c r="FF1005" s="24"/>
      <c r="FG1005" s="24"/>
      <c r="FH1005" s="24"/>
      <c r="FI1005" s="24"/>
      <c r="FJ1005" s="24"/>
      <c r="FK1005" s="24"/>
      <c r="FL1005" s="24"/>
      <c r="FM1005" s="24"/>
      <c r="FN1005" s="24"/>
      <c r="FO1005" s="24"/>
      <c r="FP1005" s="24"/>
      <c r="FQ1005" s="24"/>
      <c r="FR1005" s="24"/>
      <c r="FS1005" s="24"/>
      <c r="FT1005" s="24"/>
      <c r="FU1005" s="24"/>
      <c r="FV1005" s="24"/>
      <c r="FW1005" s="24"/>
      <c r="FX1005" s="24"/>
      <c r="FY1005" s="24"/>
      <c r="FZ1005" s="24"/>
      <c r="GA1005" s="151"/>
      <c r="GB1005" s="151"/>
      <c r="GC1005" s="153"/>
      <c r="GD1005" s="24"/>
      <c r="GE1005" s="24"/>
      <c r="GF1005" s="24"/>
      <c r="GG1005" s="24"/>
      <c r="GH1005" s="24"/>
      <c r="GI1005" s="24"/>
      <c r="GJ1005" s="24"/>
      <c r="GK1005" s="24"/>
      <c r="GL1005" s="24"/>
      <c r="GM1005" s="24"/>
      <c r="GN1005" s="24"/>
      <c r="GO1005" s="24"/>
      <c r="GP1005" s="24"/>
      <c r="GQ1005" s="24"/>
      <c r="GR1005" s="24"/>
      <c r="GS1005" s="24">
        <v>6</v>
      </c>
      <c r="GT1005" s="24"/>
      <c r="GU1005" s="24"/>
      <c r="GV1005" s="24"/>
      <c r="GW1005" s="24"/>
      <c r="GX1005" s="24"/>
      <c r="GY1005" s="24"/>
      <c r="GZ1005" s="24"/>
      <c r="HA1005" s="24"/>
      <c r="HB1005" s="24"/>
      <c r="HC1005" s="24"/>
      <c r="HD1005" s="24">
        <v>8</v>
      </c>
      <c r="HE1005" s="24"/>
      <c r="HF1005" s="24"/>
      <c r="HG1005" s="24"/>
      <c r="HH1005" s="151"/>
      <c r="HI1005" s="151"/>
      <c r="HJ1005" s="153"/>
      <c r="HK1005" s="24"/>
      <c r="HL1005" s="24"/>
      <c r="HM1005" s="24"/>
      <c r="HN1005" s="24"/>
      <c r="HO1005" s="24"/>
      <c r="HP1005" s="24"/>
      <c r="HQ1005" s="24"/>
      <c r="HR1005" s="24"/>
      <c r="HS1005" s="24"/>
      <c r="HT1005" s="24"/>
      <c r="HU1005" s="24"/>
      <c r="HV1005" s="24"/>
      <c r="HW1005" s="24"/>
      <c r="HX1005" s="24"/>
      <c r="HY1005" s="24"/>
      <c r="HZ1005" s="24"/>
      <c r="IA1005" s="24"/>
      <c r="IB1005" s="24"/>
      <c r="IC1005" s="24"/>
      <c r="ID1005" s="24"/>
      <c r="IE1005" s="24"/>
      <c r="IF1005" s="24"/>
      <c r="IG1005" s="24"/>
      <c r="IH1005" s="24"/>
      <c r="II1005" s="24"/>
      <c r="IJ1005" s="24"/>
      <c r="IK1005" s="24"/>
      <c r="IL1005" s="24"/>
      <c r="IM1005" s="24"/>
      <c r="IN1005" s="24"/>
      <c r="IO1005" s="24"/>
      <c r="IP1005" s="151"/>
      <c r="IQ1005" s="151"/>
      <c r="IR1005" s="153"/>
      <c r="IS1005" s="24"/>
      <c r="IT1005" s="24"/>
      <c r="IU1005" s="24"/>
      <c r="IV1005" s="24"/>
      <c r="IW1005" s="24"/>
      <c r="IX1005" s="24"/>
      <c r="IY1005" s="24"/>
      <c r="IZ1005" s="24"/>
      <c r="JA1005" s="24"/>
      <c r="JB1005" s="24"/>
      <c r="JC1005" s="24"/>
      <c r="JD1005" s="24"/>
      <c r="JE1005" s="24"/>
      <c r="JF1005" s="24"/>
      <c r="JG1005" s="24"/>
      <c r="JH1005" s="24"/>
      <c r="JI1005" s="24"/>
      <c r="JJ1005" s="24"/>
      <c r="JK1005" s="24"/>
      <c r="JL1005" s="24"/>
      <c r="JM1005" s="24"/>
      <c r="JN1005" s="24"/>
      <c r="JO1005" s="24"/>
      <c r="JP1005" s="24"/>
      <c r="JQ1005" s="24"/>
      <c r="JR1005" s="24"/>
      <c r="JS1005" s="24"/>
      <c r="JT1005" s="24"/>
      <c r="JU1005" s="25"/>
      <c r="JV1005" s="24"/>
      <c r="JW1005" s="151"/>
      <c r="JX1005" s="151"/>
      <c r="JY1005" s="153"/>
      <c r="JZ1005" s="24"/>
      <c r="KA1005" s="24"/>
      <c r="KB1005" s="24"/>
      <c r="KC1005" s="24"/>
      <c r="KD1005" s="24"/>
      <c r="KE1005" s="24"/>
      <c r="KF1005" s="24"/>
      <c r="KG1005" s="24"/>
      <c r="KH1005" s="24"/>
      <c r="KI1005" s="24"/>
      <c r="KJ1005" s="24"/>
      <c r="KK1005" s="24"/>
      <c r="KL1005" s="24"/>
      <c r="KM1005" s="24"/>
      <c r="KN1005" s="24"/>
      <c r="KO1005" s="24"/>
      <c r="KP1005" s="24"/>
      <c r="KQ1005" s="24"/>
      <c r="KR1005" s="24"/>
      <c r="KS1005" s="24"/>
      <c r="KT1005" s="24"/>
      <c r="KU1005" s="24"/>
      <c r="KV1005" s="24"/>
      <c r="KW1005" s="24"/>
      <c r="KX1005" s="24"/>
      <c r="KY1005" s="24"/>
      <c r="KZ1005" s="24"/>
      <c r="LA1005" s="24"/>
      <c r="LB1005" s="24"/>
      <c r="LC1005" s="24"/>
      <c r="LD1005" s="24"/>
      <c r="LE1005" s="151"/>
      <c r="LF1005" s="151"/>
      <c r="LG1005" s="153"/>
      <c r="LH1005" s="24"/>
      <c r="LI1005" s="24"/>
      <c r="LJ1005" s="24"/>
      <c r="LK1005" s="24"/>
      <c r="LL1005" s="24"/>
      <c r="LM1005" s="24"/>
      <c r="LN1005" s="24"/>
      <c r="LO1005" s="24"/>
      <c r="LP1005" s="24"/>
      <c r="LQ1005" s="24"/>
      <c r="LR1005" s="24"/>
      <c r="LS1005" s="24"/>
      <c r="LT1005" s="24"/>
      <c r="LU1005" s="24"/>
      <c r="LV1005" s="24"/>
      <c r="LW1005" s="24"/>
      <c r="LX1005" s="24"/>
      <c r="LY1005" s="24"/>
      <c r="LZ1005" s="24"/>
      <c r="MA1005" s="24"/>
      <c r="MB1005" s="24"/>
      <c r="MC1005" s="24"/>
      <c r="MD1005" s="24"/>
      <c r="ME1005" s="24"/>
      <c r="MF1005" s="24"/>
      <c r="MG1005" s="24"/>
      <c r="MH1005" s="24"/>
      <c r="MI1005" s="24"/>
      <c r="MJ1005" s="24"/>
      <c r="MK1005" s="24"/>
      <c r="ML1005" s="24"/>
    </row>
    <row r="1006" spans="1:350" ht="13.9" customHeight="1" outlineLevel="3" x14ac:dyDescent="0.2">
      <c r="A1006" s="226" t="s">
        <v>592</v>
      </c>
      <c r="B1006" s="218" t="s">
        <v>421</v>
      </c>
      <c r="C1006" s="214" t="s">
        <v>38</v>
      </c>
      <c r="D1006" s="216">
        <v>5.33</v>
      </c>
      <c r="E1006" s="175">
        <v>0</v>
      </c>
      <c r="F1006" s="175">
        <f>D1006-E1006</f>
        <v>5.33</v>
      </c>
      <c r="G1006" s="175" t="s">
        <v>844</v>
      </c>
      <c r="H1006" s="170" t="s">
        <v>968</v>
      </c>
      <c r="I1006" s="170" t="s">
        <v>959</v>
      </c>
      <c r="J1006" s="212">
        <f ca="1">E1006+Q1006+AX1006+CF1006+DN1006+ES1006+GA1006+HH1006+IP1006+JW1006+LE1006</f>
        <v>5.33</v>
      </c>
      <c r="K1006" s="212">
        <f>E1006+R1006+AY1006+CG1006+DO1006+ET1006+GB1006+HI1006+IQ1006+JX1006+LF1006</f>
        <v>0</v>
      </c>
      <c r="L1006" s="172">
        <f ca="1">K1006/J1006</f>
        <v>0</v>
      </c>
      <c r="M1006" s="172">
        <f>K1006/D1006</f>
        <v>0</v>
      </c>
      <c r="N1006" s="183">
        <f ca="1">SUMIF($EV$8:$FZ$9,$O$5,$EV1007:$FZ1007)-SUMIF($EV$8:$FZ$9,$Q$5,$EV1007:$FZ1007)</f>
        <v>0</v>
      </c>
      <c r="O1006" s="156"/>
      <c r="P1006" s="16" t="s">
        <v>25</v>
      </c>
      <c r="Q1006" s="150">
        <v>0</v>
      </c>
      <c r="R1006" s="150">
        <v>0</v>
      </c>
      <c r="S1006" s="152" t="e">
        <v>#DIV/0!</v>
      </c>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50">
        <f t="shared" ca="1" si="2510"/>
        <v>0</v>
      </c>
      <c r="AY1006" s="150">
        <f>SUM(BA1007:CE1007)</f>
        <v>0</v>
      </c>
      <c r="AZ1006" s="152" t="e">
        <f ca="1">AY1006/AX1006</f>
        <v>#DIV/0!</v>
      </c>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50">
        <f t="shared" ref="CF1006" si="2607">SUM(CI1006:DM1006)</f>
        <v>0</v>
      </c>
      <c r="CG1006" s="150">
        <f>SUM(CI1007:DM1007)</f>
        <v>0</v>
      </c>
      <c r="CH1006" s="152" t="e">
        <f>CG1006/CF1006</f>
        <v>#DIV/0!</v>
      </c>
      <c r="CI1006" s="129"/>
      <c r="CJ1006" s="129"/>
      <c r="CK1006" s="129"/>
      <c r="CL1006" s="129"/>
      <c r="CM1006" s="129"/>
      <c r="CN1006" s="129"/>
      <c r="CO1006" s="129"/>
      <c r="CP1006" s="101"/>
      <c r="CQ1006" s="101"/>
      <c r="CR1006" s="101"/>
      <c r="CS1006" s="101"/>
      <c r="CT1006" s="101"/>
      <c r="CU1006" s="101"/>
      <c r="CV1006" s="101"/>
      <c r="CW1006" s="129"/>
      <c r="CX1006" s="129"/>
      <c r="CY1006" s="129"/>
      <c r="CZ1006" s="129"/>
      <c r="DA1006" s="129"/>
      <c r="DB1006" s="129"/>
      <c r="DC1006" s="129"/>
      <c r="DD1006" s="129"/>
      <c r="DE1006" s="129"/>
      <c r="DF1006" s="129"/>
      <c r="DG1006" s="129"/>
      <c r="DH1006" s="129"/>
      <c r="DI1006" s="129"/>
      <c r="DJ1006" s="129"/>
      <c r="DK1006" s="129"/>
      <c r="DL1006" s="129"/>
      <c r="DM1006" s="129"/>
      <c r="DN1006" s="150">
        <f t="shared" ref="DN1006" si="2608">SUM(DQ1006:ER1006)</f>
        <v>0</v>
      </c>
      <c r="DO1006" s="150">
        <f>SUM(DQ1007:ER1007)</f>
        <v>0</v>
      </c>
      <c r="DP1006" s="152" t="e">
        <f t="shared" si="2573"/>
        <v>#DIV/0!</v>
      </c>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c r="EP1006" s="16"/>
      <c r="EQ1006" s="16"/>
      <c r="ER1006" s="16"/>
      <c r="ES1006" s="150">
        <f t="shared" ca="1" si="2501"/>
        <v>0</v>
      </c>
      <c r="ET1006" s="150">
        <f t="shared" ref="ET1006:ET1068" si="2609">SUM(EV1007:FZ1007)</f>
        <v>0</v>
      </c>
      <c r="EU1006" s="152" t="e">
        <f t="shared" ref="EU1006:EU1068" ca="1" si="2610">ET1006/ES1006</f>
        <v>#DIV/0!</v>
      </c>
      <c r="EV1006" s="16"/>
      <c r="EW1006" s="67"/>
      <c r="EX1006" s="16"/>
      <c r="EY1006" s="16"/>
      <c r="EZ1006" s="16"/>
      <c r="FA1006" s="16"/>
      <c r="FB1006" s="16"/>
      <c r="FC1006" s="16"/>
      <c r="FD1006" s="16"/>
      <c r="FE1006" s="16"/>
      <c r="FF1006" s="16"/>
      <c r="FG1006" s="16"/>
      <c r="FH1006" s="16"/>
      <c r="FI1006" s="16"/>
      <c r="FJ1006" s="16"/>
      <c r="FK1006" s="16"/>
      <c r="FL1006" s="16"/>
      <c r="FM1006" s="16"/>
      <c r="FN1006" s="16"/>
      <c r="FO1006" s="16"/>
      <c r="FP1006" s="16"/>
      <c r="FQ1006" s="16"/>
      <c r="FR1006" s="16"/>
      <c r="FS1006" s="16"/>
      <c r="FT1006" s="16"/>
      <c r="FU1006" s="16"/>
      <c r="FV1006" s="16"/>
      <c r="FW1006" s="16"/>
      <c r="FX1006" s="16"/>
      <c r="FY1006" s="16"/>
      <c r="FZ1006" s="16"/>
      <c r="GA1006" s="150">
        <f t="shared" ref="GA1006" ca="1" si="2611">SUMIF($GD$8:$HG$9,$O$5,GD1006:HG1006)</f>
        <v>5.33</v>
      </c>
      <c r="GB1006" s="150">
        <f t="shared" ref="GB1006" si="2612">SUM(GD1007:HG1007)</f>
        <v>0</v>
      </c>
      <c r="GC1006" s="152">
        <f t="shared" ref="GC1006" ca="1" si="2613">GB1006/GA1006</f>
        <v>0</v>
      </c>
      <c r="GD1006" s="16">
        <v>2</v>
      </c>
      <c r="GE1006" s="16">
        <v>2</v>
      </c>
      <c r="GF1006" s="16">
        <v>1.33</v>
      </c>
      <c r="GG1006" s="16"/>
      <c r="GH1006" s="16"/>
      <c r="GI1006" s="16"/>
      <c r="GJ1006" s="16"/>
      <c r="GK1006" s="16"/>
      <c r="GL1006" s="16"/>
      <c r="GM1006" s="16"/>
      <c r="GN1006" s="16"/>
      <c r="GO1006" s="16"/>
      <c r="GP1006" s="16"/>
      <c r="GQ1006" s="16"/>
      <c r="GR1006" s="16"/>
      <c r="GS1006" s="16"/>
      <c r="GT1006" s="16"/>
      <c r="GU1006" s="16"/>
      <c r="GV1006" s="16"/>
      <c r="GW1006" s="16"/>
      <c r="GX1006" s="16"/>
      <c r="GY1006" s="16"/>
      <c r="GZ1006" s="16"/>
      <c r="HA1006" s="16"/>
      <c r="HB1006" s="16"/>
      <c r="HC1006" s="16"/>
      <c r="HD1006" s="16"/>
      <c r="HE1006" s="16"/>
      <c r="HF1006" s="16"/>
      <c r="HG1006" s="16"/>
      <c r="HH1006" s="150"/>
      <c r="HI1006" s="150">
        <v>0</v>
      </c>
      <c r="HJ1006" s="152" t="e">
        <v>#DIV/0!</v>
      </c>
      <c r="HK1006" s="16"/>
      <c r="HL1006" s="16"/>
      <c r="HM1006" s="16"/>
      <c r="HN1006" s="16"/>
      <c r="HO1006" s="16"/>
      <c r="HP1006" s="16"/>
      <c r="HQ1006" s="16"/>
      <c r="HR1006" s="16"/>
      <c r="HS1006" s="16"/>
      <c r="HT1006" s="16"/>
      <c r="HU1006" s="16"/>
      <c r="HV1006" s="16"/>
      <c r="HW1006" s="16"/>
      <c r="HX1006" s="16"/>
      <c r="HY1006" s="16"/>
      <c r="HZ1006" s="16"/>
      <c r="IA1006" s="16"/>
      <c r="IB1006" s="16"/>
      <c r="IC1006" s="16"/>
      <c r="ID1006" s="16"/>
      <c r="IE1006" s="16"/>
      <c r="IF1006" s="16"/>
      <c r="IG1006" s="16"/>
      <c r="IH1006" s="16"/>
      <c r="II1006" s="16"/>
      <c r="IJ1006" s="16"/>
      <c r="IK1006" s="16"/>
      <c r="IL1006" s="16"/>
      <c r="IM1006" s="16"/>
      <c r="IN1006" s="16"/>
      <c r="IO1006" s="16"/>
      <c r="IP1006" s="150"/>
      <c r="IQ1006" s="150">
        <v>0</v>
      </c>
      <c r="IR1006" s="152" t="e">
        <v>#DIV/0!</v>
      </c>
      <c r="IS1006" s="16"/>
      <c r="IT1006" s="16"/>
      <c r="IU1006" s="16"/>
      <c r="IV1006" s="16"/>
      <c r="IW1006" s="16"/>
      <c r="IX1006" s="16"/>
      <c r="IY1006" s="16"/>
      <c r="IZ1006" s="16"/>
      <c r="JA1006" s="16"/>
      <c r="JB1006" s="16"/>
      <c r="JC1006" s="16"/>
      <c r="JD1006" s="16"/>
      <c r="JE1006" s="16"/>
      <c r="JF1006" s="16"/>
      <c r="JG1006" s="16"/>
      <c r="JH1006" s="16"/>
      <c r="JI1006" s="16"/>
      <c r="JJ1006" s="16"/>
      <c r="JK1006" s="16"/>
      <c r="JL1006" s="16"/>
      <c r="JM1006" s="16"/>
      <c r="JN1006" s="16"/>
      <c r="JO1006" s="16"/>
      <c r="JP1006" s="16"/>
      <c r="JQ1006" s="16"/>
      <c r="JR1006" s="16"/>
      <c r="JS1006" s="16"/>
      <c r="JT1006" s="16"/>
      <c r="JU1006" s="23"/>
      <c r="JV1006" s="16"/>
      <c r="JW1006" s="150"/>
      <c r="JX1006" s="150">
        <v>0</v>
      </c>
      <c r="JY1006" s="152" t="e">
        <v>#DIV/0!</v>
      </c>
      <c r="JZ1006" s="16"/>
      <c r="KA1006" s="16"/>
      <c r="KB1006" s="16"/>
      <c r="KC1006" s="16"/>
      <c r="KD1006" s="16"/>
      <c r="KE1006" s="16"/>
      <c r="KF1006" s="16"/>
      <c r="KG1006" s="16"/>
      <c r="KH1006" s="16"/>
      <c r="KI1006" s="16"/>
      <c r="KJ1006" s="16"/>
      <c r="KK1006" s="16"/>
      <c r="KL1006" s="16"/>
      <c r="KM1006" s="16"/>
      <c r="KN1006" s="16"/>
      <c r="KO1006" s="16"/>
      <c r="KP1006" s="16"/>
      <c r="KQ1006" s="16"/>
      <c r="KR1006" s="16"/>
      <c r="KS1006" s="16"/>
      <c r="KT1006" s="16"/>
      <c r="KU1006" s="16"/>
      <c r="KV1006" s="16"/>
      <c r="KW1006" s="16"/>
      <c r="KX1006" s="16"/>
      <c r="KY1006" s="16"/>
      <c r="KZ1006" s="16"/>
      <c r="LA1006" s="16"/>
      <c r="LB1006" s="16"/>
      <c r="LC1006" s="16"/>
      <c r="LD1006" s="16"/>
      <c r="LE1006" s="150"/>
      <c r="LF1006" s="150">
        <v>0</v>
      </c>
      <c r="LG1006" s="152" t="e">
        <v>#DIV/0!</v>
      </c>
      <c r="LH1006" s="16"/>
      <c r="LI1006" s="16"/>
      <c r="LJ1006" s="16"/>
      <c r="LK1006" s="16"/>
      <c r="LL1006" s="16"/>
      <c r="LM1006" s="16"/>
      <c r="LN1006" s="16"/>
      <c r="LO1006" s="16"/>
      <c r="LP1006" s="16"/>
      <c r="LQ1006" s="16"/>
      <c r="LR1006" s="16"/>
      <c r="LS1006" s="16"/>
      <c r="LT1006" s="16"/>
      <c r="LU1006" s="16"/>
      <c r="LV1006" s="16"/>
      <c r="LW1006" s="16"/>
      <c r="LX1006" s="16"/>
      <c r="LY1006" s="16"/>
      <c r="LZ1006" s="16"/>
      <c r="MA1006" s="16"/>
      <c r="MB1006" s="16"/>
      <c r="MC1006" s="16"/>
      <c r="MD1006" s="16"/>
      <c r="ME1006" s="16"/>
      <c r="MF1006" s="16"/>
      <c r="MG1006" s="16"/>
      <c r="MH1006" s="16"/>
      <c r="MI1006" s="16"/>
      <c r="MJ1006" s="16"/>
      <c r="MK1006" s="16"/>
      <c r="ML1006" s="16"/>
    </row>
    <row r="1007" spans="1:350" ht="13.9" customHeight="1" outlineLevel="3" x14ac:dyDescent="0.2">
      <c r="A1007" s="227"/>
      <c r="B1007" s="219"/>
      <c r="C1007" s="215"/>
      <c r="D1007" s="217"/>
      <c r="E1007" s="176"/>
      <c r="F1007" s="176"/>
      <c r="G1007" s="176"/>
      <c r="H1007" s="171"/>
      <c r="I1007" s="171"/>
      <c r="J1007" s="213"/>
      <c r="K1007" s="213"/>
      <c r="L1007" s="173"/>
      <c r="M1007" s="173"/>
      <c r="N1007" s="184"/>
      <c r="O1007" s="157"/>
      <c r="P1007" s="17" t="s">
        <v>26</v>
      </c>
      <c r="Q1007" s="151"/>
      <c r="R1007" s="151"/>
      <c r="S1007" s="153"/>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151"/>
      <c r="AY1007" s="151"/>
      <c r="AZ1007" s="153"/>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c r="CF1007" s="151"/>
      <c r="CG1007" s="151"/>
      <c r="CH1007" s="153"/>
      <c r="CI1007" s="141"/>
      <c r="CJ1007" s="141"/>
      <c r="CK1007" s="141"/>
      <c r="CL1007" s="141"/>
      <c r="CM1007" s="141"/>
      <c r="CN1007" s="141"/>
      <c r="CO1007" s="141"/>
      <c r="CP1007" s="95"/>
      <c r="CQ1007" s="95"/>
      <c r="CR1007" s="95"/>
      <c r="CS1007" s="95"/>
      <c r="CT1007" s="95"/>
      <c r="CU1007" s="95"/>
      <c r="CV1007" s="95"/>
      <c r="CW1007" s="141"/>
      <c r="CX1007" s="141"/>
      <c r="CY1007" s="141"/>
      <c r="CZ1007" s="141"/>
      <c r="DA1007" s="141"/>
      <c r="DB1007" s="141"/>
      <c r="DC1007" s="141"/>
      <c r="DD1007" s="141"/>
      <c r="DE1007" s="141"/>
      <c r="DF1007" s="141"/>
      <c r="DG1007" s="141"/>
      <c r="DH1007" s="141"/>
      <c r="DI1007" s="141"/>
      <c r="DJ1007" s="141"/>
      <c r="DK1007" s="141"/>
      <c r="DL1007" s="141"/>
      <c r="DM1007" s="141"/>
      <c r="DN1007" s="151"/>
      <c r="DO1007" s="151"/>
      <c r="DP1007" s="153"/>
      <c r="DQ1007" s="24"/>
      <c r="DR1007" s="24"/>
      <c r="DS1007" s="24"/>
      <c r="DT1007" s="24"/>
      <c r="DU1007" s="24"/>
      <c r="DV1007" s="24"/>
      <c r="DW1007" s="24"/>
      <c r="DX1007" s="24"/>
      <c r="DY1007" s="24"/>
      <c r="DZ1007" s="24"/>
      <c r="EA1007" s="24"/>
      <c r="EB1007" s="24"/>
      <c r="EC1007" s="24"/>
      <c r="ED1007" s="24"/>
      <c r="EE1007" s="24"/>
      <c r="EF1007" s="24"/>
      <c r="EG1007" s="24"/>
      <c r="EH1007" s="24"/>
      <c r="EI1007" s="24"/>
      <c r="EJ1007" s="24"/>
      <c r="EK1007" s="24"/>
      <c r="EL1007" s="24"/>
      <c r="EM1007" s="24"/>
      <c r="EN1007" s="24"/>
      <c r="EO1007" s="24"/>
      <c r="EP1007" s="24"/>
      <c r="EQ1007" s="24"/>
      <c r="ER1007" s="24"/>
      <c r="ES1007" s="151"/>
      <c r="ET1007" s="151"/>
      <c r="EU1007" s="153"/>
      <c r="EV1007" s="24"/>
      <c r="EW1007" s="125"/>
      <c r="EX1007" s="24"/>
      <c r="EY1007" s="24"/>
      <c r="EZ1007" s="24"/>
      <c r="FA1007" s="24"/>
      <c r="FB1007" s="24"/>
      <c r="FC1007" s="24"/>
      <c r="FD1007" s="24"/>
      <c r="FE1007" s="24"/>
      <c r="FF1007" s="24"/>
      <c r="FG1007" s="24"/>
      <c r="FH1007" s="24"/>
      <c r="FI1007" s="24"/>
      <c r="FJ1007" s="24"/>
      <c r="FK1007" s="24"/>
      <c r="FL1007" s="24"/>
      <c r="FM1007" s="24"/>
      <c r="FN1007" s="24"/>
      <c r="FO1007" s="24"/>
      <c r="FP1007" s="24"/>
      <c r="FQ1007" s="24"/>
      <c r="FR1007" s="24"/>
      <c r="FS1007" s="24"/>
      <c r="FT1007" s="24"/>
      <c r="FU1007" s="24"/>
      <c r="FV1007" s="24"/>
      <c r="FW1007" s="24"/>
      <c r="FX1007" s="24"/>
      <c r="FY1007" s="24"/>
      <c r="FZ1007" s="24"/>
      <c r="GA1007" s="151"/>
      <c r="GB1007" s="151"/>
      <c r="GC1007" s="153"/>
      <c r="GD1007" s="24"/>
      <c r="GE1007" s="24"/>
      <c r="GF1007" s="24"/>
      <c r="GG1007" s="24"/>
      <c r="GH1007" s="24"/>
      <c r="GI1007" s="24"/>
      <c r="GJ1007" s="24"/>
      <c r="GK1007" s="24"/>
      <c r="GL1007" s="24"/>
      <c r="GM1007" s="24"/>
      <c r="GN1007" s="24"/>
      <c r="GO1007" s="24"/>
      <c r="GP1007" s="24"/>
      <c r="GQ1007" s="24"/>
      <c r="GR1007" s="24"/>
      <c r="GS1007" s="24"/>
      <c r="GT1007" s="24"/>
      <c r="GU1007" s="24"/>
      <c r="GV1007" s="24"/>
      <c r="GW1007" s="24"/>
      <c r="GX1007" s="24"/>
      <c r="GY1007" s="24"/>
      <c r="GZ1007" s="24"/>
      <c r="HA1007" s="24"/>
      <c r="HB1007" s="24"/>
      <c r="HC1007" s="24"/>
      <c r="HD1007" s="24"/>
      <c r="HE1007" s="24"/>
      <c r="HF1007" s="24"/>
      <c r="HG1007" s="24"/>
      <c r="HH1007" s="151"/>
      <c r="HI1007" s="151"/>
      <c r="HJ1007" s="153"/>
      <c r="HK1007" s="24"/>
      <c r="HL1007" s="24"/>
      <c r="HM1007" s="24"/>
      <c r="HN1007" s="24"/>
      <c r="HO1007" s="24"/>
      <c r="HP1007" s="24"/>
      <c r="HQ1007" s="24"/>
      <c r="HR1007" s="24"/>
      <c r="HS1007" s="24"/>
      <c r="HT1007" s="24"/>
      <c r="HU1007" s="24"/>
      <c r="HV1007" s="24"/>
      <c r="HW1007" s="24"/>
      <c r="HX1007" s="24"/>
      <c r="HY1007" s="24"/>
      <c r="HZ1007" s="24"/>
      <c r="IA1007" s="24"/>
      <c r="IB1007" s="24"/>
      <c r="IC1007" s="24"/>
      <c r="ID1007" s="24"/>
      <c r="IE1007" s="24"/>
      <c r="IF1007" s="24"/>
      <c r="IG1007" s="24"/>
      <c r="IH1007" s="24"/>
      <c r="II1007" s="24"/>
      <c r="IJ1007" s="24"/>
      <c r="IK1007" s="24"/>
      <c r="IL1007" s="24"/>
      <c r="IM1007" s="24"/>
      <c r="IN1007" s="24"/>
      <c r="IO1007" s="24"/>
      <c r="IP1007" s="151"/>
      <c r="IQ1007" s="151"/>
      <c r="IR1007" s="153"/>
      <c r="IS1007" s="24"/>
      <c r="IT1007" s="24"/>
      <c r="IU1007" s="24"/>
      <c r="IV1007" s="24"/>
      <c r="IW1007" s="24"/>
      <c r="IX1007" s="24"/>
      <c r="IY1007" s="24"/>
      <c r="IZ1007" s="24"/>
      <c r="JA1007" s="24"/>
      <c r="JB1007" s="24"/>
      <c r="JC1007" s="24"/>
      <c r="JD1007" s="24"/>
      <c r="JE1007" s="24"/>
      <c r="JF1007" s="24"/>
      <c r="JG1007" s="24"/>
      <c r="JH1007" s="24"/>
      <c r="JI1007" s="24"/>
      <c r="JJ1007" s="24"/>
      <c r="JK1007" s="24"/>
      <c r="JL1007" s="24"/>
      <c r="JM1007" s="24"/>
      <c r="JN1007" s="24"/>
      <c r="JO1007" s="24"/>
      <c r="JP1007" s="24"/>
      <c r="JQ1007" s="24"/>
      <c r="JR1007" s="24"/>
      <c r="JS1007" s="24"/>
      <c r="JT1007" s="24"/>
      <c r="JU1007" s="25"/>
      <c r="JV1007" s="24"/>
      <c r="JW1007" s="151"/>
      <c r="JX1007" s="151"/>
      <c r="JY1007" s="153"/>
      <c r="JZ1007" s="24"/>
      <c r="KA1007" s="24"/>
      <c r="KB1007" s="24"/>
      <c r="KC1007" s="24"/>
      <c r="KD1007" s="24"/>
      <c r="KE1007" s="24"/>
      <c r="KF1007" s="24"/>
      <c r="KG1007" s="24"/>
      <c r="KH1007" s="24"/>
      <c r="KI1007" s="24"/>
      <c r="KJ1007" s="24"/>
      <c r="KK1007" s="24"/>
      <c r="KL1007" s="24"/>
      <c r="KM1007" s="24"/>
      <c r="KN1007" s="24"/>
      <c r="KO1007" s="24"/>
      <c r="KP1007" s="24"/>
      <c r="KQ1007" s="24"/>
      <c r="KR1007" s="24"/>
      <c r="KS1007" s="24"/>
      <c r="KT1007" s="24"/>
      <c r="KU1007" s="24"/>
      <c r="KV1007" s="24"/>
      <c r="KW1007" s="24"/>
      <c r="KX1007" s="24"/>
      <c r="KY1007" s="24"/>
      <c r="KZ1007" s="24"/>
      <c r="LA1007" s="24"/>
      <c r="LB1007" s="24"/>
      <c r="LC1007" s="24"/>
      <c r="LD1007" s="24"/>
      <c r="LE1007" s="151"/>
      <c r="LF1007" s="151"/>
      <c r="LG1007" s="153"/>
      <c r="LH1007" s="24"/>
      <c r="LI1007" s="24"/>
      <c r="LJ1007" s="24"/>
      <c r="LK1007" s="24"/>
      <c r="LL1007" s="24"/>
      <c r="LM1007" s="24"/>
      <c r="LN1007" s="24"/>
      <c r="LO1007" s="24"/>
      <c r="LP1007" s="24"/>
      <c r="LQ1007" s="24"/>
      <c r="LR1007" s="24"/>
      <c r="LS1007" s="24"/>
      <c r="LT1007" s="24"/>
      <c r="LU1007" s="24"/>
      <c r="LV1007" s="24"/>
      <c r="LW1007" s="24"/>
      <c r="LX1007" s="24"/>
      <c r="LY1007" s="24"/>
      <c r="LZ1007" s="24"/>
      <c r="MA1007" s="24"/>
      <c r="MB1007" s="24"/>
      <c r="MC1007" s="24"/>
      <c r="MD1007" s="24"/>
      <c r="ME1007" s="24"/>
      <c r="MF1007" s="24"/>
      <c r="MG1007" s="24"/>
      <c r="MH1007" s="24"/>
      <c r="MI1007" s="24"/>
      <c r="MJ1007" s="24"/>
      <c r="MK1007" s="24"/>
      <c r="ML1007" s="24"/>
    </row>
    <row r="1008" spans="1:350" ht="13.9" customHeight="1" outlineLevel="3" x14ac:dyDescent="0.2">
      <c r="A1008" s="226" t="s">
        <v>593</v>
      </c>
      <c r="B1008" s="218" t="s">
        <v>353</v>
      </c>
      <c r="C1008" s="214" t="s">
        <v>37</v>
      </c>
      <c r="D1008" s="216">
        <v>331</v>
      </c>
      <c r="E1008" s="175">
        <v>0</v>
      </c>
      <c r="F1008" s="175">
        <f>D1008-E1008</f>
        <v>331</v>
      </c>
      <c r="G1008" s="175" t="s">
        <v>898</v>
      </c>
      <c r="H1008" s="170" t="s">
        <v>880</v>
      </c>
      <c r="I1008" s="170" t="s">
        <v>966</v>
      </c>
      <c r="J1008" s="212">
        <f ca="1">E1008+Q1008+AX1008+CF1008+DN1008+ES1008+GA1008+HH1008+IP1008+JW1008+LE1008</f>
        <v>331</v>
      </c>
      <c r="K1008" s="212">
        <f>E1008+R1008+AY1008+CG1008+DO1008+ET1008+GB1008+HI1008+IQ1008+JX1008+LF1008</f>
        <v>0</v>
      </c>
      <c r="L1008" s="172">
        <f ca="1">K1008/J1008</f>
        <v>0</v>
      </c>
      <c r="M1008" s="172">
        <f>K1008/D1008</f>
        <v>0</v>
      </c>
      <c r="N1008" s="183">
        <f ca="1">SUMIF($EV$8:$FZ$9,$O$5,$EV1009:$FZ1009)-SUMIF($EV$8:$FZ$9,$Q$5,$EV1009:$FZ1009)</f>
        <v>0</v>
      </c>
      <c r="O1008" s="156"/>
      <c r="P1008" s="16" t="s">
        <v>25</v>
      </c>
      <c r="Q1008" s="150">
        <v>0</v>
      </c>
      <c r="R1008" s="150">
        <v>0</v>
      </c>
      <c r="S1008" s="152" t="e">
        <v>#DIV/0!</v>
      </c>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50">
        <f t="shared" ca="1" si="2510"/>
        <v>0</v>
      </c>
      <c r="AY1008" s="150">
        <f>SUM(BA1009:CE1009)</f>
        <v>0</v>
      </c>
      <c r="AZ1008" s="152" t="e">
        <f ca="1">AY1008/AX1008</f>
        <v>#DIV/0!</v>
      </c>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50">
        <f t="shared" ref="CF1008" si="2614">SUM(CI1008:DM1008)</f>
        <v>0</v>
      </c>
      <c r="CG1008" s="150">
        <f>SUM(CI1009:DM1009)</f>
        <v>0</v>
      </c>
      <c r="CH1008" s="152" t="e">
        <f>CG1008/CF1008</f>
        <v>#DIV/0!</v>
      </c>
      <c r="CI1008" s="129"/>
      <c r="CJ1008" s="129"/>
      <c r="CK1008" s="129"/>
      <c r="CL1008" s="129"/>
      <c r="CM1008" s="129"/>
      <c r="CN1008" s="129"/>
      <c r="CO1008" s="129"/>
      <c r="CP1008" s="101"/>
      <c r="CQ1008" s="101"/>
      <c r="CR1008" s="101"/>
      <c r="CS1008" s="101"/>
      <c r="CT1008" s="101"/>
      <c r="CU1008" s="101"/>
      <c r="CV1008" s="101"/>
      <c r="CW1008" s="129"/>
      <c r="CX1008" s="129"/>
      <c r="CY1008" s="129"/>
      <c r="CZ1008" s="129"/>
      <c r="DA1008" s="129"/>
      <c r="DB1008" s="129"/>
      <c r="DC1008" s="129"/>
      <c r="DD1008" s="129"/>
      <c r="DE1008" s="129"/>
      <c r="DF1008" s="129"/>
      <c r="DG1008" s="129"/>
      <c r="DH1008" s="129"/>
      <c r="DI1008" s="129"/>
      <c r="DJ1008" s="129"/>
      <c r="DK1008" s="129"/>
      <c r="DL1008" s="129"/>
      <c r="DM1008" s="129"/>
      <c r="DN1008" s="150">
        <f t="shared" ref="DN1008" si="2615">SUM(DQ1008:ER1008)</f>
        <v>0</v>
      </c>
      <c r="DO1008" s="150">
        <f>SUM(DQ1009:ER1009)</f>
        <v>0</v>
      </c>
      <c r="DP1008" s="152" t="e">
        <f t="shared" si="2573"/>
        <v>#DIV/0!</v>
      </c>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c r="EP1008" s="16"/>
      <c r="EQ1008" s="16"/>
      <c r="ER1008" s="16"/>
      <c r="ES1008" s="150">
        <f t="shared" ca="1" si="2501"/>
        <v>0</v>
      </c>
      <c r="ET1008" s="150">
        <f t="shared" si="2609"/>
        <v>0</v>
      </c>
      <c r="EU1008" s="152" t="e">
        <f t="shared" ca="1" si="2610"/>
        <v>#DIV/0!</v>
      </c>
      <c r="EV1008" s="16"/>
      <c r="EW1008" s="67"/>
      <c r="EX1008" s="16"/>
      <c r="EY1008" s="16"/>
      <c r="EZ1008" s="16"/>
      <c r="FA1008" s="16"/>
      <c r="FB1008" s="16"/>
      <c r="FC1008" s="16"/>
      <c r="FD1008" s="16"/>
      <c r="FE1008" s="16"/>
      <c r="FF1008" s="16"/>
      <c r="FG1008" s="16"/>
      <c r="FH1008" s="16"/>
      <c r="FI1008" s="16"/>
      <c r="FJ1008" s="16"/>
      <c r="FK1008" s="16"/>
      <c r="FL1008" s="16"/>
      <c r="FM1008" s="16"/>
      <c r="FN1008" s="16"/>
      <c r="FO1008" s="16"/>
      <c r="FP1008" s="16"/>
      <c r="FQ1008" s="16"/>
      <c r="FR1008" s="16"/>
      <c r="FS1008" s="16"/>
      <c r="FT1008" s="16"/>
      <c r="FU1008" s="16"/>
      <c r="FV1008" s="16"/>
      <c r="FW1008" s="16"/>
      <c r="FX1008" s="16"/>
      <c r="FY1008" s="16"/>
      <c r="FZ1008" s="16"/>
      <c r="GA1008" s="150">
        <f t="shared" ref="GA1008" ca="1" si="2616">SUMIF($GD$8:$HG$9,$O$5,GD1008:HG1008)</f>
        <v>331</v>
      </c>
      <c r="GB1008" s="150">
        <f t="shared" ref="GB1008" si="2617">SUM(GD1009:HG1009)</f>
        <v>0</v>
      </c>
      <c r="GC1008" s="152">
        <f t="shared" ref="GC1008" ca="1" si="2618">GB1008/GA1008</f>
        <v>0</v>
      </c>
      <c r="GD1008" s="16"/>
      <c r="GE1008" s="16"/>
      <c r="GF1008" s="16"/>
      <c r="GG1008" s="16"/>
      <c r="GH1008" s="16"/>
      <c r="GI1008" s="16"/>
      <c r="GJ1008" s="16"/>
      <c r="GK1008" s="16">
        <v>100</v>
      </c>
      <c r="GL1008" s="16">
        <v>100</v>
      </c>
      <c r="GM1008" s="16">
        <v>100</v>
      </c>
      <c r="GN1008" s="16">
        <v>31</v>
      </c>
      <c r="GO1008" s="16"/>
      <c r="GP1008" s="16"/>
      <c r="GQ1008" s="16"/>
      <c r="GR1008" s="16"/>
      <c r="GS1008" s="16"/>
      <c r="GT1008" s="16"/>
      <c r="GU1008" s="16"/>
      <c r="GV1008" s="16"/>
      <c r="GW1008" s="16"/>
      <c r="GX1008" s="16"/>
      <c r="GY1008" s="16"/>
      <c r="GZ1008" s="16"/>
      <c r="HA1008" s="16"/>
      <c r="HB1008" s="16"/>
      <c r="HC1008" s="16"/>
      <c r="HD1008" s="16"/>
      <c r="HE1008" s="16"/>
      <c r="HF1008" s="16"/>
      <c r="HG1008" s="16"/>
      <c r="HH1008" s="150"/>
      <c r="HI1008" s="150">
        <v>0</v>
      </c>
      <c r="HJ1008" s="152" t="e">
        <v>#DIV/0!</v>
      </c>
      <c r="HK1008" s="16"/>
      <c r="HL1008" s="16"/>
      <c r="HM1008" s="16"/>
      <c r="HN1008" s="16"/>
      <c r="HO1008" s="16"/>
      <c r="HP1008" s="16"/>
      <c r="HQ1008" s="16"/>
      <c r="HR1008" s="16"/>
      <c r="HS1008" s="16"/>
      <c r="HT1008" s="16"/>
      <c r="HU1008" s="16"/>
      <c r="HV1008" s="16"/>
      <c r="HW1008" s="16"/>
      <c r="HX1008" s="16"/>
      <c r="HY1008" s="16"/>
      <c r="HZ1008" s="16"/>
      <c r="IA1008" s="16"/>
      <c r="IB1008" s="16"/>
      <c r="IC1008" s="16"/>
      <c r="ID1008" s="16"/>
      <c r="IE1008" s="16"/>
      <c r="IF1008" s="16"/>
      <c r="IG1008" s="16"/>
      <c r="IH1008" s="16"/>
      <c r="II1008" s="16"/>
      <c r="IJ1008" s="16"/>
      <c r="IK1008" s="16"/>
      <c r="IL1008" s="16"/>
      <c r="IM1008" s="16"/>
      <c r="IN1008" s="16"/>
      <c r="IO1008" s="16"/>
      <c r="IP1008" s="150"/>
      <c r="IQ1008" s="150">
        <v>0</v>
      </c>
      <c r="IR1008" s="152" t="e">
        <v>#DIV/0!</v>
      </c>
      <c r="IS1008" s="16"/>
      <c r="IT1008" s="16"/>
      <c r="IU1008" s="16"/>
      <c r="IV1008" s="16"/>
      <c r="IW1008" s="16"/>
      <c r="IX1008" s="16"/>
      <c r="IY1008" s="16"/>
      <c r="IZ1008" s="16"/>
      <c r="JA1008" s="16"/>
      <c r="JB1008" s="16"/>
      <c r="JC1008" s="16"/>
      <c r="JD1008" s="16"/>
      <c r="JE1008" s="16"/>
      <c r="JF1008" s="16"/>
      <c r="JG1008" s="16"/>
      <c r="JH1008" s="16"/>
      <c r="JI1008" s="16"/>
      <c r="JJ1008" s="16"/>
      <c r="JK1008" s="16"/>
      <c r="JL1008" s="16"/>
      <c r="JM1008" s="16"/>
      <c r="JN1008" s="16"/>
      <c r="JO1008" s="16"/>
      <c r="JP1008" s="16"/>
      <c r="JQ1008" s="16"/>
      <c r="JR1008" s="16"/>
      <c r="JS1008" s="16"/>
      <c r="JT1008" s="16"/>
      <c r="JU1008" s="23"/>
      <c r="JV1008" s="16"/>
      <c r="JW1008" s="150"/>
      <c r="JX1008" s="150">
        <v>0</v>
      </c>
      <c r="JY1008" s="152" t="e">
        <v>#DIV/0!</v>
      </c>
      <c r="JZ1008" s="16"/>
      <c r="KA1008" s="16"/>
      <c r="KB1008" s="16"/>
      <c r="KC1008" s="16"/>
      <c r="KD1008" s="16"/>
      <c r="KE1008" s="16"/>
      <c r="KF1008" s="16"/>
      <c r="KG1008" s="16"/>
      <c r="KH1008" s="16"/>
      <c r="KI1008" s="16"/>
      <c r="KJ1008" s="16"/>
      <c r="KK1008" s="16"/>
      <c r="KL1008" s="16"/>
      <c r="KM1008" s="16"/>
      <c r="KN1008" s="16"/>
      <c r="KO1008" s="16"/>
      <c r="KP1008" s="16"/>
      <c r="KQ1008" s="16"/>
      <c r="KR1008" s="16"/>
      <c r="KS1008" s="16"/>
      <c r="KT1008" s="16"/>
      <c r="KU1008" s="16"/>
      <c r="KV1008" s="16"/>
      <c r="KW1008" s="16"/>
      <c r="KX1008" s="16"/>
      <c r="KY1008" s="16"/>
      <c r="KZ1008" s="16"/>
      <c r="LA1008" s="16"/>
      <c r="LB1008" s="16"/>
      <c r="LC1008" s="16"/>
      <c r="LD1008" s="16"/>
      <c r="LE1008" s="150"/>
      <c r="LF1008" s="150">
        <v>0</v>
      </c>
      <c r="LG1008" s="152" t="e">
        <v>#DIV/0!</v>
      </c>
      <c r="LH1008" s="16"/>
      <c r="LI1008" s="16"/>
      <c r="LJ1008" s="16"/>
      <c r="LK1008" s="16"/>
      <c r="LL1008" s="16"/>
      <c r="LM1008" s="16"/>
      <c r="LN1008" s="16"/>
      <c r="LO1008" s="16"/>
      <c r="LP1008" s="16"/>
      <c r="LQ1008" s="16"/>
      <c r="LR1008" s="16"/>
      <c r="LS1008" s="16"/>
      <c r="LT1008" s="16"/>
      <c r="LU1008" s="16"/>
      <c r="LV1008" s="16"/>
      <c r="LW1008" s="16"/>
      <c r="LX1008" s="16"/>
      <c r="LY1008" s="16"/>
      <c r="LZ1008" s="16"/>
      <c r="MA1008" s="16"/>
      <c r="MB1008" s="16"/>
      <c r="MC1008" s="16"/>
      <c r="MD1008" s="16"/>
      <c r="ME1008" s="16"/>
      <c r="MF1008" s="16"/>
      <c r="MG1008" s="16"/>
      <c r="MH1008" s="16"/>
      <c r="MI1008" s="16"/>
      <c r="MJ1008" s="16"/>
      <c r="MK1008" s="16"/>
      <c r="ML1008" s="16"/>
    </row>
    <row r="1009" spans="1:350" ht="13.9" customHeight="1" outlineLevel="3" x14ac:dyDescent="0.2">
      <c r="A1009" s="227"/>
      <c r="B1009" s="219"/>
      <c r="C1009" s="215"/>
      <c r="D1009" s="217"/>
      <c r="E1009" s="176"/>
      <c r="F1009" s="176"/>
      <c r="G1009" s="176"/>
      <c r="H1009" s="171"/>
      <c r="I1009" s="171"/>
      <c r="J1009" s="213"/>
      <c r="K1009" s="213"/>
      <c r="L1009" s="173"/>
      <c r="M1009" s="173"/>
      <c r="N1009" s="184"/>
      <c r="O1009" s="157"/>
      <c r="P1009" s="17" t="s">
        <v>26</v>
      </c>
      <c r="Q1009" s="151"/>
      <c r="R1009" s="151"/>
      <c r="S1009" s="153"/>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151"/>
      <c r="AY1009" s="151"/>
      <c r="AZ1009" s="153"/>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c r="CF1009" s="151"/>
      <c r="CG1009" s="151"/>
      <c r="CH1009" s="153"/>
      <c r="CI1009" s="141"/>
      <c r="CJ1009" s="141"/>
      <c r="CK1009" s="141"/>
      <c r="CL1009" s="141"/>
      <c r="CM1009" s="141"/>
      <c r="CN1009" s="141"/>
      <c r="CO1009" s="141"/>
      <c r="CP1009" s="95"/>
      <c r="CQ1009" s="95"/>
      <c r="CR1009" s="95"/>
      <c r="CS1009" s="95"/>
      <c r="CT1009" s="95"/>
      <c r="CU1009" s="95"/>
      <c r="CV1009" s="95"/>
      <c r="CW1009" s="141"/>
      <c r="CX1009" s="141"/>
      <c r="CY1009" s="141"/>
      <c r="CZ1009" s="141"/>
      <c r="DA1009" s="141"/>
      <c r="DB1009" s="141"/>
      <c r="DC1009" s="141"/>
      <c r="DD1009" s="141"/>
      <c r="DE1009" s="141"/>
      <c r="DF1009" s="141"/>
      <c r="DG1009" s="141"/>
      <c r="DH1009" s="141"/>
      <c r="DI1009" s="141"/>
      <c r="DJ1009" s="141"/>
      <c r="DK1009" s="141"/>
      <c r="DL1009" s="141"/>
      <c r="DM1009" s="141"/>
      <c r="DN1009" s="151"/>
      <c r="DO1009" s="151"/>
      <c r="DP1009" s="153"/>
      <c r="DQ1009" s="24"/>
      <c r="DR1009" s="24"/>
      <c r="DS1009" s="24"/>
      <c r="DT1009" s="24"/>
      <c r="DU1009" s="24"/>
      <c r="DV1009" s="24"/>
      <c r="DW1009" s="24"/>
      <c r="DX1009" s="24"/>
      <c r="DY1009" s="24"/>
      <c r="DZ1009" s="24"/>
      <c r="EA1009" s="24"/>
      <c r="EB1009" s="24"/>
      <c r="EC1009" s="24"/>
      <c r="ED1009" s="24"/>
      <c r="EE1009" s="24"/>
      <c r="EF1009" s="24"/>
      <c r="EG1009" s="24"/>
      <c r="EH1009" s="24"/>
      <c r="EI1009" s="24"/>
      <c r="EJ1009" s="24"/>
      <c r="EK1009" s="24"/>
      <c r="EL1009" s="24"/>
      <c r="EM1009" s="24"/>
      <c r="EN1009" s="24"/>
      <c r="EO1009" s="24"/>
      <c r="EP1009" s="24"/>
      <c r="EQ1009" s="24"/>
      <c r="ER1009" s="24"/>
      <c r="ES1009" s="151"/>
      <c r="ET1009" s="151"/>
      <c r="EU1009" s="153"/>
      <c r="EV1009" s="24"/>
      <c r="EW1009" s="125"/>
      <c r="EX1009" s="24"/>
      <c r="EY1009" s="24"/>
      <c r="EZ1009" s="24"/>
      <c r="FA1009" s="24"/>
      <c r="FB1009" s="24"/>
      <c r="FC1009" s="24"/>
      <c r="FD1009" s="24"/>
      <c r="FE1009" s="24"/>
      <c r="FF1009" s="24"/>
      <c r="FG1009" s="24"/>
      <c r="FH1009" s="24"/>
      <c r="FI1009" s="24"/>
      <c r="FJ1009" s="24"/>
      <c r="FK1009" s="24"/>
      <c r="FL1009" s="24"/>
      <c r="FM1009" s="24"/>
      <c r="FN1009" s="24"/>
      <c r="FO1009" s="24"/>
      <c r="FP1009" s="24"/>
      <c r="FQ1009" s="24"/>
      <c r="FR1009" s="24"/>
      <c r="FS1009" s="24"/>
      <c r="FT1009" s="24"/>
      <c r="FU1009" s="24"/>
      <c r="FV1009" s="24"/>
      <c r="FW1009" s="24"/>
      <c r="FX1009" s="24"/>
      <c r="FY1009" s="24"/>
      <c r="FZ1009" s="24"/>
      <c r="GA1009" s="151"/>
      <c r="GB1009" s="151"/>
      <c r="GC1009" s="153"/>
      <c r="GD1009" s="24"/>
      <c r="GE1009" s="24"/>
      <c r="GF1009" s="24"/>
      <c r="GG1009" s="24"/>
      <c r="GH1009" s="24"/>
      <c r="GI1009" s="24"/>
      <c r="GJ1009" s="24"/>
      <c r="GK1009" s="24"/>
      <c r="GL1009" s="24"/>
      <c r="GM1009" s="24"/>
      <c r="GN1009" s="24"/>
      <c r="GO1009" s="24"/>
      <c r="GP1009" s="24"/>
      <c r="GQ1009" s="24"/>
      <c r="GR1009" s="24"/>
      <c r="GS1009" s="24"/>
      <c r="GT1009" s="24"/>
      <c r="GU1009" s="24"/>
      <c r="GV1009" s="24"/>
      <c r="GW1009" s="24"/>
      <c r="GX1009" s="24"/>
      <c r="GY1009" s="24"/>
      <c r="GZ1009" s="24"/>
      <c r="HA1009" s="24"/>
      <c r="HB1009" s="24"/>
      <c r="HC1009" s="24"/>
      <c r="HD1009" s="24"/>
      <c r="HE1009" s="24"/>
      <c r="HF1009" s="24"/>
      <c r="HG1009" s="24"/>
      <c r="HH1009" s="151"/>
      <c r="HI1009" s="151"/>
      <c r="HJ1009" s="153"/>
      <c r="HK1009" s="24"/>
      <c r="HL1009" s="24"/>
      <c r="HM1009" s="24"/>
      <c r="HN1009" s="24"/>
      <c r="HO1009" s="24"/>
      <c r="HP1009" s="24"/>
      <c r="HQ1009" s="24"/>
      <c r="HR1009" s="24"/>
      <c r="HS1009" s="24"/>
      <c r="HT1009" s="24"/>
      <c r="HU1009" s="24"/>
      <c r="HV1009" s="24"/>
      <c r="HW1009" s="24"/>
      <c r="HX1009" s="24"/>
      <c r="HY1009" s="24"/>
      <c r="HZ1009" s="24"/>
      <c r="IA1009" s="24"/>
      <c r="IB1009" s="24"/>
      <c r="IC1009" s="24"/>
      <c r="ID1009" s="24"/>
      <c r="IE1009" s="24"/>
      <c r="IF1009" s="24"/>
      <c r="IG1009" s="24"/>
      <c r="IH1009" s="24"/>
      <c r="II1009" s="24"/>
      <c r="IJ1009" s="24"/>
      <c r="IK1009" s="24"/>
      <c r="IL1009" s="24"/>
      <c r="IM1009" s="24"/>
      <c r="IN1009" s="24"/>
      <c r="IO1009" s="24"/>
      <c r="IP1009" s="151"/>
      <c r="IQ1009" s="151"/>
      <c r="IR1009" s="153"/>
      <c r="IS1009" s="24"/>
      <c r="IT1009" s="24"/>
      <c r="IU1009" s="24"/>
      <c r="IV1009" s="24"/>
      <c r="IW1009" s="24"/>
      <c r="IX1009" s="24"/>
      <c r="IY1009" s="24"/>
      <c r="IZ1009" s="24"/>
      <c r="JA1009" s="24"/>
      <c r="JB1009" s="24"/>
      <c r="JC1009" s="24"/>
      <c r="JD1009" s="24"/>
      <c r="JE1009" s="24"/>
      <c r="JF1009" s="24"/>
      <c r="JG1009" s="24"/>
      <c r="JH1009" s="24"/>
      <c r="JI1009" s="24"/>
      <c r="JJ1009" s="24"/>
      <c r="JK1009" s="24"/>
      <c r="JL1009" s="24"/>
      <c r="JM1009" s="24"/>
      <c r="JN1009" s="24"/>
      <c r="JO1009" s="24"/>
      <c r="JP1009" s="24"/>
      <c r="JQ1009" s="24"/>
      <c r="JR1009" s="24"/>
      <c r="JS1009" s="24"/>
      <c r="JT1009" s="24"/>
      <c r="JU1009" s="25"/>
      <c r="JV1009" s="24"/>
      <c r="JW1009" s="151"/>
      <c r="JX1009" s="151"/>
      <c r="JY1009" s="153"/>
      <c r="JZ1009" s="24"/>
      <c r="KA1009" s="24"/>
      <c r="KB1009" s="24"/>
      <c r="KC1009" s="24"/>
      <c r="KD1009" s="24"/>
      <c r="KE1009" s="24"/>
      <c r="KF1009" s="24"/>
      <c r="KG1009" s="24"/>
      <c r="KH1009" s="24"/>
      <c r="KI1009" s="24"/>
      <c r="KJ1009" s="24"/>
      <c r="KK1009" s="24"/>
      <c r="KL1009" s="24"/>
      <c r="KM1009" s="24"/>
      <c r="KN1009" s="24"/>
      <c r="KO1009" s="24"/>
      <c r="KP1009" s="24"/>
      <c r="KQ1009" s="24"/>
      <c r="KR1009" s="24"/>
      <c r="KS1009" s="24"/>
      <c r="KT1009" s="24"/>
      <c r="KU1009" s="24"/>
      <c r="KV1009" s="24"/>
      <c r="KW1009" s="24"/>
      <c r="KX1009" s="24"/>
      <c r="KY1009" s="24"/>
      <c r="KZ1009" s="24"/>
      <c r="LA1009" s="24"/>
      <c r="LB1009" s="24"/>
      <c r="LC1009" s="24"/>
      <c r="LD1009" s="24"/>
      <c r="LE1009" s="151"/>
      <c r="LF1009" s="151"/>
      <c r="LG1009" s="153"/>
      <c r="LH1009" s="24"/>
      <c r="LI1009" s="24"/>
      <c r="LJ1009" s="24"/>
      <c r="LK1009" s="24"/>
      <c r="LL1009" s="24"/>
      <c r="LM1009" s="24"/>
      <c r="LN1009" s="24"/>
      <c r="LO1009" s="24"/>
      <c r="LP1009" s="24"/>
      <c r="LQ1009" s="24"/>
      <c r="LR1009" s="24"/>
      <c r="LS1009" s="24"/>
      <c r="LT1009" s="24"/>
      <c r="LU1009" s="24"/>
      <c r="LV1009" s="24"/>
      <c r="LW1009" s="24"/>
      <c r="LX1009" s="24"/>
      <c r="LY1009" s="24"/>
      <c r="LZ1009" s="24"/>
      <c r="MA1009" s="24"/>
      <c r="MB1009" s="24"/>
      <c r="MC1009" s="24"/>
      <c r="MD1009" s="24"/>
      <c r="ME1009" s="24"/>
      <c r="MF1009" s="24"/>
      <c r="MG1009" s="24"/>
      <c r="MH1009" s="24"/>
      <c r="MI1009" s="24"/>
      <c r="MJ1009" s="24"/>
      <c r="MK1009" s="24"/>
      <c r="ML1009" s="24"/>
    </row>
    <row r="1010" spans="1:350" ht="13.9" customHeight="1" outlineLevel="3" x14ac:dyDescent="0.2">
      <c r="A1010" s="226" t="s">
        <v>594</v>
      </c>
      <c r="B1010" s="218" t="s">
        <v>409</v>
      </c>
      <c r="C1010" s="214" t="s">
        <v>99</v>
      </c>
      <c r="D1010" s="216">
        <v>2</v>
      </c>
      <c r="E1010" s="175">
        <v>0</v>
      </c>
      <c r="F1010" s="175">
        <f>D1010-E1010</f>
        <v>2</v>
      </c>
      <c r="G1010" s="175" t="s">
        <v>847</v>
      </c>
      <c r="H1010" s="170" t="s">
        <v>959</v>
      </c>
      <c r="I1010" s="170" t="s">
        <v>977</v>
      </c>
      <c r="J1010" s="212">
        <f ca="1">E1010+Q1010+AX1010+CF1010+DN1010+ES1010+GA1010+HH1010+IP1010+JW1010+LE1010</f>
        <v>2</v>
      </c>
      <c r="K1010" s="212">
        <f>E1010+R1010+AY1010+CG1010+DO1010+ET1010+GB1010+HI1010+IQ1010+JX1010+LF1010</f>
        <v>2</v>
      </c>
      <c r="L1010" s="172">
        <f ca="1">K1010/J1010</f>
        <v>1</v>
      </c>
      <c r="M1010" s="172">
        <f>K1010/D1010</f>
        <v>1</v>
      </c>
      <c r="N1010" s="183">
        <f ca="1">SUMIF($EV$8:$FZ$9,$O$5,$EV1011:$FZ1011)-SUMIF($EV$8:$FZ$9,$Q$5,$EV1011:$FZ1011)</f>
        <v>0</v>
      </c>
      <c r="O1010" s="156"/>
      <c r="P1010" s="16" t="s">
        <v>25</v>
      </c>
      <c r="Q1010" s="150">
        <v>0</v>
      </c>
      <c r="R1010" s="150">
        <v>0</v>
      </c>
      <c r="S1010" s="152" t="e">
        <v>#DIV/0!</v>
      </c>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50">
        <f t="shared" ca="1" si="2510"/>
        <v>0</v>
      </c>
      <c r="AY1010" s="150">
        <f>SUM(BA1011:CE1011)</f>
        <v>0</v>
      </c>
      <c r="AZ1010" s="152" t="e">
        <f ca="1">AY1010/AX1010</f>
        <v>#DIV/0!</v>
      </c>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50">
        <f t="shared" ref="CF1010" si="2619">SUM(CI1010:DM1010)</f>
        <v>0</v>
      </c>
      <c r="CG1010" s="150">
        <f>SUM(CI1011:DM1011)</f>
        <v>0</v>
      </c>
      <c r="CH1010" s="152" t="e">
        <f>CG1010/CF1010</f>
        <v>#DIV/0!</v>
      </c>
      <c r="CI1010" s="129"/>
      <c r="CJ1010" s="129"/>
      <c r="CK1010" s="129"/>
      <c r="CL1010" s="129"/>
      <c r="CM1010" s="129"/>
      <c r="CN1010" s="129"/>
      <c r="CO1010" s="129"/>
      <c r="CP1010" s="101"/>
      <c r="CQ1010" s="101"/>
      <c r="CR1010" s="101"/>
      <c r="CS1010" s="101"/>
      <c r="CT1010" s="101"/>
      <c r="CU1010" s="101"/>
      <c r="CV1010" s="101"/>
      <c r="CW1010" s="129"/>
      <c r="CX1010" s="129"/>
      <c r="CY1010" s="129"/>
      <c r="CZ1010" s="129"/>
      <c r="DA1010" s="129"/>
      <c r="DB1010" s="129"/>
      <c r="DC1010" s="129"/>
      <c r="DD1010" s="129"/>
      <c r="DE1010" s="129"/>
      <c r="DF1010" s="129"/>
      <c r="DG1010" s="129"/>
      <c r="DH1010" s="129"/>
      <c r="DI1010" s="129"/>
      <c r="DJ1010" s="129"/>
      <c r="DK1010" s="129"/>
      <c r="DL1010" s="129"/>
      <c r="DM1010" s="129"/>
      <c r="DN1010" s="150">
        <f t="shared" ref="DN1010" si="2620">SUM(DQ1010:ER1010)</f>
        <v>0</v>
      </c>
      <c r="DO1010" s="150">
        <f>SUM(DQ1011:ER1011)</f>
        <v>0</v>
      </c>
      <c r="DP1010" s="152" t="e">
        <f t="shared" si="2573"/>
        <v>#DIV/0!</v>
      </c>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c r="EP1010" s="16"/>
      <c r="EQ1010" s="16"/>
      <c r="ER1010" s="16"/>
      <c r="ES1010" s="150">
        <f t="shared" ca="1" si="2501"/>
        <v>0</v>
      </c>
      <c r="ET1010" s="150">
        <f t="shared" si="2609"/>
        <v>0</v>
      </c>
      <c r="EU1010" s="152" t="e">
        <f t="shared" ca="1" si="2610"/>
        <v>#DIV/0!</v>
      </c>
      <c r="EV1010" s="16"/>
      <c r="EW1010" s="67"/>
      <c r="EX1010" s="16"/>
      <c r="EY1010" s="16"/>
      <c r="EZ1010" s="16"/>
      <c r="FA1010" s="16"/>
      <c r="FB1010" s="16"/>
      <c r="FC1010" s="16"/>
      <c r="FD1010" s="16"/>
      <c r="FE1010" s="16"/>
      <c r="FF1010" s="16"/>
      <c r="FG1010" s="16"/>
      <c r="FH1010" s="16"/>
      <c r="FI1010" s="16"/>
      <c r="FJ1010" s="16"/>
      <c r="FK1010" s="16"/>
      <c r="FL1010" s="16"/>
      <c r="FM1010" s="16"/>
      <c r="FN1010" s="16"/>
      <c r="FO1010" s="16"/>
      <c r="FP1010" s="16"/>
      <c r="FQ1010" s="16"/>
      <c r="FR1010" s="16"/>
      <c r="FS1010" s="16"/>
      <c r="FT1010" s="16"/>
      <c r="FU1010" s="16"/>
      <c r="FV1010" s="16"/>
      <c r="FW1010" s="16"/>
      <c r="FX1010" s="16"/>
      <c r="FY1010" s="16"/>
      <c r="FZ1010" s="16"/>
      <c r="GA1010" s="150">
        <f t="shared" ref="GA1010" ca="1" si="2621">SUMIF($GD$8:$HG$9,$O$5,GD1010:HG1010)</f>
        <v>2</v>
      </c>
      <c r="GB1010" s="150">
        <f t="shared" ref="GB1010" si="2622">SUM(GD1011:HG1011)</f>
        <v>2</v>
      </c>
      <c r="GC1010" s="152">
        <f t="shared" ref="GC1010" ca="1" si="2623">GB1010/GA1010</f>
        <v>1</v>
      </c>
      <c r="GD1010" s="16"/>
      <c r="GE1010" s="16"/>
      <c r="GF1010" s="16"/>
      <c r="GG1010" s="16">
        <v>1</v>
      </c>
      <c r="GH1010" s="16"/>
      <c r="GI1010" s="16">
        <v>1</v>
      </c>
      <c r="GJ1010" s="16"/>
      <c r="GK1010" s="16"/>
      <c r="GL1010" s="16"/>
      <c r="GM1010" s="16"/>
      <c r="GN1010" s="16"/>
      <c r="GO1010" s="16"/>
      <c r="GP1010" s="16"/>
      <c r="GQ1010" s="16"/>
      <c r="GR1010" s="16"/>
      <c r="GS1010" s="16"/>
      <c r="GT1010" s="16"/>
      <c r="GU1010" s="16"/>
      <c r="GV1010" s="16"/>
      <c r="GW1010" s="16"/>
      <c r="GX1010" s="16"/>
      <c r="GY1010" s="16"/>
      <c r="GZ1010" s="16"/>
      <c r="HA1010" s="16"/>
      <c r="HB1010" s="16"/>
      <c r="HC1010" s="16"/>
      <c r="HD1010" s="16"/>
      <c r="HE1010" s="16"/>
      <c r="HF1010" s="16"/>
      <c r="HG1010" s="16"/>
      <c r="HH1010" s="150"/>
      <c r="HI1010" s="150">
        <v>0</v>
      </c>
      <c r="HJ1010" s="152" t="e">
        <v>#DIV/0!</v>
      </c>
      <c r="HK1010" s="16"/>
      <c r="HL1010" s="16"/>
      <c r="HM1010" s="16"/>
      <c r="HN1010" s="16"/>
      <c r="HO1010" s="16"/>
      <c r="HP1010" s="16"/>
      <c r="HQ1010" s="16"/>
      <c r="HR1010" s="16"/>
      <c r="HS1010" s="16"/>
      <c r="HT1010" s="16"/>
      <c r="HU1010" s="16"/>
      <c r="HV1010" s="16"/>
      <c r="HW1010" s="16"/>
      <c r="HX1010" s="16"/>
      <c r="HY1010" s="16"/>
      <c r="HZ1010" s="16"/>
      <c r="IA1010" s="16"/>
      <c r="IB1010" s="16"/>
      <c r="IC1010" s="16"/>
      <c r="ID1010" s="16"/>
      <c r="IE1010" s="16"/>
      <c r="IF1010" s="16"/>
      <c r="IG1010" s="16"/>
      <c r="IH1010" s="16"/>
      <c r="II1010" s="16"/>
      <c r="IJ1010" s="16"/>
      <c r="IK1010" s="16"/>
      <c r="IL1010" s="16"/>
      <c r="IM1010" s="16"/>
      <c r="IN1010" s="16"/>
      <c r="IO1010" s="16"/>
      <c r="IP1010" s="150"/>
      <c r="IQ1010" s="150">
        <v>0</v>
      </c>
      <c r="IR1010" s="152" t="e">
        <v>#DIV/0!</v>
      </c>
      <c r="IS1010" s="16"/>
      <c r="IT1010" s="16"/>
      <c r="IU1010" s="16"/>
      <c r="IV1010" s="16"/>
      <c r="IW1010" s="16"/>
      <c r="IX1010" s="16"/>
      <c r="IY1010" s="16"/>
      <c r="IZ1010" s="16"/>
      <c r="JA1010" s="16"/>
      <c r="JB1010" s="16"/>
      <c r="JC1010" s="16"/>
      <c r="JD1010" s="16"/>
      <c r="JE1010" s="16"/>
      <c r="JF1010" s="16"/>
      <c r="JG1010" s="16"/>
      <c r="JH1010" s="16"/>
      <c r="JI1010" s="16"/>
      <c r="JJ1010" s="16"/>
      <c r="JK1010" s="16"/>
      <c r="JL1010" s="16"/>
      <c r="JM1010" s="16"/>
      <c r="JN1010" s="16"/>
      <c r="JO1010" s="16"/>
      <c r="JP1010" s="16"/>
      <c r="JQ1010" s="16"/>
      <c r="JR1010" s="16"/>
      <c r="JS1010" s="16"/>
      <c r="JT1010" s="16"/>
      <c r="JU1010" s="23"/>
      <c r="JV1010" s="16"/>
      <c r="JW1010" s="150"/>
      <c r="JX1010" s="150">
        <v>0</v>
      </c>
      <c r="JY1010" s="152" t="e">
        <v>#DIV/0!</v>
      </c>
      <c r="JZ1010" s="16"/>
      <c r="KA1010" s="16"/>
      <c r="KB1010" s="16"/>
      <c r="KC1010" s="16"/>
      <c r="KD1010" s="16"/>
      <c r="KE1010" s="16"/>
      <c r="KF1010" s="16"/>
      <c r="KG1010" s="16"/>
      <c r="KH1010" s="16"/>
      <c r="KI1010" s="16"/>
      <c r="KJ1010" s="16"/>
      <c r="KK1010" s="16"/>
      <c r="KL1010" s="16"/>
      <c r="KM1010" s="16"/>
      <c r="KN1010" s="16"/>
      <c r="KO1010" s="16"/>
      <c r="KP1010" s="16"/>
      <c r="KQ1010" s="16"/>
      <c r="KR1010" s="16"/>
      <c r="KS1010" s="16"/>
      <c r="KT1010" s="16"/>
      <c r="KU1010" s="16"/>
      <c r="KV1010" s="16"/>
      <c r="KW1010" s="16"/>
      <c r="KX1010" s="16"/>
      <c r="KY1010" s="16"/>
      <c r="KZ1010" s="16"/>
      <c r="LA1010" s="16"/>
      <c r="LB1010" s="16"/>
      <c r="LC1010" s="16"/>
      <c r="LD1010" s="16"/>
      <c r="LE1010" s="150"/>
      <c r="LF1010" s="150">
        <v>0</v>
      </c>
      <c r="LG1010" s="152" t="e">
        <v>#DIV/0!</v>
      </c>
      <c r="LH1010" s="16"/>
      <c r="LI1010" s="16"/>
      <c r="LJ1010" s="16"/>
      <c r="LK1010" s="16"/>
      <c r="LL1010" s="16"/>
      <c r="LM1010" s="16"/>
      <c r="LN1010" s="16"/>
      <c r="LO1010" s="16"/>
      <c r="LP1010" s="16"/>
      <c r="LQ1010" s="16"/>
      <c r="LR1010" s="16"/>
      <c r="LS1010" s="16"/>
      <c r="LT1010" s="16"/>
      <c r="LU1010" s="16"/>
      <c r="LV1010" s="16"/>
      <c r="LW1010" s="16"/>
      <c r="LX1010" s="16"/>
      <c r="LY1010" s="16"/>
      <c r="LZ1010" s="16"/>
      <c r="MA1010" s="16"/>
      <c r="MB1010" s="16"/>
      <c r="MC1010" s="16"/>
      <c r="MD1010" s="16"/>
      <c r="ME1010" s="16"/>
      <c r="MF1010" s="16"/>
      <c r="MG1010" s="16"/>
      <c r="MH1010" s="16"/>
      <c r="MI1010" s="16"/>
      <c r="MJ1010" s="16"/>
      <c r="MK1010" s="16"/>
      <c r="ML1010" s="16"/>
    </row>
    <row r="1011" spans="1:350" ht="13.9" customHeight="1" outlineLevel="3" x14ac:dyDescent="0.2">
      <c r="A1011" s="227"/>
      <c r="B1011" s="219"/>
      <c r="C1011" s="215"/>
      <c r="D1011" s="217"/>
      <c r="E1011" s="176"/>
      <c r="F1011" s="176"/>
      <c r="G1011" s="176"/>
      <c r="H1011" s="171"/>
      <c r="I1011" s="171"/>
      <c r="J1011" s="213"/>
      <c r="K1011" s="213"/>
      <c r="L1011" s="173"/>
      <c r="M1011" s="173"/>
      <c r="N1011" s="184"/>
      <c r="O1011" s="157"/>
      <c r="P1011" s="17" t="s">
        <v>26</v>
      </c>
      <c r="Q1011" s="151"/>
      <c r="R1011" s="151"/>
      <c r="S1011" s="153"/>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151"/>
      <c r="AY1011" s="151"/>
      <c r="AZ1011" s="153"/>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c r="CF1011" s="151"/>
      <c r="CG1011" s="151"/>
      <c r="CH1011" s="153"/>
      <c r="CI1011" s="141"/>
      <c r="CJ1011" s="141"/>
      <c r="CK1011" s="141"/>
      <c r="CL1011" s="141"/>
      <c r="CM1011" s="141"/>
      <c r="CN1011" s="141"/>
      <c r="CO1011" s="141"/>
      <c r="CP1011" s="95"/>
      <c r="CQ1011" s="95"/>
      <c r="CR1011" s="95"/>
      <c r="CS1011" s="95"/>
      <c r="CT1011" s="95"/>
      <c r="CU1011" s="95"/>
      <c r="CV1011" s="95"/>
      <c r="CW1011" s="141"/>
      <c r="CX1011" s="141"/>
      <c r="CY1011" s="141"/>
      <c r="CZ1011" s="141"/>
      <c r="DA1011" s="141"/>
      <c r="DB1011" s="141"/>
      <c r="DC1011" s="141"/>
      <c r="DD1011" s="141"/>
      <c r="DE1011" s="141"/>
      <c r="DF1011" s="141"/>
      <c r="DG1011" s="141"/>
      <c r="DH1011" s="141"/>
      <c r="DI1011" s="141"/>
      <c r="DJ1011" s="141"/>
      <c r="DK1011" s="141"/>
      <c r="DL1011" s="141"/>
      <c r="DM1011" s="141"/>
      <c r="DN1011" s="151"/>
      <c r="DO1011" s="151"/>
      <c r="DP1011" s="153"/>
      <c r="DQ1011" s="24"/>
      <c r="DR1011" s="24"/>
      <c r="DS1011" s="24"/>
      <c r="DT1011" s="24"/>
      <c r="DU1011" s="24"/>
      <c r="DV1011" s="24"/>
      <c r="DW1011" s="24"/>
      <c r="DX1011" s="24"/>
      <c r="DY1011" s="24"/>
      <c r="DZ1011" s="24"/>
      <c r="EA1011" s="24"/>
      <c r="EB1011" s="24"/>
      <c r="EC1011" s="24"/>
      <c r="ED1011" s="24"/>
      <c r="EE1011" s="24"/>
      <c r="EF1011" s="24"/>
      <c r="EG1011" s="24"/>
      <c r="EH1011" s="24"/>
      <c r="EI1011" s="24"/>
      <c r="EJ1011" s="24"/>
      <c r="EK1011" s="24"/>
      <c r="EL1011" s="24"/>
      <c r="EM1011" s="24"/>
      <c r="EN1011" s="24"/>
      <c r="EO1011" s="24"/>
      <c r="EP1011" s="24"/>
      <c r="EQ1011" s="24"/>
      <c r="ER1011" s="24"/>
      <c r="ES1011" s="151"/>
      <c r="ET1011" s="151"/>
      <c r="EU1011" s="153"/>
      <c r="EV1011" s="24"/>
      <c r="EW1011" s="125"/>
      <c r="EX1011" s="24"/>
      <c r="EY1011" s="24"/>
      <c r="EZ1011" s="24"/>
      <c r="FA1011" s="24"/>
      <c r="FB1011" s="24"/>
      <c r="FC1011" s="24"/>
      <c r="FD1011" s="24"/>
      <c r="FE1011" s="24"/>
      <c r="FF1011" s="24"/>
      <c r="FG1011" s="24"/>
      <c r="FH1011" s="24"/>
      <c r="FI1011" s="24"/>
      <c r="FJ1011" s="24"/>
      <c r="FK1011" s="24"/>
      <c r="FL1011" s="24"/>
      <c r="FM1011" s="24"/>
      <c r="FN1011" s="24"/>
      <c r="FO1011" s="24"/>
      <c r="FP1011" s="24"/>
      <c r="FQ1011" s="24"/>
      <c r="FR1011" s="24"/>
      <c r="FS1011" s="24"/>
      <c r="FT1011" s="24"/>
      <c r="FU1011" s="24"/>
      <c r="FV1011" s="24"/>
      <c r="FW1011" s="24"/>
      <c r="FX1011" s="24"/>
      <c r="FY1011" s="24"/>
      <c r="FZ1011" s="24"/>
      <c r="GA1011" s="151"/>
      <c r="GB1011" s="151"/>
      <c r="GC1011" s="153"/>
      <c r="GD1011" s="24"/>
      <c r="GE1011" s="24"/>
      <c r="GF1011" s="24"/>
      <c r="GG1011" s="24"/>
      <c r="GH1011" s="24"/>
      <c r="GI1011" s="24"/>
      <c r="GJ1011" s="24"/>
      <c r="GK1011" s="24"/>
      <c r="GL1011" s="24"/>
      <c r="GM1011" s="24"/>
      <c r="GN1011" s="24"/>
      <c r="GO1011" s="24"/>
      <c r="GP1011" s="24"/>
      <c r="GQ1011" s="24"/>
      <c r="GR1011" s="24"/>
      <c r="GS1011" s="24"/>
      <c r="GT1011" s="24"/>
      <c r="GU1011" s="24"/>
      <c r="GV1011" s="24"/>
      <c r="GW1011" s="24">
        <v>1</v>
      </c>
      <c r="GX1011" s="24"/>
      <c r="GY1011" s="24"/>
      <c r="GZ1011" s="24"/>
      <c r="HA1011" s="24"/>
      <c r="HB1011" s="24"/>
      <c r="HC1011" s="24"/>
      <c r="HD1011" s="24"/>
      <c r="HE1011" s="24"/>
      <c r="HF1011" s="24">
        <v>1</v>
      </c>
      <c r="HG1011" s="24"/>
      <c r="HH1011" s="151"/>
      <c r="HI1011" s="151"/>
      <c r="HJ1011" s="153"/>
      <c r="HK1011" s="24"/>
      <c r="HL1011" s="24"/>
      <c r="HM1011" s="24"/>
      <c r="HN1011" s="24"/>
      <c r="HO1011" s="24"/>
      <c r="HP1011" s="24"/>
      <c r="HQ1011" s="24"/>
      <c r="HR1011" s="24"/>
      <c r="HS1011" s="24"/>
      <c r="HT1011" s="24"/>
      <c r="HU1011" s="24"/>
      <c r="HV1011" s="24"/>
      <c r="HW1011" s="24"/>
      <c r="HX1011" s="24"/>
      <c r="HY1011" s="24"/>
      <c r="HZ1011" s="24"/>
      <c r="IA1011" s="24"/>
      <c r="IB1011" s="24"/>
      <c r="IC1011" s="24"/>
      <c r="ID1011" s="24"/>
      <c r="IE1011" s="24"/>
      <c r="IF1011" s="24"/>
      <c r="IG1011" s="24"/>
      <c r="IH1011" s="24"/>
      <c r="II1011" s="24"/>
      <c r="IJ1011" s="24"/>
      <c r="IK1011" s="24"/>
      <c r="IL1011" s="24"/>
      <c r="IM1011" s="24"/>
      <c r="IN1011" s="24"/>
      <c r="IO1011" s="24"/>
      <c r="IP1011" s="151"/>
      <c r="IQ1011" s="151"/>
      <c r="IR1011" s="153"/>
      <c r="IS1011" s="24"/>
      <c r="IT1011" s="24"/>
      <c r="IU1011" s="24"/>
      <c r="IV1011" s="24"/>
      <c r="IW1011" s="24"/>
      <c r="IX1011" s="24"/>
      <c r="IY1011" s="24"/>
      <c r="IZ1011" s="24"/>
      <c r="JA1011" s="24"/>
      <c r="JB1011" s="24"/>
      <c r="JC1011" s="24"/>
      <c r="JD1011" s="24"/>
      <c r="JE1011" s="24"/>
      <c r="JF1011" s="24"/>
      <c r="JG1011" s="24"/>
      <c r="JH1011" s="24"/>
      <c r="JI1011" s="24"/>
      <c r="JJ1011" s="24"/>
      <c r="JK1011" s="24"/>
      <c r="JL1011" s="24"/>
      <c r="JM1011" s="24"/>
      <c r="JN1011" s="24"/>
      <c r="JO1011" s="24"/>
      <c r="JP1011" s="24"/>
      <c r="JQ1011" s="24"/>
      <c r="JR1011" s="24"/>
      <c r="JS1011" s="24"/>
      <c r="JT1011" s="24"/>
      <c r="JU1011" s="25"/>
      <c r="JV1011" s="24"/>
      <c r="JW1011" s="151"/>
      <c r="JX1011" s="151"/>
      <c r="JY1011" s="153"/>
      <c r="JZ1011" s="24"/>
      <c r="KA1011" s="24"/>
      <c r="KB1011" s="24"/>
      <c r="KC1011" s="24"/>
      <c r="KD1011" s="24"/>
      <c r="KE1011" s="24"/>
      <c r="KF1011" s="24"/>
      <c r="KG1011" s="24"/>
      <c r="KH1011" s="24"/>
      <c r="KI1011" s="24"/>
      <c r="KJ1011" s="24"/>
      <c r="KK1011" s="24"/>
      <c r="KL1011" s="24"/>
      <c r="KM1011" s="24"/>
      <c r="KN1011" s="24"/>
      <c r="KO1011" s="24"/>
      <c r="KP1011" s="24"/>
      <c r="KQ1011" s="24"/>
      <c r="KR1011" s="24"/>
      <c r="KS1011" s="24"/>
      <c r="KT1011" s="24"/>
      <c r="KU1011" s="24"/>
      <c r="KV1011" s="24"/>
      <c r="KW1011" s="24"/>
      <c r="KX1011" s="24"/>
      <c r="KY1011" s="24"/>
      <c r="KZ1011" s="24"/>
      <c r="LA1011" s="24"/>
      <c r="LB1011" s="24"/>
      <c r="LC1011" s="24"/>
      <c r="LD1011" s="24"/>
      <c r="LE1011" s="151"/>
      <c r="LF1011" s="151"/>
      <c r="LG1011" s="153"/>
      <c r="LH1011" s="24"/>
      <c r="LI1011" s="24"/>
      <c r="LJ1011" s="24"/>
      <c r="LK1011" s="24"/>
      <c r="LL1011" s="24"/>
      <c r="LM1011" s="24"/>
      <c r="LN1011" s="24"/>
      <c r="LO1011" s="24"/>
      <c r="LP1011" s="24"/>
      <c r="LQ1011" s="24"/>
      <c r="LR1011" s="24"/>
      <c r="LS1011" s="24"/>
      <c r="LT1011" s="24"/>
      <c r="LU1011" s="24"/>
      <c r="LV1011" s="24"/>
      <c r="LW1011" s="24"/>
      <c r="LX1011" s="24"/>
      <c r="LY1011" s="24"/>
      <c r="LZ1011" s="24"/>
      <c r="MA1011" s="24"/>
      <c r="MB1011" s="24"/>
      <c r="MC1011" s="24"/>
      <c r="MD1011" s="24"/>
      <c r="ME1011" s="24"/>
      <c r="MF1011" s="24"/>
      <c r="MG1011" s="24"/>
      <c r="MH1011" s="24"/>
      <c r="MI1011" s="24"/>
      <c r="MJ1011" s="24"/>
      <c r="MK1011" s="24"/>
      <c r="ML1011" s="24"/>
    </row>
    <row r="1012" spans="1:350" s="41" customFormat="1" ht="14.25" customHeight="1" outlineLevel="3" x14ac:dyDescent="0.25">
      <c r="A1012" s="220" t="s">
        <v>596</v>
      </c>
      <c r="B1012" s="230" t="s">
        <v>600</v>
      </c>
      <c r="C1012" s="175" t="s">
        <v>59</v>
      </c>
      <c r="D1012" s="175">
        <v>2</v>
      </c>
      <c r="E1012" s="175"/>
      <c r="F1012" s="175">
        <f>D1012-E1012</f>
        <v>2</v>
      </c>
      <c r="G1012" s="175" t="s">
        <v>1100</v>
      </c>
      <c r="H1012" s="170" t="s">
        <v>868</v>
      </c>
      <c r="I1012" s="170" t="s">
        <v>1005</v>
      </c>
      <c r="J1012" s="212">
        <f ca="1">E1012+Q1012+AX1012+CF1012+DN1012+ES1012+GA1012+HH1012+IP1012+JW1012+LE1012</f>
        <v>0</v>
      </c>
      <c r="K1012" s="212">
        <f>E1012+R1012+AY1012+CG1012+DO1012+ET1012+GB1012+HI1012+IQ1012+JX1012+LF1012</f>
        <v>0</v>
      </c>
      <c r="L1012" s="172" t="e">
        <f ca="1">K1012/J1012</f>
        <v>#DIV/0!</v>
      </c>
      <c r="M1012" s="172">
        <f>K1012/D1012</f>
        <v>0</v>
      </c>
      <c r="N1012" s="183">
        <f ca="1">SUMIF($EV$8:$FZ$9,$O$5,$EV1013:$FZ1013)-SUMIF($EV$8:$FZ$9,$Q$5,$EV1013:$FZ1013)</f>
        <v>0</v>
      </c>
      <c r="O1012" s="154"/>
      <c r="P1012" s="154"/>
      <c r="Q1012" s="150">
        <v>0</v>
      </c>
      <c r="R1012" s="150">
        <v>0</v>
      </c>
      <c r="S1012" s="152" t="e">
        <v>#DIV/0!</v>
      </c>
      <c r="T1012" s="154"/>
      <c r="U1012" s="154"/>
      <c r="V1012" s="154"/>
      <c r="W1012" s="154"/>
      <c r="X1012" s="154"/>
      <c r="Y1012" s="154"/>
      <c r="Z1012" s="154"/>
      <c r="AA1012" s="154"/>
      <c r="AB1012" s="154"/>
      <c r="AC1012" s="154"/>
      <c r="AD1012" s="154"/>
      <c r="AE1012" s="154"/>
      <c r="AF1012" s="154"/>
      <c r="AG1012" s="154"/>
      <c r="AH1012" s="154"/>
      <c r="AI1012" s="154"/>
      <c r="AJ1012" s="154"/>
      <c r="AK1012" s="154"/>
      <c r="AL1012" s="154"/>
      <c r="AM1012" s="154"/>
      <c r="AN1012" s="154"/>
      <c r="AO1012" s="154"/>
      <c r="AP1012" s="154"/>
      <c r="AQ1012" s="154"/>
      <c r="AR1012" s="154"/>
      <c r="AS1012" s="154"/>
      <c r="AT1012" s="154"/>
      <c r="AU1012" s="154"/>
      <c r="AV1012" s="154"/>
      <c r="AW1012" s="154"/>
      <c r="AX1012" s="150">
        <f t="shared" ca="1" si="2510"/>
        <v>0</v>
      </c>
      <c r="AY1012" s="150">
        <f>SUM(BA1013:CE1013)</f>
        <v>0</v>
      </c>
      <c r="AZ1012" s="152" t="e">
        <f ca="1">AY1012/AX1012</f>
        <v>#DIV/0!</v>
      </c>
      <c r="BA1012" s="154"/>
      <c r="BB1012" s="154"/>
      <c r="BC1012" s="154"/>
      <c r="BD1012" s="154"/>
      <c r="BE1012" s="154"/>
      <c r="BF1012" s="154"/>
      <c r="BG1012" s="154"/>
      <c r="BH1012" s="154"/>
      <c r="BI1012" s="154"/>
      <c r="BJ1012" s="154"/>
      <c r="BK1012" s="154"/>
      <c r="BL1012" s="154"/>
      <c r="BM1012" s="154"/>
      <c r="BN1012" s="154"/>
      <c r="BO1012" s="154"/>
      <c r="BP1012" s="154"/>
      <c r="BQ1012" s="154"/>
      <c r="BR1012" s="154"/>
      <c r="BS1012" s="154"/>
      <c r="BT1012" s="154"/>
      <c r="BU1012" s="154"/>
      <c r="BV1012" s="154"/>
      <c r="BW1012" s="154"/>
      <c r="BX1012" s="154"/>
      <c r="BY1012" s="154"/>
      <c r="BZ1012" s="154"/>
      <c r="CA1012" s="154"/>
      <c r="CB1012" s="154"/>
      <c r="CC1012" s="154"/>
      <c r="CD1012" s="154"/>
      <c r="CE1012" s="154"/>
      <c r="CF1012" s="150">
        <f t="shared" ref="CF1012" si="2624">SUM(CI1012:DM1012)</f>
        <v>0</v>
      </c>
      <c r="CG1012" s="150">
        <f>SUM(CI1013:DM1013)</f>
        <v>0</v>
      </c>
      <c r="CH1012" s="152" t="e">
        <f>CG1012/CF1012</f>
        <v>#DIV/0!</v>
      </c>
      <c r="CI1012" s="154"/>
      <c r="CJ1012" s="154"/>
      <c r="CK1012" s="154"/>
      <c r="CL1012" s="154"/>
      <c r="CM1012" s="154"/>
      <c r="CN1012" s="154"/>
      <c r="CO1012" s="154"/>
      <c r="CP1012" s="158"/>
      <c r="CQ1012" s="158"/>
      <c r="CR1012" s="158"/>
      <c r="CS1012" s="158"/>
      <c r="CT1012" s="158"/>
      <c r="CU1012" s="158"/>
      <c r="CV1012" s="158"/>
      <c r="CW1012" s="154"/>
      <c r="CX1012" s="154"/>
      <c r="CY1012" s="154"/>
      <c r="CZ1012" s="154"/>
      <c r="DA1012" s="154"/>
      <c r="DB1012" s="154"/>
      <c r="DC1012" s="154"/>
      <c r="DD1012" s="154"/>
      <c r="DE1012" s="154"/>
      <c r="DF1012" s="154"/>
      <c r="DG1012" s="154"/>
      <c r="DH1012" s="154"/>
      <c r="DI1012" s="154"/>
      <c r="DJ1012" s="154"/>
      <c r="DK1012" s="154"/>
      <c r="DL1012" s="154"/>
      <c r="DM1012" s="154"/>
      <c r="DN1012" s="150">
        <f t="shared" ref="DN1012" si="2625">SUM(DQ1012:ER1012)</f>
        <v>0</v>
      </c>
      <c r="DO1012" s="150">
        <f>SUM(DQ1013:ER1013)</f>
        <v>0</v>
      </c>
      <c r="DP1012" s="152" t="e">
        <f t="shared" si="2573"/>
        <v>#DIV/0!</v>
      </c>
      <c r="DQ1012" s="154"/>
      <c r="DR1012" s="154"/>
      <c r="DS1012" s="154"/>
      <c r="DT1012" s="154"/>
      <c r="DU1012" s="154"/>
      <c r="DV1012" s="154"/>
      <c r="DW1012" s="154"/>
      <c r="DX1012" s="154"/>
      <c r="DY1012" s="154"/>
      <c r="DZ1012" s="154"/>
      <c r="EA1012" s="154"/>
      <c r="EB1012" s="154"/>
      <c r="EC1012" s="154"/>
      <c r="ED1012" s="154"/>
      <c r="EE1012" s="154"/>
      <c r="EF1012" s="154"/>
      <c r="EG1012" s="154"/>
      <c r="EH1012" s="154"/>
      <c r="EI1012" s="154"/>
      <c r="EJ1012" s="154"/>
      <c r="EK1012" s="154"/>
      <c r="EL1012" s="154"/>
      <c r="EM1012" s="154"/>
      <c r="EN1012" s="154"/>
      <c r="EO1012" s="154"/>
      <c r="EP1012" s="154"/>
      <c r="EQ1012" s="154"/>
      <c r="ER1012" s="154"/>
      <c r="ES1012" s="150">
        <f t="shared" ca="1" si="2501"/>
        <v>0</v>
      </c>
      <c r="ET1012" s="150">
        <f t="shared" si="2609"/>
        <v>0</v>
      </c>
      <c r="EU1012" s="152" t="e">
        <f t="shared" ca="1" si="2610"/>
        <v>#DIV/0!</v>
      </c>
      <c r="EV1012" s="154"/>
      <c r="EW1012" s="160"/>
      <c r="EX1012" s="154"/>
      <c r="EY1012" s="154"/>
      <c r="EZ1012" s="154"/>
      <c r="FA1012" s="154"/>
      <c r="FB1012" s="154"/>
      <c r="FC1012" s="154"/>
      <c r="FD1012" s="154"/>
      <c r="FE1012" s="154"/>
      <c r="FF1012" s="154"/>
      <c r="FG1012" s="154"/>
      <c r="FH1012" s="154"/>
      <c r="FI1012" s="154"/>
      <c r="FJ1012" s="154"/>
      <c r="FK1012" s="154"/>
      <c r="FL1012" s="154"/>
      <c r="FM1012" s="154"/>
      <c r="FN1012" s="154"/>
      <c r="FO1012" s="154"/>
      <c r="FP1012" s="154"/>
      <c r="FQ1012" s="154"/>
      <c r="FR1012" s="154"/>
      <c r="FS1012" s="154"/>
      <c r="FT1012" s="154"/>
      <c r="FU1012" s="154"/>
      <c r="FV1012" s="154"/>
      <c r="FW1012" s="154"/>
      <c r="FX1012" s="154"/>
      <c r="FY1012" s="154"/>
      <c r="FZ1012" s="154"/>
      <c r="GA1012" s="150">
        <f t="shared" ref="GA1012" ca="1" si="2626">SUMIF($GD$8:$HG$9,$O$5,GD1012:HG1012)</f>
        <v>0</v>
      </c>
      <c r="GB1012" s="150">
        <f t="shared" ref="GB1012" si="2627">SUM(GD1013:HG1013)</f>
        <v>0</v>
      </c>
      <c r="GC1012" s="152" t="e">
        <f t="shared" ref="GC1012" ca="1" si="2628">GB1012/GA1012</f>
        <v>#DIV/0!</v>
      </c>
      <c r="GD1012" s="154"/>
      <c r="GE1012" s="154"/>
      <c r="GF1012" s="154"/>
      <c r="GG1012" s="154"/>
      <c r="GH1012" s="154"/>
      <c r="GI1012" s="154"/>
      <c r="GJ1012" s="154"/>
      <c r="GK1012" s="154"/>
      <c r="GL1012" s="154"/>
      <c r="GM1012" s="154"/>
      <c r="GN1012" s="154"/>
      <c r="GO1012" s="154"/>
      <c r="GP1012" s="154"/>
      <c r="GQ1012" s="154"/>
      <c r="GR1012" s="154"/>
      <c r="GS1012" s="154"/>
      <c r="GT1012" s="154"/>
      <c r="GU1012" s="154"/>
      <c r="GV1012" s="154"/>
      <c r="GW1012" s="154"/>
      <c r="GX1012" s="154"/>
      <c r="GY1012" s="154"/>
      <c r="GZ1012" s="154"/>
      <c r="HA1012" s="154"/>
      <c r="HB1012" s="154"/>
      <c r="HC1012" s="154"/>
      <c r="HD1012" s="154"/>
      <c r="HE1012" s="154"/>
      <c r="HF1012" s="154"/>
      <c r="HG1012" s="154"/>
      <c r="HH1012" s="150"/>
      <c r="HI1012" s="150">
        <v>0</v>
      </c>
      <c r="HJ1012" s="154"/>
      <c r="HK1012" s="154"/>
      <c r="HL1012" s="154"/>
      <c r="HM1012" s="154"/>
      <c r="HN1012" s="154"/>
      <c r="HO1012" s="154"/>
      <c r="HP1012" s="154"/>
      <c r="HQ1012" s="154"/>
      <c r="HR1012" s="154"/>
      <c r="HS1012" s="154"/>
      <c r="HT1012" s="154"/>
      <c r="HU1012" s="154"/>
      <c r="HV1012" s="154"/>
      <c r="HW1012" s="154"/>
      <c r="HX1012" s="154"/>
      <c r="HY1012" s="154"/>
      <c r="HZ1012" s="154"/>
      <c r="IA1012" s="154"/>
      <c r="IB1012" s="154"/>
      <c r="IC1012" s="154"/>
      <c r="ID1012" s="154"/>
      <c r="IE1012" s="154"/>
      <c r="IF1012" s="154"/>
      <c r="IG1012" s="154"/>
      <c r="IH1012" s="154"/>
      <c r="II1012" s="154"/>
      <c r="IJ1012" s="154"/>
      <c r="IK1012" s="154"/>
      <c r="IL1012" s="154"/>
      <c r="IM1012" s="154"/>
      <c r="IN1012" s="154"/>
      <c r="IO1012" s="154"/>
      <c r="IP1012" s="150"/>
      <c r="IQ1012" s="150">
        <v>0</v>
      </c>
      <c r="IR1012" s="154"/>
      <c r="IS1012" s="154"/>
      <c r="IT1012" s="154"/>
      <c r="IU1012" s="154"/>
      <c r="IV1012" s="154"/>
      <c r="IW1012" s="154"/>
      <c r="IX1012" s="154"/>
      <c r="IY1012" s="154"/>
      <c r="IZ1012" s="154"/>
      <c r="JA1012" s="154"/>
      <c r="JB1012" s="154"/>
      <c r="JC1012" s="154"/>
      <c r="JD1012" s="154"/>
      <c r="JE1012" s="154"/>
      <c r="JF1012" s="154"/>
      <c r="JG1012" s="154"/>
      <c r="JH1012" s="154"/>
      <c r="JI1012" s="154"/>
      <c r="JJ1012" s="154"/>
      <c r="JK1012" s="154"/>
      <c r="JL1012" s="154"/>
      <c r="JM1012" s="154"/>
      <c r="JN1012" s="154"/>
      <c r="JO1012" s="154"/>
      <c r="JP1012" s="154"/>
      <c r="JQ1012" s="154"/>
      <c r="JR1012" s="154"/>
      <c r="JS1012" s="154"/>
      <c r="JT1012" s="154"/>
      <c r="JU1012" s="154"/>
      <c r="JV1012" s="154"/>
      <c r="JW1012" s="150"/>
      <c r="JX1012" s="150">
        <v>0</v>
      </c>
      <c r="JY1012" s="154"/>
      <c r="JZ1012" s="154"/>
      <c r="KA1012" s="154"/>
      <c r="KB1012" s="154"/>
      <c r="KC1012" s="154"/>
      <c r="KD1012" s="154"/>
      <c r="KE1012" s="154"/>
      <c r="KF1012" s="154"/>
      <c r="KG1012" s="154"/>
      <c r="KH1012" s="154"/>
      <c r="KI1012" s="154"/>
      <c r="KJ1012" s="154"/>
      <c r="KK1012" s="154"/>
      <c r="KL1012" s="154"/>
      <c r="KM1012" s="154"/>
      <c r="KN1012" s="154"/>
      <c r="KO1012" s="154"/>
      <c r="KP1012" s="154"/>
      <c r="KQ1012" s="154"/>
      <c r="KR1012" s="154"/>
      <c r="KS1012" s="154"/>
      <c r="KT1012" s="154"/>
      <c r="KU1012" s="154"/>
      <c r="KV1012" s="154"/>
      <c r="KW1012" s="154"/>
      <c r="KX1012" s="154"/>
      <c r="KY1012" s="154"/>
      <c r="KZ1012" s="154"/>
      <c r="LA1012" s="154"/>
      <c r="LB1012" s="154"/>
      <c r="LC1012" s="154"/>
      <c r="LD1012" s="154"/>
      <c r="LE1012" s="150"/>
      <c r="LF1012" s="150">
        <v>0</v>
      </c>
      <c r="LG1012" s="154"/>
      <c r="LH1012" s="154"/>
      <c r="LI1012" s="154"/>
      <c r="LJ1012" s="154"/>
      <c r="LK1012" s="154"/>
      <c r="LL1012" s="154"/>
      <c r="LM1012" s="154"/>
      <c r="LN1012" s="154"/>
      <c r="LO1012" s="154"/>
      <c r="LP1012" s="154"/>
      <c r="LQ1012" s="154"/>
      <c r="LR1012" s="154"/>
      <c r="LS1012" s="154"/>
      <c r="LT1012" s="154"/>
      <c r="LU1012" s="154"/>
      <c r="LV1012" s="154"/>
      <c r="LW1012" s="154"/>
      <c r="LX1012" s="154"/>
      <c r="LY1012" s="154"/>
      <c r="LZ1012" s="154"/>
      <c r="MA1012" s="154"/>
      <c r="MB1012" s="154"/>
      <c r="MC1012" s="154"/>
      <c r="MD1012" s="154"/>
      <c r="ME1012" s="154"/>
      <c r="MF1012" s="154"/>
      <c r="MG1012" s="154"/>
      <c r="MH1012" s="154"/>
      <c r="MI1012" s="154"/>
      <c r="MJ1012" s="154"/>
      <c r="MK1012" s="154"/>
      <c r="ML1012" s="154"/>
    </row>
    <row r="1013" spans="1:350" s="41" customFormat="1" ht="14.25" customHeight="1" outlineLevel="3" x14ac:dyDescent="0.25">
      <c r="A1013" s="221"/>
      <c r="B1013" s="231"/>
      <c r="C1013" s="176"/>
      <c r="D1013" s="176"/>
      <c r="E1013" s="176"/>
      <c r="F1013" s="176"/>
      <c r="G1013" s="176"/>
      <c r="H1013" s="171"/>
      <c r="I1013" s="171"/>
      <c r="J1013" s="213"/>
      <c r="K1013" s="213"/>
      <c r="L1013" s="173"/>
      <c r="M1013" s="173"/>
      <c r="N1013" s="184"/>
      <c r="O1013" s="155"/>
      <c r="P1013" s="155"/>
      <c r="Q1013" s="151"/>
      <c r="R1013" s="151"/>
      <c r="S1013" s="153"/>
      <c r="T1013" s="155"/>
      <c r="U1013" s="155"/>
      <c r="V1013" s="155"/>
      <c r="W1013" s="155"/>
      <c r="X1013" s="155"/>
      <c r="Y1013" s="155"/>
      <c r="Z1013" s="155"/>
      <c r="AA1013" s="155"/>
      <c r="AB1013" s="155"/>
      <c r="AC1013" s="155"/>
      <c r="AD1013" s="155"/>
      <c r="AE1013" s="155"/>
      <c r="AF1013" s="155"/>
      <c r="AG1013" s="155"/>
      <c r="AH1013" s="155"/>
      <c r="AI1013" s="155"/>
      <c r="AJ1013" s="155"/>
      <c r="AK1013" s="155"/>
      <c r="AL1013" s="155"/>
      <c r="AM1013" s="155"/>
      <c r="AN1013" s="155"/>
      <c r="AO1013" s="155"/>
      <c r="AP1013" s="155"/>
      <c r="AQ1013" s="155"/>
      <c r="AR1013" s="155"/>
      <c r="AS1013" s="155"/>
      <c r="AT1013" s="155"/>
      <c r="AU1013" s="155"/>
      <c r="AV1013" s="155"/>
      <c r="AW1013" s="155"/>
      <c r="AX1013" s="151"/>
      <c r="AY1013" s="151"/>
      <c r="AZ1013" s="153"/>
      <c r="BA1013" s="155"/>
      <c r="BB1013" s="155"/>
      <c r="BC1013" s="155"/>
      <c r="BD1013" s="155"/>
      <c r="BE1013" s="155"/>
      <c r="BF1013" s="155"/>
      <c r="BG1013" s="155"/>
      <c r="BH1013" s="155"/>
      <c r="BI1013" s="155"/>
      <c r="BJ1013" s="155"/>
      <c r="BK1013" s="155"/>
      <c r="BL1013" s="155"/>
      <c r="BM1013" s="155"/>
      <c r="BN1013" s="155"/>
      <c r="BO1013" s="155"/>
      <c r="BP1013" s="155"/>
      <c r="BQ1013" s="155"/>
      <c r="BR1013" s="155"/>
      <c r="BS1013" s="155"/>
      <c r="BT1013" s="155"/>
      <c r="BU1013" s="155"/>
      <c r="BV1013" s="155"/>
      <c r="BW1013" s="155"/>
      <c r="BX1013" s="155"/>
      <c r="BY1013" s="155"/>
      <c r="BZ1013" s="155"/>
      <c r="CA1013" s="155"/>
      <c r="CB1013" s="155"/>
      <c r="CC1013" s="155"/>
      <c r="CD1013" s="155"/>
      <c r="CE1013" s="155"/>
      <c r="CF1013" s="151"/>
      <c r="CG1013" s="151"/>
      <c r="CH1013" s="153"/>
      <c r="CI1013" s="155"/>
      <c r="CJ1013" s="155"/>
      <c r="CK1013" s="155"/>
      <c r="CL1013" s="155"/>
      <c r="CM1013" s="155"/>
      <c r="CN1013" s="155"/>
      <c r="CO1013" s="155"/>
      <c r="CP1013" s="159"/>
      <c r="CQ1013" s="159"/>
      <c r="CR1013" s="159"/>
      <c r="CS1013" s="159"/>
      <c r="CT1013" s="159"/>
      <c r="CU1013" s="159"/>
      <c r="CV1013" s="159"/>
      <c r="CW1013" s="155"/>
      <c r="CX1013" s="155"/>
      <c r="CY1013" s="155"/>
      <c r="CZ1013" s="155"/>
      <c r="DA1013" s="155"/>
      <c r="DB1013" s="155"/>
      <c r="DC1013" s="155"/>
      <c r="DD1013" s="155"/>
      <c r="DE1013" s="155"/>
      <c r="DF1013" s="155"/>
      <c r="DG1013" s="155"/>
      <c r="DH1013" s="155"/>
      <c r="DI1013" s="155"/>
      <c r="DJ1013" s="155"/>
      <c r="DK1013" s="155"/>
      <c r="DL1013" s="155"/>
      <c r="DM1013" s="155"/>
      <c r="DN1013" s="151"/>
      <c r="DO1013" s="151"/>
      <c r="DP1013" s="153"/>
      <c r="DQ1013" s="155"/>
      <c r="DR1013" s="155"/>
      <c r="DS1013" s="155"/>
      <c r="DT1013" s="155"/>
      <c r="DU1013" s="155"/>
      <c r="DV1013" s="155"/>
      <c r="DW1013" s="155"/>
      <c r="DX1013" s="155"/>
      <c r="DY1013" s="155"/>
      <c r="DZ1013" s="155"/>
      <c r="EA1013" s="155"/>
      <c r="EB1013" s="155"/>
      <c r="EC1013" s="155"/>
      <c r="ED1013" s="155"/>
      <c r="EE1013" s="155"/>
      <c r="EF1013" s="155"/>
      <c r="EG1013" s="155"/>
      <c r="EH1013" s="155"/>
      <c r="EI1013" s="155"/>
      <c r="EJ1013" s="155"/>
      <c r="EK1013" s="155"/>
      <c r="EL1013" s="155"/>
      <c r="EM1013" s="155"/>
      <c r="EN1013" s="155"/>
      <c r="EO1013" s="155"/>
      <c r="EP1013" s="155"/>
      <c r="EQ1013" s="155"/>
      <c r="ER1013" s="155"/>
      <c r="ES1013" s="151"/>
      <c r="ET1013" s="151"/>
      <c r="EU1013" s="153"/>
      <c r="EV1013" s="155"/>
      <c r="EW1013" s="161"/>
      <c r="EX1013" s="155"/>
      <c r="EY1013" s="155"/>
      <c r="EZ1013" s="155"/>
      <c r="FA1013" s="155"/>
      <c r="FB1013" s="155"/>
      <c r="FC1013" s="155"/>
      <c r="FD1013" s="155"/>
      <c r="FE1013" s="155"/>
      <c r="FF1013" s="155"/>
      <c r="FG1013" s="155"/>
      <c r="FH1013" s="155"/>
      <c r="FI1013" s="155"/>
      <c r="FJ1013" s="155"/>
      <c r="FK1013" s="155"/>
      <c r="FL1013" s="155"/>
      <c r="FM1013" s="155"/>
      <c r="FN1013" s="155"/>
      <c r="FO1013" s="155"/>
      <c r="FP1013" s="155"/>
      <c r="FQ1013" s="155"/>
      <c r="FR1013" s="155"/>
      <c r="FS1013" s="155"/>
      <c r="FT1013" s="155"/>
      <c r="FU1013" s="155"/>
      <c r="FV1013" s="155"/>
      <c r="FW1013" s="155"/>
      <c r="FX1013" s="155"/>
      <c r="FY1013" s="155"/>
      <c r="FZ1013" s="155"/>
      <c r="GA1013" s="151"/>
      <c r="GB1013" s="151"/>
      <c r="GC1013" s="153"/>
      <c r="GD1013" s="155"/>
      <c r="GE1013" s="155"/>
      <c r="GF1013" s="155"/>
      <c r="GG1013" s="155"/>
      <c r="GH1013" s="155"/>
      <c r="GI1013" s="155"/>
      <c r="GJ1013" s="155"/>
      <c r="GK1013" s="155"/>
      <c r="GL1013" s="155"/>
      <c r="GM1013" s="155"/>
      <c r="GN1013" s="155"/>
      <c r="GO1013" s="155"/>
      <c r="GP1013" s="155"/>
      <c r="GQ1013" s="155"/>
      <c r="GR1013" s="155"/>
      <c r="GS1013" s="155"/>
      <c r="GT1013" s="155"/>
      <c r="GU1013" s="155"/>
      <c r="GV1013" s="155"/>
      <c r="GW1013" s="155"/>
      <c r="GX1013" s="155"/>
      <c r="GY1013" s="155"/>
      <c r="GZ1013" s="155"/>
      <c r="HA1013" s="155"/>
      <c r="HB1013" s="155"/>
      <c r="HC1013" s="155"/>
      <c r="HD1013" s="155"/>
      <c r="HE1013" s="155"/>
      <c r="HF1013" s="155"/>
      <c r="HG1013" s="155"/>
      <c r="HH1013" s="151"/>
      <c r="HI1013" s="151"/>
      <c r="HJ1013" s="155"/>
      <c r="HK1013" s="155"/>
      <c r="HL1013" s="155"/>
      <c r="HM1013" s="155"/>
      <c r="HN1013" s="155"/>
      <c r="HO1013" s="155"/>
      <c r="HP1013" s="155"/>
      <c r="HQ1013" s="155"/>
      <c r="HR1013" s="155"/>
      <c r="HS1013" s="155"/>
      <c r="HT1013" s="155"/>
      <c r="HU1013" s="155"/>
      <c r="HV1013" s="155"/>
      <c r="HW1013" s="155"/>
      <c r="HX1013" s="155"/>
      <c r="HY1013" s="155"/>
      <c r="HZ1013" s="155"/>
      <c r="IA1013" s="155"/>
      <c r="IB1013" s="155"/>
      <c r="IC1013" s="155"/>
      <c r="ID1013" s="155"/>
      <c r="IE1013" s="155"/>
      <c r="IF1013" s="155"/>
      <c r="IG1013" s="155"/>
      <c r="IH1013" s="155"/>
      <c r="II1013" s="155"/>
      <c r="IJ1013" s="155"/>
      <c r="IK1013" s="155"/>
      <c r="IL1013" s="155"/>
      <c r="IM1013" s="155"/>
      <c r="IN1013" s="155"/>
      <c r="IO1013" s="155"/>
      <c r="IP1013" s="151"/>
      <c r="IQ1013" s="151"/>
      <c r="IR1013" s="155"/>
      <c r="IS1013" s="155"/>
      <c r="IT1013" s="155"/>
      <c r="IU1013" s="155"/>
      <c r="IV1013" s="155"/>
      <c r="IW1013" s="155"/>
      <c r="IX1013" s="155"/>
      <c r="IY1013" s="155"/>
      <c r="IZ1013" s="155"/>
      <c r="JA1013" s="155"/>
      <c r="JB1013" s="155"/>
      <c r="JC1013" s="155"/>
      <c r="JD1013" s="155"/>
      <c r="JE1013" s="155"/>
      <c r="JF1013" s="155"/>
      <c r="JG1013" s="155"/>
      <c r="JH1013" s="155"/>
      <c r="JI1013" s="155"/>
      <c r="JJ1013" s="155"/>
      <c r="JK1013" s="155"/>
      <c r="JL1013" s="155"/>
      <c r="JM1013" s="155"/>
      <c r="JN1013" s="155"/>
      <c r="JO1013" s="155"/>
      <c r="JP1013" s="155"/>
      <c r="JQ1013" s="155"/>
      <c r="JR1013" s="155"/>
      <c r="JS1013" s="155"/>
      <c r="JT1013" s="155"/>
      <c r="JU1013" s="155"/>
      <c r="JV1013" s="155"/>
      <c r="JW1013" s="151"/>
      <c r="JX1013" s="151"/>
      <c r="JY1013" s="155"/>
      <c r="JZ1013" s="155"/>
      <c r="KA1013" s="155"/>
      <c r="KB1013" s="155"/>
      <c r="KC1013" s="155"/>
      <c r="KD1013" s="155"/>
      <c r="KE1013" s="155"/>
      <c r="KF1013" s="155"/>
      <c r="KG1013" s="155"/>
      <c r="KH1013" s="155"/>
      <c r="KI1013" s="155"/>
      <c r="KJ1013" s="155"/>
      <c r="KK1013" s="155"/>
      <c r="KL1013" s="155"/>
      <c r="KM1013" s="155"/>
      <c r="KN1013" s="155"/>
      <c r="KO1013" s="155"/>
      <c r="KP1013" s="155"/>
      <c r="KQ1013" s="155"/>
      <c r="KR1013" s="155"/>
      <c r="KS1013" s="155"/>
      <c r="KT1013" s="155"/>
      <c r="KU1013" s="155"/>
      <c r="KV1013" s="155"/>
      <c r="KW1013" s="155"/>
      <c r="KX1013" s="155"/>
      <c r="KY1013" s="155"/>
      <c r="KZ1013" s="155"/>
      <c r="LA1013" s="155"/>
      <c r="LB1013" s="155"/>
      <c r="LC1013" s="155"/>
      <c r="LD1013" s="155"/>
      <c r="LE1013" s="151"/>
      <c r="LF1013" s="151"/>
      <c r="LG1013" s="155"/>
      <c r="LH1013" s="155"/>
      <c r="LI1013" s="155"/>
      <c r="LJ1013" s="155"/>
      <c r="LK1013" s="155"/>
      <c r="LL1013" s="155"/>
      <c r="LM1013" s="155"/>
      <c r="LN1013" s="155"/>
      <c r="LO1013" s="155"/>
      <c r="LP1013" s="155"/>
      <c r="LQ1013" s="155"/>
      <c r="LR1013" s="155"/>
      <c r="LS1013" s="155"/>
      <c r="LT1013" s="155"/>
      <c r="LU1013" s="155"/>
      <c r="LV1013" s="155"/>
      <c r="LW1013" s="155"/>
      <c r="LX1013" s="155"/>
      <c r="LY1013" s="155"/>
      <c r="LZ1013" s="155"/>
      <c r="MA1013" s="155"/>
      <c r="MB1013" s="155"/>
      <c r="MC1013" s="155"/>
      <c r="MD1013" s="155"/>
      <c r="ME1013" s="155"/>
      <c r="MF1013" s="155"/>
      <c r="MG1013" s="155"/>
      <c r="MH1013" s="155"/>
      <c r="MI1013" s="155"/>
      <c r="MJ1013" s="155"/>
      <c r="MK1013" s="155"/>
      <c r="ML1013" s="155"/>
    </row>
    <row r="1014" spans="1:350" ht="13.9" customHeight="1" outlineLevel="3" x14ac:dyDescent="0.2">
      <c r="A1014" s="226" t="s">
        <v>604</v>
      </c>
      <c r="B1014" s="218" t="s">
        <v>343</v>
      </c>
      <c r="C1014" s="214" t="s">
        <v>99</v>
      </c>
      <c r="D1014" s="154">
        <v>79</v>
      </c>
      <c r="E1014" s="175">
        <v>0</v>
      </c>
      <c r="F1014" s="175">
        <f>D1014-E1014</f>
        <v>79</v>
      </c>
      <c r="G1014" s="175" t="s">
        <v>844</v>
      </c>
      <c r="H1014" s="170" t="s">
        <v>868</v>
      </c>
      <c r="I1014" s="170" t="s">
        <v>897</v>
      </c>
      <c r="J1014" s="212">
        <f ca="1">E1014+Q1014+AX1014+CF1014+DN1014+ES1014+GA1014+HH1014+IP1014+JW1014+LE1014</f>
        <v>79</v>
      </c>
      <c r="K1014" s="212">
        <f>E1014+R1014+AY1014+CG1014+DO1014+ET1014+GB1014+HI1014+IQ1014+JX1014+LF1014</f>
        <v>79</v>
      </c>
      <c r="L1014" s="172">
        <f ca="1">K1014/J1014</f>
        <v>1</v>
      </c>
      <c r="M1014" s="172">
        <f>K1014/D1014</f>
        <v>1</v>
      </c>
      <c r="N1014" s="183">
        <f ca="1">SUMIF($EV$8:$FZ$9,$O$5,$EV1015:$FZ1015)-SUMIF($EV$8:$FZ$9,$Q$5,$EV1015:$FZ1015)</f>
        <v>0</v>
      </c>
      <c r="O1014" s="156"/>
      <c r="P1014" s="16" t="s">
        <v>25</v>
      </c>
      <c r="Q1014" s="150">
        <v>0</v>
      </c>
      <c r="R1014" s="150">
        <v>0</v>
      </c>
      <c r="S1014" s="152" t="e">
        <v>#DIV/0!</v>
      </c>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50">
        <f t="shared" ca="1" si="2510"/>
        <v>0</v>
      </c>
      <c r="AY1014" s="150">
        <f>SUM(BA1015:CE1015)</f>
        <v>0</v>
      </c>
      <c r="AZ1014" s="152" t="e">
        <f ca="1">AY1014/AX1014</f>
        <v>#DIV/0!</v>
      </c>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50">
        <f t="shared" ref="CF1014" si="2629">SUM(CI1014:DM1014)</f>
        <v>0</v>
      </c>
      <c r="CG1014" s="150">
        <f>SUM(CI1015:DM1015)</f>
        <v>0</v>
      </c>
      <c r="CH1014" s="152" t="e">
        <f>CG1014/CF1014</f>
        <v>#DIV/0!</v>
      </c>
      <c r="CI1014" s="129"/>
      <c r="CJ1014" s="129"/>
      <c r="CK1014" s="129"/>
      <c r="CL1014" s="129"/>
      <c r="CM1014" s="129"/>
      <c r="CN1014" s="129"/>
      <c r="CO1014" s="129"/>
      <c r="CP1014" s="101"/>
      <c r="CQ1014" s="101"/>
      <c r="CR1014" s="101"/>
      <c r="CS1014" s="101"/>
      <c r="CT1014" s="101"/>
      <c r="CU1014" s="101"/>
      <c r="CV1014" s="101"/>
      <c r="CW1014" s="129"/>
      <c r="CX1014" s="129"/>
      <c r="CY1014" s="129"/>
      <c r="CZ1014" s="129"/>
      <c r="DA1014" s="129"/>
      <c r="DB1014" s="129"/>
      <c r="DC1014" s="129"/>
      <c r="DD1014" s="129"/>
      <c r="DE1014" s="129"/>
      <c r="DF1014" s="129"/>
      <c r="DG1014" s="129"/>
      <c r="DH1014" s="129"/>
      <c r="DI1014" s="129"/>
      <c r="DJ1014" s="129"/>
      <c r="DK1014" s="129"/>
      <c r="DL1014" s="129"/>
      <c r="DM1014" s="129"/>
      <c r="DN1014" s="150">
        <f t="shared" ref="DN1014" si="2630">SUM(DQ1014:ER1014)</f>
        <v>62</v>
      </c>
      <c r="DO1014" s="150">
        <f>SUM(DQ1015:ER1015)</f>
        <v>0</v>
      </c>
      <c r="DP1014" s="152">
        <f t="shared" si="2573"/>
        <v>0</v>
      </c>
      <c r="DQ1014" s="16"/>
      <c r="DR1014" s="16"/>
      <c r="DS1014" s="16"/>
      <c r="DT1014" s="16"/>
      <c r="DU1014" s="16"/>
      <c r="DV1014" s="16"/>
      <c r="DW1014" s="16"/>
      <c r="DX1014" s="16"/>
      <c r="DY1014" s="16"/>
      <c r="DZ1014" s="16"/>
      <c r="EA1014" s="16"/>
      <c r="EB1014" s="16"/>
      <c r="EC1014" s="16"/>
      <c r="ED1014" s="16"/>
      <c r="EE1014" s="16"/>
      <c r="EF1014" s="16">
        <v>20</v>
      </c>
      <c r="EG1014" s="16">
        <v>20</v>
      </c>
      <c r="EH1014" s="16">
        <v>22</v>
      </c>
      <c r="EI1014" s="16"/>
      <c r="EJ1014" s="16"/>
      <c r="EK1014" s="16"/>
      <c r="EL1014" s="16"/>
      <c r="EM1014" s="16"/>
      <c r="EN1014" s="16"/>
      <c r="EO1014" s="16"/>
      <c r="EP1014" s="16"/>
      <c r="EQ1014" s="16"/>
      <c r="ER1014" s="16"/>
      <c r="ES1014" s="150">
        <f t="shared" ca="1" si="2501"/>
        <v>0</v>
      </c>
      <c r="ET1014" s="150">
        <f t="shared" si="2609"/>
        <v>0</v>
      </c>
      <c r="EU1014" s="152" t="e">
        <f t="shared" ca="1" si="2610"/>
        <v>#DIV/0!</v>
      </c>
      <c r="EV1014" s="16"/>
      <c r="EW1014" s="67"/>
      <c r="EX1014" s="16"/>
      <c r="EY1014" s="16"/>
      <c r="EZ1014" s="16"/>
      <c r="FA1014" s="16"/>
      <c r="FB1014" s="16"/>
      <c r="FC1014" s="16"/>
      <c r="FD1014" s="16"/>
      <c r="FE1014" s="16"/>
      <c r="FF1014" s="16"/>
      <c r="FG1014" s="16"/>
      <c r="FH1014" s="16"/>
      <c r="FI1014" s="16"/>
      <c r="FJ1014" s="16"/>
      <c r="FK1014" s="16"/>
      <c r="FL1014" s="16"/>
      <c r="FM1014" s="16"/>
      <c r="FN1014" s="16"/>
      <c r="FO1014" s="16"/>
      <c r="FP1014" s="16"/>
      <c r="FQ1014" s="16"/>
      <c r="FR1014" s="16"/>
      <c r="FS1014" s="16"/>
      <c r="FT1014" s="16"/>
      <c r="FU1014" s="16"/>
      <c r="FV1014" s="16"/>
      <c r="FW1014" s="16"/>
      <c r="FX1014" s="16"/>
      <c r="FY1014" s="16"/>
      <c r="FZ1014" s="16"/>
      <c r="GA1014" s="150">
        <f t="shared" ref="GA1014" ca="1" si="2631">SUMIF($GD$8:$HG$9,$O$5,GD1014:HG1014)</f>
        <v>17</v>
      </c>
      <c r="GB1014" s="150">
        <f t="shared" ref="GB1014" si="2632">SUM(GD1015:HG1015)</f>
        <v>79</v>
      </c>
      <c r="GC1014" s="152">
        <f t="shared" ref="GC1014" ca="1" si="2633">GB1014/GA1014</f>
        <v>4.6470588235294121</v>
      </c>
      <c r="GD1014" s="16"/>
      <c r="GE1014" s="16"/>
      <c r="GF1014" s="16"/>
      <c r="GG1014" s="16"/>
      <c r="GH1014" s="16"/>
      <c r="GI1014" s="16"/>
      <c r="GJ1014" s="16"/>
      <c r="GK1014" s="16"/>
      <c r="GL1014" s="16"/>
      <c r="GM1014" s="16"/>
      <c r="GN1014" s="16"/>
      <c r="GO1014" s="16"/>
      <c r="GP1014" s="16"/>
      <c r="GQ1014" s="16"/>
      <c r="GR1014" s="16"/>
      <c r="GS1014" s="16"/>
      <c r="GT1014" s="16"/>
      <c r="GU1014" s="16"/>
      <c r="GV1014" s="16"/>
      <c r="GW1014" s="16"/>
      <c r="GX1014" s="16">
        <v>17</v>
      </c>
      <c r="GY1014" s="16"/>
      <c r="GZ1014" s="16"/>
      <c r="HA1014" s="16"/>
      <c r="HB1014" s="16"/>
      <c r="HC1014" s="16"/>
      <c r="HD1014" s="16"/>
      <c r="HE1014" s="16"/>
      <c r="HF1014" s="16"/>
      <c r="HG1014" s="16"/>
      <c r="HH1014" s="150"/>
      <c r="HI1014" s="150">
        <v>0</v>
      </c>
      <c r="HJ1014" s="152" t="e">
        <v>#DIV/0!</v>
      </c>
      <c r="HK1014" s="16"/>
      <c r="HL1014" s="16"/>
      <c r="HM1014" s="16"/>
      <c r="HN1014" s="16"/>
      <c r="HO1014" s="16"/>
      <c r="HP1014" s="16"/>
      <c r="HQ1014" s="16"/>
      <c r="HR1014" s="16"/>
      <c r="HS1014" s="16"/>
      <c r="HT1014" s="16"/>
      <c r="HU1014" s="16"/>
      <c r="HV1014" s="16"/>
      <c r="HW1014" s="16"/>
      <c r="HX1014" s="16"/>
      <c r="HY1014" s="16"/>
      <c r="HZ1014" s="16"/>
      <c r="IA1014" s="16"/>
      <c r="IB1014" s="16"/>
      <c r="IC1014" s="16"/>
      <c r="ID1014" s="16"/>
      <c r="IE1014" s="16"/>
      <c r="IF1014" s="16"/>
      <c r="IG1014" s="16"/>
      <c r="IH1014" s="16"/>
      <c r="II1014" s="16"/>
      <c r="IJ1014" s="16"/>
      <c r="IK1014" s="16"/>
      <c r="IL1014" s="16"/>
      <c r="IM1014" s="16"/>
      <c r="IN1014" s="16"/>
      <c r="IO1014" s="16"/>
      <c r="IP1014" s="150"/>
      <c r="IQ1014" s="150">
        <v>0</v>
      </c>
      <c r="IR1014" s="152" t="e">
        <v>#DIV/0!</v>
      </c>
      <c r="IS1014" s="16"/>
      <c r="IT1014" s="16"/>
      <c r="IU1014" s="16"/>
      <c r="IV1014" s="16"/>
      <c r="IW1014" s="16"/>
      <c r="IX1014" s="16"/>
      <c r="IY1014" s="16"/>
      <c r="IZ1014" s="16"/>
      <c r="JA1014" s="16"/>
      <c r="JB1014" s="16"/>
      <c r="JC1014" s="16"/>
      <c r="JD1014" s="16"/>
      <c r="JE1014" s="16"/>
      <c r="JF1014" s="16"/>
      <c r="JG1014" s="16"/>
      <c r="JH1014" s="16"/>
      <c r="JI1014" s="16"/>
      <c r="JJ1014" s="16"/>
      <c r="JK1014" s="16"/>
      <c r="JL1014" s="16"/>
      <c r="JM1014" s="16"/>
      <c r="JN1014" s="16"/>
      <c r="JO1014" s="16"/>
      <c r="JP1014" s="16"/>
      <c r="JQ1014" s="16"/>
      <c r="JR1014" s="16"/>
      <c r="JS1014" s="16"/>
      <c r="JT1014" s="16"/>
      <c r="JU1014" s="23"/>
      <c r="JV1014" s="16"/>
      <c r="JW1014" s="150"/>
      <c r="JX1014" s="150">
        <v>0</v>
      </c>
      <c r="JY1014" s="152" t="e">
        <v>#DIV/0!</v>
      </c>
      <c r="JZ1014" s="16"/>
      <c r="KA1014" s="16"/>
      <c r="KB1014" s="16"/>
      <c r="KC1014" s="16"/>
      <c r="KD1014" s="16"/>
      <c r="KE1014" s="16"/>
      <c r="KF1014" s="16"/>
      <c r="KG1014" s="16"/>
      <c r="KH1014" s="16"/>
      <c r="KI1014" s="16"/>
      <c r="KJ1014" s="16"/>
      <c r="KK1014" s="16"/>
      <c r="KL1014" s="16"/>
      <c r="KM1014" s="16"/>
      <c r="KN1014" s="16"/>
      <c r="KO1014" s="16"/>
      <c r="KP1014" s="16"/>
      <c r="KQ1014" s="16"/>
      <c r="KR1014" s="16"/>
      <c r="KS1014" s="16"/>
      <c r="KT1014" s="16"/>
      <c r="KU1014" s="16"/>
      <c r="KV1014" s="16"/>
      <c r="KW1014" s="16"/>
      <c r="KX1014" s="16"/>
      <c r="KY1014" s="16"/>
      <c r="KZ1014" s="16"/>
      <c r="LA1014" s="16"/>
      <c r="LB1014" s="16"/>
      <c r="LC1014" s="16"/>
      <c r="LD1014" s="16"/>
      <c r="LE1014" s="150"/>
      <c r="LF1014" s="150">
        <v>0</v>
      </c>
      <c r="LG1014" s="152" t="e">
        <v>#DIV/0!</v>
      </c>
      <c r="LH1014" s="16"/>
      <c r="LI1014" s="16"/>
      <c r="LJ1014" s="16"/>
      <c r="LK1014" s="16"/>
      <c r="LL1014" s="16"/>
      <c r="LM1014" s="16"/>
      <c r="LN1014" s="16"/>
      <c r="LO1014" s="16"/>
      <c r="LP1014" s="16"/>
      <c r="LQ1014" s="16"/>
      <c r="LR1014" s="16"/>
      <c r="LS1014" s="16"/>
      <c r="LT1014" s="16"/>
      <c r="LU1014" s="16"/>
      <c r="LV1014" s="16"/>
      <c r="LW1014" s="16"/>
      <c r="LX1014" s="16"/>
      <c r="LY1014" s="16"/>
      <c r="LZ1014" s="16"/>
      <c r="MA1014" s="16"/>
      <c r="MB1014" s="16"/>
      <c r="MC1014" s="16"/>
      <c r="MD1014" s="16"/>
      <c r="ME1014" s="16"/>
      <c r="MF1014" s="16"/>
      <c r="MG1014" s="16"/>
      <c r="MH1014" s="16"/>
      <c r="MI1014" s="16"/>
      <c r="MJ1014" s="16"/>
      <c r="MK1014" s="16"/>
      <c r="ML1014" s="16"/>
    </row>
    <row r="1015" spans="1:350" ht="13.9" customHeight="1" outlineLevel="3" x14ac:dyDescent="0.2">
      <c r="A1015" s="227"/>
      <c r="B1015" s="219"/>
      <c r="C1015" s="215"/>
      <c r="D1015" s="155"/>
      <c r="E1015" s="176"/>
      <c r="F1015" s="176"/>
      <c r="G1015" s="176"/>
      <c r="H1015" s="171"/>
      <c r="I1015" s="171"/>
      <c r="J1015" s="213"/>
      <c r="K1015" s="213"/>
      <c r="L1015" s="173"/>
      <c r="M1015" s="173"/>
      <c r="N1015" s="184"/>
      <c r="O1015" s="157"/>
      <c r="P1015" s="17" t="s">
        <v>26</v>
      </c>
      <c r="Q1015" s="151"/>
      <c r="R1015" s="151"/>
      <c r="S1015" s="153"/>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151"/>
      <c r="AY1015" s="151"/>
      <c r="AZ1015" s="153"/>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c r="CF1015" s="151"/>
      <c r="CG1015" s="151"/>
      <c r="CH1015" s="153"/>
      <c r="CI1015" s="141"/>
      <c r="CJ1015" s="141"/>
      <c r="CK1015" s="141"/>
      <c r="CL1015" s="141"/>
      <c r="CM1015" s="141"/>
      <c r="CN1015" s="141"/>
      <c r="CO1015" s="141"/>
      <c r="CP1015" s="95"/>
      <c r="CQ1015" s="95"/>
      <c r="CR1015" s="95"/>
      <c r="CS1015" s="95"/>
      <c r="CT1015" s="95"/>
      <c r="CU1015" s="95"/>
      <c r="CV1015" s="95"/>
      <c r="CW1015" s="141"/>
      <c r="CX1015" s="141"/>
      <c r="CY1015" s="141"/>
      <c r="CZ1015" s="141"/>
      <c r="DA1015" s="141"/>
      <c r="DB1015" s="141"/>
      <c r="DC1015" s="141"/>
      <c r="DD1015" s="141"/>
      <c r="DE1015" s="141"/>
      <c r="DF1015" s="141"/>
      <c r="DG1015" s="141"/>
      <c r="DH1015" s="141"/>
      <c r="DI1015" s="141"/>
      <c r="DJ1015" s="141"/>
      <c r="DK1015" s="141"/>
      <c r="DL1015" s="141"/>
      <c r="DM1015" s="141"/>
      <c r="DN1015" s="151"/>
      <c r="DO1015" s="151"/>
      <c r="DP1015" s="153"/>
      <c r="DQ1015" s="24"/>
      <c r="DR1015" s="24"/>
      <c r="DS1015" s="24"/>
      <c r="DT1015" s="24"/>
      <c r="DU1015" s="24"/>
      <c r="DV1015" s="24"/>
      <c r="DW1015" s="24"/>
      <c r="DX1015" s="24"/>
      <c r="DY1015" s="24"/>
      <c r="DZ1015" s="24"/>
      <c r="EA1015" s="24"/>
      <c r="EB1015" s="24"/>
      <c r="EC1015" s="24"/>
      <c r="ED1015" s="24"/>
      <c r="EE1015" s="24"/>
      <c r="EF1015" s="24"/>
      <c r="EG1015" s="24"/>
      <c r="EH1015" s="24"/>
      <c r="EI1015" s="24"/>
      <c r="EJ1015" s="24"/>
      <c r="EK1015" s="24"/>
      <c r="EL1015" s="24"/>
      <c r="EM1015" s="24"/>
      <c r="EN1015" s="24"/>
      <c r="EO1015" s="24"/>
      <c r="EP1015" s="24"/>
      <c r="EQ1015" s="24"/>
      <c r="ER1015" s="24"/>
      <c r="ES1015" s="151"/>
      <c r="ET1015" s="151"/>
      <c r="EU1015" s="153"/>
      <c r="EV1015" s="24"/>
      <c r="EW1015" s="125"/>
      <c r="EX1015" s="24"/>
      <c r="EY1015" s="24"/>
      <c r="EZ1015" s="24"/>
      <c r="FA1015" s="24"/>
      <c r="FB1015" s="24"/>
      <c r="FC1015" s="24"/>
      <c r="FD1015" s="24"/>
      <c r="FE1015" s="24"/>
      <c r="FF1015" s="24"/>
      <c r="FG1015" s="24"/>
      <c r="FH1015" s="24"/>
      <c r="FI1015" s="24"/>
      <c r="FJ1015" s="24"/>
      <c r="FK1015" s="24"/>
      <c r="FL1015" s="24"/>
      <c r="FM1015" s="24"/>
      <c r="FN1015" s="24"/>
      <c r="FO1015" s="24"/>
      <c r="FP1015" s="24"/>
      <c r="FQ1015" s="24"/>
      <c r="FR1015" s="24"/>
      <c r="FS1015" s="24"/>
      <c r="FT1015" s="24"/>
      <c r="FU1015" s="24"/>
      <c r="FV1015" s="24"/>
      <c r="FW1015" s="24"/>
      <c r="FX1015" s="24"/>
      <c r="FY1015" s="24"/>
      <c r="FZ1015" s="24"/>
      <c r="GA1015" s="151"/>
      <c r="GB1015" s="151"/>
      <c r="GC1015" s="153"/>
      <c r="GD1015" s="24"/>
      <c r="GE1015" s="24"/>
      <c r="GF1015" s="24"/>
      <c r="GG1015" s="24"/>
      <c r="GH1015" s="24"/>
      <c r="GI1015" s="24"/>
      <c r="GJ1015" s="24"/>
      <c r="GK1015" s="24"/>
      <c r="GL1015" s="24"/>
      <c r="GM1015" s="24"/>
      <c r="GN1015" s="24">
        <v>4</v>
      </c>
      <c r="GO1015" s="24">
        <v>30</v>
      </c>
      <c r="GP1015" s="24">
        <v>40</v>
      </c>
      <c r="GQ1015" s="24"/>
      <c r="GR1015" s="24"/>
      <c r="GS1015" s="24"/>
      <c r="GT1015" s="24"/>
      <c r="GU1015" s="24"/>
      <c r="GV1015" s="24"/>
      <c r="GW1015" s="24"/>
      <c r="GX1015" s="24"/>
      <c r="GY1015" s="24"/>
      <c r="GZ1015" s="24"/>
      <c r="HA1015" s="24"/>
      <c r="HB1015" s="24"/>
      <c r="HC1015" s="24"/>
      <c r="HD1015" s="24">
        <v>5</v>
      </c>
      <c r="HE1015" s="24"/>
      <c r="HF1015" s="24"/>
      <c r="HG1015" s="24"/>
      <c r="HH1015" s="151"/>
      <c r="HI1015" s="151"/>
      <c r="HJ1015" s="153"/>
      <c r="HK1015" s="24"/>
      <c r="HL1015" s="24"/>
      <c r="HM1015" s="24"/>
      <c r="HN1015" s="24"/>
      <c r="HO1015" s="24"/>
      <c r="HP1015" s="24"/>
      <c r="HQ1015" s="24"/>
      <c r="HR1015" s="24"/>
      <c r="HS1015" s="24"/>
      <c r="HT1015" s="24"/>
      <c r="HU1015" s="24"/>
      <c r="HV1015" s="24"/>
      <c r="HW1015" s="24"/>
      <c r="HX1015" s="24"/>
      <c r="HY1015" s="24"/>
      <c r="HZ1015" s="24"/>
      <c r="IA1015" s="24"/>
      <c r="IB1015" s="24"/>
      <c r="IC1015" s="24"/>
      <c r="ID1015" s="24"/>
      <c r="IE1015" s="24"/>
      <c r="IF1015" s="24"/>
      <c r="IG1015" s="24"/>
      <c r="IH1015" s="24"/>
      <c r="II1015" s="24"/>
      <c r="IJ1015" s="24"/>
      <c r="IK1015" s="24"/>
      <c r="IL1015" s="24"/>
      <c r="IM1015" s="24"/>
      <c r="IN1015" s="24"/>
      <c r="IO1015" s="24"/>
      <c r="IP1015" s="151"/>
      <c r="IQ1015" s="151"/>
      <c r="IR1015" s="153"/>
      <c r="IS1015" s="24"/>
      <c r="IT1015" s="24"/>
      <c r="IU1015" s="24"/>
      <c r="IV1015" s="24"/>
      <c r="IW1015" s="24"/>
      <c r="IX1015" s="24"/>
      <c r="IY1015" s="24"/>
      <c r="IZ1015" s="24"/>
      <c r="JA1015" s="24"/>
      <c r="JB1015" s="24"/>
      <c r="JC1015" s="24"/>
      <c r="JD1015" s="24"/>
      <c r="JE1015" s="24"/>
      <c r="JF1015" s="24"/>
      <c r="JG1015" s="24"/>
      <c r="JH1015" s="24"/>
      <c r="JI1015" s="24"/>
      <c r="JJ1015" s="24"/>
      <c r="JK1015" s="24"/>
      <c r="JL1015" s="24"/>
      <c r="JM1015" s="24"/>
      <c r="JN1015" s="24"/>
      <c r="JO1015" s="24"/>
      <c r="JP1015" s="24"/>
      <c r="JQ1015" s="24"/>
      <c r="JR1015" s="24"/>
      <c r="JS1015" s="24"/>
      <c r="JT1015" s="24"/>
      <c r="JU1015" s="25"/>
      <c r="JV1015" s="24"/>
      <c r="JW1015" s="151"/>
      <c r="JX1015" s="151"/>
      <c r="JY1015" s="153"/>
      <c r="JZ1015" s="24"/>
      <c r="KA1015" s="24"/>
      <c r="KB1015" s="24"/>
      <c r="KC1015" s="24"/>
      <c r="KD1015" s="24"/>
      <c r="KE1015" s="24"/>
      <c r="KF1015" s="24"/>
      <c r="KG1015" s="24"/>
      <c r="KH1015" s="24"/>
      <c r="KI1015" s="24"/>
      <c r="KJ1015" s="24"/>
      <c r="KK1015" s="24"/>
      <c r="KL1015" s="24"/>
      <c r="KM1015" s="24"/>
      <c r="KN1015" s="24"/>
      <c r="KO1015" s="24"/>
      <c r="KP1015" s="24"/>
      <c r="KQ1015" s="24"/>
      <c r="KR1015" s="24"/>
      <c r="KS1015" s="24"/>
      <c r="KT1015" s="24"/>
      <c r="KU1015" s="24"/>
      <c r="KV1015" s="24"/>
      <c r="KW1015" s="24"/>
      <c r="KX1015" s="24"/>
      <c r="KY1015" s="24"/>
      <c r="KZ1015" s="24"/>
      <c r="LA1015" s="24"/>
      <c r="LB1015" s="24"/>
      <c r="LC1015" s="24"/>
      <c r="LD1015" s="24"/>
      <c r="LE1015" s="151"/>
      <c r="LF1015" s="151"/>
      <c r="LG1015" s="153"/>
      <c r="LH1015" s="24"/>
      <c r="LI1015" s="24"/>
      <c r="LJ1015" s="24"/>
      <c r="LK1015" s="24"/>
      <c r="LL1015" s="24"/>
      <c r="LM1015" s="24"/>
      <c r="LN1015" s="24"/>
      <c r="LO1015" s="24"/>
      <c r="LP1015" s="24"/>
      <c r="LQ1015" s="24"/>
      <c r="LR1015" s="24"/>
      <c r="LS1015" s="24"/>
      <c r="LT1015" s="24"/>
      <c r="LU1015" s="24"/>
      <c r="LV1015" s="24"/>
      <c r="LW1015" s="24"/>
      <c r="LX1015" s="24"/>
      <c r="LY1015" s="24"/>
      <c r="LZ1015" s="24"/>
      <c r="MA1015" s="24"/>
      <c r="MB1015" s="24"/>
      <c r="MC1015" s="24"/>
      <c r="MD1015" s="24"/>
      <c r="ME1015" s="24"/>
      <c r="MF1015" s="24"/>
      <c r="MG1015" s="24"/>
      <c r="MH1015" s="24"/>
      <c r="MI1015" s="24"/>
      <c r="MJ1015" s="24"/>
      <c r="MK1015" s="24"/>
      <c r="ML1015" s="24"/>
    </row>
    <row r="1016" spans="1:350" ht="13.9" customHeight="1" outlineLevel="3" x14ac:dyDescent="0.2">
      <c r="A1016" s="226" t="s">
        <v>605</v>
      </c>
      <c r="B1016" s="218" t="s">
        <v>406</v>
      </c>
      <c r="C1016" s="214" t="s">
        <v>38</v>
      </c>
      <c r="D1016" s="154">
        <v>8.3449999999999989</v>
      </c>
      <c r="E1016" s="175">
        <v>0</v>
      </c>
      <c r="F1016" s="175">
        <f>D1016-E1016</f>
        <v>8.3449999999999989</v>
      </c>
      <c r="G1016" s="175" t="s">
        <v>898</v>
      </c>
      <c r="H1016" s="170" t="s">
        <v>1019</v>
      </c>
      <c r="I1016" s="170" t="s">
        <v>872</v>
      </c>
      <c r="J1016" s="212">
        <f ca="1">E1016+Q1016+AX1016+CF1016+DN1016+ES1016+GA1016+HH1016+IP1016+JW1016+LE1016</f>
        <v>8.3450000000000006</v>
      </c>
      <c r="K1016" s="212">
        <f>E1016+R1016+AY1016+CG1016+DO1016+ET1016+GB1016+HI1016+IQ1016+JX1016+LF1016</f>
        <v>1.5</v>
      </c>
      <c r="L1016" s="172">
        <f ca="1">K1016/J1016</f>
        <v>0.1797483523067705</v>
      </c>
      <c r="M1016" s="172">
        <f>K1016/D1016</f>
        <v>0.17974835230677055</v>
      </c>
      <c r="N1016" s="183">
        <f ca="1">SUMIF($EV$8:$FZ$9,$O$5,$EV1017:$FZ1017)-SUMIF($EV$8:$FZ$9,$Q$5,$EV1017:$FZ1017)</f>
        <v>0</v>
      </c>
      <c r="O1016" s="156"/>
      <c r="P1016" s="16" t="s">
        <v>25</v>
      </c>
      <c r="Q1016" s="150">
        <v>0</v>
      </c>
      <c r="R1016" s="150">
        <v>0</v>
      </c>
      <c r="S1016" s="152" t="e">
        <v>#DIV/0!</v>
      </c>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50">
        <f t="shared" ca="1" si="2510"/>
        <v>0</v>
      </c>
      <c r="AY1016" s="150">
        <f>SUM(BA1017:CE1017)</f>
        <v>0</v>
      </c>
      <c r="AZ1016" s="152" t="e">
        <f ca="1">AY1016/AX1016</f>
        <v>#DIV/0!</v>
      </c>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50">
        <f t="shared" ref="CF1016" si="2634">SUM(CI1016:DM1016)</f>
        <v>0</v>
      </c>
      <c r="CG1016" s="150">
        <f>SUM(CI1017:DM1017)</f>
        <v>0</v>
      </c>
      <c r="CH1016" s="152" t="e">
        <f>CG1016/CF1016</f>
        <v>#DIV/0!</v>
      </c>
      <c r="CI1016" s="129"/>
      <c r="CJ1016" s="129"/>
      <c r="CK1016" s="129"/>
      <c r="CL1016" s="129"/>
      <c r="CM1016" s="129"/>
      <c r="CN1016" s="129"/>
      <c r="CO1016" s="129"/>
      <c r="CP1016" s="101"/>
      <c r="CQ1016" s="101"/>
      <c r="CR1016" s="101"/>
      <c r="CS1016" s="101"/>
      <c r="CT1016" s="101"/>
      <c r="CU1016" s="101"/>
      <c r="CV1016" s="101"/>
      <c r="CW1016" s="129"/>
      <c r="CX1016" s="129"/>
      <c r="CY1016" s="129"/>
      <c r="CZ1016" s="129"/>
      <c r="DA1016" s="129"/>
      <c r="DB1016" s="129"/>
      <c r="DC1016" s="129"/>
      <c r="DD1016" s="129"/>
      <c r="DE1016" s="129"/>
      <c r="DF1016" s="129"/>
      <c r="DG1016" s="129"/>
      <c r="DH1016" s="129"/>
      <c r="DI1016" s="129"/>
      <c r="DJ1016" s="129"/>
      <c r="DK1016" s="129"/>
      <c r="DL1016" s="129"/>
      <c r="DM1016" s="129"/>
      <c r="DN1016" s="150">
        <f t="shared" ref="DN1016" si="2635">SUM(DQ1016:ER1016)</f>
        <v>0</v>
      </c>
      <c r="DO1016" s="150">
        <f>SUM(DQ1017:ER1017)</f>
        <v>0</v>
      </c>
      <c r="DP1016" s="152" t="e">
        <f t="shared" si="2573"/>
        <v>#DIV/0!</v>
      </c>
      <c r="DQ1016" s="16"/>
      <c r="DR1016" s="16"/>
      <c r="DS1016" s="16"/>
      <c r="DT1016" s="16"/>
      <c r="DU1016" s="16"/>
      <c r="DV1016" s="16"/>
      <c r="DW1016" s="16"/>
      <c r="DX1016" s="16"/>
      <c r="DY1016" s="16"/>
      <c r="DZ1016" s="16"/>
      <c r="EA1016" s="16"/>
      <c r="EB1016" s="16"/>
      <c r="EC1016" s="16"/>
      <c r="ED1016" s="16"/>
      <c r="EE1016" s="16"/>
      <c r="EF1016" s="16"/>
      <c r="EG1016" s="16"/>
      <c r="EH1016" s="16"/>
      <c r="EI1016" s="16"/>
      <c r="EJ1016" s="16"/>
      <c r="EK1016" s="16"/>
      <c r="EL1016" s="16"/>
      <c r="EM1016" s="16"/>
      <c r="EN1016" s="16"/>
      <c r="EO1016" s="16"/>
      <c r="EP1016" s="16"/>
      <c r="EQ1016" s="16"/>
      <c r="ER1016" s="16"/>
      <c r="ES1016" s="150">
        <f t="shared" ca="1" si="2501"/>
        <v>8.3450000000000006</v>
      </c>
      <c r="ET1016" s="150">
        <f t="shared" si="2609"/>
        <v>0</v>
      </c>
      <c r="EU1016" s="152">
        <f t="shared" ca="1" si="2610"/>
        <v>0</v>
      </c>
      <c r="EV1016" s="16"/>
      <c r="EW1016" s="67"/>
      <c r="EX1016" s="16"/>
      <c r="EY1016" s="16"/>
      <c r="EZ1016" s="16"/>
      <c r="FA1016" s="16"/>
      <c r="FB1016" s="16"/>
      <c r="FC1016" s="16"/>
      <c r="FD1016" s="16"/>
      <c r="FE1016" s="16"/>
      <c r="FF1016" s="16"/>
      <c r="FG1016" s="16"/>
      <c r="FH1016" s="16"/>
      <c r="FI1016" s="16"/>
      <c r="FJ1016" s="16"/>
      <c r="FK1016" s="16"/>
      <c r="FL1016" s="16"/>
      <c r="FM1016" s="16"/>
      <c r="FN1016" s="16"/>
      <c r="FO1016" s="16"/>
      <c r="FP1016" s="16"/>
      <c r="FQ1016" s="16"/>
      <c r="FR1016" s="16"/>
      <c r="FS1016" s="16"/>
      <c r="FT1016" s="16"/>
      <c r="FU1016" s="16">
        <v>2</v>
      </c>
      <c r="FV1016" s="16">
        <v>2</v>
      </c>
      <c r="FW1016" s="16">
        <v>2</v>
      </c>
      <c r="FX1016" s="16">
        <v>2.3450000000000002</v>
      </c>
      <c r="FY1016" s="16"/>
      <c r="FZ1016" s="16"/>
      <c r="GA1016" s="150">
        <f t="shared" ref="GA1016" ca="1" si="2636">SUMIF($GD$8:$HG$9,$O$5,GD1016:HG1016)</f>
        <v>0</v>
      </c>
      <c r="GB1016" s="150">
        <f t="shared" ref="GB1016" si="2637">SUM(GD1017:HG1017)</f>
        <v>1.5</v>
      </c>
      <c r="GC1016" s="152" t="e">
        <f t="shared" ref="GC1016" ca="1" si="2638">GB1016/GA1016</f>
        <v>#DIV/0!</v>
      </c>
      <c r="GD1016" s="16"/>
      <c r="GE1016" s="16"/>
      <c r="GF1016" s="16"/>
      <c r="GG1016" s="16"/>
      <c r="GH1016" s="16"/>
      <c r="GI1016" s="16"/>
      <c r="GJ1016" s="16"/>
      <c r="GK1016" s="16"/>
      <c r="GL1016" s="16"/>
      <c r="GM1016" s="16"/>
      <c r="GN1016" s="16"/>
      <c r="GO1016" s="16"/>
      <c r="GP1016" s="16"/>
      <c r="GQ1016" s="16"/>
      <c r="GR1016" s="16"/>
      <c r="GS1016" s="16"/>
      <c r="GT1016" s="16"/>
      <c r="GU1016" s="16"/>
      <c r="GV1016" s="16"/>
      <c r="GW1016" s="16"/>
      <c r="GX1016" s="16"/>
      <c r="GY1016" s="16"/>
      <c r="GZ1016" s="16"/>
      <c r="HA1016" s="16"/>
      <c r="HB1016" s="16"/>
      <c r="HC1016" s="16"/>
      <c r="HD1016" s="16"/>
      <c r="HE1016" s="16"/>
      <c r="HF1016" s="16"/>
      <c r="HG1016" s="16"/>
      <c r="HH1016" s="150"/>
      <c r="HI1016" s="150">
        <v>0</v>
      </c>
      <c r="HJ1016" s="152" t="e">
        <v>#DIV/0!</v>
      </c>
      <c r="HK1016" s="16"/>
      <c r="HL1016" s="16"/>
      <c r="HM1016" s="16"/>
      <c r="HN1016" s="16"/>
      <c r="HO1016" s="16"/>
      <c r="HP1016" s="16"/>
      <c r="HQ1016" s="16"/>
      <c r="HR1016" s="16"/>
      <c r="HS1016" s="16"/>
      <c r="HT1016" s="16"/>
      <c r="HU1016" s="16"/>
      <c r="HV1016" s="16"/>
      <c r="HW1016" s="16"/>
      <c r="HX1016" s="16"/>
      <c r="HY1016" s="16"/>
      <c r="HZ1016" s="16"/>
      <c r="IA1016" s="16"/>
      <c r="IB1016" s="16"/>
      <c r="IC1016" s="16"/>
      <c r="ID1016" s="16"/>
      <c r="IE1016" s="16"/>
      <c r="IF1016" s="16"/>
      <c r="IG1016" s="16"/>
      <c r="IH1016" s="16"/>
      <c r="II1016" s="16"/>
      <c r="IJ1016" s="16"/>
      <c r="IK1016" s="16"/>
      <c r="IL1016" s="16"/>
      <c r="IM1016" s="16"/>
      <c r="IN1016" s="16"/>
      <c r="IO1016" s="16"/>
      <c r="IP1016" s="150"/>
      <c r="IQ1016" s="150">
        <v>0</v>
      </c>
      <c r="IR1016" s="152" t="e">
        <v>#DIV/0!</v>
      </c>
      <c r="IS1016" s="16"/>
      <c r="IT1016" s="16"/>
      <c r="IU1016" s="16"/>
      <c r="IV1016" s="16"/>
      <c r="IW1016" s="16"/>
      <c r="IX1016" s="16"/>
      <c r="IY1016" s="16"/>
      <c r="IZ1016" s="16"/>
      <c r="JA1016" s="16"/>
      <c r="JB1016" s="16"/>
      <c r="JC1016" s="16"/>
      <c r="JD1016" s="16"/>
      <c r="JE1016" s="16"/>
      <c r="JF1016" s="16"/>
      <c r="JG1016" s="16"/>
      <c r="JH1016" s="16"/>
      <c r="JI1016" s="16"/>
      <c r="JJ1016" s="16"/>
      <c r="JK1016" s="16"/>
      <c r="JL1016" s="16"/>
      <c r="JM1016" s="16"/>
      <c r="JN1016" s="16"/>
      <c r="JO1016" s="16"/>
      <c r="JP1016" s="16"/>
      <c r="JQ1016" s="16"/>
      <c r="JR1016" s="16"/>
      <c r="JS1016" s="16"/>
      <c r="JT1016" s="16"/>
      <c r="JU1016" s="23"/>
      <c r="JV1016" s="16"/>
      <c r="JW1016" s="150"/>
      <c r="JX1016" s="150">
        <v>0</v>
      </c>
      <c r="JY1016" s="152" t="e">
        <v>#DIV/0!</v>
      </c>
      <c r="JZ1016" s="16"/>
      <c r="KA1016" s="16"/>
      <c r="KB1016" s="16"/>
      <c r="KC1016" s="16"/>
      <c r="KD1016" s="16"/>
      <c r="KE1016" s="16"/>
      <c r="KF1016" s="16"/>
      <c r="KG1016" s="16"/>
      <c r="KH1016" s="16"/>
      <c r="KI1016" s="16"/>
      <c r="KJ1016" s="16"/>
      <c r="KK1016" s="16"/>
      <c r="KL1016" s="16"/>
      <c r="KM1016" s="16"/>
      <c r="KN1016" s="16"/>
      <c r="KO1016" s="16"/>
      <c r="KP1016" s="16"/>
      <c r="KQ1016" s="16"/>
      <c r="KR1016" s="16"/>
      <c r="KS1016" s="16"/>
      <c r="KT1016" s="16"/>
      <c r="KU1016" s="16"/>
      <c r="KV1016" s="16"/>
      <c r="KW1016" s="16"/>
      <c r="KX1016" s="16"/>
      <c r="KY1016" s="16"/>
      <c r="KZ1016" s="16"/>
      <c r="LA1016" s="16"/>
      <c r="LB1016" s="16"/>
      <c r="LC1016" s="16"/>
      <c r="LD1016" s="16"/>
      <c r="LE1016" s="150"/>
      <c r="LF1016" s="150">
        <v>0</v>
      </c>
      <c r="LG1016" s="152" t="e">
        <v>#DIV/0!</v>
      </c>
      <c r="LH1016" s="16"/>
      <c r="LI1016" s="16"/>
      <c r="LJ1016" s="16"/>
      <c r="LK1016" s="16"/>
      <c r="LL1016" s="16"/>
      <c r="LM1016" s="16"/>
      <c r="LN1016" s="16"/>
      <c r="LO1016" s="16"/>
      <c r="LP1016" s="16"/>
      <c r="LQ1016" s="16"/>
      <c r="LR1016" s="16"/>
      <c r="LS1016" s="16"/>
      <c r="LT1016" s="16"/>
      <c r="LU1016" s="16"/>
      <c r="LV1016" s="16"/>
      <c r="LW1016" s="16"/>
      <c r="LX1016" s="16"/>
      <c r="LY1016" s="16"/>
      <c r="LZ1016" s="16"/>
      <c r="MA1016" s="16"/>
      <c r="MB1016" s="16"/>
      <c r="MC1016" s="16"/>
      <c r="MD1016" s="16"/>
      <c r="ME1016" s="16"/>
      <c r="MF1016" s="16"/>
      <c r="MG1016" s="16"/>
      <c r="MH1016" s="16"/>
      <c r="MI1016" s="16"/>
      <c r="MJ1016" s="16"/>
      <c r="MK1016" s="16"/>
      <c r="ML1016" s="16"/>
    </row>
    <row r="1017" spans="1:350" ht="13.9" customHeight="1" outlineLevel="3" x14ac:dyDescent="0.2">
      <c r="A1017" s="227"/>
      <c r="B1017" s="219"/>
      <c r="C1017" s="215"/>
      <c r="D1017" s="155"/>
      <c r="E1017" s="176"/>
      <c r="F1017" s="176"/>
      <c r="G1017" s="176"/>
      <c r="H1017" s="171"/>
      <c r="I1017" s="171"/>
      <c r="J1017" s="213"/>
      <c r="K1017" s="213"/>
      <c r="L1017" s="173"/>
      <c r="M1017" s="173"/>
      <c r="N1017" s="184"/>
      <c r="O1017" s="157"/>
      <c r="P1017" s="17" t="s">
        <v>26</v>
      </c>
      <c r="Q1017" s="151"/>
      <c r="R1017" s="151"/>
      <c r="S1017" s="153"/>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151"/>
      <c r="AY1017" s="151"/>
      <c r="AZ1017" s="153"/>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c r="CF1017" s="151"/>
      <c r="CG1017" s="151"/>
      <c r="CH1017" s="153"/>
      <c r="CI1017" s="141"/>
      <c r="CJ1017" s="141"/>
      <c r="CK1017" s="141"/>
      <c r="CL1017" s="141"/>
      <c r="CM1017" s="141"/>
      <c r="CN1017" s="141"/>
      <c r="CO1017" s="141"/>
      <c r="CP1017" s="95"/>
      <c r="CQ1017" s="95"/>
      <c r="CR1017" s="95"/>
      <c r="CS1017" s="95"/>
      <c r="CT1017" s="95"/>
      <c r="CU1017" s="95"/>
      <c r="CV1017" s="95"/>
      <c r="CW1017" s="141"/>
      <c r="CX1017" s="141"/>
      <c r="CY1017" s="141"/>
      <c r="CZ1017" s="141"/>
      <c r="DA1017" s="141"/>
      <c r="DB1017" s="141"/>
      <c r="DC1017" s="141"/>
      <c r="DD1017" s="141"/>
      <c r="DE1017" s="141"/>
      <c r="DF1017" s="141"/>
      <c r="DG1017" s="141"/>
      <c r="DH1017" s="141"/>
      <c r="DI1017" s="141"/>
      <c r="DJ1017" s="141"/>
      <c r="DK1017" s="141"/>
      <c r="DL1017" s="141"/>
      <c r="DM1017" s="141"/>
      <c r="DN1017" s="151"/>
      <c r="DO1017" s="151"/>
      <c r="DP1017" s="153"/>
      <c r="DQ1017" s="24"/>
      <c r="DR1017" s="24"/>
      <c r="DS1017" s="24"/>
      <c r="DT1017" s="24"/>
      <c r="DU1017" s="24"/>
      <c r="DV1017" s="24"/>
      <c r="DW1017" s="24"/>
      <c r="DX1017" s="24"/>
      <c r="DY1017" s="24"/>
      <c r="DZ1017" s="24"/>
      <c r="EA1017" s="24"/>
      <c r="EB1017" s="24"/>
      <c r="EC1017" s="24"/>
      <c r="ED1017" s="24"/>
      <c r="EE1017" s="24"/>
      <c r="EF1017" s="24"/>
      <c r="EG1017" s="24"/>
      <c r="EH1017" s="24"/>
      <c r="EI1017" s="24"/>
      <c r="EJ1017" s="24"/>
      <c r="EK1017" s="24"/>
      <c r="EL1017" s="24"/>
      <c r="EM1017" s="24"/>
      <c r="EN1017" s="24"/>
      <c r="EO1017" s="24"/>
      <c r="EP1017" s="24"/>
      <c r="EQ1017" s="24"/>
      <c r="ER1017" s="24"/>
      <c r="ES1017" s="151"/>
      <c r="ET1017" s="151"/>
      <c r="EU1017" s="153"/>
      <c r="EV1017" s="24"/>
      <c r="EW1017" s="125"/>
      <c r="EX1017" s="24"/>
      <c r="EY1017" s="24"/>
      <c r="EZ1017" s="24"/>
      <c r="FA1017" s="24"/>
      <c r="FB1017" s="24"/>
      <c r="FC1017" s="24"/>
      <c r="FD1017" s="24"/>
      <c r="FE1017" s="24"/>
      <c r="FF1017" s="24"/>
      <c r="FG1017" s="24"/>
      <c r="FH1017" s="24"/>
      <c r="FI1017" s="24"/>
      <c r="FJ1017" s="24"/>
      <c r="FK1017" s="24"/>
      <c r="FL1017" s="24"/>
      <c r="FM1017" s="24"/>
      <c r="FN1017" s="24"/>
      <c r="FO1017" s="24"/>
      <c r="FP1017" s="24"/>
      <c r="FQ1017" s="24"/>
      <c r="FR1017" s="24"/>
      <c r="FS1017" s="24"/>
      <c r="FT1017" s="24"/>
      <c r="FU1017" s="24"/>
      <c r="FV1017" s="24"/>
      <c r="FW1017" s="24"/>
      <c r="FX1017" s="24"/>
      <c r="FY1017" s="24"/>
      <c r="FZ1017" s="24"/>
      <c r="GA1017" s="151"/>
      <c r="GB1017" s="151"/>
      <c r="GC1017" s="153"/>
      <c r="GD1017" s="24"/>
      <c r="GE1017" s="24"/>
      <c r="GF1017" s="24"/>
      <c r="GG1017" s="24"/>
      <c r="GH1017" s="24"/>
      <c r="GI1017" s="24"/>
      <c r="GJ1017" s="24"/>
      <c r="GK1017" s="24"/>
      <c r="GL1017" s="24"/>
      <c r="GM1017" s="24"/>
      <c r="GN1017" s="24"/>
      <c r="GO1017" s="24"/>
      <c r="GP1017" s="24"/>
      <c r="GQ1017" s="24"/>
      <c r="GR1017" s="24"/>
      <c r="GS1017" s="24"/>
      <c r="GT1017" s="24"/>
      <c r="GU1017" s="24"/>
      <c r="GV1017" s="24"/>
      <c r="GW1017" s="24"/>
      <c r="GX1017" s="24"/>
      <c r="GY1017" s="76">
        <v>1.5</v>
      </c>
      <c r="GZ1017" s="24"/>
      <c r="HA1017" s="24"/>
      <c r="HB1017" s="24"/>
      <c r="HC1017" s="24"/>
      <c r="HD1017" s="24"/>
      <c r="HE1017" s="24"/>
      <c r="HF1017" s="24"/>
      <c r="HG1017" s="24"/>
      <c r="HH1017" s="151"/>
      <c r="HI1017" s="151"/>
      <c r="HJ1017" s="153"/>
      <c r="HK1017" s="24"/>
      <c r="HL1017" s="24"/>
      <c r="HM1017" s="24"/>
      <c r="HN1017" s="24"/>
      <c r="HO1017" s="24"/>
      <c r="HP1017" s="24"/>
      <c r="HQ1017" s="24"/>
      <c r="HR1017" s="24"/>
      <c r="HS1017" s="24"/>
      <c r="HT1017" s="24"/>
      <c r="HU1017" s="24"/>
      <c r="HV1017" s="24"/>
      <c r="HW1017" s="24"/>
      <c r="HX1017" s="24"/>
      <c r="HY1017" s="24"/>
      <c r="HZ1017" s="24"/>
      <c r="IA1017" s="24"/>
      <c r="IB1017" s="24"/>
      <c r="IC1017" s="24"/>
      <c r="ID1017" s="24"/>
      <c r="IE1017" s="24"/>
      <c r="IF1017" s="24"/>
      <c r="IG1017" s="24"/>
      <c r="IH1017" s="24"/>
      <c r="II1017" s="24"/>
      <c r="IJ1017" s="24"/>
      <c r="IK1017" s="24"/>
      <c r="IL1017" s="24"/>
      <c r="IM1017" s="24"/>
      <c r="IN1017" s="24"/>
      <c r="IO1017" s="24"/>
      <c r="IP1017" s="151"/>
      <c r="IQ1017" s="151"/>
      <c r="IR1017" s="153"/>
      <c r="IS1017" s="24"/>
      <c r="IT1017" s="24"/>
      <c r="IU1017" s="24"/>
      <c r="IV1017" s="24"/>
      <c r="IW1017" s="24"/>
      <c r="IX1017" s="24"/>
      <c r="IY1017" s="24"/>
      <c r="IZ1017" s="24"/>
      <c r="JA1017" s="24"/>
      <c r="JB1017" s="24"/>
      <c r="JC1017" s="24"/>
      <c r="JD1017" s="24"/>
      <c r="JE1017" s="24"/>
      <c r="JF1017" s="24"/>
      <c r="JG1017" s="24"/>
      <c r="JH1017" s="24"/>
      <c r="JI1017" s="24"/>
      <c r="JJ1017" s="24"/>
      <c r="JK1017" s="24"/>
      <c r="JL1017" s="24"/>
      <c r="JM1017" s="24"/>
      <c r="JN1017" s="24"/>
      <c r="JO1017" s="24"/>
      <c r="JP1017" s="24"/>
      <c r="JQ1017" s="24"/>
      <c r="JR1017" s="24"/>
      <c r="JS1017" s="24"/>
      <c r="JT1017" s="24"/>
      <c r="JU1017" s="25"/>
      <c r="JV1017" s="24"/>
      <c r="JW1017" s="151"/>
      <c r="JX1017" s="151"/>
      <c r="JY1017" s="153"/>
      <c r="JZ1017" s="24"/>
      <c r="KA1017" s="24"/>
      <c r="KB1017" s="24"/>
      <c r="KC1017" s="24"/>
      <c r="KD1017" s="24"/>
      <c r="KE1017" s="24"/>
      <c r="KF1017" s="24"/>
      <c r="KG1017" s="24"/>
      <c r="KH1017" s="24"/>
      <c r="KI1017" s="24"/>
      <c r="KJ1017" s="24"/>
      <c r="KK1017" s="24"/>
      <c r="KL1017" s="24"/>
      <c r="KM1017" s="24"/>
      <c r="KN1017" s="24"/>
      <c r="KO1017" s="24"/>
      <c r="KP1017" s="24"/>
      <c r="KQ1017" s="24"/>
      <c r="KR1017" s="24"/>
      <c r="KS1017" s="24"/>
      <c r="KT1017" s="24"/>
      <c r="KU1017" s="24"/>
      <c r="KV1017" s="24"/>
      <c r="KW1017" s="24"/>
      <c r="KX1017" s="24"/>
      <c r="KY1017" s="24"/>
      <c r="KZ1017" s="24"/>
      <c r="LA1017" s="24"/>
      <c r="LB1017" s="24"/>
      <c r="LC1017" s="24"/>
      <c r="LD1017" s="24"/>
      <c r="LE1017" s="151"/>
      <c r="LF1017" s="151"/>
      <c r="LG1017" s="153"/>
      <c r="LH1017" s="24"/>
      <c r="LI1017" s="24"/>
      <c r="LJ1017" s="24"/>
      <c r="LK1017" s="24"/>
      <c r="LL1017" s="24"/>
      <c r="LM1017" s="24"/>
      <c r="LN1017" s="24"/>
      <c r="LO1017" s="24"/>
      <c r="LP1017" s="24"/>
      <c r="LQ1017" s="24"/>
      <c r="LR1017" s="24"/>
      <c r="LS1017" s="24"/>
      <c r="LT1017" s="24"/>
      <c r="LU1017" s="24"/>
      <c r="LV1017" s="24"/>
      <c r="LW1017" s="24"/>
      <c r="LX1017" s="24"/>
      <c r="LY1017" s="24"/>
      <c r="LZ1017" s="24"/>
      <c r="MA1017" s="24"/>
      <c r="MB1017" s="24"/>
      <c r="MC1017" s="24"/>
      <c r="MD1017" s="24"/>
      <c r="ME1017" s="24"/>
      <c r="MF1017" s="24"/>
      <c r="MG1017" s="24"/>
      <c r="MH1017" s="24"/>
      <c r="MI1017" s="24"/>
      <c r="MJ1017" s="24"/>
      <c r="MK1017" s="24"/>
      <c r="ML1017" s="24"/>
    </row>
    <row r="1018" spans="1:350" ht="13.9" customHeight="1" outlineLevel="3" x14ac:dyDescent="0.2">
      <c r="A1018" s="226" t="s">
        <v>606</v>
      </c>
      <c r="B1018" s="218" t="s">
        <v>409</v>
      </c>
      <c r="C1018" s="214" t="s">
        <v>99</v>
      </c>
      <c r="D1018" s="154">
        <v>1</v>
      </c>
      <c r="E1018" s="175">
        <v>0</v>
      </c>
      <c r="F1018" s="175">
        <f>D1018-E1018</f>
        <v>1</v>
      </c>
      <c r="G1018" s="175" t="s">
        <v>847</v>
      </c>
      <c r="H1018" s="170" t="s">
        <v>872</v>
      </c>
      <c r="I1018" s="170" t="s">
        <v>968</v>
      </c>
      <c r="J1018" s="212">
        <v>1</v>
      </c>
      <c r="K1018" s="212">
        <f>E1018+R1018+AY1018+CG1018+DO1018+ET1018+GB1018+HI1018+IQ1018+JX1018+LF1018</f>
        <v>1</v>
      </c>
      <c r="L1018" s="172">
        <f>K1018/J1018</f>
        <v>1</v>
      </c>
      <c r="M1018" s="172">
        <f>K1018/D1018</f>
        <v>1</v>
      </c>
      <c r="N1018" s="183">
        <f ca="1">SUMIF($EV$8:$FZ$9,$O$5,$EV1019:$FZ1019)-SUMIF($EV$8:$FZ$9,$Q$5,$EV1019:$FZ1019)</f>
        <v>0</v>
      </c>
      <c r="O1018" s="156"/>
      <c r="P1018" s="16" t="s">
        <v>25</v>
      </c>
      <c r="Q1018" s="150">
        <v>0</v>
      </c>
      <c r="R1018" s="150">
        <v>0</v>
      </c>
      <c r="S1018" s="152" t="e">
        <v>#DIV/0!</v>
      </c>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50">
        <f t="shared" ref="AX1018:AX1066" ca="1" si="2639">SUMIF($BA$8:$CE$9,$O$5,$BA1018:$CE1018)</f>
        <v>0</v>
      </c>
      <c r="AY1018" s="150">
        <f>SUM(BA1019:CE1019)</f>
        <v>0</v>
      </c>
      <c r="AZ1018" s="152" t="e">
        <f ca="1">AY1018/AX1018</f>
        <v>#DIV/0!</v>
      </c>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50">
        <f t="shared" ref="CF1018" si="2640">SUM(CI1018:DM1018)</f>
        <v>0</v>
      </c>
      <c r="CG1018" s="150">
        <f>SUM(CI1019:DM1019)</f>
        <v>0</v>
      </c>
      <c r="CH1018" s="152" t="e">
        <f>CG1018/CF1018</f>
        <v>#DIV/0!</v>
      </c>
      <c r="CI1018" s="129"/>
      <c r="CJ1018" s="129"/>
      <c r="CK1018" s="129"/>
      <c r="CL1018" s="129"/>
      <c r="CM1018" s="129"/>
      <c r="CN1018" s="129"/>
      <c r="CO1018" s="129"/>
      <c r="CP1018" s="101"/>
      <c r="CQ1018" s="101"/>
      <c r="CR1018" s="101"/>
      <c r="CS1018" s="101"/>
      <c r="CT1018" s="101"/>
      <c r="CU1018" s="101"/>
      <c r="CV1018" s="101"/>
      <c r="CW1018" s="129"/>
      <c r="CX1018" s="129"/>
      <c r="CY1018" s="129"/>
      <c r="CZ1018" s="129"/>
      <c r="DA1018" s="129"/>
      <c r="DB1018" s="129"/>
      <c r="DC1018" s="129"/>
      <c r="DD1018" s="129"/>
      <c r="DE1018" s="129"/>
      <c r="DF1018" s="129"/>
      <c r="DG1018" s="129"/>
      <c r="DH1018" s="129"/>
      <c r="DI1018" s="129"/>
      <c r="DJ1018" s="129"/>
      <c r="DK1018" s="129"/>
      <c r="DL1018" s="129"/>
      <c r="DM1018" s="129"/>
      <c r="DN1018" s="150">
        <f t="shared" ref="DN1018" si="2641">SUM(DQ1018:ER1018)</f>
        <v>0</v>
      </c>
      <c r="DO1018" s="150">
        <f>SUM(DQ1019:ER1019)</f>
        <v>0</v>
      </c>
      <c r="DP1018" s="152" t="e">
        <f t="shared" si="2573"/>
        <v>#DIV/0!</v>
      </c>
      <c r="DQ1018" s="16"/>
      <c r="DR1018" s="16"/>
      <c r="DS1018" s="16"/>
      <c r="DT1018" s="16"/>
      <c r="DU1018" s="16"/>
      <c r="DV1018" s="16"/>
      <c r="DW1018" s="16"/>
      <c r="DX1018" s="16"/>
      <c r="DY1018" s="16"/>
      <c r="DZ1018" s="16"/>
      <c r="EA1018" s="16"/>
      <c r="EB1018" s="16"/>
      <c r="EC1018" s="16"/>
      <c r="ED1018" s="16"/>
      <c r="EE1018" s="16"/>
      <c r="EF1018" s="16"/>
      <c r="EG1018" s="16"/>
      <c r="EH1018" s="16"/>
      <c r="EI1018" s="16"/>
      <c r="EJ1018" s="16"/>
      <c r="EK1018" s="16"/>
      <c r="EL1018" s="16"/>
      <c r="EM1018" s="16"/>
      <c r="EN1018" s="16"/>
      <c r="EO1018" s="16"/>
      <c r="EP1018" s="16"/>
      <c r="EQ1018" s="16"/>
      <c r="ER1018" s="16"/>
      <c r="ES1018" s="150">
        <f t="shared" ca="1" si="2501"/>
        <v>1</v>
      </c>
      <c r="ET1018" s="150">
        <f t="shared" si="2609"/>
        <v>0</v>
      </c>
      <c r="EU1018" s="152">
        <f t="shared" ca="1" si="2610"/>
        <v>0</v>
      </c>
      <c r="EV1018" s="16"/>
      <c r="EW1018" s="67"/>
      <c r="EX1018" s="16"/>
      <c r="EY1018" s="16"/>
      <c r="EZ1018" s="16"/>
      <c r="FA1018" s="16"/>
      <c r="FB1018" s="16"/>
      <c r="FC1018" s="16"/>
      <c r="FD1018" s="16"/>
      <c r="FE1018" s="16"/>
      <c r="FF1018" s="16"/>
      <c r="FG1018" s="16"/>
      <c r="FH1018" s="16"/>
      <c r="FI1018" s="16"/>
      <c r="FJ1018" s="16"/>
      <c r="FK1018" s="16"/>
      <c r="FL1018" s="16"/>
      <c r="FM1018" s="16"/>
      <c r="FN1018" s="16"/>
      <c r="FO1018" s="16"/>
      <c r="FP1018" s="16"/>
      <c r="FQ1018" s="16"/>
      <c r="FR1018" s="16"/>
      <c r="FS1018" s="16"/>
      <c r="FT1018" s="16"/>
      <c r="FU1018" s="16"/>
      <c r="FV1018" s="16"/>
      <c r="FW1018" s="16"/>
      <c r="FX1018" s="16"/>
      <c r="FY1018" s="16">
        <v>1</v>
      </c>
      <c r="FZ1018" s="16"/>
      <c r="GA1018" s="150">
        <f t="shared" ref="GA1018" ca="1" si="2642">SUMIF($GD$8:$HG$9,$O$5,GD1018:HG1018)</f>
        <v>1</v>
      </c>
      <c r="GB1018" s="150">
        <f t="shared" ref="GB1018" si="2643">SUM(GD1019:HG1019)</f>
        <v>1</v>
      </c>
      <c r="GC1018" s="152">
        <f t="shared" ref="GC1018" ca="1" si="2644">GB1018/GA1018</f>
        <v>1</v>
      </c>
      <c r="GD1018" s="16">
        <v>1</v>
      </c>
      <c r="GE1018" s="16"/>
      <c r="GF1018" s="16"/>
      <c r="GG1018" s="16"/>
      <c r="GH1018" s="16"/>
      <c r="GI1018" s="16"/>
      <c r="GJ1018" s="16"/>
      <c r="GK1018" s="16"/>
      <c r="GL1018" s="16"/>
      <c r="GM1018" s="16"/>
      <c r="GN1018" s="16"/>
      <c r="GO1018" s="16"/>
      <c r="GP1018" s="16"/>
      <c r="GQ1018" s="16"/>
      <c r="GR1018" s="16"/>
      <c r="GS1018" s="16"/>
      <c r="GT1018" s="16"/>
      <c r="GU1018" s="16"/>
      <c r="GV1018" s="16"/>
      <c r="GW1018" s="16"/>
      <c r="GX1018" s="16"/>
      <c r="GY1018" s="16"/>
      <c r="GZ1018" s="16"/>
      <c r="HA1018" s="16"/>
      <c r="HB1018" s="16"/>
      <c r="HC1018" s="16"/>
      <c r="HD1018" s="16"/>
      <c r="HE1018" s="16"/>
      <c r="HF1018" s="16"/>
      <c r="HG1018" s="16"/>
      <c r="HH1018" s="150"/>
      <c r="HI1018" s="150">
        <v>0</v>
      </c>
      <c r="HJ1018" s="152" t="e">
        <v>#DIV/0!</v>
      </c>
      <c r="HK1018" s="16"/>
      <c r="HL1018" s="16"/>
      <c r="HM1018" s="16"/>
      <c r="HN1018" s="16"/>
      <c r="HO1018" s="16"/>
      <c r="HP1018" s="16"/>
      <c r="HQ1018" s="16"/>
      <c r="HR1018" s="16"/>
      <c r="HS1018" s="16"/>
      <c r="HT1018" s="16"/>
      <c r="HU1018" s="16"/>
      <c r="HV1018" s="16"/>
      <c r="HW1018" s="16"/>
      <c r="HX1018" s="16"/>
      <c r="HY1018" s="16"/>
      <c r="HZ1018" s="16"/>
      <c r="IA1018" s="16"/>
      <c r="IB1018" s="16"/>
      <c r="IC1018" s="16"/>
      <c r="ID1018" s="16"/>
      <c r="IE1018" s="16"/>
      <c r="IF1018" s="16"/>
      <c r="IG1018" s="16"/>
      <c r="IH1018" s="16"/>
      <c r="II1018" s="16"/>
      <c r="IJ1018" s="16"/>
      <c r="IK1018" s="16"/>
      <c r="IL1018" s="16"/>
      <c r="IM1018" s="16"/>
      <c r="IN1018" s="16"/>
      <c r="IO1018" s="16"/>
      <c r="IP1018" s="150"/>
      <c r="IQ1018" s="150">
        <v>0</v>
      </c>
      <c r="IR1018" s="152" t="e">
        <v>#DIV/0!</v>
      </c>
      <c r="IS1018" s="16"/>
      <c r="IT1018" s="16"/>
      <c r="IU1018" s="16"/>
      <c r="IV1018" s="16"/>
      <c r="IW1018" s="16"/>
      <c r="IX1018" s="16"/>
      <c r="IY1018" s="16"/>
      <c r="IZ1018" s="16"/>
      <c r="JA1018" s="16"/>
      <c r="JB1018" s="16"/>
      <c r="JC1018" s="16"/>
      <c r="JD1018" s="16"/>
      <c r="JE1018" s="16"/>
      <c r="JF1018" s="16"/>
      <c r="JG1018" s="16"/>
      <c r="JH1018" s="16"/>
      <c r="JI1018" s="16"/>
      <c r="JJ1018" s="16"/>
      <c r="JK1018" s="16"/>
      <c r="JL1018" s="16"/>
      <c r="JM1018" s="16"/>
      <c r="JN1018" s="16"/>
      <c r="JO1018" s="16"/>
      <c r="JP1018" s="16"/>
      <c r="JQ1018" s="16"/>
      <c r="JR1018" s="16"/>
      <c r="JS1018" s="16"/>
      <c r="JT1018" s="16"/>
      <c r="JU1018" s="23"/>
      <c r="JV1018" s="16"/>
      <c r="JW1018" s="150"/>
      <c r="JX1018" s="150">
        <v>0</v>
      </c>
      <c r="JY1018" s="152" t="e">
        <v>#DIV/0!</v>
      </c>
      <c r="JZ1018" s="16"/>
      <c r="KA1018" s="16"/>
      <c r="KB1018" s="16"/>
      <c r="KC1018" s="16"/>
      <c r="KD1018" s="16"/>
      <c r="KE1018" s="16"/>
      <c r="KF1018" s="16"/>
      <c r="KG1018" s="16"/>
      <c r="KH1018" s="16"/>
      <c r="KI1018" s="16"/>
      <c r="KJ1018" s="16"/>
      <c r="KK1018" s="16"/>
      <c r="KL1018" s="16"/>
      <c r="KM1018" s="16"/>
      <c r="KN1018" s="16"/>
      <c r="KO1018" s="16"/>
      <c r="KP1018" s="16"/>
      <c r="KQ1018" s="16"/>
      <c r="KR1018" s="16"/>
      <c r="KS1018" s="16"/>
      <c r="KT1018" s="16"/>
      <c r="KU1018" s="16"/>
      <c r="KV1018" s="16"/>
      <c r="KW1018" s="16"/>
      <c r="KX1018" s="16"/>
      <c r="KY1018" s="16"/>
      <c r="KZ1018" s="16"/>
      <c r="LA1018" s="16"/>
      <c r="LB1018" s="16"/>
      <c r="LC1018" s="16"/>
      <c r="LD1018" s="16"/>
      <c r="LE1018" s="150"/>
      <c r="LF1018" s="150">
        <v>0</v>
      </c>
      <c r="LG1018" s="152" t="e">
        <v>#DIV/0!</v>
      </c>
      <c r="LH1018" s="16"/>
      <c r="LI1018" s="16"/>
      <c r="LJ1018" s="16"/>
      <c r="LK1018" s="16"/>
      <c r="LL1018" s="16"/>
      <c r="LM1018" s="16"/>
      <c r="LN1018" s="16"/>
      <c r="LO1018" s="16"/>
      <c r="LP1018" s="16"/>
      <c r="LQ1018" s="16"/>
      <c r="LR1018" s="16"/>
      <c r="LS1018" s="16"/>
      <c r="LT1018" s="16"/>
      <c r="LU1018" s="16"/>
      <c r="LV1018" s="16"/>
      <c r="LW1018" s="16"/>
      <c r="LX1018" s="16"/>
      <c r="LY1018" s="16"/>
      <c r="LZ1018" s="16"/>
      <c r="MA1018" s="16"/>
      <c r="MB1018" s="16"/>
      <c r="MC1018" s="16"/>
      <c r="MD1018" s="16"/>
      <c r="ME1018" s="16"/>
      <c r="MF1018" s="16"/>
      <c r="MG1018" s="16"/>
      <c r="MH1018" s="16"/>
      <c r="MI1018" s="16"/>
      <c r="MJ1018" s="16"/>
      <c r="MK1018" s="16"/>
      <c r="ML1018" s="16"/>
    </row>
    <row r="1019" spans="1:350" ht="13.9" customHeight="1" outlineLevel="3" x14ac:dyDescent="0.2">
      <c r="A1019" s="227"/>
      <c r="B1019" s="219"/>
      <c r="C1019" s="215"/>
      <c r="D1019" s="155"/>
      <c r="E1019" s="176"/>
      <c r="F1019" s="176"/>
      <c r="G1019" s="176"/>
      <c r="H1019" s="171"/>
      <c r="I1019" s="171"/>
      <c r="J1019" s="213"/>
      <c r="K1019" s="213"/>
      <c r="L1019" s="173"/>
      <c r="M1019" s="173"/>
      <c r="N1019" s="184"/>
      <c r="O1019" s="157"/>
      <c r="P1019" s="17" t="s">
        <v>26</v>
      </c>
      <c r="Q1019" s="151"/>
      <c r="R1019" s="151"/>
      <c r="S1019" s="153"/>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151"/>
      <c r="AY1019" s="151"/>
      <c r="AZ1019" s="153"/>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c r="CF1019" s="151"/>
      <c r="CG1019" s="151"/>
      <c r="CH1019" s="153"/>
      <c r="CI1019" s="141"/>
      <c r="CJ1019" s="141"/>
      <c r="CK1019" s="141"/>
      <c r="CL1019" s="141"/>
      <c r="CM1019" s="141"/>
      <c r="CN1019" s="141"/>
      <c r="CO1019" s="141"/>
      <c r="CP1019" s="95"/>
      <c r="CQ1019" s="95"/>
      <c r="CR1019" s="95"/>
      <c r="CS1019" s="95"/>
      <c r="CT1019" s="95"/>
      <c r="CU1019" s="95"/>
      <c r="CV1019" s="95"/>
      <c r="CW1019" s="141"/>
      <c r="CX1019" s="141"/>
      <c r="CY1019" s="141"/>
      <c r="CZ1019" s="141"/>
      <c r="DA1019" s="141"/>
      <c r="DB1019" s="141"/>
      <c r="DC1019" s="141"/>
      <c r="DD1019" s="141"/>
      <c r="DE1019" s="141"/>
      <c r="DF1019" s="141"/>
      <c r="DG1019" s="141"/>
      <c r="DH1019" s="141"/>
      <c r="DI1019" s="141"/>
      <c r="DJ1019" s="141"/>
      <c r="DK1019" s="141"/>
      <c r="DL1019" s="141"/>
      <c r="DM1019" s="141"/>
      <c r="DN1019" s="151"/>
      <c r="DO1019" s="151"/>
      <c r="DP1019" s="153"/>
      <c r="DQ1019" s="24"/>
      <c r="DR1019" s="24"/>
      <c r="DS1019" s="24"/>
      <c r="DT1019" s="24"/>
      <c r="DU1019" s="24"/>
      <c r="DV1019" s="24"/>
      <c r="DW1019" s="24"/>
      <c r="DX1019" s="24"/>
      <c r="DY1019" s="24"/>
      <c r="DZ1019" s="24"/>
      <c r="EA1019" s="24"/>
      <c r="EB1019" s="24"/>
      <c r="EC1019" s="24"/>
      <c r="ED1019" s="24"/>
      <c r="EE1019" s="24"/>
      <c r="EF1019" s="24"/>
      <c r="EG1019" s="24"/>
      <c r="EH1019" s="24"/>
      <c r="EI1019" s="24"/>
      <c r="EJ1019" s="24"/>
      <c r="EK1019" s="24"/>
      <c r="EL1019" s="24"/>
      <c r="EM1019" s="24"/>
      <c r="EN1019" s="24"/>
      <c r="EO1019" s="24"/>
      <c r="EP1019" s="24"/>
      <c r="EQ1019" s="24"/>
      <c r="ER1019" s="24"/>
      <c r="ES1019" s="151"/>
      <c r="ET1019" s="151"/>
      <c r="EU1019" s="153"/>
      <c r="EV1019" s="24"/>
      <c r="EW1019" s="125"/>
      <c r="EX1019" s="24"/>
      <c r="EY1019" s="24"/>
      <c r="EZ1019" s="24"/>
      <c r="FA1019" s="24"/>
      <c r="FB1019" s="24"/>
      <c r="FC1019" s="24"/>
      <c r="FD1019" s="24"/>
      <c r="FE1019" s="24"/>
      <c r="FF1019" s="24"/>
      <c r="FG1019" s="24"/>
      <c r="FH1019" s="24"/>
      <c r="FI1019" s="24"/>
      <c r="FJ1019" s="24"/>
      <c r="FK1019" s="24"/>
      <c r="FL1019" s="24"/>
      <c r="FM1019" s="24"/>
      <c r="FN1019" s="24"/>
      <c r="FO1019" s="24"/>
      <c r="FP1019" s="24"/>
      <c r="FQ1019" s="24"/>
      <c r="FR1019" s="24"/>
      <c r="FS1019" s="24"/>
      <c r="FT1019" s="24"/>
      <c r="FU1019" s="24"/>
      <c r="FV1019" s="24"/>
      <c r="FW1019" s="24"/>
      <c r="FX1019" s="24"/>
      <c r="FY1019" s="24"/>
      <c r="FZ1019" s="24"/>
      <c r="GA1019" s="151"/>
      <c r="GB1019" s="151"/>
      <c r="GC1019" s="153"/>
      <c r="GD1019" s="24"/>
      <c r="GE1019" s="24"/>
      <c r="GF1019" s="24"/>
      <c r="GG1019" s="24"/>
      <c r="GH1019" s="24"/>
      <c r="GI1019" s="24"/>
      <c r="GJ1019" s="24"/>
      <c r="GK1019" s="24"/>
      <c r="GL1019" s="24"/>
      <c r="GM1019" s="24"/>
      <c r="GN1019" s="24"/>
      <c r="GO1019" s="24"/>
      <c r="GP1019" s="24"/>
      <c r="GQ1019" s="24"/>
      <c r="GR1019" s="24"/>
      <c r="GS1019" s="24"/>
      <c r="GT1019" s="24"/>
      <c r="GU1019" s="24"/>
      <c r="GV1019" s="24"/>
      <c r="GW1019" s="24"/>
      <c r="GX1019" s="24">
        <v>1</v>
      </c>
      <c r="GY1019" s="24"/>
      <c r="GZ1019" s="24"/>
      <c r="HA1019" s="24"/>
      <c r="HB1019" s="24"/>
      <c r="HC1019" s="24"/>
      <c r="HD1019" s="24"/>
      <c r="HE1019" s="24"/>
      <c r="HF1019" s="24"/>
      <c r="HG1019" s="24"/>
      <c r="HH1019" s="151"/>
      <c r="HI1019" s="151"/>
      <c r="HJ1019" s="153"/>
      <c r="HK1019" s="24"/>
      <c r="HL1019" s="24"/>
      <c r="HM1019" s="24"/>
      <c r="HN1019" s="24"/>
      <c r="HO1019" s="24"/>
      <c r="HP1019" s="24"/>
      <c r="HQ1019" s="24"/>
      <c r="HR1019" s="24"/>
      <c r="HS1019" s="24"/>
      <c r="HT1019" s="24"/>
      <c r="HU1019" s="24"/>
      <c r="HV1019" s="24"/>
      <c r="HW1019" s="24"/>
      <c r="HX1019" s="24"/>
      <c r="HY1019" s="24"/>
      <c r="HZ1019" s="24"/>
      <c r="IA1019" s="24"/>
      <c r="IB1019" s="24"/>
      <c r="IC1019" s="24"/>
      <c r="ID1019" s="24"/>
      <c r="IE1019" s="24"/>
      <c r="IF1019" s="24"/>
      <c r="IG1019" s="24"/>
      <c r="IH1019" s="24"/>
      <c r="II1019" s="24"/>
      <c r="IJ1019" s="24"/>
      <c r="IK1019" s="24"/>
      <c r="IL1019" s="24"/>
      <c r="IM1019" s="24"/>
      <c r="IN1019" s="24"/>
      <c r="IO1019" s="24"/>
      <c r="IP1019" s="151"/>
      <c r="IQ1019" s="151"/>
      <c r="IR1019" s="153"/>
      <c r="IS1019" s="24"/>
      <c r="IT1019" s="24"/>
      <c r="IU1019" s="24"/>
      <c r="IV1019" s="24"/>
      <c r="IW1019" s="24"/>
      <c r="IX1019" s="24"/>
      <c r="IY1019" s="24"/>
      <c r="IZ1019" s="24"/>
      <c r="JA1019" s="24"/>
      <c r="JB1019" s="24"/>
      <c r="JC1019" s="24"/>
      <c r="JD1019" s="24"/>
      <c r="JE1019" s="24"/>
      <c r="JF1019" s="24"/>
      <c r="JG1019" s="24"/>
      <c r="JH1019" s="24"/>
      <c r="JI1019" s="24"/>
      <c r="JJ1019" s="24"/>
      <c r="JK1019" s="24"/>
      <c r="JL1019" s="24"/>
      <c r="JM1019" s="24"/>
      <c r="JN1019" s="24"/>
      <c r="JO1019" s="24"/>
      <c r="JP1019" s="24"/>
      <c r="JQ1019" s="24"/>
      <c r="JR1019" s="24"/>
      <c r="JS1019" s="24"/>
      <c r="JT1019" s="24"/>
      <c r="JU1019" s="25"/>
      <c r="JV1019" s="24"/>
      <c r="JW1019" s="151"/>
      <c r="JX1019" s="151"/>
      <c r="JY1019" s="153"/>
      <c r="JZ1019" s="24"/>
      <c r="KA1019" s="24"/>
      <c r="KB1019" s="24"/>
      <c r="KC1019" s="24"/>
      <c r="KD1019" s="24"/>
      <c r="KE1019" s="24"/>
      <c r="KF1019" s="24"/>
      <c r="KG1019" s="24"/>
      <c r="KH1019" s="24"/>
      <c r="KI1019" s="24"/>
      <c r="KJ1019" s="24"/>
      <c r="KK1019" s="24"/>
      <c r="KL1019" s="24"/>
      <c r="KM1019" s="24"/>
      <c r="KN1019" s="24"/>
      <c r="KO1019" s="24"/>
      <c r="KP1019" s="24"/>
      <c r="KQ1019" s="24"/>
      <c r="KR1019" s="24"/>
      <c r="KS1019" s="24"/>
      <c r="KT1019" s="24"/>
      <c r="KU1019" s="24"/>
      <c r="KV1019" s="24"/>
      <c r="KW1019" s="24"/>
      <c r="KX1019" s="24"/>
      <c r="KY1019" s="24"/>
      <c r="KZ1019" s="24"/>
      <c r="LA1019" s="24"/>
      <c r="LB1019" s="24"/>
      <c r="LC1019" s="24"/>
      <c r="LD1019" s="24"/>
      <c r="LE1019" s="151"/>
      <c r="LF1019" s="151"/>
      <c r="LG1019" s="153"/>
      <c r="LH1019" s="24"/>
      <c r="LI1019" s="24"/>
      <c r="LJ1019" s="24"/>
      <c r="LK1019" s="24"/>
      <c r="LL1019" s="24"/>
      <c r="LM1019" s="24"/>
      <c r="LN1019" s="24"/>
      <c r="LO1019" s="24"/>
      <c r="LP1019" s="24"/>
      <c r="LQ1019" s="24"/>
      <c r="LR1019" s="24"/>
      <c r="LS1019" s="24"/>
      <c r="LT1019" s="24"/>
      <c r="LU1019" s="24"/>
      <c r="LV1019" s="24"/>
      <c r="LW1019" s="24"/>
      <c r="LX1019" s="24"/>
      <c r="LY1019" s="24"/>
      <c r="LZ1019" s="24"/>
      <c r="MA1019" s="24"/>
      <c r="MB1019" s="24"/>
      <c r="MC1019" s="24"/>
      <c r="MD1019" s="24"/>
      <c r="ME1019" s="24"/>
      <c r="MF1019" s="24"/>
      <c r="MG1019" s="24"/>
      <c r="MH1019" s="24"/>
      <c r="MI1019" s="24"/>
      <c r="MJ1019" s="24"/>
      <c r="MK1019" s="24"/>
      <c r="ML1019" s="24"/>
    </row>
    <row r="1020" spans="1:350" ht="13.9" customHeight="1" outlineLevel="3" x14ac:dyDescent="0.2">
      <c r="A1020" s="226" t="s">
        <v>607</v>
      </c>
      <c r="B1020" s="218" t="s">
        <v>411</v>
      </c>
      <c r="C1020" s="214" t="s">
        <v>38</v>
      </c>
      <c r="D1020" s="154">
        <v>2.5167000000000002</v>
      </c>
      <c r="E1020" s="175">
        <v>0</v>
      </c>
      <c r="F1020" s="175">
        <f>D1020-E1020</f>
        <v>2.5167000000000002</v>
      </c>
      <c r="G1020" s="175" t="s">
        <v>847</v>
      </c>
      <c r="H1020" s="170" t="s">
        <v>872</v>
      </c>
      <c r="I1020" s="170" t="s">
        <v>968</v>
      </c>
      <c r="J1020" s="212">
        <f ca="1">E1020+Q1020+AX1020+CF1020+DN1020+ES1020+GA1020+HH1020+IP1020+JW1020+LE1020</f>
        <v>2.5167000000000002</v>
      </c>
      <c r="K1020" s="212">
        <f>E1020+R1020+AY1020+CG1020+DO1020+ET1020+GB1020+HI1020+IQ1020+JX1020+LF1020</f>
        <v>0</v>
      </c>
      <c r="L1020" s="172">
        <f ca="1">K1020/J1020</f>
        <v>0</v>
      </c>
      <c r="M1020" s="172">
        <f>K1020/D1020</f>
        <v>0</v>
      </c>
      <c r="N1020" s="183">
        <f ca="1">SUMIF($EV$8:$FZ$9,$O$5,$EV1021:$FZ1021)-SUMIF($EV$8:$FZ$9,$Q$5,$EV1021:$FZ1021)</f>
        <v>0</v>
      </c>
      <c r="O1020" s="156"/>
      <c r="P1020" s="16" t="s">
        <v>25</v>
      </c>
      <c r="Q1020" s="150">
        <v>0</v>
      </c>
      <c r="R1020" s="150">
        <v>0</v>
      </c>
      <c r="S1020" s="152" t="e">
        <v>#DIV/0!</v>
      </c>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50">
        <f t="shared" ca="1" si="2639"/>
        <v>0</v>
      </c>
      <c r="AY1020" s="150">
        <f>SUM(BA1021:CE1021)</f>
        <v>0</v>
      </c>
      <c r="AZ1020" s="152" t="e">
        <f ca="1">AY1020/AX1020</f>
        <v>#DIV/0!</v>
      </c>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50">
        <f t="shared" ref="CF1020" si="2645">SUM(CI1020:DM1020)</f>
        <v>0</v>
      </c>
      <c r="CG1020" s="150">
        <f>SUM(CI1021:DM1021)</f>
        <v>0</v>
      </c>
      <c r="CH1020" s="152" t="e">
        <f>CG1020/CF1020</f>
        <v>#DIV/0!</v>
      </c>
      <c r="CI1020" s="129"/>
      <c r="CJ1020" s="129"/>
      <c r="CK1020" s="129"/>
      <c r="CL1020" s="129"/>
      <c r="CM1020" s="129"/>
      <c r="CN1020" s="129"/>
      <c r="CO1020" s="129"/>
      <c r="CP1020" s="101"/>
      <c r="CQ1020" s="101"/>
      <c r="CR1020" s="101"/>
      <c r="CS1020" s="101"/>
      <c r="CT1020" s="101"/>
      <c r="CU1020" s="101"/>
      <c r="CV1020" s="101"/>
      <c r="CW1020" s="129"/>
      <c r="CX1020" s="129"/>
      <c r="CY1020" s="129"/>
      <c r="CZ1020" s="129"/>
      <c r="DA1020" s="129"/>
      <c r="DB1020" s="129"/>
      <c r="DC1020" s="129"/>
      <c r="DD1020" s="129"/>
      <c r="DE1020" s="129"/>
      <c r="DF1020" s="129"/>
      <c r="DG1020" s="129"/>
      <c r="DH1020" s="129"/>
      <c r="DI1020" s="129"/>
      <c r="DJ1020" s="129"/>
      <c r="DK1020" s="129"/>
      <c r="DL1020" s="129"/>
      <c r="DM1020" s="129"/>
      <c r="DN1020" s="150">
        <f t="shared" ref="DN1020" si="2646">SUM(DQ1020:ER1020)</f>
        <v>0</v>
      </c>
      <c r="DO1020" s="150">
        <f>SUM(DQ1021:ER1021)</f>
        <v>0</v>
      </c>
      <c r="DP1020" s="152" t="e">
        <f t="shared" si="2573"/>
        <v>#DIV/0!</v>
      </c>
      <c r="DQ1020" s="16"/>
      <c r="DR1020" s="16"/>
      <c r="DS1020" s="16"/>
      <c r="DT1020" s="16"/>
      <c r="DU1020" s="16"/>
      <c r="DV1020" s="16"/>
      <c r="DW1020" s="16"/>
      <c r="DX1020" s="16"/>
      <c r="DY1020" s="16"/>
      <c r="DZ1020" s="16"/>
      <c r="EA1020" s="16"/>
      <c r="EB1020" s="16"/>
      <c r="EC1020" s="16"/>
      <c r="ED1020" s="16"/>
      <c r="EE1020" s="16"/>
      <c r="EF1020" s="16"/>
      <c r="EG1020" s="16"/>
      <c r="EH1020" s="16"/>
      <c r="EI1020" s="16"/>
      <c r="EJ1020" s="16"/>
      <c r="EK1020" s="16"/>
      <c r="EL1020" s="16"/>
      <c r="EM1020" s="16"/>
      <c r="EN1020" s="16"/>
      <c r="EO1020" s="16"/>
      <c r="EP1020" s="16"/>
      <c r="EQ1020" s="16"/>
      <c r="ER1020" s="16"/>
      <c r="ES1020" s="150">
        <f t="shared" ca="1" si="2501"/>
        <v>2.5167000000000002</v>
      </c>
      <c r="ET1020" s="150">
        <f t="shared" si="2609"/>
        <v>0</v>
      </c>
      <c r="EU1020" s="152">
        <f t="shared" ca="1" si="2610"/>
        <v>0</v>
      </c>
      <c r="EV1020" s="16"/>
      <c r="EW1020" s="67"/>
      <c r="EX1020" s="16"/>
      <c r="EY1020" s="16"/>
      <c r="EZ1020" s="16"/>
      <c r="FA1020" s="16"/>
      <c r="FB1020" s="16"/>
      <c r="FC1020" s="16"/>
      <c r="FD1020" s="16"/>
      <c r="FE1020" s="16"/>
      <c r="FF1020" s="16"/>
      <c r="FG1020" s="16"/>
      <c r="FH1020" s="16"/>
      <c r="FI1020" s="16"/>
      <c r="FJ1020" s="16"/>
      <c r="FK1020" s="16"/>
      <c r="FL1020" s="16"/>
      <c r="FM1020" s="16"/>
      <c r="FN1020" s="16"/>
      <c r="FO1020" s="16"/>
      <c r="FP1020" s="16"/>
      <c r="FQ1020" s="16"/>
      <c r="FR1020" s="16"/>
      <c r="FS1020" s="16"/>
      <c r="FT1020" s="16"/>
      <c r="FU1020" s="16"/>
      <c r="FV1020" s="16"/>
      <c r="FW1020" s="16"/>
      <c r="FX1020" s="16"/>
      <c r="FY1020" s="16">
        <v>1.5</v>
      </c>
      <c r="FZ1020" s="16">
        <v>1.0166999999999999</v>
      </c>
      <c r="GA1020" s="150">
        <f t="shared" ref="GA1020" ca="1" si="2647">SUMIF($GD$8:$HG$9,$O$5,GD1020:HG1020)</f>
        <v>0</v>
      </c>
      <c r="GB1020" s="150">
        <f t="shared" ref="GB1020" si="2648">SUM(GD1021:HG1021)</f>
        <v>0</v>
      </c>
      <c r="GC1020" s="152" t="e">
        <f t="shared" ref="GC1020" ca="1" si="2649">GB1020/GA1020</f>
        <v>#DIV/0!</v>
      </c>
      <c r="GD1020" s="16"/>
      <c r="GE1020" s="16"/>
      <c r="GF1020" s="16"/>
      <c r="GG1020" s="16"/>
      <c r="GH1020" s="16"/>
      <c r="GI1020" s="16"/>
      <c r="GJ1020" s="16"/>
      <c r="GK1020" s="16"/>
      <c r="GL1020" s="16"/>
      <c r="GM1020" s="16"/>
      <c r="GN1020" s="16"/>
      <c r="GO1020" s="16"/>
      <c r="GP1020" s="16"/>
      <c r="GQ1020" s="16"/>
      <c r="GR1020" s="16"/>
      <c r="GS1020" s="16"/>
      <c r="GT1020" s="16"/>
      <c r="GU1020" s="16"/>
      <c r="GV1020" s="16"/>
      <c r="GW1020" s="16"/>
      <c r="GX1020" s="16"/>
      <c r="GY1020" s="16"/>
      <c r="GZ1020" s="16"/>
      <c r="HA1020" s="16"/>
      <c r="HB1020" s="16"/>
      <c r="HC1020" s="16"/>
      <c r="HD1020" s="16"/>
      <c r="HE1020" s="16"/>
      <c r="HF1020" s="16"/>
      <c r="HG1020" s="16"/>
      <c r="HH1020" s="150"/>
      <c r="HI1020" s="150">
        <v>0</v>
      </c>
      <c r="HJ1020" s="152" t="e">
        <v>#DIV/0!</v>
      </c>
      <c r="HK1020" s="16"/>
      <c r="HL1020" s="16"/>
      <c r="HM1020" s="16"/>
      <c r="HN1020" s="16"/>
      <c r="HO1020" s="16"/>
      <c r="HP1020" s="16"/>
      <c r="HQ1020" s="16"/>
      <c r="HR1020" s="16"/>
      <c r="HS1020" s="16"/>
      <c r="HT1020" s="16"/>
      <c r="HU1020" s="16"/>
      <c r="HV1020" s="16"/>
      <c r="HW1020" s="16"/>
      <c r="HX1020" s="16"/>
      <c r="HY1020" s="16"/>
      <c r="HZ1020" s="16"/>
      <c r="IA1020" s="16"/>
      <c r="IB1020" s="16"/>
      <c r="IC1020" s="16"/>
      <c r="ID1020" s="16"/>
      <c r="IE1020" s="16"/>
      <c r="IF1020" s="16"/>
      <c r="IG1020" s="16"/>
      <c r="IH1020" s="16"/>
      <c r="II1020" s="16"/>
      <c r="IJ1020" s="16"/>
      <c r="IK1020" s="16"/>
      <c r="IL1020" s="16"/>
      <c r="IM1020" s="16"/>
      <c r="IN1020" s="16"/>
      <c r="IO1020" s="16"/>
      <c r="IP1020" s="150"/>
      <c r="IQ1020" s="150">
        <v>0</v>
      </c>
      <c r="IR1020" s="152" t="e">
        <v>#DIV/0!</v>
      </c>
      <c r="IS1020" s="16"/>
      <c r="IT1020" s="16"/>
      <c r="IU1020" s="16"/>
      <c r="IV1020" s="16"/>
      <c r="IW1020" s="16"/>
      <c r="IX1020" s="16"/>
      <c r="IY1020" s="16"/>
      <c r="IZ1020" s="16"/>
      <c r="JA1020" s="16"/>
      <c r="JB1020" s="16"/>
      <c r="JC1020" s="16"/>
      <c r="JD1020" s="16"/>
      <c r="JE1020" s="16"/>
      <c r="JF1020" s="16"/>
      <c r="JG1020" s="16"/>
      <c r="JH1020" s="16"/>
      <c r="JI1020" s="16"/>
      <c r="JJ1020" s="16"/>
      <c r="JK1020" s="16"/>
      <c r="JL1020" s="16"/>
      <c r="JM1020" s="16"/>
      <c r="JN1020" s="16"/>
      <c r="JO1020" s="16"/>
      <c r="JP1020" s="16"/>
      <c r="JQ1020" s="16"/>
      <c r="JR1020" s="16"/>
      <c r="JS1020" s="16"/>
      <c r="JT1020" s="16"/>
      <c r="JU1020" s="23"/>
      <c r="JV1020" s="16"/>
      <c r="JW1020" s="150"/>
      <c r="JX1020" s="150">
        <v>0</v>
      </c>
      <c r="JY1020" s="152" t="e">
        <v>#DIV/0!</v>
      </c>
      <c r="JZ1020" s="16"/>
      <c r="KA1020" s="16"/>
      <c r="KB1020" s="16"/>
      <c r="KC1020" s="16"/>
      <c r="KD1020" s="16"/>
      <c r="KE1020" s="16"/>
      <c r="KF1020" s="16"/>
      <c r="KG1020" s="16"/>
      <c r="KH1020" s="16"/>
      <c r="KI1020" s="16"/>
      <c r="KJ1020" s="16"/>
      <c r="KK1020" s="16"/>
      <c r="KL1020" s="16"/>
      <c r="KM1020" s="16"/>
      <c r="KN1020" s="16"/>
      <c r="KO1020" s="16"/>
      <c r="KP1020" s="16"/>
      <c r="KQ1020" s="16"/>
      <c r="KR1020" s="16"/>
      <c r="KS1020" s="16"/>
      <c r="KT1020" s="16"/>
      <c r="KU1020" s="16"/>
      <c r="KV1020" s="16"/>
      <c r="KW1020" s="16"/>
      <c r="KX1020" s="16"/>
      <c r="KY1020" s="16"/>
      <c r="KZ1020" s="16"/>
      <c r="LA1020" s="16"/>
      <c r="LB1020" s="16"/>
      <c r="LC1020" s="16"/>
      <c r="LD1020" s="16"/>
      <c r="LE1020" s="150"/>
      <c r="LF1020" s="150">
        <v>0</v>
      </c>
      <c r="LG1020" s="152" t="e">
        <v>#DIV/0!</v>
      </c>
      <c r="LH1020" s="16"/>
      <c r="LI1020" s="16"/>
      <c r="LJ1020" s="16"/>
      <c r="LK1020" s="16"/>
      <c r="LL1020" s="16"/>
      <c r="LM1020" s="16"/>
      <c r="LN1020" s="16"/>
      <c r="LO1020" s="16"/>
      <c r="LP1020" s="16"/>
      <c r="LQ1020" s="16"/>
      <c r="LR1020" s="16"/>
      <c r="LS1020" s="16"/>
      <c r="LT1020" s="16"/>
      <c r="LU1020" s="16"/>
      <c r="LV1020" s="16"/>
      <c r="LW1020" s="16"/>
      <c r="LX1020" s="16"/>
      <c r="LY1020" s="16"/>
      <c r="LZ1020" s="16"/>
      <c r="MA1020" s="16"/>
      <c r="MB1020" s="16"/>
      <c r="MC1020" s="16"/>
      <c r="MD1020" s="16"/>
      <c r="ME1020" s="16"/>
      <c r="MF1020" s="16"/>
      <c r="MG1020" s="16"/>
      <c r="MH1020" s="16"/>
      <c r="MI1020" s="16"/>
      <c r="MJ1020" s="16"/>
      <c r="MK1020" s="16"/>
      <c r="ML1020" s="16"/>
    </row>
    <row r="1021" spans="1:350" ht="13.9" customHeight="1" outlineLevel="3" x14ac:dyDescent="0.2">
      <c r="A1021" s="227"/>
      <c r="B1021" s="219"/>
      <c r="C1021" s="215"/>
      <c r="D1021" s="155"/>
      <c r="E1021" s="176"/>
      <c r="F1021" s="176"/>
      <c r="G1021" s="176"/>
      <c r="H1021" s="171"/>
      <c r="I1021" s="171"/>
      <c r="J1021" s="213"/>
      <c r="K1021" s="213"/>
      <c r="L1021" s="173"/>
      <c r="M1021" s="173"/>
      <c r="N1021" s="184"/>
      <c r="O1021" s="157"/>
      <c r="P1021" s="17" t="s">
        <v>26</v>
      </c>
      <c r="Q1021" s="151"/>
      <c r="R1021" s="151"/>
      <c r="S1021" s="153"/>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151"/>
      <c r="AY1021" s="151"/>
      <c r="AZ1021" s="153"/>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c r="CF1021" s="151"/>
      <c r="CG1021" s="151"/>
      <c r="CH1021" s="153"/>
      <c r="CI1021" s="141"/>
      <c r="CJ1021" s="141"/>
      <c r="CK1021" s="141"/>
      <c r="CL1021" s="141"/>
      <c r="CM1021" s="141"/>
      <c r="CN1021" s="141"/>
      <c r="CO1021" s="141"/>
      <c r="CP1021" s="95"/>
      <c r="CQ1021" s="95"/>
      <c r="CR1021" s="95"/>
      <c r="CS1021" s="95"/>
      <c r="CT1021" s="95"/>
      <c r="CU1021" s="95"/>
      <c r="CV1021" s="95"/>
      <c r="CW1021" s="141"/>
      <c r="CX1021" s="141"/>
      <c r="CY1021" s="141"/>
      <c r="CZ1021" s="141"/>
      <c r="DA1021" s="141"/>
      <c r="DB1021" s="141"/>
      <c r="DC1021" s="141"/>
      <c r="DD1021" s="141"/>
      <c r="DE1021" s="141"/>
      <c r="DF1021" s="141"/>
      <c r="DG1021" s="141"/>
      <c r="DH1021" s="141"/>
      <c r="DI1021" s="141"/>
      <c r="DJ1021" s="141"/>
      <c r="DK1021" s="141"/>
      <c r="DL1021" s="141"/>
      <c r="DM1021" s="141"/>
      <c r="DN1021" s="151"/>
      <c r="DO1021" s="151"/>
      <c r="DP1021" s="153"/>
      <c r="DQ1021" s="24"/>
      <c r="DR1021" s="24"/>
      <c r="DS1021" s="24"/>
      <c r="DT1021" s="24"/>
      <c r="DU1021" s="24"/>
      <c r="DV1021" s="24"/>
      <c r="DW1021" s="24"/>
      <c r="DX1021" s="24"/>
      <c r="DY1021" s="24"/>
      <c r="DZ1021" s="24"/>
      <c r="EA1021" s="24"/>
      <c r="EB1021" s="24"/>
      <c r="EC1021" s="24"/>
      <c r="ED1021" s="24"/>
      <c r="EE1021" s="24"/>
      <c r="EF1021" s="24"/>
      <c r="EG1021" s="24"/>
      <c r="EH1021" s="24"/>
      <c r="EI1021" s="24"/>
      <c r="EJ1021" s="24"/>
      <c r="EK1021" s="24"/>
      <c r="EL1021" s="24"/>
      <c r="EM1021" s="24"/>
      <c r="EN1021" s="24"/>
      <c r="EO1021" s="24"/>
      <c r="EP1021" s="24"/>
      <c r="EQ1021" s="24"/>
      <c r="ER1021" s="24"/>
      <c r="ES1021" s="151"/>
      <c r="ET1021" s="151"/>
      <c r="EU1021" s="153"/>
      <c r="EV1021" s="24"/>
      <c r="EW1021" s="125"/>
      <c r="EX1021" s="24"/>
      <c r="EY1021" s="24"/>
      <c r="EZ1021" s="24"/>
      <c r="FA1021" s="24"/>
      <c r="FB1021" s="24"/>
      <c r="FC1021" s="24"/>
      <c r="FD1021" s="24"/>
      <c r="FE1021" s="24"/>
      <c r="FF1021" s="24"/>
      <c r="FG1021" s="24"/>
      <c r="FH1021" s="24"/>
      <c r="FI1021" s="24"/>
      <c r="FJ1021" s="24"/>
      <c r="FK1021" s="24"/>
      <c r="FL1021" s="24"/>
      <c r="FM1021" s="24"/>
      <c r="FN1021" s="24"/>
      <c r="FO1021" s="24"/>
      <c r="FP1021" s="24"/>
      <c r="FQ1021" s="24"/>
      <c r="FR1021" s="24"/>
      <c r="FS1021" s="24"/>
      <c r="FT1021" s="24"/>
      <c r="FU1021" s="24"/>
      <c r="FV1021" s="24"/>
      <c r="FW1021" s="24"/>
      <c r="FX1021" s="24"/>
      <c r="FY1021" s="24"/>
      <c r="FZ1021" s="24"/>
      <c r="GA1021" s="151"/>
      <c r="GB1021" s="151"/>
      <c r="GC1021" s="153"/>
      <c r="GD1021" s="24"/>
      <c r="GE1021" s="24"/>
      <c r="GF1021" s="24"/>
      <c r="GG1021" s="24"/>
      <c r="GH1021" s="24"/>
      <c r="GI1021" s="24"/>
      <c r="GJ1021" s="24"/>
      <c r="GK1021" s="24"/>
      <c r="GL1021" s="24"/>
      <c r="GM1021" s="24"/>
      <c r="GN1021" s="24"/>
      <c r="GO1021" s="24"/>
      <c r="GP1021" s="24"/>
      <c r="GQ1021" s="24"/>
      <c r="GR1021" s="24"/>
      <c r="GS1021" s="24"/>
      <c r="GT1021" s="24"/>
      <c r="GU1021" s="24"/>
      <c r="GV1021" s="24"/>
      <c r="GW1021" s="24"/>
      <c r="GX1021" s="24"/>
      <c r="GY1021" s="24"/>
      <c r="GZ1021" s="24"/>
      <c r="HA1021" s="24"/>
      <c r="HB1021" s="24"/>
      <c r="HC1021" s="24"/>
      <c r="HD1021" s="24"/>
      <c r="HE1021" s="24"/>
      <c r="HF1021" s="24"/>
      <c r="HG1021" s="24"/>
      <c r="HH1021" s="151"/>
      <c r="HI1021" s="151"/>
      <c r="HJ1021" s="153"/>
      <c r="HK1021" s="24"/>
      <c r="HL1021" s="24"/>
      <c r="HM1021" s="24"/>
      <c r="HN1021" s="24"/>
      <c r="HO1021" s="24"/>
      <c r="HP1021" s="24"/>
      <c r="HQ1021" s="24"/>
      <c r="HR1021" s="24"/>
      <c r="HS1021" s="24"/>
      <c r="HT1021" s="24"/>
      <c r="HU1021" s="24"/>
      <c r="HV1021" s="24"/>
      <c r="HW1021" s="24"/>
      <c r="HX1021" s="24"/>
      <c r="HY1021" s="24"/>
      <c r="HZ1021" s="24"/>
      <c r="IA1021" s="24"/>
      <c r="IB1021" s="24"/>
      <c r="IC1021" s="24"/>
      <c r="ID1021" s="24"/>
      <c r="IE1021" s="24"/>
      <c r="IF1021" s="24"/>
      <c r="IG1021" s="24"/>
      <c r="IH1021" s="24"/>
      <c r="II1021" s="24"/>
      <c r="IJ1021" s="24"/>
      <c r="IK1021" s="24"/>
      <c r="IL1021" s="24"/>
      <c r="IM1021" s="24"/>
      <c r="IN1021" s="24"/>
      <c r="IO1021" s="24"/>
      <c r="IP1021" s="151"/>
      <c r="IQ1021" s="151"/>
      <c r="IR1021" s="153"/>
      <c r="IS1021" s="24"/>
      <c r="IT1021" s="24"/>
      <c r="IU1021" s="24"/>
      <c r="IV1021" s="24"/>
      <c r="IW1021" s="24"/>
      <c r="IX1021" s="24"/>
      <c r="IY1021" s="24"/>
      <c r="IZ1021" s="24"/>
      <c r="JA1021" s="24"/>
      <c r="JB1021" s="24"/>
      <c r="JC1021" s="24"/>
      <c r="JD1021" s="24"/>
      <c r="JE1021" s="24"/>
      <c r="JF1021" s="24"/>
      <c r="JG1021" s="24"/>
      <c r="JH1021" s="24"/>
      <c r="JI1021" s="24"/>
      <c r="JJ1021" s="24"/>
      <c r="JK1021" s="24"/>
      <c r="JL1021" s="24"/>
      <c r="JM1021" s="24"/>
      <c r="JN1021" s="24"/>
      <c r="JO1021" s="24"/>
      <c r="JP1021" s="24"/>
      <c r="JQ1021" s="24"/>
      <c r="JR1021" s="24"/>
      <c r="JS1021" s="24"/>
      <c r="JT1021" s="24"/>
      <c r="JU1021" s="25"/>
      <c r="JV1021" s="24"/>
      <c r="JW1021" s="151"/>
      <c r="JX1021" s="151"/>
      <c r="JY1021" s="153"/>
      <c r="JZ1021" s="24"/>
      <c r="KA1021" s="24"/>
      <c r="KB1021" s="24"/>
      <c r="KC1021" s="24"/>
      <c r="KD1021" s="24"/>
      <c r="KE1021" s="24"/>
      <c r="KF1021" s="24"/>
      <c r="KG1021" s="24"/>
      <c r="KH1021" s="24"/>
      <c r="KI1021" s="24"/>
      <c r="KJ1021" s="24"/>
      <c r="KK1021" s="24"/>
      <c r="KL1021" s="24"/>
      <c r="KM1021" s="24"/>
      <c r="KN1021" s="24"/>
      <c r="KO1021" s="24"/>
      <c r="KP1021" s="24"/>
      <c r="KQ1021" s="24"/>
      <c r="KR1021" s="24"/>
      <c r="KS1021" s="24"/>
      <c r="KT1021" s="24"/>
      <c r="KU1021" s="24"/>
      <c r="KV1021" s="24"/>
      <c r="KW1021" s="24"/>
      <c r="KX1021" s="24"/>
      <c r="KY1021" s="24"/>
      <c r="KZ1021" s="24"/>
      <c r="LA1021" s="24"/>
      <c r="LB1021" s="24"/>
      <c r="LC1021" s="24"/>
      <c r="LD1021" s="24"/>
      <c r="LE1021" s="151"/>
      <c r="LF1021" s="151"/>
      <c r="LG1021" s="153"/>
      <c r="LH1021" s="24"/>
      <c r="LI1021" s="24"/>
      <c r="LJ1021" s="24"/>
      <c r="LK1021" s="24"/>
      <c r="LL1021" s="24"/>
      <c r="LM1021" s="24"/>
      <c r="LN1021" s="24"/>
      <c r="LO1021" s="24"/>
      <c r="LP1021" s="24"/>
      <c r="LQ1021" s="24"/>
      <c r="LR1021" s="24"/>
      <c r="LS1021" s="24"/>
      <c r="LT1021" s="24"/>
      <c r="LU1021" s="24"/>
      <c r="LV1021" s="24"/>
      <c r="LW1021" s="24"/>
      <c r="LX1021" s="24"/>
      <c r="LY1021" s="24"/>
      <c r="LZ1021" s="24"/>
      <c r="MA1021" s="24"/>
      <c r="MB1021" s="24"/>
      <c r="MC1021" s="24"/>
      <c r="MD1021" s="24"/>
      <c r="ME1021" s="24"/>
      <c r="MF1021" s="24"/>
      <c r="MG1021" s="24"/>
      <c r="MH1021" s="24"/>
      <c r="MI1021" s="24"/>
      <c r="MJ1021" s="24"/>
      <c r="MK1021" s="24"/>
      <c r="ML1021" s="24"/>
    </row>
    <row r="1022" spans="1:350" ht="13.9" customHeight="1" outlineLevel="3" x14ac:dyDescent="0.2">
      <c r="A1022" s="226" t="s">
        <v>608</v>
      </c>
      <c r="B1022" s="218" t="s">
        <v>412</v>
      </c>
      <c r="C1022" s="214" t="s">
        <v>374</v>
      </c>
      <c r="D1022" s="154">
        <v>32</v>
      </c>
      <c r="E1022" s="175">
        <v>0</v>
      </c>
      <c r="F1022" s="175">
        <f>D1022-E1022</f>
        <v>32</v>
      </c>
      <c r="G1022" s="175" t="s">
        <v>847</v>
      </c>
      <c r="H1022" s="170" t="s">
        <v>836</v>
      </c>
      <c r="I1022" s="170" t="s">
        <v>1005</v>
      </c>
      <c r="J1022" s="212">
        <f ca="1">E1022+Q1022+AX1022+CF1022+DN1022+ES1022+GA1022+HH1022+IP1022+JW1022+LE1022</f>
        <v>32</v>
      </c>
      <c r="K1022" s="212">
        <f>E1022+R1022+AY1022+CG1022+DO1022+ET1022+GB1022+HI1022+IQ1022+JX1022+LF1022</f>
        <v>0</v>
      </c>
      <c r="L1022" s="172">
        <f ca="1">K1022/J1022</f>
        <v>0</v>
      </c>
      <c r="M1022" s="172">
        <f>K1022/D1022</f>
        <v>0</v>
      </c>
      <c r="N1022" s="183">
        <f ca="1">SUMIF($EV$8:$FZ$9,$O$5,$EV1023:$FZ1023)-SUMIF($EV$8:$FZ$9,$Q$5,$EV1023:$FZ1023)</f>
        <v>0</v>
      </c>
      <c r="O1022" s="156"/>
      <c r="P1022" s="16" t="s">
        <v>25</v>
      </c>
      <c r="Q1022" s="150">
        <v>0</v>
      </c>
      <c r="R1022" s="150">
        <v>0</v>
      </c>
      <c r="S1022" s="152" t="e">
        <v>#DIV/0!</v>
      </c>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50">
        <f t="shared" ca="1" si="2639"/>
        <v>0</v>
      </c>
      <c r="AY1022" s="150">
        <f>SUM(BA1023:CE1023)</f>
        <v>0</v>
      </c>
      <c r="AZ1022" s="152" t="e">
        <f ca="1">AY1022/AX1022</f>
        <v>#DIV/0!</v>
      </c>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50">
        <f t="shared" ref="CF1022" si="2650">SUM(CI1022:DM1022)</f>
        <v>0</v>
      </c>
      <c r="CG1022" s="150">
        <f>SUM(CI1023:DM1023)</f>
        <v>0</v>
      </c>
      <c r="CH1022" s="152" t="e">
        <f>CG1022/CF1022</f>
        <v>#DIV/0!</v>
      </c>
      <c r="CI1022" s="129"/>
      <c r="CJ1022" s="129"/>
      <c r="CK1022" s="129"/>
      <c r="CL1022" s="129"/>
      <c r="CM1022" s="129"/>
      <c r="CN1022" s="129"/>
      <c r="CO1022" s="129"/>
      <c r="CP1022" s="101"/>
      <c r="CQ1022" s="101"/>
      <c r="CR1022" s="101"/>
      <c r="CS1022" s="101"/>
      <c r="CT1022" s="101"/>
      <c r="CU1022" s="101"/>
      <c r="CV1022" s="101"/>
      <c r="CW1022" s="129"/>
      <c r="CX1022" s="129"/>
      <c r="CY1022" s="129"/>
      <c r="CZ1022" s="129"/>
      <c r="DA1022" s="129"/>
      <c r="DB1022" s="129"/>
      <c r="DC1022" s="129"/>
      <c r="DD1022" s="129"/>
      <c r="DE1022" s="129"/>
      <c r="DF1022" s="129"/>
      <c r="DG1022" s="129"/>
      <c r="DH1022" s="129"/>
      <c r="DI1022" s="129"/>
      <c r="DJ1022" s="129"/>
      <c r="DK1022" s="129"/>
      <c r="DL1022" s="129"/>
      <c r="DM1022" s="129"/>
      <c r="DN1022" s="150">
        <f t="shared" ref="DN1022" si="2651">SUM(DQ1022:ER1022)</f>
        <v>0</v>
      </c>
      <c r="DO1022" s="150">
        <f>SUM(DQ1023:ER1023)</f>
        <v>0</v>
      </c>
      <c r="DP1022" s="152" t="e">
        <f t="shared" si="2573"/>
        <v>#DIV/0!</v>
      </c>
      <c r="DQ1022" s="16"/>
      <c r="DR1022" s="16"/>
      <c r="DS1022" s="16"/>
      <c r="DT1022" s="16"/>
      <c r="DU1022" s="16"/>
      <c r="DV1022" s="16"/>
      <c r="DW1022" s="16"/>
      <c r="DX1022" s="16"/>
      <c r="DY1022" s="16"/>
      <c r="DZ1022" s="16"/>
      <c r="EA1022" s="16"/>
      <c r="EB1022" s="16"/>
      <c r="EC1022" s="16"/>
      <c r="ED1022" s="16"/>
      <c r="EE1022" s="16"/>
      <c r="EF1022" s="16"/>
      <c r="EG1022" s="16"/>
      <c r="EH1022" s="16"/>
      <c r="EI1022" s="16"/>
      <c r="EJ1022" s="16"/>
      <c r="EK1022" s="16"/>
      <c r="EL1022" s="16"/>
      <c r="EM1022" s="16"/>
      <c r="EN1022" s="16"/>
      <c r="EO1022" s="16"/>
      <c r="EP1022" s="16"/>
      <c r="EQ1022" s="16"/>
      <c r="ER1022" s="16"/>
      <c r="ES1022" s="150">
        <f t="shared" ref="ES1022:ES1074" ca="1" si="2652">SUMIF($EV$8:$FZ$9,$O$5,EV1022:FZ1022)</f>
        <v>0</v>
      </c>
      <c r="ET1022" s="150">
        <f t="shared" si="2609"/>
        <v>0</v>
      </c>
      <c r="EU1022" s="152" t="e">
        <f t="shared" ca="1" si="2610"/>
        <v>#DIV/0!</v>
      </c>
      <c r="EV1022" s="16"/>
      <c r="EW1022" s="67"/>
      <c r="EX1022" s="16"/>
      <c r="EY1022" s="16"/>
      <c r="EZ1022" s="16"/>
      <c r="FA1022" s="16"/>
      <c r="FB1022" s="16"/>
      <c r="FC1022" s="16"/>
      <c r="FD1022" s="16"/>
      <c r="FE1022" s="16"/>
      <c r="FF1022" s="16"/>
      <c r="FG1022" s="16"/>
      <c r="FH1022" s="16"/>
      <c r="FI1022" s="16"/>
      <c r="FJ1022" s="16"/>
      <c r="FK1022" s="16"/>
      <c r="FL1022" s="16"/>
      <c r="FM1022" s="16"/>
      <c r="FN1022" s="16"/>
      <c r="FO1022" s="16"/>
      <c r="FP1022" s="16"/>
      <c r="FQ1022" s="16"/>
      <c r="FR1022" s="16"/>
      <c r="FS1022" s="16"/>
      <c r="FT1022" s="16"/>
      <c r="FU1022" s="16"/>
      <c r="FV1022" s="16"/>
      <c r="FW1022" s="16"/>
      <c r="FX1022" s="16"/>
      <c r="FY1022" s="16"/>
      <c r="FZ1022" s="16"/>
      <c r="GA1022" s="150">
        <f t="shared" ref="GA1022" ca="1" si="2653">SUMIF($GD$8:$HG$9,$O$5,GD1022:HG1022)</f>
        <v>32</v>
      </c>
      <c r="GB1022" s="150">
        <f t="shared" ref="GB1022" si="2654">SUM(GD1023:HG1023)</f>
        <v>0</v>
      </c>
      <c r="GC1022" s="152">
        <f t="shared" ref="GC1022" ca="1" si="2655">GB1022/GA1022</f>
        <v>0</v>
      </c>
      <c r="GD1022" s="16"/>
      <c r="GE1022" s="16"/>
      <c r="GF1022" s="16"/>
      <c r="GG1022" s="16"/>
      <c r="GH1022" s="16"/>
      <c r="GI1022" s="16"/>
      <c r="GJ1022" s="16"/>
      <c r="GK1022" s="16"/>
      <c r="GL1022" s="16"/>
      <c r="GM1022" s="16"/>
      <c r="GN1022" s="16"/>
      <c r="GO1022" s="16"/>
      <c r="GP1022" s="16"/>
      <c r="GQ1022" s="16"/>
      <c r="GR1022" s="16">
        <v>16</v>
      </c>
      <c r="GS1022" s="16">
        <v>16</v>
      </c>
      <c r="GT1022" s="16"/>
      <c r="GU1022" s="16"/>
      <c r="GV1022" s="16"/>
      <c r="GW1022" s="16"/>
      <c r="GX1022" s="16"/>
      <c r="GY1022" s="16"/>
      <c r="GZ1022" s="16"/>
      <c r="HA1022" s="16"/>
      <c r="HB1022" s="16"/>
      <c r="HC1022" s="16"/>
      <c r="HD1022" s="16"/>
      <c r="HE1022" s="16"/>
      <c r="HF1022" s="16"/>
      <c r="HG1022" s="16"/>
      <c r="HH1022" s="150"/>
      <c r="HI1022" s="150">
        <v>0</v>
      </c>
      <c r="HJ1022" s="152" t="e">
        <v>#DIV/0!</v>
      </c>
      <c r="HK1022" s="16"/>
      <c r="HL1022" s="16"/>
      <c r="HM1022" s="16"/>
      <c r="HN1022" s="16"/>
      <c r="HO1022" s="16"/>
      <c r="HP1022" s="16"/>
      <c r="HQ1022" s="16"/>
      <c r="HR1022" s="16"/>
      <c r="HS1022" s="16"/>
      <c r="HT1022" s="16"/>
      <c r="HU1022" s="16"/>
      <c r="HV1022" s="16"/>
      <c r="HW1022" s="16"/>
      <c r="HX1022" s="16"/>
      <c r="HY1022" s="16"/>
      <c r="HZ1022" s="16"/>
      <c r="IA1022" s="16"/>
      <c r="IB1022" s="16"/>
      <c r="IC1022" s="16"/>
      <c r="ID1022" s="16"/>
      <c r="IE1022" s="16"/>
      <c r="IF1022" s="16"/>
      <c r="IG1022" s="16"/>
      <c r="IH1022" s="16"/>
      <c r="II1022" s="16"/>
      <c r="IJ1022" s="16"/>
      <c r="IK1022" s="16"/>
      <c r="IL1022" s="16"/>
      <c r="IM1022" s="16"/>
      <c r="IN1022" s="16"/>
      <c r="IO1022" s="16"/>
      <c r="IP1022" s="150"/>
      <c r="IQ1022" s="150">
        <v>0</v>
      </c>
      <c r="IR1022" s="152" t="e">
        <v>#DIV/0!</v>
      </c>
      <c r="IS1022" s="16"/>
      <c r="IT1022" s="16"/>
      <c r="IU1022" s="16"/>
      <c r="IV1022" s="16"/>
      <c r="IW1022" s="16"/>
      <c r="IX1022" s="16"/>
      <c r="IY1022" s="16"/>
      <c r="IZ1022" s="16"/>
      <c r="JA1022" s="16"/>
      <c r="JB1022" s="16"/>
      <c r="JC1022" s="16"/>
      <c r="JD1022" s="16"/>
      <c r="JE1022" s="16"/>
      <c r="JF1022" s="16"/>
      <c r="JG1022" s="16"/>
      <c r="JH1022" s="16"/>
      <c r="JI1022" s="16"/>
      <c r="JJ1022" s="16"/>
      <c r="JK1022" s="16"/>
      <c r="JL1022" s="16"/>
      <c r="JM1022" s="16"/>
      <c r="JN1022" s="16"/>
      <c r="JO1022" s="16"/>
      <c r="JP1022" s="16"/>
      <c r="JQ1022" s="16"/>
      <c r="JR1022" s="16"/>
      <c r="JS1022" s="16"/>
      <c r="JT1022" s="16"/>
      <c r="JU1022" s="23"/>
      <c r="JV1022" s="16"/>
      <c r="JW1022" s="150"/>
      <c r="JX1022" s="150">
        <v>0</v>
      </c>
      <c r="JY1022" s="152" t="e">
        <v>#DIV/0!</v>
      </c>
      <c r="JZ1022" s="16"/>
      <c r="KA1022" s="16"/>
      <c r="KB1022" s="16"/>
      <c r="KC1022" s="16"/>
      <c r="KD1022" s="16"/>
      <c r="KE1022" s="16"/>
      <c r="KF1022" s="16"/>
      <c r="KG1022" s="16"/>
      <c r="KH1022" s="16"/>
      <c r="KI1022" s="16"/>
      <c r="KJ1022" s="16"/>
      <c r="KK1022" s="16"/>
      <c r="KL1022" s="16"/>
      <c r="KM1022" s="16"/>
      <c r="KN1022" s="16"/>
      <c r="KO1022" s="16"/>
      <c r="KP1022" s="16"/>
      <c r="KQ1022" s="16"/>
      <c r="KR1022" s="16"/>
      <c r="KS1022" s="16"/>
      <c r="KT1022" s="16"/>
      <c r="KU1022" s="16"/>
      <c r="KV1022" s="16"/>
      <c r="KW1022" s="16"/>
      <c r="KX1022" s="16"/>
      <c r="KY1022" s="16"/>
      <c r="KZ1022" s="16"/>
      <c r="LA1022" s="16"/>
      <c r="LB1022" s="16"/>
      <c r="LC1022" s="16"/>
      <c r="LD1022" s="16"/>
      <c r="LE1022" s="150"/>
      <c r="LF1022" s="150">
        <v>0</v>
      </c>
      <c r="LG1022" s="152" t="e">
        <v>#DIV/0!</v>
      </c>
      <c r="LH1022" s="16"/>
      <c r="LI1022" s="16"/>
      <c r="LJ1022" s="16"/>
      <c r="LK1022" s="16"/>
      <c r="LL1022" s="16"/>
      <c r="LM1022" s="16"/>
      <c r="LN1022" s="16"/>
      <c r="LO1022" s="16"/>
      <c r="LP1022" s="16"/>
      <c r="LQ1022" s="16"/>
      <c r="LR1022" s="16"/>
      <c r="LS1022" s="16"/>
      <c r="LT1022" s="16"/>
      <c r="LU1022" s="16"/>
      <c r="LV1022" s="16"/>
      <c r="LW1022" s="16"/>
      <c r="LX1022" s="16"/>
      <c r="LY1022" s="16"/>
      <c r="LZ1022" s="16"/>
      <c r="MA1022" s="16"/>
      <c r="MB1022" s="16"/>
      <c r="MC1022" s="16"/>
      <c r="MD1022" s="16"/>
      <c r="ME1022" s="16"/>
      <c r="MF1022" s="16"/>
      <c r="MG1022" s="16"/>
      <c r="MH1022" s="16"/>
      <c r="MI1022" s="16"/>
      <c r="MJ1022" s="16"/>
      <c r="MK1022" s="16"/>
      <c r="ML1022" s="16"/>
    </row>
    <row r="1023" spans="1:350" ht="13.9" customHeight="1" outlineLevel="3" x14ac:dyDescent="0.2">
      <c r="A1023" s="227"/>
      <c r="B1023" s="219"/>
      <c r="C1023" s="215"/>
      <c r="D1023" s="155"/>
      <c r="E1023" s="176"/>
      <c r="F1023" s="176"/>
      <c r="G1023" s="176"/>
      <c r="H1023" s="171"/>
      <c r="I1023" s="171"/>
      <c r="J1023" s="213"/>
      <c r="K1023" s="213"/>
      <c r="L1023" s="173"/>
      <c r="M1023" s="173"/>
      <c r="N1023" s="184"/>
      <c r="O1023" s="157"/>
      <c r="P1023" s="17" t="s">
        <v>26</v>
      </c>
      <c r="Q1023" s="151"/>
      <c r="R1023" s="151"/>
      <c r="S1023" s="153"/>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c r="AS1023" s="24"/>
      <c r="AT1023" s="24"/>
      <c r="AU1023" s="24"/>
      <c r="AV1023" s="24"/>
      <c r="AW1023" s="24"/>
      <c r="AX1023" s="151"/>
      <c r="AY1023" s="151"/>
      <c r="AZ1023" s="153"/>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c r="CF1023" s="151"/>
      <c r="CG1023" s="151"/>
      <c r="CH1023" s="153"/>
      <c r="CI1023" s="141"/>
      <c r="CJ1023" s="141"/>
      <c r="CK1023" s="141"/>
      <c r="CL1023" s="141"/>
      <c r="CM1023" s="141"/>
      <c r="CN1023" s="141"/>
      <c r="CO1023" s="141"/>
      <c r="CP1023" s="95"/>
      <c r="CQ1023" s="95"/>
      <c r="CR1023" s="95"/>
      <c r="CS1023" s="95"/>
      <c r="CT1023" s="95"/>
      <c r="CU1023" s="95"/>
      <c r="CV1023" s="95"/>
      <c r="CW1023" s="141"/>
      <c r="CX1023" s="141"/>
      <c r="CY1023" s="141"/>
      <c r="CZ1023" s="141"/>
      <c r="DA1023" s="141"/>
      <c r="DB1023" s="141"/>
      <c r="DC1023" s="141"/>
      <c r="DD1023" s="141"/>
      <c r="DE1023" s="141"/>
      <c r="DF1023" s="141"/>
      <c r="DG1023" s="141"/>
      <c r="DH1023" s="141"/>
      <c r="DI1023" s="141"/>
      <c r="DJ1023" s="141"/>
      <c r="DK1023" s="141"/>
      <c r="DL1023" s="141"/>
      <c r="DM1023" s="141"/>
      <c r="DN1023" s="151"/>
      <c r="DO1023" s="151"/>
      <c r="DP1023" s="153"/>
      <c r="DQ1023" s="24"/>
      <c r="DR1023" s="24"/>
      <c r="DS1023" s="24"/>
      <c r="DT1023" s="24"/>
      <c r="DU1023" s="24"/>
      <c r="DV1023" s="24"/>
      <c r="DW1023" s="24"/>
      <c r="DX1023" s="24"/>
      <c r="DY1023" s="24"/>
      <c r="DZ1023" s="24"/>
      <c r="EA1023" s="24"/>
      <c r="EB1023" s="24"/>
      <c r="EC1023" s="24"/>
      <c r="ED1023" s="24"/>
      <c r="EE1023" s="24"/>
      <c r="EF1023" s="24"/>
      <c r="EG1023" s="24"/>
      <c r="EH1023" s="24"/>
      <c r="EI1023" s="24"/>
      <c r="EJ1023" s="24"/>
      <c r="EK1023" s="24"/>
      <c r="EL1023" s="24"/>
      <c r="EM1023" s="24"/>
      <c r="EN1023" s="24"/>
      <c r="EO1023" s="24"/>
      <c r="EP1023" s="24"/>
      <c r="EQ1023" s="24"/>
      <c r="ER1023" s="24"/>
      <c r="ES1023" s="151"/>
      <c r="ET1023" s="151"/>
      <c r="EU1023" s="153"/>
      <c r="EV1023" s="24"/>
      <c r="EW1023" s="125"/>
      <c r="EX1023" s="24"/>
      <c r="EY1023" s="24"/>
      <c r="EZ1023" s="24"/>
      <c r="FA1023" s="24"/>
      <c r="FB1023" s="24"/>
      <c r="FC1023" s="24"/>
      <c r="FD1023" s="24"/>
      <c r="FE1023" s="24"/>
      <c r="FF1023" s="24"/>
      <c r="FG1023" s="24"/>
      <c r="FH1023" s="24"/>
      <c r="FI1023" s="24"/>
      <c r="FJ1023" s="24"/>
      <c r="FK1023" s="24"/>
      <c r="FL1023" s="24"/>
      <c r="FM1023" s="24"/>
      <c r="FN1023" s="24"/>
      <c r="FO1023" s="24"/>
      <c r="FP1023" s="24"/>
      <c r="FQ1023" s="24"/>
      <c r="FR1023" s="24"/>
      <c r="FS1023" s="24"/>
      <c r="FT1023" s="24"/>
      <c r="FU1023" s="24"/>
      <c r="FV1023" s="24"/>
      <c r="FW1023" s="24"/>
      <c r="FX1023" s="24"/>
      <c r="FY1023" s="24"/>
      <c r="FZ1023" s="24"/>
      <c r="GA1023" s="151"/>
      <c r="GB1023" s="151"/>
      <c r="GC1023" s="153"/>
      <c r="GD1023" s="24"/>
      <c r="GE1023" s="24"/>
      <c r="GF1023" s="24"/>
      <c r="GG1023" s="24"/>
      <c r="GH1023" s="24"/>
      <c r="GI1023" s="24"/>
      <c r="GJ1023" s="24"/>
      <c r="GK1023" s="24"/>
      <c r="GL1023" s="24"/>
      <c r="GM1023" s="24"/>
      <c r="GN1023" s="24"/>
      <c r="GO1023" s="24"/>
      <c r="GP1023" s="24"/>
      <c r="GQ1023" s="24"/>
      <c r="GR1023" s="24"/>
      <c r="GS1023" s="24"/>
      <c r="GT1023" s="24"/>
      <c r="GU1023" s="24"/>
      <c r="GV1023" s="24"/>
      <c r="GW1023" s="24"/>
      <c r="GX1023" s="24"/>
      <c r="GY1023" s="24"/>
      <c r="GZ1023" s="24"/>
      <c r="HA1023" s="24"/>
      <c r="HB1023" s="24"/>
      <c r="HC1023" s="24"/>
      <c r="HD1023" s="24"/>
      <c r="HE1023" s="24"/>
      <c r="HF1023" s="24"/>
      <c r="HG1023" s="24"/>
      <c r="HH1023" s="151"/>
      <c r="HI1023" s="151"/>
      <c r="HJ1023" s="153"/>
      <c r="HK1023" s="24"/>
      <c r="HL1023" s="24"/>
      <c r="HM1023" s="24"/>
      <c r="HN1023" s="24"/>
      <c r="HO1023" s="24"/>
      <c r="HP1023" s="24"/>
      <c r="HQ1023" s="24"/>
      <c r="HR1023" s="24"/>
      <c r="HS1023" s="24"/>
      <c r="HT1023" s="24"/>
      <c r="HU1023" s="24"/>
      <c r="HV1023" s="24"/>
      <c r="HW1023" s="24"/>
      <c r="HX1023" s="24"/>
      <c r="HY1023" s="24"/>
      <c r="HZ1023" s="24"/>
      <c r="IA1023" s="24"/>
      <c r="IB1023" s="24"/>
      <c r="IC1023" s="24"/>
      <c r="ID1023" s="24"/>
      <c r="IE1023" s="24"/>
      <c r="IF1023" s="24"/>
      <c r="IG1023" s="24"/>
      <c r="IH1023" s="24"/>
      <c r="II1023" s="24"/>
      <c r="IJ1023" s="24"/>
      <c r="IK1023" s="24"/>
      <c r="IL1023" s="24"/>
      <c r="IM1023" s="24"/>
      <c r="IN1023" s="24"/>
      <c r="IO1023" s="24"/>
      <c r="IP1023" s="151"/>
      <c r="IQ1023" s="151"/>
      <c r="IR1023" s="153"/>
      <c r="IS1023" s="24"/>
      <c r="IT1023" s="24"/>
      <c r="IU1023" s="24"/>
      <c r="IV1023" s="24"/>
      <c r="IW1023" s="24"/>
      <c r="IX1023" s="24"/>
      <c r="IY1023" s="24"/>
      <c r="IZ1023" s="24"/>
      <c r="JA1023" s="24"/>
      <c r="JB1023" s="24"/>
      <c r="JC1023" s="24"/>
      <c r="JD1023" s="24"/>
      <c r="JE1023" s="24"/>
      <c r="JF1023" s="24"/>
      <c r="JG1023" s="24"/>
      <c r="JH1023" s="24"/>
      <c r="JI1023" s="24"/>
      <c r="JJ1023" s="24"/>
      <c r="JK1023" s="24"/>
      <c r="JL1023" s="24"/>
      <c r="JM1023" s="24"/>
      <c r="JN1023" s="24"/>
      <c r="JO1023" s="24"/>
      <c r="JP1023" s="24"/>
      <c r="JQ1023" s="24"/>
      <c r="JR1023" s="24"/>
      <c r="JS1023" s="24"/>
      <c r="JT1023" s="24"/>
      <c r="JU1023" s="25"/>
      <c r="JV1023" s="24"/>
      <c r="JW1023" s="151"/>
      <c r="JX1023" s="151"/>
      <c r="JY1023" s="153"/>
      <c r="JZ1023" s="24"/>
      <c r="KA1023" s="24"/>
      <c r="KB1023" s="24"/>
      <c r="KC1023" s="24"/>
      <c r="KD1023" s="24"/>
      <c r="KE1023" s="24"/>
      <c r="KF1023" s="24"/>
      <c r="KG1023" s="24"/>
      <c r="KH1023" s="24"/>
      <c r="KI1023" s="24"/>
      <c r="KJ1023" s="24"/>
      <c r="KK1023" s="24"/>
      <c r="KL1023" s="24"/>
      <c r="KM1023" s="24"/>
      <c r="KN1023" s="24"/>
      <c r="KO1023" s="24"/>
      <c r="KP1023" s="24"/>
      <c r="KQ1023" s="24"/>
      <c r="KR1023" s="24"/>
      <c r="KS1023" s="24"/>
      <c r="KT1023" s="24"/>
      <c r="KU1023" s="24"/>
      <c r="KV1023" s="24"/>
      <c r="KW1023" s="24"/>
      <c r="KX1023" s="24"/>
      <c r="KY1023" s="24"/>
      <c r="KZ1023" s="24"/>
      <c r="LA1023" s="24"/>
      <c r="LB1023" s="24"/>
      <c r="LC1023" s="24"/>
      <c r="LD1023" s="24"/>
      <c r="LE1023" s="151"/>
      <c r="LF1023" s="151"/>
      <c r="LG1023" s="153"/>
      <c r="LH1023" s="24"/>
      <c r="LI1023" s="24"/>
      <c r="LJ1023" s="24"/>
      <c r="LK1023" s="24"/>
      <c r="LL1023" s="24"/>
      <c r="LM1023" s="24"/>
      <c r="LN1023" s="24"/>
      <c r="LO1023" s="24"/>
      <c r="LP1023" s="24"/>
      <c r="LQ1023" s="24"/>
      <c r="LR1023" s="24"/>
      <c r="LS1023" s="24"/>
      <c r="LT1023" s="24"/>
      <c r="LU1023" s="24"/>
      <c r="LV1023" s="24"/>
      <c r="LW1023" s="24"/>
      <c r="LX1023" s="24"/>
      <c r="LY1023" s="24"/>
      <c r="LZ1023" s="24"/>
      <c r="MA1023" s="24"/>
      <c r="MB1023" s="24"/>
      <c r="MC1023" s="24"/>
      <c r="MD1023" s="24"/>
      <c r="ME1023" s="24"/>
      <c r="MF1023" s="24"/>
      <c r="MG1023" s="24"/>
      <c r="MH1023" s="24"/>
      <c r="MI1023" s="24"/>
      <c r="MJ1023" s="24"/>
      <c r="MK1023" s="24"/>
      <c r="ML1023" s="24"/>
    </row>
    <row r="1024" spans="1:350" ht="13.9" customHeight="1" outlineLevel="3" x14ac:dyDescent="0.2">
      <c r="A1024" s="226" t="s">
        <v>609</v>
      </c>
      <c r="B1024" s="218" t="s">
        <v>353</v>
      </c>
      <c r="C1024" s="214" t="s">
        <v>37</v>
      </c>
      <c r="D1024" s="154">
        <v>615</v>
      </c>
      <c r="E1024" s="175">
        <v>0</v>
      </c>
      <c r="F1024" s="175">
        <f>D1024-E1024</f>
        <v>615</v>
      </c>
      <c r="G1024" s="175" t="s">
        <v>962</v>
      </c>
      <c r="H1024" s="170" t="s">
        <v>968</v>
      </c>
      <c r="I1024" s="170" t="s">
        <v>880</v>
      </c>
      <c r="J1024" s="212">
        <f ca="1">E1024+Q1024+AX1024+CF1024+DN1024+ES1024+GA1024+HH1024+IP1024+JW1024+LE1024</f>
        <v>615</v>
      </c>
      <c r="K1024" s="212">
        <f>E1024+R1024+AY1024+CG1024+DO1024+ET1024+GB1024+HI1024+IQ1024+JX1024+LF1024</f>
        <v>0</v>
      </c>
      <c r="L1024" s="172">
        <f ca="1">K1024/J1024</f>
        <v>0</v>
      </c>
      <c r="M1024" s="172">
        <f>K1024/D1024</f>
        <v>0</v>
      </c>
      <c r="N1024" s="183">
        <f ca="1">SUMIF($EV$8:$FZ$9,$O$5,$EV1025:$FZ1025)-SUMIF($EV$8:$FZ$9,$Q$5,$EV1025:$FZ1025)</f>
        <v>0</v>
      </c>
      <c r="O1024" s="156"/>
      <c r="P1024" s="16" t="s">
        <v>25</v>
      </c>
      <c r="Q1024" s="150">
        <v>0</v>
      </c>
      <c r="R1024" s="150">
        <v>0</v>
      </c>
      <c r="S1024" s="152" t="e">
        <v>#DIV/0!</v>
      </c>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50">
        <f t="shared" ca="1" si="2639"/>
        <v>0</v>
      </c>
      <c r="AY1024" s="150">
        <f>SUM(BA1025:CE1025)</f>
        <v>0</v>
      </c>
      <c r="AZ1024" s="152" t="e">
        <f ca="1">AY1024/AX1024</f>
        <v>#DIV/0!</v>
      </c>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50">
        <f t="shared" ref="CF1024" si="2656">SUM(CI1024:DM1024)</f>
        <v>0</v>
      </c>
      <c r="CG1024" s="150">
        <f>SUM(CI1025:DM1025)</f>
        <v>0</v>
      </c>
      <c r="CH1024" s="152" t="e">
        <f>CG1024/CF1024</f>
        <v>#DIV/0!</v>
      </c>
      <c r="CI1024" s="129"/>
      <c r="CJ1024" s="129"/>
      <c r="CK1024" s="129"/>
      <c r="CL1024" s="129"/>
      <c r="CM1024" s="129"/>
      <c r="CN1024" s="129"/>
      <c r="CO1024" s="129"/>
      <c r="CP1024" s="101"/>
      <c r="CQ1024" s="101"/>
      <c r="CR1024" s="101"/>
      <c r="CS1024" s="101"/>
      <c r="CT1024" s="101"/>
      <c r="CU1024" s="101"/>
      <c r="CV1024" s="101"/>
      <c r="CW1024" s="129"/>
      <c r="CX1024" s="129"/>
      <c r="CY1024" s="129"/>
      <c r="CZ1024" s="129"/>
      <c r="DA1024" s="129"/>
      <c r="DB1024" s="129"/>
      <c r="DC1024" s="129"/>
      <c r="DD1024" s="129"/>
      <c r="DE1024" s="129"/>
      <c r="DF1024" s="129"/>
      <c r="DG1024" s="129"/>
      <c r="DH1024" s="129"/>
      <c r="DI1024" s="129"/>
      <c r="DJ1024" s="129"/>
      <c r="DK1024" s="129"/>
      <c r="DL1024" s="129"/>
      <c r="DM1024" s="129"/>
      <c r="DN1024" s="150">
        <f t="shared" ref="DN1024" si="2657">SUM(DQ1024:ER1024)</f>
        <v>0</v>
      </c>
      <c r="DO1024" s="150">
        <f>SUM(DQ1025:ER1025)</f>
        <v>0</v>
      </c>
      <c r="DP1024" s="152" t="e">
        <f t="shared" si="2573"/>
        <v>#DIV/0!</v>
      </c>
      <c r="DQ1024" s="16"/>
      <c r="DR1024" s="16"/>
      <c r="DS1024" s="16"/>
      <c r="DT1024" s="16"/>
      <c r="DU1024" s="16"/>
      <c r="DV1024" s="16"/>
      <c r="DW1024" s="16"/>
      <c r="DX1024" s="16"/>
      <c r="DY1024" s="16"/>
      <c r="DZ1024" s="16"/>
      <c r="EA1024" s="16"/>
      <c r="EB1024" s="16"/>
      <c r="EC1024" s="16"/>
      <c r="ED1024" s="16"/>
      <c r="EE1024" s="16"/>
      <c r="EF1024" s="16"/>
      <c r="EG1024" s="16"/>
      <c r="EH1024" s="16"/>
      <c r="EI1024" s="16"/>
      <c r="EJ1024" s="16"/>
      <c r="EK1024" s="16"/>
      <c r="EL1024" s="16"/>
      <c r="EM1024" s="16"/>
      <c r="EN1024" s="16"/>
      <c r="EO1024" s="16"/>
      <c r="EP1024" s="16"/>
      <c r="EQ1024" s="16"/>
      <c r="ER1024" s="16"/>
      <c r="ES1024" s="150">
        <f t="shared" ca="1" si="2652"/>
        <v>0</v>
      </c>
      <c r="ET1024" s="150">
        <f t="shared" si="2609"/>
        <v>0</v>
      </c>
      <c r="EU1024" s="152" t="e">
        <f t="shared" ca="1" si="2610"/>
        <v>#DIV/0!</v>
      </c>
      <c r="EV1024" s="16"/>
      <c r="EW1024" s="67"/>
      <c r="EX1024" s="16"/>
      <c r="EY1024" s="16"/>
      <c r="EZ1024" s="16"/>
      <c r="FA1024" s="16"/>
      <c r="FB1024" s="16"/>
      <c r="FC1024" s="16"/>
      <c r="FD1024" s="16"/>
      <c r="FE1024" s="16"/>
      <c r="FF1024" s="16"/>
      <c r="FG1024" s="16"/>
      <c r="FH1024" s="16"/>
      <c r="FI1024" s="16"/>
      <c r="FJ1024" s="16"/>
      <c r="FK1024" s="16"/>
      <c r="FL1024" s="16"/>
      <c r="FM1024" s="16"/>
      <c r="FN1024" s="16"/>
      <c r="FO1024" s="16"/>
      <c r="FP1024" s="16"/>
      <c r="FQ1024" s="16"/>
      <c r="FR1024" s="16"/>
      <c r="FS1024" s="16"/>
      <c r="FT1024" s="16"/>
      <c r="FU1024" s="16"/>
      <c r="FV1024" s="16"/>
      <c r="FW1024" s="16"/>
      <c r="FX1024" s="16"/>
      <c r="FY1024" s="16"/>
      <c r="FZ1024" s="16"/>
      <c r="GA1024" s="150">
        <f t="shared" ref="GA1024" ca="1" si="2658">SUMIF($GD$8:$HG$9,$O$5,GD1024:HG1024)</f>
        <v>615</v>
      </c>
      <c r="GB1024" s="150">
        <f t="shared" ref="GB1024" si="2659">SUM(GD1025:HG1025)</f>
        <v>0</v>
      </c>
      <c r="GC1024" s="152">
        <f t="shared" ref="GC1024" ca="1" si="2660">GB1024/GA1024</f>
        <v>0</v>
      </c>
      <c r="GD1024" s="16">
        <v>100</v>
      </c>
      <c r="GE1024" s="16">
        <v>100</v>
      </c>
      <c r="GF1024" s="16">
        <v>100</v>
      </c>
      <c r="GG1024" s="16">
        <v>100</v>
      </c>
      <c r="GH1024" s="16">
        <v>100</v>
      </c>
      <c r="GI1024" s="16">
        <v>100</v>
      </c>
      <c r="GJ1024" s="16">
        <v>15</v>
      </c>
      <c r="GK1024" s="16"/>
      <c r="GL1024" s="16"/>
      <c r="GM1024" s="16"/>
      <c r="GN1024" s="16"/>
      <c r="GO1024" s="16"/>
      <c r="GP1024" s="16"/>
      <c r="GQ1024" s="16"/>
      <c r="GR1024" s="16"/>
      <c r="GS1024" s="16"/>
      <c r="GT1024" s="16"/>
      <c r="GU1024" s="16"/>
      <c r="GV1024" s="16"/>
      <c r="GW1024" s="16"/>
      <c r="GX1024" s="16"/>
      <c r="GY1024" s="16"/>
      <c r="GZ1024" s="16"/>
      <c r="HA1024" s="16"/>
      <c r="HB1024" s="16"/>
      <c r="HC1024" s="16"/>
      <c r="HD1024" s="16"/>
      <c r="HE1024" s="16"/>
      <c r="HF1024" s="16"/>
      <c r="HG1024" s="16"/>
      <c r="HH1024" s="150"/>
      <c r="HI1024" s="150">
        <v>0</v>
      </c>
      <c r="HJ1024" s="152" t="e">
        <v>#DIV/0!</v>
      </c>
      <c r="HK1024" s="16"/>
      <c r="HL1024" s="16"/>
      <c r="HM1024" s="16"/>
      <c r="HN1024" s="16"/>
      <c r="HO1024" s="16"/>
      <c r="HP1024" s="16"/>
      <c r="HQ1024" s="16"/>
      <c r="HR1024" s="16"/>
      <c r="HS1024" s="16"/>
      <c r="HT1024" s="16"/>
      <c r="HU1024" s="16"/>
      <c r="HV1024" s="16"/>
      <c r="HW1024" s="16"/>
      <c r="HX1024" s="16"/>
      <c r="HY1024" s="16"/>
      <c r="HZ1024" s="16"/>
      <c r="IA1024" s="16"/>
      <c r="IB1024" s="16"/>
      <c r="IC1024" s="16"/>
      <c r="ID1024" s="16"/>
      <c r="IE1024" s="16"/>
      <c r="IF1024" s="16"/>
      <c r="IG1024" s="16"/>
      <c r="IH1024" s="16"/>
      <c r="II1024" s="16"/>
      <c r="IJ1024" s="16"/>
      <c r="IK1024" s="16"/>
      <c r="IL1024" s="16"/>
      <c r="IM1024" s="16"/>
      <c r="IN1024" s="16"/>
      <c r="IO1024" s="16"/>
      <c r="IP1024" s="150"/>
      <c r="IQ1024" s="150">
        <v>0</v>
      </c>
      <c r="IR1024" s="152" t="e">
        <v>#DIV/0!</v>
      </c>
      <c r="IS1024" s="16"/>
      <c r="IT1024" s="16"/>
      <c r="IU1024" s="16"/>
      <c r="IV1024" s="16"/>
      <c r="IW1024" s="16"/>
      <c r="IX1024" s="16"/>
      <c r="IY1024" s="16"/>
      <c r="IZ1024" s="16"/>
      <c r="JA1024" s="16"/>
      <c r="JB1024" s="16"/>
      <c r="JC1024" s="16"/>
      <c r="JD1024" s="16"/>
      <c r="JE1024" s="16"/>
      <c r="JF1024" s="16"/>
      <c r="JG1024" s="16"/>
      <c r="JH1024" s="16"/>
      <c r="JI1024" s="16"/>
      <c r="JJ1024" s="16"/>
      <c r="JK1024" s="16"/>
      <c r="JL1024" s="16"/>
      <c r="JM1024" s="16"/>
      <c r="JN1024" s="16"/>
      <c r="JO1024" s="16"/>
      <c r="JP1024" s="16"/>
      <c r="JQ1024" s="16"/>
      <c r="JR1024" s="16"/>
      <c r="JS1024" s="16"/>
      <c r="JT1024" s="16"/>
      <c r="JU1024" s="23"/>
      <c r="JV1024" s="16"/>
      <c r="JW1024" s="150"/>
      <c r="JX1024" s="150">
        <v>0</v>
      </c>
      <c r="JY1024" s="152" t="e">
        <v>#DIV/0!</v>
      </c>
      <c r="JZ1024" s="16"/>
      <c r="KA1024" s="16"/>
      <c r="KB1024" s="16"/>
      <c r="KC1024" s="16"/>
      <c r="KD1024" s="16"/>
      <c r="KE1024" s="16"/>
      <c r="KF1024" s="16"/>
      <c r="KG1024" s="16"/>
      <c r="KH1024" s="16"/>
      <c r="KI1024" s="16"/>
      <c r="KJ1024" s="16"/>
      <c r="KK1024" s="16"/>
      <c r="KL1024" s="16"/>
      <c r="KM1024" s="16"/>
      <c r="KN1024" s="16"/>
      <c r="KO1024" s="16"/>
      <c r="KP1024" s="16"/>
      <c r="KQ1024" s="16"/>
      <c r="KR1024" s="16"/>
      <c r="KS1024" s="16"/>
      <c r="KT1024" s="16"/>
      <c r="KU1024" s="16"/>
      <c r="KV1024" s="16"/>
      <c r="KW1024" s="16"/>
      <c r="KX1024" s="16"/>
      <c r="KY1024" s="16"/>
      <c r="KZ1024" s="16"/>
      <c r="LA1024" s="16"/>
      <c r="LB1024" s="16"/>
      <c r="LC1024" s="16"/>
      <c r="LD1024" s="16"/>
      <c r="LE1024" s="150"/>
      <c r="LF1024" s="150">
        <v>0</v>
      </c>
      <c r="LG1024" s="152" t="e">
        <v>#DIV/0!</v>
      </c>
      <c r="LH1024" s="16"/>
      <c r="LI1024" s="16"/>
      <c r="LJ1024" s="16"/>
      <c r="LK1024" s="16"/>
      <c r="LL1024" s="16"/>
      <c r="LM1024" s="16"/>
      <c r="LN1024" s="16"/>
      <c r="LO1024" s="16"/>
      <c r="LP1024" s="16"/>
      <c r="LQ1024" s="16"/>
      <c r="LR1024" s="16"/>
      <c r="LS1024" s="16"/>
      <c r="LT1024" s="16"/>
      <c r="LU1024" s="16"/>
      <c r="LV1024" s="16"/>
      <c r="LW1024" s="16"/>
      <c r="LX1024" s="16"/>
      <c r="LY1024" s="16"/>
      <c r="LZ1024" s="16"/>
      <c r="MA1024" s="16"/>
      <c r="MB1024" s="16"/>
      <c r="MC1024" s="16"/>
      <c r="MD1024" s="16"/>
      <c r="ME1024" s="16"/>
      <c r="MF1024" s="16"/>
      <c r="MG1024" s="16"/>
      <c r="MH1024" s="16"/>
      <c r="MI1024" s="16"/>
      <c r="MJ1024" s="16"/>
      <c r="MK1024" s="16"/>
      <c r="ML1024" s="16"/>
    </row>
    <row r="1025" spans="1:350" ht="13.9" customHeight="1" outlineLevel="3" x14ac:dyDescent="0.2">
      <c r="A1025" s="227"/>
      <c r="B1025" s="219"/>
      <c r="C1025" s="215"/>
      <c r="D1025" s="155"/>
      <c r="E1025" s="176"/>
      <c r="F1025" s="176"/>
      <c r="G1025" s="176"/>
      <c r="H1025" s="171"/>
      <c r="I1025" s="171"/>
      <c r="J1025" s="213"/>
      <c r="K1025" s="213"/>
      <c r="L1025" s="173"/>
      <c r="M1025" s="173"/>
      <c r="N1025" s="184"/>
      <c r="O1025" s="157"/>
      <c r="P1025" s="17" t="s">
        <v>26</v>
      </c>
      <c r="Q1025" s="151"/>
      <c r="R1025" s="151"/>
      <c r="S1025" s="153"/>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c r="AS1025" s="24"/>
      <c r="AT1025" s="24"/>
      <c r="AU1025" s="24"/>
      <c r="AV1025" s="24"/>
      <c r="AW1025" s="24"/>
      <c r="AX1025" s="151"/>
      <c r="AY1025" s="151"/>
      <c r="AZ1025" s="153"/>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c r="CF1025" s="151"/>
      <c r="CG1025" s="151"/>
      <c r="CH1025" s="153"/>
      <c r="CI1025" s="141"/>
      <c r="CJ1025" s="141"/>
      <c r="CK1025" s="141"/>
      <c r="CL1025" s="141"/>
      <c r="CM1025" s="141"/>
      <c r="CN1025" s="141"/>
      <c r="CO1025" s="141"/>
      <c r="CP1025" s="95"/>
      <c r="CQ1025" s="95"/>
      <c r="CR1025" s="95"/>
      <c r="CS1025" s="95"/>
      <c r="CT1025" s="95"/>
      <c r="CU1025" s="95"/>
      <c r="CV1025" s="95"/>
      <c r="CW1025" s="141"/>
      <c r="CX1025" s="141"/>
      <c r="CY1025" s="141"/>
      <c r="CZ1025" s="141"/>
      <c r="DA1025" s="141"/>
      <c r="DB1025" s="141"/>
      <c r="DC1025" s="141"/>
      <c r="DD1025" s="141"/>
      <c r="DE1025" s="141"/>
      <c r="DF1025" s="141"/>
      <c r="DG1025" s="141"/>
      <c r="DH1025" s="141"/>
      <c r="DI1025" s="141"/>
      <c r="DJ1025" s="141"/>
      <c r="DK1025" s="141"/>
      <c r="DL1025" s="141"/>
      <c r="DM1025" s="141"/>
      <c r="DN1025" s="151"/>
      <c r="DO1025" s="151"/>
      <c r="DP1025" s="153"/>
      <c r="DQ1025" s="24"/>
      <c r="DR1025" s="24"/>
      <c r="DS1025" s="24"/>
      <c r="DT1025" s="24"/>
      <c r="DU1025" s="24"/>
      <c r="DV1025" s="24"/>
      <c r="DW1025" s="24"/>
      <c r="DX1025" s="24"/>
      <c r="DY1025" s="24"/>
      <c r="DZ1025" s="24"/>
      <c r="EA1025" s="24"/>
      <c r="EB1025" s="24"/>
      <c r="EC1025" s="24"/>
      <c r="ED1025" s="24"/>
      <c r="EE1025" s="24"/>
      <c r="EF1025" s="24"/>
      <c r="EG1025" s="24"/>
      <c r="EH1025" s="24"/>
      <c r="EI1025" s="24"/>
      <c r="EJ1025" s="24"/>
      <c r="EK1025" s="24"/>
      <c r="EL1025" s="24"/>
      <c r="EM1025" s="24"/>
      <c r="EN1025" s="24"/>
      <c r="EO1025" s="24"/>
      <c r="EP1025" s="24"/>
      <c r="EQ1025" s="24"/>
      <c r="ER1025" s="24"/>
      <c r="ES1025" s="151"/>
      <c r="ET1025" s="151"/>
      <c r="EU1025" s="153"/>
      <c r="EV1025" s="24"/>
      <c r="EW1025" s="125"/>
      <c r="EX1025" s="24"/>
      <c r="EY1025" s="24"/>
      <c r="EZ1025" s="24"/>
      <c r="FA1025" s="24"/>
      <c r="FB1025" s="24"/>
      <c r="FC1025" s="24"/>
      <c r="FD1025" s="24"/>
      <c r="FE1025" s="24"/>
      <c r="FF1025" s="24"/>
      <c r="FG1025" s="24"/>
      <c r="FH1025" s="24"/>
      <c r="FI1025" s="24"/>
      <c r="FJ1025" s="24"/>
      <c r="FK1025" s="24"/>
      <c r="FL1025" s="24"/>
      <c r="FM1025" s="24"/>
      <c r="FN1025" s="24"/>
      <c r="FO1025" s="24"/>
      <c r="FP1025" s="24"/>
      <c r="FQ1025" s="24"/>
      <c r="FR1025" s="24"/>
      <c r="FS1025" s="24"/>
      <c r="FT1025" s="24"/>
      <c r="FU1025" s="24"/>
      <c r="FV1025" s="24"/>
      <c r="FW1025" s="24"/>
      <c r="FX1025" s="24"/>
      <c r="FY1025" s="24"/>
      <c r="FZ1025" s="24"/>
      <c r="GA1025" s="151"/>
      <c r="GB1025" s="151"/>
      <c r="GC1025" s="153"/>
      <c r="GD1025" s="24"/>
      <c r="GE1025" s="24"/>
      <c r="GF1025" s="24"/>
      <c r="GG1025" s="24"/>
      <c r="GH1025" s="24"/>
      <c r="GI1025" s="24"/>
      <c r="GJ1025" s="24"/>
      <c r="GK1025" s="24"/>
      <c r="GL1025" s="24"/>
      <c r="GM1025" s="24"/>
      <c r="GN1025" s="24"/>
      <c r="GO1025" s="24"/>
      <c r="GP1025" s="24"/>
      <c r="GQ1025" s="24"/>
      <c r="GR1025" s="24"/>
      <c r="GS1025" s="24"/>
      <c r="GT1025" s="24"/>
      <c r="GU1025" s="24"/>
      <c r="GV1025" s="24"/>
      <c r="GW1025" s="24"/>
      <c r="GX1025" s="24"/>
      <c r="GY1025" s="24"/>
      <c r="GZ1025" s="24"/>
      <c r="HA1025" s="24"/>
      <c r="HB1025" s="24"/>
      <c r="HC1025" s="24"/>
      <c r="HD1025" s="24"/>
      <c r="HE1025" s="24"/>
      <c r="HF1025" s="24"/>
      <c r="HG1025" s="24"/>
      <c r="HH1025" s="151"/>
      <c r="HI1025" s="151"/>
      <c r="HJ1025" s="153"/>
      <c r="HK1025" s="24"/>
      <c r="HL1025" s="24"/>
      <c r="HM1025" s="24"/>
      <c r="HN1025" s="24"/>
      <c r="HO1025" s="24"/>
      <c r="HP1025" s="24"/>
      <c r="HQ1025" s="24"/>
      <c r="HR1025" s="24"/>
      <c r="HS1025" s="24"/>
      <c r="HT1025" s="24"/>
      <c r="HU1025" s="24"/>
      <c r="HV1025" s="24"/>
      <c r="HW1025" s="24"/>
      <c r="HX1025" s="24"/>
      <c r="HY1025" s="24"/>
      <c r="HZ1025" s="24"/>
      <c r="IA1025" s="24"/>
      <c r="IB1025" s="24"/>
      <c r="IC1025" s="24"/>
      <c r="ID1025" s="24"/>
      <c r="IE1025" s="24"/>
      <c r="IF1025" s="24"/>
      <c r="IG1025" s="24"/>
      <c r="IH1025" s="24"/>
      <c r="II1025" s="24"/>
      <c r="IJ1025" s="24"/>
      <c r="IK1025" s="24"/>
      <c r="IL1025" s="24"/>
      <c r="IM1025" s="24"/>
      <c r="IN1025" s="24"/>
      <c r="IO1025" s="24"/>
      <c r="IP1025" s="151"/>
      <c r="IQ1025" s="151"/>
      <c r="IR1025" s="153"/>
      <c r="IS1025" s="24"/>
      <c r="IT1025" s="24"/>
      <c r="IU1025" s="24"/>
      <c r="IV1025" s="24"/>
      <c r="IW1025" s="24"/>
      <c r="IX1025" s="24"/>
      <c r="IY1025" s="24"/>
      <c r="IZ1025" s="24"/>
      <c r="JA1025" s="24"/>
      <c r="JB1025" s="24"/>
      <c r="JC1025" s="24"/>
      <c r="JD1025" s="24"/>
      <c r="JE1025" s="24"/>
      <c r="JF1025" s="24"/>
      <c r="JG1025" s="24"/>
      <c r="JH1025" s="24"/>
      <c r="JI1025" s="24"/>
      <c r="JJ1025" s="24"/>
      <c r="JK1025" s="24"/>
      <c r="JL1025" s="24"/>
      <c r="JM1025" s="24"/>
      <c r="JN1025" s="24"/>
      <c r="JO1025" s="24"/>
      <c r="JP1025" s="24"/>
      <c r="JQ1025" s="24"/>
      <c r="JR1025" s="24"/>
      <c r="JS1025" s="24"/>
      <c r="JT1025" s="24"/>
      <c r="JU1025" s="25"/>
      <c r="JV1025" s="24"/>
      <c r="JW1025" s="151"/>
      <c r="JX1025" s="151"/>
      <c r="JY1025" s="153"/>
      <c r="JZ1025" s="24"/>
      <c r="KA1025" s="24"/>
      <c r="KB1025" s="24"/>
      <c r="KC1025" s="24"/>
      <c r="KD1025" s="24"/>
      <c r="KE1025" s="24"/>
      <c r="KF1025" s="24"/>
      <c r="KG1025" s="24"/>
      <c r="KH1025" s="24"/>
      <c r="KI1025" s="24"/>
      <c r="KJ1025" s="24"/>
      <c r="KK1025" s="24"/>
      <c r="KL1025" s="24"/>
      <c r="KM1025" s="24"/>
      <c r="KN1025" s="24"/>
      <c r="KO1025" s="24"/>
      <c r="KP1025" s="24"/>
      <c r="KQ1025" s="24"/>
      <c r="KR1025" s="24"/>
      <c r="KS1025" s="24"/>
      <c r="KT1025" s="24"/>
      <c r="KU1025" s="24"/>
      <c r="KV1025" s="24"/>
      <c r="KW1025" s="24"/>
      <c r="KX1025" s="24"/>
      <c r="KY1025" s="24"/>
      <c r="KZ1025" s="24"/>
      <c r="LA1025" s="24"/>
      <c r="LB1025" s="24"/>
      <c r="LC1025" s="24"/>
      <c r="LD1025" s="24"/>
      <c r="LE1025" s="151"/>
      <c r="LF1025" s="151"/>
      <c r="LG1025" s="153"/>
      <c r="LH1025" s="24"/>
      <c r="LI1025" s="24"/>
      <c r="LJ1025" s="24"/>
      <c r="LK1025" s="24"/>
      <c r="LL1025" s="24"/>
      <c r="LM1025" s="24"/>
      <c r="LN1025" s="24"/>
      <c r="LO1025" s="24"/>
      <c r="LP1025" s="24"/>
      <c r="LQ1025" s="24"/>
      <c r="LR1025" s="24"/>
      <c r="LS1025" s="24"/>
      <c r="LT1025" s="24"/>
      <c r="LU1025" s="24"/>
      <c r="LV1025" s="24"/>
      <c r="LW1025" s="24"/>
      <c r="LX1025" s="24"/>
      <c r="LY1025" s="24"/>
      <c r="LZ1025" s="24"/>
      <c r="MA1025" s="24"/>
      <c r="MB1025" s="24"/>
      <c r="MC1025" s="24"/>
      <c r="MD1025" s="24"/>
      <c r="ME1025" s="24"/>
      <c r="MF1025" s="24"/>
      <c r="MG1025" s="24"/>
      <c r="MH1025" s="24"/>
      <c r="MI1025" s="24"/>
      <c r="MJ1025" s="24"/>
      <c r="MK1025" s="24"/>
      <c r="ML1025" s="24"/>
    </row>
    <row r="1026" spans="1:350" s="41" customFormat="1" ht="14.25" customHeight="1" outlineLevel="3" x14ac:dyDescent="0.25">
      <c r="A1026" s="220" t="s">
        <v>597</v>
      </c>
      <c r="B1026" s="230" t="s">
        <v>601</v>
      </c>
      <c r="C1026" s="175" t="s">
        <v>59</v>
      </c>
      <c r="D1026" s="175">
        <v>1</v>
      </c>
      <c r="E1026" s="175"/>
      <c r="F1026" s="175">
        <f>D1026-E1026</f>
        <v>1</v>
      </c>
      <c r="G1026" s="175" t="s">
        <v>860</v>
      </c>
      <c r="H1026" s="170" t="s">
        <v>895</v>
      </c>
      <c r="I1026" s="170" t="s">
        <v>1011</v>
      </c>
      <c r="J1026" s="212">
        <f ca="1">E1026+Q1026+AX1026+CF1026+DN1026+ES1026+GA1026+HH1026+IP1026+JW1026+LE1026</f>
        <v>0</v>
      </c>
      <c r="K1026" s="212">
        <f>E1026+R1026+AY1026+CG1026+DO1026+ET1026+GB1026+HI1026+IQ1026+JX1026+LF1026</f>
        <v>0</v>
      </c>
      <c r="L1026" s="172" t="e">
        <f ca="1">K1026/J1026</f>
        <v>#DIV/0!</v>
      </c>
      <c r="M1026" s="172">
        <f>K1026/D1026</f>
        <v>0</v>
      </c>
      <c r="N1026" s="183">
        <f ca="1">SUMIF($EV$8:$FZ$9,$O$5,$EV1027:$FZ1027)-SUMIF($EV$8:$FZ$9,$Q$5,$EV1027:$FZ1027)</f>
        <v>0</v>
      </c>
      <c r="O1026" s="154"/>
      <c r="P1026" s="154"/>
      <c r="Q1026" s="150">
        <v>0</v>
      </c>
      <c r="R1026" s="150">
        <v>0</v>
      </c>
      <c r="S1026" s="152" t="e">
        <v>#DIV/0!</v>
      </c>
      <c r="T1026" s="154"/>
      <c r="U1026" s="154"/>
      <c r="V1026" s="154"/>
      <c r="W1026" s="154"/>
      <c r="X1026" s="154"/>
      <c r="Y1026" s="154"/>
      <c r="Z1026" s="154"/>
      <c r="AA1026" s="154"/>
      <c r="AB1026" s="154"/>
      <c r="AC1026" s="154"/>
      <c r="AD1026" s="154"/>
      <c r="AE1026" s="154"/>
      <c r="AF1026" s="154"/>
      <c r="AG1026" s="154"/>
      <c r="AH1026" s="154"/>
      <c r="AI1026" s="154"/>
      <c r="AJ1026" s="154"/>
      <c r="AK1026" s="154"/>
      <c r="AL1026" s="154"/>
      <c r="AM1026" s="154"/>
      <c r="AN1026" s="154"/>
      <c r="AO1026" s="154"/>
      <c r="AP1026" s="154"/>
      <c r="AQ1026" s="154"/>
      <c r="AR1026" s="154"/>
      <c r="AS1026" s="154"/>
      <c r="AT1026" s="154"/>
      <c r="AU1026" s="154"/>
      <c r="AV1026" s="154"/>
      <c r="AW1026" s="154"/>
      <c r="AX1026" s="150">
        <f t="shared" ca="1" si="2639"/>
        <v>0</v>
      </c>
      <c r="AY1026" s="150">
        <f>SUM(BA1027:CE1027)</f>
        <v>0</v>
      </c>
      <c r="AZ1026" s="152" t="e">
        <f ca="1">AY1026/AX1026</f>
        <v>#DIV/0!</v>
      </c>
      <c r="BA1026" s="154"/>
      <c r="BB1026" s="154"/>
      <c r="BC1026" s="154"/>
      <c r="BD1026" s="154"/>
      <c r="BE1026" s="154"/>
      <c r="BF1026" s="154"/>
      <c r="BG1026" s="154"/>
      <c r="BH1026" s="154"/>
      <c r="BI1026" s="154"/>
      <c r="BJ1026" s="154"/>
      <c r="BK1026" s="154"/>
      <c r="BL1026" s="154"/>
      <c r="BM1026" s="154"/>
      <c r="BN1026" s="154"/>
      <c r="BO1026" s="154"/>
      <c r="BP1026" s="154"/>
      <c r="BQ1026" s="154"/>
      <c r="BR1026" s="154"/>
      <c r="BS1026" s="154"/>
      <c r="BT1026" s="154"/>
      <c r="BU1026" s="154"/>
      <c r="BV1026" s="154"/>
      <c r="BW1026" s="154"/>
      <c r="BX1026" s="154"/>
      <c r="BY1026" s="154"/>
      <c r="BZ1026" s="154"/>
      <c r="CA1026" s="154"/>
      <c r="CB1026" s="154"/>
      <c r="CC1026" s="154"/>
      <c r="CD1026" s="154"/>
      <c r="CE1026" s="154"/>
      <c r="CF1026" s="150">
        <f t="shared" ref="CF1026" si="2661">SUM(CI1026:DM1026)</f>
        <v>0</v>
      </c>
      <c r="CG1026" s="150">
        <f>SUM(CI1027:DM1027)</f>
        <v>0</v>
      </c>
      <c r="CH1026" s="152" t="e">
        <f>CG1026/CF1026</f>
        <v>#DIV/0!</v>
      </c>
      <c r="CI1026" s="154"/>
      <c r="CJ1026" s="154"/>
      <c r="CK1026" s="154"/>
      <c r="CL1026" s="154"/>
      <c r="CM1026" s="154"/>
      <c r="CN1026" s="154"/>
      <c r="CO1026" s="154"/>
      <c r="CP1026" s="158"/>
      <c r="CQ1026" s="158"/>
      <c r="CR1026" s="158"/>
      <c r="CS1026" s="158"/>
      <c r="CT1026" s="158"/>
      <c r="CU1026" s="158"/>
      <c r="CV1026" s="158"/>
      <c r="CW1026" s="154"/>
      <c r="CX1026" s="154"/>
      <c r="CY1026" s="154"/>
      <c r="CZ1026" s="154"/>
      <c r="DA1026" s="154"/>
      <c r="DB1026" s="154"/>
      <c r="DC1026" s="154"/>
      <c r="DD1026" s="154"/>
      <c r="DE1026" s="154"/>
      <c r="DF1026" s="154"/>
      <c r="DG1026" s="154"/>
      <c r="DH1026" s="154"/>
      <c r="DI1026" s="154"/>
      <c r="DJ1026" s="154"/>
      <c r="DK1026" s="154"/>
      <c r="DL1026" s="154"/>
      <c r="DM1026" s="154"/>
      <c r="DN1026" s="150">
        <f t="shared" ref="DN1026" si="2662">SUM(DQ1026:ER1026)</f>
        <v>0</v>
      </c>
      <c r="DO1026" s="150">
        <f>SUM(DQ1027:ER1027)</f>
        <v>0</v>
      </c>
      <c r="DP1026" s="152" t="e">
        <f t="shared" si="2573"/>
        <v>#DIV/0!</v>
      </c>
      <c r="DQ1026" s="154"/>
      <c r="DR1026" s="154"/>
      <c r="DS1026" s="154"/>
      <c r="DT1026" s="154"/>
      <c r="DU1026" s="154"/>
      <c r="DV1026" s="154"/>
      <c r="DW1026" s="154"/>
      <c r="DX1026" s="154"/>
      <c r="DY1026" s="154"/>
      <c r="DZ1026" s="154"/>
      <c r="EA1026" s="154"/>
      <c r="EB1026" s="154"/>
      <c r="EC1026" s="154"/>
      <c r="ED1026" s="154"/>
      <c r="EE1026" s="154"/>
      <c r="EF1026" s="154"/>
      <c r="EG1026" s="154"/>
      <c r="EH1026" s="154"/>
      <c r="EI1026" s="154"/>
      <c r="EJ1026" s="154"/>
      <c r="EK1026" s="154"/>
      <c r="EL1026" s="154"/>
      <c r="EM1026" s="154"/>
      <c r="EN1026" s="154"/>
      <c r="EO1026" s="154"/>
      <c r="EP1026" s="154"/>
      <c r="EQ1026" s="154"/>
      <c r="ER1026" s="154"/>
      <c r="ES1026" s="150">
        <f t="shared" ca="1" si="2652"/>
        <v>0</v>
      </c>
      <c r="ET1026" s="150">
        <f t="shared" si="2609"/>
        <v>0</v>
      </c>
      <c r="EU1026" s="152" t="e">
        <f t="shared" ca="1" si="2610"/>
        <v>#DIV/0!</v>
      </c>
      <c r="EV1026" s="154"/>
      <c r="EW1026" s="160"/>
      <c r="EX1026" s="154"/>
      <c r="EY1026" s="154"/>
      <c r="EZ1026" s="154"/>
      <c r="FA1026" s="154"/>
      <c r="FB1026" s="154"/>
      <c r="FC1026" s="154"/>
      <c r="FD1026" s="154"/>
      <c r="FE1026" s="154"/>
      <c r="FF1026" s="154"/>
      <c r="FG1026" s="154"/>
      <c r="FH1026" s="154"/>
      <c r="FI1026" s="154"/>
      <c r="FJ1026" s="154"/>
      <c r="FK1026" s="154"/>
      <c r="FL1026" s="154"/>
      <c r="FM1026" s="154"/>
      <c r="FN1026" s="154"/>
      <c r="FO1026" s="154"/>
      <c r="FP1026" s="154"/>
      <c r="FQ1026" s="154"/>
      <c r="FR1026" s="154"/>
      <c r="FS1026" s="154"/>
      <c r="FT1026" s="154"/>
      <c r="FU1026" s="154"/>
      <c r="FV1026" s="154"/>
      <c r="FW1026" s="154"/>
      <c r="FX1026" s="154"/>
      <c r="FY1026" s="154"/>
      <c r="FZ1026" s="154"/>
      <c r="GA1026" s="150">
        <f t="shared" ref="GA1026" ca="1" si="2663">SUMIF($GD$8:$HG$9,$O$5,GD1026:HG1026)</f>
        <v>0</v>
      </c>
      <c r="GB1026" s="150">
        <f t="shared" ref="GB1026" si="2664">SUM(GD1027:HG1027)</f>
        <v>0</v>
      </c>
      <c r="GC1026" s="152" t="e">
        <f t="shared" ref="GC1026" ca="1" si="2665">GB1026/GA1026</f>
        <v>#DIV/0!</v>
      </c>
      <c r="GD1026" s="154"/>
      <c r="GE1026" s="154"/>
      <c r="GF1026" s="154"/>
      <c r="GG1026" s="154"/>
      <c r="GH1026" s="154"/>
      <c r="GI1026" s="154"/>
      <c r="GJ1026" s="154"/>
      <c r="GK1026" s="154"/>
      <c r="GL1026" s="154"/>
      <c r="GM1026" s="154"/>
      <c r="GN1026" s="154"/>
      <c r="GO1026" s="154"/>
      <c r="GP1026" s="154"/>
      <c r="GQ1026" s="154"/>
      <c r="GR1026" s="154"/>
      <c r="GS1026" s="154"/>
      <c r="GT1026" s="154"/>
      <c r="GU1026" s="154"/>
      <c r="GV1026" s="154"/>
      <c r="GW1026" s="154"/>
      <c r="GX1026" s="154"/>
      <c r="GY1026" s="154"/>
      <c r="GZ1026" s="154"/>
      <c r="HA1026" s="154"/>
      <c r="HB1026" s="154"/>
      <c r="HC1026" s="154"/>
      <c r="HD1026" s="154"/>
      <c r="HE1026" s="154"/>
      <c r="HF1026" s="154"/>
      <c r="HG1026" s="154"/>
      <c r="HH1026" s="150"/>
      <c r="HI1026" s="150">
        <v>0</v>
      </c>
      <c r="HJ1026" s="154"/>
      <c r="HK1026" s="154"/>
      <c r="HL1026" s="154"/>
      <c r="HM1026" s="154"/>
      <c r="HN1026" s="154"/>
      <c r="HO1026" s="154"/>
      <c r="HP1026" s="154"/>
      <c r="HQ1026" s="154"/>
      <c r="HR1026" s="154"/>
      <c r="HS1026" s="154"/>
      <c r="HT1026" s="154"/>
      <c r="HU1026" s="154"/>
      <c r="HV1026" s="154"/>
      <c r="HW1026" s="154"/>
      <c r="HX1026" s="154"/>
      <c r="HY1026" s="154"/>
      <c r="HZ1026" s="154"/>
      <c r="IA1026" s="154"/>
      <c r="IB1026" s="154"/>
      <c r="IC1026" s="154"/>
      <c r="ID1026" s="154"/>
      <c r="IE1026" s="154"/>
      <c r="IF1026" s="154"/>
      <c r="IG1026" s="154"/>
      <c r="IH1026" s="154"/>
      <c r="II1026" s="154"/>
      <c r="IJ1026" s="154"/>
      <c r="IK1026" s="154"/>
      <c r="IL1026" s="154"/>
      <c r="IM1026" s="154"/>
      <c r="IN1026" s="154"/>
      <c r="IO1026" s="154"/>
      <c r="IP1026" s="150"/>
      <c r="IQ1026" s="150">
        <v>0</v>
      </c>
      <c r="IR1026" s="154"/>
      <c r="IS1026" s="154"/>
      <c r="IT1026" s="154"/>
      <c r="IU1026" s="154"/>
      <c r="IV1026" s="154"/>
      <c r="IW1026" s="154"/>
      <c r="IX1026" s="154"/>
      <c r="IY1026" s="154"/>
      <c r="IZ1026" s="154"/>
      <c r="JA1026" s="154"/>
      <c r="JB1026" s="154"/>
      <c r="JC1026" s="154"/>
      <c r="JD1026" s="154"/>
      <c r="JE1026" s="154"/>
      <c r="JF1026" s="154"/>
      <c r="JG1026" s="154"/>
      <c r="JH1026" s="154"/>
      <c r="JI1026" s="154"/>
      <c r="JJ1026" s="154"/>
      <c r="JK1026" s="154"/>
      <c r="JL1026" s="154"/>
      <c r="JM1026" s="154"/>
      <c r="JN1026" s="154"/>
      <c r="JO1026" s="154"/>
      <c r="JP1026" s="154"/>
      <c r="JQ1026" s="154"/>
      <c r="JR1026" s="154"/>
      <c r="JS1026" s="154"/>
      <c r="JT1026" s="154"/>
      <c r="JU1026" s="154"/>
      <c r="JV1026" s="154"/>
      <c r="JW1026" s="150"/>
      <c r="JX1026" s="150">
        <v>0</v>
      </c>
      <c r="JY1026" s="154"/>
      <c r="JZ1026" s="154"/>
      <c r="KA1026" s="154"/>
      <c r="KB1026" s="154"/>
      <c r="KC1026" s="154"/>
      <c r="KD1026" s="154"/>
      <c r="KE1026" s="154"/>
      <c r="KF1026" s="154"/>
      <c r="KG1026" s="154"/>
      <c r="KH1026" s="154"/>
      <c r="KI1026" s="154"/>
      <c r="KJ1026" s="154"/>
      <c r="KK1026" s="154"/>
      <c r="KL1026" s="154"/>
      <c r="KM1026" s="154"/>
      <c r="KN1026" s="154"/>
      <c r="KO1026" s="154"/>
      <c r="KP1026" s="154"/>
      <c r="KQ1026" s="154"/>
      <c r="KR1026" s="154"/>
      <c r="KS1026" s="154"/>
      <c r="KT1026" s="154"/>
      <c r="KU1026" s="154"/>
      <c r="KV1026" s="154"/>
      <c r="KW1026" s="154"/>
      <c r="KX1026" s="154"/>
      <c r="KY1026" s="154"/>
      <c r="KZ1026" s="154"/>
      <c r="LA1026" s="154"/>
      <c r="LB1026" s="154"/>
      <c r="LC1026" s="154"/>
      <c r="LD1026" s="154"/>
      <c r="LE1026" s="150"/>
      <c r="LF1026" s="150">
        <v>0</v>
      </c>
      <c r="LG1026" s="154"/>
      <c r="LH1026" s="154"/>
      <c r="LI1026" s="154"/>
      <c r="LJ1026" s="154"/>
      <c r="LK1026" s="154"/>
      <c r="LL1026" s="154"/>
      <c r="LM1026" s="154"/>
      <c r="LN1026" s="154"/>
      <c r="LO1026" s="154"/>
      <c r="LP1026" s="154"/>
      <c r="LQ1026" s="154"/>
      <c r="LR1026" s="154"/>
      <c r="LS1026" s="154"/>
      <c r="LT1026" s="154"/>
      <c r="LU1026" s="154"/>
      <c r="LV1026" s="154"/>
      <c r="LW1026" s="154"/>
      <c r="LX1026" s="154"/>
      <c r="LY1026" s="154"/>
      <c r="LZ1026" s="154"/>
      <c r="MA1026" s="154"/>
      <c r="MB1026" s="154"/>
      <c r="MC1026" s="154"/>
      <c r="MD1026" s="154"/>
      <c r="ME1026" s="154"/>
      <c r="MF1026" s="154"/>
      <c r="MG1026" s="154"/>
      <c r="MH1026" s="154"/>
      <c r="MI1026" s="154"/>
      <c r="MJ1026" s="154"/>
      <c r="MK1026" s="154"/>
      <c r="ML1026" s="154"/>
    </row>
    <row r="1027" spans="1:350" s="41" customFormat="1" ht="14.25" customHeight="1" outlineLevel="3" x14ac:dyDescent="0.25">
      <c r="A1027" s="221"/>
      <c r="B1027" s="231"/>
      <c r="C1027" s="176"/>
      <c r="D1027" s="176"/>
      <c r="E1027" s="176"/>
      <c r="F1027" s="176"/>
      <c r="G1027" s="176"/>
      <c r="H1027" s="171"/>
      <c r="I1027" s="171"/>
      <c r="J1027" s="213"/>
      <c r="K1027" s="213"/>
      <c r="L1027" s="173"/>
      <c r="M1027" s="173"/>
      <c r="N1027" s="184"/>
      <c r="O1027" s="155"/>
      <c r="P1027" s="155"/>
      <c r="Q1027" s="151"/>
      <c r="R1027" s="151"/>
      <c r="S1027" s="153"/>
      <c r="T1027" s="155"/>
      <c r="U1027" s="155"/>
      <c r="V1027" s="155"/>
      <c r="W1027" s="155"/>
      <c r="X1027" s="155"/>
      <c r="Y1027" s="155"/>
      <c r="Z1027" s="155"/>
      <c r="AA1027" s="155"/>
      <c r="AB1027" s="155"/>
      <c r="AC1027" s="155"/>
      <c r="AD1027" s="155"/>
      <c r="AE1027" s="155"/>
      <c r="AF1027" s="155"/>
      <c r="AG1027" s="155"/>
      <c r="AH1027" s="155"/>
      <c r="AI1027" s="155"/>
      <c r="AJ1027" s="155"/>
      <c r="AK1027" s="155"/>
      <c r="AL1027" s="155"/>
      <c r="AM1027" s="155"/>
      <c r="AN1027" s="155"/>
      <c r="AO1027" s="155"/>
      <c r="AP1027" s="155"/>
      <c r="AQ1027" s="155"/>
      <c r="AR1027" s="155"/>
      <c r="AS1027" s="155"/>
      <c r="AT1027" s="155"/>
      <c r="AU1027" s="155"/>
      <c r="AV1027" s="155"/>
      <c r="AW1027" s="155"/>
      <c r="AX1027" s="151"/>
      <c r="AY1027" s="151"/>
      <c r="AZ1027" s="153"/>
      <c r="BA1027" s="155"/>
      <c r="BB1027" s="155"/>
      <c r="BC1027" s="155"/>
      <c r="BD1027" s="155"/>
      <c r="BE1027" s="155"/>
      <c r="BF1027" s="155"/>
      <c r="BG1027" s="155"/>
      <c r="BH1027" s="155"/>
      <c r="BI1027" s="155"/>
      <c r="BJ1027" s="155"/>
      <c r="BK1027" s="155"/>
      <c r="BL1027" s="155"/>
      <c r="BM1027" s="155"/>
      <c r="BN1027" s="155"/>
      <c r="BO1027" s="155"/>
      <c r="BP1027" s="155"/>
      <c r="BQ1027" s="155"/>
      <c r="BR1027" s="155"/>
      <c r="BS1027" s="155"/>
      <c r="BT1027" s="155"/>
      <c r="BU1027" s="155"/>
      <c r="BV1027" s="155"/>
      <c r="BW1027" s="155"/>
      <c r="BX1027" s="155"/>
      <c r="BY1027" s="155"/>
      <c r="BZ1027" s="155"/>
      <c r="CA1027" s="155"/>
      <c r="CB1027" s="155"/>
      <c r="CC1027" s="155"/>
      <c r="CD1027" s="155"/>
      <c r="CE1027" s="155"/>
      <c r="CF1027" s="151"/>
      <c r="CG1027" s="151"/>
      <c r="CH1027" s="153"/>
      <c r="CI1027" s="155"/>
      <c r="CJ1027" s="155"/>
      <c r="CK1027" s="155"/>
      <c r="CL1027" s="155"/>
      <c r="CM1027" s="155"/>
      <c r="CN1027" s="155"/>
      <c r="CO1027" s="155"/>
      <c r="CP1027" s="159"/>
      <c r="CQ1027" s="159"/>
      <c r="CR1027" s="159"/>
      <c r="CS1027" s="159"/>
      <c r="CT1027" s="159"/>
      <c r="CU1027" s="159"/>
      <c r="CV1027" s="159"/>
      <c r="CW1027" s="155"/>
      <c r="CX1027" s="155"/>
      <c r="CY1027" s="155"/>
      <c r="CZ1027" s="155"/>
      <c r="DA1027" s="155"/>
      <c r="DB1027" s="155"/>
      <c r="DC1027" s="155"/>
      <c r="DD1027" s="155"/>
      <c r="DE1027" s="155"/>
      <c r="DF1027" s="155"/>
      <c r="DG1027" s="155"/>
      <c r="DH1027" s="155"/>
      <c r="DI1027" s="155"/>
      <c r="DJ1027" s="155"/>
      <c r="DK1027" s="155"/>
      <c r="DL1027" s="155"/>
      <c r="DM1027" s="155"/>
      <c r="DN1027" s="151"/>
      <c r="DO1027" s="151"/>
      <c r="DP1027" s="153"/>
      <c r="DQ1027" s="155"/>
      <c r="DR1027" s="155"/>
      <c r="DS1027" s="155"/>
      <c r="DT1027" s="155"/>
      <c r="DU1027" s="155"/>
      <c r="DV1027" s="155"/>
      <c r="DW1027" s="155"/>
      <c r="DX1027" s="155"/>
      <c r="DY1027" s="155"/>
      <c r="DZ1027" s="155"/>
      <c r="EA1027" s="155"/>
      <c r="EB1027" s="155"/>
      <c r="EC1027" s="155"/>
      <c r="ED1027" s="155"/>
      <c r="EE1027" s="155"/>
      <c r="EF1027" s="155"/>
      <c r="EG1027" s="155"/>
      <c r="EH1027" s="155"/>
      <c r="EI1027" s="155"/>
      <c r="EJ1027" s="155"/>
      <c r="EK1027" s="155"/>
      <c r="EL1027" s="155"/>
      <c r="EM1027" s="155"/>
      <c r="EN1027" s="155"/>
      <c r="EO1027" s="155"/>
      <c r="EP1027" s="155"/>
      <c r="EQ1027" s="155"/>
      <c r="ER1027" s="155"/>
      <c r="ES1027" s="151"/>
      <c r="ET1027" s="151"/>
      <c r="EU1027" s="153"/>
      <c r="EV1027" s="155"/>
      <c r="EW1027" s="161"/>
      <c r="EX1027" s="155"/>
      <c r="EY1027" s="155"/>
      <c r="EZ1027" s="155"/>
      <c r="FA1027" s="155"/>
      <c r="FB1027" s="155"/>
      <c r="FC1027" s="155"/>
      <c r="FD1027" s="155"/>
      <c r="FE1027" s="155"/>
      <c r="FF1027" s="155"/>
      <c r="FG1027" s="155"/>
      <c r="FH1027" s="155"/>
      <c r="FI1027" s="155"/>
      <c r="FJ1027" s="155"/>
      <c r="FK1027" s="155"/>
      <c r="FL1027" s="155"/>
      <c r="FM1027" s="155"/>
      <c r="FN1027" s="155"/>
      <c r="FO1027" s="155"/>
      <c r="FP1027" s="155"/>
      <c r="FQ1027" s="155"/>
      <c r="FR1027" s="155"/>
      <c r="FS1027" s="155"/>
      <c r="FT1027" s="155"/>
      <c r="FU1027" s="155"/>
      <c r="FV1027" s="155"/>
      <c r="FW1027" s="155"/>
      <c r="FX1027" s="155"/>
      <c r="FY1027" s="155"/>
      <c r="FZ1027" s="155"/>
      <c r="GA1027" s="151"/>
      <c r="GB1027" s="151"/>
      <c r="GC1027" s="153"/>
      <c r="GD1027" s="155"/>
      <c r="GE1027" s="155"/>
      <c r="GF1027" s="155"/>
      <c r="GG1027" s="155"/>
      <c r="GH1027" s="155"/>
      <c r="GI1027" s="155"/>
      <c r="GJ1027" s="155"/>
      <c r="GK1027" s="155"/>
      <c r="GL1027" s="155"/>
      <c r="GM1027" s="155"/>
      <c r="GN1027" s="155"/>
      <c r="GO1027" s="155"/>
      <c r="GP1027" s="155"/>
      <c r="GQ1027" s="155"/>
      <c r="GR1027" s="155"/>
      <c r="GS1027" s="155"/>
      <c r="GT1027" s="155"/>
      <c r="GU1027" s="155"/>
      <c r="GV1027" s="155"/>
      <c r="GW1027" s="155"/>
      <c r="GX1027" s="155"/>
      <c r="GY1027" s="155"/>
      <c r="GZ1027" s="155"/>
      <c r="HA1027" s="155"/>
      <c r="HB1027" s="155"/>
      <c r="HC1027" s="155"/>
      <c r="HD1027" s="155"/>
      <c r="HE1027" s="155"/>
      <c r="HF1027" s="155"/>
      <c r="HG1027" s="155"/>
      <c r="HH1027" s="151"/>
      <c r="HI1027" s="151"/>
      <c r="HJ1027" s="155"/>
      <c r="HK1027" s="155"/>
      <c r="HL1027" s="155"/>
      <c r="HM1027" s="155"/>
      <c r="HN1027" s="155"/>
      <c r="HO1027" s="155"/>
      <c r="HP1027" s="155"/>
      <c r="HQ1027" s="155"/>
      <c r="HR1027" s="155"/>
      <c r="HS1027" s="155"/>
      <c r="HT1027" s="155"/>
      <c r="HU1027" s="155"/>
      <c r="HV1027" s="155"/>
      <c r="HW1027" s="155"/>
      <c r="HX1027" s="155"/>
      <c r="HY1027" s="155"/>
      <c r="HZ1027" s="155"/>
      <c r="IA1027" s="155"/>
      <c r="IB1027" s="155"/>
      <c r="IC1027" s="155"/>
      <c r="ID1027" s="155"/>
      <c r="IE1027" s="155"/>
      <c r="IF1027" s="155"/>
      <c r="IG1027" s="155"/>
      <c r="IH1027" s="155"/>
      <c r="II1027" s="155"/>
      <c r="IJ1027" s="155"/>
      <c r="IK1027" s="155"/>
      <c r="IL1027" s="155"/>
      <c r="IM1027" s="155"/>
      <c r="IN1027" s="155"/>
      <c r="IO1027" s="155"/>
      <c r="IP1027" s="151"/>
      <c r="IQ1027" s="151"/>
      <c r="IR1027" s="155"/>
      <c r="IS1027" s="155"/>
      <c r="IT1027" s="155"/>
      <c r="IU1027" s="155"/>
      <c r="IV1027" s="155"/>
      <c r="IW1027" s="155"/>
      <c r="IX1027" s="155"/>
      <c r="IY1027" s="155"/>
      <c r="IZ1027" s="155"/>
      <c r="JA1027" s="155"/>
      <c r="JB1027" s="155"/>
      <c r="JC1027" s="155"/>
      <c r="JD1027" s="155"/>
      <c r="JE1027" s="155"/>
      <c r="JF1027" s="155"/>
      <c r="JG1027" s="155"/>
      <c r="JH1027" s="155"/>
      <c r="JI1027" s="155"/>
      <c r="JJ1027" s="155"/>
      <c r="JK1027" s="155"/>
      <c r="JL1027" s="155"/>
      <c r="JM1027" s="155"/>
      <c r="JN1027" s="155"/>
      <c r="JO1027" s="155"/>
      <c r="JP1027" s="155"/>
      <c r="JQ1027" s="155"/>
      <c r="JR1027" s="155"/>
      <c r="JS1027" s="155"/>
      <c r="JT1027" s="155"/>
      <c r="JU1027" s="155"/>
      <c r="JV1027" s="155"/>
      <c r="JW1027" s="151"/>
      <c r="JX1027" s="151"/>
      <c r="JY1027" s="155"/>
      <c r="JZ1027" s="155"/>
      <c r="KA1027" s="155"/>
      <c r="KB1027" s="155"/>
      <c r="KC1027" s="155"/>
      <c r="KD1027" s="155"/>
      <c r="KE1027" s="155"/>
      <c r="KF1027" s="155"/>
      <c r="KG1027" s="155"/>
      <c r="KH1027" s="155"/>
      <c r="KI1027" s="155"/>
      <c r="KJ1027" s="155"/>
      <c r="KK1027" s="155"/>
      <c r="KL1027" s="155"/>
      <c r="KM1027" s="155"/>
      <c r="KN1027" s="155"/>
      <c r="KO1027" s="155"/>
      <c r="KP1027" s="155"/>
      <c r="KQ1027" s="155"/>
      <c r="KR1027" s="155"/>
      <c r="KS1027" s="155"/>
      <c r="KT1027" s="155"/>
      <c r="KU1027" s="155"/>
      <c r="KV1027" s="155"/>
      <c r="KW1027" s="155"/>
      <c r="KX1027" s="155"/>
      <c r="KY1027" s="155"/>
      <c r="KZ1027" s="155"/>
      <c r="LA1027" s="155"/>
      <c r="LB1027" s="155"/>
      <c r="LC1027" s="155"/>
      <c r="LD1027" s="155"/>
      <c r="LE1027" s="151"/>
      <c r="LF1027" s="151"/>
      <c r="LG1027" s="155"/>
      <c r="LH1027" s="155"/>
      <c r="LI1027" s="155"/>
      <c r="LJ1027" s="155"/>
      <c r="LK1027" s="155"/>
      <c r="LL1027" s="155"/>
      <c r="LM1027" s="155"/>
      <c r="LN1027" s="155"/>
      <c r="LO1027" s="155"/>
      <c r="LP1027" s="155"/>
      <c r="LQ1027" s="155"/>
      <c r="LR1027" s="155"/>
      <c r="LS1027" s="155"/>
      <c r="LT1027" s="155"/>
      <c r="LU1027" s="155"/>
      <c r="LV1027" s="155"/>
      <c r="LW1027" s="155"/>
      <c r="LX1027" s="155"/>
      <c r="LY1027" s="155"/>
      <c r="LZ1027" s="155"/>
      <c r="MA1027" s="155"/>
      <c r="MB1027" s="155"/>
      <c r="MC1027" s="155"/>
      <c r="MD1027" s="155"/>
      <c r="ME1027" s="155"/>
      <c r="MF1027" s="155"/>
      <c r="MG1027" s="155"/>
      <c r="MH1027" s="155"/>
      <c r="MI1027" s="155"/>
      <c r="MJ1027" s="155"/>
      <c r="MK1027" s="155"/>
      <c r="ML1027" s="155"/>
    </row>
    <row r="1028" spans="1:350" ht="13.9" customHeight="1" outlineLevel="3" x14ac:dyDescent="0.2">
      <c r="A1028" s="226" t="s">
        <v>610</v>
      </c>
      <c r="B1028" s="218" t="s">
        <v>343</v>
      </c>
      <c r="C1028" s="214" t="s">
        <v>99</v>
      </c>
      <c r="D1028" s="154">
        <v>110</v>
      </c>
      <c r="E1028" s="175">
        <v>0</v>
      </c>
      <c r="F1028" s="175">
        <f>D1028-E1028</f>
        <v>110</v>
      </c>
      <c r="G1028" s="175" t="s">
        <v>844</v>
      </c>
      <c r="H1028" s="170" t="s">
        <v>895</v>
      </c>
      <c r="I1028" s="170" t="s">
        <v>868</v>
      </c>
      <c r="J1028" s="212">
        <f ca="1">E1028+Q1028+AX1028+CF1028+DN1028+ES1028+GA1028+HH1028+IP1028+JW1028+LE1028</f>
        <v>110</v>
      </c>
      <c r="K1028" s="212">
        <f>E1028+R1028+AY1028+CG1028+DO1028+ET1028+GB1028+HI1028+IQ1028+JX1028+LF1028</f>
        <v>110</v>
      </c>
      <c r="L1028" s="172">
        <f ca="1">K1028/J1028</f>
        <v>1</v>
      </c>
      <c r="M1028" s="172">
        <f>K1028/D1028</f>
        <v>1</v>
      </c>
      <c r="N1028" s="183">
        <f ca="1">SUMIF($EV$8:$FZ$9,$O$5,$EV1029:$FZ1029)-SUMIF($EV$8:$FZ$9,$Q$5,$EV1029:$FZ1029)</f>
        <v>0</v>
      </c>
      <c r="O1028" s="156"/>
      <c r="P1028" s="16" t="s">
        <v>25</v>
      </c>
      <c r="Q1028" s="150">
        <v>0</v>
      </c>
      <c r="R1028" s="150">
        <v>0</v>
      </c>
      <c r="S1028" s="152" t="e">
        <v>#DIV/0!</v>
      </c>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50">
        <f t="shared" ca="1" si="2639"/>
        <v>0</v>
      </c>
      <c r="AY1028" s="150">
        <f>SUM(BA1029:CE1029)</f>
        <v>0</v>
      </c>
      <c r="AZ1028" s="152" t="e">
        <f ca="1">AY1028/AX1028</f>
        <v>#DIV/0!</v>
      </c>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50">
        <f t="shared" ref="CF1028" si="2666">SUM(CI1028:DM1028)</f>
        <v>0</v>
      </c>
      <c r="CG1028" s="150">
        <f>SUM(CI1029:DM1029)</f>
        <v>0</v>
      </c>
      <c r="CH1028" s="152" t="e">
        <f>CG1028/CF1028</f>
        <v>#DIV/0!</v>
      </c>
      <c r="CI1028" s="129"/>
      <c r="CJ1028" s="129"/>
      <c r="CK1028" s="129"/>
      <c r="CL1028" s="129"/>
      <c r="CM1028" s="129"/>
      <c r="CN1028" s="129"/>
      <c r="CO1028" s="129"/>
      <c r="CP1028" s="101"/>
      <c r="CQ1028" s="101"/>
      <c r="CR1028" s="101"/>
      <c r="CS1028" s="101"/>
      <c r="CT1028" s="101"/>
      <c r="CU1028" s="101"/>
      <c r="CV1028" s="101"/>
      <c r="CW1028" s="129"/>
      <c r="CX1028" s="129"/>
      <c r="CY1028" s="129"/>
      <c r="CZ1028" s="129"/>
      <c r="DA1028" s="129"/>
      <c r="DB1028" s="129"/>
      <c r="DC1028" s="129"/>
      <c r="DD1028" s="129"/>
      <c r="DE1028" s="129"/>
      <c r="DF1028" s="129"/>
      <c r="DG1028" s="129"/>
      <c r="DH1028" s="129"/>
      <c r="DI1028" s="129"/>
      <c r="DJ1028" s="129"/>
      <c r="DK1028" s="129"/>
      <c r="DL1028" s="129"/>
      <c r="DM1028" s="129"/>
      <c r="DN1028" s="150">
        <f t="shared" ref="DN1028" si="2667">SUM(DQ1028:ER1028)</f>
        <v>70</v>
      </c>
      <c r="DO1028" s="150">
        <f>SUM(DQ1029:ER1029)</f>
        <v>0</v>
      </c>
      <c r="DP1028" s="152">
        <f t="shared" si="2573"/>
        <v>0</v>
      </c>
      <c r="DQ1028" s="16"/>
      <c r="DR1028" s="16"/>
      <c r="DS1028" s="16"/>
      <c r="DT1028" s="16"/>
      <c r="DU1028" s="16"/>
      <c r="DV1028" s="16"/>
      <c r="DW1028" s="16"/>
      <c r="DX1028" s="16"/>
      <c r="DY1028" s="16"/>
      <c r="DZ1028" s="16"/>
      <c r="EA1028" s="16"/>
      <c r="EB1028" s="16"/>
      <c r="EC1028" s="16">
        <v>25</v>
      </c>
      <c r="ED1028" s="16">
        <v>25</v>
      </c>
      <c r="EE1028" s="16">
        <v>20</v>
      </c>
      <c r="EF1028" s="16"/>
      <c r="EG1028" s="16"/>
      <c r="EH1028" s="16"/>
      <c r="EI1028" s="16"/>
      <c r="EJ1028" s="16"/>
      <c r="EK1028" s="16"/>
      <c r="EL1028" s="16"/>
      <c r="EM1028" s="16"/>
      <c r="EN1028" s="16"/>
      <c r="EO1028" s="16"/>
      <c r="EP1028" s="16"/>
      <c r="EQ1028" s="16"/>
      <c r="ER1028" s="16"/>
      <c r="ES1028" s="150">
        <f t="shared" ca="1" si="2652"/>
        <v>0</v>
      </c>
      <c r="ET1028" s="150">
        <f t="shared" si="2609"/>
        <v>0</v>
      </c>
      <c r="EU1028" s="152" t="e">
        <f t="shared" ca="1" si="2610"/>
        <v>#DIV/0!</v>
      </c>
      <c r="EV1028" s="16"/>
      <c r="EW1028" s="67"/>
      <c r="EX1028" s="16"/>
      <c r="EY1028" s="16"/>
      <c r="EZ1028" s="16"/>
      <c r="FA1028" s="16"/>
      <c r="FB1028" s="16"/>
      <c r="FC1028" s="16"/>
      <c r="FD1028" s="16"/>
      <c r="FE1028" s="16"/>
      <c r="FF1028" s="16"/>
      <c r="FG1028" s="16"/>
      <c r="FH1028" s="16"/>
      <c r="FI1028" s="16"/>
      <c r="FJ1028" s="16"/>
      <c r="FK1028" s="16"/>
      <c r="FL1028" s="16"/>
      <c r="FM1028" s="16"/>
      <c r="FN1028" s="16"/>
      <c r="FO1028" s="16"/>
      <c r="FP1028" s="16"/>
      <c r="FQ1028" s="16"/>
      <c r="FR1028" s="16"/>
      <c r="FS1028" s="16"/>
      <c r="FT1028" s="16"/>
      <c r="FU1028" s="16"/>
      <c r="FV1028" s="16"/>
      <c r="FW1028" s="16"/>
      <c r="FX1028" s="16"/>
      <c r="FY1028" s="16"/>
      <c r="FZ1028" s="16"/>
      <c r="GA1028" s="150">
        <f t="shared" ref="GA1028" ca="1" si="2668">SUMIF($GD$8:$HG$9,$O$5,GD1028:HG1028)</f>
        <v>40</v>
      </c>
      <c r="GB1028" s="150">
        <f t="shared" ref="GB1028" si="2669">SUM(GD1029:HG1029)</f>
        <v>110</v>
      </c>
      <c r="GC1028" s="152">
        <f t="shared" ref="GC1028" ca="1" si="2670">GB1028/GA1028</f>
        <v>2.75</v>
      </c>
      <c r="GD1028" s="16"/>
      <c r="GE1028" s="16"/>
      <c r="GF1028" s="16"/>
      <c r="GG1028" s="16"/>
      <c r="GH1028" s="16"/>
      <c r="GI1028" s="16"/>
      <c r="GJ1028" s="16"/>
      <c r="GK1028" s="16"/>
      <c r="GL1028" s="16"/>
      <c r="GM1028" s="16"/>
      <c r="GN1028" s="16"/>
      <c r="GO1028" s="16"/>
      <c r="GP1028" s="16"/>
      <c r="GQ1028" s="16"/>
      <c r="GR1028" s="16"/>
      <c r="GS1028" s="16"/>
      <c r="GT1028" s="16"/>
      <c r="GU1028" s="16"/>
      <c r="GV1028" s="16"/>
      <c r="GW1028" s="16">
        <f>110-70</f>
        <v>40</v>
      </c>
      <c r="GX1028" s="16"/>
      <c r="GY1028" s="16"/>
      <c r="GZ1028" s="16"/>
      <c r="HA1028" s="16"/>
      <c r="HB1028" s="16"/>
      <c r="HC1028" s="16"/>
      <c r="HD1028" s="16"/>
      <c r="HE1028" s="16"/>
      <c r="HF1028" s="16"/>
      <c r="HG1028" s="16"/>
      <c r="HH1028" s="150"/>
      <c r="HI1028" s="150">
        <v>0</v>
      </c>
      <c r="HJ1028" s="152" t="e">
        <v>#DIV/0!</v>
      </c>
      <c r="HK1028" s="16"/>
      <c r="HL1028" s="16"/>
      <c r="HM1028" s="16"/>
      <c r="HN1028" s="16"/>
      <c r="HO1028" s="16"/>
      <c r="HP1028" s="16"/>
      <c r="HQ1028" s="16"/>
      <c r="HR1028" s="16"/>
      <c r="HS1028" s="16"/>
      <c r="HT1028" s="16"/>
      <c r="HU1028" s="16"/>
      <c r="HV1028" s="16"/>
      <c r="HW1028" s="16"/>
      <c r="HX1028" s="16"/>
      <c r="HY1028" s="16"/>
      <c r="HZ1028" s="16"/>
      <c r="IA1028" s="16"/>
      <c r="IB1028" s="16"/>
      <c r="IC1028" s="16"/>
      <c r="ID1028" s="16"/>
      <c r="IE1028" s="16"/>
      <c r="IF1028" s="16"/>
      <c r="IG1028" s="16"/>
      <c r="IH1028" s="16"/>
      <c r="II1028" s="16"/>
      <c r="IJ1028" s="16"/>
      <c r="IK1028" s="16"/>
      <c r="IL1028" s="16"/>
      <c r="IM1028" s="16"/>
      <c r="IN1028" s="16"/>
      <c r="IO1028" s="16"/>
      <c r="IP1028" s="150"/>
      <c r="IQ1028" s="150">
        <v>0</v>
      </c>
      <c r="IR1028" s="152" t="e">
        <v>#DIV/0!</v>
      </c>
      <c r="IS1028" s="16"/>
      <c r="IT1028" s="16"/>
      <c r="IU1028" s="16"/>
      <c r="IV1028" s="16"/>
      <c r="IW1028" s="16"/>
      <c r="IX1028" s="16"/>
      <c r="IY1028" s="16"/>
      <c r="IZ1028" s="16"/>
      <c r="JA1028" s="16"/>
      <c r="JB1028" s="16"/>
      <c r="JC1028" s="16"/>
      <c r="JD1028" s="16"/>
      <c r="JE1028" s="16"/>
      <c r="JF1028" s="16"/>
      <c r="JG1028" s="16"/>
      <c r="JH1028" s="16"/>
      <c r="JI1028" s="16"/>
      <c r="JJ1028" s="16"/>
      <c r="JK1028" s="16"/>
      <c r="JL1028" s="16"/>
      <c r="JM1028" s="16"/>
      <c r="JN1028" s="16"/>
      <c r="JO1028" s="16"/>
      <c r="JP1028" s="16"/>
      <c r="JQ1028" s="16"/>
      <c r="JR1028" s="16"/>
      <c r="JS1028" s="16"/>
      <c r="JT1028" s="16"/>
      <c r="JU1028" s="23"/>
      <c r="JV1028" s="16"/>
      <c r="JW1028" s="150"/>
      <c r="JX1028" s="150">
        <v>0</v>
      </c>
      <c r="JY1028" s="152" t="e">
        <v>#DIV/0!</v>
      </c>
      <c r="JZ1028" s="16"/>
      <c r="KA1028" s="16"/>
      <c r="KB1028" s="16"/>
      <c r="KC1028" s="16"/>
      <c r="KD1028" s="16"/>
      <c r="KE1028" s="16"/>
      <c r="KF1028" s="16"/>
      <c r="KG1028" s="16"/>
      <c r="KH1028" s="16"/>
      <c r="KI1028" s="16"/>
      <c r="KJ1028" s="16"/>
      <c r="KK1028" s="16"/>
      <c r="KL1028" s="16"/>
      <c r="KM1028" s="16"/>
      <c r="KN1028" s="16"/>
      <c r="KO1028" s="16"/>
      <c r="KP1028" s="16"/>
      <c r="KQ1028" s="16"/>
      <c r="KR1028" s="16"/>
      <c r="KS1028" s="16"/>
      <c r="KT1028" s="16"/>
      <c r="KU1028" s="16"/>
      <c r="KV1028" s="16"/>
      <c r="KW1028" s="16"/>
      <c r="KX1028" s="16"/>
      <c r="KY1028" s="16"/>
      <c r="KZ1028" s="16"/>
      <c r="LA1028" s="16"/>
      <c r="LB1028" s="16"/>
      <c r="LC1028" s="16"/>
      <c r="LD1028" s="16"/>
      <c r="LE1028" s="150"/>
      <c r="LF1028" s="150">
        <v>0</v>
      </c>
      <c r="LG1028" s="152" t="e">
        <v>#DIV/0!</v>
      </c>
      <c r="LH1028" s="16"/>
      <c r="LI1028" s="16"/>
      <c r="LJ1028" s="16"/>
      <c r="LK1028" s="16"/>
      <c r="LL1028" s="16"/>
      <c r="LM1028" s="16"/>
      <c r="LN1028" s="16"/>
      <c r="LO1028" s="16"/>
      <c r="LP1028" s="16"/>
      <c r="LQ1028" s="16"/>
      <c r="LR1028" s="16"/>
      <c r="LS1028" s="16"/>
      <c r="LT1028" s="16"/>
      <c r="LU1028" s="16"/>
      <c r="LV1028" s="16"/>
      <c r="LW1028" s="16"/>
      <c r="LX1028" s="16"/>
      <c r="LY1028" s="16"/>
      <c r="LZ1028" s="16"/>
      <c r="MA1028" s="16"/>
      <c r="MB1028" s="16"/>
      <c r="MC1028" s="16"/>
      <c r="MD1028" s="16"/>
      <c r="ME1028" s="16"/>
      <c r="MF1028" s="16"/>
      <c r="MG1028" s="16"/>
      <c r="MH1028" s="16"/>
      <c r="MI1028" s="16"/>
      <c r="MJ1028" s="16"/>
      <c r="MK1028" s="16"/>
      <c r="ML1028" s="16"/>
    </row>
    <row r="1029" spans="1:350" ht="13.9" customHeight="1" outlineLevel="3" x14ac:dyDescent="0.2">
      <c r="A1029" s="227"/>
      <c r="B1029" s="219"/>
      <c r="C1029" s="215"/>
      <c r="D1029" s="155"/>
      <c r="E1029" s="176"/>
      <c r="F1029" s="176"/>
      <c r="G1029" s="176"/>
      <c r="H1029" s="171"/>
      <c r="I1029" s="171"/>
      <c r="J1029" s="213"/>
      <c r="K1029" s="213"/>
      <c r="L1029" s="173"/>
      <c r="M1029" s="173"/>
      <c r="N1029" s="184"/>
      <c r="O1029" s="157"/>
      <c r="P1029" s="17" t="s">
        <v>26</v>
      </c>
      <c r="Q1029" s="151"/>
      <c r="R1029" s="151"/>
      <c r="S1029" s="153"/>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c r="AS1029" s="24"/>
      <c r="AT1029" s="24"/>
      <c r="AU1029" s="24"/>
      <c r="AV1029" s="24"/>
      <c r="AW1029" s="24"/>
      <c r="AX1029" s="151"/>
      <c r="AY1029" s="151"/>
      <c r="AZ1029" s="153"/>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c r="CF1029" s="151"/>
      <c r="CG1029" s="151"/>
      <c r="CH1029" s="153"/>
      <c r="CI1029" s="141"/>
      <c r="CJ1029" s="141"/>
      <c r="CK1029" s="141"/>
      <c r="CL1029" s="141"/>
      <c r="CM1029" s="141"/>
      <c r="CN1029" s="141"/>
      <c r="CO1029" s="141"/>
      <c r="CP1029" s="95"/>
      <c r="CQ1029" s="95"/>
      <c r="CR1029" s="95"/>
      <c r="CS1029" s="95"/>
      <c r="CT1029" s="95"/>
      <c r="CU1029" s="95"/>
      <c r="CV1029" s="95"/>
      <c r="CW1029" s="141"/>
      <c r="CX1029" s="141"/>
      <c r="CY1029" s="141"/>
      <c r="CZ1029" s="141"/>
      <c r="DA1029" s="141"/>
      <c r="DB1029" s="141"/>
      <c r="DC1029" s="141"/>
      <c r="DD1029" s="141"/>
      <c r="DE1029" s="141"/>
      <c r="DF1029" s="141"/>
      <c r="DG1029" s="141"/>
      <c r="DH1029" s="141"/>
      <c r="DI1029" s="141"/>
      <c r="DJ1029" s="141"/>
      <c r="DK1029" s="141"/>
      <c r="DL1029" s="141"/>
      <c r="DM1029" s="141"/>
      <c r="DN1029" s="151"/>
      <c r="DO1029" s="151"/>
      <c r="DP1029" s="153"/>
      <c r="DQ1029" s="24"/>
      <c r="DR1029" s="24"/>
      <c r="DS1029" s="24"/>
      <c r="DT1029" s="24"/>
      <c r="DU1029" s="24"/>
      <c r="DV1029" s="24"/>
      <c r="DW1029" s="24"/>
      <c r="DX1029" s="24"/>
      <c r="DY1029" s="24"/>
      <c r="DZ1029" s="24"/>
      <c r="EA1029" s="24"/>
      <c r="EB1029" s="24"/>
      <c r="EC1029" s="24"/>
      <c r="ED1029" s="24"/>
      <c r="EE1029" s="24"/>
      <c r="EF1029" s="24"/>
      <c r="EG1029" s="24"/>
      <c r="EH1029" s="24"/>
      <c r="EI1029" s="24"/>
      <c r="EJ1029" s="24"/>
      <c r="EK1029" s="24"/>
      <c r="EL1029" s="24"/>
      <c r="EM1029" s="24"/>
      <c r="EN1029" s="24"/>
      <c r="EO1029" s="24"/>
      <c r="EP1029" s="24"/>
      <c r="EQ1029" s="24"/>
      <c r="ER1029" s="24"/>
      <c r="ES1029" s="151"/>
      <c r="ET1029" s="151"/>
      <c r="EU1029" s="153"/>
      <c r="EV1029" s="24"/>
      <c r="EW1029" s="125"/>
      <c r="EX1029" s="24"/>
      <c r="EY1029" s="24"/>
      <c r="EZ1029" s="24"/>
      <c r="FA1029" s="24"/>
      <c r="FB1029" s="24"/>
      <c r="FC1029" s="24"/>
      <c r="FD1029" s="24"/>
      <c r="FE1029" s="24"/>
      <c r="FF1029" s="24"/>
      <c r="FG1029" s="24"/>
      <c r="FH1029" s="24"/>
      <c r="FI1029" s="24"/>
      <c r="FJ1029" s="24"/>
      <c r="FK1029" s="24"/>
      <c r="FL1029" s="24"/>
      <c r="FM1029" s="24"/>
      <c r="FN1029" s="24"/>
      <c r="FO1029" s="24"/>
      <c r="FP1029" s="24"/>
      <c r="FQ1029" s="24"/>
      <c r="FR1029" s="24"/>
      <c r="FS1029" s="24"/>
      <c r="FT1029" s="24"/>
      <c r="FU1029" s="24"/>
      <c r="FV1029" s="24"/>
      <c r="FW1029" s="24"/>
      <c r="FX1029" s="24"/>
      <c r="FY1029" s="24"/>
      <c r="FZ1029" s="24"/>
      <c r="GA1029" s="151"/>
      <c r="GB1029" s="151"/>
      <c r="GC1029" s="153"/>
      <c r="GD1029" s="24"/>
      <c r="GE1029" s="24"/>
      <c r="GF1029" s="24"/>
      <c r="GG1029" s="24"/>
      <c r="GH1029" s="24"/>
      <c r="GI1029" s="24"/>
      <c r="GJ1029" s="24"/>
      <c r="GK1029" s="24"/>
      <c r="GL1029" s="24"/>
      <c r="GM1029" s="24"/>
      <c r="GN1029" s="24"/>
      <c r="GO1029" s="24"/>
      <c r="GP1029" s="24"/>
      <c r="GQ1029" s="24"/>
      <c r="GR1029" s="24">
        <v>20</v>
      </c>
      <c r="GS1029" s="24"/>
      <c r="GT1029" s="24"/>
      <c r="GU1029" s="24">
        <v>18</v>
      </c>
      <c r="GV1029" s="24">
        <v>21</v>
      </c>
      <c r="GW1029" s="24">
        <v>10</v>
      </c>
      <c r="GX1029" s="24"/>
      <c r="GY1029" s="24">
        <v>15</v>
      </c>
      <c r="GZ1029" s="24">
        <v>10</v>
      </c>
      <c r="HA1029" s="24">
        <v>16</v>
      </c>
      <c r="HB1029" s="24"/>
      <c r="HC1029" s="24"/>
      <c r="HD1029" s="24"/>
      <c r="HE1029" s="24"/>
      <c r="HF1029" s="24"/>
      <c r="HG1029" s="24"/>
      <c r="HH1029" s="151"/>
      <c r="HI1029" s="151"/>
      <c r="HJ1029" s="153"/>
      <c r="HK1029" s="24"/>
      <c r="HL1029" s="24"/>
      <c r="HM1029" s="24"/>
      <c r="HN1029" s="24"/>
      <c r="HO1029" s="24"/>
      <c r="HP1029" s="24"/>
      <c r="HQ1029" s="24"/>
      <c r="HR1029" s="24"/>
      <c r="HS1029" s="24"/>
      <c r="HT1029" s="24"/>
      <c r="HU1029" s="24"/>
      <c r="HV1029" s="24"/>
      <c r="HW1029" s="24"/>
      <c r="HX1029" s="24"/>
      <c r="HY1029" s="24"/>
      <c r="HZ1029" s="24"/>
      <c r="IA1029" s="24"/>
      <c r="IB1029" s="24"/>
      <c r="IC1029" s="24"/>
      <c r="ID1029" s="24"/>
      <c r="IE1029" s="24"/>
      <c r="IF1029" s="24"/>
      <c r="IG1029" s="24"/>
      <c r="IH1029" s="24"/>
      <c r="II1029" s="24"/>
      <c r="IJ1029" s="24"/>
      <c r="IK1029" s="24"/>
      <c r="IL1029" s="24"/>
      <c r="IM1029" s="24"/>
      <c r="IN1029" s="24"/>
      <c r="IO1029" s="24"/>
      <c r="IP1029" s="151"/>
      <c r="IQ1029" s="151"/>
      <c r="IR1029" s="153"/>
      <c r="IS1029" s="24"/>
      <c r="IT1029" s="24"/>
      <c r="IU1029" s="24"/>
      <c r="IV1029" s="24"/>
      <c r="IW1029" s="24"/>
      <c r="IX1029" s="24"/>
      <c r="IY1029" s="24"/>
      <c r="IZ1029" s="24"/>
      <c r="JA1029" s="24"/>
      <c r="JB1029" s="24"/>
      <c r="JC1029" s="24"/>
      <c r="JD1029" s="24"/>
      <c r="JE1029" s="24"/>
      <c r="JF1029" s="24"/>
      <c r="JG1029" s="24"/>
      <c r="JH1029" s="24"/>
      <c r="JI1029" s="24"/>
      <c r="JJ1029" s="24"/>
      <c r="JK1029" s="24"/>
      <c r="JL1029" s="24"/>
      <c r="JM1029" s="24"/>
      <c r="JN1029" s="24"/>
      <c r="JO1029" s="24"/>
      <c r="JP1029" s="24"/>
      <c r="JQ1029" s="24"/>
      <c r="JR1029" s="24"/>
      <c r="JS1029" s="24"/>
      <c r="JT1029" s="24"/>
      <c r="JU1029" s="25"/>
      <c r="JV1029" s="24"/>
      <c r="JW1029" s="151"/>
      <c r="JX1029" s="151"/>
      <c r="JY1029" s="153"/>
      <c r="JZ1029" s="24"/>
      <c r="KA1029" s="24"/>
      <c r="KB1029" s="24"/>
      <c r="KC1029" s="24"/>
      <c r="KD1029" s="24"/>
      <c r="KE1029" s="24"/>
      <c r="KF1029" s="24"/>
      <c r="KG1029" s="24"/>
      <c r="KH1029" s="24"/>
      <c r="KI1029" s="24"/>
      <c r="KJ1029" s="24"/>
      <c r="KK1029" s="24"/>
      <c r="KL1029" s="24"/>
      <c r="KM1029" s="24"/>
      <c r="KN1029" s="24"/>
      <c r="KO1029" s="24"/>
      <c r="KP1029" s="24"/>
      <c r="KQ1029" s="24"/>
      <c r="KR1029" s="24"/>
      <c r="KS1029" s="24"/>
      <c r="KT1029" s="24"/>
      <c r="KU1029" s="24"/>
      <c r="KV1029" s="24"/>
      <c r="KW1029" s="24"/>
      <c r="KX1029" s="24"/>
      <c r="KY1029" s="24"/>
      <c r="KZ1029" s="24"/>
      <c r="LA1029" s="24"/>
      <c r="LB1029" s="24"/>
      <c r="LC1029" s="24"/>
      <c r="LD1029" s="24"/>
      <c r="LE1029" s="151"/>
      <c r="LF1029" s="151"/>
      <c r="LG1029" s="153"/>
      <c r="LH1029" s="24"/>
      <c r="LI1029" s="24"/>
      <c r="LJ1029" s="24"/>
      <c r="LK1029" s="24"/>
      <c r="LL1029" s="24"/>
      <c r="LM1029" s="24"/>
      <c r="LN1029" s="24"/>
      <c r="LO1029" s="24"/>
      <c r="LP1029" s="24"/>
      <c r="LQ1029" s="24"/>
      <c r="LR1029" s="24"/>
      <c r="LS1029" s="24"/>
      <c r="LT1029" s="24"/>
      <c r="LU1029" s="24"/>
      <c r="LV1029" s="24"/>
      <c r="LW1029" s="24"/>
      <c r="LX1029" s="24"/>
      <c r="LY1029" s="24"/>
      <c r="LZ1029" s="24"/>
      <c r="MA1029" s="24"/>
      <c r="MB1029" s="24"/>
      <c r="MC1029" s="24"/>
      <c r="MD1029" s="24"/>
      <c r="ME1029" s="24"/>
      <c r="MF1029" s="24"/>
      <c r="MG1029" s="24"/>
      <c r="MH1029" s="24"/>
      <c r="MI1029" s="24"/>
      <c r="MJ1029" s="24"/>
      <c r="MK1029" s="24"/>
      <c r="ML1029" s="24"/>
    </row>
    <row r="1030" spans="1:350" ht="13.9" customHeight="1" outlineLevel="3" x14ac:dyDescent="0.2">
      <c r="A1030" s="226" t="s">
        <v>611</v>
      </c>
      <c r="B1030" s="218" t="s">
        <v>406</v>
      </c>
      <c r="C1030" s="214" t="s">
        <v>38</v>
      </c>
      <c r="D1030" s="154">
        <v>10.303899999999999</v>
      </c>
      <c r="E1030" s="175">
        <v>0</v>
      </c>
      <c r="F1030" s="175">
        <f>D1030-E1030</f>
        <v>10.303899999999999</v>
      </c>
      <c r="G1030" s="175" t="s">
        <v>888</v>
      </c>
      <c r="H1030" s="170" t="s">
        <v>904</v>
      </c>
      <c r="I1030" s="170" t="s">
        <v>867</v>
      </c>
      <c r="J1030" s="212">
        <f ca="1">E1030+Q1030+AX1030+CF1030+DN1030+ES1030+GA1030+HH1030+IP1030+JW1030+LE1030</f>
        <v>10.3</v>
      </c>
      <c r="K1030" s="212">
        <f>E1030+R1030+AY1030+CG1030+DO1030+ET1030+GB1030+HI1030+IQ1030+JX1030+LF1030</f>
        <v>0</v>
      </c>
      <c r="L1030" s="172">
        <f ca="1">K1030/J1030</f>
        <v>0</v>
      </c>
      <c r="M1030" s="172">
        <f>K1030/D1030</f>
        <v>0</v>
      </c>
      <c r="N1030" s="183">
        <f ca="1">SUMIF($EV$8:$FZ$9,$O$5,$EV1031:$FZ1031)-SUMIF($EV$8:$FZ$9,$Q$5,$EV1031:$FZ1031)</f>
        <v>0</v>
      </c>
      <c r="O1030" s="156"/>
      <c r="P1030" s="16" t="s">
        <v>25</v>
      </c>
      <c r="Q1030" s="150">
        <v>0</v>
      </c>
      <c r="R1030" s="150">
        <v>0</v>
      </c>
      <c r="S1030" s="152" t="e">
        <v>#DIV/0!</v>
      </c>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50">
        <f t="shared" ca="1" si="2639"/>
        <v>0</v>
      </c>
      <c r="AY1030" s="150">
        <f>SUM(BA1031:CE1031)</f>
        <v>0</v>
      </c>
      <c r="AZ1030" s="152" t="e">
        <f ca="1">AY1030/AX1030</f>
        <v>#DIV/0!</v>
      </c>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50">
        <f t="shared" ref="CF1030" si="2671">SUM(CI1030:DM1030)</f>
        <v>0</v>
      </c>
      <c r="CG1030" s="150">
        <f>SUM(CI1031:DM1031)</f>
        <v>0</v>
      </c>
      <c r="CH1030" s="152" t="e">
        <f>CG1030/CF1030</f>
        <v>#DIV/0!</v>
      </c>
      <c r="CI1030" s="129"/>
      <c r="CJ1030" s="129"/>
      <c r="CK1030" s="129"/>
      <c r="CL1030" s="129"/>
      <c r="CM1030" s="129"/>
      <c r="CN1030" s="129"/>
      <c r="CO1030" s="129"/>
      <c r="CP1030" s="101"/>
      <c r="CQ1030" s="101"/>
      <c r="CR1030" s="101"/>
      <c r="CS1030" s="101"/>
      <c r="CT1030" s="101"/>
      <c r="CU1030" s="101"/>
      <c r="CV1030" s="101"/>
      <c r="CW1030" s="129"/>
      <c r="CX1030" s="129"/>
      <c r="CY1030" s="129"/>
      <c r="CZ1030" s="129"/>
      <c r="DA1030" s="129"/>
      <c r="DB1030" s="129"/>
      <c r="DC1030" s="129"/>
      <c r="DD1030" s="129"/>
      <c r="DE1030" s="129"/>
      <c r="DF1030" s="129"/>
      <c r="DG1030" s="129"/>
      <c r="DH1030" s="129"/>
      <c r="DI1030" s="129"/>
      <c r="DJ1030" s="129"/>
      <c r="DK1030" s="129"/>
      <c r="DL1030" s="129"/>
      <c r="DM1030" s="129"/>
      <c r="DN1030" s="150">
        <f t="shared" ref="DN1030" si="2672">SUM(DQ1030:ER1030)</f>
        <v>0</v>
      </c>
      <c r="DO1030" s="150">
        <f>SUM(DQ1031:ER1031)</f>
        <v>0</v>
      </c>
      <c r="DP1030" s="152" t="e">
        <f t="shared" si="2573"/>
        <v>#DIV/0!</v>
      </c>
      <c r="DQ1030" s="16"/>
      <c r="DR1030" s="16"/>
      <c r="DS1030" s="16"/>
      <c r="DT1030" s="16"/>
      <c r="DU1030" s="16"/>
      <c r="DV1030" s="16"/>
      <c r="DW1030" s="16"/>
      <c r="DX1030" s="16"/>
      <c r="DY1030" s="16"/>
      <c r="DZ1030" s="16"/>
      <c r="EA1030" s="16"/>
      <c r="EB1030" s="16"/>
      <c r="EC1030" s="16"/>
      <c r="ED1030" s="16"/>
      <c r="EE1030" s="16"/>
      <c r="EF1030" s="16"/>
      <c r="EG1030" s="16"/>
      <c r="EH1030" s="16"/>
      <c r="EI1030" s="16"/>
      <c r="EJ1030" s="16"/>
      <c r="EK1030" s="16"/>
      <c r="EL1030" s="16"/>
      <c r="EM1030" s="16"/>
      <c r="EN1030" s="16"/>
      <c r="EO1030" s="16"/>
      <c r="EP1030" s="16"/>
      <c r="EQ1030" s="16"/>
      <c r="ER1030" s="16"/>
      <c r="ES1030" s="150">
        <f t="shared" ca="1" si="2652"/>
        <v>10.3</v>
      </c>
      <c r="ET1030" s="150">
        <f t="shared" si="2609"/>
        <v>0</v>
      </c>
      <c r="EU1030" s="152">
        <f t="shared" ca="1" si="2610"/>
        <v>0</v>
      </c>
      <c r="EV1030" s="16"/>
      <c r="EW1030" s="67"/>
      <c r="EX1030" s="16"/>
      <c r="EY1030" s="16"/>
      <c r="EZ1030" s="16"/>
      <c r="FA1030" s="16"/>
      <c r="FB1030" s="16"/>
      <c r="FC1030" s="16"/>
      <c r="FD1030" s="16"/>
      <c r="FE1030" s="16"/>
      <c r="FF1030" s="16"/>
      <c r="FG1030" s="16"/>
      <c r="FH1030" s="16"/>
      <c r="FI1030" s="16"/>
      <c r="FJ1030" s="16"/>
      <c r="FK1030" s="16"/>
      <c r="FL1030" s="16"/>
      <c r="FM1030" s="16"/>
      <c r="FN1030" s="16">
        <v>2</v>
      </c>
      <c r="FO1030" s="16">
        <v>2</v>
      </c>
      <c r="FP1030" s="16">
        <v>2</v>
      </c>
      <c r="FQ1030" s="16">
        <v>2</v>
      </c>
      <c r="FR1030" s="16">
        <v>2.2999999999999998</v>
      </c>
      <c r="FS1030" s="16"/>
      <c r="FT1030" s="16"/>
      <c r="FU1030" s="16"/>
      <c r="FV1030" s="16"/>
      <c r="FW1030" s="16"/>
      <c r="FX1030" s="16"/>
      <c r="FY1030" s="16"/>
      <c r="FZ1030" s="16"/>
      <c r="GA1030" s="150">
        <f t="shared" ref="GA1030" ca="1" si="2673">SUMIF($GD$8:$HG$9,$O$5,GD1030:HG1030)</f>
        <v>0</v>
      </c>
      <c r="GB1030" s="150">
        <f t="shared" ref="GB1030" si="2674">SUM(GD1031:HG1031)</f>
        <v>0</v>
      </c>
      <c r="GC1030" s="152" t="e">
        <f t="shared" ref="GC1030" ca="1" si="2675">GB1030/GA1030</f>
        <v>#DIV/0!</v>
      </c>
      <c r="GD1030" s="16"/>
      <c r="GE1030" s="16"/>
      <c r="GF1030" s="16"/>
      <c r="GG1030" s="16"/>
      <c r="GH1030" s="16"/>
      <c r="GI1030" s="16"/>
      <c r="GJ1030" s="16"/>
      <c r="GK1030" s="16"/>
      <c r="GL1030" s="16"/>
      <c r="GM1030" s="16"/>
      <c r="GN1030" s="16"/>
      <c r="GO1030" s="16"/>
      <c r="GP1030" s="16"/>
      <c r="GQ1030" s="16"/>
      <c r="GR1030" s="16"/>
      <c r="GS1030" s="16"/>
      <c r="GT1030" s="16"/>
      <c r="GU1030" s="16"/>
      <c r="GV1030" s="16"/>
      <c r="GW1030" s="16"/>
      <c r="GX1030" s="16"/>
      <c r="GY1030" s="16"/>
      <c r="GZ1030" s="16"/>
      <c r="HA1030" s="16"/>
      <c r="HB1030" s="16"/>
      <c r="HC1030" s="16"/>
      <c r="HD1030" s="16"/>
      <c r="HE1030" s="16"/>
      <c r="HF1030" s="16"/>
      <c r="HG1030" s="16"/>
      <c r="HH1030" s="150"/>
      <c r="HI1030" s="150">
        <v>0</v>
      </c>
      <c r="HJ1030" s="152" t="e">
        <v>#DIV/0!</v>
      </c>
      <c r="HK1030" s="16"/>
      <c r="HL1030" s="16"/>
      <c r="HM1030" s="16"/>
      <c r="HN1030" s="16"/>
      <c r="HO1030" s="16"/>
      <c r="HP1030" s="16"/>
      <c r="HQ1030" s="16"/>
      <c r="HR1030" s="16"/>
      <c r="HS1030" s="16"/>
      <c r="HT1030" s="16"/>
      <c r="HU1030" s="16"/>
      <c r="HV1030" s="16"/>
      <c r="HW1030" s="16"/>
      <c r="HX1030" s="16"/>
      <c r="HY1030" s="16"/>
      <c r="HZ1030" s="16"/>
      <c r="IA1030" s="16"/>
      <c r="IB1030" s="16"/>
      <c r="IC1030" s="16"/>
      <c r="ID1030" s="16"/>
      <c r="IE1030" s="16"/>
      <c r="IF1030" s="16"/>
      <c r="IG1030" s="16"/>
      <c r="IH1030" s="16"/>
      <c r="II1030" s="16"/>
      <c r="IJ1030" s="16"/>
      <c r="IK1030" s="16"/>
      <c r="IL1030" s="16"/>
      <c r="IM1030" s="16"/>
      <c r="IN1030" s="16"/>
      <c r="IO1030" s="16"/>
      <c r="IP1030" s="150"/>
      <c r="IQ1030" s="150">
        <v>0</v>
      </c>
      <c r="IR1030" s="152" t="e">
        <v>#DIV/0!</v>
      </c>
      <c r="IS1030" s="16"/>
      <c r="IT1030" s="16"/>
      <c r="IU1030" s="16"/>
      <c r="IV1030" s="16"/>
      <c r="IW1030" s="16"/>
      <c r="IX1030" s="16"/>
      <c r="IY1030" s="16"/>
      <c r="IZ1030" s="16"/>
      <c r="JA1030" s="16"/>
      <c r="JB1030" s="16"/>
      <c r="JC1030" s="16"/>
      <c r="JD1030" s="16"/>
      <c r="JE1030" s="16"/>
      <c r="JF1030" s="16"/>
      <c r="JG1030" s="16"/>
      <c r="JH1030" s="16"/>
      <c r="JI1030" s="16"/>
      <c r="JJ1030" s="16"/>
      <c r="JK1030" s="16"/>
      <c r="JL1030" s="16"/>
      <c r="JM1030" s="16"/>
      <c r="JN1030" s="16"/>
      <c r="JO1030" s="16"/>
      <c r="JP1030" s="16"/>
      <c r="JQ1030" s="16"/>
      <c r="JR1030" s="16"/>
      <c r="JS1030" s="16"/>
      <c r="JT1030" s="16"/>
      <c r="JU1030" s="23"/>
      <c r="JV1030" s="16"/>
      <c r="JW1030" s="150"/>
      <c r="JX1030" s="150">
        <v>0</v>
      </c>
      <c r="JY1030" s="152" t="e">
        <v>#DIV/0!</v>
      </c>
      <c r="JZ1030" s="16"/>
      <c r="KA1030" s="16"/>
      <c r="KB1030" s="16"/>
      <c r="KC1030" s="16"/>
      <c r="KD1030" s="16"/>
      <c r="KE1030" s="16"/>
      <c r="KF1030" s="16"/>
      <c r="KG1030" s="16"/>
      <c r="KH1030" s="16"/>
      <c r="KI1030" s="16"/>
      <c r="KJ1030" s="16"/>
      <c r="KK1030" s="16"/>
      <c r="KL1030" s="16"/>
      <c r="KM1030" s="16"/>
      <c r="KN1030" s="16"/>
      <c r="KO1030" s="16"/>
      <c r="KP1030" s="16"/>
      <c r="KQ1030" s="16"/>
      <c r="KR1030" s="16"/>
      <c r="KS1030" s="16"/>
      <c r="KT1030" s="16"/>
      <c r="KU1030" s="16"/>
      <c r="KV1030" s="16"/>
      <c r="KW1030" s="16"/>
      <c r="KX1030" s="16"/>
      <c r="KY1030" s="16"/>
      <c r="KZ1030" s="16"/>
      <c r="LA1030" s="16"/>
      <c r="LB1030" s="16"/>
      <c r="LC1030" s="16"/>
      <c r="LD1030" s="16"/>
      <c r="LE1030" s="150"/>
      <c r="LF1030" s="150">
        <v>0</v>
      </c>
      <c r="LG1030" s="152" t="e">
        <v>#DIV/0!</v>
      </c>
      <c r="LH1030" s="16"/>
      <c r="LI1030" s="16"/>
      <c r="LJ1030" s="16"/>
      <c r="LK1030" s="16"/>
      <c r="LL1030" s="16"/>
      <c r="LM1030" s="16"/>
      <c r="LN1030" s="16"/>
      <c r="LO1030" s="16"/>
      <c r="LP1030" s="16"/>
      <c r="LQ1030" s="16"/>
      <c r="LR1030" s="16"/>
      <c r="LS1030" s="16"/>
      <c r="LT1030" s="16"/>
      <c r="LU1030" s="16"/>
      <c r="LV1030" s="16"/>
      <c r="LW1030" s="16"/>
      <c r="LX1030" s="16"/>
      <c r="LY1030" s="16"/>
      <c r="LZ1030" s="16"/>
      <c r="MA1030" s="16"/>
      <c r="MB1030" s="16"/>
      <c r="MC1030" s="16"/>
      <c r="MD1030" s="16"/>
      <c r="ME1030" s="16"/>
      <c r="MF1030" s="16"/>
      <c r="MG1030" s="16"/>
      <c r="MH1030" s="16"/>
      <c r="MI1030" s="16"/>
      <c r="MJ1030" s="16"/>
      <c r="MK1030" s="16"/>
      <c r="ML1030" s="16"/>
    </row>
    <row r="1031" spans="1:350" ht="13.9" customHeight="1" outlineLevel="3" x14ac:dyDescent="0.2">
      <c r="A1031" s="227"/>
      <c r="B1031" s="219"/>
      <c r="C1031" s="215"/>
      <c r="D1031" s="155"/>
      <c r="E1031" s="176"/>
      <c r="F1031" s="176"/>
      <c r="G1031" s="176"/>
      <c r="H1031" s="171"/>
      <c r="I1031" s="171"/>
      <c r="J1031" s="213"/>
      <c r="K1031" s="213"/>
      <c r="L1031" s="173"/>
      <c r="M1031" s="173"/>
      <c r="N1031" s="184"/>
      <c r="O1031" s="157"/>
      <c r="P1031" s="17" t="s">
        <v>26</v>
      </c>
      <c r="Q1031" s="151"/>
      <c r="R1031" s="151"/>
      <c r="S1031" s="153"/>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c r="AS1031" s="24"/>
      <c r="AT1031" s="24"/>
      <c r="AU1031" s="24"/>
      <c r="AV1031" s="24"/>
      <c r="AW1031" s="24"/>
      <c r="AX1031" s="151"/>
      <c r="AY1031" s="151"/>
      <c r="AZ1031" s="153"/>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c r="CF1031" s="151"/>
      <c r="CG1031" s="151"/>
      <c r="CH1031" s="153"/>
      <c r="CI1031" s="141"/>
      <c r="CJ1031" s="141"/>
      <c r="CK1031" s="141"/>
      <c r="CL1031" s="141"/>
      <c r="CM1031" s="141"/>
      <c r="CN1031" s="141"/>
      <c r="CO1031" s="141"/>
      <c r="CP1031" s="95"/>
      <c r="CQ1031" s="95"/>
      <c r="CR1031" s="95"/>
      <c r="CS1031" s="95"/>
      <c r="CT1031" s="95"/>
      <c r="CU1031" s="95"/>
      <c r="CV1031" s="95"/>
      <c r="CW1031" s="141"/>
      <c r="CX1031" s="141"/>
      <c r="CY1031" s="141"/>
      <c r="CZ1031" s="141"/>
      <c r="DA1031" s="141"/>
      <c r="DB1031" s="141"/>
      <c r="DC1031" s="141"/>
      <c r="DD1031" s="141"/>
      <c r="DE1031" s="141"/>
      <c r="DF1031" s="141"/>
      <c r="DG1031" s="141"/>
      <c r="DH1031" s="141"/>
      <c r="DI1031" s="141"/>
      <c r="DJ1031" s="141"/>
      <c r="DK1031" s="141"/>
      <c r="DL1031" s="141"/>
      <c r="DM1031" s="141"/>
      <c r="DN1031" s="151"/>
      <c r="DO1031" s="151"/>
      <c r="DP1031" s="153"/>
      <c r="DQ1031" s="24"/>
      <c r="DR1031" s="24"/>
      <c r="DS1031" s="24"/>
      <c r="DT1031" s="24"/>
      <c r="DU1031" s="24"/>
      <c r="DV1031" s="24"/>
      <c r="DW1031" s="24"/>
      <c r="DX1031" s="24"/>
      <c r="DY1031" s="24"/>
      <c r="DZ1031" s="24"/>
      <c r="EA1031" s="24"/>
      <c r="EB1031" s="24"/>
      <c r="EC1031" s="24"/>
      <c r="ED1031" s="24"/>
      <c r="EE1031" s="24"/>
      <c r="EF1031" s="24"/>
      <c r="EG1031" s="24"/>
      <c r="EH1031" s="24"/>
      <c r="EI1031" s="24"/>
      <c r="EJ1031" s="24"/>
      <c r="EK1031" s="24"/>
      <c r="EL1031" s="24"/>
      <c r="EM1031" s="24"/>
      <c r="EN1031" s="24"/>
      <c r="EO1031" s="24"/>
      <c r="EP1031" s="24"/>
      <c r="EQ1031" s="24"/>
      <c r="ER1031" s="24"/>
      <c r="ES1031" s="151"/>
      <c r="ET1031" s="151"/>
      <c r="EU1031" s="153"/>
      <c r="EV1031" s="24"/>
      <c r="EW1031" s="125"/>
      <c r="EX1031" s="24"/>
      <c r="EY1031" s="24"/>
      <c r="EZ1031" s="24"/>
      <c r="FA1031" s="24"/>
      <c r="FB1031" s="24"/>
      <c r="FC1031" s="24"/>
      <c r="FD1031" s="24"/>
      <c r="FE1031" s="24"/>
      <c r="FF1031" s="24"/>
      <c r="FG1031" s="24"/>
      <c r="FH1031" s="24"/>
      <c r="FI1031" s="24"/>
      <c r="FJ1031" s="24"/>
      <c r="FK1031" s="24"/>
      <c r="FL1031" s="24"/>
      <c r="FM1031" s="24"/>
      <c r="FN1031" s="24"/>
      <c r="FO1031" s="24"/>
      <c r="FP1031" s="24"/>
      <c r="FQ1031" s="24"/>
      <c r="FR1031" s="24"/>
      <c r="FS1031" s="24"/>
      <c r="FT1031" s="24"/>
      <c r="FU1031" s="24"/>
      <c r="FV1031" s="24"/>
      <c r="FW1031" s="24"/>
      <c r="FX1031" s="24"/>
      <c r="FY1031" s="24"/>
      <c r="FZ1031" s="24"/>
      <c r="GA1031" s="151"/>
      <c r="GB1031" s="151"/>
      <c r="GC1031" s="153"/>
      <c r="GD1031" s="24"/>
      <c r="GE1031" s="24"/>
      <c r="GF1031" s="24"/>
      <c r="GG1031" s="24"/>
      <c r="GH1031" s="24"/>
      <c r="GI1031" s="24"/>
      <c r="GJ1031" s="24"/>
      <c r="GK1031" s="24"/>
      <c r="GL1031" s="24"/>
      <c r="GM1031" s="24"/>
      <c r="GN1031" s="24"/>
      <c r="GO1031" s="24"/>
      <c r="GP1031" s="24"/>
      <c r="GQ1031" s="24"/>
      <c r="GR1031" s="24"/>
      <c r="GS1031" s="24"/>
      <c r="GT1031" s="24"/>
      <c r="GU1031" s="24"/>
      <c r="GV1031" s="24"/>
      <c r="GW1031" s="24"/>
      <c r="GX1031" s="24"/>
      <c r="GY1031" s="24"/>
      <c r="GZ1031" s="24"/>
      <c r="HA1031" s="24"/>
      <c r="HB1031" s="24"/>
      <c r="HC1031" s="24"/>
      <c r="HD1031" s="24"/>
      <c r="HE1031" s="24"/>
      <c r="HF1031" s="24"/>
      <c r="HG1031" s="24"/>
      <c r="HH1031" s="151"/>
      <c r="HI1031" s="151"/>
      <c r="HJ1031" s="153"/>
      <c r="HK1031" s="24"/>
      <c r="HL1031" s="24"/>
      <c r="HM1031" s="24"/>
      <c r="HN1031" s="24"/>
      <c r="HO1031" s="24"/>
      <c r="HP1031" s="24"/>
      <c r="HQ1031" s="24"/>
      <c r="HR1031" s="24"/>
      <c r="HS1031" s="24"/>
      <c r="HT1031" s="24"/>
      <c r="HU1031" s="24"/>
      <c r="HV1031" s="24"/>
      <c r="HW1031" s="24"/>
      <c r="HX1031" s="24"/>
      <c r="HY1031" s="24"/>
      <c r="HZ1031" s="24"/>
      <c r="IA1031" s="24"/>
      <c r="IB1031" s="24"/>
      <c r="IC1031" s="24"/>
      <c r="ID1031" s="24"/>
      <c r="IE1031" s="24"/>
      <c r="IF1031" s="24"/>
      <c r="IG1031" s="24"/>
      <c r="IH1031" s="24"/>
      <c r="II1031" s="24"/>
      <c r="IJ1031" s="24"/>
      <c r="IK1031" s="24"/>
      <c r="IL1031" s="24"/>
      <c r="IM1031" s="24"/>
      <c r="IN1031" s="24"/>
      <c r="IO1031" s="24"/>
      <c r="IP1031" s="151"/>
      <c r="IQ1031" s="151"/>
      <c r="IR1031" s="153"/>
      <c r="IS1031" s="24"/>
      <c r="IT1031" s="24"/>
      <c r="IU1031" s="24"/>
      <c r="IV1031" s="24"/>
      <c r="IW1031" s="24"/>
      <c r="IX1031" s="24"/>
      <c r="IY1031" s="24"/>
      <c r="IZ1031" s="24"/>
      <c r="JA1031" s="24"/>
      <c r="JB1031" s="24"/>
      <c r="JC1031" s="24"/>
      <c r="JD1031" s="24"/>
      <c r="JE1031" s="24"/>
      <c r="JF1031" s="24"/>
      <c r="JG1031" s="24"/>
      <c r="JH1031" s="24"/>
      <c r="JI1031" s="24"/>
      <c r="JJ1031" s="24"/>
      <c r="JK1031" s="24"/>
      <c r="JL1031" s="24"/>
      <c r="JM1031" s="24"/>
      <c r="JN1031" s="24"/>
      <c r="JO1031" s="24"/>
      <c r="JP1031" s="24"/>
      <c r="JQ1031" s="24"/>
      <c r="JR1031" s="24"/>
      <c r="JS1031" s="24"/>
      <c r="JT1031" s="24"/>
      <c r="JU1031" s="25"/>
      <c r="JV1031" s="24"/>
      <c r="JW1031" s="151"/>
      <c r="JX1031" s="151"/>
      <c r="JY1031" s="153"/>
      <c r="JZ1031" s="24"/>
      <c r="KA1031" s="24"/>
      <c r="KB1031" s="24"/>
      <c r="KC1031" s="24"/>
      <c r="KD1031" s="24"/>
      <c r="KE1031" s="24"/>
      <c r="KF1031" s="24"/>
      <c r="KG1031" s="24"/>
      <c r="KH1031" s="24"/>
      <c r="KI1031" s="24"/>
      <c r="KJ1031" s="24"/>
      <c r="KK1031" s="24"/>
      <c r="KL1031" s="24"/>
      <c r="KM1031" s="24"/>
      <c r="KN1031" s="24"/>
      <c r="KO1031" s="24"/>
      <c r="KP1031" s="24"/>
      <c r="KQ1031" s="24"/>
      <c r="KR1031" s="24"/>
      <c r="KS1031" s="24"/>
      <c r="KT1031" s="24"/>
      <c r="KU1031" s="24"/>
      <c r="KV1031" s="24"/>
      <c r="KW1031" s="24"/>
      <c r="KX1031" s="24"/>
      <c r="KY1031" s="24"/>
      <c r="KZ1031" s="24"/>
      <c r="LA1031" s="24"/>
      <c r="LB1031" s="24"/>
      <c r="LC1031" s="24"/>
      <c r="LD1031" s="24"/>
      <c r="LE1031" s="151"/>
      <c r="LF1031" s="151"/>
      <c r="LG1031" s="153"/>
      <c r="LH1031" s="24"/>
      <c r="LI1031" s="24"/>
      <c r="LJ1031" s="24"/>
      <c r="LK1031" s="24"/>
      <c r="LL1031" s="24"/>
      <c r="LM1031" s="24"/>
      <c r="LN1031" s="24"/>
      <c r="LO1031" s="24"/>
      <c r="LP1031" s="24"/>
      <c r="LQ1031" s="24"/>
      <c r="LR1031" s="24"/>
      <c r="LS1031" s="24"/>
      <c r="LT1031" s="24"/>
      <c r="LU1031" s="24"/>
      <c r="LV1031" s="24"/>
      <c r="LW1031" s="24"/>
      <c r="LX1031" s="24"/>
      <c r="LY1031" s="24"/>
      <c r="LZ1031" s="24"/>
      <c r="MA1031" s="24"/>
      <c r="MB1031" s="24"/>
      <c r="MC1031" s="24"/>
      <c r="MD1031" s="24"/>
      <c r="ME1031" s="24"/>
      <c r="MF1031" s="24"/>
      <c r="MG1031" s="24"/>
      <c r="MH1031" s="24"/>
      <c r="MI1031" s="24"/>
      <c r="MJ1031" s="24"/>
      <c r="MK1031" s="24"/>
      <c r="ML1031" s="24"/>
    </row>
    <row r="1032" spans="1:350" ht="13.9" customHeight="1" outlineLevel="3" x14ac:dyDescent="0.2">
      <c r="A1032" s="226" t="s">
        <v>612</v>
      </c>
      <c r="B1032" s="218" t="s">
        <v>409</v>
      </c>
      <c r="C1032" s="214" t="s">
        <v>99</v>
      </c>
      <c r="D1032" s="154">
        <v>1</v>
      </c>
      <c r="E1032" s="175">
        <v>0</v>
      </c>
      <c r="F1032" s="175">
        <f>D1032-E1032</f>
        <v>1</v>
      </c>
      <c r="G1032" s="175" t="s">
        <v>842</v>
      </c>
      <c r="H1032" s="170" t="s">
        <v>867</v>
      </c>
      <c r="I1032" s="170" t="s">
        <v>1018</v>
      </c>
      <c r="J1032" s="212">
        <f ca="1">E1032+Q1032+AX1032+CF1032+DN1032+ES1032+GA1032+HH1032+IP1032+JW1032+LE1032</f>
        <v>1</v>
      </c>
      <c r="K1032" s="212">
        <f>E1032+R1032+AY1032+CG1032+DO1032+ET1032+GB1032+HI1032+IQ1032+JX1032+LF1032</f>
        <v>1</v>
      </c>
      <c r="L1032" s="172">
        <f ca="1">K1032/J1032</f>
        <v>1</v>
      </c>
      <c r="M1032" s="172">
        <f>K1032/D1032</f>
        <v>1</v>
      </c>
      <c r="N1032" s="183">
        <f ca="1">SUMIF($EV$8:$FZ$9,$O$5,$EV1033:$FZ1033)-SUMIF($EV$8:$FZ$9,$Q$5,$EV1033:$FZ1033)</f>
        <v>0</v>
      </c>
      <c r="O1032" s="156"/>
      <c r="P1032" s="16" t="s">
        <v>25</v>
      </c>
      <c r="Q1032" s="150">
        <v>0</v>
      </c>
      <c r="R1032" s="150">
        <v>0</v>
      </c>
      <c r="S1032" s="152" t="e">
        <v>#DIV/0!</v>
      </c>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50">
        <f t="shared" ca="1" si="2639"/>
        <v>0</v>
      </c>
      <c r="AY1032" s="150">
        <f>SUM(BA1033:CE1033)</f>
        <v>0</v>
      </c>
      <c r="AZ1032" s="152" t="e">
        <f ca="1">AY1032/AX1032</f>
        <v>#DIV/0!</v>
      </c>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50">
        <f t="shared" ref="CF1032" si="2676">SUM(CI1032:DM1032)</f>
        <v>0</v>
      </c>
      <c r="CG1032" s="150">
        <f>SUM(CI1033:DM1033)</f>
        <v>0</v>
      </c>
      <c r="CH1032" s="152" t="e">
        <f>CG1032/CF1032</f>
        <v>#DIV/0!</v>
      </c>
      <c r="CI1032" s="129"/>
      <c r="CJ1032" s="129"/>
      <c r="CK1032" s="129"/>
      <c r="CL1032" s="129"/>
      <c r="CM1032" s="129"/>
      <c r="CN1032" s="129"/>
      <c r="CO1032" s="129"/>
      <c r="CP1032" s="101"/>
      <c r="CQ1032" s="101"/>
      <c r="CR1032" s="101"/>
      <c r="CS1032" s="101"/>
      <c r="CT1032" s="101"/>
      <c r="CU1032" s="101"/>
      <c r="CV1032" s="101"/>
      <c r="CW1032" s="129"/>
      <c r="CX1032" s="129"/>
      <c r="CY1032" s="129"/>
      <c r="CZ1032" s="129"/>
      <c r="DA1032" s="129"/>
      <c r="DB1032" s="129"/>
      <c r="DC1032" s="129"/>
      <c r="DD1032" s="129"/>
      <c r="DE1032" s="129"/>
      <c r="DF1032" s="129"/>
      <c r="DG1032" s="129"/>
      <c r="DH1032" s="129"/>
      <c r="DI1032" s="129"/>
      <c r="DJ1032" s="129"/>
      <c r="DK1032" s="129"/>
      <c r="DL1032" s="129"/>
      <c r="DM1032" s="129"/>
      <c r="DN1032" s="150">
        <f t="shared" ref="DN1032" si="2677">SUM(DQ1032:ER1032)</f>
        <v>0</v>
      </c>
      <c r="DO1032" s="150">
        <f>SUM(DQ1033:ER1033)</f>
        <v>0</v>
      </c>
      <c r="DP1032" s="152" t="e">
        <f t="shared" si="2573"/>
        <v>#DIV/0!</v>
      </c>
      <c r="DQ1032" s="16"/>
      <c r="DR1032" s="16"/>
      <c r="DS1032" s="16"/>
      <c r="DT1032" s="16"/>
      <c r="DU1032" s="16"/>
      <c r="DV1032" s="16"/>
      <c r="DW1032" s="16"/>
      <c r="DX1032" s="16"/>
      <c r="DY1032" s="16"/>
      <c r="DZ1032" s="16"/>
      <c r="EA1032" s="16"/>
      <c r="EB1032" s="16"/>
      <c r="EC1032" s="16"/>
      <c r="ED1032" s="16"/>
      <c r="EE1032" s="16"/>
      <c r="EF1032" s="16"/>
      <c r="EG1032" s="16"/>
      <c r="EH1032" s="16"/>
      <c r="EI1032" s="16"/>
      <c r="EJ1032" s="16"/>
      <c r="EK1032" s="16"/>
      <c r="EL1032" s="16"/>
      <c r="EM1032" s="16"/>
      <c r="EN1032" s="16"/>
      <c r="EO1032" s="16"/>
      <c r="EP1032" s="16"/>
      <c r="EQ1032" s="16"/>
      <c r="ER1032" s="16"/>
      <c r="ES1032" s="150">
        <f t="shared" ca="1" si="2652"/>
        <v>1</v>
      </c>
      <c r="ET1032" s="150">
        <f t="shared" si="2609"/>
        <v>0</v>
      </c>
      <c r="EU1032" s="152">
        <f t="shared" ca="1" si="2610"/>
        <v>0</v>
      </c>
      <c r="EV1032" s="16"/>
      <c r="EW1032" s="67"/>
      <c r="EX1032" s="16"/>
      <c r="EY1032" s="16"/>
      <c r="EZ1032" s="16"/>
      <c r="FA1032" s="16"/>
      <c r="FB1032" s="16"/>
      <c r="FC1032" s="16"/>
      <c r="FD1032" s="16"/>
      <c r="FE1032" s="16"/>
      <c r="FF1032" s="16"/>
      <c r="FG1032" s="16"/>
      <c r="FH1032" s="16"/>
      <c r="FI1032" s="16"/>
      <c r="FJ1032" s="16"/>
      <c r="FK1032" s="16"/>
      <c r="FL1032" s="16"/>
      <c r="FM1032" s="16"/>
      <c r="FN1032" s="16"/>
      <c r="FO1032" s="16"/>
      <c r="FP1032" s="16"/>
      <c r="FQ1032" s="16"/>
      <c r="FR1032" s="16"/>
      <c r="FS1032" s="16">
        <v>1</v>
      </c>
      <c r="FT1032" s="16"/>
      <c r="FU1032" s="16"/>
      <c r="FV1032" s="16"/>
      <c r="FW1032" s="16"/>
      <c r="FX1032" s="16"/>
      <c r="FY1032" s="16"/>
      <c r="FZ1032" s="16"/>
      <c r="GA1032" s="150">
        <f t="shared" ref="GA1032" ca="1" si="2678">SUMIF($GD$8:$HG$9,$O$5,GD1032:HG1032)</f>
        <v>0</v>
      </c>
      <c r="GB1032" s="150">
        <f t="shared" ref="GB1032" si="2679">SUM(GD1033:HG1033)</f>
        <v>1</v>
      </c>
      <c r="GC1032" s="152" t="e">
        <f t="shared" ref="GC1032" ca="1" si="2680">GB1032/GA1032</f>
        <v>#DIV/0!</v>
      </c>
      <c r="GD1032" s="16"/>
      <c r="GE1032" s="16"/>
      <c r="GF1032" s="16"/>
      <c r="GG1032" s="16"/>
      <c r="GH1032" s="16"/>
      <c r="GI1032" s="16"/>
      <c r="GJ1032" s="16"/>
      <c r="GK1032" s="16"/>
      <c r="GL1032" s="16"/>
      <c r="GM1032" s="16"/>
      <c r="GN1032" s="16"/>
      <c r="GO1032" s="16"/>
      <c r="GP1032" s="16"/>
      <c r="GQ1032" s="16"/>
      <c r="GR1032" s="16"/>
      <c r="GS1032" s="16"/>
      <c r="GT1032" s="16"/>
      <c r="GU1032" s="16"/>
      <c r="GV1032" s="16"/>
      <c r="GW1032" s="16"/>
      <c r="GX1032" s="16"/>
      <c r="GY1032" s="16"/>
      <c r="GZ1032" s="16"/>
      <c r="HA1032" s="16"/>
      <c r="HB1032" s="16"/>
      <c r="HC1032" s="16"/>
      <c r="HD1032" s="16"/>
      <c r="HE1032" s="16"/>
      <c r="HF1032" s="16"/>
      <c r="HG1032" s="16"/>
      <c r="HH1032" s="150"/>
      <c r="HI1032" s="150">
        <v>0</v>
      </c>
      <c r="HJ1032" s="152" t="e">
        <v>#DIV/0!</v>
      </c>
      <c r="HK1032" s="16"/>
      <c r="HL1032" s="16"/>
      <c r="HM1032" s="16"/>
      <c r="HN1032" s="16"/>
      <c r="HO1032" s="16"/>
      <c r="HP1032" s="16"/>
      <c r="HQ1032" s="16"/>
      <c r="HR1032" s="16"/>
      <c r="HS1032" s="16"/>
      <c r="HT1032" s="16"/>
      <c r="HU1032" s="16"/>
      <c r="HV1032" s="16"/>
      <c r="HW1032" s="16"/>
      <c r="HX1032" s="16"/>
      <c r="HY1032" s="16"/>
      <c r="HZ1032" s="16"/>
      <c r="IA1032" s="16"/>
      <c r="IB1032" s="16"/>
      <c r="IC1032" s="16"/>
      <c r="ID1032" s="16"/>
      <c r="IE1032" s="16"/>
      <c r="IF1032" s="16"/>
      <c r="IG1032" s="16"/>
      <c r="IH1032" s="16"/>
      <c r="II1032" s="16"/>
      <c r="IJ1032" s="16"/>
      <c r="IK1032" s="16"/>
      <c r="IL1032" s="16"/>
      <c r="IM1032" s="16"/>
      <c r="IN1032" s="16"/>
      <c r="IO1032" s="16"/>
      <c r="IP1032" s="150"/>
      <c r="IQ1032" s="150">
        <v>0</v>
      </c>
      <c r="IR1032" s="152" t="e">
        <v>#DIV/0!</v>
      </c>
      <c r="IS1032" s="16"/>
      <c r="IT1032" s="16"/>
      <c r="IU1032" s="16"/>
      <c r="IV1032" s="16"/>
      <c r="IW1032" s="16"/>
      <c r="IX1032" s="16"/>
      <c r="IY1032" s="16"/>
      <c r="IZ1032" s="16"/>
      <c r="JA1032" s="16"/>
      <c r="JB1032" s="16"/>
      <c r="JC1032" s="16"/>
      <c r="JD1032" s="16"/>
      <c r="JE1032" s="16"/>
      <c r="JF1032" s="16"/>
      <c r="JG1032" s="16"/>
      <c r="JH1032" s="16"/>
      <c r="JI1032" s="16"/>
      <c r="JJ1032" s="16"/>
      <c r="JK1032" s="16"/>
      <c r="JL1032" s="16"/>
      <c r="JM1032" s="16"/>
      <c r="JN1032" s="16"/>
      <c r="JO1032" s="16"/>
      <c r="JP1032" s="16"/>
      <c r="JQ1032" s="16"/>
      <c r="JR1032" s="16"/>
      <c r="JS1032" s="16"/>
      <c r="JT1032" s="16"/>
      <c r="JU1032" s="23"/>
      <c r="JV1032" s="16"/>
      <c r="JW1032" s="150"/>
      <c r="JX1032" s="150">
        <v>0</v>
      </c>
      <c r="JY1032" s="152" t="e">
        <v>#DIV/0!</v>
      </c>
      <c r="JZ1032" s="16"/>
      <c r="KA1032" s="16"/>
      <c r="KB1032" s="16"/>
      <c r="KC1032" s="16"/>
      <c r="KD1032" s="16"/>
      <c r="KE1032" s="16"/>
      <c r="KF1032" s="16"/>
      <c r="KG1032" s="16"/>
      <c r="KH1032" s="16"/>
      <c r="KI1032" s="16"/>
      <c r="KJ1032" s="16"/>
      <c r="KK1032" s="16"/>
      <c r="KL1032" s="16"/>
      <c r="KM1032" s="16"/>
      <c r="KN1032" s="16"/>
      <c r="KO1032" s="16"/>
      <c r="KP1032" s="16"/>
      <c r="KQ1032" s="16"/>
      <c r="KR1032" s="16"/>
      <c r="KS1032" s="16"/>
      <c r="KT1032" s="16"/>
      <c r="KU1032" s="16"/>
      <c r="KV1032" s="16"/>
      <c r="KW1032" s="16"/>
      <c r="KX1032" s="16"/>
      <c r="KY1032" s="16"/>
      <c r="KZ1032" s="16"/>
      <c r="LA1032" s="16"/>
      <c r="LB1032" s="16"/>
      <c r="LC1032" s="16"/>
      <c r="LD1032" s="16"/>
      <c r="LE1032" s="150"/>
      <c r="LF1032" s="150">
        <v>0</v>
      </c>
      <c r="LG1032" s="152" t="e">
        <v>#DIV/0!</v>
      </c>
      <c r="LH1032" s="16"/>
      <c r="LI1032" s="16"/>
      <c r="LJ1032" s="16"/>
      <c r="LK1032" s="16"/>
      <c r="LL1032" s="16"/>
      <c r="LM1032" s="16"/>
      <c r="LN1032" s="16"/>
      <c r="LO1032" s="16"/>
      <c r="LP1032" s="16"/>
      <c r="LQ1032" s="16"/>
      <c r="LR1032" s="16"/>
      <c r="LS1032" s="16"/>
      <c r="LT1032" s="16"/>
      <c r="LU1032" s="16"/>
      <c r="LV1032" s="16"/>
      <c r="LW1032" s="16"/>
      <c r="LX1032" s="16"/>
      <c r="LY1032" s="16"/>
      <c r="LZ1032" s="16"/>
      <c r="MA1032" s="16"/>
      <c r="MB1032" s="16"/>
      <c r="MC1032" s="16"/>
      <c r="MD1032" s="16"/>
      <c r="ME1032" s="16"/>
      <c r="MF1032" s="16"/>
      <c r="MG1032" s="16"/>
      <c r="MH1032" s="16"/>
      <c r="MI1032" s="16"/>
      <c r="MJ1032" s="16"/>
      <c r="MK1032" s="16"/>
      <c r="ML1032" s="16"/>
    </row>
    <row r="1033" spans="1:350" ht="13.9" customHeight="1" outlineLevel="3" x14ac:dyDescent="0.2">
      <c r="A1033" s="227"/>
      <c r="B1033" s="219"/>
      <c r="C1033" s="215"/>
      <c r="D1033" s="155"/>
      <c r="E1033" s="176"/>
      <c r="F1033" s="176"/>
      <c r="G1033" s="176"/>
      <c r="H1033" s="171"/>
      <c r="I1033" s="171"/>
      <c r="J1033" s="213"/>
      <c r="K1033" s="213"/>
      <c r="L1033" s="173"/>
      <c r="M1033" s="173"/>
      <c r="N1033" s="184"/>
      <c r="O1033" s="157"/>
      <c r="P1033" s="17" t="s">
        <v>26</v>
      </c>
      <c r="Q1033" s="151"/>
      <c r="R1033" s="151"/>
      <c r="S1033" s="153"/>
      <c r="T1033" s="24"/>
      <c r="U1033" s="24"/>
      <c r="V1033" s="24"/>
      <c r="W1033" s="24"/>
      <c r="X1033" s="24"/>
      <c r="Y1033" s="24"/>
      <c r="Z1033" s="24"/>
      <c r="AA1033" s="24"/>
      <c r="AB1033" s="24"/>
      <c r="AC1033" s="24"/>
      <c r="AD1033" s="24"/>
      <c r="AE1033" s="24"/>
      <c r="AF1033" s="24"/>
      <c r="AG1033" s="24"/>
      <c r="AH1033" s="24"/>
      <c r="AI1033" s="24"/>
      <c r="AJ1033" s="24"/>
      <c r="AK1033" s="24"/>
      <c r="AL1033" s="24"/>
      <c r="AM1033" s="24"/>
      <c r="AN1033" s="24"/>
      <c r="AO1033" s="24"/>
      <c r="AP1033" s="24"/>
      <c r="AQ1033" s="24"/>
      <c r="AR1033" s="24"/>
      <c r="AS1033" s="24"/>
      <c r="AT1033" s="24"/>
      <c r="AU1033" s="24"/>
      <c r="AV1033" s="24"/>
      <c r="AW1033" s="24"/>
      <c r="AX1033" s="151"/>
      <c r="AY1033" s="151"/>
      <c r="AZ1033" s="153"/>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c r="CF1033" s="151"/>
      <c r="CG1033" s="151"/>
      <c r="CH1033" s="153"/>
      <c r="CI1033" s="141"/>
      <c r="CJ1033" s="141"/>
      <c r="CK1033" s="141"/>
      <c r="CL1033" s="141"/>
      <c r="CM1033" s="141"/>
      <c r="CN1033" s="141"/>
      <c r="CO1033" s="141"/>
      <c r="CP1033" s="95"/>
      <c r="CQ1033" s="95"/>
      <c r="CR1033" s="95"/>
      <c r="CS1033" s="95"/>
      <c r="CT1033" s="95"/>
      <c r="CU1033" s="95"/>
      <c r="CV1033" s="95"/>
      <c r="CW1033" s="141"/>
      <c r="CX1033" s="141"/>
      <c r="CY1033" s="141"/>
      <c r="CZ1033" s="141"/>
      <c r="DA1033" s="141"/>
      <c r="DB1033" s="141"/>
      <c r="DC1033" s="141"/>
      <c r="DD1033" s="141"/>
      <c r="DE1033" s="141"/>
      <c r="DF1033" s="141"/>
      <c r="DG1033" s="141"/>
      <c r="DH1033" s="141"/>
      <c r="DI1033" s="141"/>
      <c r="DJ1033" s="141"/>
      <c r="DK1033" s="141"/>
      <c r="DL1033" s="141"/>
      <c r="DM1033" s="141"/>
      <c r="DN1033" s="151"/>
      <c r="DO1033" s="151"/>
      <c r="DP1033" s="153"/>
      <c r="DQ1033" s="24"/>
      <c r="DR1033" s="24"/>
      <c r="DS1033" s="24"/>
      <c r="DT1033" s="24"/>
      <c r="DU1033" s="24"/>
      <c r="DV1033" s="24"/>
      <c r="DW1033" s="24"/>
      <c r="DX1033" s="24"/>
      <c r="DY1033" s="24"/>
      <c r="DZ1033" s="24"/>
      <c r="EA1033" s="24"/>
      <c r="EB1033" s="24"/>
      <c r="EC1033" s="24"/>
      <c r="ED1033" s="24"/>
      <c r="EE1033" s="24"/>
      <c r="EF1033" s="24"/>
      <c r="EG1033" s="24"/>
      <c r="EH1033" s="24"/>
      <c r="EI1033" s="24"/>
      <c r="EJ1033" s="24"/>
      <c r="EK1033" s="24"/>
      <c r="EL1033" s="24"/>
      <c r="EM1033" s="24"/>
      <c r="EN1033" s="24"/>
      <c r="EO1033" s="24"/>
      <c r="EP1033" s="24"/>
      <c r="EQ1033" s="24"/>
      <c r="ER1033" s="24"/>
      <c r="ES1033" s="151"/>
      <c r="ET1033" s="151"/>
      <c r="EU1033" s="153"/>
      <c r="EV1033" s="24"/>
      <c r="EW1033" s="125"/>
      <c r="EX1033" s="24"/>
      <c r="EY1033" s="24"/>
      <c r="EZ1033" s="24"/>
      <c r="FA1033" s="24"/>
      <c r="FB1033" s="24"/>
      <c r="FC1033" s="24"/>
      <c r="FD1033" s="24"/>
      <c r="FE1033" s="24"/>
      <c r="FF1033" s="24"/>
      <c r="FG1033" s="24"/>
      <c r="FH1033" s="24"/>
      <c r="FI1033" s="24"/>
      <c r="FJ1033" s="24"/>
      <c r="FK1033" s="24"/>
      <c r="FL1033" s="24"/>
      <c r="FM1033" s="24"/>
      <c r="FN1033" s="24"/>
      <c r="FO1033" s="24"/>
      <c r="FP1033" s="24"/>
      <c r="FQ1033" s="24"/>
      <c r="FR1033" s="24"/>
      <c r="FS1033" s="24"/>
      <c r="FT1033" s="24"/>
      <c r="FU1033" s="24"/>
      <c r="FV1033" s="24"/>
      <c r="FW1033" s="24"/>
      <c r="FX1033" s="24"/>
      <c r="FY1033" s="24"/>
      <c r="FZ1033" s="24"/>
      <c r="GA1033" s="151"/>
      <c r="GB1033" s="151"/>
      <c r="GC1033" s="153"/>
      <c r="GD1033" s="24"/>
      <c r="GE1033" s="24"/>
      <c r="GF1033" s="24"/>
      <c r="GG1033" s="24"/>
      <c r="GH1033" s="24"/>
      <c r="GI1033" s="24"/>
      <c r="GJ1033" s="24"/>
      <c r="GK1033" s="24"/>
      <c r="GL1033" s="24"/>
      <c r="GM1033" s="24"/>
      <c r="GN1033" s="24"/>
      <c r="GO1033" s="24"/>
      <c r="GP1033" s="24"/>
      <c r="GQ1033" s="24"/>
      <c r="GR1033" s="24"/>
      <c r="GS1033" s="24"/>
      <c r="GT1033" s="24"/>
      <c r="GU1033" s="24"/>
      <c r="GV1033" s="24"/>
      <c r="GW1033" s="24"/>
      <c r="GX1033" s="24"/>
      <c r="GY1033" s="24"/>
      <c r="GZ1033" s="24"/>
      <c r="HA1033" s="24"/>
      <c r="HB1033" s="24"/>
      <c r="HC1033" s="24"/>
      <c r="HD1033" s="24"/>
      <c r="HE1033" s="24"/>
      <c r="HF1033" s="24">
        <v>1</v>
      </c>
      <c r="HG1033" s="24"/>
      <c r="HH1033" s="151"/>
      <c r="HI1033" s="151"/>
      <c r="HJ1033" s="153"/>
      <c r="HK1033" s="24"/>
      <c r="HL1033" s="24"/>
      <c r="HM1033" s="24"/>
      <c r="HN1033" s="24"/>
      <c r="HO1033" s="24"/>
      <c r="HP1033" s="24"/>
      <c r="HQ1033" s="24"/>
      <c r="HR1033" s="24"/>
      <c r="HS1033" s="24"/>
      <c r="HT1033" s="24"/>
      <c r="HU1033" s="24"/>
      <c r="HV1033" s="24"/>
      <c r="HW1033" s="24"/>
      <c r="HX1033" s="24"/>
      <c r="HY1033" s="24"/>
      <c r="HZ1033" s="24"/>
      <c r="IA1033" s="24"/>
      <c r="IB1033" s="24"/>
      <c r="IC1033" s="24"/>
      <c r="ID1033" s="24"/>
      <c r="IE1033" s="24"/>
      <c r="IF1033" s="24"/>
      <c r="IG1033" s="24"/>
      <c r="IH1033" s="24"/>
      <c r="II1033" s="24"/>
      <c r="IJ1033" s="24"/>
      <c r="IK1033" s="24"/>
      <c r="IL1033" s="24"/>
      <c r="IM1033" s="24"/>
      <c r="IN1033" s="24"/>
      <c r="IO1033" s="24"/>
      <c r="IP1033" s="151"/>
      <c r="IQ1033" s="151"/>
      <c r="IR1033" s="153"/>
      <c r="IS1033" s="24"/>
      <c r="IT1033" s="24"/>
      <c r="IU1033" s="24"/>
      <c r="IV1033" s="24"/>
      <c r="IW1033" s="24"/>
      <c r="IX1033" s="24"/>
      <c r="IY1033" s="24"/>
      <c r="IZ1033" s="24"/>
      <c r="JA1033" s="24"/>
      <c r="JB1033" s="24"/>
      <c r="JC1033" s="24"/>
      <c r="JD1033" s="24"/>
      <c r="JE1033" s="24"/>
      <c r="JF1033" s="24"/>
      <c r="JG1033" s="24"/>
      <c r="JH1033" s="24"/>
      <c r="JI1033" s="24"/>
      <c r="JJ1033" s="24"/>
      <c r="JK1033" s="24"/>
      <c r="JL1033" s="24"/>
      <c r="JM1033" s="24"/>
      <c r="JN1033" s="24"/>
      <c r="JO1033" s="24"/>
      <c r="JP1033" s="24"/>
      <c r="JQ1033" s="24"/>
      <c r="JR1033" s="24"/>
      <c r="JS1033" s="24"/>
      <c r="JT1033" s="24"/>
      <c r="JU1033" s="25"/>
      <c r="JV1033" s="24"/>
      <c r="JW1033" s="151"/>
      <c r="JX1033" s="151"/>
      <c r="JY1033" s="153"/>
      <c r="JZ1033" s="24"/>
      <c r="KA1033" s="24"/>
      <c r="KB1033" s="24"/>
      <c r="KC1033" s="24"/>
      <c r="KD1033" s="24"/>
      <c r="KE1033" s="24"/>
      <c r="KF1033" s="24"/>
      <c r="KG1033" s="24"/>
      <c r="KH1033" s="24"/>
      <c r="KI1033" s="24"/>
      <c r="KJ1033" s="24"/>
      <c r="KK1033" s="24"/>
      <c r="KL1033" s="24"/>
      <c r="KM1033" s="24"/>
      <c r="KN1033" s="24"/>
      <c r="KO1033" s="24"/>
      <c r="KP1033" s="24"/>
      <c r="KQ1033" s="24"/>
      <c r="KR1033" s="24"/>
      <c r="KS1033" s="24"/>
      <c r="KT1033" s="24"/>
      <c r="KU1033" s="24"/>
      <c r="KV1033" s="24"/>
      <c r="KW1033" s="24"/>
      <c r="KX1033" s="24"/>
      <c r="KY1033" s="24"/>
      <c r="KZ1033" s="24"/>
      <c r="LA1033" s="24"/>
      <c r="LB1033" s="24"/>
      <c r="LC1033" s="24"/>
      <c r="LD1033" s="24"/>
      <c r="LE1033" s="151"/>
      <c r="LF1033" s="151"/>
      <c r="LG1033" s="153"/>
      <c r="LH1033" s="24"/>
      <c r="LI1033" s="24"/>
      <c r="LJ1033" s="24"/>
      <c r="LK1033" s="24"/>
      <c r="LL1033" s="24"/>
      <c r="LM1033" s="24"/>
      <c r="LN1033" s="24"/>
      <c r="LO1033" s="24"/>
      <c r="LP1033" s="24"/>
      <c r="LQ1033" s="24"/>
      <c r="LR1033" s="24"/>
      <c r="LS1033" s="24"/>
      <c r="LT1033" s="24"/>
      <c r="LU1033" s="24"/>
      <c r="LV1033" s="24"/>
      <c r="LW1033" s="24"/>
      <c r="LX1033" s="24"/>
      <c r="LY1033" s="24"/>
      <c r="LZ1033" s="24"/>
      <c r="MA1033" s="24"/>
      <c r="MB1033" s="24"/>
      <c r="MC1033" s="24"/>
      <c r="MD1033" s="24"/>
      <c r="ME1033" s="24"/>
      <c r="MF1033" s="24"/>
      <c r="MG1033" s="24"/>
      <c r="MH1033" s="24"/>
      <c r="MI1033" s="24"/>
      <c r="MJ1033" s="24"/>
      <c r="MK1033" s="24"/>
      <c r="ML1033" s="24"/>
    </row>
    <row r="1034" spans="1:350" ht="13.9" customHeight="1" outlineLevel="3" x14ac:dyDescent="0.2">
      <c r="A1034" s="226" t="s">
        <v>613</v>
      </c>
      <c r="B1034" s="218" t="s">
        <v>411</v>
      </c>
      <c r="C1034" s="214" t="s">
        <v>38</v>
      </c>
      <c r="D1034" s="154">
        <v>2.5167000000000002</v>
      </c>
      <c r="E1034" s="175">
        <v>0</v>
      </c>
      <c r="F1034" s="175">
        <f>D1034-E1034</f>
        <v>2.5167000000000002</v>
      </c>
      <c r="G1034" s="175" t="s">
        <v>847</v>
      </c>
      <c r="H1034" s="170" t="s">
        <v>867</v>
      </c>
      <c r="I1034" s="170" t="s">
        <v>1019</v>
      </c>
      <c r="J1034" s="212">
        <f ca="1">E1034+Q1034+AX1034+CF1034+DN1034+ES1034+GA1034+HH1034+IP1034+JW1034+LE1034</f>
        <v>2.516</v>
      </c>
      <c r="K1034" s="212">
        <f>E1034+R1034+AY1034+CG1034+DO1034+ET1034+GB1034+HI1034+IQ1034+JX1034+LF1034</f>
        <v>0</v>
      </c>
      <c r="L1034" s="172">
        <f ca="1">K1034/J1034</f>
        <v>0</v>
      </c>
      <c r="M1034" s="172">
        <f>K1034/D1034</f>
        <v>0</v>
      </c>
      <c r="N1034" s="183">
        <f ca="1">SUMIF($EV$8:$FZ$9,$O$5,$EV1035:$FZ1035)-SUMIF($EV$8:$FZ$9,$Q$5,$EV1035:$FZ1035)</f>
        <v>0</v>
      </c>
      <c r="O1034" s="156"/>
      <c r="P1034" s="16" t="s">
        <v>25</v>
      </c>
      <c r="Q1034" s="150">
        <v>0</v>
      </c>
      <c r="R1034" s="150">
        <v>0</v>
      </c>
      <c r="S1034" s="152" t="e">
        <v>#DIV/0!</v>
      </c>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50">
        <f t="shared" ca="1" si="2639"/>
        <v>0</v>
      </c>
      <c r="AY1034" s="150">
        <f>SUM(BA1035:CE1035)</f>
        <v>0</v>
      </c>
      <c r="AZ1034" s="152" t="e">
        <f ca="1">AY1034/AX1034</f>
        <v>#DIV/0!</v>
      </c>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50">
        <f t="shared" ref="CF1034" si="2681">SUM(CI1034:DM1034)</f>
        <v>0</v>
      </c>
      <c r="CG1034" s="150">
        <f>SUM(CI1035:DM1035)</f>
        <v>0</v>
      </c>
      <c r="CH1034" s="152" t="e">
        <f>CG1034/CF1034</f>
        <v>#DIV/0!</v>
      </c>
      <c r="CI1034" s="129"/>
      <c r="CJ1034" s="129"/>
      <c r="CK1034" s="129"/>
      <c r="CL1034" s="129"/>
      <c r="CM1034" s="129"/>
      <c r="CN1034" s="129"/>
      <c r="CO1034" s="129"/>
      <c r="CP1034" s="101"/>
      <c r="CQ1034" s="101"/>
      <c r="CR1034" s="101"/>
      <c r="CS1034" s="101"/>
      <c r="CT1034" s="101"/>
      <c r="CU1034" s="101"/>
      <c r="CV1034" s="101"/>
      <c r="CW1034" s="129"/>
      <c r="CX1034" s="129"/>
      <c r="CY1034" s="129"/>
      <c r="CZ1034" s="129"/>
      <c r="DA1034" s="129"/>
      <c r="DB1034" s="129"/>
      <c r="DC1034" s="129"/>
      <c r="DD1034" s="129"/>
      <c r="DE1034" s="129"/>
      <c r="DF1034" s="129"/>
      <c r="DG1034" s="129"/>
      <c r="DH1034" s="129"/>
      <c r="DI1034" s="129"/>
      <c r="DJ1034" s="129"/>
      <c r="DK1034" s="129"/>
      <c r="DL1034" s="129"/>
      <c r="DM1034" s="129"/>
      <c r="DN1034" s="150">
        <f t="shared" ref="DN1034" si="2682">SUM(DQ1034:ER1034)</f>
        <v>0</v>
      </c>
      <c r="DO1034" s="150">
        <f>SUM(DQ1035:ER1035)</f>
        <v>0</v>
      </c>
      <c r="DP1034" s="152" t="e">
        <f t="shared" si="2573"/>
        <v>#DIV/0!</v>
      </c>
      <c r="DQ1034" s="16"/>
      <c r="DR1034" s="16"/>
      <c r="DS1034" s="16"/>
      <c r="DT1034" s="16"/>
      <c r="DU1034" s="16"/>
      <c r="DV1034" s="16"/>
      <c r="DW1034" s="16"/>
      <c r="DX1034" s="16"/>
      <c r="DY1034" s="16"/>
      <c r="DZ1034" s="16"/>
      <c r="EA1034" s="16"/>
      <c r="EB1034" s="16"/>
      <c r="EC1034" s="16"/>
      <c r="ED1034" s="16"/>
      <c r="EE1034" s="16"/>
      <c r="EF1034" s="16"/>
      <c r="EG1034" s="16"/>
      <c r="EH1034" s="16"/>
      <c r="EI1034" s="16"/>
      <c r="EJ1034" s="16"/>
      <c r="EK1034" s="16"/>
      <c r="EL1034" s="16"/>
      <c r="EM1034" s="16"/>
      <c r="EN1034" s="16"/>
      <c r="EO1034" s="16"/>
      <c r="EP1034" s="16"/>
      <c r="EQ1034" s="16"/>
      <c r="ER1034" s="16"/>
      <c r="ES1034" s="150">
        <f t="shared" ca="1" si="2652"/>
        <v>2.516</v>
      </c>
      <c r="ET1034" s="150">
        <f t="shared" si="2609"/>
        <v>0</v>
      </c>
      <c r="EU1034" s="152">
        <f t="shared" ca="1" si="2610"/>
        <v>0</v>
      </c>
      <c r="EV1034" s="16"/>
      <c r="EW1034" s="67"/>
      <c r="EX1034" s="16"/>
      <c r="EY1034" s="16"/>
      <c r="EZ1034" s="16"/>
      <c r="FA1034" s="16"/>
      <c r="FB1034" s="16"/>
      <c r="FC1034" s="16"/>
      <c r="FD1034" s="16"/>
      <c r="FE1034" s="16"/>
      <c r="FF1034" s="16"/>
      <c r="FG1034" s="16"/>
      <c r="FH1034" s="16"/>
      <c r="FI1034" s="16"/>
      <c r="FJ1034" s="16"/>
      <c r="FK1034" s="16"/>
      <c r="FL1034" s="16"/>
      <c r="FM1034" s="16"/>
      <c r="FN1034" s="16"/>
      <c r="FO1034" s="16"/>
      <c r="FP1034" s="16"/>
      <c r="FQ1034" s="16"/>
      <c r="FR1034" s="16"/>
      <c r="FS1034" s="16">
        <v>1</v>
      </c>
      <c r="FT1034" s="16">
        <v>1.516</v>
      </c>
      <c r="FU1034" s="16"/>
      <c r="FV1034" s="16"/>
      <c r="FW1034" s="16"/>
      <c r="FX1034" s="16"/>
      <c r="FY1034" s="16"/>
      <c r="FZ1034" s="16"/>
      <c r="GA1034" s="150">
        <f t="shared" ref="GA1034" ca="1" si="2683">SUMIF($GD$8:$HG$9,$O$5,GD1034:HG1034)</f>
        <v>0</v>
      </c>
      <c r="GB1034" s="150">
        <f t="shared" ref="GB1034" si="2684">SUM(GD1035:HG1035)</f>
        <v>0</v>
      </c>
      <c r="GC1034" s="152" t="e">
        <f t="shared" ref="GC1034" ca="1" si="2685">GB1034/GA1034</f>
        <v>#DIV/0!</v>
      </c>
      <c r="GD1034" s="16"/>
      <c r="GE1034" s="16"/>
      <c r="GF1034" s="16"/>
      <c r="GG1034" s="16"/>
      <c r="GH1034" s="16"/>
      <c r="GI1034" s="16"/>
      <c r="GJ1034" s="16"/>
      <c r="GK1034" s="16"/>
      <c r="GL1034" s="16"/>
      <c r="GM1034" s="16"/>
      <c r="GN1034" s="16"/>
      <c r="GO1034" s="16"/>
      <c r="GP1034" s="16"/>
      <c r="GQ1034" s="16"/>
      <c r="GR1034" s="16"/>
      <c r="GS1034" s="16"/>
      <c r="GT1034" s="16"/>
      <c r="GU1034" s="16"/>
      <c r="GV1034" s="16"/>
      <c r="GW1034" s="16"/>
      <c r="GX1034" s="16"/>
      <c r="GY1034" s="16"/>
      <c r="GZ1034" s="16"/>
      <c r="HA1034" s="16"/>
      <c r="HB1034" s="16"/>
      <c r="HC1034" s="16"/>
      <c r="HD1034" s="16"/>
      <c r="HE1034" s="16"/>
      <c r="HF1034" s="16"/>
      <c r="HG1034" s="16"/>
      <c r="HH1034" s="150"/>
      <c r="HI1034" s="150">
        <v>0</v>
      </c>
      <c r="HJ1034" s="152" t="e">
        <v>#DIV/0!</v>
      </c>
      <c r="HK1034" s="16"/>
      <c r="HL1034" s="16"/>
      <c r="HM1034" s="16"/>
      <c r="HN1034" s="16"/>
      <c r="HO1034" s="16"/>
      <c r="HP1034" s="16"/>
      <c r="HQ1034" s="16"/>
      <c r="HR1034" s="16"/>
      <c r="HS1034" s="16"/>
      <c r="HT1034" s="16"/>
      <c r="HU1034" s="16"/>
      <c r="HV1034" s="16"/>
      <c r="HW1034" s="16"/>
      <c r="HX1034" s="16"/>
      <c r="HY1034" s="16"/>
      <c r="HZ1034" s="16"/>
      <c r="IA1034" s="16"/>
      <c r="IB1034" s="16"/>
      <c r="IC1034" s="16"/>
      <c r="ID1034" s="16"/>
      <c r="IE1034" s="16"/>
      <c r="IF1034" s="16"/>
      <c r="IG1034" s="16"/>
      <c r="IH1034" s="16"/>
      <c r="II1034" s="16"/>
      <c r="IJ1034" s="16"/>
      <c r="IK1034" s="16"/>
      <c r="IL1034" s="16"/>
      <c r="IM1034" s="16"/>
      <c r="IN1034" s="16"/>
      <c r="IO1034" s="16"/>
      <c r="IP1034" s="150"/>
      <c r="IQ1034" s="150">
        <v>0</v>
      </c>
      <c r="IR1034" s="152" t="e">
        <v>#DIV/0!</v>
      </c>
      <c r="IS1034" s="16"/>
      <c r="IT1034" s="16"/>
      <c r="IU1034" s="16"/>
      <c r="IV1034" s="16"/>
      <c r="IW1034" s="16"/>
      <c r="IX1034" s="16"/>
      <c r="IY1034" s="16"/>
      <c r="IZ1034" s="16"/>
      <c r="JA1034" s="16"/>
      <c r="JB1034" s="16"/>
      <c r="JC1034" s="16"/>
      <c r="JD1034" s="16"/>
      <c r="JE1034" s="16"/>
      <c r="JF1034" s="16"/>
      <c r="JG1034" s="16"/>
      <c r="JH1034" s="16"/>
      <c r="JI1034" s="16"/>
      <c r="JJ1034" s="16"/>
      <c r="JK1034" s="16"/>
      <c r="JL1034" s="16"/>
      <c r="JM1034" s="16"/>
      <c r="JN1034" s="16"/>
      <c r="JO1034" s="16"/>
      <c r="JP1034" s="16"/>
      <c r="JQ1034" s="16"/>
      <c r="JR1034" s="16"/>
      <c r="JS1034" s="16"/>
      <c r="JT1034" s="16"/>
      <c r="JU1034" s="23"/>
      <c r="JV1034" s="16"/>
      <c r="JW1034" s="150"/>
      <c r="JX1034" s="150">
        <v>0</v>
      </c>
      <c r="JY1034" s="152" t="e">
        <v>#DIV/0!</v>
      </c>
      <c r="JZ1034" s="16"/>
      <c r="KA1034" s="16"/>
      <c r="KB1034" s="16"/>
      <c r="KC1034" s="16"/>
      <c r="KD1034" s="16"/>
      <c r="KE1034" s="16"/>
      <c r="KF1034" s="16"/>
      <c r="KG1034" s="16"/>
      <c r="KH1034" s="16"/>
      <c r="KI1034" s="16"/>
      <c r="KJ1034" s="16"/>
      <c r="KK1034" s="16"/>
      <c r="KL1034" s="16"/>
      <c r="KM1034" s="16"/>
      <c r="KN1034" s="16"/>
      <c r="KO1034" s="16"/>
      <c r="KP1034" s="16"/>
      <c r="KQ1034" s="16"/>
      <c r="KR1034" s="16"/>
      <c r="KS1034" s="16"/>
      <c r="KT1034" s="16"/>
      <c r="KU1034" s="16"/>
      <c r="KV1034" s="16"/>
      <c r="KW1034" s="16"/>
      <c r="KX1034" s="16"/>
      <c r="KY1034" s="16"/>
      <c r="KZ1034" s="16"/>
      <c r="LA1034" s="16"/>
      <c r="LB1034" s="16"/>
      <c r="LC1034" s="16"/>
      <c r="LD1034" s="16"/>
      <c r="LE1034" s="150"/>
      <c r="LF1034" s="150">
        <v>0</v>
      </c>
      <c r="LG1034" s="152" t="e">
        <v>#DIV/0!</v>
      </c>
      <c r="LH1034" s="16"/>
      <c r="LI1034" s="16"/>
      <c r="LJ1034" s="16"/>
      <c r="LK1034" s="16"/>
      <c r="LL1034" s="16"/>
      <c r="LM1034" s="16"/>
      <c r="LN1034" s="16"/>
      <c r="LO1034" s="16"/>
      <c r="LP1034" s="16"/>
      <c r="LQ1034" s="16"/>
      <c r="LR1034" s="16"/>
      <c r="LS1034" s="16"/>
      <c r="LT1034" s="16"/>
      <c r="LU1034" s="16"/>
      <c r="LV1034" s="16"/>
      <c r="LW1034" s="16"/>
      <c r="LX1034" s="16"/>
      <c r="LY1034" s="16"/>
      <c r="LZ1034" s="16"/>
      <c r="MA1034" s="16"/>
      <c r="MB1034" s="16"/>
      <c r="MC1034" s="16"/>
      <c r="MD1034" s="16"/>
      <c r="ME1034" s="16"/>
      <c r="MF1034" s="16"/>
      <c r="MG1034" s="16"/>
      <c r="MH1034" s="16"/>
      <c r="MI1034" s="16"/>
      <c r="MJ1034" s="16"/>
      <c r="MK1034" s="16"/>
      <c r="ML1034" s="16"/>
    </row>
    <row r="1035" spans="1:350" ht="13.9" customHeight="1" outlineLevel="3" x14ac:dyDescent="0.2">
      <c r="A1035" s="227"/>
      <c r="B1035" s="219"/>
      <c r="C1035" s="215"/>
      <c r="D1035" s="155"/>
      <c r="E1035" s="176"/>
      <c r="F1035" s="176"/>
      <c r="G1035" s="176"/>
      <c r="H1035" s="171"/>
      <c r="I1035" s="171"/>
      <c r="J1035" s="213"/>
      <c r="K1035" s="213"/>
      <c r="L1035" s="173"/>
      <c r="M1035" s="173"/>
      <c r="N1035" s="184"/>
      <c r="O1035" s="157"/>
      <c r="P1035" s="17" t="s">
        <v>26</v>
      </c>
      <c r="Q1035" s="151"/>
      <c r="R1035" s="151"/>
      <c r="S1035" s="153"/>
      <c r="T1035" s="24"/>
      <c r="U1035" s="24"/>
      <c r="V1035" s="24"/>
      <c r="W1035" s="24"/>
      <c r="X1035" s="24"/>
      <c r="Y1035" s="24"/>
      <c r="Z1035" s="24"/>
      <c r="AA1035" s="24"/>
      <c r="AB1035" s="24"/>
      <c r="AC1035" s="24"/>
      <c r="AD1035" s="24"/>
      <c r="AE1035" s="24"/>
      <c r="AF1035" s="24"/>
      <c r="AG1035" s="24"/>
      <c r="AH1035" s="24"/>
      <c r="AI1035" s="24"/>
      <c r="AJ1035" s="24"/>
      <c r="AK1035" s="24"/>
      <c r="AL1035" s="24"/>
      <c r="AM1035" s="24"/>
      <c r="AN1035" s="24"/>
      <c r="AO1035" s="24"/>
      <c r="AP1035" s="24"/>
      <c r="AQ1035" s="24"/>
      <c r="AR1035" s="24"/>
      <c r="AS1035" s="24"/>
      <c r="AT1035" s="24"/>
      <c r="AU1035" s="24"/>
      <c r="AV1035" s="24"/>
      <c r="AW1035" s="24"/>
      <c r="AX1035" s="151"/>
      <c r="AY1035" s="151"/>
      <c r="AZ1035" s="153"/>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c r="CF1035" s="151"/>
      <c r="CG1035" s="151"/>
      <c r="CH1035" s="153"/>
      <c r="CI1035" s="141"/>
      <c r="CJ1035" s="141"/>
      <c r="CK1035" s="141"/>
      <c r="CL1035" s="141"/>
      <c r="CM1035" s="141"/>
      <c r="CN1035" s="141"/>
      <c r="CO1035" s="141"/>
      <c r="CP1035" s="95"/>
      <c r="CQ1035" s="95"/>
      <c r="CR1035" s="95"/>
      <c r="CS1035" s="95"/>
      <c r="CT1035" s="95"/>
      <c r="CU1035" s="95"/>
      <c r="CV1035" s="95"/>
      <c r="CW1035" s="141"/>
      <c r="CX1035" s="141"/>
      <c r="CY1035" s="141"/>
      <c r="CZ1035" s="141"/>
      <c r="DA1035" s="141"/>
      <c r="DB1035" s="141"/>
      <c r="DC1035" s="141"/>
      <c r="DD1035" s="141"/>
      <c r="DE1035" s="141"/>
      <c r="DF1035" s="141"/>
      <c r="DG1035" s="141"/>
      <c r="DH1035" s="141"/>
      <c r="DI1035" s="141"/>
      <c r="DJ1035" s="141"/>
      <c r="DK1035" s="141"/>
      <c r="DL1035" s="141"/>
      <c r="DM1035" s="141"/>
      <c r="DN1035" s="151"/>
      <c r="DO1035" s="151"/>
      <c r="DP1035" s="153"/>
      <c r="DQ1035" s="24"/>
      <c r="DR1035" s="24"/>
      <c r="DS1035" s="24"/>
      <c r="DT1035" s="24"/>
      <c r="DU1035" s="24"/>
      <c r="DV1035" s="24"/>
      <c r="DW1035" s="24"/>
      <c r="DX1035" s="24"/>
      <c r="DY1035" s="24"/>
      <c r="DZ1035" s="24"/>
      <c r="EA1035" s="24"/>
      <c r="EB1035" s="24"/>
      <c r="EC1035" s="24"/>
      <c r="ED1035" s="24"/>
      <c r="EE1035" s="24"/>
      <c r="EF1035" s="24"/>
      <c r="EG1035" s="24"/>
      <c r="EH1035" s="24"/>
      <c r="EI1035" s="24"/>
      <c r="EJ1035" s="24"/>
      <c r="EK1035" s="24"/>
      <c r="EL1035" s="24"/>
      <c r="EM1035" s="24"/>
      <c r="EN1035" s="24"/>
      <c r="EO1035" s="24"/>
      <c r="EP1035" s="24"/>
      <c r="EQ1035" s="24"/>
      <c r="ER1035" s="24"/>
      <c r="ES1035" s="151"/>
      <c r="ET1035" s="151"/>
      <c r="EU1035" s="153"/>
      <c r="EV1035" s="24"/>
      <c r="EW1035" s="125"/>
      <c r="EX1035" s="24"/>
      <c r="EY1035" s="24"/>
      <c r="EZ1035" s="24"/>
      <c r="FA1035" s="24"/>
      <c r="FB1035" s="24"/>
      <c r="FC1035" s="24"/>
      <c r="FD1035" s="24"/>
      <c r="FE1035" s="24"/>
      <c r="FF1035" s="24"/>
      <c r="FG1035" s="24"/>
      <c r="FH1035" s="24"/>
      <c r="FI1035" s="24"/>
      <c r="FJ1035" s="24"/>
      <c r="FK1035" s="24"/>
      <c r="FL1035" s="24"/>
      <c r="FM1035" s="24"/>
      <c r="FN1035" s="24"/>
      <c r="FO1035" s="24"/>
      <c r="FP1035" s="24"/>
      <c r="FQ1035" s="24"/>
      <c r="FR1035" s="24"/>
      <c r="FS1035" s="24"/>
      <c r="FT1035" s="24"/>
      <c r="FU1035" s="24"/>
      <c r="FV1035" s="24"/>
      <c r="FW1035" s="24"/>
      <c r="FX1035" s="24"/>
      <c r="FY1035" s="24"/>
      <c r="FZ1035" s="24"/>
      <c r="GA1035" s="151"/>
      <c r="GB1035" s="151"/>
      <c r="GC1035" s="153"/>
      <c r="GD1035" s="24"/>
      <c r="GE1035" s="24"/>
      <c r="GF1035" s="24"/>
      <c r="GG1035" s="24"/>
      <c r="GH1035" s="24"/>
      <c r="GI1035" s="24"/>
      <c r="GJ1035" s="24"/>
      <c r="GK1035" s="24"/>
      <c r="GL1035" s="24"/>
      <c r="GM1035" s="24"/>
      <c r="GN1035" s="24"/>
      <c r="GO1035" s="24"/>
      <c r="GP1035" s="24"/>
      <c r="GQ1035" s="24"/>
      <c r="GR1035" s="24"/>
      <c r="GS1035" s="24"/>
      <c r="GT1035" s="24"/>
      <c r="GU1035" s="24"/>
      <c r="GV1035" s="24"/>
      <c r="GW1035" s="24"/>
      <c r="GX1035" s="24"/>
      <c r="GY1035" s="24"/>
      <c r="GZ1035" s="24"/>
      <c r="HA1035" s="24"/>
      <c r="HB1035" s="24"/>
      <c r="HC1035" s="24"/>
      <c r="HD1035" s="24"/>
      <c r="HE1035" s="24"/>
      <c r="HF1035" s="24"/>
      <c r="HG1035" s="24"/>
      <c r="HH1035" s="151"/>
      <c r="HI1035" s="151"/>
      <c r="HJ1035" s="153"/>
      <c r="HK1035" s="24"/>
      <c r="HL1035" s="24"/>
      <c r="HM1035" s="24"/>
      <c r="HN1035" s="24"/>
      <c r="HO1035" s="24"/>
      <c r="HP1035" s="24"/>
      <c r="HQ1035" s="24"/>
      <c r="HR1035" s="24"/>
      <c r="HS1035" s="24"/>
      <c r="HT1035" s="24"/>
      <c r="HU1035" s="24"/>
      <c r="HV1035" s="24"/>
      <c r="HW1035" s="24"/>
      <c r="HX1035" s="24"/>
      <c r="HY1035" s="24"/>
      <c r="HZ1035" s="24"/>
      <c r="IA1035" s="24"/>
      <c r="IB1035" s="24"/>
      <c r="IC1035" s="24"/>
      <c r="ID1035" s="24"/>
      <c r="IE1035" s="24"/>
      <c r="IF1035" s="24"/>
      <c r="IG1035" s="24"/>
      <c r="IH1035" s="24"/>
      <c r="II1035" s="24"/>
      <c r="IJ1035" s="24"/>
      <c r="IK1035" s="24"/>
      <c r="IL1035" s="24"/>
      <c r="IM1035" s="24"/>
      <c r="IN1035" s="24"/>
      <c r="IO1035" s="24"/>
      <c r="IP1035" s="151"/>
      <c r="IQ1035" s="151"/>
      <c r="IR1035" s="153"/>
      <c r="IS1035" s="24"/>
      <c r="IT1035" s="24"/>
      <c r="IU1035" s="24"/>
      <c r="IV1035" s="24"/>
      <c r="IW1035" s="24"/>
      <c r="IX1035" s="24"/>
      <c r="IY1035" s="24"/>
      <c r="IZ1035" s="24"/>
      <c r="JA1035" s="24"/>
      <c r="JB1035" s="24"/>
      <c r="JC1035" s="24"/>
      <c r="JD1035" s="24"/>
      <c r="JE1035" s="24"/>
      <c r="JF1035" s="24"/>
      <c r="JG1035" s="24"/>
      <c r="JH1035" s="24"/>
      <c r="JI1035" s="24"/>
      <c r="JJ1035" s="24"/>
      <c r="JK1035" s="24"/>
      <c r="JL1035" s="24"/>
      <c r="JM1035" s="24"/>
      <c r="JN1035" s="24"/>
      <c r="JO1035" s="24"/>
      <c r="JP1035" s="24"/>
      <c r="JQ1035" s="24"/>
      <c r="JR1035" s="24"/>
      <c r="JS1035" s="24"/>
      <c r="JT1035" s="24"/>
      <c r="JU1035" s="25"/>
      <c r="JV1035" s="24"/>
      <c r="JW1035" s="151"/>
      <c r="JX1035" s="151"/>
      <c r="JY1035" s="153"/>
      <c r="JZ1035" s="24"/>
      <c r="KA1035" s="24"/>
      <c r="KB1035" s="24"/>
      <c r="KC1035" s="24"/>
      <c r="KD1035" s="24"/>
      <c r="KE1035" s="24"/>
      <c r="KF1035" s="24"/>
      <c r="KG1035" s="24"/>
      <c r="KH1035" s="24"/>
      <c r="KI1035" s="24"/>
      <c r="KJ1035" s="24"/>
      <c r="KK1035" s="24"/>
      <c r="KL1035" s="24"/>
      <c r="KM1035" s="24"/>
      <c r="KN1035" s="24"/>
      <c r="KO1035" s="24"/>
      <c r="KP1035" s="24"/>
      <c r="KQ1035" s="24"/>
      <c r="KR1035" s="24"/>
      <c r="KS1035" s="24"/>
      <c r="KT1035" s="24"/>
      <c r="KU1035" s="24"/>
      <c r="KV1035" s="24"/>
      <c r="KW1035" s="24"/>
      <c r="KX1035" s="24"/>
      <c r="KY1035" s="24"/>
      <c r="KZ1035" s="24"/>
      <c r="LA1035" s="24"/>
      <c r="LB1035" s="24"/>
      <c r="LC1035" s="24"/>
      <c r="LD1035" s="24"/>
      <c r="LE1035" s="151"/>
      <c r="LF1035" s="151"/>
      <c r="LG1035" s="153"/>
      <c r="LH1035" s="24"/>
      <c r="LI1035" s="24"/>
      <c r="LJ1035" s="24"/>
      <c r="LK1035" s="24"/>
      <c r="LL1035" s="24"/>
      <c r="LM1035" s="24"/>
      <c r="LN1035" s="24"/>
      <c r="LO1035" s="24"/>
      <c r="LP1035" s="24"/>
      <c r="LQ1035" s="24"/>
      <c r="LR1035" s="24"/>
      <c r="LS1035" s="24"/>
      <c r="LT1035" s="24"/>
      <c r="LU1035" s="24"/>
      <c r="LV1035" s="24"/>
      <c r="LW1035" s="24"/>
      <c r="LX1035" s="24"/>
      <c r="LY1035" s="24"/>
      <c r="LZ1035" s="24"/>
      <c r="MA1035" s="24"/>
      <c r="MB1035" s="24"/>
      <c r="MC1035" s="24"/>
      <c r="MD1035" s="24"/>
      <c r="ME1035" s="24"/>
      <c r="MF1035" s="24"/>
      <c r="MG1035" s="24"/>
      <c r="MH1035" s="24"/>
      <c r="MI1035" s="24"/>
      <c r="MJ1035" s="24"/>
      <c r="MK1035" s="24"/>
      <c r="ML1035" s="24"/>
    </row>
    <row r="1036" spans="1:350" ht="13.9" customHeight="1" outlineLevel="3" x14ac:dyDescent="0.2">
      <c r="A1036" s="226" t="s">
        <v>614</v>
      </c>
      <c r="B1036" s="218" t="s">
        <v>412</v>
      </c>
      <c r="C1036" s="214" t="s">
        <v>374</v>
      </c>
      <c r="D1036" s="154">
        <v>32</v>
      </c>
      <c r="E1036" s="175">
        <v>0</v>
      </c>
      <c r="F1036" s="175">
        <f>D1036-E1036</f>
        <v>32</v>
      </c>
      <c r="G1036" s="175" t="s">
        <v>847</v>
      </c>
      <c r="H1036" s="170" t="s">
        <v>1005</v>
      </c>
      <c r="I1036" s="170" t="s">
        <v>894</v>
      </c>
      <c r="J1036" s="212">
        <f ca="1">E1036+Q1036+AX1036+CF1036+DN1036+ES1036+GA1036+HH1036+IP1036+JW1036+LE1036</f>
        <v>32</v>
      </c>
      <c r="K1036" s="212">
        <f>E1036+R1036+AY1036+CG1036+DO1036+ET1036+GB1036+HI1036+IQ1036+JX1036+LF1036</f>
        <v>0</v>
      </c>
      <c r="L1036" s="172">
        <f ca="1">K1036/J1036</f>
        <v>0</v>
      </c>
      <c r="M1036" s="172">
        <f>K1036/D1036</f>
        <v>0</v>
      </c>
      <c r="N1036" s="183">
        <f ca="1">SUMIF($EV$8:$FZ$9,$O$5,$EV1037:$FZ1037)-SUMIF($EV$8:$FZ$9,$Q$5,$EV1037:$FZ1037)</f>
        <v>0</v>
      </c>
      <c r="O1036" s="156"/>
      <c r="P1036" s="16" t="s">
        <v>25</v>
      </c>
      <c r="Q1036" s="150">
        <v>0</v>
      </c>
      <c r="R1036" s="150">
        <v>0</v>
      </c>
      <c r="S1036" s="152" t="e">
        <v>#DIV/0!</v>
      </c>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50">
        <f t="shared" ca="1" si="2639"/>
        <v>0</v>
      </c>
      <c r="AY1036" s="150">
        <f>SUM(BA1037:CE1037)</f>
        <v>0</v>
      </c>
      <c r="AZ1036" s="152" t="e">
        <f ca="1">AY1036/AX1036</f>
        <v>#DIV/0!</v>
      </c>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50">
        <f t="shared" ref="CF1036" si="2686">SUM(CI1036:DM1036)</f>
        <v>0</v>
      </c>
      <c r="CG1036" s="150">
        <f>SUM(CI1037:DM1037)</f>
        <v>0</v>
      </c>
      <c r="CH1036" s="152" t="e">
        <f>CG1036/CF1036</f>
        <v>#DIV/0!</v>
      </c>
      <c r="CI1036" s="129"/>
      <c r="CJ1036" s="129"/>
      <c r="CK1036" s="129"/>
      <c r="CL1036" s="129"/>
      <c r="CM1036" s="129"/>
      <c r="CN1036" s="129"/>
      <c r="CO1036" s="129"/>
      <c r="CP1036" s="101"/>
      <c r="CQ1036" s="101"/>
      <c r="CR1036" s="101"/>
      <c r="CS1036" s="101"/>
      <c r="CT1036" s="101"/>
      <c r="CU1036" s="101"/>
      <c r="CV1036" s="101"/>
      <c r="CW1036" s="129"/>
      <c r="CX1036" s="129"/>
      <c r="CY1036" s="129"/>
      <c r="CZ1036" s="129"/>
      <c r="DA1036" s="129"/>
      <c r="DB1036" s="129"/>
      <c r="DC1036" s="129"/>
      <c r="DD1036" s="129"/>
      <c r="DE1036" s="129"/>
      <c r="DF1036" s="129"/>
      <c r="DG1036" s="129"/>
      <c r="DH1036" s="129"/>
      <c r="DI1036" s="129"/>
      <c r="DJ1036" s="129"/>
      <c r="DK1036" s="129"/>
      <c r="DL1036" s="129"/>
      <c r="DM1036" s="129"/>
      <c r="DN1036" s="150">
        <f t="shared" ref="DN1036" si="2687">SUM(DQ1036:ER1036)</f>
        <v>0</v>
      </c>
      <c r="DO1036" s="150">
        <f>SUM(DQ1037:ER1037)</f>
        <v>0</v>
      </c>
      <c r="DP1036" s="152" t="e">
        <f t="shared" si="2573"/>
        <v>#DIV/0!</v>
      </c>
      <c r="DQ1036" s="16"/>
      <c r="DR1036" s="16"/>
      <c r="DS1036" s="16"/>
      <c r="DT1036" s="16"/>
      <c r="DU1036" s="16"/>
      <c r="DV1036" s="16"/>
      <c r="DW1036" s="16"/>
      <c r="DX1036" s="16"/>
      <c r="DY1036" s="16"/>
      <c r="DZ1036" s="16"/>
      <c r="EA1036" s="16"/>
      <c r="EB1036" s="16"/>
      <c r="EC1036" s="16"/>
      <c r="ED1036" s="16"/>
      <c r="EE1036" s="16"/>
      <c r="EF1036" s="16"/>
      <c r="EG1036" s="16"/>
      <c r="EH1036" s="16"/>
      <c r="EI1036" s="16"/>
      <c r="EJ1036" s="16"/>
      <c r="EK1036" s="16"/>
      <c r="EL1036" s="16"/>
      <c r="EM1036" s="16"/>
      <c r="EN1036" s="16"/>
      <c r="EO1036" s="16"/>
      <c r="EP1036" s="16"/>
      <c r="EQ1036" s="16"/>
      <c r="ER1036" s="16"/>
      <c r="ES1036" s="150">
        <f t="shared" ca="1" si="2652"/>
        <v>0</v>
      </c>
      <c r="ET1036" s="150">
        <f t="shared" si="2609"/>
        <v>0</v>
      </c>
      <c r="EU1036" s="152" t="e">
        <f t="shared" ca="1" si="2610"/>
        <v>#DIV/0!</v>
      </c>
      <c r="EV1036" s="16"/>
      <c r="EW1036" s="67"/>
      <c r="EX1036" s="16"/>
      <c r="EY1036" s="16"/>
      <c r="EZ1036" s="16"/>
      <c r="FA1036" s="16"/>
      <c r="FB1036" s="16"/>
      <c r="FC1036" s="16"/>
      <c r="FD1036" s="16"/>
      <c r="FE1036" s="16"/>
      <c r="FF1036" s="16"/>
      <c r="FG1036" s="16"/>
      <c r="FH1036" s="16"/>
      <c r="FI1036" s="16"/>
      <c r="FJ1036" s="16"/>
      <c r="FK1036" s="16"/>
      <c r="FL1036" s="16"/>
      <c r="FM1036" s="16"/>
      <c r="FN1036" s="16"/>
      <c r="FO1036" s="16"/>
      <c r="FP1036" s="16"/>
      <c r="FQ1036" s="16"/>
      <c r="FR1036" s="16"/>
      <c r="FS1036" s="16"/>
      <c r="FT1036" s="16"/>
      <c r="FU1036" s="16"/>
      <c r="FV1036" s="16"/>
      <c r="FW1036" s="16"/>
      <c r="FX1036" s="16"/>
      <c r="FY1036" s="16"/>
      <c r="FZ1036" s="16"/>
      <c r="GA1036" s="150">
        <f t="shared" ref="GA1036" ca="1" si="2688">SUMIF($GD$8:$HG$9,$O$5,GD1036:HG1036)</f>
        <v>32</v>
      </c>
      <c r="GB1036" s="150">
        <f t="shared" ref="GB1036" si="2689">SUM(GD1037:HG1037)</f>
        <v>0</v>
      </c>
      <c r="GC1036" s="152">
        <f t="shared" ref="GC1036" ca="1" si="2690">GB1036/GA1036</f>
        <v>0</v>
      </c>
      <c r="GD1036" s="16"/>
      <c r="GE1036" s="16"/>
      <c r="GF1036" s="16"/>
      <c r="GG1036" s="16"/>
      <c r="GH1036" s="16"/>
      <c r="GI1036" s="16"/>
      <c r="GJ1036" s="16"/>
      <c r="GK1036" s="16"/>
      <c r="GL1036" s="16"/>
      <c r="GM1036" s="16"/>
      <c r="GN1036" s="16"/>
      <c r="GO1036" s="16"/>
      <c r="GP1036" s="16"/>
      <c r="GQ1036" s="16"/>
      <c r="GR1036" s="16"/>
      <c r="GS1036" s="16"/>
      <c r="GT1036" s="16">
        <v>16</v>
      </c>
      <c r="GU1036" s="16">
        <v>16</v>
      </c>
      <c r="GV1036" s="16"/>
      <c r="GW1036" s="16"/>
      <c r="GX1036" s="16"/>
      <c r="GY1036" s="16"/>
      <c r="GZ1036" s="16"/>
      <c r="HA1036" s="16"/>
      <c r="HB1036" s="16"/>
      <c r="HC1036" s="16"/>
      <c r="HD1036" s="16"/>
      <c r="HE1036" s="16"/>
      <c r="HF1036" s="16"/>
      <c r="HG1036" s="16"/>
      <c r="HH1036" s="150"/>
      <c r="HI1036" s="150">
        <v>0</v>
      </c>
      <c r="HJ1036" s="152" t="e">
        <v>#DIV/0!</v>
      </c>
      <c r="HK1036" s="16"/>
      <c r="HL1036" s="16"/>
      <c r="HM1036" s="16"/>
      <c r="HN1036" s="16"/>
      <c r="HO1036" s="16"/>
      <c r="HP1036" s="16"/>
      <c r="HQ1036" s="16"/>
      <c r="HR1036" s="16"/>
      <c r="HS1036" s="16"/>
      <c r="HT1036" s="16"/>
      <c r="HU1036" s="16"/>
      <c r="HV1036" s="16"/>
      <c r="HW1036" s="16"/>
      <c r="HX1036" s="16"/>
      <c r="HY1036" s="16"/>
      <c r="HZ1036" s="16"/>
      <c r="IA1036" s="16"/>
      <c r="IB1036" s="16"/>
      <c r="IC1036" s="16"/>
      <c r="ID1036" s="16"/>
      <c r="IE1036" s="16"/>
      <c r="IF1036" s="16"/>
      <c r="IG1036" s="16"/>
      <c r="IH1036" s="16"/>
      <c r="II1036" s="16"/>
      <c r="IJ1036" s="16"/>
      <c r="IK1036" s="16"/>
      <c r="IL1036" s="16"/>
      <c r="IM1036" s="16"/>
      <c r="IN1036" s="16"/>
      <c r="IO1036" s="16"/>
      <c r="IP1036" s="150"/>
      <c r="IQ1036" s="150">
        <v>0</v>
      </c>
      <c r="IR1036" s="152" t="e">
        <v>#DIV/0!</v>
      </c>
      <c r="IS1036" s="16"/>
      <c r="IT1036" s="16"/>
      <c r="IU1036" s="16"/>
      <c r="IV1036" s="16"/>
      <c r="IW1036" s="16"/>
      <c r="IX1036" s="16"/>
      <c r="IY1036" s="16"/>
      <c r="IZ1036" s="16"/>
      <c r="JA1036" s="16"/>
      <c r="JB1036" s="16"/>
      <c r="JC1036" s="16"/>
      <c r="JD1036" s="16"/>
      <c r="JE1036" s="16"/>
      <c r="JF1036" s="16"/>
      <c r="JG1036" s="16"/>
      <c r="JH1036" s="16"/>
      <c r="JI1036" s="16"/>
      <c r="JJ1036" s="16"/>
      <c r="JK1036" s="16"/>
      <c r="JL1036" s="16"/>
      <c r="JM1036" s="16"/>
      <c r="JN1036" s="16"/>
      <c r="JO1036" s="16"/>
      <c r="JP1036" s="16"/>
      <c r="JQ1036" s="16"/>
      <c r="JR1036" s="16"/>
      <c r="JS1036" s="16"/>
      <c r="JT1036" s="16"/>
      <c r="JU1036" s="23"/>
      <c r="JV1036" s="16"/>
      <c r="JW1036" s="150"/>
      <c r="JX1036" s="150">
        <v>0</v>
      </c>
      <c r="JY1036" s="152" t="e">
        <v>#DIV/0!</v>
      </c>
      <c r="JZ1036" s="16"/>
      <c r="KA1036" s="16"/>
      <c r="KB1036" s="16"/>
      <c r="KC1036" s="16"/>
      <c r="KD1036" s="16"/>
      <c r="KE1036" s="16"/>
      <c r="KF1036" s="16"/>
      <c r="KG1036" s="16"/>
      <c r="KH1036" s="16"/>
      <c r="KI1036" s="16"/>
      <c r="KJ1036" s="16"/>
      <c r="KK1036" s="16"/>
      <c r="KL1036" s="16"/>
      <c r="KM1036" s="16"/>
      <c r="KN1036" s="16"/>
      <c r="KO1036" s="16"/>
      <c r="KP1036" s="16"/>
      <c r="KQ1036" s="16"/>
      <c r="KR1036" s="16"/>
      <c r="KS1036" s="16"/>
      <c r="KT1036" s="16"/>
      <c r="KU1036" s="16"/>
      <c r="KV1036" s="16"/>
      <c r="KW1036" s="16"/>
      <c r="KX1036" s="16"/>
      <c r="KY1036" s="16"/>
      <c r="KZ1036" s="16"/>
      <c r="LA1036" s="16"/>
      <c r="LB1036" s="16"/>
      <c r="LC1036" s="16"/>
      <c r="LD1036" s="16"/>
      <c r="LE1036" s="150"/>
      <c r="LF1036" s="150">
        <v>0</v>
      </c>
      <c r="LG1036" s="152" t="e">
        <v>#DIV/0!</v>
      </c>
      <c r="LH1036" s="16"/>
      <c r="LI1036" s="16"/>
      <c r="LJ1036" s="16"/>
      <c r="LK1036" s="16"/>
      <c r="LL1036" s="16"/>
      <c r="LM1036" s="16"/>
      <c r="LN1036" s="16"/>
      <c r="LO1036" s="16"/>
      <c r="LP1036" s="16"/>
      <c r="LQ1036" s="16"/>
      <c r="LR1036" s="16"/>
      <c r="LS1036" s="16"/>
      <c r="LT1036" s="16"/>
      <c r="LU1036" s="16"/>
      <c r="LV1036" s="16"/>
      <c r="LW1036" s="16"/>
      <c r="LX1036" s="16"/>
      <c r="LY1036" s="16"/>
      <c r="LZ1036" s="16"/>
      <c r="MA1036" s="16"/>
      <c r="MB1036" s="16"/>
      <c r="MC1036" s="16"/>
      <c r="MD1036" s="16"/>
      <c r="ME1036" s="16"/>
      <c r="MF1036" s="16"/>
      <c r="MG1036" s="16"/>
      <c r="MH1036" s="16"/>
      <c r="MI1036" s="16"/>
      <c r="MJ1036" s="16"/>
      <c r="MK1036" s="16"/>
      <c r="ML1036" s="16"/>
    </row>
    <row r="1037" spans="1:350" ht="13.9" customHeight="1" outlineLevel="3" x14ac:dyDescent="0.2">
      <c r="A1037" s="227"/>
      <c r="B1037" s="219"/>
      <c r="C1037" s="215"/>
      <c r="D1037" s="155"/>
      <c r="E1037" s="176"/>
      <c r="F1037" s="176"/>
      <c r="G1037" s="176"/>
      <c r="H1037" s="171"/>
      <c r="I1037" s="171"/>
      <c r="J1037" s="213"/>
      <c r="K1037" s="213"/>
      <c r="L1037" s="173"/>
      <c r="M1037" s="173"/>
      <c r="N1037" s="184"/>
      <c r="O1037" s="157"/>
      <c r="P1037" s="17" t="s">
        <v>26</v>
      </c>
      <c r="Q1037" s="151"/>
      <c r="R1037" s="151"/>
      <c r="S1037" s="153"/>
      <c r="T1037" s="24"/>
      <c r="U1037" s="24"/>
      <c r="V1037" s="24"/>
      <c r="W1037" s="24"/>
      <c r="X1037" s="24"/>
      <c r="Y1037" s="24"/>
      <c r="Z1037" s="24"/>
      <c r="AA1037" s="24"/>
      <c r="AB1037" s="24"/>
      <c r="AC1037" s="24"/>
      <c r="AD1037" s="24"/>
      <c r="AE1037" s="24"/>
      <c r="AF1037" s="24"/>
      <c r="AG1037" s="24"/>
      <c r="AH1037" s="24"/>
      <c r="AI1037" s="24"/>
      <c r="AJ1037" s="24"/>
      <c r="AK1037" s="24"/>
      <c r="AL1037" s="24"/>
      <c r="AM1037" s="24"/>
      <c r="AN1037" s="24"/>
      <c r="AO1037" s="24"/>
      <c r="AP1037" s="24"/>
      <c r="AQ1037" s="24"/>
      <c r="AR1037" s="24"/>
      <c r="AS1037" s="24"/>
      <c r="AT1037" s="24"/>
      <c r="AU1037" s="24"/>
      <c r="AV1037" s="24"/>
      <c r="AW1037" s="24"/>
      <c r="AX1037" s="151"/>
      <c r="AY1037" s="151"/>
      <c r="AZ1037" s="153"/>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c r="CF1037" s="151"/>
      <c r="CG1037" s="151"/>
      <c r="CH1037" s="153"/>
      <c r="CI1037" s="141"/>
      <c r="CJ1037" s="141"/>
      <c r="CK1037" s="141"/>
      <c r="CL1037" s="141"/>
      <c r="CM1037" s="141"/>
      <c r="CN1037" s="141"/>
      <c r="CO1037" s="141"/>
      <c r="CP1037" s="95"/>
      <c r="CQ1037" s="95"/>
      <c r="CR1037" s="95"/>
      <c r="CS1037" s="95"/>
      <c r="CT1037" s="95"/>
      <c r="CU1037" s="95"/>
      <c r="CV1037" s="95"/>
      <c r="CW1037" s="141"/>
      <c r="CX1037" s="141"/>
      <c r="CY1037" s="141"/>
      <c r="CZ1037" s="141"/>
      <c r="DA1037" s="141"/>
      <c r="DB1037" s="141"/>
      <c r="DC1037" s="141"/>
      <c r="DD1037" s="141"/>
      <c r="DE1037" s="141"/>
      <c r="DF1037" s="141"/>
      <c r="DG1037" s="141"/>
      <c r="DH1037" s="141"/>
      <c r="DI1037" s="141"/>
      <c r="DJ1037" s="141"/>
      <c r="DK1037" s="141"/>
      <c r="DL1037" s="141"/>
      <c r="DM1037" s="141"/>
      <c r="DN1037" s="151"/>
      <c r="DO1037" s="151"/>
      <c r="DP1037" s="153"/>
      <c r="DQ1037" s="24"/>
      <c r="DR1037" s="24"/>
      <c r="DS1037" s="24"/>
      <c r="DT1037" s="24"/>
      <c r="DU1037" s="24"/>
      <c r="DV1037" s="24"/>
      <c r="DW1037" s="24"/>
      <c r="DX1037" s="24"/>
      <c r="DY1037" s="24"/>
      <c r="DZ1037" s="24"/>
      <c r="EA1037" s="24"/>
      <c r="EB1037" s="24"/>
      <c r="EC1037" s="24"/>
      <c r="ED1037" s="24"/>
      <c r="EE1037" s="24"/>
      <c r="EF1037" s="24"/>
      <c r="EG1037" s="24"/>
      <c r="EH1037" s="24"/>
      <c r="EI1037" s="24"/>
      <c r="EJ1037" s="24"/>
      <c r="EK1037" s="24"/>
      <c r="EL1037" s="24"/>
      <c r="EM1037" s="24"/>
      <c r="EN1037" s="24"/>
      <c r="EO1037" s="24"/>
      <c r="EP1037" s="24"/>
      <c r="EQ1037" s="24"/>
      <c r="ER1037" s="24"/>
      <c r="ES1037" s="151"/>
      <c r="ET1037" s="151"/>
      <c r="EU1037" s="153"/>
      <c r="EV1037" s="24"/>
      <c r="EW1037" s="125"/>
      <c r="EX1037" s="24"/>
      <c r="EY1037" s="24"/>
      <c r="EZ1037" s="24"/>
      <c r="FA1037" s="24"/>
      <c r="FB1037" s="24"/>
      <c r="FC1037" s="24"/>
      <c r="FD1037" s="24"/>
      <c r="FE1037" s="24"/>
      <c r="FF1037" s="24"/>
      <c r="FG1037" s="24"/>
      <c r="FH1037" s="24"/>
      <c r="FI1037" s="24"/>
      <c r="FJ1037" s="24"/>
      <c r="FK1037" s="24"/>
      <c r="FL1037" s="24"/>
      <c r="FM1037" s="24"/>
      <c r="FN1037" s="24"/>
      <c r="FO1037" s="24"/>
      <c r="FP1037" s="24"/>
      <c r="FQ1037" s="24"/>
      <c r="FR1037" s="24"/>
      <c r="FS1037" s="24"/>
      <c r="FT1037" s="24"/>
      <c r="FU1037" s="24"/>
      <c r="FV1037" s="24"/>
      <c r="FW1037" s="24"/>
      <c r="FX1037" s="24"/>
      <c r="FY1037" s="24"/>
      <c r="FZ1037" s="24"/>
      <c r="GA1037" s="151"/>
      <c r="GB1037" s="151"/>
      <c r="GC1037" s="153"/>
      <c r="GD1037" s="24"/>
      <c r="GE1037" s="24"/>
      <c r="GF1037" s="24"/>
      <c r="GG1037" s="24"/>
      <c r="GH1037" s="24"/>
      <c r="GI1037" s="24"/>
      <c r="GJ1037" s="24"/>
      <c r="GK1037" s="24"/>
      <c r="GL1037" s="24"/>
      <c r="GM1037" s="24"/>
      <c r="GN1037" s="24"/>
      <c r="GO1037" s="24"/>
      <c r="GP1037" s="24"/>
      <c r="GQ1037" s="24"/>
      <c r="GR1037" s="24"/>
      <c r="GS1037" s="24"/>
      <c r="GT1037" s="24"/>
      <c r="GU1037" s="24"/>
      <c r="GV1037" s="24"/>
      <c r="GW1037" s="24"/>
      <c r="GX1037" s="24"/>
      <c r="GY1037" s="24"/>
      <c r="GZ1037" s="24"/>
      <c r="HA1037" s="24"/>
      <c r="HB1037" s="24"/>
      <c r="HC1037" s="24"/>
      <c r="HD1037" s="24"/>
      <c r="HE1037" s="24"/>
      <c r="HF1037" s="24"/>
      <c r="HG1037" s="24"/>
      <c r="HH1037" s="151"/>
      <c r="HI1037" s="151"/>
      <c r="HJ1037" s="153"/>
      <c r="HK1037" s="24"/>
      <c r="HL1037" s="24"/>
      <c r="HM1037" s="24"/>
      <c r="HN1037" s="24"/>
      <c r="HO1037" s="24"/>
      <c r="HP1037" s="24"/>
      <c r="HQ1037" s="24"/>
      <c r="HR1037" s="24"/>
      <c r="HS1037" s="24"/>
      <c r="HT1037" s="24"/>
      <c r="HU1037" s="24"/>
      <c r="HV1037" s="24"/>
      <c r="HW1037" s="24"/>
      <c r="HX1037" s="24"/>
      <c r="HY1037" s="24"/>
      <c r="HZ1037" s="24"/>
      <c r="IA1037" s="24"/>
      <c r="IB1037" s="24"/>
      <c r="IC1037" s="24"/>
      <c r="ID1037" s="24"/>
      <c r="IE1037" s="24"/>
      <c r="IF1037" s="24"/>
      <c r="IG1037" s="24"/>
      <c r="IH1037" s="24"/>
      <c r="II1037" s="24"/>
      <c r="IJ1037" s="24"/>
      <c r="IK1037" s="24"/>
      <c r="IL1037" s="24"/>
      <c r="IM1037" s="24"/>
      <c r="IN1037" s="24"/>
      <c r="IO1037" s="24"/>
      <c r="IP1037" s="151"/>
      <c r="IQ1037" s="151"/>
      <c r="IR1037" s="153"/>
      <c r="IS1037" s="24"/>
      <c r="IT1037" s="24"/>
      <c r="IU1037" s="24"/>
      <c r="IV1037" s="24"/>
      <c r="IW1037" s="24"/>
      <c r="IX1037" s="24"/>
      <c r="IY1037" s="24"/>
      <c r="IZ1037" s="24"/>
      <c r="JA1037" s="24"/>
      <c r="JB1037" s="24"/>
      <c r="JC1037" s="24"/>
      <c r="JD1037" s="24"/>
      <c r="JE1037" s="24"/>
      <c r="JF1037" s="24"/>
      <c r="JG1037" s="24"/>
      <c r="JH1037" s="24"/>
      <c r="JI1037" s="24"/>
      <c r="JJ1037" s="24"/>
      <c r="JK1037" s="24"/>
      <c r="JL1037" s="24"/>
      <c r="JM1037" s="24"/>
      <c r="JN1037" s="24"/>
      <c r="JO1037" s="24"/>
      <c r="JP1037" s="24"/>
      <c r="JQ1037" s="24"/>
      <c r="JR1037" s="24"/>
      <c r="JS1037" s="24"/>
      <c r="JT1037" s="24"/>
      <c r="JU1037" s="25"/>
      <c r="JV1037" s="24"/>
      <c r="JW1037" s="151"/>
      <c r="JX1037" s="151"/>
      <c r="JY1037" s="153"/>
      <c r="JZ1037" s="24"/>
      <c r="KA1037" s="24"/>
      <c r="KB1037" s="24"/>
      <c r="KC1037" s="24"/>
      <c r="KD1037" s="24"/>
      <c r="KE1037" s="24"/>
      <c r="KF1037" s="24"/>
      <c r="KG1037" s="24"/>
      <c r="KH1037" s="24"/>
      <c r="KI1037" s="24"/>
      <c r="KJ1037" s="24"/>
      <c r="KK1037" s="24"/>
      <c r="KL1037" s="24"/>
      <c r="KM1037" s="24"/>
      <c r="KN1037" s="24"/>
      <c r="KO1037" s="24"/>
      <c r="KP1037" s="24"/>
      <c r="KQ1037" s="24"/>
      <c r="KR1037" s="24"/>
      <c r="KS1037" s="24"/>
      <c r="KT1037" s="24"/>
      <c r="KU1037" s="24"/>
      <c r="KV1037" s="24"/>
      <c r="KW1037" s="24"/>
      <c r="KX1037" s="24"/>
      <c r="KY1037" s="24"/>
      <c r="KZ1037" s="24"/>
      <c r="LA1037" s="24"/>
      <c r="LB1037" s="24"/>
      <c r="LC1037" s="24"/>
      <c r="LD1037" s="24"/>
      <c r="LE1037" s="151"/>
      <c r="LF1037" s="151"/>
      <c r="LG1037" s="153"/>
      <c r="LH1037" s="24"/>
      <c r="LI1037" s="24"/>
      <c r="LJ1037" s="24"/>
      <c r="LK1037" s="24"/>
      <c r="LL1037" s="24"/>
      <c r="LM1037" s="24"/>
      <c r="LN1037" s="24"/>
      <c r="LO1037" s="24"/>
      <c r="LP1037" s="24"/>
      <c r="LQ1037" s="24"/>
      <c r="LR1037" s="24"/>
      <c r="LS1037" s="24"/>
      <c r="LT1037" s="24"/>
      <c r="LU1037" s="24"/>
      <c r="LV1037" s="24"/>
      <c r="LW1037" s="24"/>
      <c r="LX1037" s="24"/>
      <c r="LY1037" s="24"/>
      <c r="LZ1037" s="24"/>
      <c r="MA1037" s="24"/>
      <c r="MB1037" s="24"/>
      <c r="MC1037" s="24"/>
      <c r="MD1037" s="24"/>
      <c r="ME1037" s="24"/>
      <c r="MF1037" s="24"/>
      <c r="MG1037" s="24"/>
      <c r="MH1037" s="24"/>
      <c r="MI1037" s="24"/>
      <c r="MJ1037" s="24"/>
      <c r="MK1037" s="24"/>
      <c r="ML1037" s="24"/>
    </row>
    <row r="1038" spans="1:350" ht="13.9" customHeight="1" outlineLevel="3" x14ac:dyDescent="0.2">
      <c r="A1038" s="226" t="s">
        <v>615</v>
      </c>
      <c r="B1038" s="218" t="s">
        <v>353</v>
      </c>
      <c r="C1038" s="214" t="s">
        <v>37</v>
      </c>
      <c r="D1038" s="154">
        <v>969</v>
      </c>
      <c r="E1038" s="175">
        <v>0</v>
      </c>
      <c r="F1038" s="175">
        <f>D1038-E1038</f>
        <v>969</v>
      </c>
      <c r="G1038" s="175" t="s">
        <v>943</v>
      </c>
      <c r="H1038" s="170" t="s">
        <v>978</v>
      </c>
      <c r="I1038" s="170" t="s">
        <v>1011</v>
      </c>
      <c r="J1038" s="212">
        <f ca="1">E1038+Q1038+AX1038+CF1038+DN1038+ES1038+GA1038+HH1038+IP1038+JW1038+LE1038</f>
        <v>0</v>
      </c>
      <c r="K1038" s="212">
        <f>E1038+R1038+AY1038+CG1038+DO1038+ET1038+GB1038+HI1038+IQ1038+JX1038+LF1038</f>
        <v>0</v>
      </c>
      <c r="L1038" s="172" t="e">
        <f ca="1">K1038/J1038</f>
        <v>#DIV/0!</v>
      </c>
      <c r="M1038" s="172">
        <f>K1038/D1038</f>
        <v>0</v>
      </c>
      <c r="N1038" s="183">
        <f ca="1">SUMIF($EV$8:$FZ$9,$O$5,$EV1039:$FZ1039)-SUMIF($EV$8:$FZ$9,$Q$5,$EV1039:$FZ1039)</f>
        <v>0</v>
      </c>
      <c r="O1038" s="156"/>
      <c r="P1038" s="16" t="s">
        <v>25</v>
      </c>
      <c r="Q1038" s="150">
        <v>0</v>
      </c>
      <c r="R1038" s="150">
        <v>0</v>
      </c>
      <c r="S1038" s="152" t="e">
        <v>#DIV/0!</v>
      </c>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50">
        <f t="shared" ca="1" si="2639"/>
        <v>0</v>
      </c>
      <c r="AY1038" s="150">
        <f>SUM(BA1039:CE1039)</f>
        <v>0</v>
      </c>
      <c r="AZ1038" s="152" t="e">
        <f ca="1">AY1038/AX1038</f>
        <v>#DIV/0!</v>
      </c>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50">
        <f t="shared" ref="CF1038" si="2691">SUM(CI1038:DM1038)</f>
        <v>0</v>
      </c>
      <c r="CG1038" s="150">
        <f>SUM(CI1039:DM1039)</f>
        <v>0</v>
      </c>
      <c r="CH1038" s="152" t="e">
        <f>CG1038/CF1038</f>
        <v>#DIV/0!</v>
      </c>
      <c r="CI1038" s="129"/>
      <c r="CJ1038" s="129"/>
      <c r="CK1038" s="129"/>
      <c r="CL1038" s="129"/>
      <c r="CM1038" s="129"/>
      <c r="CN1038" s="129"/>
      <c r="CO1038" s="129"/>
      <c r="CP1038" s="101"/>
      <c r="CQ1038" s="101"/>
      <c r="CR1038" s="101"/>
      <c r="CS1038" s="101"/>
      <c r="CT1038" s="101"/>
      <c r="CU1038" s="101"/>
      <c r="CV1038" s="101"/>
      <c r="CW1038" s="129"/>
      <c r="CX1038" s="129"/>
      <c r="CY1038" s="129"/>
      <c r="CZ1038" s="129"/>
      <c r="DA1038" s="129"/>
      <c r="DB1038" s="129"/>
      <c r="DC1038" s="129"/>
      <c r="DD1038" s="129"/>
      <c r="DE1038" s="129"/>
      <c r="DF1038" s="129"/>
      <c r="DG1038" s="129"/>
      <c r="DH1038" s="129"/>
      <c r="DI1038" s="129"/>
      <c r="DJ1038" s="129"/>
      <c r="DK1038" s="129"/>
      <c r="DL1038" s="129"/>
      <c r="DM1038" s="129"/>
      <c r="DN1038" s="150">
        <f t="shared" ref="DN1038" si="2692">SUM(DQ1038:ER1038)</f>
        <v>0</v>
      </c>
      <c r="DO1038" s="150">
        <f>SUM(DQ1039:ER1039)</f>
        <v>0</v>
      </c>
      <c r="DP1038" s="152" t="e">
        <f t="shared" si="2573"/>
        <v>#DIV/0!</v>
      </c>
      <c r="DQ1038" s="16"/>
      <c r="DR1038" s="16"/>
      <c r="DS1038" s="16"/>
      <c r="DT1038" s="16"/>
      <c r="DU1038" s="16"/>
      <c r="DV1038" s="16"/>
      <c r="DW1038" s="16"/>
      <c r="DX1038" s="16"/>
      <c r="DY1038" s="16"/>
      <c r="DZ1038" s="16"/>
      <c r="EA1038" s="16"/>
      <c r="EB1038" s="16"/>
      <c r="EC1038" s="16"/>
      <c r="ED1038" s="16"/>
      <c r="EE1038" s="16"/>
      <c r="EF1038" s="16"/>
      <c r="EG1038" s="16"/>
      <c r="EH1038" s="16"/>
      <c r="EI1038" s="16"/>
      <c r="EJ1038" s="16"/>
      <c r="EK1038" s="16"/>
      <c r="EL1038" s="16"/>
      <c r="EM1038" s="16"/>
      <c r="EN1038" s="16"/>
      <c r="EO1038" s="16"/>
      <c r="EP1038" s="16"/>
      <c r="EQ1038" s="16"/>
      <c r="ER1038" s="16"/>
      <c r="ES1038" s="150">
        <f t="shared" ca="1" si="2652"/>
        <v>0</v>
      </c>
      <c r="ET1038" s="150">
        <f t="shared" si="2609"/>
        <v>0</v>
      </c>
      <c r="EU1038" s="152" t="e">
        <f t="shared" ca="1" si="2610"/>
        <v>#DIV/0!</v>
      </c>
      <c r="EV1038" s="16"/>
      <c r="EW1038" s="67"/>
      <c r="EX1038" s="16"/>
      <c r="EY1038" s="16"/>
      <c r="EZ1038" s="16"/>
      <c r="FA1038" s="16"/>
      <c r="FB1038" s="16"/>
      <c r="FC1038" s="16"/>
      <c r="FD1038" s="16"/>
      <c r="FE1038" s="16"/>
      <c r="FF1038" s="16"/>
      <c r="FG1038" s="16"/>
      <c r="FH1038" s="16"/>
      <c r="FI1038" s="16"/>
      <c r="FJ1038" s="16"/>
      <c r="FK1038" s="16"/>
      <c r="FL1038" s="16"/>
      <c r="FM1038" s="16"/>
      <c r="FN1038" s="16"/>
      <c r="FO1038" s="16"/>
      <c r="FP1038" s="16"/>
      <c r="FQ1038" s="16"/>
      <c r="FR1038" s="16"/>
      <c r="FS1038" s="16"/>
      <c r="FT1038" s="16"/>
      <c r="FU1038" s="16"/>
      <c r="FV1038" s="16"/>
      <c r="FW1038" s="16"/>
      <c r="FX1038" s="16"/>
      <c r="FY1038" s="16"/>
      <c r="FZ1038" s="16"/>
      <c r="GA1038" s="150">
        <f t="shared" ref="GA1038" ca="1" si="2693">SUMIF($GD$8:$HG$9,$O$5,GD1038:HG1038)</f>
        <v>0</v>
      </c>
      <c r="GB1038" s="150">
        <f t="shared" ref="GB1038" si="2694">SUM(GD1039:HG1039)</f>
        <v>0</v>
      </c>
      <c r="GC1038" s="152" t="e">
        <f t="shared" ref="GC1038" ca="1" si="2695">GB1038/GA1038</f>
        <v>#DIV/0!</v>
      </c>
      <c r="GD1038" s="16"/>
      <c r="GE1038" s="16"/>
      <c r="GF1038" s="16"/>
      <c r="GG1038" s="16"/>
      <c r="GH1038" s="16"/>
      <c r="GI1038" s="16"/>
      <c r="GJ1038" s="16"/>
      <c r="GK1038" s="16"/>
      <c r="GL1038" s="16"/>
      <c r="GM1038" s="16"/>
      <c r="GN1038" s="16"/>
      <c r="GO1038" s="16"/>
      <c r="GP1038" s="16"/>
      <c r="GQ1038" s="16"/>
      <c r="GR1038" s="16"/>
      <c r="GS1038" s="16"/>
      <c r="GT1038" s="16"/>
      <c r="GU1038" s="16"/>
      <c r="GV1038" s="16"/>
      <c r="GW1038" s="16"/>
      <c r="GX1038" s="16"/>
      <c r="GY1038" s="16"/>
      <c r="GZ1038" s="16"/>
      <c r="HA1038" s="16"/>
      <c r="HB1038" s="16"/>
      <c r="HC1038" s="16"/>
      <c r="HD1038" s="16"/>
      <c r="HE1038" s="16"/>
      <c r="HF1038" s="16"/>
      <c r="HG1038" s="16"/>
      <c r="HH1038" s="150"/>
      <c r="HI1038" s="150">
        <v>0</v>
      </c>
      <c r="HJ1038" s="152" t="e">
        <v>#DIV/0!</v>
      </c>
      <c r="HK1038" s="16"/>
      <c r="HL1038" s="16"/>
      <c r="HM1038" s="16"/>
      <c r="HN1038" s="16"/>
      <c r="HO1038" s="16"/>
      <c r="HP1038" s="16"/>
      <c r="HQ1038" s="16"/>
      <c r="HR1038" s="16"/>
      <c r="HS1038" s="16"/>
      <c r="HT1038" s="16"/>
      <c r="HU1038" s="16"/>
      <c r="HV1038" s="16"/>
      <c r="HW1038" s="16">
        <v>10</v>
      </c>
      <c r="HX1038" s="16">
        <v>100</v>
      </c>
      <c r="HY1038" s="16">
        <v>100</v>
      </c>
      <c r="HZ1038" s="16">
        <v>100</v>
      </c>
      <c r="IA1038" s="16">
        <v>100</v>
      </c>
      <c r="IB1038" s="16">
        <v>100</v>
      </c>
      <c r="IC1038" s="16">
        <v>100</v>
      </c>
      <c r="ID1038" s="16">
        <v>100</v>
      </c>
      <c r="IE1038" s="16">
        <v>100</v>
      </c>
      <c r="IF1038" s="16">
        <v>69</v>
      </c>
      <c r="IG1038" s="16"/>
      <c r="IH1038" s="16"/>
      <c r="II1038" s="16"/>
      <c r="IJ1038" s="16"/>
      <c r="IK1038" s="16"/>
      <c r="IL1038" s="16"/>
      <c r="IM1038" s="16"/>
      <c r="IN1038" s="16"/>
      <c r="IO1038" s="16"/>
      <c r="IP1038" s="150"/>
      <c r="IQ1038" s="150">
        <v>0</v>
      </c>
      <c r="IR1038" s="152" t="e">
        <v>#DIV/0!</v>
      </c>
      <c r="IS1038" s="16"/>
      <c r="IT1038" s="16"/>
      <c r="IU1038" s="16"/>
      <c r="IV1038" s="16"/>
      <c r="IW1038" s="16"/>
      <c r="IX1038" s="16"/>
      <c r="IY1038" s="16"/>
      <c r="IZ1038" s="16"/>
      <c r="JA1038" s="16"/>
      <c r="JB1038" s="16"/>
      <c r="JC1038" s="16"/>
      <c r="JD1038" s="16"/>
      <c r="JE1038" s="16"/>
      <c r="JF1038" s="16"/>
      <c r="JG1038" s="16"/>
      <c r="JH1038" s="16"/>
      <c r="JI1038" s="16"/>
      <c r="JJ1038" s="16"/>
      <c r="JK1038" s="16"/>
      <c r="JL1038" s="16"/>
      <c r="JM1038" s="16"/>
      <c r="JN1038" s="16"/>
      <c r="JO1038" s="16"/>
      <c r="JP1038" s="16"/>
      <c r="JQ1038" s="16"/>
      <c r="JR1038" s="16"/>
      <c r="JS1038" s="16"/>
      <c r="JT1038" s="16"/>
      <c r="JU1038" s="23"/>
      <c r="JV1038" s="16"/>
      <c r="JW1038" s="150"/>
      <c r="JX1038" s="150">
        <v>0</v>
      </c>
      <c r="JY1038" s="152" t="e">
        <v>#DIV/0!</v>
      </c>
      <c r="JZ1038" s="16"/>
      <c r="KA1038" s="16"/>
      <c r="KB1038" s="16"/>
      <c r="KC1038" s="16"/>
      <c r="KD1038" s="16"/>
      <c r="KE1038" s="16"/>
      <c r="KF1038" s="16"/>
      <c r="KG1038" s="16"/>
      <c r="KH1038" s="16"/>
      <c r="KI1038" s="16"/>
      <c r="KJ1038" s="16"/>
      <c r="KK1038" s="16"/>
      <c r="KL1038" s="16"/>
      <c r="KM1038" s="16"/>
      <c r="KN1038" s="16"/>
      <c r="KO1038" s="16"/>
      <c r="KP1038" s="16"/>
      <c r="KQ1038" s="16"/>
      <c r="KR1038" s="16"/>
      <c r="KS1038" s="16"/>
      <c r="KT1038" s="16"/>
      <c r="KU1038" s="16"/>
      <c r="KV1038" s="16"/>
      <c r="KW1038" s="16"/>
      <c r="KX1038" s="16"/>
      <c r="KY1038" s="16"/>
      <c r="KZ1038" s="16"/>
      <c r="LA1038" s="16"/>
      <c r="LB1038" s="16"/>
      <c r="LC1038" s="16"/>
      <c r="LD1038" s="16"/>
      <c r="LE1038" s="150"/>
      <c r="LF1038" s="150">
        <v>0</v>
      </c>
      <c r="LG1038" s="152" t="e">
        <v>#DIV/0!</v>
      </c>
      <c r="LH1038" s="16"/>
      <c r="LI1038" s="16"/>
      <c r="LJ1038" s="16"/>
      <c r="LK1038" s="16"/>
      <c r="LL1038" s="16"/>
      <c r="LM1038" s="16"/>
      <c r="LN1038" s="16"/>
      <c r="LO1038" s="16"/>
      <c r="LP1038" s="16"/>
      <c r="LQ1038" s="16"/>
      <c r="LR1038" s="16"/>
      <c r="LS1038" s="16"/>
      <c r="LT1038" s="16"/>
      <c r="LU1038" s="16"/>
      <c r="LV1038" s="16"/>
      <c r="LW1038" s="16"/>
      <c r="LX1038" s="16"/>
      <c r="LY1038" s="16"/>
      <c r="LZ1038" s="16"/>
      <c r="MA1038" s="16"/>
      <c r="MB1038" s="16"/>
      <c r="MC1038" s="16"/>
      <c r="MD1038" s="16"/>
      <c r="ME1038" s="16"/>
      <c r="MF1038" s="16"/>
      <c r="MG1038" s="16"/>
      <c r="MH1038" s="16"/>
      <c r="MI1038" s="16"/>
      <c r="MJ1038" s="16"/>
      <c r="MK1038" s="16"/>
      <c r="ML1038" s="16"/>
    </row>
    <row r="1039" spans="1:350" ht="13.9" customHeight="1" outlineLevel="3" x14ac:dyDescent="0.2">
      <c r="A1039" s="227"/>
      <c r="B1039" s="219"/>
      <c r="C1039" s="215"/>
      <c r="D1039" s="155"/>
      <c r="E1039" s="176"/>
      <c r="F1039" s="176"/>
      <c r="G1039" s="176"/>
      <c r="H1039" s="171"/>
      <c r="I1039" s="171"/>
      <c r="J1039" s="213"/>
      <c r="K1039" s="213"/>
      <c r="L1039" s="173"/>
      <c r="M1039" s="173"/>
      <c r="N1039" s="184"/>
      <c r="O1039" s="157"/>
      <c r="P1039" s="17" t="s">
        <v>26</v>
      </c>
      <c r="Q1039" s="151"/>
      <c r="R1039" s="151"/>
      <c r="S1039" s="153"/>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151"/>
      <c r="AY1039" s="151"/>
      <c r="AZ1039" s="153"/>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151"/>
      <c r="CG1039" s="151"/>
      <c r="CH1039" s="153"/>
      <c r="CI1039" s="141"/>
      <c r="CJ1039" s="141"/>
      <c r="CK1039" s="141"/>
      <c r="CL1039" s="141"/>
      <c r="CM1039" s="141"/>
      <c r="CN1039" s="141"/>
      <c r="CO1039" s="141"/>
      <c r="CP1039" s="95"/>
      <c r="CQ1039" s="95"/>
      <c r="CR1039" s="95"/>
      <c r="CS1039" s="95"/>
      <c r="CT1039" s="95"/>
      <c r="CU1039" s="95"/>
      <c r="CV1039" s="95"/>
      <c r="CW1039" s="141"/>
      <c r="CX1039" s="141"/>
      <c r="CY1039" s="141"/>
      <c r="CZ1039" s="141"/>
      <c r="DA1039" s="141"/>
      <c r="DB1039" s="141"/>
      <c r="DC1039" s="141"/>
      <c r="DD1039" s="141"/>
      <c r="DE1039" s="141"/>
      <c r="DF1039" s="141"/>
      <c r="DG1039" s="141"/>
      <c r="DH1039" s="141"/>
      <c r="DI1039" s="141"/>
      <c r="DJ1039" s="141"/>
      <c r="DK1039" s="141"/>
      <c r="DL1039" s="141"/>
      <c r="DM1039" s="141"/>
      <c r="DN1039" s="151"/>
      <c r="DO1039" s="151"/>
      <c r="DP1039" s="153"/>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151"/>
      <c r="ET1039" s="151"/>
      <c r="EU1039" s="153"/>
      <c r="EV1039" s="24"/>
      <c r="EW1039" s="125"/>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c r="FU1039" s="24"/>
      <c r="FV1039" s="24"/>
      <c r="FW1039" s="24"/>
      <c r="FX1039" s="24"/>
      <c r="FY1039" s="24"/>
      <c r="FZ1039" s="24"/>
      <c r="GA1039" s="151"/>
      <c r="GB1039" s="151"/>
      <c r="GC1039" s="153"/>
      <c r="GD1039" s="24"/>
      <c r="GE1039" s="24"/>
      <c r="GF1039" s="24"/>
      <c r="GG1039" s="24"/>
      <c r="GH1039" s="24"/>
      <c r="GI1039" s="24"/>
      <c r="GJ1039" s="24"/>
      <c r="GK1039" s="24"/>
      <c r="GL1039" s="24"/>
      <c r="GM1039" s="24"/>
      <c r="GN1039" s="24"/>
      <c r="GO1039" s="24"/>
      <c r="GP1039" s="24"/>
      <c r="GQ1039" s="24"/>
      <c r="GR1039" s="24"/>
      <c r="GS1039" s="24"/>
      <c r="GT1039" s="24"/>
      <c r="GU1039" s="24"/>
      <c r="GV1039" s="24"/>
      <c r="GW1039" s="24"/>
      <c r="GX1039" s="24"/>
      <c r="GY1039" s="24"/>
      <c r="GZ1039" s="24"/>
      <c r="HA1039" s="24"/>
      <c r="HB1039" s="24"/>
      <c r="HC1039" s="24"/>
      <c r="HD1039" s="24"/>
      <c r="HE1039" s="24"/>
      <c r="HF1039" s="24"/>
      <c r="HG1039" s="24"/>
      <c r="HH1039" s="151"/>
      <c r="HI1039" s="151"/>
      <c r="HJ1039" s="153"/>
      <c r="HK1039" s="24"/>
      <c r="HL1039" s="24"/>
      <c r="HM1039" s="24"/>
      <c r="HN1039" s="24"/>
      <c r="HO1039" s="24"/>
      <c r="HP1039" s="24"/>
      <c r="HQ1039" s="24"/>
      <c r="HR1039" s="24"/>
      <c r="HS1039" s="24"/>
      <c r="HT1039" s="24"/>
      <c r="HU1039" s="24"/>
      <c r="HV1039" s="24"/>
      <c r="HW1039" s="24"/>
      <c r="HX1039" s="24"/>
      <c r="HY1039" s="24"/>
      <c r="HZ1039" s="24"/>
      <c r="IA1039" s="24"/>
      <c r="IB1039" s="24"/>
      <c r="IC1039" s="24"/>
      <c r="ID1039" s="24"/>
      <c r="IE1039" s="24"/>
      <c r="IF1039" s="24"/>
      <c r="IG1039" s="24"/>
      <c r="IH1039" s="24"/>
      <c r="II1039" s="24"/>
      <c r="IJ1039" s="24"/>
      <c r="IK1039" s="24"/>
      <c r="IL1039" s="24"/>
      <c r="IM1039" s="24"/>
      <c r="IN1039" s="24"/>
      <c r="IO1039" s="24"/>
      <c r="IP1039" s="151"/>
      <c r="IQ1039" s="151"/>
      <c r="IR1039" s="153"/>
      <c r="IS1039" s="24"/>
      <c r="IT1039" s="24"/>
      <c r="IU1039" s="24"/>
      <c r="IV1039" s="24"/>
      <c r="IW1039" s="24"/>
      <c r="IX1039" s="24"/>
      <c r="IY1039" s="24"/>
      <c r="IZ1039" s="24"/>
      <c r="JA1039" s="24"/>
      <c r="JB1039" s="24"/>
      <c r="JC1039" s="24"/>
      <c r="JD1039" s="24"/>
      <c r="JE1039" s="24"/>
      <c r="JF1039" s="24"/>
      <c r="JG1039" s="24"/>
      <c r="JH1039" s="24"/>
      <c r="JI1039" s="24"/>
      <c r="JJ1039" s="24"/>
      <c r="JK1039" s="24"/>
      <c r="JL1039" s="24"/>
      <c r="JM1039" s="24"/>
      <c r="JN1039" s="24"/>
      <c r="JO1039" s="24"/>
      <c r="JP1039" s="24"/>
      <c r="JQ1039" s="24"/>
      <c r="JR1039" s="24"/>
      <c r="JS1039" s="24"/>
      <c r="JT1039" s="24"/>
      <c r="JU1039" s="25"/>
      <c r="JV1039" s="24"/>
      <c r="JW1039" s="151"/>
      <c r="JX1039" s="151"/>
      <c r="JY1039" s="153"/>
      <c r="JZ1039" s="24"/>
      <c r="KA1039" s="24"/>
      <c r="KB1039" s="24"/>
      <c r="KC1039" s="24"/>
      <c r="KD1039" s="24"/>
      <c r="KE1039" s="24"/>
      <c r="KF1039" s="24"/>
      <c r="KG1039" s="24"/>
      <c r="KH1039" s="24"/>
      <c r="KI1039" s="24"/>
      <c r="KJ1039" s="24"/>
      <c r="KK1039" s="24"/>
      <c r="KL1039" s="24"/>
      <c r="KM1039" s="24"/>
      <c r="KN1039" s="24"/>
      <c r="KO1039" s="24"/>
      <c r="KP1039" s="24"/>
      <c r="KQ1039" s="24"/>
      <c r="KR1039" s="24"/>
      <c r="KS1039" s="24"/>
      <c r="KT1039" s="24"/>
      <c r="KU1039" s="24"/>
      <c r="KV1039" s="24"/>
      <c r="KW1039" s="24"/>
      <c r="KX1039" s="24"/>
      <c r="KY1039" s="24"/>
      <c r="KZ1039" s="24"/>
      <c r="LA1039" s="24"/>
      <c r="LB1039" s="24"/>
      <c r="LC1039" s="24"/>
      <c r="LD1039" s="24"/>
      <c r="LE1039" s="151"/>
      <c r="LF1039" s="151"/>
      <c r="LG1039" s="153"/>
      <c r="LH1039" s="24"/>
      <c r="LI1039" s="24"/>
      <c r="LJ1039" s="24"/>
      <c r="LK1039" s="24"/>
      <c r="LL1039" s="24"/>
      <c r="LM1039" s="24"/>
      <c r="LN1039" s="24"/>
      <c r="LO1039" s="24"/>
      <c r="LP1039" s="24"/>
      <c r="LQ1039" s="24"/>
      <c r="LR1039" s="24"/>
      <c r="LS1039" s="24"/>
      <c r="LT1039" s="24"/>
      <c r="LU1039" s="24"/>
      <c r="LV1039" s="24"/>
      <c r="LW1039" s="24"/>
      <c r="LX1039" s="24"/>
      <c r="LY1039" s="24"/>
      <c r="LZ1039" s="24"/>
      <c r="MA1039" s="24"/>
      <c r="MB1039" s="24"/>
      <c r="MC1039" s="24"/>
      <c r="MD1039" s="24"/>
      <c r="ME1039" s="24"/>
      <c r="MF1039" s="24"/>
      <c r="MG1039" s="24"/>
      <c r="MH1039" s="24"/>
      <c r="MI1039" s="24"/>
      <c r="MJ1039" s="24"/>
      <c r="MK1039" s="24"/>
      <c r="ML1039" s="24"/>
    </row>
    <row r="1040" spans="1:350" s="41" customFormat="1" ht="14.25" customHeight="1" outlineLevel="3" x14ac:dyDescent="0.25">
      <c r="A1040" s="220" t="s">
        <v>598</v>
      </c>
      <c r="B1040" s="230" t="s">
        <v>602</v>
      </c>
      <c r="C1040" s="175" t="s">
        <v>59</v>
      </c>
      <c r="D1040" s="175">
        <v>1</v>
      </c>
      <c r="E1040" s="175"/>
      <c r="F1040" s="175">
        <f>D1040-E1040</f>
        <v>1</v>
      </c>
      <c r="G1040" s="175" t="s">
        <v>1168</v>
      </c>
      <c r="H1040" s="170" t="s">
        <v>824</v>
      </c>
      <c r="I1040" s="170" t="s">
        <v>978</v>
      </c>
      <c r="J1040" s="212">
        <f ca="1">E1040+Q1040+AX1040+CF1040+DN1040+ES1040+GA1040+HH1040+IP1040+JW1040+LE1040</f>
        <v>0</v>
      </c>
      <c r="K1040" s="212">
        <f>E1040+R1040+AY1040+CG1040+DO1040+ET1040+GB1040+HI1040+IQ1040+JX1040+LF1040</f>
        <v>0</v>
      </c>
      <c r="L1040" s="172" t="e">
        <f ca="1">K1040/J1040</f>
        <v>#DIV/0!</v>
      </c>
      <c r="M1040" s="172">
        <f>K1040/D1040</f>
        <v>0</v>
      </c>
      <c r="N1040" s="183">
        <f ca="1">SUMIF($EV$8:$FZ$9,$O$5,$EV1041:$FZ1041)-SUMIF($EV$8:$FZ$9,$Q$5,$EV1041:$FZ1041)</f>
        <v>0</v>
      </c>
      <c r="O1040" s="154"/>
      <c r="P1040" s="154"/>
      <c r="Q1040" s="150">
        <v>0</v>
      </c>
      <c r="R1040" s="150">
        <v>0</v>
      </c>
      <c r="S1040" s="152" t="e">
        <v>#DIV/0!</v>
      </c>
      <c r="T1040" s="154"/>
      <c r="U1040" s="154"/>
      <c r="V1040" s="154"/>
      <c r="W1040" s="154"/>
      <c r="X1040" s="154"/>
      <c r="Y1040" s="154"/>
      <c r="Z1040" s="154"/>
      <c r="AA1040" s="154"/>
      <c r="AB1040" s="154"/>
      <c r="AC1040" s="154"/>
      <c r="AD1040" s="154"/>
      <c r="AE1040" s="154"/>
      <c r="AF1040" s="154"/>
      <c r="AG1040" s="154"/>
      <c r="AH1040" s="154"/>
      <c r="AI1040" s="154"/>
      <c r="AJ1040" s="154"/>
      <c r="AK1040" s="154"/>
      <c r="AL1040" s="154"/>
      <c r="AM1040" s="154"/>
      <c r="AN1040" s="154"/>
      <c r="AO1040" s="154"/>
      <c r="AP1040" s="154"/>
      <c r="AQ1040" s="154"/>
      <c r="AR1040" s="154"/>
      <c r="AS1040" s="154"/>
      <c r="AT1040" s="154"/>
      <c r="AU1040" s="154"/>
      <c r="AV1040" s="154"/>
      <c r="AW1040" s="154"/>
      <c r="AX1040" s="150">
        <f t="shared" ca="1" si="2639"/>
        <v>0</v>
      </c>
      <c r="AY1040" s="150">
        <f>SUM(BA1041:CE1041)</f>
        <v>0</v>
      </c>
      <c r="AZ1040" s="152" t="e">
        <f ca="1">AY1040/AX1040</f>
        <v>#DIV/0!</v>
      </c>
      <c r="BA1040" s="154"/>
      <c r="BB1040" s="154"/>
      <c r="BC1040" s="154"/>
      <c r="BD1040" s="154"/>
      <c r="BE1040" s="154"/>
      <c r="BF1040" s="154"/>
      <c r="BG1040" s="154"/>
      <c r="BH1040" s="154"/>
      <c r="BI1040" s="154"/>
      <c r="BJ1040" s="154"/>
      <c r="BK1040" s="154"/>
      <c r="BL1040" s="154"/>
      <c r="BM1040" s="154"/>
      <c r="BN1040" s="154"/>
      <c r="BO1040" s="154"/>
      <c r="BP1040" s="154"/>
      <c r="BQ1040" s="154"/>
      <c r="BR1040" s="154"/>
      <c r="BS1040" s="154"/>
      <c r="BT1040" s="154"/>
      <c r="BU1040" s="154"/>
      <c r="BV1040" s="154"/>
      <c r="BW1040" s="154"/>
      <c r="BX1040" s="154"/>
      <c r="BY1040" s="154"/>
      <c r="BZ1040" s="154"/>
      <c r="CA1040" s="154"/>
      <c r="CB1040" s="154"/>
      <c r="CC1040" s="154"/>
      <c r="CD1040" s="154"/>
      <c r="CE1040" s="154"/>
      <c r="CF1040" s="150">
        <f t="shared" ref="CF1040" si="2696">SUM(CI1040:DM1040)</f>
        <v>0</v>
      </c>
      <c r="CG1040" s="150">
        <f>SUM(CI1041:DM1041)</f>
        <v>0</v>
      </c>
      <c r="CH1040" s="152" t="e">
        <f>CG1040/CF1040</f>
        <v>#DIV/0!</v>
      </c>
      <c r="CI1040" s="154"/>
      <c r="CJ1040" s="154"/>
      <c r="CK1040" s="154"/>
      <c r="CL1040" s="154"/>
      <c r="CM1040" s="154"/>
      <c r="CN1040" s="154"/>
      <c r="CO1040" s="154"/>
      <c r="CP1040" s="158"/>
      <c r="CQ1040" s="158"/>
      <c r="CR1040" s="158"/>
      <c r="CS1040" s="158"/>
      <c r="CT1040" s="158"/>
      <c r="CU1040" s="158"/>
      <c r="CV1040" s="158"/>
      <c r="CW1040" s="154"/>
      <c r="CX1040" s="154"/>
      <c r="CY1040" s="154"/>
      <c r="CZ1040" s="154"/>
      <c r="DA1040" s="154"/>
      <c r="DB1040" s="154"/>
      <c r="DC1040" s="154"/>
      <c r="DD1040" s="154"/>
      <c r="DE1040" s="154"/>
      <c r="DF1040" s="154"/>
      <c r="DG1040" s="154"/>
      <c r="DH1040" s="154"/>
      <c r="DI1040" s="154"/>
      <c r="DJ1040" s="154"/>
      <c r="DK1040" s="154"/>
      <c r="DL1040" s="154"/>
      <c r="DM1040" s="154"/>
      <c r="DN1040" s="150">
        <f t="shared" ref="DN1040" si="2697">SUM(DQ1040:ER1040)</f>
        <v>0</v>
      </c>
      <c r="DO1040" s="150">
        <f>SUM(DQ1041:ER1041)</f>
        <v>0</v>
      </c>
      <c r="DP1040" s="152" t="e">
        <f t="shared" si="2573"/>
        <v>#DIV/0!</v>
      </c>
      <c r="DQ1040" s="154"/>
      <c r="DR1040" s="154"/>
      <c r="DS1040" s="154"/>
      <c r="DT1040" s="154"/>
      <c r="DU1040" s="154"/>
      <c r="DV1040" s="154"/>
      <c r="DW1040" s="154"/>
      <c r="DX1040" s="154"/>
      <c r="DY1040" s="154"/>
      <c r="DZ1040" s="154"/>
      <c r="EA1040" s="154"/>
      <c r="EB1040" s="154"/>
      <c r="EC1040" s="154"/>
      <c r="ED1040" s="154"/>
      <c r="EE1040" s="154"/>
      <c r="EF1040" s="154"/>
      <c r="EG1040" s="154"/>
      <c r="EH1040" s="154"/>
      <c r="EI1040" s="154"/>
      <c r="EJ1040" s="154"/>
      <c r="EK1040" s="154"/>
      <c r="EL1040" s="154"/>
      <c r="EM1040" s="154"/>
      <c r="EN1040" s="154"/>
      <c r="EO1040" s="154"/>
      <c r="EP1040" s="154"/>
      <c r="EQ1040" s="154"/>
      <c r="ER1040" s="154"/>
      <c r="ES1040" s="150">
        <f t="shared" ca="1" si="2652"/>
        <v>0</v>
      </c>
      <c r="ET1040" s="150">
        <f t="shared" si="2609"/>
        <v>0</v>
      </c>
      <c r="EU1040" s="152" t="e">
        <f t="shared" ca="1" si="2610"/>
        <v>#DIV/0!</v>
      </c>
      <c r="EV1040" s="154"/>
      <c r="EW1040" s="160"/>
      <c r="EX1040" s="154"/>
      <c r="EY1040" s="154"/>
      <c r="EZ1040" s="154"/>
      <c r="FA1040" s="154"/>
      <c r="FB1040" s="154"/>
      <c r="FC1040" s="154"/>
      <c r="FD1040" s="154"/>
      <c r="FE1040" s="154"/>
      <c r="FF1040" s="154"/>
      <c r="FG1040" s="154"/>
      <c r="FH1040" s="154"/>
      <c r="FI1040" s="154"/>
      <c r="FJ1040" s="154"/>
      <c r="FK1040" s="154"/>
      <c r="FL1040" s="154"/>
      <c r="FM1040" s="154"/>
      <c r="FN1040" s="154"/>
      <c r="FO1040" s="154"/>
      <c r="FP1040" s="154"/>
      <c r="FQ1040" s="154"/>
      <c r="FR1040" s="154"/>
      <c r="FS1040" s="154"/>
      <c r="FT1040" s="154"/>
      <c r="FU1040" s="154"/>
      <c r="FV1040" s="154"/>
      <c r="FW1040" s="154"/>
      <c r="FX1040" s="154"/>
      <c r="FY1040" s="154"/>
      <c r="FZ1040" s="154"/>
      <c r="GA1040" s="150">
        <f t="shared" ref="GA1040" ca="1" si="2698">SUMIF($GD$8:$HG$9,$O$5,GD1040:HG1040)</f>
        <v>0</v>
      </c>
      <c r="GB1040" s="150">
        <f t="shared" ref="GB1040" si="2699">SUM(GD1041:HG1041)</f>
        <v>0</v>
      </c>
      <c r="GC1040" s="152" t="e">
        <f t="shared" ref="GC1040" ca="1" si="2700">GB1040/GA1040</f>
        <v>#DIV/0!</v>
      </c>
      <c r="GD1040" s="154"/>
      <c r="GE1040" s="154"/>
      <c r="GF1040" s="154"/>
      <c r="GG1040" s="154"/>
      <c r="GH1040" s="154"/>
      <c r="GI1040" s="154"/>
      <c r="GJ1040" s="154"/>
      <c r="GK1040" s="154"/>
      <c r="GL1040" s="154"/>
      <c r="GM1040" s="154"/>
      <c r="GN1040" s="154"/>
      <c r="GO1040" s="154"/>
      <c r="GP1040" s="154"/>
      <c r="GQ1040" s="154"/>
      <c r="GR1040" s="154"/>
      <c r="GS1040" s="154"/>
      <c r="GT1040" s="154"/>
      <c r="GU1040" s="154"/>
      <c r="GV1040" s="154"/>
      <c r="GW1040" s="154"/>
      <c r="GX1040" s="154"/>
      <c r="GY1040" s="154"/>
      <c r="GZ1040" s="154"/>
      <c r="HA1040" s="154"/>
      <c r="HB1040" s="154"/>
      <c r="HC1040" s="154"/>
      <c r="HD1040" s="154"/>
      <c r="HE1040" s="154"/>
      <c r="HF1040" s="154"/>
      <c r="HG1040" s="154"/>
      <c r="HH1040" s="150"/>
      <c r="HI1040" s="150">
        <v>0</v>
      </c>
      <c r="HJ1040" s="154"/>
      <c r="HK1040" s="154"/>
      <c r="HL1040" s="154"/>
      <c r="HM1040" s="154"/>
      <c r="HN1040" s="154"/>
      <c r="HO1040" s="154"/>
      <c r="HP1040" s="154"/>
      <c r="HQ1040" s="154"/>
      <c r="HR1040" s="154"/>
      <c r="HS1040" s="154"/>
      <c r="HT1040" s="154"/>
      <c r="HU1040" s="154"/>
      <c r="HV1040" s="154"/>
      <c r="HW1040" s="154"/>
      <c r="HX1040" s="154"/>
      <c r="HY1040" s="154"/>
      <c r="HZ1040" s="154"/>
      <c r="IA1040" s="154"/>
      <c r="IB1040" s="154"/>
      <c r="IC1040" s="154"/>
      <c r="ID1040" s="154"/>
      <c r="IE1040" s="154"/>
      <c r="IF1040" s="154"/>
      <c r="IG1040" s="154"/>
      <c r="IH1040" s="154"/>
      <c r="II1040" s="154"/>
      <c r="IJ1040" s="154"/>
      <c r="IK1040" s="154"/>
      <c r="IL1040" s="154"/>
      <c r="IM1040" s="154"/>
      <c r="IN1040" s="154"/>
      <c r="IO1040" s="154"/>
      <c r="IP1040" s="150"/>
      <c r="IQ1040" s="150">
        <v>0</v>
      </c>
      <c r="IR1040" s="154"/>
      <c r="IS1040" s="154"/>
      <c r="IT1040" s="154"/>
      <c r="IU1040" s="154"/>
      <c r="IV1040" s="154"/>
      <c r="IW1040" s="154"/>
      <c r="IX1040" s="154"/>
      <c r="IY1040" s="154"/>
      <c r="IZ1040" s="154"/>
      <c r="JA1040" s="154"/>
      <c r="JB1040" s="154"/>
      <c r="JC1040" s="154"/>
      <c r="JD1040" s="154"/>
      <c r="JE1040" s="154"/>
      <c r="JF1040" s="154"/>
      <c r="JG1040" s="154"/>
      <c r="JH1040" s="154"/>
      <c r="JI1040" s="154"/>
      <c r="JJ1040" s="154"/>
      <c r="JK1040" s="154"/>
      <c r="JL1040" s="154"/>
      <c r="JM1040" s="154"/>
      <c r="JN1040" s="154"/>
      <c r="JO1040" s="154"/>
      <c r="JP1040" s="154"/>
      <c r="JQ1040" s="154"/>
      <c r="JR1040" s="154"/>
      <c r="JS1040" s="154"/>
      <c r="JT1040" s="154"/>
      <c r="JU1040" s="154"/>
      <c r="JV1040" s="154"/>
      <c r="JW1040" s="150"/>
      <c r="JX1040" s="150">
        <v>0</v>
      </c>
      <c r="JY1040" s="154"/>
      <c r="JZ1040" s="154"/>
      <c r="KA1040" s="154"/>
      <c r="KB1040" s="154"/>
      <c r="KC1040" s="154"/>
      <c r="KD1040" s="154"/>
      <c r="KE1040" s="154"/>
      <c r="KF1040" s="154"/>
      <c r="KG1040" s="154"/>
      <c r="KH1040" s="154"/>
      <c r="KI1040" s="154"/>
      <c r="KJ1040" s="154"/>
      <c r="KK1040" s="154"/>
      <c r="KL1040" s="154"/>
      <c r="KM1040" s="154"/>
      <c r="KN1040" s="154"/>
      <c r="KO1040" s="154"/>
      <c r="KP1040" s="154"/>
      <c r="KQ1040" s="154"/>
      <c r="KR1040" s="154"/>
      <c r="KS1040" s="154"/>
      <c r="KT1040" s="154"/>
      <c r="KU1040" s="154"/>
      <c r="KV1040" s="154"/>
      <c r="KW1040" s="154"/>
      <c r="KX1040" s="154"/>
      <c r="KY1040" s="154"/>
      <c r="KZ1040" s="154"/>
      <c r="LA1040" s="154"/>
      <c r="LB1040" s="154"/>
      <c r="LC1040" s="154"/>
      <c r="LD1040" s="154"/>
      <c r="LE1040" s="150"/>
      <c r="LF1040" s="150">
        <v>0</v>
      </c>
      <c r="LG1040" s="154"/>
      <c r="LH1040" s="154"/>
      <c r="LI1040" s="154"/>
      <c r="LJ1040" s="154"/>
      <c r="LK1040" s="154"/>
      <c r="LL1040" s="154"/>
      <c r="LM1040" s="154"/>
      <c r="LN1040" s="154"/>
      <c r="LO1040" s="154"/>
      <c r="LP1040" s="154"/>
      <c r="LQ1040" s="154"/>
      <c r="LR1040" s="154"/>
      <c r="LS1040" s="154"/>
      <c r="LT1040" s="154"/>
      <c r="LU1040" s="154"/>
      <c r="LV1040" s="154"/>
      <c r="LW1040" s="154"/>
      <c r="LX1040" s="154"/>
      <c r="LY1040" s="154"/>
      <c r="LZ1040" s="154"/>
      <c r="MA1040" s="154"/>
      <c r="MB1040" s="154"/>
      <c r="MC1040" s="154"/>
      <c r="MD1040" s="154"/>
      <c r="ME1040" s="154"/>
      <c r="MF1040" s="154"/>
      <c r="MG1040" s="154"/>
      <c r="MH1040" s="154"/>
      <c r="MI1040" s="154"/>
      <c r="MJ1040" s="154"/>
      <c r="MK1040" s="154"/>
      <c r="ML1040" s="154"/>
    </row>
    <row r="1041" spans="1:350" s="41" customFormat="1" ht="14.25" customHeight="1" outlineLevel="3" x14ac:dyDescent="0.25">
      <c r="A1041" s="221"/>
      <c r="B1041" s="231"/>
      <c r="C1041" s="176"/>
      <c r="D1041" s="176"/>
      <c r="E1041" s="176"/>
      <c r="F1041" s="176"/>
      <c r="G1041" s="176"/>
      <c r="H1041" s="171"/>
      <c r="I1041" s="171"/>
      <c r="J1041" s="213"/>
      <c r="K1041" s="213"/>
      <c r="L1041" s="173"/>
      <c r="M1041" s="173"/>
      <c r="N1041" s="184"/>
      <c r="O1041" s="155"/>
      <c r="P1041" s="155"/>
      <c r="Q1041" s="151"/>
      <c r="R1041" s="151"/>
      <c r="S1041" s="153"/>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55"/>
      <c r="AO1041" s="155"/>
      <c r="AP1041" s="155"/>
      <c r="AQ1041" s="155"/>
      <c r="AR1041" s="155"/>
      <c r="AS1041" s="155"/>
      <c r="AT1041" s="155"/>
      <c r="AU1041" s="155"/>
      <c r="AV1041" s="155"/>
      <c r="AW1041" s="155"/>
      <c r="AX1041" s="151"/>
      <c r="AY1041" s="151"/>
      <c r="AZ1041" s="153"/>
      <c r="BA1041" s="155"/>
      <c r="BB1041" s="155"/>
      <c r="BC1041" s="155"/>
      <c r="BD1041" s="155"/>
      <c r="BE1041" s="155"/>
      <c r="BF1041" s="155"/>
      <c r="BG1041" s="155"/>
      <c r="BH1041" s="155"/>
      <c r="BI1041" s="155"/>
      <c r="BJ1041" s="155"/>
      <c r="BK1041" s="155"/>
      <c r="BL1041" s="155"/>
      <c r="BM1041" s="155"/>
      <c r="BN1041" s="155"/>
      <c r="BO1041" s="155"/>
      <c r="BP1041" s="155"/>
      <c r="BQ1041" s="155"/>
      <c r="BR1041" s="155"/>
      <c r="BS1041" s="155"/>
      <c r="BT1041" s="155"/>
      <c r="BU1041" s="155"/>
      <c r="BV1041" s="155"/>
      <c r="BW1041" s="155"/>
      <c r="BX1041" s="155"/>
      <c r="BY1041" s="155"/>
      <c r="BZ1041" s="155"/>
      <c r="CA1041" s="155"/>
      <c r="CB1041" s="155"/>
      <c r="CC1041" s="155"/>
      <c r="CD1041" s="155"/>
      <c r="CE1041" s="155"/>
      <c r="CF1041" s="151"/>
      <c r="CG1041" s="151"/>
      <c r="CH1041" s="153"/>
      <c r="CI1041" s="155"/>
      <c r="CJ1041" s="155"/>
      <c r="CK1041" s="155"/>
      <c r="CL1041" s="155"/>
      <c r="CM1041" s="155"/>
      <c r="CN1041" s="155"/>
      <c r="CO1041" s="155"/>
      <c r="CP1041" s="159"/>
      <c r="CQ1041" s="159"/>
      <c r="CR1041" s="159"/>
      <c r="CS1041" s="159"/>
      <c r="CT1041" s="159"/>
      <c r="CU1041" s="159"/>
      <c r="CV1041" s="159"/>
      <c r="CW1041" s="155"/>
      <c r="CX1041" s="155"/>
      <c r="CY1041" s="155"/>
      <c r="CZ1041" s="155"/>
      <c r="DA1041" s="155"/>
      <c r="DB1041" s="155"/>
      <c r="DC1041" s="155"/>
      <c r="DD1041" s="155"/>
      <c r="DE1041" s="155"/>
      <c r="DF1041" s="155"/>
      <c r="DG1041" s="155"/>
      <c r="DH1041" s="155"/>
      <c r="DI1041" s="155"/>
      <c r="DJ1041" s="155"/>
      <c r="DK1041" s="155"/>
      <c r="DL1041" s="155"/>
      <c r="DM1041" s="155"/>
      <c r="DN1041" s="151"/>
      <c r="DO1041" s="151"/>
      <c r="DP1041" s="153"/>
      <c r="DQ1041" s="155"/>
      <c r="DR1041" s="155"/>
      <c r="DS1041" s="155"/>
      <c r="DT1041" s="155"/>
      <c r="DU1041" s="155"/>
      <c r="DV1041" s="155"/>
      <c r="DW1041" s="155"/>
      <c r="DX1041" s="155"/>
      <c r="DY1041" s="155"/>
      <c r="DZ1041" s="155"/>
      <c r="EA1041" s="155"/>
      <c r="EB1041" s="155"/>
      <c r="EC1041" s="155"/>
      <c r="ED1041" s="155"/>
      <c r="EE1041" s="155"/>
      <c r="EF1041" s="155"/>
      <c r="EG1041" s="155"/>
      <c r="EH1041" s="155"/>
      <c r="EI1041" s="155"/>
      <c r="EJ1041" s="155"/>
      <c r="EK1041" s="155"/>
      <c r="EL1041" s="155"/>
      <c r="EM1041" s="155"/>
      <c r="EN1041" s="155"/>
      <c r="EO1041" s="155"/>
      <c r="EP1041" s="155"/>
      <c r="EQ1041" s="155"/>
      <c r="ER1041" s="155"/>
      <c r="ES1041" s="151"/>
      <c r="ET1041" s="151"/>
      <c r="EU1041" s="153"/>
      <c r="EV1041" s="155"/>
      <c r="EW1041" s="161"/>
      <c r="EX1041" s="155"/>
      <c r="EY1041" s="155"/>
      <c r="EZ1041" s="155"/>
      <c r="FA1041" s="155"/>
      <c r="FB1041" s="155"/>
      <c r="FC1041" s="155"/>
      <c r="FD1041" s="155"/>
      <c r="FE1041" s="155"/>
      <c r="FF1041" s="155"/>
      <c r="FG1041" s="155"/>
      <c r="FH1041" s="155"/>
      <c r="FI1041" s="155"/>
      <c r="FJ1041" s="155"/>
      <c r="FK1041" s="155"/>
      <c r="FL1041" s="155"/>
      <c r="FM1041" s="155"/>
      <c r="FN1041" s="155"/>
      <c r="FO1041" s="155"/>
      <c r="FP1041" s="155"/>
      <c r="FQ1041" s="155"/>
      <c r="FR1041" s="155"/>
      <c r="FS1041" s="155"/>
      <c r="FT1041" s="155"/>
      <c r="FU1041" s="155"/>
      <c r="FV1041" s="155"/>
      <c r="FW1041" s="155"/>
      <c r="FX1041" s="155"/>
      <c r="FY1041" s="155"/>
      <c r="FZ1041" s="155"/>
      <c r="GA1041" s="151"/>
      <c r="GB1041" s="151"/>
      <c r="GC1041" s="153"/>
      <c r="GD1041" s="155"/>
      <c r="GE1041" s="155"/>
      <c r="GF1041" s="155"/>
      <c r="GG1041" s="155"/>
      <c r="GH1041" s="155"/>
      <c r="GI1041" s="155"/>
      <c r="GJ1041" s="155"/>
      <c r="GK1041" s="155"/>
      <c r="GL1041" s="155"/>
      <c r="GM1041" s="155"/>
      <c r="GN1041" s="155"/>
      <c r="GO1041" s="155"/>
      <c r="GP1041" s="155"/>
      <c r="GQ1041" s="155"/>
      <c r="GR1041" s="155"/>
      <c r="GS1041" s="155"/>
      <c r="GT1041" s="155"/>
      <c r="GU1041" s="155"/>
      <c r="GV1041" s="155"/>
      <c r="GW1041" s="155"/>
      <c r="GX1041" s="155"/>
      <c r="GY1041" s="155"/>
      <c r="GZ1041" s="155"/>
      <c r="HA1041" s="155"/>
      <c r="HB1041" s="155"/>
      <c r="HC1041" s="155"/>
      <c r="HD1041" s="155"/>
      <c r="HE1041" s="155"/>
      <c r="HF1041" s="155"/>
      <c r="HG1041" s="155"/>
      <c r="HH1041" s="151"/>
      <c r="HI1041" s="151"/>
      <c r="HJ1041" s="155"/>
      <c r="HK1041" s="155"/>
      <c r="HL1041" s="155"/>
      <c r="HM1041" s="155"/>
      <c r="HN1041" s="155"/>
      <c r="HO1041" s="155"/>
      <c r="HP1041" s="155"/>
      <c r="HQ1041" s="155"/>
      <c r="HR1041" s="155"/>
      <c r="HS1041" s="155"/>
      <c r="HT1041" s="155"/>
      <c r="HU1041" s="155"/>
      <c r="HV1041" s="155"/>
      <c r="HW1041" s="155"/>
      <c r="HX1041" s="155"/>
      <c r="HY1041" s="155"/>
      <c r="HZ1041" s="155"/>
      <c r="IA1041" s="155"/>
      <c r="IB1041" s="155"/>
      <c r="IC1041" s="155"/>
      <c r="ID1041" s="155"/>
      <c r="IE1041" s="155"/>
      <c r="IF1041" s="155"/>
      <c r="IG1041" s="155"/>
      <c r="IH1041" s="155"/>
      <c r="II1041" s="155"/>
      <c r="IJ1041" s="155"/>
      <c r="IK1041" s="155"/>
      <c r="IL1041" s="155"/>
      <c r="IM1041" s="155"/>
      <c r="IN1041" s="155"/>
      <c r="IO1041" s="155"/>
      <c r="IP1041" s="151"/>
      <c r="IQ1041" s="151"/>
      <c r="IR1041" s="155"/>
      <c r="IS1041" s="155"/>
      <c r="IT1041" s="155"/>
      <c r="IU1041" s="155"/>
      <c r="IV1041" s="155"/>
      <c r="IW1041" s="155"/>
      <c r="IX1041" s="155"/>
      <c r="IY1041" s="155"/>
      <c r="IZ1041" s="155"/>
      <c r="JA1041" s="155"/>
      <c r="JB1041" s="155"/>
      <c r="JC1041" s="155"/>
      <c r="JD1041" s="155"/>
      <c r="JE1041" s="155"/>
      <c r="JF1041" s="155"/>
      <c r="JG1041" s="155"/>
      <c r="JH1041" s="155"/>
      <c r="JI1041" s="155"/>
      <c r="JJ1041" s="155"/>
      <c r="JK1041" s="155"/>
      <c r="JL1041" s="155"/>
      <c r="JM1041" s="155"/>
      <c r="JN1041" s="155"/>
      <c r="JO1041" s="155"/>
      <c r="JP1041" s="155"/>
      <c r="JQ1041" s="155"/>
      <c r="JR1041" s="155"/>
      <c r="JS1041" s="155"/>
      <c r="JT1041" s="155"/>
      <c r="JU1041" s="155"/>
      <c r="JV1041" s="155"/>
      <c r="JW1041" s="151"/>
      <c r="JX1041" s="151"/>
      <c r="JY1041" s="155"/>
      <c r="JZ1041" s="155"/>
      <c r="KA1041" s="155"/>
      <c r="KB1041" s="155"/>
      <c r="KC1041" s="155"/>
      <c r="KD1041" s="155"/>
      <c r="KE1041" s="155"/>
      <c r="KF1041" s="155"/>
      <c r="KG1041" s="155"/>
      <c r="KH1041" s="155"/>
      <c r="KI1041" s="155"/>
      <c r="KJ1041" s="155"/>
      <c r="KK1041" s="155"/>
      <c r="KL1041" s="155"/>
      <c r="KM1041" s="155"/>
      <c r="KN1041" s="155"/>
      <c r="KO1041" s="155"/>
      <c r="KP1041" s="155"/>
      <c r="KQ1041" s="155"/>
      <c r="KR1041" s="155"/>
      <c r="KS1041" s="155"/>
      <c r="KT1041" s="155"/>
      <c r="KU1041" s="155"/>
      <c r="KV1041" s="155"/>
      <c r="KW1041" s="155"/>
      <c r="KX1041" s="155"/>
      <c r="KY1041" s="155"/>
      <c r="KZ1041" s="155"/>
      <c r="LA1041" s="155"/>
      <c r="LB1041" s="155"/>
      <c r="LC1041" s="155"/>
      <c r="LD1041" s="155"/>
      <c r="LE1041" s="151"/>
      <c r="LF1041" s="151"/>
      <c r="LG1041" s="155"/>
      <c r="LH1041" s="155"/>
      <c r="LI1041" s="155"/>
      <c r="LJ1041" s="155"/>
      <c r="LK1041" s="155"/>
      <c r="LL1041" s="155"/>
      <c r="LM1041" s="155"/>
      <c r="LN1041" s="155"/>
      <c r="LO1041" s="155"/>
      <c r="LP1041" s="155"/>
      <c r="LQ1041" s="155"/>
      <c r="LR1041" s="155"/>
      <c r="LS1041" s="155"/>
      <c r="LT1041" s="155"/>
      <c r="LU1041" s="155"/>
      <c r="LV1041" s="155"/>
      <c r="LW1041" s="155"/>
      <c r="LX1041" s="155"/>
      <c r="LY1041" s="155"/>
      <c r="LZ1041" s="155"/>
      <c r="MA1041" s="155"/>
      <c r="MB1041" s="155"/>
      <c r="MC1041" s="155"/>
      <c r="MD1041" s="155"/>
      <c r="ME1041" s="155"/>
      <c r="MF1041" s="155"/>
      <c r="MG1041" s="155"/>
      <c r="MH1041" s="155"/>
      <c r="MI1041" s="155"/>
      <c r="MJ1041" s="155"/>
      <c r="MK1041" s="155"/>
      <c r="ML1041" s="155"/>
    </row>
    <row r="1042" spans="1:350" ht="13.9" customHeight="1" outlineLevel="3" x14ac:dyDescent="0.2">
      <c r="A1042" s="226" t="s">
        <v>813</v>
      </c>
      <c r="B1042" s="218" t="s">
        <v>343</v>
      </c>
      <c r="C1042" s="214" t="s">
        <v>99</v>
      </c>
      <c r="D1042" s="154">
        <v>100</v>
      </c>
      <c r="E1042" s="175">
        <v>0</v>
      </c>
      <c r="F1042" s="175">
        <f>D1042-E1042</f>
        <v>100</v>
      </c>
      <c r="G1042" s="175" t="s">
        <v>844</v>
      </c>
      <c r="H1042" s="170" t="s">
        <v>824</v>
      </c>
      <c r="I1042" s="170" t="s">
        <v>895</v>
      </c>
      <c r="J1042" s="212">
        <f ca="1">E1042+Q1042+AX1042+CF1042+DN1042+ES1042+GA1042+HH1042+IP1042+JW1042+LE1042</f>
        <v>100</v>
      </c>
      <c r="K1042" s="212">
        <f>E1042+R1042+AY1042+CG1042+DO1042+ET1042+GB1042+HI1042+IQ1042+JX1042+LF1042</f>
        <v>100</v>
      </c>
      <c r="L1042" s="172">
        <f ca="1">K1042/J1042</f>
        <v>1</v>
      </c>
      <c r="M1042" s="172">
        <f>K1042/D1042</f>
        <v>1</v>
      </c>
      <c r="N1042" s="183">
        <f ca="1">SUMIF($EV$8:$FZ$9,$O$5,$EV1043:$FZ1043)-SUMIF($EV$8:$FZ$9,$Q$5,$EV1043:$FZ1043)</f>
        <v>0</v>
      </c>
      <c r="O1042" s="156"/>
      <c r="P1042" s="16" t="s">
        <v>25</v>
      </c>
      <c r="Q1042" s="150">
        <v>0</v>
      </c>
      <c r="R1042" s="150">
        <v>0</v>
      </c>
      <c r="S1042" s="152" t="e">
        <v>#DIV/0!</v>
      </c>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50">
        <f t="shared" ca="1" si="2639"/>
        <v>0</v>
      </c>
      <c r="AY1042" s="150">
        <f>SUM(BA1043:CE1043)</f>
        <v>0</v>
      </c>
      <c r="AZ1042" s="152" t="e">
        <f ca="1">AY1042/AX1042</f>
        <v>#DIV/0!</v>
      </c>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50">
        <f t="shared" ref="CF1042" si="2701">SUM(CI1042:DM1042)</f>
        <v>0</v>
      </c>
      <c r="CG1042" s="150">
        <f>SUM(CI1043:DM1043)</f>
        <v>0</v>
      </c>
      <c r="CH1042" s="152" t="e">
        <f>CG1042/CF1042</f>
        <v>#DIV/0!</v>
      </c>
      <c r="CI1042" s="129"/>
      <c r="CJ1042" s="129"/>
      <c r="CK1042" s="129"/>
      <c r="CL1042" s="129"/>
      <c r="CM1042" s="129"/>
      <c r="CN1042" s="129"/>
      <c r="CO1042" s="129"/>
      <c r="CP1042" s="101"/>
      <c r="CQ1042" s="101"/>
      <c r="CR1042" s="101"/>
      <c r="CS1042" s="101"/>
      <c r="CT1042" s="101"/>
      <c r="CU1042" s="101"/>
      <c r="CV1042" s="101"/>
      <c r="CW1042" s="129"/>
      <c r="CX1042" s="129"/>
      <c r="CY1042" s="129"/>
      <c r="CZ1042" s="129"/>
      <c r="DA1042" s="129"/>
      <c r="DB1042" s="129"/>
      <c r="DC1042" s="129"/>
      <c r="DD1042" s="129"/>
      <c r="DE1042" s="129"/>
      <c r="DF1042" s="129"/>
      <c r="DG1042" s="129"/>
      <c r="DH1042" s="129"/>
      <c r="DI1042" s="129"/>
      <c r="DJ1042" s="129"/>
      <c r="DK1042" s="129"/>
      <c r="DL1042" s="129"/>
      <c r="DM1042" s="129"/>
      <c r="DN1042" s="150">
        <f t="shared" ref="DN1042" si="2702">SUM(DQ1042:ER1042)</f>
        <v>60</v>
      </c>
      <c r="DO1042" s="150">
        <f>SUM(DQ1043:ER1043)</f>
        <v>0</v>
      </c>
      <c r="DP1042" s="152">
        <f t="shared" si="2573"/>
        <v>0</v>
      </c>
      <c r="DQ1042" s="16"/>
      <c r="DR1042" s="16"/>
      <c r="DS1042" s="16"/>
      <c r="DT1042" s="16"/>
      <c r="DU1042" s="16"/>
      <c r="DV1042" s="16"/>
      <c r="DW1042" s="16"/>
      <c r="DX1042" s="16"/>
      <c r="DY1042" s="16"/>
      <c r="DZ1042" s="16">
        <v>20</v>
      </c>
      <c r="EA1042" s="16">
        <v>20</v>
      </c>
      <c r="EB1042" s="16">
        <v>20</v>
      </c>
      <c r="EC1042" s="16"/>
      <c r="ED1042" s="16"/>
      <c r="EE1042" s="16"/>
      <c r="EF1042" s="16"/>
      <c r="EG1042" s="16"/>
      <c r="EH1042" s="16"/>
      <c r="EI1042" s="16"/>
      <c r="EJ1042" s="16"/>
      <c r="EK1042" s="16"/>
      <c r="EL1042" s="16"/>
      <c r="EM1042" s="16"/>
      <c r="EN1042" s="16"/>
      <c r="EO1042" s="16"/>
      <c r="EP1042" s="16"/>
      <c r="EQ1042" s="16"/>
      <c r="ER1042" s="16"/>
      <c r="ES1042" s="150">
        <f t="shared" ca="1" si="2652"/>
        <v>0</v>
      </c>
      <c r="ET1042" s="150">
        <f t="shared" si="2609"/>
        <v>0</v>
      </c>
      <c r="EU1042" s="152" t="e">
        <f t="shared" ca="1" si="2610"/>
        <v>#DIV/0!</v>
      </c>
      <c r="EV1042" s="16"/>
      <c r="EW1042" s="67"/>
      <c r="EX1042" s="16"/>
      <c r="EY1042" s="16"/>
      <c r="EZ1042" s="16"/>
      <c r="FA1042" s="16"/>
      <c r="FB1042" s="16"/>
      <c r="FC1042" s="16"/>
      <c r="FD1042" s="16"/>
      <c r="FE1042" s="16"/>
      <c r="FF1042" s="16"/>
      <c r="FG1042" s="16"/>
      <c r="FH1042" s="16"/>
      <c r="FI1042" s="16"/>
      <c r="FJ1042" s="16"/>
      <c r="FK1042" s="16"/>
      <c r="FL1042" s="16"/>
      <c r="FM1042" s="16"/>
      <c r="FN1042" s="16"/>
      <c r="FO1042" s="16"/>
      <c r="FP1042" s="16"/>
      <c r="FQ1042" s="16"/>
      <c r="FR1042" s="16"/>
      <c r="FS1042" s="16"/>
      <c r="FT1042" s="16"/>
      <c r="FU1042" s="16"/>
      <c r="FV1042" s="16"/>
      <c r="FW1042" s="16"/>
      <c r="FX1042" s="16"/>
      <c r="FY1042" s="16"/>
      <c r="FZ1042" s="16"/>
      <c r="GA1042" s="150">
        <f t="shared" ref="GA1042" ca="1" si="2703">SUMIF($GD$8:$HG$9,$O$5,GD1042:HG1042)</f>
        <v>40</v>
      </c>
      <c r="GB1042" s="150">
        <f t="shared" ref="GB1042" si="2704">SUM(GD1043:HG1043)</f>
        <v>100</v>
      </c>
      <c r="GC1042" s="152">
        <f t="shared" ref="GC1042" ca="1" si="2705">GB1042/GA1042</f>
        <v>2.5</v>
      </c>
      <c r="GD1042" s="16"/>
      <c r="GE1042" s="16"/>
      <c r="GF1042" s="16"/>
      <c r="GG1042" s="16"/>
      <c r="GH1042" s="16"/>
      <c r="GI1042" s="16"/>
      <c r="GJ1042" s="16"/>
      <c r="GK1042" s="16"/>
      <c r="GL1042" s="16"/>
      <c r="GM1042" s="16"/>
      <c r="GN1042" s="16"/>
      <c r="GO1042" s="16"/>
      <c r="GP1042" s="16"/>
      <c r="GQ1042" s="16"/>
      <c r="GR1042" s="16"/>
      <c r="GS1042" s="16"/>
      <c r="GT1042" s="16"/>
      <c r="GU1042" s="16"/>
      <c r="GV1042" s="16"/>
      <c r="GW1042" s="16">
        <f>100-60</f>
        <v>40</v>
      </c>
      <c r="GX1042" s="16"/>
      <c r="GY1042" s="16"/>
      <c r="GZ1042" s="16"/>
      <c r="HA1042" s="16"/>
      <c r="HB1042" s="16"/>
      <c r="HC1042" s="16"/>
      <c r="HD1042" s="16"/>
      <c r="HE1042" s="16"/>
      <c r="HF1042" s="16"/>
      <c r="HG1042" s="16"/>
      <c r="HH1042" s="150"/>
      <c r="HI1042" s="150">
        <v>0</v>
      </c>
      <c r="HJ1042" s="152" t="e">
        <v>#DIV/0!</v>
      </c>
      <c r="HK1042" s="16"/>
      <c r="HL1042" s="16"/>
      <c r="HM1042" s="16"/>
      <c r="HN1042" s="16"/>
      <c r="HO1042" s="16"/>
      <c r="HP1042" s="16"/>
      <c r="HQ1042" s="16"/>
      <c r="HR1042" s="16"/>
      <c r="HS1042" s="16"/>
      <c r="HT1042" s="16"/>
      <c r="HU1042" s="16"/>
      <c r="HV1042" s="16"/>
      <c r="HW1042" s="16"/>
      <c r="HX1042" s="16"/>
      <c r="HY1042" s="16"/>
      <c r="HZ1042" s="16"/>
      <c r="IA1042" s="16"/>
      <c r="IB1042" s="16"/>
      <c r="IC1042" s="16"/>
      <c r="ID1042" s="16"/>
      <c r="IE1042" s="16"/>
      <c r="IF1042" s="16"/>
      <c r="IG1042" s="16"/>
      <c r="IH1042" s="16"/>
      <c r="II1042" s="16"/>
      <c r="IJ1042" s="16"/>
      <c r="IK1042" s="16"/>
      <c r="IL1042" s="16"/>
      <c r="IM1042" s="16"/>
      <c r="IN1042" s="16"/>
      <c r="IO1042" s="16"/>
      <c r="IP1042" s="150"/>
      <c r="IQ1042" s="150">
        <v>0</v>
      </c>
      <c r="IR1042" s="152" t="e">
        <v>#DIV/0!</v>
      </c>
      <c r="IS1042" s="16"/>
      <c r="IT1042" s="16"/>
      <c r="IU1042" s="16"/>
      <c r="IV1042" s="16"/>
      <c r="IW1042" s="16"/>
      <c r="IX1042" s="16"/>
      <c r="IY1042" s="16"/>
      <c r="IZ1042" s="16"/>
      <c r="JA1042" s="16"/>
      <c r="JB1042" s="16"/>
      <c r="JC1042" s="16"/>
      <c r="JD1042" s="16"/>
      <c r="JE1042" s="16"/>
      <c r="JF1042" s="16"/>
      <c r="JG1042" s="16"/>
      <c r="JH1042" s="16"/>
      <c r="JI1042" s="16"/>
      <c r="JJ1042" s="16"/>
      <c r="JK1042" s="16"/>
      <c r="JL1042" s="16"/>
      <c r="JM1042" s="16"/>
      <c r="JN1042" s="16"/>
      <c r="JO1042" s="16"/>
      <c r="JP1042" s="16"/>
      <c r="JQ1042" s="16"/>
      <c r="JR1042" s="16"/>
      <c r="JS1042" s="16"/>
      <c r="JT1042" s="16"/>
      <c r="JU1042" s="23"/>
      <c r="JV1042" s="16"/>
      <c r="JW1042" s="150"/>
      <c r="JX1042" s="150">
        <v>0</v>
      </c>
      <c r="JY1042" s="152" t="e">
        <v>#DIV/0!</v>
      </c>
      <c r="JZ1042" s="16"/>
      <c r="KA1042" s="16"/>
      <c r="KB1042" s="16"/>
      <c r="KC1042" s="16"/>
      <c r="KD1042" s="16"/>
      <c r="KE1042" s="16"/>
      <c r="KF1042" s="16"/>
      <c r="KG1042" s="16"/>
      <c r="KH1042" s="16"/>
      <c r="KI1042" s="16"/>
      <c r="KJ1042" s="16"/>
      <c r="KK1042" s="16"/>
      <c r="KL1042" s="16"/>
      <c r="KM1042" s="16"/>
      <c r="KN1042" s="16"/>
      <c r="KO1042" s="16"/>
      <c r="KP1042" s="16"/>
      <c r="KQ1042" s="16"/>
      <c r="KR1042" s="16"/>
      <c r="KS1042" s="16"/>
      <c r="KT1042" s="16"/>
      <c r="KU1042" s="16"/>
      <c r="KV1042" s="16"/>
      <c r="KW1042" s="16"/>
      <c r="KX1042" s="16"/>
      <c r="KY1042" s="16"/>
      <c r="KZ1042" s="16"/>
      <c r="LA1042" s="16"/>
      <c r="LB1042" s="16"/>
      <c r="LC1042" s="16"/>
      <c r="LD1042" s="16"/>
      <c r="LE1042" s="150"/>
      <c r="LF1042" s="150">
        <v>0</v>
      </c>
      <c r="LG1042" s="152" t="e">
        <v>#DIV/0!</v>
      </c>
      <c r="LH1042" s="16"/>
      <c r="LI1042" s="16"/>
      <c r="LJ1042" s="16"/>
      <c r="LK1042" s="16"/>
      <c r="LL1042" s="16"/>
      <c r="LM1042" s="16"/>
      <c r="LN1042" s="16"/>
      <c r="LO1042" s="16"/>
      <c r="LP1042" s="16"/>
      <c r="LQ1042" s="16"/>
      <c r="LR1042" s="16"/>
      <c r="LS1042" s="16"/>
      <c r="LT1042" s="16"/>
      <c r="LU1042" s="16"/>
      <c r="LV1042" s="16"/>
      <c r="LW1042" s="16"/>
      <c r="LX1042" s="16"/>
      <c r="LY1042" s="16"/>
      <c r="LZ1042" s="16"/>
      <c r="MA1042" s="16"/>
      <c r="MB1042" s="16"/>
      <c r="MC1042" s="16"/>
      <c r="MD1042" s="16"/>
      <c r="ME1042" s="16"/>
      <c r="MF1042" s="16"/>
      <c r="MG1042" s="16"/>
      <c r="MH1042" s="16"/>
      <c r="MI1042" s="16"/>
      <c r="MJ1042" s="16"/>
      <c r="MK1042" s="16"/>
      <c r="ML1042" s="16"/>
    </row>
    <row r="1043" spans="1:350" ht="13.9" customHeight="1" outlineLevel="3" x14ac:dyDescent="0.2">
      <c r="A1043" s="227"/>
      <c r="B1043" s="219"/>
      <c r="C1043" s="215"/>
      <c r="D1043" s="155"/>
      <c r="E1043" s="176"/>
      <c r="F1043" s="176"/>
      <c r="G1043" s="176"/>
      <c r="H1043" s="171"/>
      <c r="I1043" s="171"/>
      <c r="J1043" s="213"/>
      <c r="K1043" s="213"/>
      <c r="L1043" s="173"/>
      <c r="M1043" s="173"/>
      <c r="N1043" s="184"/>
      <c r="O1043" s="157"/>
      <c r="P1043" s="17" t="s">
        <v>26</v>
      </c>
      <c r="Q1043" s="151"/>
      <c r="R1043" s="151"/>
      <c r="S1043" s="153"/>
      <c r="T1043" s="24"/>
      <c r="U1043" s="24"/>
      <c r="V1043" s="24"/>
      <c r="W1043" s="24"/>
      <c r="X1043" s="24"/>
      <c r="Y1043" s="24"/>
      <c r="Z1043" s="24"/>
      <c r="AA1043" s="24"/>
      <c r="AB1043" s="24"/>
      <c r="AC1043" s="24"/>
      <c r="AD1043" s="24"/>
      <c r="AE1043" s="24"/>
      <c r="AF1043" s="24"/>
      <c r="AG1043" s="24"/>
      <c r="AH1043" s="24"/>
      <c r="AI1043" s="24"/>
      <c r="AJ1043" s="24"/>
      <c r="AK1043" s="24"/>
      <c r="AL1043" s="24"/>
      <c r="AM1043" s="24"/>
      <c r="AN1043" s="24"/>
      <c r="AO1043" s="24"/>
      <c r="AP1043" s="24"/>
      <c r="AQ1043" s="24"/>
      <c r="AR1043" s="24"/>
      <c r="AS1043" s="24"/>
      <c r="AT1043" s="24"/>
      <c r="AU1043" s="24"/>
      <c r="AV1043" s="24"/>
      <c r="AW1043" s="24"/>
      <c r="AX1043" s="151"/>
      <c r="AY1043" s="151"/>
      <c r="AZ1043" s="153"/>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c r="CF1043" s="151"/>
      <c r="CG1043" s="151"/>
      <c r="CH1043" s="153"/>
      <c r="CI1043" s="141"/>
      <c r="CJ1043" s="141"/>
      <c r="CK1043" s="141"/>
      <c r="CL1043" s="141"/>
      <c r="CM1043" s="141"/>
      <c r="CN1043" s="141"/>
      <c r="CO1043" s="141"/>
      <c r="CP1043" s="95"/>
      <c r="CQ1043" s="95"/>
      <c r="CR1043" s="95"/>
      <c r="CS1043" s="95"/>
      <c r="CT1043" s="95"/>
      <c r="CU1043" s="95"/>
      <c r="CV1043" s="95"/>
      <c r="CW1043" s="141"/>
      <c r="CX1043" s="141"/>
      <c r="CY1043" s="141"/>
      <c r="CZ1043" s="141"/>
      <c r="DA1043" s="141"/>
      <c r="DB1043" s="141"/>
      <c r="DC1043" s="141"/>
      <c r="DD1043" s="141"/>
      <c r="DE1043" s="141"/>
      <c r="DF1043" s="141"/>
      <c r="DG1043" s="141"/>
      <c r="DH1043" s="141"/>
      <c r="DI1043" s="141"/>
      <c r="DJ1043" s="141"/>
      <c r="DK1043" s="141"/>
      <c r="DL1043" s="141"/>
      <c r="DM1043" s="141"/>
      <c r="DN1043" s="151"/>
      <c r="DO1043" s="151"/>
      <c r="DP1043" s="153"/>
      <c r="DQ1043" s="24"/>
      <c r="DR1043" s="24"/>
      <c r="DS1043" s="24"/>
      <c r="DT1043" s="24"/>
      <c r="DU1043" s="24"/>
      <c r="DV1043" s="24"/>
      <c r="DW1043" s="24"/>
      <c r="DX1043" s="24"/>
      <c r="DY1043" s="24"/>
      <c r="DZ1043" s="24"/>
      <c r="EA1043" s="24"/>
      <c r="EB1043" s="24"/>
      <c r="EC1043" s="24"/>
      <c r="ED1043" s="24"/>
      <c r="EE1043" s="24"/>
      <c r="EF1043" s="24"/>
      <c r="EG1043" s="24"/>
      <c r="EH1043" s="24"/>
      <c r="EI1043" s="24"/>
      <c r="EJ1043" s="24"/>
      <c r="EK1043" s="24"/>
      <c r="EL1043" s="24"/>
      <c r="EM1043" s="24"/>
      <c r="EN1043" s="24"/>
      <c r="EO1043" s="24"/>
      <c r="EP1043" s="24"/>
      <c r="EQ1043" s="24"/>
      <c r="ER1043" s="24"/>
      <c r="ES1043" s="151"/>
      <c r="ET1043" s="151"/>
      <c r="EU1043" s="153"/>
      <c r="EV1043" s="24"/>
      <c r="EW1043" s="125"/>
      <c r="EX1043" s="24"/>
      <c r="EY1043" s="24"/>
      <c r="EZ1043" s="24"/>
      <c r="FA1043" s="24"/>
      <c r="FB1043" s="24"/>
      <c r="FC1043" s="24"/>
      <c r="FD1043" s="24"/>
      <c r="FE1043" s="24"/>
      <c r="FF1043" s="24"/>
      <c r="FG1043" s="24"/>
      <c r="FH1043" s="24"/>
      <c r="FI1043" s="24"/>
      <c r="FJ1043" s="24"/>
      <c r="FK1043" s="24"/>
      <c r="FL1043" s="24"/>
      <c r="FM1043" s="24"/>
      <c r="FN1043" s="24"/>
      <c r="FO1043" s="24"/>
      <c r="FP1043" s="24"/>
      <c r="FQ1043" s="24"/>
      <c r="FR1043" s="24"/>
      <c r="FS1043" s="24"/>
      <c r="FT1043" s="24"/>
      <c r="FU1043" s="24"/>
      <c r="FV1043" s="24"/>
      <c r="FW1043" s="24"/>
      <c r="FX1043" s="24"/>
      <c r="FY1043" s="24"/>
      <c r="FZ1043" s="24"/>
      <c r="GA1043" s="151"/>
      <c r="GB1043" s="151"/>
      <c r="GC1043" s="153"/>
      <c r="GD1043" s="24"/>
      <c r="GE1043" s="24"/>
      <c r="GF1043" s="24"/>
      <c r="GG1043" s="24"/>
      <c r="GH1043" s="24"/>
      <c r="GI1043" s="24"/>
      <c r="GJ1043" s="24"/>
      <c r="GK1043" s="24"/>
      <c r="GL1043" s="24"/>
      <c r="GM1043" s="24"/>
      <c r="GN1043" s="24"/>
      <c r="GO1043" s="24"/>
      <c r="GP1043" s="24"/>
      <c r="GQ1043" s="24"/>
      <c r="GR1043" s="24"/>
      <c r="GS1043" s="24"/>
      <c r="GT1043" s="24"/>
      <c r="GU1043" s="24"/>
      <c r="GV1043" s="24">
        <v>12</v>
      </c>
      <c r="GW1043" s="24">
        <v>11</v>
      </c>
      <c r="GX1043" s="24"/>
      <c r="GY1043" s="24">
        <v>12</v>
      </c>
      <c r="GZ1043" s="24">
        <v>16</v>
      </c>
      <c r="HA1043" s="24">
        <v>33</v>
      </c>
      <c r="HB1043" s="24">
        <v>16</v>
      </c>
      <c r="HC1043" s="24"/>
      <c r="HD1043" s="24"/>
      <c r="HE1043" s="24"/>
      <c r="HF1043" s="24"/>
      <c r="HG1043" s="24"/>
      <c r="HH1043" s="151"/>
      <c r="HI1043" s="151"/>
      <c r="HJ1043" s="153"/>
      <c r="HK1043" s="24"/>
      <c r="HL1043" s="24"/>
      <c r="HM1043" s="24"/>
      <c r="HN1043" s="24"/>
      <c r="HO1043" s="24"/>
      <c r="HP1043" s="24"/>
      <c r="HQ1043" s="24"/>
      <c r="HR1043" s="24"/>
      <c r="HS1043" s="24"/>
      <c r="HT1043" s="24"/>
      <c r="HU1043" s="24"/>
      <c r="HV1043" s="24"/>
      <c r="HW1043" s="24"/>
      <c r="HX1043" s="24"/>
      <c r="HY1043" s="24"/>
      <c r="HZ1043" s="24"/>
      <c r="IA1043" s="24"/>
      <c r="IB1043" s="24"/>
      <c r="IC1043" s="24"/>
      <c r="ID1043" s="24"/>
      <c r="IE1043" s="24"/>
      <c r="IF1043" s="24"/>
      <c r="IG1043" s="24"/>
      <c r="IH1043" s="24"/>
      <c r="II1043" s="24"/>
      <c r="IJ1043" s="24"/>
      <c r="IK1043" s="24"/>
      <c r="IL1043" s="24"/>
      <c r="IM1043" s="24"/>
      <c r="IN1043" s="24"/>
      <c r="IO1043" s="24"/>
      <c r="IP1043" s="151"/>
      <c r="IQ1043" s="151"/>
      <c r="IR1043" s="153"/>
      <c r="IS1043" s="24"/>
      <c r="IT1043" s="24"/>
      <c r="IU1043" s="24"/>
      <c r="IV1043" s="24"/>
      <c r="IW1043" s="24"/>
      <c r="IX1043" s="24"/>
      <c r="IY1043" s="24"/>
      <c r="IZ1043" s="24"/>
      <c r="JA1043" s="24"/>
      <c r="JB1043" s="24"/>
      <c r="JC1043" s="24"/>
      <c r="JD1043" s="24"/>
      <c r="JE1043" s="24"/>
      <c r="JF1043" s="24"/>
      <c r="JG1043" s="24"/>
      <c r="JH1043" s="24"/>
      <c r="JI1043" s="24"/>
      <c r="JJ1043" s="24"/>
      <c r="JK1043" s="24"/>
      <c r="JL1043" s="24"/>
      <c r="JM1043" s="24"/>
      <c r="JN1043" s="24"/>
      <c r="JO1043" s="24"/>
      <c r="JP1043" s="24"/>
      <c r="JQ1043" s="24"/>
      <c r="JR1043" s="24"/>
      <c r="JS1043" s="24"/>
      <c r="JT1043" s="24"/>
      <c r="JU1043" s="25"/>
      <c r="JV1043" s="24"/>
      <c r="JW1043" s="151"/>
      <c r="JX1043" s="151"/>
      <c r="JY1043" s="153"/>
      <c r="JZ1043" s="24"/>
      <c r="KA1043" s="24"/>
      <c r="KB1043" s="24"/>
      <c r="KC1043" s="24"/>
      <c r="KD1043" s="24"/>
      <c r="KE1043" s="24"/>
      <c r="KF1043" s="24"/>
      <c r="KG1043" s="24"/>
      <c r="KH1043" s="24"/>
      <c r="KI1043" s="24"/>
      <c r="KJ1043" s="24"/>
      <c r="KK1043" s="24"/>
      <c r="KL1043" s="24"/>
      <c r="KM1043" s="24"/>
      <c r="KN1043" s="24"/>
      <c r="KO1043" s="24"/>
      <c r="KP1043" s="24"/>
      <c r="KQ1043" s="24"/>
      <c r="KR1043" s="24"/>
      <c r="KS1043" s="24"/>
      <c r="KT1043" s="24"/>
      <c r="KU1043" s="24"/>
      <c r="KV1043" s="24"/>
      <c r="KW1043" s="24"/>
      <c r="KX1043" s="24"/>
      <c r="KY1043" s="24"/>
      <c r="KZ1043" s="24"/>
      <c r="LA1043" s="24"/>
      <c r="LB1043" s="24"/>
      <c r="LC1043" s="24"/>
      <c r="LD1043" s="24"/>
      <c r="LE1043" s="151"/>
      <c r="LF1043" s="151"/>
      <c r="LG1043" s="153"/>
      <c r="LH1043" s="24"/>
      <c r="LI1043" s="24"/>
      <c r="LJ1043" s="24"/>
      <c r="LK1043" s="24"/>
      <c r="LL1043" s="24"/>
      <c r="LM1043" s="24"/>
      <c r="LN1043" s="24"/>
      <c r="LO1043" s="24"/>
      <c r="LP1043" s="24"/>
      <c r="LQ1043" s="24"/>
      <c r="LR1043" s="24"/>
      <c r="LS1043" s="24"/>
      <c r="LT1043" s="24"/>
      <c r="LU1043" s="24"/>
      <c r="LV1043" s="24"/>
      <c r="LW1043" s="24"/>
      <c r="LX1043" s="24"/>
      <c r="LY1043" s="24"/>
      <c r="LZ1043" s="24"/>
      <c r="MA1043" s="24"/>
      <c r="MB1043" s="24"/>
      <c r="MC1043" s="24"/>
      <c r="MD1043" s="24"/>
      <c r="ME1043" s="24"/>
      <c r="MF1043" s="24"/>
      <c r="MG1043" s="24"/>
      <c r="MH1043" s="24"/>
      <c r="MI1043" s="24"/>
      <c r="MJ1043" s="24"/>
      <c r="MK1043" s="24"/>
      <c r="ML1043" s="24"/>
    </row>
    <row r="1044" spans="1:350" ht="13.9" customHeight="1" outlineLevel="3" x14ac:dyDescent="0.2">
      <c r="A1044" s="226" t="s">
        <v>814</v>
      </c>
      <c r="B1044" s="218" t="s">
        <v>406</v>
      </c>
      <c r="C1044" s="214" t="s">
        <v>38</v>
      </c>
      <c r="D1044" s="154">
        <v>8.8834</v>
      </c>
      <c r="E1044" s="175">
        <v>0</v>
      </c>
      <c r="F1044" s="175">
        <f>D1044-E1044</f>
        <v>8.8834</v>
      </c>
      <c r="G1044" s="175" t="s">
        <v>898</v>
      </c>
      <c r="H1044" s="170" t="s">
        <v>876</v>
      </c>
      <c r="I1044" s="170" t="s">
        <v>932</v>
      </c>
      <c r="J1044" s="212">
        <f ca="1">E1044+Q1044+AX1044+CF1044+DN1044+ES1044+GA1044+HH1044+IP1044+JW1044+LE1044</f>
        <v>10.8834</v>
      </c>
      <c r="K1044" s="212">
        <f>0.2+0.1+0.2+0.01+0.01</f>
        <v>0.52</v>
      </c>
      <c r="L1044" s="172">
        <f ca="1">K1044/J1044</f>
        <v>4.7779186651230314E-2</v>
      </c>
      <c r="M1044" s="172">
        <f>K1044/D1044</f>
        <v>5.8536146070198351E-2</v>
      </c>
      <c r="N1044" s="183">
        <f ca="1">SUMIF($EV$8:$FZ$9,$O$5,$EV1045:$FZ1045)-SUMIF($EV$8:$FZ$9,$Q$5,$EV1045:$FZ1045)</f>
        <v>0</v>
      </c>
      <c r="O1044" s="156"/>
      <c r="P1044" s="16" t="s">
        <v>25</v>
      </c>
      <c r="Q1044" s="150">
        <v>0</v>
      </c>
      <c r="R1044" s="150">
        <v>0</v>
      </c>
      <c r="S1044" s="152" t="e">
        <v>#DIV/0!</v>
      </c>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50">
        <f t="shared" ca="1" si="2639"/>
        <v>0</v>
      </c>
      <c r="AY1044" s="150">
        <f>SUM(BA1045:CE1045)</f>
        <v>0</v>
      </c>
      <c r="AZ1044" s="152" t="e">
        <f ca="1">AY1044/AX1044</f>
        <v>#DIV/0!</v>
      </c>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50">
        <f t="shared" ref="CF1044" si="2706">SUM(CI1044:DM1044)</f>
        <v>0</v>
      </c>
      <c r="CG1044" s="150">
        <f>SUM(CI1045:DM1045)</f>
        <v>0</v>
      </c>
      <c r="CH1044" s="152" t="e">
        <f>CG1044/CF1044</f>
        <v>#DIV/0!</v>
      </c>
      <c r="CI1044" s="129"/>
      <c r="CJ1044" s="129"/>
      <c r="CK1044" s="129"/>
      <c r="CL1044" s="129"/>
      <c r="CM1044" s="129"/>
      <c r="CN1044" s="129"/>
      <c r="CO1044" s="129"/>
      <c r="CP1044" s="101"/>
      <c r="CQ1044" s="101"/>
      <c r="CR1044" s="101"/>
      <c r="CS1044" s="101"/>
      <c r="CT1044" s="101"/>
      <c r="CU1044" s="101"/>
      <c r="CV1044" s="101"/>
      <c r="CW1044" s="129"/>
      <c r="CX1044" s="129"/>
      <c r="CY1044" s="129"/>
      <c r="CZ1044" s="129"/>
      <c r="DA1044" s="129"/>
      <c r="DB1044" s="129"/>
      <c r="DC1044" s="129"/>
      <c r="DD1044" s="129"/>
      <c r="DE1044" s="129"/>
      <c r="DF1044" s="129"/>
      <c r="DG1044" s="129"/>
      <c r="DH1044" s="129"/>
      <c r="DI1044" s="129"/>
      <c r="DJ1044" s="129"/>
      <c r="DK1044" s="129"/>
      <c r="DL1044" s="129"/>
      <c r="DM1044" s="129"/>
      <c r="DN1044" s="150">
        <f t="shared" ref="DN1044" si="2707">SUM(DQ1044:ER1044)</f>
        <v>0</v>
      </c>
      <c r="DO1044" s="150">
        <f>SUM(DQ1045:ER1045)</f>
        <v>0</v>
      </c>
      <c r="DP1044" s="152" t="e">
        <f t="shared" si="2573"/>
        <v>#DIV/0!</v>
      </c>
      <c r="DQ1044" s="16"/>
      <c r="DR1044" s="16"/>
      <c r="DS1044" s="16"/>
      <c r="DT1044" s="16"/>
      <c r="DU1044" s="16"/>
      <c r="DV1044" s="16"/>
      <c r="DW1044" s="16"/>
      <c r="DX1044" s="16"/>
      <c r="DY1044" s="16"/>
      <c r="DZ1044" s="16"/>
      <c r="EA1044" s="16"/>
      <c r="EB1044" s="16"/>
      <c r="EC1044" s="16"/>
      <c r="ED1044" s="16"/>
      <c r="EE1044" s="16"/>
      <c r="EF1044" s="16"/>
      <c r="EG1044" s="16"/>
      <c r="EH1044" s="16"/>
      <c r="EI1044" s="16"/>
      <c r="EJ1044" s="16"/>
      <c r="EK1044" s="16"/>
      <c r="EL1044" s="16"/>
      <c r="EM1044" s="16"/>
      <c r="EN1044" s="16"/>
      <c r="EO1044" s="16"/>
      <c r="EP1044" s="16"/>
      <c r="EQ1044" s="16"/>
      <c r="ER1044" s="16"/>
      <c r="ES1044" s="150">
        <f t="shared" ca="1" si="2652"/>
        <v>10.8834</v>
      </c>
      <c r="ET1044" s="150">
        <f t="shared" si="2609"/>
        <v>0</v>
      </c>
      <c r="EU1044" s="152">
        <f t="shared" ca="1" si="2610"/>
        <v>0</v>
      </c>
      <c r="EV1044" s="16"/>
      <c r="EW1044" s="67"/>
      <c r="EX1044" s="16"/>
      <c r="EY1044" s="16"/>
      <c r="EZ1044" s="16"/>
      <c r="FA1044" s="16"/>
      <c r="FB1044" s="16"/>
      <c r="FC1044" s="16"/>
      <c r="FD1044" s="16"/>
      <c r="FE1044" s="16"/>
      <c r="FF1044" s="16"/>
      <c r="FG1044" s="16"/>
      <c r="FH1044" s="16">
        <v>2</v>
      </c>
      <c r="FI1044" s="16">
        <v>2</v>
      </c>
      <c r="FJ1044" s="16">
        <v>2</v>
      </c>
      <c r="FK1044" s="16">
        <v>2</v>
      </c>
      <c r="FL1044" s="16">
        <v>2.8834</v>
      </c>
      <c r="FM1044" s="16"/>
      <c r="FN1044" s="16"/>
      <c r="FO1044" s="16"/>
      <c r="FP1044" s="16"/>
      <c r="FQ1044" s="16"/>
      <c r="FR1044" s="16"/>
      <c r="FS1044" s="16"/>
      <c r="FT1044" s="16"/>
      <c r="FU1044" s="16"/>
      <c r="FV1044" s="16"/>
      <c r="FW1044" s="16"/>
      <c r="FX1044" s="16"/>
      <c r="FY1044" s="16"/>
      <c r="FZ1044" s="16"/>
      <c r="GA1044" s="150">
        <f t="shared" ref="GA1044" ca="1" si="2708">SUMIF($GD$8:$HG$9,$O$5,GD1044:HG1044)</f>
        <v>0</v>
      </c>
      <c r="GB1044" s="150">
        <f t="shared" ref="GB1044" si="2709">SUM(GD1045:HG1045)</f>
        <v>0</v>
      </c>
      <c r="GC1044" s="152" t="e">
        <f t="shared" ref="GC1044" ca="1" si="2710">GB1044/GA1044</f>
        <v>#DIV/0!</v>
      </c>
      <c r="GD1044" s="16"/>
      <c r="GE1044" s="16"/>
      <c r="GF1044" s="16"/>
      <c r="GG1044" s="16"/>
      <c r="GH1044" s="16"/>
      <c r="GI1044" s="16"/>
      <c r="GJ1044" s="16"/>
      <c r="GK1044" s="16"/>
      <c r="GL1044" s="16"/>
      <c r="GM1044" s="16"/>
      <c r="GN1044" s="16"/>
      <c r="GO1044" s="16"/>
      <c r="GP1044" s="16"/>
      <c r="GQ1044" s="16"/>
      <c r="GR1044" s="16"/>
      <c r="GS1044" s="16"/>
      <c r="GT1044" s="16"/>
      <c r="GU1044" s="16"/>
      <c r="GV1044" s="16"/>
      <c r="GW1044" s="16"/>
      <c r="GX1044" s="16"/>
      <c r="GY1044" s="16"/>
      <c r="GZ1044" s="16"/>
      <c r="HA1044" s="16"/>
      <c r="HB1044" s="16"/>
      <c r="HC1044" s="16"/>
      <c r="HD1044" s="16"/>
      <c r="HE1044" s="16"/>
      <c r="HF1044" s="16"/>
      <c r="HG1044" s="16"/>
      <c r="HH1044" s="150"/>
      <c r="HI1044" s="150">
        <v>0</v>
      </c>
      <c r="HJ1044" s="152" t="e">
        <v>#DIV/0!</v>
      </c>
      <c r="HK1044" s="16"/>
      <c r="HL1044" s="16"/>
      <c r="HM1044" s="16"/>
      <c r="HN1044" s="16"/>
      <c r="HO1044" s="16"/>
      <c r="HP1044" s="16"/>
      <c r="HQ1044" s="16"/>
      <c r="HR1044" s="16"/>
      <c r="HS1044" s="16"/>
      <c r="HT1044" s="16"/>
      <c r="HU1044" s="16"/>
      <c r="HV1044" s="16"/>
      <c r="HW1044" s="16"/>
      <c r="HX1044" s="16"/>
      <c r="HY1044" s="16"/>
      <c r="HZ1044" s="16"/>
      <c r="IA1044" s="16"/>
      <c r="IB1044" s="16"/>
      <c r="IC1044" s="16"/>
      <c r="ID1044" s="16"/>
      <c r="IE1044" s="16"/>
      <c r="IF1044" s="16"/>
      <c r="IG1044" s="16"/>
      <c r="IH1044" s="16"/>
      <c r="II1044" s="16"/>
      <c r="IJ1044" s="16"/>
      <c r="IK1044" s="16"/>
      <c r="IL1044" s="16"/>
      <c r="IM1044" s="16"/>
      <c r="IN1044" s="16"/>
      <c r="IO1044" s="16"/>
      <c r="IP1044" s="150"/>
      <c r="IQ1044" s="150">
        <v>0</v>
      </c>
      <c r="IR1044" s="152" t="e">
        <v>#DIV/0!</v>
      </c>
      <c r="IS1044" s="16"/>
      <c r="IT1044" s="16"/>
      <c r="IU1044" s="16"/>
      <c r="IV1044" s="16"/>
      <c r="IW1044" s="16"/>
      <c r="IX1044" s="16"/>
      <c r="IY1044" s="16"/>
      <c r="IZ1044" s="16"/>
      <c r="JA1044" s="16"/>
      <c r="JB1044" s="16"/>
      <c r="JC1044" s="16"/>
      <c r="JD1044" s="16"/>
      <c r="JE1044" s="16"/>
      <c r="JF1044" s="16"/>
      <c r="JG1044" s="16"/>
      <c r="JH1044" s="16"/>
      <c r="JI1044" s="16"/>
      <c r="JJ1044" s="16"/>
      <c r="JK1044" s="16"/>
      <c r="JL1044" s="16"/>
      <c r="JM1044" s="16"/>
      <c r="JN1044" s="16"/>
      <c r="JO1044" s="16"/>
      <c r="JP1044" s="16"/>
      <c r="JQ1044" s="16"/>
      <c r="JR1044" s="16"/>
      <c r="JS1044" s="16"/>
      <c r="JT1044" s="16"/>
      <c r="JU1044" s="23"/>
      <c r="JV1044" s="16"/>
      <c r="JW1044" s="150"/>
      <c r="JX1044" s="150">
        <v>0</v>
      </c>
      <c r="JY1044" s="152" t="e">
        <v>#DIV/0!</v>
      </c>
      <c r="JZ1044" s="16"/>
      <c r="KA1044" s="16"/>
      <c r="KB1044" s="16"/>
      <c r="KC1044" s="16"/>
      <c r="KD1044" s="16"/>
      <c r="KE1044" s="16"/>
      <c r="KF1044" s="16"/>
      <c r="KG1044" s="16"/>
      <c r="KH1044" s="16"/>
      <c r="KI1044" s="16"/>
      <c r="KJ1044" s="16"/>
      <c r="KK1044" s="16"/>
      <c r="KL1044" s="16"/>
      <c r="KM1044" s="16"/>
      <c r="KN1044" s="16"/>
      <c r="KO1044" s="16"/>
      <c r="KP1044" s="16"/>
      <c r="KQ1044" s="16"/>
      <c r="KR1044" s="16"/>
      <c r="KS1044" s="16"/>
      <c r="KT1044" s="16"/>
      <c r="KU1044" s="16"/>
      <c r="KV1044" s="16"/>
      <c r="KW1044" s="16"/>
      <c r="KX1044" s="16"/>
      <c r="KY1044" s="16"/>
      <c r="KZ1044" s="16"/>
      <c r="LA1044" s="16"/>
      <c r="LB1044" s="16"/>
      <c r="LC1044" s="16"/>
      <c r="LD1044" s="16"/>
      <c r="LE1044" s="150"/>
      <c r="LF1044" s="150">
        <v>0</v>
      </c>
      <c r="LG1044" s="152" t="e">
        <v>#DIV/0!</v>
      </c>
      <c r="LH1044" s="16"/>
      <c r="LI1044" s="16"/>
      <c r="LJ1044" s="16"/>
      <c r="LK1044" s="16"/>
      <c r="LL1044" s="16"/>
      <c r="LM1044" s="16"/>
      <c r="LN1044" s="16"/>
      <c r="LO1044" s="16"/>
      <c r="LP1044" s="16"/>
      <c r="LQ1044" s="16"/>
      <c r="LR1044" s="16"/>
      <c r="LS1044" s="16"/>
      <c r="LT1044" s="16"/>
      <c r="LU1044" s="16"/>
      <c r="LV1044" s="16"/>
      <c r="LW1044" s="16"/>
      <c r="LX1044" s="16"/>
      <c r="LY1044" s="16"/>
      <c r="LZ1044" s="16"/>
      <c r="MA1044" s="16"/>
      <c r="MB1044" s="16"/>
      <c r="MC1044" s="16"/>
      <c r="MD1044" s="16"/>
      <c r="ME1044" s="16"/>
      <c r="MF1044" s="16"/>
      <c r="MG1044" s="16"/>
      <c r="MH1044" s="16"/>
      <c r="MI1044" s="16"/>
      <c r="MJ1044" s="16"/>
      <c r="MK1044" s="16"/>
      <c r="ML1044" s="16"/>
    </row>
    <row r="1045" spans="1:350" ht="13.9" customHeight="1" outlineLevel="3" x14ac:dyDescent="0.2">
      <c r="A1045" s="227"/>
      <c r="B1045" s="219"/>
      <c r="C1045" s="215"/>
      <c r="D1045" s="155"/>
      <c r="E1045" s="176"/>
      <c r="F1045" s="176"/>
      <c r="G1045" s="176"/>
      <c r="H1045" s="171"/>
      <c r="I1045" s="171"/>
      <c r="J1045" s="213"/>
      <c r="K1045" s="213"/>
      <c r="L1045" s="173"/>
      <c r="M1045" s="173"/>
      <c r="N1045" s="184"/>
      <c r="O1045" s="157"/>
      <c r="P1045" s="17" t="s">
        <v>26</v>
      </c>
      <c r="Q1045" s="151"/>
      <c r="R1045" s="151"/>
      <c r="S1045" s="153"/>
      <c r="T1045" s="24"/>
      <c r="U1045" s="24"/>
      <c r="V1045" s="24"/>
      <c r="W1045" s="24"/>
      <c r="X1045" s="24"/>
      <c r="Y1045" s="24"/>
      <c r="Z1045" s="24"/>
      <c r="AA1045" s="24"/>
      <c r="AB1045" s="24"/>
      <c r="AC1045" s="24"/>
      <c r="AD1045" s="24"/>
      <c r="AE1045" s="24"/>
      <c r="AF1045" s="24"/>
      <c r="AG1045" s="24"/>
      <c r="AH1045" s="24"/>
      <c r="AI1045" s="24"/>
      <c r="AJ1045" s="24"/>
      <c r="AK1045" s="24"/>
      <c r="AL1045" s="24"/>
      <c r="AM1045" s="24"/>
      <c r="AN1045" s="24"/>
      <c r="AO1045" s="24"/>
      <c r="AP1045" s="24"/>
      <c r="AQ1045" s="24"/>
      <c r="AR1045" s="24"/>
      <c r="AS1045" s="24"/>
      <c r="AT1045" s="24"/>
      <c r="AU1045" s="24"/>
      <c r="AV1045" s="24"/>
      <c r="AW1045" s="24"/>
      <c r="AX1045" s="151"/>
      <c r="AY1045" s="151"/>
      <c r="AZ1045" s="153"/>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c r="CF1045" s="151"/>
      <c r="CG1045" s="151"/>
      <c r="CH1045" s="153"/>
      <c r="CI1045" s="141"/>
      <c r="CJ1045" s="141"/>
      <c r="CK1045" s="141"/>
      <c r="CL1045" s="141"/>
      <c r="CM1045" s="141"/>
      <c r="CN1045" s="141"/>
      <c r="CO1045" s="141"/>
      <c r="CP1045" s="95"/>
      <c r="CQ1045" s="95"/>
      <c r="CR1045" s="95"/>
      <c r="CS1045" s="95"/>
      <c r="CT1045" s="95"/>
      <c r="CU1045" s="95"/>
      <c r="CV1045" s="95"/>
      <c r="CW1045" s="141"/>
      <c r="CX1045" s="141"/>
      <c r="CY1045" s="141"/>
      <c r="CZ1045" s="141"/>
      <c r="DA1045" s="141"/>
      <c r="DB1045" s="141"/>
      <c r="DC1045" s="141"/>
      <c r="DD1045" s="141"/>
      <c r="DE1045" s="141"/>
      <c r="DF1045" s="141"/>
      <c r="DG1045" s="141"/>
      <c r="DH1045" s="141"/>
      <c r="DI1045" s="141"/>
      <c r="DJ1045" s="141"/>
      <c r="DK1045" s="141"/>
      <c r="DL1045" s="141"/>
      <c r="DM1045" s="141"/>
      <c r="DN1045" s="151"/>
      <c r="DO1045" s="151"/>
      <c r="DP1045" s="153"/>
      <c r="DQ1045" s="24"/>
      <c r="DR1045" s="24"/>
      <c r="DS1045" s="24"/>
      <c r="DT1045" s="24"/>
      <c r="DU1045" s="24"/>
      <c r="DV1045" s="24"/>
      <c r="DW1045" s="24"/>
      <c r="DX1045" s="24"/>
      <c r="DY1045" s="24"/>
      <c r="DZ1045" s="24"/>
      <c r="EA1045" s="24"/>
      <c r="EB1045" s="24"/>
      <c r="EC1045" s="24"/>
      <c r="ED1045" s="24"/>
      <c r="EE1045" s="24"/>
      <c r="EF1045" s="24"/>
      <c r="EG1045" s="24"/>
      <c r="EH1045" s="24"/>
      <c r="EI1045" s="24"/>
      <c r="EJ1045" s="24"/>
      <c r="EK1045" s="24"/>
      <c r="EL1045" s="24"/>
      <c r="EM1045" s="24"/>
      <c r="EN1045" s="24"/>
      <c r="EO1045" s="24"/>
      <c r="EP1045" s="24"/>
      <c r="EQ1045" s="24"/>
      <c r="ER1045" s="24"/>
      <c r="ES1045" s="151"/>
      <c r="ET1045" s="151"/>
      <c r="EU1045" s="153"/>
      <c r="EV1045" s="24"/>
      <c r="EW1045" s="125"/>
      <c r="EX1045" s="24"/>
      <c r="EY1045" s="24"/>
      <c r="EZ1045" s="24"/>
      <c r="FA1045" s="24"/>
      <c r="FB1045" s="24"/>
      <c r="FC1045" s="24"/>
      <c r="FD1045" s="24"/>
      <c r="FE1045" s="24"/>
      <c r="FF1045" s="24"/>
      <c r="FG1045" s="24"/>
      <c r="FH1045" s="24"/>
      <c r="FI1045" s="24"/>
      <c r="FJ1045" s="24"/>
      <c r="FK1045" s="24"/>
      <c r="FL1045" s="24"/>
      <c r="FM1045" s="24"/>
      <c r="FN1045" s="24"/>
      <c r="FO1045" s="24"/>
      <c r="FP1045" s="24"/>
      <c r="FQ1045" s="24"/>
      <c r="FR1045" s="24"/>
      <c r="FS1045" s="24"/>
      <c r="FT1045" s="24"/>
      <c r="FU1045" s="24"/>
      <c r="FV1045" s="24"/>
      <c r="FW1045" s="24"/>
      <c r="FX1045" s="24"/>
      <c r="FY1045" s="24"/>
      <c r="FZ1045" s="24"/>
      <c r="GA1045" s="151"/>
      <c r="GB1045" s="151"/>
      <c r="GC1045" s="153"/>
      <c r="GD1045" s="24"/>
      <c r="GE1045" s="24"/>
      <c r="GF1045" s="24"/>
      <c r="GG1045" s="24"/>
      <c r="GH1045" s="24"/>
      <c r="GI1045" s="24"/>
      <c r="GJ1045" s="24"/>
      <c r="GK1045" s="24"/>
      <c r="GL1045" s="24"/>
      <c r="GM1045" s="24"/>
      <c r="GN1045" s="24"/>
      <c r="GO1045" s="24"/>
      <c r="GP1045" s="24"/>
      <c r="GQ1045" s="24"/>
      <c r="GR1045" s="24"/>
      <c r="GS1045" s="24"/>
      <c r="GT1045" s="24"/>
      <c r="GU1045" s="24"/>
      <c r="GV1045" s="24"/>
      <c r="GW1045" s="24"/>
      <c r="GX1045" s="24"/>
      <c r="GY1045" s="24"/>
      <c r="GZ1045" s="24"/>
      <c r="HA1045" s="24"/>
      <c r="HB1045" s="24"/>
      <c r="HC1045" s="24"/>
      <c r="HD1045" s="24"/>
      <c r="HE1045" s="24"/>
      <c r="HF1045" s="24"/>
      <c r="HG1045" s="24"/>
      <c r="HH1045" s="151"/>
      <c r="HI1045" s="151"/>
      <c r="HJ1045" s="153"/>
      <c r="HK1045" s="24"/>
      <c r="HL1045" s="24"/>
      <c r="HM1045" s="24"/>
      <c r="HN1045" s="24"/>
      <c r="HO1045" s="24"/>
      <c r="HP1045" s="24"/>
      <c r="HQ1045" s="24"/>
      <c r="HR1045" s="24"/>
      <c r="HS1045" s="24"/>
      <c r="HT1045" s="24"/>
      <c r="HU1045" s="24"/>
      <c r="HV1045" s="24"/>
      <c r="HW1045" s="76">
        <v>0.2</v>
      </c>
      <c r="HX1045" s="76">
        <v>0.1</v>
      </c>
      <c r="HY1045" s="76">
        <v>0.2</v>
      </c>
      <c r="HZ1045" s="142">
        <v>0.01</v>
      </c>
      <c r="IA1045" s="142">
        <v>0.01</v>
      </c>
      <c r="IB1045" s="24"/>
      <c r="IC1045" s="24"/>
      <c r="ID1045" s="24"/>
      <c r="IE1045" s="24"/>
      <c r="IF1045" s="24"/>
      <c r="IG1045" s="24"/>
      <c r="IH1045" s="24"/>
      <c r="II1045" s="24"/>
      <c r="IJ1045" s="24"/>
      <c r="IK1045" s="24"/>
      <c r="IL1045" s="24"/>
      <c r="IM1045" s="24"/>
      <c r="IN1045" s="24"/>
      <c r="IO1045" s="24"/>
      <c r="IP1045" s="151"/>
      <c r="IQ1045" s="151"/>
      <c r="IR1045" s="153"/>
      <c r="IS1045" s="24"/>
      <c r="IT1045" s="24"/>
      <c r="IU1045" s="24"/>
      <c r="IV1045" s="24"/>
      <c r="IW1045" s="24"/>
      <c r="IX1045" s="24"/>
      <c r="IY1045" s="24"/>
      <c r="IZ1045" s="24"/>
      <c r="JA1045" s="24"/>
      <c r="JB1045" s="24"/>
      <c r="JC1045" s="24"/>
      <c r="JD1045" s="24"/>
      <c r="JE1045" s="24"/>
      <c r="JF1045" s="24"/>
      <c r="JG1045" s="24"/>
      <c r="JH1045" s="24"/>
      <c r="JI1045" s="24"/>
      <c r="JJ1045" s="24"/>
      <c r="JK1045" s="24"/>
      <c r="JL1045" s="24"/>
      <c r="JM1045" s="24"/>
      <c r="JN1045" s="24"/>
      <c r="JO1045" s="24"/>
      <c r="JP1045" s="24"/>
      <c r="JQ1045" s="24"/>
      <c r="JR1045" s="24"/>
      <c r="JS1045" s="24"/>
      <c r="JT1045" s="24"/>
      <c r="JU1045" s="25"/>
      <c r="JV1045" s="24"/>
      <c r="JW1045" s="151"/>
      <c r="JX1045" s="151"/>
      <c r="JY1045" s="153"/>
      <c r="JZ1045" s="24"/>
      <c r="KA1045" s="24"/>
      <c r="KB1045" s="24"/>
      <c r="KC1045" s="24"/>
      <c r="KD1045" s="24"/>
      <c r="KE1045" s="24"/>
      <c r="KF1045" s="24"/>
      <c r="KG1045" s="24"/>
      <c r="KH1045" s="24"/>
      <c r="KI1045" s="24"/>
      <c r="KJ1045" s="24"/>
      <c r="KK1045" s="24"/>
      <c r="KL1045" s="24"/>
      <c r="KM1045" s="24"/>
      <c r="KN1045" s="24"/>
      <c r="KO1045" s="24"/>
      <c r="KP1045" s="24"/>
      <c r="KQ1045" s="24"/>
      <c r="KR1045" s="24"/>
      <c r="KS1045" s="24"/>
      <c r="KT1045" s="24"/>
      <c r="KU1045" s="24"/>
      <c r="KV1045" s="24"/>
      <c r="KW1045" s="24"/>
      <c r="KX1045" s="24"/>
      <c r="KY1045" s="24"/>
      <c r="KZ1045" s="24"/>
      <c r="LA1045" s="24"/>
      <c r="LB1045" s="24"/>
      <c r="LC1045" s="24"/>
      <c r="LD1045" s="24"/>
      <c r="LE1045" s="151"/>
      <c r="LF1045" s="151"/>
      <c r="LG1045" s="153"/>
      <c r="LH1045" s="24"/>
      <c r="LI1045" s="24"/>
      <c r="LJ1045" s="24"/>
      <c r="LK1045" s="24"/>
      <c r="LL1045" s="24"/>
      <c r="LM1045" s="24"/>
      <c r="LN1045" s="24"/>
      <c r="LO1045" s="24"/>
      <c r="LP1045" s="24"/>
      <c r="LQ1045" s="24"/>
      <c r="LR1045" s="24"/>
      <c r="LS1045" s="24"/>
      <c r="LT1045" s="24"/>
      <c r="LU1045" s="24"/>
      <c r="LV1045" s="24"/>
      <c r="LW1045" s="24"/>
      <c r="LX1045" s="24"/>
      <c r="LY1045" s="24"/>
      <c r="LZ1045" s="24"/>
      <c r="MA1045" s="24"/>
      <c r="MB1045" s="24"/>
      <c r="MC1045" s="24"/>
      <c r="MD1045" s="24"/>
      <c r="ME1045" s="24"/>
      <c r="MF1045" s="24"/>
      <c r="MG1045" s="24"/>
      <c r="MH1045" s="24"/>
      <c r="MI1045" s="24"/>
      <c r="MJ1045" s="24"/>
      <c r="MK1045" s="24"/>
      <c r="ML1045" s="24"/>
    </row>
    <row r="1046" spans="1:350" ht="13.9" customHeight="1" outlineLevel="3" x14ac:dyDescent="0.2">
      <c r="A1046" s="226" t="s">
        <v>815</v>
      </c>
      <c r="B1046" s="218" t="s">
        <v>409</v>
      </c>
      <c r="C1046" s="214" t="s">
        <v>99</v>
      </c>
      <c r="D1046" s="154">
        <v>1</v>
      </c>
      <c r="E1046" s="175">
        <v>0</v>
      </c>
      <c r="F1046" s="175">
        <f>D1046-E1046</f>
        <v>1</v>
      </c>
      <c r="G1046" s="175" t="s">
        <v>842</v>
      </c>
      <c r="H1046" s="170" t="s">
        <v>932</v>
      </c>
      <c r="I1046" s="170" t="s">
        <v>879</v>
      </c>
      <c r="J1046" s="212">
        <f ca="1">E1046+Q1046+AX1046+CF1046+DN1046+ES1046+GA1046+HH1046+IP1046+JW1046+LE1046</f>
        <v>1</v>
      </c>
      <c r="K1046" s="212">
        <f>E1046+R1046+AY1046+CG1046+DO1046+ET1046+GB1046+HI1046+IQ1046+JX1046+LF1046</f>
        <v>0</v>
      </c>
      <c r="L1046" s="172">
        <f ca="1">K1046/J1046</f>
        <v>0</v>
      </c>
      <c r="M1046" s="172">
        <f>K1046/D1046</f>
        <v>0</v>
      </c>
      <c r="N1046" s="183">
        <f ca="1">SUMIF($EV$8:$FZ$9,$O$5,$EV1047:$FZ1047)-SUMIF($EV$8:$FZ$9,$Q$5,$EV1047:$FZ1047)</f>
        <v>0</v>
      </c>
      <c r="O1046" s="156"/>
      <c r="P1046" s="16" t="s">
        <v>25</v>
      </c>
      <c r="Q1046" s="150">
        <v>0</v>
      </c>
      <c r="R1046" s="150">
        <v>0</v>
      </c>
      <c r="S1046" s="152" t="e">
        <v>#DIV/0!</v>
      </c>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50">
        <f t="shared" ca="1" si="2639"/>
        <v>0</v>
      </c>
      <c r="AY1046" s="150">
        <f>SUM(BA1047:CE1047)</f>
        <v>0</v>
      </c>
      <c r="AZ1046" s="152" t="e">
        <f ca="1">AY1046/AX1046</f>
        <v>#DIV/0!</v>
      </c>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50">
        <f t="shared" ref="CF1046" si="2711">SUM(CI1046:DM1046)</f>
        <v>0</v>
      </c>
      <c r="CG1046" s="150">
        <f>SUM(CI1047:DM1047)</f>
        <v>0</v>
      </c>
      <c r="CH1046" s="152" t="e">
        <f>CG1046/CF1046</f>
        <v>#DIV/0!</v>
      </c>
      <c r="CI1046" s="129"/>
      <c r="CJ1046" s="129"/>
      <c r="CK1046" s="129"/>
      <c r="CL1046" s="129"/>
      <c r="CM1046" s="129"/>
      <c r="CN1046" s="129"/>
      <c r="CO1046" s="129"/>
      <c r="CP1046" s="101"/>
      <c r="CQ1046" s="101"/>
      <c r="CR1046" s="101"/>
      <c r="CS1046" s="101"/>
      <c r="CT1046" s="101"/>
      <c r="CU1046" s="101"/>
      <c r="CV1046" s="101"/>
      <c r="CW1046" s="129"/>
      <c r="CX1046" s="129"/>
      <c r="CY1046" s="129"/>
      <c r="CZ1046" s="129"/>
      <c r="DA1046" s="129"/>
      <c r="DB1046" s="129"/>
      <c r="DC1046" s="129"/>
      <c r="DD1046" s="129"/>
      <c r="DE1046" s="129"/>
      <c r="DF1046" s="129"/>
      <c r="DG1046" s="129"/>
      <c r="DH1046" s="129"/>
      <c r="DI1046" s="129"/>
      <c r="DJ1046" s="129"/>
      <c r="DK1046" s="129"/>
      <c r="DL1046" s="129"/>
      <c r="DM1046" s="129"/>
      <c r="DN1046" s="150">
        <f t="shared" ref="DN1046" si="2712">SUM(DQ1046:ER1046)</f>
        <v>0</v>
      </c>
      <c r="DO1046" s="150">
        <f>SUM(DQ1047:ER1047)</f>
        <v>0</v>
      </c>
      <c r="DP1046" s="152" t="e">
        <f t="shared" si="2573"/>
        <v>#DIV/0!</v>
      </c>
      <c r="DQ1046" s="16"/>
      <c r="DR1046" s="16"/>
      <c r="DS1046" s="16"/>
      <c r="DT1046" s="16"/>
      <c r="DU1046" s="16"/>
      <c r="DV1046" s="16"/>
      <c r="DW1046" s="16"/>
      <c r="DX1046" s="16"/>
      <c r="DY1046" s="16"/>
      <c r="DZ1046" s="16"/>
      <c r="EA1046" s="16"/>
      <c r="EB1046" s="16"/>
      <c r="EC1046" s="16"/>
      <c r="ED1046" s="16"/>
      <c r="EE1046" s="16"/>
      <c r="EF1046" s="16"/>
      <c r="EG1046" s="16"/>
      <c r="EH1046" s="16"/>
      <c r="EI1046" s="16"/>
      <c r="EJ1046" s="16"/>
      <c r="EK1046" s="16"/>
      <c r="EL1046" s="16"/>
      <c r="EM1046" s="16"/>
      <c r="EN1046" s="16"/>
      <c r="EO1046" s="16"/>
      <c r="EP1046" s="16"/>
      <c r="EQ1046" s="16"/>
      <c r="ER1046" s="16"/>
      <c r="ES1046" s="150">
        <f t="shared" ca="1" si="2652"/>
        <v>1</v>
      </c>
      <c r="ET1046" s="150">
        <f t="shared" si="2609"/>
        <v>0</v>
      </c>
      <c r="EU1046" s="152">
        <f t="shared" ca="1" si="2610"/>
        <v>0</v>
      </c>
      <c r="EV1046" s="16"/>
      <c r="EW1046" s="67"/>
      <c r="EX1046" s="16"/>
      <c r="EY1046" s="16"/>
      <c r="EZ1046" s="16"/>
      <c r="FA1046" s="16"/>
      <c r="FB1046" s="16"/>
      <c r="FC1046" s="16"/>
      <c r="FD1046" s="16"/>
      <c r="FE1046" s="16"/>
      <c r="FF1046" s="16"/>
      <c r="FG1046" s="16"/>
      <c r="FH1046" s="16"/>
      <c r="FI1046" s="16"/>
      <c r="FJ1046" s="16"/>
      <c r="FK1046" s="16"/>
      <c r="FL1046" s="16">
        <v>1</v>
      </c>
      <c r="FM1046" s="16"/>
      <c r="FN1046" s="16"/>
      <c r="FO1046" s="16"/>
      <c r="FP1046" s="16"/>
      <c r="FQ1046" s="16"/>
      <c r="FR1046" s="16"/>
      <c r="FS1046" s="16"/>
      <c r="FT1046" s="16"/>
      <c r="FU1046" s="16"/>
      <c r="FV1046" s="16"/>
      <c r="FW1046" s="16"/>
      <c r="FX1046" s="16"/>
      <c r="FY1046" s="16"/>
      <c r="FZ1046" s="16"/>
      <c r="GA1046" s="150">
        <f t="shared" ref="GA1046" ca="1" si="2713">SUMIF($GD$8:$HG$9,$O$5,GD1046:HG1046)</f>
        <v>0</v>
      </c>
      <c r="GB1046" s="150">
        <f t="shared" ref="GB1046" si="2714">SUM(GD1047:HG1047)</f>
        <v>0</v>
      </c>
      <c r="GC1046" s="152" t="e">
        <f t="shared" ref="GC1046" ca="1" si="2715">GB1046/GA1046</f>
        <v>#DIV/0!</v>
      </c>
      <c r="GD1046" s="16"/>
      <c r="GE1046" s="16"/>
      <c r="GF1046" s="16"/>
      <c r="GG1046" s="16"/>
      <c r="GH1046" s="16"/>
      <c r="GI1046" s="16"/>
      <c r="GJ1046" s="16"/>
      <c r="GK1046" s="16"/>
      <c r="GL1046" s="16"/>
      <c r="GM1046" s="16"/>
      <c r="GN1046" s="16"/>
      <c r="GO1046" s="16"/>
      <c r="GP1046" s="16"/>
      <c r="GQ1046" s="16"/>
      <c r="GR1046" s="16"/>
      <c r="GS1046" s="16"/>
      <c r="GT1046" s="16"/>
      <c r="GU1046" s="16"/>
      <c r="GV1046" s="16"/>
      <c r="GW1046" s="16"/>
      <c r="GX1046" s="16"/>
      <c r="GY1046" s="16"/>
      <c r="GZ1046" s="16"/>
      <c r="HA1046" s="16"/>
      <c r="HB1046" s="16"/>
      <c r="HC1046" s="16"/>
      <c r="HD1046" s="16"/>
      <c r="HE1046" s="16"/>
      <c r="HF1046" s="16"/>
      <c r="HG1046" s="16"/>
      <c r="HH1046" s="150"/>
      <c r="HI1046" s="150">
        <v>0</v>
      </c>
      <c r="HJ1046" s="152" t="e">
        <v>#DIV/0!</v>
      </c>
      <c r="HK1046" s="16"/>
      <c r="HL1046" s="16"/>
      <c r="HM1046" s="16"/>
      <c r="HN1046" s="16"/>
      <c r="HO1046" s="16"/>
      <c r="HP1046" s="16"/>
      <c r="HQ1046" s="16"/>
      <c r="HR1046" s="16"/>
      <c r="HS1046" s="16"/>
      <c r="HT1046" s="16"/>
      <c r="HU1046" s="16"/>
      <c r="HV1046" s="16"/>
      <c r="HW1046" s="16"/>
      <c r="HX1046" s="16"/>
      <c r="HY1046" s="16"/>
      <c r="HZ1046" s="16"/>
      <c r="IA1046" s="16"/>
      <c r="IB1046" s="16"/>
      <c r="IC1046" s="16"/>
      <c r="ID1046" s="16"/>
      <c r="IE1046" s="16"/>
      <c r="IF1046" s="16"/>
      <c r="IG1046" s="16"/>
      <c r="IH1046" s="16"/>
      <c r="II1046" s="16"/>
      <c r="IJ1046" s="16"/>
      <c r="IK1046" s="16"/>
      <c r="IL1046" s="16"/>
      <c r="IM1046" s="16"/>
      <c r="IN1046" s="16"/>
      <c r="IO1046" s="16"/>
      <c r="IP1046" s="150"/>
      <c r="IQ1046" s="150">
        <v>0</v>
      </c>
      <c r="IR1046" s="152" t="e">
        <v>#DIV/0!</v>
      </c>
      <c r="IS1046" s="16"/>
      <c r="IT1046" s="16"/>
      <c r="IU1046" s="16"/>
      <c r="IV1046" s="16"/>
      <c r="IW1046" s="16"/>
      <c r="IX1046" s="16"/>
      <c r="IY1046" s="16"/>
      <c r="IZ1046" s="16"/>
      <c r="JA1046" s="16"/>
      <c r="JB1046" s="16"/>
      <c r="JC1046" s="16"/>
      <c r="JD1046" s="16"/>
      <c r="JE1046" s="16"/>
      <c r="JF1046" s="16"/>
      <c r="JG1046" s="16"/>
      <c r="JH1046" s="16"/>
      <c r="JI1046" s="16"/>
      <c r="JJ1046" s="16"/>
      <c r="JK1046" s="16"/>
      <c r="JL1046" s="16"/>
      <c r="JM1046" s="16"/>
      <c r="JN1046" s="16"/>
      <c r="JO1046" s="16"/>
      <c r="JP1046" s="16"/>
      <c r="JQ1046" s="16"/>
      <c r="JR1046" s="16"/>
      <c r="JS1046" s="16"/>
      <c r="JT1046" s="16"/>
      <c r="JU1046" s="23"/>
      <c r="JV1046" s="16"/>
      <c r="JW1046" s="150"/>
      <c r="JX1046" s="150">
        <v>0</v>
      </c>
      <c r="JY1046" s="152" t="e">
        <v>#DIV/0!</v>
      </c>
      <c r="JZ1046" s="16"/>
      <c r="KA1046" s="16"/>
      <c r="KB1046" s="16"/>
      <c r="KC1046" s="16"/>
      <c r="KD1046" s="16"/>
      <c r="KE1046" s="16"/>
      <c r="KF1046" s="16"/>
      <c r="KG1046" s="16"/>
      <c r="KH1046" s="16"/>
      <c r="KI1046" s="16"/>
      <c r="KJ1046" s="16"/>
      <c r="KK1046" s="16"/>
      <c r="KL1046" s="16"/>
      <c r="KM1046" s="16"/>
      <c r="KN1046" s="16"/>
      <c r="KO1046" s="16"/>
      <c r="KP1046" s="16"/>
      <c r="KQ1046" s="16"/>
      <c r="KR1046" s="16"/>
      <c r="KS1046" s="16"/>
      <c r="KT1046" s="16"/>
      <c r="KU1046" s="16"/>
      <c r="KV1046" s="16"/>
      <c r="KW1046" s="16"/>
      <c r="KX1046" s="16"/>
      <c r="KY1046" s="16"/>
      <c r="KZ1046" s="16"/>
      <c r="LA1046" s="16"/>
      <c r="LB1046" s="16"/>
      <c r="LC1046" s="16"/>
      <c r="LD1046" s="16"/>
      <c r="LE1046" s="150"/>
      <c r="LF1046" s="150">
        <v>0</v>
      </c>
      <c r="LG1046" s="152" t="e">
        <v>#DIV/0!</v>
      </c>
      <c r="LH1046" s="16"/>
      <c r="LI1046" s="16"/>
      <c r="LJ1046" s="16"/>
      <c r="LK1046" s="16"/>
      <c r="LL1046" s="16"/>
      <c r="LM1046" s="16"/>
      <c r="LN1046" s="16"/>
      <c r="LO1046" s="16"/>
      <c r="LP1046" s="16"/>
      <c r="LQ1046" s="16"/>
      <c r="LR1046" s="16"/>
      <c r="LS1046" s="16"/>
      <c r="LT1046" s="16"/>
      <c r="LU1046" s="16"/>
      <c r="LV1046" s="16"/>
      <c r="LW1046" s="16"/>
      <c r="LX1046" s="16"/>
      <c r="LY1046" s="16"/>
      <c r="LZ1046" s="16"/>
      <c r="MA1046" s="16"/>
      <c r="MB1046" s="16"/>
      <c r="MC1046" s="16"/>
      <c r="MD1046" s="16"/>
      <c r="ME1046" s="16"/>
      <c r="MF1046" s="16"/>
      <c r="MG1046" s="16"/>
      <c r="MH1046" s="16"/>
      <c r="MI1046" s="16"/>
      <c r="MJ1046" s="16"/>
      <c r="MK1046" s="16"/>
      <c r="ML1046" s="16"/>
    </row>
    <row r="1047" spans="1:350" ht="13.9" customHeight="1" outlineLevel="3" x14ac:dyDescent="0.2">
      <c r="A1047" s="227"/>
      <c r="B1047" s="219"/>
      <c r="C1047" s="215"/>
      <c r="D1047" s="155"/>
      <c r="E1047" s="176"/>
      <c r="F1047" s="176"/>
      <c r="G1047" s="176"/>
      <c r="H1047" s="171"/>
      <c r="I1047" s="171"/>
      <c r="J1047" s="213"/>
      <c r="K1047" s="213"/>
      <c r="L1047" s="173"/>
      <c r="M1047" s="173"/>
      <c r="N1047" s="184"/>
      <c r="O1047" s="157"/>
      <c r="P1047" s="17" t="s">
        <v>26</v>
      </c>
      <c r="Q1047" s="151"/>
      <c r="R1047" s="151"/>
      <c r="S1047" s="153"/>
      <c r="T1047" s="24"/>
      <c r="U1047" s="24"/>
      <c r="V1047" s="24"/>
      <c r="W1047" s="24"/>
      <c r="X1047" s="24"/>
      <c r="Y1047" s="24"/>
      <c r="Z1047" s="24"/>
      <c r="AA1047" s="24"/>
      <c r="AB1047" s="24"/>
      <c r="AC1047" s="24"/>
      <c r="AD1047" s="24"/>
      <c r="AE1047" s="24"/>
      <c r="AF1047" s="24"/>
      <c r="AG1047" s="24"/>
      <c r="AH1047" s="24"/>
      <c r="AI1047" s="24"/>
      <c r="AJ1047" s="24"/>
      <c r="AK1047" s="24"/>
      <c r="AL1047" s="24"/>
      <c r="AM1047" s="24"/>
      <c r="AN1047" s="24"/>
      <c r="AO1047" s="24"/>
      <c r="AP1047" s="24"/>
      <c r="AQ1047" s="24"/>
      <c r="AR1047" s="24"/>
      <c r="AS1047" s="24"/>
      <c r="AT1047" s="24"/>
      <c r="AU1047" s="24"/>
      <c r="AV1047" s="24"/>
      <c r="AW1047" s="24"/>
      <c r="AX1047" s="151"/>
      <c r="AY1047" s="151"/>
      <c r="AZ1047" s="153"/>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c r="CF1047" s="151"/>
      <c r="CG1047" s="151"/>
      <c r="CH1047" s="153"/>
      <c r="CI1047" s="141"/>
      <c r="CJ1047" s="141"/>
      <c r="CK1047" s="141"/>
      <c r="CL1047" s="141"/>
      <c r="CM1047" s="141"/>
      <c r="CN1047" s="141"/>
      <c r="CO1047" s="141"/>
      <c r="CP1047" s="95"/>
      <c r="CQ1047" s="95"/>
      <c r="CR1047" s="95"/>
      <c r="CS1047" s="95"/>
      <c r="CT1047" s="95"/>
      <c r="CU1047" s="95"/>
      <c r="CV1047" s="95"/>
      <c r="CW1047" s="141"/>
      <c r="CX1047" s="141"/>
      <c r="CY1047" s="141"/>
      <c r="CZ1047" s="141"/>
      <c r="DA1047" s="141"/>
      <c r="DB1047" s="141"/>
      <c r="DC1047" s="141"/>
      <c r="DD1047" s="141"/>
      <c r="DE1047" s="141"/>
      <c r="DF1047" s="141"/>
      <c r="DG1047" s="141"/>
      <c r="DH1047" s="141"/>
      <c r="DI1047" s="141"/>
      <c r="DJ1047" s="141"/>
      <c r="DK1047" s="141"/>
      <c r="DL1047" s="141"/>
      <c r="DM1047" s="141"/>
      <c r="DN1047" s="151"/>
      <c r="DO1047" s="151"/>
      <c r="DP1047" s="153"/>
      <c r="DQ1047" s="24"/>
      <c r="DR1047" s="24"/>
      <c r="DS1047" s="24"/>
      <c r="DT1047" s="24"/>
      <c r="DU1047" s="24"/>
      <c r="DV1047" s="24"/>
      <c r="DW1047" s="24"/>
      <c r="DX1047" s="24"/>
      <c r="DY1047" s="24"/>
      <c r="DZ1047" s="24"/>
      <c r="EA1047" s="24"/>
      <c r="EB1047" s="24"/>
      <c r="EC1047" s="24"/>
      <c r="ED1047" s="24"/>
      <c r="EE1047" s="24"/>
      <c r="EF1047" s="24"/>
      <c r="EG1047" s="24"/>
      <c r="EH1047" s="24"/>
      <c r="EI1047" s="24"/>
      <c r="EJ1047" s="24"/>
      <c r="EK1047" s="24"/>
      <c r="EL1047" s="24"/>
      <c r="EM1047" s="24"/>
      <c r="EN1047" s="24"/>
      <c r="EO1047" s="24"/>
      <c r="EP1047" s="24"/>
      <c r="EQ1047" s="24"/>
      <c r="ER1047" s="24"/>
      <c r="ES1047" s="151"/>
      <c r="ET1047" s="151"/>
      <c r="EU1047" s="153"/>
      <c r="EV1047" s="24"/>
      <c r="EW1047" s="125"/>
      <c r="EX1047" s="24"/>
      <c r="EY1047" s="24"/>
      <c r="EZ1047" s="24"/>
      <c r="FA1047" s="24"/>
      <c r="FB1047" s="24"/>
      <c r="FC1047" s="24"/>
      <c r="FD1047" s="24"/>
      <c r="FE1047" s="24"/>
      <c r="FF1047" s="24"/>
      <c r="FG1047" s="24"/>
      <c r="FH1047" s="24"/>
      <c r="FI1047" s="24"/>
      <c r="FJ1047" s="24"/>
      <c r="FK1047" s="24"/>
      <c r="FL1047" s="24"/>
      <c r="FM1047" s="24"/>
      <c r="FN1047" s="24"/>
      <c r="FO1047" s="24"/>
      <c r="FP1047" s="24"/>
      <c r="FQ1047" s="24"/>
      <c r="FR1047" s="24"/>
      <c r="FS1047" s="24"/>
      <c r="FT1047" s="24"/>
      <c r="FU1047" s="24"/>
      <c r="FV1047" s="24"/>
      <c r="FW1047" s="24"/>
      <c r="FX1047" s="24"/>
      <c r="FY1047" s="24"/>
      <c r="FZ1047" s="24"/>
      <c r="GA1047" s="151"/>
      <c r="GB1047" s="151"/>
      <c r="GC1047" s="153"/>
      <c r="GD1047" s="24"/>
      <c r="GE1047" s="24"/>
      <c r="GF1047" s="24"/>
      <c r="GG1047" s="24"/>
      <c r="GH1047" s="24"/>
      <c r="GI1047" s="24"/>
      <c r="GJ1047" s="24"/>
      <c r="GK1047" s="24"/>
      <c r="GL1047" s="24"/>
      <c r="GM1047" s="24"/>
      <c r="GN1047" s="24"/>
      <c r="GO1047" s="24"/>
      <c r="GP1047" s="24"/>
      <c r="GQ1047" s="24"/>
      <c r="GR1047" s="24"/>
      <c r="GS1047" s="24"/>
      <c r="GT1047" s="24"/>
      <c r="GU1047" s="24"/>
      <c r="GV1047" s="24"/>
      <c r="GW1047" s="24"/>
      <c r="GX1047" s="24"/>
      <c r="GY1047" s="24"/>
      <c r="GZ1047" s="24"/>
      <c r="HA1047" s="24"/>
      <c r="HB1047" s="24"/>
      <c r="HC1047" s="24"/>
      <c r="HD1047" s="24"/>
      <c r="HE1047" s="24"/>
      <c r="HF1047" s="24"/>
      <c r="HG1047" s="24"/>
      <c r="HH1047" s="151"/>
      <c r="HI1047" s="151"/>
      <c r="HJ1047" s="153"/>
      <c r="HK1047" s="24"/>
      <c r="HL1047" s="24"/>
      <c r="HM1047" s="24"/>
      <c r="HN1047" s="24"/>
      <c r="HO1047" s="24"/>
      <c r="HP1047" s="24"/>
      <c r="HQ1047" s="24"/>
      <c r="HR1047" s="24"/>
      <c r="HS1047" s="24"/>
      <c r="HT1047" s="24"/>
      <c r="HU1047" s="24"/>
      <c r="HV1047" s="24"/>
      <c r="HW1047" s="24"/>
      <c r="HX1047" s="24"/>
      <c r="HY1047" s="24"/>
      <c r="HZ1047" s="24"/>
      <c r="IA1047" s="24"/>
      <c r="IB1047" s="24"/>
      <c r="IC1047" s="24"/>
      <c r="ID1047" s="24"/>
      <c r="IE1047" s="24"/>
      <c r="IF1047" s="24"/>
      <c r="IG1047" s="24"/>
      <c r="IH1047" s="24"/>
      <c r="II1047" s="24"/>
      <c r="IJ1047" s="24"/>
      <c r="IK1047" s="24"/>
      <c r="IL1047" s="24"/>
      <c r="IM1047" s="24"/>
      <c r="IN1047" s="24"/>
      <c r="IO1047" s="24"/>
      <c r="IP1047" s="151"/>
      <c r="IQ1047" s="151"/>
      <c r="IR1047" s="153"/>
      <c r="IS1047" s="24"/>
      <c r="IT1047" s="24"/>
      <c r="IU1047" s="24"/>
      <c r="IV1047" s="24"/>
      <c r="IW1047" s="24"/>
      <c r="IX1047" s="24"/>
      <c r="IY1047" s="24"/>
      <c r="IZ1047" s="24"/>
      <c r="JA1047" s="24"/>
      <c r="JB1047" s="24"/>
      <c r="JC1047" s="24"/>
      <c r="JD1047" s="24"/>
      <c r="JE1047" s="24"/>
      <c r="JF1047" s="24"/>
      <c r="JG1047" s="24"/>
      <c r="JH1047" s="24"/>
      <c r="JI1047" s="24"/>
      <c r="JJ1047" s="24"/>
      <c r="JK1047" s="24"/>
      <c r="JL1047" s="24"/>
      <c r="JM1047" s="24"/>
      <c r="JN1047" s="24"/>
      <c r="JO1047" s="24"/>
      <c r="JP1047" s="24"/>
      <c r="JQ1047" s="24"/>
      <c r="JR1047" s="24"/>
      <c r="JS1047" s="24"/>
      <c r="JT1047" s="24"/>
      <c r="JU1047" s="25"/>
      <c r="JV1047" s="24"/>
      <c r="JW1047" s="151"/>
      <c r="JX1047" s="151"/>
      <c r="JY1047" s="153"/>
      <c r="JZ1047" s="24"/>
      <c r="KA1047" s="24"/>
      <c r="KB1047" s="24"/>
      <c r="KC1047" s="24"/>
      <c r="KD1047" s="24"/>
      <c r="KE1047" s="24"/>
      <c r="KF1047" s="24"/>
      <c r="KG1047" s="24"/>
      <c r="KH1047" s="24"/>
      <c r="KI1047" s="24"/>
      <c r="KJ1047" s="24"/>
      <c r="KK1047" s="24"/>
      <c r="KL1047" s="24"/>
      <c r="KM1047" s="24"/>
      <c r="KN1047" s="24"/>
      <c r="KO1047" s="24"/>
      <c r="KP1047" s="24"/>
      <c r="KQ1047" s="24"/>
      <c r="KR1047" s="24"/>
      <c r="KS1047" s="24"/>
      <c r="KT1047" s="24"/>
      <c r="KU1047" s="24"/>
      <c r="KV1047" s="24"/>
      <c r="KW1047" s="24"/>
      <c r="KX1047" s="24"/>
      <c r="KY1047" s="24"/>
      <c r="KZ1047" s="24"/>
      <c r="LA1047" s="24"/>
      <c r="LB1047" s="24"/>
      <c r="LC1047" s="24"/>
      <c r="LD1047" s="24"/>
      <c r="LE1047" s="151"/>
      <c r="LF1047" s="151"/>
      <c r="LG1047" s="153"/>
      <c r="LH1047" s="24"/>
      <c r="LI1047" s="24"/>
      <c r="LJ1047" s="24"/>
      <c r="LK1047" s="24"/>
      <c r="LL1047" s="24"/>
      <c r="LM1047" s="24"/>
      <c r="LN1047" s="24"/>
      <c r="LO1047" s="24"/>
      <c r="LP1047" s="24"/>
      <c r="LQ1047" s="24"/>
      <c r="LR1047" s="24"/>
      <c r="LS1047" s="24"/>
      <c r="LT1047" s="24"/>
      <c r="LU1047" s="24"/>
      <c r="LV1047" s="24"/>
      <c r="LW1047" s="24"/>
      <c r="LX1047" s="24"/>
      <c r="LY1047" s="24"/>
      <c r="LZ1047" s="24"/>
      <c r="MA1047" s="24"/>
      <c r="MB1047" s="24"/>
      <c r="MC1047" s="24"/>
      <c r="MD1047" s="24"/>
      <c r="ME1047" s="24"/>
      <c r="MF1047" s="24"/>
      <c r="MG1047" s="24"/>
      <c r="MH1047" s="24"/>
      <c r="MI1047" s="24"/>
      <c r="MJ1047" s="24"/>
      <c r="MK1047" s="24"/>
      <c r="ML1047" s="24"/>
    </row>
    <row r="1048" spans="1:350" ht="13.9" customHeight="1" outlineLevel="3" x14ac:dyDescent="0.2">
      <c r="A1048" s="226" t="s">
        <v>816</v>
      </c>
      <c r="B1048" s="218" t="s">
        <v>411</v>
      </c>
      <c r="C1048" s="214" t="s">
        <v>38</v>
      </c>
      <c r="D1048" s="154">
        <v>2.5167000000000002</v>
      </c>
      <c r="E1048" s="175">
        <v>0</v>
      </c>
      <c r="F1048" s="175">
        <f>D1048-E1048</f>
        <v>2.5167000000000002</v>
      </c>
      <c r="G1048" s="175" t="s">
        <v>847</v>
      </c>
      <c r="H1048" s="170" t="s">
        <v>932</v>
      </c>
      <c r="I1048" s="170" t="s">
        <v>904</v>
      </c>
      <c r="J1048" s="212">
        <f ca="1">E1048+Q1048+AX1048+CF1048+DN1048+ES1048+GA1048+HH1048+IP1048+JW1048+LE1048</f>
        <v>2.5099999999999998</v>
      </c>
      <c r="K1048" s="212">
        <f>E1048+R1048+AY1048+CG1048+DO1048+ET1048+GB1048+HI1048+IQ1048+JX1048+LF1048</f>
        <v>0</v>
      </c>
      <c r="L1048" s="172">
        <f ca="1">K1048/J1048</f>
        <v>0</v>
      </c>
      <c r="M1048" s="172">
        <f>K1048/D1048</f>
        <v>0</v>
      </c>
      <c r="N1048" s="183">
        <f ca="1">SUMIF($EV$8:$FZ$9,$O$5,$EV1049:$FZ1049)-SUMIF($EV$8:$FZ$9,$Q$5,$EV1049:$FZ1049)</f>
        <v>0</v>
      </c>
      <c r="O1048" s="156"/>
      <c r="P1048" s="16" t="s">
        <v>25</v>
      </c>
      <c r="Q1048" s="150">
        <v>0</v>
      </c>
      <c r="R1048" s="150">
        <v>0</v>
      </c>
      <c r="S1048" s="152" t="e">
        <v>#DIV/0!</v>
      </c>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50">
        <f t="shared" ca="1" si="2639"/>
        <v>0</v>
      </c>
      <c r="AY1048" s="150">
        <f>SUM(BA1049:CE1049)</f>
        <v>0</v>
      </c>
      <c r="AZ1048" s="152" t="e">
        <f ca="1">AY1048/AX1048</f>
        <v>#DIV/0!</v>
      </c>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50">
        <f t="shared" ref="CF1048" si="2716">SUM(CI1048:DM1048)</f>
        <v>0</v>
      </c>
      <c r="CG1048" s="150">
        <f>SUM(CI1049:DM1049)</f>
        <v>0</v>
      </c>
      <c r="CH1048" s="152" t="e">
        <f>CG1048/CF1048</f>
        <v>#DIV/0!</v>
      </c>
      <c r="CI1048" s="129"/>
      <c r="CJ1048" s="129"/>
      <c r="CK1048" s="129"/>
      <c r="CL1048" s="129"/>
      <c r="CM1048" s="129"/>
      <c r="CN1048" s="129"/>
      <c r="CO1048" s="129"/>
      <c r="CP1048" s="101"/>
      <c r="CQ1048" s="101"/>
      <c r="CR1048" s="101"/>
      <c r="CS1048" s="101"/>
      <c r="CT1048" s="101"/>
      <c r="CU1048" s="101"/>
      <c r="CV1048" s="101"/>
      <c r="CW1048" s="129"/>
      <c r="CX1048" s="129"/>
      <c r="CY1048" s="129"/>
      <c r="CZ1048" s="129"/>
      <c r="DA1048" s="129"/>
      <c r="DB1048" s="129"/>
      <c r="DC1048" s="129"/>
      <c r="DD1048" s="129"/>
      <c r="DE1048" s="129"/>
      <c r="DF1048" s="129"/>
      <c r="DG1048" s="129"/>
      <c r="DH1048" s="129"/>
      <c r="DI1048" s="129"/>
      <c r="DJ1048" s="129"/>
      <c r="DK1048" s="129"/>
      <c r="DL1048" s="129"/>
      <c r="DM1048" s="129"/>
      <c r="DN1048" s="150">
        <f t="shared" ref="DN1048" si="2717">SUM(DQ1048:ER1048)</f>
        <v>0</v>
      </c>
      <c r="DO1048" s="150">
        <f>SUM(DQ1049:ER1049)</f>
        <v>0</v>
      </c>
      <c r="DP1048" s="152" t="e">
        <f t="shared" si="2573"/>
        <v>#DIV/0!</v>
      </c>
      <c r="DQ1048" s="16"/>
      <c r="DR1048" s="16"/>
      <c r="DS1048" s="16"/>
      <c r="DT1048" s="16"/>
      <c r="DU1048" s="16"/>
      <c r="DV1048" s="16"/>
      <c r="DW1048" s="16"/>
      <c r="DX1048" s="16"/>
      <c r="DY1048" s="16"/>
      <c r="DZ1048" s="16"/>
      <c r="EA1048" s="16"/>
      <c r="EB1048" s="16"/>
      <c r="EC1048" s="16"/>
      <c r="ED1048" s="16"/>
      <c r="EE1048" s="16"/>
      <c r="EF1048" s="16"/>
      <c r="EG1048" s="16"/>
      <c r="EH1048" s="16"/>
      <c r="EI1048" s="16"/>
      <c r="EJ1048" s="16"/>
      <c r="EK1048" s="16"/>
      <c r="EL1048" s="16"/>
      <c r="EM1048" s="16"/>
      <c r="EN1048" s="16"/>
      <c r="EO1048" s="16"/>
      <c r="EP1048" s="16"/>
      <c r="EQ1048" s="16"/>
      <c r="ER1048" s="16"/>
      <c r="ES1048" s="150">
        <f t="shared" ca="1" si="2652"/>
        <v>2.5099999999999998</v>
      </c>
      <c r="ET1048" s="150">
        <f t="shared" si="2609"/>
        <v>0</v>
      </c>
      <c r="EU1048" s="152">
        <f t="shared" ca="1" si="2610"/>
        <v>0</v>
      </c>
      <c r="EV1048" s="16"/>
      <c r="EW1048" s="67"/>
      <c r="EX1048" s="16"/>
      <c r="EY1048" s="16"/>
      <c r="EZ1048" s="16"/>
      <c r="FA1048" s="16"/>
      <c r="FB1048" s="16"/>
      <c r="FC1048" s="16"/>
      <c r="FD1048" s="16"/>
      <c r="FE1048" s="16"/>
      <c r="FF1048" s="16"/>
      <c r="FG1048" s="16"/>
      <c r="FH1048" s="16"/>
      <c r="FI1048" s="16"/>
      <c r="FJ1048" s="16"/>
      <c r="FK1048" s="16"/>
      <c r="FL1048" s="16">
        <v>1</v>
      </c>
      <c r="FM1048" s="16">
        <v>1.51</v>
      </c>
      <c r="FN1048" s="16"/>
      <c r="FO1048" s="16"/>
      <c r="FP1048" s="16"/>
      <c r="FQ1048" s="16"/>
      <c r="FR1048" s="16"/>
      <c r="FS1048" s="16"/>
      <c r="FT1048" s="16"/>
      <c r="FU1048" s="16"/>
      <c r="FV1048" s="16"/>
      <c r="FW1048" s="16"/>
      <c r="FX1048" s="16"/>
      <c r="FY1048" s="16"/>
      <c r="FZ1048" s="16"/>
      <c r="GA1048" s="150">
        <f t="shared" ref="GA1048" ca="1" si="2718">SUMIF($GD$8:$HG$9,$O$5,GD1048:HG1048)</f>
        <v>0</v>
      </c>
      <c r="GB1048" s="150">
        <f t="shared" ref="GB1048" si="2719">SUM(GD1049:HG1049)</f>
        <v>0</v>
      </c>
      <c r="GC1048" s="152" t="e">
        <f t="shared" ref="GC1048" ca="1" si="2720">GB1048/GA1048</f>
        <v>#DIV/0!</v>
      </c>
      <c r="GD1048" s="16"/>
      <c r="GE1048" s="16"/>
      <c r="GF1048" s="16"/>
      <c r="GG1048" s="16"/>
      <c r="GH1048" s="16"/>
      <c r="GI1048" s="16"/>
      <c r="GJ1048" s="16"/>
      <c r="GK1048" s="16"/>
      <c r="GL1048" s="16"/>
      <c r="GM1048" s="16"/>
      <c r="GN1048" s="16"/>
      <c r="GO1048" s="16"/>
      <c r="GP1048" s="16"/>
      <c r="GQ1048" s="16"/>
      <c r="GR1048" s="16"/>
      <c r="GS1048" s="16"/>
      <c r="GT1048" s="16"/>
      <c r="GU1048" s="16"/>
      <c r="GV1048" s="16"/>
      <c r="GW1048" s="16"/>
      <c r="GX1048" s="16"/>
      <c r="GY1048" s="16"/>
      <c r="GZ1048" s="16"/>
      <c r="HA1048" s="16"/>
      <c r="HB1048" s="16"/>
      <c r="HC1048" s="16"/>
      <c r="HD1048" s="16"/>
      <c r="HE1048" s="16"/>
      <c r="HF1048" s="16"/>
      <c r="HG1048" s="16"/>
      <c r="HH1048" s="150"/>
      <c r="HI1048" s="150">
        <v>0</v>
      </c>
      <c r="HJ1048" s="152" t="e">
        <v>#DIV/0!</v>
      </c>
      <c r="HK1048" s="16"/>
      <c r="HL1048" s="16"/>
      <c r="HM1048" s="16"/>
      <c r="HN1048" s="16"/>
      <c r="HO1048" s="16"/>
      <c r="HP1048" s="16"/>
      <c r="HQ1048" s="16"/>
      <c r="HR1048" s="16"/>
      <c r="HS1048" s="16"/>
      <c r="HT1048" s="16"/>
      <c r="HU1048" s="16"/>
      <c r="HV1048" s="16"/>
      <c r="HW1048" s="16"/>
      <c r="HX1048" s="16"/>
      <c r="HY1048" s="16"/>
      <c r="HZ1048" s="16"/>
      <c r="IA1048" s="16"/>
      <c r="IB1048" s="16"/>
      <c r="IC1048" s="16"/>
      <c r="ID1048" s="16"/>
      <c r="IE1048" s="16"/>
      <c r="IF1048" s="16"/>
      <c r="IG1048" s="16"/>
      <c r="IH1048" s="16"/>
      <c r="II1048" s="16"/>
      <c r="IJ1048" s="16"/>
      <c r="IK1048" s="16"/>
      <c r="IL1048" s="16"/>
      <c r="IM1048" s="16"/>
      <c r="IN1048" s="16"/>
      <c r="IO1048" s="16"/>
      <c r="IP1048" s="150"/>
      <c r="IQ1048" s="150">
        <v>0</v>
      </c>
      <c r="IR1048" s="152" t="e">
        <v>#DIV/0!</v>
      </c>
      <c r="IS1048" s="16"/>
      <c r="IT1048" s="16"/>
      <c r="IU1048" s="16"/>
      <c r="IV1048" s="16"/>
      <c r="IW1048" s="16"/>
      <c r="IX1048" s="16"/>
      <c r="IY1048" s="16"/>
      <c r="IZ1048" s="16"/>
      <c r="JA1048" s="16"/>
      <c r="JB1048" s="16"/>
      <c r="JC1048" s="16"/>
      <c r="JD1048" s="16"/>
      <c r="JE1048" s="16"/>
      <c r="JF1048" s="16"/>
      <c r="JG1048" s="16"/>
      <c r="JH1048" s="16"/>
      <c r="JI1048" s="16"/>
      <c r="JJ1048" s="16"/>
      <c r="JK1048" s="16"/>
      <c r="JL1048" s="16"/>
      <c r="JM1048" s="16"/>
      <c r="JN1048" s="16"/>
      <c r="JO1048" s="16"/>
      <c r="JP1048" s="16"/>
      <c r="JQ1048" s="16"/>
      <c r="JR1048" s="16"/>
      <c r="JS1048" s="16"/>
      <c r="JT1048" s="16"/>
      <c r="JU1048" s="23"/>
      <c r="JV1048" s="16"/>
      <c r="JW1048" s="150"/>
      <c r="JX1048" s="150">
        <v>0</v>
      </c>
      <c r="JY1048" s="152" t="e">
        <v>#DIV/0!</v>
      </c>
      <c r="JZ1048" s="16"/>
      <c r="KA1048" s="16"/>
      <c r="KB1048" s="16"/>
      <c r="KC1048" s="16"/>
      <c r="KD1048" s="16"/>
      <c r="KE1048" s="16"/>
      <c r="KF1048" s="16"/>
      <c r="KG1048" s="16"/>
      <c r="KH1048" s="16"/>
      <c r="KI1048" s="16"/>
      <c r="KJ1048" s="16"/>
      <c r="KK1048" s="16"/>
      <c r="KL1048" s="16"/>
      <c r="KM1048" s="16"/>
      <c r="KN1048" s="16"/>
      <c r="KO1048" s="16"/>
      <c r="KP1048" s="16"/>
      <c r="KQ1048" s="16"/>
      <c r="KR1048" s="16"/>
      <c r="KS1048" s="16"/>
      <c r="KT1048" s="16"/>
      <c r="KU1048" s="16"/>
      <c r="KV1048" s="16"/>
      <c r="KW1048" s="16"/>
      <c r="KX1048" s="16"/>
      <c r="KY1048" s="16"/>
      <c r="KZ1048" s="16"/>
      <c r="LA1048" s="16"/>
      <c r="LB1048" s="16"/>
      <c r="LC1048" s="16"/>
      <c r="LD1048" s="16"/>
      <c r="LE1048" s="150"/>
      <c r="LF1048" s="150">
        <v>0</v>
      </c>
      <c r="LG1048" s="152" t="e">
        <v>#DIV/0!</v>
      </c>
      <c r="LH1048" s="16"/>
      <c r="LI1048" s="16"/>
      <c r="LJ1048" s="16"/>
      <c r="LK1048" s="16"/>
      <c r="LL1048" s="16"/>
      <c r="LM1048" s="16"/>
      <c r="LN1048" s="16"/>
      <c r="LO1048" s="16"/>
      <c r="LP1048" s="16"/>
      <c r="LQ1048" s="16"/>
      <c r="LR1048" s="16"/>
      <c r="LS1048" s="16"/>
      <c r="LT1048" s="16"/>
      <c r="LU1048" s="16"/>
      <c r="LV1048" s="16"/>
      <c r="LW1048" s="16"/>
      <c r="LX1048" s="16"/>
      <c r="LY1048" s="16"/>
      <c r="LZ1048" s="16"/>
      <c r="MA1048" s="16"/>
      <c r="MB1048" s="16"/>
      <c r="MC1048" s="16"/>
      <c r="MD1048" s="16"/>
      <c r="ME1048" s="16"/>
      <c r="MF1048" s="16"/>
      <c r="MG1048" s="16"/>
      <c r="MH1048" s="16"/>
      <c r="MI1048" s="16"/>
      <c r="MJ1048" s="16"/>
      <c r="MK1048" s="16"/>
      <c r="ML1048" s="16"/>
    </row>
    <row r="1049" spans="1:350" ht="13.9" customHeight="1" outlineLevel="3" x14ac:dyDescent="0.2">
      <c r="A1049" s="227"/>
      <c r="B1049" s="219"/>
      <c r="C1049" s="215"/>
      <c r="D1049" s="155"/>
      <c r="E1049" s="176"/>
      <c r="F1049" s="176"/>
      <c r="G1049" s="176"/>
      <c r="H1049" s="171"/>
      <c r="I1049" s="171"/>
      <c r="J1049" s="213"/>
      <c r="K1049" s="213"/>
      <c r="L1049" s="173"/>
      <c r="M1049" s="173"/>
      <c r="N1049" s="184"/>
      <c r="O1049" s="157"/>
      <c r="P1049" s="17" t="s">
        <v>26</v>
      </c>
      <c r="Q1049" s="151"/>
      <c r="R1049" s="151"/>
      <c r="S1049" s="153"/>
      <c r="T1049" s="24"/>
      <c r="U1049" s="24"/>
      <c r="V1049" s="24"/>
      <c r="W1049" s="24"/>
      <c r="X1049" s="24"/>
      <c r="Y1049" s="24"/>
      <c r="Z1049" s="24"/>
      <c r="AA1049" s="24"/>
      <c r="AB1049" s="24"/>
      <c r="AC1049" s="24"/>
      <c r="AD1049" s="24"/>
      <c r="AE1049" s="24"/>
      <c r="AF1049" s="24"/>
      <c r="AG1049" s="24"/>
      <c r="AH1049" s="24"/>
      <c r="AI1049" s="24"/>
      <c r="AJ1049" s="24"/>
      <c r="AK1049" s="24"/>
      <c r="AL1049" s="24"/>
      <c r="AM1049" s="24"/>
      <c r="AN1049" s="24"/>
      <c r="AO1049" s="24"/>
      <c r="AP1049" s="24"/>
      <c r="AQ1049" s="24"/>
      <c r="AR1049" s="24"/>
      <c r="AS1049" s="24"/>
      <c r="AT1049" s="24"/>
      <c r="AU1049" s="24"/>
      <c r="AV1049" s="24"/>
      <c r="AW1049" s="24"/>
      <c r="AX1049" s="151"/>
      <c r="AY1049" s="151"/>
      <c r="AZ1049" s="153"/>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c r="CF1049" s="151"/>
      <c r="CG1049" s="151"/>
      <c r="CH1049" s="153"/>
      <c r="CI1049" s="141"/>
      <c r="CJ1049" s="141"/>
      <c r="CK1049" s="141"/>
      <c r="CL1049" s="141"/>
      <c r="CM1049" s="141"/>
      <c r="CN1049" s="141"/>
      <c r="CO1049" s="141"/>
      <c r="CP1049" s="95"/>
      <c r="CQ1049" s="95"/>
      <c r="CR1049" s="95"/>
      <c r="CS1049" s="95"/>
      <c r="CT1049" s="95"/>
      <c r="CU1049" s="95"/>
      <c r="CV1049" s="95"/>
      <c r="CW1049" s="141"/>
      <c r="CX1049" s="141"/>
      <c r="CY1049" s="141"/>
      <c r="CZ1049" s="141"/>
      <c r="DA1049" s="141"/>
      <c r="DB1049" s="141"/>
      <c r="DC1049" s="141"/>
      <c r="DD1049" s="141"/>
      <c r="DE1049" s="141"/>
      <c r="DF1049" s="141"/>
      <c r="DG1049" s="141"/>
      <c r="DH1049" s="141"/>
      <c r="DI1049" s="141"/>
      <c r="DJ1049" s="141"/>
      <c r="DK1049" s="141"/>
      <c r="DL1049" s="141"/>
      <c r="DM1049" s="141"/>
      <c r="DN1049" s="151"/>
      <c r="DO1049" s="151"/>
      <c r="DP1049" s="153"/>
      <c r="DQ1049" s="24"/>
      <c r="DR1049" s="24"/>
      <c r="DS1049" s="24"/>
      <c r="DT1049" s="24"/>
      <c r="DU1049" s="24"/>
      <c r="DV1049" s="24"/>
      <c r="DW1049" s="24"/>
      <c r="DX1049" s="24"/>
      <c r="DY1049" s="24"/>
      <c r="DZ1049" s="24"/>
      <c r="EA1049" s="24"/>
      <c r="EB1049" s="24"/>
      <c r="EC1049" s="24"/>
      <c r="ED1049" s="24"/>
      <c r="EE1049" s="24"/>
      <c r="EF1049" s="24"/>
      <c r="EG1049" s="24"/>
      <c r="EH1049" s="24"/>
      <c r="EI1049" s="24"/>
      <c r="EJ1049" s="24"/>
      <c r="EK1049" s="24"/>
      <c r="EL1049" s="24"/>
      <c r="EM1049" s="24"/>
      <c r="EN1049" s="24"/>
      <c r="EO1049" s="24"/>
      <c r="EP1049" s="24"/>
      <c r="EQ1049" s="24"/>
      <c r="ER1049" s="24"/>
      <c r="ES1049" s="151"/>
      <c r="ET1049" s="151"/>
      <c r="EU1049" s="153"/>
      <c r="EV1049" s="24"/>
      <c r="EW1049" s="125"/>
      <c r="EX1049" s="24"/>
      <c r="EY1049" s="24"/>
      <c r="EZ1049" s="24"/>
      <c r="FA1049" s="24"/>
      <c r="FB1049" s="24"/>
      <c r="FC1049" s="24"/>
      <c r="FD1049" s="24"/>
      <c r="FE1049" s="24"/>
      <c r="FF1049" s="24"/>
      <c r="FG1049" s="24"/>
      <c r="FH1049" s="24"/>
      <c r="FI1049" s="24"/>
      <c r="FJ1049" s="24"/>
      <c r="FK1049" s="24"/>
      <c r="FL1049" s="24"/>
      <c r="FM1049" s="24"/>
      <c r="FN1049" s="24"/>
      <c r="FO1049" s="24"/>
      <c r="FP1049" s="24"/>
      <c r="FQ1049" s="24"/>
      <c r="FR1049" s="24"/>
      <c r="FS1049" s="24"/>
      <c r="FT1049" s="24"/>
      <c r="FU1049" s="24"/>
      <c r="FV1049" s="24"/>
      <c r="FW1049" s="24"/>
      <c r="FX1049" s="24"/>
      <c r="FY1049" s="24"/>
      <c r="FZ1049" s="24"/>
      <c r="GA1049" s="151"/>
      <c r="GB1049" s="151"/>
      <c r="GC1049" s="153"/>
      <c r="GD1049" s="24"/>
      <c r="GE1049" s="24"/>
      <c r="GF1049" s="24"/>
      <c r="GG1049" s="24"/>
      <c r="GH1049" s="24"/>
      <c r="GI1049" s="24"/>
      <c r="GJ1049" s="24"/>
      <c r="GK1049" s="24"/>
      <c r="GL1049" s="24"/>
      <c r="GM1049" s="24"/>
      <c r="GN1049" s="24"/>
      <c r="GO1049" s="24"/>
      <c r="GP1049" s="24"/>
      <c r="GQ1049" s="24"/>
      <c r="GR1049" s="24"/>
      <c r="GS1049" s="24"/>
      <c r="GT1049" s="24"/>
      <c r="GU1049" s="24"/>
      <c r="GV1049" s="24"/>
      <c r="GW1049" s="24"/>
      <c r="GX1049" s="24"/>
      <c r="GY1049" s="24"/>
      <c r="GZ1049" s="24"/>
      <c r="HA1049" s="24"/>
      <c r="HB1049" s="24"/>
      <c r="HC1049" s="24"/>
      <c r="HD1049" s="24"/>
      <c r="HE1049" s="24"/>
      <c r="HF1049" s="24"/>
      <c r="HG1049" s="24"/>
      <c r="HH1049" s="151"/>
      <c r="HI1049" s="151"/>
      <c r="HJ1049" s="153"/>
      <c r="HK1049" s="24"/>
      <c r="HL1049" s="24"/>
      <c r="HM1049" s="24"/>
      <c r="HN1049" s="24"/>
      <c r="HO1049" s="24"/>
      <c r="HP1049" s="24"/>
      <c r="HQ1049" s="24"/>
      <c r="HR1049" s="24"/>
      <c r="HS1049" s="24"/>
      <c r="HT1049" s="24"/>
      <c r="HU1049" s="24"/>
      <c r="HV1049" s="24"/>
      <c r="HW1049" s="24"/>
      <c r="HX1049" s="24"/>
      <c r="HY1049" s="24"/>
      <c r="HZ1049" s="24"/>
      <c r="IA1049" s="24"/>
      <c r="IB1049" s="24"/>
      <c r="IC1049" s="24"/>
      <c r="ID1049" s="24"/>
      <c r="IE1049" s="24"/>
      <c r="IF1049" s="24"/>
      <c r="IG1049" s="24"/>
      <c r="IH1049" s="24"/>
      <c r="II1049" s="24"/>
      <c r="IJ1049" s="24"/>
      <c r="IK1049" s="24"/>
      <c r="IL1049" s="24"/>
      <c r="IM1049" s="24"/>
      <c r="IN1049" s="24"/>
      <c r="IO1049" s="24"/>
      <c r="IP1049" s="151"/>
      <c r="IQ1049" s="151"/>
      <c r="IR1049" s="153"/>
      <c r="IS1049" s="24"/>
      <c r="IT1049" s="24"/>
      <c r="IU1049" s="24"/>
      <c r="IV1049" s="24"/>
      <c r="IW1049" s="24"/>
      <c r="IX1049" s="24"/>
      <c r="IY1049" s="24"/>
      <c r="IZ1049" s="24"/>
      <c r="JA1049" s="24"/>
      <c r="JB1049" s="24"/>
      <c r="JC1049" s="24"/>
      <c r="JD1049" s="24"/>
      <c r="JE1049" s="24"/>
      <c r="JF1049" s="24"/>
      <c r="JG1049" s="24"/>
      <c r="JH1049" s="24"/>
      <c r="JI1049" s="24"/>
      <c r="JJ1049" s="24"/>
      <c r="JK1049" s="24"/>
      <c r="JL1049" s="24"/>
      <c r="JM1049" s="24"/>
      <c r="JN1049" s="24"/>
      <c r="JO1049" s="24"/>
      <c r="JP1049" s="24"/>
      <c r="JQ1049" s="24"/>
      <c r="JR1049" s="24"/>
      <c r="JS1049" s="24"/>
      <c r="JT1049" s="24"/>
      <c r="JU1049" s="25"/>
      <c r="JV1049" s="24"/>
      <c r="JW1049" s="151"/>
      <c r="JX1049" s="151"/>
      <c r="JY1049" s="153"/>
      <c r="JZ1049" s="24"/>
      <c r="KA1049" s="24"/>
      <c r="KB1049" s="24"/>
      <c r="KC1049" s="24"/>
      <c r="KD1049" s="24"/>
      <c r="KE1049" s="24"/>
      <c r="KF1049" s="24"/>
      <c r="KG1049" s="24"/>
      <c r="KH1049" s="24"/>
      <c r="KI1049" s="24"/>
      <c r="KJ1049" s="24"/>
      <c r="KK1049" s="24"/>
      <c r="KL1049" s="24"/>
      <c r="KM1049" s="24"/>
      <c r="KN1049" s="24"/>
      <c r="KO1049" s="24"/>
      <c r="KP1049" s="24"/>
      <c r="KQ1049" s="24"/>
      <c r="KR1049" s="24"/>
      <c r="KS1049" s="24"/>
      <c r="KT1049" s="24"/>
      <c r="KU1049" s="24"/>
      <c r="KV1049" s="24"/>
      <c r="KW1049" s="24"/>
      <c r="KX1049" s="24"/>
      <c r="KY1049" s="24"/>
      <c r="KZ1049" s="24"/>
      <c r="LA1049" s="24"/>
      <c r="LB1049" s="24"/>
      <c r="LC1049" s="24"/>
      <c r="LD1049" s="24"/>
      <c r="LE1049" s="151"/>
      <c r="LF1049" s="151"/>
      <c r="LG1049" s="153"/>
      <c r="LH1049" s="24"/>
      <c r="LI1049" s="24"/>
      <c r="LJ1049" s="24"/>
      <c r="LK1049" s="24"/>
      <c r="LL1049" s="24"/>
      <c r="LM1049" s="24"/>
      <c r="LN1049" s="24"/>
      <c r="LO1049" s="24"/>
      <c r="LP1049" s="24"/>
      <c r="LQ1049" s="24"/>
      <c r="LR1049" s="24"/>
      <c r="LS1049" s="24"/>
      <c r="LT1049" s="24"/>
      <c r="LU1049" s="24"/>
      <c r="LV1049" s="24"/>
      <c r="LW1049" s="24"/>
      <c r="LX1049" s="24"/>
      <c r="LY1049" s="24"/>
      <c r="LZ1049" s="24"/>
      <c r="MA1049" s="24"/>
      <c r="MB1049" s="24"/>
      <c r="MC1049" s="24"/>
      <c r="MD1049" s="24"/>
      <c r="ME1049" s="24"/>
      <c r="MF1049" s="24"/>
      <c r="MG1049" s="24"/>
      <c r="MH1049" s="24"/>
      <c r="MI1049" s="24"/>
      <c r="MJ1049" s="24"/>
      <c r="MK1049" s="24"/>
      <c r="ML1049" s="24"/>
    </row>
    <row r="1050" spans="1:350" ht="13.9" customHeight="1" outlineLevel="3" x14ac:dyDescent="0.2">
      <c r="A1050" s="226" t="s">
        <v>817</v>
      </c>
      <c r="B1050" s="218" t="s">
        <v>412</v>
      </c>
      <c r="C1050" s="214" t="s">
        <v>374</v>
      </c>
      <c r="D1050" s="154">
        <v>32</v>
      </c>
      <c r="E1050" s="175">
        <v>0</v>
      </c>
      <c r="F1050" s="175">
        <f>D1050-E1050</f>
        <v>32</v>
      </c>
      <c r="G1050" s="175" t="s">
        <v>847</v>
      </c>
      <c r="H1050" s="170" t="s">
        <v>894</v>
      </c>
      <c r="I1050" s="170" t="s">
        <v>969</v>
      </c>
      <c r="J1050" s="212">
        <f ca="1">E1050+Q1050+AX1050+CF1050+DN1050+ES1050+GA1050+HH1050+IP1050+JW1050+LE1050</f>
        <v>32</v>
      </c>
      <c r="K1050" s="212">
        <f>E1050+R1050+AY1050+CG1050+DO1050+ET1050+GB1050+HI1050+IQ1050+JX1050+LF1050</f>
        <v>0</v>
      </c>
      <c r="L1050" s="172">
        <f ca="1">K1050/J1050</f>
        <v>0</v>
      </c>
      <c r="M1050" s="172">
        <f>K1050/D1050</f>
        <v>0</v>
      </c>
      <c r="N1050" s="183">
        <f ca="1">SUMIF($EV$8:$FZ$9,$O$5,$EV1051:$FZ1051)-SUMIF($EV$8:$FZ$9,$Q$5,$EV1051:$FZ1051)</f>
        <v>0</v>
      </c>
      <c r="O1050" s="156"/>
      <c r="P1050" s="16" t="s">
        <v>25</v>
      </c>
      <c r="Q1050" s="150">
        <v>0</v>
      </c>
      <c r="R1050" s="150">
        <v>0</v>
      </c>
      <c r="S1050" s="152" t="e">
        <v>#DIV/0!</v>
      </c>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50">
        <f t="shared" ca="1" si="2639"/>
        <v>0</v>
      </c>
      <c r="AY1050" s="150">
        <f>SUM(BA1051:CE1051)</f>
        <v>0</v>
      </c>
      <c r="AZ1050" s="152" t="e">
        <f ca="1">AY1050/AX1050</f>
        <v>#DIV/0!</v>
      </c>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50">
        <f t="shared" ref="CF1050" si="2721">SUM(CI1050:DM1050)</f>
        <v>0</v>
      </c>
      <c r="CG1050" s="150">
        <f>SUM(CI1051:DM1051)</f>
        <v>0</v>
      </c>
      <c r="CH1050" s="152" t="e">
        <f>CG1050/CF1050</f>
        <v>#DIV/0!</v>
      </c>
      <c r="CI1050" s="129"/>
      <c r="CJ1050" s="129"/>
      <c r="CK1050" s="129"/>
      <c r="CL1050" s="129"/>
      <c r="CM1050" s="129"/>
      <c r="CN1050" s="129"/>
      <c r="CO1050" s="129"/>
      <c r="CP1050" s="101"/>
      <c r="CQ1050" s="101"/>
      <c r="CR1050" s="101"/>
      <c r="CS1050" s="101"/>
      <c r="CT1050" s="101"/>
      <c r="CU1050" s="101"/>
      <c r="CV1050" s="101"/>
      <c r="CW1050" s="129"/>
      <c r="CX1050" s="129"/>
      <c r="CY1050" s="129"/>
      <c r="CZ1050" s="129"/>
      <c r="DA1050" s="129"/>
      <c r="DB1050" s="129"/>
      <c r="DC1050" s="129"/>
      <c r="DD1050" s="129"/>
      <c r="DE1050" s="129"/>
      <c r="DF1050" s="129"/>
      <c r="DG1050" s="129"/>
      <c r="DH1050" s="129"/>
      <c r="DI1050" s="129"/>
      <c r="DJ1050" s="129"/>
      <c r="DK1050" s="129"/>
      <c r="DL1050" s="129"/>
      <c r="DM1050" s="129"/>
      <c r="DN1050" s="150">
        <f t="shared" ref="DN1050" si="2722">SUM(DQ1050:ER1050)</f>
        <v>0</v>
      </c>
      <c r="DO1050" s="150">
        <f>SUM(DQ1051:ER1051)</f>
        <v>0</v>
      </c>
      <c r="DP1050" s="152" t="e">
        <f t="shared" si="2573"/>
        <v>#DIV/0!</v>
      </c>
      <c r="DQ1050" s="16"/>
      <c r="DR1050" s="16"/>
      <c r="DS1050" s="16"/>
      <c r="DT1050" s="16"/>
      <c r="DU1050" s="16"/>
      <c r="DV1050" s="16"/>
      <c r="DW1050" s="16"/>
      <c r="DX1050" s="16"/>
      <c r="DY1050" s="16"/>
      <c r="DZ1050" s="16"/>
      <c r="EA1050" s="16"/>
      <c r="EB1050" s="16"/>
      <c r="EC1050" s="16"/>
      <c r="ED1050" s="16"/>
      <c r="EE1050" s="16"/>
      <c r="EF1050" s="16"/>
      <c r="EG1050" s="16"/>
      <c r="EH1050" s="16"/>
      <c r="EI1050" s="16"/>
      <c r="EJ1050" s="16"/>
      <c r="EK1050" s="16"/>
      <c r="EL1050" s="16"/>
      <c r="EM1050" s="16"/>
      <c r="EN1050" s="16"/>
      <c r="EO1050" s="16"/>
      <c r="EP1050" s="16"/>
      <c r="EQ1050" s="16"/>
      <c r="ER1050" s="16"/>
      <c r="ES1050" s="150">
        <f t="shared" ca="1" si="2652"/>
        <v>0</v>
      </c>
      <c r="ET1050" s="150">
        <f t="shared" si="2609"/>
        <v>0</v>
      </c>
      <c r="EU1050" s="152" t="e">
        <f t="shared" ca="1" si="2610"/>
        <v>#DIV/0!</v>
      </c>
      <c r="EV1050" s="16"/>
      <c r="EW1050" s="67"/>
      <c r="EX1050" s="16"/>
      <c r="EY1050" s="16"/>
      <c r="EZ1050" s="16"/>
      <c r="FA1050" s="16"/>
      <c r="FB1050" s="16"/>
      <c r="FC1050" s="16"/>
      <c r="FD1050" s="16"/>
      <c r="FE1050" s="16"/>
      <c r="FF1050" s="16"/>
      <c r="FG1050" s="16"/>
      <c r="FH1050" s="16"/>
      <c r="FI1050" s="16"/>
      <c r="FJ1050" s="16"/>
      <c r="FK1050" s="16"/>
      <c r="FL1050" s="16"/>
      <c r="FM1050" s="16"/>
      <c r="FN1050" s="16"/>
      <c r="FO1050" s="16"/>
      <c r="FP1050" s="16"/>
      <c r="FQ1050" s="16"/>
      <c r="FR1050" s="16"/>
      <c r="FS1050" s="16"/>
      <c r="FT1050" s="16"/>
      <c r="FU1050" s="16"/>
      <c r="FV1050" s="16"/>
      <c r="FW1050" s="16"/>
      <c r="FX1050" s="16"/>
      <c r="FY1050" s="16"/>
      <c r="FZ1050" s="16"/>
      <c r="GA1050" s="150">
        <f t="shared" ref="GA1050" ca="1" si="2723">SUMIF($GD$8:$HG$9,$O$5,GD1050:HG1050)</f>
        <v>32</v>
      </c>
      <c r="GB1050" s="150">
        <f t="shared" ref="GB1050" si="2724">SUM(GD1051:HG1051)</f>
        <v>0</v>
      </c>
      <c r="GC1050" s="152">
        <f t="shared" ref="GC1050" ca="1" si="2725">GB1050/GA1050</f>
        <v>0</v>
      </c>
      <c r="GD1050" s="16"/>
      <c r="GE1050" s="16"/>
      <c r="GF1050" s="16"/>
      <c r="GG1050" s="16"/>
      <c r="GH1050" s="16"/>
      <c r="GI1050" s="16"/>
      <c r="GJ1050" s="16"/>
      <c r="GK1050" s="16"/>
      <c r="GL1050" s="16"/>
      <c r="GM1050" s="16"/>
      <c r="GN1050" s="16"/>
      <c r="GO1050" s="16"/>
      <c r="GP1050" s="16"/>
      <c r="GQ1050" s="16"/>
      <c r="GR1050" s="16"/>
      <c r="GS1050" s="16"/>
      <c r="GT1050" s="16"/>
      <c r="GU1050" s="16"/>
      <c r="GV1050" s="16">
        <v>16</v>
      </c>
      <c r="GW1050" s="16">
        <v>16</v>
      </c>
      <c r="GX1050" s="16"/>
      <c r="GY1050" s="16"/>
      <c r="GZ1050" s="16"/>
      <c r="HA1050" s="16"/>
      <c r="HB1050" s="16"/>
      <c r="HC1050" s="16"/>
      <c r="HD1050" s="16"/>
      <c r="HE1050" s="16"/>
      <c r="HF1050" s="16"/>
      <c r="HG1050" s="16"/>
      <c r="HH1050" s="150"/>
      <c r="HI1050" s="150">
        <v>0</v>
      </c>
      <c r="HJ1050" s="152" t="e">
        <v>#DIV/0!</v>
      </c>
      <c r="HK1050" s="16"/>
      <c r="HL1050" s="16"/>
      <c r="HM1050" s="16"/>
      <c r="HN1050" s="16"/>
      <c r="HO1050" s="16"/>
      <c r="HP1050" s="16"/>
      <c r="HQ1050" s="16"/>
      <c r="HR1050" s="16"/>
      <c r="HS1050" s="16"/>
      <c r="HT1050" s="16"/>
      <c r="HU1050" s="16"/>
      <c r="HV1050" s="16"/>
      <c r="HW1050" s="16"/>
      <c r="HX1050" s="16"/>
      <c r="HY1050" s="16"/>
      <c r="HZ1050" s="16"/>
      <c r="IA1050" s="16"/>
      <c r="IB1050" s="16"/>
      <c r="IC1050" s="16"/>
      <c r="ID1050" s="16"/>
      <c r="IE1050" s="16"/>
      <c r="IF1050" s="16"/>
      <c r="IG1050" s="16"/>
      <c r="IH1050" s="16"/>
      <c r="II1050" s="16"/>
      <c r="IJ1050" s="16"/>
      <c r="IK1050" s="16"/>
      <c r="IL1050" s="16"/>
      <c r="IM1050" s="16"/>
      <c r="IN1050" s="16"/>
      <c r="IO1050" s="16"/>
      <c r="IP1050" s="150"/>
      <c r="IQ1050" s="150">
        <v>0</v>
      </c>
      <c r="IR1050" s="152" t="e">
        <v>#DIV/0!</v>
      </c>
      <c r="IS1050" s="16"/>
      <c r="IT1050" s="16"/>
      <c r="IU1050" s="16"/>
      <c r="IV1050" s="16"/>
      <c r="IW1050" s="16"/>
      <c r="IX1050" s="16"/>
      <c r="IY1050" s="16"/>
      <c r="IZ1050" s="16"/>
      <c r="JA1050" s="16"/>
      <c r="JB1050" s="16"/>
      <c r="JC1050" s="16"/>
      <c r="JD1050" s="16"/>
      <c r="JE1050" s="16"/>
      <c r="JF1050" s="16"/>
      <c r="JG1050" s="16"/>
      <c r="JH1050" s="16"/>
      <c r="JI1050" s="16"/>
      <c r="JJ1050" s="16"/>
      <c r="JK1050" s="16"/>
      <c r="JL1050" s="16"/>
      <c r="JM1050" s="16"/>
      <c r="JN1050" s="16"/>
      <c r="JO1050" s="16"/>
      <c r="JP1050" s="16"/>
      <c r="JQ1050" s="16"/>
      <c r="JR1050" s="16"/>
      <c r="JS1050" s="16"/>
      <c r="JT1050" s="16"/>
      <c r="JU1050" s="23"/>
      <c r="JV1050" s="16"/>
      <c r="JW1050" s="150"/>
      <c r="JX1050" s="150">
        <v>0</v>
      </c>
      <c r="JY1050" s="152" t="e">
        <v>#DIV/0!</v>
      </c>
      <c r="JZ1050" s="16"/>
      <c r="KA1050" s="16"/>
      <c r="KB1050" s="16"/>
      <c r="KC1050" s="16"/>
      <c r="KD1050" s="16"/>
      <c r="KE1050" s="16"/>
      <c r="KF1050" s="16"/>
      <c r="KG1050" s="16"/>
      <c r="KH1050" s="16"/>
      <c r="KI1050" s="16"/>
      <c r="KJ1050" s="16"/>
      <c r="KK1050" s="16"/>
      <c r="KL1050" s="16"/>
      <c r="KM1050" s="16"/>
      <c r="KN1050" s="16"/>
      <c r="KO1050" s="16"/>
      <c r="KP1050" s="16"/>
      <c r="KQ1050" s="16"/>
      <c r="KR1050" s="16"/>
      <c r="KS1050" s="16"/>
      <c r="KT1050" s="16"/>
      <c r="KU1050" s="16"/>
      <c r="KV1050" s="16"/>
      <c r="KW1050" s="16"/>
      <c r="KX1050" s="16"/>
      <c r="KY1050" s="16"/>
      <c r="KZ1050" s="16"/>
      <c r="LA1050" s="16"/>
      <c r="LB1050" s="16"/>
      <c r="LC1050" s="16"/>
      <c r="LD1050" s="16"/>
      <c r="LE1050" s="150"/>
      <c r="LF1050" s="150">
        <v>0</v>
      </c>
      <c r="LG1050" s="152" t="e">
        <v>#DIV/0!</v>
      </c>
      <c r="LH1050" s="16"/>
      <c r="LI1050" s="16"/>
      <c r="LJ1050" s="16"/>
      <c r="LK1050" s="16"/>
      <c r="LL1050" s="16"/>
      <c r="LM1050" s="16"/>
      <c r="LN1050" s="16"/>
      <c r="LO1050" s="16"/>
      <c r="LP1050" s="16"/>
      <c r="LQ1050" s="16"/>
      <c r="LR1050" s="16"/>
      <c r="LS1050" s="16"/>
      <c r="LT1050" s="16"/>
      <c r="LU1050" s="16"/>
      <c r="LV1050" s="16"/>
      <c r="LW1050" s="16"/>
      <c r="LX1050" s="16"/>
      <c r="LY1050" s="16"/>
      <c r="LZ1050" s="16"/>
      <c r="MA1050" s="16"/>
      <c r="MB1050" s="16"/>
      <c r="MC1050" s="16"/>
      <c r="MD1050" s="16"/>
      <c r="ME1050" s="16"/>
      <c r="MF1050" s="16"/>
      <c r="MG1050" s="16"/>
      <c r="MH1050" s="16"/>
      <c r="MI1050" s="16"/>
      <c r="MJ1050" s="16"/>
      <c r="MK1050" s="16"/>
      <c r="ML1050" s="16"/>
    </row>
    <row r="1051" spans="1:350" ht="13.9" customHeight="1" outlineLevel="3" x14ac:dyDescent="0.2">
      <c r="A1051" s="227"/>
      <c r="B1051" s="219"/>
      <c r="C1051" s="215"/>
      <c r="D1051" s="155"/>
      <c r="E1051" s="176"/>
      <c r="F1051" s="176"/>
      <c r="G1051" s="176"/>
      <c r="H1051" s="171"/>
      <c r="I1051" s="171"/>
      <c r="J1051" s="213"/>
      <c r="K1051" s="213"/>
      <c r="L1051" s="173"/>
      <c r="M1051" s="173"/>
      <c r="N1051" s="184"/>
      <c r="O1051" s="157"/>
      <c r="P1051" s="17" t="s">
        <v>26</v>
      </c>
      <c r="Q1051" s="151"/>
      <c r="R1051" s="151"/>
      <c r="S1051" s="153"/>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24"/>
      <c r="AR1051" s="24"/>
      <c r="AS1051" s="24"/>
      <c r="AT1051" s="24"/>
      <c r="AU1051" s="24"/>
      <c r="AV1051" s="24"/>
      <c r="AW1051" s="24"/>
      <c r="AX1051" s="151"/>
      <c r="AY1051" s="151"/>
      <c r="AZ1051" s="153"/>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c r="CF1051" s="151"/>
      <c r="CG1051" s="151"/>
      <c r="CH1051" s="153"/>
      <c r="CI1051" s="141"/>
      <c r="CJ1051" s="141"/>
      <c r="CK1051" s="141"/>
      <c r="CL1051" s="141"/>
      <c r="CM1051" s="141"/>
      <c r="CN1051" s="141"/>
      <c r="CO1051" s="141"/>
      <c r="CP1051" s="95"/>
      <c r="CQ1051" s="95"/>
      <c r="CR1051" s="95"/>
      <c r="CS1051" s="95"/>
      <c r="CT1051" s="95"/>
      <c r="CU1051" s="95"/>
      <c r="CV1051" s="95"/>
      <c r="CW1051" s="141"/>
      <c r="CX1051" s="141"/>
      <c r="CY1051" s="141"/>
      <c r="CZ1051" s="141"/>
      <c r="DA1051" s="141"/>
      <c r="DB1051" s="141"/>
      <c r="DC1051" s="141"/>
      <c r="DD1051" s="141"/>
      <c r="DE1051" s="141"/>
      <c r="DF1051" s="141"/>
      <c r="DG1051" s="141"/>
      <c r="DH1051" s="141"/>
      <c r="DI1051" s="141"/>
      <c r="DJ1051" s="141"/>
      <c r="DK1051" s="141"/>
      <c r="DL1051" s="141"/>
      <c r="DM1051" s="141"/>
      <c r="DN1051" s="151"/>
      <c r="DO1051" s="151"/>
      <c r="DP1051" s="153"/>
      <c r="DQ1051" s="24"/>
      <c r="DR1051" s="24"/>
      <c r="DS1051" s="24"/>
      <c r="DT1051" s="24"/>
      <c r="DU1051" s="24"/>
      <c r="DV1051" s="24"/>
      <c r="DW1051" s="24"/>
      <c r="DX1051" s="24"/>
      <c r="DY1051" s="24"/>
      <c r="DZ1051" s="24"/>
      <c r="EA1051" s="24"/>
      <c r="EB1051" s="24"/>
      <c r="EC1051" s="24"/>
      <c r="ED1051" s="24"/>
      <c r="EE1051" s="24"/>
      <c r="EF1051" s="24"/>
      <c r="EG1051" s="24"/>
      <c r="EH1051" s="24"/>
      <c r="EI1051" s="24"/>
      <c r="EJ1051" s="24"/>
      <c r="EK1051" s="24"/>
      <c r="EL1051" s="24"/>
      <c r="EM1051" s="24"/>
      <c r="EN1051" s="24"/>
      <c r="EO1051" s="24"/>
      <c r="EP1051" s="24"/>
      <c r="EQ1051" s="24"/>
      <c r="ER1051" s="24"/>
      <c r="ES1051" s="151"/>
      <c r="ET1051" s="151"/>
      <c r="EU1051" s="153"/>
      <c r="EV1051" s="24"/>
      <c r="EW1051" s="125"/>
      <c r="EX1051" s="24"/>
      <c r="EY1051" s="24"/>
      <c r="EZ1051" s="24"/>
      <c r="FA1051" s="24"/>
      <c r="FB1051" s="24"/>
      <c r="FC1051" s="24"/>
      <c r="FD1051" s="24"/>
      <c r="FE1051" s="24"/>
      <c r="FF1051" s="24"/>
      <c r="FG1051" s="24"/>
      <c r="FH1051" s="24"/>
      <c r="FI1051" s="24"/>
      <c r="FJ1051" s="24"/>
      <c r="FK1051" s="24"/>
      <c r="FL1051" s="24"/>
      <c r="FM1051" s="24"/>
      <c r="FN1051" s="24"/>
      <c r="FO1051" s="24"/>
      <c r="FP1051" s="24"/>
      <c r="FQ1051" s="24"/>
      <c r="FR1051" s="24"/>
      <c r="FS1051" s="24"/>
      <c r="FT1051" s="24"/>
      <c r="FU1051" s="24"/>
      <c r="FV1051" s="24"/>
      <c r="FW1051" s="24"/>
      <c r="FX1051" s="24"/>
      <c r="FY1051" s="24"/>
      <c r="FZ1051" s="24"/>
      <c r="GA1051" s="151"/>
      <c r="GB1051" s="151"/>
      <c r="GC1051" s="153"/>
      <c r="GD1051" s="24"/>
      <c r="GE1051" s="24"/>
      <c r="GF1051" s="24"/>
      <c r="GG1051" s="24"/>
      <c r="GH1051" s="24"/>
      <c r="GI1051" s="24"/>
      <c r="GJ1051" s="24"/>
      <c r="GK1051" s="24"/>
      <c r="GL1051" s="24"/>
      <c r="GM1051" s="24"/>
      <c r="GN1051" s="24"/>
      <c r="GO1051" s="24"/>
      <c r="GP1051" s="24"/>
      <c r="GQ1051" s="24"/>
      <c r="GR1051" s="24"/>
      <c r="GS1051" s="24"/>
      <c r="GT1051" s="24"/>
      <c r="GU1051" s="24"/>
      <c r="GV1051" s="24"/>
      <c r="GW1051" s="24"/>
      <c r="GX1051" s="24"/>
      <c r="GY1051" s="24"/>
      <c r="GZ1051" s="24"/>
      <c r="HA1051" s="24"/>
      <c r="HB1051" s="24"/>
      <c r="HC1051" s="24"/>
      <c r="HD1051" s="24"/>
      <c r="HE1051" s="24"/>
      <c r="HF1051" s="24"/>
      <c r="HG1051" s="24"/>
      <c r="HH1051" s="151"/>
      <c r="HI1051" s="151"/>
      <c r="HJ1051" s="153"/>
      <c r="HK1051" s="24"/>
      <c r="HL1051" s="24"/>
      <c r="HM1051" s="24"/>
      <c r="HN1051" s="24"/>
      <c r="HO1051" s="24"/>
      <c r="HP1051" s="24"/>
      <c r="HQ1051" s="24"/>
      <c r="HR1051" s="24"/>
      <c r="HS1051" s="24"/>
      <c r="HT1051" s="24"/>
      <c r="HU1051" s="24"/>
      <c r="HV1051" s="24"/>
      <c r="HW1051" s="24"/>
      <c r="HX1051" s="24"/>
      <c r="HY1051" s="24"/>
      <c r="HZ1051" s="24"/>
      <c r="IA1051" s="24"/>
      <c r="IB1051" s="24"/>
      <c r="IC1051" s="24"/>
      <c r="ID1051" s="24"/>
      <c r="IE1051" s="24"/>
      <c r="IF1051" s="24"/>
      <c r="IG1051" s="24"/>
      <c r="IH1051" s="24"/>
      <c r="II1051" s="24"/>
      <c r="IJ1051" s="24"/>
      <c r="IK1051" s="24"/>
      <c r="IL1051" s="24"/>
      <c r="IM1051" s="24"/>
      <c r="IN1051" s="24"/>
      <c r="IO1051" s="24"/>
      <c r="IP1051" s="151"/>
      <c r="IQ1051" s="151"/>
      <c r="IR1051" s="153"/>
      <c r="IS1051" s="24"/>
      <c r="IT1051" s="24"/>
      <c r="IU1051" s="24"/>
      <c r="IV1051" s="24"/>
      <c r="IW1051" s="24"/>
      <c r="IX1051" s="24"/>
      <c r="IY1051" s="24"/>
      <c r="IZ1051" s="24"/>
      <c r="JA1051" s="24"/>
      <c r="JB1051" s="24"/>
      <c r="JC1051" s="24"/>
      <c r="JD1051" s="24"/>
      <c r="JE1051" s="24"/>
      <c r="JF1051" s="24"/>
      <c r="JG1051" s="24"/>
      <c r="JH1051" s="24"/>
      <c r="JI1051" s="24"/>
      <c r="JJ1051" s="24"/>
      <c r="JK1051" s="24"/>
      <c r="JL1051" s="24"/>
      <c r="JM1051" s="24"/>
      <c r="JN1051" s="24"/>
      <c r="JO1051" s="24"/>
      <c r="JP1051" s="24"/>
      <c r="JQ1051" s="24"/>
      <c r="JR1051" s="24"/>
      <c r="JS1051" s="24"/>
      <c r="JT1051" s="24"/>
      <c r="JU1051" s="25"/>
      <c r="JV1051" s="24"/>
      <c r="JW1051" s="151"/>
      <c r="JX1051" s="151"/>
      <c r="JY1051" s="153"/>
      <c r="JZ1051" s="24"/>
      <c r="KA1051" s="24"/>
      <c r="KB1051" s="24"/>
      <c r="KC1051" s="24"/>
      <c r="KD1051" s="24"/>
      <c r="KE1051" s="24"/>
      <c r="KF1051" s="24"/>
      <c r="KG1051" s="24"/>
      <c r="KH1051" s="24"/>
      <c r="KI1051" s="24"/>
      <c r="KJ1051" s="24"/>
      <c r="KK1051" s="24"/>
      <c r="KL1051" s="24"/>
      <c r="KM1051" s="24"/>
      <c r="KN1051" s="24"/>
      <c r="KO1051" s="24"/>
      <c r="KP1051" s="24"/>
      <c r="KQ1051" s="24"/>
      <c r="KR1051" s="24"/>
      <c r="KS1051" s="24"/>
      <c r="KT1051" s="24"/>
      <c r="KU1051" s="24"/>
      <c r="KV1051" s="24"/>
      <c r="KW1051" s="24"/>
      <c r="KX1051" s="24"/>
      <c r="KY1051" s="24"/>
      <c r="KZ1051" s="24"/>
      <c r="LA1051" s="24"/>
      <c r="LB1051" s="24"/>
      <c r="LC1051" s="24"/>
      <c r="LD1051" s="24"/>
      <c r="LE1051" s="151"/>
      <c r="LF1051" s="151"/>
      <c r="LG1051" s="153"/>
      <c r="LH1051" s="24"/>
      <c r="LI1051" s="24"/>
      <c r="LJ1051" s="24"/>
      <c r="LK1051" s="24"/>
      <c r="LL1051" s="24"/>
      <c r="LM1051" s="24"/>
      <c r="LN1051" s="24"/>
      <c r="LO1051" s="24"/>
      <c r="LP1051" s="24"/>
      <c r="LQ1051" s="24"/>
      <c r="LR1051" s="24"/>
      <c r="LS1051" s="24"/>
      <c r="LT1051" s="24"/>
      <c r="LU1051" s="24"/>
      <c r="LV1051" s="24"/>
      <c r="LW1051" s="24"/>
      <c r="LX1051" s="24"/>
      <c r="LY1051" s="24"/>
      <c r="LZ1051" s="24"/>
      <c r="MA1051" s="24"/>
      <c r="MB1051" s="24"/>
      <c r="MC1051" s="24"/>
      <c r="MD1051" s="24"/>
      <c r="ME1051" s="24"/>
      <c r="MF1051" s="24"/>
      <c r="MG1051" s="24"/>
      <c r="MH1051" s="24"/>
      <c r="MI1051" s="24"/>
      <c r="MJ1051" s="24"/>
      <c r="MK1051" s="24"/>
      <c r="ML1051" s="24"/>
    </row>
    <row r="1052" spans="1:350" ht="13.9" customHeight="1" outlineLevel="3" x14ac:dyDescent="0.2">
      <c r="A1052" s="226" t="s">
        <v>818</v>
      </c>
      <c r="B1052" s="218" t="s">
        <v>353</v>
      </c>
      <c r="C1052" s="214" t="s">
        <v>37</v>
      </c>
      <c r="D1052" s="154">
        <v>643</v>
      </c>
      <c r="E1052" s="175">
        <v>0</v>
      </c>
      <c r="F1052" s="175">
        <f>D1052-E1052</f>
        <v>643</v>
      </c>
      <c r="G1052" s="175" t="s">
        <v>962</v>
      </c>
      <c r="H1052" s="170" t="s">
        <v>979</v>
      </c>
      <c r="I1052" s="170" t="s">
        <v>978</v>
      </c>
      <c r="J1052" s="212">
        <f ca="1">E1052+Q1052+AX1052+CF1052+DN1052+ES1052+GA1052+HH1052+IP1052+JW1052+LE1052</f>
        <v>0</v>
      </c>
      <c r="K1052" s="212">
        <f>E1052+R1052+AY1052+CG1052+DO1052+ET1052+GB1052+HI1052+IQ1052+JX1052+LF1052</f>
        <v>0</v>
      </c>
      <c r="L1052" s="172" t="e">
        <f ca="1">K1052/J1052</f>
        <v>#DIV/0!</v>
      </c>
      <c r="M1052" s="172">
        <f>K1052/D1052</f>
        <v>0</v>
      </c>
      <c r="N1052" s="183">
        <f ca="1">SUMIF($EV$8:$FZ$9,$O$5,$EV1053:$FZ1053)-SUMIF($EV$8:$FZ$9,$Q$5,$EV1053:$FZ1053)</f>
        <v>0</v>
      </c>
      <c r="O1052" s="156"/>
      <c r="P1052" s="16" t="s">
        <v>25</v>
      </c>
      <c r="Q1052" s="150">
        <v>0</v>
      </c>
      <c r="R1052" s="150">
        <v>0</v>
      </c>
      <c r="S1052" s="152" t="e">
        <v>#DIV/0!</v>
      </c>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50">
        <f t="shared" ca="1" si="2639"/>
        <v>0</v>
      </c>
      <c r="AY1052" s="150">
        <f>SUM(BA1053:CE1053)</f>
        <v>0</v>
      </c>
      <c r="AZ1052" s="152" t="e">
        <f ca="1">AY1052/AX1052</f>
        <v>#DIV/0!</v>
      </c>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50">
        <f t="shared" ref="CF1052" si="2726">SUM(CI1052:DM1052)</f>
        <v>0</v>
      </c>
      <c r="CG1052" s="150">
        <f>SUM(CI1053:DM1053)</f>
        <v>0</v>
      </c>
      <c r="CH1052" s="152" t="e">
        <f>CG1052/CF1052</f>
        <v>#DIV/0!</v>
      </c>
      <c r="CI1052" s="129"/>
      <c r="CJ1052" s="129"/>
      <c r="CK1052" s="129"/>
      <c r="CL1052" s="129"/>
      <c r="CM1052" s="129"/>
      <c r="CN1052" s="129"/>
      <c r="CO1052" s="129"/>
      <c r="CP1052" s="101"/>
      <c r="CQ1052" s="101"/>
      <c r="CR1052" s="101"/>
      <c r="CS1052" s="101"/>
      <c r="CT1052" s="101"/>
      <c r="CU1052" s="101"/>
      <c r="CV1052" s="101"/>
      <c r="CW1052" s="129"/>
      <c r="CX1052" s="129"/>
      <c r="CY1052" s="129"/>
      <c r="CZ1052" s="129"/>
      <c r="DA1052" s="129"/>
      <c r="DB1052" s="129"/>
      <c r="DC1052" s="129"/>
      <c r="DD1052" s="129"/>
      <c r="DE1052" s="129"/>
      <c r="DF1052" s="129"/>
      <c r="DG1052" s="129"/>
      <c r="DH1052" s="129"/>
      <c r="DI1052" s="129"/>
      <c r="DJ1052" s="129"/>
      <c r="DK1052" s="129"/>
      <c r="DL1052" s="129"/>
      <c r="DM1052" s="129"/>
      <c r="DN1052" s="150">
        <f t="shared" ref="DN1052" si="2727">SUM(DQ1052:ER1052)</f>
        <v>0</v>
      </c>
      <c r="DO1052" s="150">
        <f>SUM(DQ1053:ER1053)</f>
        <v>0</v>
      </c>
      <c r="DP1052" s="152" t="e">
        <f t="shared" si="2573"/>
        <v>#DIV/0!</v>
      </c>
      <c r="DQ1052" s="16"/>
      <c r="DR1052" s="16"/>
      <c r="DS1052" s="16"/>
      <c r="DT1052" s="16"/>
      <c r="DU1052" s="16"/>
      <c r="DV1052" s="16"/>
      <c r="DW1052" s="16"/>
      <c r="DX1052" s="16"/>
      <c r="DY1052" s="16"/>
      <c r="DZ1052" s="16"/>
      <c r="EA1052" s="16"/>
      <c r="EB1052" s="16"/>
      <c r="EC1052" s="16"/>
      <c r="ED1052" s="16"/>
      <c r="EE1052" s="16"/>
      <c r="EF1052" s="16"/>
      <c r="EG1052" s="16"/>
      <c r="EH1052" s="16"/>
      <c r="EI1052" s="16"/>
      <c r="EJ1052" s="16"/>
      <c r="EK1052" s="16"/>
      <c r="EL1052" s="16"/>
      <c r="EM1052" s="16"/>
      <c r="EN1052" s="16"/>
      <c r="EO1052" s="16"/>
      <c r="EP1052" s="16"/>
      <c r="EQ1052" s="16"/>
      <c r="ER1052" s="16"/>
      <c r="ES1052" s="150">
        <f t="shared" ca="1" si="2652"/>
        <v>0</v>
      </c>
      <c r="ET1052" s="150">
        <f t="shared" si="2609"/>
        <v>0</v>
      </c>
      <c r="EU1052" s="152" t="e">
        <f t="shared" ca="1" si="2610"/>
        <v>#DIV/0!</v>
      </c>
      <c r="EV1052" s="16"/>
      <c r="EW1052" s="67"/>
      <c r="EX1052" s="16"/>
      <c r="EY1052" s="16"/>
      <c r="EZ1052" s="16"/>
      <c r="FA1052" s="16"/>
      <c r="FB1052" s="16"/>
      <c r="FC1052" s="16"/>
      <c r="FD1052" s="16"/>
      <c r="FE1052" s="16"/>
      <c r="FF1052" s="16"/>
      <c r="FG1052" s="16"/>
      <c r="FH1052" s="16"/>
      <c r="FI1052" s="16"/>
      <c r="FJ1052" s="16"/>
      <c r="FK1052" s="16"/>
      <c r="FL1052" s="16"/>
      <c r="FM1052" s="16"/>
      <c r="FN1052" s="16"/>
      <c r="FO1052" s="16"/>
      <c r="FP1052" s="16"/>
      <c r="FQ1052" s="16"/>
      <c r="FR1052" s="16"/>
      <c r="FS1052" s="16"/>
      <c r="FT1052" s="16"/>
      <c r="FU1052" s="16"/>
      <c r="FV1052" s="16"/>
      <c r="FW1052" s="16"/>
      <c r="FX1052" s="16"/>
      <c r="FY1052" s="16"/>
      <c r="FZ1052" s="16"/>
      <c r="GA1052" s="150">
        <f t="shared" ref="GA1052" ca="1" si="2728">SUMIF($GD$8:$HG$9,$O$5,GD1052:HG1052)</f>
        <v>0</v>
      </c>
      <c r="GB1052" s="150">
        <f t="shared" ref="GB1052" si="2729">SUM(GD1053:HG1053)</f>
        <v>0</v>
      </c>
      <c r="GC1052" s="152" t="e">
        <f t="shared" ref="GC1052" ca="1" si="2730">GB1052/GA1052</f>
        <v>#DIV/0!</v>
      </c>
      <c r="GD1052" s="16"/>
      <c r="GE1052" s="16"/>
      <c r="GF1052" s="16"/>
      <c r="GG1052" s="16"/>
      <c r="GH1052" s="16"/>
      <c r="GI1052" s="16"/>
      <c r="GJ1052" s="16"/>
      <c r="GK1052" s="16"/>
      <c r="GL1052" s="16"/>
      <c r="GM1052" s="16"/>
      <c r="GN1052" s="16"/>
      <c r="GO1052" s="16"/>
      <c r="GP1052" s="16"/>
      <c r="GQ1052" s="16"/>
      <c r="GR1052" s="16"/>
      <c r="GS1052" s="16"/>
      <c r="GT1052" s="16"/>
      <c r="GU1052" s="16"/>
      <c r="GV1052" s="16"/>
      <c r="GW1052" s="16"/>
      <c r="GX1052" s="16"/>
      <c r="GY1052" s="16"/>
      <c r="GZ1052" s="16"/>
      <c r="HA1052" s="16"/>
      <c r="HB1052" s="16"/>
      <c r="HC1052" s="16"/>
      <c r="HD1052" s="16"/>
      <c r="HE1052" s="16"/>
      <c r="HF1052" s="16"/>
      <c r="HG1052" s="16"/>
      <c r="HH1052" s="150"/>
      <c r="HI1052" s="150">
        <v>0</v>
      </c>
      <c r="HJ1052" s="152" t="e">
        <v>#DIV/0!</v>
      </c>
      <c r="HK1052" s="16"/>
      <c r="HL1052" s="16"/>
      <c r="HM1052" s="16"/>
      <c r="HN1052" s="16"/>
      <c r="HO1052" s="16"/>
      <c r="HP1052" s="16">
        <v>100</v>
      </c>
      <c r="HQ1052" s="16">
        <v>100</v>
      </c>
      <c r="HR1052" s="16">
        <v>100</v>
      </c>
      <c r="HS1052" s="16">
        <v>100</v>
      </c>
      <c r="HT1052" s="16">
        <v>100</v>
      </c>
      <c r="HU1052" s="16">
        <v>100</v>
      </c>
      <c r="HV1052" s="16">
        <v>43</v>
      </c>
      <c r="HW1052" s="16"/>
      <c r="HX1052" s="16"/>
      <c r="HY1052" s="16"/>
      <c r="HZ1052" s="16"/>
      <c r="IA1052" s="16"/>
      <c r="IB1052" s="16"/>
      <c r="IC1052" s="16"/>
      <c r="ID1052" s="16"/>
      <c r="IE1052" s="16"/>
      <c r="IF1052" s="16"/>
      <c r="IG1052" s="16"/>
      <c r="IH1052" s="16"/>
      <c r="II1052" s="16"/>
      <c r="IJ1052" s="16"/>
      <c r="IK1052" s="16"/>
      <c r="IL1052" s="16"/>
      <c r="IM1052" s="16"/>
      <c r="IN1052" s="16"/>
      <c r="IO1052" s="16"/>
      <c r="IP1052" s="150"/>
      <c r="IQ1052" s="150">
        <v>0</v>
      </c>
      <c r="IR1052" s="152" t="e">
        <v>#DIV/0!</v>
      </c>
      <c r="IS1052" s="16"/>
      <c r="IT1052" s="16"/>
      <c r="IU1052" s="16"/>
      <c r="IV1052" s="16"/>
      <c r="IW1052" s="16"/>
      <c r="IX1052" s="16"/>
      <c r="IY1052" s="16"/>
      <c r="IZ1052" s="16"/>
      <c r="JA1052" s="16"/>
      <c r="JB1052" s="16"/>
      <c r="JC1052" s="16"/>
      <c r="JD1052" s="16"/>
      <c r="JE1052" s="16"/>
      <c r="JF1052" s="16"/>
      <c r="JG1052" s="16"/>
      <c r="JH1052" s="16"/>
      <c r="JI1052" s="16"/>
      <c r="JJ1052" s="16"/>
      <c r="JK1052" s="16"/>
      <c r="JL1052" s="16"/>
      <c r="JM1052" s="16"/>
      <c r="JN1052" s="16"/>
      <c r="JO1052" s="16"/>
      <c r="JP1052" s="16"/>
      <c r="JQ1052" s="16"/>
      <c r="JR1052" s="16"/>
      <c r="JS1052" s="16"/>
      <c r="JT1052" s="16"/>
      <c r="JU1052" s="23"/>
      <c r="JV1052" s="16"/>
      <c r="JW1052" s="150"/>
      <c r="JX1052" s="150">
        <v>0</v>
      </c>
      <c r="JY1052" s="152" t="e">
        <v>#DIV/0!</v>
      </c>
      <c r="JZ1052" s="16"/>
      <c r="KA1052" s="16"/>
      <c r="KB1052" s="16"/>
      <c r="KC1052" s="16"/>
      <c r="KD1052" s="16"/>
      <c r="KE1052" s="16"/>
      <c r="KF1052" s="16"/>
      <c r="KG1052" s="16"/>
      <c r="KH1052" s="16"/>
      <c r="KI1052" s="16"/>
      <c r="KJ1052" s="16"/>
      <c r="KK1052" s="16"/>
      <c r="KL1052" s="16"/>
      <c r="KM1052" s="16"/>
      <c r="KN1052" s="16"/>
      <c r="KO1052" s="16"/>
      <c r="KP1052" s="16"/>
      <c r="KQ1052" s="16"/>
      <c r="KR1052" s="16"/>
      <c r="KS1052" s="16"/>
      <c r="KT1052" s="16"/>
      <c r="KU1052" s="16"/>
      <c r="KV1052" s="16"/>
      <c r="KW1052" s="16"/>
      <c r="KX1052" s="16"/>
      <c r="KY1052" s="16"/>
      <c r="KZ1052" s="16"/>
      <c r="LA1052" s="16"/>
      <c r="LB1052" s="16"/>
      <c r="LC1052" s="16"/>
      <c r="LD1052" s="16"/>
      <c r="LE1052" s="150"/>
      <c r="LF1052" s="150">
        <v>0</v>
      </c>
      <c r="LG1052" s="152" t="e">
        <v>#DIV/0!</v>
      </c>
      <c r="LH1052" s="16"/>
      <c r="LI1052" s="16"/>
      <c r="LJ1052" s="16"/>
      <c r="LK1052" s="16"/>
      <c r="LL1052" s="16"/>
      <c r="LM1052" s="16"/>
      <c r="LN1052" s="16"/>
      <c r="LO1052" s="16"/>
      <c r="LP1052" s="16"/>
      <c r="LQ1052" s="16"/>
      <c r="LR1052" s="16"/>
      <c r="LS1052" s="16"/>
      <c r="LT1052" s="16"/>
      <c r="LU1052" s="16"/>
      <c r="LV1052" s="16"/>
      <c r="LW1052" s="16"/>
      <c r="LX1052" s="16"/>
      <c r="LY1052" s="16"/>
      <c r="LZ1052" s="16"/>
      <c r="MA1052" s="16"/>
      <c r="MB1052" s="16"/>
      <c r="MC1052" s="16"/>
      <c r="MD1052" s="16"/>
      <c r="ME1052" s="16"/>
      <c r="MF1052" s="16"/>
      <c r="MG1052" s="16"/>
      <c r="MH1052" s="16"/>
      <c r="MI1052" s="16"/>
      <c r="MJ1052" s="16"/>
      <c r="MK1052" s="16"/>
      <c r="ML1052" s="16"/>
    </row>
    <row r="1053" spans="1:350" ht="13.9" customHeight="1" outlineLevel="3" x14ac:dyDescent="0.2">
      <c r="A1053" s="227"/>
      <c r="B1053" s="219"/>
      <c r="C1053" s="215"/>
      <c r="D1053" s="155"/>
      <c r="E1053" s="176"/>
      <c r="F1053" s="176"/>
      <c r="G1053" s="176"/>
      <c r="H1053" s="171"/>
      <c r="I1053" s="171"/>
      <c r="J1053" s="213"/>
      <c r="K1053" s="213"/>
      <c r="L1053" s="173"/>
      <c r="M1053" s="173"/>
      <c r="N1053" s="184"/>
      <c r="O1053" s="157"/>
      <c r="P1053" s="17" t="s">
        <v>26</v>
      </c>
      <c r="Q1053" s="151"/>
      <c r="R1053" s="151"/>
      <c r="S1053" s="153"/>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s="24"/>
      <c r="AS1053" s="24"/>
      <c r="AT1053" s="24"/>
      <c r="AU1053" s="24"/>
      <c r="AV1053" s="24"/>
      <c r="AW1053" s="24"/>
      <c r="AX1053" s="151"/>
      <c r="AY1053" s="151"/>
      <c r="AZ1053" s="153"/>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c r="CF1053" s="151"/>
      <c r="CG1053" s="151"/>
      <c r="CH1053" s="153"/>
      <c r="CI1053" s="141"/>
      <c r="CJ1053" s="141"/>
      <c r="CK1053" s="141"/>
      <c r="CL1053" s="141"/>
      <c r="CM1053" s="141"/>
      <c r="CN1053" s="141"/>
      <c r="CO1053" s="141"/>
      <c r="CP1053" s="95"/>
      <c r="CQ1053" s="95"/>
      <c r="CR1053" s="95"/>
      <c r="CS1053" s="95"/>
      <c r="CT1053" s="95"/>
      <c r="CU1053" s="95"/>
      <c r="CV1053" s="95"/>
      <c r="CW1053" s="141"/>
      <c r="CX1053" s="141"/>
      <c r="CY1053" s="141"/>
      <c r="CZ1053" s="141"/>
      <c r="DA1053" s="141"/>
      <c r="DB1053" s="141"/>
      <c r="DC1053" s="141"/>
      <c r="DD1053" s="141"/>
      <c r="DE1053" s="141"/>
      <c r="DF1053" s="141"/>
      <c r="DG1053" s="141"/>
      <c r="DH1053" s="141"/>
      <c r="DI1053" s="141"/>
      <c r="DJ1053" s="141"/>
      <c r="DK1053" s="141"/>
      <c r="DL1053" s="141"/>
      <c r="DM1053" s="141"/>
      <c r="DN1053" s="151"/>
      <c r="DO1053" s="151"/>
      <c r="DP1053" s="153"/>
      <c r="DQ1053" s="24"/>
      <c r="DR1053" s="24"/>
      <c r="DS1053" s="24"/>
      <c r="DT1053" s="24"/>
      <c r="DU1053" s="24"/>
      <c r="DV1053" s="24"/>
      <c r="DW1053" s="24"/>
      <c r="DX1053" s="24"/>
      <c r="DY1053" s="24"/>
      <c r="DZ1053" s="24"/>
      <c r="EA1053" s="24"/>
      <c r="EB1053" s="24"/>
      <c r="EC1053" s="24"/>
      <c r="ED1053" s="24"/>
      <c r="EE1053" s="24"/>
      <c r="EF1053" s="24"/>
      <c r="EG1053" s="24"/>
      <c r="EH1053" s="24"/>
      <c r="EI1053" s="24"/>
      <c r="EJ1053" s="24"/>
      <c r="EK1053" s="24"/>
      <c r="EL1053" s="24"/>
      <c r="EM1053" s="24"/>
      <c r="EN1053" s="24"/>
      <c r="EO1053" s="24"/>
      <c r="EP1053" s="24"/>
      <c r="EQ1053" s="24"/>
      <c r="ER1053" s="24"/>
      <c r="ES1053" s="151"/>
      <c r="ET1053" s="151"/>
      <c r="EU1053" s="153"/>
      <c r="EV1053" s="24"/>
      <c r="EW1053" s="125"/>
      <c r="EX1053" s="24"/>
      <c r="EY1053" s="24"/>
      <c r="EZ1053" s="24"/>
      <c r="FA1053" s="24"/>
      <c r="FB1053" s="24"/>
      <c r="FC1053" s="24"/>
      <c r="FD1053" s="24"/>
      <c r="FE1053" s="24"/>
      <c r="FF1053" s="24"/>
      <c r="FG1053" s="24"/>
      <c r="FH1053" s="24"/>
      <c r="FI1053" s="24"/>
      <c r="FJ1053" s="24"/>
      <c r="FK1053" s="24"/>
      <c r="FL1053" s="24"/>
      <c r="FM1053" s="24"/>
      <c r="FN1053" s="24"/>
      <c r="FO1053" s="24"/>
      <c r="FP1053" s="24"/>
      <c r="FQ1053" s="24"/>
      <c r="FR1053" s="24"/>
      <c r="FS1053" s="24"/>
      <c r="FT1053" s="24"/>
      <c r="FU1053" s="24"/>
      <c r="FV1053" s="24"/>
      <c r="FW1053" s="24"/>
      <c r="FX1053" s="24"/>
      <c r="FY1053" s="24"/>
      <c r="FZ1053" s="24"/>
      <c r="GA1053" s="151"/>
      <c r="GB1053" s="151"/>
      <c r="GC1053" s="153"/>
      <c r="GD1053" s="24"/>
      <c r="GE1053" s="24"/>
      <c r="GF1053" s="24"/>
      <c r="GG1053" s="24"/>
      <c r="GH1053" s="24"/>
      <c r="GI1053" s="24"/>
      <c r="GJ1053" s="24"/>
      <c r="GK1053" s="24"/>
      <c r="GL1053" s="24"/>
      <c r="GM1053" s="24"/>
      <c r="GN1053" s="24"/>
      <c r="GO1053" s="24"/>
      <c r="GP1053" s="24"/>
      <c r="GQ1053" s="24"/>
      <c r="GR1053" s="24"/>
      <c r="GS1053" s="24"/>
      <c r="GT1053" s="24"/>
      <c r="GU1053" s="24"/>
      <c r="GV1053" s="24"/>
      <c r="GW1053" s="24"/>
      <c r="GX1053" s="24"/>
      <c r="GY1053" s="24"/>
      <c r="GZ1053" s="24"/>
      <c r="HA1053" s="24"/>
      <c r="HB1053" s="24"/>
      <c r="HC1053" s="24"/>
      <c r="HD1053" s="24"/>
      <c r="HE1053" s="24"/>
      <c r="HF1053" s="24"/>
      <c r="HG1053" s="24"/>
      <c r="HH1053" s="151"/>
      <c r="HI1053" s="151"/>
      <c r="HJ1053" s="153"/>
      <c r="HK1053" s="24"/>
      <c r="HL1053" s="24"/>
      <c r="HM1053" s="24"/>
      <c r="HN1053" s="24"/>
      <c r="HO1053" s="24"/>
      <c r="HP1053" s="24"/>
      <c r="HQ1053" s="24"/>
      <c r="HR1053" s="24"/>
      <c r="HS1053" s="24"/>
      <c r="HT1053" s="24"/>
      <c r="HU1053" s="24"/>
      <c r="HV1053" s="24"/>
      <c r="HW1053" s="24"/>
      <c r="HX1053" s="24"/>
      <c r="HY1053" s="24"/>
      <c r="HZ1053" s="24"/>
      <c r="IA1053" s="24"/>
      <c r="IB1053" s="24"/>
      <c r="IC1053" s="24"/>
      <c r="ID1053" s="24"/>
      <c r="IE1053" s="24"/>
      <c r="IF1053" s="24"/>
      <c r="IG1053" s="24"/>
      <c r="IH1053" s="24"/>
      <c r="II1053" s="24"/>
      <c r="IJ1053" s="24"/>
      <c r="IK1053" s="24"/>
      <c r="IL1053" s="24"/>
      <c r="IM1053" s="24"/>
      <c r="IN1053" s="24"/>
      <c r="IO1053" s="24"/>
      <c r="IP1053" s="151"/>
      <c r="IQ1053" s="151"/>
      <c r="IR1053" s="153"/>
      <c r="IS1053" s="24"/>
      <c r="IT1053" s="24"/>
      <c r="IU1053" s="24"/>
      <c r="IV1053" s="24"/>
      <c r="IW1053" s="24"/>
      <c r="IX1053" s="24"/>
      <c r="IY1053" s="24"/>
      <c r="IZ1053" s="24"/>
      <c r="JA1053" s="24"/>
      <c r="JB1053" s="24"/>
      <c r="JC1053" s="24"/>
      <c r="JD1053" s="24"/>
      <c r="JE1053" s="24"/>
      <c r="JF1053" s="24"/>
      <c r="JG1053" s="24"/>
      <c r="JH1053" s="24"/>
      <c r="JI1053" s="24"/>
      <c r="JJ1053" s="24"/>
      <c r="JK1053" s="24"/>
      <c r="JL1053" s="24"/>
      <c r="JM1053" s="24"/>
      <c r="JN1053" s="24"/>
      <c r="JO1053" s="24"/>
      <c r="JP1053" s="24"/>
      <c r="JQ1053" s="24"/>
      <c r="JR1053" s="24"/>
      <c r="JS1053" s="24"/>
      <c r="JT1053" s="24"/>
      <c r="JU1053" s="25"/>
      <c r="JV1053" s="24"/>
      <c r="JW1053" s="151"/>
      <c r="JX1053" s="151"/>
      <c r="JY1053" s="153"/>
      <c r="JZ1053" s="24"/>
      <c r="KA1053" s="24"/>
      <c r="KB1053" s="24"/>
      <c r="KC1053" s="24"/>
      <c r="KD1053" s="24"/>
      <c r="KE1053" s="24"/>
      <c r="KF1053" s="24"/>
      <c r="KG1053" s="24"/>
      <c r="KH1053" s="24"/>
      <c r="KI1053" s="24"/>
      <c r="KJ1053" s="24"/>
      <c r="KK1053" s="24"/>
      <c r="KL1053" s="24"/>
      <c r="KM1053" s="24"/>
      <c r="KN1053" s="24"/>
      <c r="KO1053" s="24"/>
      <c r="KP1053" s="24"/>
      <c r="KQ1053" s="24"/>
      <c r="KR1053" s="24"/>
      <c r="KS1053" s="24"/>
      <c r="KT1053" s="24"/>
      <c r="KU1053" s="24"/>
      <c r="KV1053" s="24"/>
      <c r="KW1053" s="24"/>
      <c r="KX1053" s="24"/>
      <c r="KY1053" s="24"/>
      <c r="KZ1053" s="24"/>
      <c r="LA1053" s="24"/>
      <c r="LB1053" s="24"/>
      <c r="LC1053" s="24"/>
      <c r="LD1053" s="24"/>
      <c r="LE1053" s="151"/>
      <c r="LF1053" s="151"/>
      <c r="LG1053" s="153"/>
      <c r="LH1053" s="24"/>
      <c r="LI1053" s="24"/>
      <c r="LJ1053" s="24"/>
      <c r="LK1053" s="24"/>
      <c r="LL1053" s="24"/>
      <c r="LM1053" s="24"/>
      <c r="LN1053" s="24"/>
      <c r="LO1053" s="24"/>
      <c r="LP1053" s="24"/>
      <c r="LQ1053" s="24"/>
      <c r="LR1053" s="24"/>
      <c r="LS1053" s="24"/>
      <c r="LT1053" s="24"/>
      <c r="LU1053" s="24"/>
      <c r="LV1053" s="24"/>
      <c r="LW1053" s="24"/>
      <c r="LX1053" s="24"/>
      <c r="LY1053" s="24"/>
      <c r="LZ1053" s="24"/>
      <c r="MA1053" s="24"/>
      <c r="MB1053" s="24"/>
      <c r="MC1053" s="24"/>
      <c r="MD1053" s="24"/>
      <c r="ME1053" s="24"/>
      <c r="MF1053" s="24"/>
      <c r="MG1053" s="24"/>
      <c r="MH1053" s="24"/>
      <c r="MI1053" s="24"/>
      <c r="MJ1053" s="24"/>
      <c r="MK1053" s="24"/>
      <c r="ML1053" s="24"/>
    </row>
    <row r="1054" spans="1:350" s="41" customFormat="1" ht="14.25" customHeight="1" outlineLevel="3" x14ac:dyDescent="0.25">
      <c r="A1054" s="220" t="s">
        <v>599</v>
      </c>
      <c r="B1054" s="230" t="s">
        <v>603</v>
      </c>
      <c r="C1054" s="175" t="s">
        <v>59</v>
      </c>
      <c r="D1054" s="175">
        <v>1</v>
      </c>
      <c r="E1054" s="175"/>
      <c r="F1054" s="175">
        <f>D1054-E1054</f>
        <v>1</v>
      </c>
      <c r="G1054" s="175" t="s">
        <v>924</v>
      </c>
      <c r="H1054" s="170" t="s">
        <v>866</v>
      </c>
      <c r="I1054" s="170" t="s">
        <v>979</v>
      </c>
      <c r="J1054" s="212">
        <f ca="1">E1054+Q1054+AX1054+CF1054+DN1054+ES1054+GA1054+HH1054+IP1054+JW1054+LE1054</f>
        <v>0</v>
      </c>
      <c r="K1054" s="212">
        <f>E1054+R1054+AY1054+CG1054+DO1054+ET1054+GB1054+HI1054+IQ1054+JX1054+LF1054</f>
        <v>0</v>
      </c>
      <c r="L1054" s="172" t="e">
        <f ca="1">K1054/J1054</f>
        <v>#DIV/0!</v>
      </c>
      <c r="M1054" s="172">
        <f>K1054/D1054</f>
        <v>0</v>
      </c>
      <c r="N1054" s="183">
        <f ca="1">SUMIF($EV$8:$FZ$9,$O$5,$EV1055:$FZ1055)-SUMIF($EV$8:$FZ$9,$Q$5,$EV1055:$FZ1055)</f>
        <v>0</v>
      </c>
      <c r="O1054" s="154"/>
      <c r="P1054" s="154"/>
      <c r="Q1054" s="150">
        <v>0</v>
      </c>
      <c r="R1054" s="150">
        <v>0</v>
      </c>
      <c r="S1054" s="152" t="e">
        <v>#DIV/0!</v>
      </c>
      <c r="T1054" s="154"/>
      <c r="U1054" s="154"/>
      <c r="V1054" s="154"/>
      <c r="W1054" s="154"/>
      <c r="X1054" s="154"/>
      <c r="Y1054" s="154"/>
      <c r="Z1054" s="154"/>
      <c r="AA1054" s="154"/>
      <c r="AB1054" s="154"/>
      <c r="AC1054" s="154"/>
      <c r="AD1054" s="154"/>
      <c r="AE1054" s="154"/>
      <c r="AF1054" s="154"/>
      <c r="AG1054" s="154"/>
      <c r="AH1054" s="154"/>
      <c r="AI1054" s="154"/>
      <c r="AJ1054" s="154"/>
      <c r="AK1054" s="154"/>
      <c r="AL1054" s="154"/>
      <c r="AM1054" s="154"/>
      <c r="AN1054" s="154"/>
      <c r="AO1054" s="154"/>
      <c r="AP1054" s="154"/>
      <c r="AQ1054" s="154"/>
      <c r="AR1054" s="154"/>
      <c r="AS1054" s="154"/>
      <c r="AT1054" s="154"/>
      <c r="AU1054" s="154"/>
      <c r="AV1054" s="154"/>
      <c r="AW1054" s="154"/>
      <c r="AX1054" s="150">
        <f t="shared" ca="1" si="2639"/>
        <v>0</v>
      </c>
      <c r="AY1054" s="150">
        <f>SUM(BA1055:CE1055)</f>
        <v>0</v>
      </c>
      <c r="AZ1054" s="152" t="e">
        <f ca="1">AY1054/AX1054</f>
        <v>#DIV/0!</v>
      </c>
      <c r="BA1054" s="154"/>
      <c r="BB1054" s="154"/>
      <c r="BC1054" s="154"/>
      <c r="BD1054" s="154"/>
      <c r="BE1054" s="154"/>
      <c r="BF1054" s="154"/>
      <c r="BG1054" s="154"/>
      <c r="BH1054" s="154"/>
      <c r="BI1054" s="154"/>
      <c r="BJ1054" s="154"/>
      <c r="BK1054" s="154"/>
      <c r="BL1054" s="154"/>
      <c r="BM1054" s="154"/>
      <c r="BN1054" s="154"/>
      <c r="BO1054" s="154"/>
      <c r="BP1054" s="154"/>
      <c r="BQ1054" s="154"/>
      <c r="BR1054" s="154"/>
      <c r="BS1054" s="154"/>
      <c r="BT1054" s="154"/>
      <c r="BU1054" s="154"/>
      <c r="BV1054" s="154"/>
      <c r="BW1054" s="154"/>
      <c r="BX1054" s="154"/>
      <c r="BY1054" s="154"/>
      <c r="BZ1054" s="154"/>
      <c r="CA1054" s="154"/>
      <c r="CB1054" s="154"/>
      <c r="CC1054" s="154"/>
      <c r="CD1054" s="154"/>
      <c r="CE1054" s="154"/>
      <c r="CF1054" s="150">
        <f t="shared" ref="CF1054" si="2731">SUM(CI1054:DM1054)</f>
        <v>0</v>
      </c>
      <c r="CG1054" s="150">
        <f>SUM(CI1055:DM1055)</f>
        <v>0</v>
      </c>
      <c r="CH1054" s="152" t="e">
        <f>CG1054/CF1054</f>
        <v>#DIV/0!</v>
      </c>
      <c r="CI1054" s="154"/>
      <c r="CJ1054" s="154"/>
      <c r="CK1054" s="154"/>
      <c r="CL1054" s="154"/>
      <c r="CM1054" s="154"/>
      <c r="CN1054" s="154"/>
      <c r="CO1054" s="154"/>
      <c r="CP1054" s="158"/>
      <c r="CQ1054" s="158"/>
      <c r="CR1054" s="158"/>
      <c r="CS1054" s="158"/>
      <c r="CT1054" s="158"/>
      <c r="CU1054" s="158"/>
      <c r="CV1054" s="158"/>
      <c r="CW1054" s="154"/>
      <c r="CX1054" s="154"/>
      <c r="CY1054" s="154"/>
      <c r="CZ1054" s="154"/>
      <c r="DA1054" s="154"/>
      <c r="DB1054" s="154"/>
      <c r="DC1054" s="154"/>
      <c r="DD1054" s="154"/>
      <c r="DE1054" s="154"/>
      <c r="DF1054" s="154"/>
      <c r="DG1054" s="154"/>
      <c r="DH1054" s="154"/>
      <c r="DI1054" s="154"/>
      <c r="DJ1054" s="154"/>
      <c r="DK1054" s="154"/>
      <c r="DL1054" s="154"/>
      <c r="DM1054" s="154"/>
      <c r="DN1054" s="150">
        <f t="shared" ref="DN1054" si="2732">SUM(DQ1054:ER1054)</f>
        <v>0</v>
      </c>
      <c r="DO1054" s="150">
        <f>SUM(DQ1055:ER1055)</f>
        <v>0</v>
      </c>
      <c r="DP1054" s="152" t="e">
        <f t="shared" si="2573"/>
        <v>#DIV/0!</v>
      </c>
      <c r="DQ1054" s="154"/>
      <c r="DR1054" s="154"/>
      <c r="DS1054" s="154"/>
      <c r="DT1054" s="154"/>
      <c r="DU1054" s="154"/>
      <c r="DV1054" s="154"/>
      <c r="DW1054" s="154"/>
      <c r="DX1054" s="154"/>
      <c r="DY1054" s="154"/>
      <c r="DZ1054" s="154"/>
      <c r="EA1054" s="154"/>
      <c r="EB1054" s="154"/>
      <c r="EC1054" s="154"/>
      <c r="ED1054" s="154"/>
      <c r="EE1054" s="154"/>
      <c r="EF1054" s="154"/>
      <c r="EG1054" s="154"/>
      <c r="EH1054" s="154"/>
      <c r="EI1054" s="154"/>
      <c r="EJ1054" s="154"/>
      <c r="EK1054" s="154"/>
      <c r="EL1054" s="154"/>
      <c r="EM1054" s="154"/>
      <c r="EN1054" s="154"/>
      <c r="EO1054" s="154"/>
      <c r="EP1054" s="154"/>
      <c r="EQ1054" s="154"/>
      <c r="ER1054" s="154"/>
      <c r="ES1054" s="150">
        <f t="shared" ca="1" si="2652"/>
        <v>0</v>
      </c>
      <c r="ET1054" s="150">
        <f t="shared" si="2609"/>
        <v>0</v>
      </c>
      <c r="EU1054" s="152" t="e">
        <f t="shared" ca="1" si="2610"/>
        <v>#DIV/0!</v>
      </c>
      <c r="EV1054" s="154"/>
      <c r="EW1054" s="160"/>
      <c r="EX1054" s="154"/>
      <c r="EY1054" s="154"/>
      <c r="EZ1054" s="154"/>
      <c r="FA1054" s="154"/>
      <c r="FB1054" s="154"/>
      <c r="FC1054" s="154"/>
      <c r="FD1054" s="154"/>
      <c r="FE1054" s="154"/>
      <c r="FF1054" s="154"/>
      <c r="FG1054" s="154"/>
      <c r="FH1054" s="154"/>
      <c r="FI1054" s="154"/>
      <c r="FJ1054" s="154"/>
      <c r="FK1054" s="154"/>
      <c r="FL1054" s="154"/>
      <c r="FM1054" s="154"/>
      <c r="FN1054" s="154"/>
      <c r="FO1054" s="154"/>
      <c r="FP1054" s="154"/>
      <c r="FQ1054" s="154"/>
      <c r="FR1054" s="154"/>
      <c r="FS1054" s="154"/>
      <c r="FT1054" s="154"/>
      <c r="FU1054" s="154"/>
      <c r="FV1054" s="154"/>
      <c r="FW1054" s="154"/>
      <c r="FX1054" s="154"/>
      <c r="FY1054" s="154"/>
      <c r="FZ1054" s="154"/>
      <c r="GA1054" s="150">
        <f t="shared" ref="GA1054" ca="1" si="2733">SUMIF($GD$8:$HG$9,$O$5,GD1054:HG1054)</f>
        <v>0</v>
      </c>
      <c r="GB1054" s="150">
        <f t="shared" ref="GB1054" si="2734">SUM(GD1055:HG1055)</f>
        <v>0</v>
      </c>
      <c r="GC1054" s="152" t="e">
        <f t="shared" ref="GC1054" ca="1" si="2735">GB1054/GA1054</f>
        <v>#DIV/0!</v>
      </c>
      <c r="GD1054" s="154"/>
      <c r="GE1054" s="154"/>
      <c r="GF1054" s="154"/>
      <c r="GG1054" s="154"/>
      <c r="GH1054" s="154"/>
      <c r="GI1054" s="154"/>
      <c r="GJ1054" s="154"/>
      <c r="GK1054" s="154"/>
      <c r="GL1054" s="154"/>
      <c r="GM1054" s="154"/>
      <c r="GN1054" s="154"/>
      <c r="GO1054" s="154"/>
      <c r="GP1054" s="154"/>
      <c r="GQ1054" s="154"/>
      <c r="GR1054" s="154"/>
      <c r="GS1054" s="154"/>
      <c r="GT1054" s="154"/>
      <c r="GU1054" s="154"/>
      <c r="GV1054" s="154"/>
      <c r="GW1054" s="154"/>
      <c r="GX1054" s="154"/>
      <c r="GY1054" s="154"/>
      <c r="GZ1054" s="154"/>
      <c r="HA1054" s="154"/>
      <c r="HB1054" s="154"/>
      <c r="HC1054" s="154"/>
      <c r="HD1054" s="154"/>
      <c r="HE1054" s="154"/>
      <c r="HF1054" s="154"/>
      <c r="HG1054" s="154"/>
      <c r="HH1054" s="150"/>
      <c r="HI1054" s="150">
        <v>0</v>
      </c>
      <c r="HJ1054" s="154"/>
      <c r="HK1054" s="154"/>
      <c r="HL1054" s="154"/>
      <c r="HM1054" s="154"/>
      <c r="HN1054" s="154"/>
      <c r="HO1054" s="154"/>
      <c r="HP1054" s="154"/>
      <c r="HQ1054" s="154"/>
      <c r="HR1054" s="154"/>
      <c r="HS1054" s="154"/>
      <c r="HT1054" s="154"/>
      <c r="HU1054" s="154"/>
      <c r="HV1054" s="154"/>
      <c r="HW1054" s="154"/>
      <c r="HX1054" s="154"/>
      <c r="HY1054" s="154"/>
      <c r="HZ1054" s="154"/>
      <c r="IA1054" s="154"/>
      <c r="IB1054" s="154"/>
      <c r="IC1054" s="154"/>
      <c r="ID1054" s="154"/>
      <c r="IE1054" s="154"/>
      <c r="IF1054" s="154"/>
      <c r="IG1054" s="154"/>
      <c r="IH1054" s="154"/>
      <c r="II1054" s="154"/>
      <c r="IJ1054" s="154"/>
      <c r="IK1054" s="154"/>
      <c r="IL1054" s="154"/>
      <c r="IM1054" s="154"/>
      <c r="IN1054" s="154"/>
      <c r="IO1054" s="154"/>
      <c r="IP1054" s="150"/>
      <c r="IQ1054" s="150">
        <v>0</v>
      </c>
      <c r="IR1054" s="154"/>
      <c r="IS1054" s="154"/>
      <c r="IT1054" s="154"/>
      <c r="IU1054" s="154"/>
      <c r="IV1054" s="154"/>
      <c r="IW1054" s="154"/>
      <c r="IX1054" s="154"/>
      <c r="IY1054" s="154"/>
      <c r="IZ1054" s="154"/>
      <c r="JA1054" s="154"/>
      <c r="JB1054" s="154"/>
      <c r="JC1054" s="154"/>
      <c r="JD1054" s="154"/>
      <c r="JE1054" s="154"/>
      <c r="JF1054" s="154"/>
      <c r="JG1054" s="154"/>
      <c r="JH1054" s="154"/>
      <c r="JI1054" s="154"/>
      <c r="JJ1054" s="154"/>
      <c r="JK1054" s="154"/>
      <c r="JL1054" s="154"/>
      <c r="JM1054" s="154"/>
      <c r="JN1054" s="154"/>
      <c r="JO1054" s="154"/>
      <c r="JP1054" s="154"/>
      <c r="JQ1054" s="154"/>
      <c r="JR1054" s="154"/>
      <c r="JS1054" s="154"/>
      <c r="JT1054" s="154"/>
      <c r="JU1054" s="154"/>
      <c r="JV1054" s="154"/>
      <c r="JW1054" s="150"/>
      <c r="JX1054" s="150">
        <v>0</v>
      </c>
      <c r="JY1054" s="154"/>
      <c r="JZ1054" s="154"/>
      <c r="KA1054" s="154"/>
      <c r="KB1054" s="154"/>
      <c r="KC1054" s="154"/>
      <c r="KD1054" s="154"/>
      <c r="KE1054" s="154"/>
      <c r="KF1054" s="154"/>
      <c r="KG1054" s="154"/>
      <c r="KH1054" s="154"/>
      <c r="KI1054" s="154"/>
      <c r="KJ1054" s="154"/>
      <c r="KK1054" s="154"/>
      <c r="KL1054" s="154"/>
      <c r="KM1054" s="154"/>
      <c r="KN1054" s="154"/>
      <c r="KO1054" s="154"/>
      <c r="KP1054" s="154"/>
      <c r="KQ1054" s="154"/>
      <c r="KR1054" s="154"/>
      <c r="KS1054" s="154"/>
      <c r="KT1054" s="154"/>
      <c r="KU1054" s="154"/>
      <c r="KV1054" s="154"/>
      <c r="KW1054" s="154"/>
      <c r="KX1054" s="154"/>
      <c r="KY1054" s="154"/>
      <c r="KZ1054" s="154"/>
      <c r="LA1054" s="154"/>
      <c r="LB1054" s="154"/>
      <c r="LC1054" s="154"/>
      <c r="LD1054" s="154"/>
      <c r="LE1054" s="150"/>
      <c r="LF1054" s="150">
        <v>0</v>
      </c>
      <c r="LG1054" s="154"/>
      <c r="LH1054" s="154"/>
      <c r="LI1054" s="154"/>
      <c r="LJ1054" s="154"/>
      <c r="LK1054" s="154"/>
      <c r="LL1054" s="154"/>
      <c r="LM1054" s="154"/>
      <c r="LN1054" s="154"/>
      <c r="LO1054" s="154"/>
      <c r="LP1054" s="154"/>
      <c r="LQ1054" s="154"/>
      <c r="LR1054" s="154"/>
      <c r="LS1054" s="154"/>
      <c r="LT1054" s="154"/>
      <c r="LU1054" s="154"/>
      <c r="LV1054" s="154"/>
      <c r="LW1054" s="154"/>
      <c r="LX1054" s="154"/>
      <c r="LY1054" s="154"/>
      <c r="LZ1054" s="154"/>
      <c r="MA1054" s="154"/>
      <c r="MB1054" s="154"/>
      <c r="MC1054" s="154"/>
      <c r="MD1054" s="154"/>
      <c r="ME1054" s="154"/>
      <c r="MF1054" s="154"/>
      <c r="MG1054" s="154"/>
      <c r="MH1054" s="154"/>
      <c r="MI1054" s="154"/>
      <c r="MJ1054" s="154"/>
      <c r="MK1054" s="154"/>
      <c r="ML1054" s="154"/>
    </row>
    <row r="1055" spans="1:350" s="41" customFormat="1" ht="14.25" customHeight="1" outlineLevel="3" x14ac:dyDescent="0.25">
      <c r="A1055" s="221"/>
      <c r="B1055" s="231"/>
      <c r="C1055" s="176"/>
      <c r="D1055" s="176"/>
      <c r="E1055" s="176"/>
      <c r="F1055" s="176"/>
      <c r="G1055" s="176"/>
      <c r="H1055" s="171"/>
      <c r="I1055" s="171"/>
      <c r="J1055" s="213"/>
      <c r="K1055" s="213"/>
      <c r="L1055" s="173"/>
      <c r="M1055" s="173"/>
      <c r="N1055" s="184"/>
      <c r="O1055" s="155"/>
      <c r="P1055" s="155"/>
      <c r="Q1055" s="151"/>
      <c r="R1055" s="151"/>
      <c r="S1055" s="153"/>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1"/>
      <c r="AY1055" s="151"/>
      <c r="AZ1055" s="153"/>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c r="CF1055" s="151"/>
      <c r="CG1055" s="151"/>
      <c r="CH1055" s="153"/>
      <c r="CI1055" s="155"/>
      <c r="CJ1055" s="155"/>
      <c r="CK1055" s="155"/>
      <c r="CL1055" s="155"/>
      <c r="CM1055" s="155"/>
      <c r="CN1055" s="155"/>
      <c r="CO1055" s="155"/>
      <c r="CP1055" s="159"/>
      <c r="CQ1055" s="159"/>
      <c r="CR1055" s="159"/>
      <c r="CS1055" s="159"/>
      <c r="CT1055" s="159"/>
      <c r="CU1055" s="159"/>
      <c r="CV1055" s="159"/>
      <c r="CW1055" s="155"/>
      <c r="CX1055" s="155"/>
      <c r="CY1055" s="155"/>
      <c r="CZ1055" s="155"/>
      <c r="DA1055" s="155"/>
      <c r="DB1055" s="155"/>
      <c r="DC1055" s="155"/>
      <c r="DD1055" s="155"/>
      <c r="DE1055" s="155"/>
      <c r="DF1055" s="155"/>
      <c r="DG1055" s="155"/>
      <c r="DH1055" s="155"/>
      <c r="DI1055" s="155"/>
      <c r="DJ1055" s="155"/>
      <c r="DK1055" s="155"/>
      <c r="DL1055" s="155"/>
      <c r="DM1055" s="155"/>
      <c r="DN1055" s="151"/>
      <c r="DO1055" s="151"/>
      <c r="DP1055" s="153"/>
      <c r="DQ1055" s="155"/>
      <c r="DR1055" s="155"/>
      <c r="DS1055" s="155"/>
      <c r="DT1055" s="155"/>
      <c r="DU1055" s="155"/>
      <c r="DV1055" s="155"/>
      <c r="DW1055" s="155"/>
      <c r="DX1055" s="155"/>
      <c r="DY1055" s="155"/>
      <c r="DZ1055" s="155"/>
      <c r="EA1055" s="155"/>
      <c r="EB1055" s="155"/>
      <c r="EC1055" s="155"/>
      <c r="ED1055" s="155"/>
      <c r="EE1055" s="155"/>
      <c r="EF1055" s="155"/>
      <c r="EG1055" s="155"/>
      <c r="EH1055" s="155"/>
      <c r="EI1055" s="155"/>
      <c r="EJ1055" s="155"/>
      <c r="EK1055" s="155"/>
      <c r="EL1055" s="155"/>
      <c r="EM1055" s="155"/>
      <c r="EN1055" s="155"/>
      <c r="EO1055" s="155"/>
      <c r="EP1055" s="155"/>
      <c r="EQ1055" s="155"/>
      <c r="ER1055" s="155"/>
      <c r="ES1055" s="151"/>
      <c r="ET1055" s="151"/>
      <c r="EU1055" s="153"/>
      <c r="EV1055" s="155"/>
      <c r="EW1055" s="161"/>
      <c r="EX1055" s="155"/>
      <c r="EY1055" s="155"/>
      <c r="EZ1055" s="155"/>
      <c r="FA1055" s="155"/>
      <c r="FB1055" s="155"/>
      <c r="FC1055" s="155"/>
      <c r="FD1055" s="155"/>
      <c r="FE1055" s="155"/>
      <c r="FF1055" s="155"/>
      <c r="FG1055" s="155"/>
      <c r="FH1055" s="155"/>
      <c r="FI1055" s="155"/>
      <c r="FJ1055" s="155"/>
      <c r="FK1055" s="155"/>
      <c r="FL1055" s="155"/>
      <c r="FM1055" s="155"/>
      <c r="FN1055" s="155"/>
      <c r="FO1055" s="155"/>
      <c r="FP1055" s="155"/>
      <c r="FQ1055" s="155"/>
      <c r="FR1055" s="155"/>
      <c r="FS1055" s="155"/>
      <c r="FT1055" s="155"/>
      <c r="FU1055" s="155"/>
      <c r="FV1055" s="155"/>
      <c r="FW1055" s="155"/>
      <c r="FX1055" s="155"/>
      <c r="FY1055" s="155"/>
      <c r="FZ1055" s="155"/>
      <c r="GA1055" s="151"/>
      <c r="GB1055" s="151"/>
      <c r="GC1055" s="153"/>
      <c r="GD1055" s="155"/>
      <c r="GE1055" s="155"/>
      <c r="GF1055" s="155"/>
      <c r="GG1055" s="155"/>
      <c r="GH1055" s="155"/>
      <c r="GI1055" s="155"/>
      <c r="GJ1055" s="155"/>
      <c r="GK1055" s="155"/>
      <c r="GL1055" s="155"/>
      <c r="GM1055" s="155"/>
      <c r="GN1055" s="155"/>
      <c r="GO1055" s="155"/>
      <c r="GP1055" s="155"/>
      <c r="GQ1055" s="155"/>
      <c r="GR1055" s="155"/>
      <c r="GS1055" s="155"/>
      <c r="GT1055" s="155"/>
      <c r="GU1055" s="155"/>
      <c r="GV1055" s="155"/>
      <c r="GW1055" s="155"/>
      <c r="GX1055" s="155"/>
      <c r="GY1055" s="155"/>
      <c r="GZ1055" s="155"/>
      <c r="HA1055" s="155"/>
      <c r="HB1055" s="155"/>
      <c r="HC1055" s="155"/>
      <c r="HD1055" s="155"/>
      <c r="HE1055" s="155"/>
      <c r="HF1055" s="155"/>
      <c r="HG1055" s="155"/>
      <c r="HH1055" s="151"/>
      <c r="HI1055" s="151"/>
      <c r="HJ1055" s="155"/>
      <c r="HK1055" s="155"/>
      <c r="HL1055" s="155"/>
      <c r="HM1055" s="155"/>
      <c r="HN1055" s="155"/>
      <c r="HO1055" s="155"/>
      <c r="HP1055" s="155"/>
      <c r="HQ1055" s="155"/>
      <c r="HR1055" s="155"/>
      <c r="HS1055" s="155"/>
      <c r="HT1055" s="155"/>
      <c r="HU1055" s="155"/>
      <c r="HV1055" s="155"/>
      <c r="HW1055" s="155"/>
      <c r="HX1055" s="155"/>
      <c r="HY1055" s="155"/>
      <c r="HZ1055" s="155"/>
      <c r="IA1055" s="155"/>
      <c r="IB1055" s="155"/>
      <c r="IC1055" s="155"/>
      <c r="ID1055" s="155"/>
      <c r="IE1055" s="155"/>
      <c r="IF1055" s="155"/>
      <c r="IG1055" s="155"/>
      <c r="IH1055" s="155"/>
      <c r="II1055" s="155"/>
      <c r="IJ1055" s="155"/>
      <c r="IK1055" s="155"/>
      <c r="IL1055" s="155"/>
      <c r="IM1055" s="155"/>
      <c r="IN1055" s="155"/>
      <c r="IO1055" s="155"/>
      <c r="IP1055" s="151"/>
      <c r="IQ1055" s="151"/>
      <c r="IR1055" s="155"/>
      <c r="IS1055" s="155"/>
      <c r="IT1055" s="155"/>
      <c r="IU1055" s="155"/>
      <c r="IV1055" s="155"/>
      <c r="IW1055" s="155"/>
      <c r="IX1055" s="155"/>
      <c r="IY1055" s="155"/>
      <c r="IZ1055" s="155"/>
      <c r="JA1055" s="155"/>
      <c r="JB1055" s="155"/>
      <c r="JC1055" s="155"/>
      <c r="JD1055" s="155"/>
      <c r="JE1055" s="155"/>
      <c r="JF1055" s="155"/>
      <c r="JG1055" s="155"/>
      <c r="JH1055" s="155"/>
      <c r="JI1055" s="155"/>
      <c r="JJ1055" s="155"/>
      <c r="JK1055" s="155"/>
      <c r="JL1055" s="155"/>
      <c r="JM1055" s="155"/>
      <c r="JN1055" s="155"/>
      <c r="JO1055" s="155"/>
      <c r="JP1055" s="155"/>
      <c r="JQ1055" s="155"/>
      <c r="JR1055" s="155"/>
      <c r="JS1055" s="155"/>
      <c r="JT1055" s="155"/>
      <c r="JU1055" s="155"/>
      <c r="JV1055" s="155"/>
      <c r="JW1055" s="151"/>
      <c r="JX1055" s="151"/>
      <c r="JY1055" s="155"/>
      <c r="JZ1055" s="155"/>
      <c r="KA1055" s="155"/>
      <c r="KB1055" s="155"/>
      <c r="KC1055" s="155"/>
      <c r="KD1055" s="155"/>
      <c r="KE1055" s="155"/>
      <c r="KF1055" s="155"/>
      <c r="KG1055" s="155"/>
      <c r="KH1055" s="155"/>
      <c r="KI1055" s="155"/>
      <c r="KJ1055" s="155"/>
      <c r="KK1055" s="155"/>
      <c r="KL1055" s="155"/>
      <c r="KM1055" s="155"/>
      <c r="KN1055" s="155"/>
      <c r="KO1055" s="155"/>
      <c r="KP1055" s="155"/>
      <c r="KQ1055" s="155"/>
      <c r="KR1055" s="155"/>
      <c r="KS1055" s="155"/>
      <c r="KT1055" s="155"/>
      <c r="KU1055" s="155"/>
      <c r="KV1055" s="155"/>
      <c r="KW1055" s="155"/>
      <c r="KX1055" s="155"/>
      <c r="KY1055" s="155"/>
      <c r="KZ1055" s="155"/>
      <c r="LA1055" s="155"/>
      <c r="LB1055" s="155"/>
      <c r="LC1055" s="155"/>
      <c r="LD1055" s="155"/>
      <c r="LE1055" s="151"/>
      <c r="LF1055" s="151"/>
      <c r="LG1055" s="155"/>
      <c r="LH1055" s="155"/>
      <c r="LI1055" s="155"/>
      <c r="LJ1055" s="155"/>
      <c r="LK1055" s="155"/>
      <c r="LL1055" s="155"/>
      <c r="LM1055" s="155"/>
      <c r="LN1055" s="155"/>
      <c r="LO1055" s="155"/>
      <c r="LP1055" s="155"/>
      <c r="LQ1055" s="155"/>
      <c r="LR1055" s="155"/>
      <c r="LS1055" s="155"/>
      <c r="LT1055" s="155"/>
      <c r="LU1055" s="155"/>
      <c r="LV1055" s="155"/>
      <c r="LW1055" s="155"/>
      <c r="LX1055" s="155"/>
      <c r="LY1055" s="155"/>
      <c r="LZ1055" s="155"/>
      <c r="MA1055" s="155"/>
      <c r="MB1055" s="155"/>
      <c r="MC1055" s="155"/>
      <c r="MD1055" s="155"/>
      <c r="ME1055" s="155"/>
      <c r="MF1055" s="155"/>
      <c r="MG1055" s="155"/>
      <c r="MH1055" s="155"/>
      <c r="MI1055" s="155"/>
      <c r="MJ1055" s="155"/>
      <c r="MK1055" s="155"/>
      <c r="ML1055" s="155"/>
    </row>
    <row r="1056" spans="1:350" ht="13.9" customHeight="1" outlineLevel="3" x14ac:dyDescent="0.2">
      <c r="A1056" s="226" t="s">
        <v>616</v>
      </c>
      <c r="B1056" s="218" t="s">
        <v>343</v>
      </c>
      <c r="C1056" s="214" t="s">
        <v>99</v>
      </c>
      <c r="D1056" s="154">
        <v>101</v>
      </c>
      <c r="E1056" s="175">
        <v>0</v>
      </c>
      <c r="F1056" s="175">
        <f>D1056-E1056</f>
        <v>101</v>
      </c>
      <c r="G1056" s="175" t="s">
        <v>844</v>
      </c>
      <c r="H1056" s="170" t="s">
        <v>866</v>
      </c>
      <c r="I1056" s="170" t="s">
        <v>824</v>
      </c>
      <c r="J1056" s="212">
        <f ca="1">E1056+Q1056+AX1056+CF1056+DN1056+ES1056+GA1056+HH1056+IP1056+JW1056+LE1056</f>
        <v>101</v>
      </c>
      <c r="K1056" s="212">
        <f>E1056+R1056+AY1056+CG1056+DO1056+ET1056+GB1056+HI1056+IQ1056+JX1056+LF1056</f>
        <v>101</v>
      </c>
      <c r="L1056" s="172">
        <f ca="1">K1056/J1056</f>
        <v>1</v>
      </c>
      <c r="M1056" s="172">
        <f>K1056/D1056</f>
        <v>1</v>
      </c>
      <c r="N1056" s="183">
        <f ca="1">SUMIF($EV$8:$FZ$9,$O$5,$EV1057:$FZ1057)-SUMIF($EV$8:$FZ$9,$Q$5,$EV1057:$FZ1057)</f>
        <v>0</v>
      </c>
      <c r="O1056" s="156"/>
      <c r="P1056" s="16" t="s">
        <v>25</v>
      </c>
      <c r="Q1056" s="150">
        <v>0</v>
      </c>
      <c r="R1056" s="150">
        <v>0</v>
      </c>
      <c r="S1056" s="152" t="e">
        <v>#DIV/0!</v>
      </c>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50">
        <f t="shared" ca="1" si="2639"/>
        <v>0</v>
      </c>
      <c r="AY1056" s="150">
        <f>SUM(BA1057:CE1057)</f>
        <v>0</v>
      </c>
      <c r="AZ1056" s="152" t="e">
        <f ca="1">AY1056/AX1056</f>
        <v>#DIV/0!</v>
      </c>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50">
        <f t="shared" ref="CF1056" si="2736">SUM(CI1056:DM1056)</f>
        <v>0</v>
      </c>
      <c r="CG1056" s="150">
        <f>SUM(CI1057:DM1057)</f>
        <v>0</v>
      </c>
      <c r="CH1056" s="152" t="e">
        <f>CG1056/CF1056</f>
        <v>#DIV/0!</v>
      </c>
      <c r="CI1056" s="129"/>
      <c r="CJ1056" s="129"/>
      <c r="CK1056" s="129"/>
      <c r="CL1056" s="129"/>
      <c r="CM1056" s="129"/>
      <c r="CN1056" s="129"/>
      <c r="CO1056" s="129"/>
      <c r="CP1056" s="101"/>
      <c r="CQ1056" s="101"/>
      <c r="CR1056" s="101"/>
      <c r="CS1056" s="101"/>
      <c r="CT1056" s="101"/>
      <c r="CU1056" s="101"/>
      <c r="CV1056" s="101"/>
      <c r="CW1056" s="129"/>
      <c r="CX1056" s="129"/>
      <c r="CY1056" s="129"/>
      <c r="CZ1056" s="129"/>
      <c r="DA1056" s="129"/>
      <c r="DB1056" s="129"/>
      <c r="DC1056" s="129"/>
      <c r="DD1056" s="129"/>
      <c r="DE1056" s="129"/>
      <c r="DF1056" s="129"/>
      <c r="DG1056" s="129"/>
      <c r="DH1056" s="129"/>
      <c r="DI1056" s="129"/>
      <c r="DJ1056" s="129"/>
      <c r="DK1056" s="129"/>
      <c r="DL1056" s="129"/>
      <c r="DM1056" s="129"/>
      <c r="DN1056" s="150">
        <f t="shared" ref="DN1056" si="2737">SUM(DQ1056:ER1056)</f>
        <v>62</v>
      </c>
      <c r="DO1056" s="150">
        <f>SUM(DQ1057:ER1057)</f>
        <v>0</v>
      </c>
      <c r="DP1056" s="152">
        <f t="shared" ref="DP1056:DP1118" si="2738">DO1056/DN1056</f>
        <v>0</v>
      </c>
      <c r="DQ1056" s="16"/>
      <c r="DR1056" s="16"/>
      <c r="DS1056" s="16"/>
      <c r="DT1056" s="16"/>
      <c r="DU1056" s="16"/>
      <c r="DV1056" s="16"/>
      <c r="DW1056" s="16">
        <v>20</v>
      </c>
      <c r="DX1056" s="16">
        <v>20</v>
      </c>
      <c r="DY1056" s="16">
        <v>22</v>
      </c>
      <c r="DZ1056" s="16"/>
      <c r="EA1056" s="16"/>
      <c r="EB1056" s="16"/>
      <c r="EC1056" s="16"/>
      <c r="ED1056" s="16"/>
      <c r="EE1056" s="16"/>
      <c r="EF1056" s="16"/>
      <c r="EG1056" s="16"/>
      <c r="EH1056" s="16"/>
      <c r="EI1056" s="16"/>
      <c r="EJ1056" s="16"/>
      <c r="EK1056" s="16"/>
      <c r="EL1056" s="16"/>
      <c r="EM1056" s="16"/>
      <c r="EN1056" s="16"/>
      <c r="EO1056" s="16"/>
      <c r="EP1056" s="16"/>
      <c r="EQ1056" s="16"/>
      <c r="ER1056" s="16"/>
      <c r="ES1056" s="150">
        <f t="shared" ca="1" si="2652"/>
        <v>0</v>
      </c>
      <c r="ET1056" s="150">
        <f t="shared" si="2609"/>
        <v>0</v>
      </c>
      <c r="EU1056" s="152" t="e">
        <f t="shared" ca="1" si="2610"/>
        <v>#DIV/0!</v>
      </c>
      <c r="EV1056" s="16"/>
      <c r="EW1056" s="67"/>
      <c r="EX1056" s="16"/>
      <c r="EY1056" s="16"/>
      <c r="EZ1056" s="16"/>
      <c r="FA1056" s="16"/>
      <c r="FB1056" s="16"/>
      <c r="FC1056" s="16"/>
      <c r="FD1056" s="16"/>
      <c r="FE1056" s="16"/>
      <c r="FF1056" s="16"/>
      <c r="FG1056" s="16"/>
      <c r="FH1056" s="16"/>
      <c r="FI1056" s="16"/>
      <c r="FJ1056" s="16"/>
      <c r="FK1056" s="16"/>
      <c r="FL1056" s="16"/>
      <c r="FM1056" s="16"/>
      <c r="FN1056" s="16"/>
      <c r="FO1056" s="16"/>
      <c r="FP1056" s="16"/>
      <c r="FQ1056" s="16"/>
      <c r="FR1056" s="16"/>
      <c r="FS1056" s="16"/>
      <c r="FT1056" s="16"/>
      <c r="FU1056" s="16"/>
      <c r="FV1056" s="16"/>
      <c r="FW1056" s="16"/>
      <c r="FX1056" s="16"/>
      <c r="FY1056" s="16"/>
      <c r="FZ1056" s="16"/>
      <c r="GA1056" s="150">
        <f t="shared" ref="GA1056" ca="1" si="2739">SUMIF($GD$8:$HG$9,$O$5,GD1056:HG1056)</f>
        <v>39</v>
      </c>
      <c r="GB1056" s="150">
        <f t="shared" ref="GB1056" si="2740">SUM(GD1057:HG1057)</f>
        <v>101</v>
      </c>
      <c r="GC1056" s="152">
        <f t="shared" ref="GC1056" ca="1" si="2741">GB1056/GA1056</f>
        <v>2.5897435897435899</v>
      </c>
      <c r="GD1056" s="16"/>
      <c r="GE1056" s="16"/>
      <c r="GF1056" s="16"/>
      <c r="GG1056" s="16"/>
      <c r="GH1056" s="16"/>
      <c r="GI1056" s="16"/>
      <c r="GJ1056" s="16"/>
      <c r="GK1056" s="16"/>
      <c r="GL1056" s="16"/>
      <c r="GM1056" s="16"/>
      <c r="GN1056" s="16"/>
      <c r="GO1056" s="16"/>
      <c r="GP1056" s="16"/>
      <c r="GQ1056" s="16"/>
      <c r="GR1056" s="16"/>
      <c r="GS1056" s="16"/>
      <c r="GT1056" s="16"/>
      <c r="GU1056" s="16"/>
      <c r="GV1056" s="16"/>
      <c r="GW1056" s="16"/>
      <c r="GX1056" s="16"/>
      <c r="GY1056" s="16"/>
      <c r="GZ1056" s="16"/>
      <c r="HA1056" s="16"/>
      <c r="HB1056" s="16"/>
      <c r="HC1056" s="16"/>
      <c r="HD1056" s="16"/>
      <c r="HE1056" s="16"/>
      <c r="HF1056" s="67">
        <v>39</v>
      </c>
      <c r="HG1056" s="16"/>
      <c r="HH1056" s="150"/>
      <c r="HI1056" s="150">
        <v>0</v>
      </c>
      <c r="HJ1056" s="152" t="e">
        <v>#DIV/0!</v>
      </c>
      <c r="HK1056" s="16"/>
      <c r="HL1056" s="16"/>
      <c r="HM1056" s="16"/>
      <c r="HN1056" s="16"/>
      <c r="HO1056" s="16"/>
      <c r="HP1056" s="16"/>
      <c r="HQ1056" s="16"/>
      <c r="HR1056" s="16"/>
      <c r="HS1056" s="16"/>
      <c r="HT1056" s="16"/>
      <c r="HU1056" s="16"/>
      <c r="HV1056" s="16"/>
      <c r="HW1056" s="16"/>
      <c r="HX1056" s="16"/>
      <c r="HY1056" s="16"/>
      <c r="HZ1056" s="16"/>
      <c r="IA1056" s="16"/>
      <c r="IB1056" s="16"/>
      <c r="IC1056" s="16"/>
      <c r="ID1056" s="16"/>
      <c r="IE1056" s="16"/>
      <c r="IF1056" s="16"/>
      <c r="IG1056" s="16"/>
      <c r="IH1056" s="16"/>
      <c r="II1056" s="16"/>
      <c r="IJ1056" s="16"/>
      <c r="IK1056" s="16"/>
      <c r="IL1056" s="16"/>
      <c r="IM1056" s="16"/>
      <c r="IN1056" s="16"/>
      <c r="IO1056" s="16"/>
      <c r="IP1056" s="150"/>
      <c r="IQ1056" s="150">
        <v>0</v>
      </c>
      <c r="IR1056" s="152" t="e">
        <v>#DIV/0!</v>
      </c>
      <c r="IS1056" s="16"/>
      <c r="IT1056" s="16"/>
      <c r="IU1056" s="16"/>
      <c r="IV1056" s="16"/>
      <c r="IW1056" s="16"/>
      <c r="IX1056" s="16"/>
      <c r="IY1056" s="16"/>
      <c r="IZ1056" s="16"/>
      <c r="JA1056" s="16"/>
      <c r="JB1056" s="16"/>
      <c r="JC1056" s="16"/>
      <c r="JD1056" s="16"/>
      <c r="JE1056" s="16"/>
      <c r="JF1056" s="16"/>
      <c r="JG1056" s="16"/>
      <c r="JH1056" s="16"/>
      <c r="JI1056" s="16"/>
      <c r="JJ1056" s="16"/>
      <c r="JK1056" s="16"/>
      <c r="JL1056" s="16"/>
      <c r="JM1056" s="16"/>
      <c r="JN1056" s="16"/>
      <c r="JO1056" s="16"/>
      <c r="JP1056" s="16"/>
      <c r="JQ1056" s="16"/>
      <c r="JR1056" s="16"/>
      <c r="JS1056" s="16"/>
      <c r="JT1056" s="16"/>
      <c r="JU1056" s="23"/>
      <c r="JV1056" s="16"/>
      <c r="JW1056" s="150"/>
      <c r="JX1056" s="150">
        <v>0</v>
      </c>
      <c r="JY1056" s="152" t="e">
        <v>#DIV/0!</v>
      </c>
      <c r="JZ1056" s="16"/>
      <c r="KA1056" s="16"/>
      <c r="KB1056" s="16"/>
      <c r="KC1056" s="16"/>
      <c r="KD1056" s="16"/>
      <c r="KE1056" s="16"/>
      <c r="KF1056" s="16"/>
      <c r="KG1056" s="16"/>
      <c r="KH1056" s="16"/>
      <c r="KI1056" s="16"/>
      <c r="KJ1056" s="16"/>
      <c r="KK1056" s="16"/>
      <c r="KL1056" s="16"/>
      <c r="KM1056" s="16"/>
      <c r="KN1056" s="16"/>
      <c r="KO1056" s="16"/>
      <c r="KP1056" s="16"/>
      <c r="KQ1056" s="16"/>
      <c r="KR1056" s="16"/>
      <c r="KS1056" s="16"/>
      <c r="KT1056" s="16"/>
      <c r="KU1056" s="16"/>
      <c r="KV1056" s="16"/>
      <c r="KW1056" s="16"/>
      <c r="KX1056" s="16"/>
      <c r="KY1056" s="16"/>
      <c r="KZ1056" s="16"/>
      <c r="LA1056" s="16"/>
      <c r="LB1056" s="16"/>
      <c r="LC1056" s="16"/>
      <c r="LD1056" s="16"/>
      <c r="LE1056" s="150"/>
      <c r="LF1056" s="150">
        <v>0</v>
      </c>
      <c r="LG1056" s="152" t="e">
        <v>#DIV/0!</v>
      </c>
      <c r="LH1056" s="16"/>
      <c r="LI1056" s="16"/>
      <c r="LJ1056" s="16"/>
      <c r="LK1056" s="16"/>
      <c r="LL1056" s="16"/>
      <c r="LM1056" s="16"/>
      <c r="LN1056" s="16"/>
      <c r="LO1056" s="16"/>
      <c r="LP1056" s="16"/>
      <c r="LQ1056" s="16"/>
      <c r="LR1056" s="16"/>
      <c r="LS1056" s="16"/>
      <c r="LT1056" s="16"/>
      <c r="LU1056" s="16"/>
      <c r="LV1056" s="16"/>
      <c r="LW1056" s="16"/>
      <c r="LX1056" s="16"/>
      <c r="LY1056" s="16"/>
      <c r="LZ1056" s="16"/>
      <c r="MA1056" s="16"/>
      <c r="MB1056" s="16"/>
      <c r="MC1056" s="16"/>
      <c r="MD1056" s="16"/>
      <c r="ME1056" s="16"/>
      <c r="MF1056" s="16"/>
      <c r="MG1056" s="16"/>
      <c r="MH1056" s="16"/>
      <c r="MI1056" s="16"/>
      <c r="MJ1056" s="16"/>
      <c r="MK1056" s="16"/>
      <c r="ML1056" s="16"/>
    </row>
    <row r="1057" spans="1:350" ht="13.9" customHeight="1" outlineLevel="3" x14ac:dyDescent="0.2">
      <c r="A1057" s="227"/>
      <c r="B1057" s="219"/>
      <c r="C1057" s="215"/>
      <c r="D1057" s="155"/>
      <c r="E1057" s="176"/>
      <c r="F1057" s="176"/>
      <c r="G1057" s="176"/>
      <c r="H1057" s="171"/>
      <c r="I1057" s="171"/>
      <c r="J1057" s="213"/>
      <c r="K1057" s="213"/>
      <c r="L1057" s="173"/>
      <c r="M1057" s="173"/>
      <c r="N1057" s="184"/>
      <c r="O1057" s="157"/>
      <c r="P1057" s="17" t="s">
        <v>26</v>
      </c>
      <c r="Q1057" s="151"/>
      <c r="R1057" s="151"/>
      <c r="S1057" s="153"/>
      <c r="T1057" s="24"/>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s="24"/>
      <c r="AS1057" s="24"/>
      <c r="AT1057" s="24"/>
      <c r="AU1057" s="24"/>
      <c r="AV1057" s="24"/>
      <c r="AW1057" s="24"/>
      <c r="AX1057" s="151"/>
      <c r="AY1057" s="151"/>
      <c r="AZ1057" s="153"/>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c r="CF1057" s="151"/>
      <c r="CG1057" s="151"/>
      <c r="CH1057" s="153"/>
      <c r="CI1057" s="141"/>
      <c r="CJ1057" s="141"/>
      <c r="CK1057" s="141"/>
      <c r="CL1057" s="141"/>
      <c r="CM1057" s="141"/>
      <c r="CN1057" s="141"/>
      <c r="CO1057" s="141"/>
      <c r="CP1057" s="95"/>
      <c r="CQ1057" s="95"/>
      <c r="CR1057" s="95"/>
      <c r="CS1057" s="95"/>
      <c r="CT1057" s="95"/>
      <c r="CU1057" s="95"/>
      <c r="CV1057" s="95"/>
      <c r="CW1057" s="141"/>
      <c r="CX1057" s="141"/>
      <c r="CY1057" s="141"/>
      <c r="CZ1057" s="141"/>
      <c r="DA1057" s="141"/>
      <c r="DB1057" s="141"/>
      <c r="DC1057" s="141"/>
      <c r="DD1057" s="141"/>
      <c r="DE1057" s="141"/>
      <c r="DF1057" s="141"/>
      <c r="DG1057" s="141"/>
      <c r="DH1057" s="141"/>
      <c r="DI1057" s="141"/>
      <c r="DJ1057" s="141"/>
      <c r="DK1057" s="141"/>
      <c r="DL1057" s="141"/>
      <c r="DM1057" s="141"/>
      <c r="DN1057" s="151"/>
      <c r="DO1057" s="151"/>
      <c r="DP1057" s="153"/>
      <c r="DQ1057" s="24"/>
      <c r="DR1057" s="24"/>
      <c r="DS1057" s="24"/>
      <c r="DT1057" s="24"/>
      <c r="DU1057" s="24"/>
      <c r="DV1057" s="24"/>
      <c r="DW1057" s="24"/>
      <c r="DX1057" s="24"/>
      <c r="DY1057" s="24"/>
      <c r="DZ1057" s="24"/>
      <c r="EA1057" s="24"/>
      <c r="EB1057" s="24"/>
      <c r="EC1057" s="24"/>
      <c r="ED1057" s="24"/>
      <c r="EE1057" s="24"/>
      <c r="EF1057" s="24"/>
      <c r="EG1057" s="24"/>
      <c r="EH1057" s="24"/>
      <c r="EI1057" s="24"/>
      <c r="EJ1057" s="24"/>
      <c r="EK1057" s="24"/>
      <c r="EL1057" s="24"/>
      <c r="EM1057" s="24"/>
      <c r="EN1057" s="24"/>
      <c r="EO1057" s="24"/>
      <c r="EP1057" s="24"/>
      <c r="EQ1057" s="24"/>
      <c r="ER1057" s="24"/>
      <c r="ES1057" s="151"/>
      <c r="ET1057" s="151"/>
      <c r="EU1057" s="153"/>
      <c r="EV1057" s="24"/>
      <c r="EW1057" s="125"/>
      <c r="EX1057" s="24"/>
      <c r="EY1057" s="24"/>
      <c r="EZ1057" s="24"/>
      <c r="FA1057" s="24"/>
      <c r="FB1057" s="24"/>
      <c r="FC1057" s="24"/>
      <c r="FD1057" s="24"/>
      <c r="FE1057" s="24"/>
      <c r="FF1057" s="24"/>
      <c r="FG1057" s="24"/>
      <c r="FH1057" s="24"/>
      <c r="FI1057" s="24"/>
      <c r="FJ1057" s="24"/>
      <c r="FK1057" s="24"/>
      <c r="FL1057" s="24"/>
      <c r="FM1057" s="24"/>
      <c r="FN1057" s="24"/>
      <c r="FO1057" s="24"/>
      <c r="FP1057" s="24"/>
      <c r="FQ1057" s="24"/>
      <c r="FR1057" s="24"/>
      <c r="FS1057" s="24"/>
      <c r="FT1057" s="24"/>
      <c r="FU1057" s="24"/>
      <c r="FV1057" s="24"/>
      <c r="FW1057" s="24"/>
      <c r="FX1057" s="24"/>
      <c r="FY1057" s="24"/>
      <c r="FZ1057" s="24"/>
      <c r="GA1057" s="151"/>
      <c r="GB1057" s="151"/>
      <c r="GC1057" s="153"/>
      <c r="GD1057" s="24"/>
      <c r="GE1057" s="24"/>
      <c r="GF1057" s="24"/>
      <c r="GG1057" s="24"/>
      <c r="GH1057" s="24"/>
      <c r="GI1057" s="24"/>
      <c r="GJ1057" s="24"/>
      <c r="GK1057" s="24"/>
      <c r="GL1057" s="24"/>
      <c r="GM1057" s="24"/>
      <c r="GN1057" s="24"/>
      <c r="GO1057" s="24"/>
      <c r="GP1057" s="24"/>
      <c r="GQ1057" s="24"/>
      <c r="GR1057" s="24"/>
      <c r="GS1057" s="24"/>
      <c r="GT1057" s="24"/>
      <c r="GU1057" s="24"/>
      <c r="GV1057" s="24">
        <v>32</v>
      </c>
      <c r="GW1057" s="24">
        <v>18</v>
      </c>
      <c r="GX1057" s="24"/>
      <c r="GY1057" s="24">
        <v>12</v>
      </c>
      <c r="GZ1057" s="24"/>
      <c r="HA1057" s="24"/>
      <c r="HB1057" s="24"/>
      <c r="HC1057" s="24"/>
      <c r="HD1057" s="24"/>
      <c r="HE1057" s="24"/>
      <c r="HF1057" s="24">
        <v>39</v>
      </c>
      <c r="HG1057" s="24"/>
      <c r="HH1057" s="151"/>
      <c r="HI1057" s="151"/>
      <c r="HJ1057" s="153"/>
      <c r="HK1057" s="24"/>
      <c r="HL1057" s="24"/>
      <c r="HM1057" s="24"/>
      <c r="HN1057" s="24"/>
      <c r="HO1057" s="24"/>
      <c r="HP1057" s="24"/>
      <c r="HQ1057" s="24"/>
      <c r="HR1057" s="24"/>
      <c r="HS1057" s="24"/>
      <c r="HT1057" s="24"/>
      <c r="HU1057" s="24"/>
      <c r="HV1057" s="24"/>
      <c r="HW1057" s="24"/>
      <c r="HX1057" s="24"/>
      <c r="HY1057" s="24"/>
      <c r="HZ1057" s="24"/>
      <c r="IA1057" s="24"/>
      <c r="IB1057" s="24"/>
      <c r="IC1057" s="24"/>
      <c r="ID1057" s="24"/>
      <c r="IE1057" s="24"/>
      <c r="IF1057" s="24"/>
      <c r="IG1057" s="24"/>
      <c r="IH1057" s="24"/>
      <c r="II1057" s="24"/>
      <c r="IJ1057" s="24"/>
      <c r="IK1057" s="24"/>
      <c r="IL1057" s="24"/>
      <c r="IM1057" s="24"/>
      <c r="IN1057" s="24"/>
      <c r="IO1057" s="24"/>
      <c r="IP1057" s="151"/>
      <c r="IQ1057" s="151"/>
      <c r="IR1057" s="153"/>
      <c r="IS1057" s="24"/>
      <c r="IT1057" s="24"/>
      <c r="IU1057" s="24"/>
      <c r="IV1057" s="24"/>
      <c r="IW1057" s="24"/>
      <c r="IX1057" s="24"/>
      <c r="IY1057" s="24"/>
      <c r="IZ1057" s="24"/>
      <c r="JA1057" s="24"/>
      <c r="JB1057" s="24"/>
      <c r="JC1057" s="24"/>
      <c r="JD1057" s="24"/>
      <c r="JE1057" s="24"/>
      <c r="JF1057" s="24"/>
      <c r="JG1057" s="24"/>
      <c r="JH1057" s="24"/>
      <c r="JI1057" s="24"/>
      <c r="JJ1057" s="24"/>
      <c r="JK1057" s="24"/>
      <c r="JL1057" s="24"/>
      <c r="JM1057" s="24"/>
      <c r="JN1057" s="24"/>
      <c r="JO1057" s="24"/>
      <c r="JP1057" s="24"/>
      <c r="JQ1057" s="24"/>
      <c r="JR1057" s="24"/>
      <c r="JS1057" s="24"/>
      <c r="JT1057" s="24"/>
      <c r="JU1057" s="25"/>
      <c r="JV1057" s="24"/>
      <c r="JW1057" s="151"/>
      <c r="JX1057" s="151"/>
      <c r="JY1057" s="153"/>
      <c r="JZ1057" s="24"/>
      <c r="KA1057" s="24"/>
      <c r="KB1057" s="24"/>
      <c r="KC1057" s="24"/>
      <c r="KD1057" s="24"/>
      <c r="KE1057" s="24"/>
      <c r="KF1057" s="24"/>
      <c r="KG1057" s="24"/>
      <c r="KH1057" s="24"/>
      <c r="KI1057" s="24"/>
      <c r="KJ1057" s="24"/>
      <c r="KK1057" s="24"/>
      <c r="KL1057" s="24"/>
      <c r="KM1057" s="24"/>
      <c r="KN1057" s="24"/>
      <c r="KO1057" s="24"/>
      <c r="KP1057" s="24"/>
      <c r="KQ1057" s="24"/>
      <c r="KR1057" s="24"/>
      <c r="KS1057" s="24"/>
      <c r="KT1057" s="24"/>
      <c r="KU1057" s="24"/>
      <c r="KV1057" s="24"/>
      <c r="KW1057" s="24"/>
      <c r="KX1057" s="24"/>
      <c r="KY1057" s="24"/>
      <c r="KZ1057" s="24"/>
      <c r="LA1057" s="24"/>
      <c r="LB1057" s="24"/>
      <c r="LC1057" s="24"/>
      <c r="LD1057" s="24"/>
      <c r="LE1057" s="151"/>
      <c r="LF1057" s="151"/>
      <c r="LG1057" s="153"/>
      <c r="LH1057" s="24"/>
      <c r="LI1057" s="24"/>
      <c r="LJ1057" s="24"/>
      <c r="LK1057" s="24"/>
      <c r="LL1057" s="24"/>
      <c r="LM1057" s="24"/>
      <c r="LN1057" s="24"/>
      <c r="LO1057" s="24"/>
      <c r="LP1057" s="24"/>
      <c r="LQ1057" s="24"/>
      <c r="LR1057" s="24"/>
      <c r="LS1057" s="24"/>
      <c r="LT1057" s="24"/>
      <c r="LU1057" s="24"/>
      <c r="LV1057" s="24"/>
      <c r="LW1057" s="24"/>
      <c r="LX1057" s="24"/>
      <c r="LY1057" s="24"/>
      <c r="LZ1057" s="24"/>
      <c r="MA1057" s="24"/>
      <c r="MB1057" s="24"/>
      <c r="MC1057" s="24"/>
      <c r="MD1057" s="24"/>
      <c r="ME1057" s="24"/>
      <c r="MF1057" s="24"/>
      <c r="MG1057" s="24"/>
      <c r="MH1057" s="24"/>
      <c r="MI1057" s="24"/>
      <c r="MJ1057" s="24"/>
      <c r="MK1057" s="24"/>
      <c r="ML1057" s="24"/>
    </row>
    <row r="1058" spans="1:350" ht="13.9" customHeight="1" outlineLevel="3" x14ac:dyDescent="0.2">
      <c r="A1058" s="226" t="s">
        <v>617</v>
      </c>
      <c r="B1058" s="218" t="s">
        <v>406</v>
      </c>
      <c r="C1058" s="214" t="s">
        <v>38</v>
      </c>
      <c r="D1058" s="154">
        <v>7.67</v>
      </c>
      <c r="E1058" s="175">
        <v>0</v>
      </c>
      <c r="F1058" s="175">
        <f>D1058-E1058</f>
        <v>7.67</v>
      </c>
      <c r="G1058" s="175" t="s">
        <v>898</v>
      </c>
      <c r="H1058" s="170" t="s">
        <v>923</v>
      </c>
      <c r="I1058" s="170" t="s">
        <v>903</v>
      </c>
      <c r="J1058" s="212">
        <f ca="1">E1058+Q1058+AX1058+CF1058+DN1058+ES1058+GA1058+HH1058+IP1058+JW1058+LE1058</f>
        <v>7.67</v>
      </c>
      <c r="K1058" s="212">
        <f>E1058+R1058+AY1058+CG1058+DO1058+ET1058+GB1058+HI1058+IQ1058+JX1058+LF1058</f>
        <v>3.5</v>
      </c>
      <c r="L1058" s="172">
        <f ca="1">K1058/J1058</f>
        <v>0.45632333767926991</v>
      </c>
      <c r="M1058" s="172">
        <f>K1058/D1058</f>
        <v>0.45632333767926991</v>
      </c>
      <c r="N1058" s="183">
        <f ca="1">SUMIF($EV$8:$FZ$9,$O$5,$EV1059:$FZ1059)-SUMIF($EV$8:$FZ$9,$Q$5,$EV1059:$FZ1059)</f>
        <v>0</v>
      </c>
      <c r="O1058" s="156"/>
      <c r="P1058" s="16" t="s">
        <v>25</v>
      </c>
      <c r="Q1058" s="150">
        <v>0</v>
      </c>
      <c r="R1058" s="150">
        <v>0</v>
      </c>
      <c r="S1058" s="152" t="e">
        <v>#DIV/0!</v>
      </c>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50">
        <f t="shared" ca="1" si="2639"/>
        <v>0</v>
      </c>
      <c r="AY1058" s="150">
        <f>SUM(BA1059:CE1059)</f>
        <v>0</v>
      </c>
      <c r="AZ1058" s="152" t="e">
        <f ca="1">AY1058/AX1058</f>
        <v>#DIV/0!</v>
      </c>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50">
        <f t="shared" ref="CF1058" si="2742">SUM(CI1058:DM1058)</f>
        <v>0</v>
      </c>
      <c r="CG1058" s="150">
        <f>SUM(CI1059:DM1059)</f>
        <v>0</v>
      </c>
      <c r="CH1058" s="152" t="e">
        <f>CG1058/CF1058</f>
        <v>#DIV/0!</v>
      </c>
      <c r="CI1058" s="129"/>
      <c r="CJ1058" s="129"/>
      <c r="CK1058" s="129"/>
      <c r="CL1058" s="129"/>
      <c r="CM1058" s="129"/>
      <c r="CN1058" s="129"/>
      <c r="CO1058" s="129"/>
      <c r="CP1058" s="101"/>
      <c r="CQ1058" s="101"/>
      <c r="CR1058" s="101"/>
      <c r="CS1058" s="101"/>
      <c r="CT1058" s="101"/>
      <c r="CU1058" s="101"/>
      <c r="CV1058" s="101"/>
      <c r="CW1058" s="129"/>
      <c r="CX1058" s="129"/>
      <c r="CY1058" s="129"/>
      <c r="CZ1058" s="129"/>
      <c r="DA1058" s="129"/>
      <c r="DB1058" s="129"/>
      <c r="DC1058" s="129"/>
      <c r="DD1058" s="129"/>
      <c r="DE1058" s="129"/>
      <c r="DF1058" s="129"/>
      <c r="DG1058" s="129"/>
      <c r="DH1058" s="129"/>
      <c r="DI1058" s="129"/>
      <c r="DJ1058" s="129"/>
      <c r="DK1058" s="129"/>
      <c r="DL1058" s="129"/>
      <c r="DM1058" s="129"/>
      <c r="DN1058" s="150">
        <f t="shared" ref="DN1058" si="2743">SUM(DQ1058:ER1058)</f>
        <v>0</v>
      </c>
      <c r="DO1058" s="150">
        <f>SUM(DQ1059:ER1059)</f>
        <v>0</v>
      </c>
      <c r="DP1058" s="152" t="e">
        <f t="shared" si="2738"/>
        <v>#DIV/0!</v>
      </c>
      <c r="DQ1058" s="16"/>
      <c r="DR1058" s="16"/>
      <c r="DS1058" s="16"/>
      <c r="DT1058" s="16"/>
      <c r="DU1058" s="16"/>
      <c r="DV1058" s="16"/>
      <c r="DW1058" s="16"/>
      <c r="DX1058" s="16"/>
      <c r="DY1058" s="16"/>
      <c r="DZ1058" s="16"/>
      <c r="EA1058" s="16"/>
      <c r="EB1058" s="16"/>
      <c r="EC1058" s="16"/>
      <c r="ED1058" s="16"/>
      <c r="EE1058" s="16"/>
      <c r="EF1058" s="16"/>
      <c r="EG1058" s="16"/>
      <c r="EH1058" s="16"/>
      <c r="EI1058" s="16"/>
      <c r="EJ1058" s="16"/>
      <c r="EK1058" s="16"/>
      <c r="EL1058" s="16"/>
      <c r="EM1058" s="16"/>
      <c r="EN1058" s="16"/>
      <c r="EO1058" s="16"/>
      <c r="EP1058" s="16"/>
      <c r="EQ1058" s="16"/>
      <c r="ER1058" s="16"/>
      <c r="ES1058" s="150">
        <f t="shared" ca="1" si="2652"/>
        <v>7.67</v>
      </c>
      <c r="ET1058" s="150">
        <f t="shared" si="2609"/>
        <v>0</v>
      </c>
      <c r="EU1058" s="152">
        <f t="shared" ca="1" si="2610"/>
        <v>0</v>
      </c>
      <c r="EV1058" s="16"/>
      <c r="EW1058" s="67"/>
      <c r="EX1058" s="16"/>
      <c r="EY1058" s="16"/>
      <c r="EZ1058" s="16"/>
      <c r="FA1058" s="16"/>
      <c r="FB1058" s="16">
        <v>2</v>
      </c>
      <c r="FC1058" s="16">
        <v>2</v>
      </c>
      <c r="FD1058" s="16">
        <v>2</v>
      </c>
      <c r="FE1058" s="16">
        <v>1.67</v>
      </c>
      <c r="FF1058" s="16"/>
      <c r="FG1058" s="16"/>
      <c r="FH1058" s="16"/>
      <c r="FI1058" s="16"/>
      <c r="FJ1058" s="16"/>
      <c r="FK1058" s="16"/>
      <c r="FL1058" s="16"/>
      <c r="FM1058" s="16"/>
      <c r="FN1058" s="16"/>
      <c r="FO1058" s="16"/>
      <c r="FP1058" s="16"/>
      <c r="FQ1058" s="16"/>
      <c r="FR1058" s="16"/>
      <c r="FS1058" s="16"/>
      <c r="FT1058" s="16"/>
      <c r="FU1058" s="16"/>
      <c r="FV1058" s="16"/>
      <c r="FW1058" s="16"/>
      <c r="FX1058" s="16"/>
      <c r="FY1058" s="16"/>
      <c r="FZ1058" s="16"/>
      <c r="GA1058" s="150">
        <f t="shared" ref="GA1058" ca="1" si="2744">SUMIF($GD$8:$HG$9,$O$5,GD1058:HG1058)</f>
        <v>0</v>
      </c>
      <c r="GB1058" s="150">
        <f t="shared" ref="GB1058" si="2745">SUM(GD1059:HG1059)</f>
        <v>3.5</v>
      </c>
      <c r="GC1058" s="152" t="e">
        <f t="shared" ref="GC1058" ca="1" si="2746">GB1058/GA1058</f>
        <v>#DIV/0!</v>
      </c>
      <c r="GD1058" s="16"/>
      <c r="GE1058" s="16"/>
      <c r="GF1058" s="16"/>
      <c r="GG1058" s="16"/>
      <c r="GH1058" s="16"/>
      <c r="GI1058" s="16"/>
      <c r="GJ1058" s="16"/>
      <c r="GK1058" s="16"/>
      <c r="GL1058" s="16"/>
      <c r="GM1058" s="16"/>
      <c r="GN1058" s="16"/>
      <c r="GO1058" s="16"/>
      <c r="GP1058" s="16"/>
      <c r="GQ1058" s="16"/>
      <c r="GR1058" s="16"/>
      <c r="GS1058" s="16"/>
      <c r="GT1058" s="16"/>
      <c r="GU1058" s="16"/>
      <c r="GV1058" s="16"/>
      <c r="GW1058" s="16"/>
      <c r="GX1058" s="16"/>
      <c r="GY1058" s="16"/>
      <c r="GZ1058" s="16"/>
      <c r="HA1058" s="16"/>
      <c r="HB1058" s="16"/>
      <c r="HC1058" s="16"/>
      <c r="HD1058" s="16"/>
      <c r="HE1058" s="16"/>
      <c r="HF1058" s="16"/>
      <c r="HG1058" s="16"/>
      <c r="HH1058" s="150"/>
      <c r="HI1058" s="150">
        <v>0</v>
      </c>
      <c r="HJ1058" s="152" t="e">
        <v>#DIV/0!</v>
      </c>
      <c r="HK1058" s="16"/>
      <c r="HL1058" s="16"/>
      <c r="HM1058" s="16"/>
      <c r="HN1058" s="16"/>
      <c r="HO1058" s="16"/>
      <c r="HP1058" s="16"/>
      <c r="HQ1058" s="16"/>
      <c r="HR1058" s="16"/>
      <c r="HS1058" s="16"/>
      <c r="HT1058" s="16"/>
      <c r="HU1058" s="16"/>
      <c r="HV1058" s="16"/>
      <c r="HW1058" s="16"/>
      <c r="HX1058" s="16"/>
      <c r="HY1058" s="16"/>
      <c r="HZ1058" s="16"/>
      <c r="IA1058" s="16"/>
      <c r="IB1058" s="16"/>
      <c r="IC1058" s="16"/>
      <c r="ID1058" s="16"/>
      <c r="IE1058" s="16"/>
      <c r="IF1058" s="16"/>
      <c r="IG1058" s="16"/>
      <c r="IH1058" s="16"/>
      <c r="II1058" s="16"/>
      <c r="IJ1058" s="16"/>
      <c r="IK1058" s="16"/>
      <c r="IL1058" s="16"/>
      <c r="IM1058" s="16"/>
      <c r="IN1058" s="16"/>
      <c r="IO1058" s="16"/>
      <c r="IP1058" s="150"/>
      <c r="IQ1058" s="150">
        <v>0</v>
      </c>
      <c r="IR1058" s="152" t="e">
        <v>#DIV/0!</v>
      </c>
      <c r="IS1058" s="16"/>
      <c r="IT1058" s="16"/>
      <c r="IU1058" s="16"/>
      <c r="IV1058" s="16"/>
      <c r="IW1058" s="16"/>
      <c r="IX1058" s="16"/>
      <c r="IY1058" s="16"/>
      <c r="IZ1058" s="16"/>
      <c r="JA1058" s="16"/>
      <c r="JB1058" s="16"/>
      <c r="JC1058" s="16"/>
      <c r="JD1058" s="16"/>
      <c r="JE1058" s="16"/>
      <c r="JF1058" s="16"/>
      <c r="JG1058" s="16"/>
      <c r="JH1058" s="16"/>
      <c r="JI1058" s="16"/>
      <c r="JJ1058" s="16"/>
      <c r="JK1058" s="16"/>
      <c r="JL1058" s="16"/>
      <c r="JM1058" s="16"/>
      <c r="JN1058" s="16"/>
      <c r="JO1058" s="16"/>
      <c r="JP1058" s="16"/>
      <c r="JQ1058" s="16"/>
      <c r="JR1058" s="16"/>
      <c r="JS1058" s="16"/>
      <c r="JT1058" s="16"/>
      <c r="JU1058" s="23"/>
      <c r="JV1058" s="16"/>
      <c r="JW1058" s="150"/>
      <c r="JX1058" s="150">
        <v>0</v>
      </c>
      <c r="JY1058" s="152" t="e">
        <v>#DIV/0!</v>
      </c>
      <c r="JZ1058" s="16"/>
      <c r="KA1058" s="16"/>
      <c r="KB1058" s="16"/>
      <c r="KC1058" s="16"/>
      <c r="KD1058" s="16"/>
      <c r="KE1058" s="16"/>
      <c r="KF1058" s="16"/>
      <c r="KG1058" s="16"/>
      <c r="KH1058" s="16"/>
      <c r="KI1058" s="16"/>
      <c r="KJ1058" s="16"/>
      <c r="KK1058" s="16"/>
      <c r="KL1058" s="16"/>
      <c r="KM1058" s="16"/>
      <c r="KN1058" s="16"/>
      <c r="KO1058" s="16"/>
      <c r="KP1058" s="16"/>
      <c r="KQ1058" s="16"/>
      <c r="KR1058" s="16"/>
      <c r="KS1058" s="16"/>
      <c r="KT1058" s="16"/>
      <c r="KU1058" s="16"/>
      <c r="KV1058" s="16"/>
      <c r="KW1058" s="16"/>
      <c r="KX1058" s="16"/>
      <c r="KY1058" s="16"/>
      <c r="KZ1058" s="16"/>
      <c r="LA1058" s="16"/>
      <c r="LB1058" s="16"/>
      <c r="LC1058" s="16"/>
      <c r="LD1058" s="16"/>
      <c r="LE1058" s="150"/>
      <c r="LF1058" s="150">
        <v>0</v>
      </c>
      <c r="LG1058" s="152" t="e">
        <v>#DIV/0!</v>
      </c>
      <c r="LH1058" s="16"/>
      <c r="LI1058" s="16"/>
      <c r="LJ1058" s="16"/>
      <c r="LK1058" s="16"/>
      <c r="LL1058" s="16"/>
      <c r="LM1058" s="16"/>
      <c r="LN1058" s="16"/>
      <c r="LO1058" s="16"/>
      <c r="LP1058" s="16"/>
      <c r="LQ1058" s="16"/>
      <c r="LR1058" s="16"/>
      <c r="LS1058" s="16"/>
      <c r="LT1058" s="16"/>
      <c r="LU1058" s="16"/>
      <c r="LV1058" s="16"/>
      <c r="LW1058" s="16"/>
      <c r="LX1058" s="16"/>
      <c r="LY1058" s="16"/>
      <c r="LZ1058" s="16"/>
      <c r="MA1058" s="16"/>
      <c r="MB1058" s="16"/>
      <c r="MC1058" s="16"/>
      <c r="MD1058" s="16"/>
      <c r="ME1058" s="16"/>
      <c r="MF1058" s="16"/>
      <c r="MG1058" s="16"/>
      <c r="MH1058" s="16"/>
      <c r="MI1058" s="16"/>
      <c r="MJ1058" s="16"/>
      <c r="MK1058" s="16"/>
      <c r="ML1058" s="16"/>
    </row>
    <row r="1059" spans="1:350" ht="13.9" customHeight="1" outlineLevel="3" x14ac:dyDescent="0.2">
      <c r="A1059" s="227"/>
      <c r="B1059" s="219"/>
      <c r="C1059" s="215"/>
      <c r="D1059" s="155"/>
      <c r="E1059" s="176"/>
      <c r="F1059" s="176"/>
      <c r="G1059" s="176"/>
      <c r="H1059" s="171"/>
      <c r="I1059" s="171"/>
      <c r="J1059" s="213"/>
      <c r="K1059" s="213"/>
      <c r="L1059" s="173"/>
      <c r="M1059" s="173"/>
      <c r="N1059" s="184"/>
      <c r="O1059" s="157"/>
      <c r="P1059" s="17" t="s">
        <v>26</v>
      </c>
      <c r="Q1059" s="151"/>
      <c r="R1059" s="151"/>
      <c r="S1059" s="153"/>
      <c r="T1059" s="24"/>
      <c r="U1059" s="24"/>
      <c r="V1059" s="24"/>
      <c r="W1059" s="24"/>
      <c r="X1059" s="24"/>
      <c r="Y1059" s="24"/>
      <c r="Z1059" s="24"/>
      <c r="AA1059" s="24"/>
      <c r="AB1059" s="24"/>
      <c r="AC1059" s="24"/>
      <c r="AD1059" s="24"/>
      <c r="AE1059" s="24"/>
      <c r="AF1059" s="24"/>
      <c r="AG1059" s="24"/>
      <c r="AH1059" s="24"/>
      <c r="AI1059" s="24"/>
      <c r="AJ1059" s="24"/>
      <c r="AK1059" s="24"/>
      <c r="AL1059" s="24"/>
      <c r="AM1059" s="24"/>
      <c r="AN1059" s="24"/>
      <c r="AO1059" s="24"/>
      <c r="AP1059" s="24"/>
      <c r="AQ1059" s="24"/>
      <c r="AR1059" s="24"/>
      <c r="AS1059" s="24"/>
      <c r="AT1059" s="24"/>
      <c r="AU1059" s="24"/>
      <c r="AV1059" s="24"/>
      <c r="AW1059" s="24"/>
      <c r="AX1059" s="151"/>
      <c r="AY1059" s="151"/>
      <c r="AZ1059" s="153"/>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c r="CF1059" s="151"/>
      <c r="CG1059" s="151"/>
      <c r="CH1059" s="153"/>
      <c r="CI1059" s="141"/>
      <c r="CJ1059" s="141"/>
      <c r="CK1059" s="141"/>
      <c r="CL1059" s="141"/>
      <c r="CM1059" s="141"/>
      <c r="CN1059" s="141"/>
      <c r="CO1059" s="141"/>
      <c r="CP1059" s="95"/>
      <c r="CQ1059" s="95"/>
      <c r="CR1059" s="95"/>
      <c r="CS1059" s="95"/>
      <c r="CT1059" s="95"/>
      <c r="CU1059" s="95"/>
      <c r="CV1059" s="95"/>
      <c r="CW1059" s="141"/>
      <c r="CX1059" s="141"/>
      <c r="CY1059" s="141"/>
      <c r="CZ1059" s="141"/>
      <c r="DA1059" s="141"/>
      <c r="DB1059" s="141"/>
      <c r="DC1059" s="141"/>
      <c r="DD1059" s="141"/>
      <c r="DE1059" s="141"/>
      <c r="DF1059" s="141"/>
      <c r="DG1059" s="141"/>
      <c r="DH1059" s="141"/>
      <c r="DI1059" s="141"/>
      <c r="DJ1059" s="141"/>
      <c r="DK1059" s="141"/>
      <c r="DL1059" s="141"/>
      <c r="DM1059" s="141"/>
      <c r="DN1059" s="151"/>
      <c r="DO1059" s="151"/>
      <c r="DP1059" s="153"/>
      <c r="DQ1059" s="24"/>
      <c r="DR1059" s="24"/>
      <c r="DS1059" s="24"/>
      <c r="DT1059" s="24"/>
      <c r="DU1059" s="24"/>
      <c r="DV1059" s="24"/>
      <c r="DW1059" s="24"/>
      <c r="DX1059" s="24"/>
      <c r="DY1059" s="24"/>
      <c r="DZ1059" s="24"/>
      <c r="EA1059" s="24"/>
      <c r="EB1059" s="24"/>
      <c r="EC1059" s="24"/>
      <c r="ED1059" s="24"/>
      <c r="EE1059" s="24"/>
      <c r="EF1059" s="24"/>
      <c r="EG1059" s="24"/>
      <c r="EH1059" s="24"/>
      <c r="EI1059" s="24"/>
      <c r="EJ1059" s="24"/>
      <c r="EK1059" s="24"/>
      <c r="EL1059" s="24"/>
      <c r="EM1059" s="24"/>
      <c r="EN1059" s="24"/>
      <c r="EO1059" s="24"/>
      <c r="EP1059" s="24"/>
      <c r="EQ1059" s="24"/>
      <c r="ER1059" s="24"/>
      <c r="ES1059" s="151"/>
      <c r="ET1059" s="151"/>
      <c r="EU1059" s="153"/>
      <c r="EV1059" s="24"/>
      <c r="EW1059" s="125"/>
      <c r="EX1059" s="24"/>
      <c r="EY1059" s="24"/>
      <c r="EZ1059" s="24"/>
      <c r="FA1059" s="24"/>
      <c r="FB1059" s="24"/>
      <c r="FC1059" s="24"/>
      <c r="FD1059" s="24"/>
      <c r="FE1059" s="24"/>
      <c r="FF1059" s="24"/>
      <c r="FG1059" s="24"/>
      <c r="FH1059" s="24"/>
      <c r="FI1059" s="24"/>
      <c r="FJ1059" s="24"/>
      <c r="FK1059" s="24"/>
      <c r="FL1059" s="24"/>
      <c r="FM1059" s="24"/>
      <c r="FN1059" s="24"/>
      <c r="FO1059" s="24"/>
      <c r="FP1059" s="24"/>
      <c r="FQ1059" s="24"/>
      <c r="FR1059" s="24"/>
      <c r="FS1059" s="24"/>
      <c r="FT1059" s="24"/>
      <c r="FU1059" s="24"/>
      <c r="FV1059" s="24"/>
      <c r="FW1059" s="24"/>
      <c r="FX1059" s="24"/>
      <c r="FY1059" s="24"/>
      <c r="FZ1059" s="24"/>
      <c r="GA1059" s="151"/>
      <c r="GB1059" s="151"/>
      <c r="GC1059" s="153"/>
      <c r="GD1059" s="24"/>
      <c r="GE1059" s="24"/>
      <c r="GF1059" s="24"/>
      <c r="GG1059" s="24"/>
      <c r="GH1059" s="24"/>
      <c r="GI1059" s="24"/>
      <c r="GJ1059" s="24"/>
      <c r="GK1059" s="24"/>
      <c r="GL1059" s="24"/>
      <c r="GM1059" s="24"/>
      <c r="GN1059" s="24"/>
      <c r="GO1059" s="24"/>
      <c r="GP1059" s="24"/>
      <c r="GQ1059" s="24"/>
      <c r="GR1059" s="24"/>
      <c r="GS1059" s="24"/>
      <c r="GT1059" s="24"/>
      <c r="GU1059" s="24"/>
      <c r="GV1059" s="24">
        <v>1</v>
      </c>
      <c r="GW1059" s="24">
        <v>2.5</v>
      </c>
      <c r="GX1059" s="24"/>
      <c r="GY1059" s="24"/>
      <c r="GZ1059" s="24"/>
      <c r="HA1059" s="24"/>
      <c r="HB1059" s="24"/>
      <c r="HC1059" s="24"/>
      <c r="HD1059" s="24"/>
      <c r="HE1059" s="24"/>
      <c r="HF1059" s="24"/>
      <c r="HG1059" s="24"/>
      <c r="HH1059" s="151"/>
      <c r="HI1059" s="151"/>
      <c r="HJ1059" s="153"/>
      <c r="HK1059" s="24"/>
      <c r="HL1059" s="24"/>
      <c r="HM1059" s="24"/>
      <c r="HN1059" s="24"/>
      <c r="HO1059" s="24"/>
      <c r="HP1059" s="24"/>
      <c r="HQ1059" s="24"/>
      <c r="HR1059" s="24"/>
      <c r="HS1059" s="24"/>
      <c r="HT1059" s="24"/>
      <c r="HU1059" s="24"/>
      <c r="HV1059" s="24"/>
      <c r="HW1059" s="24"/>
      <c r="HX1059" s="24"/>
      <c r="HY1059" s="24"/>
      <c r="HZ1059" s="24"/>
      <c r="IA1059" s="24"/>
      <c r="IB1059" s="24"/>
      <c r="IC1059" s="24"/>
      <c r="ID1059" s="24"/>
      <c r="IE1059" s="24"/>
      <c r="IF1059" s="24"/>
      <c r="IG1059" s="24"/>
      <c r="IH1059" s="24"/>
      <c r="II1059" s="24"/>
      <c r="IJ1059" s="24"/>
      <c r="IK1059" s="24"/>
      <c r="IL1059" s="24"/>
      <c r="IM1059" s="24"/>
      <c r="IN1059" s="24"/>
      <c r="IO1059" s="24"/>
      <c r="IP1059" s="151"/>
      <c r="IQ1059" s="151"/>
      <c r="IR1059" s="153"/>
      <c r="IS1059" s="24"/>
      <c r="IT1059" s="24"/>
      <c r="IU1059" s="24"/>
      <c r="IV1059" s="24"/>
      <c r="IW1059" s="24"/>
      <c r="IX1059" s="24"/>
      <c r="IY1059" s="24"/>
      <c r="IZ1059" s="24"/>
      <c r="JA1059" s="24"/>
      <c r="JB1059" s="24"/>
      <c r="JC1059" s="24"/>
      <c r="JD1059" s="24"/>
      <c r="JE1059" s="24"/>
      <c r="JF1059" s="24"/>
      <c r="JG1059" s="24"/>
      <c r="JH1059" s="24"/>
      <c r="JI1059" s="24"/>
      <c r="JJ1059" s="24"/>
      <c r="JK1059" s="24"/>
      <c r="JL1059" s="24"/>
      <c r="JM1059" s="24"/>
      <c r="JN1059" s="24"/>
      <c r="JO1059" s="24"/>
      <c r="JP1059" s="24"/>
      <c r="JQ1059" s="24"/>
      <c r="JR1059" s="24"/>
      <c r="JS1059" s="24"/>
      <c r="JT1059" s="24"/>
      <c r="JU1059" s="25"/>
      <c r="JV1059" s="24"/>
      <c r="JW1059" s="151"/>
      <c r="JX1059" s="151"/>
      <c r="JY1059" s="153"/>
      <c r="JZ1059" s="24"/>
      <c r="KA1059" s="24"/>
      <c r="KB1059" s="24"/>
      <c r="KC1059" s="24"/>
      <c r="KD1059" s="24"/>
      <c r="KE1059" s="24"/>
      <c r="KF1059" s="24"/>
      <c r="KG1059" s="24"/>
      <c r="KH1059" s="24"/>
      <c r="KI1059" s="24"/>
      <c r="KJ1059" s="24"/>
      <c r="KK1059" s="24"/>
      <c r="KL1059" s="24"/>
      <c r="KM1059" s="24"/>
      <c r="KN1059" s="24"/>
      <c r="KO1059" s="24"/>
      <c r="KP1059" s="24"/>
      <c r="KQ1059" s="24"/>
      <c r="KR1059" s="24"/>
      <c r="KS1059" s="24"/>
      <c r="KT1059" s="24"/>
      <c r="KU1059" s="24"/>
      <c r="KV1059" s="24"/>
      <c r="KW1059" s="24"/>
      <c r="KX1059" s="24"/>
      <c r="KY1059" s="24"/>
      <c r="KZ1059" s="24"/>
      <c r="LA1059" s="24"/>
      <c r="LB1059" s="24"/>
      <c r="LC1059" s="24"/>
      <c r="LD1059" s="24"/>
      <c r="LE1059" s="151"/>
      <c r="LF1059" s="151"/>
      <c r="LG1059" s="153"/>
      <c r="LH1059" s="24"/>
      <c r="LI1059" s="24"/>
      <c r="LJ1059" s="24"/>
      <c r="LK1059" s="24"/>
      <c r="LL1059" s="24"/>
      <c r="LM1059" s="24"/>
      <c r="LN1059" s="24"/>
      <c r="LO1059" s="24"/>
      <c r="LP1059" s="24"/>
      <c r="LQ1059" s="24"/>
      <c r="LR1059" s="24"/>
      <c r="LS1059" s="24"/>
      <c r="LT1059" s="24"/>
      <c r="LU1059" s="24"/>
      <c r="LV1059" s="24"/>
      <c r="LW1059" s="24"/>
      <c r="LX1059" s="24"/>
      <c r="LY1059" s="24"/>
      <c r="LZ1059" s="24"/>
      <c r="MA1059" s="24"/>
      <c r="MB1059" s="24"/>
      <c r="MC1059" s="24"/>
      <c r="MD1059" s="24"/>
      <c r="ME1059" s="24"/>
      <c r="MF1059" s="24"/>
      <c r="MG1059" s="24"/>
      <c r="MH1059" s="24"/>
      <c r="MI1059" s="24"/>
      <c r="MJ1059" s="24"/>
      <c r="MK1059" s="24"/>
      <c r="ML1059" s="24"/>
    </row>
    <row r="1060" spans="1:350" ht="13.9" customHeight="1" outlineLevel="3" x14ac:dyDescent="0.2">
      <c r="A1060" s="226" t="s">
        <v>618</v>
      </c>
      <c r="B1060" s="218" t="s">
        <v>409</v>
      </c>
      <c r="C1060" s="214" t="s">
        <v>99</v>
      </c>
      <c r="D1060" s="154">
        <v>1</v>
      </c>
      <c r="E1060" s="175">
        <v>0</v>
      </c>
      <c r="F1060" s="175">
        <f>D1060-E1060</f>
        <v>1</v>
      </c>
      <c r="G1060" s="175" t="s">
        <v>842</v>
      </c>
      <c r="H1060" s="170" t="s">
        <v>903</v>
      </c>
      <c r="I1060" s="170" t="s">
        <v>850</v>
      </c>
      <c r="J1060" s="212">
        <f ca="1">E1060+Q1060+AX1060+CF1060+DN1060+ES1060+GA1060+HH1060+IP1060+JW1060+LE1060</f>
        <v>1</v>
      </c>
      <c r="K1060" s="212">
        <f>E1060+R1060+AY1060+CG1060+DO1060+ET1060+GB1060+HI1060+IQ1060+JX1060+LF1060</f>
        <v>1</v>
      </c>
      <c r="L1060" s="172">
        <f ca="1">K1060/J1060</f>
        <v>1</v>
      </c>
      <c r="M1060" s="172">
        <f>K1060/D1060</f>
        <v>1</v>
      </c>
      <c r="N1060" s="183">
        <f ca="1">SUMIF($EV$8:$FZ$9,$O$5,$EV1061:$FZ1061)-SUMIF($EV$8:$FZ$9,$Q$5,$EV1061:$FZ1061)</f>
        <v>0</v>
      </c>
      <c r="O1060" s="156"/>
      <c r="P1060" s="16" t="s">
        <v>25</v>
      </c>
      <c r="Q1060" s="150">
        <v>0</v>
      </c>
      <c r="R1060" s="150">
        <v>0</v>
      </c>
      <c r="S1060" s="152" t="e">
        <v>#DIV/0!</v>
      </c>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50">
        <f t="shared" ca="1" si="2639"/>
        <v>0</v>
      </c>
      <c r="AY1060" s="150">
        <f>SUM(BA1061:CE1061)</f>
        <v>0</v>
      </c>
      <c r="AZ1060" s="152" t="e">
        <f ca="1">AY1060/AX1060</f>
        <v>#DIV/0!</v>
      </c>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50">
        <f t="shared" ref="CF1060" si="2747">SUM(CI1060:DM1060)</f>
        <v>0</v>
      </c>
      <c r="CG1060" s="150">
        <f>SUM(CI1061:DM1061)</f>
        <v>0</v>
      </c>
      <c r="CH1060" s="152" t="e">
        <f>CG1060/CF1060</f>
        <v>#DIV/0!</v>
      </c>
      <c r="CI1060" s="129"/>
      <c r="CJ1060" s="129"/>
      <c r="CK1060" s="129"/>
      <c r="CL1060" s="129"/>
      <c r="CM1060" s="129"/>
      <c r="CN1060" s="129"/>
      <c r="CO1060" s="129"/>
      <c r="CP1060" s="101"/>
      <c r="CQ1060" s="101"/>
      <c r="CR1060" s="101"/>
      <c r="CS1060" s="101"/>
      <c r="CT1060" s="101"/>
      <c r="CU1060" s="101"/>
      <c r="CV1060" s="101"/>
      <c r="CW1060" s="129"/>
      <c r="CX1060" s="129"/>
      <c r="CY1060" s="129"/>
      <c r="CZ1060" s="129"/>
      <c r="DA1060" s="129"/>
      <c r="DB1060" s="129"/>
      <c r="DC1060" s="129"/>
      <c r="DD1060" s="129"/>
      <c r="DE1060" s="129"/>
      <c r="DF1060" s="129"/>
      <c r="DG1060" s="129"/>
      <c r="DH1060" s="129"/>
      <c r="DI1060" s="129"/>
      <c r="DJ1060" s="129"/>
      <c r="DK1060" s="129"/>
      <c r="DL1060" s="129"/>
      <c r="DM1060" s="129"/>
      <c r="DN1060" s="150">
        <f t="shared" ref="DN1060" si="2748">SUM(DQ1060:ER1060)</f>
        <v>0</v>
      </c>
      <c r="DO1060" s="150">
        <f>SUM(DQ1061:ER1061)</f>
        <v>0</v>
      </c>
      <c r="DP1060" s="152" t="e">
        <f t="shared" si="2738"/>
        <v>#DIV/0!</v>
      </c>
      <c r="DQ1060" s="16"/>
      <c r="DR1060" s="16"/>
      <c r="DS1060" s="16"/>
      <c r="DT1060" s="16"/>
      <c r="DU1060" s="16"/>
      <c r="DV1060" s="16"/>
      <c r="DW1060" s="16"/>
      <c r="DX1060" s="16"/>
      <c r="DY1060" s="16"/>
      <c r="DZ1060" s="16"/>
      <c r="EA1060" s="16"/>
      <c r="EB1060" s="16"/>
      <c r="EC1060" s="16"/>
      <c r="ED1060" s="16"/>
      <c r="EE1060" s="16"/>
      <c r="EF1060" s="16"/>
      <c r="EG1060" s="16"/>
      <c r="EH1060" s="16"/>
      <c r="EI1060" s="16"/>
      <c r="EJ1060" s="16"/>
      <c r="EK1060" s="16"/>
      <c r="EL1060" s="16"/>
      <c r="EM1060" s="16"/>
      <c r="EN1060" s="16"/>
      <c r="EO1060" s="16"/>
      <c r="EP1060" s="16"/>
      <c r="EQ1060" s="16"/>
      <c r="ER1060" s="16"/>
      <c r="ES1060" s="150">
        <f t="shared" ca="1" si="2652"/>
        <v>1</v>
      </c>
      <c r="ET1060" s="150">
        <f t="shared" si="2609"/>
        <v>0</v>
      </c>
      <c r="EU1060" s="152">
        <f t="shared" ca="1" si="2610"/>
        <v>0</v>
      </c>
      <c r="EV1060" s="16"/>
      <c r="EW1060" s="67"/>
      <c r="EX1060" s="16"/>
      <c r="EY1060" s="16"/>
      <c r="EZ1060" s="16"/>
      <c r="FA1060" s="16"/>
      <c r="FB1060" s="16"/>
      <c r="FC1060" s="16"/>
      <c r="FD1060" s="16"/>
      <c r="FE1060" s="16"/>
      <c r="FF1060" s="16">
        <v>1</v>
      </c>
      <c r="FG1060" s="16"/>
      <c r="FH1060" s="16"/>
      <c r="FI1060" s="16"/>
      <c r="FJ1060" s="16"/>
      <c r="FK1060" s="16"/>
      <c r="FL1060" s="16"/>
      <c r="FM1060" s="16"/>
      <c r="FN1060" s="16"/>
      <c r="FO1060" s="16"/>
      <c r="FP1060" s="16"/>
      <c r="FQ1060" s="16"/>
      <c r="FR1060" s="16"/>
      <c r="FS1060" s="16"/>
      <c r="FT1060" s="16"/>
      <c r="FU1060" s="16"/>
      <c r="FV1060" s="16"/>
      <c r="FW1060" s="16"/>
      <c r="FX1060" s="16"/>
      <c r="FY1060" s="16"/>
      <c r="FZ1060" s="16"/>
      <c r="GA1060" s="150">
        <f t="shared" ref="GA1060" ca="1" si="2749">SUMIF($GD$8:$HG$9,$O$5,GD1060:HG1060)</f>
        <v>0</v>
      </c>
      <c r="GB1060" s="150">
        <f t="shared" ref="GB1060" si="2750">SUM(GD1061:HG1061)</f>
        <v>1</v>
      </c>
      <c r="GC1060" s="152" t="e">
        <f t="shared" ref="GC1060" ca="1" si="2751">GB1060/GA1060</f>
        <v>#DIV/0!</v>
      </c>
      <c r="GD1060" s="16"/>
      <c r="GE1060" s="16"/>
      <c r="GF1060" s="16"/>
      <c r="GG1060" s="16"/>
      <c r="GH1060" s="16"/>
      <c r="GI1060" s="16"/>
      <c r="GJ1060" s="16"/>
      <c r="GK1060" s="16"/>
      <c r="GL1060" s="16"/>
      <c r="GM1060" s="16"/>
      <c r="GN1060" s="16"/>
      <c r="GO1060" s="16"/>
      <c r="GP1060" s="16"/>
      <c r="GQ1060" s="16"/>
      <c r="GR1060" s="16"/>
      <c r="GS1060" s="16"/>
      <c r="GT1060" s="16"/>
      <c r="GU1060" s="16"/>
      <c r="GV1060" s="16"/>
      <c r="GW1060" s="16"/>
      <c r="GX1060" s="16"/>
      <c r="GY1060" s="16"/>
      <c r="GZ1060" s="16"/>
      <c r="HA1060" s="16"/>
      <c r="HB1060" s="16"/>
      <c r="HC1060" s="16"/>
      <c r="HD1060" s="16"/>
      <c r="HE1060" s="16"/>
      <c r="HF1060" s="16"/>
      <c r="HG1060" s="16"/>
      <c r="HH1060" s="150"/>
      <c r="HI1060" s="150">
        <v>0</v>
      </c>
      <c r="HJ1060" s="152" t="e">
        <v>#DIV/0!</v>
      </c>
      <c r="HK1060" s="16"/>
      <c r="HL1060" s="16"/>
      <c r="HM1060" s="16"/>
      <c r="HN1060" s="16"/>
      <c r="HO1060" s="16"/>
      <c r="HP1060" s="16"/>
      <c r="HQ1060" s="16"/>
      <c r="HR1060" s="16"/>
      <c r="HS1060" s="16"/>
      <c r="HT1060" s="16"/>
      <c r="HU1060" s="16"/>
      <c r="HV1060" s="16"/>
      <c r="HW1060" s="16"/>
      <c r="HX1060" s="16"/>
      <c r="HY1060" s="16"/>
      <c r="HZ1060" s="16"/>
      <c r="IA1060" s="16"/>
      <c r="IB1060" s="16"/>
      <c r="IC1060" s="16"/>
      <c r="ID1060" s="16"/>
      <c r="IE1060" s="16"/>
      <c r="IF1060" s="16"/>
      <c r="IG1060" s="16"/>
      <c r="IH1060" s="16"/>
      <c r="II1060" s="16"/>
      <c r="IJ1060" s="16"/>
      <c r="IK1060" s="16"/>
      <c r="IL1060" s="16"/>
      <c r="IM1060" s="16"/>
      <c r="IN1060" s="16"/>
      <c r="IO1060" s="16"/>
      <c r="IP1060" s="150"/>
      <c r="IQ1060" s="150">
        <v>0</v>
      </c>
      <c r="IR1060" s="152" t="e">
        <v>#DIV/0!</v>
      </c>
      <c r="IS1060" s="16"/>
      <c r="IT1060" s="16"/>
      <c r="IU1060" s="16"/>
      <c r="IV1060" s="16"/>
      <c r="IW1060" s="16"/>
      <c r="IX1060" s="16"/>
      <c r="IY1060" s="16"/>
      <c r="IZ1060" s="16"/>
      <c r="JA1060" s="16"/>
      <c r="JB1060" s="16"/>
      <c r="JC1060" s="16"/>
      <c r="JD1060" s="16"/>
      <c r="JE1060" s="16"/>
      <c r="JF1060" s="16"/>
      <c r="JG1060" s="16"/>
      <c r="JH1060" s="16"/>
      <c r="JI1060" s="16"/>
      <c r="JJ1060" s="16"/>
      <c r="JK1060" s="16"/>
      <c r="JL1060" s="16"/>
      <c r="JM1060" s="16"/>
      <c r="JN1060" s="16"/>
      <c r="JO1060" s="16"/>
      <c r="JP1060" s="16"/>
      <c r="JQ1060" s="16"/>
      <c r="JR1060" s="16"/>
      <c r="JS1060" s="16"/>
      <c r="JT1060" s="16"/>
      <c r="JU1060" s="23"/>
      <c r="JV1060" s="16"/>
      <c r="JW1060" s="150"/>
      <c r="JX1060" s="150">
        <v>0</v>
      </c>
      <c r="JY1060" s="152" t="e">
        <v>#DIV/0!</v>
      </c>
      <c r="JZ1060" s="16"/>
      <c r="KA1060" s="16"/>
      <c r="KB1060" s="16"/>
      <c r="KC1060" s="16"/>
      <c r="KD1060" s="16"/>
      <c r="KE1060" s="16"/>
      <c r="KF1060" s="16"/>
      <c r="KG1060" s="16"/>
      <c r="KH1060" s="16"/>
      <c r="KI1060" s="16"/>
      <c r="KJ1060" s="16"/>
      <c r="KK1060" s="16"/>
      <c r="KL1060" s="16"/>
      <c r="KM1060" s="16"/>
      <c r="KN1060" s="16"/>
      <c r="KO1060" s="16"/>
      <c r="KP1060" s="16"/>
      <c r="KQ1060" s="16"/>
      <c r="KR1060" s="16"/>
      <c r="KS1060" s="16"/>
      <c r="KT1060" s="16"/>
      <c r="KU1060" s="16"/>
      <c r="KV1060" s="16"/>
      <c r="KW1060" s="16"/>
      <c r="KX1060" s="16"/>
      <c r="KY1060" s="16"/>
      <c r="KZ1060" s="16"/>
      <c r="LA1060" s="16"/>
      <c r="LB1060" s="16"/>
      <c r="LC1060" s="16"/>
      <c r="LD1060" s="16"/>
      <c r="LE1060" s="150"/>
      <c r="LF1060" s="150">
        <v>0</v>
      </c>
      <c r="LG1060" s="152" t="e">
        <v>#DIV/0!</v>
      </c>
      <c r="LH1060" s="16"/>
      <c r="LI1060" s="16"/>
      <c r="LJ1060" s="16"/>
      <c r="LK1060" s="16"/>
      <c r="LL1060" s="16"/>
      <c r="LM1060" s="16"/>
      <c r="LN1060" s="16"/>
      <c r="LO1060" s="16"/>
      <c r="LP1060" s="16"/>
      <c r="LQ1060" s="16"/>
      <c r="LR1060" s="16"/>
      <c r="LS1060" s="16"/>
      <c r="LT1060" s="16"/>
      <c r="LU1060" s="16"/>
      <c r="LV1060" s="16"/>
      <c r="LW1060" s="16"/>
      <c r="LX1060" s="16"/>
      <c r="LY1060" s="16"/>
      <c r="LZ1060" s="16"/>
      <c r="MA1060" s="16"/>
      <c r="MB1060" s="16"/>
      <c r="MC1060" s="16"/>
      <c r="MD1060" s="16"/>
      <c r="ME1060" s="16"/>
      <c r="MF1060" s="16"/>
      <c r="MG1060" s="16"/>
      <c r="MH1060" s="16"/>
      <c r="MI1060" s="16"/>
      <c r="MJ1060" s="16"/>
      <c r="MK1060" s="16"/>
      <c r="ML1060" s="16"/>
    </row>
    <row r="1061" spans="1:350" ht="13.9" customHeight="1" outlineLevel="3" x14ac:dyDescent="0.2">
      <c r="A1061" s="227"/>
      <c r="B1061" s="219"/>
      <c r="C1061" s="215"/>
      <c r="D1061" s="155"/>
      <c r="E1061" s="176"/>
      <c r="F1061" s="176"/>
      <c r="G1061" s="176"/>
      <c r="H1061" s="171"/>
      <c r="I1061" s="171"/>
      <c r="J1061" s="213"/>
      <c r="K1061" s="213"/>
      <c r="L1061" s="173"/>
      <c r="M1061" s="173"/>
      <c r="N1061" s="184"/>
      <c r="O1061" s="157"/>
      <c r="P1061" s="17" t="s">
        <v>26</v>
      </c>
      <c r="Q1061" s="151"/>
      <c r="R1061" s="151"/>
      <c r="S1061" s="153"/>
      <c r="T1061" s="24"/>
      <c r="U1061" s="24"/>
      <c r="V1061" s="24"/>
      <c r="W1061" s="24"/>
      <c r="X1061" s="24"/>
      <c r="Y1061" s="24"/>
      <c r="Z1061" s="24"/>
      <c r="AA1061" s="24"/>
      <c r="AB1061" s="24"/>
      <c r="AC1061" s="24"/>
      <c r="AD1061" s="24"/>
      <c r="AE1061" s="24"/>
      <c r="AF1061" s="24"/>
      <c r="AG1061" s="24"/>
      <c r="AH1061" s="24"/>
      <c r="AI1061" s="24"/>
      <c r="AJ1061" s="24"/>
      <c r="AK1061" s="24"/>
      <c r="AL1061" s="24"/>
      <c r="AM1061" s="24"/>
      <c r="AN1061" s="24"/>
      <c r="AO1061" s="24"/>
      <c r="AP1061" s="24"/>
      <c r="AQ1061" s="24"/>
      <c r="AR1061" s="24"/>
      <c r="AS1061" s="24"/>
      <c r="AT1061" s="24"/>
      <c r="AU1061" s="24"/>
      <c r="AV1061" s="24"/>
      <c r="AW1061" s="24"/>
      <c r="AX1061" s="151"/>
      <c r="AY1061" s="151"/>
      <c r="AZ1061" s="153"/>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c r="CF1061" s="151"/>
      <c r="CG1061" s="151"/>
      <c r="CH1061" s="153"/>
      <c r="CI1061" s="141"/>
      <c r="CJ1061" s="141"/>
      <c r="CK1061" s="141"/>
      <c r="CL1061" s="141"/>
      <c r="CM1061" s="141"/>
      <c r="CN1061" s="141"/>
      <c r="CO1061" s="141"/>
      <c r="CP1061" s="95"/>
      <c r="CQ1061" s="95"/>
      <c r="CR1061" s="95"/>
      <c r="CS1061" s="95"/>
      <c r="CT1061" s="95"/>
      <c r="CU1061" s="95"/>
      <c r="CV1061" s="95"/>
      <c r="CW1061" s="141"/>
      <c r="CX1061" s="141"/>
      <c r="CY1061" s="141"/>
      <c r="CZ1061" s="141"/>
      <c r="DA1061" s="141"/>
      <c r="DB1061" s="141"/>
      <c r="DC1061" s="141"/>
      <c r="DD1061" s="141"/>
      <c r="DE1061" s="141"/>
      <c r="DF1061" s="141"/>
      <c r="DG1061" s="141"/>
      <c r="DH1061" s="141"/>
      <c r="DI1061" s="141"/>
      <c r="DJ1061" s="141"/>
      <c r="DK1061" s="141"/>
      <c r="DL1061" s="141"/>
      <c r="DM1061" s="141"/>
      <c r="DN1061" s="151"/>
      <c r="DO1061" s="151"/>
      <c r="DP1061" s="153"/>
      <c r="DQ1061" s="24"/>
      <c r="DR1061" s="24"/>
      <c r="DS1061" s="24"/>
      <c r="DT1061" s="24"/>
      <c r="DU1061" s="24"/>
      <c r="DV1061" s="24"/>
      <c r="DW1061" s="24"/>
      <c r="DX1061" s="24"/>
      <c r="DY1061" s="24"/>
      <c r="DZ1061" s="24"/>
      <c r="EA1061" s="24"/>
      <c r="EB1061" s="24"/>
      <c r="EC1061" s="24"/>
      <c r="ED1061" s="24"/>
      <c r="EE1061" s="24"/>
      <c r="EF1061" s="24"/>
      <c r="EG1061" s="24"/>
      <c r="EH1061" s="24"/>
      <c r="EI1061" s="24"/>
      <c r="EJ1061" s="24"/>
      <c r="EK1061" s="24"/>
      <c r="EL1061" s="24"/>
      <c r="EM1061" s="24"/>
      <c r="EN1061" s="24"/>
      <c r="EO1061" s="24"/>
      <c r="EP1061" s="24"/>
      <c r="EQ1061" s="24"/>
      <c r="ER1061" s="24"/>
      <c r="ES1061" s="151"/>
      <c r="ET1061" s="151"/>
      <c r="EU1061" s="153"/>
      <c r="EV1061" s="24"/>
      <c r="EW1061" s="125"/>
      <c r="EX1061" s="24"/>
      <c r="EY1061" s="24"/>
      <c r="EZ1061" s="24"/>
      <c r="FA1061" s="24"/>
      <c r="FB1061" s="24"/>
      <c r="FC1061" s="24"/>
      <c r="FD1061" s="24"/>
      <c r="FE1061" s="24"/>
      <c r="FF1061" s="24"/>
      <c r="FG1061" s="24"/>
      <c r="FH1061" s="24"/>
      <c r="FI1061" s="24"/>
      <c r="FJ1061" s="24"/>
      <c r="FK1061" s="24"/>
      <c r="FL1061" s="24"/>
      <c r="FM1061" s="24"/>
      <c r="FN1061" s="24"/>
      <c r="FO1061" s="24"/>
      <c r="FP1061" s="24"/>
      <c r="FQ1061" s="24"/>
      <c r="FR1061" s="24"/>
      <c r="FS1061" s="24"/>
      <c r="FT1061" s="24"/>
      <c r="FU1061" s="24"/>
      <c r="FV1061" s="24"/>
      <c r="FW1061" s="24"/>
      <c r="FX1061" s="24"/>
      <c r="FY1061" s="24"/>
      <c r="FZ1061" s="24"/>
      <c r="GA1061" s="151"/>
      <c r="GB1061" s="151"/>
      <c r="GC1061" s="153"/>
      <c r="GD1061" s="24"/>
      <c r="GE1061" s="24"/>
      <c r="GF1061" s="24"/>
      <c r="GG1061" s="24"/>
      <c r="GH1061" s="24"/>
      <c r="GI1061" s="24"/>
      <c r="GJ1061" s="24"/>
      <c r="GK1061" s="24"/>
      <c r="GL1061" s="24"/>
      <c r="GM1061" s="24"/>
      <c r="GN1061" s="24"/>
      <c r="GO1061" s="24"/>
      <c r="GP1061" s="24"/>
      <c r="GQ1061" s="24"/>
      <c r="GR1061" s="24"/>
      <c r="GS1061" s="24"/>
      <c r="GT1061" s="24"/>
      <c r="GU1061" s="24"/>
      <c r="GV1061" s="24"/>
      <c r="GW1061" s="24">
        <v>1</v>
      </c>
      <c r="GX1061" s="24"/>
      <c r="GY1061" s="24"/>
      <c r="GZ1061" s="24"/>
      <c r="HA1061" s="24"/>
      <c r="HB1061" s="24"/>
      <c r="HC1061" s="24"/>
      <c r="HD1061" s="24"/>
      <c r="HE1061" s="24"/>
      <c r="HF1061" s="24"/>
      <c r="HG1061" s="24"/>
      <c r="HH1061" s="151"/>
      <c r="HI1061" s="151"/>
      <c r="HJ1061" s="153"/>
      <c r="HK1061" s="24"/>
      <c r="HL1061" s="24"/>
      <c r="HM1061" s="24"/>
      <c r="HN1061" s="24"/>
      <c r="HO1061" s="24"/>
      <c r="HP1061" s="24"/>
      <c r="HQ1061" s="24"/>
      <c r="HR1061" s="24"/>
      <c r="HS1061" s="24"/>
      <c r="HT1061" s="24"/>
      <c r="HU1061" s="24"/>
      <c r="HV1061" s="24"/>
      <c r="HW1061" s="24"/>
      <c r="HX1061" s="24"/>
      <c r="HY1061" s="24"/>
      <c r="HZ1061" s="24"/>
      <c r="IA1061" s="24"/>
      <c r="IB1061" s="24"/>
      <c r="IC1061" s="24"/>
      <c r="ID1061" s="24"/>
      <c r="IE1061" s="24"/>
      <c r="IF1061" s="24"/>
      <c r="IG1061" s="24"/>
      <c r="IH1061" s="24"/>
      <c r="II1061" s="24"/>
      <c r="IJ1061" s="24"/>
      <c r="IK1061" s="24"/>
      <c r="IL1061" s="24"/>
      <c r="IM1061" s="24"/>
      <c r="IN1061" s="24"/>
      <c r="IO1061" s="24"/>
      <c r="IP1061" s="151"/>
      <c r="IQ1061" s="151"/>
      <c r="IR1061" s="153"/>
      <c r="IS1061" s="24"/>
      <c r="IT1061" s="24"/>
      <c r="IU1061" s="24"/>
      <c r="IV1061" s="24"/>
      <c r="IW1061" s="24"/>
      <c r="IX1061" s="24"/>
      <c r="IY1061" s="24"/>
      <c r="IZ1061" s="24"/>
      <c r="JA1061" s="24"/>
      <c r="JB1061" s="24"/>
      <c r="JC1061" s="24"/>
      <c r="JD1061" s="24"/>
      <c r="JE1061" s="24"/>
      <c r="JF1061" s="24"/>
      <c r="JG1061" s="24"/>
      <c r="JH1061" s="24"/>
      <c r="JI1061" s="24"/>
      <c r="JJ1061" s="24"/>
      <c r="JK1061" s="24"/>
      <c r="JL1061" s="24"/>
      <c r="JM1061" s="24"/>
      <c r="JN1061" s="24"/>
      <c r="JO1061" s="24"/>
      <c r="JP1061" s="24"/>
      <c r="JQ1061" s="24"/>
      <c r="JR1061" s="24"/>
      <c r="JS1061" s="24"/>
      <c r="JT1061" s="24"/>
      <c r="JU1061" s="25"/>
      <c r="JV1061" s="24"/>
      <c r="JW1061" s="151"/>
      <c r="JX1061" s="151"/>
      <c r="JY1061" s="153"/>
      <c r="JZ1061" s="24"/>
      <c r="KA1061" s="24"/>
      <c r="KB1061" s="24"/>
      <c r="KC1061" s="24"/>
      <c r="KD1061" s="24"/>
      <c r="KE1061" s="24"/>
      <c r="KF1061" s="24"/>
      <c r="KG1061" s="24"/>
      <c r="KH1061" s="24"/>
      <c r="KI1061" s="24"/>
      <c r="KJ1061" s="24"/>
      <c r="KK1061" s="24"/>
      <c r="KL1061" s="24"/>
      <c r="KM1061" s="24"/>
      <c r="KN1061" s="24"/>
      <c r="KO1061" s="24"/>
      <c r="KP1061" s="24"/>
      <c r="KQ1061" s="24"/>
      <c r="KR1061" s="24"/>
      <c r="KS1061" s="24"/>
      <c r="KT1061" s="24"/>
      <c r="KU1061" s="24"/>
      <c r="KV1061" s="24"/>
      <c r="KW1061" s="24"/>
      <c r="KX1061" s="24"/>
      <c r="KY1061" s="24"/>
      <c r="KZ1061" s="24"/>
      <c r="LA1061" s="24"/>
      <c r="LB1061" s="24"/>
      <c r="LC1061" s="24"/>
      <c r="LD1061" s="24"/>
      <c r="LE1061" s="151"/>
      <c r="LF1061" s="151"/>
      <c r="LG1061" s="153"/>
      <c r="LH1061" s="24"/>
      <c r="LI1061" s="24"/>
      <c r="LJ1061" s="24"/>
      <c r="LK1061" s="24"/>
      <c r="LL1061" s="24"/>
      <c r="LM1061" s="24"/>
      <c r="LN1061" s="24"/>
      <c r="LO1061" s="24"/>
      <c r="LP1061" s="24"/>
      <c r="LQ1061" s="24"/>
      <c r="LR1061" s="24"/>
      <c r="LS1061" s="24"/>
      <c r="LT1061" s="24"/>
      <c r="LU1061" s="24"/>
      <c r="LV1061" s="24"/>
      <c r="LW1061" s="24"/>
      <c r="LX1061" s="24"/>
      <c r="LY1061" s="24"/>
      <c r="LZ1061" s="24"/>
      <c r="MA1061" s="24"/>
      <c r="MB1061" s="24"/>
      <c r="MC1061" s="24"/>
      <c r="MD1061" s="24"/>
      <c r="ME1061" s="24"/>
      <c r="MF1061" s="24"/>
      <c r="MG1061" s="24"/>
      <c r="MH1061" s="24"/>
      <c r="MI1061" s="24"/>
      <c r="MJ1061" s="24"/>
      <c r="MK1061" s="24"/>
      <c r="ML1061" s="24"/>
    </row>
    <row r="1062" spans="1:350" ht="13.9" customHeight="1" outlineLevel="3" x14ac:dyDescent="0.2">
      <c r="A1062" s="226" t="s">
        <v>619</v>
      </c>
      <c r="B1062" s="218" t="s">
        <v>411</v>
      </c>
      <c r="C1062" s="214" t="s">
        <v>38</v>
      </c>
      <c r="D1062" s="154">
        <v>2.5167000000000002</v>
      </c>
      <c r="E1062" s="175">
        <v>0</v>
      </c>
      <c r="F1062" s="175">
        <f>D1062-E1062</f>
        <v>2.5167000000000002</v>
      </c>
      <c r="G1062" s="175" t="s">
        <v>847</v>
      </c>
      <c r="H1062" s="170" t="s">
        <v>903</v>
      </c>
      <c r="I1062" s="170" t="s">
        <v>876</v>
      </c>
      <c r="J1062" s="212">
        <f ca="1">E1062+Q1062+AX1062+CF1062+DN1062+ES1062+GA1062+HH1062+IP1062+JW1062+LE1062</f>
        <v>2.5099999999999998</v>
      </c>
      <c r="K1062" s="212">
        <f>E1062+R1062+AY1062+CG1062+DO1062+ET1062+GB1062+HI1062+IQ1062+JX1062+LF1062</f>
        <v>0</v>
      </c>
      <c r="L1062" s="172">
        <f ca="1">K1062/J1062</f>
        <v>0</v>
      </c>
      <c r="M1062" s="172">
        <f>K1062/D1062</f>
        <v>0</v>
      </c>
      <c r="N1062" s="183">
        <f ca="1">SUMIF($EV$8:$FZ$9,$O$5,$EV1063:$FZ1063)-SUMIF($EV$8:$FZ$9,$Q$5,$EV1063:$FZ1063)</f>
        <v>0</v>
      </c>
      <c r="O1062" s="156"/>
      <c r="P1062" s="16" t="s">
        <v>25</v>
      </c>
      <c r="Q1062" s="150">
        <v>0</v>
      </c>
      <c r="R1062" s="150">
        <v>0</v>
      </c>
      <c r="S1062" s="152" t="e">
        <v>#DIV/0!</v>
      </c>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50">
        <f t="shared" ca="1" si="2639"/>
        <v>0</v>
      </c>
      <c r="AY1062" s="150">
        <f>SUM(BA1063:CE1063)</f>
        <v>0</v>
      </c>
      <c r="AZ1062" s="152" t="e">
        <f ca="1">AY1062/AX1062</f>
        <v>#DIV/0!</v>
      </c>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50">
        <f t="shared" ref="CF1062" si="2752">SUM(CI1062:DM1062)</f>
        <v>0</v>
      </c>
      <c r="CG1062" s="150">
        <f>SUM(CI1063:DM1063)</f>
        <v>0</v>
      </c>
      <c r="CH1062" s="152" t="e">
        <f>CG1062/CF1062</f>
        <v>#DIV/0!</v>
      </c>
      <c r="CI1062" s="129"/>
      <c r="CJ1062" s="129"/>
      <c r="CK1062" s="129"/>
      <c r="CL1062" s="129"/>
      <c r="CM1062" s="129"/>
      <c r="CN1062" s="129"/>
      <c r="CO1062" s="129"/>
      <c r="CP1062" s="101"/>
      <c r="CQ1062" s="101"/>
      <c r="CR1062" s="101"/>
      <c r="CS1062" s="101"/>
      <c r="CT1062" s="101"/>
      <c r="CU1062" s="101"/>
      <c r="CV1062" s="101"/>
      <c r="CW1062" s="129"/>
      <c r="CX1062" s="129"/>
      <c r="CY1062" s="129"/>
      <c r="CZ1062" s="129"/>
      <c r="DA1062" s="129"/>
      <c r="DB1062" s="129"/>
      <c r="DC1062" s="129"/>
      <c r="DD1062" s="129"/>
      <c r="DE1062" s="129"/>
      <c r="DF1062" s="129"/>
      <c r="DG1062" s="129"/>
      <c r="DH1062" s="129"/>
      <c r="DI1062" s="129"/>
      <c r="DJ1062" s="129"/>
      <c r="DK1062" s="129"/>
      <c r="DL1062" s="129"/>
      <c r="DM1062" s="129"/>
      <c r="DN1062" s="150">
        <f t="shared" ref="DN1062" si="2753">SUM(DQ1062:ER1062)</f>
        <v>0</v>
      </c>
      <c r="DO1062" s="150">
        <f>SUM(DQ1063:ER1063)</f>
        <v>0</v>
      </c>
      <c r="DP1062" s="152" t="e">
        <f t="shared" si="2738"/>
        <v>#DIV/0!</v>
      </c>
      <c r="DQ1062" s="16"/>
      <c r="DR1062" s="16"/>
      <c r="DS1062" s="16"/>
      <c r="DT1062" s="16"/>
      <c r="DU1062" s="16"/>
      <c r="DV1062" s="16"/>
      <c r="DW1062" s="16"/>
      <c r="DX1062" s="16"/>
      <c r="DY1062" s="16"/>
      <c r="DZ1062" s="16"/>
      <c r="EA1062" s="16"/>
      <c r="EB1062" s="16"/>
      <c r="EC1062" s="16"/>
      <c r="ED1062" s="16"/>
      <c r="EE1062" s="16"/>
      <c r="EF1062" s="16"/>
      <c r="EG1062" s="16"/>
      <c r="EH1062" s="16"/>
      <c r="EI1062" s="16"/>
      <c r="EJ1062" s="16"/>
      <c r="EK1062" s="16"/>
      <c r="EL1062" s="16"/>
      <c r="EM1062" s="16"/>
      <c r="EN1062" s="16"/>
      <c r="EO1062" s="16"/>
      <c r="EP1062" s="16"/>
      <c r="EQ1062" s="16"/>
      <c r="ER1062" s="16"/>
      <c r="ES1062" s="150">
        <f t="shared" ca="1" si="2652"/>
        <v>2.5099999999999998</v>
      </c>
      <c r="ET1062" s="150">
        <f t="shared" si="2609"/>
        <v>0</v>
      </c>
      <c r="EU1062" s="152">
        <f t="shared" ca="1" si="2610"/>
        <v>0</v>
      </c>
      <c r="EV1062" s="16"/>
      <c r="EW1062" s="67"/>
      <c r="EX1062" s="16"/>
      <c r="EY1062" s="16"/>
      <c r="EZ1062" s="16"/>
      <c r="FA1062" s="16"/>
      <c r="FB1062" s="16"/>
      <c r="FC1062" s="16"/>
      <c r="FD1062" s="16"/>
      <c r="FE1062" s="16"/>
      <c r="FF1062" s="16">
        <v>1</v>
      </c>
      <c r="FG1062" s="16">
        <v>1.51</v>
      </c>
      <c r="FH1062" s="16"/>
      <c r="FI1062" s="16"/>
      <c r="FJ1062" s="16"/>
      <c r="FK1062" s="16"/>
      <c r="FL1062" s="16"/>
      <c r="FM1062" s="16"/>
      <c r="FN1062" s="16"/>
      <c r="FO1062" s="16"/>
      <c r="FP1062" s="16"/>
      <c r="FQ1062" s="16"/>
      <c r="FR1062" s="16"/>
      <c r="FS1062" s="16"/>
      <c r="FT1062" s="16"/>
      <c r="FU1062" s="16"/>
      <c r="FV1062" s="16"/>
      <c r="FW1062" s="16"/>
      <c r="FX1062" s="16"/>
      <c r="FY1062" s="16"/>
      <c r="FZ1062" s="16"/>
      <c r="GA1062" s="150">
        <f t="shared" ref="GA1062" ca="1" si="2754">SUMIF($GD$8:$HG$9,$O$5,GD1062:HG1062)</f>
        <v>0</v>
      </c>
      <c r="GB1062" s="150">
        <f t="shared" ref="GB1062" si="2755">SUM(GD1063:HG1063)</f>
        <v>0</v>
      </c>
      <c r="GC1062" s="152" t="e">
        <f t="shared" ref="GC1062" ca="1" si="2756">GB1062/GA1062</f>
        <v>#DIV/0!</v>
      </c>
      <c r="GD1062" s="16"/>
      <c r="GE1062" s="16"/>
      <c r="GF1062" s="16"/>
      <c r="GG1062" s="16"/>
      <c r="GH1062" s="16"/>
      <c r="GI1062" s="16"/>
      <c r="GJ1062" s="16"/>
      <c r="GK1062" s="16"/>
      <c r="GL1062" s="16"/>
      <c r="GM1062" s="16"/>
      <c r="GN1062" s="16"/>
      <c r="GO1062" s="16"/>
      <c r="GP1062" s="16"/>
      <c r="GQ1062" s="16"/>
      <c r="GR1062" s="16"/>
      <c r="GS1062" s="16"/>
      <c r="GT1062" s="16"/>
      <c r="GU1062" s="16"/>
      <c r="GV1062" s="16"/>
      <c r="GW1062" s="16"/>
      <c r="GX1062" s="16"/>
      <c r="GY1062" s="16"/>
      <c r="GZ1062" s="16"/>
      <c r="HA1062" s="16"/>
      <c r="HB1062" s="16"/>
      <c r="HC1062" s="16"/>
      <c r="HD1062" s="16"/>
      <c r="HE1062" s="16"/>
      <c r="HF1062" s="16"/>
      <c r="HG1062" s="16"/>
      <c r="HH1062" s="150"/>
      <c r="HI1062" s="150">
        <v>0</v>
      </c>
      <c r="HJ1062" s="152" t="e">
        <v>#DIV/0!</v>
      </c>
      <c r="HK1062" s="16"/>
      <c r="HL1062" s="16"/>
      <c r="HM1062" s="16"/>
      <c r="HN1062" s="16"/>
      <c r="HO1062" s="16"/>
      <c r="HP1062" s="16"/>
      <c r="HQ1062" s="16"/>
      <c r="HR1062" s="16"/>
      <c r="HS1062" s="16"/>
      <c r="HT1062" s="16"/>
      <c r="HU1062" s="16"/>
      <c r="HV1062" s="16"/>
      <c r="HW1062" s="16"/>
      <c r="HX1062" s="16"/>
      <c r="HY1062" s="16"/>
      <c r="HZ1062" s="16"/>
      <c r="IA1062" s="16"/>
      <c r="IB1062" s="16"/>
      <c r="IC1062" s="16"/>
      <c r="ID1062" s="16"/>
      <c r="IE1062" s="16"/>
      <c r="IF1062" s="16"/>
      <c r="IG1062" s="16"/>
      <c r="IH1062" s="16"/>
      <c r="II1062" s="16"/>
      <c r="IJ1062" s="16"/>
      <c r="IK1062" s="16"/>
      <c r="IL1062" s="16"/>
      <c r="IM1062" s="16"/>
      <c r="IN1062" s="16"/>
      <c r="IO1062" s="16"/>
      <c r="IP1062" s="150"/>
      <c r="IQ1062" s="150">
        <v>0</v>
      </c>
      <c r="IR1062" s="152" t="e">
        <v>#DIV/0!</v>
      </c>
      <c r="IS1062" s="16"/>
      <c r="IT1062" s="16"/>
      <c r="IU1062" s="16"/>
      <c r="IV1062" s="16"/>
      <c r="IW1062" s="16"/>
      <c r="IX1062" s="16"/>
      <c r="IY1062" s="16"/>
      <c r="IZ1062" s="16"/>
      <c r="JA1062" s="16"/>
      <c r="JB1062" s="16"/>
      <c r="JC1062" s="16"/>
      <c r="JD1062" s="16"/>
      <c r="JE1062" s="16"/>
      <c r="JF1062" s="16"/>
      <c r="JG1062" s="16"/>
      <c r="JH1062" s="16"/>
      <c r="JI1062" s="16"/>
      <c r="JJ1062" s="16"/>
      <c r="JK1062" s="16"/>
      <c r="JL1062" s="16"/>
      <c r="JM1062" s="16"/>
      <c r="JN1062" s="16"/>
      <c r="JO1062" s="16"/>
      <c r="JP1062" s="16"/>
      <c r="JQ1062" s="16"/>
      <c r="JR1062" s="16"/>
      <c r="JS1062" s="16"/>
      <c r="JT1062" s="16"/>
      <c r="JU1062" s="23"/>
      <c r="JV1062" s="16"/>
      <c r="JW1062" s="150"/>
      <c r="JX1062" s="150">
        <v>0</v>
      </c>
      <c r="JY1062" s="152" t="e">
        <v>#DIV/0!</v>
      </c>
      <c r="JZ1062" s="16"/>
      <c r="KA1062" s="16"/>
      <c r="KB1062" s="16"/>
      <c r="KC1062" s="16"/>
      <c r="KD1062" s="16"/>
      <c r="KE1062" s="16"/>
      <c r="KF1062" s="16"/>
      <c r="KG1062" s="16"/>
      <c r="KH1062" s="16"/>
      <c r="KI1062" s="16"/>
      <c r="KJ1062" s="16"/>
      <c r="KK1062" s="16"/>
      <c r="KL1062" s="16"/>
      <c r="KM1062" s="16"/>
      <c r="KN1062" s="16"/>
      <c r="KO1062" s="16"/>
      <c r="KP1062" s="16"/>
      <c r="KQ1062" s="16"/>
      <c r="KR1062" s="16"/>
      <c r="KS1062" s="16"/>
      <c r="KT1062" s="16"/>
      <c r="KU1062" s="16"/>
      <c r="KV1062" s="16"/>
      <c r="KW1062" s="16"/>
      <c r="KX1062" s="16"/>
      <c r="KY1062" s="16"/>
      <c r="KZ1062" s="16"/>
      <c r="LA1062" s="16"/>
      <c r="LB1062" s="16"/>
      <c r="LC1062" s="16"/>
      <c r="LD1062" s="16"/>
      <c r="LE1062" s="150"/>
      <c r="LF1062" s="150">
        <v>0</v>
      </c>
      <c r="LG1062" s="152" t="e">
        <v>#DIV/0!</v>
      </c>
      <c r="LH1062" s="16"/>
      <c r="LI1062" s="16"/>
      <c r="LJ1062" s="16"/>
      <c r="LK1062" s="16"/>
      <c r="LL1062" s="16"/>
      <c r="LM1062" s="16"/>
      <c r="LN1062" s="16"/>
      <c r="LO1062" s="16"/>
      <c r="LP1062" s="16"/>
      <c r="LQ1062" s="16"/>
      <c r="LR1062" s="16"/>
      <c r="LS1062" s="16"/>
      <c r="LT1062" s="16"/>
      <c r="LU1062" s="16"/>
      <c r="LV1062" s="16"/>
      <c r="LW1062" s="16"/>
      <c r="LX1062" s="16"/>
      <c r="LY1062" s="16"/>
      <c r="LZ1062" s="16"/>
      <c r="MA1062" s="16"/>
      <c r="MB1062" s="16"/>
      <c r="MC1062" s="16"/>
      <c r="MD1062" s="16"/>
      <c r="ME1062" s="16"/>
      <c r="MF1062" s="16"/>
      <c r="MG1062" s="16"/>
      <c r="MH1062" s="16"/>
      <c r="MI1062" s="16"/>
      <c r="MJ1062" s="16"/>
      <c r="MK1062" s="16"/>
      <c r="ML1062" s="16"/>
    </row>
    <row r="1063" spans="1:350" ht="13.9" customHeight="1" outlineLevel="3" x14ac:dyDescent="0.2">
      <c r="A1063" s="227"/>
      <c r="B1063" s="219"/>
      <c r="C1063" s="215"/>
      <c r="D1063" s="155"/>
      <c r="E1063" s="176"/>
      <c r="F1063" s="176"/>
      <c r="G1063" s="176"/>
      <c r="H1063" s="171"/>
      <c r="I1063" s="171"/>
      <c r="J1063" s="213"/>
      <c r="K1063" s="213"/>
      <c r="L1063" s="173"/>
      <c r="M1063" s="173"/>
      <c r="N1063" s="184"/>
      <c r="O1063" s="157"/>
      <c r="P1063" s="17" t="s">
        <v>26</v>
      </c>
      <c r="Q1063" s="151"/>
      <c r="R1063" s="151"/>
      <c r="S1063" s="153"/>
      <c r="T1063" s="24"/>
      <c r="U1063" s="24"/>
      <c r="V1063" s="24"/>
      <c r="W1063" s="24"/>
      <c r="X1063" s="24"/>
      <c r="Y1063" s="24"/>
      <c r="Z1063" s="24"/>
      <c r="AA1063" s="24"/>
      <c r="AB1063" s="24"/>
      <c r="AC1063" s="24"/>
      <c r="AD1063" s="24"/>
      <c r="AE1063" s="24"/>
      <c r="AF1063" s="24"/>
      <c r="AG1063" s="24"/>
      <c r="AH1063" s="24"/>
      <c r="AI1063" s="24"/>
      <c r="AJ1063" s="24"/>
      <c r="AK1063" s="24"/>
      <c r="AL1063" s="24"/>
      <c r="AM1063" s="24"/>
      <c r="AN1063" s="24"/>
      <c r="AO1063" s="24"/>
      <c r="AP1063" s="24"/>
      <c r="AQ1063" s="24"/>
      <c r="AR1063" s="24"/>
      <c r="AS1063" s="24"/>
      <c r="AT1063" s="24"/>
      <c r="AU1063" s="24"/>
      <c r="AV1063" s="24"/>
      <c r="AW1063" s="24"/>
      <c r="AX1063" s="151"/>
      <c r="AY1063" s="151"/>
      <c r="AZ1063" s="153"/>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c r="CF1063" s="151"/>
      <c r="CG1063" s="151"/>
      <c r="CH1063" s="153"/>
      <c r="CI1063" s="141"/>
      <c r="CJ1063" s="141"/>
      <c r="CK1063" s="141"/>
      <c r="CL1063" s="141"/>
      <c r="CM1063" s="141"/>
      <c r="CN1063" s="141"/>
      <c r="CO1063" s="141"/>
      <c r="CP1063" s="95"/>
      <c r="CQ1063" s="95"/>
      <c r="CR1063" s="95"/>
      <c r="CS1063" s="95"/>
      <c r="CT1063" s="95"/>
      <c r="CU1063" s="95"/>
      <c r="CV1063" s="95"/>
      <c r="CW1063" s="141"/>
      <c r="CX1063" s="141"/>
      <c r="CY1063" s="141"/>
      <c r="CZ1063" s="141"/>
      <c r="DA1063" s="141"/>
      <c r="DB1063" s="141"/>
      <c r="DC1063" s="141"/>
      <c r="DD1063" s="141"/>
      <c r="DE1063" s="141"/>
      <c r="DF1063" s="141"/>
      <c r="DG1063" s="141"/>
      <c r="DH1063" s="141"/>
      <c r="DI1063" s="141"/>
      <c r="DJ1063" s="141"/>
      <c r="DK1063" s="141"/>
      <c r="DL1063" s="141"/>
      <c r="DM1063" s="141"/>
      <c r="DN1063" s="151"/>
      <c r="DO1063" s="151"/>
      <c r="DP1063" s="153"/>
      <c r="DQ1063" s="24"/>
      <c r="DR1063" s="24"/>
      <c r="DS1063" s="24"/>
      <c r="DT1063" s="24"/>
      <c r="DU1063" s="24"/>
      <c r="DV1063" s="24"/>
      <c r="DW1063" s="24"/>
      <c r="DX1063" s="24"/>
      <c r="DY1063" s="24"/>
      <c r="DZ1063" s="24"/>
      <c r="EA1063" s="24"/>
      <c r="EB1063" s="24"/>
      <c r="EC1063" s="24"/>
      <c r="ED1063" s="24"/>
      <c r="EE1063" s="24"/>
      <c r="EF1063" s="24"/>
      <c r="EG1063" s="24"/>
      <c r="EH1063" s="24"/>
      <c r="EI1063" s="24"/>
      <c r="EJ1063" s="24"/>
      <c r="EK1063" s="24"/>
      <c r="EL1063" s="24"/>
      <c r="EM1063" s="24"/>
      <c r="EN1063" s="24"/>
      <c r="EO1063" s="24"/>
      <c r="EP1063" s="24"/>
      <c r="EQ1063" s="24"/>
      <c r="ER1063" s="24"/>
      <c r="ES1063" s="151"/>
      <c r="ET1063" s="151"/>
      <c r="EU1063" s="153"/>
      <c r="EV1063" s="24"/>
      <c r="EW1063" s="125"/>
      <c r="EX1063" s="24"/>
      <c r="EY1063" s="24"/>
      <c r="EZ1063" s="24"/>
      <c r="FA1063" s="24"/>
      <c r="FB1063" s="24"/>
      <c r="FC1063" s="24"/>
      <c r="FD1063" s="24"/>
      <c r="FE1063" s="24"/>
      <c r="FF1063" s="24"/>
      <c r="FG1063" s="24"/>
      <c r="FH1063" s="24"/>
      <c r="FI1063" s="24"/>
      <c r="FJ1063" s="24"/>
      <c r="FK1063" s="24"/>
      <c r="FL1063" s="24"/>
      <c r="FM1063" s="24"/>
      <c r="FN1063" s="24"/>
      <c r="FO1063" s="24"/>
      <c r="FP1063" s="24"/>
      <c r="FQ1063" s="24"/>
      <c r="FR1063" s="24"/>
      <c r="FS1063" s="24"/>
      <c r="FT1063" s="24"/>
      <c r="FU1063" s="24"/>
      <c r="FV1063" s="24"/>
      <c r="FW1063" s="24"/>
      <c r="FX1063" s="24"/>
      <c r="FY1063" s="24"/>
      <c r="FZ1063" s="24"/>
      <c r="GA1063" s="151"/>
      <c r="GB1063" s="151"/>
      <c r="GC1063" s="153"/>
      <c r="GD1063" s="24"/>
      <c r="GE1063" s="24"/>
      <c r="GF1063" s="24"/>
      <c r="GG1063" s="24"/>
      <c r="GH1063" s="24"/>
      <c r="GI1063" s="24"/>
      <c r="GJ1063" s="24"/>
      <c r="GK1063" s="24"/>
      <c r="GL1063" s="24"/>
      <c r="GM1063" s="24"/>
      <c r="GN1063" s="24"/>
      <c r="GO1063" s="24"/>
      <c r="GP1063" s="24"/>
      <c r="GQ1063" s="24"/>
      <c r="GR1063" s="24"/>
      <c r="GS1063" s="24"/>
      <c r="GT1063" s="24"/>
      <c r="GU1063" s="24"/>
      <c r="GV1063" s="24"/>
      <c r="GW1063" s="24"/>
      <c r="GX1063" s="24"/>
      <c r="GY1063" s="24"/>
      <c r="GZ1063" s="24"/>
      <c r="HA1063" s="24"/>
      <c r="HB1063" s="24"/>
      <c r="HC1063" s="24"/>
      <c r="HD1063" s="24"/>
      <c r="HE1063" s="24"/>
      <c r="HF1063" s="24"/>
      <c r="HG1063" s="24"/>
      <c r="HH1063" s="151"/>
      <c r="HI1063" s="151"/>
      <c r="HJ1063" s="153"/>
      <c r="HK1063" s="24"/>
      <c r="HL1063" s="24"/>
      <c r="HM1063" s="24"/>
      <c r="HN1063" s="24"/>
      <c r="HO1063" s="24"/>
      <c r="HP1063" s="24"/>
      <c r="HQ1063" s="24"/>
      <c r="HR1063" s="24"/>
      <c r="HS1063" s="24"/>
      <c r="HT1063" s="24"/>
      <c r="HU1063" s="24"/>
      <c r="HV1063" s="24"/>
      <c r="HW1063" s="24"/>
      <c r="HX1063" s="24"/>
      <c r="HY1063" s="24"/>
      <c r="HZ1063" s="24"/>
      <c r="IA1063" s="24"/>
      <c r="IB1063" s="24"/>
      <c r="IC1063" s="24"/>
      <c r="ID1063" s="24"/>
      <c r="IE1063" s="24"/>
      <c r="IF1063" s="24"/>
      <c r="IG1063" s="24"/>
      <c r="IH1063" s="24"/>
      <c r="II1063" s="24"/>
      <c r="IJ1063" s="24"/>
      <c r="IK1063" s="24"/>
      <c r="IL1063" s="24"/>
      <c r="IM1063" s="24"/>
      <c r="IN1063" s="24"/>
      <c r="IO1063" s="24"/>
      <c r="IP1063" s="151"/>
      <c r="IQ1063" s="151"/>
      <c r="IR1063" s="153"/>
      <c r="IS1063" s="24"/>
      <c r="IT1063" s="24"/>
      <c r="IU1063" s="24"/>
      <c r="IV1063" s="24"/>
      <c r="IW1063" s="24"/>
      <c r="IX1063" s="24"/>
      <c r="IY1063" s="24"/>
      <c r="IZ1063" s="24"/>
      <c r="JA1063" s="24"/>
      <c r="JB1063" s="24"/>
      <c r="JC1063" s="24"/>
      <c r="JD1063" s="24"/>
      <c r="JE1063" s="24"/>
      <c r="JF1063" s="24"/>
      <c r="JG1063" s="24"/>
      <c r="JH1063" s="24"/>
      <c r="JI1063" s="24"/>
      <c r="JJ1063" s="24"/>
      <c r="JK1063" s="24"/>
      <c r="JL1063" s="24"/>
      <c r="JM1063" s="24"/>
      <c r="JN1063" s="24"/>
      <c r="JO1063" s="24"/>
      <c r="JP1063" s="24"/>
      <c r="JQ1063" s="24"/>
      <c r="JR1063" s="24"/>
      <c r="JS1063" s="24"/>
      <c r="JT1063" s="24"/>
      <c r="JU1063" s="25"/>
      <c r="JV1063" s="24"/>
      <c r="JW1063" s="151"/>
      <c r="JX1063" s="151"/>
      <c r="JY1063" s="153"/>
      <c r="JZ1063" s="24"/>
      <c r="KA1063" s="24"/>
      <c r="KB1063" s="24"/>
      <c r="KC1063" s="24"/>
      <c r="KD1063" s="24"/>
      <c r="KE1063" s="24"/>
      <c r="KF1063" s="24"/>
      <c r="KG1063" s="24"/>
      <c r="KH1063" s="24"/>
      <c r="KI1063" s="24"/>
      <c r="KJ1063" s="24"/>
      <c r="KK1063" s="24"/>
      <c r="KL1063" s="24"/>
      <c r="KM1063" s="24"/>
      <c r="KN1063" s="24"/>
      <c r="KO1063" s="24"/>
      <c r="KP1063" s="24"/>
      <c r="KQ1063" s="24"/>
      <c r="KR1063" s="24"/>
      <c r="KS1063" s="24"/>
      <c r="KT1063" s="24"/>
      <c r="KU1063" s="24"/>
      <c r="KV1063" s="24"/>
      <c r="KW1063" s="24"/>
      <c r="KX1063" s="24"/>
      <c r="KY1063" s="24"/>
      <c r="KZ1063" s="24"/>
      <c r="LA1063" s="24"/>
      <c r="LB1063" s="24"/>
      <c r="LC1063" s="24"/>
      <c r="LD1063" s="24"/>
      <c r="LE1063" s="151"/>
      <c r="LF1063" s="151"/>
      <c r="LG1063" s="153"/>
      <c r="LH1063" s="24"/>
      <c r="LI1063" s="24"/>
      <c r="LJ1063" s="24"/>
      <c r="LK1063" s="24"/>
      <c r="LL1063" s="24"/>
      <c r="LM1063" s="24"/>
      <c r="LN1063" s="24"/>
      <c r="LO1063" s="24"/>
      <c r="LP1063" s="24"/>
      <c r="LQ1063" s="24"/>
      <c r="LR1063" s="24"/>
      <c r="LS1063" s="24"/>
      <c r="LT1063" s="24"/>
      <c r="LU1063" s="24"/>
      <c r="LV1063" s="24"/>
      <c r="LW1063" s="24"/>
      <c r="LX1063" s="24"/>
      <c r="LY1063" s="24"/>
      <c r="LZ1063" s="24"/>
      <c r="MA1063" s="24"/>
      <c r="MB1063" s="24"/>
      <c r="MC1063" s="24"/>
      <c r="MD1063" s="24"/>
      <c r="ME1063" s="24"/>
      <c r="MF1063" s="24"/>
      <c r="MG1063" s="24"/>
      <c r="MH1063" s="24"/>
      <c r="MI1063" s="24"/>
      <c r="MJ1063" s="24"/>
      <c r="MK1063" s="24"/>
      <c r="ML1063" s="24"/>
    </row>
    <row r="1064" spans="1:350" ht="13.9" customHeight="1" outlineLevel="3" x14ac:dyDescent="0.2">
      <c r="A1064" s="226" t="s">
        <v>620</v>
      </c>
      <c r="B1064" s="218" t="s">
        <v>412</v>
      </c>
      <c r="C1064" s="214" t="s">
        <v>374</v>
      </c>
      <c r="D1064" s="154">
        <v>32</v>
      </c>
      <c r="E1064" s="175">
        <v>0</v>
      </c>
      <c r="F1064" s="175">
        <f>D1064-E1064</f>
        <v>32</v>
      </c>
      <c r="G1064" s="175" t="s">
        <v>847</v>
      </c>
      <c r="H1064" s="170" t="s">
        <v>969</v>
      </c>
      <c r="I1064" s="170" t="s">
        <v>1021</v>
      </c>
      <c r="J1064" s="212">
        <f ca="1">E1064+Q1064+AX1064+CF1064+DN1064+ES1064+GA1064+HH1064+IP1064+JW1064+LE1064</f>
        <v>32</v>
      </c>
      <c r="K1064" s="212">
        <f>E1064+R1064+AY1064+CG1064+DO1064+ET1064+GB1064+HI1064+IQ1064+JX1064+LF1064</f>
        <v>0</v>
      </c>
      <c r="L1064" s="172">
        <f ca="1">K1064/J1064</f>
        <v>0</v>
      </c>
      <c r="M1064" s="172">
        <f>K1064/D1064</f>
        <v>0</v>
      </c>
      <c r="N1064" s="183">
        <f ca="1">SUMIF($EV$8:$FZ$9,$O$5,$EV1065:$FZ1065)-SUMIF($EV$8:$FZ$9,$Q$5,$EV1065:$FZ1065)</f>
        <v>0</v>
      </c>
      <c r="O1064" s="156"/>
      <c r="P1064" s="16" t="s">
        <v>25</v>
      </c>
      <c r="Q1064" s="150">
        <v>0</v>
      </c>
      <c r="R1064" s="150">
        <v>0</v>
      </c>
      <c r="S1064" s="152" t="e">
        <v>#DIV/0!</v>
      </c>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50">
        <f t="shared" ca="1" si="2639"/>
        <v>0</v>
      </c>
      <c r="AY1064" s="150">
        <f>SUM(BA1065:CE1065)</f>
        <v>0</v>
      </c>
      <c r="AZ1064" s="152" t="e">
        <f ca="1">AY1064/AX1064</f>
        <v>#DIV/0!</v>
      </c>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50">
        <f t="shared" ref="CF1064" si="2757">SUM(CI1064:DM1064)</f>
        <v>0</v>
      </c>
      <c r="CG1064" s="150">
        <f>SUM(CI1065:DM1065)</f>
        <v>0</v>
      </c>
      <c r="CH1064" s="152" t="e">
        <f>CG1064/CF1064</f>
        <v>#DIV/0!</v>
      </c>
      <c r="CI1064" s="129"/>
      <c r="CJ1064" s="129"/>
      <c r="CK1064" s="129"/>
      <c r="CL1064" s="129"/>
      <c r="CM1064" s="129"/>
      <c r="CN1064" s="129"/>
      <c r="CO1064" s="129"/>
      <c r="CP1064" s="101"/>
      <c r="CQ1064" s="101"/>
      <c r="CR1064" s="101"/>
      <c r="CS1064" s="101"/>
      <c r="CT1064" s="101"/>
      <c r="CU1064" s="101"/>
      <c r="CV1064" s="101"/>
      <c r="CW1064" s="129"/>
      <c r="CX1064" s="129"/>
      <c r="CY1064" s="129"/>
      <c r="CZ1064" s="129"/>
      <c r="DA1064" s="129"/>
      <c r="DB1064" s="129"/>
      <c r="DC1064" s="129"/>
      <c r="DD1064" s="129"/>
      <c r="DE1064" s="129"/>
      <c r="DF1064" s="129"/>
      <c r="DG1064" s="129"/>
      <c r="DH1064" s="129"/>
      <c r="DI1064" s="129"/>
      <c r="DJ1064" s="129"/>
      <c r="DK1064" s="129"/>
      <c r="DL1064" s="129"/>
      <c r="DM1064" s="129"/>
      <c r="DN1064" s="150">
        <f t="shared" ref="DN1064" si="2758">SUM(DQ1064:ER1064)</f>
        <v>0</v>
      </c>
      <c r="DO1064" s="150">
        <f>SUM(DQ1065:ER1065)</f>
        <v>0</v>
      </c>
      <c r="DP1064" s="152" t="e">
        <f t="shared" si="2738"/>
        <v>#DIV/0!</v>
      </c>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c r="EQ1064" s="16"/>
      <c r="ER1064" s="16"/>
      <c r="ES1064" s="150">
        <f t="shared" ca="1" si="2652"/>
        <v>0</v>
      </c>
      <c r="ET1064" s="150">
        <f t="shared" si="2609"/>
        <v>0</v>
      </c>
      <c r="EU1064" s="152" t="e">
        <f t="shared" ca="1" si="2610"/>
        <v>#DIV/0!</v>
      </c>
      <c r="EV1064" s="16"/>
      <c r="EW1064" s="67"/>
      <c r="EX1064" s="16"/>
      <c r="EY1064" s="16"/>
      <c r="EZ1064" s="16"/>
      <c r="FA1064" s="16"/>
      <c r="FB1064" s="16"/>
      <c r="FC1064" s="16"/>
      <c r="FD1064" s="16"/>
      <c r="FE1064" s="16"/>
      <c r="FF1064" s="16"/>
      <c r="FG1064" s="16"/>
      <c r="FH1064" s="16"/>
      <c r="FI1064" s="16"/>
      <c r="FJ1064" s="16"/>
      <c r="FK1064" s="16"/>
      <c r="FL1064" s="16"/>
      <c r="FM1064" s="16"/>
      <c r="FN1064" s="16"/>
      <c r="FO1064" s="16"/>
      <c r="FP1064" s="16"/>
      <c r="FQ1064" s="16"/>
      <c r="FR1064" s="16"/>
      <c r="FS1064" s="16"/>
      <c r="FT1064" s="16"/>
      <c r="FU1064" s="16"/>
      <c r="FV1064" s="16"/>
      <c r="FW1064" s="16"/>
      <c r="FX1064" s="16"/>
      <c r="FY1064" s="16"/>
      <c r="FZ1064" s="16"/>
      <c r="GA1064" s="150">
        <f t="shared" ref="GA1064" ca="1" si="2759">SUMIF($GD$8:$HG$9,$O$5,GD1064:HG1064)</f>
        <v>32</v>
      </c>
      <c r="GB1064" s="150">
        <f t="shared" ref="GB1064" si="2760">SUM(GD1065:HG1065)</f>
        <v>0</v>
      </c>
      <c r="GC1064" s="152">
        <f t="shared" ref="GC1064" ca="1" si="2761">GB1064/GA1064</f>
        <v>0</v>
      </c>
      <c r="GD1064" s="16"/>
      <c r="GE1064" s="16"/>
      <c r="GF1064" s="16"/>
      <c r="GG1064" s="16"/>
      <c r="GH1064" s="16"/>
      <c r="GI1064" s="16"/>
      <c r="GJ1064" s="16"/>
      <c r="GK1064" s="16"/>
      <c r="GL1064" s="16"/>
      <c r="GM1064" s="16"/>
      <c r="GN1064" s="16"/>
      <c r="GO1064" s="16"/>
      <c r="GP1064" s="16"/>
      <c r="GQ1064" s="16"/>
      <c r="GR1064" s="16"/>
      <c r="GS1064" s="16"/>
      <c r="GT1064" s="16"/>
      <c r="GU1064" s="16"/>
      <c r="GV1064" s="16"/>
      <c r="GW1064" s="16"/>
      <c r="GX1064" s="16">
        <v>16</v>
      </c>
      <c r="GY1064" s="16">
        <v>16</v>
      </c>
      <c r="GZ1064" s="16"/>
      <c r="HA1064" s="16"/>
      <c r="HB1064" s="16"/>
      <c r="HC1064" s="16"/>
      <c r="HD1064" s="16"/>
      <c r="HE1064" s="16"/>
      <c r="HF1064" s="16"/>
      <c r="HG1064" s="16"/>
      <c r="HH1064" s="150"/>
      <c r="HI1064" s="150">
        <v>0</v>
      </c>
      <c r="HJ1064" s="152" t="e">
        <v>#DIV/0!</v>
      </c>
      <c r="HK1064" s="16"/>
      <c r="HL1064" s="16"/>
      <c r="HM1064" s="16"/>
      <c r="HN1064" s="16"/>
      <c r="HO1064" s="16"/>
      <c r="HP1064" s="16"/>
      <c r="HQ1064" s="16"/>
      <c r="HR1064" s="16"/>
      <c r="HS1064" s="16"/>
      <c r="HT1064" s="16"/>
      <c r="HU1064" s="16"/>
      <c r="HV1064" s="16"/>
      <c r="HW1064" s="16"/>
      <c r="HX1064" s="16"/>
      <c r="HY1064" s="16"/>
      <c r="HZ1064" s="16"/>
      <c r="IA1064" s="16"/>
      <c r="IB1064" s="16"/>
      <c r="IC1064" s="16"/>
      <c r="ID1064" s="16"/>
      <c r="IE1064" s="16"/>
      <c r="IF1064" s="16"/>
      <c r="IG1064" s="16"/>
      <c r="IH1064" s="16"/>
      <c r="II1064" s="16"/>
      <c r="IJ1064" s="16"/>
      <c r="IK1064" s="16"/>
      <c r="IL1064" s="16"/>
      <c r="IM1064" s="16"/>
      <c r="IN1064" s="16"/>
      <c r="IO1064" s="16"/>
      <c r="IP1064" s="150"/>
      <c r="IQ1064" s="150">
        <v>0</v>
      </c>
      <c r="IR1064" s="152" t="e">
        <v>#DIV/0!</v>
      </c>
      <c r="IS1064" s="16"/>
      <c r="IT1064" s="16"/>
      <c r="IU1064" s="16"/>
      <c r="IV1064" s="16"/>
      <c r="IW1064" s="16"/>
      <c r="IX1064" s="16"/>
      <c r="IY1064" s="16"/>
      <c r="IZ1064" s="16"/>
      <c r="JA1064" s="16"/>
      <c r="JB1064" s="16"/>
      <c r="JC1064" s="16"/>
      <c r="JD1064" s="16"/>
      <c r="JE1064" s="16"/>
      <c r="JF1064" s="16"/>
      <c r="JG1064" s="16"/>
      <c r="JH1064" s="16"/>
      <c r="JI1064" s="16"/>
      <c r="JJ1064" s="16"/>
      <c r="JK1064" s="16"/>
      <c r="JL1064" s="16"/>
      <c r="JM1064" s="16"/>
      <c r="JN1064" s="16"/>
      <c r="JO1064" s="16"/>
      <c r="JP1064" s="16"/>
      <c r="JQ1064" s="16"/>
      <c r="JR1064" s="16"/>
      <c r="JS1064" s="16"/>
      <c r="JT1064" s="16"/>
      <c r="JU1064" s="23"/>
      <c r="JV1064" s="16"/>
      <c r="JW1064" s="150"/>
      <c r="JX1064" s="150">
        <v>0</v>
      </c>
      <c r="JY1064" s="152" t="e">
        <v>#DIV/0!</v>
      </c>
      <c r="JZ1064" s="16"/>
      <c r="KA1064" s="16"/>
      <c r="KB1064" s="16"/>
      <c r="KC1064" s="16"/>
      <c r="KD1064" s="16"/>
      <c r="KE1064" s="16"/>
      <c r="KF1064" s="16"/>
      <c r="KG1064" s="16"/>
      <c r="KH1064" s="16"/>
      <c r="KI1064" s="16"/>
      <c r="KJ1064" s="16"/>
      <c r="KK1064" s="16"/>
      <c r="KL1064" s="16"/>
      <c r="KM1064" s="16"/>
      <c r="KN1064" s="16"/>
      <c r="KO1064" s="16"/>
      <c r="KP1064" s="16"/>
      <c r="KQ1064" s="16"/>
      <c r="KR1064" s="16"/>
      <c r="KS1064" s="16"/>
      <c r="KT1064" s="16"/>
      <c r="KU1064" s="16"/>
      <c r="KV1064" s="16"/>
      <c r="KW1064" s="16"/>
      <c r="KX1064" s="16"/>
      <c r="KY1064" s="16"/>
      <c r="KZ1064" s="16"/>
      <c r="LA1064" s="16"/>
      <c r="LB1064" s="16"/>
      <c r="LC1064" s="16"/>
      <c r="LD1064" s="16"/>
      <c r="LE1064" s="150"/>
      <c r="LF1064" s="150">
        <v>0</v>
      </c>
      <c r="LG1064" s="152" t="e">
        <v>#DIV/0!</v>
      </c>
      <c r="LH1064" s="16"/>
      <c r="LI1064" s="16"/>
      <c r="LJ1064" s="16"/>
      <c r="LK1064" s="16"/>
      <c r="LL1064" s="16"/>
      <c r="LM1064" s="16"/>
      <c r="LN1064" s="16"/>
      <c r="LO1064" s="16"/>
      <c r="LP1064" s="16"/>
      <c r="LQ1064" s="16"/>
      <c r="LR1064" s="16"/>
      <c r="LS1064" s="16"/>
      <c r="LT1064" s="16"/>
      <c r="LU1064" s="16"/>
      <c r="LV1064" s="16"/>
      <c r="LW1064" s="16"/>
      <c r="LX1064" s="16"/>
      <c r="LY1064" s="16"/>
      <c r="LZ1064" s="16"/>
      <c r="MA1064" s="16"/>
      <c r="MB1064" s="16"/>
      <c r="MC1064" s="16"/>
      <c r="MD1064" s="16"/>
      <c r="ME1064" s="16"/>
      <c r="MF1064" s="16"/>
      <c r="MG1064" s="16"/>
      <c r="MH1064" s="16"/>
      <c r="MI1064" s="16"/>
      <c r="MJ1064" s="16"/>
      <c r="MK1064" s="16"/>
      <c r="ML1064" s="16"/>
    </row>
    <row r="1065" spans="1:350" ht="13.9" customHeight="1" outlineLevel="3" x14ac:dyDescent="0.2">
      <c r="A1065" s="227"/>
      <c r="B1065" s="219"/>
      <c r="C1065" s="215"/>
      <c r="D1065" s="155"/>
      <c r="E1065" s="176"/>
      <c r="F1065" s="176"/>
      <c r="G1065" s="176"/>
      <c r="H1065" s="171"/>
      <c r="I1065" s="171"/>
      <c r="J1065" s="213"/>
      <c r="K1065" s="213"/>
      <c r="L1065" s="173"/>
      <c r="M1065" s="173"/>
      <c r="N1065" s="184"/>
      <c r="O1065" s="157"/>
      <c r="P1065" s="17" t="s">
        <v>26</v>
      </c>
      <c r="Q1065" s="151"/>
      <c r="R1065" s="151"/>
      <c r="S1065" s="153"/>
      <c r="T1065" s="24"/>
      <c r="U1065" s="24"/>
      <c r="V1065" s="24"/>
      <c r="W1065" s="24"/>
      <c r="X1065" s="24"/>
      <c r="Y1065" s="24"/>
      <c r="Z1065" s="24"/>
      <c r="AA1065" s="24"/>
      <c r="AB1065" s="24"/>
      <c r="AC1065" s="24"/>
      <c r="AD1065" s="24"/>
      <c r="AE1065" s="24"/>
      <c r="AF1065" s="24"/>
      <c r="AG1065" s="24"/>
      <c r="AH1065" s="24"/>
      <c r="AI1065" s="24"/>
      <c r="AJ1065" s="24"/>
      <c r="AK1065" s="24"/>
      <c r="AL1065" s="24"/>
      <c r="AM1065" s="24"/>
      <c r="AN1065" s="24"/>
      <c r="AO1065" s="24"/>
      <c r="AP1065" s="24"/>
      <c r="AQ1065" s="24"/>
      <c r="AR1065" s="24"/>
      <c r="AS1065" s="24"/>
      <c r="AT1065" s="24"/>
      <c r="AU1065" s="24"/>
      <c r="AV1065" s="24"/>
      <c r="AW1065" s="24"/>
      <c r="AX1065" s="151"/>
      <c r="AY1065" s="151"/>
      <c r="AZ1065" s="153"/>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c r="CF1065" s="151"/>
      <c r="CG1065" s="151"/>
      <c r="CH1065" s="153"/>
      <c r="CI1065" s="141"/>
      <c r="CJ1065" s="141"/>
      <c r="CK1065" s="141"/>
      <c r="CL1065" s="141"/>
      <c r="CM1065" s="141"/>
      <c r="CN1065" s="141"/>
      <c r="CO1065" s="141"/>
      <c r="CP1065" s="95"/>
      <c r="CQ1065" s="95"/>
      <c r="CR1065" s="95"/>
      <c r="CS1065" s="95"/>
      <c r="CT1065" s="95"/>
      <c r="CU1065" s="95"/>
      <c r="CV1065" s="95"/>
      <c r="CW1065" s="141"/>
      <c r="CX1065" s="141"/>
      <c r="CY1065" s="141"/>
      <c r="CZ1065" s="141"/>
      <c r="DA1065" s="141"/>
      <c r="DB1065" s="141"/>
      <c r="DC1065" s="141"/>
      <c r="DD1065" s="141"/>
      <c r="DE1065" s="141"/>
      <c r="DF1065" s="141"/>
      <c r="DG1065" s="141"/>
      <c r="DH1065" s="141"/>
      <c r="DI1065" s="141"/>
      <c r="DJ1065" s="141"/>
      <c r="DK1065" s="141"/>
      <c r="DL1065" s="141"/>
      <c r="DM1065" s="141"/>
      <c r="DN1065" s="151"/>
      <c r="DO1065" s="151"/>
      <c r="DP1065" s="153"/>
      <c r="DQ1065" s="24"/>
      <c r="DR1065" s="24"/>
      <c r="DS1065" s="24"/>
      <c r="DT1065" s="24"/>
      <c r="DU1065" s="24"/>
      <c r="DV1065" s="24"/>
      <c r="DW1065" s="24"/>
      <c r="DX1065" s="24"/>
      <c r="DY1065" s="24"/>
      <c r="DZ1065" s="24"/>
      <c r="EA1065" s="24"/>
      <c r="EB1065" s="24"/>
      <c r="EC1065" s="24"/>
      <c r="ED1065" s="24"/>
      <c r="EE1065" s="24"/>
      <c r="EF1065" s="24"/>
      <c r="EG1065" s="24"/>
      <c r="EH1065" s="24"/>
      <c r="EI1065" s="24"/>
      <c r="EJ1065" s="24"/>
      <c r="EK1065" s="24"/>
      <c r="EL1065" s="24"/>
      <c r="EM1065" s="24"/>
      <c r="EN1065" s="24"/>
      <c r="EO1065" s="24"/>
      <c r="EP1065" s="24"/>
      <c r="EQ1065" s="24"/>
      <c r="ER1065" s="24"/>
      <c r="ES1065" s="151"/>
      <c r="ET1065" s="151"/>
      <c r="EU1065" s="153"/>
      <c r="EV1065" s="24"/>
      <c r="EW1065" s="125"/>
      <c r="EX1065" s="24"/>
      <c r="EY1065" s="24"/>
      <c r="EZ1065" s="24"/>
      <c r="FA1065" s="24"/>
      <c r="FB1065" s="24"/>
      <c r="FC1065" s="24"/>
      <c r="FD1065" s="24"/>
      <c r="FE1065" s="24"/>
      <c r="FF1065" s="24"/>
      <c r="FG1065" s="24"/>
      <c r="FH1065" s="24"/>
      <c r="FI1065" s="24"/>
      <c r="FJ1065" s="24"/>
      <c r="FK1065" s="24"/>
      <c r="FL1065" s="24"/>
      <c r="FM1065" s="24"/>
      <c r="FN1065" s="24"/>
      <c r="FO1065" s="24"/>
      <c r="FP1065" s="24"/>
      <c r="FQ1065" s="24"/>
      <c r="FR1065" s="24"/>
      <c r="FS1065" s="24"/>
      <c r="FT1065" s="24"/>
      <c r="FU1065" s="24"/>
      <c r="FV1065" s="24"/>
      <c r="FW1065" s="24"/>
      <c r="FX1065" s="24"/>
      <c r="FY1065" s="24"/>
      <c r="FZ1065" s="24"/>
      <c r="GA1065" s="151"/>
      <c r="GB1065" s="151"/>
      <c r="GC1065" s="153"/>
      <c r="GD1065" s="24"/>
      <c r="GE1065" s="24"/>
      <c r="GF1065" s="24"/>
      <c r="GG1065" s="24"/>
      <c r="GH1065" s="24"/>
      <c r="GI1065" s="24"/>
      <c r="GJ1065" s="24"/>
      <c r="GK1065" s="24"/>
      <c r="GL1065" s="24"/>
      <c r="GM1065" s="24"/>
      <c r="GN1065" s="24"/>
      <c r="GO1065" s="24"/>
      <c r="GP1065" s="24"/>
      <c r="GQ1065" s="24"/>
      <c r="GR1065" s="24"/>
      <c r="GS1065" s="24"/>
      <c r="GT1065" s="24"/>
      <c r="GU1065" s="24"/>
      <c r="GV1065" s="24"/>
      <c r="GW1065" s="24"/>
      <c r="GX1065" s="24"/>
      <c r="GY1065" s="24"/>
      <c r="GZ1065" s="24"/>
      <c r="HA1065" s="24"/>
      <c r="HB1065" s="24"/>
      <c r="HC1065" s="24"/>
      <c r="HD1065" s="24"/>
      <c r="HE1065" s="24"/>
      <c r="HF1065" s="24"/>
      <c r="HG1065" s="24"/>
      <c r="HH1065" s="151"/>
      <c r="HI1065" s="151"/>
      <c r="HJ1065" s="153"/>
      <c r="HK1065" s="24"/>
      <c r="HL1065" s="24"/>
      <c r="HM1065" s="24"/>
      <c r="HN1065" s="24"/>
      <c r="HO1065" s="24"/>
      <c r="HP1065" s="24"/>
      <c r="HQ1065" s="24"/>
      <c r="HR1065" s="24"/>
      <c r="HS1065" s="24"/>
      <c r="HT1065" s="24"/>
      <c r="HU1065" s="24"/>
      <c r="HV1065" s="24"/>
      <c r="HW1065" s="24"/>
      <c r="HX1065" s="24"/>
      <c r="HY1065" s="24"/>
      <c r="HZ1065" s="24"/>
      <c r="IA1065" s="24"/>
      <c r="IB1065" s="24"/>
      <c r="IC1065" s="24"/>
      <c r="ID1065" s="24"/>
      <c r="IE1065" s="24"/>
      <c r="IF1065" s="24"/>
      <c r="IG1065" s="24"/>
      <c r="IH1065" s="24"/>
      <c r="II1065" s="24"/>
      <c r="IJ1065" s="24"/>
      <c r="IK1065" s="24"/>
      <c r="IL1065" s="24"/>
      <c r="IM1065" s="24"/>
      <c r="IN1065" s="24"/>
      <c r="IO1065" s="24"/>
      <c r="IP1065" s="151"/>
      <c r="IQ1065" s="151"/>
      <c r="IR1065" s="153"/>
      <c r="IS1065" s="24"/>
      <c r="IT1065" s="24"/>
      <c r="IU1065" s="24"/>
      <c r="IV1065" s="24"/>
      <c r="IW1065" s="24"/>
      <c r="IX1065" s="24"/>
      <c r="IY1065" s="24"/>
      <c r="IZ1065" s="24"/>
      <c r="JA1065" s="24"/>
      <c r="JB1065" s="24"/>
      <c r="JC1065" s="24"/>
      <c r="JD1065" s="24"/>
      <c r="JE1065" s="24"/>
      <c r="JF1065" s="24"/>
      <c r="JG1065" s="24"/>
      <c r="JH1065" s="24"/>
      <c r="JI1065" s="24"/>
      <c r="JJ1065" s="24"/>
      <c r="JK1065" s="24"/>
      <c r="JL1065" s="24"/>
      <c r="JM1065" s="24"/>
      <c r="JN1065" s="24"/>
      <c r="JO1065" s="24"/>
      <c r="JP1065" s="24"/>
      <c r="JQ1065" s="24"/>
      <c r="JR1065" s="24"/>
      <c r="JS1065" s="24"/>
      <c r="JT1065" s="24"/>
      <c r="JU1065" s="25"/>
      <c r="JV1065" s="24"/>
      <c r="JW1065" s="151"/>
      <c r="JX1065" s="151"/>
      <c r="JY1065" s="153"/>
      <c r="JZ1065" s="24"/>
      <c r="KA1065" s="24"/>
      <c r="KB1065" s="24"/>
      <c r="KC1065" s="24"/>
      <c r="KD1065" s="24"/>
      <c r="KE1065" s="24"/>
      <c r="KF1065" s="24"/>
      <c r="KG1065" s="24"/>
      <c r="KH1065" s="24"/>
      <c r="KI1065" s="24"/>
      <c r="KJ1065" s="24"/>
      <c r="KK1065" s="24"/>
      <c r="KL1065" s="24"/>
      <c r="KM1065" s="24"/>
      <c r="KN1065" s="24"/>
      <c r="KO1065" s="24"/>
      <c r="KP1065" s="24"/>
      <c r="KQ1065" s="24"/>
      <c r="KR1065" s="24"/>
      <c r="KS1065" s="24"/>
      <c r="KT1065" s="24"/>
      <c r="KU1065" s="24"/>
      <c r="KV1065" s="24"/>
      <c r="KW1065" s="24"/>
      <c r="KX1065" s="24"/>
      <c r="KY1065" s="24"/>
      <c r="KZ1065" s="24"/>
      <c r="LA1065" s="24"/>
      <c r="LB1065" s="24"/>
      <c r="LC1065" s="24"/>
      <c r="LD1065" s="24"/>
      <c r="LE1065" s="151"/>
      <c r="LF1065" s="151"/>
      <c r="LG1065" s="153"/>
      <c r="LH1065" s="24"/>
      <c r="LI1065" s="24"/>
      <c r="LJ1065" s="24"/>
      <c r="LK1065" s="24"/>
      <c r="LL1065" s="24"/>
      <c r="LM1065" s="24"/>
      <c r="LN1065" s="24"/>
      <c r="LO1065" s="24"/>
      <c r="LP1065" s="24"/>
      <c r="LQ1065" s="24"/>
      <c r="LR1065" s="24"/>
      <c r="LS1065" s="24"/>
      <c r="LT1065" s="24"/>
      <c r="LU1065" s="24"/>
      <c r="LV1065" s="24"/>
      <c r="LW1065" s="24"/>
      <c r="LX1065" s="24"/>
      <c r="LY1065" s="24"/>
      <c r="LZ1065" s="24"/>
      <c r="MA1065" s="24"/>
      <c r="MB1065" s="24"/>
      <c r="MC1065" s="24"/>
      <c r="MD1065" s="24"/>
      <c r="ME1065" s="24"/>
      <c r="MF1065" s="24"/>
      <c r="MG1065" s="24"/>
      <c r="MH1065" s="24"/>
      <c r="MI1065" s="24"/>
      <c r="MJ1065" s="24"/>
      <c r="MK1065" s="24"/>
      <c r="ML1065" s="24"/>
    </row>
    <row r="1066" spans="1:350" ht="13.9" customHeight="1" outlineLevel="3" x14ac:dyDescent="0.2">
      <c r="A1066" s="226" t="s">
        <v>621</v>
      </c>
      <c r="B1066" s="218" t="s">
        <v>353</v>
      </c>
      <c r="C1066" s="214" t="s">
        <v>37</v>
      </c>
      <c r="D1066" s="154">
        <v>336</v>
      </c>
      <c r="E1066" s="175">
        <v>0</v>
      </c>
      <c r="F1066" s="175">
        <f>D1066-E1066</f>
        <v>336</v>
      </c>
      <c r="G1066" s="175" t="s">
        <v>844</v>
      </c>
      <c r="H1066" s="170" t="s">
        <v>981</v>
      </c>
      <c r="I1066" s="170" t="s">
        <v>979</v>
      </c>
      <c r="J1066" s="212">
        <f ca="1">E1066+Q1066+AX1066+CF1066+DN1066+ES1066+GA1066+HH1066+IP1066+JW1066+LE1066</f>
        <v>0</v>
      </c>
      <c r="K1066" s="212">
        <f>E1066+R1066+AY1066+CG1066+DO1066+ET1066+GB1066+HI1066+IQ1066+JX1066+LF1066</f>
        <v>0</v>
      </c>
      <c r="L1066" s="172" t="e">
        <f ca="1">K1066/J1066</f>
        <v>#DIV/0!</v>
      </c>
      <c r="M1066" s="172">
        <f>K1066/D1066</f>
        <v>0</v>
      </c>
      <c r="N1066" s="183">
        <f ca="1">SUMIF($EV$8:$FZ$9,$O$5,$EV1067:$FZ1067)-SUMIF($EV$8:$FZ$9,$Q$5,$EV1067:$FZ1067)</f>
        <v>0</v>
      </c>
      <c r="O1066" s="156"/>
      <c r="P1066" s="16" t="s">
        <v>25</v>
      </c>
      <c r="Q1066" s="150">
        <v>0</v>
      </c>
      <c r="R1066" s="150">
        <v>0</v>
      </c>
      <c r="S1066" s="152" t="e">
        <v>#DIV/0!</v>
      </c>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50">
        <f t="shared" ca="1" si="2639"/>
        <v>0</v>
      </c>
      <c r="AY1066" s="150">
        <f>SUM(BA1067:CE1067)</f>
        <v>0</v>
      </c>
      <c r="AZ1066" s="152" t="e">
        <f ca="1">AY1066/AX1066</f>
        <v>#DIV/0!</v>
      </c>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50">
        <f t="shared" ref="CF1066" si="2762">SUM(CI1066:DM1066)</f>
        <v>0</v>
      </c>
      <c r="CG1066" s="150">
        <f>SUM(CI1067:DM1067)</f>
        <v>0</v>
      </c>
      <c r="CH1066" s="152" t="e">
        <f>CG1066/CF1066</f>
        <v>#DIV/0!</v>
      </c>
      <c r="CI1066" s="129"/>
      <c r="CJ1066" s="129"/>
      <c r="CK1066" s="129"/>
      <c r="CL1066" s="129"/>
      <c r="CM1066" s="129"/>
      <c r="CN1066" s="129"/>
      <c r="CO1066" s="129"/>
      <c r="CP1066" s="101"/>
      <c r="CQ1066" s="101"/>
      <c r="CR1066" s="101"/>
      <c r="CS1066" s="101"/>
      <c r="CT1066" s="101"/>
      <c r="CU1066" s="101"/>
      <c r="CV1066" s="101"/>
      <c r="CW1066" s="129"/>
      <c r="CX1066" s="129"/>
      <c r="CY1066" s="129"/>
      <c r="CZ1066" s="129"/>
      <c r="DA1066" s="129"/>
      <c r="DB1066" s="129"/>
      <c r="DC1066" s="129"/>
      <c r="DD1066" s="129"/>
      <c r="DE1066" s="129"/>
      <c r="DF1066" s="129"/>
      <c r="DG1066" s="129"/>
      <c r="DH1066" s="129"/>
      <c r="DI1066" s="129"/>
      <c r="DJ1066" s="129"/>
      <c r="DK1066" s="129"/>
      <c r="DL1066" s="129"/>
      <c r="DM1066" s="129"/>
      <c r="DN1066" s="150">
        <f t="shared" ref="DN1066" si="2763">SUM(DQ1066:ER1066)</f>
        <v>0</v>
      </c>
      <c r="DO1066" s="150">
        <f>SUM(DQ1067:ER1067)</f>
        <v>0</v>
      </c>
      <c r="DP1066" s="152" t="e">
        <f t="shared" si="2738"/>
        <v>#DIV/0!</v>
      </c>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c r="EQ1066" s="16"/>
      <c r="ER1066" s="16"/>
      <c r="ES1066" s="150">
        <f t="shared" ca="1" si="2652"/>
        <v>0</v>
      </c>
      <c r="ET1066" s="150">
        <f t="shared" si="2609"/>
        <v>0</v>
      </c>
      <c r="EU1066" s="152" t="e">
        <f t="shared" ca="1" si="2610"/>
        <v>#DIV/0!</v>
      </c>
      <c r="EV1066" s="16"/>
      <c r="EW1066" s="67"/>
      <c r="EX1066" s="16"/>
      <c r="EY1066" s="16"/>
      <c r="EZ1066" s="16"/>
      <c r="FA1066" s="16"/>
      <c r="FB1066" s="16"/>
      <c r="FC1066" s="16"/>
      <c r="FD1066" s="16"/>
      <c r="FE1066" s="16"/>
      <c r="FF1066" s="16"/>
      <c r="FG1066" s="16"/>
      <c r="FH1066" s="16"/>
      <c r="FI1066" s="16"/>
      <c r="FJ1066" s="16"/>
      <c r="FK1066" s="16"/>
      <c r="FL1066" s="16"/>
      <c r="FM1066" s="16"/>
      <c r="FN1066" s="16"/>
      <c r="FO1066" s="16"/>
      <c r="FP1066" s="16"/>
      <c r="FQ1066" s="16"/>
      <c r="FR1066" s="16"/>
      <c r="FS1066" s="16"/>
      <c r="FT1066" s="16"/>
      <c r="FU1066" s="16"/>
      <c r="FV1066" s="16"/>
      <c r="FW1066" s="16"/>
      <c r="FX1066" s="16"/>
      <c r="FY1066" s="16"/>
      <c r="FZ1066" s="16"/>
      <c r="GA1066" s="150">
        <f t="shared" ref="GA1066" ca="1" si="2764">SUMIF($GD$8:$HG$9,$O$5,GD1066:HG1066)</f>
        <v>0</v>
      </c>
      <c r="GB1066" s="150">
        <f t="shared" ref="GB1066" si="2765">SUM(GD1067:HG1067)</f>
        <v>0</v>
      </c>
      <c r="GC1066" s="152" t="e">
        <f t="shared" ref="GC1066" ca="1" si="2766">GB1066/GA1066</f>
        <v>#DIV/0!</v>
      </c>
      <c r="GD1066" s="16"/>
      <c r="GE1066" s="16"/>
      <c r="GF1066" s="16"/>
      <c r="GG1066" s="16"/>
      <c r="GH1066" s="16"/>
      <c r="GI1066" s="16"/>
      <c r="GJ1066" s="16"/>
      <c r="GK1066" s="16"/>
      <c r="GL1066" s="16"/>
      <c r="GM1066" s="16"/>
      <c r="GN1066" s="16"/>
      <c r="GO1066" s="16"/>
      <c r="GP1066" s="16"/>
      <c r="GQ1066" s="16"/>
      <c r="GR1066" s="16"/>
      <c r="GS1066" s="16"/>
      <c r="GT1066" s="16"/>
      <c r="GU1066" s="16"/>
      <c r="GV1066" s="16"/>
      <c r="GW1066" s="16"/>
      <c r="GX1066" s="16"/>
      <c r="GY1066" s="16"/>
      <c r="GZ1066" s="16"/>
      <c r="HA1066" s="16"/>
      <c r="HB1066" s="16"/>
      <c r="HC1066" s="16"/>
      <c r="HD1066" s="16"/>
      <c r="HE1066" s="16"/>
      <c r="HF1066" s="16"/>
      <c r="HG1066" s="16"/>
      <c r="HH1066" s="150"/>
      <c r="HI1066" s="150">
        <v>0</v>
      </c>
      <c r="HJ1066" s="152" t="e">
        <v>#DIV/0!</v>
      </c>
      <c r="HK1066" s="16"/>
      <c r="HL1066" s="16"/>
      <c r="HM1066" s="16">
        <v>100</v>
      </c>
      <c r="HN1066" s="16">
        <v>100</v>
      </c>
      <c r="HO1066" s="16">
        <v>136</v>
      </c>
      <c r="HP1066" s="16"/>
      <c r="HQ1066" s="16"/>
      <c r="HR1066" s="16"/>
      <c r="HS1066" s="16"/>
      <c r="HT1066" s="16"/>
      <c r="HU1066" s="16"/>
      <c r="HV1066" s="16"/>
      <c r="HW1066" s="16"/>
      <c r="HX1066" s="16"/>
      <c r="HY1066" s="16"/>
      <c r="HZ1066" s="16"/>
      <c r="IA1066" s="16"/>
      <c r="IB1066" s="16"/>
      <c r="IC1066" s="16"/>
      <c r="ID1066" s="16"/>
      <c r="IE1066" s="16"/>
      <c r="IF1066" s="16"/>
      <c r="IG1066" s="16"/>
      <c r="IH1066" s="16"/>
      <c r="II1066" s="16"/>
      <c r="IJ1066" s="16"/>
      <c r="IK1066" s="16"/>
      <c r="IL1066" s="16"/>
      <c r="IM1066" s="16"/>
      <c r="IN1066" s="16"/>
      <c r="IO1066" s="16"/>
      <c r="IP1066" s="150"/>
      <c r="IQ1066" s="150">
        <v>0</v>
      </c>
      <c r="IR1066" s="152" t="e">
        <v>#DIV/0!</v>
      </c>
      <c r="IS1066" s="16"/>
      <c r="IT1066" s="16"/>
      <c r="IU1066" s="16"/>
      <c r="IV1066" s="16"/>
      <c r="IW1066" s="16"/>
      <c r="IX1066" s="16"/>
      <c r="IY1066" s="16"/>
      <c r="IZ1066" s="16"/>
      <c r="JA1066" s="16"/>
      <c r="JB1066" s="16"/>
      <c r="JC1066" s="16"/>
      <c r="JD1066" s="16"/>
      <c r="JE1066" s="16"/>
      <c r="JF1066" s="16"/>
      <c r="JG1066" s="16"/>
      <c r="JH1066" s="16"/>
      <c r="JI1066" s="16"/>
      <c r="JJ1066" s="16"/>
      <c r="JK1066" s="16"/>
      <c r="JL1066" s="16"/>
      <c r="JM1066" s="16"/>
      <c r="JN1066" s="16"/>
      <c r="JO1066" s="16"/>
      <c r="JP1066" s="16"/>
      <c r="JQ1066" s="16"/>
      <c r="JR1066" s="16"/>
      <c r="JS1066" s="16"/>
      <c r="JT1066" s="16"/>
      <c r="JU1066" s="23"/>
      <c r="JV1066" s="16"/>
      <c r="JW1066" s="150"/>
      <c r="JX1066" s="150">
        <v>0</v>
      </c>
      <c r="JY1066" s="152" t="e">
        <v>#DIV/0!</v>
      </c>
      <c r="JZ1066" s="16"/>
      <c r="KA1066" s="16"/>
      <c r="KB1066" s="16"/>
      <c r="KC1066" s="16"/>
      <c r="KD1066" s="16"/>
      <c r="KE1066" s="16"/>
      <c r="KF1066" s="16"/>
      <c r="KG1066" s="16"/>
      <c r="KH1066" s="16"/>
      <c r="KI1066" s="16"/>
      <c r="KJ1066" s="16"/>
      <c r="KK1066" s="16"/>
      <c r="KL1066" s="16"/>
      <c r="KM1066" s="16"/>
      <c r="KN1066" s="16"/>
      <c r="KO1066" s="16"/>
      <c r="KP1066" s="16"/>
      <c r="KQ1066" s="16"/>
      <c r="KR1066" s="16"/>
      <c r="KS1066" s="16"/>
      <c r="KT1066" s="16"/>
      <c r="KU1066" s="16"/>
      <c r="KV1066" s="16"/>
      <c r="KW1066" s="16"/>
      <c r="KX1066" s="16"/>
      <c r="KY1066" s="16"/>
      <c r="KZ1066" s="16"/>
      <c r="LA1066" s="16"/>
      <c r="LB1066" s="16"/>
      <c r="LC1066" s="16"/>
      <c r="LD1066" s="16"/>
      <c r="LE1066" s="150"/>
      <c r="LF1066" s="150">
        <v>0</v>
      </c>
      <c r="LG1066" s="152" t="e">
        <v>#DIV/0!</v>
      </c>
      <c r="LH1066" s="16"/>
      <c r="LI1066" s="16"/>
      <c r="LJ1066" s="16"/>
      <c r="LK1066" s="16"/>
      <c r="LL1066" s="16"/>
      <c r="LM1066" s="16"/>
      <c r="LN1066" s="16"/>
      <c r="LO1066" s="16"/>
      <c r="LP1066" s="16"/>
      <c r="LQ1066" s="16"/>
      <c r="LR1066" s="16"/>
      <c r="LS1066" s="16"/>
      <c r="LT1066" s="16"/>
      <c r="LU1066" s="16"/>
      <c r="LV1066" s="16"/>
      <c r="LW1066" s="16"/>
      <c r="LX1066" s="16"/>
      <c r="LY1066" s="16"/>
      <c r="LZ1066" s="16"/>
      <c r="MA1066" s="16"/>
      <c r="MB1066" s="16"/>
      <c r="MC1066" s="16"/>
      <c r="MD1066" s="16"/>
      <c r="ME1066" s="16"/>
      <c r="MF1066" s="16"/>
      <c r="MG1066" s="16"/>
      <c r="MH1066" s="16"/>
      <c r="MI1066" s="16"/>
      <c r="MJ1066" s="16"/>
      <c r="MK1066" s="16"/>
      <c r="ML1066" s="16"/>
    </row>
    <row r="1067" spans="1:350" ht="13.9" customHeight="1" outlineLevel="3" x14ac:dyDescent="0.2">
      <c r="A1067" s="227"/>
      <c r="B1067" s="219"/>
      <c r="C1067" s="215"/>
      <c r="D1067" s="155"/>
      <c r="E1067" s="176"/>
      <c r="F1067" s="176"/>
      <c r="G1067" s="176"/>
      <c r="H1067" s="171"/>
      <c r="I1067" s="171"/>
      <c r="J1067" s="213"/>
      <c r="K1067" s="213"/>
      <c r="L1067" s="173"/>
      <c r="M1067" s="173"/>
      <c r="N1067" s="184"/>
      <c r="O1067" s="157"/>
      <c r="P1067" s="17" t="s">
        <v>26</v>
      </c>
      <c r="Q1067" s="151"/>
      <c r="R1067" s="151"/>
      <c r="S1067" s="153"/>
      <c r="T1067" s="24"/>
      <c r="U1067" s="24"/>
      <c r="V1067" s="24"/>
      <c r="W1067" s="24"/>
      <c r="X1067" s="24"/>
      <c r="Y1067" s="24"/>
      <c r="Z1067" s="24"/>
      <c r="AA1067" s="24"/>
      <c r="AB1067" s="24"/>
      <c r="AC1067" s="24"/>
      <c r="AD1067" s="24"/>
      <c r="AE1067" s="24"/>
      <c r="AF1067" s="24"/>
      <c r="AG1067" s="24"/>
      <c r="AH1067" s="24"/>
      <c r="AI1067" s="24"/>
      <c r="AJ1067" s="24"/>
      <c r="AK1067" s="24"/>
      <c r="AL1067" s="24"/>
      <c r="AM1067" s="24"/>
      <c r="AN1067" s="24"/>
      <c r="AO1067" s="24"/>
      <c r="AP1067" s="24"/>
      <c r="AQ1067" s="24"/>
      <c r="AR1067" s="24"/>
      <c r="AS1067" s="24"/>
      <c r="AT1067" s="24"/>
      <c r="AU1067" s="24"/>
      <c r="AV1067" s="24"/>
      <c r="AW1067" s="24"/>
      <c r="AX1067" s="151"/>
      <c r="AY1067" s="151"/>
      <c r="AZ1067" s="153"/>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c r="CF1067" s="151"/>
      <c r="CG1067" s="151"/>
      <c r="CH1067" s="153"/>
      <c r="CI1067" s="141"/>
      <c r="CJ1067" s="141"/>
      <c r="CK1067" s="141"/>
      <c r="CL1067" s="141"/>
      <c r="CM1067" s="141"/>
      <c r="CN1067" s="141"/>
      <c r="CO1067" s="141"/>
      <c r="CP1067" s="95"/>
      <c r="CQ1067" s="95"/>
      <c r="CR1067" s="95"/>
      <c r="CS1067" s="95"/>
      <c r="CT1067" s="95"/>
      <c r="CU1067" s="95"/>
      <c r="CV1067" s="95"/>
      <c r="CW1067" s="141"/>
      <c r="CX1067" s="141"/>
      <c r="CY1067" s="141"/>
      <c r="CZ1067" s="141"/>
      <c r="DA1067" s="141"/>
      <c r="DB1067" s="141"/>
      <c r="DC1067" s="141"/>
      <c r="DD1067" s="141"/>
      <c r="DE1067" s="141"/>
      <c r="DF1067" s="141"/>
      <c r="DG1067" s="141"/>
      <c r="DH1067" s="141"/>
      <c r="DI1067" s="141"/>
      <c r="DJ1067" s="141"/>
      <c r="DK1067" s="141"/>
      <c r="DL1067" s="141"/>
      <c r="DM1067" s="141"/>
      <c r="DN1067" s="151"/>
      <c r="DO1067" s="151"/>
      <c r="DP1067" s="153"/>
      <c r="DQ1067" s="24"/>
      <c r="DR1067" s="24"/>
      <c r="DS1067" s="24"/>
      <c r="DT1067" s="24"/>
      <c r="DU1067" s="24"/>
      <c r="DV1067" s="24"/>
      <c r="DW1067" s="24"/>
      <c r="DX1067" s="24"/>
      <c r="DY1067" s="24"/>
      <c r="DZ1067" s="24"/>
      <c r="EA1067" s="24"/>
      <c r="EB1067" s="24"/>
      <c r="EC1067" s="24"/>
      <c r="ED1067" s="24"/>
      <c r="EE1067" s="24"/>
      <c r="EF1067" s="24"/>
      <c r="EG1067" s="24"/>
      <c r="EH1067" s="24"/>
      <c r="EI1067" s="24"/>
      <c r="EJ1067" s="24"/>
      <c r="EK1067" s="24"/>
      <c r="EL1067" s="24"/>
      <c r="EM1067" s="24"/>
      <c r="EN1067" s="24"/>
      <c r="EO1067" s="24"/>
      <c r="EP1067" s="24"/>
      <c r="EQ1067" s="24"/>
      <c r="ER1067" s="24"/>
      <c r="ES1067" s="151"/>
      <c r="ET1067" s="151"/>
      <c r="EU1067" s="153"/>
      <c r="EV1067" s="24"/>
      <c r="EW1067" s="125"/>
      <c r="EX1067" s="24"/>
      <c r="EY1067" s="24"/>
      <c r="EZ1067" s="24"/>
      <c r="FA1067" s="24"/>
      <c r="FB1067" s="24"/>
      <c r="FC1067" s="24"/>
      <c r="FD1067" s="24"/>
      <c r="FE1067" s="24"/>
      <c r="FF1067" s="24"/>
      <c r="FG1067" s="24"/>
      <c r="FH1067" s="24"/>
      <c r="FI1067" s="24"/>
      <c r="FJ1067" s="24"/>
      <c r="FK1067" s="24"/>
      <c r="FL1067" s="24"/>
      <c r="FM1067" s="24"/>
      <c r="FN1067" s="24"/>
      <c r="FO1067" s="24"/>
      <c r="FP1067" s="24"/>
      <c r="FQ1067" s="24"/>
      <c r="FR1067" s="24"/>
      <c r="FS1067" s="24"/>
      <c r="FT1067" s="24"/>
      <c r="FU1067" s="24"/>
      <c r="FV1067" s="24"/>
      <c r="FW1067" s="24"/>
      <c r="FX1067" s="24"/>
      <c r="FY1067" s="24"/>
      <c r="FZ1067" s="24"/>
      <c r="GA1067" s="151"/>
      <c r="GB1067" s="151"/>
      <c r="GC1067" s="153"/>
      <c r="GD1067" s="24"/>
      <c r="GE1067" s="24"/>
      <c r="GF1067" s="24"/>
      <c r="GG1067" s="24"/>
      <c r="GH1067" s="24"/>
      <c r="GI1067" s="24"/>
      <c r="GJ1067" s="24"/>
      <c r="GK1067" s="24"/>
      <c r="GL1067" s="24"/>
      <c r="GM1067" s="24"/>
      <c r="GN1067" s="24"/>
      <c r="GO1067" s="24"/>
      <c r="GP1067" s="24"/>
      <c r="GQ1067" s="24"/>
      <c r="GR1067" s="24"/>
      <c r="GS1067" s="24"/>
      <c r="GT1067" s="24"/>
      <c r="GU1067" s="24"/>
      <c r="GV1067" s="24"/>
      <c r="GW1067" s="24"/>
      <c r="GX1067" s="24"/>
      <c r="GY1067" s="24"/>
      <c r="GZ1067" s="24"/>
      <c r="HA1067" s="24"/>
      <c r="HB1067" s="24"/>
      <c r="HC1067" s="24"/>
      <c r="HD1067" s="24"/>
      <c r="HE1067" s="24"/>
      <c r="HF1067" s="24"/>
      <c r="HG1067" s="24"/>
      <c r="HH1067" s="151"/>
      <c r="HI1067" s="151"/>
      <c r="HJ1067" s="153"/>
      <c r="HK1067" s="24"/>
      <c r="HL1067" s="24"/>
      <c r="HM1067" s="24"/>
      <c r="HN1067" s="24"/>
      <c r="HO1067" s="24"/>
      <c r="HP1067" s="24"/>
      <c r="HQ1067" s="24"/>
      <c r="HR1067" s="24"/>
      <c r="HS1067" s="24"/>
      <c r="HT1067" s="24"/>
      <c r="HU1067" s="24"/>
      <c r="HV1067" s="24"/>
      <c r="HW1067" s="24"/>
      <c r="HX1067" s="24"/>
      <c r="HY1067" s="24"/>
      <c r="HZ1067" s="24"/>
      <c r="IA1067" s="24"/>
      <c r="IB1067" s="24"/>
      <c r="IC1067" s="24"/>
      <c r="ID1067" s="24"/>
      <c r="IE1067" s="24"/>
      <c r="IF1067" s="24"/>
      <c r="IG1067" s="24"/>
      <c r="IH1067" s="24"/>
      <c r="II1067" s="24"/>
      <c r="IJ1067" s="24"/>
      <c r="IK1067" s="24"/>
      <c r="IL1067" s="24"/>
      <c r="IM1067" s="24"/>
      <c r="IN1067" s="24"/>
      <c r="IO1067" s="24"/>
      <c r="IP1067" s="151"/>
      <c r="IQ1067" s="151"/>
      <c r="IR1067" s="153"/>
      <c r="IS1067" s="24"/>
      <c r="IT1067" s="24"/>
      <c r="IU1067" s="24"/>
      <c r="IV1067" s="24"/>
      <c r="IW1067" s="24"/>
      <c r="IX1067" s="24"/>
      <c r="IY1067" s="24"/>
      <c r="IZ1067" s="24"/>
      <c r="JA1067" s="24"/>
      <c r="JB1067" s="24"/>
      <c r="JC1067" s="24"/>
      <c r="JD1067" s="24"/>
      <c r="JE1067" s="24"/>
      <c r="JF1067" s="24"/>
      <c r="JG1067" s="24"/>
      <c r="JH1067" s="24"/>
      <c r="JI1067" s="24"/>
      <c r="JJ1067" s="24"/>
      <c r="JK1067" s="24"/>
      <c r="JL1067" s="24"/>
      <c r="JM1067" s="24"/>
      <c r="JN1067" s="24"/>
      <c r="JO1067" s="24"/>
      <c r="JP1067" s="24"/>
      <c r="JQ1067" s="24"/>
      <c r="JR1067" s="24"/>
      <c r="JS1067" s="24"/>
      <c r="JT1067" s="24"/>
      <c r="JU1067" s="25"/>
      <c r="JV1067" s="24"/>
      <c r="JW1067" s="151"/>
      <c r="JX1067" s="151"/>
      <c r="JY1067" s="153"/>
      <c r="JZ1067" s="24"/>
      <c r="KA1067" s="24"/>
      <c r="KB1067" s="24"/>
      <c r="KC1067" s="24"/>
      <c r="KD1067" s="24"/>
      <c r="KE1067" s="24"/>
      <c r="KF1067" s="24"/>
      <c r="KG1067" s="24"/>
      <c r="KH1067" s="24"/>
      <c r="KI1067" s="24"/>
      <c r="KJ1067" s="24"/>
      <c r="KK1067" s="24"/>
      <c r="KL1067" s="24"/>
      <c r="KM1067" s="24"/>
      <c r="KN1067" s="24"/>
      <c r="KO1067" s="24"/>
      <c r="KP1067" s="24"/>
      <c r="KQ1067" s="24"/>
      <c r="KR1067" s="24"/>
      <c r="KS1067" s="24"/>
      <c r="KT1067" s="24"/>
      <c r="KU1067" s="24"/>
      <c r="KV1067" s="24"/>
      <c r="KW1067" s="24"/>
      <c r="KX1067" s="24"/>
      <c r="KY1067" s="24"/>
      <c r="KZ1067" s="24"/>
      <c r="LA1067" s="24"/>
      <c r="LB1067" s="24"/>
      <c r="LC1067" s="24"/>
      <c r="LD1067" s="24"/>
      <c r="LE1067" s="151"/>
      <c r="LF1067" s="151"/>
      <c r="LG1067" s="153"/>
      <c r="LH1067" s="24"/>
      <c r="LI1067" s="24"/>
      <c r="LJ1067" s="24"/>
      <c r="LK1067" s="24"/>
      <c r="LL1067" s="24"/>
      <c r="LM1067" s="24"/>
      <c r="LN1067" s="24"/>
      <c r="LO1067" s="24"/>
      <c r="LP1067" s="24"/>
      <c r="LQ1067" s="24"/>
      <c r="LR1067" s="24"/>
      <c r="LS1067" s="24"/>
      <c r="LT1067" s="24"/>
      <c r="LU1067" s="24"/>
      <c r="LV1067" s="24"/>
      <c r="LW1067" s="24"/>
      <c r="LX1067" s="24"/>
      <c r="LY1067" s="24"/>
      <c r="LZ1067" s="24"/>
      <c r="MA1067" s="24"/>
      <c r="MB1067" s="24"/>
      <c r="MC1067" s="24"/>
      <c r="MD1067" s="24"/>
      <c r="ME1067" s="24"/>
      <c r="MF1067" s="24"/>
      <c r="MG1067" s="24"/>
      <c r="MH1067" s="24"/>
      <c r="MI1067" s="24"/>
      <c r="MJ1067" s="24"/>
      <c r="MK1067" s="24"/>
      <c r="ML1067" s="24"/>
    </row>
    <row r="1068" spans="1:350" s="41" customFormat="1" ht="14.25" customHeight="1" outlineLevel="3" x14ac:dyDescent="0.25">
      <c r="A1068" s="220" t="s">
        <v>622</v>
      </c>
      <c r="B1068" s="230" t="s">
        <v>628</v>
      </c>
      <c r="C1068" s="175" t="s">
        <v>59</v>
      </c>
      <c r="D1068" s="175">
        <v>2</v>
      </c>
      <c r="E1068" s="175"/>
      <c r="F1068" s="175">
        <f>D1068-E1068</f>
        <v>2</v>
      </c>
      <c r="G1068" s="175" t="s">
        <v>924</v>
      </c>
      <c r="H1068" s="170" t="s">
        <v>893</v>
      </c>
      <c r="I1068" s="170" t="s">
        <v>981</v>
      </c>
      <c r="J1068" s="212">
        <f ca="1">E1068+Q1068+AX1068+CF1068+DN1068+ES1068+GA1068+HH1068+IP1068+JW1068+LE1068</f>
        <v>0</v>
      </c>
      <c r="K1068" s="212">
        <f>E1068+R1068+AY1068+CG1068+DO1068+ET1068+GB1068+HI1068+IQ1068+JX1068+LF1068</f>
        <v>0</v>
      </c>
      <c r="L1068" s="172" t="e">
        <f ca="1">K1068/J1068</f>
        <v>#DIV/0!</v>
      </c>
      <c r="M1068" s="172">
        <f>K1068/D1068</f>
        <v>0</v>
      </c>
      <c r="N1068" s="183">
        <f ca="1">SUMIF($EV$8:$FZ$9,$O$5,$EV1069:$FZ1069)-SUMIF($EV$8:$FZ$9,$Q$5,$EV1069:$FZ1069)</f>
        <v>0</v>
      </c>
      <c r="O1068" s="154"/>
      <c r="P1068" s="154"/>
      <c r="Q1068" s="150">
        <v>0</v>
      </c>
      <c r="R1068" s="150">
        <v>0</v>
      </c>
      <c r="S1068" s="152" t="e">
        <v>#DIV/0!</v>
      </c>
      <c r="T1068" s="154"/>
      <c r="U1068" s="154"/>
      <c r="V1068" s="154"/>
      <c r="W1068" s="154"/>
      <c r="X1068" s="154"/>
      <c r="Y1068" s="154"/>
      <c r="Z1068" s="154"/>
      <c r="AA1068" s="154"/>
      <c r="AB1068" s="154"/>
      <c r="AC1068" s="154"/>
      <c r="AD1068" s="154"/>
      <c r="AE1068" s="154"/>
      <c r="AF1068" s="154"/>
      <c r="AG1068" s="154"/>
      <c r="AH1068" s="154"/>
      <c r="AI1068" s="154"/>
      <c r="AJ1068" s="154"/>
      <c r="AK1068" s="154"/>
      <c r="AL1068" s="154"/>
      <c r="AM1068" s="154"/>
      <c r="AN1068" s="154"/>
      <c r="AO1068" s="154"/>
      <c r="AP1068" s="154"/>
      <c r="AQ1068" s="154"/>
      <c r="AR1068" s="154"/>
      <c r="AS1068" s="154"/>
      <c r="AT1068" s="154"/>
      <c r="AU1068" s="154"/>
      <c r="AV1068" s="154"/>
      <c r="AW1068" s="154"/>
      <c r="AX1068" s="150">
        <f t="shared" ref="AX1068:AX1116" ca="1" si="2767">SUMIF($BA$8:$CE$9,$O$5,$BA1068:$CE1068)</f>
        <v>0</v>
      </c>
      <c r="AY1068" s="150">
        <f>SUM(BA1069:CE1069)</f>
        <v>0</v>
      </c>
      <c r="AZ1068" s="152" t="e">
        <f ca="1">AY1068/AX1068</f>
        <v>#DIV/0!</v>
      </c>
      <c r="BA1068" s="154"/>
      <c r="BB1068" s="154"/>
      <c r="BC1068" s="154"/>
      <c r="BD1068" s="154"/>
      <c r="BE1068" s="154"/>
      <c r="BF1068" s="154"/>
      <c r="BG1068" s="154"/>
      <c r="BH1068" s="154"/>
      <c r="BI1068" s="154"/>
      <c r="BJ1068" s="154"/>
      <c r="BK1068" s="154"/>
      <c r="BL1068" s="154"/>
      <c r="BM1068" s="154"/>
      <c r="BN1068" s="154"/>
      <c r="BO1068" s="154"/>
      <c r="BP1068" s="154"/>
      <c r="BQ1068" s="154"/>
      <c r="BR1068" s="154"/>
      <c r="BS1068" s="154"/>
      <c r="BT1068" s="154"/>
      <c r="BU1068" s="154"/>
      <c r="BV1068" s="154"/>
      <c r="BW1068" s="154"/>
      <c r="BX1068" s="154"/>
      <c r="BY1068" s="154"/>
      <c r="BZ1068" s="154"/>
      <c r="CA1068" s="154"/>
      <c r="CB1068" s="154"/>
      <c r="CC1068" s="154"/>
      <c r="CD1068" s="154"/>
      <c r="CE1068" s="154"/>
      <c r="CF1068" s="150">
        <f t="shared" ref="CF1068" si="2768">SUM(CI1068:DM1068)</f>
        <v>0</v>
      </c>
      <c r="CG1068" s="150">
        <f>SUM(CI1069:DM1069)</f>
        <v>0</v>
      </c>
      <c r="CH1068" s="152" t="e">
        <f>CG1068/CF1068</f>
        <v>#DIV/0!</v>
      </c>
      <c r="CI1068" s="154"/>
      <c r="CJ1068" s="154"/>
      <c r="CK1068" s="154"/>
      <c r="CL1068" s="154"/>
      <c r="CM1068" s="154"/>
      <c r="CN1068" s="154"/>
      <c r="CO1068" s="154"/>
      <c r="CP1068" s="158"/>
      <c r="CQ1068" s="158"/>
      <c r="CR1068" s="158"/>
      <c r="CS1068" s="158"/>
      <c r="CT1068" s="158"/>
      <c r="CU1068" s="158"/>
      <c r="CV1068" s="158"/>
      <c r="CW1068" s="154"/>
      <c r="CX1068" s="154"/>
      <c r="CY1068" s="154"/>
      <c r="CZ1068" s="154"/>
      <c r="DA1068" s="154"/>
      <c r="DB1068" s="154"/>
      <c r="DC1068" s="154"/>
      <c r="DD1068" s="154"/>
      <c r="DE1068" s="154"/>
      <c r="DF1068" s="154"/>
      <c r="DG1068" s="154"/>
      <c r="DH1068" s="154"/>
      <c r="DI1068" s="154"/>
      <c r="DJ1068" s="154"/>
      <c r="DK1068" s="154"/>
      <c r="DL1068" s="154"/>
      <c r="DM1068" s="154"/>
      <c r="DN1068" s="150">
        <f t="shared" ref="DN1068" si="2769">SUM(DQ1068:ER1068)</f>
        <v>0</v>
      </c>
      <c r="DO1068" s="150">
        <f>SUM(DQ1069:ER1069)</f>
        <v>0</v>
      </c>
      <c r="DP1068" s="152" t="e">
        <f t="shared" si="2738"/>
        <v>#DIV/0!</v>
      </c>
      <c r="DQ1068" s="154"/>
      <c r="DR1068" s="154"/>
      <c r="DS1068" s="154"/>
      <c r="DT1068" s="154"/>
      <c r="DU1068" s="154"/>
      <c r="DV1068" s="154"/>
      <c r="DW1068" s="154"/>
      <c r="DX1068" s="154"/>
      <c r="DY1068" s="154"/>
      <c r="DZ1068" s="154"/>
      <c r="EA1068" s="154"/>
      <c r="EB1068" s="154"/>
      <c r="EC1068" s="154"/>
      <c r="ED1068" s="154"/>
      <c r="EE1068" s="154"/>
      <c r="EF1068" s="154"/>
      <c r="EG1068" s="154"/>
      <c r="EH1068" s="154"/>
      <c r="EI1068" s="154"/>
      <c r="EJ1068" s="154"/>
      <c r="EK1068" s="154"/>
      <c r="EL1068" s="154"/>
      <c r="EM1068" s="154"/>
      <c r="EN1068" s="154"/>
      <c r="EO1068" s="154"/>
      <c r="EP1068" s="154"/>
      <c r="EQ1068" s="154"/>
      <c r="ER1068" s="154"/>
      <c r="ES1068" s="150">
        <f t="shared" ca="1" si="2652"/>
        <v>0</v>
      </c>
      <c r="ET1068" s="150">
        <f t="shared" si="2609"/>
        <v>0</v>
      </c>
      <c r="EU1068" s="152" t="e">
        <f t="shared" ca="1" si="2610"/>
        <v>#DIV/0!</v>
      </c>
      <c r="EV1068" s="154"/>
      <c r="EW1068" s="160"/>
      <c r="EX1068" s="154"/>
      <c r="EY1068" s="154"/>
      <c r="EZ1068" s="154"/>
      <c r="FA1068" s="154"/>
      <c r="FB1068" s="154"/>
      <c r="FC1068" s="154"/>
      <c r="FD1068" s="154"/>
      <c r="FE1068" s="154"/>
      <c r="FF1068" s="154"/>
      <c r="FG1068" s="154"/>
      <c r="FH1068" s="154"/>
      <c r="FI1068" s="154"/>
      <c r="FJ1068" s="154"/>
      <c r="FK1068" s="154"/>
      <c r="FL1068" s="154"/>
      <c r="FM1068" s="154"/>
      <c r="FN1068" s="154"/>
      <c r="FO1068" s="154"/>
      <c r="FP1068" s="154"/>
      <c r="FQ1068" s="154"/>
      <c r="FR1068" s="154"/>
      <c r="FS1068" s="154"/>
      <c r="FT1068" s="154"/>
      <c r="FU1068" s="154"/>
      <c r="FV1068" s="154"/>
      <c r="FW1068" s="154"/>
      <c r="FX1068" s="154"/>
      <c r="FY1068" s="154"/>
      <c r="FZ1068" s="154"/>
      <c r="GA1068" s="150">
        <f t="shared" ref="GA1068" ca="1" si="2770">SUMIF($GD$8:$HG$9,$O$5,GD1068:HG1068)</f>
        <v>0</v>
      </c>
      <c r="GB1068" s="150">
        <f t="shared" ref="GB1068" si="2771">SUM(GD1069:HG1069)</f>
        <v>0</v>
      </c>
      <c r="GC1068" s="152" t="e">
        <f t="shared" ref="GC1068" ca="1" si="2772">GB1068/GA1068</f>
        <v>#DIV/0!</v>
      </c>
      <c r="GD1068" s="154"/>
      <c r="GE1068" s="154"/>
      <c r="GF1068" s="154"/>
      <c r="GG1068" s="154"/>
      <c r="GH1068" s="154"/>
      <c r="GI1068" s="154"/>
      <c r="GJ1068" s="154"/>
      <c r="GK1068" s="154"/>
      <c r="GL1068" s="154"/>
      <c r="GM1068" s="154"/>
      <c r="GN1068" s="154"/>
      <c r="GO1068" s="154"/>
      <c r="GP1068" s="154"/>
      <c r="GQ1068" s="154"/>
      <c r="GR1068" s="154"/>
      <c r="GS1068" s="154"/>
      <c r="GT1068" s="154"/>
      <c r="GU1068" s="154"/>
      <c r="GV1068" s="154"/>
      <c r="GW1068" s="154"/>
      <c r="GX1068" s="154"/>
      <c r="GY1068" s="154"/>
      <c r="GZ1068" s="154"/>
      <c r="HA1068" s="154"/>
      <c r="HB1068" s="154"/>
      <c r="HC1068" s="154"/>
      <c r="HD1068" s="154"/>
      <c r="HE1068" s="154"/>
      <c r="HF1068" s="154"/>
      <c r="HG1068" s="154"/>
      <c r="HH1068" s="150"/>
      <c r="HI1068" s="150">
        <v>0</v>
      </c>
      <c r="HJ1068" s="154"/>
      <c r="HK1068" s="154"/>
      <c r="HL1068" s="154"/>
      <c r="HM1068" s="154"/>
      <c r="HN1068" s="154"/>
      <c r="HO1068" s="154"/>
      <c r="HP1068" s="154"/>
      <c r="HQ1068" s="154"/>
      <c r="HR1068" s="154"/>
      <c r="HS1068" s="154"/>
      <c r="HT1068" s="154"/>
      <c r="HU1068" s="154"/>
      <c r="HV1068" s="154"/>
      <c r="HW1068" s="154"/>
      <c r="HX1068" s="154"/>
      <c r="HY1068" s="154"/>
      <c r="HZ1068" s="154"/>
      <c r="IA1068" s="154"/>
      <c r="IB1068" s="154"/>
      <c r="IC1068" s="154"/>
      <c r="ID1068" s="154"/>
      <c r="IE1068" s="154"/>
      <c r="IF1068" s="154"/>
      <c r="IG1068" s="154"/>
      <c r="IH1068" s="154"/>
      <c r="II1068" s="154"/>
      <c r="IJ1068" s="154"/>
      <c r="IK1068" s="154"/>
      <c r="IL1068" s="154"/>
      <c r="IM1068" s="154"/>
      <c r="IN1068" s="154"/>
      <c r="IO1068" s="154"/>
      <c r="IP1068" s="150"/>
      <c r="IQ1068" s="150">
        <v>0</v>
      </c>
      <c r="IR1068" s="154"/>
      <c r="IS1068" s="154"/>
      <c r="IT1068" s="154"/>
      <c r="IU1068" s="154"/>
      <c r="IV1068" s="154"/>
      <c r="IW1068" s="154"/>
      <c r="IX1068" s="154"/>
      <c r="IY1068" s="154"/>
      <c r="IZ1068" s="154"/>
      <c r="JA1068" s="154"/>
      <c r="JB1068" s="154"/>
      <c r="JC1068" s="154"/>
      <c r="JD1068" s="154"/>
      <c r="JE1068" s="154"/>
      <c r="JF1068" s="154"/>
      <c r="JG1068" s="154"/>
      <c r="JH1068" s="154"/>
      <c r="JI1068" s="154"/>
      <c r="JJ1068" s="154"/>
      <c r="JK1068" s="154"/>
      <c r="JL1068" s="154"/>
      <c r="JM1068" s="154"/>
      <c r="JN1068" s="154"/>
      <c r="JO1068" s="154"/>
      <c r="JP1068" s="154"/>
      <c r="JQ1068" s="154"/>
      <c r="JR1068" s="154"/>
      <c r="JS1068" s="154"/>
      <c r="JT1068" s="154"/>
      <c r="JU1068" s="154"/>
      <c r="JV1068" s="154"/>
      <c r="JW1068" s="150"/>
      <c r="JX1068" s="150">
        <v>0</v>
      </c>
      <c r="JY1068" s="154"/>
      <c r="JZ1068" s="154"/>
      <c r="KA1068" s="154"/>
      <c r="KB1068" s="154"/>
      <c r="KC1068" s="154"/>
      <c r="KD1068" s="154"/>
      <c r="KE1068" s="154"/>
      <c r="KF1068" s="154"/>
      <c r="KG1068" s="154"/>
      <c r="KH1068" s="154"/>
      <c r="KI1068" s="154"/>
      <c r="KJ1068" s="154"/>
      <c r="KK1068" s="154"/>
      <c r="KL1068" s="154"/>
      <c r="KM1068" s="154"/>
      <c r="KN1068" s="154"/>
      <c r="KO1068" s="154"/>
      <c r="KP1068" s="154"/>
      <c r="KQ1068" s="154"/>
      <c r="KR1068" s="154"/>
      <c r="KS1068" s="154"/>
      <c r="KT1068" s="154"/>
      <c r="KU1068" s="154"/>
      <c r="KV1068" s="154"/>
      <c r="KW1068" s="154"/>
      <c r="KX1068" s="154"/>
      <c r="KY1068" s="154"/>
      <c r="KZ1068" s="154"/>
      <c r="LA1068" s="154"/>
      <c r="LB1068" s="154"/>
      <c r="LC1068" s="154"/>
      <c r="LD1068" s="154"/>
      <c r="LE1068" s="150"/>
      <c r="LF1068" s="150">
        <v>0</v>
      </c>
      <c r="LG1068" s="154"/>
      <c r="LH1068" s="154"/>
      <c r="LI1068" s="154"/>
      <c r="LJ1068" s="154"/>
      <c r="LK1068" s="154"/>
      <c r="LL1068" s="154"/>
      <c r="LM1068" s="154"/>
      <c r="LN1068" s="154"/>
      <c r="LO1068" s="154"/>
      <c r="LP1068" s="154"/>
      <c r="LQ1068" s="154"/>
      <c r="LR1068" s="154"/>
      <c r="LS1068" s="154"/>
      <c r="LT1068" s="154"/>
      <c r="LU1068" s="154"/>
      <c r="LV1068" s="154"/>
      <c r="LW1068" s="154"/>
      <c r="LX1068" s="154"/>
      <c r="LY1068" s="154"/>
      <c r="LZ1068" s="154"/>
      <c r="MA1068" s="154"/>
      <c r="MB1068" s="154"/>
      <c r="MC1068" s="154"/>
      <c r="MD1068" s="154"/>
      <c r="ME1068" s="154"/>
      <c r="MF1068" s="154"/>
      <c r="MG1068" s="154"/>
      <c r="MH1068" s="154"/>
      <c r="MI1068" s="154"/>
      <c r="MJ1068" s="154"/>
      <c r="MK1068" s="154"/>
      <c r="ML1068" s="154"/>
    </row>
    <row r="1069" spans="1:350" s="41" customFormat="1" ht="14.25" customHeight="1" outlineLevel="3" x14ac:dyDescent="0.25">
      <c r="A1069" s="221"/>
      <c r="B1069" s="231"/>
      <c r="C1069" s="176"/>
      <c r="D1069" s="176"/>
      <c r="E1069" s="176"/>
      <c r="F1069" s="176"/>
      <c r="G1069" s="176"/>
      <c r="H1069" s="171"/>
      <c r="I1069" s="171"/>
      <c r="J1069" s="213"/>
      <c r="K1069" s="213"/>
      <c r="L1069" s="173"/>
      <c r="M1069" s="173"/>
      <c r="N1069" s="184"/>
      <c r="O1069" s="155"/>
      <c r="P1069" s="155"/>
      <c r="Q1069" s="151"/>
      <c r="R1069" s="151"/>
      <c r="S1069" s="153"/>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1"/>
      <c r="AY1069" s="151"/>
      <c r="AZ1069" s="153"/>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c r="CF1069" s="151"/>
      <c r="CG1069" s="151"/>
      <c r="CH1069" s="153"/>
      <c r="CI1069" s="155"/>
      <c r="CJ1069" s="155"/>
      <c r="CK1069" s="155"/>
      <c r="CL1069" s="155"/>
      <c r="CM1069" s="155"/>
      <c r="CN1069" s="155"/>
      <c r="CO1069" s="155"/>
      <c r="CP1069" s="159"/>
      <c r="CQ1069" s="159"/>
      <c r="CR1069" s="159"/>
      <c r="CS1069" s="159"/>
      <c r="CT1069" s="159"/>
      <c r="CU1069" s="159"/>
      <c r="CV1069" s="159"/>
      <c r="CW1069" s="155"/>
      <c r="CX1069" s="155"/>
      <c r="CY1069" s="155"/>
      <c r="CZ1069" s="155"/>
      <c r="DA1069" s="155"/>
      <c r="DB1069" s="155"/>
      <c r="DC1069" s="155"/>
      <c r="DD1069" s="155"/>
      <c r="DE1069" s="155"/>
      <c r="DF1069" s="155"/>
      <c r="DG1069" s="155"/>
      <c r="DH1069" s="155"/>
      <c r="DI1069" s="155"/>
      <c r="DJ1069" s="155"/>
      <c r="DK1069" s="155"/>
      <c r="DL1069" s="155"/>
      <c r="DM1069" s="155"/>
      <c r="DN1069" s="151"/>
      <c r="DO1069" s="151"/>
      <c r="DP1069" s="153"/>
      <c r="DQ1069" s="155"/>
      <c r="DR1069" s="155"/>
      <c r="DS1069" s="155"/>
      <c r="DT1069" s="155"/>
      <c r="DU1069" s="155"/>
      <c r="DV1069" s="155"/>
      <c r="DW1069" s="155"/>
      <c r="DX1069" s="155"/>
      <c r="DY1069" s="155"/>
      <c r="DZ1069" s="155"/>
      <c r="EA1069" s="155"/>
      <c r="EB1069" s="155"/>
      <c r="EC1069" s="155"/>
      <c r="ED1069" s="155"/>
      <c r="EE1069" s="155"/>
      <c r="EF1069" s="155"/>
      <c r="EG1069" s="155"/>
      <c r="EH1069" s="155"/>
      <c r="EI1069" s="155"/>
      <c r="EJ1069" s="155"/>
      <c r="EK1069" s="155"/>
      <c r="EL1069" s="155"/>
      <c r="EM1069" s="155"/>
      <c r="EN1069" s="155"/>
      <c r="EO1069" s="155"/>
      <c r="EP1069" s="155"/>
      <c r="EQ1069" s="155"/>
      <c r="ER1069" s="155"/>
      <c r="ES1069" s="151"/>
      <c r="ET1069" s="151"/>
      <c r="EU1069" s="153"/>
      <c r="EV1069" s="155"/>
      <c r="EW1069" s="161"/>
      <c r="EX1069" s="155"/>
      <c r="EY1069" s="155"/>
      <c r="EZ1069" s="155"/>
      <c r="FA1069" s="155"/>
      <c r="FB1069" s="155"/>
      <c r="FC1069" s="155"/>
      <c r="FD1069" s="155"/>
      <c r="FE1069" s="155"/>
      <c r="FF1069" s="155"/>
      <c r="FG1069" s="155"/>
      <c r="FH1069" s="155"/>
      <c r="FI1069" s="155"/>
      <c r="FJ1069" s="155"/>
      <c r="FK1069" s="155"/>
      <c r="FL1069" s="155"/>
      <c r="FM1069" s="155"/>
      <c r="FN1069" s="155"/>
      <c r="FO1069" s="155"/>
      <c r="FP1069" s="155"/>
      <c r="FQ1069" s="155"/>
      <c r="FR1069" s="155"/>
      <c r="FS1069" s="155"/>
      <c r="FT1069" s="155"/>
      <c r="FU1069" s="155"/>
      <c r="FV1069" s="155"/>
      <c r="FW1069" s="155"/>
      <c r="FX1069" s="155"/>
      <c r="FY1069" s="155"/>
      <c r="FZ1069" s="155"/>
      <c r="GA1069" s="151"/>
      <c r="GB1069" s="151"/>
      <c r="GC1069" s="153"/>
      <c r="GD1069" s="155"/>
      <c r="GE1069" s="155"/>
      <c r="GF1069" s="155"/>
      <c r="GG1069" s="155"/>
      <c r="GH1069" s="155"/>
      <c r="GI1069" s="155"/>
      <c r="GJ1069" s="155"/>
      <c r="GK1069" s="155"/>
      <c r="GL1069" s="155"/>
      <c r="GM1069" s="155"/>
      <c r="GN1069" s="155"/>
      <c r="GO1069" s="155"/>
      <c r="GP1069" s="155"/>
      <c r="GQ1069" s="155"/>
      <c r="GR1069" s="155"/>
      <c r="GS1069" s="155"/>
      <c r="GT1069" s="155"/>
      <c r="GU1069" s="155"/>
      <c r="GV1069" s="155"/>
      <c r="GW1069" s="155"/>
      <c r="GX1069" s="155"/>
      <c r="GY1069" s="155"/>
      <c r="GZ1069" s="155"/>
      <c r="HA1069" s="155"/>
      <c r="HB1069" s="155"/>
      <c r="HC1069" s="155"/>
      <c r="HD1069" s="155"/>
      <c r="HE1069" s="155"/>
      <c r="HF1069" s="155"/>
      <c r="HG1069" s="155"/>
      <c r="HH1069" s="151"/>
      <c r="HI1069" s="151"/>
      <c r="HJ1069" s="155"/>
      <c r="HK1069" s="155"/>
      <c r="HL1069" s="155"/>
      <c r="HM1069" s="155"/>
      <c r="HN1069" s="155"/>
      <c r="HO1069" s="155"/>
      <c r="HP1069" s="155"/>
      <c r="HQ1069" s="155"/>
      <c r="HR1069" s="155"/>
      <c r="HS1069" s="155"/>
      <c r="HT1069" s="155"/>
      <c r="HU1069" s="155"/>
      <c r="HV1069" s="155"/>
      <c r="HW1069" s="155"/>
      <c r="HX1069" s="155"/>
      <c r="HY1069" s="155"/>
      <c r="HZ1069" s="155"/>
      <c r="IA1069" s="155"/>
      <c r="IB1069" s="155"/>
      <c r="IC1069" s="155"/>
      <c r="ID1069" s="155"/>
      <c r="IE1069" s="155"/>
      <c r="IF1069" s="155"/>
      <c r="IG1069" s="155"/>
      <c r="IH1069" s="155"/>
      <c r="II1069" s="155"/>
      <c r="IJ1069" s="155"/>
      <c r="IK1069" s="155"/>
      <c r="IL1069" s="155"/>
      <c r="IM1069" s="155"/>
      <c r="IN1069" s="155"/>
      <c r="IO1069" s="155"/>
      <c r="IP1069" s="151"/>
      <c r="IQ1069" s="151"/>
      <c r="IR1069" s="155"/>
      <c r="IS1069" s="155"/>
      <c r="IT1069" s="155"/>
      <c r="IU1069" s="155"/>
      <c r="IV1069" s="155"/>
      <c r="IW1069" s="155"/>
      <c r="IX1069" s="155"/>
      <c r="IY1069" s="155"/>
      <c r="IZ1069" s="155"/>
      <c r="JA1069" s="155"/>
      <c r="JB1069" s="155"/>
      <c r="JC1069" s="155"/>
      <c r="JD1069" s="155"/>
      <c r="JE1069" s="155"/>
      <c r="JF1069" s="155"/>
      <c r="JG1069" s="155"/>
      <c r="JH1069" s="155"/>
      <c r="JI1069" s="155"/>
      <c r="JJ1069" s="155"/>
      <c r="JK1069" s="155"/>
      <c r="JL1069" s="155"/>
      <c r="JM1069" s="155"/>
      <c r="JN1069" s="155"/>
      <c r="JO1069" s="155"/>
      <c r="JP1069" s="155"/>
      <c r="JQ1069" s="155"/>
      <c r="JR1069" s="155"/>
      <c r="JS1069" s="155"/>
      <c r="JT1069" s="155"/>
      <c r="JU1069" s="155"/>
      <c r="JV1069" s="155"/>
      <c r="JW1069" s="151"/>
      <c r="JX1069" s="151"/>
      <c r="JY1069" s="155"/>
      <c r="JZ1069" s="155"/>
      <c r="KA1069" s="155"/>
      <c r="KB1069" s="155"/>
      <c r="KC1069" s="155"/>
      <c r="KD1069" s="155"/>
      <c r="KE1069" s="155"/>
      <c r="KF1069" s="155"/>
      <c r="KG1069" s="155"/>
      <c r="KH1069" s="155"/>
      <c r="KI1069" s="155"/>
      <c r="KJ1069" s="155"/>
      <c r="KK1069" s="155"/>
      <c r="KL1069" s="155"/>
      <c r="KM1069" s="155"/>
      <c r="KN1069" s="155"/>
      <c r="KO1069" s="155"/>
      <c r="KP1069" s="155"/>
      <c r="KQ1069" s="155"/>
      <c r="KR1069" s="155"/>
      <c r="KS1069" s="155"/>
      <c r="KT1069" s="155"/>
      <c r="KU1069" s="155"/>
      <c r="KV1069" s="155"/>
      <c r="KW1069" s="155"/>
      <c r="KX1069" s="155"/>
      <c r="KY1069" s="155"/>
      <c r="KZ1069" s="155"/>
      <c r="LA1069" s="155"/>
      <c r="LB1069" s="155"/>
      <c r="LC1069" s="155"/>
      <c r="LD1069" s="155"/>
      <c r="LE1069" s="151"/>
      <c r="LF1069" s="151"/>
      <c r="LG1069" s="155"/>
      <c r="LH1069" s="155"/>
      <c r="LI1069" s="155"/>
      <c r="LJ1069" s="155"/>
      <c r="LK1069" s="155"/>
      <c r="LL1069" s="155"/>
      <c r="LM1069" s="155"/>
      <c r="LN1069" s="155"/>
      <c r="LO1069" s="155"/>
      <c r="LP1069" s="155"/>
      <c r="LQ1069" s="155"/>
      <c r="LR1069" s="155"/>
      <c r="LS1069" s="155"/>
      <c r="LT1069" s="155"/>
      <c r="LU1069" s="155"/>
      <c r="LV1069" s="155"/>
      <c r="LW1069" s="155"/>
      <c r="LX1069" s="155"/>
      <c r="LY1069" s="155"/>
      <c r="LZ1069" s="155"/>
      <c r="MA1069" s="155"/>
      <c r="MB1069" s="155"/>
      <c r="MC1069" s="155"/>
      <c r="MD1069" s="155"/>
      <c r="ME1069" s="155"/>
      <c r="MF1069" s="155"/>
      <c r="MG1069" s="155"/>
      <c r="MH1069" s="155"/>
      <c r="MI1069" s="155"/>
      <c r="MJ1069" s="155"/>
      <c r="MK1069" s="155"/>
      <c r="ML1069" s="155"/>
    </row>
    <row r="1070" spans="1:350" ht="13.9" customHeight="1" outlineLevel="3" x14ac:dyDescent="0.2">
      <c r="A1070" s="226" t="s">
        <v>623</v>
      </c>
      <c r="B1070" s="218" t="s">
        <v>343</v>
      </c>
      <c r="C1070" s="214" t="s">
        <v>99</v>
      </c>
      <c r="D1070" s="216">
        <v>72</v>
      </c>
      <c r="E1070" s="175">
        <v>0</v>
      </c>
      <c r="F1070" s="175">
        <f>D1070-E1070</f>
        <v>72</v>
      </c>
      <c r="G1070" s="175" t="s">
        <v>847</v>
      </c>
      <c r="H1070" s="170" t="s">
        <v>893</v>
      </c>
      <c r="I1070" s="170" t="s">
        <v>892</v>
      </c>
      <c r="J1070" s="212">
        <v>72</v>
      </c>
      <c r="K1070" s="212">
        <f>E1070+R1070+AY1070+CG1070+DO1070+ET1070+GB1070+HI1070+IQ1070+JX1070+LF1070</f>
        <v>72</v>
      </c>
      <c r="L1070" s="172">
        <f>K1070/J1070</f>
        <v>1</v>
      </c>
      <c r="M1070" s="172">
        <f>K1070/D1070</f>
        <v>1</v>
      </c>
      <c r="N1070" s="183">
        <f ca="1">SUMIF($EV$8:$FZ$9,$O$5,$EV1071:$FZ1071)-SUMIF($EV$8:$FZ$9,$Q$5,$EV1071:$FZ1071)</f>
        <v>0</v>
      </c>
      <c r="O1070" s="156"/>
      <c r="P1070" s="16" t="s">
        <v>25</v>
      </c>
      <c r="Q1070" s="150">
        <v>0</v>
      </c>
      <c r="R1070" s="150">
        <v>0</v>
      </c>
      <c r="S1070" s="152" t="e">
        <v>#DIV/0!</v>
      </c>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50">
        <f t="shared" ca="1" si="2767"/>
        <v>0</v>
      </c>
      <c r="AY1070" s="150">
        <f>SUM(BA1071:CE1071)</f>
        <v>0</v>
      </c>
      <c r="AZ1070" s="152" t="e">
        <f ca="1">AY1070/AX1070</f>
        <v>#DIV/0!</v>
      </c>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50">
        <f t="shared" ref="CF1070" si="2773">SUM(CI1070:DM1070)</f>
        <v>0</v>
      </c>
      <c r="CG1070" s="150">
        <f>SUM(CI1071:DM1071)</f>
        <v>0</v>
      </c>
      <c r="CH1070" s="152" t="e">
        <f>CG1070/CF1070</f>
        <v>#DIV/0!</v>
      </c>
      <c r="CI1070" s="129"/>
      <c r="CJ1070" s="129"/>
      <c r="CK1070" s="129"/>
      <c r="CL1070" s="129"/>
      <c r="CM1070" s="129"/>
      <c r="CN1070" s="129"/>
      <c r="CO1070" s="129"/>
      <c r="CP1070" s="101"/>
      <c r="CQ1070" s="101"/>
      <c r="CR1070" s="101"/>
      <c r="CS1070" s="101"/>
      <c r="CT1070" s="101"/>
      <c r="CU1070" s="101"/>
      <c r="CV1070" s="101"/>
      <c r="CW1070" s="129"/>
      <c r="CX1070" s="129"/>
      <c r="CY1070" s="129"/>
      <c r="CZ1070" s="129"/>
      <c r="DA1070" s="129"/>
      <c r="DB1070" s="129"/>
      <c r="DC1070" s="129"/>
      <c r="DD1070" s="129"/>
      <c r="DE1070" s="129"/>
      <c r="DF1070" s="129"/>
      <c r="DG1070" s="129"/>
      <c r="DH1070" s="129"/>
      <c r="DI1070" s="129"/>
      <c r="DJ1070" s="129"/>
      <c r="DK1070" s="129"/>
      <c r="DL1070" s="129"/>
      <c r="DM1070" s="129"/>
      <c r="DN1070" s="150">
        <f t="shared" ref="DN1070" si="2774">SUM(DQ1070:ER1070)</f>
        <v>48</v>
      </c>
      <c r="DO1070" s="150">
        <f>SUM(DQ1071:ER1071)</f>
        <v>0</v>
      </c>
      <c r="DP1070" s="152">
        <f t="shared" si="2738"/>
        <v>0</v>
      </c>
      <c r="DQ1070" s="16"/>
      <c r="DR1070" s="16"/>
      <c r="DS1070" s="16"/>
      <c r="DT1070" s="16">
        <v>24</v>
      </c>
      <c r="DU1070" s="16">
        <v>24</v>
      </c>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c r="EQ1070" s="16"/>
      <c r="ER1070" s="16"/>
      <c r="ES1070" s="150">
        <f t="shared" ca="1" si="2652"/>
        <v>0</v>
      </c>
      <c r="ET1070" s="150">
        <f t="shared" ref="ET1070:ET1132" si="2775">SUM(EV1071:FZ1071)</f>
        <v>0</v>
      </c>
      <c r="EU1070" s="152" t="e">
        <f t="shared" ref="EU1070:EU1132" ca="1" si="2776">ET1070/ES1070</f>
        <v>#DIV/0!</v>
      </c>
      <c r="EV1070" s="16"/>
      <c r="EW1070" s="67"/>
      <c r="EX1070" s="16"/>
      <c r="EY1070" s="16"/>
      <c r="EZ1070" s="16"/>
      <c r="FA1070" s="16"/>
      <c r="FB1070" s="16"/>
      <c r="FC1070" s="16"/>
      <c r="FD1070" s="16"/>
      <c r="FE1070" s="16"/>
      <c r="FF1070" s="16"/>
      <c r="FG1070" s="16"/>
      <c r="FH1070" s="16"/>
      <c r="FI1070" s="16"/>
      <c r="FJ1070" s="16"/>
      <c r="FK1070" s="16"/>
      <c r="FL1070" s="16"/>
      <c r="FM1070" s="16"/>
      <c r="FN1070" s="16"/>
      <c r="FO1070" s="16"/>
      <c r="FP1070" s="16"/>
      <c r="FQ1070" s="16"/>
      <c r="FR1070" s="16"/>
      <c r="FS1070" s="16"/>
      <c r="FT1070" s="16"/>
      <c r="FU1070" s="16"/>
      <c r="FV1070" s="16"/>
      <c r="FW1070" s="16"/>
      <c r="FX1070" s="16"/>
      <c r="FY1070" s="16"/>
      <c r="FZ1070" s="16"/>
      <c r="GA1070" s="150">
        <f t="shared" ref="GA1070" ca="1" si="2777">SUMIF($GD$8:$HG$9,$O$5,GD1070:HG1070)</f>
        <v>0</v>
      </c>
      <c r="GB1070" s="150">
        <f>SUM(GD1071:HG1071)</f>
        <v>48</v>
      </c>
      <c r="GC1070" s="152" t="e">
        <f t="shared" ref="GC1070" ca="1" si="2778">GB1070/GA1070</f>
        <v>#DIV/0!</v>
      </c>
      <c r="GD1070" s="16"/>
      <c r="GE1070" s="16"/>
      <c r="GF1070" s="16"/>
      <c r="GG1070" s="16"/>
      <c r="GH1070" s="16"/>
      <c r="GI1070" s="16"/>
      <c r="GJ1070" s="16"/>
      <c r="GK1070" s="16"/>
      <c r="GL1070" s="16"/>
      <c r="GM1070" s="16"/>
      <c r="GN1070" s="16"/>
      <c r="GO1070" s="16"/>
      <c r="GP1070" s="16"/>
      <c r="GQ1070" s="16"/>
      <c r="GR1070" s="16"/>
      <c r="GS1070" s="16"/>
      <c r="GT1070" s="16"/>
      <c r="GU1070" s="16"/>
      <c r="GV1070" s="16"/>
      <c r="GW1070" s="16"/>
      <c r="GX1070" s="16"/>
      <c r="GY1070" s="16"/>
      <c r="GZ1070" s="16"/>
      <c r="HA1070" s="16"/>
      <c r="HB1070" s="16"/>
      <c r="HC1070" s="16"/>
      <c r="HD1070" s="16"/>
      <c r="HE1070" s="16"/>
      <c r="HF1070" s="16"/>
      <c r="HG1070" s="16"/>
      <c r="HH1070" s="150"/>
      <c r="HI1070" s="150">
        <f>SUM(HK1071:IN1071)</f>
        <v>24</v>
      </c>
      <c r="HJ1070" s="152" t="e">
        <v>#DIV/0!</v>
      </c>
      <c r="HK1070" s="16">
        <v>24</v>
      </c>
      <c r="HL1070" s="16"/>
      <c r="HM1070" s="16"/>
      <c r="HN1070" s="16"/>
      <c r="HO1070" s="16"/>
      <c r="HP1070" s="16"/>
      <c r="HQ1070" s="16"/>
      <c r="HR1070" s="16"/>
      <c r="HS1070" s="16"/>
      <c r="HT1070" s="16"/>
      <c r="HU1070" s="16"/>
      <c r="HV1070" s="16"/>
      <c r="HW1070" s="16"/>
      <c r="HX1070" s="16"/>
      <c r="HY1070" s="16"/>
      <c r="HZ1070" s="16"/>
      <c r="IA1070" s="16"/>
      <c r="IB1070" s="16"/>
      <c r="IC1070" s="16"/>
      <c r="ID1070" s="16"/>
      <c r="IE1070" s="16"/>
      <c r="IF1070" s="16"/>
      <c r="IG1070" s="16"/>
      <c r="IH1070" s="16"/>
      <c r="II1070" s="16"/>
      <c r="IJ1070" s="16"/>
      <c r="IK1070" s="16"/>
      <c r="IL1070" s="16"/>
      <c r="IM1070" s="16"/>
      <c r="IN1070" s="16"/>
      <c r="IO1070" s="16"/>
      <c r="IP1070" s="150"/>
      <c r="IQ1070" s="150">
        <v>0</v>
      </c>
      <c r="IR1070" s="152" t="e">
        <v>#DIV/0!</v>
      </c>
      <c r="IS1070" s="16"/>
      <c r="IT1070" s="16"/>
      <c r="IU1070" s="16"/>
      <c r="IV1070" s="16"/>
      <c r="IW1070" s="16"/>
      <c r="IX1070" s="16"/>
      <c r="IY1070" s="16"/>
      <c r="IZ1070" s="16"/>
      <c r="JA1070" s="16"/>
      <c r="JB1070" s="16"/>
      <c r="JC1070" s="16"/>
      <c r="JD1070" s="16"/>
      <c r="JE1070" s="16"/>
      <c r="JF1070" s="16"/>
      <c r="JG1070" s="16"/>
      <c r="JH1070" s="16"/>
      <c r="JI1070" s="16"/>
      <c r="JJ1070" s="16"/>
      <c r="JK1070" s="16"/>
      <c r="JL1070" s="16"/>
      <c r="JM1070" s="16"/>
      <c r="JN1070" s="16"/>
      <c r="JO1070" s="16"/>
      <c r="JP1070" s="16"/>
      <c r="JQ1070" s="16"/>
      <c r="JR1070" s="16"/>
      <c r="JS1070" s="16"/>
      <c r="JT1070" s="16"/>
      <c r="JU1070" s="23"/>
      <c r="JV1070" s="16"/>
      <c r="JW1070" s="150"/>
      <c r="JX1070" s="150">
        <v>0</v>
      </c>
      <c r="JY1070" s="152" t="e">
        <v>#DIV/0!</v>
      </c>
      <c r="JZ1070" s="16"/>
      <c r="KA1070" s="16"/>
      <c r="KB1070" s="16"/>
      <c r="KC1070" s="16"/>
      <c r="KD1070" s="16"/>
      <c r="KE1070" s="16"/>
      <c r="KF1070" s="16"/>
      <c r="KG1070" s="16"/>
      <c r="KH1070" s="16"/>
      <c r="KI1070" s="16"/>
      <c r="KJ1070" s="16"/>
      <c r="KK1070" s="16"/>
      <c r="KL1070" s="16"/>
      <c r="KM1070" s="16"/>
      <c r="KN1070" s="16"/>
      <c r="KO1070" s="16"/>
      <c r="KP1070" s="16"/>
      <c r="KQ1070" s="16"/>
      <c r="KR1070" s="16"/>
      <c r="KS1070" s="16"/>
      <c r="KT1070" s="16"/>
      <c r="KU1070" s="16"/>
      <c r="KV1070" s="16"/>
      <c r="KW1070" s="16"/>
      <c r="KX1070" s="16"/>
      <c r="KY1070" s="16"/>
      <c r="KZ1070" s="16"/>
      <c r="LA1070" s="16"/>
      <c r="LB1070" s="16"/>
      <c r="LC1070" s="16"/>
      <c r="LD1070" s="16"/>
      <c r="LE1070" s="150"/>
      <c r="LF1070" s="150">
        <v>0</v>
      </c>
      <c r="LG1070" s="152" t="e">
        <v>#DIV/0!</v>
      </c>
      <c r="LH1070" s="16"/>
      <c r="LI1070" s="16"/>
      <c r="LJ1070" s="16"/>
      <c r="LK1070" s="16"/>
      <c r="LL1070" s="16"/>
      <c r="LM1070" s="16"/>
      <c r="LN1070" s="16"/>
      <c r="LO1070" s="16"/>
      <c r="LP1070" s="16"/>
      <c r="LQ1070" s="16"/>
      <c r="LR1070" s="16"/>
      <c r="LS1070" s="16"/>
      <c r="LT1070" s="16"/>
      <c r="LU1070" s="16"/>
      <c r="LV1070" s="16"/>
      <c r="LW1070" s="16"/>
      <c r="LX1070" s="16"/>
      <c r="LY1070" s="16"/>
      <c r="LZ1070" s="16"/>
      <c r="MA1070" s="16"/>
      <c r="MB1070" s="16"/>
      <c r="MC1070" s="16"/>
      <c r="MD1070" s="16"/>
      <c r="ME1070" s="16"/>
      <c r="MF1070" s="16"/>
      <c r="MG1070" s="16"/>
      <c r="MH1070" s="16"/>
      <c r="MI1070" s="16"/>
      <c r="MJ1070" s="16"/>
      <c r="MK1070" s="16"/>
      <c r="ML1070" s="16"/>
    </row>
    <row r="1071" spans="1:350" ht="13.9" customHeight="1" outlineLevel="3" x14ac:dyDescent="0.2">
      <c r="A1071" s="227"/>
      <c r="B1071" s="219"/>
      <c r="C1071" s="215"/>
      <c r="D1071" s="217"/>
      <c r="E1071" s="176"/>
      <c r="F1071" s="176"/>
      <c r="G1071" s="176"/>
      <c r="H1071" s="171"/>
      <c r="I1071" s="171"/>
      <c r="J1071" s="213"/>
      <c r="K1071" s="213"/>
      <c r="L1071" s="173"/>
      <c r="M1071" s="173"/>
      <c r="N1071" s="184"/>
      <c r="O1071" s="157"/>
      <c r="P1071" s="17" t="s">
        <v>26</v>
      </c>
      <c r="Q1071" s="151"/>
      <c r="R1071" s="151"/>
      <c r="S1071" s="153"/>
      <c r="T1071" s="24"/>
      <c r="U1071" s="24"/>
      <c r="V1071" s="24"/>
      <c r="W1071" s="24"/>
      <c r="X1071" s="24"/>
      <c r="Y1071" s="24"/>
      <c r="Z1071" s="24"/>
      <c r="AA1071" s="24"/>
      <c r="AB1071" s="24"/>
      <c r="AC1071" s="24"/>
      <c r="AD1071" s="24"/>
      <c r="AE1071" s="24"/>
      <c r="AF1071" s="24"/>
      <c r="AG1071" s="24"/>
      <c r="AH1071" s="24"/>
      <c r="AI1071" s="24"/>
      <c r="AJ1071" s="24"/>
      <c r="AK1071" s="24"/>
      <c r="AL1071" s="24"/>
      <c r="AM1071" s="24"/>
      <c r="AN1071" s="24"/>
      <c r="AO1071" s="24"/>
      <c r="AP1071" s="24"/>
      <c r="AQ1071" s="24"/>
      <c r="AR1071" s="24"/>
      <c r="AS1071" s="24"/>
      <c r="AT1071" s="24"/>
      <c r="AU1071" s="24"/>
      <c r="AV1071" s="24"/>
      <c r="AW1071" s="24"/>
      <c r="AX1071" s="151"/>
      <c r="AY1071" s="151"/>
      <c r="AZ1071" s="153"/>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c r="CF1071" s="151"/>
      <c r="CG1071" s="151"/>
      <c r="CH1071" s="153"/>
      <c r="CI1071" s="141"/>
      <c r="CJ1071" s="141"/>
      <c r="CK1071" s="141"/>
      <c r="CL1071" s="141"/>
      <c r="CM1071" s="141"/>
      <c r="CN1071" s="141"/>
      <c r="CO1071" s="141"/>
      <c r="CP1071" s="95"/>
      <c r="CQ1071" s="95"/>
      <c r="CR1071" s="95"/>
      <c r="CS1071" s="95"/>
      <c r="CT1071" s="95"/>
      <c r="CU1071" s="95"/>
      <c r="CV1071" s="95"/>
      <c r="CW1071" s="141"/>
      <c r="CX1071" s="141"/>
      <c r="CY1071" s="141"/>
      <c r="CZ1071" s="141"/>
      <c r="DA1071" s="141"/>
      <c r="DB1071" s="141"/>
      <c r="DC1071" s="141"/>
      <c r="DD1071" s="141"/>
      <c r="DE1071" s="141"/>
      <c r="DF1071" s="141"/>
      <c r="DG1071" s="141"/>
      <c r="DH1071" s="141"/>
      <c r="DI1071" s="141"/>
      <c r="DJ1071" s="141"/>
      <c r="DK1071" s="141"/>
      <c r="DL1071" s="141"/>
      <c r="DM1071" s="141"/>
      <c r="DN1071" s="151"/>
      <c r="DO1071" s="151"/>
      <c r="DP1071" s="153"/>
      <c r="DQ1071" s="24"/>
      <c r="DR1071" s="24"/>
      <c r="DS1071" s="24"/>
      <c r="DT1071" s="24"/>
      <c r="DU1071" s="24"/>
      <c r="DV1071" s="24"/>
      <c r="DW1071" s="24"/>
      <c r="DX1071" s="24"/>
      <c r="DY1071" s="24"/>
      <c r="DZ1071" s="24"/>
      <c r="EA1071" s="24"/>
      <c r="EB1071" s="24"/>
      <c r="EC1071" s="24"/>
      <c r="ED1071" s="24"/>
      <c r="EE1071" s="24"/>
      <c r="EF1071" s="24"/>
      <c r="EG1071" s="24"/>
      <c r="EH1071" s="24"/>
      <c r="EI1071" s="24"/>
      <c r="EJ1071" s="24"/>
      <c r="EK1071" s="24"/>
      <c r="EL1071" s="24"/>
      <c r="EM1071" s="24"/>
      <c r="EN1071" s="24"/>
      <c r="EO1071" s="24"/>
      <c r="EP1071" s="24"/>
      <c r="EQ1071" s="24"/>
      <c r="ER1071" s="24"/>
      <c r="ES1071" s="151"/>
      <c r="ET1071" s="151"/>
      <c r="EU1071" s="153"/>
      <c r="EV1071" s="24"/>
      <c r="EW1071" s="125"/>
      <c r="EX1071" s="24"/>
      <c r="EY1071" s="24"/>
      <c r="EZ1071" s="24"/>
      <c r="FA1071" s="24"/>
      <c r="FB1071" s="24"/>
      <c r="FC1071" s="24"/>
      <c r="FD1071" s="24"/>
      <c r="FE1071" s="24"/>
      <c r="FF1071" s="24"/>
      <c r="FG1071" s="24"/>
      <c r="FH1071" s="24"/>
      <c r="FI1071" s="24"/>
      <c r="FJ1071" s="24"/>
      <c r="FK1071" s="24"/>
      <c r="FL1071" s="24"/>
      <c r="FM1071" s="24"/>
      <c r="FN1071" s="24"/>
      <c r="FO1071" s="24"/>
      <c r="FP1071" s="24"/>
      <c r="FQ1071" s="24"/>
      <c r="FR1071" s="24"/>
      <c r="FS1071" s="24"/>
      <c r="FT1071" s="24"/>
      <c r="FU1071" s="24"/>
      <c r="FV1071" s="24"/>
      <c r="FW1071" s="24"/>
      <c r="FX1071" s="24"/>
      <c r="FY1071" s="24"/>
      <c r="FZ1071" s="24"/>
      <c r="GA1071" s="151"/>
      <c r="GB1071" s="151"/>
      <c r="GC1071" s="153"/>
      <c r="GD1071" s="24"/>
      <c r="GE1071" s="24"/>
      <c r="GF1071" s="24"/>
      <c r="GG1071" s="24"/>
      <c r="GH1071" s="24">
        <v>22</v>
      </c>
      <c r="GI1071" s="24"/>
      <c r="GJ1071" s="24"/>
      <c r="GK1071" s="24"/>
      <c r="GL1071" s="24"/>
      <c r="GM1071" s="24"/>
      <c r="GN1071" s="24"/>
      <c r="GO1071" s="24"/>
      <c r="GP1071" s="24"/>
      <c r="GQ1071" s="24"/>
      <c r="GR1071" s="24"/>
      <c r="GS1071" s="24"/>
      <c r="GT1071" s="24"/>
      <c r="GU1071" s="24">
        <v>26</v>
      </c>
      <c r="GV1071" s="24"/>
      <c r="GW1071" s="24"/>
      <c r="GX1071" s="24"/>
      <c r="GY1071" s="24"/>
      <c r="GZ1071" s="24"/>
      <c r="HA1071" s="24"/>
      <c r="HB1071" s="24"/>
      <c r="HC1071" s="24"/>
      <c r="HD1071" s="24"/>
      <c r="HE1071" s="24"/>
      <c r="HF1071" s="24"/>
      <c r="HG1071" s="24"/>
      <c r="HH1071" s="151"/>
      <c r="HI1071" s="151"/>
      <c r="HJ1071" s="153"/>
      <c r="HK1071" s="24">
        <v>24</v>
      </c>
      <c r="HL1071" s="24"/>
      <c r="HM1071" s="24"/>
      <c r="HN1071" s="24"/>
      <c r="HO1071" s="24"/>
      <c r="HP1071" s="24"/>
      <c r="HQ1071" s="24"/>
      <c r="HR1071" s="24"/>
      <c r="HS1071" s="24"/>
      <c r="HT1071" s="24"/>
      <c r="HU1071" s="24"/>
      <c r="HV1071" s="24"/>
      <c r="HW1071" s="24"/>
      <c r="HX1071" s="24"/>
      <c r="HY1071" s="24"/>
      <c r="HZ1071" s="24"/>
      <c r="IA1071" s="24"/>
      <c r="IB1071" s="24"/>
      <c r="IC1071" s="24"/>
      <c r="ID1071" s="24"/>
      <c r="IE1071" s="24"/>
      <c r="IF1071" s="24"/>
      <c r="IG1071" s="24"/>
      <c r="IH1071" s="24"/>
      <c r="II1071" s="24"/>
      <c r="IJ1071" s="24"/>
      <c r="IK1071" s="24"/>
      <c r="IL1071" s="24"/>
      <c r="IM1071" s="24"/>
      <c r="IN1071" s="24"/>
      <c r="IO1071" s="24"/>
      <c r="IP1071" s="151"/>
      <c r="IQ1071" s="151"/>
      <c r="IR1071" s="153"/>
      <c r="IS1071" s="24"/>
      <c r="IT1071" s="24"/>
      <c r="IU1071" s="24"/>
      <c r="IV1071" s="24"/>
      <c r="IW1071" s="24"/>
      <c r="IX1071" s="24"/>
      <c r="IY1071" s="24"/>
      <c r="IZ1071" s="24"/>
      <c r="JA1071" s="24"/>
      <c r="JB1071" s="24"/>
      <c r="JC1071" s="24"/>
      <c r="JD1071" s="24"/>
      <c r="JE1071" s="24"/>
      <c r="JF1071" s="24"/>
      <c r="JG1071" s="24"/>
      <c r="JH1071" s="24"/>
      <c r="JI1071" s="24"/>
      <c r="JJ1071" s="24"/>
      <c r="JK1071" s="24"/>
      <c r="JL1071" s="24"/>
      <c r="JM1071" s="24"/>
      <c r="JN1071" s="24"/>
      <c r="JO1071" s="24"/>
      <c r="JP1071" s="24"/>
      <c r="JQ1071" s="24"/>
      <c r="JR1071" s="24"/>
      <c r="JS1071" s="24"/>
      <c r="JT1071" s="24"/>
      <c r="JU1071" s="25"/>
      <c r="JV1071" s="24"/>
      <c r="JW1071" s="151"/>
      <c r="JX1071" s="151"/>
      <c r="JY1071" s="153"/>
      <c r="JZ1071" s="24"/>
      <c r="KA1071" s="24"/>
      <c r="KB1071" s="24"/>
      <c r="KC1071" s="24"/>
      <c r="KD1071" s="24"/>
      <c r="KE1071" s="24"/>
      <c r="KF1071" s="24"/>
      <c r="KG1071" s="24"/>
      <c r="KH1071" s="24"/>
      <c r="KI1071" s="24"/>
      <c r="KJ1071" s="24"/>
      <c r="KK1071" s="24"/>
      <c r="KL1071" s="24"/>
      <c r="KM1071" s="24"/>
      <c r="KN1071" s="24"/>
      <c r="KO1071" s="24"/>
      <c r="KP1071" s="24"/>
      <c r="KQ1071" s="24"/>
      <c r="KR1071" s="24"/>
      <c r="KS1071" s="24"/>
      <c r="KT1071" s="24"/>
      <c r="KU1071" s="24"/>
      <c r="KV1071" s="24"/>
      <c r="KW1071" s="24"/>
      <c r="KX1071" s="24"/>
      <c r="KY1071" s="24"/>
      <c r="KZ1071" s="24"/>
      <c r="LA1071" s="24"/>
      <c r="LB1071" s="24"/>
      <c r="LC1071" s="24"/>
      <c r="LD1071" s="24"/>
      <c r="LE1071" s="151"/>
      <c r="LF1071" s="151"/>
      <c r="LG1071" s="153"/>
      <c r="LH1071" s="24"/>
      <c r="LI1071" s="24"/>
      <c r="LJ1071" s="24"/>
      <c r="LK1071" s="24"/>
      <c r="LL1071" s="24"/>
      <c r="LM1071" s="24"/>
      <c r="LN1071" s="24"/>
      <c r="LO1071" s="24"/>
      <c r="LP1071" s="24"/>
      <c r="LQ1071" s="24"/>
      <c r="LR1071" s="24"/>
      <c r="LS1071" s="24"/>
      <c r="LT1071" s="24"/>
      <c r="LU1071" s="24"/>
      <c r="LV1071" s="24"/>
      <c r="LW1071" s="24"/>
      <c r="LX1071" s="24"/>
      <c r="LY1071" s="24"/>
      <c r="LZ1071" s="24"/>
      <c r="MA1071" s="24"/>
      <c r="MB1071" s="24"/>
      <c r="MC1071" s="24"/>
      <c r="MD1071" s="24"/>
      <c r="ME1071" s="24"/>
      <c r="MF1071" s="24"/>
      <c r="MG1071" s="24"/>
      <c r="MH1071" s="24"/>
      <c r="MI1071" s="24"/>
      <c r="MJ1071" s="24"/>
      <c r="MK1071" s="24"/>
      <c r="ML1071" s="24"/>
    </row>
    <row r="1072" spans="1:350" ht="13.9" customHeight="1" outlineLevel="3" x14ac:dyDescent="0.2">
      <c r="A1072" s="226" t="s">
        <v>624</v>
      </c>
      <c r="B1072" s="218" t="s">
        <v>100</v>
      </c>
      <c r="C1072" s="214" t="s">
        <v>99</v>
      </c>
      <c r="D1072" s="216">
        <v>6</v>
      </c>
      <c r="E1072" s="175">
        <v>0</v>
      </c>
      <c r="F1072" s="175">
        <f>D1072-E1072</f>
        <v>6</v>
      </c>
      <c r="G1072" s="175" t="s">
        <v>842</v>
      </c>
      <c r="H1072" s="170" t="s">
        <v>892</v>
      </c>
      <c r="I1072" s="170" t="s">
        <v>866</v>
      </c>
      <c r="J1072" s="212">
        <f ca="1">E1072+Q1072+AX1072+CF1072+DN1072+ES1072+GA1072+HH1072+IP1072+JW1072+LE1072</f>
        <v>6</v>
      </c>
      <c r="K1072" s="212">
        <f>E1072+R1072+AY1072+CG1072+DO1072+ET1072+GB1072+HI1072+IQ1072+JX1072+LF1072</f>
        <v>6</v>
      </c>
      <c r="L1072" s="172">
        <f ca="1">K1072/J1072</f>
        <v>1</v>
      </c>
      <c r="M1072" s="172">
        <f>K1072/D1072</f>
        <v>1</v>
      </c>
      <c r="N1072" s="183">
        <f ca="1">SUMIF($EV$8:$FZ$9,$O$5,$EV1073:$FZ1073)-SUMIF($EV$8:$FZ$9,$Q$5,$EV1073:$FZ1073)</f>
        <v>0</v>
      </c>
      <c r="O1072" s="156"/>
      <c r="P1072" s="16" t="s">
        <v>25</v>
      </c>
      <c r="Q1072" s="150">
        <v>0</v>
      </c>
      <c r="R1072" s="150">
        <v>0</v>
      </c>
      <c r="S1072" s="152" t="e">
        <v>#DIV/0!</v>
      </c>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50">
        <f t="shared" ca="1" si="2767"/>
        <v>0</v>
      </c>
      <c r="AY1072" s="150">
        <f>SUM(BA1073:CE1073)</f>
        <v>0</v>
      </c>
      <c r="AZ1072" s="152" t="e">
        <f ca="1">AY1072/AX1072</f>
        <v>#DIV/0!</v>
      </c>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50">
        <f t="shared" ref="CF1072" si="2779">SUM(CI1072:DM1072)</f>
        <v>0</v>
      </c>
      <c r="CG1072" s="150">
        <f>SUM(CI1073:DM1073)</f>
        <v>0</v>
      </c>
      <c r="CH1072" s="152" t="e">
        <f>CG1072/CF1072</f>
        <v>#DIV/0!</v>
      </c>
      <c r="CI1072" s="129"/>
      <c r="CJ1072" s="129"/>
      <c r="CK1072" s="129"/>
      <c r="CL1072" s="129"/>
      <c r="CM1072" s="129"/>
      <c r="CN1072" s="129"/>
      <c r="CO1072" s="129"/>
      <c r="CP1072" s="101"/>
      <c r="CQ1072" s="101"/>
      <c r="CR1072" s="101"/>
      <c r="CS1072" s="101"/>
      <c r="CT1072" s="101"/>
      <c r="CU1072" s="101"/>
      <c r="CV1072" s="101"/>
      <c r="CW1072" s="129"/>
      <c r="CX1072" s="129"/>
      <c r="CY1072" s="129"/>
      <c r="CZ1072" s="129"/>
      <c r="DA1072" s="129"/>
      <c r="DB1072" s="129"/>
      <c r="DC1072" s="129"/>
      <c r="DD1072" s="129"/>
      <c r="DE1072" s="129"/>
      <c r="DF1072" s="129"/>
      <c r="DG1072" s="129"/>
      <c r="DH1072" s="129"/>
      <c r="DI1072" s="129"/>
      <c r="DJ1072" s="129"/>
      <c r="DK1072" s="129"/>
      <c r="DL1072" s="129"/>
      <c r="DM1072" s="129"/>
      <c r="DN1072" s="150">
        <f t="shared" ref="DN1072" si="2780">SUM(DQ1072:ER1072)</f>
        <v>6</v>
      </c>
      <c r="DO1072" s="150">
        <f>SUM(DQ1073:ER1073)</f>
        <v>0</v>
      </c>
      <c r="DP1072" s="152">
        <f t="shared" si="2738"/>
        <v>0</v>
      </c>
      <c r="DQ1072" s="16"/>
      <c r="DR1072" s="16"/>
      <c r="DS1072" s="16"/>
      <c r="DT1072" s="16"/>
      <c r="DU1072" s="16"/>
      <c r="DV1072" s="16">
        <v>6</v>
      </c>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c r="EQ1072" s="16"/>
      <c r="ER1072" s="16"/>
      <c r="ES1072" s="150">
        <f t="shared" ca="1" si="2652"/>
        <v>0</v>
      </c>
      <c r="ET1072" s="150">
        <f t="shared" si="2775"/>
        <v>0</v>
      </c>
      <c r="EU1072" s="152" t="e">
        <f t="shared" ca="1" si="2776"/>
        <v>#DIV/0!</v>
      </c>
      <c r="EV1072" s="16"/>
      <c r="EW1072" s="67"/>
      <c r="EX1072" s="16"/>
      <c r="EY1072" s="16"/>
      <c r="EZ1072" s="16"/>
      <c r="FA1072" s="16"/>
      <c r="FB1072" s="16"/>
      <c r="FC1072" s="16"/>
      <c r="FD1072" s="16"/>
      <c r="FE1072" s="16"/>
      <c r="FF1072" s="16"/>
      <c r="FG1072" s="16"/>
      <c r="FH1072" s="16"/>
      <c r="FI1072" s="16"/>
      <c r="FJ1072" s="16"/>
      <c r="FK1072" s="16"/>
      <c r="FL1072" s="16"/>
      <c r="FM1072" s="16"/>
      <c r="FN1072" s="16"/>
      <c r="FO1072" s="16"/>
      <c r="FP1072" s="16"/>
      <c r="FQ1072" s="16"/>
      <c r="FR1072" s="16"/>
      <c r="FS1072" s="16"/>
      <c r="FT1072" s="16"/>
      <c r="FU1072" s="16"/>
      <c r="FV1072" s="16"/>
      <c r="FW1072" s="16"/>
      <c r="FX1072" s="16"/>
      <c r="FY1072" s="16"/>
      <c r="FZ1072" s="16"/>
      <c r="GA1072" s="150">
        <f t="shared" ref="GA1072" ca="1" si="2781">SUMIF($GD$8:$HG$9,$O$5,GD1072:HG1072)</f>
        <v>0</v>
      </c>
      <c r="GB1072" s="150">
        <f t="shared" ref="GB1072" si="2782">SUM(GD1073:HG1073)</f>
        <v>6</v>
      </c>
      <c r="GC1072" s="152" t="e">
        <f t="shared" ref="GC1072" ca="1" si="2783">GB1072/GA1072</f>
        <v>#DIV/0!</v>
      </c>
      <c r="GD1072" s="16"/>
      <c r="GE1072" s="16"/>
      <c r="GF1072" s="16"/>
      <c r="GG1072" s="16"/>
      <c r="GH1072" s="16"/>
      <c r="GI1072" s="16"/>
      <c r="GJ1072" s="16"/>
      <c r="GK1072" s="16"/>
      <c r="GL1072" s="16"/>
      <c r="GM1072" s="16"/>
      <c r="GN1072" s="16"/>
      <c r="GO1072" s="16"/>
      <c r="GP1072" s="16"/>
      <c r="GQ1072" s="16"/>
      <c r="GR1072" s="16"/>
      <c r="GS1072" s="16"/>
      <c r="GT1072" s="16"/>
      <c r="GU1072" s="16"/>
      <c r="GV1072" s="16"/>
      <c r="GW1072" s="16"/>
      <c r="GX1072" s="16"/>
      <c r="GY1072" s="16"/>
      <c r="GZ1072" s="16"/>
      <c r="HA1072" s="16"/>
      <c r="HB1072" s="16"/>
      <c r="HC1072" s="16"/>
      <c r="HD1072" s="16"/>
      <c r="HE1072" s="16"/>
      <c r="HF1072" s="16"/>
      <c r="HG1072" s="16"/>
      <c r="HH1072" s="150"/>
      <c r="HI1072" s="150">
        <v>0</v>
      </c>
      <c r="HJ1072" s="152" t="e">
        <v>#DIV/0!</v>
      </c>
      <c r="HK1072" s="16"/>
      <c r="HL1072" s="16"/>
      <c r="HM1072" s="16"/>
      <c r="HN1072" s="16"/>
      <c r="HO1072" s="16"/>
      <c r="HP1072" s="16"/>
      <c r="HQ1072" s="16"/>
      <c r="HR1072" s="16"/>
      <c r="HS1072" s="16"/>
      <c r="HT1072" s="16"/>
      <c r="HU1072" s="16"/>
      <c r="HV1072" s="16"/>
      <c r="HW1072" s="16"/>
      <c r="HX1072" s="16"/>
      <c r="HY1072" s="16"/>
      <c r="HZ1072" s="16"/>
      <c r="IA1072" s="16"/>
      <c r="IB1072" s="16"/>
      <c r="IC1072" s="16"/>
      <c r="ID1072" s="16"/>
      <c r="IE1072" s="16"/>
      <c r="IF1072" s="16"/>
      <c r="IG1072" s="16"/>
      <c r="IH1072" s="16"/>
      <c r="II1072" s="16"/>
      <c r="IJ1072" s="16"/>
      <c r="IK1072" s="16"/>
      <c r="IL1072" s="16"/>
      <c r="IM1072" s="16"/>
      <c r="IN1072" s="16"/>
      <c r="IO1072" s="16"/>
      <c r="IP1072" s="150"/>
      <c r="IQ1072" s="150">
        <v>0</v>
      </c>
      <c r="IR1072" s="152" t="e">
        <v>#DIV/0!</v>
      </c>
      <c r="IS1072" s="16"/>
      <c r="IT1072" s="16"/>
      <c r="IU1072" s="16"/>
      <c r="IV1072" s="16"/>
      <c r="IW1072" s="16"/>
      <c r="IX1072" s="16"/>
      <c r="IY1072" s="16"/>
      <c r="IZ1072" s="16"/>
      <c r="JA1072" s="16"/>
      <c r="JB1072" s="16"/>
      <c r="JC1072" s="16"/>
      <c r="JD1072" s="16"/>
      <c r="JE1072" s="16"/>
      <c r="JF1072" s="16"/>
      <c r="JG1072" s="16"/>
      <c r="JH1072" s="16"/>
      <c r="JI1072" s="16"/>
      <c r="JJ1072" s="16"/>
      <c r="JK1072" s="16"/>
      <c r="JL1072" s="16"/>
      <c r="JM1072" s="16"/>
      <c r="JN1072" s="16"/>
      <c r="JO1072" s="16"/>
      <c r="JP1072" s="16"/>
      <c r="JQ1072" s="16"/>
      <c r="JR1072" s="16"/>
      <c r="JS1072" s="16"/>
      <c r="JT1072" s="16"/>
      <c r="JU1072" s="23"/>
      <c r="JV1072" s="16"/>
      <c r="JW1072" s="150"/>
      <c r="JX1072" s="150">
        <v>0</v>
      </c>
      <c r="JY1072" s="152" t="e">
        <v>#DIV/0!</v>
      </c>
      <c r="JZ1072" s="16"/>
      <c r="KA1072" s="16"/>
      <c r="KB1072" s="16"/>
      <c r="KC1072" s="16"/>
      <c r="KD1072" s="16"/>
      <c r="KE1072" s="16"/>
      <c r="KF1072" s="16"/>
      <c r="KG1072" s="16"/>
      <c r="KH1072" s="16"/>
      <c r="KI1072" s="16"/>
      <c r="KJ1072" s="16"/>
      <c r="KK1072" s="16"/>
      <c r="KL1072" s="16"/>
      <c r="KM1072" s="16"/>
      <c r="KN1072" s="16"/>
      <c r="KO1072" s="16"/>
      <c r="KP1072" s="16"/>
      <c r="KQ1072" s="16"/>
      <c r="KR1072" s="16"/>
      <c r="KS1072" s="16"/>
      <c r="KT1072" s="16"/>
      <c r="KU1072" s="16"/>
      <c r="KV1072" s="16"/>
      <c r="KW1072" s="16"/>
      <c r="KX1072" s="16"/>
      <c r="KY1072" s="16"/>
      <c r="KZ1072" s="16"/>
      <c r="LA1072" s="16"/>
      <c r="LB1072" s="16"/>
      <c r="LC1072" s="16"/>
      <c r="LD1072" s="16"/>
      <c r="LE1072" s="150"/>
      <c r="LF1072" s="150">
        <v>0</v>
      </c>
      <c r="LG1072" s="152" t="e">
        <v>#DIV/0!</v>
      </c>
      <c r="LH1072" s="16"/>
      <c r="LI1072" s="16"/>
      <c r="LJ1072" s="16"/>
      <c r="LK1072" s="16"/>
      <c r="LL1072" s="16"/>
      <c r="LM1072" s="16"/>
      <c r="LN1072" s="16"/>
      <c r="LO1072" s="16"/>
      <c r="LP1072" s="16"/>
      <c r="LQ1072" s="16"/>
      <c r="LR1072" s="16"/>
      <c r="LS1072" s="16"/>
      <c r="LT1072" s="16"/>
      <c r="LU1072" s="16"/>
      <c r="LV1072" s="16"/>
      <c r="LW1072" s="16"/>
      <c r="LX1072" s="16"/>
      <c r="LY1072" s="16"/>
      <c r="LZ1072" s="16"/>
      <c r="MA1072" s="16"/>
      <c r="MB1072" s="16"/>
      <c r="MC1072" s="16"/>
      <c r="MD1072" s="16"/>
      <c r="ME1072" s="16"/>
      <c r="MF1072" s="16"/>
      <c r="MG1072" s="16"/>
      <c r="MH1072" s="16"/>
      <c r="MI1072" s="16"/>
      <c r="MJ1072" s="16"/>
      <c r="MK1072" s="16"/>
      <c r="ML1072" s="16"/>
    </row>
    <row r="1073" spans="1:350" ht="13.9" customHeight="1" outlineLevel="3" x14ac:dyDescent="0.2">
      <c r="A1073" s="227"/>
      <c r="B1073" s="219"/>
      <c r="C1073" s="215"/>
      <c r="D1073" s="217"/>
      <c r="E1073" s="176"/>
      <c r="F1073" s="176"/>
      <c r="G1073" s="176"/>
      <c r="H1073" s="171"/>
      <c r="I1073" s="171"/>
      <c r="J1073" s="213"/>
      <c r="K1073" s="213"/>
      <c r="L1073" s="173"/>
      <c r="M1073" s="173"/>
      <c r="N1073" s="184"/>
      <c r="O1073" s="157"/>
      <c r="P1073" s="17" t="s">
        <v>26</v>
      </c>
      <c r="Q1073" s="151"/>
      <c r="R1073" s="151"/>
      <c r="S1073" s="153"/>
      <c r="T1073" s="24"/>
      <c r="U1073" s="24"/>
      <c r="V1073" s="24"/>
      <c r="W1073" s="24"/>
      <c r="X1073" s="24"/>
      <c r="Y1073" s="24"/>
      <c r="Z1073" s="24"/>
      <c r="AA1073" s="24"/>
      <c r="AB1073" s="24"/>
      <c r="AC1073" s="24"/>
      <c r="AD1073" s="24"/>
      <c r="AE1073" s="24"/>
      <c r="AF1073" s="24"/>
      <c r="AG1073" s="24"/>
      <c r="AH1073" s="24"/>
      <c r="AI1073" s="24"/>
      <c r="AJ1073" s="24"/>
      <c r="AK1073" s="24"/>
      <c r="AL1073" s="24"/>
      <c r="AM1073" s="24"/>
      <c r="AN1073" s="24"/>
      <c r="AO1073" s="24"/>
      <c r="AP1073" s="24"/>
      <c r="AQ1073" s="24"/>
      <c r="AR1073" s="24"/>
      <c r="AS1073" s="24"/>
      <c r="AT1073" s="24"/>
      <c r="AU1073" s="24"/>
      <c r="AV1073" s="24"/>
      <c r="AW1073" s="24"/>
      <c r="AX1073" s="151"/>
      <c r="AY1073" s="151"/>
      <c r="AZ1073" s="153"/>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c r="CF1073" s="151"/>
      <c r="CG1073" s="151"/>
      <c r="CH1073" s="153"/>
      <c r="CI1073" s="141"/>
      <c r="CJ1073" s="141"/>
      <c r="CK1073" s="141"/>
      <c r="CL1073" s="141"/>
      <c r="CM1073" s="141"/>
      <c r="CN1073" s="141"/>
      <c r="CO1073" s="141"/>
      <c r="CP1073" s="95"/>
      <c r="CQ1073" s="95"/>
      <c r="CR1073" s="95"/>
      <c r="CS1073" s="95"/>
      <c r="CT1073" s="95"/>
      <c r="CU1073" s="95"/>
      <c r="CV1073" s="95"/>
      <c r="CW1073" s="141"/>
      <c r="CX1073" s="141"/>
      <c r="CY1073" s="141"/>
      <c r="CZ1073" s="141"/>
      <c r="DA1073" s="141"/>
      <c r="DB1073" s="141"/>
      <c r="DC1073" s="141"/>
      <c r="DD1073" s="141"/>
      <c r="DE1073" s="141"/>
      <c r="DF1073" s="141"/>
      <c r="DG1073" s="141"/>
      <c r="DH1073" s="141"/>
      <c r="DI1073" s="141"/>
      <c r="DJ1073" s="141"/>
      <c r="DK1073" s="141"/>
      <c r="DL1073" s="141"/>
      <c r="DM1073" s="141"/>
      <c r="DN1073" s="151"/>
      <c r="DO1073" s="151"/>
      <c r="DP1073" s="153"/>
      <c r="DQ1073" s="24"/>
      <c r="DR1073" s="24"/>
      <c r="DS1073" s="24"/>
      <c r="DT1073" s="24"/>
      <c r="DU1073" s="24"/>
      <c r="DV1073" s="24"/>
      <c r="DW1073" s="24"/>
      <c r="DX1073" s="24"/>
      <c r="DY1073" s="24"/>
      <c r="DZ1073" s="24"/>
      <c r="EA1073" s="24"/>
      <c r="EB1073" s="24"/>
      <c r="EC1073" s="24"/>
      <c r="ED1073" s="24"/>
      <c r="EE1073" s="24"/>
      <c r="EF1073" s="24"/>
      <c r="EG1073" s="24"/>
      <c r="EH1073" s="24"/>
      <c r="EI1073" s="24"/>
      <c r="EJ1073" s="24"/>
      <c r="EK1073" s="24"/>
      <c r="EL1073" s="24"/>
      <c r="EM1073" s="24"/>
      <c r="EN1073" s="24"/>
      <c r="EO1073" s="24"/>
      <c r="EP1073" s="24"/>
      <c r="EQ1073" s="24"/>
      <c r="ER1073" s="24"/>
      <c r="ES1073" s="151"/>
      <c r="ET1073" s="151"/>
      <c r="EU1073" s="153"/>
      <c r="EV1073" s="24"/>
      <c r="EW1073" s="125"/>
      <c r="EX1073" s="24"/>
      <c r="EY1073" s="24"/>
      <c r="EZ1073" s="24"/>
      <c r="FA1073" s="24"/>
      <c r="FB1073" s="24"/>
      <c r="FC1073" s="24"/>
      <c r="FD1073" s="24"/>
      <c r="FE1073" s="24"/>
      <c r="FF1073" s="24"/>
      <c r="FG1073" s="24"/>
      <c r="FH1073" s="24"/>
      <c r="FI1073" s="24"/>
      <c r="FJ1073" s="24"/>
      <c r="FK1073" s="24"/>
      <c r="FL1073" s="24"/>
      <c r="FM1073" s="24"/>
      <c r="FN1073" s="24"/>
      <c r="FO1073" s="24"/>
      <c r="FP1073" s="24"/>
      <c r="FQ1073" s="24"/>
      <c r="FR1073" s="24"/>
      <c r="FS1073" s="24"/>
      <c r="FT1073" s="24"/>
      <c r="FU1073" s="24"/>
      <c r="FV1073" s="24"/>
      <c r="FW1073" s="24"/>
      <c r="FX1073" s="24"/>
      <c r="FY1073" s="24"/>
      <c r="FZ1073" s="24"/>
      <c r="GA1073" s="151"/>
      <c r="GB1073" s="151"/>
      <c r="GC1073" s="153"/>
      <c r="GD1073" s="24"/>
      <c r="GE1073" s="24"/>
      <c r="GF1073" s="24"/>
      <c r="GG1073" s="24"/>
      <c r="GH1073" s="24">
        <v>6</v>
      </c>
      <c r="GI1073" s="24"/>
      <c r="GJ1073" s="24"/>
      <c r="GK1073" s="24"/>
      <c r="GL1073" s="24"/>
      <c r="GM1073" s="24"/>
      <c r="GN1073" s="24"/>
      <c r="GO1073" s="24"/>
      <c r="GP1073" s="24"/>
      <c r="GQ1073" s="24"/>
      <c r="GR1073" s="24"/>
      <c r="GS1073" s="24"/>
      <c r="GT1073" s="24"/>
      <c r="GU1073" s="24"/>
      <c r="GV1073" s="24"/>
      <c r="GW1073" s="24"/>
      <c r="GX1073" s="24"/>
      <c r="GY1073" s="24"/>
      <c r="GZ1073" s="24"/>
      <c r="HA1073" s="24"/>
      <c r="HB1073" s="24"/>
      <c r="HC1073" s="24"/>
      <c r="HD1073" s="24"/>
      <c r="HE1073" s="24"/>
      <c r="HF1073" s="24"/>
      <c r="HG1073" s="24"/>
      <c r="HH1073" s="151"/>
      <c r="HI1073" s="151"/>
      <c r="HJ1073" s="153"/>
      <c r="HK1073" s="24"/>
      <c r="HL1073" s="24"/>
      <c r="HM1073" s="24"/>
      <c r="HN1073" s="24"/>
      <c r="HO1073" s="24"/>
      <c r="HP1073" s="24"/>
      <c r="HQ1073" s="24"/>
      <c r="HR1073" s="24"/>
      <c r="HS1073" s="24"/>
      <c r="HT1073" s="24"/>
      <c r="HU1073" s="24"/>
      <c r="HV1073" s="24"/>
      <c r="HW1073" s="24"/>
      <c r="HX1073" s="24"/>
      <c r="HY1073" s="24"/>
      <c r="HZ1073" s="24"/>
      <c r="IA1073" s="24"/>
      <c r="IB1073" s="24"/>
      <c r="IC1073" s="24"/>
      <c r="ID1073" s="24"/>
      <c r="IE1073" s="24"/>
      <c r="IF1073" s="24"/>
      <c r="IG1073" s="24"/>
      <c r="IH1073" s="24"/>
      <c r="II1073" s="24"/>
      <c r="IJ1073" s="24"/>
      <c r="IK1073" s="24"/>
      <c r="IL1073" s="24"/>
      <c r="IM1073" s="24"/>
      <c r="IN1073" s="24"/>
      <c r="IO1073" s="24"/>
      <c r="IP1073" s="151"/>
      <c r="IQ1073" s="151"/>
      <c r="IR1073" s="153"/>
      <c r="IS1073" s="24"/>
      <c r="IT1073" s="24"/>
      <c r="IU1073" s="24"/>
      <c r="IV1073" s="24"/>
      <c r="IW1073" s="24"/>
      <c r="IX1073" s="24"/>
      <c r="IY1073" s="24"/>
      <c r="IZ1073" s="24"/>
      <c r="JA1073" s="24"/>
      <c r="JB1073" s="24"/>
      <c r="JC1073" s="24"/>
      <c r="JD1073" s="24"/>
      <c r="JE1073" s="24"/>
      <c r="JF1073" s="24"/>
      <c r="JG1073" s="24"/>
      <c r="JH1073" s="24"/>
      <c r="JI1073" s="24"/>
      <c r="JJ1073" s="24"/>
      <c r="JK1073" s="24"/>
      <c r="JL1073" s="24"/>
      <c r="JM1073" s="24"/>
      <c r="JN1073" s="24"/>
      <c r="JO1073" s="24"/>
      <c r="JP1073" s="24"/>
      <c r="JQ1073" s="24"/>
      <c r="JR1073" s="24"/>
      <c r="JS1073" s="24"/>
      <c r="JT1073" s="24"/>
      <c r="JU1073" s="25"/>
      <c r="JV1073" s="24"/>
      <c r="JW1073" s="151"/>
      <c r="JX1073" s="151"/>
      <c r="JY1073" s="153"/>
      <c r="JZ1073" s="24"/>
      <c r="KA1073" s="24"/>
      <c r="KB1073" s="24"/>
      <c r="KC1073" s="24"/>
      <c r="KD1073" s="24"/>
      <c r="KE1073" s="24"/>
      <c r="KF1073" s="24"/>
      <c r="KG1073" s="24"/>
      <c r="KH1073" s="24"/>
      <c r="KI1073" s="24"/>
      <c r="KJ1073" s="24"/>
      <c r="KK1073" s="24"/>
      <c r="KL1073" s="24"/>
      <c r="KM1073" s="24"/>
      <c r="KN1073" s="24"/>
      <c r="KO1073" s="24"/>
      <c r="KP1073" s="24"/>
      <c r="KQ1073" s="24"/>
      <c r="KR1073" s="24"/>
      <c r="KS1073" s="24"/>
      <c r="KT1073" s="24"/>
      <c r="KU1073" s="24"/>
      <c r="KV1073" s="24"/>
      <c r="KW1073" s="24"/>
      <c r="KX1073" s="24"/>
      <c r="KY1073" s="24"/>
      <c r="KZ1073" s="24"/>
      <c r="LA1073" s="24"/>
      <c r="LB1073" s="24"/>
      <c r="LC1073" s="24"/>
      <c r="LD1073" s="24"/>
      <c r="LE1073" s="151"/>
      <c r="LF1073" s="151"/>
      <c r="LG1073" s="153"/>
      <c r="LH1073" s="24"/>
      <c r="LI1073" s="24"/>
      <c r="LJ1073" s="24"/>
      <c r="LK1073" s="24"/>
      <c r="LL1073" s="24"/>
      <c r="LM1073" s="24"/>
      <c r="LN1073" s="24"/>
      <c r="LO1073" s="24"/>
      <c r="LP1073" s="24"/>
      <c r="LQ1073" s="24"/>
      <c r="LR1073" s="24"/>
      <c r="LS1073" s="24"/>
      <c r="LT1073" s="24"/>
      <c r="LU1073" s="24"/>
      <c r="LV1073" s="24"/>
      <c r="LW1073" s="24"/>
      <c r="LX1073" s="24"/>
      <c r="LY1073" s="24"/>
      <c r="LZ1073" s="24"/>
      <c r="MA1073" s="24"/>
      <c r="MB1073" s="24"/>
      <c r="MC1073" s="24"/>
      <c r="MD1073" s="24"/>
      <c r="ME1073" s="24"/>
      <c r="MF1073" s="24"/>
      <c r="MG1073" s="24"/>
      <c r="MH1073" s="24"/>
      <c r="MI1073" s="24"/>
      <c r="MJ1073" s="24"/>
      <c r="MK1073" s="24"/>
      <c r="ML1073" s="24"/>
    </row>
    <row r="1074" spans="1:350" ht="13.9" customHeight="1" outlineLevel="3" x14ac:dyDescent="0.2">
      <c r="A1074" s="226" t="s">
        <v>625</v>
      </c>
      <c r="B1074" s="218" t="s">
        <v>421</v>
      </c>
      <c r="C1074" s="214" t="s">
        <v>38</v>
      </c>
      <c r="D1074" s="216">
        <v>5.33</v>
      </c>
      <c r="E1074" s="175">
        <v>0</v>
      </c>
      <c r="F1074" s="175">
        <f>D1074-E1074</f>
        <v>5.33</v>
      </c>
      <c r="G1074" s="175" t="s">
        <v>844</v>
      </c>
      <c r="H1074" s="170" t="s">
        <v>875</v>
      </c>
      <c r="I1074" s="170" t="s">
        <v>923</v>
      </c>
      <c r="J1074" s="212">
        <f ca="1">E1074+Q1074+AX1074+CF1074+DN1074+ES1074+GA1074+HH1074+IP1074+JW1074+LE1074</f>
        <v>5.33</v>
      </c>
      <c r="K1074" s="212">
        <f>4.5+0.5+0.1</f>
        <v>5.0999999999999996</v>
      </c>
      <c r="L1074" s="172">
        <f ca="1">K1074/J1074</f>
        <v>0.95684803001876162</v>
      </c>
      <c r="M1074" s="172">
        <f>K1074/D1074</f>
        <v>0.95684803001876162</v>
      </c>
      <c r="N1074" s="183">
        <f ca="1">SUMIF($EV$8:$FZ$9,$O$5,$EV1075:$FZ1075)-SUMIF($EV$8:$FZ$9,$Q$5,$EV1075:$FZ1075)</f>
        <v>0</v>
      </c>
      <c r="O1074" s="156"/>
      <c r="P1074" s="16" t="s">
        <v>25</v>
      </c>
      <c r="Q1074" s="150">
        <v>0</v>
      </c>
      <c r="R1074" s="150">
        <v>0</v>
      </c>
      <c r="S1074" s="152" t="e">
        <v>#DIV/0!</v>
      </c>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50">
        <f t="shared" ca="1" si="2767"/>
        <v>0</v>
      </c>
      <c r="AY1074" s="150">
        <f>SUM(BA1075:CE1075)</f>
        <v>0</v>
      </c>
      <c r="AZ1074" s="152" t="e">
        <f ca="1">AY1074/AX1074</f>
        <v>#DIV/0!</v>
      </c>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50">
        <f t="shared" ref="CF1074" si="2784">SUM(CI1074:DM1074)</f>
        <v>0</v>
      </c>
      <c r="CG1074" s="150">
        <f>SUM(CI1075:DM1075)</f>
        <v>0</v>
      </c>
      <c r="CH1074" s="152" t="e">
        <f>CG1074/CF1074</f>
        <v>#DIV/0!</v>
      </c>
      <c r="CI1074" s="129"/>
      <c r="CJ1074" s="129"/>
      <c r="CK1074" s="129"/>
      <c r="CL1074" s="129"/>
      <c r="CM1074" s="129"/>
      <c r="CN1074" s="129"/>
      <c r="CO1074" s="129"/>
      <c r="CP1074" s="101"/>
      <c r="CQ1074" s="101"/>
      <c r="CR1074" s="101"/>
      <c r="CS1074" s="101"/>
      <c r="CT1074" s="101"/>
      <c r="CU1074" s="101"/>
      <c r="CV1074" s="101"/>
      <c r="CW1074" s="129"/>
      <c r="CX1074" s="129"/>
      <c r="CY1074" s="129"/>
      <c r="CZ1074" s="129"/>
      <c r="DA1074" s="129"/>
      <c r="DB1074" s="129"/>
      <c r="DC1074" s="129"/>
      <c r="DD1074" s="129"/>
      <c r="DE1074" s="129"/>
      <c r="DF1074" s="129"/>
      <c r="DG1074" s="129"/>
      <c r="DH1074" s="129"/>
      <c r="DI1074" s="129"/>
      <c r="DJ1074" s="129"/>
      <c r="DK1074" s="129"/>
      <c r="DL1074" s="129"/>
      <c r="DM1074" s="129"/>
      <c r="DN1074" s="150">
        <f t="shared" ref="DN1074" si="2785">SUM(DQ1074:ER1074)</f>
        <v>0</v>
      </c>
      <c r="DO1074" s="150">
        <f>SUM(DQ1075:ER1075)</f>
        <v>0</v>
      </c>
      <c r="DP1074" s="152" t="e">
        <f t="shared" si="2738"/>
        <v>#DIV/0!</v>
      </c>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c r="EQ1074" s="16"/>
      <c r="ER1074" s="16"/>
      <c r="ES1074" s="150">
        <f t="shared" ca="1" si="2652"/>
        <v>5.33</v>
      </c>
      <c r="ET1074" s="150">
        <f t="shared" si="2775"/>
        <v>0</v>
      </c>
      <c r="EU1074" s="152">
        <f t="shared" ca="1" si="2776"/>
        <v>0</v>
      </c>
      <c r="EV1074" s="16"/>
      <c r="EW1074" s="67"/>
      <c r="EX1074" s="16"/>
      <c r="EY1074" s="16">
        <v>2</v>
      </c>
      <c r="EZ1074" s="16">
        <v>2</v>
      </c>
      <c r="FA1074" s="16">
        <v>1.33</v>
      </c>
      <c r="FB1074" s="16"/>
      <c r="FC1074" s="16"/>
      <c r="FD1074" s="16"/>
      <c r="FE1074" s="16"/>
      <c r="FF1074" s="16"/>
      <c r="FG1074" s="16"/>
      <c r="FH1074" s="16"/>
      <c r="FI1074" s="16"/>
      <c r="FJ1074" s="16"/>
      <c r="FK1074" s="16"/>
      <c r="FL1074" s="16"/>
      <c r="FM1074" s="16"/>
      <c r="FN1074" s="16"/>
      <c r="FO1074" s="16"/>
      <c r="FP1074" s="16"/>
      <c r="FQ1074" s="16"/>
      <c r="FR1074" s="16"/>
      <c r="FS1074" s="16"/>
      <c r="FT1074" s="16"/>
      <c r="FU1074" s="16"/>
      <c r="FV1074" s="16"/>
      <c r="FW1074" s="16"/>
      <c r="FX1074" s="16"/>
      <c r="FY1074" s="16"/>
      <c r="FZ1074" s="16"/>
      <c r="GA1074" s="150">
        <f t="shared" ref="GA1074" ca="1" si="2786">SUMIF($GD$8:$HG$9,$O$5,GD1074:HG1074)</f>
        <v>0</v>
      </c>
      <c r="GB1074" s="150">
        <f t="shared" ref="GB1074" si="2787">SUM(GD1075:HG1075)</f>
        <v>4.5</v>
      </c>
      <c r="GC1074" s="152" t="e">
        <f t="shared" ref="GC1074" ca="1" si="2788">GB1074/GA1074</f>
        <v>#DIV/0!</v>
      </c>
      <c r="GD1074" s="16"/>
      <c r="GE1074" s="16"/>
      <c r="GF1074" s="16"/>
      <c r="GG1074" s="16"/>
      <c r="GH1074" s="16"/>
      <c r="GI1074" s="16"/>
      <c r="GJ1074" s="16"/>
      <c r="GK1074" s="16"/>
      <c r="GL1074" s="16"/>
      <c r="GM1074" s="16"/>
      <c r="GN1074" s="16"/>
      <c r="GO1074" s="16"/>
      <c r="GP1074" s="16"/>
      <c r="GQ1074" s="16"/>
      <c r="GR1074" s="16"/>
      <c r="GS1074" s="16"/>
      <c r="GT1074" s="16"/>
      <c r="GU1074" s="16"/>
      <c r="GV1074" s="16"/>
      <c r="GW1074" s="16"/>
      <c r="GX1074" s="16"/>
      <c r="GY1074" s="16"/>
      <c r="GZ1074" s="16"/>
      <c r="HA1074" s="16"/>
      <c r="HB1074" s="16"/>
      <c r="HC1074" s="16"/>
      <c r="HD1074" s="16"/>
      <c r="HE1074" s="16"/>
      <c r="HF1074" s="16"/>
      <c r="HG1074" s="16"/>
      <c r="HH1074" s="150"/>
      <c r="HI1074" s="150">
        <v>0</v>
      </c>
      <c r="HJ1074" s="152" t="e">
        <v>#DIV/0!</v>
      </c>
      <c r="HK1074" s="16"/>
      <c r="HL1074" s="16"/>
      <c r="HM1074" s="16"/>
      <c r="HN1074" s="16"/>
      <c r="HO1074" s="16"/>
      <c r="HP1074" s="16"/>
      <c r="HQ1074" s="16"/>
      <c r="HR1074" s="16"/>
      <c r="HS1074" s="16"/>
      <c r="HT1074" s="16"/>
      <c r="HU1074" s="16"/>
      <c r="HV1074" s="16"/>
      <c r="HW1074" s="16"/>
      <c r="HX1074" s="16"/>
      <c r="HY1074" s="16"/>
      <c r="HZ1074" s="16"/>
      <c r="IA1074" s="16"/>
      <c r="IB1074" s="16"/>
      <c r="IC1074" s="16"/>
      <c r="ID1074" s="16"/>
      <c r="IE1074" s="16"/>
      <c r="IF1074" s="16"/>
      <c r="IG1074" s="16"/>
      <c r="IH1074" s="16"/>
      <c r="II1074" s="16"/>
      <c r="IJ1074" s="16"/>
      <c r="IK1074" s="16"/>
      <c r="IL1074" s="16"/>
      <c r="IM1074" s="16"/>
      <c r="IN1074" s="16"/>
      <c r="IO1074" s="16"/>
      <c r="IP1074" s="150"/>
      <c r="IQ1074" s="150">
        <v>0</v>
      </c>
      <c r="IR1074" s="152" t="e">
        <v>#DIV/0!</v>
      </c>
      <c r="IS1074" s="16"/>
      <c r="IT1074" s="16"/>
      <c r="IU1074" s="16"/>
      <c r="IV1074" s="16"/>
      <c r="IW1074" s="16"/>
      <c r="IX1074" s="16"/>
      <c r="IY1074" s="16"/>
      <c r="IZ1074" s="16"/>
      <c r="JA1074" s="16"/>
      <c r="JB1074" s="16"/>
      <c r="JC1074" s="16"/>
      <c r="JD1074" s="16"/>
      <c r="JE1074" s="16"/>
      <c r="JF1074" s="16"/>
      <c r="JG1074" s="16"/>
      <c r="JH1074" s="16"/>
      <c r="JI1074" s="16"/>
      <c r="JJ1074" s="16"/>
      <c r="JK1074" s="16"/>
      <c r="JL1074" s="16"/>
      <c r="JM1074" s="16"/>
      <c r="JN1074" s="16"/>
      <c r="JO1074" s="16"/>
      <c r="JP1074" s="16"/>
      <c r="JQ1074" s="16"/>
      <c r="JR1074" s="16"/>
      <c r="JS1074" s="16"/>
      <c r="JT1074" s="16"/>
      <c r="JU1074" s="23"/>
      <c r="JV1074" s="16"/>
      <c r="JW1074" s="150"/>
      <c r="JX1074" s="150">
        <v>0</v>
      </c>
      <c r="JY1074" s="152" t="e">
        <v>#DIV/0!</v>
      </c>
      <c r="JZ1074" s="16"/>
      <c r="KA1074" s="16"/>
      <c r="KB1074" s="16"/>
      <c r="KC1074" s="16"/>
      <c r="KD1074" s="16"/>
      <c r="KE1074" s="16"/>
      <c r="KF1074" s="16"/>
      <c r="KG1074" s="16"/>
      <c r="KH1074" s="16"/>
      <c r="KI1074" s="16"/>
      <c r="KJ1074" s="16"/>
      <c r="KK1074" s="16"/>
      <c r="KL1074" s="16"/>
      <c r="KM1074" s="16"/>
      <c r="KN1074" s="16"/>
      <c r="KO1074" s="16"/>
      <c r="KP1074" s="16"/>
      <c r="KQ1074" s="16"/>
      <c r="KR1074" s="16"/>
      <c r="KS1074" s="16"/>
      <c r="KT1074" s="16"/>
      <c r="KU1074" s="16"/>
      <c r="KV1074" s="16"/>
      <c r="KW1074" s="16"/>
      <c r="KX1074" s="16"/>
      <c r="KY1074" s="16"/>
      <c r="KZ1074" s="16"/>
      <c r="LA1074" s="16"/>
      <c r="LB1074" s="16"/>
      <c r="LC1074" s="16"/>
      <c r="LD1074" s="16"/>
      <c r="LE1074" s="150"/>
      <c r="LF1074" s="150">
        <v>0</v>
      </c>
      <c r="LG1074" s="152" t="e">
        <v>#DIV/0!</v>
      </c>
      <c r="LH1074" s="16"/>
      <c r="LI1074" s="16"/>
      <c r="LJ1074" s="16"/>
      <c r="LK1074" s="16"/>
      <c r="LL1074" s="16"/>
      <c r="LM1074" s="16"/>
      <c r="LN1074" s="16"/>
      <c r="LO1074" s="16"/>
      <c r="LP1074" s="16"/>
      <c r="LQ1074" s="16"/>
      <c r="LR1074" s="16"/>
      <c r="LS1074" s="16"/>
      <c r="LT1074" s="16"/>
      <c r="LU1074" s="16"/>
      <c r="LV1074" s="16"/>
      <c r="LW1074" s="16"/>
      <c r="LX1074" s="16"/>
      <c r="LY1074" s="16"/>
      <c r="LZ1074" s="16"/>
      <c r="MA1074" s="16"/>
      <c r="MB1074" s="16"/>
      <c r="MC1074" s="16"/>
      <c r="MD1074" s="16"/>
      <c r="ME1074" s="16"/>
      <c r="MF1074" s="16"/>
      <c r="MG1074" s="16"/>
      <c r="MH1074" s="16"/>
      <c r="MI1074" s="16"/>
      <c r="MJ1074" s="16"/>
      <c r="MK1074" s="16"/>
      <c r="ML1074" s="16"/>
    </row>
    <row r="1075" spans="1:350" ht="13.9" customHeight="1" outlineLevel="3" x14ac:dyDescent="0.2">
      <c r="A1075" s="227"/>
      <c r="B1075" s="219"/>
      <c r="C1075" s="215"/>
      <c r="D1075" s="217"/>
      <c r="E1075" s="176"/>
      <c r="F1075" s="176"/>
      <c r="G1075" s="176"/>
      <c r="H1075" s="171"/>
      <c r="I1075" s="171"/>
      <c r="J1075" s="213"/>
      <c r="K1075" s="213"/>
      <c r="L1075" s="173"/>
      <c r="M1075" s="173"/>
      <c r="N1075" s="184"/>
      <c r="O1075" s="157"/>
      <c r="P1075" s="17" t="s">
        <v>26</v>
      </c>
      <c r="Q1075" s="151"/>
      <c r="R1075" s="151"/>
      <c r="S1075" s="153"/>
      <c r="T1075" s="24"/>
      <c r="U1075" s="24"/>
      <c r="V1075" s="24"/>
      <c r="W1075" s="24"/>
      <c r="X1075" s="24"/>
      <c r="Y1075" s="24"/>
      <c r="Z1075" s="24"/>
      <c r="AA1075" s="24"/>
      <c r="AB1075" s="24"/>
      <c r="AC1075" s="24"/>
      <c r="AD1075" s="24"/>
      <c r="AE1075" s="24"/>
      <c r="AF1075" s="24"/>
      <c r="AG1075" s="24"/>
      <c r="AH1075" s="24"/>
      <c r="AI1075" s="24"/>
      <c r="AJ1075" s="24"/>
      <c r="AK1075" s="24"/>
      <c r="AL1075" s="24"/>
      <c r="AM1075" s="24"/>
      <c r="AN1075" s="24"/>
      <c r="AO1075" s="24"/>
      <c r="AP1075" s="24"/>
      <c r="AQ1075" s="24"/>
      <c r="AR1075" s="24"/>
      <c r="AS1075" s="24"/>
      <c r="AT1075" s="24"/>
      <c r="AU1075" s="24"/>
      <c r="AV1075" s="24"/>
      <c r="AW1075" s="24"/>
      <c r="AX1075" s="151"/>
      <c r="AY1075" s="151"/>
      <c r="AZ1075" s="153"/>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c r="CF1075" s="151"/>
      <c r="CG1075" s="151"/>
      <c r="CH1075" s="153"/>
      <c r="CI1075" s="141"/>
      <c r="CJ1075" s="141"/>
      <c r="CK1075" s="141"/>
      <c r="CL1075" s="141"/>
      <c r="CM1075" s="141"/>
      <c r="CN1075" s="141"/>
      <c r="CO1075" s="141"/>
      <c r="CP1075" s="95"/>
      <c r="CQ1075" s="95"/>
      <c r="CR1075" s="95"/>
      <c r="CS1075" s="95"/>
      <c r="CT1075" s="95"/>
      <c r="CU1075" s="95"/>
      <c r="CV1075" s="95"/>
      <c r="CW1075" s="141"/>
      <c r="CX1075" s="141"/>
      <c r="CY1075" s="141"/>
      <c r="CZ1075" s="141"/>
      <c r="DA1075" s="141"/>
      <c r="DB1075" s="141"/>
      <c r="DC1075" s="141"/>
      <c r="DD1075" s="141"/>
      <c r="DE1075" s="141"/>
      <c r="DF1075" s="141"/>
      <c r="DG1075" s="141"/>
      <c r="DH1075" s="141"/>
      <c r="DI1075" s="141"/>
      <c r="DJ1075" s="141"/>
      <c r="DK1075" s="141"/>
      <c r="DL1075" s="141"/>
      <c r="DM1075" s="141"/>
      <c r="DN1075" s="151"/>
      <c r="DO1075" s="151"/>
      <c r="DP1075" s="153"/>
      <c r="DQ1075" s="24"/>
      <c r="DR1075" s="24"/>
      <c r="DS1075" s="24"/>
      <c r="DT1075" s="24"/>
      <c r="DU1075" s="24"/>
      <c r="DV1075" s="24"/>
      <c r="DW1075" s="24"/>
      <c r="DX1075" s="24"/>
      <c r="DY1075" s="24"/>
      <c r="DZ1075" s="24"/>
      <c r="EA1075" s="24"/>
      <c r="EB1075" s="24"/>
      <c r="EC1075" s="24"/>
      <c r="ED1075" s="24"/>
      <c r="EE1075" s="24"/>
      <c r="EF1075" s="24"/>
      <c r="EG1075" s="24"/>
      <c r="EH1075" s="24"/>
      <c r="EI1075" s="24"/>
      <c r="EJ1075" s="24"/>
      <c r="EK1075" s="24"/>
      <c r="EL1075" s="24"/>
      <c r="EM1075" s="24"/>
      <c r="EN1075" s="24"/>
      <c r="EO1075" s="24"/>
      <c r="EP1075" s="24"/>
      <c r="EQ1075" s="24"/>
      <c r="ER1075" s="24"/>
      <c r="ES1075" s="151"/>
      <c r="ET1075" s="151"/>
      <c r="EU1075" s="153"/>
      <c r="EV1075" s="24"/>
      <c r="EW1075" s="125"/>
      <c r="EX1075" s="24"/>
      <c r="EY1075" s="24"/>
      <c r="EZ1075" s="24"/>
      <c r="FA1075" s="24"/>
      <c r="FB1075" s="24"/>
      <c r="FC1075" s="24"/>
      <c r="FD1075" s="24"/>
      <c r="FE1075" s="24"/>
      <c r="FF1075" s="24"/>
      <c r="FG1075" s="24"/>
      <c r="FH1075" s="24"/>
      <c r="FI1075" s="24"/>
      <c r="FJ1075" s="24"/>
      <c r="FK1075" s="24"/>
      <c r="FL1075" s="24"/>
      <c r="FM1075" s="24"/>
      <c r="FN1075" s="24"/>
      <c r="FO1075" s="24"/>
      <c r="FP1075" s="24"/>
      <c r="FQ1075" s="24"/>
      <c r="FR1075" s="24"/>
      <c r="FS1075" s="24"/>
      <c r="FT1075" s="24"/>
      <c r="FU1075" s="24"/>
      <c r="FV1075" s="24"/>
      <c r="FW1075" s="24"/>
      <c r="FX1075" s="24"/>
      <c r="FY1075" s="24"/>
      <c r="FZ1075" s="24"/>
      <c r="GA1075" s="151"/>
      <c r="GB1075" s="151"/>
      <c r="GC1075" s="153"/>
      <c r="GD1075" s="24"/>
      <c r="GE1075" s="24"/>
      <c r="GF1075" s="24"/>
      <c r="GG1075" s="24"/>
      <c r="GH1075" s="24"/>
      <c r="GI1075" s="24"/>
      <c r="GJ1075" s="24"/>
      <c r="GK1075" s="24"/>
      <c r="GL1075" s="24"/>
      <c r="GM1075" s="76">
        <v>0.5</v>
      </c>
      <c r="GN1075" s="24"/>
      <c r="GO1075" s="24">
        <v>2</v>
      </c>
      <c r="GP1075" s="24">
        <v>2</v>
      </c>
      <c r="GQ1075" s="24"/>
      <c r="GR1075" s="24"/>
      <c r="GS1075" s="24"/>
      <c r="GT1075" s="24"/>
      <c r="GU1075" s="24"/>
      <c r="GV1075" s="24"/>
      <c r="GW1075" s="24"/>
      <c r="GX1075" s="24"/>
      <c r="GY1075" s="24"/>
      <c r="GZ1075" s="24"/>
      <c r="HA1075" s="24"/>
      <c r="HB1075" s="24"/>
      <c r="HC1075" s="24"/>
      <c r="HD1075" s="24"/>
      <c r="HE1075" s="24"/>
      <c r="HF1075" s="24"/>
      <c r="HG1075" s="24"/>
      <c r="HH1075" s="151"/>
      <c r="HI1075" s="151"/>
      <c r="HJ1075" s="153"/>
      <c r="HK1075" s="24"/>
      <c r="HL1075" s="24"/>
      <c r="HM1075" s="24"/>
      <c r="HN1075" s="24"/>
      <c r="HO1075" s="24"/>
      <c r="HP1075" s="24"/>
      <c r="HQ1075" s="24"/>
      <c r="HR1075" s="24"/>
      <c r="HS1075" s="24"/>
      <c r="HT1075" s="24"/>
      <c r="HU1075" s="24"/>
      <c r="HV1075" s="76">
        <v>0.5</v>
      </c>
      <c r="HW1075" s="76">
        <v>0.1</v>
      </c>
      <c r="HX1075" s="24"/>
      <c r="HY1075" s="24"/>
      <c r="HZ1075" s="24"/>
      <c r="IA1075" s="24"/>
      <c r="IB1075" s="24"/>
      <c r="IC1075" s="24"/>
      <c r="ID1075" s="24"/>
      <c r="IE1075" s="24"/>
      <c r="IF1075" s="24"/>
      <c r="IG1075" s="24"/>
      <c r="IH1075" s="24"/>
      <c r="II1075" s="24"/>
      <c r="IJ1075" s="24"/>
      <c r="IK1075" s="24"/>
      <c r="IL1075" s="24"/>
      <c r="IM1075" s="24"/>
      <c r="IN1075" s="24"/>
      <c r="IO1075" s="24"/>
      <c r="IP1075" s="151"/>
      <c r="IQ1075" s="151"/>
      <c r="IR1075" s="153"/>
      <c r="IS1075" s="24"/>
      <c r="IT1075" s="24"/>
      <c r="IU1075" s="24"/>
      <c r="IV1075" s="24"/>
      <c r="IW1075" s="24"/>
      <c r="IX1075" s="24"/>
      <c r="IY1075" s="24"/>
      <c r="IZ1075" s="24"/>
      <c r="JA1075" s="24"/>
      <c r="JB1075" s="24"/>
      <c r="JC1075" s="24"/>
      <c r="JD1075" s="24"/>
      <c r="JE1075" s="24"/>
      <c r="JF1075" s="24"/>
      <c r="JG1075" s="24"/>
      <c r="JH1075" s="24"/>
      <c r="JI1075" s="24"/>
      <c r="JJ1075" s="24"/>
      <c r="JK1075" s="24"/>
      <c r="JL1075" s="24"/>
      <c r="JM1075" s="24"/>
      <c r="JN1075" s="24"/>
      <c r="JO1075" s="24"/>
      <c r="JP1075" s="24"/>
      <c r="JQ1075" s="24"/>
      <c r="JR1075" s="24"/>
      <c r="JS1075" s="24"/>
      <c r="JT1075" s="24"/>
      <c r="JU1075" s="25"/>
      <c r="JV1075" s="24"/>
      <c r="JW1075" s="151"/>
      <c r="JX1075" s="151"/>
      <c r="JY1075" s="153"/>
      <c r="JZ1075" s="24"/>
      <c r="KA1075" s="24"/>
      <c r="KB1075" s="24"/>
      <c r="KC1075" s="24"/>
      <c r="KD1075" s="24"/>
      <c r="KE1075" s="24"/>
      <c r="KF1075" s="24"/>
      <c r="KG1075" s="24"/>
      <c r="KH1075" s="24"/>
      <c r="KI1075" s="24"/>
      <c r="KJ1075" s="24"/>
      <c r="KK1075" s="24"/>
      <c r="KL1075" s="24"/>
      <c r="KM1075" s="24"/>
      <c r="KN1075" s="24"/>
      <c r="KO1075" s="24"/>
      <c r="KP1075" s="24"/>
      <c r="KQ1075" s="24"/>
      <c r="KR1075" s="24"/>
      <c r="KS1075" s="24"/>
      <c r="KT1075" s="24"/>
      <c r="KU1075" s="24"/>
      <c r="KV1075" s="24"/>
      <c r="KW1075" s="24"/>
      <c r="KX1075" s="24"/>
      <c r="KY1075" s="24"/>
      <c r="KZ1075" s="24"/>
      <c r="LA1075" s="24"/>
      <c r="LB1075" s="24"/>
      <c r="LC1075" s="24"/>
      <c r="LD1075" s="24"/>
      <c r="LE1075" s="151"/>
      <c r="LF1075" s="151"/>
      <c r="LG1075" s="153"/>
      <c r="LH1075" s="24"/>
      <c r="LI1075" s="24"/>
      <c r="LJ1075" s="24"/>
      <c r="LK1075" s="24"/>
      <c r="LL1075" s="24"/>
      <c r="LM1075" s="24"/>
      <c r="LN1075" s="24"/>
      <c r="LO1075" s="24"/>
      <c r="LP1075" s="24"/>
      <c r="LQ1075" s="24"/>
      <c r="LR1075" s="24"/>
      <c r="LS1075" s="24"/>
      <c r="LT1075" s="24"/>
      <c r="LU1075" s="24"/>
      <c r="LV1075" s="24"/>
      <c r="LW1075" s="24"/>
      <c r="LX1075" s="24"/>
      <c r="LY1075" s="24"/>
      <c r="LZ1075" s="24"/>
      <c r="MA1075" s="24"/>
      <c r="MB1075" s="24"/>
      <c r="MC1075" s="24"/>
      <c r="MD1075" s="24"/>
      <c r="ME1075" s="24"/>
      <c r="MF1075" s="24"/>
      <c r="MG1075" s="24"/>
      <c r="MH1075" s="24"/>
      <c r="MI1075" s="24"/>
      <c r="MJ1075" s="24"/>
      <c r="MK1075" s="24"/>
      <c r="ML1075" s="24"/>
    </row>
    <row r="1076" spans="1:350" ht="13.9" customHeight="1" outlineLevel="3" x14ac:dyDescent="0.2">
      <c r="A1076" s="226" t="s">
        <v>626</v>
      </c>
      <c r="B1076" s="218" t="s">
        <v>353</v>
      </c>
      <c r="C1076" s="214" t="s">
        <v>37</v>
      </c>
      <c r="D1076" s="216">
        <v>331</v>
      </c>
      <c r="E1076" s="175">
        <v>0</v>
      </c>
      <c r="F1076" s="175">
        <f>D1076-E1076</f>
        <v>331</v>
      </c>
      <c r="G1076" s="175" t="s">
        <v>844</v>
      </c>
      <c r="H1076" s="170" t="s">
        <v>955</v>
      </c>
      <c r="I1076" s="170" t="s">
        <v>981</v>
      </c>
      <c r="J1076" s="212">
        <f ca="1">E1076+Q1076+AX1076+CF1076+DN1076+ES1076+GA1076+HH1076+IP1076+JW1076+LE1076</f>
        <v>100</v>
      </c>
      <c r="K1076" s="212">
        <f>E1076+R1076+AY1076+CG1076+DO1076+ET1076+GB1076+HI1076+IQ1076+JX1076+LF1076</f>
        <v>0</v>
      </c>
      <c r="L1076" s="172">
        <f ca="1">K1076/J1076</f>
        <v>0</v>
      </c>
      <c r="M1076" s="172">
        <f>K1076/D1076</f>
        <v>0</v>
      </c>
      <c r="N1076" s="183">
        <f ca="1">SUMIF($EV$8:$FZ$9,$O$5,$EV1077:$FZ1077)-SUMIF($EV$8:$FZ$9,$Q$5,$EV1077:$FZ1077)</f>
        <v>0</v>
      </c>
      <c r="O1076" s="156"/>
      <c r="P1076" s="16" t="s">
        <v>25</v>
      </c>
      <c r="Q1076" s="150">
        <v>0</v>
      </c>
      <c r="R1076" s="150">
        <v>0</v>
      </c>
      <c r="S1076" s="152" t="e">
        <v>#DIV/0!</v>
      </c>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50">
        <f t="shared" ca="1" si="2767"/>
        <v>0</v>
      </c>
      <c r="AY1076" s="150">
        <f>SUM(BA1077:CE1077)</f>
        <v>0</v>
      </c>
      <c r="AZ1076" s="152" t="e">
        <f ca="1">AY1076/AX1076</f>
        <v>#DIV/0!</v>
      </c>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50">
        <f t="shared" ref="CF1076" si="2789">SUM(CI1076:DM1076)</f>
        <v>0</v>
      </c>
      <c r="CG1076" s="150">
        <f>SUM(CI1077:DM1077)</f>
        <v>0</v>
      </c>
      <c r="CH1076" s="152" t="e">
        <f>CG1076/CF1076</f>
        <v>#DIV/0!</v>
      </c>
      <c r="CI1076" s="129"/>
      <c r="CJ1076" s="129"/>
      <c r="CK1076" s="129"/>
      <c r="CL1076" s="129"/>
      <c r="CM1076" s="129"/>
      <c r="CN1076" s="129"/>
      <c r="CO1076" s="129"/>
      <c r="CP1076" s="101"/>
      <c r="CQ1076" s="101"/>
      <c r="CR1076" s="101"/>
      <c r="CS1076" s="101"/>
      <c r="CT1076" s="101"/>
      <c r="CU1076" s="101"/>
      <c r="CV1076" s="101"/>
      <c r="CW1076" s="129"/>
      <c r="CX1076" s="129"/>
      <c r="CY1076" s="129"/>
      <c r="CZ1076" s="129"/>
      <c r="DA1076" s="129"/>
      <c r="DB1076" s="129"/>
      <c r="DC1076" s="129"/>
      <c r="DD1076" s="129"/>
      <c r="DE1076" s="129"/>
      <c r="DF1076" s="129"/>
      <c r="DG1076" s="129"/>
      <c r="DH1076" s="129"/>
      <c r="DI1076" s="129"/>
      <c r="DJ1076" s="129"/>
      <c r="DK1076" s="129"/>
      <c r="DL1076" s="129"/>
      <c r="DM1076" s="129"/>
      <c r="DN1076" s="150">
        <f t="shared" ref="DN1076" si="2790">SUM(DQ1076:ER1076)</f>
        <v>0</v>
      </c>
      <c r="DO1076" s="150">
        <f>SUM(DQ1077:ER1077)</f>
        <v>0</v>
      </c>
      <c r="DP1076" s="152" t="e">
        <f t="shared" si="2738"/>
        <v>#DIV/0!</v>
      </c>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c r="EQ1076" s="16"/>
      <c r="ER1076" s="16"/>
      <c r="ES1076" s="150">
        <f t="shared" ref="ES1076:ES1132" ca="1" si="2791">SUMIF($EV$8:$FZ$9,$O$5,EV1076:FZ1076)</f>
        <v>0</v>
      </c>
      <c r="ET1076" s="150">
        <f t="shared" si="2775"/>
        <v>0</v>
      </c>
      <c r="EU1076" s="152" t="e">
        <f t="shared" ca="1" si="2776"/>
        <v>#DIV/0!</v>
      </c>
      <c r="EV1076" s="16"/>
      <c r="EW1076" s="67"/>
      <c r="EX1076" s="16"/>
      <c r="EY1076" s="16"/>
      <c r="EZ1076" s="16"/>
      <c r="FA1076" s="16"/>
      <c r="FB1076" s="16"/>
      <c r="FC1076" s="16"/>
      <c r="FD1076" s="16"/>
      <c r="FE1076" s="16"/>
      <c r="FF1076" s="16"/>
      <c r="FG1076" s="16"/>
      <c r="FH1076" s="16"/>
      <c r="FI1076" s="16"/>
      <c r="FJ1076" s="16"/>
      <c r="FK1076" s="16"/>
      <c r="FL1076" s="16"/>
      <c r="FM1076" s="16"/>
      <c r="FN1076" s="16"/>
      <c r="FO1076" s="16"/>
      <c r="FP1076" s="16"/>
      <c r="FQ1076" s="16"/>
      <c r="FR1076" s="16"/>
      <c r="FS1076" s="16"/>
      <c r="FT1076" s="16"/>
      <c r="FU1076" s="16"/>
      <c r="FV1076" s="16"/>
      <c r="FW1076" s="16"/>
      <c r="FX1076" s="16"/>
      <c r="FY1076" s="16"/>
      <c r="FZ1076" s="16"/>
      <c r="GA1076" s="150">
        <f t="shared" ref="GA1076" ca="1" si="2792">SUMIF($GD$8:$HG$9,$O$5,GD1076:HG1076)</f>
        <v>100</v>
      </c>
      <c r="GB1076" s="150">
        <f t="shared" ref="GB1076" si="2793">SUM(GD1077:HG1077)</f>
        <v>0</v>
      </c>
      <c r="GC1076" s="152">
        <f t="shared" ref="GC1076" ca="1" si="2794">GB1076/GA1076</f>
        <v>0</v>
      </c>
      <c r="GD1076" s="16"/>
      <c r="GE1076" s="16"/>
      <c r="GF1076" s="16"/>
      <c r="GG1076" s="16"/>
      <c r="GH1076" s="16"/>
      <c r="GI1076" s="16"/>
      <c r="GJ1076" s="16"/>
      <c r="GK1076" s="16"/>
      <c r="GL1076" s="16"/>
      <c r="GM1076" s="16"/>
      <c r="GN1076" s="16"/>
      <c r="GO1076" s="16"/>
      <c r="GP1076" s="16"/>
      <c r="GQ1076" s="16"/>
      <c r="GR1076" s="16"/>
      <c r="GS1076" s="16"/>
      <c r="GT1076" s="16"/>
      <c r="GU1076" s="16"/>
      <c r="GV1076" s="16"/>
      <c r="GW1076" s="16"/>
      <c r="GX1076" s="16"/>
      <c r="GY1076" s="16"/>
      <c r="GZ1076" s="16"/>
      <c r="HA1076" s="16"/>
      <c r="HB1076" s="16"/>
      <c r="HC1076" s="16"/>
      <c r="HD1076" s="16"/>
      <c r="HE1076" s="16"/>
      <c r="HF1076" s="16"/>
      <c r="HG1076" s="16">
        <v>100</v>
      </c>
      <c r="HH1076" s="150"/>
      <c r="HI1076" s="150">
        <v>0</v>
      </c>
      <c r="HJ1076" s="152" t="e">
        <v>#DIV/0!</v>
      </c>
      <c r="HK1076" s="16">
        <v>100</v>
      </c>
      <c r="HL1076" s="16">
        <v>133</v>
      </c>
      <c r="HM1076" s="16"/>
      <c r="HN1076" s="16"/>
      <c r="HO1076" s="16"/>
      <c r="HP1076" s="16"/>
      <c r="HQ1076" s="16"/>
      <c r="HR1076" s="16"/>
      <c r="HS1076" s="16"/>
      <c r="HT1076" s="16"/>
      <c r="HU1076" s="16"/>
      <c r="HV1076" s="16"/>
      <c r="HW1076" s="16"/>
      <c r="HX1076" s="16"/>
      <c r="HY1076" s="16"/>
      <c r="HZ1076" s="16"/>
      <c r="IA1076" s="16"/>
      <c r="IB1076" s="16"/>
      <c r="IC1076" s="16"/>
      <c r="ID1076" s="16"/>
      <c r="IE1076" s="16"/>
      <c r="IF1076" s="16"/>
      <c r="IG1076" s="16"/>
      <c r="IH1076" s="16"/>
      <c r="II1076" s="16"/>
      <c r="IJ1076" s="16"/>
      <c r="IK1076" s="16"/>
      <c r="IL1076" s="16"/>
      <c r="IM1076" s="16"/>
      <c r="IN1076" s="16"/>
      <c r="IO1076" s="16"/>
      <c r="IP1076" s="150"/>
      <c r="IQ1076" s="150">
        <v>0</v>
      </c>
      <c r="IR1076" s="152" t="e">
        <v>#DIV/0!</v>
      </c>
      <c r="IS1076" s="16"/>
      <c r="IT1076" s="16"/>
      <c r="IU1076" s="16"/>
      <c r="IV1076" s="16"/>
      <c r="IW1076" s="16"/>
      <c r="IX1076" s="16"/>
      <c r="IY1076" s="16"/>
      <c r="IZ1076" s="16"/>
      <c r="JA1076" s="16"/>
      <c r="JB1076" s="16"/>
      <c r="JC1076" s="16"/>
      <c r="JD1076" s="16"/>
      <c r="JE1076" s="16"/>
      <c r="JF1076" s="16"/>
      <c r="JG1076" s="16"/>
      <c r="JH1076" s="16"/>
      <c r="JI1076" s="16"/>
      <c r="JJ1076" s="16"/>
      <c r="JK1076" s="16"/>
      <c r="JL1076" s="16"/>
      <c r="JM1076" s="16"/>
      <c r="JN1076" s="16"/>
      <c r="JO1076" s="16"/>
      <c r="JP1076" s="16"/>
      <c r="JQ1076" s="16"/>
      <c r="JR1076" s="16"/>
      <c r="JS1076" s="16"/>
      <c r="JT1076" s="16"/>
      <c r="JU1076" s="23"/>
      <c r="JV1076" s="16"/>
      <c r="JW1076" s="150"/>
      <c r="JX1076" s="150">
        <v>0</v>
      </c>
      <c r="JY1076" s="152" t="e">
        <v>#DIV/0!</v>
      </c>
      <c r="JZ1076" s="16"/>
      <c r="KA1076" s="16"/>
      <c r="KB1076" s="16"/>
      <c r="KC1076" s="16"/>
      <c r="KD1076" s="16"/>
      <c r="KE1076" s="16"/>
      <c r="KF1076" s="16"/>
      <c r="KG1076" s="16"/>
      <c r="KH1076" s="16"/>
      <c r="KI1076" s="16"/>
      <c r="KJ1076" s="16"/>
      <c r="KK1076" s="16"/>
      <c r="KL1076" s="16"/>
      <c r="KM1076" s="16"/>
      <c r="KN1076" s="16"/>
      <c r="KO1076" s="16"/>
      <c r="KP1076" s="16"/>
      <c r="KQ1076" s="16"/>
      <c r="KR1076" s="16"/>
      <c r="KS1076" s="16"/>
      <c r="KT1076" s="16"/>
      <c r="KU1076" s="16"/>
      <c r="KV1076" s="16"/>
      <c r="KW1076" s="16"/>
      <c r="KX1076" s="16"/>
      <c r="KY1076" s="16"/>
      <c r="KZ1076" s="16"/>
      <c r="LA1076" s="16"/>
      <c r="LB1076" s="16"/>
      <c r="LC1076" s="16"/>
      <c r="LD1076" s="16"/>
      <c r="LE1076" s="150"/>
      <c r="LF1076" s="150">
        <v>0</v>
      </c>
      <c r="LG1076" s="152" t="e">
        <v>#DIV/0!</v>
      </c>
      <c r="LH1076" s="16"/>
      <c r="LI1076" s="16"/>
      <c r="LJ1076" s="16"/>
      <c r="LK1076" s="16"/>
      <c r="LL1076" s="16"/>
      <c r="LM1076" s="16"/>
      <c r="LN1076" s="16"/>
      <c r="LO1076" s="16"/>
      <c r="LP1076" s="16"/>
      <c r="LQ1076" s="16"/>
      <c r="LR1076" s="16"/>
      <c r="LS1076" s="16"/>
      <c r="LT1076" s="16"/>
      <c r="LU1076" s="16"/>
      <c r="LV1076" s="16"/>
      <c r="LW1076" s="16"/>
      <c r="LX1076" s="16"/>
      <c r="LY1076" s="16"/>
      <c r="LZ1076" s="16"/>
      <c r="MA1076" s="16"/>
      <c r="MB1076" s="16"/>
      <c r="MC1076" s="16"/>
      <c r="MD1076" s="16"/>
      <c r="ME1076" s="16"/>
      <c r="MF1076" s="16"/>
      <c r="MG1076" s="16"/>
      <c r="MH1076" s="16"/>
      <c r="MI1076" s="16"/>
      <c r="MJ1076" s="16"/>
      <c r="MK1076" s="16"/>
      <c r="ML1076" s="16"/>
    </row>
    <row r="1077" spans="1:350" ht="13.9" customHeight="1" outlineLevel="3" x14ac:dyDescent="0.2">
      <c r="A1077" s="227"/>
      <c r="B1077" s="219"/>
      <c r="C1077" s="215"/>
      <c r="D1077" s="217"/>
      <c r="E1077" s="176"/>
      <c r="F1077" s="176"/>
      <c r="G1077" s="176"/>
      <c r="H1077" s="171"/>
      <c r="I1077" s="171"/>
      <c r="J1077" s="213"/>
      <c r="K1077" s="213"/>
      <c r="L1077" s="173"/>
      <c r="M1077" s="173"/>
      <c r="N1077" s="184"/>
      <c r="O1077" s="157"/>
      <c r="P1077" s="17" t="s">
        <v>26</v>
      </c>
      <c r="Q1077" s="151"/>
      <c r="R1077" s="151"/>
      <c r="S1077" s="153"/>
      <c r="T1077" s="24"/>
      <c r="U1077" s="24"/>
      <c r="V1077" s="24"/>
      <c r="W1077" s="24"/>
      <c r="X1077" s="24"/>
      <c r="Y1077" s="24"/>
      <c r="Z1077" s="24"/>
      <c r="AA1077" s="24"/>
      <c r="AB1077" s="24"/>
      <c r="AC1077" s="24"/>
      <c r="AD1077" s="24"/>
      <c r="AE1077" s="24"/>
      <c r="AF1077" s="24"/>
      <c r="AG1077" s="24"/>
      <c r="AH1077" s="24"/>
      <c r="AI1077" s="24"/>
      <c r="AJ1077" s="24"/>
      <c r="AK1077" s="24"/>
      <c r="AL1077" s="24"/>
      <c r="AM1077" s="24"/>
      <c r="AN1077" s="24"/>
      <c r="AO1077" s="24"/>
      <c r="AP1077" s="24"/>
      <c r="AQ1077" s="24"/>
      <c r="AR1077" s="24"/>
      <c r="AS1077" s="24"/>
      <c r="AT1077" s="24"/>
      <c r="AU1077" s="24"/>
      <c r="AV1077" s="24"/>
      <c r="AW1077" s="24"/>
      <c r="AX1077" s="151"/>
      <c r="AY1077" s="151"/>
      <c r="AZ1077" s="153"/>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c r="CF1077" s="151"/>
      <c r="CG1077" s="151"/>
      <c r="CH1077" s="153"/>
      <c r="CI1077" s="141"/>
      <c r="CJ1077" s="141"/>
      <c r="CK1077" s="141"/>
      <c r="CL1077" s="141"/>
      <c r="CM1077" s="141"/>
      <c r="CN1077" s="141"/>
      <c r="CO1077" s="141"/>
      <c r="CP1077" s="95"/>
      <c r="CQ1077" s="95"/>
      <c r="CR1077" s="95"/>
      <c r="CS1077" s="95"/>
      <c r="CT1077" s="95"/>
      <c r="CU1077" s="95"/>
      <c r="CV1077" s="95"/>
      <c r="CW1077" s="141"/>
      <c r="CX1077" s="141"/>
      <c r="CY1077" s="141"/>
      <c r="CZ1077" s="141"/>
      <c r="DA1077" s="141"/>
      <c r="DB1077" s="141"/>
      <c r="DC1077" s="141"/>
      <c r="DD1077" s="141"/>
      <c r="DE1077" s="141"/>
      <c r="DF1077" s="141"/>
      <c r="DG1077" s="141"/>
      <c r="DH1077" s="141"/>
      <c r="DI1077" s="141"/>
      <c r="DJ1077" s="141"/>
      <c r="DK1077" s="141"/>
      <c r="DL1077" s="141"/>
      <c r="DM1077" s="141"/>
      <c r="DN1077" s="151"/>
      <c r="DO1077" s="151"/>
      <c r="DP1077" s="153"/>
      <c r="DQ1077" s="24"/>
      <c r="DR1077" s="24"/>
      <c r="DS1077" s="24"/>
      <c r="DT1077" s="24"/>
      <c r="DU1077" s="24"/>
      <c r="DV1077" s="24"/>
      <c r="DW1077" s="24"/>
      <c r="DX1077" s="24"/>
      <c r="DY1077" s="24"/>
      <c r="DZ1077" s="24"/>
      <c r="EA1077" s="24"/>
      <c r="EB1077" s="24"/>
      <c r="EC1077" s="24"/>
      <c r="ED1077" s="24"/>
      <c r="EE1077" s="24"/>
      <c r="EF1077" s="24"/>
      <c r="EG1077" s="24"/>
      <c r="EH1077" s="24"/>
      <c r="EI1077" s="24"/>
      <c r="EJ1077" s="24"/>
      <c r="EK1077" s="24"/>
      <c r="EL1077" s="24"/>
      <c r="EM1077" s="24"/>
      <c r="EN1077" s="24"/>
      <c r="EO1077" s="24"/>
      <c r="EP1077" s="24"/>
      <c r="EQ1077" s="24"/>
      <c r="ER1077" s="24"/>
      <c r="ES1077" s="151"/>
      <c r="ET1077" s="151"/>
      <c r="EU1077" s="153"/>
      <c r="EV1077" s="24"/>
      <c r="EW1077" s="125"/>
      <c r="EX1077" s="24"/>
      <c r="EY1077" s="24"/>
      <c r="EZ1077" s="24"/>
      <c r="FA1077" s="24"/>
      <c r="FB1077" s="24"/>
      <c r="FC1077" s="24"/>
      <c r="FD1077" s="24"/>
      <c r="FE1077" s="24"/>
      <c r="FF1077" s="24"/>
      <c r="FG1077" s="24"/>
      <c r="FH1077" s="24"/>
      <c r="FI1077" s="24"/>
      <c r="FJ1077" s="24"/>
      <c r="FK1077" s="24"/>
      <c r="FL1077" s="24"/>
      <c r="FM1077" s="24"/>
      <c r="FN1077" s="24"/>
      <c r="FO1077" s="24"/>
      <c r="FP1077" s="24"/>
      <c r="FQ1077" s="24"/>
      <c r="FR1077" s="24"/>
      <c r="FS1077" s="24"/>
      <c r="FT1077" s="24"/>
      <c r="FU1077" s="24"/>
      <c r="FV1077" s="24"/>
      <c r="FW1077" s="24"/>
      <c r="FX1077" s="24"/>
      <c r="FY1077" s="24"/>
      <c r="FZ1077" s="24"/>
      <c r="GA1077" s="151"/>
      <c r="GB1077" s="151"/>
      <c r="GC1077" s="153"/>
      <c r="GD1077" s="24"/>
      <c r="GE1077" s="24"/>
      <c r="GF1077" s="24"/>
      <c r="GG1077" s="24"/>
      <c r="GH1077" s="24"/>
      <c r="GI1077" s="24"/>
      <c r="GJ1077" s="24"/>
      <c r="GK1077" s="24"/>
      <c r="GL1077" s="24"/>
      <c r="GM1077" s="24"/>
      <c r="GN1077" s="24"/>
      <c r="GO1077" s="24"/>
      <c r="GP1077" s="24"/>
      <c r="GQ1077" s="24"/>
      <c r="GR1077" s="24"/>
      <c r="GS1077" s="24"/>
      <c r="GT1077" s="24"/>
      <c r="GU1077" s="24"/>
      <c r="GV1077" s="24"/>
      <c r="GW1077" s="24"/>
      <c r="GX1077" s="24"/>
      <c r="GY1077" s="24"/>
      <c r="GZ1077" s="24"/>
      <c r="HA1077" s="24"/>
      <c r="HB1077" s="24"/>
      <c r="HC1077" s="24"/>
      <c r="HD1077" s="24"/>
      <c r="HE1077" s="24"/>
      <c r="HF1077" s="24"/>
      <c r="HG1077" s="24"/>
      <c r="HH1077" s="151"/>
      <c r="HI1077" s="151"/>
      <c r="HJ1077" s="153"/>
      <c r="HK1077" s="24"/>
      <c r="HL1077" s="24"/>
      <c r="HM1077" s="24"/>
      <c r="HN1077" s="24"/>
      <c r="HO1077" s="24"/>
      <c r="HP1077" s="24"/>
      <c r="HQ1077" s="24"/>
      <c r="HR1077" s="24"/>
      <c r="HS1077" s="24"/>
      <c r="HT1077" s="24"/>
      <c r="HU1077" s="24"/>
      <c r="HV1077" s="24"/>
      <c r="HW1077" s="24"/>
      <c r="HX1077" s="24"/>
      <c r="HY1077" s="24"/>
      <c r="HZ1077" s="24"/>
      <c r="IA1077" s="24"/>
      <c r="IB1077" s="24"/>
      <c r="IC1077" s="24"/>
      <c r="ID1077" s="24"/>
      <c r="IE1077" s="24"/>
      <c r="IF1077" s="24"/>
      <c r="IG1077" s="24"/>
      <c r="IH1077" s="24"/>
      <c r="II1077" s="24"/>
      <c r="IJ1077" s="24"/>
      <c r="IK1077" s="24"/>
      <c r="IL1077" s="24"/>
      <c r="IM1077" s="24"/>
      <c r="IN1077" s="24"/>
      <c r="IO1077" s="24"/>
      <c r="IP1077" s="151"/>
      <c r="IQ1077" s="151"/>
      <c r="IR1077" s="153"/>
      <c r="IS1077" s="24"/>
      <c r="IT1077" s="24"/>
      <c r="IU1077" s="24"/>
      <c r="IV1077" s="24"/>
      <c r="IW1077" s="24"/>
      <c r="IX1077" s="24"/>
      <c r="IY1077" s="24"/>
      <c r="IZ1077" s="24"/>
      <c r="JA1077" s="24"/>
      <c r="JB1077" s="24"/>
      <c r="JC1077" s="24"/>
      <c r="JD1077" s="24"/>
      <c r="JE1077" s="24"/>
      <c r="JF1077" s="24"/>
      <c r="JG1077" s="24"/>
      <c r="JH1077" s="24"/>
      <c r="JI1077" s="24"/>
      <c r="JJ1077" s="24"/>
      <c r="JK1077" s="24"/>
      <c r="JL1077" s="24"/>
      <c r="JM1077" s="24"/>
      <c r="JN1077" s="24"/>
      <c r="JO1077" s="24"/>
      <c r="JP1077" s="24"/>
      <c r="JQ1077" s="24"/>
      <c r="JR1077" s="24"/>
      <c r="JS1077" s="24"/>
      <c r="JT1077" s="24"/>
      <c r="JU1077" s="25"/>
      <c r="JV1077" s="24"/>
      <c r="JW1077" s="151"/>
      <c r="JX1077" s="151"/>
      <c r="JY1077" s="153"/>
      <c r="JZ1077" s="24"/>
      <c r="KA1077" s="24"/>
      <c r="KB1077" s="24"/>
      <c r="KC1077" s="24"/>
      <c r="KD1077" s="24"/>
      <c r="KE1077" s="24"/>
      <c r="KF1077" s="24"/>
      <c r="KG1077" s="24"/>
      <c r="KH1077" s="24"/>
      <c r="KI1077" s="24"/>
      <c r="KJ1077" s="24"/>
      <c r="KK1077" s="24"/>
      <c r="KL1077" s="24"/>
      <c r="KM1077" s="24"/>
      <c r="KN1077" s="24"/>
      <c r="KO1077" s="24"/>
      <c r="KP1077" s="24"/>
      <c r="KQ1077" s="24"/>
      <c r="KR1077" s="24"/>
      <c r="KS1077" s="24"/>
      <c r="KT1077" s="24"/>
      <c r="KU1077" s="24"/>
      <c r="KV1077" s="24"/>
      <c r="KW1077" s="24"/>
      <c r="KX1077" s="24"/>
      <c r="KY1077" s="24"/>
      <c r="KZ1077" s="24"/>
      <c r="LA1077" s="24"/>
      <c r="LB1077" s="24"/>
      <c r="LC1077" s="24"/>
      <c r="LD1077" s="24"/>
      <c r="LE1077" s="151"/>
      <c r="LF1077" s="151"/>
      <c r="LG1077" s="153"/>
      <c r="LH1077" s="24"/>
      <c r="LI1077" s="24"/>
      <c r="LJ1077" s="24"/>
      <c r="LK1077" s="24"/>
      <c r="LL1077" s="24"/>
      <c r="LM1077" s="24"/>
      <c r="LN1077" s="24"/>
      <c r="LO1077" s="24"/>
      <c r="LP1077" s="24"/>
      <c r="LQ1077" s="24"/>
      <c r="LR1077" s="24"/>
      <c r="LS1077" s="24"/>
      <c r="LT1077" s="24"/>
      <c r="LU1077" s="24"/>
      <c r="LV1077" s="24"/>
      <c r="LW1077" s="24"/>
      <c r="LX1077" s="24"/>
      <c r="LY1077" s="24"/>
      <c r="LZ1077" s="24"/>
      <c r="MA1077" s="24"/>
      <c r="MB1077" s="24"/>
      <c r="MC1077" s="24"/>
      <c r="MD1077" s="24"/>
      <c r="ME1077" s="24"/>
      <c r="MF1077" s="24"/>
      <c r="MG1077" s="24"/>
      <c r="MH1077" s="24"/>
      <c r="MI1077" s="24"/>
      <c r="MJ1077" s="24"/>
      <c r="MK1077" s="24"/>
      <c r="ML1077" s="24"/>
    </row>
    <row r="1078" spans="1:350" ht="13.9" customHeight="1" outlineLevel="3" x14ac:dyDescent="0.2">
      <c r="A1078" s="226" t="s">
        <v>627</v>
      </c>
      <c r="B1078" s="218" t="s">
        <v>409</v>
      </c>
      <c r="C1078" s="214" t="s">
        <v>99</v>
      </c>
      <c r="D1078" s="216">
        <v>2</v>
      </c>
      <c r="E1078" s="175">
        <v>0</v>
      </c>
      <c r="F1078" s="175">
        <f>D1078-E1078</f>
        <v>2</v>
      </c>
      <c r="G1078" s="175" t="s">
        <v>847</v>
      </c>
      <c r="H1078" s="170" t="s">
        <v>923</v>
      </c>
      <c r="I1078" s="170" t="s">
        <v>841</v>
      </c>
      <c r="J1078" s="212">
        <f ca="1">E1078+Q1078+AX1078+CF1078+DN1078+ES1078+GA1078+HH1078+IP1078+JW1078+LE1078</f>
        <v>2</v>
      </c>
      <c r="K1078" s="212">
        <f>E1078+R1078+AY1078+CG1078+DO1078+ET1078+GB1078+HI1078+IQ1078+JX1078+LF1078</f>
        <v>2</v>
      </c>
      <c r="L1078" s="172">
        <f ca="1">K1078/J1078</f>
        <v>1</v>
      </c>
      <c r="M1078" s="172">
        <f>K1078/D1078</f>
        <v>1</v>
      </c>
      <c r="N1078" s="183">
        <f ca="1">SUMIF($EV$8:$FZ$9,$O$5,$EV1079:$FZ1079)-SUMIF($EV$8:$FZ$9,$Q$5,$EV1079:$FZ1079)</f>
        <v>0</v>
      </c>
      <c r="O1078" s="156"/>
      <c r="P1078" s="16" t="s">
        <v>25</v>
      </c>
      <c r="Q1078" s="150">
        <v>0</v>
      </c>
      <c r="R1078" s="150">
        <v>0</v>
      </c>
      <c r="S1078" s="152" t="e">
        <v>#DIV/0!</v>
      </c>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50">
        <f t="shared" ca="1" si="2767"/>
        <v>0</v>
      </c>
      <c r="AY1078" s="150">
        <f>SUM(BA1079:CE1079)</f>
        <v>0</v>
      </c>
      <c r="AZ1078" s="152" t="e">
        <f ca="1">AY1078/AX1078</f>
        <v>#DIV/0!</v>
      </c>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50">
        <f t="shared" ref="CF1078" si="2795">SUM(CI1078:DM1078)</f>
        <v>0</v>
      </c>
      <c r="CG1078" s="150">
        <f>SUM(CI1079:DM1079)</f>
        <v>0</v>
      </c>
      <c r="CH1078" s="152" t="e">
        <f>CG1078/CF1078</f>
        <v>#DIV/0!</v>
      </c>
      <c r="CI1078" s="129"/>
      <c r="CJ1078" s="129"/>
      <c r="CK1078" s="129"/>
      <c r="CL1078" s="129"/>
      <c r="CM1078" s="129"/>
      <c r="CN1078" s="129"/>
      <c r="CO1078" s="129"/>
      <c r="CP1078" s="101"/>
      <c r="CQ1078" s="101"/>
      <c r="CR1078" s="101"/>
      <c r="CS1078" s="101"/>
      <c r="CT1078" s="101"/>
      <c r="CU1078" s="101"/>
      <c r="CV1078" s="101"/>
      <c r="CW1078" s="129"/>
      <c r="CX1078" s="129"/>
      <c r="CY1078" s="129"/>
      <c r="CZ1078" s="129"/>
      <c r="DA1078" s="129"/>
      <c r="DB1078" s="129"/>
      <c r="DC1078" s="129"/>
      <c r="DD1078" s="129"/>
      <c r="DE1078" s="129"/>
      <c r="DF1078" s="129"/>
      <c r="DG1078" s="129"/>
      <c r="DH1078" s="129"/>
      <c r="DI1078" s="129"/>
      <c r="DJ1078" s="129"/>
      <c r="DK1078" s="129"/>
      <c r="DL1078" s="129"/>
      <c r="DM1078" s="129"/>
      <c r="DN1078" s="150">
        <f t="shared" ref="DN1078" si="2796">SUM(DQ1078:ER1078)</f>
        <v>0</v>
      </c>
      <c r="DO1078" s="150">
        <f>SUM(DQ1079:ER1079)</f>
        <v>0</v>
      </c>
      <c r="DP1078" s="152" t="e">
        <f t="shared" si="2738"/>
        <v>#DIV/0!</v>
      </c>
      <c r="DQ1078" s="16"/>
      <c r="DR1078" s="16"/>
      <c r="DS1078" s="16"/>
      <c r="DT1078" s="16"/>
      <c r="DU1078" s="16"/>
      <c r="DV1078" s="16"/>
      <c r="DW1078" s="16"/>
      <c r="DX1078" s="16"/>
      <c r="DY1078" s="16"/>
      <c r="DZ1078" s="16"/>
      <c r="EA1078" s="16"/>
      <c r="EB1078" s="16"/>
      <c r="EC1078" s="16"/>
      <c r="ED1078" s="16"/>
      <c r="EE1078" s="16"/>
      <c r="EF1078" s="16"/>
      <c r="EG1078" s="16"/>
      <c r="EH1078" s="16"/>
      <c r="EI1078" s="16"/>
      <c r="EJ1078" s="16"/>
      <c r="EK1078" s="16"/>
      <c r="EL1078" s="16"/>
      <c r="EM1078" s="16"/>
      <c r="EN1078" s="16"/>
      <c r="EO1078" s="16"/>
      <c r="EP1078" s="16"/>
      <c r="EQ1078" s="16"/>
      <c r="ER1078" s="16"/>
      <c r="ES1078" s="150">
        <f t="shared" ca="1" si="2791"/>
        <v>2</v>
      </c>
      <c r="ET1078" s="150">
        <f t="shared" si="2775"/>
        <v>0</v>
      </c>
      <c r="EU1078" s="152">
        <f t="shared" ca="1" si="2776"/>
        <v>0</v>
      </c>
      <c r="EV1078" s="16"/>
      <c r="EW1078" s="67"/>
      <c r="EX1078" s="16"/>
      <c r="EY1078" s="16"/>
      <c r="EZ1078" s="16"/>
      <c r="FA1078" s="16"/>
      <c r="FB1078" s="16">
        <v>1</v>
      </c>
      <c r="FC1078" s="16"/>
      <c r="FD1078" s="16">
        <v>1</v>
      </c>
      <c r="FE1078" s="16"/>
      <c r="FF1078" s="16"/>
      <c r="FG1078" s="16"/>
      <c r="FH1078" s="16"/>
      <c r="FI1078" s="16"/>
      <c r="FJ1078" s="16"/>
      <c r="FK1078" s="16"/>
      <c r="FL1078" s="16"/>
      <c r="FM1078" s="16"/>
      <c r="FN1078" s="16"/>
      <c r="FO1078" s="16"/>
      <c r="FP1078" s="16"/>
      <c r="FQ1078" s="16"/>
      <c r="FR1078" s="16"/>
      <c r="FS1078" s="16"/>
      <c r="FT1078" s="16"/>
      <c r="FU1078" s="16"/>
      <c r="FV1078" s="16"/>
      <c r="FW1078" s="16"/>
      <c r="FX1078" s="16"/>
      <c r="FY1078" s="16"/>
      <c r="FZ1078" s="16"/>
      <c r="GA1078" s="150">
        <f t="shared" ref="GA1078" ca="1" si="2797">SUMIF($GD$8:$HG$9,$O$5,GD1078:HG1078)</f>
        <v>0</v>
      </c>
      <c r="GB1078" s="150">
        <f t="shared" ref="GB1078" si="2798">SUM(GD1079:HG1079)</f>
        <v>2</v>
      </c>
      <c r="GC1078" s="152" t="e">
        <f t="shared" ref="GC1078" ca="1" si="2799">GB1078/GA1078</f>
        <v>#DIV/0!</v>
      </c>
      <c r="GD1078" s="16"/>
      <c r="GE1078" s="16"/>
      <c r="GF1078" s="16"/>
      <c r="GG1078" s="16"/>
      <c r="GH1078" s="16"/>
      <c r="GI1078" s="16"/>
      <c r="GJ1078" s="16"/>
      <c r="GK1078" s="16"/>
      <c r="GL1078" s="16"/>
      <c r="GM1078" s="16"/>
      <c r="GN1078" s="16"/>
      <c r="GO1078" s="16"/>
      <c r="GP1078" s="16"/>
      <c r="GQ1078" s="16"/>
      <c r="GR1078" s="16"/>
      <c r="GS1078" s="16"/>
      <c r="GT1078" s="16"/>
      <c r="GU1078" s="16"/>
      <c r="GV1078" s="16"/>
      <c r="GW1078" s="16"/>
      <c r="GX1078" s="16"/>
      <c r="GY1078" s="16"/>
      <c r="GZ1078" s="16"/>
      <c r="HA1078" s="16"/>
      <c r="HB1078" s="16"/>
      <c r="HC1078" s="16"/>
      <c r="HD1078" s="16"/>
      <c r="HE1078" s="16"/>
      <c r="HF1078" s="16"/>
      <c r="HG1078" s="16"/>
      <c r="HH1078" s="150"/>
      <c r="HI1078" s="150">
        <v>0</v>
      </c>
      <c r="HJ1078" s="152" t="e">
        <v>#DIV/0!</v>
      </c>
      <c r="HK1078" s="16"/>
      <c r="HL1078" s="16"/>
      <c r="HM1078" s="16"/>
      <c r="HN1078" s="16"/>
      <c r="HO1078" s="16"/>
      <c r="HP1078" s="16"/>
      <c r="HQ1078" s="16"/>
      <c r="HR1078" s="16"/>
      <c r="HS1078" s="16"/>
      <c r="HT1078" s="16"/>
      <c r="HU1078" s="16"/>
      <c r="HV1078" s="16"/>
      <c r="HW1078" s="16"/>
      <c r="HX1078" s="16"/>
      <c r="HY1078" s="16"/>
      <c r="HZ1078" s="16"/>
      <c r="IA1078" s="16"/>
      <c r="IB1078" s="16"/>
      <c r="IC1078" s="16"/>
      <c r="ID1078" s="16"/>
      <c r="IE1078" s="16"/>
      <c r="IF1078" s="16"/>
      <c r="IG1078" s="16"/>
      <c r="IH1078" s="16"/>
      <c r="II1078" s="16"/>
      <c r="IJ1078" s="16"/>
      <c r="IK1078" s="16"/>
      <c r="IL1078" s="16"/>
      <c r="IM1078" s="16"/>
      <c r="IN1078" s="16"/>
      <c r="IO1078" s="16"/>
      <c r="IP1078" s="150"/>
      <c r="IQ1078" s="150">
        <v>0</v>
      </c>
      <c r="IR1078" s="152" t="e">
        <v>#DIV/0!</v>
      </c>
      <c r="IS1078" s="16"/>
      <c r="IT1078" s="16"/>
      <c r="IU1078" s="16"/>
      <c r="IV1078" s="16"/>
      <c r="IW1078" s="16"/>
      <c r="IX1078" s="16"/>
      <c r="IY1078" s="16"/>
      <c r="IZ1078" s="16"/>
      <c r="JA1078" s="16"/>
      <c r="JB1078" s="16"/>
      <c r="JC1078" s="16"/>
      <c r="JD1078" s="16"/>
      <c r="JE1078" s="16"/>
      <c r="JF1078" s="16"/>
      <c r="JG1078" s="16"/>
      <c r="JH1078" s="16"/>
      <c r="JI1078" s="16"/>
      <c r="JJ1078" s="16"/>
      <c r="JK1078" s="16"/>
      <c r="JL1078" s="16"/>
      <c r="JM1078" s="16"/>
      <c r="JN1078" s="16"/>
      <c r="JO1078" s="16"/>
      <c r="JP1078" s="16"/>
      <c r="JQ1078" s="16"/>
      <c r="JR1078" s="16"/>
      <c r="JS1078" s="16"/>
      <c r="JT1078" s="16"/>
      <c r="JU1078" s="23"/>
      <c r="JV1078" s="16"/>
      <c r="JW1078" s="150"/>
      <c r="JX1078" s="150">
        <v>0</v>
      </c>
      <c r="JY1078" s="152" t="e">
        <v>#DIV/0!</v>
      </c>
      <c r="JZ1078" s="16"/>
      <c r="KA1078" s="16"/>
      <c r="KB1078" s="16"/>
      <c r="KC1078" s="16"/>
      <c r="KD1078" s="16"/>
      <c r="KE1078" s="16"/>
      <c r="KF1078" s="16"/>
      <c r="KG1078" s="16"/>
      <c r="KH1078" s="16"/>
      <c r="KI1078" s="16"/>
      <c r="KJ1078" s="16"/>
      <c r="KK1078" s="16"/>
      <c r="KL1078" s="16"/>
      <c r="KM1078" s="16"/>
      <c r="KN1078" s="16"/>
      <c r="KO1078" s="16"/>
      <c r="KP1078" s="16"/>
      <c r="KQ1078" s="16"/>
      <c r="KR1078" s="16"/>
      <c r="KS1078" s="16"/>
      <c r="KT1078" s="16"/>
      <c r="KU1078" s="16"/>
      <c r="KV1078" s="16"/>
      <c r="KW1078" s="16"/>
      <c r="KX1078" s="16"/>
      <c r="KY1078" s="16"/>
      <c r="KZ1078" s="16"/>
      <c r="LA1078" s="16"/>
      <c r="LB1078" s="16"/>
      <c r="LC1078" s="16"/>
      <c r="LD1078" s="16"/>
      <c r="LE1078" s="150"/>
      <c r="LF1078" s="150">
        <v>0</v>
      </c>
      <c r="LG1078" s="152" t="e">
        <v>#DIV/0!</v>
      </c>
      <c r="LH1078" s="16"/>
      <c r="LI1078" s="16"/>
      <c r="LJ1078" s="16"/>
      <c r="LK1078" s="16"/>
      <c r="LL1078" s="16"/>
      <c r="LM1078" s="16"/>
      <c r="LN1078" s="16"/>
      <c r="LO1078" s="16"/>
      <c r="LP1078" s="16"/>
      <c r="LQ1078" s="16"/>
      <c r="LR1078" s="16"/>
      <c r="LS1078" s="16"/>
      <c r="LT1078" s="16"/>
      <c r="LU1078" s="16"/>
      <c r="LV1078" s="16"/>
      <c r="LW1078" s="16"/>
      <c r="LX1078" s="16"/>
      <c r="LY1078" s="16"/>
      <c r="LZ1078" s="16"/>
      <c r="MA1078" s="16"/>
      <c r="MB1078" s="16"/>
      <c r="MC1078" s="16"/>
      <c r="MD1078" s="16"/>
      <c r="ME1078" s="16"/>
      <c r="MF1078" s="16"/>
      <c r="MG1078" s="16"/>
      <c r="MH1078" s="16"/>
      <c r="MI1078" s="16"/>
      <c r="MJ1078" s="16"/>
      <c r="MK1078" s="16"/>
      <c r="ML1078" s="16"/>
    </row>
    <row r="1079" spans="1:350" ht="13.9" customHeight="1" outlineLevel="3" x14ac:dyDescent="0.2">
      <c r="A1079" s="227"/>
      <c r="B1079" s="219"/>
      <c r="C1079" s="215"/>
      <c r="D1079" s="217"/>
      <c r="E1079" s="176"/>
      <c r="F1079" s="176"/>
      <c r="G1079" s="176"/>
      <c r="H1079" s="171"/>
      <c r="I1079" s="171"/>
      <c r="J1079" s="213"/>
      <c r="K1079" s="213"/>
      <c r="L1079" s="173"/>
      <c r="M1079" s="173"/>
      <c r="N1079" s="184"/>
      <c r="O1079" s="157"/>
      <c r="P1079" s="17" t="s">
        <v>26</v>
      </c>
      <c r="Q1079" s="151"/>
      <c r="R1079" s="151"/>
      <c r="S1079" s="153"/>
      <c r="T1079" s="24"/>
      <c r="U1079" s="24"/>
      <c r="V1079" s="24"/>
      <c r="W1079" s="24"/>
      <c r="X1079" s="24"/>
      <c r="Y1079" s="24"/>
      <c r="Z1079" s="24"/>
      <c r="AA1079" s="24"/>
      <c r="AB1079" s="24"/>
      <c r="AC1079" s="24"/>
      <c r="AD1079" s="24"/>
      <c r="AE1079" s="24"/>
      <c r="AF1079" s="24"/>
      <c r="AG1079" s="24"/>
      <c r="AH1079" s="24"/>
      <c r="AI1079" s="24"/>
      <c r="AJ1079" s="24"/>
      <c r="AK1079" s="24"/>
      <c r="AL1079" s="24"/>
      <c r="AM1079" s="24"/>
      <c r="AN1079" s="24"/>
      <c r="AO1079" s="24"/>
      <c r="AP1079" s="24"/>
      <c r="AQ1079" s="24"/>
      <c r="AR1079" s="24"/>
      <c r="AS1079" s="24"/>
      <c r="AT1079" s="24"/>
      <c r="AU1079" s="24"/>
      <c r="AV1079" s="24"/>
      <c r="AW1079" s="24"/>
      <c r="AX1079" s="151"/>
      <c r="AY1079" s="151"/>
      <c r="AZ1079" s="153"/>
      <c r="BA1079" s="24"/>
      <c r="BB1079" s="24"/>
      <c r="BC1079" s="24"/>
      <c r="BD1079" s="24"/>
      <c r="BE1079" s="24"/>
      <c r="BF1079" s="24"/>
      <c r="BG1079" s="24"/>
      <c r="BH1079" s="24"/>
      <c r="BI1079" s="24"/>
      <c r="BJ1079" s="24"/>
      <c r="BK1079" s="24"/>
      <c r="BL1079" s="24"/>
      <c r="BM1079" s="24"/>
      <c r="BN1079" s="24"/>
      <c r="BO1079" s="24"/>
      <c r="BP1079" s="24"/>
      <c r="BQ1079" s="24"/>
      <c r="BR1079" s="24"/>
      <c r="BS1079" s="24"/>
      <c r="BT1079" s="24"/>
      <c r="BU1079" s="24"/>
      <c r="BV1079" s="24"/>
      <c r="BW1079" s="24"/>
      <c r="BX1079" s="24"/>
      <c r="BY1079" s="24"/>
      <c r="BZ1079" s="24"/>
      <c r="CA1079" s="24"/>
      <c r="CB1079" s="24"/>
      <c r="CC1079" s="24"/>
      <c r="CD1079" s="24"/>
      <c r="CE1079" s="24"/>
      <c r="CF1079" s="151"/>
      <c r="CG1079" s="151"/>
      <c r="CH1079" s="153"/>
      <c r="CI1079" s="141"/>
      <c r="CJ1079" s="141"/>
      <c r="CK1079" s="141"/>
      <c r="CL1079" s="141"/>
      <c r="CM1079" s="141"/>
      <c r="CN1079" s="141"/>
      <c r="CO1079" s="141"/>
      <c r="CP1079" s="95"/>
      <c r="CQ1079" s="95"/>
      <c r="CR1079" s="95"/>
      <c r="CS1079" s="95"/>
      <c r="CT1079" s="95"/>
      <c r="CU1079" s="95"/>
      <c r="CV1079" s="95"/>
      <c r="CW1079" s="141"/>
      <c r="CX1079" s="141"/>
      <c r="CY1079" s="141"/>
      <c r="CZ1079" s="141"/>
      <c r="DA1079" s="141"/>
      <c r="DB1079" s="141"/>
      <c r="DC1079" s="141"/>
      <c r="DD1079" s="141"/>
      <c r="DE1079" s="141"/>
      <c r="DF1079" s="141"/>
      <c r="DG1079" s="141"/>
      <c r="DH1079" s="141"/>
      <c r="DI1079" s="141"/>
      <c r="DJ1079" s="141"/>
      <c r="DK1079" s="141"/>
      <c r="DL1079" s="141"/>
      <c r="DM1079" s="141"/>
      <c r="DN1079" s="151"/>
      <c r="DO1079" s="151"/>
      <c r="DP1079" s="153"/>
      <c r="DQ1079" s="24"/>
      <c r="DR1079" s="24"/>
      <c r="DS1079" s="24"/>
      <c r="DT1079" s="24"/>
      <c r="DU1079" s="24"/>
      <c r="DV1079" s="24"/>
      <c r="DW1079" s="24"/>
      <c r="DX1079" s="24"/>
      <c r="DY1079" s="24"/>
      <c r="DZ1079" s="24"/>
      <c r="EA1079" s="24"/>
      <c r="EB1079" s="24"/>
      <c r="EC1079" s="24"/>
      <c r="ED1079" s="24"/>
      <c r="EE1079" s="24"/>
      <c r="EF1079" s="24"/>
      <c r="EG1079" s="24"/>
      <c r="EH1079" s="24"/>
      <c r="EI1079" s="24"/>
      <c r="EJ1079" s="24"/>
      <c r="EK1079" s="24"/>
      <c r="EL1079" s="24"/>
      <c r="EM1079" s="24"/>
      <c r="EN1079" s="24"/>
      <c r="EO1079" s="24"/>
      <c r="EP1079" s="24"/>
      <c r="EQ1079" s="24"/>
      <c r="ER1079" s="24"/>
      <c r="ES1079" s="151"/>
      <c r="ET1079" s="151"/>
      <c r="EU1079" s="153"/>
      <c r="EV1079" s="24"/>
      <c r="EW1079" s="125"/>
      <c r="EX1079" s="24"/>
      <c r="EY1079" s="24"/>
      <c r="EZ1079" s="24"/>
      <c r="FA1079" s="24"/>
      <c r="FB1079" s="24"/>
      <c r="FC1079" s="24"/>
      <c r="FD1079" s="24"/>
      <c r="FE1079" s="24"/>
      <c r="FF1079" s="24"/>
      <c r="FG1079" s="24"/>
      <c r="FH1079" s="24"/>
      <c r="FI1079" s="24"/>
      <c r="FJ1079" s="24"/>
      <c r="FK1079" s="24"/>
      <c r="FL1079" s="24"/>
      <c r="FM1079" s="24"/>
      <c r="FN1079" s="24"/>
      <c r="FO1079" s="24"/>
      <c r="FP1079" s="24"/>
      <c r="FQ1079" s="24"/>
      <c r="FR1079" s="24"/>
      <c r="FS1079" s="24"/>
      <c r="FT1079" s="24"/>
      <c r="FU1079" s="24"/>
      <c r="FV1079" s="24"/>
      <c r="FW1079" s="24"/>
      <c r="FX1079" s="24"/>
      <c r="FY1079" s="24"/>
      <c r="FZ1079" s="24"/>
      <c r="GA1079" s="151"/>
      <c r="GB1079" s="151"/>
      <c r="GC1079" s="153"/>
      <c r="GD1079" s="24"/>
      <c r="GE1079" s="24"/>
      <c r="GF1079" s="24"/>
      <c r="GG1079" s="24"/>
      <c r="GH1079" s="24"/>
      <c r="GI1079" s="24"/>
      <c r="GJ1079" s="24"/>
      <c r="GK1079" s="24"/>
      <c r="GL1079" s="24"/>
      <c r="GM1079" s="24"/>
      <c r="GN1079" s="24"/>
      <c r="GO1079" s="24"/>
      <c r="GP1079" s="24"/>
      <c r="GQ1079" s="24"/>
      <c r="GR1079" s="24"/>
      <c r="GS1079" s="24"/>
      <c r="GT1079" s="24"/>
      <c r="GU1079" s="24"/>
      <c r="GV1079" s="24"/>
      <c r="GW1079" s="24"/>
      <c r="GX1079" s="24">
        <v>2</v>
      </c>
      <c r="GY1079" s="24"/>
      <c r="GZ1079" s="24"/>
      <c r="HA1079" s="24"/>
      <c r="HB1079" s="24"/>
      <c r="HC1079" s="24"/>
      <c r="HD1079" s="24"/>
      <c r="HE1079" s="24"/>
      <c r="HF1079" s="24"/>
      <c r="HG1079" s="24"/>
      <c r="HH1079" s="151"/>
      <c r="HI1079" s="151"/>
      <c r="HJ1079" s="153"/>
      <c r="HK1079" s="24"/>
      <c r="HL1079" s="24"/>
      <c r="HM1079" s="24"/>
      <c r="HN1079" s="24"/>
      <c r="HO1079" s="24"/>
      <c r="HP1079" s="24"/>
      <c r="HQ1079" s="24"/>
      <c r="HR1079" s="24"/>
      <c r="HS1079" s="24"/>
      <c r="HT1079" s="24"/>
      <c r="HU1079" s="24"/>
      <c r="HV1079" s="24"/>
      <c r="HW1079" s="24"/>
      <c r="HX1079" s="24"/>
      <c r="HY1079" s="24"/>
      <c r="HZ1079" s="24"/>
      <c r="IA1079" s="24"/>
      <c r="IB1079" s="24"/>
      <c r="IC1079" s="24"/>
      <c r="ID1079" s="24"/>
      <c r="IE1079" s="24"/>
      <c r="IF1079" s="24"/>
      <c r="IG1079" s="24"/>
      <c r="IH1079" s="24"/>
      <c r="II1079" s="24"/>
      <c r="IJ1079" s="24"/>
      <c r="IK1079" s="24"/>
      <c r="IL1079" s="24"/>
      <c r="IM1079" s="24"/>
      <c r="IN1079" s="24"/>
      <c r="IO1079" s="24"/>
      <c r="IP1079" s="151"/>
      <c r="IQ1079" s="151"/>
      <c r="IR1079" s="153"/>
      <c r="IS1079" s="24"/>
      <c r="IT1079" s="24"/>
      <c r="IU1079" s="24"/>
      <c r="IV1079" s="24"/>
      <c r="IW1079" s="24"/>
      <c r="IX1079" s="24"/>
      <c r="IY1079" s="24"/>
      <c r="IZ1079" s="24"/>
      <c r="JA1079" s="24"/>
      <c r="JB1079" s="24"/>
      <c r="JC1079" s="24"/>
      <c r="JD1079" s="24"/>
      <c r="JE1079" s="24"/>
      <c r="JF1079" s="24"/>
      <c r="JG1079" s="24"/>
      <c r="JH1079" s="24"/>
      <c r="JI1079" s="24"/>
      <c r="JJ1079" s="24"/>
      <c r="JK1079" s="24"/>
      <c r="JL1079" s="24"/>
      <c r="JM1079" s="24"/>
      <c r="JN1079" s="24"/>
      <c r="JO1079" s="24"/>
      <c r="JP1079" s="24"/>
      <c r="JQ1079" s="24"/>
      <c r="JR1079" s="24"/>
      <c r="JS1079" s="24"/>
      <c r="JT1079" s="24"/>
      <c r="JU1079" s="25"/>
      <c r="JV1079" s="24"/>
      <c r="JW1079" s="151"/>
      <c r="JX1079" s="151"/>
      <c r="JY1079" s="153"/>
      <c r="JZ1079" s="24"/>
      <c r="KA1079" s="24"/>
      <c r="KB1079" s="24"/>
      <c r="KC1079" s="24"/>
      <c r="KD1079" s="24"/>
      <c r="KE1079" s="24"/>
      <c r="KF1079" s="24"/>
      <c r="KG1079" s="24"/>
      <c r="KH1079" s="24"/>
      <c r="KI1079" s="24"/>
      <c r="KJ1079" s="24"/>
      <c r="KK1079" s="24"/>
      <c r="KL1079" s="24"/>
      <c r="KM1079" s="24"/>
      <c r="KN1079" s="24"/>
      <c r="KO1079" s="24"/>
      <c r="KP1079" s="24"/>
      <c r="KQ1079" s="24"/>
      <c r="KR1079" s="24"/>
      <c r="KS1079" s="24"/>
      <c r="KT1079" s="24"/>
      <c r="KU1079" s="24"/>
      <c r="KV1079" s="24"/>
      <c r="KW1079" s="24"/>
      <c r="KX1079" s="24"/>
      <c r="KY1079" s="24"/>
      <c r="KZ1079" s="24"/>
      <c r="LA1079" s="24"/>
      <c r="LB1079" s="24"/>
      <c r="LC1079" s="24"/>
      <c r="LD1079" s="24"/>
      <c r="LE1079" s="151"/>
      <c r="LF1079" s="151"/>
      <c r="LG1079" s="153"/>
      <c r="LH1079" s="24"/>
      <c r="LI1079" s="24"/>
      <c r="LJ1079" s="24"/>
      <c r="LK1079" s="24"/>
      <c r="LL1079" s="24"/>
      <c r="LM1079" s="24"/>
      <c r="LN1079" s="24"/>
      <c r="LO1079" s="24"/>
      <c r="LP1079" s="24"/>
      <c r="LQ1079" s="24"/>
      <c r="LR1079" s="24"/>
      <c r="LS1079" s="24"/>
      <c r="LT1079" s="24"/>
      <c r="LU1079" s="24"/>
      <c r="LV1079" s="24"/>
      <c r="LW1079" s="24"/>
      <c r="LX1079" s="24"/>
      <c r="LY1079" s="24"/>
      <c r="LZ1079" s="24"/>
      <c r="MA1079" s="24"/>
      <c r="MB1079" s="24"/>
      <c r="MC1079" s="24"/>
      <c r="MD1079" s="24"/>
      <c r="ME1079" s="24"/>
      <c r="MF1079" s="24"/>
      <c r="MG1079" s="24"/>
      <c r="MH1079" s="24"/>
      <c r="MI1079" s="24"/>
      <c r="MJ1079" s="24"/>
      <c r="MK1079" s="24"/>
      <c r="ML1079" s="24"/>
    </row>
    <row r="1080" spans="1:350" s="41" customFormat="1" ht="14.25" customHeight="1" outlineLevel="3" x14ac:dyDescent="0.25">
      <c r="A1080" s="220" t="s">
        <v>629</v>
      </c>
      <c r="B1080" s="230" t="s">
        <v>636</v>
      </c>
      <c r="C1080" s="175" t="s">
        <v>59</v>
      </c>
      <c r="D1080" s="175">
        <v>2</v>
      </c>
      <c r="E1080" s="175"/>
      <c r="F1080" s="175">
        <f>D1080-E1080</f>
        <v>2</v>
      </c>
      <c r="G1080" s="175" t="s">
        <v>1169</v>
      </c>
      <c r="H1080" s="170" t="s">
        <v>1107</v>
      </c>
      <c r="I1080" s="170" t="s">
        <v>955</v>
      </c>
      <c r="J1080" s="212">
        <f ca="1">E1080+Q1080+AX1080+CF1080+DN1080+ES1080+GA1080+HH1080+IP1080+JW1080+LE1080</f>
        <v>0</v>
      </c>
      <c r="K1080" s="212">
        <f>E1080+R1080+AY1080+CG1080+DO1080+ET1080+GB1080+HI1080+IQ1080+JX1080+LF1080</f>
        <v>0</v>
      </c>
      <c r="L1080" s="172" t="e">
        <f ca="1">K1080/J1080</f>
        <v>#DIV/0!</v>
      </c>
      <c r="M1080" s="172">
        <f>K1080/D1080</f>
        <v>0</v>
      </c>
      <c r="N1080" s="183">
        <f ca="1">SUMIF($EV$8:$FZ$9,$O$5,$EV1081:$FZ1081)-SUMIF($EV$8:$FZ$9,$Q$5,$EV1081:$FZ1081)</f>
        <v>0</v>
      </c>
      <c r="O1080" s="154"/>
      <c r="P1080" s="154"/>
      <c r="Q1080" s="150">
        <v>0</v>
      </c>
      <c r="R1080" s="150">
        <v>0</v>
      </c>
      <c r="S1080" s="152" t="e">
        <v>#DIV/0!</v>
      </c>
      <c r="T1080" s="154"/>
      <c r="U1080" s="154"/>
      <c r="V1080" s="154"/>
      <c r="W1080" s="154"/>
      <c r="X1080" s="154"/>
      <c r="Y1080" s="154"/>
      <c r="Z1080" s="154"/>
      <c r="AA1080" s="154"/>
      <c r="AB1080" s="154"/>
      <c r="AC1080" s="154"/>
      <c r="AD1080" s="154"/>
      <c r="AE1080" s="154"/>
      <c r="AF1080" s="154"/>
      <c r="AG1080" s="154"/>
      <c r="AH1080" s="154"/>
      <c r="AI1080" s="154"/>
      <c r="AJ1080" s="154"/>
      <c r="AK1080" s="154"/>
      <c r="AL1080" s="154"/>
      <c r="AM1080" s="154"/>
      <c r="AN1080" s="154"/>
      <c r="AO1080" s="154"/>
      <c r="AP1080" s="154"/>
      <c r="AQ1080" s="154"/>
      <c r="AR1080" s="154"/>
      <c r="AS1080" s="154"/>
      <c r="AT1080" s="154"/>
      <c r="AU1080" s="154"/>
      <c r="AV1080" s="154"/>
      <c r="AW1080" s="154"/>
      <c r="AX1080" s="150">
        <f t="shared" ca="1" si="2767"/>
        <v>0</v>
      </c>
      <c r="AY1080" s="150">
        <f>SUM(BA1081:CE1081)</f>
        <v>0</v>
      </c>
      <c r="AZ1080" s="152" t="e">
        <f ca="1">AY1080/AX1080</f>
        <v>#DIV/0!</v>
      </c>
      <c r="BA1080" s="154"/>
      <c r="BB1080" s="154"/>
      <c r="BC1080" s="154"/>
      <c r="BD1080" s="154"/>
      <c r="BE1080" s="154"/>
      <c r="BF1080" s="154"/>
      <c r="BG1080" s="154"/>
      <c r="BH1080" s="154"/>
      <c r="BI1080" s="154"/>
      <c r="BJ1080" s="154"/>
      <c r="BK1080" s="154"/>
      <c r="BL1080" s="154"/>
      <c r="BM1080" s="154"/>
      <c r="BN1080" s="154"/>
      <c r="BO1080" s="154"/>
      <c r="BP1080" s="154"/>
      <c r="BQ1080" s="154"/>
      <c r="BR1080" s="154"/>
      <c r="BS1080" s="154"/>
      <c r="BT1080" s="154"/>
      <c r="BU1080" s="154"/>
      <c r="BV1080" s="154"/>
      <c r="BW1080" s="154"/>
      <c r="BX1080" s="154"/>
      <c r="BY1080" s="154"/>
      <c r="BZ1080" s="154"/>
      <c r="CA1080" s="154"/>
      <c r="CB1080" s="154"/>
      <c r="CC1080" s="154"/>
      <c r="CD1080" s="154"/>
      <c r="CE1080" s="154"/>
      <c r="CF1080" s="150">
        <f t="shared" ref="CF1080" si="2800">SUM(CI1080:DM1080)</f>
        <v>0</v>
      </c>
      <c r="CG1080" s="150">
        <f>SUM(CI1081:DM1081)</f>
        <v>0</v>
      </c>
      <c r="CH1080" s="152" t="e">
        <f>CG1080/CF1080</f>
        <v>#DIV/0!</v>
      </c>
      <c r="CI1080" s="154"/>
      <c r="CJ1080" s="154"/>
      <c r="CK1080" s="154"/>
      <c r="CL1080" s="154"/>
      <c r="CM1080" s="154"/>
      <c r="CN1080" s="154"/>
      <c r="CO1080" s="154"/>
      <c r="CP1080" s="158"/>
      <c r="CQ1080" s="158"/>
      <c r="CR1080" s="158"/>
      <c r="CS1080" s="158"/>
      <c r="CT1080" s="158"/>
      <c r="CU1080" s="158"/>
      <c r="CV1080" s="158"/>
      <c r="CW1080" s="154"/>
      <c r="CX1080" s="154"/>
      <c r="CY1080" s="154"/>
      <c r="CZ1080" s="154"/>
      <c r="DA1080" s="154"/>
      <c r="DB1080" s="154"/>
      <c r="DC1080" s="154"/>
      <c r="DD1080" s="154"/>
      <c r="DE1080" s="154"/>
      <c r="DF1080" s="154"/>
      <c r="DG1080" s="154"/>
      <c r="DH1080" s="154"/>
      <c r="DI1080" s="154"/>
      <c r="DJ1080" s="154"/>
      <c r="DK1080" s="154"/>
      <c r="DL1080" s="154"/>
      <c r="DM1080" s="154"/>
      <c r="DN1080" s="150">
        <f t="shared" ref="DN1080" si="2801">SUM(DQ1080:ER1080)</f>
        <v>0</v>
      </c>
      <c r="DO1080" s="150">
        <f>SUM(DQ1081:ER1081)</f>
        <v>0</v>
      </c>
      <c r="DP1080" s="152" t="e">
        <f t="shared" si="2738"/>
        <v>#DIV/0!</v>
      </c>
      <c r="DQ1080" s="154"/>
      <c r="DR1080" s="154"/>
      <c r="DS1080" s="154"/>
      <c r="DT1080" s="154"/>
      <c r="DU1080" s="154"/>
      <c r="DV1080" s="154"/>
      <c r="DW1080" s="154"/>
      <c r="DX1080" s="154"/>
      <c r="DY1080" s="154"/>
      <c r="DZ1080" s="154"/>
      <c r="EA1080" s="154"/>
      <c r="EB1080" s="154"/>
      <c r="EC1080" s="154"/>
      <c r="ED1080" s="154"/>
      <c r="EE1080" s="154"/>
      <c r="EF1080" s="154"/>
      <c r="EG1080" s="154"/>
      <c r="EH1080" s="154"/>
      <c r="EI1080" s="154"/>
      <c r="EJ1080" s="154"/>
      <c r="EK1080" s="154"/>
      <c r="EL1080" s="154"/>
      <c r="EM1080" s="154"/>
      <c r="EN1080" s="154"/>
      <c r="EO1080" s="154"/>
      <c r="EP1080" s="154"/>
      <c r="EQ1080" s="154"/>
      <c r="ER1080" s="154"/>
      <c r="ES1080" s="150">
        <f t="shared" ca="1" si="2791"/>
        <v>0</v>
      </c>
      <c r="ET1080" s="150">
        <f t="shared" si="2775"/>
        <v>0</v>
      </c>
      <c r="EU1080" s="152" t="e">
        <f t="shared" ca="1" si="2776"/>
        <v>#DIV/0!</v>
      </c>
      <c r="EV1080" s="154"/>
      <c r="EW1080" s="160"/>
      <c r="EX1080" s="154"/>
      <c r="EY1080" s="154"/>
      <c r="EZ1080" s="154"/>
      <c r="FA1080" s="154"/>
      <c r="FB1080" s="154"/>
      <c r="FC1080" s="154"/>
      <c r="FD1080" s="154"/>
      <c r="FE1080" s="154"/>
      <c r="FF1080" s="154"/>
      <c r="FG1080" s="154"/>
      <c r="FH1080" s="154"/>
      <c r="FI1080" s="154"/>
      <c r="FJ1080" s="154"/>
      <c r="FK1080" s="154"/>
      <c r="FL1080" s="154"/>
      <c r="FM1080" s="154"/>
      <c r="FN1080" s="154"/>
      <c r="FO1080" s="154"/>
      <c r="FP1080" s="154"/>
      <c r="FQ1080" s="154"/>
      <c r="FR1080" s="154"/>
      <c r="FS1080" s="154"/>
      <c r="FT1080" s="154"/>
      <c r="FU1080" s="154"/>
      <c r="FV1080" s="154"/>
      <c r="FW1080" s="154"/>
      <c r="FX1080" s="154"/>
      <c r="FY1080" s="154"/>
      <c r="FZ1080" s="154"/>
      <c r="GA1080" s="150">
        <f t="shared" ref="GA1080" ca="1" si="2802">SUMIF($GD$8:$HG$9,$O$5,GD1080:HG1080)</f>
        <v>0</v>
      </c>
      <c r="GB1080" s="150">
        <f t="shared" ref="GB1080" si="2803">SUM(GD1081:HG1081)</f>
        <v>0</v>
      </c>
      <c r="GC1080" s="152" t="e">
        <f t="shared" ref="GC1080" ca="1" si="2804">GB1080/GA1080</f>
        <v>#DIV/0!</v>
      </c>
      <c r="GD1080" s="154"/>
      <c r="GE1080" s="154"/>
      <c r="GF1080" s="154"/>
      <c r="GG1080" s="154"/>
      <c r="GH1080" s="154"/>
      <c r="GI1080" s="154"/>
      <c r="GJ1080" s="154"/>
      <c r="GK1080" s="154"/>
      <c r="GL1080" s="154"/>
      <c r="GM1080" s="154"/>
      <c r="GN1080" s="154"/>
      <c r="GO1080" s="154"/>
      <c r="GP1080" s="154"/>
      <c r="GQ1080" s="154"/>
      <c r="GR1080" s="154"/>
      <c r="GS1080" s="154"/>
      <c r="GT1080" s="154"/>
      <c r="GU1080" s="154"/>
      <c r="GV1080" s="154"/>
      <c r="GW1080" s="154"/>
      <c r="GX1080" s="154"/>
      <c r="GY1080" s="154"/>
      <c r="GZ1080" s="154"/>
      <c r="HA1080" s="154"/>
      <c r="HB1080" s="154"/>
      <c r="HC1080" s="154"/>
      <c r="HD1080" s="154"/>
      <c r="HE1080" s="154"/>
      <c r="HF1080" s="154"/>
      <c r="HG1080" s="154"/>
      <c r="HH1080" s="150"/>
      <c r="HI1080" s="150">
        <v>0</v>
      </c>
      <c r="HJ1080" s="154"/>
      <c r="HK1080" s="154"/>
      <c r="HL1080" s="154"/>
      <c r="HM1080" s="154"/>
      <c r="HN1080" s="154"/>
      <c r="HO1080" s="154"/>
      <c r="HP1080" s="154"/>
      <c r="HQ1080" s="154"/>
      <c r="HR1080" s="154"/>
      <c r="HS1080" s="154"/>
      <c r="HT1080" s="154"/>
      <c r="HU1080" s="154"/>
      <c r="HV1080" s="154"/>
      <c r="HW1080" s="154"/>
      <c r="HX1080" s="154"/>
      <c r="HY1080" s="154"/>
      <c r="HZ1080" s="154"/>
      <c r="IA1080" s="154"/>
      <c r="IB1080" s="154"/>
      <c r="IC1080" s="154"/>
      <c r="ID1080" s="154"/>
      <c r="IE1080" s="154"/>
      <c r="IF1080" s="154"/>
      <c r="IG1080" s="154"/>
      <c r="IH1080" s="154"/>
      <c r="II1080" s="154"/>
      <c r="IJ1080" s="154"/>
      <c r="IK1080" s="154"/>
      <c r="IL1080" s="154"/>
      <c r="IM1080" s="154"/>
      <c r="IN1080" s="154"/>
      <c r="IO1080" s="154"/>
      <c r="IP1080" s="150"/>
      <c r="IQ1080" s="150">
        <v>0</v>
      </c>
      <c r="IR1080" s="154"/>
      <c r="IS1080" s="154"/>
      <c r="IT1080" s="154"/>
      <c r="IU1080" s="154"/>
      <c r="IV1080" s="154"/>
      <c r="IW1080" s="154"/>
      <c r="IX1080" s="154"/>
      <c r="IY1080" s="154"/>
      <c r="IZ1080" s="154"/>
      <c r="JA1080" s="154"/>
      <c r="JB1080" s="154"/>
      <c r="JC1080" s="154"/>
      <c r="JD1080" s="154"/>
      <c r="JE1080" s="154"/>
      <c r="JF1080" s="154"/>
      <c r="JG1080" s="154"/>
      <c r="JH1080" s="154"/>
      <c r="JI1080" s="154"/>
      <c r="JJ1080" s="154"/>
      <c r="JK1080" s="154"/>
      <c r="JL1080" s="154"/>
      <c r="JM1080" s="154"/>
      <c r="JN1080" s="154"/>
      <c r="JO1080" s="154"/>
      <c r="JP1080" s="154"/>
      <c r="JQ1080" s="154"/>
      <c r="JR1080" s="154"/>
      <c r="JS1080" s="154"/>
      <c r="JT1080" s="154"/>
      <c r="JU1080" s="154"/>
      <c r="JV1080" s="154"/>
      <c r="JW1080" s="150"/>
      <c r="JX1080" s="150">
        <v>0</v>
      </c>
      <c r="JY1080" s="154"/>
      <c r="JZ1080" s="154"/>
      <c r="KA1080" s="154"/>
      <c r="KB1080" s="154"/>
      <c r="KC1080" s="154"/>
      <c r="KD1080" s="154"/>
      <c r="KE1080" s="154"/>
      <c r="KF1080" s="154"/>
      <c r="KG1080" s="154"/>
      <c r="KH1080" s="154"/>
      <c r="KI1080" s="154"/>
      <c r="KJ1080" s="154"/>
      <c r="KK1080" s="154"/>
      <c r="KL1080" s="154"/>
      <c r="KM1080" s="154"/>
      <c r="KN1080" s="154"/>
      <c r="KO1080" s="154"/>
      <c r="KP1080" s="154"/>
      <c r="KQ1080" s="154"/>
      <c r="KR1080" s="154"/>
      <c r="KS1080" s="154"/>
      <c r="KT1080" s="154"/>
      <c r="KU1080" s="154"/>
      <c r="KV1080" s="154"/>
      <c r="KW1080" s="154"/>
      <c r="KX1080" s="154"/>
      <c r="KY1080" s="154"/>
      <c r="KZ1080" s="154"/>
      <c r="LA1080" s="154"/>
      <c r="LB1080" s="154"/>
      <c r="LC1080" s="154"/>
      <c r="LD1080" s="154"/>
      <c r="LE1080" s="150"/>
      <c r="LF1080" s="150">
        <v>0</v>
      </c>
      <c r="LG1080" s="154"/>
      <c r="LH1080" s="154"/>
      <c r="LI1080" s="154"/>
      <c r="LJ1080" s="154"/>
      <c r="LK1080" s="154"/>
      <c r="LL1080" s="154"/>
      <c r="LM1080" s="154"/>
      <c r="LN1080" s="154"/>
      <c r="LO1080" s="154"/>
      <c r="LP1080" s="154"/>
      <c r="LQ1080" s="154"/>
      <c r="LR1080" s="154"/>
      <c r="LS1080" s="154"/>
      <c r="LT1080" s="154"/>
      <c r="LU1080" s="154"/>
      <c r="LV1080" s="154"/>
      <c r="LW1080" s="154"/>
      <c r="LX1080" s="154"/>
      <c r="LY1080" s="154"/>
      <c r="LZ1080" s="154"/>
      <c r="MA1080" s="154"/>
      <c r="MB1080" s="154"/>
      <c r="MC1080" s="154"/>
      <c r="MD1080" s="154"/>
      <c r="ME1080" s="154"/>
      <c r="MF1080" s="154"/>
      <c r="MG1080" s="154"/>
      <c r="MH1080" s="154"/>
      <c r="MI1080" s="154"/>
      <c r="MJ1080" s="154"/>
      <c r="MK1080" s="154"/>
      <c r="ML1080" s="154"/>
    </row>
    <row r="1081" spans="1:350" s="41" customFormat="1" ht="14.25" customHeight="1" outlineLevel="3" x14ac:dyDescent="0.25">
      <c r="A1081" s="221"/>
      <c r="B1081" s="231"/>
      <c r="C1081" s="176"/>
      <c r="D1081" s="176"/>
      <c r="E1081" s="176"/>
      <c r="F1081" s="176"/>
      <c r="G1081" s="176"/>
      <c r="H1081" s="171"/>
      <c r="I1081" s="171"/>
      <c r="J1081" s="213"/>
      <c r="K1081" s="213"/>
      <c r="L1081" s="173"/>
      <c r="M1081" s="173"/>
      <c r="N1081" s="184"/>
      <c r="O1081" s="155"/>
      <c r="P1081" s="155"/>
      <c r="Q1081" s="151"/>
      <c r="R1081" s="151"/>
      <c r="S1081" s="153"/>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1"/>
      <c r="AY1081" s="151"/>
      <c r="AZ1081" s="153"/>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c r="CF1081" s="151"/>
      <c r="CG1081" s="151"/>
      <c r="CH1081" s="153"/>
      <c r="CI1081" s="155"/>
      <c r="CJ1081" s="155"/>
      <c r="CK1081" s="155"/>
      <c r="CL1081" s="155"/>
      <c r="CM1081" s="155"/>
      <c r="CN1081" s="155"/>
      <c r="CO1081" s="155"/>
      <c r="CP1081" s="159"/>
      <c r="CQ1081" s="159"/>
      <c r="CR1081" s="159"/>
      <c r="CS1081" s="159"/>
      <c r="CT1081" s="159"/>
      <c r="CU1081" s="159"/>
      <c r="CV1081" s="159"/>
      <c r="CW1081" s="155"/>
      <c r="CX1081" s="155"/>
      <c r="CY1081" s="155"/>
      <c r="CZ1081" s="155"/>
      <c r="DA1081" s="155"/>
      <c r="DB1081" s="155"/>
      <c r="DC1081" s="155"/>
      <c r="DD1081" s="155"/>
      <c r="DE1081" s="155"/>
      <c r="DF1081" s="155"/>
      <c r="DG1081" s="155"/>
      <c r="DH1081" s="155"/>
      <c r="DI1081" s="155"/>
      <c r="DJ1081" s="155"/>
      <c r="DK1081" s="155"/>
      <c r="DL1081" s="155"/>
      <c r="DM1081" s="155"/>
      <c r="DN1081" s="151"/>
      <c r="DO1081" s="151"/>
      <c r="DP1081" s="153"/>
      <c r="DQ1081" s="155"/>
      <c r="DR1081" s="155"/>
      <c r="DS1081" s="155"/>
      <c r="DT1081" s="155"/>
      <c r="DU1081" s="155"/>
      <c r="DV1081" s="155"/>
      <c r="DW1081" s="155"/>
      <c r="DX1081" s="155"/>
      <c r="DY1081" s="155"/>
      <c r="DZ1081" s="155"/>
      <c r="EA1081" s="155"/>
      <c r="EB1081" s="155"/>
      <c r="EC1081" s="155"/>
      <c r="ED1081" s="155"/>
      <c r="EE1081" s="155"/>
      <c r="EF1081" s="155"/>
      <c r="EG1081" s="155"/>
      <c r="EH1081" s="155"/>
      <c r="EI1081" s="155"/>
      <c r="EJ1081" s="155"/>
      <c r="EK1081" s="155"/>
      <c r="EL1081" s="155"/>
      <c r="EM1081" s="155"/>
      <c r="EN1081" s="155"/>
      <c r="EO1081" s="155"/>
      <c r="EP1081" s="155"/>
      <c r="EQ1081" s="155"/>
      <c r="ER1081" s="155"/>
      <c r="ES1081" s="151"/>
      <c r="ET1081" s="151"/>
      <c r="EU1081" s="153"/>
      <c r="EV1081" s="155"/>
      <c r="EW1081" s="161"/>
      <c r="EX1081" s="155"/>
      <c r="EY1081" s="155"/>
      <c r="EZ1081" s="155"/>
      <c r="FA1081" s="155"/>
      <c r="FB1081" s="155"/>
      <c r="FC1081" s="155"/>
      <c r="FD1081" s="155"/>
      <c r="FE1081" s="155"/>
      <c r="FF1081" s="155"/>
      <c r="FG1081" s="155"/>
      <c r="FH1081" s="155"/>
      <c r="FI1081" s="155"/>
      <c r="FJ1081" s="155"/>
      <c r="FK1081" s="155"/>
      <c r="FL1081" s="155"/>
      <c r="FM1081" s="155"/>
      <c r="FN1081" s="155"/>
      <c r="FO1081" s="155"/>
      <c r="FP1081" s="155"/>
      <c r="FQ1081" s="155"/>
      <c r="FR1081" s="155"/>
      <c r="FS1081" s="155"/>
      <c r="FT1081" s="155"/>
      <c r="FU1081" s="155"/>
      <c r="FV1081" s="155"/>
      <c r="FW1081" s="155"/>
      <c r="FX1081" s="155"/>
      <c r="FY1081" s="155"/>
      <c r="FZ1081" s="155"/>
      <c r="GA1081" s="151"/>
      <c r="GB1081" s="151"/>
      <c r="GC1081" s="153"/>
      <c r="GD1081" s="155"/>
      <c r="GE1081" s="155"/>
      <c r="GF1081" s="155"/>
      <c r="GG1081" s="155"/>
      <c r="GH1081" s="155"/>
      <c r="GI1081" s="155"/>
      <c r="GJ1081" s="155"/>
      <c r="GK1081" s="155"/>
      <c r="GL1081" s="155"/>
      <c r="GM1081" s="155"/>
      <c r="GN1081" s="155"/>
      <c r="GO1081" s="155"/>
      <c r="GP1081" s="155"/>
      <c r="GQ1081" s="155"/>
      <c r="GR1081" s="155"/>
      <c r="GS1081" s="155"/>
      <c r="GT1081" s="155"/>
      <c r="GU1081" s="155"/>
      <c r="GV1081" s="155"/>
      <c r="GW1081" s="155"/>
      <c r="GX1081" s="155"/>
      <c r="GY1081" s="155"/>
      <c r="GZ1081" s="155"/>
      <c r="HA1081" s="155"/>
      <c r="HB1081" s="155"/>
      <c r="HC1081" s="155"/>
      <c r="HD1081" s="155"/>
      <c r="HE1081" s="155"/>
      <c r="HF1081" s="155"/>
      <c r="HG1081" s="155"/>
      <c r="HH1081" s="151"/>
      <c r="HI1081" s="151"/>
      <c r="HJ1081" s="155"/>
      <c r="HK1081" s="155"/>
      <c r="HL1081" s="155"/>
      <c r="HM1081" s="155"/>
      <c r="HN1081" s="155"/>
      <c r="HO1081" s="155"/>
      <c r="HP1081" s="155"/>
      <c r="HQ1081" s="155"/>
      <c r="HR1081" s="155"/>
      <c r="HS1081" s="155"/>
      <c r="HT1081" s="155"/>
      <c r="HU1081" s="155"/>
      <c r="HV1081" s="155"/>
      <c r="HW1081" s="155"/>
      <c r="HX1081" s="155"/>
      <c r="HY1081" s="155"/>
      <c r="HZ1081" s="155"/>
      <c r="IA1081" s="155"/>
      <c r="IB1081" s="155"/>
      <c r="IC1081" s="155"/>
      <c r="ID1081" s="155"/>
      <c r="IE1081" s="155"/>
      <c r="IF1081" s="155"/>
      <c r="IG1081" s="155"/>
      <c r="IH1081" s="155"/>
      <c r="II1081" s="155"/>
      <c r="IJ1081" s="155"/>
      <c r="IK1081" s="155"/>
      <c r="IL1081" s="155"/>
      <c r="IM1081" s="155"/>
      <c r="IN1081" s="155"/>
      <c r="IO1081" s="155"/>
      <c r="IP1081" s="151"/>
      <c r="IQ1081" s="151"/>
      <c r="IR1081" s="155"/>
      <c r="IS1081" s="155"/>
      <c r="IT1081" s="155"/>
      <c r="IU1081" s="155"/>
      <c r="IV1081" s="155"/>
      <c r="IW1081" s="155"/>
      <c r="IX1081" s="155"/>
      <c r="IY1081" s="155"/>
      <c r="IZ1081" s="155"/>
      <c r="JA1081" s="155"/>
      <c r="JB1081" s="155"/>
      <c r="JC1081" s="155"/>
      <c r="JD1081" s="155"/>
      <c r="JE1081" s="155"/>
      <c r="JF1081" s="155"/>
      <c r="JG1081" s="155"/>
      <c r="JH1081" s="155"/>
      <c r="JI1081" s="155"/>
      <c r="JJ1081" s="155"/>
      <c r="JK1081" s="155"/>
      <c r="JL1081" s="155"/>
      <c r="JM1081" s="155"/>
      <c r="JN1081" s="155"/>
      <c r="JO1081" s="155"/>
      <c r="JP1081" s="155"/>
      <c r="JQ1081" s="155"/>
      <c r="JR1081" s="155"/>
      <c r="JS1081" s="155"/>
      <c r="JT1081" s="155"/>
      <c r="JU1081" s="155"/>
      <c r="JV1081" s="155"/>
      <c r="JW1081" s="151"/>
      <c r="JX1081" s="151"/>
      <c r="JY1081" s="155"/>
      <c r="JZ1081" s="155"/>
      <c r="KA1081" s="155"/>
      <c r="KB1081" s="155"/>
      <c r="KC1081" s="155"/>
      <c r="KD1081" s="155"/>
      <c r="KE1081" s="155"/>
      <c r="KF1081" s="155"/>
      <c r="KG1081" s="155"/>
      <c r="KH1081" s="155"/>
      <c r="KI1081" s="155"/>
      <c r="KJ1081" s="155"/>
      <c r="KK1081" s="155"/>
      <c r="KL1081" s="155"/>
      <c r="KM1081" s="155"/>
      <c r="KN1081" s="155"/>
      <c r="KO1081" s="155"/>
      <c r="KP1081" s="155"/>
      <c r="KQ1081" s="155"/>
      <c r="KR1081" s="155"/>
      <c r="KS1081" s="155"/>
      <c r="KT1081" s="155"/>
      <c r="KU1081" s="155"/>
      <c r="KV1081" s="155"/>
      <c r="KW1081" s="155"/>
      <c r="KX1081" s="155"/>
      <c r="KY1081" s="155"/>
      <c r="KZ1081" s="155"/>
      <c r="LA1081" s="155"/>
      <c r="LB1081" s="155"/>
      <c r="LC1081" s="155"/>
      <c r="LD1081" s="155"/>
      <c r="LE1081" s="151"/>
      <c r="LF1081" s="151"/>
      <c r="LG1081" s="155"/>
      <c r="LH1081" s="155"/>
      <c r="LI1081" s="155"/>
      <c r="LJ1081" s="155"/>
      <c r="LK1081" s="155"/>
      <c r="LL1081" s="155"/>
      <c r="LM1081" s="155"/>
      <c r="LN1081" s="155"/>
      <c r="LO1081" s="155"/>
      <c r="LP1081" s="155"/>
      <c r="LQ1081" s="155"/>
      <c r="LR1081" s="155"/>
      <c r="LS1081" s="155"/>
      <c r="LT1081" s="155"/>
      <c r="LU1081" s="155"/>
      <c r="LV1081" s="155"/>
      <c r="LW1081" s="155"/>
      <c r="LX1081" s="155"/>
      <c r="LY1081" s="155"/>
      <c r="LZ1081" s="155"/>
      <c r="MA1081" s="155"/>
      <c r="MB1081" s="155"/>
      <c r="MC1081" s="155"/>
      <c r="MD1081" s="155"/>
      <c r="ME1081" s="155"/>
      <c r="MF1081" s="155"/>
      <c r="MG1081" s="155"/>
      <c r="MH1081" s="155"/>
      <c r="MI1081" s="155"/>
      <c r="MJ1081" s="155"/>
      <c r="MK1081" s="155"/>
      <c r="ML1081" s="155"/>
    </row>
    <row r="1082" spans="1:350" ht="13.9" customHeight="1" outlineLevel="3" x14ac:dyDescent="0.2">
      <c r="A1082" s="226" t="s">
        <v>630</v>
      </c>
      <c r="B1082" s="218" t="s">
        <v>343</v>
      </c>
      <c r="C1082" s="214" t="s">
        <v>99</v>
      </c>
      <c r="D1082" s="154">
        <v>135</v>
      </c>
      <c r="E1082" s="175">
        <v>0</v>
      </c>
      <c r="F1082" s="175">
        <f>D1082-E1082</f>
        <v>135</v>
      </c>
      <c r="G1082" s="175" t="s">
        <v>898</v>
      </c>
      <c r="H1082" s="170" t="s">
        <v>1107</v>
      </c>
      <c r="I1082" s="170" t="s">
        <v>893</v>
      </c>
      <c r="J1082" s="212">
        <f ca="1">E1082+Q1082+AX1082+CF1082+DN1082+ES1082+GA1082+HH1082+IP1082+JW1082+LE1082</f>
        <v>135</v>
      </c>
      <c r="K1082" s="212">
        <f>E1082+R1082+AY1082+CG1082+DO1082+ET1082+GB1082+HI1082+IQ1082+JX1082+LF1082</f>
        <v>135</v>
      </c>
      <c r="L1082" s="172">
        <f ca="1">K1082/J1082</f>
        <v>1</v>
      </c>
      <c r="M1082" s="172">
        <f>K1082/D1082</f>
        <v>1</v>
      </c>
      <c r="N1082" s="183">
        <f ca="1">SUMIF($EV$8:$FZ$9,$O$5,$EV1083:$FZ1083)-SUMIF($EV$8:$FZ$9,$Q$5,$EV1083:$FZ1083)</f>
        <v>0</v>
      </c>
      <c r="O1082" s="156"/>
      <c r="P1082" s="16" t="s">
        <v>25</v>
      </c>
      <c r="Q1082" s="150">
        <v>0</v>
      </c>
      <c r="R1082" s="150">
        <v>0</v>
      </c>
      <c r="S1082" s="152" t="e">
        <v>#DIV/0!</v>
      </c>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50">
        <f t="shared" ca="1" si="2767"/>
        <v>0</v>
      </c>
      <c r="AY1082" s="150">
        <f>SUM(BA1083:CE1083)</f>
        <v>0</v>
      </c>
      <c r="AZ1082" s="152" t="e">
        <f ca="1">AY1082/AX1082</f>
        <v>#DIV/0!</v>
      </c>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50">
        <f t="shared" ref="CF1082" si="2805">SUM(CI1082:DM1082)</f>
        <v>24</v>
      </c>
      <c r="CG1082" s="150">
        <f>SUM(CI1083:DM1083)</f>
        <v>0</v>
      </c>
      <c r="CH1082" s="152">
        <f>CG1082/CF1082</f>
        <v>0</v>
      </c>
      <c r="CI1082" s="129"/>
      <c r="CJ1082" s="129"/>
      <c r="CK1082" s="129"/>
      <c r="CL1082" s="129"/>
      <c r="CM1082" s="129"/>
      <c r="CN1082" s="129"/>
      <c r="CO1082" s="129"/>
      <c r="CP1082" s="101"/>
      <c r="CQ1082" s="101"/>
      <c r="CR1082" s="101"/>
      <c r="CS1082" s="101"/>
      <c r="CT1082" s="101"/>
      <c r="CU1082" s="101"/>
      <c r="CV1082" s="101"/>
      <c r="CW1082" s="101"/>
      <c r="CX1082" s="129"/>
      <c r="CY1082" s="129"/>
      <c r="CZ1082" s="129"/>
      <c r="DA1082" s="129"/>
      <c r="DB1082" s="129"/>
      <c r="DC1082" s="129"/>
      <c r="DD1082" s="129"/>
      <c r="DE1082" s="129"/>
      <c r="DF1082" s="129"/>
      <c r="DG1082" s="129"/>
      <c r="DH1082" s="129"/>
      <c r="DI1082" s="129"/>
      <c r="DJ1082" s="129"/>
      <c r="DK1082" s="129"/>
      <c r="DL1082" s="129"/>
      <c r="DM1082" s="129">
        <v>24</v>
      </c>
      <c r="DN1082" s="150">
        <f t="shared" ref="DN1082" si="2806">SUM(DQ1082:ER1082)</f>
        <v>74</v>
      </c>
      <c r="DO1082" s="150">
        <f>SUM(DQ1083:ER1083)</f>
        <v>0</v>
      </c>
      <c r="DP1082" s="152">
        <f t="shared" si="2738"/>
        <v>0</v>
      </c>
      <c r="DQ1082" s="16">
        <v>24</v>
      </c>
      <c r="DR1082" s="16">
        <v>24</v>
      </c>
      <c r="DS1082" s="16">
        <v>26</v>
      </c>
      <c r="DT1082" s="16"/>
      <c r="DU1082" s="16"/>
      <c r="DV1082" s="16"/>
      <c r="DW1082" s="16"/>
      <c r="DX1082" s="16"/>
      <c r="DY1082" s="16"/>
      <c r="DZ1082" s="16"/>
      <c r="EA1082" s="16"/>
      <c r="EB1082" s="16"/>
      <c r="EC1082" s="16"/>
      <c r="ED1082" s="16"/>
      <c r="EE1082" s="16"/>
      <c r="EF1082" s="16"/>
      <c r="EG1082" s="16"/>
      <c r="EH1082" s="16"/>
      <c r="EI1082" s="16"/>
      <c r="EJ1082" s="16"/>
      <c r="EK1082" s="16"/>
      <c r="EL1082" s="16"/>
      <c r="EM1082" s="16"/>
      <c r="EN1082" s="16"/>
      <c r="EO1082" s="16"/>
      <c r="EP1082" s="16"/>
      <c r="EQ1082" s="16"/>
      <c r="ER1082" s="16"/>
      <c r="ES1082" s="150">
        <f t="shared" ca="1" si="2791"/>
        <v>0</v>
      </c>
      <c r="ET1082" s="150">
        <f t="shared" si="2775"/>
        <v>0</v>
      </c>
      <c r="EU1082" s="152" t="e">
        <f t="shared" ca="1" si="2776"/>
        <v>#DIV/0!</v>
      </c>
      <c r="EV1082" s="16"/>
      <c r="EW1082" s="67"/>
      <c r="EX1082" s="16"/>
      <c r="EY1082" s="16"/>
      <c r="EZ1082" s="16"/>
      <c r="FA1082" s="16"/>
      <c r="FB1082" s="16"/>
      <c r="FC1082" s="16"/>
      <c r="FD1082" s="16"/>
      <c r="FE1082" s="16"/>
      <c r="FF1082" s="16"/>
      <c r="FG1082" s="16"/>
      <c r="FH1082" s="16"/>
      <c r="FI1082" s="16"/>
      <c r="FJ1082" s="16"/>
      <c r="FK1082" s="16"/>
      <c r="FL1082" s="16"/>
      <c r="FM1082" s="16"/>
      <c r="FN1082" s="16"/>
      <c r="FO1082" s="16"/>
      <c r="FP1082" s="16"/>
      <c r="FQ1082" s="16"/>
      <c r="FR1082" s="16"/>
      <c r="FS1082" s="16"/>
      <c r="FT1082" s="16"/>
      <c r="FU1082" s="16"/>
      <c r="FV1082" s="16"/>
      <c r="FW1082" s="16"/>
      <c r="FX1082" s="16"/>
      <c r="FY1082" s="16"/>
      <c r="FZ1082" s="16"/>
      <c r="GA1082" s="150">
        <f t="shared" ref="GA1082" ca="1" si="2807">SUMIF($GD$8:$HG$9,$O$5,GD1082:HG1082)</f>
        <v>37</v>
      </c>
      <c r="GB1082" s="150">
        <f t="shared" ref="GB1082" si="2808">SUM(GD1083:HG1083)</f>
        <v>135</v>
      </c>
      <c r="GC1082" s="152">
        <f t="shared" ref="GC1082" ca="1" si="2809">GB1082/GA1082</f>
        <v>3.6486486486486487</v>
      </c>
      <c r="GD1082" s="16"/>
      <c r="GE1082" s="16"/>
      <c r="GF1082" s="16"/>
      <c r="GG1082" s="16"/>
      <c r="GH1082" s="16"/>
      <c r="GI1082" s="16"/>
      <c r="GJ1082" s="16"/>
      <c r="GK1082" s="16"/>
      <c r="GL1082" s="16"/>
      <c r="GM1082" s="16"/>
      <c r="GN1082" s="16"/>
      <c r="GO1082" s="16"/>
      <c r="GP1082" s="16"/>
      <c r="GQ1082" s="16"/>
      <c r="GR1082" s="16"/>
      <c r="GS1082" s="16"/>
      <c r="GT1082" s="16"/>
      <c r="GU1082" s="16"/>
      <c r="GV1082" s="16"/>
      <c r="GW1082" s="16"/>
      <c r="GX1082" s="16"/>
      <c r="GY1082" s="16"/>
      <c r="GZ1082" s="16"/>
      <c r="HA1082" s="16"/>
      <c r="HB1082" s="16"/>
      <c r="HC1082" s="16"/>
      <c r="HD1082" s="16"/>
      <c r="HE1082" s="16"/>
      <c r="HF1082" s="16"/>
      <c r="HG1082" s="16">
        <v>37</v>
      </c>
      <c r="HH1082" s="150"/>
      <c r="HI1082" s="150">
        <v>0</v>
      </c>
      <c r="HJ1082" s="152" t="e">
        <v>#DIV/0!</v>
      </c>
      <c r="HK1082" s="16"/>
      <c r="HL1082" s="16"/>
      <c r="HM1082" s="16"/>
      <c r="HN1082" s="16"/>
      <c r="HO1082" s="16"/>
      <c r="HP1082" s="16"/>
      <c r="HQ1082" s="16"/>
      <c r="HR1082" s="16"/>
      <c r="HS1082" s="16"/>
      <c r="HT1082" s="16"/>
      <c r="HU1082" s="16"/>
      <c r="HV1082" s="16"/>
      <c r="HW1082" s="16"/>
      <c r="HX1082" s="16"/>
      <c r="HY1082" s="16"/>
      <c r="HZ1082" s="16"/>
      <c r="IA1082" s="16"/>
      <c r="IB1082" s="16"/>
      <c r="IC1082" s="16"/>
      <c r="ID1082" s="16"/>
      <c r="IE1082" s="16"/>
      <c r="IF1082" s="16"/>
      <c r="IG1082" s="16"/>
      <c r="IH1082" s="16"/>
      <c r="II1082" s="16"/>
      <c r="IJ1082" s="16"/>
      <c r="IK1082" s="16"/>
      <c r="IL1082" s="16"/>
      <c r="IM1082" s="16"/>
      <c r="IN1082" s="16"/>
      <c r="IO1082" s="16"/>
      <c r="IP1082" s="150"/>
      <c r="IQ1082" s="150">
        <v>0</v>
      </c>
      <c r="IR1082" s="152" t="e">
        <v>#DIV/0!</v>
      </c>
      <c r="IS1082" s="16"/>
      <c r="IT1082" s="16"/>
      <c r="IU1082" s="16"/>
      <c r="IV1082" s="16"/>
      <c r="IW1082" s="16"/>
      <c r="IX1082" s="16"/>
      <c r="IY1082" s="16"/>
      <c r="IZ1082" s="16"/>
      <c r="JA1082" s="16"/>
      <c r="JB1082" s="16"/>
      <c r="JC1082" s="16"/>
      <c r="JD1082" s="16"/>
      <c r="JE1082" s="16"/>
      <c r="JF1082" s="16"/>
      <c r="JG1082" s="16"/>
      <c r="JH1082" s="16"/>
      <c r="JI1082" s="16"/>
      <c r="JJ1082" s="16"/>
      <c r="JK1082" s="16"/>
      <c r="JL1082" s="16"/>
      <c r="JM1082" s="16"/>
      <c r="JN1082" s="16"/>
      <c r="JO1082" s="16"/>
      <c r="JP1082" s="16"/>
      <c r="JQ1082" s="16"/>
      <c r="JR1082" s="16"/>
      <c r="JS1082" s="16"/>
      <c r="JT1082" s="16"/>
      <c r="JU1082" s="23"/>
      <c r="JV1082" s="16"/>
      <c r="JW1082" s="150"/>
      <c r="JX1082" s="150">
        <v>0</v>
      </c>
      <c r="JY1082" s="152" t="e">
        <v>#DIV/0!</v>
      </c>
      <c r="JZ1082" s="16"/>
      <c r="KA1082" s="16"/>
      <c r="KB1082" s="16"/>
      <c r="KC1082" s="16"/>
      <c r="KD1082" s="16"/>
      <c r="KE1082" s="16"/>
      <c r="KF1082" s="16"/>
      <c r="KG1082" s="16"/>
      <c r="KH1082" s="16"/>
      <c r="KI1082" s="16"/>
      <c r="KJ1082" s="16"/>
      <c r="KK1082" s="16"/>
      <c r="KL1082" s="16"/>
      <c r="KM1082" s="16"/>
      <c r="KN1082" s="16"/>
      <c r="KO1082" s="16"/>
      <c r="KP1082" s="16"/>
      <c r="KQ1082" s="16"/>
      <c r="KR1082" s="16"/>
      <c r="KS1082" s="16"/>
      <c r="KT1082" s="16"/>
      <c r="KU1082" s="16"/>
      <c r="KV1082" s="16"/>
      <c r="KW1082" s="16"/>
      <c r="KX1082" s="16"/>
      <c r="KY1082" s="16"/>
      <c r="KZ1082" s="16"/>
      <c r="LA1082" s="16"/>
      <c r="LB1082" s="16"/>
      <c r="LC1082" s="16"/>
      <c r="LD1082" s="16"/>
      <c r="LE1082" s="150"/>
      <c r="LF1082" s="150">
        <v>0</v>
      </c>
      <c r="LG1082" s="152" t="e">
        <v>#DIV/0!</v>
      </c>
      <c r="LH1082" s="16"/>
      <c r="LI1082" s="16"/>
      <c r="LJ1082" s="16"/>
      <c r="LK1082" s="16"/>
      <c r="LL1082" s="16"/>
      <c r="LM1082" s="16"/>
      <c r="LN1082" s="16"/>
      <c r="LO1082" s="16"/>
      <c r="LP1082" s="16"/>
      <c r="LQ1082" s="16"/>
      <c r="LR1082" s="16"/>
      <c r="LS1082" s="16"/>
      <c r="LT1082" s="16"/>
      <c r="LU1082" s="16"/>
      <c r="LV1082" s="16"/>
      <c r="LW1082" s="16"/>
      <c r="LX1082" s="16"/>
      <c r="LY1082" s="16"/>
      <c r="LZ1082" s="16"/>
      <c r="MA1082" s="16"/>
      <c r="MB1082" s="16"/>
      <c r="MC1082" s="16"/>
      <c r="MD1082" s="16"/>
      <c r="ME1082" s="16"/>
      <c r="MF1082" s="16"/>
      <c r="MG1082" s="16"/>
      <c r="MH1082" s="16"/>
      <c r="MI1082" s="16"/>
      <c r="MJ1082" s="16"/>
      <c r="MK1082" s="16"/>
      <c r="ML1082" s="16"/>
    </row>
    <row r="1083" spans="1:350" ht="13.9" customHeight="1" outlineLevel="3" x14ac:dyDescent="0.2">
      <c r="A1083" s="227"/>
      <c r="B1083" s="219"/>
      <c r="C1083" s="215"/>
      <c r="D1083" s="155"/>
      <c r="E1083" s="176"/>
      <c r="F1083" s="176"/>
      <c r="G1083" s="176"/>
      <c r="H1083" s="171"/>
      <c r="I1083" s="171"/>
      <c r="J1083" s="213"/>
      <c r="K1083" s="213"/>
      <c r="L1083" s="173"/>
      <c r="M1083" s="173"/>
      <c r="N1083" s="184"/>
      <c r="O1083" s="157"/>
      <c r="P1083" s="17" t="s">
        <v>26</v>
      </c>
      <c r="Q1083" s="151"/>
      <c r="R1083" s="151"/>
      <c r="S1083" s="153"/>
      <c r="T1083" s="24"/>
      <c r="U1083" s="24"/>
      <c r="V1083" s="24"/>
      <c r="W1083" s="24"/>
      <c r="X1083" s="24"/>
      <c r="Y1083" s="24"/>
      <c r="Z1083" s="24"/>
      <c r="AA1083" s="24"/>
      <c r="AB1083" s="24"/>
      <c r="AC1083" s="24"/>
      <c r="AD1083" s="24"/>
      <c r="AE1083" s="24"/>
      <c r="AF1083" s="24"/>
      <c r="AG1083" s="24"/>
      <c r="AH1083" s="24"/>
      <c r="AI1083" s="24"/>
      <c r="AJ1083" s="24"/>
      <c r="AK1083" s="24"/>
      <c r="AL1083" s="24"/>
      <c r="AM1083" s="24"/>
      <c r="AN1083" s="24"/>
      <c r="AO1083" s="24"/>
      <c r="AP1083" s="24"/>
      <c r="AQ1083" s="24"/>
      <c r="AR1083" s="24"/>
      <c r="AS1083" s="24"/>
      <c r="AT1083" s="24"/>
      <c r="AU1083" s="24"/>
      <c r="AV1083" s="24"/>
      <c r="AW1083" s="24"/>
      <c r="AX1083" s="151"/>
      <c r="AY1083" s="151"/>
      <c r="AZ1083" s="153"/>
      <c r="BA1083" s="24"/>
      <c r="BB1083" s="24"/>
      <c r="BC1083" s="24"/>
      <c r="BD1083" s="24"/>
      <c r="BE1083" s="24"/>
      <c r="BF1083" s="24"/>
      <c r="BG1083" s="24"/>
      <c r="BH1083" s="24"/>
      <c r="BI1083" s="24"/>
      <c r="BJ1083" s="24"/>
      <c r="BK1083" s="24"/>
      <c r="BL1083" s="24"/>
      <c r="BM1083" s="24"/>
      <c r="BN1083" s="24"/>
      <c r="BO1083" s="24"/>
      <c r="BP1083" s="24"/>
      <c r="BQ1083" s="24"/>
      <c r="BR1083" s="24"/>
      <c r="BS1083" s="24"/>
      <c r="BT1083" s="24"/>
      <c r="BU1083" s="24"/>
      <c r="BV1083" s="24"/>
      <c r="BW1083" s="24"/>
      <c r="BX1083" s="24"/>
      <c r="BY1083" s="24"/>
      <c r="BZ1083" s="24"/>
      <c r="CA1083" s="24"/>
      <c r="CB1083" s="24"/>
      <c r="CC1083" s="24"/>
      <c r="CD1083" s="24"/>
      <c r="CE1083" s="24"/>
      <c r="CF1083" s="151"/>
      <c r="CG1083" s="151"/>
      <c r="CH1083" s="153"/>
      <c r="CI1083" s="141"/>
      <c r="CJ1083" s="141"/>
      <c r="CK1083" s="141"/>
      <c r="CL1083" s="141"/>
      <c r="CM1083" s="141"/>
      <c r="CN1083" s="141"/>
      <c r="CO1083" s="141"/>
      <c r="CP1083" s="94"/>
      <c r="CQ1083" s="94"/>
      <c r="CR1083" s="94"/>
      <c r="CS1083" s="94"/>
      <c r="CT1083" s="94"/>
      <c r="CU1083" s="94"/>
      <c r="CV1083" s="94"/>
      <c r="CW1083" s="141"/>
      <c r="CX1083" s="141"/>
      <c r="CY1083" s="141"/>
      <c r="CZ1083" s="141"/>
      <c r="DA1083" s="141"/>
      <c r="DB1083" s="141"/>
      <c r="DC1083" s="141"/>
      <c r="DD1083" s="141"/>
      <c r="DE1083" s="141"/>
      <c r="DF1083" s="141"/>
      <c r="DG1083" s="141"/>
      <c r="DH1083" s="141"/>
      <c r="DI1083" s="141"/>
      <c r="DJ1083" s="141"/>
      <c r="DK1083" s="141"/>
      <c r="DL1083" s="141"/>
      <c r="DM1083" s="141"/>
      <c r="DN1083" s="151"/>
      <c r="DO1083" s="151"/>
      <c r="DP1083" s="153"/>
      <c r="DQ1083" s="24"/>
      <c r="DR1083" s="24"/>
      <c r="DS1083" s="24"/>
      <c r="DT1083" s="24"/>
      <c r="DU1083" s="24"/>
      <c r="DV1083" s="24"/>
      <c r="DW1083" s="24"/>
      <c r="DX1083" s="24"/>
      <c r="DY1083" s="24"/>
      <c r="DZ1083" s="24"/>
      <c r="EA1083" s="24"/>
      <c r="EB1083" s="24"/>
      <c r="EC1083" s="24"/>
      <c r="ED1083" s="24"/>
      <c r="EE1083" s="24"/>
      <c r="EF1083" s="24"/>
      <c r="EG1083" s="24"/>
      <c r="EH1083" s="24"/>
      <c r="EI1083" s="24"/>
      <c r="EJ1083" s="24"/>
      <c r="EK1083" s="24"/>
      <c r="EL1083" s="24"/>
      <c r="EM1083" s="24"/>
      <c r="EN1083" s="24"/>
      <c r="EO1083" s="24"/>
      <c r="EP1083" s="24"/>
      <c r="EQ1083" s="24"/>
      <c r="ER1083" s="24"/>
      <c r="ES1083" s="151"/>
      <c r="ET1083" s="151"/>
      <c r="EU1083" s="153"/>
      <c r="EV1083" s="24"/>
      <c r="EW1083" s="125"/>
      <c r="EX1083" s="24"/>
      <c r="EY1083" s="24"/>
      <c r="EZ1083" s="24"/>
      <c r="FA1083" s="24"/>
      <c r="FB1083" s="24"/>
      <c r="FC1083" s="24"/>
      <c r="FD1083" s="24"/>
      <c r="FE1083" s="24"/>
      <c r="FF1083" s="24"/>
      <c r="FG1083" s="24"/>
      <c r="FH1083" s="24"/>
      <c r="FI1083" s="24"/>
      <c r="FJ1083" s="24"/>
      <c r="FK1083" s="24"/>
      <c r="FL1083" s="24"/>
      <c r="FM1083" s="24"/>
      <c r="FN1083" s="24"/>
      <c r="FO1083" s="24"/>
      <c r="FP1083" s="24"/>
      <c r="FQ1083" s="24"/>
      <c r="FR1083" s="24"/>
      <c r="FS1083" s="24"/>
      <c r="FT1083" s="24"/>
      <c r="FU1083" s="24"/>
      <c r="FV1083" s="24"/>
      <c r="FW1083" s="24"/>
      <c r="FX1083" s="24"/>
      <c r="FY1083" s="24"/>
      <c r="FZ1083" s="24"/>
      <c r="GA1083" s="151"/>
      <c r="GB1083" s="151"/>
      <c r="GC1083" s="153"/>
      <c r="GD1083" s="24"/>
      <c r="GE1083" s="24"/>
      <c r="GF1083" s="24"/>
      <c r="GG1083" s="24"/>
      <c r="GH1083" s="24"/>
      <c r="GI1083" s="24"/>
      <c r="GJ1083" s="24"/>
      <c r="GK1083" s="24"/>
      <c r="GL1083" s="24"/>
      <c r="GM1083" s="24"/>
      <c r="GN1083" s="24"/>
      <c r="GO1083" s="24"/>
      <c r="GP1083" s="24"/>
      <c r="GQ1083" s="24"/>
      <c r="GR1083" s="24">
        <v>10</v>
      </c>
      <c r="GS1083" s="24">
        <v>48</v>
      </c>
      <c r="GT1083" s="24"/>
      <c r="GU1083" s="24">
        <v>34</v>
      </c>
      <c r="GV1083" s="24"/>
      <c r="GW1083" s="24"/>
      <c r="GX1083" s="24"/>
      <c r="GY1083" s="24"/>
      <c r="GZ1083" s="24"/>
      <c r="HA1083" s="24"/>
      <c r="HB1083" s="24"/>
      <c r="HC1083" s="24"/>
      <c r="HD1083" s="24"/>
      <c r="HE1083" s="24"/>
      <c r="HF1083" s="24"/>
      <c r="HG1083" s="24">
        <v>43</v>
      </c>
      <c r="HH1083" s="151"/>
      <c r="HI1083" s="151"/>
      <c r="HJ1083" s="153"/>
      <c r="HK1083" s="24"/>
      <c r="HL1083" s="24"/>
      <c r="HM1083" s="24"/>
      <c r="HN1083" s="24"/>
      <c r="HO1083" s="24"/>
      <c r="HP1083" s="24"/>
      <c r="HQ1083" s="24"/>
      <c r="HR1083" s="24"/>
      <c r="HS1083" s="24"/>
      <c r="HT1083" s="24"/>
      <c r="HU1083" s="24"/>
      <c r="HV1083" s="24"/>
      <c r="HW1083" s="24"/>
      <c r="HX1083" s="24"/>
      <c r="HY1083" s="24"/>
      <c r="HZ1083" s="24"/>
      <c r="IA1083" s="24"/>
      <c r="IB1083" s="24"/>
      <c r="IC1083" s="24"/>
      <c r="ID1083" s="24"/>
      <c r="IE1083" s="24"/>
      <c r="IF1083" s="24"/>
      <c r="IG1083" s="24"/>
      <c r="IH1083" s="24"/>
      <c r="II1083" s="24"/>
      <c r="IJ1083" s="24"/>
      <c r="IK1083" s="24"/>
      <c r="IL1083" s="24"/>
      <c r="IM1083" s="24"/>
      <c r="IN1083" s="24"/>
      <c r="IO1083" s="24"/>
      <c r="IP1083" s="151"/>
      <c r="IQ1083" s="151"/>
      <c r="IR1083" s="153"/>
      <c r="IS1083" s="24"/>
      <c r="IT1083" s="24"/>
      <c r="IU1083" s="24"/>
      <c r="IV1083" s="24"/>
      <c r="IW1083" s="24"/>
      <c r="IX1083" s="24"/>
      <c r="IY1083" s="24"/>
      <c r="IZ1083" s="24"/>
      <c r="JA1083" s="24"/>
      <c r="JB1083" s="24"/>
      <c r="JC1083" s="24"/>
      <c r="JD1083" s="24"/>
      <c r="JE1083" s="24"/>
      <c r="JF1083" s="24"/>
      <c r="JG1083" s="24"/>
      <c r="JH1083" s="24"/>
      <c r="JI1083" s="24"/>
      <c r="JJ1083" s="24"/>
      <c r="JK1083" s="24"/>
      <c r="JL1083" s="24"/>
      <c r="JM1083" s="24"/>
      <c r="JN1083" s="24"/>
      <c r="JO1083" s="24"/>
      <c r="JP1083" s="24"/>
      <c r="JQ1083" s="24"/>
      <c r="JR1083" s="24"/>
      <c r="JS1083" s="24"/>
      <c r="JT1083" s="24"/>
      <c r="JU1083" s="25"/>
      <c r="JV1083" s="24"/>
      <c r="JW1083" s="151"/>
      <c r="JX1083" s="151"/>
      <c r="JY1083" s="153"/>
      <c r="JZ1083" s="24"/>
      <c r="KA1083" s="24"/>
      <c r="KB1083" s="24"/>
      <c r="KC1083" s="24"/>
      <c r="KD1083" s="24"/>
      <c r="KE1083" s="24"/>
      <c r="KF1083" s="24"/>
      <c r="KG1083" s="24"/>
      <c r="KH1083" s="24"/>
      <c r="KI1083" s="24"/>
      <c r="KJ1083" s="24"/>
      <c r="KK1083" s="24"/>
      <c r="KL1083" s="24"/>
      <c r="KM1083" s="24"/>
      <c r="KN1083" s="24"/>
      <c r="KO1083" s="24"/>
      <c r="KP1083" s="24"/>
      <c r="KQ1083" s="24"/>
      <c r="KR1083" s="24"/>
      <c r="KS1083" s="24"/>
      <c r="KT1083" s="24"/>
      <c r="KU1083" s="24"/>
      <c r="KV1083" s="24"/>
      <c r="KW1083" s="24"/>
      <c r="KX1083" s="24"/>
      <c r="KY1083" s="24"/>
      <c r="KZ1083" s="24"/>
      <c r="LA1083" s="24"/>
      <c r="LB1083" s="24"/>
      <c r="LC1083" s="24"/>
      <c r="LD1083" s="24"/>
      <c r="LE1083" s="151"/>
      <c r="LF1083" s="151"/>
      <c r="LG1083" s="153"/>
      <c r="LH1083" s="24"/>
      <c r="LI1083" s="24"/>
      <c r="LJ1083" s="24"/>
      <c r="LK1083" s="24"/>
      <c r="LL1083" s="24"/>
      <c r="LM1083" s="24"/>
      <c r="LN1083" s="24"/>
      <c r="LO1083" s="24"/>
      <c r="LP1083" s="24"/>
      <c r="LQ1083" s="24"/>
      <c r="LR1083" s="24"/>
      <c r="LS1083" s="24"/>
      <c r="LT1083" s="24"/>
      <c r="LU1083" s="24"/>
      <c r="LV1083" s="24"/>
      <c r="LW1083" s="24"/>
      <c r="LX1083" s="24"/>
      <c r="LY1083" s="24"/>
      <c r="LZ1083" s="24"/>
      <c r="MA1083" s="24"/>
      <c r="MB1083" s="24"/>
      <c r="MC1083" s="24"/>
      <c r="MD1083" s="24"/>
      <c r="ME1083" s="24"/>
      <c r="MF1083" s="24"/>
      <c r="MG1083" s="24"/>
      <c r="MH1083" s="24"/>
      <c r="MI1083" s="24"/>
      <c r="MJ1083" s="24"/>
      <c r="MK1083" s="24"/>
      <c r="ML1083" s="24"/>
    </row>
    <row r="1084" spans="1:350" ht="13.9" customHeight="1" outlineLevel="3" x14ac:dyDescent="0.2">
      <c r="A1084" s="226" t="s">
        <v>631</v>
      </c>
      <c r="B1084" s="218" t="s">
        <v>406</v>
      </c>
      <c r="C1084" s="214" t="s">
        <v>38</v>
      </c>
      <c r="D1084" s="154">
        <v>15.3089</v>
      </c>
      <c r="E1084" s="175">
        <v>0</v>
      </c>
      <c r="F1084" s="175">
        <f>D1084-E1084</f>
        <v>15.3089</v>
      </c>
      <c r="G1084" s="175" t="s">
        <v>965</v>
      </c>
      <c r="H1084" s="170" t="s">
        <v>912</v>
      </c>
      <c r="I1084" s="170" t="s">
        <v>874</v>
      </c>
      <c r="J1084" s="212">
        <f ca="1">E1084+Q1084+AX1084+CF1084+DN1084+ES1084+GA1084+HH1084+IP1084+JW1084+LE1084</f>
        <v>15.31</v>
      </c>
      <c r="K1084" s="212">
        <f>E1084+R1084+AY1084+CG1084+DO1084+ET1084+GB1084+HI1084+IQ1084+JX1084+LF1084</f>
        <v>1.2</v>
      </c>
      <c r="L1084" s="172">
        <f ca="1">K1084/J1084</f>
        <v>7.838014369693011E-2</v>
      </c>
      <c r="M1084" s="172">
        <f>K1084/D1084</f>
        <v>7.8385775594588772E-2</v>
      </c>
      <c r="N1084" s="183">
        <f ca="1">SUMIF($EV$8:$FZ$9,$O$5,$EV1085:$FZ1085)-SUMIF($EV$8:$FZ$9,$Q$5,$EV1085:$FZ1085)</f>
        <v>0</v>
      </c>
      <c r="O1084" s="156"/>
      <c r="P1084" s="16" t="s">
        <v>25</v>
      </c>
      <c r="Q1084" s="150">
        <v>0</v>
      </c>
      <c r="R1084" s="150">
        <v>0</v>
      </c>
      <c r="S1084" s="152" t="e">
        <v>#DIV/0!</v>
      </c>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50">
        <f t="shared" ca="1" si="2767"/>
        <v>0</v>
      </c>
      <c r="AY1084" s="150">
        <f>SUM(BA1085:CE1085)</f>
        <v>0</v>
      </c>
      <c r="AZ1084" s="152" t="e">
        <f ca="1">AY1084/AX1084</f>
        <v>#DIV/0!</v>
      </c>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50">
        <f t="shared" ref="CF1084" si="2810">SUM(CI1084:DM1084)</f>
        <v>0</v>
      </c>
      <c r="CG1084" s="150">
        <f>SUM(CI1085:DM1085)</f>
        <v>0</v>
      </c>
      <c r="CH1084" s="152" t="e">
        <f>CG1084/CF1084</f>
        <v>#DIV/0!</v>
      </c>
      <c r="CI1084" s="129"/>
      <c r="CJ1084" s="129"/>
      <c r="CK1084" s="129"/>
      <c r="CL1084" s="129"/>
      <c r="CM1084" s="129"/>
      <c r="CN1084" s="129"/>
      <c r="CO1084" s="129"/>
      <c r="CP1084" s="101"/>
      <c r="CQ1084" s="101"/>
      <c r="CR1084" s="101"/>
      <c r="CS1084" s="101"/>
      <c r="CT1084" s="101"/>
      <c r="CU1084" s="101"/>
      <c r="CV1084" s="101"/>
      <c r="CW1084" s="129"/>
      <c r="CX1084" s="129"/>
      <c r="CY1084" s="129"/>
      <c r="CZ1084" s="129"/>
      <c r="DA1084" s="129"/>
      <c r="DB1084" s="129"/>
      <c r="DC1084" s="129"/>
      <c r="DD1084" s="129"/>
      <c r="DE1084" s="129"/>
      <c r="DF1084" s="129"/>
      <c r="DG1084" s="129"/>
      <c r="DH1084" s="129"/>
      <c r="DI1084" s="129"/>
      <c r="DJ1084" s="129"/>
      <c r="DK1084" s="129"/>
      <c r="DL1084" s="129"/>
      <c r="DM1084" s="129"/>
      <c r="DN1084" s="150">
        <f t="shared" ref="DN1084" si="2811">SUM(DQ1084:ER1084)</f>
        <v>14</v>
      </c>
      <c r="DO1084" s="150">
        <f>SUM(DQ1085:ER1085)</f>
        <v>0</v>
      </c>
      <c r="DP1084" s="152">
        <f t="shared" si="2738"/>
        <v>0</v>
      </c>
      <c r="DQ1084" s="16"/>
      <c r="DR1084" s="16"/>
      <c r="DS1084" s="16"/>
      <c r="DT1084" s="16"/>
      <c r="DU1084" s="16"/>
      <c r="DV1084" s="16"/>
      <c r="DW1084" s="16"/>
      <c r="DX1084" s="16"/>
      <c r="DY1084" s="16"/>
      <c r="DZ1084" s="16"/>
      <c r="EA1084" s="16"/>
      <c r="EB1084" s="16"/>
      <c r="EC1084" s="16"/>
      <c r="ED1084" s="16"/>
      <c r="EE1084" s="16"/>
      <c r="EF1084" s="16"/>
      <c r="EG1084" s="16"/>
      <c r="EH1084" s="16"/>
      <c r="EI1084" s="16"/>
      <c r="EJ1084" s="16"/>
      <c r="EK1084" s="16"/>
      <c r="EL1084" s="16">
        <v>2</v>
      </c>
      <c r="EM1084" s="16">
        <v>2</v>
      </c>
      <c r="EN1084" s="16">
        <v>2</v>
      </c>
      <c r="EO1084" s="16">
        <v>2</v>
      </c>
      <c r="EP1084" s="16">
        <v>2</v>
      </c>
      <c r="EQ1084" s="16">
        <v>2</v>
      </c>
      <c r="ER1084" s="16">
        <v>2</v>
      </c>
      <c r="ES1084" s="150">
        <f t="shared" ca="1" si="2791"/>
        <v>1.31</v>
      </c>
      <c r="ET1084" s="150">
        <f t="shared" si="2775"/>
        <v>0</v>
      </c>
      <c r="EU1084" s="152">
        <f t="shared" ca="1" si="2776"/>
        <v>0</v>
      </c>
      <c r="EV1084" s="16">
        <v>1.31</v>
      </c>
      <c r="EW1084" s="67"/>
      <c r="EX1084" s="16"/>
      <c r="EY1084" s="16"/>
      <c r="EZ1084" s="16"/>
      <c r="FA1084" s="16"/>
      <c r="FB1084" s="16"/>
      <c r="FC1084" s="16"/>
      <c r="FD1084" s="16"/>
      <c r="FE1084" s="16"/>
      <c r="FF1084" s="16"/>
      <c r="FG1084" s="16"/>
      <c r="FH1084" s="16"/>
      <c r="FI1084" s="16"/>
      <c r="FJ1084" s="16"/>
      <c r="FK1084" s="16"/>
      <c r="FL1084" s="16"/>
      <c r="FM1084" s="16"/>
      <c r="FN1084" s="16"/>
      <c r="FO1084" s="16"/>
      <c r="FP1084" s="16"/>
      <c r="FQ1084" s="16"/>
      <c r="FR1084" s="16"/>
      <c r="FS1084" s="16"/>
      <c r="FT1084" s="16"/>
      <c r="FU1084" s="16"/>
      <c r="FV1084" s="16"/>
      <c r="FW1084" s="16"/>
      <c r="FX1084" s="16"/>
      <c r="FY1084" s="16"/>
      <c r="FZ1084" s="16"/>
      <c r="GA1084" s="150">
        <f t="shared" ref="GA1084" ca="1" si="2812">SUMIF($GD$8:$HG$9,$O$5,GD1084:HG1084)</f>
        <v>0</v>
      </c>
      <c r="GB1084" s="150">
        <f t="shared" ref="GB1084" si="2813">SUM(GD1085:HG1085)</f>
        <v>1.2</v>
      </c>
      <c r="GC1084" s="152" t="e">
        <f t="shared" ref="GC1084" ca="1" si="2814">GB1084/GA1084</f>
        <v>#DIV/0!</v>
      </c>
      <c r="GD1084" s="16"/>
      <c r="GE1084" s="16"/>
      <c r="GF1084" s="16"/>
      <c r="GG1084" s="16"/>
      <c r="GH1084" s="16"/>
      <c r="GI1084" s="16"/>
      <c r="GJ1084" s="16"/>
      <c r="GK1084" s="16"/>
      <c r="GL1084" s="16"/>
      <c r="GM1084" s="16"/>
      <c r="GN1084" s="16"/>
      <c r="GO1084" s="16"/>
      <c r="GP1084" s="16"/>
      <c r="GQ1084" s="16"/>
      <c r="GR1084" s="16"/>
      <c r="GS1084" s="16"/>
      <c r="GT1084" s="16"/>
      <c r="GU1084" s="16"/>
      <c r="GV1084" s="16"/>
      <c r="GW1084" s="16"/>
      <c r="GX1084" s="16"/>
      <c r="GY1084" s="16"/>
      <c r="GZ1084" s="16"/>
      <c r="HA1084" s="16"/>
      <c r="HB1084" s="16"/>
      <c r="HC1084" s="16"/>
      <c r="HD1084" s="16"/>
      <c r="HE1084" s="16"/>
      <c r="HF1084" s="16"/>
      <c r="HG1084" s="16"/>
      <c r="HH1084" s="150"/>
      <c r="HI1084" s="150">
        <v>0</v>
      </c>
      <c r="HJ1084" s="152" t="e">
        <v>#DIV/0!</v>
      </c>
      <c r="HK1084" s="16"/>
      <c r="HL1084" s="16"/>
      <c r="HM1084" s="16"/>
      <c r="HN1084" s="16"/>
      <c r="HO1084" s="16"/>
      <c r="HP1084" s="16"/>
      <c r="HQ1084" s="16"/>
      <c r="HR1084" s="16"/>
      <c r="HS1084" s="16"/>
      <c r="HT1084" s="16"/>
      <c r="HU1084" s="16"/>
      <c r="HV1084" s="16"/>
      <c r="HW1084" s="16"/>
      <c r="HX1084" s="16"/>
      <c r="HY1084" s="16"/>
      <c r="HZ1084" s="16"/>
      <c r="IA1084" s="16"/>
      <c r="IB1084" s="16"/>
      <c r="IC1084" s="16"/>
      <c r="ID1084" s="16"/>
      <c r="IE1084" s="16"/>
      <c r="IF1084" s="16"/>
      <c r="IG1084" s="16"/>
      <c r="IH1084" s="16"/>
      <c r="II1084" s="16"/>
      <c r="IJ1084" s="16"/>
      <c r="IK1084" s="16"/>
      <c r="IL1084" s="16"/>
      <c r="IM1084" s="16"/>
      <c r="IN1084" s="16"/>
      <c r="IO1084" s="16"/>
      <c r="IP1084" s="150"/>
      <c r="IQ1084" s="150">
        <v>0</v>
      </c>
      <c r="IR1084" s="152" t="e">
        <v>#DIV/0!</v>
      </c>
      <c r="IS1084" s="16"/>
      <c r="IT1084" s="16"/>
      <c r="IU1084" s="16"/>
      <c r="IV1084" s="16"/>
      <c r="IW1084" s="16"/>
      <c r="IX1084" s="16"/>
      <c r="IY1084" s="16"/>
      <c r="IZ1084" s="16"/>
      <c r="JA1084" s="16"/>
      <c r="JB1084" s="16"/>
      <c r="JC1084" s="16"/>
      <c r="JD1084" s="16"/>
      <c r="JE1084" s="16"/>
      <c r="JF1084" s="16"/>
      <c r="JG1084" s="16"/>
      <c r="JH1084" s="16"/>
      <c r="JI1084" s="16"/>
      <c r="JJ1084" s="16"/>
      <c r="JK1084" s="16"/>
      <c r="JL1084" s="16"/>
      <c r="JM1084" s="16"/>
      <c r="JN1084" s="16"/>
      <c r="JO1084" s="16"/>
      <c r="JP1084" s="16"/>
      <c r="JQ1084" s="16"/>
      <c r="JR1084" s="16"/>
      <c r="JS1084" s="16"/>
      <c r="JT1084" s="16"/>
      <c r="JU1084" s="23"/>
      <c r="JV1084" s="16"/>
      <c r="JW1084" s="150"/>
      <c r="JX1084" s="150">
        <v>0</v>
      </c>
      <c r="JY1084" s="152" t="e">
        <v>#DIV/0!</v>
      </c>
      <c r="JZ1084" s="16"/>
      <c r="KA1084" s="16"/>
      <c r="KB1084" s="16"/>
      <c r="KC1084" s="16"/>
      <c r="KD1084" s="16"/>
      <c r="KE1084" s="16"/>
      <c r="KF1084" s="16"/>
      <c r="KG1084" s="16"/>
      <c r="KH1084" s="16"/>
      <c r="KI1084" s="16"/>
      <c r="KJ1084" s="16"/>
      <c r="KK1084" s="16"/>
      <c r="KL1084" s="16"/>
      <c r="KM1084" s="16"/>
      <c r="KN1084" s="16"/>
      <c r="KO1084" s="16"/>
      <c r="KP1084" s="16"/>
      <c r="KQ1084" s="16"/>
      <c r="KR1084" s="16"/>
      <c r="KS1084" s="16"/>
      <c r="KT1084" s="16"/>
      <c r="KU1084" s="16"/>
      <c r="KV1084" s="16"/>
      <c r="KW1084" s="16"/>
      <c r="KX1084" s="16"/>
      <c r="KY1084" s="16"/>
      <c r="KZ1084" s="16"/>
      <c r="LA1084" s="16"/>
      <c r="LB1084" s="16"/>
      <c r="LC1084" s="16"/>
      <c r="LD1084" s="16"/>
      <c r="LE1084" s="150"/>
      <c r="LF1084" s="150">
        <v>0</v>
      </c>
      <c r="LG1084" s="152" t="e">
        <v>#DIV/0!</v>
      </c>
      <c r="LH1084" s="16"/>
      <c r="LI1084" s="16"/>
      <c r="LJ1084" s="16"/>
      <c r="LK1084" s="16"/>
      <c r="LL1084" s="16"/>
      <c r="LM1084" s="16"/>
      <c r="LN1084" s="16"/>
      <c r="LO1084" s="16"/>
      <c r="LP1084" s="16"/>
      <c r="LQ1084" s="16"/>
      <c r="LR1084" s="16"/>
      <c r="LS1084" s="16"/>
      <c r="LT1084" s="16"/>
      <c r="LU1084" s="16"/>
      <c r="LV1084" s="16"/>
      <c r="LW1084" s="16"/>
      <c r="LX1084" s="16"/>
      <c r="LY1084" s="16"/>
      <c r="LZ1084" s="16"/>
      <c r="MA1084" s="16"/>
      <c r="MB1084" s="16"/>
      <c r="MC1084" s="16"/>
      <c r="MD1084" s="16"/>
      <c r="ME1084" s="16"/>
      <c r="MF1084" s="16"/>
      <c r="MG1084" s="16"/>
      <c r="MH1084" s="16"/>
      <c r="MI1084" s="16"/>
      <c r="MJ1084" s="16"/>
      <c r="MK1084" s="16"/>
      <c r="ML1084" s="16"/>
    </row>
    <row r="1085" spans="1:350" ht="13.9" customHeight="1" outlineLevel="3" x14ac:dyDescent="0.2">
      <c r="A1085" s="227"/>
      <c r="B1085" s="219"/>
      <c r="C1085" s="215"/>
      <c r="D1085" s="155"/>
      <c r="E1085" s="176"/>
      <c r="F1085" s="176"/>
      <c r="G1085" s="176"/>
      <c r="H1085" s="171"/>
      <c r="I1085" s="171"/>
      <c r="J1085" s="213"/>
      <c r="K1085" s="213"/>
      <c r="L1085" s="173"/>
      <c r="M1085" s="173"/>
      <c r="N1085" s="184"/>
      <c r="O1085" s="157"/>
      <c r="P1085" s="17" t="s">
        <v>26</v>
      </c>
      <c r="Q1085" s="151"/>
      <c r="R1085" s="151"/>
      <c r="S1085" s="153"/>
      <c r="T1085" s="24"/>
      <c r="U1085" s="24"/>
      <c r="V1085" s="24"/>
      <c r="W1085" s="24"/>
      <c r="X1085" s="24"/>
      <c r="Y1085" s="24"/>
      <c r="Z1085" s="24"/>
      <c r="AA1085" s="24"/>
      <c r="AB1085" s="24"/>
      <c r="AC1085" s="24"/>
      <c r="AD1085" s="24"/>
      <c r="AE1085" s="24"/>
      <c r="AF1085" s="24"/>
      <c r="AG1085" s="24"/>
      <c r="AH1085" s="24"/>
      <c r="AI1085" s="24"/>
      <c r="AJ1085" s="24"/>
      <c r="AK1085" s="24"/>
      <c r="AL1085" s="24"/>
      <c r="AM1085" s="24"/>
      <c r="AN1085" s="24"/>
      <c r="AO1085" s="24"/>
      <c r="AP1085" s="24"/>
      <c r="AQ1085" s="24"/>
      <c r="AR1085" s="24"/>
      <c r="AS1085" s="24"/>
      <c r="AT1085" s="24"/>
      <c r="AU1085" s="24"/>
      <c r="AV1085" s="24"/>
      <c r="AW1085" s="24"/>
      <c r="AX1085" s="151"/>
      <c r="AY1085" s="151"/>
      <c r="AZ1085" s="153"/>
      <c r="BA1085" s="24"/>
      <c r="BB1085" s="24"/>
      <c r="BC1085" s="24"/>
      <c r="BD1085" s="24"/>
      <c r="BE1085" s="24"/>
      <c r="BF1085" s="24"/>
      <c r="BG1085" s="24"/>
      <c r="BH1085" s="24"/>
      <c r="BI1085" s="24"/>
      <c r="BJ1085" s="24"/>
      <c r="BK1085" s="24"/>
      <c r="BL1085" s="24"/>
      <c r="BM1085" s="24"/>
      <c r="BN1085" s="24"/>
      <c r="BO1085" s="24"/>
      <c r="BP1085" s="24"/>
      <c r="BQ1085" s="24"/>
      <c r="BR1085" s="24"/>
      <c r="BS1085" s="24"/>
      <c r="BT1085" s="24"/>
      <c r="BU1085" s="24"/>
      <c r="BV1085" s="24"/>
      <c r="BW1085" s="24"/>
      <c r="BX1085" s="24"/>
      <c r="BY1085" s="24"/>
      <c r="BZ1085" s="24"/>
      <c r="CA1085" s="24"/>
      <c r="CB1085" s="24"/>
      <c r="CC1085" s="24"/>
      <c r="CD1085" s="24"/>
      <c r="CE1085" s="24"/>
      <c r="CF1085" s="151"/>
      <c r="CG1085" s="151"/>
      <c r="CH1085" s="153"/>
      <c r="CI1085" s="141"/>
      <c r="CJ1085" s="141"/>
      <c r="CK1085" s="141"/>
      <c r="CL1085" s="141"/>
      <c r="CM1085" s="141"/>
      <c r="CN1085" s="141"/>
      <c r="CO1085" s="141"/>
      <c r="CP1085" s="94"/>
      <c r="CQ1085" s="94"/>
      <c r="CR1085" s="94"/>
      <c r="CS1085" s="94"/>
      <c r="CT1085" s="94"/>
      <c r="CU1085" s="94"/>
      <c r="CV1085" s="94"/>
      <c r="CW1085" s="141"/>
      <c r="CX1085" s="141"/>
      <c r="CY1085" s="141"/>
      <c r="CZ1085" s="141"/>
      <c r="DA1085" s="141"/>
      <c r="DB1085" s="141"/>
      <c r="DC1085" s="141"/>
      <c r="DD1085" s="141"/>
      <c r="DE1085" s="141"/>
      <c r="DF1085" s="141"/>
      <c r="DG1085" s="141"/>
      <c r="DH1085" s="141"/>
      <c r="DI1085" s="141"/>
      <c r="DJ1085" s="141"/>
      <c r="DK1085" s="141"/>
      <c r="DL1085" s="141"/>
      <c r="DM1085" s="141"/>
      <c r="DN1085" s="151"/>
      <c r="DO1085" s="151"/>
      <c r="DP1085" s="153"/>
      <c r="DQ1085" s="24"/>
      <c r="DR1085" s="24"/>
      <c r="DS1085" s="24"/>
      <c r="DT1085" s="24"/>
      <c r="DU1085" s="24"/>
      <c r="DV1085" s="24"/>
      <c r="DW1085" s="24"/>
      <c r="DX1085" s="24"/>
      <c r="DY1085" s="24"/>
      <c r="DZ1085" s="24"/>
      <c r="EA1085" s="24"/>
      <c r="EB1085" s="24"/>
      <c r="EC1085" s="24"/>
      <c r="ED1085" s="24"/>
      <c r="EE1085" s="24"/>
      <c r="EF1085" s="24"/>
      <c r="EG1085" s="24"/>
      <c r="EH1085" s="24"/>
      <c r="EI1085" s="24"/>
      <c r="EJ1085" s="24"/>
      <c r="EK1085" s="24"/>
      <c r="EL1085" s="24"/>
      <c r="EM1085" s="24"/>
      <c r="EN1085" s="24"/>
      <c r="EO1085" s="24"/>
      <c r="EP1085" s="24"/>
      <c r="EQ1085" s="24"/>
      <c r="ER1085" s="24"/>
      <c r="ES1085" s="151"/>
      <c r="ET1085" s="151"/>
      <c r="EU1085" s="153"/>
      <c r="EV1085" s="24"/>
      <c r="EW1085" s="125"/>
      <c r="EX1085" s="24"/>
      <c r="EY1085" s="24"/>
      <c r="EZ1085" s="24"/>
      <c r="FA1085" s="24"/>
      <c r="FB1085" s="24"/>
      <c r="FC1085" s="24"/>
      <c r="FD1085" s="24"/>
      <c r="FE1085" s="24"/>
      <c r="FF1085" s="24"/>
      <c r="FG1085" s="24"/>
      <c r="FH1085" s="24"/>
      <c r="FI1085" s="24"/>
      <c r="FJ1085" s="24"/>
      <c r="FK1085" s="24"/>
      <c r="FL1085" s="24"/>
      <c r="FM1085" s="24"/>
      <c r="FN1085" s="24"/>
      <c r="FO1085" s="24"/>
      <c r="FP1085" s="24"/>
      <c r="FQ1085" s="24"/>
      <c r="FR1085" s="24"/>
      <c r="FS1085" s="24"/>
      <c r="FT1085" s="24"/>
      <c r="FU1085" s="24"/>
      <c r="FV1085" s="24"/>
      <c r="FW1085" s="24"/>
      <c r="FX1085" s="24"/>
      <c r="FY1085" s="24"/>
      <c r="FZ1085" s="24"/>
      <c r="GA1085" s="151"/>
      <c r="GB1085" s="151"/>
      <c r="GC1085" s="153"/>
      <c r="GD1085" s="24"/>
      <c r="GE1085" s="24"/>
      <c r="GF1085" s="24"/>
      <c r="GG1085" s="24"/>
      <c r="GH1085" s="24"/>
      <c r="GI1085" s="24"/>
      <c r="GJ1085" s="24"/>
      <c r="GK1085" s="24"/>
      <c r="GL1085" s="24"/>
      <c r="GM1085" s="24"/>
      <c r="GN1085" s="24"/>
      <c r="GO1085" s="24"/>
      <c r="GP1085" s="24"/>
      <c r="GQ1085" s="24"/>
      <c r="GR1085" s="24"/>
      <c r="GS1085" s="24"/>
      <c r="GT1085" s="76">
        <v>1.2</v>
      </c>
      <c r="GU1085" s="24"/>
      <c r="GV1085" s="24"/>
      <c r="GW1085" s="24"/>
      <c r="GX1085" s="24"/>
      <c r="GY1085" s="24"/>
      <c r="GZ1085" s="24"/>
      <c r="HA1085" s="24"/>
      <c r="HB1085" s="24"/>
      <c r="HC1085" s="24"/>
      <c r="HD1085" s="24"/>
      <c r="HE1085" s="24"/>
      <c r="HF1085" s="24"/>
      <c r="HG1085" s="24"/>
      <c r="HH1085" s="151"/>
      <c r="HI1085" s="151"/>
      <c r="HJ1085" s="153"/>
      <c r="HK1085" s="24"/>
      <c r="HL1085" s="24"/>
      <c r="HM1085" s="24"/>
      <c r="HN1085" s="24"/>
      <c r="HO1085" s="24"/>
      <c r="HP1085" s="24"/>
      <c r="HQ1085" s="24"/>
      <c r="HR1085" s="24"/>
      <c r="HS1085" s="24"/>
      <c r="HT1085" s="24"/>
      <c r="HU1085" s="24"/>
      <c r="HV1085" s="24"/>
      <c r="HW1085" s="24"/>
      <c r="HX1085" s="24"/>
      <c r="HY1085" s="24"/>
      <c r="HZ1085" s="24"/>
      <c r="IA1085" s="24"/>
      <c r="IB1085" s="24"/>
      <c r="IC1085" s="24"/>
      <c r="ID1085" s="24"/>
      <c r="IE1085" s="24"/>
      <c r="IF1085" s="24"/>
      <c r="IG1085" s="24"/>
      <c r="IH1085" s="24"/>
      <c r="II1085" s="24"/>
      <c r="IJ1085" s="24"/>
      <c r="IK1085" s="24"/>
      <c r="IL1085" s="24"/>
      <c r="IM1085" s="24"/>
      <c r="IN1085" s="24"/>
      <c r="IO1085" s="24"/>
      <c r="IP1085" s="151"/>
      <c r="IQ1085" s="151"/>
      <c r="IR1085" s="153"/>
      <c r="IS1085" s="24"/>
      <c r="IT1085" s="24"/>
      <c r="IU1085" s="24"/>
      <c r="IV1085" s="24"/>
      <c r="IW1085" s="24"/>
      <c r="IX1085" s="24"/>
      <c r="IY1085" s="24"/>
      <c r="IZ1085" s="24"/>
      <c r="JA1085" s="24"/>
      <c r="JB1085" s="24"/>
      <c r="JC1085" s="24"/>
      <c r="JD1085" s="24"/>
      <c r="JE1085" s="24"/>
      <c r="JF1085" s="24"/>
      <c r="JG1085" s="24"/>
      <c r="JH1085" s="24"/>
      <c r="JI1085" s="24"/>
      <c r="JJ1085" s="24"/>
      <c r="JK1085" s="24"/>
      <c r="JL1085" s="24"/>
      <c r="JM1085" s="24"/>
      <c r="JN1085" s="24"/>
      <c r="JO1085" s="24"/>
      <c r="JP1085" s="24"/>
      <c r="JQ1085" s="24"/>
      <c r="JR1085" s="24"/>
      <c r="JS1085" s="24"/>
      <c r="JT1085" s="24"/>
      <c r="JU1085" s="25"/>
      <c r="JV1085" s="24"/>
      <c r="JW1085" s="151"/>
      <c r="JX1085" s="151"/>
      <c r="JY1085" s="153"/>
      <c r="JZ1085" s="24"/>
      <c r="KA1085" s="24"/>
      <c r="KB1085" s="24"/>
      <c r="KC1085" s="24"/>
      <c r="KD1085" s="24"/>
      <c r="KE1085" s="24"/>
      <c r="KF1085" s="24"/>
      <c r="KG1085" s="24"/>
      <c r="KH1085" s="24"/>
      <c r="KI1085" s="24"/>
      <c r="KJ1085" s="24"/>
      <c r="KK1085" s="24"/>
      <c r="KL1085" s="24"/>
      <c r="KM1085" s="24"/>
      <c r="KN1085" s="24"/>
      <c r="KO1085" s="24"/>
      <c r="KP1085" s="24"/>
      <c r="KQ1085" s="24"/>
      <c r="KR1085" s="24"/>
      <c r="KS1085" s="24"/>
      <c r="KT1085" s="24"/>
      <c r="KU1085" s="24"/>
      <c r="KV1085" s="24"/>
      <c r="KW1085" s="24"/>
      <c r="KX1085" s="24"/>
      <c r="KY1085" s="24"/>
      <c r="KZ1085" s="24"/>
      <c r="LA1085" s="24"/>
      <c r="LB1085" s="24"/>
      <c r="LC1085" s="24"/>
      <c r="LD1085" s="24"/>
      <c r="LE1085" s="151"/>
      <c r="LF1085" s="151"/>
      <c r="LG1085" s="153"/>
      <c r="LH1085" s="24"/>
      <c r="LI1085" s="24"/>
      <c r="LJ1085" s="24"/>
      <c r="LK1085" s="24"/>
      <c r="LL1085" s="24"/>
      <c r="LM1085" s="24"/>
      <c r="LN1085" s="24"/>
      <c r="LO1085" s="24"/>
      <c r="LP1085" s="24"/>
      <c r="LQ1085" s="24"/>
      <c r="LR1085" s="24"/>
      <c r="LS1085" s="24"/>
      <c r="LT1085" s="24"/>
      <c r="LU1085" s="24"/>
      <c r="LV1085" s="24"/>
      <c r="LW1085" s="24"/>
      <c r="LX1085" s="24"/>
      <c r="LY1085" s="24"/>
      <c r="LZ1085" s="24"/>
      <c r="MA1085" s="24"/>
      <c r="MB1085" s="24"/>
      <c r="MC1085" s="24"/>
      <c r="MD1085" s="24"/>
      <c r="ME1085" s="24"/>
      <c r="MF1085" s="24"/>
      <c r="MG1085" s="24"/>
      <c r="MH1085" s="24"/>
      <c r="MI1085" s="24"/>
      <c r="MJ1085" s="24"/>
      <c r="MK1085" s="24"/>
      <c r="ML1085" s="24"/>
    </row>
    <row r="1086" spans="1:350" ht="13.9" customHeight="1" outlineLevel="3" x14ac:dyDescent="0.2">
      <c r="A1086" s="226" t="s">
        <v>632</v>
      </c>
      <c r="B1086" s="218" t="s">
        <v>409</v>
      </c>
      <c r="C1086" s="214" t="s">
        <v>99</v>
      </c>
      <c r="D1086" s="154">
        <v>2</v>
      </c>
      <c r="E1086" s="175">
        <v>0</v>
      </c>
      <c r="F1086" s="175">
        <f>D1086-E1086</f>
        <v>2</v>
      </c>
      <c r="G1086" s="175" t="s">
        <v>847</v>
      </c>
      <c r="H1086" s="170" t="s">
        <v>874</v>
      </c>
      <c r="I1086" s="170" t="s">
        <v>875</v>
      </c>
      <c r="J1086" s="212">
        <f ca="1">E1086+Q1086+AX1086+CF1086+DN1086+ES1086+GA1086+HH1086+IP1086+JW1086+LE1086</f>
        <v>2</v>
      </c>
      <c r="K1086" s="212">
        <f>E1086+R1086+AY1086+CG1086+DO1086+ET1086+GB1086+HI1086+IQ1086+JX1086+LF1086</f>
        <v>2</v>
      </c>
      <c r="L1086" s="172">
        <f ca="1">K1086/J1086</f>
        <v>1</v>
      </c>
      <c r="M1086" s="172">
        <f>K1086/D1086</f>
        <v>1</v>
      </c>
      <c r="N1086" s="183">
        <f ca="1">SUMIF($EV$8:$FZ$9,$O$5,$EV1087:$FZ1087)-SUMIF($EV$8:$FZ$9,$Q$5,$EV1087:$FZ1087)</f>
        <v>0</v>
      </c>
      <c r="O1086" s="156"/>
      <c r="P1086" s="16" t="s">
        <v>25</v>
      </c>
      <c r="Q1086" s="150">
        <v>0</v>
      </c>
      <c r="R1086" s="150">
        <v>0</v>
      </c>
      <c r="S1086" s="152" t="e">
        <v>#DIV/0!</v>
      </c>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50">
        <f t="shared" ca="1" si="2767"/>
        <v>0</v>
      </c>
      <c r="AY1086" s="150">
        <f>SUM(BA1087:CE1087)</f>
        <v>0</v>
      </c>
      <c r="AZ1086" s="152" t="e">
        <f ca="1">AY1086/AX1086</f>
        <v>#DIV/0!</v>
      </c>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50">
        <f t="shared" ref="CF1086" si="2815">SUM(CI1086:DM1086)</f>
        <v>0</v>
      </c>
      <c r="CG1086" s="150">
        <f>SUM(CI1087:DM1087)</f>
        <v>0</v>
      </c>
      <c r="CH1086" s="152" t="e">
        <f>CG1086/CF1086</f>
        <v>#DIV/0!</v>
      </c>
      <c r="CI1086" s="129"/>
      <c r="CJ1086" s="129"/>
      <c r="CK1086" s="129"/>
      <c r="CL1086" s="129"/>
      <c r="CM1086" s="129"/>
      <c r="CN1086" s="129"/>
      <c r="CO1086" s="129"/>
      <c r="CP1086" s="101"/>
      <c r="CQ1086" s="101"/>
      <c r="CR1086" s="101"/>
      <c r="CS1086" s="101"/>
      <c r="CT1086" s="101"/>
      <c r="CU1086" s="101"/>
      <c r="CV1086" s="101"/>
      <c r="CW1086" s="129"/>
      <c r="CX1086" s="129"/>
      <c r="CY1086" s="129"/>
      <c r="CZ1086" s="129"/>
      <c r="DA1086" s="129"/>
      <c r="DB1086" s="129"/>
      <c r="DC1086" s="129"/>
      <c r="DD1086" s="129"/>
      <c r="DE1086" s="129"/>
      <c r="DF1086" s="129"/>
      <c r="DG1086" s="129"/>
      <c r="DH1086" s="129"/>
      <c r="DI1086" s="129"/>
      <c r="DJ1086" s="129"/>
      <c r="DK1086" s="129"/>
      <c r="DL1086" s="129"/>
      <c r="DM1086" s="129"/>
      <c r="DN1086" s="150">
        <f t="shared" ref="DN1086" si="2816">SUM(DQ1086:ER1086)</f>
        <v>0</v>
      </c>
      <c r="DO1086" s="150">
        <f>SUM(DQ1087:ER1087)</f>
        <v>0</v>
      </c>
      <c r="DP1086" s="152" t="e">
        <f t="shared" si="2738"/>
        <v>#DIV/0!</v>
      </c>
      <c r="DQ1086" s="16"/>
      <c r="DR1086" s="16"/>
      <c r="DS1086" s="16"/>
      <c r="DT1086" s="16"/>
      <c r="DU1086" s="16"/>
      <c r="DV1086" s="16"/>
      <c r="DW1086" s="16"/>
      <c r="DX1086" s="16"/>
      <c r="DY1086" s="16"/>
      <c r="DZ1086" s="16"/>
      <c r="EA1086" s="16"/>
      <c r="EB1086" s="16"/>
      <c r="EC1086" s="16"/>
      <c r="ED1086" s="16"/>
      <c r="EE1086" s="16"/>
      <c r="EF1086" s="16"/>
      <c r="EG1086" s="16"/>
      <c r="EH1086" s="16"/>
      <c r="EI1086" s="16"/>
      <c r="EJ1086" s="16"/>
      <c r="EK1086" s="16"/>
      <c r="EL1086" s="16"/>
      <c r="EM1086" s="16"/>
      <c r="EN1086" s="16"/>
      <c r="EO1086" s="16"/>
      <c r="EP1086" s="16"/>
      <c r="EQ1086" s="16"/>
      <c r="ER1086" s="16"/>
      <c r="ES1086" s="150">
        <f t="shared" ca="1" si="2791"/>
        <v>2</v>
      </c>
      <c r="ET1086" s="150">
        <f t="shared" si="2775"/>
        <v>0</v>
      </c>
      <c r="EU1086" s="152">
        <f t="shared" ca="1" si="2776"/>
        <v>0</v>
      </c>
      <c r="EV1086" s="16"/>
      <c r="EW1086" s="67">
        <v>1</v>
      </c>
      <c r="EX1086" s="16"/>
      <c r="EY1086" s="16">
        <v>1</v>
      </c>
      <c r="EZ1086" s="16"/>
      <c r="FA1086" s="16"/>
      <c r="FB1086" s="16"/>
      <c r="FC1086" s="16"/>
      <c r="FD1086" s="16"/>
      <c r="FE1086" s="16"/>
      <c r="FF1086" s="16"/>
      <c r="FG1086" s="16"/>
      <c r="FH1086" s="16"/>
      <c r="FI1086" s="16"/>
      <c r="FJ1086" s="16"/>
      <c r="FK1086" s="16"/>
      <c r="FL1086" s="16"/>
      <c r="FM1086" s="16"/>
      <c r="FN1086" s="16"/>
      <c r="FO1086" s="16"/>
      <c r="FP1086" s="16"/>
      <c r="FQ1086" s="16"/>
      <c r="FR1086" s="16"/>
      <c r="FS1086" s="16"/>
      <c r="FT1086" s="16"/>
      <c r="FU1086" s="16"/>
      <c r="FV1086" s="16"/>
      <c r="FW1086" s="16"/>
      <c r="FX1086" s="16"/>
      <c r="FY1086" s="16"/>
      <c r="FZ1086" s="16"/>
      <c r="GA1086" s="150">
        <f t="shared" ref="GA1086" ca="1" si="2817">SUMIF($GD$8:$HG$9,$O$5,GD1086:HG1086)</f>
        <v>0</v>
      </c>
      <c r="GB1086" s="150">
        <f t="shared" ref="GB1086" si="2818">SUM(GD1087:HG1087)</f>
        <v>2</v>
      </c>
      <c r="GC1086" s="152" t="e">
        <f t="shared" ref="GC1086" ca="1" si="2819">GB1086/GA1086</f>
        <v>#DIV/0!</v>
      </c>
      <c r="GD1086" s="16"/>
      <c r="GE1086" s="16"/>
      <c r="GF1086" s="16"/>
      <c r="GG1086" s="16"/>
      <c r="GH1086" s="16"/>
      <c r="GI1086" s="16"/>
      <c r="GJ1086" s="16"/>
      <c r="GK1086" s="16"/>
      <c r="GL1086" s="16"/>
      <c r="GM1086" s="16"/>
      <c r="GN1086" s="16"/>
      <c r="GO1086" s="16"/>
      <c r="GP1086" s="16"/>
      <c r="GQ1086" s="16"/>
      <c r="GR1086" s="16"/>
      <c r="GS1086" s="16"/>
      <c r="GT1086" s="16"/>
      <c r="GU1086" s="16"/>
      <c r="GV1086" s="16"/>
      <c r="GW1086" s="16"/>
      <c r="GX1086" s="16"/>
      <c r="GY1086" s="16"/>
      <c r="GZ1086" s="16"/>
      <c r="HA1086" s="16"/>
      <c r="HB1086" s="16"/>
      <c r="HC1086" s="16"/>
      <c r="HD1086" s="16"/>
      <c r="HE1086" s="16"/>
      <c r="HF1086" s="16"/>
      <c r="HG1086" s="16"/>
      <c r="HH1086" s="150"/>
      <c r="HI1086" s="150">
        <v>0</v>
      </c>
      <c r="HJ1086" s="152" t="e">
        <v>#DIV/0!</v>
      </c>
      <c r="HK1086" s="16"/>
      <c r="HL1086" s="16"/>
      <c r="HM1086" s="16"/>
      <c r="HN1086" s="16"/>
      <c r="HO1086" s="16"/>
      <c r="HP1086" s="16"/>
      <c r="HQ1086" s="16"/>
      <c r="HR1086" s="16"/>
      <c r="HS1086" s="16"/>
      <c r="HT1086" s="16"/>
      <c r="HU1086" s="16"/>
      <c r="HV1086" s="16"/>
      <c r="HW1086" s="16"/>
      <c r="HX1086" s="16"/>
      <c r="HY1086" s="16"/>
      <c r="HZ1086" s="16"/>
      <c r="IA1086" s="16"/>
      <c r="IB1086" s="16"/>
      <c r="IC1086" s="16"/>
      <c r="ID1086" s="16"/>
      <c r="IE1086" s="16"/>
      <c r="IF1086" s="16"/>
      <c r="IG1086" s="16"/>
      <c r="IH1086" s="16"/>
      <c r="II1086" s="16"/>
      <c r="IJ1086" s="16"/>
      <c r="IK1086" s="16"/>
      <c r="IL1086" s="16"/>
      <c r="IM1086" s="16"/>
      <c r="IN1086" s="16"/>
      <c r="IO1086" s="16"/>
      <c r="IP1086" s="150"/>
      <c r="IQ1086" s="150">
        <v>0</v>
      </c>
      <c r="IR1086" s="152" t="e">
        <v>#DIV/0!</v>
      </c>
      <c r="IS1086" s="16"/>
      <c r="IT1086" s="16"/>
      <c r="IU1086" s="16"/>
      <c r="IV1086" s="16"/>
      <c r="IW1086" s="16"/>
      <c r="IX1086" s="16"/>
      <c r="IY1086" s="16"/>
      <c r="IZ1086" s="16"/>
      <c r="JA1086" s="16"/>
      <c r="JB1086" s="16"/>
      <c r="JC1086" s="16"/>
      <c r="JD1086" s="16"/>
      <c r="JE1086" s="16"/>
      <c r="JF1086" s="16"/>
      <c r="JG1086" s="16"/>
      <c r="JH1086" s="16"/>
      <c r="JI1086" s="16"/>
      <c r="JJ1086" s="16"/>
      <c r="JK1086" s="16"/>
      <c r="JL1086" s="16"/>
      <c r="JM1086" s="16"/>
      <c r="JN1086" s="16"/>
      <c r="JO1086" s="16"/>
      <c r="JP1086" s="16"/>
      <c r="JQ1086" s="16"/>
      <c r="JR1086" s="16"/>
      <c r="JS1086" s="16"/>
      <c r="JT1086" s="16"/>
      <c r="JU1086" s="23"/>
      <c r="JV1086" s="16"/>
      <c r="JW1086" s="150"/>
      <c r="JX1086" s="150">
        <v>0</v>
      </c>
      <c r="JY1086" s="152" t="e">
        <v>#DIV/0!</v>
      </c>
      <c r="JZ1086" s="16"/>
      <c r="KA1086" s="16"/>
      <c r="KB1086" s="16"/>
      <c r="KC1086" s="16"/>
      <c r="KD1086" s="16"/>
      <c r="KE1086" s="16"/>
      <c r="KF1086" s="16"/>
      <c r="KG1086" s="16"/>
      <c r="KH1086" s="16"/>
      <c r="KI1086" s="16"/>
      <c r="KJ1086" s="16"/>
      <c r="KK1086" s="16"/>
      <c r="KL1086" s="16"/>
      <c r="KM1086" s="16"/>
      <c r="KN1086" s="16"/>
      <c r="KO1086" s="16"/>
      <c r="KP1086" s="16"/>
      <c r="KQ1086" s="16"/>
      <c r="KR1086" s="16"/>
      <c r="KS1086" s="16"/>
      <c r="KT1086" s="16"/>
      <c r="KU1086" s="16"/>
      <c r="KV1086" s="16"/>
      <c r="KW1086" s="16"/>
      <c r="KX1086" s="16"/>
      <c r="KY1086" s="16"/>
      <c r="KZ1086" s="16"/>
      <c r="LA1086" s="16"/>
      <c r="LB1086" s="16"/>
      <c r="LC1086" s="16"/>
      <c r="LD1086" s="16"/>
      <c r="LE1086" s="150"/>
      <c r="LF1086" s="150">
        <v>0</v>
      </c>
      <c r="LG1086" s="152" t="e">
        <v>#DIV/0!</v>
      </c>
      <c r="LH1086" s="16"/>
      <c r="LI1086" s="16"/>
      <c r="LJ1086" s="16"/>
      <c r="LK1086" s="16"/>
      <c r="LL1086" s="16"/>
      <c r="LM1086" s="16"/>
      <c r="LN1086" s="16"/>
      <c r="LO1086" s="16"/>
      <c r="LP1086" s="16"/>
      <c r="LQ1086" s="16"/>
      <c r="LR1086" s="16"/>
      <c r="LS1086" s="16"/>
      <c r="LT1086" s="16"/>
      <c r="LU1086" s="16"/>
      <c r="LV1086" s="16"/>
      <c r="LW1086" s="16"/>
      <c r="LX1086" s="16"/>
      <c r="LY1086" s="16"/>
      <c r="LZ1086" s="16"/>
      <c r="MA1086" s="16"/>
      <c r="MB1086" s="16"/>
      <c r="MC1086" s="16"/>
      <c r="MD1086" s="16"/>
      <c r="ME1086" s="16"/>
      <c r="MF1086" s="16"/>
      <c r="MG1086" s="16"/>
      <c r="MH1086" s="16"/>
      <c r="MI1086" s="16"/>
      <c r="MJ1086" s="16"/>
      <c r="MK1086" s="16"/>
      <c r="ML1086" s="16"/>
    </row>
    <row r="1087" spans="1:350" ht="13.9" customHeight="1" outlineLevel="3" x14ac:dyDescent="0.2">
      <c r="A1087" s="227"/>
      <c r="B1087" s="219"/>
      <c r="C1087" s="215"/>
      <c r="D1087" s="155"/>
      <c r="E1087" s="176"/>
      <c r="F1087" s="176"/>
      <c r="G1087" s="176"/>
      <c r="H1087" s="171"/>
      <c r="I1087" s="171"/>
      <c r="J1087" s="213"/>
      <c r="K1087" s="213"/>
      <c r="L1087" s="173"/>
      <c r="M1087" s="173"/>
      <c r="N1087" s="184"/>
      <c r="O1087" s="157"/>
      <c r="P1087" s="17" t="s">
        <v>26</v>
      </c>
      <c r="Q1087" s="151"/>
      <c r="R1087" s="151"/>
      <c r="S1087" s="153"/>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s="24"/>
      <c r="AS1087" s="24"/>
      <c r="AT1087" s="24"/>
      <c r="AU1087" s="24"/>
      <c r="AV1087" s="24"/>
      <c r="AW1087" s="24"/>
      <c r="AX1087" s="151"/>
      <c r="AY1087" s="151"/>
      <c r="AZ1087" s="153"/>
      <c r="BA1087" s="24"/>
      <c r="BB1087" s="24"/>
      <c r="BC1087" s="24"/>
      <c r="BD1087" s="24"/>
      <c r="BE1087" s="24"/>
      <c r="BF1087" s="24"/>
      <c r="BG1087" s="24"/>
      <c r="BH1087" s="24"/>
      <c r="BI1087" s="24"/>
      <c r="BJ1087" s="24"/>
      <c r="BK1087" s="24"/>
      <c r="BL1087" s="24"/>
      <c r="BM1087" s="24"/>
      <c r="BN1087" s="24"/>
      <c r="BO1087" s="24"/>
      <c r="BP1087" s="24"/>
      <c r="BQ1087" s="24"/>
      <c r="BR1087" s="24"/>
      <c r="BS1087" s="24"/>
      <c r="BT1087" s="24"/>
      <c r="BU1087" s="24"/>
      <c r="BV1087" s="24"/>
      <c r="BW1087" s="24"/>
      <c r="BX1087" s="24"/>
      <c r="BY1087" s="24"/>
      <c r="BZ1087" s="24"/>
      <c r="CA1087" s="24"/>
      <c r="CB1087" s="24"/>
      <c r="CC1087" s="24"/>
      <c r="CD1087" s="24"/>
      <c r="CE1087" s="24"/>
      <c r="CF1087" s="151"/>
      <c r="CG1087" s="151"/>
      <c r="CH1087" s="153"/>
      <c r="CI1087" s="141"/>
      <c r="CJ1087" s="141"/>
      <c r="CK1087" s="141"/>
      <c r="CL1087" s="141"/>
      <c r="CM1087" s="141"/>
      <c r="CN1087" s="141"/>
      <c r="CO1087" s="141"/>
      <c r="CP1087" s="94"/>
      <c r="CQ1087" s="94"/>
      <c r="CR1087" s="94"/>
      <c r="CS1087" s="94"/>
      <c r="CT1087" s="94"/>
      <c r="CU1087" s="94"/>
      <c r="CV1087" s="94"/>
      <c r="CW1087" s="141"/>
      <c r="CX1087" s="141"/>
      <c r="CY1087" s="141"/>
      <c r="CZ1087" s="141"/>
      <c r="DA1087" s="141"/>
      <c r="DB1087" s="141"/>
      <c r="DC1087" s="141"/>
      <c r="DD1087" s="141"/>
      <c r="DE1087" s="141"/>
      <c r="DF1087" s="141"/>
      <c r="DG1087" s="141"/>
      <c r="DH1087" s="141"/>
      <c r="DI1087" s="141"/>
      <c r="DJ1087" s="141"/>
      <c r="DK1087" s="141"/>
      <c r="DL1087" s="141"/>
      <c r="DM1087" s="141"/>
      <c r="DN1087" s="151"/>
      <c r="DO1087" s="151"/>
      <c r="DP1087" s="153"/>
      <c r="DQ1087" s="24"/>
      <c r="DR1087" s="24"/>
      <c r="DS1087" s="24"/>
      <c r="DT1087" s="24"/>
      <c r="DU1087" s="24"/>
      <c r="DV1087" s="24"/>
      <c r="DW1087" s="24"/>
      <c r="DX1087" s="24"/>
      <c r="DY1087" s="24"/>
      <c r="DZ1087" s="24"/>
      <c r="EA1087" s="24"/>
      <c r="EB1087" s="24"/>
      <c r="EC1087" s="24"/>
      <c r="ED1087" s="24"/>
      <c r="EE1087" s="24"/>
      <c r="EF1087" s="24"/>
      <c r="EG1087" s="24"/>
      <c r="EH1087" s="24"/>
      <c r="EI1087" s="24"/>
      <c r="EJ1087" s="24"/>
      <c r="EK1087" s="24"/>
      <c r="EL1087" s="24"/>
      <c r="EM1087" s="24"/>
      <c r="EN1087" s="24"/>
      <c r="EO1087" s="24"/>
      <c r="EP1087" s="24"/>
      <c r="EQ1087" s="24"/>
      <c r="ER1087" s="24"/>
      <c r="ES1087" s="151"/>
      <c r="ET1087" s="151"/>
      <c r="EU1087" s="153"/>
      <c r="EV1087" s="24"/>
      <c r="EW1087" s="125"/>
      <c r="EX1087" s="24"/>
      <c r="EY1087" s="24"/>
      <c r="EZ1087" s="24"/>
      <c r="FA1087" s="24"/>
      <c r="FB1087" s="24"/>
      <c r="FC1087" s="24"/>
      <c r="FD1087" s="24"/>
      <c r="FE1087" s="24"/>
      <c r="FF1087" s="24"/>
      <c r="FG1087" s="24"/>
      <c r="FH1087" s="24"/>
      <c r="FI1087" s="24"/>
      <c r="FJ1087" s="24"/>
      <c r="FK1087" s="24"/>
      <c r="FL1087" s="24"/>
      <c r="FM1087" s="24"/>
      <c r="FN1087" s="24"/>
      <c r="FO1087" s="24"/>
      <c r="FP1087" s="24"/>
      <c r="FQ1087" s="24"/>
      <c r="FR1087" s="24"/>
      <c r="FS1087" s="24"/>
      <c r="FT1087" s="24"/>
      <c r="FU1087" s="24"/>
      <c r="FV1087" s="24"/>
      <c r="FW1087" s="24"/>
      <c r="FX1087" s="24"/>
      <c r="FY1087" s="24"/>
      <c r="FZ1087" s="24"/>
      <c r="GA1087" s="151"/>
      <c r="GB1087" s="151"/>
      <c r="GC1087" s="153"/>
      <c r="GD1087" s="24"/>
      <c r="GE1087" s="24"/>
      <c r="GF1087" s="24"/>
      <c r="GG1087" s="24"/>
      <c r="GH1087" s="24"/>
      <c r="GI1087" s="24"/>
      <c r="GJ1087" s="24"/>
      <c r="GK1087" s="24"/>
      <c r="GL1087" s="24"/>
      <c r="GM1087" s="24"/>
      <c r="GN1087" s="24"/>
      <c r="GO1087" s="24"/>
      <c r="GP1087" s="24"/>
      <c r="GQ1087" s="24"/>
      <c r="GR1087" s="24"/>
      <c r="GS1087" s="24"/>
      <c r="GT1087" s="24">
        <v>2</v>
      </c>
      <c r="GU1087" s="24"/>
      <c r="GV1087" s="24"/>
      <c r="GW1087" s="24"/>
      <c r="GX1087" s="24"/>
      <c r="GY1087" s="24"/>
      <c r="GZ1087" s="24"/>
      <c r="HA1087" s="24"/>
      <c r="HB1087" s="24"/>
      <c r="HC1087" s="24"/>
      <c r="HD1087" s="24"/>
      <c r="HE1087" s="24"/>
      <c r="HF1087" s="24"/>
      <c r="HG1087" s="24"/>
      <c r="HH1087" s="151"/>
      <c r="HI1087" s="151"/>
      <c r="HJ1087" s="153"/>
      <c r="HK1087" s="24"/>
      <c r="HL1087" s="24"/>
      <c r="HM1087" s="24"/>
      <c r="HN1087" s="24"/>
      <c r="HO1087" s="24"/>
      <c r="HP1087" s="24"/>
      <c r="HQ1087" s="24"/>
      <c r="HR1087" s="24"/>
      <c r="HS1087" s="24"/>
      <c r="HT1087" s="24"/>
      <c r="HU1087" s="24"/>
      <c r="HV1087" s="24"/>
      <c r="HW1087" s="24"/>
      <c r="HX1087" s="24"/>
      <c r="HY1087" s="24"/>
      <c r="HZ1087" s="24"/>
      <c r="IA1087" s="24"/>
      <c r="IB1087" s="24"/>
      <c r="IC1087" s="24"/>
      <c r="ID1087" s="24"/>
      <c r="IE1087" s="24"/>
      <c r="IF1087" s="24"/>
      <c r="IG1087" s="24"/>
      <c r="IH1087" s="24"/>
      <c r="II1087" s="24"/>
      <c r="IJ1087" s="24"/>
      <c r="IK1087" s="24"/>
      <c r="IL1087" s="24"/>
      <c r="IM1087" s="24"/>
      <c r="IN1087" s="24"/>
      <c r="IO1087" s="24"/>
      <c r="IP1087" s="151"/>
      <c r="IQ1087" s="151"/>
      <c r="IR1087" s="153"/>
      <c r="IS1087" s="24"/>
      <c r="IT1087" s="24"/>
      <c r="IU1087" s="24"/>
      <c r="IV1087" s="24"/>
      <c r="IW1087" s="24"/>
      <c r="IX1087" s="24"/>
      <c r="IY1087" s="24"/>
      <c r="IZ1087" s="24"/>
      <c r="JA1087" s="24"/>
      <c r="JB1087" s="24"/>
      <c r="JC1087" s="24"/>
      <c r="JD1087" s="24"/>
      <c r="JE1087" s="24"/>
      <c r="JF1087" s="24"/>
      <c r="JG1087" s="24"/>
      <c r="JH1087" s="24"/>
      <c r="JI1087" s="24"/>
      <c r="JJ1087" s="24"/>
      <c r="JK1087" s="24"/>
      <c r="JL1087" s="24"/>
      <c r="JM1087" s="24"/>
      <c r="JN1087" s="24"/>
      <c r="JO1087" s="24"/>
      <c r="JP1087" s="24"/>
      <c r="JQ1087" s="24"/>
      <c r="JR1087" s="24"/>
      <c r="JS1087" s="24"/>
      <c r="JT1087" s="24"/>
      <c r="JU1087" s="25"/>
      <c r="JV1087" s="24"/>
      <c r="JW1087" s="151"/>
      <c r="JX1087" s="151"/>
      <c r="JY1087" s="153"/>
      <c r="JZ1087" s="24"/>
      <c r="KA1087" s="24"/>
      <c r="KB1087" s="24"/>
      <c r="KC1087" s="24"/>
      <c r="KD1087" s="24"/>
      <c r="KE1087" s="24"/>
      <c r="KF1087" s="24"/>
      <c r="KG1087" s="24"/>
      <c r="KH1087" s="24"/>
      <c r="KI1087" s="24"/>
      <c r="KJ1087" s="24"/>
      <c r="KK1087" s="24"/>
      <c r="KL1087" s="24"/>
      <c r="KM1087" s="24"/>
      <c r="KN1087" s="24"/>
      <c r="KO1087" s="24"/>
      <c r="KP1087" s="24"/>
      <c r="KQ1087" s="24"/>
      <c r="KR1087" s="24"/>
      <c r="KS1087" s="24"/>
      <c r="KT1087" s="24"/>
      <c r="KU1087" s="24"/>
      <c r="KV1087" s="24"/>
      <c r="KW1087" s="24"/>
      <c r="KX1087" s="24"/>
      <c r="KY1087" s="24"/>
      <c r="KZ1087" s="24"/>
      <c r="LA1087" s="24"/>
      <c r="LB1087" s="24"/>
      <c r="LC1087" s="24"/>
      <c r="LD1087" s="24"/>
      <c r="LE1087" s="151"/>
      <c r="LF1087" s="151"/>
      <c r="LG1087" s="153"/>
      <c r="LH1087" s="24"/>
      <c r="LI1087" s="24"/>
      <c r="LJ1087" s="24"/>
      <c r="LK1087" s="24"/>
      <c r="LL1087" s="24"/>
      <c r="LM1087" s="24"/>
      <c r="LN1087" s="24"/>
      <c r="LO1087" s="24"/>
      <c r="LP1087" s="24"/>
      <c r="LQ1087" s="24"/>
      <c r="LR1087" s="24"/>
      <c r="LS1087" s="24"/>
      <c r="LT1087" s="24"/>
      <c r="LU1087" s="24"/>
      <c r="LV1087" s="24"/>
      <c r="LW1087" s="24"/>
      <c r="LX1087" s="24"/>
      <c r="LY1087" s="24"/>
      <c r="LZ1087" s="24"/>
      <c r="MA1087" s="24"/>
      <c r="MB1087" s="24"/>
      <c r="MC1087" s="24"/>
      <c r="MD1087" s="24"/>
      <c r="ME1087" s="24"/>
      <c r="MF1087" s="24"/>
      <c r="MG1087" s="24"/>
      <c r="MH1087" s="24"/>
      <c r="MI1087" s="24"/>
      <c r="MJ1087" s="24"/>
      <c r="MK1087" s="24"/>
      <c r="ML1087" s="24"/>
    </row>
    <row r="1088" spans="1:350" ht="13.9" customHeight="1" outlineLevel="3" x14ac:dyDescent="0.2">
      <c r="A1088" s="226" t="s">
        <v>633</v>
      </c>
      <c r="B1088" s="218" t="s">
        <v>411</v>
      </c>
      <c r="C1088" s="214" t="s">
        <v>38</v>
      </c>
      <c r="D1088" s="154">
        <v>2.5167000000000002</v>
      </c>
      <c r="E1088" s="175">
        <v>0</v>
      </c>
      <c r="F1088" s="175">
        <f>D1088-E1088</f>
        <v>2.5167000000000002</v>
      </c>
      <c r="G1088" s="175" t="s">
        <v>847</v>
      </c>
      <c r="H1088" s="170" t="s">
        <v>874</v>
      </c>
      <c r="I1088" s="170" t="s">
        <v>875</v>
      </c>
      <c r="J1088" s="212">
        <f ca="1">E1088+Q1088+AX1088+CF1088+DN1088+ES1088+GA1088+HH1088+IP1088+JW1088+LE1088</f>
        <v>2.5099999999999998</v>
      </c>
      <c r="K1088" s="212">
        <f>E1088+R1088+AY1088+CG1088+DO1088+ET1088+GB1088+HI1088+IQ1088+JX1088+LF1088</f>
        <v>0</v>
      </c>
      <c r="L1088" s="172">
        <f ca="1">K1088/J1088</f>
        <v>0</v>
      </c>
      <c r="M1088" s="172">
        <f>K1088/D1088</f>
        <v>0</v>
      </c>
      <c r="N1088" s="183">
        <f ca="1">SUMIF($EV$8:$FZ$9,$O$5,$EV1089:$FZ1089)-SUMIF($EV$8:$FZ$9,$Q$5,$EV1089:$FZ1089)</f>
        <v>0</v>
      </c>
      <c r="O1088" s="156"/>
      <c r="P1088" s="16" t="s">
        <v>25</v>
      </c>
      <c r="Q1088" s="150">
        <v>0</v>
      </c>
      <c r="R1088" s="150">
        <v>0</v>
      </c>
      <c r="S1088" s="152" t="e">
        <v>#DIV/0!</v>
      </c>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50">
        <f t="shared" ca="1" si="2767"/>
        <v>0</v>
      </c>
      <c r="AY1088" s="150">
        <f>SUM(BA1089:CE1089)</f>
        <v>0</v>
      </c>
      <c r="AZ1088" s="152" t="e">
        <f ca="1">AY1088/AX1088</f>
        <v>#DIV/0!</v>
      </c>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50">
        <f t="shared" ref="CF1088" si="2820">SUM(CI1088:DM1088)</f>
        <v>0</v>
      </c>
      <c r="CG1088" s="150">
        <f>SUM(CI1089:DM1089)</f>
        <v>0</v>
      </c>
      <c r="CH1088" s="152" t="e">
        <f>CG1088/CF1088</f>
        <v>#DIV/0!</v>
      </c>
      <c r="CI1088" s="129"/>
      <c r="CJ1088" s="129"/>
      <c r="CK1088" s="129"/>
      <c r="CL1088" s="129"/>
      <c r="CM1088" s="129"/>
      <c r="CN1088" s="129"/>
      <c r="CO1088" s="129"/>
      <c r="CP1088" s="101"/>
      <c r="CQ1088" s="101"/>
      <c r="CR1088" s="101"/>
      <c r="CS1088" s="101"/>
      <c r="CT1088" s="101"/>
      <c r="CU1088" s="101"/>
      <c r="CV1088" s="101"/>
      <c r="CW1088" s="129"/>
      <c r="CX1088" s="129"/>
      <c r="CY1088" s="129"/>
      <c r="CZ1088" s="129"/>
      <c r="DA1088" s="129"/>
      <c r="DB1088" s="129"/>
      <c r="DC1088" s="129"/>
      <c r="DD1088" s="129"/>
      <c r="DE1088" s="129"/>
      <c r="DF1088" s="129"/>
      <c r="DG1088" s="129"/>
      <c r="DH1088" s="129"/>
      <c r="DI1088" s="129"/>
      <c r="DJ1088" s="129"/>
      <c r="DK1088" s="129"/>
      <c r="DL1088" s="129"/>
      <c r="DM1088" s="129"/>
      <c r="DN1088" s="150">
        <f t="shared" ref="DN1088" si="2821">SUM(DQ1088:ER1088)</f>
        <v>0</v>
      </c>
      <c r="DO1088" s="150">
        <f>SUM(DQ1089:ER1089)</f>
        <v>0</v>
      </c>
      <c r="DP1088" s="152" t="e">
        <f t="shared" si="2738"/>
        <v>#DIV/0!</v>
      </c>
      <c r="DQ1088" s="16"/>
      <c r="DR1088" s="16"/>
      <c r="DS1088" s="16"/>
      <c r="DT1088" s="16"/>
      <c r="DU1088" s="16"/>
      <c r="DV1088" s="16"/>
      <c r="DW1088" s="16"/>
      <c r="DX1088" s="16"/>
      <c r="DY1088" s="16"/>
      <c r="DZ1088" s="16"/>
      <c r="EA1088" s="16"/>
      <c r="EB1088" s="16"/>
      <c r="EC1088" s="16"/>
      <c r="ED1088" s="16"/>
      <c r="EE1088" s="16"/>
      <c r="EF1088" s="16"/>
      <c r="EG1088" s="16"/>
      <c r="EH1088" s="16"/>
      <c r="EI1088" s="16"/>
      <c r="EJ1088" s="16"/>
      <c r="EK1088" s="16"/>
      <c r="EL1088" s="16"/>
      <c r="EM1088" s="16"/>
      <c r="EN1088" s="16"/>
      <c r="EO1088" s="16"/>
      <c r="EP1088" s="16"/>
      <c r="EQ1088" s="16"/>
      <c r="ER1088" s="16"/>
      <c r="ES1088" s="150">
        <f t="shared" ca="1" si="2791"/>
        <v>2.5099999999999998</v>
      </c>
      <c r="ET1088" s="150">
        <f t="shared" si="2775"/>
        <v>0</v>
      </c>
      <c r="EU1088" s="152">
        <f t="shared" ca="1" si="2776"/>
        <v>0</v>
      </c>
      <c r="EV1088" s="16"/>
      <c r="EW1088" s="67">
        <v>1</v>
      </c>
      <c r="EX1088" s="16">
        <v>1.51</v>
      </c>
      <c r="EY1088" s="16"/>
      <c r="EZ1088" s="16"/>
      <c r="FA1088" s="16"/>
      <c r="FB1088" s="16"/>
      <c r="FC1088" s="16"/>
      <c r="FD1088" s="16"/>
      <c r="FE1088" s="16"/>
      <c r="FF1088" s="16"/>
      <c r="FG1088" s="16"/>
      <c r="FH1088" s="16"/>
      <c r="FI1088" s="16"/>
      <c r="FJ1088" s="16"/>
      <c r="FK1088" s="16"/>
      <c r="FL1088" s="16"/>
      <c r="FM1088" s="16"/>
      <c r="FN1088" s="16"/>
      <c r="FO1088" s="16"/>
      <c r="FP1088" s="16"/>
      <c r="FQ1088" s="16"/>
      <c r="FR1088" s="16"/>
      <c r="FS1088" s="16"/>
      <c r="FT1088" s="16"/>
      <c r="FU1088" s="16"/>
      <c r="FV1088" s="16"/>
      <c r="FW1088" s="16"/>
      <c r="FX1088" s="16"/>
      <c r="FY1088" s="16"/>
      <c r="FZ1088" s="16"/>
      <c r="GA1088" s="150">
        <f t="shared" ref="GA1088" ca="1" si="2822">SUMIF($GD$8:$HG$9,$O$5,GD1088:HG1088)</f>
        <v>0</v>
      </c>
      <c r="GB1088" s="150">
        <f t="shared" ref="GB1088" si="2823">SUM(GD1089:HG1089)</f>
        <v>0</v>
      </c>
      <c r="GC1088" s="152" t="e">
        <f t="shared" ref="GC1088" ca="1" si="2824">GB1088/GA1088</f>
        <v>#DIV/0!</v>
      </c>
      <c r="GD1088" s="16"/>
      <c r="GE1088" s="16"/>
      <c r="GF1088" s="16"/>
      <c r="GG1088" s="16"/>
      <c r="GH1088" s="16"/>
      <c r="GI1088" s="16"/>
      <c r="GJ1088" s="16"/>
      <c r="GK1088" s="16"/>
      <c r="GL1088" s="16"/>
      <c r="GM1088" s="16"/>
      <c r="GN1088" s="16"/>
      <c r="GO1088" s="16"/>
      <c r="GP1088" s="16"/>
      <c r="GQ1088" s="16"/>
      <c r="GR1088" s="16"/>
      <c r="GS1088" s="16"/>
      <c r="GT1088" s="16"/>
      <c r="GU1088" s="16"/>
      <c r="GV1088" s="16"/>
      <c r="GW1088" s="16"/>
      <c r="GX1088" s="16"/>
      <c r="GY1088" s="16"/>
      <c r="GZ1088" s="16"/>
      <c r="HA1088" s="16"/>
      <c r="HB1088" s="16"/>
      <c r="HC1088" s="16"/>
      <c r="HD1088" s="16"/>
      <c r="HE1088" s="16"/>
      <c r="HF1088" s="16"/>
      <c r="HG1088" s="16"/>
      <c r="HH1088" s="150"/>
      <c r="HI1088" s="150">
        <v>0</v>
      </c>
      <c r="HJ1088" s="152" t="e">
        <v>#DIV/0!</v>
      </c>
      <c r="HK1088" s="16"/>
      <c r="HL1088" s="16"/>
      <c r="HM1088" s="16"/>
      <c r="HN1088" s="16"/>
      <c r="HO1088" s="16"/>
      <c r="HP1088" s="16"/>
      <c r="HQ1088" s="16"/>
      <c r="HR1088" s="16"/>
      <c r="HS1088" s="16"/>
      <c r="HT1088" s="16"/>
      <c r="HU1088" s="16"/>
      <c r="HV1088" s="16"/>
      <c r="HW1088" s="16"/>
      <c r="HX1088" s="16"/>
      <c r="HY1088" s="16"/>
      <c r="HZ1088" s="16"/>
      <c r="IA1088" s="16"/>
      <c r="IB1088" s="16"/>
      <c r="IC1088" s="16"/>
      <c r="ID1088" s="16"/>
      <c r="IE1088" s="16"/>
      <c r="IF1088" s="16"/>
      <c r="IG1088" s="16"/>
      <c r="IH1088" s="16"/>
      <c r="II1088" s="16"/>
      <c r="IJ1088" s="16"/>
      <c r="IK1088" s="16"/>
      <c r="IL1088" s="16"/>
      <c r="IM1088" s="16"/>
      <c r="IN1088" s="16"/>
      <c r="IO1088" s="16"/>
      <c r="IP1088" s="150"/>
      <c r="IQ1088" s="150">
        <v>0</v>
      </c>
      <c r="IR1088" s="152" t="e">
        <v>#DIV/0!</v>
      </c>
      <c r="IS1088" s="16"/>
      <c r="IT1088" s="16"/>
      <c r="IU1088" s="16"/>
      <c r="IV1088" s="16"/>
      <c r="IW1088" s="16"/>
      <c r="IX1088" s="16"/>
      <c r="IY1088" s="16"/>
      <c r="IZ1088" s="16"/>
      <c r="JA1088" s="16"/>
      <c r="JB1088" s="16"/>
      <c r="JC1088" s="16"/>
      <c r="JD1088" s="16"/>
      <c r="JE1088" s="16"/>
      <c r="JF1088" s="16"/>
      <c r="JG1088" s="16"/>
      <c r="JH1088" s="16"/>
      <c r="JI1088" s="16"/>
      <c r="JJ1088" s="16"/>
      <c r="JK1088" s="16"/>
      <c r="JL1088" s="16"/>
      <c r="JM1088" s="16"/>
      <c r="JN1088" s="16"/>
      <c r="JO1088" s="16"/>
      <c r="JP1088" s="16"/>
      <c r="JQ1088" s="16"/>
      <c r="JR1088" s="16"/>
      <c r="JS1088" s="16"/>
      <c r="JT1088" s="16"/>
      <c r="JU1088" s="23"/>
      <c r="JV1088" s="16"/>
      <c r="JW1088" s="150"/>
      <c r="JX1088" s="150">
        <v>0</v>
      </c>
      <c r="JY1088" s="152" t="e">
        <v>#DIV/0!</v>
      </c>
      <c r="JZ1088" s="16"/>
      <c r="KA1088" s="16"/>
      <c r="KB1088" s="16"/>
      <c r="KC1088" s="16"/>
      <c r="KD1088" s="16"/>
      <c r="KE1088" s="16"/>
      <c r="KF1088" s="16"/>
      <c r="KG1088" s="16"/>
      <c r="KH1088" s="16"/>
      <c r="KI1088" s="16"/>
      <c r="KJ1088" s="16"/>
      <c r="KK1088" s="16"/>
      <c r="KL1088" s="16"/>
      <c r="KM1088" s="16"/>
      <c r="KN1088" s="16"/>
      <c r="KO1088" s="16"/>
      <c r="KP1088" s="16"/>
      <c r="KQ1088" s="16"/>
      <c r="KR1088" s="16"/>
      <c r="KS1088" s="16"/>
      <c r="KT1088" s="16"/>
      <c r="KU1088" s="16"/>
      <c r="KV1088" s="16"/>
      <c r="KW1088" s="16"/>
      <c r="KX1088" s="16"/>
      <c r="KY1088" s="16"/>
      <c r="KZ1088" s="16"/>
      <c r="LA1088" s="16"/>
      <c r="LB1088" s="16"/>
      <c r="LC1088" s="16"/>
      <c r="LD1088" s="16"/>
      <c r="LE1088" s="150"/>
      <c r="LF1088" s="150">
        <v>0</v>
      </c>
      <c r="LG1088" s="152" t="e">
        <v>#DIV/0!</v>
      </c>
      <c r="LH1088" s="16"/>
      <c r="LI1088" s="16"/>
      <c r="LJ1088" s="16"/>
      <c r="LK1088" s="16"/>
      <c r="LL1088" s="16"/>
      <c r="LM1088" s="16"/>
      <c r="LN1088" s="16"/>
      <c r="LO1088" s="16"/>
      <c r="LP1088" s="16"/>
      <c r="LQ1088" s="16"/>
      <c r="LR1088" s="16"/>
      <c r="LS1088" s="16"/>
      <c r="LT1088" s="16"/>
      <c r="LU1088" s="16"/>
      <c r="LV1088" s="16"/>
      <c r="LW1088" s="16"/>
      <c r="LX1088" s="16"/>
      <c r="LY1088" s="16"/>
      <c r="LZ1088" s="16"/>
      <c r="MA1088" s="16"/>
      <c r="MB1088" s="16"/>
      <c r="MC1088" s="16"/>
      <c r="MD1088" s="16"/>
      <c r="ME1088" s="16"/>
      <c r="MF1088" s="16"/>
      <c r="MG1088" s="16"/>
      <c r="MH1088" s="16"/>
      <c r="MI1088" s="16"/>
      <c r="MJ1088" s="16"/>
      <c r="MK1088" s="16"/>
      <c r="ML1088" s="16"/>
    </row>
    <row r="1089" spans="1:350" ht="13.9" customHeight="1" outlineLevel="3" x14ac:dyDescent="0.2">
      <c r="A1089" s="227"/>
      <c r="B1089" s="219"/>
      <c r="C1089" s="215"/>
      <c r="D1089" s="155"/>
      <c r="E1089" s="176"/>
      <c r="F1089" s="176"/>
      <c r="G1089" s="176"/>
      <c r="H1089" s="171"/>
      <c r="I1089" s="171"/>
      <c r="J1089" s="213"/>
      <c r="K1089" s="213"/>
      <c r="L1089" s="173"/>
      <c r="M1089" s="173"/>
      <c r="N1089" s="184"/>
      <c r="O1089" s="157"/>
      <c r="P1089" s="17" t="s">
        <v>26</v>
      </c>
      <c r="Q1089" s="151"/>
      <c r="R1089" s="151"/>
      <c r="S1089" s="153"/>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151"/>
      <c r="AY1089" s="151"/>
      <c r="AZ1089" s="153"/>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151"/>
      <c r="CG1089" s="151"/>
      <c r="CH1089" s="153"/>
      <c r="CI1089" s="141"/>
      <c r="CJ1089" s="141"/>
      <c r="CK1089" s="141"/>
      <c r="CL1089" s="141"/>
      <c r="CM1089" s="141"/>
      <c r="CN1089" s="141"/>
      <c r="CO1089" s="141"/>
      <c r="CP1089" s="94"/>
      <c r="CQ1089" s="94"/>
      <c r="CR1089" s="94"/>
      <c r="CS1089" s="94"/>
      <c r="CT1089" s="94"/>
      <c r="CU1089" s="94"/>
      <c r="CV1089" s="94"/>
      <c r="CW1089" s="141"/>
      <c r="CX1089" s="141"/>
      <c r="CY1089" s="141"/>
      <c r="CZ1089" s="141"/>
      <c r="DA1089" s="141"/>
      <c r="DB1089" s="141"/>
      <c r="DC1089" s="141"/>
      <c r="DD1089" s="141"/>
      <c r="DE1089" s="141"/>
      <c r="DF1089" s="141"/>
      <c r="DG1089" s="141"/>
      <c r="DH1089" s="141"/>
      <c r="DI1089" s="141"/>
      <c r="DJ1089" s="141"/>
      <c r="DK1089" s="141"/>
      <c r="DL1089" s="141"/>
      <c r="DM1089" s="141"/>
      <c r="DN1089" s="151"/>
      <c r="DO1089" s="151"/>
      <c r="DP1089" s="153"/>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151"/>
      <c r="ET1089" s="151"/>
      <c r="EU1089" s="153"/>
      <c r="EV1089" s="24"/>
      <c r="EW1089" s="125"/>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c r="FU1089" s="24"/>
      <c r="FV1089" s="24"/>
      <c r="FW1089" s="24"/>
      <c r="FX1089" s="24"/>
      <c r="FY1089" s="24"/>
      <c r="FZ1089" s="24"/>
      <c r="GA1089" s="151"/>
      <c r="GB1089" s="151"/>
      <c r="GC1089" s="153"/>
      <c r="GD1089" s="24"/>
      <c r="GE1089" s="24"/>
      <c r="GF1089" s="24"/>
      <c r="GG1089" s="24"/>
      <c r="GH1089" s="24"/>
      <c r="GI1089" s="24"/>
      <c r="GJ1089" s="24"/>
      <c r="GK1089" s="24"/>
      <c r="GL1089" s="24"/>
      <c r="GM1089" s="24"/>
      <c r="GN1089" s="24"/>
      <c r="GO1089" s="24"/>
      <c r="GP1089" s="24"/>
      <c r="GQ1089" s="24"/>
      <c r="GR1089" s="24"/>
      <c r="GS1089" s="24"/>
      <c r="GT1089" s="24"/>
      <c r="GU1089" s="24"/>
      <c r="GV1089" s="24"/>
      <c r="GW1089" s="24"/>
      <c r="GX1089" s="24"/>
      <c r="GY1089" s="24"/>
      <c r="GZ1089" s="24"/>
      <c r="HA1089" s="24"/>
      <c r="HB1089" s="24"/>
      <c r="HC1089" s="24"/>
      <c r="HD1089" s="24"/>
      <c r="HE1089" s="24"/>
      <c r="HF1089" s="24"/>
      <c r="HG1089" s="24"/>
      <c r="HH1089" s="151"/>
      <c r="HI1089" s="151"/>
      <c r="HJ1089" s="153"/>
      <c r="HK1089" s="24"/>
      <c r="HL1089" s="24"/>
      <c r="HM1089" s="24"/>
      <c r="HN1089" s="24"/>
      <c r="HO1089" s="24"/>
      <c r="HP1089" s="24"/>
      <c r="HQ1089" s="24"/>
      <c r="HR1089" s="24"/>
      <c r="HS1089" s="24"/>
      <c r="HT1089" s="24"/>
      <c r="HU1089" s="24"/>
      <c r="HV1089" s="24"/>
      <c r="HW1089" s="24"/>
      <c r="HX1089" s="24"/>
      <c r="HY1089" s="24"/>
      <c r="HZ1089" s="24"/>
      <c r="IA1089" s="24"/>
      <c r="IB1089" s="24"/>
      <c r="IC1089" s="24"/>
      <c r="ID1089" s="24"/>
      <c r="IE1089" s="24"/>
      <c r="IF1089" s="24"/>
      <c r="IG1089" s="24"/>
      <c r="IH1089" s="24"/>
      <c r="II1089" s="24"/>
      <c r="IJ1089" s="24"/>
      <c r="IK1089" s="24"/>
      <c r="IL1089" s="24"/>
      <c r="IM1089" s="24"/>
      <c r="IN1089" s="24"/>
      <c r="IO1089" s="24"/>
      <c r="IP1089" s="151"/>
      <c r="IQ1089" s="151"/>
      <c r="IR1089" s="153"/>
      <c r="IS1089" s="24"/>
      <c r="IT1089" s="24"/>
      <c r="IU1089" s="24"/>
      <c r="IV1089" s="24"/>
      <c r="IW1089" s="24"/>
      <c r="IX1089" s="24"/>
      <c r="IY1089" s="24"/>
      <c r="IZ1089" s="24"/>
      <c r="JA1089" s="24"/>
      <c r="JB1089" s="24"/>
      <c r="JC1089" s="24"/>
      <c r="JD1089" s="24"/>
      <c r="JE1089" s="24"/>
      <c r="JF1089" s="24"/>
      <c r="JG1089" s="24"/>
      <c r="JH1089" s="24"/>
      <c r="JI1089" s="24"/>
      <c r="JJ1089" s="24"/>
      <c r="JK1089" s="24"/>
      <c r="JL1089" s="24"/>
      <c r="JM1089" s="24"/>
      <c r="JN1089" s="24"/>
      <c r="JO1089" s="24"/>
      <c r="JP1089" s="24"/>
      <c r="JQ1089" s="24"/>
      <c r="JR1089" s="24"/>
      <c r="JS1089" s="24"/>
      <c r="JT1089" s="24"/>
      <c r="JU1089" s="25"/>
      <c r="JV1089" s="24"/>
      <c r="JW1089" s="151"/>
      <c r="JX1089" s="151"/>
      <c r="JY1089" s="153"/>
      <c r="JZ1089" s="24"/>
      <c r="KA1089" s="24"/>
      <c r="KB1089" s="24"/>
      <c r="KC1089" s="24"/>
      <c r="KD1089" s="24"/>
      <c r="KE1089" s="24"/>
      <c r="KF1089" s="24"/>
      <c r="KG1089" s="24"/>
      <c r="KH1089" s="24"/>
      <c r="KI1089" s="24"/>
      <c r="KJ1089" s="24"/>
      <c r="KK1089" s="24"/>
      <c r="KL1089" s="24"/>
      <c r="KM1089" s="24"/>
      <c r="KN1089" s="24"/>
      <c r="KO1089" s="24"/>
      <c r="KP1089" s="24"/>
      <c r="KQ1089" s="24"/>
      <c r="KR1089" s="24"/>
      <c r="KS1089" s="24"/>
      <c r="KT1089" s="24"/>
      <c r="KU1089" s="24"/>
      <c r="KV1089" s="24"/>
      <c r="KW1089" s="24"/>
      <c r="KX1089" s="24"/>
      <c r="KY1089" s="24"/>
      <c r="KZ1089" s="24"/>
      <c r="LA1089" s="24"/>
      <c r="LB1089" s="24"/>
      <c r="LC1089" s="24"/>
      <c r="LD1089" s="24"/>
      <c r="LE1089" s="151"/>
      <c r="LF1089" s="151"/>
      <c r="LG1089" s="153"/>
      <c r="LH1089" s="24"/>
      <c r="LI1089" s="24"/>
      <c r="LJ1089" s="24"/>
      <c r="LK1089" s="24"/>
      <c r="LL1089" s="24"/>
      <c r="LM1089" s="24"/>
      <c r="LN1089" s="24"/>
      <c r="LO1089" s="24"/>
      <c r="LP1089" s="24"/>
      <c r="LQ1089" s="24"/>
      <c r="LR1089" s="24"/>
      <c r="LS1089" s="24"/>
      <c r="LT1089" s="24"/>
      <c r="LU1089" s="24"/>
      <c r="LV1089" s="24"/>
      <c r="LW1089" s="24"/>
      <c r="LX1089" s="24"/>
      <c r="LY1089" s="24"/>
      <c r="LZ1089" s="24"/>
      <c r="MA1089" s="24"/>
      <c r="MB1089" s="24"/>
      <c r="MC1089" s="24"/>
      <c r="MD1089" s="24"/>
      <c r="ME1089" s="24"/>
      <c r="MF1089" s="24"/>
      <c r="MG1089" s="24"/>
      <c r="MH1089" s="24"/>
      <c r="MI1089" s="24"/>
      <c r="MJ1089" s="24"/>
      <c r="MK1089" s="24"/>
      <c r="ML1089" s="24"/>
    </row>
    <row r="1090" spans="1:350" ht="13.9" customHeight="1" outlineLevel="3" x14ac:dyDescent="0.2">
      <c r="A1090" s="226" t="s">
        <v>634</v>
      </c>
      <c r="B1090" s="218" t="s">
        <v>412</v>
      </c>
      <c r="C1090" s="214" t="s">
        <v>374</v>
      </c>
      <c r="D1090" s="154">
        <v>32</v>
      </c>
      <c r="E1090" s="175">
        <v>0</v>
      </c>
      <c r="F1090" s="175">
        <f>D1090-E1090</f>
        <v>32</v>
      </c>
      <c r="G1090" s="175" t="s">
        <v>847</v>
      </c>
      <c r="H1090" s="170" t="s">
        <v>1021</v>
      </c>
      <c r="I1090" s="170" t="s">
        <v>973</v>
      </c>
      <c r="J1090" s="212">
        <f ca="1">E1090+Q1090+AX1090+CF1090+DN1090+ES1090+GA1090+HH1090+IP1090+JW1090+LE1090</f>
        <v>32</v>
      </c>
      <c r="K1090" s="212">
        <f>E1090+R1090+AY1090+CG1090+DO1090+ET1090+GB1090+HI1090+IQ1090+JX1090+LF1090</f>
        <v>0</v>
      </c>
      <c r="L1090" s="172">
        <f ca="1">K1090/J1090</f>
        <v>0</v>
      </c>
      <c r="M1090" s="172">
        <f>K1090/D1090</f>
        <v>0</v>
      </c>
      <c r="N1090" s="183">
        <f ca="1">SUMIF($EV$8:$FZ$9,$O$5,$EV1091:$FZ1091)-SUMIF($EV$8:$FZ$9,$Q$5,$EV1091:$FZ1091)</f>
        <v>0</v>
      </c>
      <c r="O1090" s="156"/>
      <c r="P1090" s="16" t="s">
        <v>25</v>
      </c>
      <c r="Q1090" s="150">
        <v>0</v>
      </c>
      <c r="R1090" s="150">
        <v>0</v>
      </c>
      <c r="S1090" s="152" t="e">
        <v>#DIV/0!</v>
      </c>
      <c r="T1090" s="16"/>
      <c r="U1090" s="16"/>
      <c r="V1090" s="16"/>
      <c r="W1090" s="16"/>
      <c r="X1090" s="16"/>
      <c r="Y1090" s="16"/>
      <c r="Z1090" s="16"/>
      <c r="AA1090" s="16"/>
      <c r="AB1090" s="16"/>
      <c r="AC1090" s="16"/>
      <c r="AD1090" s="16"/>
      <c r="AE1090" s="16"/>
      <c r="AF1090" s="16"/>
      <c r="AG1090" s="16"/>
      <c r="AH1090" s="16"/>
      <c r="AI1090" s="16"/>
      <c r="AJ1090" s="16"/>
      <c r="AK1090" s="16"/>
      <c r="AL1090" s="16"/>
      <c r="AM1090" s="16"/>
      <c r="AN1090" s="16"/>
      <c r="AO1090" s="16"/>
      <c r="AP1090" s="16"/>
      <c r="AQ1090" s="16"/>
      <c r="AR1090" s="16"/>
      <c r="AS1090" s="16"/>
      <c r="AT1090" s="16"/>
      <c r="AU1090" s="16"/>
      <c r="AV1090" s="16"/>
      <c r="AW1090" s="16"/>
      <c r="AX1090" s="150">
        <f t="shared" ca="1" si="2767"/>
        <v>0</v>
      </c>
      <c r="AY1090" s="150">
        <f>SUM(BA1091:CE1091)</f>
        <v>0</v>
      </c>
      <c r="AZ1090" s="152" t="e">
        <f ca="1">AY1090/AX1090</f>
        <v>#DIV/0!</v>
      </c>
      <c r="BA1090" s="16"/>
      <c r="BB1090" s="16"/>
      <c r="BC1090" s="16"/>
      <c r="BD1090" s="16"/>
      <c r="BE1090" s="16"/>
      <c r="BF1090" s="16"/>
      <c r="BG1090" s="16"/>
      <c r="BH1090" s="16"/>
      <c r="BI1090" s="16"/>
      <c r="BJ1090" s="16"/>
      <c r="BK1090" s="16"/>
      <c r="BL1090" s="16"/>
      <c r="BM1090" s="16"/>
      <c r="BN1090" s="16"/>
      <c r="BO1090" s="16"/>
      <c r="BP1090" s="16"/>
      <c r="BQ1090" s="16"/>
      <c r="BR1090" s="16"/>
      <c r="BS1090" s="16"/>
      <c r="BT1090" s="16"/>
      <c r="BU1090" s="16"/>
      <c r="BV1090" s="16"/>
      <c r="BW1090" s="16"/>
      <c r="BX1090" s="16"/>
      <c r="BY1090" s="16"/>
      <c r="BZ1090" s="16"/>
      <c r="CA1090" s="16"/>
      <c r="CB1090" s="16"/>
      <c r="CC1090" s="16"/>
      <c r="CD1090" s="16"/>
      <c r="CE1090" s="16"/>
      <c r="CF1090" s="150">
        <f t="shared" ref="CF1090" si="2825">SUM(CI1090:DM1090)</f>
        <v>0</v>
      </c>
      <c r="CG1090" s="150">
        <f>SUM(CI1091:DM1091)</f>
        <v>0</v>
      </c>
      <c r="CH1090" s="152" t="e">
        <f>CG1090/CF1090</f>
        <v>#DIV/0!</v>
      </c>
      <c r="CI1090" s="129"/>
      <c r="CJ1090" s="129"/>
      <c r="CK1090" s="129"/>
      <c r="CL1090" s="129"/>
      <c r="CM1090" s="129"/>
      <c r="CN1090" s="129"/>
      <c r="CO1090" s="129"/>
      <c r="CP1090" s="101"/>
      <c r="CQ1090" s="101"/>
      <c r="CR1090" s="101"/>
      <c r="CS1090" s="101"/>
      <c r="CT1090" s="101"/>
      <c r="CU1090" s="101"/>
      <c r="CV1090" s="101"/>
      <c r="CW1090" s="129"/>
      <c r="CX1090" s="129"/>
      <c r="CY1090" s="129"/>
      <c r="CZ1090" s="129"/>
      <c r="DA1090" s="129"/>
      <c r="DB1090" s="129"/>
      <c r="DC1090" s="129"/>
      <c r="DD1090" s="129"/>
      <c r="DE1090" s="129"/>
      <c r="DF1090" s="129"/>
      <c r="DG1090" s="129"/>
      <c r="DH1090" s="129"/>
      <c r="DI1090" s="129"/>
      <c r="DJ1090" s="129"/>
      <c r="DK1090" s="129"/>
      <c r="DL1090" s="129"/>
      <c r="DM1090" s="129"/>
      <c r="DN1090" s="150">
        <f t="shared" ref="DN1090" si="2826">SUM(DQ1090:ER1090)</f>
        <v>0</v>
      </c>
      <c r="DO1090" s="150">
        <f>SUM(DQ1091:ER1091)</f>
        <v>0</v>
      </c>
      <c r="DP1090" s="152" t="e">
        <f t="shared" si="2738"/>
        <v>#DIV/0!</v>
      </c>
      <c r="DQ1090" s="16"/>
      <c r="DR1090" s="16"/>
      <c r="DS1090" s="16"/>
      <c r="DT1090" s="16"/>
      <c r="DU1090" s="16"/>
      <c r="DV1090" s="16"/>
      <c r="DW1090" s="16"/>
      <c r="DX1090" s="16"/>
      <c r="DY1090" s="16"/>
      <c r="DZ1090" s="16"/>
      <c r="EA1090" s="16"/>
      <c r="EB1090" s="16"/>
      <c r="EC1090" s="16"/>
      <c r="ED1090" s="16"/>
      <c r="EE1090" s="16"/>
      <c r="EF1090" s="16"/>
      <c r="EG1090" s="16"/>
      <c r="EH1090" s="16"/>
      <c r="EI1090" s="16"/>
      <c r="EJ1090" s="16"/>
      <c r="EK1090" s="16"/>
      <c r="EL1090" s="16"/>
      <c r="EM1090" s="16"/>
      <c r="EN1090" s="16"/>
      <c r="EO1090" s="16"/>
      <c r="EP1090" s="16"/>
      <c r="EQ1090" s="16"/>
      <c r="ER1090" s="16"/>
      <c r="ES1090" s="150">
        <f t="shared" ca="1" si="2791"/>
        <v>0</v>
      </c>
      <c r="ET1090" s="150">
        <f t="shared" si="2775"/>
        <v>0</v>
      </c>
      <c r="EU1090" s="152" t="e">
        <f t="shared" ca="1" si="2776"/>
        <v>#DIV/0!</v>
      </c>
      <c r="EV1090" s="16"/>
      <c r="EW1090" s="67"/>
      <c r="EX1090" s="16"/>
      <c r="EY1090" s="16"/>
      <c r="EZ1090" s="16"/>
      <c r="FA1090" s="16"/>
      <c r="FB1090" s="16"/>
      <c r="FC1090" s="16"/>
      <c r="FD1090" s="16"/>
      <c r="FE1090" s="16"/>
      <c r="FF1090" s="16"/>
      <c r="FG1090" s="16"/>
      <c r="FH1090" s="16"/>
      <c r="FI1090" s="16"/>
      <c r="FJ1090" s="16"/>
      <c r="FK1090" s="16"/>
      <c r="FL1090" s="16"/>
      <c r="FM1090" s="16"/>
      <c r="FN1090" s="16"/>
      <c r="FO1090" s="16"/>
      <c r="FP1090" s="16"/>
      <c r="FQ1090" s="16"/>
      <c r="FR1090" s="16"/>
      <c r="FS1090" s="16"/>
      <c r="FT1090" s="16"/>
      <c r="FU1090" s="16"/>
      <c r="FV1090" s="16"/>
      <c r="FW1090" s="16"/>
      <c r="FX1090" s="16"/>
      <c r="FY1090" s="16"/>
      <c r="FZ1090" s="16"/>
      <c r="GA1090" s="150">
        <f t="shared" ref="GA1090" ca="1" si="2827">SUMIF($GD$8:$HG$9,$O$5,GD1090:HG1090)</f>
        <v>32</v>
      </c>
      <c r="GB1090" s="150">
        <f t="shared" ref="GB1090" si="2828">SUM(GD1091:HG1091)</f>
        <v>0</v>
      </c>
      <c r="GC1090" s="152">
        <f t="shared" ref="GC1090" ca="1" si="2829">GB1090/GA1090</f>
        <v>0</v>
      </c>
      <c r="GD1090" s="16"/>
      <c r="GE1090" s="16"/>
      <c r="GF1090" s="16"/>
      <c r="GG1090" s="16"/>
      <c r="GH1090" s="16"/>
      <c r="GI1090" s="16"/>
      <c r="GJ1090" s="16"/>
      <c r="GK1090" s="16"/>
      <c r="GL1090" s="16"/>
      <c r="GM1090" s="16"/>
      <c r="GN1090" s="16"/>
      <c r="GO1090" s="16"/>
      <c r="GP1090" s="16"/>
      <c r="GQ1090" s="16"/>
      <c r="GR1090" s="16"/>
      <c r="GS1090" s="16"/>
      <c r="GT1090" s="16"/>
      <c r="GU1090" s="16"/>
      <c r="GV1090" s="16"/>
      <c r="GW1090" s="16"/>
      <c r="GX1090" s="16"/>
      <c r="GY1090" s="16"/>
      <c r="GZ1090" s="16">
        <v>16</v>
      </c>
      <c r="HA1090" s="16">
        <v>16</v>
      </c>
      <c r="HB1090" s="16"/>
      <c r="HC1090" s="16"/>
      <c r="HD1090" s="16"/>
      <c r="HE1090" s="16"/>
      <c r="HF1090" s="16"/>
      <c r="HG1090" s="16"/>
      <c r="HH1090" s="150"/>
      <c r="HI1090" s="150">
        <v>0</v>
      </c>
      <c r="HJ1090" s="152" t="e">
        <v>#DIV/0!</v>
      </c>
      <c r="HK1090" s="16"/>
      <c r="HL1090" s="16"/>
      <c r="HM1090" s="16"/>
      <c r="HN1090" s="16"/>
      <c r="HO1090" s="16"/>
      <c r="HP1090" s="16"/>
      <c r="HQ1090" s="16"/>
      <c r="HR1090" s="16"/>
      <c r="HS1090" s="16"/>
      <c r="HT1090" s="16"/>
      <c r="HU1090" s="16"/>
      <c r="HV1090" s="16"/>
      <c r="HW1090" s="16"/>
      <c r="HX1090" s="16"/>
      <c r="HY1090" s="16"/>
      <c r="HZ1090" s="16"/>
      <c r="IA1090" s="16"/>
      <c r="IB1090" s="16"/>
      <c r="IC1090" s="16"/>
      <c r="ID1090" s="16"/>
      <c r="IE1090" s="16"/>
      <c r="IF1090" s="16"/>
      <c r="IG1090" s="16"/>
      <c r="IH1090" s="16"/>
      <c r="II1090" s="16"/>
      <c r="IJ1090" s="16"/>
      <c r="IK1090" s="16"/>
      <c r="IL1090" s="16"/>
      <c r="IM1090" s="16"/>
      <c r="IN1090" s="16"/>
      <c r="IO1090" s="16"/>
      <c r="IP1090" s="150"/>
      <c r="IQ1090" s="150">
        <v>0</v>
      </c>
      <c r="IR1090" s="152" t="e">
        <v>#DIV/0!</v>
      </c>
      <c r="IS1090" s="16"/>
      <c r="IT1090" s="16"/>
      <c r="IU1090" s="16"/>
      <c r="IV1090" s="16"/>
      <c r="IW1090" s="16"/>
      <c r="IX1090" s="16"/>
      <c r="IY1090" s="16"/>
      <c r="IZ1090" s="16"/>
      <c r="JA1090" s="16"/>
      <c r="JB1090" s="16"/>
      <c r="JC1090" s="16"/>
      <c r="JD1090" s="16"/>
      <c r="JE1090" s="16"/>
      <c r="JF1090" s="16"/>
      <c r="JG1090" s="16"/>
      <c r="JH1090" s="16"/>
      <c r="JI1090" s="16"/>
      <c r="JJ1090" s="16"/>
      <c r="JK1090" s="16"/>
      <c r="JL1090" s="16"/>
      <c r="JM1090" s="16"/>
      <c r="JN1090" s="16"/>
      <c r="JO1090" s="16"/>
      <c r="JP1090" s="16"/>
      <c r="JQ1090" s="16"/>
      <c r="JR1090" s="16"/>
      <c r="JS1090" s="16"/>
      <c r="JT1090" s="16"/>
      <c r="JU1090" s="23"/>
      <c r="JV1090" s="16"/>
      <c r="JW1090" s="150"/>
      <c r="JX1090" s="150">
        <v>0</v>
      </c>
      <c r="JY1090" s="152" t="e">
        <v>#DIV/0!</v>
      </c>
      <c r="JZ1090" s="16"/>
      <c r="KA1090" s="16"/>
      <c r="KB1090" s="16"/>
      <c r="KC1090" s="16"/>
      <c r="KD1090" s="16"/>
      <c r="KE1090" s="16"/>
      <c r="KF1090" s="16"/>
      <c r="KG1090" s="16"/>
      <c r="KH1090" s="16"/>
      <c r="KI1090" s="16"/>
      <c r="KJ1090" s="16"/>
      <c r="KK1090" s="16"/>
      <c r="KL1090" s="16"/>
      <c r="KM1090" s="16"/>
      <c r="KN1090" s="16"/>
      <c r="KO1090" s="16"/>
      <c r="KP1090" s="16"/>
      <c r="KQ1090" s="16"/>
      <c r="KR1090" s="16"/>
      <c r="KS1090" s="16"/>
      <c r="KT1090" s="16"/>
      <c r="KU1090" s="16"/>
      <c r="KV1090" s="16"/>
      <c r="KW1090" s="16"/>
      <c r="KX1090" s="16"/>
      <c r="KY1090" s="16"/>
      <c r="KZ1090" s="16"/>
      <c r="LA1090" s="16"/>
      <c r="LB1090" s="16"/>
      <c r="LC1090" s="16"/>
      <c r="LD1090" s="16"/>
      <c r="LE1090" s="150"/>
      <c r="LF1090" s="150">
        <v>0</v>
      </c>
      <c r="LG1090" s="152" t="e">
        <v>#DIV/0!</v>
      </c>
      <c r="LH1090" s="16"/>
      <c r="LI1090" s="16"/>
      <c r="LJ1090" s="16"/>
      <c r="LK1090" s="16"/>
      <c r="LL1090" s="16"/>
      <c r="LM1090" s="16"/>
      <c r="LN1090" s="16"/>
      <c r="LO1090" s="16"/>
      <c r="LP1090" s="16"/>
      <c r="LQ1090" s="16"/>
      <c r="LR1090" s="16"/>
      <c r="LS1090" s="16"/>
      <c r="LT1090" s="16"/>
      <c r="LU1090" s="16"/>
      <c r="LV1090" s="16"/>
      <c r="LW1090" s="16"/>
      <c r="LX1090" s="16"/>
      <c r="LY1090" s="16"/>
      <c r="LZ1090" s="16"/>
      <c r="MA1090" s="16"/>
      <c r="MB1090" s="16"/>
      <c r="MC1090" s="16"/>
      <c r="MD1090" s="16"/>
      <c r="ME1090" s="16"/>
      <c r="MF1090" s="16"/>
      <c r="MG1090" s="16"/>
      <c r="MH1090" s="16"/>
      <c r="MI1090" s="16"/>
      <c r="MJ1090" s="16"/>
      <c r="MK1090" s="16"/>
      <c r="ML1090" s="16"/>
    </row>
    <row r="1091" spans="1:350" ht="13.9" customHeight="1" outlineLevel="3" x14ac:dyDescent="0.2">
      <c r="A1091" s="227"/>
      <c r="B1091" s="219"/>
      <c r="C1091" s="215"/>
      <c r="D1091" s="155"/>
      <c r="E1091" s="176"/>
      <c r="F1091" s="176"/>
      <c r="G1091" s="176"/>
      <c r="H1091" s="171"/>
      <c r="I1091" s="171"/>
      <c r="J1091" s="213"/>
      <c r="K1091" s="213"/>
      <c r="L1091" s="173"/>
      <c r="M1091" s="173"/>
      <c r="N1091" s="184"/>
      <c r="O1091" s="157"/>
      <c r="P1091" s="17" t="s">
        <v>26</v>
      </c>
      <c r="Q1091" s="151"/>
      <c r="R1091" s="151"/>
      <c r="S1091" s="153"/>
      <c r="T1091" s="24"/>
      <c r="U1091" s="24"/>
      <c r="V1091" s="24"/>
      <c r="W1091" s="24"/>
      <c r="X1091" s="24"/>
      <c r="Y1091" s="24"/>
      <c r="Z1091" s="24"/>
      <c r="AA1091" s="24"/>
      <c r="AB1091" s="24"/>
      <c r="AC1091" s="24"/>
      <c r="AD1091" s="24"/>
      <c r="AE1091" s="24"/>
      <c r="AF1091" s="24"/>
      <c r="AG1091" s="24"/>
      <c r="AH1091" s="24"/>
      <c r="AI1091" s="24"/>
      <c r="AJ1091" s="24"/>
      <c r="AK1091" s="24"/>
      <c r="AL1091" s="24"/>
      <c r="AM1091" s="24"/>
      <c r="AN1091" s="24"/>
      <c r="AO1091" s="24"/>
      <c r="AP1091" s="24"/>
      <c r="AQ1091" s="24"/>
      <c r="AR1091" s="24"/>
      <c r="AS1091" s="24"/>
      <c r="AT1091" s="24"/>
      <c r="AU1091" s="24"/>
      <c r="AV1091" s="24"/>
      <c r="AW1091" s="24"/>
      <c r="AX1091" s="151"/>
      <c r="AY1091" s="151"/>
      <c r="AZ1091" s="153"/>
      <c r="BA1091" s="24"/>
      <c r="BB1091" s="24"/>
      <c r="BC1091" s="24"/>
      <c r="BD1091" s="24"/>
      <c r="BE1091" s="24"/>
      <c r="BF1091" s="24"/>
      <c r="BG1091" s="24"/>
      <c r="BH1091" s="24"/>
      <c r="BI1091" s="24"/>
      <c r="BJ1091" s="24"/>
      <c r="BK1091" s="24"/>
      <c r="BL1091" s="24"/>
      <c r="BM1091" s="24"/>
      <c r="BN1091" s="24"/>
      <c r="BO1091" s="24"/>
      <c r="BP1091" s="24"/>
      <c r="BQ1091" s="24"/>
      <c r="BR1091" s="24"/>
      <c r="BS1091" s="24"/>
      <c r="BT1091" s="24"/>
      <c r="BU1091" s="24"/>
      <c r="BV1091" s="24"/>
      <c r="BW1091" s="24"/>
      <c r="BX1091" s="24"/>
      <c r="BY1091" s="24"/>
      <c r="BZ1091" s="24"/>
      <c r="CA1091" s="24"/>
      <c r="CB1091" s="24"/>
      <c r="CC1091" s="24"/>
      <c r="CD1091" s="24"/>
      <c r="CE1091" s="24"/>
      <c r="CF1091" s="151"/>
      <c r="CG1091" s="151"/>
      <c r="CH1091" s="153"/>
      <c r="CI1091" s="141"/>
      <c r="CJ1091" s="141"/>
      <c r="CK1091" s="141"/>
      <c r="CL1091" s="141"/>
      <c r="CM1091" s="141"/>
      <c r="CN1091" s="141"/>
      <c r="CO1091" s="141"/>
      <c r="CP1091" s="94"/>
      <c r="CQ1091" s="94"/>
      <c r="CR1091" s="94"/>
      <c r="CS1091" s="94"/>
      <c r="CT1091" s="94"/>
      <c r="CU1091" s="94"/>
      <c r="CV1091" s="94"/>
      <c r="CW1091" s="141"/>
      <c r="CX1091" s="141"/>
      <c r="CY1091" s="141"/>
      <c r="CZ1091" s="141"/>
      <c r="DA1091" s="141"/>
      <c r="DB1091" s="141"/>
      <c r="DC1091" s="141"/>
      <c r="DD1091" s="141"/>
      <c r="DE1091" s="141"/>
      <c r="DF1091" s="141"/>
      <c r="DG1091" s="141"/>
      <c r="DH1091" s="141"/>
      <c r="DI1091" s="141"/>
      <c r="DJ1091" s="141"/>
      <c r="DK1091" s="141"/>
      <c r="DL1091" s="141"/>
      <c r="DM1091" s="141"/>
      <c r="DN1091" s="151"/>
      <c r="DO1091" s="151"/>
      <c r="DP1091" s="153"/>
      <c r="DQ1091" s="24"/>
      <c r="DR1091" s="24"/>
      <c r="DS1091" s="24"/>
      <c r="DT1091" s="24"/>
      <c r="DU1091" s="24"/>
      <c r="DV1091" s="24"/>
      <c r="DW1091" s="24"/>
      <c r="DX1091" s="24"/>
      <c r="DY1091" s="24"/>
      <c r="DZ1091" s="24"/>
      <c r="EA1091" s="24"/>
      <c r="EB1091" s="24"/>
      <c r="EC1091" s="24"/>
      <c r="ED1091" s="24"/>
      <c r="EE1091" s="24"/>
      <c r="EF1091" s="24"/>
      <c r="EG1091" s="24"/>
      <c r="EH1091" s="24"/>
      <c r="EI1091" s="24"/>
      <c r="EJ1091" s="24"/>
      <c r="EK1091" s="24"/>
      <c r="EL1091" s="24"/>
      <c r="EM1091" s="24"/>
      <c r="EN1091" s="24"/>
      <c r="EO1091" s="24"/>
      <c r="EP1091" s="24"/>
      <c r="EQ1091" s="24"/>
      <c r="ER1091" s="24"/>
      <c r="ES1091" s="151"/>
      <c r="ET1091" s="151"/>
      <c r="EU1091" s="153"/>
      <c r="EV1091" s="24"/>
      <c r="EW1091" s="125"/>
      <c r="EX1091" s="24"/>
      <c r="EY1091" s="24"/>
      <c r="EZ1091" s="24"/>
      <c r="FA1091" s="24"/>
      <c r="FB1091" s="24"/>
      <c r="FC1091" s="24"/>
      <c r="FD1091" s="24"/>
      <c r="FE1091" s="24"/>
      <c r="FF1091" s="24"/>
      <c r="FG1091" s="24"/>
      <c r="FH1091" s="24"/>
      <c r="FI1091" s="24"/>
      <c r="FJ1091" s="24"/>
      <c r="FK1091" s="24"/>
      <c r="FL1091" s="24"/>
      <c r="FM1091" s="24"/>
      <c r="FN1091" s="24"/>
      <c r="FO1091" s="24"/>
      <c r="FP1091" s="24"/>
      <c r="FQ1091" s="24"/>
      <c r="FR1091" s="24"/>
      <c r="FS1091" s="24"/>
      <c r="FT1091" s="24"/>
      <c r="FU1091" s="24"/>
      <c r="FV1091" s="24"/>
      <c r="FW1091" s="24"/>
      <c r="FX1091" s="24"/>
      <c r="FY1091" s="24"/>
      <c r="FZ1091" s="24"/>
      <c r="GA1091" s="151"/>
      <c r="GB1091" s="151"/>
      <c r="GC1091" s="153"/>
      <c r="GD1091" s="24"/>
      <c r="GE1091" s="24"/>
      <c r="GF1091" s="24"/>
      <c r="GG1091" s="24"/>
      <c r="GH1091" s="24"/>
      <c r="GI1091" s="24"/>
      <c r="GJ1091" s="24"/>
      <c r="GK1091" s="24"/>
      <c r="GL1091" s="24"/>
      <c r="GM1091" s="24"/>
      <c r="GN1091" s="24"/>
      <c r="GO1091" s="24"/>
      <c r="GP1091" s="24"/>
      <c r="GQ1091" s="24"/>
      <c r="GR1091" s="24"/>
      <c r="GS1091" s="24"/>
      <c r="GT1091" s="24"/>
      <c r="GU1091" s="24"/>
      <c r="GV1091" s="24"/>
      <c r="GW1091" s="24"/>
      <c r="GX1091" s="24"/>
      <c r="GY1091" s="24"/>
      <c r="GZ1091" s="24"/>
      <c r="HA1091" s="24"/>
      <c r="HB1091" s="24"/>
      <c r="HC1091" s="24"/>
      <c r="HD1091" s="24"/>
      <c r="HE1091" s="24"/>
      <c r="HF1091" s="24"/>
      <c r="HG1091" s="24"/>
      <c r="HH1091" s="151"/>
      <c r="HI1091" s="151"/>
      <c r="HJ1091" s="153"/>
      <c r="HK1091" s="24"/>
      <c r="HL1091" s="24"/>
      <c r="HM1091" s="24"/>
      <c r="HN1091" s="24"/>
      <c r="HO1091" s="24"/>
      <c r="HP1091" s="24"/>
      <c r="HQ1091" s="24"/>
      <c r="HR1091" s="24"/>
      <c r="HS1091" s="24"/>
      <c r="HT1091" s="24"/>
      <c r="HU1091" s="24"/>
      <c r="HV1091" s="24"/>
      <c r="HW1091" s="24"/>
      <c r="HX1091" s="24"/>
      <c r="HY1091" s="24"/>
      <c r="HZ1091" s="24"/>
      <c r="IA1091" s="24"/>
      <c r="IB1091" s="24"/>
      <c r="IC1091" s="24"/>
      <c r="ID1091" s="24"/>
      <c r="IE1091" s="24"/>
      <c r="IF1091" s="24"/>
      <c r="IG1091" s="24"/>
      <c r="IH1091" s="24"/>
      <c r="II1091" s="24"/>
      <c r="IJ1091" s="24"/>
      <c r="IK1091" s="24"/>
      <c r="IL1091" s="24"/>
      <c r="IM1091" s="24"/>
      <c r="IN1091" s="24"/>
      <c r="IO1091" s="24"/>
      <c r="IP1091" s="151"/>
      <c r="IQ1091" s="151"/>
      <c r="IR1091" s="153"/>
      <c r="IS1091" s="24"/>
      <c r="IT1091" s="24"/>
      <c r="IU1091" s="24"/>
      <c r="IV1091" s="24"/>
      <c r="IW1091" s="24"/>
      <c r="IX1091" s="24"/>
      <c r="IY1091" s="24"/>
      <c r="IZ1091" s="24"/>
      <c r="JA1091" s="24"/>
      <c r="JB1091" s="24"/>
      <c r="JC1091" s="24"/>
      <c r="JD1091" s="24"/>
      <c r="JE1091" s="24"/>
      <c r="JF1091" s="24"/>
      <c r="JG1091" s="24"/>
      <c r="JH1091" s="24"/>
      <c r="JI1091" s="24"/>
      <c r="JJ1091" s="24"/>
      <c r="JK1091" s="24"/>
      <c r="JL1091" s="24"/>
      <c r="JM1091" s="24"/>
      <c r="JN1091" s="24"/>
      <c r="JO1091" s="24"/>
      <c r="JP1091" s="24"/>
      <c r="JQ1091" s="24"/>
      <c r="JR1091" s="24"/>
      <c r="JS1091" s="24"/>
      <c r="JT1091" s="24"/>
      <c r="JU1091" s="25"/>
      <c r="JV1091" s="24"/>
      <c r="JW1091" s="151"/>
      <c r="JX1091" s="151"/>
      <c r="JY1091" s="153"/>
      <c r="JZ1091" s="24"/>
      <c r="KA1091" s="24"/>
      <c r="KB1091" s="24"/>
      <c r="KC1091" s="24"/>
      <c r="KD1091" s="24"/>
      <c r="KE1091" s="24"/>
      <c r="KF1091" s="24"/>
      <c r="KG1091" s="24"/>
      <c r="KH1091" s="24"/>
      <c r="KI1091" s="24"/>
      <c r="KJ1091" s="24"/>
      <c r="KK1091" s="24"/>
      <c r="KL1091" s="24"/>
      <c r="KM1091" s="24"/>
      <c r="KN1091" s="24"/>
      <c r="KO1091" s="24"/>
      <c r="KP1091" s="24"/>
      <c r="KQ1091" s="24"/>
      <c r="KR1091" s="24"/>
      <c r="KS1091" s="24"/>
      <c r="KT1091" s="24"/>
      <c r="KU1091" s="24"/>
      <c r="KV1091" s="24"/>
      <c r="KW1091" s="24"/>
      <c r="KX1091" s="24"/>
      <c r="KY1091" s="24"/>
      <c r="KZ1091" s="24"/>
      <c r="LA1091" s="24"/>
      <c r="LB1091" s="24"/>
      <c r="LC1091" s="24"/>
      <c r="LD1091" s="24"/>
      <c r="LE1091" s="151"/>
      <c r="LF1091" s="151"/>
      <c r="LG1091" s="153"/>
      <c r="LH1091" s="24"/>
      <c r="LI1091" s="24"/>
      <c r="LJ1091" s="24"/>
      <c r="LK1091" s="24"/>
      <c r="LL1091" s="24"/>
      <c r="LM1091" s="24"/>
      <c r="LN1091" s="24"/>
      <c r="LO1091" s="24"/>
      <c r="LP1091" s="24"/>
      <c r="LQ1091" s="24"/>
      <c r="LR1091" s="24"/>
      <c r="LS1091" s="24"/>
      <c r="LT1091" s="24"/>
      <c r="LU1091" s="24"/>
      <c r="LV1091" s="24"/>
      <c r="LW1091" s="24"/>
      <c r="LX1091" s="24"/>
      <c r="LY1091" s="24"/>
      <c r="LZ1091" s="24"/>
      <c r="MA1091" s="24"/>
      <c r="MB1091" s="24"/>
      <c r="MC1091" s="24"/>
      <c r="MD1091" s="24"/>
      <c r="ME1091" s="24"/>
      <c r="MF1091" s="24"/>
      <c r="MG1091" s="24"/>
      <c r="MH1091" s="24"/>
      <c r="MI1091" s="24"/>
      <c r="MJ1091" s="24"/>
      <c r="MK1091" s="24"/>
      <c r="ML1091" s="24"/>
    </row>
    <row r="1092" spans="1:350" ht="13.9" customHeight="1" outlineLevel="3" x14ac:dyDescent="0.2">
      <c r="A1092" s="226" t="s">
        <v>635</v>
      </c>
      <c r="B1092" s="218" t="s">
        <v>353</v>
      </c>
      <c r="C1092" s="214" t="s">
        <v>37</v>
      </c>
      <c r="D1092" s="154">
        <v>977</v>
      </c>
      <c r="E1092" s="175">
        <v>0</v>
      </c>
      <c r="F1092" s="175">
        <f>D1092-E1092</f>
        <v>977</v>
      </c>
      <c r="G1092" s="175" t="s">
        <v>943</v>
      </c>
      <c r="H1092" s="170" t="s">
        <v>953</v>
      </c>
      <c r="I1092" s="170" t="s">
        <v>955</v>
      </c>
      <c r="J1092" s="212">
        <f ca="1">E1092+Q1092+AX1092+CF1092+DN1092+ES1092+GA1092+HH1092+IP1092+JW1092+LE1092</f>
        <v>977</v>
      </c>
      <c r="K1092" s="212">
        <f>E1092+R1092+AY1092+CG1092+DO1092+ET1092+GB1092+HI1092+IQ1092+JX1092+LF1092</f>
        <v>0</v>
      </c>
      <c r="L1092" s="172">
        <f ca="1">K1092/J1092</f>
        <v>0</v>
      </c>
      <c r="M1092" s="172">
        <f>K1092/D1092</f>
        <v>0</v>
      </c>
      <c r="N1092" s="183">
        <f ca="1">SUMIF($EV$8:$FZ$9,$O$5,$EV1093:$FZ1093)-SUMIF($EV$8:$FZ$9,$Q$5,$EV1093:$FZ1093)</f>
        <v>0</v>
      </c>
      <c r="O1092" s="156"/>
      <c r="P1092" s="16" t="s">
        <v>25</v>
      </c>
      <c r="Q1092" s="150">
        <v>0</v>
      </c>
      <c r="R1092" s="150">
        <v>0</v>
      </c>
      <c r="S1092" s="152" t="e">
        <v>#DIV/0!</v>
      </c>
      <c r="T1092" s="16"/>
      <c r="U1092" s="16"/>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c r="AU1092" s="16"/>
      <c r="AV1092" s="16"/>
      <c r="AW1092" s="16"/>
      <c r="AX1092" s="150">
        <f t="shared" ca="1" si="2767"/>
        <v>0</v>
      </c>
      <c r="AY1092" s="150">
        <f>SUM(BA1093:CE1093)</f>
        <v>0</v>
      </c>
      <c r="AZ1092" s="152" t="e">
        <f ca="1">AY1092/AX1092</f>
        <v>#DIV/0!</v>
      </c>
      <c r="BA1092" s="16"/>
      <c r="BB1092" s="16"/>
      <c r="BC1092" s="16"/>
      <c r="BD1092" s="16"/>
      <c r="BE1092" s="16"/>
      <c r="BF1092" s="16"/>
      <c r="BG1092" s="16"/>
      <c r="BH1092" s="16"/>
      <c r="BI1092" s="16"/>
      <c r="BJ1092" s="16"/>
      <c r="BK1092" s="16"/>
      <c r="BL1092" s="16"/>
      <c r="BM1092" s="16"/>
      <c r="BN1092" s="16"/>
      <c r="BO1092" s="16"/>
      <c r="BP1092" s="16"/>
      <c r="BQ1092" s="16"/>
      <c r="BR1092" s="16"/>
      <c r="BS1092" s="16"/>
      <c r="BT1092" s="16"/>
      <c r="BU1092" s="16"/>
      <c r="BV1092" s="16"/>
      <c r="BW1092" s="16"/>
      <c r="BX1092" s="16"/>
      <c r="BY1092" s="16"/>
      <c r="BZ1092" s="16"/>
      <c r="CA1092" s="16"/>
      <c r="CB1092" s="16"/>
      <c r="CC1092" s="16"/>
      <c r="CD1092" s="16"/>
      <c r="CE1092" s="16"/>
      <c r="CF1092" s="150">
        <f t="shared" ref="CF1092" si="2830">SUM(CI1092:DM1092)</f>
        <v>0</v>
      </c>
      <c r="CG1092" s="150">
        <f>SUM(CI1093:DM1093)</f>
        <v>0</v>
      </c>
      <c r="CH1092" s="152" t="e">
        <f>CG1092/CF1092</f>
        <v>#DIV/0!</v>
      </c>
      <c r="CI1092" s="129"/>
      <c r="CJ1092" s="129"/>
      <c r="CK1092" s="129"/>
      <c r="CL1092" s="129"/>
      <c r="CM1092" s="129"/>
      <c r="CN1092" s="129"/>
      <c r="CO1092" s="129"/>
      <c r="CP1092" s="101"/>
      <c r="CQ1092" s="101"/>
      <c r="CR1092" s="101"/>
      <c r="CS1092" s="101"/>
      <c r="CT1092" s="101"/>
      <c r="CU1092" s="101"/>
      <c r="CV1092" s="101"/>
      <c r="CW1092" s="129"/>
      <c r="CX1092" s="129"/>
      <c r="CY1092" s="129"/>
      <c r="CZ1092" s="129"/>
      <c r="DA1092" s="129"/>
      <c r="DB1092" s="129"/>
      <c r="DC1092" s="129"/>
      <c r="DD1092" s="129"/>
      <c r="DE1092" s="129"/>
      <c r="DF1092" s="129"/>
      <c r="DG1092" s="129"/>
      <c r="DH1092" s="129"/>
      <c r="DI1092" s="129"/>
      <c r="DJ1092" s="129"/>
      <c r="DK1092" s="129"/>
      <c r="DL1092" s="129"/>
      <c r="DM1092" s="129"/>
      <c r="DN1092" s="150">
        <f t="shared" ref="DN1092" si="2831">SUM(DQ1092:ER1092)</f>
        <v>0</v>
      </c>
      <c r="DO1092" s="150">
        <f>SUM(DQ1093:ER1093)</f>
        <v>0</v>
      </c>
      <c r="DP1092" s="152" t="e">
        <f t="shared" si="2738"/>
        <v>#DIV/0!</v>
      </c>
      <c r="DQ1092" s="16"/>
      <c r="DR1092" s="16"/>
      <c r="DS1092" s="16"/>
      <c r="DT1092" s="16"/>
      <c r="DU1092" s="16"/>
      <c r="DV1092" s="16"/>
      <c r="DW1092" s="16"/>
      <c r="DX1092" s="16"/>
      <c r="DY1092" s="16"/>
      <c r="DZ1092" s="16"/>
      <c r="EA1092" s="16"/>
      <c r="EB1092" s="16"/>
      <c r="EC1092" s="16"/>
      <c r="ED1092" s="16"/>
      <c r="EE1092" s="16"/>
      <c r="EF1092" s="16"/>
      <c r="EG1092" s="16"/>
      <c r="EH1092" s="16"/>
      <c r="EI1092" s="16"/>
      <c r="EJ1092" s="16"/>
      <c r="EK1092" s="16"/>
      <c r="EL1092" s="16"/>
      <c r="EM1092" s="16"/>
      <c r="EN1092" s="16"/>
      <c r="EO1092" s="16"/>
      <c r="EP1092" s="16"/>
      <c r="EQ1092" s="16"/>
      <c r="ER1092" s="16"/>
      <c r="ES1092" s="150">
        <f t="shared" ca="1" si="2791"/>
        <v>0</v>
      </c>
      <c r="ET1092" s="150">
        <f t="shared" si="2775"/>
        <v>0</v>
      </c>
      <c r="EU1092" s="152" t="e">
        <f t="shared" ca="1" si="2776"/>
        <v>#DIV/0!</v>
      </c>
      <c r="EV1092" s="16"/>
      <c r="EW1092" s="67"/>
      <c r="EX1092" s="16"/>
      <c r="EY1092" s="16"/>
      <c r="EZ1092" s="16"/>
      <c r="FA1092" s="16"/>
      <c r="FB1092" s="16"/>
      <c r="FC1092" s="16"/>
      <c r="FD1092" s="16"/>
      <c r="FE1092" s="16"/>
      <c r="FF1092" s="16"/>
      <c r="FG1092" s="16"/>
      <c r="FH1092" s="16"/>
      <c r="FI1092" s="16"/>
      <c r="FJ1092" s="16"/>
      <c r="FK1092" s="16"/>
      <c r="FL1092" s="16"/>
      <c r="FM1092" s="16"/>
      <c r="FN1092" s="16"/>
      <c r="FO1092" s="16"/>
      <c r="FP1092" s="16"/>
      <c r="FQ1092" s="16"/>
      <c r="FR1092" s="16"/>
      <c r="FS1092" s="16"/>
      <c r="FT1092" s="16"/>
      <c r="FU1092" s="16"/>
      <c r="FV1092" s="16"/>
      <c r="FW1092" s="16"/>
      <c r="FX1092" s="16"/>
      <c r="FY1092" s="16"/>
      <c r="FZ1092" s="16"/>
      <c r="GA1092" s="150">
        <f t="shared" ref="GA1092" ca="1" si="2832">SUMIF($GD$8:$HG$9,$O$5,GD1092:HG1092)</f>
        <v>977</v>
      </c>
      <c r="GB1092" s="150">
        <f t="shared" ref="GB1092" si="2833">SUM(GD1093:HG1093)</f>
        <v>0</v>
      </c>
      <c r="GC1092" s="152">
        <f t="shared" ref="GC1092" ca="1" si="2834">GB1092/GA1092</f>
        <v>0</v>
      </c>
      <c r="GD1092" s="16"/>
      <c r="GE1092" s="16"/>
      <c r="GF1092" s="16"/>
      <c r="GG1092" s="16"/>
      <c r="GH1092" s="16"/>
      <c r="GI1092" s="16"/>
      <c r="GJ1092" s="16"/>
      <c r="GK1092" s="16"/>
      <c r="GL1092" s="16"/>
      <c r="GM1092" s="16"/>
      <c r="GN1092" s="16"/>
      <c r="GO1092" s="16"/>
      <c r="GP1092" s="16"/>
      <c r="GQ1092" s="16"/>
      <c r="GR1092" s="16"/>
      <c r="GS1092" s="16"/>
      <c r="GT1092" s="16"/>
      <c r="GU1092" s="16"/>
      <c r="GV1092" s="16"/>
      <c r="GW1092" s="16">
        <v>100</v>
      </c>
      <c r="GX1092" s="16">
        <v>100</v>
      </c>
      <c r="GY1092" s="16">
        <v>100</v>
      </c>
      <c r="GZ1092" s="16">
        <v>100</v>
      </c>
      <c r="HA1092" s="16">
        <v>100</v>
      </c>
      <c r="HB1092" s="16">
        <v>100</v>
      </c>
      <c r="HC1092" s="16">
        <v>100</v>
      </c>
      <c r="HD1092" s="16">
        <v>100</v>
      </c>
      <c r="HE1092" s="16">
        <v>100</v>
      </c>
      <c r="HF1092" s="16">
        <v>77</v>
      </c>
      <c r="HG1092" s="16"/>
      <c r="HH1092" s="150"/>
      <c r="HI1092" s="150">
        <v>0</v>
      </c>
      <c r="HJ1092" s="152" t="e">
        <v>#DIV/0!</v>
      </c>
      <c r="HK1092" s="16"/>
      <c r="HL1092" s="16"/>
      <c r="HM1092" s="16"/>
      <c r="HN1092" s="16"/>
      <c r="HO1092" s="16"/>
      <c r="HP1092" s="16"/>
      <c r="HQ1092" s="16"/>
      <c r="HR1092" s="16"/>
      <c r="HS1092" s="16"/>
      <c r="HT1092" s="16"/>
      <c r="HU1092" s="16"/>
      <c r="HV1092" s="16"/>
      <c r="HW1092" s="16"/>
      <c r="HX1092" s="16"/>
      <c r="HY1092" s="16"/>
      <c r="HZ1092" s="16"/>
      <c r="IA1092" s="16"/>
      <c r="IB1092" s="16"/>
      <c r="IC1092" s="16"/>
      <c r="ID1092" s="16"/>
      <c r="IE1092" s="16"/>
      <c r="IF1092" s="16"/>
      <c r="IG1092" s="16"/>
      <c r="IH1092" s="16"/>
      <c r="II1092" s="16"/>
      <c r="IJ1092" s="16"/>
      <c r="IK1092" s="16"/>
      <c r="IL1092" s="16"/>
      <c r="IM1092" s="16"/>
      <c r="IN1092" s="16"/>
      <c r="IO1092" s="16"/>
      <c r="IP1092" s="150"/>
      <c r="IQ1092" s="150">
        <v>0</v>
      </c>
      <c r="IR1092" s="152" t="e">
        <v>#DIV/0!</v>
      </c>
      <c r="IS1092" s="16"/>
      <c r="IT1092" s="16"/>
      <c r="IU1092" s="16"/>
      <c r="IV1092" s="16"/>
      <c r="IW1092" s="16"/>
      <c r="IX1092" s="16"/>
      <c r="IY1092" s="16"/>
      <c r="IZ1092" s="16"/>
      <c r="JA1092" s="16"/>
      <c r="JB1092" s="16"/>
      <c r="JC1092" s="16"/>
      <c r="JD1092" s="16"/>
      <c r="JE1092" s="16"/>
      <c r="JF1092" s="16"/>
      <c r="JG1092" s="16"/>
      <c r="JH1092" s="16"/>
      <c r="JI1092" s="16"/>
      <c r="JJ1092" s="16"/>
      <c r="JK1092" s="16"/>
      <c r="JL1092" s="16"/>
      <c r="JM1092" s="16"/>
      <c r="JN1092" s="16"/>
      <c r="JO1092" s="16"/>
      <c r="JP1092" s="16"/>
      <c r="JQ1092" s="16"/>
      <c r="JR1092" s="16"/>
      <c r="JS1092" s="16"/>
      <c r="JT1092" s="16"/>
      <c r="JU1092" s="23"/>
      <c r="JV1092" s="16"/>
      <c r="JW1092" s="150"/>
      <c r="JX1092" s="150">
        <v>0</v>
      </c>
      <c r="JY1092" s="152" t="e">
        <v>#DIV/0!</v>
      </c>
      <c r="JZ1092" s="16"/>
      <c r="KA1092" s="16"/>
      <c r="KB1092" s="16"/>
      <c r="KC1092" s="16"/>
      <c r="KD1092" s="16"/>
      <c r="KE1092" s="16"/>
      <c r="KF1092" s="16"/>
      <c r="KG1092" s="16"/>
      <c r="KH1092" s="16"/>
      <c r="KI1092" s="16"/>
      <c r="KJ1092" s="16"/>
      <c r="KK1092" s="16"/>
      <c r="KL1092" s="16"/>
      <c r="KM1092" s="16"/>
      <c r="KN1092" s="16"/>
      <c r="KO1092" s="16"/>
      <c r="KP1092" s="16"/>
      <c r="KQ1092" s="16"/>
      <c r="KR1092" s="16"/>
      <c r="KS1092" s="16"/>
      <c r="KT1092" s="16"/>
      <c r="KU1092" s="16"/>
      <c r="KV1092" s="16"/>
      <c r="KW1092" s="16"/>
      <c r="KX1092" s="16"/>
      <c r="KY1092" s="16"/>
      <c r="KZ1092" s="16"/>
      <c r="LA1092" s="16"/>
      <c r="LB1092" s="16"/>
      <c r="LC1092" s="16"/>
      <c r="LD1092" s="16"/>
      <c r="LE1092" s="150"/>
      <c r="LF1092" s="150">
        <v>0</v>
      </c>
      <c r="LG1092" s="152" t="e">
        <v>#DIV/0!</v>
      </c>
      <c r="LH1092" s="16"/>
      <c r="LI1092" s="16"/>
      <c r="LJ1092" s="16"/>
      <c r="LK1092" s="16"/>
      <c r="LL1092" s="16"/>
      <c r="LM1092" s="16"/>
      <c r="LN1092" s="16"/>
      <c r="LO1092" s="16"/>
      <c r="LP1092" s="16"/>
      <c r="LQ1092" s="16"/>
      <c r="LR1092" s="16"/>
      <c r="LS1092" s="16"/>
      <c r="LT1092" s="16"/>
      <c r="LU1092" s="16"/>
      <c r="LV1092" s="16"/>
      <c r="LW1092" s="16"/>
      <c r="LX1092" s="16"/>
      <c r="LY1092" s="16"/>
      <c r="LZ1092" s="16"/>
      <c r="MA1092" s="16"/>
      <c r="MB1092" s="16"/>
      <c r="MC1092" s="16"/>
      <c r="MD1092" s="16"/>
      <c r="ME1092" s="16"/>
      <c r="MF1092" s="16"/>
      <c r="MG1092" s="16"/>
      <c r="MH1092" s="16"/>
      <c r="MI1092" s="16"/>
      <c r="MJ1092" s="16"/>
      <c r="MK1092" s="16"/>
      <c r="ML1092" s="16"/>
    </row>
    <row r="1093" spans="1:350" ht="13.9" customHeight="1" outlineLevel="3" x14ac:dyDescent="0.2">
      <c r="A1093" s="227"/>
      <c r="B1093" s="219"/>
      <c r="C1093" s="215"/>
      <c r="D1093" s="155"/>
      <c r="E1093" s="176"/>
      <c r="F1093" s="176"/>
      <c r="G1093" s="176"/>
      <c r="H1093" s="171"/>
      <c r="I1093" s="171"/>
      <c r="J1093" s="213"/>
      <c r="K1093" s="213"/>
      <c r="L1093" s="173"/>
      <c r="M1093" s="173"/>
      <c r="N1093" s="184"/>
      <c r="O1093" s="157"/>
      <c r="P1093" s="17" t="s">
        <v>26</v>
      </c>
      <c r="Q1093" s="151"/>
      <c r="R1093" s="151"/>
      <c r="S1093" s="153"/>
      <c r="T1093" s="24"/>
      <c r="U1093" s="24"/>
      <c r="V1093" s="24"/>
      <c r="W1093" s="24"/>
      <c r="X1093" s="24"/>
      <c r="Y1093" s="24"/>
      <c r="Z1093" s="24"/>
      <c r="AA1093" s="24"/>
      <c r="AB1093" s="24"/>
      <c r="AC1093" s="24"/>
      <c r="AD1093" s="24"/>
      <c r="AE1093" s="24"/>
      <c r="AF1093" s="24"/>
      <c r="AG1093" s="24"/>
      <c r="AH1093" s="24"/>
      <c r="AI1093" s="24"/>
      <c r="AJ1093" s="24"/>
      <c r="AK1093" s="24"/>
      <c r="AL1093" s="24"/>
      <c r="AM1093" s="24"/>
      <c r="AN1093" s="24"/>
      <c r="AO1093" s="24"/>
      <c r="AP1093" s="24"/>
      <c r="AQ1093" s="24"/>
      <c r="AR1093" s="24"/>
      <c r="AS1093" s="24"/>
      <c r="AT1093" s="24"/>
      <c r="AU1093" s="24"/>
      <c r="AV1093" s="24"/>
      <c r="AW1093" s="24"/>
      <c r="AX1093" s="151"/>
      <c r="AY1093" s="151"/>
      <c r="AZ1093" s="153"/>
      <c r="BA1093" s="24"/>
      <c r="BB1093" s="24"/>
      <c r="BC1093" s="24"/>
      <c r="BD1093" s="24"/>
      <c r="BE1093" s="24"/>
      <c r="BF1093" s="24"/>
      <c r="BG1093" s="24"/>
      <c r="BH1093" s="24"/>
      <c r="BI1093" s="24"/>
      <c r="BJ1093" s="24"/>
      <c r="BK1093" s="24"/>
      <c r="BL1093" s="24"/>
      <c r="BM1093" s="24"/>
      <c r="BN1093" s="24"/>
      <c r="BO1093" s="24"/>
      <c r="BP1093" s="24"/>
      <c r="BQ1093" s="24"/>
      <c r="BR1093" s="24"/>
      <c r="BS1093" s="24"/>
      <c r="BT1093" s="24"/>
      <c r="BU1093" s="24"/>
      <c r="BV1093" s="24"/>
      <c r="BW1093" s="24"/>
      <c r="BX1093" s="24"/>
      <c r="BY1093" s="24"/>
      <c r="BZ1093" s="24"/>
      <c r="CA1093" s="24"/>
      <c r="CB1093" s="24"/>
      <c r="CC1093" s="24"/>
      <c r="CD1093" s="24"/>
      <c r="CE1093" s="24"/>
      <c r="CF1093" s="151"/>
      <c r="CG1093" s="151"/>
      <c r="CH1093" s="153"/>
      <c r="CI1093" s="141"/>
      <c r="CJ1093" s="141"/>
      <c r="CK1093" s="141"/>
      <c r="CL1093" s="141"/>
      <c r="CM1093" s="141"/>
      <c r="CN1093" s="141"/>
      <c r="CO1093" s="141"/>
      <c r="CP1093" s="94"/>
      <c r="CQ1093" s="94"/>
      <c r="CR1093" s="94"/>
      <c r="CS1093" s="94"/>
      <c r="CT1093" s="94"/>
      <c r="CU1093" s="94"/>
      <c r="CV1093" s="94"/>
      <c r="CW1093" s="141"/>
      <c r="CX1093" s="141"/>
      <c r="CY1093" s="141"/>
      <c r="CZ1093" s="141"/>
      <c r="DA1093" s="141"/>
      <c r="DB1093" s="141"/>
      <c r="DC1093" s="141"/>
      <c r="DD1093" s="141"/>
      <c r="DE1093" s="141"/>
      <c r="DF1093" s="141"/>
      <c r="DG1093" s="141"/>
      <c r="DH1093" s="141"/>
      <c r="DI1093" s="141"/>
      <c r="DJ1093" s="141"/>
      <c r="DK1093" s="141"/>
      <c r="DL1093" s="141"/>
      <c r="DM1093" s="141"/>
      <c r="DN1093" s="151"/>
      <c r="DO1093" s="151"/>
      <c r="DP1093" s="153"/>
      <c r="DQ1093" s="24"/>
      <c r="DR1093" s="24"/>
      <c r="DS1093" s="24"/>
      <c r="DT1093" s="24"/>
      <c r="DU1093" s="24"/>
      <c r="DV1093" s="24"/>
      <c r="DW1093" s="24"/>
      <c r="DX1093" s="24"/>
      <c r="DY1093" s="24"/>
      <c r="DZ1093" s="24"/>
      <c r="EA1093" s="24"/>
      <c r="EB1093" s="24"/>
      <c r="EC1093" s="24"/>
      <c r="ED1093" s="24"/>
      <c r="EE1093" s="24"/>
      <c r="EF1093" s="24"/>
      <c r="EG1093" s="24"/>
      <c r="EH1093" s="24"/>
      <c r="EI1093" s="24"/>
      <c r="EJ1093" s="24"/>
      <c r="EK1093" s="24"/>
      <c r="EL1093" s="24"/>
      <c r="EM1093" s="24"/>
      <c r="EN1093" s="24"/>
      <c r="EO1093" s="24"/>
      <c r="EP1093" s="24"/>
      <c r="EQ1093" s="24"/>
      <c r="ER1093" s="24"/>
      <c r="ES1093" s="151"/>
      <c r="ET1093" s="151"/>
      <c r="EU1093" s="153"/>
      <c r="EV1093" s="24"/>
      <c r="EW1093" s="125"/>
      <c r="EX1093" s="24"/>
      <c r="EY1093" s="24"/>
      <c r="EZ1093" s="24"/>
      <c r="FA1093" s="24"/>
      <c r="FB1093" s="24"/>
      <c r="FC1093" s="24"/>
      <c r="FD1093" s="24"/>
      <c r="FE1093" s="24"/>
      <c r="FF1093" s="24"/>
      <c r="FG1093" s="24"/>
      <c r="FH1093" s="24"/>
      <c r="FI1093" s="24"/>
      <c r="FJ1093" s="24"/>
      <c r="FK1093" s="24"/>
      <c r="FL1093" s="24"/>
      <c r="FM1093" s="24"/>
      <c r="FN1093" s="24"/>
      <c r="FO1093" s="24"/>
      <c r="FP1093" s="24"/>
      <c r="FQ1093" s="24"/>
      <c r="FR1093" s="24"/>
      <c r="FS1093" s="24"/>
      <c r="FT1093" s="24"/>
      <c r="FU1093" s="24"/>
      <c r="FV1093" s="24"/>
      <c r="FW1093" s="24"/>
      <c r="FX1093" s="24"/>
      <c r="FY1093" s="24"/>
      <c r="FZ1093" s="24"/>
      <c r="GA1093" s="151"/>
      <c r="GB1093" s="151"/>
      <c r="GC1093" s="153"/>
      <c r="GD1093" s="24"/>
      <c r="GE1093" s="24"/>
      <c r="GF1093" s="24"/>
      <c r="GG1093" s="24"/>
      <c r="GH1093" s="24"/>
      <c r="GI1093" s="24"/>
      <c r="GJ1093" s="24"/>
      <c r="GK1093" s="24"/>
      <c r="GL1093" s="24"/>
      <c r="GM1093" s="24"/>
      <c r="GN1093" s="24"/>
      <c r="GO1093" s="24"/>
      <c r="GP1093" s="24"/>
      <c r="GQ1093" s="24"/>
      <c r="GR1093" s="24"/>
      <c r="GS1093" s="24"/>
      <c r="GT1093" s="24"/>
      <c r="GU1093" s="24"/>
      <c r="GV1093" s="24"/>
      <c r="GW1093" s="24"/>
      <c r="GX1093" s="24"/>
      <c r="GY1093" s="24"/>
      <c r="GZ1093" s="24"/>
      <c r="HA1093" s="24"/>
      <c r="HB1093" s="24"/>
      <c r="HC1093" s="24"/>
      <c r="HD1093" s="24"/>
      <c r="HE1093" s="24"/>
      <c r="HF1093" s="24"/>
      <c r="HG1093" s="24"/>
      <c r="HH1093" s="151"/>
      <c r="HI1093" s="151"/>
      <c r="HJ1093" s="153"/>
      <c r="HK1093" s="24"/>
      <c r="HL1093" s="24"/>
      <c r="HM1093" s="24"/>
      <c r="HN1093" s="24"/>
      <c r="HO1093" s="24"/>
      <c r="HP1093" s="24"/>
      <c r="HQ1093" s="24"/>
      <c r="HR1093" s="24"/>
      <c r="HS1093" s="24"/>
      <c r="HT1093" s="24"/>
      <c r="HU1093" s="24"/>
      <c r="HV1093" s="24"/>
      <c r="HW1093" s="24"/>
      <c r="HX1093" s="24"/>
      <c r="HY1093" s="24"/>
      <c r="HZ1093" s="24"/>
      <c r="IA1093" s="24"/>
      <c r="IB1093" s="24"/>
      <c r="IC1093" s="24"/>
      <c r="ID1093" s="24"/>
      <c r="IE1093" s="24"/>
      <c r="IF1093" s="24"/>
      <c r="IG1093" s="24"/>
      <c r="IH1093" s="24"/>
      <c r="II1093" s="24"/>
      <c r="IJ1093" s="24"/>
      <c r="IK1093" s="24"/>
      <c r="IL1093" s="24"/>
      <c r="IM1093" s="24"/>
      <c r="IN1093" s="24"/>
      <c r="IO1093" s="24"/>
      <c r="IP1093" s="151"/>
      <c r="IQ1093" s="151"/>
      <c r="IR1093" s="153"/>
      <c r="IS1093" s="24"/>
      <c r="IT1093" s="24"/>
      <c r="IU1093" s="24"/>
      <c r="IV1093" s="24"/>
      <c r="IW1093" s="24"/>
      <c r="IX1093" s="24"/>
      <c r="IY1093" s="24"/>
      <c r="IZ1093" s="24"/>
      <c r="JA1093" s="24"/>
      <c r="JB1093" s="24"/>
      <c r="JC1093" s="24"/>
      <c r="JD1093" s="24"/>
      <c r="JE1093" s="24"/>
      <c r="JF1093" s="24"/>
      <c r="JG1093" s="24"/>
      <c r="JH1093" s="24"/>
      <c r="JI1093" s="24"/>
      <c r="JJ1093" s="24"/>
      <c r="JK1093" s="24"/>
      <c r="JL1093" s="24"/>
      <c r="JM1093" s="24"/>
      <c r="JN1093" s="24"/>
      <c r="JO1093" s="24"/>
      <c r="JP1093" s="24"/>
      <c r="JQ1093" s="24"/>
      <c r="JR1093" s="24"/>
      <c r="JS1093" s="24"/>
      <c r="JT1093" s="24"/>
      <c r="JU1093" s="25"/>
      <c r="JV1093" s="24"/>
      <c r="JW1093" s="151"/>
      <c r="JX1093" s="151"/>
      <c r="JY1093" s="153"/>
      <c r="JZ1093" s="24"/>
      <c r="KA1093" s="24"/>
      <c r="KB1093" s="24"/>
      <c r="KC1093" s="24"/>
      <c r="KD1093" s="24"/>
      <c r="KE1093" s="24"/>
      <c r="KF1093" s="24"/>
      <c r="KG1093" s="24"/>
      <c r="KH1093" s="24"/>
      <c r="KI1093" s="24"/>
      <c r="KJ1093" s="24"/>
      <c r="KK1093" s="24"/>
      <c r="KL1093" s="24"/>
      <c r="KM1093" s="24"/>
      <c r="KN1093" s="24"/>
      <c r="KO1093" s="24"/>
      <c r="KP1093" s="24"/>
      <c r="KQ1093" s="24"/>
      <c r="KR1093" s="24"/>
      <c r="KS1093" s="24"/>
      <c r="KT1093" s="24"/>
      <c r="KU1093" s="24"/>
      <c r="KV1093" s="24"/>
      <c r="KW1093" s="24"/>
      <c r="KX1093" s="24"/>
      <c r="KY1093" s="24"/>
      <c r="KZ1093" s="24"/>
      <c r="LA1093" s="24"/>
      <c r="LB1093" s="24"/>
      <c r="LC1093" s="24"/>
      <c r="LD1093" s="24"/>
      <c r="LE1093" s="151"/>
      <c r="LF1093" s="151"/>
      <c r="LG1093" s="153"/>
      <c r="LH1093" s="24"/>
      <c r="LI1093" s="24"/>
      <c r="LJ1093" s="24"/>
      <c r="LK1093" s="24"/>
      <c r="LL1093" s="24"/>
      <c r="LM1093" s="24"/>
      <c r="LN1093" s="24"/>
      <c r="LO1093" s="24"/>
      <c r="LP1093" s="24"/>
      <c r="LQ1093" s="24"/>
      <c r="LR1093" s="24"/>
      <c r="LS1093" s="24"/>
      <c r="LT1093" s="24"/>
      <c r="LU1093" s="24"/>
      <c r="LV1093" s="24"/>
      <c r="LW1093" s="24"/>
      <c r="LX1093" s="24"/>
      <c r="LY1093" s="24"/>
      <c r="LZ1093" s="24"/>
      <c r="MA1093" s="24"/>
      <c r="MB1093" s="24"/>
      <c r="MC1093" s="24"/>
      <c r="MD1093" s="24"/>
      <c r="ME1093" s="24"/>
      <c r="MF1093" s="24"/>
      <c r="MG1093" s="24"/>
      <c r="MH1093" s="24"/>
      <c r="MI1093" s="24"/>
      <c r="MJ1093" s="24"/>
      <c r="MK1093" s="24"/>
      <c r="ML1093" s="24"/>
    </row>
    <row r="1094" spans="1:350" s="41" customFormat="1" ht="14.25" customHeight="1" outlineLevel="3" x14ac:dyDescent="0.25">
      <c r="A1094" s="220" t="s">
        <v>638</v>
      </c>
      <c r="B1094" s="230" t="s">
        <v>637</v>
      </c>
      <c r="C1094" s="175" t="s">
        <v>59</v>
      </c>
      <c r="D1094" s="175">
        <v>1</v>
      </c>
      <c r="E1094" s="175"/>
      <c r="F1094" s="175">
        <f>D1094-E1094</f>
        <v>1</v>
      </c>
      <c r="G1094" s="175" t="s">
        <v>1170</v>
      </c>
      <c r="H1094" s="170" t="s">
        <v>863</v>
      </c>
      <c r="I1094" s="170" t="s">
        <v>953</v>
      </c>
      <c r="J1094" s="212">
        <f ca="1">E1094+Q1094+AX1094+CF1094+DN1094+ES1094+GA1094+HH1094+IP1094+JW1094+LE1094</f>
        <v>0</v>
      </c>
      <c r="K1094" s="212">
        <f>E1094+R1094+AY1094+CG1094+DO1094+ET1094+GB1094+HI1094+IQ1094+JX1094+LF1094</f>
        <v>0</v>
      </c>
      <c r="L1094" s="172" t="e">
        <f ca="1">K1094/J1094</f>
        <v>#DIV/0!</v>
      </c>
      <c r="M1094" s="172">
        <f>K1094/D1094</f>
        <v>0</v>
      </c>
      <c r="N1094" s="183">
        <f ca="1">SUMIF($EV$8:$FZ$9,$O$5,$EV1095:$FZ1095)-SUMIF($EV$8:$FZ$9,$Q$5,$EV1095:$FZ1095)</f>
        <v>0</v>
      </c>
      <c r="O1094" s="154"/>
      <c r="P1094" s="154"/>
      <c r="Q1094" s="150">
        <v>0</v>
      </c>
      <c r="R1094" s="150">
        <v>0</v>
      </c>
      <c r="S1094" s="152" t="e">
        <v>#DIV/0!</v>
      </c>
      <c r="T1094" s="154"/>
      <c r="U1094" s="154"/>
      <c r="V1094" s="154"/>
      <c r="W1094" s="154"/>
      <c r="X1094" s="154"/>
      <c r="Y1094" s="154"/>
      <c r="Z1094" s="154"/>
      <c r="AA1094" s="154"/>
      <c r="AB1094" s="154"/>
      <c r="AC1094" s="154"/>
      <c r="AD1094" s="154"/>
      <c r="AE1094" s="154"/>
      <c r="AF1094" s="154"/>
      <c r="AG1094" s="154"/>
      <c r="AH1094" s="154"/>
      <c r="AI1094" s="154"/>
      <c r="AJ1094" s="154"/>
      <c r="AK1094" s="154"/>
      <c r="AL1094" s="154"/>
      <c r="AM1094" s="154"/>
      <c r="AN1094" s="154"/>
      <c r="AO1094" s="154"/>
      <c r="AP1094" s="154"/>
      <c r="AQ1094" s="154"/>
      <c r="AR1094" s="154"/>
      <c r="AS1094" s="154"/>
      <c r="AT1094" s="154"/>
      <c r="AU1094" s="154"/>
      <c r="AV1094" s="154"/>
      <c r="AW1094" s="154"/>
      <c r="AX1094" s="150">
        <f t="shared" ca="1" si="2767"/>
        <v>0</v>
      </c>
      <c r="AY1094" s="150">
        <f>SUM(BA1095:CE1095)</f>
        <v>0</v>
      </c>
      <c r="AZ1094" s="152" t="e">
        <f ca="1">AY1094/AX1094</f>
        <v>#DIV/0!</v>
      </c>
      <c r="BA1094" s="154"/>
      <c r="BB1094" s="154"/>
      <c r="BC1094" s="154"/>
      <c r="BD1094" s="154"/>
      <c r="BE1094" s="154"/>
      <c r="BF1094" s="154"/>
      <c r="BG1094" s="154"/>
      <c r="BH1094" s="154"/>
      <c r="BI1094" s="154"/>
      <c r="BJ1094" s="154"/>
      <c r="BK1094" s="154"/>
      <c r="BL1094" s="154"/>
      <c r="BM1094" s="154"/>
      <c r="BN1094" s="154"/>
      <c r="BO1094" s="154"/>
      <c r="BP1094" s="154"/>
      <c r="BQ1094" s="154"/>
      <c r="BR1094" s="154"/>
      <c r="BS1094" s="154"/>
      <c r="BT1094" s="154"/>
      <c r="BU1094" s="154"/>
      <c r="BV1094" s="154"/>
      <c r="BW1094" s="154"/>
      <c r="BX1094" s="154"/>
      <c r="BY1094" s="154"/>
      <c r="BZ1094" s="154"/>
      <c r="CA1094" s="154"/>
      <c r="CB1094" s="154"/>
      <c r="CC1094" s="154"/>
      <c r="CD1094" s="154"/>
      <c r="CE1094" s="154"/>
      <c r="CF1094" s="150">
        <f t="shared" ref="CF1094" si="2835">SUM(CI1094:DM1094)</f>
        <v>0</v>
      </c>
      <c r="CG1094" s="150">
        <f>SUM(CI1095:DM1095)</f>
        <v>0</v>
      </c>
      <c r="CH1094" s="152" t="e">
        <f>CG1094/CF1094</f>
        <v>#DIV/0!</v>
      </c>
      <c r="CI1094" s="154"/>
      <c r="CJ1094" s="154"/>
      <c r="CK1094" s="154"/>
      <c r="CL1094" s="154"/>
      <c r="CM1094" s="154"/>
      <c r="CN1094" s="154"/>
      <c r="CO1094" s="154"/>
      <c r="CP1094" s="158"/>
      <c r="CQ1094" s="158"/>
      <c r="CR1094" s="158"/>
      <c r="CS1094" s="158"/>
      <c r="CT1094" s="158"/>
      <c r="CU1094" s="158"/>
      <c r="CV1094" s="158"/>
      <c r="CW1094" s="154"/>
      <c r="CX1094" s="154"/>
      <c r="CY1094" s="154"/>
      <c r="CZ1094" s="154"/>
      <c r="DA1094" s="154"/>
      <c r="DB1094" s="154"/>
      <c r="DC1094" s="154"/>
      <c r="DD1094" s="154"/>
      <c r="DE1094" s="154"/>
      <c r="DF1094" s="154"/>
      <c r="DG1094" s="154"/>
      <c r="DH1094" s="154"/>
      <c r="DI1094" s="154"/>
      <c r="DJ1094" s="154"/>
      <c r="DK1094" s="154"/>
      <c r="DL1094" s="154"/>
      <c r="DM1094" s="154"/>
      <c r="DN1094" s="150">
        <f t="shared" ref="DN1094" si="2836">SUM(DQ1094:ER1094)</f>
        <v>0</v>
      </c>
      <c r="DO1094" s="150">
        <f>SUM(DQ1095:ER1095)</f>
        <v>0</v>
      </c>
      <c r="DP1094" s="152" t="e">
        <f t="shared" si="2738"/>
        <v>#DIV/0!</v>
      </c>
      <c r="DQ1094" s="154"/>
      <c r="DR1094" s="154"/>
      <c r="DS1094" s="154"/>
      <c r="DT1094" s="154"/>
      <c r="DU1094" s="154"/>
      <c r="DV1094" s="154"/>
      <c r="DW1094" s="154"/>
      <c r="DX1094" s="154"/>
      <c r="DY1094" s="154"/>
      <c r="DZ1094" s="154"/>
      <c r="EA1094" s="154"/>
      <c r="EB1094" s="154"/>
      <c r="EC1094" s="154"/>
      <c r="ED1094" s="154"/>
      <c r="EE1094" s="154"/>
      <c r="EF1094" s="154"/>
      <c r="EG1094" s="154"/>
      <c r="EH1094" s="154"/>
      <c r="EI1094" s="154"/>
      <c r="EJ1094" s="154"/>
      <c r="EK1094" s="154"/>
      <c r="EL1094" s="154"/>
      <c r="EM1094" s="154"/>
      <c r="EN1094" s="154"/>
      <c r="EO1094" s="154"/>
      <c r="EP1094" s="154"/>
      <c r="EQ1094" s="154"/>
      <c r="ER1094" s="154"/>
      <c r="ES1094" s="150">
        <f t="shared" ca="1" si="2791"/>
        <v>0</v>
      </c>
      <c r="ET1094" s="150">
        <f t="shared" si="2775"/>
        <v>0</v>
      </c>
      <c r="EU1094" s="152" t="e">
        <f t="shared" ca="1" si="2776"/>
        <v>#DIV/0!</v>
      </c>
      <c r="EV1094" s="154"/>
      <c r="EW1094" s="160"/>
      <c r="EX1094" s="154"/>
      <c r="EY1094" s="154"/>
      <c r="EZ1094" s="154"/>
      <c r="FA1094" s="154"/>
      <c r="FB1094" s="154"/>
      <c r="FC1094" s="154"/>
      <c r="FD1094" s="154"/>
      <c r="FE1094" s="154"/>
      <c r="FF1094" s="154"/>
      <c r="FG1094" s="154"/>
      <c r="FH1094" s="154"/>
      <c r="FI1094" s="154"/>
      <c r="FJ1094" s="154"/>
      <c r="FK1094" s="154"/>
      <c r="FL1094" s="154"/>
      <c r="FM1094" s="154"/>
      <c r="FN1094" s="154"/>
      <c r="FO1094" s="154"/>
      <c r="FP1094" s="154"/>
      <c r="FQ1094" s="154"/>
      <c r="FR1094" s="154"/>
      <c r="FS1094" s="154"/>
      <c r="FT1094" s="154"/>
      <c r="FU1094" s="154"/>
      <c r="FV1094" s="154"/>
      <c r="FW1094" s="154"/>
      <c r="FX1094" s="154"/>
      <c r="FY1094" s="154"/>
      <c r="FZ1094" s="154"/>
      <c r="GA1094" s="150">
        <f t="shared" ref="GA1094" ca="1" si="2837">SUMIF($GD$8:$HG$9,$O$5,GD1094:HG1094)</f>
        <v>0</v>
      </c>
      <c r="GB1094" s="150">
        <f t="shared" ref="GB1094" si="2838">SUM(GD1095:HG1095)</f>
        <v>0</v>
      </c>
      <c r="GC1094" s="152" t="e">
        <f t="shared" ref="GC1094" ca="1" si="2839">GB1094/GA1094</f>
        <v>#DIV/0!</v>
      </c>
      <c r="GD1094" s="154"/>
      <c r="GE1094" s="154"/>
      <c r="GF1094" s="154"/>
      <c r="GG1094" s="154"/>
      <c r="GH1094" s="154"/>
      <c r="GI1094" s="154"/>
      <c r="GJ1094" s="154"/>
      <c r="GK1094" s="154"/>
      <c r="GL1094" s="154"/>
      <c r="GM1094" s="154"/>
      <c r="GN1094" s="154"/>
      <c r="GO1094" s="154"/>
      <c r="GP1094" s="154"/>
      <c r="GQ1094" s="154"/>
      <c r="GR1094" s="154"/>
      <c r="GS1094" s="154"/>
      <c r="GT1094" s="154"/>
      <c r="GU1094" s="154"/>
      <c r="GV1094" s="154"/>
      <c r="GW1094" s="154"/>
      <c r="GX1094" s="154"/>
      <c r="GY1094" s="154"/>
      <c r="GZ1094" s="154"/>
      <c r="HA1094" s="154"/>
      <c r="HB1094" s="154"/>
      <c r="HC1094" s="154"/>
      <c r="HD1094" s="154"/>
      <c r="HE1094" s="154"/>
      <c r="HF1094" s="154"/>
      <c r="HG1094" s="154"/>
      <c r="HH1094" s="150"/>
      <c r="HI1094" s="150">
        <v>0</v>
      </c>
      <c r="HJ1094" s="154"/>
      <c r="HK1094" s="154"/>
      <c r="HL1094" s="154"/>
      <c r="HM1094" s="154"/>
      <c r="HN1094" s="154"/>
      <c r="HO1094" s="154"/>
      <c r="HP1094" s="154"/>
      <c r="HQ1094" s="154"/>
      <c r="HR1094" s="154"/>
      <c r="HS1094" s="154"/>
      <c r="HT1094" s="154"/>
      <c r="HU1094" s="154"/>
      <c r="HV1094" s="154"/>
      <c r="HW1094" s="154"/>
      <c r="HX1094" s="154"/>
      <c r="HY1094" s="154"/>
      <c r="HZ1094" s="154"/>
      <c r="IA1094" s="154"/>
      <c r="IB1094" s="154"/>
      <c r="IC1094" s="154"/>
      <c r="ID1094" s="154"/>
      <c r="IE1094" s="154"/>
      <c r="IF1094" s="154"/>
      <c r="IG1094" s="154"/>
      <c r="IH1094" s="154"/>
      <c r="II1094" s="154"/>
      <c r="IJ1094" s="154"/>
      <c r="IK1094" s="154"/>
      <c r="IL1094" s="154"/>
      <c r="IM1094" s="154"/>
      <c r="IN1094" s="154"/>
      <c r="IO1094" s="154"/>
      <c r="IP1094" s="150"/>
      <c r="IQ1094" s="150">
        <v>0</v>
      </c>
      <c r="IR1094" s="154"/>
      <c r="IS1094" s="154"/>
      <c r="IT1094" s="154"/>
      <c r="IU1094" s="154"/>
      <c r="IV1094" s="154"/>
      <c r="IW1094" s="154"/>
      <c r="IX1094" s="154"/>
      <c r="IY1094" s="154"/>
      <c r="IZ1094" s="154"/>
      <c r="JA1094" s="154"/>
      <c r="JB1094" s="154"/>
      <c r="JC1094" s="154"/>
      <c r="JD1094" s="154"/>
      <c r="JE1094" s="154"/>
      <c r="JF1094" s="154"/>
      <c r="JG1094" s="154"/>
      <c r="JH1094" s="154"/>
      <c r="JI1094" s="154"/>
      <c r="JJ1094" s="154"/>
      <c r="JK1094" s="154"/>
      <c r="JL1094" s="154"/>
      <c r="JM1094" s="154"/>
      <c r="JN1094" s="154"/>
      <c r="JO1094" s="154"/>
      <c r="JP1094" s="154"/>
      <c r="JQ1094" s="154"/>
      <c r="JR1094" s="154"/>
      <c r="JS1094" s="154"/>
      <c r="JT1094" s="154"/>
      <c r="JU1094" s="154"/>
      <c r="JV1094" s="154"/>
      <c r="JW1094" s="150"/>
      <c r="JX1094" s="150">
        <v>0</v>
      </c>
      <c r="JY1094" s="154"/>
      <c r="JZ1094" s="154"/>
      <c r="KA1094" s="154"/>
      <c r="KB1094" s="154"/>
      <c r="KC1094" s="154"/>
      <c r="KD1094" s="154"/>
      <c r="KE1094" s="154"/>
      <c r="KF1094" s="154"/>
      <c r="KG1094" s="154"/>
      <c r="KH1094" s="154"/>
      <c r="KI1094" s="154"/>
      <c r="KJ1094" s="154"/>
      <c r="KK1094" s="154"/>
      <c r="KL1094" s="154"/>
      <c r="KM1094" s="154"/>
      <c r="KN1094" s="154"/>
      <c r="KO1094" s="154"/>
      <c r="KP1094" s="154"/>
      <c r="KQ1094" s="154"/>
      <c r="KR1094" s="154"/>
      <c r="KS1094" s="154"/>
      <c r="KT1094" s="154"/>
      <c r="KU1094" s="154"/>
      <c r="KV1094" s="154"/>
      <c r="KW1094" s="154"/>
      <c r="KX1094" s="154"/>
      <c r="KY1094" s="154"/>
      <c r="KZ1094" s="154"/>
      <c r="LA1094" s="154"/>
      <c r="LB1094" s="154"/>
      <c r="LC1094" s="154"/>
      <c r="LD1094" s="154"/>
      <c r="LE1094" s="150"/>
      <c r="LF1094" s="150">
        <v>0</v>
      </c>
      <c r="LG1094" s="154"/>
      <c r="LH1094" s="154"/>
      <c r="LI1094" s="154"/>
      <c r="LJ1094" s="154"/>
      <c r="LK1094" s="154"/>
      <c r="LL1094" s="154"/>
      <c r="LM1094" s="154"/>
      <c r="LN1094" s="154"/>
      <c r="LO1094" s="154"/>
      <c r="LP1094" s="154"/>
      <c r="LQ1094" s="154"/>
      <c r="LR1094" s="154"/>
      <c r="LS1094" s="154"/>
      <c r="LT1094" s="154"/>
      <c r="LU1094" s="154"/>
      <c r="LV1094" s="154"/>
      <c r="LW1094" s="154"/>
      <c r="LX1094" s="154"/>
      <c r="LY1094" s="154"/>
      <c r="LZ1094" s="154"/>
      <c r="MA1094" s="154"/>
      <c r="MB1094" s="154"/>
      <c r="MC1094" s="154"/>
      <c r="MD1094" s="154"/>
      <c r="ME1094" s="154"/>
      <c r="MF1094" s="154"/>
      <c r="MG1094" s="154"/>
      <c r="MH1094" s="154"/>
      <c r="MI1094" s="154"/>
      <c r="MJ1094" s="154"/>
      <c r="MK1094" s="154"/>
      <c r="ML1094" s="154"/>
    </row>
    <row r="1095" spans="1:350" s="41" customFormat="1" ht="14.25" customHeight="1" outlineLevel="3" x14ac:dyDescent="0.25">
      <c r="A1095" s="221"/>
      <c r="B1095" s="231"/>
      <c r="C1095" s="176"/>
      <c r="D1095" s="176"/>
      <c r="E1095" s="176"/>
      <c r="F1095" s="176"/>
      <c r="G1095" s="176"/>
      <c r="H1095" s="171"/>
      <c r="I1095" s="171"/>
      <c r="J1095" s="213"/>
      <c r="K1095" s="213"/>
      <c r="L1095" s="173"/>
      <c r="M1095" s="173"/>
      <c r="N1095" s="184"/>
      <c r="O1095" s="155"/>
      <c r="P1095" s="155"/>
      <c r="Q1095" s="151"/>
      <c r="R1095" s="151"/>
      <c r="S1095" s="153"/>
      <c r="T1095" s="155"/>
      <c r="U1095" s="155"/>
      <c r="V1095" s="155"/>
      <c r="W1095" s="155"/>
      <c r="X1095" s="155"/>
      <c r="Y1095" s="155"/>
      <c r="Z1095" s="155"/>
      <c r="AA1095" s="155"/>
      <c r="AB1095" s="155"/>
      <c r="AC1095" s="155"/>
      <c r="AD1095" s="155"/>
      <c r="AE1095" s="155"/>
      <c r="AF1095" s="155"/>
      <c r="AG1095" s="155"/>
      <c r="AH1095" s="155"/>
      <c r="AI1095" s="155"/>
      <c r="AJ1095" s="155"/>
      <c r="AK1095" s="155"/>
      <c r="AL1095" s="155"/>
      <c r="AM1095" s="155"/>
      <c r="AN1095" s="155"/>
      <c r="AO1095" s="155"/>
      <c r="AP1095" s="155"/>
      <c r="AQ1095" s="155"/>
      <c r="AR1095" s="155"/>
      <c r="AS1095" s="155"/>
      <c r="AT1095" s="155"/>
      <c r="AU1095" s="155"/>
      <c r="AV1095" s="155"/>
      <c r="AW1095" s="155"/>
      <c r="AX1095" s="151"/>
      <c r="AY1095" s="151"/>
      <c r="AZ1095" s="153"/>
      <c r="BA1095" s="155"/>
      <c r="BB1095" s="155"/>
      <c r="BC1095" s="155"/>
      <c r="BD1095" s="155"/>
      <c r="BE1095" s="155"/>
      <c r="BF1095" s="155"/>
      <c r="BG1095" s="155"/>
      <c r="BH1095" s="155"/>
      <c r="BI1095" s="155"/>
      <c r="BJ1095" s="155"/>
      <c r="BK1095" s="155"/>
      <c r="BL1095" s="155"/>
      <c r="BM1095" s="155"/>
      <c r="BN1095" s="155"/>
      <c r="BO1095" s="155"/>
      <c r="BP1095" s="155"/>
      <c r="BQ1095" s="155"/>
      <c r="BR1095" s="155"/>
      <c r="BS1095" s="155"/>
      <c r="BT1095" s="155"/>
      <c r="BU1095" s="155"/>
      <c r="BV1095" s="155"/>
      <c r="BW1095" s="155"/>
      <c r="BX1095" s="155"/>
      <c r="BY1095" s="155"/>
      <c r="BZ1095" s="155"/>
      <c r="CA1095" s="155"/>
      <c r="CB1095" s="155"/>
      <c r="CC1095" s="155"/>
      <c r="CD1095" s="155"/>
      <c r="CE1095" s="155"/>
      <c r="CF1095" s="151"/>
      <c r="CG1095" s="151"/>
      <c r="CH1095" s="153"/>
      <c r="CI1095" s="155"/>
      <c r="CJ1095" s="155"/>
      <c r="CK1095" s="155"/>
      <c r="CL1095" s="155"/>
      <c r="CM1095" s="155"/>
      <c r="CN1095" s="155"/>
      <c r="CO1095" s="155"/>
      <c r="CP1095" s="159"/>
      <c r="CQ1095" s="159"/>
      <c r="CR1095" s="159"/>
      <c r="CS1095" s="159"/>
      <c r="CT1095" s="159"/>
      <c r="CU1095" s="159"/>
      <c r="CV1095" s="159"/>
      <c r="CW1095" s="155"/>
      <c r="CX1095" s="155"/>
      <c r="CY1095" s="155"/>
      <c r="CZ1095" s="155"/>
      <c r="DA1095" s="155"/>
      <c r="DB1095" s="155"/>
      <c r="DC1095" s="155"/>
      <c r="DD1095" s="155"/>
      <c r="DE1095" s="155"/>
      <c r="DF1095" s="155"/>
      <c r="DG1095" s="155"/>
      <c r="DH1095" s="155"/>
      <c r="DI1095" s="155"/>
      <c r="DJ1095" s="155"/>
      <c r="DK1095" s="155"/>
      <c r="DL1095" s="155"/>
      <c r="DM1095" s="155"/>
      <c r="DN1095" s="151"/>
      <c r="DO1095" s="151"/>
      <c r="DP1095" s="153"/>
      <c r="DQ1095" s="155"/>
      <c r="DR1095" s="155"/>
      <c r="DS1095" s="155"/>
      <c r="DT1095" s="155"/>
      <c r="DU1095" s="155"/>
      <c r="DV1095" s="155"/>
      <c r="DW1095" s="155"/>
      <c r="DX1095" s="155"/>
      <c r="DY1095" s="155"/>
      <c r="DZ1095" s="155"/>
      <c r="EA1095" s="155"/>
      <c r="EB1095" s="155"/>
      <c r="EC1095" s="155"/>
      <c r="ED1095" s="155"/>
      <c r="EE1095" s="155"/>
      <c r="EF1095" s="155"/>
      <c r="EG1095" s="155"/>
      <c r="EH1095" s="155"/>
      <c r="EI1095" s="155"/>
      <c r="EJ1095" s="155"/>
      <c r="EK1095" s="155"/>
      <c r="EL1095" s="155"/>
      <c r="EM1095" s="155"/>
      <c r="EN1095" s="155"/>
      <c r="EO1095" s="155"/>
      <c r="EP1095" s="155"/>
      <c r="EQ1095" s="155"/>
      <c r="ER1095" s="155"/>
      <c r="ES1095" s="151"/>
      <c r="ET1095" s="151"/>
      <c r="EU1095" s="153"/>
      <c r="EV1095" s="155"/>
      <c r="EW1095" s="161"/>
      <c r="EX1095" s="155"/>
      <c r="EY1095" s="155"/>
      <c r="EZ1095" s="155"/>
      <c r="FA1095" s="155"/>
      <c r="FB1095" s="155"/>
      <c r="FC1095" s="155"/>
      <c r="FD1095" s="155"/>
      <c r="FE1095" s="155"/>
      <c r="FF1095" s="155"/>
      <c r="FG1095" s="155"/>
      <c r="FH1095" s="155"/>
      <c r="FI1095" s="155"/>
      <c r="FJ1095" s="155"/>
      <c r="FK1095" s="155"/>
      <c r="FL1095" s="155"/>
      <c r="FM1095" s="155"/>
      <c r="FN1095" s="155"/>
      <c r="FO1095" s="155"/>
      <c r="FP1095" s="155"/>
      <c r="FQ1095" s="155"/>
      <c r="FR1095" s="155"/>
      <c r="FS1095" s="155"/>
      <c r="FT1095" s="155"/>
      <c r="FU1095" s="155"/>
      <c r="FV1095" s="155"/>
      <c r="FW1095" s="155"/>
      <c r="FX1095" s="155"/>
      <c r="FY1095" s="155"/>
      <c r="FZ1095" s="155"/>
      <c r="GA1095" s="151"/>
      <c r="GB1095" s="151"/>
      <c r="GC1095" s="153"/>
      <c r="GD1095" s="155"/>
      <c r="GE1095" s="155"/>
      <c r="GF1095" s="155"/>
      <c r="GG1095" s="155"/>
      <c r="GH1095" s="155"/>
      <c r="GI1095" s="155"/>
      <c r="GJ1095" s="155"/>
      <c r="GK1095" s="155"/>
      <c r="GL1095" s="155"/>
      <c r="GM1095" s="155"/>
      <c r="GN1095" s="155"/>
      <c r="GO1095" s="155"/>
      <c r="GP1095" s="155"/>
      <c r="GQ1095" s="155"/>
      <c r="GR1095" s="155"/>
      <c r="GS1095" s="155"/>
      <c r="GT1095" s="155"/>
      <c r="GU1095" s="155"/>
      <c r="GV1095" s="155"/>
      <c r="GW1095" s="155"/>
      <c r="GX1095" s="155"/>
      <c r="GY1095" s="155"/>
      <c r="GZ1095" s="155"/>
      <c r="HA1095" s="155"/>
      <c r="HB1095" s="155"/>
      <c r="HC1095" s="155"/>
      <c r="HD1095" s="155"/>
      <c r="HE1095" s="155"/>
      <c r="HF1095" s="155"/>
      <c r="HG1095" s="155"/>
      <c r="HH1095" s="151"/>
      <c r="HI1095" s="151"/>
      <c r="HJ1095" s="155"/>
      <c r="HK1095" s="155"/>
      <c r="HL1095" s="155"/>
      <c r="HM1095" s="155"/>
      <c r="HN1095" s="155"/>
      <c r="HO1095" s="155"/>
      <c r="HP1095" s="155"/>
      <c r="HQ1095" s="155"/>
      <c r="HR1095" s="155"/>
      <c r="HS1095" s="155"/>
      <c r="HT1095" s="155"/>
      <c r="HU1095" s="155"/>
      <c r="HV1095" s="155"/>
      <c r="HW1095" s="155"/>
      <c r="HX1095" s="155"/>
      <c r="HY1095" s="155"/>
      <c r="HZ1095" s="155"/>
      <c r="IA1095" s="155"/>
      <c r="IB1095" s="155"/>
      <c r="IC1095" s="155"/>
      <c r="ID1095" s="155"/>
      <c r="IE1095" s="155"/>
      <c r="IF1095" s="155"/>
      <c r="IG1095" s="155"/>
      <c r="IH1095" s="155"/>
      <c r="II1095" s="155"/>
      <c r="IJ1095" s="155"/>
      <c r="IK1095" s="155"/>
      <c r="IL1095" s="155"/>
      <c r="IM1095" s="155"/>
      <c r="IN1095" s="155"/>
      <c r="IO1095" s="155"/>
      <c r="IP1095" s="151"/>
      <c r="IQ1095" s="151"/>
      <c r="IR1095" s="155"/>
      <c r="IS1095" s="155"/>
      <c r="IT1095" s="155"/>
      <c r="IU1095" s="155"/>
      <c r="IV1095" s="155"/>
      <c r="IW1095" s="155"/>
      <c r="IX1095" s="155"/>
      <c r="IY1095" s="155"/>
      <c r="IZ1095" s="155"/>
      <c r="JA1095" s="155"/>
      <c r="JB1095" s="155"/>
      <c r="JC1095" s="155"/>
      <c r="JD1095" s="155"/>
      <c r="JE1095" s="155"/>
      <c r="JF1095" s="155"/>
      <c r="JG1095" s="155"/>
      <c r="JH1095" s="155"/>
      <c r="JI1095" s="155"/>
      <c r="JJ1095" s="155"/>
      <c r="JK1095" s="155"/>
      <c r="JL1095" s="155"/>
      <c r="JM1095" s="155"/>
      <c r="JN1095" s="155"/>
      <c r="JO1095" s="155"/>
      <c r="JP1095" s="155"/>
      <c r="JQ1095" s="155"/>
      <c r="JR1095" s="155"/>
      <c r="JS1095" s="155"/>
      <c r="JT1095" s="155"/>
      <c r="JU1095" s="155"/>
      <c r="JV1095" s="155"/>
      <c r="JW1095" s="151"/>
      <c r="JX1095" s="151"/>
      <c r="JY1095" s="155"/>
      <c r="JZ1095" s="155"/>
      <c r="KA1095" s="155"/>
      <c r="KB1095" s="155"/>
      <c r="KC1095" s="155"/>
      <c r="KD1095" s="155"/>
      <c r="KE1095" s="155"/>
      <c r="KF1095" s="155"/>
      <c r="KG1095" s="155"/>
      <c r="KH1095" s="155"/>
      <c r="KI1095" s="155"/>
      <c r="KJ1095" s="155"/>
      <c r="KK1095" s="155"/>
      <c r="KL1095" s="155"/>
      <c r="KM1095" s="155"/>
      <c r="KN1095" s="155"/>
      <c r="KO1095" s="155"/>
      <c r="KP1095" s="155"/>
      <c r="KQ1095" s="155"/>
      <c r="KR1095" s="155"/>
      <c r="KS1095" s="155"/>
      <c r="KT1095" s="155"/>
      <c r="KU1095" s="155"/>
      <c r="KV1095" s="155"/>
      <c r="KW1095" s="155"/>
      <c r="KX1095" s="155"/>
      <c r="KY1095" s="155"/>
      <c r="KZ1095" s="155"/>
      <c r="LA1095" s="155"/>
      <c r="LB1095" s="155"/>
      <c r="LC1095" s="155"/>
      <c r="LD1095" s="155"/>
      <c r="LE1095" s="151"/>
      <c r="LF1095" s="151"/>
      <c r="LG1095" s="155"/>
      <c r="LH1095" s="155"/>
      <c r="LI1095" s="155"/>
      <c r="LJ1095" s="155"/>
      <c r="LK1095" s="155"/>
      <c r="LL1095" s="155"/>
      <c r="LM1095" s="155"/>
      <c r="LN1095" s="155"/>
      <c r="LO1095" s="155"/>
      <c r="LP1095" s="155"/>
      <c r="LQ1095" s="155"/>
      <c r="LR1095" s="155"/>
      <c r="LS1095" s="155"/>
      <c r="LT1095" s="155"/>
      <c r="LU1095" s="155"/>
      <c r="LV1095" s="155"/>
      <c r="LW1095" s="155"/>
      <c r="LX1095" s="155"/>
      <c r="LY1095" s="155"/>
      <c r="LZ1095" s="155"/>
      <c r="MA1095" s="155"/>
      <c r="MB1095" s="155"/>
      <c r="MC1095" s="155"/>
      <c r="MD1095" s="155"/>
      <c r="ME1095" s="155"/>
      <c r="MF1095" s="155"/>
      <c r="MG1095" s="155"/>
      <c r="MH1095" s="155"/>
      <c r="MI1095" s="155"/>
      <c r="MJ1095" s="155"/>
      <c r="MK1095" s="155"/>
      <c r="ML1095" s="155"/>
    </row>
    <row r="1096" spans="1:350" ht="13.9" customHeight="1" outlineLevel="3" x14ac:dyDescent="0.2">
      <c r="A1096" s="226" t="s">
        <v>639</v>
      </c>
      <c r="B1096" s="218" t="s">
        <v>343</v>
      </c>
      <c r="C1096" s="214" t="s">
        <v>99</v>
      </c>
      <c r="D1096" s="216">
        <v>48</v>
      </c>
      <c r="E1096" s="175">
        <v>0</v>
      </c>
      <c r="F1096" s="175">
        <f>D1096-E1096</f>
        <v>48</v>
      </c>
      <c r="G1096" s="175" t="s">
        <v>847</v>
      </c>
      <c r="H1096" s="170" t="s">
        <v>863</v>
      </c>
      <c r="I1096" s="170" t="s">
        <v>891</v>
      </c>
      <c r="J1096" s="212">
        <f ca="1">E1096+Q1096+AX1096+CF1096+DN1096+ES1096+GA1096+HH1096+IP1096+JW1096+LE1096</f>
        <v>48</v>
      </c>
      <c r="K1096" s="212">
        <f>E1096+R1096+AY1096+CG1096+DO1096+ET1096+GB1096+HI1096+IQ1096+JX1096+LF1096</f>
        <v>48</v>
      </c>
      <c r="L1096" s="172">
        <f ca="1">K1096/J1096</f>
        <v>1</v>
      </c>
      <c r="M1096" s="172">
        <f>K1096/D1096</f>
        <v>1</v>
      </c>
      <c r="N1096" s="183">
        <f ca="1">SUMIF($EV$8:$FZ$9,$O$5,$EV1097:$FZ1097)-SUMIF($EV$8:$FZ$9,$Q$5,$EV1097:$FZ1097)</f>
        <v>0</v>
      </c>
      <c r="O1096" s="156"/>
      <c r="P1096" s="16" t="s">
        <v>25</v>
      </c>
      <c r="Q1096" s="150">
        <v>0</v>
      </c>
      <c r="R1096" s="150">
        <v>0</v>
      </c>
      <c r="S1096" s="152" t="e">
        <v>#DIV/0!</v>
      </c>
      <c r="T1096" s="16"/>
      <c r="U1096" s="16"/>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c r="AQ1096" s="16"/>
      <c r="AR1096" s="16"/>
      <c r="AS1096" s="16"/>
      <c r="AT1096" s="16"/>
      <c r="AU1096" s="16"/>
      <c r="AV1096" s="16"/>
      <c r="AW1096" s="16"/>
      <c r="AX1096" s="150">
        <f t="shared" ca="1" si="2767"/>
        <v>0</v>
      </c>
      <c r="AY1096" s="150">
        <f>SUM(BA1097:CE1097)</f>
        <v>0</v>
      </c>
      <c r="AZ1096" s="152" t="e">
        <f ca="1">AY1096/AX1096</f>
        <v>#DIV/0!</v>
      </c>
      <c r="BA1096" s="16"/>
      <c r="BB1096" s="16"/>
      <c r="BC1096" s="16"/>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c r="BZ1096" s="16"/>
      <c r="CA1096" s="16"/>
      <c r="CB1096" s="16"/>
      <c r="CC1096" s="16"/>
      <c r="CD1096" s="16"/>
      <c r="CE1096" s="16"/>
      <c r="CF1096" s="150">
        <f t="shared" ref="CF1096" si="2840">SUM(CI1096:DM1096)</f>
        <v>48</v>
      </c>
      <c r="CG1096" s="150">
        <f>SUM(CI1097:DM1097)</f>
        <v>0</v>
      </c>
      <c r="CH1096" s="152">
        <f>CG1096/CF1096</f>
        <v>0</v>
      </c>
      <c r="CI1096" s="129"/>
      <c r="CJ1096" s="129"/>
      <c r="CK1096" s="129"/>
      <c r="CL1096" s="129"/>
      <c r="CM1096" s="129"/>
      <c r="CN1096" s="129"/>
      <c r="CO1096" s="129"/>
      <c r="CP1096" s="101"/>
      <c r="CQ1096" s="101"/>
      <c r="CR1096" s="101"/>
      <c r="CS1096" s="101"/>
      <c r="CT1096" s="101"/>
      <c r="CU1096" s="101"/>
      <c r="CV1096" s="101"/>
      <c r="CW1096" s="129"/>
      <c r="CX1096" s="129"/>
      <c r="CY1096" s="129"/>
      <c r="CZ1096" s="129"/>
      <c r="DA1096" s="129"/>
      <c r="DB1096" s="129"/>
      <c r="DC1096" s="129"/>
      <c r="DD1096" s="129"/>
      <c r="DE1096" s="129"/>
      <c r="DF1096" s="129"/>
      <c r="DG1096" s="129"/>
      <c r="DH1096" s="129"/>
      <c r="DI1096" s="129"/>
      <c r="DJ1096" s="129">
        <v>24</v>
      </c>
      <c r="DK1096" s="129">
        <v>24</v>
      </c>
      <c r="DL1096" s="129"/>
      <c r="DM1096" s="129"/>
      <c r="DN1096" s="150">
        <f t="shared" ref="DN1096" si="2841">SUM(DQ1096:ER1096)</f>
        <v>0</v>
      </c>
      <c r="DO1096" s="150">
        <f>SUM(DQ1097:ER1097)</f>
        <v>0</v>
      </c>
      <c r="DP1096" s="152" t="e">
        <f t="shared" si="2738"/>
        <v>#DIV/0!</v>
      </c>
      <c r="DQ1096" s="16"/>
      <c r="DR1096" s="16"/>
      <c r="DS1096" s="16"/>
      <c r="DT1096" s="16"/>
      <c r="DU1096" s="16"/>
      <c r="DV1096" s="16"/>
      <c r="DW1096" s="16"/>
      <c r="DX1096" s="16"/>
      <c r="DY1096" s="16"/>
      <c r="DZ1096" s="16"/>
      <c r="EA1096" s="16"/>
      <c r="EB1096" s="16"/>
      <c r="EC1096" s="16"/>
      <c r="ED1096" s="16"/>
      <c r="EE1096" s="16"/>
      <c r="EF1096" s="16"/>
      <c r="EG1096" s="16"/>
      <c r="EH1096" s="16"/>
      <c r="EI1096" s="16"/>
      <c r="EJ1096" s="16"/>
      <c r="EK1096" s="16"/>
      <c r="EL1096" s="16"/>
      <c r="EM1096" s="16"/>
      <c r="EN1096" s="16"/>
      <c r="EO1096" s="16"/>
      <c r="EP1096" s="16"/>
      <c r="EQ1096" s="16"/>
      <c r="ER1096" s="16"/>
      <c r="ES1096" s="150">
        <f t="shared" ca="1" si="2791"/>
        <v>0</v>
      </c>
      <c r="ET1096" s="150">
        <f t="shared" si="2775"/>
        <v>0</v>
      </c>
      <c r="EU1096" s="152" t="e">
        <f t="shared" ca="1" si="2776"/>
        <v>#DIV/0!</v>
      </c>
      <c r="EV1096" s="16"/>
      <c r="EW1096" s="67"/>
      <c r="EX1096" s="16"/>
      <c r="EY1096" s="16"/>
      <c r="EZ1096" s="16"/>
      <c r="FA1096" s="16"/>
      <c r="FB1096" s="16"/>
      <c r="FC1096" s="16"/>
      <c r="FD1096" s="16"/>
      <c r="FE1096" s="16"/>
      <c r="FF1096" s="16"/>
      <c r="FG1096" s="16"/>
      <c r="FH1096" s="16"/>
      <c r="FI1096" s="16"/>
      <c r="FJ1096" s="16"/>
      <c r="FK1096" s="16"/>
      <c r="FL1096" s="16"/>
      <c r="FM1096" s="16"/>
      <c r="FN1096" s="16"/>
      <c r="FO1096" s="16"/>
      <c r="FP1096" s="16"/>
      <c r="FQ1096" s="16"/>
      <c r="FR1096" s="16"/>
      <c r="FS1096" s="16"/>
      <c r="FT1096" s="16"/>
      <c r="FU1096" s="16"/>
      <c r="FV1096" s="16"/>
      <c r="FW1096" s="16"/>
      <c r="FX1096" s="16"/>
      <c r="FY1096" s="16"/>
      <c r="FZ1096" s="16"/>
      <c r="GA1096" s="150">
        <f t="shared" ref="GA1096" ca="1" si="2842">SUMIF($GD$8:$HG$9,$O$5,GD1096:HG1096)</f>
        <v>0</v>
      </c>
      <c r="GB1096" s="150">
        <f t="shared" ref="GB1096" si="2843">SUM(GD1097:HG1097)</f>
        <v>48</v>
      </c>
      <c r="GC1096" s="152" t="e">
        <f t="shared" ref="GC1096" ca="1" si="2844">GB1096/GA1096</f>
        <v>#DIV/0!</v>
      </c>
      <c r="GD1096" s="16"/>
      <c r="GE1096" s="16"/>
      <c r="GF1096" s="16"/>
      <c r="GG1096" s="16"/>
      <c r="GH1096" s="16"/>
      <c r="GI1096" s="16"/>
      <c r="GJ1096" s="16"/>
      <c r="GK1096" s="16"/>
      <c r="GL1096" s="16"/>
      <c r="GM1096" s="16"/>
      <c r="GN1096" s="16"/>
      <c r="GO1096" s="16"/>
      <c r="GP1096" s="16"/>
      <c r="GQ1096" s="16"/>
      <c r="GR1096" s="16"/>
      <c r="GS1096" s="16"/>
      <c r="GT1096" s="16"/>
      <c r="GU1096" s="16"/>
      <c r="GV1096" s="16"/>
      <c r="GW1096" s="16"/>
      <c r="GX1096" s="16"/>
      <c r="GY1096" s="16"/>
      <c r="GZ1096" s="16"/>
      <c r="HA1096" s="16"/>
      <c r="HB1096" s="16"/>
      <c r="HC1096" s="16"/>
      <c r="HD1096" s="16"/>
      <c r="HE1096" s="16"/>
      <c r="HF1096" s="16"/>
      <c r="HG1096" s="16"/>
      <c r="HH1096" s="150"/>
      <c r="HI1096" s="150">
        <v>0</v>
      </c>
      <c r="HJ1096" s="152" t="e">
        <v>#DIV/0!</v>
      </c>
      <c r="HK1096" s="16"/>
      <c r="HL1096" s="16"/>
      <c r="HM1096" s="16"/>
      <c r="HN1096" s="16"/>
      <c r="HO1096" s="16"/>
      <c r="HP1096" s="16"/>
      <c r="HQ1096" s="16"/>
      <c r="HR1096" s="16"/>
      <c r="HS1096" s="16"/>
      <c r="HT1096" s="16"/>
      <c r="HU1096" s="16"/>
      <c r="HV1096" s="16"/>
      <c r="HW1096" s="16"/>
      <c r="HX1096" s="16"/>
      <c r="HY1096" s="16"/>
      <c r="HZ1096" s="16"/>
      <c r="IA1096" s="16"/>
      <c r="IB1096" s="16"/>
      <c r="IC1096" s="16"/>
      <c r="ID1096" s="16"/>
      <c r="IE1096" s="16"/>
      <c r="IF1096" s="16"/>
      <c r="IG1096" s="16"/>
      <c r="IH1096" s="16"/>
      <c r="II1096" s="16"/>
      <c r="IJ1096" s="16"/>
      <c r="IK1096" s="16"/>
      <c r="IL1096" s="16"/>
      <c r="IM1096" s="16"/>
      <c r="IN1096" s="16"/>
      <c r="IO1096" s="16"/>
      <c r="IP1096" s="150"/>
      <c r="IQ1096" s="150">
        <v>0</v>
      </c>
      <c r="IR1096" s="152" t="e">
        <v>#DIV/0!</v>
      </c>
      <c r="IS1096" s="16"/>
      <c r="IT1096" s="16"/>
      <c r="IU1096" s="16"/>
      <c r="IV1096" s="16"/>
      <c r="IW1096" s="16"/>
      <c r="IX1096" s="16"/>
      <c r="IY1096" s="16"/>
      <c r="IZ1096" s="16"/>
      <c r="JA1096" s="16"/>
      <c r="JB1096" s="16"/>
      <c r="JC1096" s="16"/>
      <c r="JD1096" s="16"/>
      <c r="JE1096" s="16"/>
      <c r="JF1096" s="16"/>
      <c r="JG1096" s="16"/>
      <c r="JH1096" s="16"/>
      <c r="JI1096" s="16"/>
      <c r="JJ1096" s="16"/>
      <c r="JK1096" s="16"/>
      <c r="JL1096" s="16"/>
      <c r="JM1096" s="16"/>
      <c r="JN1096" s="16"/>
      <c r="JO1096" s="16"/>
      <c r="JP1096" s="16"/>
      <c r="JQ1096" s="16"/>
      <c r="JR1096" s="16"/>
      <c r="JS1096" s="16"/>
      <c r="JT1096" s="16"/>
      <c r="JU1096" s="23"/>
      <c r="JV1096" s="16"/>
      <c r="JW1096" s="150"/>
      <c r="JX1096" s="150">
        <v>0</v>
      </c>
      <c r="JY1096" s="152" t="e">
        <v>#DIV/0!</v>
      </c>
      <c r="JZ1096" s="16"/>
      <c r="KA1096" s="16"/>
      <c r="KB1096" s="16"/>
      <c r="KC1096" s="16"/>
      <c r="KD1096" s="16"/>
      <c r="KE1096" s="16"/>
      <c r="KF1096" s="16"/>
      <c r="KG1096" s="16"/>
      <c r="KH1096" s="16"/>
      <c r="KI1096" s="16"/>
      <c r="KJ1096" s="16"/>
      <c r="KK1096" s="16"/>
      <c r="KL1096" s="16"/>
      <c r="KM1096" s="16"/>
      <c r="KN1096" s="16"/>
      <c r="KO1096" s="16"/>
      <c r="KP1096" s="16"/>
      <c r="KQ1096" s="16"/>
      <c r="KR1096" s="16"/>
      <c r="KS1096" s="16"/>
      <c r="KT1096" s="16"/>
      <c r="KU1096" s="16"/>
      <c r="KV1096" s="16"/>
      <c r="KW1096" s="16"/>
      <c r="KX1096" s="16"/>
      <c r="KY1096" s="16"/>
      <c r="KZ1096" s="16"/>
      <c r="LA1096" s="16"/>
      <c r="LB1096" s="16"/>
      <c r="LC1096" s="16"/>
      <c r="LD1096" s="16"/>
      <c r="LE1096" s="150"/>
      <c r="LF1096" s="150">
        <v>0</v>
      </c>
      <c r="LG1096" s="152" t="e">
        <v>#DIV/0!</v>
      </c>
      <c r="LH1096" s="16"/>
      <c r="LI1096" s="16"/>
      <c r="LJ1096" s="16"/>
      <c r="LK1096" s="16"/>
      <c r="LL1096" s="16"/>
      <c r="LM1096" s="16"/>
      <c r="LN1096" s="16"/>
      <c r="LO1096" s="16"/>
      <c r="LP1096" s="16"/>
      <c r="LQ1096" s="16"/>
      <c r="LR1096" s="16"/>
      <c r="LS1096" s="16"/>
      <c r="LT1096" s="16"/>
      <c r="LU1096" s="16"/>
      <c r="LV1096" s="16"/>
      <c r="LW1096" s="16"/>
      <c r="LX1096" s="16"/>
      <c r="LY1096" s="16"/>
      <c r="LZ1096" s="16"/>
      <c r="MA1096" s="16"/>
      <c r="MB1096" s="16"/>
      <c r="MC1096" s="16"/>
      <c r="MD1096" s="16"/>
      <c r="ME1096" s="16"/>
      <c r="MF1096" s="16"/>
      <c r="MG1096" s="16"/>
      <c r="MH1096" s="16"/>
      <c r="MI1096" s="16"/>
      <c r="MJ1096" s="16"/>
      <c r="MK1096" s="16"/>
      <c r="ML1096" s="16"/>
    </row>
    <row r="1097" spans="1:350" ht="13.9" customHeight="1" outlineLevel="3" x14ac:dyDescent="0.2">
      <c r="A1097" s="227"/>
      <c r="B1097" s="219"/>
      <c r="C1097" s="215"/>
      <c r="D1097" s="217"/>
      <c r="E1097" s="176"/>
      <c r="F1097" s="176"/>
      <c r="G1097" s="176"/>
      <c r="H1097" s="171"/>
      <c r="I1097" s="171"/>
      <c r="J1097" s="213"/>
      <c r="K1097" s="213"/>
      <c r="L1097" s="173"/>
      <c r="M1097" s="173"/>
      <c r="N1097" s="184"/>
      <c r="O1097" s="157"/>
      <c r="P1097" s="17" t="s">
        <v>26</v>
      </c>
      <c r="Q1097" s="151"/>
      <c r="R1097" s="151"/>
      <c r="S1097" s="153"/>
      <c r="T1097" s="24"/>
      <c r="U1097" s="24"/>
      <c r="V1097" s="24"/>
      <c r="W1097" s="24"/>
      <c r="X1097" s="24"/>
      <c r="Y1097" s="24"/>
      <c r="Z1097" s="24"/>
      <c r="AA1097" s="24"/>
      <c r="AB1097" s="24"/>
      <c r="AC1097" s="24"/>
      <c r="AD1097" s="24"/>
      <c r="AE1097" s="24"/>
      <c r="AF1097" s="24"/>
      <c r="AG1097" s="24"/>
      <c r="AH1097" s="24"/>
      <c r="AI1097" s="24"/>
      <c r="AJ1097" s="24"/>
      <c r="AK1097" s="24"/>
      <c r="AL1097" s="24"/>
      <c r="AM1097" s="24"/>
      <c r="AN1097" s="24"/>
      <c r="AO1097" s="24"/>
      <c r="AP1097" s="24"/>
      <c r="AQ1097" s="24"/>
      <c r="AR1097" s="24"/>
      <c r="AS1097" s="24"/>
      <c r="AT1097" s="24"/>
      <c r="AU1097" s="24"/>
      <c r="AV1097" s="24"/>
      <c r="AW1097" s="24"/>
      <c r="AX1097" s="151"/>
      <c r="AY1097" s="151"/>
      <c r="AZ1097" s="153"/>
      <c r="BA1097" s="24"/>
      <c r="BB1097" s="24"/>
      <c r="BC1097" s="24"/>
      <c r="BD1097" s="24"/>
      <c r="BE1097" s="24"/>
      <c r="BF1097" s="24"/>
      <c r="BG1097" s="24"/>
      <c r="BH1097" s="24"/>
      <c r="BI1097" s="24"/>
      <c r="BJ1097" s="24"/>
      <c r="BK1097" s="24"/>
      <c r="BL1097" s="24"/>
      <c r="BM1097" s="24"/>
      <c r="BN1097" s="24"/>
      <c r="BO1097" s="24"/>
      <c r="BP1097" s="24"/>
      <c r="BQ1097" s="24"/>
      <c r="BR1097" s="24"/>
      <c r="BS1097" s="24"/>
      <c r="BT1097" s="24"/>
      <c r="BU1097" s="24"/>
      <c r="BV1097" s="24"/>
      <c r="BW1097" s="24"/>
      <c r="BX1097" s="24"/>
      <c r="BY1097" s="24"/>
      <c r="BZ1097" s="24"/>
      <c r="CA1097" s="24"/>
      <c r="CB1097" s="24"/>
      <c r="CC1097" s="24"/>
      <c r="CD1097" s="24"/>
      <c r="CE1097" s="24"/>
      <c r="CF1097" s="151"/>
      <c r="CG1097" s="151"/>
      <c r="CH1097" s="153"/>
      <c r="CI1097" s="141"/>
      <c r="CJ1097" s="141"/>
      <c r="CK1097" s="141"/>
      <c r="CL1097" s="141"/>
      <c r="CM1097" s="141"/>
      <c r="CN1097" s="141"/>
      <c r="CO1097" s="141"/>
      <c r="CP1097" s="95"/>
      <c r="CQ1097" s="95"/>
      <c r="CR1097" s="95"/>
      <c r="CS1097" s="95"/>
      <c r="CT1097" s="95"/>
      <c r="CU1097" s="95"/>
      <c r="CV1097" s="95"/>
      <c r="CW1097" s="141"/>
      <c r="CX1097" s="141"/>
      <c r="CY1097" s="141"/>
      <c r="CZ1097" s="141"/>
      <c r="DA1097" s="141"/>
      <c r="DB1097" s="141"/>
      <c r="DC1097" s="141"/>
      <c r="DD1097" s="141"/>
      <c r="DE1097" s="141"/>
      <c r="DF1097" s="141"/>
      <c r="DG1097" s="141"/>
      <c r="DH1097" s="141"/>
      <c r="DI1097" s="141"/>
      <c r="DJ1097" s="141"/>
      <c r="DK1097" s="141"/>
      <c r="DL1097" s="141"/>
      <c r="DM1097" s="141"/>
      <c r="DN1097" s="151"/>
      <c r="DO1097" s="151"/>
      <c r="DP1097" s="153"/>
      <c r="DQ1097" s="24"/>
      <c r="DR1097" s="24"/>
      <c r="DS1097" s="24"/>
      <c r="DT1097" s="24"/>
      <c r="DU1097" s="24"/>
      <c r="DV1097" s="24"/>
      <c r="DW1097" s="24"/>
      <c r="DX1097" s="24"/>
      <c r="DY1097" s="24"/>
      <c r="DZ1097" s="24"/>
      <c r="EA1097" s="24"/>
      <c r="EB1097" s="24"/>
      <c r="EC1097" s="24"/>
      <c r="ED1097" s="24"/>
      <c r="EE1097" s="24"/>
      <c r="EF1097" s="24"/>
      <c r="EG1097" s="24"/>
      <c r="EH1097" s="24"/>
      <c r="EI1097" s="24"/>
      <c r="EJ1097" s="24"/>
      <c r="EK1097" s="24"/>
      <c r="EL1097" s="24"/>
      <c r="EM1097" s="24"/>
      <c r="EN1097" s="24"/>
      <c r="EO1097" s="24"/>
      <c r="EP1097" s="24"/>
      <c r="EQ1097" s="24"/>
      <c r="ER1097" s="24"/>
      <c r="ES1097" s="151"/>
      <c r="ET1097" s="151"/>
      <c r="EU1097" s="153"/>
      <c r="EV1097" s="24"/>
      <c r="EW1097" s="125"/>
      <c r="EX1097" s="24"/>
      <c r="EY1097" s="24"/>
      <c r="EZ1097" s="24"/>
      <c r="FA1097" s="24"/>
      <c r="FB1097" s="24"/>
      <c r="FC1097" s="24"/>
      <c r="FD1097" s="24"/>
      <c r="FE1097" s="24"/>
      <c r="FF1097" s="24"/>
      <c r="FG1097" s="24"/>
      <c r="FH1097" s="24"/>
      <c r="FI1097" s="24"/>
      <c r="FJ1097" s="24"/>
      <c r="FK1097" s="24"/>
      <c r="FL1097" s="24"/>
      <c r="FM1097" s="24"/>
      <c r="FN1097" s="24"/>
      <c r="FO1097" s="24"/>
      <c r="FP1097" s="24"/>
      <c r="FQ1097" s="24"/>
      <c r="FR1097" s="24"/>
      <c r="FS1097" s="24"/>
      <c r="FT1097" s="24"/>
      <c r="FU1097" s="24"/>
      <c r="FV1097" s="24"/>
      <c r="FW1097" s="24"/>
      <c r="FX1097" s="24"/>
      <c r="FY1097" s="24"/>
      <c r="FZ1097" s="24"/>
      <c r="GA1097" s="151"/>
      <c r="GB1097" s="151"/>
      <c r="GC1097" s="153"/>
      <c r="GD1097" s="24"/>
      <c r="GE1097" s="24"/>
      <c r="GF1097" s="24"/>
      <c r="GG1097" s="24"/>
      <c r="GH1097" s="24"/>
      <c r="GI1097" s="24"/>
      <c r="GJ1097" s="24"/>
      <c r="GK1097" s="24"/>
      <c r="GL1097" s="24"/>
      <c r="GM1097" s="24"/>
      <c r="GN1097" s="24"/>
      <c r="GO1097" s="24"/>
      <c r="GP1097" s="24"/>
      <c r="GQ1097" s="24"/>
      <c r="GR1097" s="24"/>
      <c r="GS1097" s="24"/>
      <c r="GT1097" s="24"/>
      <c r="GU1097" s="24"/>
      <c r="GV1097" s="24">
        <v>12</v>
      </c>
      <c r="GW1097" s="24"/>
      <c r="GX1097" s="24"/>
      <c r="GY1097" s="24">
        <v>18</v>
      </c>
      <c r="GZ1097" s="24">
        <v>18</v>
      </c>
      <c r="HA1097" s="24"/>
      <c r="HB1097" s="24"/>
      <c r="HC1097" s="24"/>
      <c r="HD1097" s="24"/>
      <c r="HE1097" s="24"/>
      <c r="HF1097" s="24"/>
      <c r="HG1097" s="24"/>
      <c r="HH1097" s="151"/>
      <c r="HI1097" s="151"/>
      <c r="HJ1097" s="153"/>
      <c r="HK1097" s="24"/>
      <c r="HL1097" s="24"/>
      <c r="HM1097" s="24"/>
      <c r="HN1097" s="24"/>
      <c r="HO1097" s="24"/>
      <c r="HP1097" s="24"/>
      <c r="HQ1097" s="24"/>
      <c r="HR1097" s="24"/>
      <c r="HS1097" s="24"/>
      <c r="HT1097" s="24"/>
      <c r="HU1097" s="24"/>
      <c r="HV1097" s="24"/>
      <c r="HW1097" s="24"/>
      <c r="HX1097" s="24"/>
      <c r="HY1097" s="24"/>
      <c r="HZ1097" s="24"/>
      <c r="IA1097" s="24"/>
      <c r="IB1097" s="24"/>
      <c r="IC1097" s="24"/>
      <c r="ID1097" s="24"/>
      <c r="IE1097" s="24"/>
      <c r="IF1097" s="24"/>
      <c r="IG1097" s="24"/>
      <c r="IH1097" s="24"/>
      <c r="II1097" s="24"/>
      <c r="IJ1097" s="24"/>
      <c r="IK1097" s="24"/>
      <c r="IL1097" s="24"/>
      <c r="IM1097" s="24"/>
      <c r="IN1097" s="24"/>
      <c r="IO1097" s="24"/>
      <c r="IP1097" s="151"/>
      <c r="IQ1097" s="151"/>
      <c r="IR1097" s="153"/>
      <c r="IS1097" s="24"/>
      <c r="IT1097" s="24"/>
      <c r="IU1097" s="24"/>
      <c r="IV1097" s="24"/>
      <c r="IW1097" s="24"/>
      <c r="IX1097" s="24"/>
      <c r="IY1097" s="24"/>
      <c r="IZ1097" s="24"/>
      <c r="JA1097" s="24"/>
      <c r="JB1097" s="24"/>
      <c r="JC1097" s="24"/>
      <c r="JD1097" s="24"/>
      <c r="JE1097" s="24"/>
      <c r="JF1097" s="24"/>
      <c r="JG1097" s="24"/>
      <c r="JH1097" s="24"/>
      <c r="JI1097" s="24"/>
      <c r="JJ1097" s="24"/>
      <c r="JK1097" s="24"/>
      <c r="JL1097" s="24"/>
      <c r="JM1097" s="24"/>
      <c r="JN1097" s="24"/>
      <c r="JO1097" s="24"/>
      <c r="JP1097" s="24"/>
      <c r="JQ1097" s="24"/>
      <c r="JR1097" s="24"/>
      <c r="JS1097" s="24"/>
      <c r="JT1097" s="24"/>
      <c r="JU1097" s="25"/>
      <c r="JV1097" s="24"/>
      <c r="JW1097" s="151"/>
      <c r="JX1097" s="151"/>
      <c r="JY1097" s="153"/>
      <c r="JZ1097" s="24"/>
      <c r="KA1097" s="24"/>
      <c r="KB1097" s="24"/>
      <c r="KC1097" s="24"/>
      <c r="KD1097" s="24"/>
      <c r="KE1097" s="24"/>
      <c r="KF1097" s="24"/>
      <c r="KG1097" s="24"/>
      <c r="KH1097" s="24"/>
      <c r="KI1097" s="24"/>
      <c r="KJ1097" s="24"/>
      <c r="KK1097" s="24"/>
      <c r="KL1097" s="24"/>
      <c r="KM1097" s="24"/>
      <c r="KN1097" s="24"/>
      <c r="KO1097" s="24"/>
      <c r="KP1097" s="24"/>
      <c r="KQ1097" s="24"/>
      <c r="KR1097" s="24"/>
      <c r="KS1097" s="24"/>
      <c r="KT1097" s="24"/>
      <c r="KU1097" s="24"/>
      <c r="KV1097" s="24"/>
      <c r="KW1097" s="24"/>
      <c r="KX1097" s="24"/>
      <c r="KY1097" s="24"/>
      <c r="KZ1097" s="24"/>
      <c r="LA1097" s="24"/>
      <c r="LB1097" s="24"/>
      <c r="LC1097" s="24"/>
      <c r="LD1097" s="24"/>
      <c r="LE1097" s="151"/>
      <c r="LF1097" s="151"/>
      <c r="LG1097" s="153"/>
      <c r="LH1097" s="24"/>
      <c r="LI1097" s="24"/>
      <c r="LJ1097" s="24"/>
      <c r="LK1097" s="24"/>
      <c r="LL1097" s="24"/>
      <c r="LM1097" s="24"/>
      <c r="LN1097" s="24"/>
      <c r="LO1097" s="24"/>
      <c r="LP1097" s="24"/>
      <c r="LQ1097" s="24"/>
      <c r="LR1097" s="24"/>
      <c r="LS1097" s="24"/>
      <c r="LT1097" s="24"/>
      <c r="LU1097" s="24"/>
      <c r="LV1097" s="24"/>
      <c r="LW1097" s="24"/>
      <c r="LX1097" s="24"/>
      <c r="LY1097" s="24"/>
      <c r="LZ1097" s="24"/>
      <c r="MA1097" s="24"/>
      <c r="MB1097" s="24"/>
      <c r="MC1097" s="24"/>
      <c r="MD1097" s="24"/>
      <c r="ME1097" s="24"/>
      <c r="MF1097" s="24"/>
      <c r="MG1097" s="24"/>
      <c r="MH1097" s="24"/>
      <c r="MI1097" s="24"/>
      <c r="MJ1097" s="24"/>
      <c r="MK1097" s="24"/>
      <c r="ML1097" s="24"/>
    </row>
    <row r="1098" spans="1:350" ht="13.9" customHeight="1" outlineLevel="3" x14ac:dyDescent="0.2">
      <c r="A1098" s="226" t="s">
        <v>640</v>
      </c>
      <c r="B1098" s="218" t="s">
        <v>100</v>
      </c>
      <c r="C1098" s="214" t="s">
        <v>99</v>
      </c>
      <c r="D1098" s="216">
        <v>6</v>
      </c>
      <c r="E1098" s="175">
        <v>0</v>
      </c>
      <c r="F1098" s="175">
        <f>D1098-E1098</f>
        <v>6</v>
      </c>
      <c r="G1098" s="175" t="s">
        <v>842</v>
      </c>
      <c r="H1098" s="170" t="s">
        <v>891</v>
      </c>
      <c r="I1098" s="170" t="s">
        <v>1107</v>
      </c>
      <c r="J1098" s="212">
        <f ca="1">E1098+Q1098+AX1098+CF1098+DN1098+ES1098+GA1098+HH1098+IP1098+JW1098+LE1098</f>
        <v>6</v>
      </c>
      <c r="K1098" s="212">
        <f>E1098+R1098+AY1098+CG1098+DO1098+ET1098+GB1098+HI1098+IQ1098+JX1098+LF1098</f>
        <v>6</v>
      </c>
      <c r="L1098" s="172">
        <f ca="1">K1098/J1098</f>
        <v>1</v>
      </c>
      <c r="M1098" s="172">
        <f>K1098/D1098</f>
        <v>1</v>
      </c>
      <c r="N1098" s="183">
        <f ca="1">SUMIF($EV$8:$FZ$9,$O$5,$EV1099:$FZ1099)-SUMIF($EV$8:$FZ$9,$Q$5,$EV1099:$FZ1099)</f>
        <v>0</v>
      </c>
      <c r="O1098" s="156"/>
      <c r="P1098" s="16" t="s">
        <v>25</v>
      </c>
      <c r="Q1098" s="150">
        <v>0</v>
      </c>
      <c r="R1098" s="150">
        <v>0</v>
      </c>
      <c r="S1098" s="152" t="e">
        <v>#DIV/0!</v>
      </c>
      <c r="T1098" s="16"/>
      <c r="U1098" s="16"/>
      <c r="V1098" s="16"/>
      <c r="W1098" s="16"/>
      <c r="X1098" s="16"/>
      <c r="Y1098" s="16"/>
      <c r="Z1098" s="16"/>
      <c r="AA1098" s="16"/>
      <c r="AB1098" s="16"/>
      <c r="AC1098" s="16"/>
      <c r="AD1098" s="16"/>
      <c r="AE1098" s="16"/>
      <c r="AF1098" s="16"/>
      <c r="AG1098" s="16"/>
      <c r="AH1098" s="16"/>
      <c r="AI1098" s="16"/>
      <c r="AJ1098" s="16"/>
      <c r="AK1098" s="16"/>
      <c r="AL1098" s="16"/>
      <c r="AM1098" s="16"/>
      <c r="AN1098" s="16"/>
      <c r="AO1098" s="16"/>
      <c r="AP1098" s="16"/>
      <c r="AQ1098" s="16"/>
      <c r="AR1098" s="16"/>
      <c r="AS1098" s="16"/>
      <c r="AT1098" s="16"/>
      <c r="AU1098" s="16"/>
      <c r="AV1098" s="16"/>
      <c r="AW1098" s="16"/>
      <c r="AX1098" s="150">
        <f t="shared" ca="1" si="2767"/>
        <v>0</v>
      </c>
      <c r="AY1098" s="150">
        <f>SUM(BA1099:CE1099)</f>
        <v>0</v>
      </c>
      <c r="AZ1098" s="152" t="e">
        <f ca="1">AY1098/AX1098</f>
        <v>#DIV/0!</v>
      </c>
      <c r="BA1098" s="16"/>
      <c r="BB1098" s="16"/>
      <c r="BC1098" s="16"/>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50">
        <f t="shared" ref="CF1098" si="2845">SUM(CI1098:DM1098)</f>
        <v>6</v>
      </c>
      <c r="CG1098" s="150">
        <f>SUM(CI1099:DM1099)</f>
        <v>0</v>
      </c>
      <c r="CH1098" s="152">
        <f>CG1098/CF1098</f>
        <v>0</v>
      </c>
      <c r="CI1098" s="129"/>
      <c r="CJ1098" s="129"/>
      <c r="CK1098" s="129"/>
      <c r="CL1098" s="129"/>
      <c r="CM1098" s="129"/>
      <c r="CN1098" s="129"/>
      <c r="CO1098" s="129"/>
      <c r="CP1098" s="101"/>
      <c r="CQ1098" s="101"/>
      <c r="CR1098" s="101"/>
      <c r="CS1098" s="101"/>
      <c r="CT1098" s="101"/>
      <c r="CU1098" s="101"/>
      <c r="CV1098" s="101"/>
      <c r="CW1098" s="129"/>
      <c r="CX1098" s="129"/>
      <c r="CY1098" s="129"/>
      <c r="CZ1098" s="129"/>
      <c r="DA1098" s="129"/>
      <c r="DB1098" s="129"/>
      <c r="DC1098" s="129"/>
      <c r="DD1098" s="129"/>
      <c r="DE1098" s="129"/>
      <c r="DF1098" s="129"/>
      <c r="DG1098" s="129"/>
      <c r="DH1098" s="129"/>
      <c r="DI1098" s="129"/>
      <c r="DJ1098" s="129"/>
      <c r="DK1098" s="129"/>
      <c r="DL1098" s="129">
        <v>6</v>
      </c>
      <c r="DM1098" s="129"/>
      <c r="DN1098" s="150">
        <f t="shared" ref="DN1098" si="2846">SUM(DQ1098:ER1098)</f>
        <v>0</v>
      </c>
      <c r="DO1098" s="150">
        <f>SUM(DQ1099:ER1099)</f>
        <v>0</v>
      </c>
      <c r="DP1098" s="152" t="e">
        <f t="shared" si="2738"/>
        <v>#DIV/0!</v>
      </c>
      <c r="DQ1098" s="16"/>
      <c r="DR1098" s="16"/>
      <c r="DS1098" s="16"/>
      <c r="DT1098" s="16"/>
      <c r="DU1098" s="16"/>
      <c r="DV1098" s="16"/>
      <c r="DW1098" s="16"/>
      <c r="DX1098" s="16"/>
      <c r="DY1098" s="16"/>
      <c r="DZ1098" s="16"/>
      <c r="EA1098" s="16"/>
      <c r="EB1098" s="16"/>
      <c r="EC1098" s="16"/>
      <c r="ED1098" s="16"/>
      <c r="EE1098" s="16"/>
      <c r="EF1098" s="16"/>
      <c r="EG1098" s="16"/>
      <c r="EH1098" s="16"/>
      <c r="EI1098" s="16"/>
      <c r="EJ1098" s="16"/>
      <c r="EK1098" s="16"/>
      <c r="EL1098" s="16"/>
      <c r="EM1098" s="16"/>
      <c r="EN1098" s="16"/>
      <c r="EO1098" s="16"/>
      <c r="EP1098" s="16"/>
      <c r="EQ1098" s="16"/>
      <c r="ER1098" s="16"/>
      <c r="ES1098" s="150">
        <f t="shared" ca="1" si="2791"/>
        <v>0</v>
      </c>
      <c r="ET1098" s="150">
        <f t="shared" si="2775"/>
        <v>0</v>
      </c>
      <c r="EU1098" s="152" t="e">
        <f t="shared" ca="1" si="2776"/>
        <v>#DIV/0!</v>
      </c>
      <c r="EV1098" s="16"/>
      <c r="EW1098" s="67"/>
      <c r="EX1098" s="16"/>
      <c r="EY1098" s="16"/>
      <c r="EZ1098" s="16"/>
      <c r="FA1098" s="16"/>
      <c r="FB1098" s="16"/>
      <c r="FC1098" s="16"/>
      <c r="FD1098" s="16"/>
      <c r="FE1098" s="16"/>
      <c r="FF1098" s="16"/>
      <c r="FG1098" s="16"/>
      <c r="FH1098" s="16"/>
      <c r="FI1098" s="16"/>
      <c r="FJ1098" s="16"/>
      <c r="FK1098" s="16"/>
      <c r="FL1098" s="16"/>
      <c r="FM1098" s="16"/>
      <c r="FN1098" s="16"/>
      <c r="FO1098" s="16"/>
      <c r="FP1098" s="16"/>
      <c r="FQ1098" s="16"/>
      <c r="FR1098" s="16"/>
      <c r="FS1098" s="16"/>
      <c r="FT1098" s="16"/>
      <c r="FU1098" s="16"/>
      <c r="FV1098" s="16"/>
      <c r="FW1098" s="16"/>
      <c r="FX1098" s="16"/>
      <c r="FY1098" s="16"/>
      <c r="FZ1098" s="16"/>
      <c r="GA1098" s="150">
        <f t="shared" ref="GA1098" ca="1" si="2847">SUMIF($GD$8:$HG$9,$O$5,GD1098:HG1098)</f>
        <v>0</v>
      </c>
      <c r="GB1098" s="150">
        <f t="shared" ref="GB1098" si="2848">SUM(GD1099:HG1099)</f>
        <v>6</v>
      </c>
      <c r="GC1098" s="152" t="e">
        <f t="shared" ref="GC1098" ca="1" si="2849">GB1098/GA1098</f>
        <v>#DIV/0!</v>
      </c>
      <c r="GD1098" s="16"/>
      <c r="GE1098" s="16"/>
      <c r="GF1098" s="16"/>
      <c r="GG1098" s="16"/>
      <c r="GH1098" s="16"/>
      <c r="GI1098" s="16"/>
      <c r="GJ1098" s="16"/>
      <c r="GK1098" s="16"/>
      <c r="GL1098" s="16"/>
      <c r="GM1098" s="16"/>
      <c r="GN1098" s="16"/>
      <c r="GO1098" s="16"/>
      <c r="GP1098" s="16"/>
      <c r="GQ1098" s="16"/>
      <c r="GR1098" s="16"/>
      <c r="GS1098" s="16"/>
      <c r="GT1098" s="16"/>
      <c r="GU1098" s="16"/>
      <c r="GV1098" s="16"/>
      <c r="GW1098" s="16"/>
      <c r="GX1098" s="16"/>
      <c r="GY1098" s="16"/>
      <c r="GZ1098" s="16"/>
      <c r="HA1098" s="16"/>
      <c r="HB1098" s="16"/>
      <c r="HC1098" s="16"/>
      <c r="HD1098" s="16"/>
      <c r="HE1098" s="16"/>
      <c r="HF1098" s="16"/>
      <c r="HG1098" s="16"/>
      <c r="HH1098" s="150"/>
      <c r="HI1098" s="150">
        <v>0</v>
      </c>
      <c r="HJ1098" s="152" t="e">
        <v>#DIV/0!</v>
      </c>
      <c r="HK1098" s="16"/>
      <c r="HL1098" s="16"/>
      <c r="HM1098" s="16"/>
      <c r="HN1098" s="16"/>
      <c r="HO1098" s="16"/>
      <c r="HP1098" s="16"/>
      <c r="HQ1098" s="16"/>
      <c r="HR1098" s="16"/>
      <c r="HS1098" s="16"/>
      <c r="HT1098" s="16"/>
      <c r="HU1098" s="16"/>
      <c r="HV1098" s="16"/>
      <c r="HW1098" s="16"/>
      <c r="HX1098" s="16"/>
      <c r="HY1098" s="16"/>
      <c r="HZ1098" s="16"/>
      <c r="IA1098" s="16"/>
      <c r="IB1098" s="16"/>
      <c r="IC1098" s="16"/>
      <c r="ID1098" s="16"/>
      <c r="IE1098" s="16"/>
      <c r="IF1098" s="16"/>
      <c r="IG1098" s="16"/>
      <c r="IH1098" s="16"/>
      <c r="II1098" s="16"/>
      <c r="IJ1098" s="16"/>
      <c r="IK1098" s="16"/>
      <c r="IL1098" s="16"/>
      <c r="IM1098" s="16"/>
      <c r="IN1098" s="16"/>
      <c r="IO1098" s="16"/>
      <c r="IP1098" s="150"/>
      <c r="IQ1098" s="150">
        <v>0</v>
      </c>
      <c r="IR1098" s="152" t="e">
        <v>#DIV/0!</v>
      </c>
      <c r="IS1098" s="16"/>
      <c r="IT1098" s="16"/>
      <c r="IU1098" s="16"/>
      <c r="IV1098" s="16"/>
      <c r="IW1098" s="16"/>
      <c r="IX1098" s="16"/>
      <c r="IY1098" s="16"/>
      <c r="IZ1098" s="16"/>
      <c r="JA1098" s="16"/>
      <c r="JB1098" s="16"/>
      <c r="JC1098" s="16"/>
      <c r="JD1098" s="16"/>
      <c r="JE1098" s="16"/>
      <c r="JF1098" s="16"/>
      <c r="JG1098" s="16"/>
      <c r="JH1098" s="16"/>
      <c r="JI1098" s="16"/>
      <c r="JJ1098" s="16"/>
      <c r="JK1098" s="16"/>
      <c r="JL1098" s="16"/>
      <c r="JM1098" s="16"/>
      <c r="JN1098" s="16"/>
      <c r="JO1098" s="16"/>
      <c r="JP1098" s="16"/>
      <c r="JQ1098" s="16"/>
      <c r="JR1098" s="16"/>
      <c r="JS1098" s="16"/>
      <c r="JT1098" s="16"/>
      <c r="JU1098" s="23"/>
      <c r="JV1098" s="16"/>
      <c r="JW1098" s="150"/>
      <c r="JX1098" s="150">
        <v>0</v>
      </c>
      <c r="JY1098" s="152" t="e">
        <v>#DIV/0!</v>
      </c>
      <c r="JZ1098" s="16"/>
      <c r="KA1098" s="16"/>
      <c r="KB1098" s="16"/>
      <c r="KC1098" s="16"/>
      <c r="KD1098" s="16"/>
      <c r="KE1098" s="16"/>
      <c r="KF1098" s="16"/>
      <c r="KG1098" s="16"/>
      <c r="KH1098" s="16"/>
      <c r="KI1098" s="16"/>
      <c r="KJ1098" s="16"/>
      <c r="KK1098" s="16"/>
      <c r="KL1098" s="16"/>
      <c r="KM1098" s="16"/>
      <c r="KN1098" s="16"/>
      <c r="KO1098" s="16"/>
      <c r="KP1098" s="16"/>
      <c r="KQ1098" s="16"/>
      <c r="KR1098" s="16"/>
      <c r="KS1098" s="16"/>
      <c r="KT1098" s="16"/>
      <c r="KU1098" s="16"/>
      <c r="KV1098" s="16"/>
      <c r="KW1098" s="16"/>
      <c r="KX1098" s="16"/>
      <c r="KY1098" s="16"/>
      <c r="KZ1098" s="16"/>
      <c r="LA1098" s="16"/>
      <c r="LB1098" s="16"/>
      <c r="LC1098" s="16"/>
      <c r="LD1098" s="16"/>
      <c r="LE1098" s="150"/>
      <c r="LF1098" s="150">
        <v>0</v>
      </c>
      <c r="LG1098" s="152" t="e">
        <v>#DIV/0!</v>
      </c>
      <c r="LH1098" s="16"/>
      <c r="LI1098" s="16"/>
      <c r="LJ1098" s="16"/>
      <c r="LK1098" s="16"/>
      <c r="LL1098" s="16"/>
      <c r="LM1098" s="16"/>
      <c r="LN1098" s="16"/>
      <c r="LO1098" s="16"/>
      <c r="LP1098" s="16"/>
      <c r="LQ1098" s="16"/>
      <c r="LR1098" s="16"/>
      <c r="LS1098" s="16"/>
      <c r="LT1098" s="16"/>
      <c r="LU1098" s="16"/>
      <c r="LV1098" s="16"/>
      <c r="LW1098" s="16"/>
      <c r="LX1098" s="16"/>
      <c r="LY1098" s="16"/>
      <c r="LZ1098" s="16"/>
      <c r="MA1098" s="16"/>
      <c r="MB1098" s="16"/>
      <c r="MC1098" s="16"/>
      <c r="MD1098" s="16"/>
      <c r="ME1098" s="16"/>
      <c r="MF1098" s="16"/>
      <c r="MG1098" s="16"/>
      <c r="MH1098" s="16"/>
      <c r="MI1098" s="16"/>
      <c r="MJ1098" s="16"/>
      <c r="MK1098" s="16"/>
      <c r="ML1098" s="16"/>
    </row>
    <row r="1099" spans="1:350" ht="13.9" customHeight="1" outlineLevel="3" x14ac:dyDescent="0.2">
      <c r="A1099" s="227"/>
      <c r="B1099" s="219"/>
      <c r="C1099" s="215"/>
      <c r="D1099" s="217"/>
      <c r="E1099" s="176"/>
      <c r="F1099" s="176"/>
      <c r="G1099" s="176"/>
      <c r="H1099" s="171"/>
      <c r="I1099" s="171"/>
      <c r="J1099" s="213"/>
      <c r="K1099" s="213"/>
      <c r="L1099" s="173"/>
      <c r="M1099" s="173"/>
      <c r="N1099" s="184"/>
      <c r="O1099" s="157"/>
      <c r="P1099" s="17" t="s">
        <v>26</v>
      </c>
      <c r="Q1099" s="151"/>
      <c r="R1099" s="151"/>
      <c r="S1099" s="153"/>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s="24"/>
      <c r="AS1099" s="24"/>
      <c r="AT1099" s="24"/>
      <c r="AU1099" s="24"/>
      <c r="AV1099" s="24"/>
      <c r="AW1099" s="24"/>
      <c r="AX1099" s="151"/>
      <c r="AY1099" s="151"/>
      <c r="AZ1099" s="153"/>
      <c r="BA1099" s="24"/>
      <c r="BB1099" s="24"/>
      <c r="BC1099" s="24"/>
      <c r="BD1099" s="24"/>
      <c r="BE1099" s="24"/>
      <c r="BF1099" s="24"/>
      <c r="BG1099" s="24"/>
      <c r="BH1099" s="24"/>
      <c r="BI1099" s="24"/>
      <c r="BJ1099" s="24"/>
      <c r="BK1099" s="24"/>
      <c r="BL1099" s="24"/>
      <c r="BM1099" s="24"/>
      <c r="BN1099" s="24"/>
      <c r="BO1099" s="24"/>
      <c r="BP1099" s="24"/>
      <c r="BQ1099" s="24"/>
      <c r="BR1099" s="24"/>
      <c r="BS1099" s="24"/>
      <c r="BT1099" s="24"/>
      <c r="BU1099" s="24"/>
      <c r="BV1099" s="24"/>
      <c r="BW1099" s="24"/>
      <c r="BX1099" s="24"/>
      <c r="BY1099" s="24"/>
      <c r="BZ1099" s="24"/>
      <c r="CA1099" s="24"/>
      <c r="CB1099" s="24"/>
      <c r="CC1099" s="24"/>
      <c r="CD1099" s="24"/>
      <c r="CE1099" s="24"/>
      <c r="CF1099" s="151"/>
      <c r="CG1099" s="151"/>
      <c r="CH1099" s="153"/>
      <c r="CI1099" s="141"/>
      <c r="CJ1099" s="141"/>
      <c r="CK1099" s="141"/>
      <c r="CL1099" s="141"/>
      <c r="CM1099" s="141"/>
      <c r="CN1099" s="141"/>
      <c r="CO1099" s="141"/>
      <c r="CP1099" s="95"/>
      <c r="CQ1099" s="95"/>
      <c r="CR1099" s="95"/>
      <c r="CS1099" s="95"/>
      <c r="CT1099" s="95"/>
      <c r="CU1099" s="95"/>
      <c r="CV1099" s="95"/>
      <c r="CW1099" s="141"/>
      <c r="CX1099" s="141"/>
      <c r="CY1099" s="141"/>
      <c r="CZ1099" s="141"/>
      <c r="DA1099" s="141"/>
      <c r="DB1099" s="141"/>
      <c r="DC1099" s="141"/>
      <c r="DD1099" s="141"/>
      <c r="DE1099" s="141"/>
      <c r="DF1099" s="141"/>
      <c r="DG1099" s="141"/>
      <c r="DH1099" s="141"/>
      <c r="DI1099" s="141"/>
      <c r="DJ1099" s="141"/>
      <c r="DK1099" s="141"/>
      <c r="DL1099" s="141"/>
      <c r="DM1099" s="141"/>
      <c r="DN1099" s="151"/>
      <c r="DO1099" s="151"/>
      <c r="DP1099" s="153"/>
      <c r="DQ1099" s="24"/>
      <c r="DR1099" s="24"/>
      <c r="DS1099" s="24"/>
      <c r="DT1099" s="24"/>
      <c r="DU1099" s="24"/>
      <c r="DV1099" s="24"/>
      <c r="DW1099" s="24"/>
      <c r="DX1099" s="24"/>
      <c r="DY1099" s="24"/>
      <c r="DZ1099" s="24"/>
      <c r="EA1099" s="24"/>
      <c r="EB1099" s="24"/>
      <c r="EC1099" s="24"/>
      <c r="ED1099" s="24"/>
      <c r="EE1099" s="24"/>
      <c r="EF1099" s="24"/>
      <c r="EG1099" s="24"/>
      <c r="EH1099" s="24"/>
      <c r="EI1099" s="24"/>
      <c r="EJ1099" s="24"/>
      <c r="EK1099" s="24"/>
      <c r="EL1099" s="24"/>
      <c r="EM1099" s="24"/>
      <c r="EN1099" s="24"/>
      <c r="EO1099" s="24"/>
      <c r="EP1099" s="24"/>
      <c r="EQ1099" s="24"/>
      <c r="ER1099" s="24"/>
      <c r="ES1099" s="151"/>
      <c r="ET1099" s="151"/>
      <c r="EU1099" s="153"/>
      <c r="EV1099" s="24"/>
      <c r="EW1099" s="125"/>
      <c r="EX1099" s="24"/>
      <c r="EY1099" s="24"/>
      <c r="EZ1099" s="24"/>
      <c r="FA1099" s="24"/>
      <c r="FB1099" s="24"/>
      <c r="FC1099" s="24"/>
      <c r="FD1099" s="24"/>
      <c r="FE1099" s="24"/>
      <c r="FF1099" s="24"/>
      <c r="FG1099" s="24"/>
      <c r="FH1099" s="24"/>
      <c r="FI1099" s="24"/>
      <c r="FJ1099" s="24"/>
      <c r="FK1099" s="24"/>
      <c r="FL1099" s="24"/>
      <c r="FM1099" s="24"/>
      <c r="FN1099" s="24"/>
      <c r="FO1099" s="24"/>
      <c r="FP1099" s="24"/>
      <c r="FQ1099" s="24"/>
      <c r="FR1099" s="24"/>
      <c r="FS1099" s="24"/>
      <c r="FT1099" s="24"/>
      <c r="FU1099" s="24"/>
      <c r="FV1099" s="24"/>
      <c r="FW1099" s="24"/>
      <c r="FX1099" s="24"/>
      <c r="FY1099" s="24"/>
      <c r="FZ1099" s="24"/>
      <c r="GA1099" s="151"/>
      <c r="GB1099" s="151"/>
      <c r="GC1099" s="153"/>
      <c r="GD1099" s="24"/>
      <c r="GE1099" s="24"/>
      <c r="GF1099" s="24"/>
      <c r="GG1099" s="24"/>
      <c r="GH1099" s="24"/>
      <c r="GI1099" s="24"/>
      <c r="GJ1099" s="24"/>
      <c r="GK1099" s="24"/>
      <c r="GL1099" s="24"/>
      <c r="GM1099" s="24"/>
      <c r="GN1099" s="24"/>
      <c r="GO1099" s="24"/>
      <c r="GP1099" s="24"/>
      <c r="GQ1099" s="24"/>
      <c r="GR1099" s="24"/>
      <c r="GS1099" s="24">
        <v>6</v>
      </c>
      <c r="GT1099" s="24"/>
      <c r="GU1099" s="24"/>
      <c r="GV1099" s="24"/>
      <c r="GW1099" s="24"/>
      <c r="GX1099" s="24"/>
      <c r="GY1099" s="24"/>
      <c r="GZ1099" s="24"/>
      <c r="HA1099" s="24"/>
      <c r="HB1099" s="24"/>
      <c r="HC1099" s="24"/>
      <c r="HD1099" s="24"/>
      <c r="HE1099" s="24"/>
      <c r="HF1099" s="24"/>
      <c r="HG1099" s="24"/>
      <c r="HH1099" s="151"/>
      <c r="HI1099" s="151"/>
      <c r="HJ1099" s="153"/>
      <c r="HK1099" s="24"/>
      <c r="HL1099" s="24"/>
      <c r="HM1099" s="24"/>
      <c r="HN1099" s="24"/>
      <c r="HO1099" s="24"/>
      <c r="HP1099" s="24"/>
      <c r="HQ1099" s="24"/>
      <c r="HR1099" s="24"/>
      <c r="HS1099" s="24"/>
      <c r="HT1099" s="24"/>
      <c r="HU1099" s="24"/>
      <c r="HV1099" s="24"/>
      <c r="HW1099" s="24"/>
      <c r="HX1099" s="24"/>
      <c r="HY1099" s="24"/>
      <c r="HZ1099" s="24"/>
      <c r="IA1099" s="24"/>
      <c r="IB1099" s="24"/>
      <c r="IC1099" s="24"/>
      <c r="ID1099" s="24"/>
      <c r="IE1099" s="24"/>
      <c r="IF1099" s="24"/>
      <c r="IG1099" s="24"/>
      <c r="IH1099" s="24"/>
      <c r="II1099" s="24"/>
      <c r="IJ1099" s="24"/>
      <c r="IK1099" s="24"/>
      <c r="IL1099" s="24"/>
      <c r="IM1099" s="24"/>
      <c r="IN1099" s="24"/>
      <c r="IO1099" s="24"/>
      <c r="IP1099" s="151"/>
      <c r="IQ1099" s="151"/>
      <c r="IR1099" s="153"/>
      <c r="IS1099" s="24"/>
      <c r="IT1099" s="24"/>
      <c r="IU1099" s="24"/>
      <c r="IV1099" s="24"/>
      <c r="IW1099" s="24"/>
      <c r="IX1099" s="24"/>
      <c r="IY1099" s="24"/>
      <c r="IZ1099" s="24"/>
      <c r="JA1099" s="24"/>
      <c r="JB1099" s="24"/>
      <c r="JC1099" s="24"/>
      <c r="JD1099" s="24"/>
      <c r="JE1099" s="24"/>
      <c r="JF1099" s="24"/>
      <c r="JG1099" s="24"/>
      <c r="JH1099" s="24"/>
      <c r="JI1099" s="24"/>
      <c r="JJ1099" s="24"/>
      <c r="JK1099" s="24"/>
      <c r="JL1099" s="24"/>
      <c r="JM1099" s="24"/>
      <c r="JN1099" s="24"/>
      <c r="JO1099" s="24"/>
      <c r="JP1099" s="24"/>
      <c r="JQ1099" s="24"/>
      <c r="JR1099" s="24"/>
      <c r="JS1099" s="24"/>
      <c r="JT1099" s="24"/>
      <c r="JU1099" s="25"/>
      <c r="JV1099" s="24"/>
      <c r="JW1099" s="151"/>
      <c r="JX1099" s="151"/>
      <c r="JY1099" s="153"/>
      <c r="JZ1099" s="24"/>
      <c r="KA1099" s="24"/>
      <c r="KB1099" s="24"/>
      <c r="KC1099" s="24"/>
      <c r="KD1099" s="24"/>
      <c r="KE1099" s="24"/>
      <c r="KF1099" s="24"/>
      <c r="KG1099" s="24"/>
      <c r="KH1099" s="24"/>
      <c r="KI1099" s="24"/>
      <c r="KJ1099" s="24"/>
      <c r="KK1099" s="24"/>
      <c r="KL1099" s="24"/>
      <c r="KM1099" s="24"/>
      <c r="KN1099" s="24"/>
      <c r="KO1099" s="24"/>
      <c r="KP1099" s="24"/>
      <c r="KQ1099" s="24"/>
      <c r="KR1099" s="24"/>
      <c r="KS1099" s="24"/>
      <c r="KT1099" s="24"/>
      <c r="KU1099" s="24"/>
      <c r="KV1099" s="24"/>
      <c r="KW1099" s="24"/>
      <c r="KX1099" s="24"/>
      <c r="KY1099" s="24"/>
      <c r="KZ1099" s="24"/>
      <c r="LA1099" s="24"/>
      <c r="LB1099" s="24"/>
      <c r="LC1099" s="24"/>
      <c r="LD1099" s="24"/>
      <c r="LE1099" s="151"/>
      <c r="LF1099" s="151"/>
      <c r="LG1099" s="153"/>
      <c r="LH1099" s="24"/>
      <c r="LI1099" s="24"/>
      <c r="LJ1099" s="24"/>
      <c r="LK1099" s="24"/>
      <c r="LL1099" s="24"/>
      <c r="LM1099" s="24"/>
      <c r="LN1099" s="24"/>
      <c r="LO1099" s="24"/>
      <c r="LP1099" s="24"/>
      <c r="LQ1099" s="24"/>
      <c r="LR1099" s="24"/>
      <c r="LS1099" s="24"/>
      <c r="LT1099" s="24"/>
      <c r="LU1099" s="24"/>
      <c r="LV1099" s="24"/>
      <c r="LW1099" s="24"/>
      <c r="LX1099" s="24"/>
      <c r="LY1099" s="24"/>
      <c r="LZ1099" s="24"/>
      <c r="MA1099" s="24"/>
      <c r="MB1099" s="24"/>
      <c r="MC1099" s="24"/>
      <c r="MD1099" s="24"/>
      <c r="ME1099" s="24"/>
      <c r="MF1099" s="24"/>
      <c r="MG1099" s="24"/>
      <c r="MH1099" s="24"/>
      <c r="MI1099" s="24"/>
      <c r="MJ1099" s="24"/>
      <c r="MK1099" s="24"/>
      <c r="ML1099" s="24"/>
    </row>
    <row r="1100" spans="1:350" ht="13.9" customHeight="1" outlineLevel="3" x14ac:dyDescent="0.2">
      <c r="A1100" s="226" t="s">
        <v>641</v>
      </c>
      <c r="B1100" s="218" t="s">
        <v>421</v>
      </c>
      <c r="C1100" s="214" t="s">
        <v>38</v>
      </c>
      <c r="D1100" s="216">
        <v>5.33</v>
      </c>
      <c r="E1100" s="175">
        <v>0</v>
      </c>
      <c r="F1100" s="175">
        <f>D1100-E1100</f>
        <v>5.33</v>
      </c>
      <c r="G1100" s="175" t="s">
        <v>844</v>
      </c>
      <c r="H1100" s="170" t="s">
        <v>897</v>
      </c>
      <c r="I1100" s="170" t="s">
        <v>912</v>
      </c>
      <c r="J1100" s="212">
        <f ca="1">E1100+Q1100+AX1100+CF1100+DN1100+ES1100+GA1100+HH1100+IP1100+JW1100+LE1100</f>
        <v>5.33</v>
      </c>
      <c r="K1100" s="212">
        <f>E1100+R1100+AY1100+CG1100+DO1100+ET1100+GB1100+HI1100+IQ1100+JX1100+LF1100</f>
        <v>0.4</v>
      </c>
      <c r="L1100" s="172">
        <f ca="1">K1100/J1100</f>
        <v>7.5046904315197005E-2</v>
      </c>
      <c r="M1100" s="172">
        <f>K1100/D1100</f>
        <v>7.5046904315197005E-2</v>
      </c>
      <c r="N1100" s="183">
        <f ca="1">SUMIF($EV$8:$FZ$9,$O$5,$EV1101:$FZ1101)-SUMIF($EV$8:$FZ$9,$Q$5,$EV1101:$FZ1101)</f>
        <v>0</v>
      </c>
      <c r="O1100" s="156"/>
      <c r="P1100" s="16" t="s">
        <v>25</v>
      </c>
      <c r="Q1100" s="150">
        <v>0</v>
      </c>
      <c r="R1100" s="150">
        <v>0</v>
      </c>
      <c r="S1100" s="152" t="e">
        <v>#DIV/0!</v>
      </c>
      <c r="T1100" s="16"/>
      <c r="U1100" s="16"/>
      <c r="V1100" s="16"/>
      <c r="W1100" s="16"/>
      <c r="X1100" s="16"/>
      <c r="Y1100" s="16"/>
      <c r="Z1100" s="16"/>
      <c r="AA1100" s="16"/>
      <c r="AB1100" s="16"/>
      <c r="AC1100" s="16"/>
      <c r="AD1100" s="16"/>
      <c r="AE1100" s="16"/>
      <c r="AF1100" s="16"/>
      <c r="AG1100" s="16"/>
      <c r="AH1100" s="16"/>
      <c r="AI1100" s="16"/>
      <c r="AJ1100" s="16"/>
      <c r="AK1100" s="16"/>
      <c r="AL1100" s="16"/>
      <c r="AM1100" s="16"/>
      <c r="AN1100" s="16"/>
      <c r="AO1100" s="16"/>
      <c r="AP1100" s="16"/>
      <c r="AQ1100" s="16"/>
      <c r="AR1100" s="16"/>
      <c r="AS1100" s="16"/>
      <c r="AT1100" s="16"/>
      <c r="AU1100" s="16"/>
      <c r="AV1100" s="16"/>
      <c r="AW1100" s="16"/>
      <c r="AX1100" s="150">
        <f t="shared" ca="1" si="2767"/>
        <v>0</v>
      </c>
      <c r="AY1100" s="150">
        <f>SUM(BA1101:CE1101)</f>
        <v>0</v>
      </c>
      <c r="AZ1100" s="152" t="e">
        <f ca="1">AY1100/AX1100</f>
        <v>#DIV/0!</v>
      </c>
      <c r="BA1100" s="16"/>
      <c r="BB1100" s="16"/>
      <c r="BC1100" s="16"/>
      <c r="BD1100" s="16"/>
      <c r="BE1100" s="16"/>
      <c r="BF1100" s="16"/>
      <c r="BG1100" s="16"/>
      <c r="BH1100" s="16"/>
      <c r="BI1100" s="16"/>
      <c r="BJ1100" s="16"/>
      <c r="BK1100" s="16"/>
      <c r="BL1100" s="16"/>
      <c r="BM1100" s="16"/>
      <c r="BN1100" s="16"/>
      <c r="BO1100" s="16"/>
      <c r="BP1100" s="16"/>
      <c r="BQ1100" s="16"/>
      <c r="BR1100" s="16"/>
      <c r="BS1100" s="16"/>
      <c r="BT1100" s="16"/>
      <c r="BU1100" s="16"/>
      <c r="BV1100" s="16"/>
      <c r="BW1100" s="16"/>
      <c r="BX1100" s="16"/>
      <c r="BY1100" s="16"/>
      <c r="BZ1100" s="16"/>
      <c r="CA1100" s="16"/>
      <c r="CB1100" s="16"/>
      <c r="CC1100" s="16"/>
      <c r="CD1100" s="16"/>
      <c r="CE1100" s="16"/>
      <c r="CF1100" s="150">
        <f t="shared" ref="CF1100" si="2850">SUM(CI1100:DM1100)</f>
        <v>0</v>
      </c>
      <c r="CG1100" s="150">
        <f>SUM(CI1101:DM1101)</f>
        <v>0</v>
      </c>
      <c r="CH1100" s="152" t="e">
        <f>CG1100/CF1100</f>
        <v>#DIV/0!</v>
      </c>
      <c r="CI1100" s="129"/>
      <c r="CJ1100" s="129"/>
      <c r="CK1100" s="129"/>
      <c r="CL1100" s="129"/>
      <c r="CM1100" s="129"/>
      <c r="CN1100" s="129"/>
      <c r="CO1100" s="129"/>
      <c r="CP1100" s="101"/>
      <c r="CQ1100" s="101"/>
      <c r="CR1100" s="101"/>
      <c r="CS1100" s="101"/>
      <c r="CT1100" s="101"/>
      <c r="CU1100" s="101"/>
      <c r="CV1100" s="101"/>
      <c r="CW1100" s="129"/>
      <c r="CX1100" s="129"/>
      <c r="CY1100" s="129"/>
      <c r="CZ1100" s="129"/>
      <c r="DA1100" s="129"/>
      <c r="DB1100" s="129"/>
      <c r="DC1100" s="129"/>
      <c r="DD1100" s="129"/>
      <c r="DE1100" s="129"/>
      <c r="DF1100" s="129"/>
      <c r="DG1100" s="129"/>
      <c r="DH1100" s="129"/>
      <c r="DI1100" s="129"/>
      <c r="DJ1100" s="129"/>
      <c r="DK1100" s="129"/>
      <c r="DL1100" s="129"/>
      <c r="DM1100" s="129"/>
      <c r="DN1100" s="150">
        <f t="shared" ref="DN1100" si="2851">SUM(DQ1100:ER1100)</f>
        <v>5.33</v>
      </c>
      <c r="DO1100" s="150">
        <f>SUM(DQ1101:ER1101)</f>
        <v>0</v>
      </c>
      <c r="DP1100" s="152">
        <f t="shared" si="2738"/>
        <v>0</v>
      </c>
      <c r="DQ1100" s="16"/>
      <c r="DR1100" s="16"/>
      <c r="DS1100" s="16"/>
      <c r="DT1100" s="16"/>
      <c r="DU1100" s="16"/>
      <c r="DV1100" s="16"/>
      <c r="DW1100" s="16"/>
      <c r="DX1100" s="16"/>
      <c r="DY1100" s="16"/>
      <c r="DZ1100" s="16"/>
      <c r="EA1100" s="16"/>
      <c r="EB1100" s="16"/>
      <c r="EC1100" s="16"/>
      <c r="ED1100" s="16"/>
      <c r="EE1100" s="16"/>
      <c r="EF1100" s="16"/>
      <c r="EG1100" s="16"/>
      <c r="EH1100" s="16"/>
      <c r="EI1100" s="16">
        <v>2</v>
      </c>
      <c r="EJ1100" s="16">
        <v>2</v>
      </c>
      <c r="EK1100" s="16">
        <v>1.33</v>
      </c>
      <c r="EL1100" s="16"/>
      <c r="EM1100" s="16"/>
      <c r="EN1100" s="16"/>
      <c r="EO1100" s="16"/>
      <c r="EP1100" s="16"/>
      <c r="EQ1100" s="16"/>
      <c r="ER1100" s="16"/>
      <c r="ES1100" s="150">
        <f t="shared" ca="1" si="2791"/>
        <v>0</v>
      </c>
      <c r="ET1100" s="150">
        <f t="shared" si="2775"/>
        <v>0</v>
      </c>
      <c r="EU1100" s="152" t="e">
        <f t="shared" ca="1" si="2776"/>
        <v>#DIV/0!</v>
      </c>
      <c r="EV1100" s="16"/>
      <c r="EW1100" s="67"/>
      <c r="EX1100" s="16"/>
      <c r="EY1100" s="16"/>
      <c r="EZ1100" s="16"/>
      <c r="FA1100" s="16"/>
      <c r="FB1100" s="16"/>
      <c r="FC1100" s="16"/>
      <c r="FD1100" s="16"/>
      <c r="FE1100" s="16"/>
      <c r="FF1100" s="16"/>
      <c r="FG1100" s="16"/>
      <c r="FH1100" s="16"/>
      <c r="FI1100" s="16"/>
      <c r="FJ1100" s="16"/>
      <c r="FK1100" s="16"/>
      <c r="FL1100" s="16"/>
      <c r="FM1100" s="16"/>
      <c r="FN1100" s="16"/>
      <c r="FO1100" s="16"/>
      <c r="FP1100" s="16"/>
      <c r="FQ1100" s="16"/>
      <c r="FR1100" s="16"/>
      <c r="FS1100" s="16"/>
      <c r="FT1100" s="16"/>
      <c r="FU1100" s="16"/>
      <c r="FV1100" s="16"/>
      <c r="FW1100" s="16"/>
      <c r="FX1100" s="16"/>
      <c r="FY1100" s="16"/>
      <c r="FZ1100" s="16"/>
      <c r="GA1100" s="150">
        <f t="shared" ref="GA1100" ca="1" si="2852">SUMIF($GD$8:$HG$9,$O$5,GD1100:HG1100)</f>
        <v>0</v>
      </c>
      <c r="GB1100" s="150">
        <f t="shared" ref="GB1100" si="2853">SUM(GD1101:HG1101)</f>
        <v>0.4</v>
      </c>
      <c r="GC1100" s="152" t="e">
        <f t="shared" ref="GC1100" ca="1" si="2854">GB1100/GA1100</f>
        <v>#DIV/0!</v>
      </c>
      <c r="GD1100" s="16"/>
      <c r="GE1100" s="16"/>
      <c r="GF1100" s="16"/>
      <c r="GG1100" s="16"/>
      <c r="GH1100" s="16"/>
      <c r="GI1100" s="16"/>
      <c r="GJ1100" s="16"/>
      <c r="GK1100" s="16"/>
      <c r="GL1100" s="16"/>
      <c r="GM1100" s="16"/>
      <c r="GN1100" s="16"/>
      <c r="GO1100" s="16"/>
      <c r="GP1100" s="16"/>
      <c r="GQ1100" s="16"/>
      <c r="GR1100" s="16"/>
      <c r="GS1100" s="16"/>
      <c r="GT1100" s="16"/>
      <c r="GU1100" s="16"/>
      <c r="GV1100" s="16"/>
      <c r="GW1100" s="16"/>
      <c r="GX1100" s="16"/>
      <c r="GY1100" s="16"/>
      <c r="GZ1100" s="16"/>
      <c r="HA1100" s="16"/>
      <c r="HB1100" s="16"/>
      <c r="HC1100" s="16"/>
      <c r="HD1100" s="16"/>
      <c r="HE1100" s="16"/>
      <c r="HF1100" s="16"/>
      <c r="HG1100" s="16"/>
      <c r="HH1100" s="150"/>
      <c r="HI1100" s="150">
        <v>0</v>
      </c>
      <c r="HJ1100" s="152" t="e">
        <v>#DIV/0!</v>
      </c>
      <c r="HK1100" s="16"/>
      <c r="HL1100" s="16"/>
      <c r="HM1100" s="16"/>
      <c r="HN1100" s="16"/>
      <c r="HO1100" s="16"/>
      <c r="HP1100" s="16"/>
      <c r="HQ1100" s="16"/>
      <c r="HR1100" s="16"/>
      <c r="HS1100" s="16"/>
      <c r="HT1100" s="16"/>
      <c r="HU1100" s="16"/>
      <c r="HV1100" s="16"/>
      <c r="HW1100" s="16"/>
      <c r="HX1100" s="16"/>
      <c r="HY1100" s="16"/>
      <c r="HZ1100" s="16"/>
      <c r="IA1100" s="16"/>
      <c r="IB1100" s="16"/>
      <c r="IC1100" s="16"/>
      <c r="ID1100" s="16"/>
      <c r="IE1100" s="16"/>
      <c r="IF1100" s="16"/>
      <c r="IG1100" s="16"/>
      <c r="IH1100" s="16"/>
      <c r="II1100" s="16"/>
      <c r="IJ1100" s="16"/>
      <c r="IK1100" s="16"/>
      <c r="IL1100" s="16"/>
      <c r="IM1100" s="16"/>
      <c r="IN1100" s="16"/>
      <c r="IO1100" s="16"/>
      <c r="IP1100" s="150"/>
      <c r="IQ1100" s="150">
        <v>0</v>
      </c>
      <c r="IR1100" s="152" t="e">
        <v>#DIV/0!</v>
      </c>
      <c r="IS1100" s="16"/>
      <c r="IT1100" s="16"/>
      <c r="IU1100" s="16"/>
      <c r="IV1100" s="16"/>
      <c r="IW1100" s="16"/>
      <c r="IX1100" s="16"/>
      <c r="IY1100" s="16"/>
      <c r="IZ1100" s="16"/>
      <c r="JA1100" s="16"/>
      <c r="JB1100" s="16"/>
      <c r="JC1100" s="16"/>
      <c r="JD1100" s="16"/>
      <c r="JE1100" s="16"/>
      <c r="JF1100" s="16"/>
      <c r="JG1100" s="16"/>
      <c r="JH1100" s="16"/>
      <c r="JI1100" s="16"/>
      <c r="JJ1100" s="16"/>
      <c r="JK1100" s="16"/>
      <c r="JL1100" s="16"/>
      <c r="JM1100" s="16"/>
      <c r="JN1100" s="16"/>
      <c r="JO1100" s="16"/>
      <c r="JP1100" s="16"/>
      <c r="JQ1100" s="16"/>
      <c r="JR1100" s="16"/>
      <c r="JS1100" s="16"/>
      <c r="JT1100" s="16"/>
      <c r="JU1100" s="23"/>
      <c r="JV1100" s="16"/>
      <c r="JW1100" s="150"/>
      <c r="JX1100" s="150">
        <v>0</v>
      </c>
      <c r="JY1100" s="152" t="e">
        <v>#DIV/0!</v>
      </c>
      <c r="JZ1100" s="16"/>
      <c r="KA1100" s="16"/>
      <c r="KB1100" s="16"/>
      <c r="KC1100" s="16"/>
      <c r="KD1100" s="16"/>
      <c r="KE1100" s="16"/>
      <c r="KF1100" s="16"/>
      <c r="KG1100" s="16"/>
      <c r="KH1100" s="16"/>
      <c r="KI1100" s="16"/>
      <c r="KJ1100" s="16"/>
      <c r="KK1100" s="16"/>
      <c r="KL1100" s="16"/>
      <c r="KM1100" s="16"/>
      <c r="KN1100" s="16"/>
      <c r="KO1100" s="16"/>
      <c r="KP1100" s="16"/>
      <c r="KQ1100" s="16"/>
      <c r="KR1100" s="16"/>
      <c r="KS1100" s="16"/>
      <c r="KT1100" s="16"/>
      <c r="KU1100" s="16"/>
      <c r="KV1100" s="16"/>
      <c r="KW1100" s="16"/>
      <c r="KX1100" s="16"/>
      <c r="KY1100" s="16"/>
      <c r="KZ1100" s="16"/>
      <c r="LA1100" s="16"/>
      <c r="LB1100" s="16"/>
      <c r="LC1100" s="16"/>
      <c r="LD1100" s="16"/>
      <c r="LE1100" s="150"/>
      <c r="LF1100" s="150">
        <v>0</v>
      </c>
      <c r="LG1100" s="152" t="e">
        <v>#DIV/0!</v>
      </c>
      <c r="LH1100" s="16"/>
      <c r="LI1100" s="16"/>
      <c r="LJ1100" s="16"/>
      <c r="LK1100" s="16"/>
      <c r="LL1100" s="16"/>
      <c r="LM1100" s="16"/>
      <c r="LN1100" s="16"/>
      <c r="LO1100" s="16"/>
      <c r="LP1100" s="16"/>
      <c r="LQ1100" s="16"/>
      <c r="LR1100" s="16"/>
      <c r="LS1100" s="16"/>
      <c r="LT1100" s="16"/>
      <c r="LU1100" s="16"/>
      <c r="LV1100" s="16"/>
      <c r="LW1100" s="16"/>
      <c r="LX1100" s="16"/>
      <c r="LY1100" s="16"/>
      <c r="LZ1100" s="16"/>
      <c r="MA1100" s="16"/>
      <c r="MB1100" s="16"/>
      <c r="MC1100" s="16"/>
      <c r="MD1100" s="16"/>
      <c r="ME1100" s="16"/>
      <c r="MF1100" s="16"/>
      <c r="MG1100" s="16"/>
      <c r="MH1100" s="16"/>
      <c r="MI1100" s="16"/>
      <c r="MJ1100" s="16"/>
      <c r="MK1100" s="16"/>
      <c r="ML1100" s="16"/>
    </row>
    <row r="1101" spans="1:350" ht="13.9" customHeight="1" outlineLevel="3" x14ac:dyDescent="0.2">
      <c r="A1101" s="227"/>
      <c r="B1101" s="219"/>
      <c r="C1101" s="215"/>
      <c r="D1101" s="217"/>
      <c r="E1101" s="176"/>
      <c r="F1101" s="176"/>
      <c r="G1101" s="176"/>
      <c r="H1101" s="171"/>
      <c r="I1101" s="171"/>
      <c r="J1101" s="213"/>
      <c r="K1101" s="213"/>
      <c r="L1101" s="173"/>
      <c r="M1101" s="173"/>
      <c r="N1101" s="184"/>
      <c r="O1101" s="157"/>
      <c r="P1101" s="17" t="s">
        <v>26</v>
      </c>
      <c r="Q1101" s="151"/>
      <c r="R1101" s="151"/>
      <c r="S1101" s="153"/>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151"/>
      <c r="AY1101" s="151"/>
      <c r="AZ1101" s="153"/>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c r="CA1101" s="24"/>
      <c r="CB1101" s="24"/>
      <c r="CC1101" s="24"/>
      <c r="CD1101" s="24"/>
      <c r="CE1101" s="24"/>
      <c r="CF1101" s="151"/>
      <c r="CG1101" s="151"/>
      <c r="CH1101" s="153"/>
      <c r="CI1101" s="141"/>
      <c r="CJ1101" s="141"/>
      <c r="CK1101" s="141"/>
      <c r="CL1101" s="141"/>
      <c r="CM1101" s="141"/>
      <c r="CN1101" s="141"/>
      <c r="CO1101" s="141"/>
      <c r="CP1101" s="95"/>
      <c r="CQ1101" s="95"/>
      <c r="CR1101" s="95"/>
      <c r="CS1101" s="95"/>
      <c r="CT1101" s="95"/>
      <c r="CU1101" s="95"/>
      <c r="CV1101" s="95"/>
      <c r="CW1101" s="141"/>
      <c r="CX1101" s="141"/>
      <c r="CY1101" s="141"/>
      <c r="CZ1101" s="141"/>
      <c r="DA1101" s="141"/>
      <c r="DB1101" s="141"/>
      <c r="DC1101" s="141"/>
      <c r="DD1101" s="141"/>
      <c r="DE1101" s="141"/>
      <c r="DF1101" s="141"/>
      <c r="DG1101" s="141"/>
      <c r="DH1101" s="141"/>
      <c r="DI1101" s="141"/>
      <c r="DJ1101" s="141"/>
      <c r="DK1101" s="141"/>
      <c r="DL1101" s="141"/>
      <c r="DM1101" s="141"/>
      <c r="DN1101" s="151"/>
      <c r="DO1101" s="151"/>
      <c r="DP1101" s="153"/>
      <c r="DQ1101" s="24"/>
      <c r="DR1101" s="24"/>
      <c r="DS1101" s="24"/>
      <c r="DT1101" s="24"/>
      <c r="DU1101" s="24"/>
      <c r="DV1101" s="24"/>
      <c r="DW1101" s="24"/>
      <c r="DX1101" s="24"/>
      <c r="DY1101" s="24"/>
      <c r="DZ1101" s="24"/>
      <c r="EA1101" s="24"/>
      <c r="EB1101" s="24"/>
      <c r="EC1101" s="24"/>
      <c r="ED1101" s="24"/>
      <c r="EE1101" s="24"/>
      <c r="EF1101" s="24"/>
      <c r="EG1101" s="24"/>
      <c r="EH1101" s="24"/>
      <c r="EI1101" s="24"/>
      <c r="EJ1101" s="24"/>
      <c r="EK1101" s="24"/>
      <c r="EL1101" s="24"/>
      <c r="EM1101" s="24"/>
      <c r="EN1101" s="24"/>
      <c r="EO1101" s="24"/>
      <c r="EP1101" s="24"/>
      <c r="EQ1101" s="24"/>
      <c r="ER1101" s="24"/>
      <c r="ES1101" s="151"/>
      <c r="ET1101" s="151"/>
      <c r="EU1101" s="153"/>
      <c r="EV1101" s="24"/>
      <c r="EW1101" s="125"/>
      <c r="EX1101" s="24"/>
      <c r="EY1101" s="24"/>
      <c r="EZ1101" s="24"/>
      <c r="FA1101" s="24"/>
      <c r="FB1101" s="24"/>
      <c r="FC1101" s="24"/>
      <c r="FD1101" s="24"/>
      <c r="FE1101" s="24"/>
      <c r="FF1101" s="24"/>
      <c r="FG1101" s="24"/>
      <c r="FH1101" s="24"/>
      <c r="FI1101" s="24"/>
      <c r="FJ1101" s="24"/>
      <c r="FK1101" s="24"/>
      <c r="FL1101" s="24"/>
      <c r="FM1101" s="24"/>
      <c r="FN1101" s="24"/>
      <c r="FO1101" s="24"/>
      <c r="FP1101" s="24"/>
      <c r="FQ1101" s="24"/>
      <c r="FR1101" s="24"/>
      <c r="FS1101" s="24"/>
      <c r="FT1101" s="24"/>
      <c r="FU1101" s="24"/>
      <c r="FV1101" s="24"/>
      <c r="FW1101" s="24"/>
      <c r="FX1101" s="24"/>
      <c r="FY1101" s="24"/>
      <c r="FZ1101" s="24"/>
      <c r="GA1101" s="151"/>
      <c r="GB1101" s="151"/>
      <c r="GC1101" s="153"/>
      <c r="GD1101" s="24"/>
      <c r="GE1101" s="24"/>
      <c r="GF1101" s="24"/>
      <c r="GG1101" s="24"/>
      <c r="GH1101" s="24"/>
      <c r="GI1101" s="24"/>
      <c r="GJ1101" s="24"/>
      <c r="GK1101" s="24"/>
      <c r="GL1101" s="24"/>
      <c r="GM1101" s="24"/>
      <c r="GN1101" s="24"/>
      <c r="GO1101" s="24"/>
      <c r="GP1101" s="24"/>
      <c r="GQ1101" s="24"/>
      <c r="GR1101" s="24"/>
      <c r="GS1101" s="24"/>
      <c r="GT1101" s="76">
        <v>0.4</v>
      </c>
      <c r="GU1101" s="24"/>
      <c r="GV1101" s="24"/>
      <c r="GW1101" s="24"/>
      <c r="GX1101" s="24"/>
      <c r="GY1101" s="24"/>
      <c r="GZ1101" s="24"/>
      <c r="HA1101" s="24"/>
      <c r="HB1101" s="24"/>
      <c r="HC1101" s="24"/>
      <c r="HD1101" s="24"/>
      <c r="HE1101" s="24"/>
      <c r="HF1101" s="24"/>
      <c r="HG1101" s="24"/>
      <c r="HH1101" s="151"/>
      <c r="HI1101" s="151"/>
      <c r="HJ1101" s="153"/>
      <c r="HK1101" s="24"/>
      <c r="HL1101" s="24"/>
      <c r="HM1101" s="24"/>
      <c r="HN1101" s="24"/>
      <c r="HO1101" s="24"/>
      <c r="HP1101" s="24"/>
      <c r="HQ1101" s="24"/>
      <c r="HR1101" s="24"/>
      <c r="HS1101" s="24"/>
      <c r="HT1101" s="24"/>
      <c r="HU1101" s="24"/>
      <c r="HV1101" s="24"/>
      <c r="HW1101" s="24"/>
      <c r="HX1101" s="24"/>
      <c r="HY1101" s="24"/>
      <c r="HZ1101" s="24"/>
      <c r="IA1101" s="24"/>
      <c r="IB1101" s="24"/>
      <c r="IC1101" s="24"/>
      <c r="ID1101" s="24"/>
      <c r="IE1101" s="24"/>
      <c r="IF1101" s="24"/>
      <c r="IG1101" s="24"/>
      <c r="IH1101" s="24"/>
      <c r="II1101" s="24"/>
      <c r="IJ1101" s="24"/>
      <c r="IK1101" s="24"/>
      <c r="IL1101" s="24"/>
      <c r="IM1101" s="24"/>
      <c r="IN1101" s="24"/>
      <c r="IO1101" s="24"/>
      <c r="IP1101" s="151"/>
      <c r="IQ1101" s="151"/>
      <c r="IR1101" s="153"/>
      <c r="IS1101" s="24"/>
      <c r="IT1101" s="24"/>
      <c r="IU1101" s="24"/>
      <c r="IV1101" s="24"/>
      <c r="IW1101" s="24"/>
      <c r="IX1101" s="24"/>
      <c r="IY1101" s="24"/>
      <c r="IZ1101" s="24"/>
      <c r="JA1101" s="24"/>
      <c r="JB1101" s="24"/>
      <c r="JC1101" s="24"/>
      <c r="JD1101" s="24"/>
      <c r="JE1101" s="24"/>
      <c r="JF1101" s="24"/>
      <c r="JG1101" s="24"/>
      <c r="JH1101" s="24"/>
      <c r="JI1101" s="24"/>
      <c r="JJ1101" s="24"/>
      <c r="JK1101" s="24"/>
      <c r="JL1101" s="24"/>
      <c r="JM1101" s="24"/>
      <c r="JN1101" s="24"/>
      <c r="JO1101" s="24"/>
      <c r="JP1101" s="24"/>
      <c r="JQ1101" s="24"/>
      <c r="JR1101" s="24"/>
      <c r="JS1101" s="24"/>
      <c r="JT1101" s="24"/>
      <c r="JU1101" s="25"/>
      <c r="JV1101" s="24"/>
      <c r="JW1101" s="151"/>
      <c r="JX1101" s="151"/>
      <c r="JY1101" s="153"/>
      <c r="JZ1101" s="24"/>
      <c r="KA1101" s="24"/>
      <c r="KB1101" s="24"/>
      <c r="KC1101" s="24"/>
      <c r="KD1101" s="24"/>
      <c r="KE1101" s="24"/>
      <c r="KF1101" s="24"/>
      <c r="KG1101" s="24"/>
      <c r="KH1101" s="24"/>
      <c r="KI1101" s="24"/>
      <c r="KJ1101" s="24"/>
      <c r="KK1101" s="24"/>
      <c r="KL1101" s="24"/>
      <c r="KM1101" s="24"/>
      <c r="KN1101" s="24"/>
      <c r="KO1101" s="24"/>
      <c r="KP1101" s="24"/>
      <c r="KQ1101" s="24"/>
      <c r="KR1101" s="24"/>
      <c r="KS1101" s="24"/>
      <c r="KT1101" s="24"/>
      <c r="KU1101" s="24"/>
      <c r="KV1101" s="24"/>
      <c r="KW1101" s="24"/>
      <c r="KX1101" s="24"/>
      <c r="KY1101" s="24"/>
      <c r="KZ1101" s="24"/>
      <c r="LA1101" s="24"/>
      <c r="LB1101" s="24"/>
      <c r="LC1101" s="24"/>
      <c r="LD1101" s="24"/>
      <c r="LE1101" s="151"/>
      <c r="LF1101" s="151"/>
      <c r="LG1101" s="153"/>
      <c r="LH1101" s="24"/>
      <c r="LI1101" s="24"/>
      <c r="LJ1101" s="24"/>
      <c r="LK1101" s="24"/>
      <c r="LL1101" s="24"/>
      <c r="LM1101" s="24"/>
      <c r="LN1101" s="24"/>
      <c r="LO1101" s="24"/>
      <c r="LP1101" s="24"/>
      <c r="LQ1101" s="24"/>
      <c r="LR1101" s="24"/>
      <c r="LS1101" s="24"/>
      <c r="LT1101" s="24"/>
      <c r="LU1101" s="24"/>
      <c r="LV1101" s="24"/>
      <c r="LW1101" s="24"/>
      <c r="LX1101" s="24"/>
      <c r="LY1101" s="24"/>
      <c r="LZ1101" s="24"/>
      <c r="MA1101" s="24"/>
      <c r="MB1101" s="24"/>
      <c r="MC1101" s="24"/>
      <c r="MD1101" s="24"/>
      <c r="ME1101" s="24"/>
      <c r="MF1101" s="24"/>
      <c r="MG1101" s="24"/>
      <c r="MH1101" s="24"/>
      <c r="MI1101" s="24"/>
      <c r="MJ1101" s="24"/>
      <c r="MK1101" s="24"/>
      <c r="ML1101" s="24"/>
    </row>
    <row r="1102" spans="1:350" ht="13.9" customHeight="1" outlineLevel="3" x14ac:dyDescent="0.2">
      <c r="A1102" s="226" t="s">
        <v>642</v>
      </c>
      <c r="B1102" s="218" t="s">
        <v>353</v>
      </c>
      <c r="C1102" s="214" t="s">
        <v>37</v>
      </c>
      <c r="D1102" s="216">
        <v>331</v>
      </c>
      <c r="E1102" s="175">
        <v>0</v>
      </c>
      <c r="F1102" s="175">
        <f>D1102-E1102</f>
        <v>331</v>
      </c>
      <c r="G1102" s="175" t="s">
        <v>844</v>
      </c>
      <c r="H1102" s="170" t="s">
        <v>1005</v>
      </c>
      <c r="I1102" s="170" t="s">
        <v>953</v>
      </c>
      <c r="J1102" s="212">
        <f ca="1">E1102+Q1102+AX1102+CF1102+DN1102+ES1102+GA1102+HH1102+IP1102+JW1102+LE1102</f>
        <v>241</v>
      </c>
      <c r="K1102" s="212">
        <f>E1102+R1102+AY1102+CG1102+DO1102+ET1102+GB1102+HI1102+IQ1102+JX1102+LF1102</f>
        <v>0</v>
      </c>
      <c r="L1102" s="172">
        <f ca="1">K1102/J1102</f>
        <v>0</v>
      </c>
      <c r="M1102" s="172">
        <f>K1102/D1102</f>
        <v>0</v>
      </c>
      <c r="N1102" s="183">
        <f ca="1">SUMIF($EV$8:$FZ$9,$O$5,$EV1103:$FZ1103)-SUMIF($EV$8:$FZ$9,$Q$5,$EV1103:$FZ1103)</f>
        <v>0</v>
      </c>
      <c r="O1102" s="156"/>
      <c r="P1102" s="16" t="s">
        <v>25</v>
      </c>
      <c r="Q1102" s="150">
        <v>0</v>
      </c>
      <c r="R1102" s="150">
        <v>0</v>
      </c>
      <c r="S1102" s="152" t="e">
        <v>#DIV/0!</v>
      </c>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c r="AQ1102" s="16"/>
      <c r="AR1102" s="16"/>
      <c r="AS1102" s="16"/>
      <c r="AT1102" s="16"/>
      <c r="AU1102" s="16"/>
      <c r="AV1102" s="16"/>
      <c r="AW1102" s="16"/>
      <c r="AX1102" s="150">
        <f t="shared" ca="1" si="2767"/>
        <v>0</v>
      </c>
      <c r="AY1102" s="150">
        <f>SUM(BA1103:CE1103)</f>
        <v>0</v>
      </c>
      <c r="AZ1102" s="152" t="e">
        <f ca="1">AY1102/AX1102</f>
        <v>#DIV/0!</v>
      </c>
      <c r="BA1102" s="16"/>
      <c r="BB1102" s="16"/>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c r="CA1102" s="16"/>
      <c r="CB1102" s="16"/>
      <c r="CC1102" s="16"/>
      <c r="CD1102" s="16"/>
      <c r="CE1102" s="16"/>
      <c r="CF1102" s="150">
        <f t="shared" ref="CF1102" si="2855">SUM(CI1102:DM1102)</f>
        <v>0</v>
      </c>
      <c r="CG1102" s="150">
        <f>SUM(CI1103:DM1103)</f>
        <v>0</v>
      </c>
      <c r="CH1102" s="152" t="e">
        <f>CG1102/CF1102</f>
        <v>#DIV/0!</v>
      </c>
      <c r="CI1102" s="129"/>
      <c r="CJ1102" s="129"/>
      <c r="CK1102" s="129"/>
      <c r="CL1102" s="129"/>
      <c r="CM1102" s="129"/>
      <c r="CN1102" s="129"/>
      <c r="CO1102" s="129"/>
      <c r="CP1102" s="101"/>
      <c r="CQ1102" s="101"/>
      <c r="CR1102" s="101"/>
      <c r="CS1102" s="101"/>
      <c r="CT1102" s="101"/>
      <c r="CU1102" s="101"/>
      <c r="CV1102" s="101"/>
      <c r="CW1102" s="129"/>
      <c r="CX1102" s="129"/>
      <c r="CY1102" s="129"/>
      <c r="CZ1102" s="129"/>
      <c r="DA1102" s="129"/>
      <c r="DB1102" s="129"/>
      <c r="DC1102" s="129"/>
      <c r="DD1102" s="129"/>
      <c r="DE1102" s="129"/>
      <c r="DF1102" s="129"/>
      <c r="DG1102" s="129"/>
      <c r="DH1102" s="129"/>
      <c r="DI1102" s="129"/>
      <c r="DJ1102" s="129"/>
      <c r="DK1102" s="129"/>
      <c r="DL1102" s="129"/>
      <c r="DM1102" s="129"/>
      <c r="DN1102" s="150">
        <f t="shared" ref="DN1102" si="2856">SUM(DQ1102:ER1102)</f>
        <v>0</v>
      </c>
      <c r="DO1102" s="150">
        <f>SUM(DQ1103:ER1103)</f>
        <v>0</v>
      </c>
      <c r="DP1102" s="152" t="e">
        <f t="shared" si="2738"/>
        <v>#DIV/0!</v>
      </c>
      <c r="DQ1102" s="16"/>
      <c r="DR1102" s="16"/>
      <c r="DS1102" s="16"/>
      <c r="DT1102" s="16"/>
      <c r="DU1102" s="16"/>
      <c r="DV1102" s="16"/>
      <c r="DW1102" s="16"/>
      <c r="DX1102" s="16"/>
      <c r="DY1102" s="16"/>
      <c r="DZ1102" s="16"/>
      <c r="EA1102" s="16"/>
      <c r="EB1102" s="16"/>
      <c r="EC1102" s="16"/>
      <c r="ED1102" s="16"/>
      <c r="EE1102" s="16"/>
      <c r="EF1102" s="16"/>
      <c r="EG1102" s="16"/>
      <c r="EH1102" s="16"/>
      <c r="EI1102" s="16"/>
      <c r="EJ1102" s="16"/>
      <c r="EK1102" s="16"/>
      <c r="EL1102" s="16"/>
      <c r="EM1102" s="16"/>
      <c r="EN1102" s="16"/>
      <c r="EO1102" s="16"/>
      <c r="EP1102" s="16"/>
      <c r="EQ1102" s="16"/>
      <c r="ER1102" s="16"/>
      <c r="ES1102" s="150">
        <f t="shared" ca="1" si="2791"/>
        <v>0</v>
      </c>
      <c r="ET1102" s="150">
        <f t="shared" si="2775"/>
        <v>0</v>
      </c>
      <c r="EU1102" s="152" t="e">
        <f t="shared" ca="1" si="2776"/>
        <v>#DIV/0!</v>
      </c>
      <c r="EV1102" s="16"/>
      <c r="EW1102" s="67"/>
      <c r="EX1102" s="16"/>
      <c r="EY1102" s="16"/>
      <c r="EZ1102" s="16"/>
      <c r="FA1102" s="16"/>
      <c r="FB1102" s="16"/>
      <c r="FC1102" s="16"/>
      <c r="FD1102" s="16"/>
      <c r="FE1102" s="16"/>
      <c r="FF1102" s="16"/>
      <c r="FG1102" s="16"/>
      <c r="FH1102" s="16"/>
      <c r="FI1102" s="16"/>
      <c r="FJ1102" s="16"/>
      <c r="FK1102" s="16"/>
      <c r="FL1102" s="16"/>
      <c r="FM1102" s="16"/>
      <c r="FN1102" s="16"/>
      <c r="FO1102" s="16"/>
      <c r="FP1102" s="16"/>
      <c r="FQ1102" s="16"/>
      <c r="FR1102" s="16"/>
      <c r="FS1102" s="16"/>
      <c r="FT1102" s="16"/>
      <c r="FU1102" s="16"/>
      <c r="FV1102" s="16"/>
      <c r="FW1102" s="16"/>
      <c r="FX1102" s="16"/>
      <c r="FY1102" s="16"/>
      <c r="FZ1102" s="16"/>
      <c r="GA1102" s="150">
        <f t="shared" ref="GA1102" ca="1" si="2857">SUMIF($GD$8:$HG$9,$O$5,GD1102:HG1102)</f>
        <v>241</v>
      </c>
      <c r="GB1102" s="150">
        <f t="shared" ref="GB1102" si="2858">SUM(GD1103:HG1103)</f>
        <v>0</v>
      </c>
      <c r="GC1102" s="152">
        <f t="shared" ref="GC1102" ca="1" si="2859">GB1102/GA1102</f>
        <v>0</v>
      </c>
      <c r="GD1102" s="16"/>
      <c r="GE1102" s="16"/>
      <c r="GF1102" s="16"/>
      <c r="GG1102" s="16"/>
      <c r="GH1102" s="16"/>
      <c r="GI1102" s="16"/>
      <c r="GJ1102" s="16"/>
      <c r="GK1102" s="16"/>
      <c r="GL1102" s="16"/>
      <c r="GM1102" s="16"/>
      <c r="GN1102" s="16"/>
      <c r="GO1102" s="16"/>
      <c r="GP1102" s="16"/>
      <c r="GQ1102" s="16"/>
      <c r="GR1102" s="16"/>
      <c r="GS1102" s="16"/>
      <c r="GT1102" s="16">
        <v>10</v>
      </c>
      <c r="GU1102" s="16">
        <v>100</v>
      </c>
      <c r="GV1102" s="16">
        <v>131</v>
      </c>
      <c r="GW1102" s="16"/>
      <c r="GX1102" s="16"/>
      <c r="GY1102" s="16"/>
      <c r="GZ1102" s="16"/>
      <c r="HA1102" s="16"/>
      <c r="HB1102" s="16"/>
      <c r="HC1102" s="16"/>
      <c r="HD1102" s="16"/>
      <c r="HE1102" s="16"/>
      <c r="HF1102" s="16"/>
      <c r="HG1102" s="16"/>
      <c r="HH1102" s="150"/>
      <c r="HI1102" s="150">
        <v>0</v>
      </c>
      <c r="HJ1102" s="152" t="e">
        <v>#DIV/0!</v>
      </c>
      <c r="HK1102" s="16"/>
      <c r="HL1102" s="16"/>
      <c r="HM1102" s="16"/>
      <c r="HN1102" s="16"/>
      <c r="HO1102" s="16"/>
      <c r="HP1102" s="16"/>
      <c r="HQ1102" s="16"/>
      <c r="HR1102" s="16"/>
      <c r="HS1102" s="16"/>
      <c r="HT1102" s="16"/>
      <c r="HU1102" s="16"/>
      <c r="HV1102" s="16"/>
      <c r="HW1102" s="16"/>
      <c r="HX1102" s="16"/>
      <c r="HY1102" s="16"/>
      <c r="HZ1102" s="16"/>
      <c r="IA1102" s="16"/>
      <c r="IB1102" s="16"/>
      <c r="IC1102" s="16"/>
      <c r="ID1102" s="16"/>
      <c r="IE1102" s="16"/>
      <c r="IF1102" s="16"/>
      <c r="IG1102" s="16"/>
      <c r="IH1102" s="16"/>
      <c r="II1102" s="16"/>
      <c r="IJ1102" s="16"/>
      <c r="IK1102" s="16"/>
      <c r="IL1102" s="16"/>
      <c r="IM1102" s="16"/>
      <c r="IN1102" s="16"/>
      <c r="IO1102" s="16"/>
      <c r="IP1102" s="150"/>
      <c r="IQ1102" s="150">
        <v>0</v>
      </c>
      <c r="IR1102" s="152" t="e">
        <v>#DIV/0!</v>
      </c>
      <c r="IS1102" s="16"/>
      <c r="IT1102" s="16"/>
      <c r="IU1102" s="16"/>
      <c r="IV1102" s="16"/>
      <c r="IW1102" s="16"/>
      <c r="IX1102" s="16"/>
      <c r="IY1102" s="16"/>
      <c r="IZ1102" s="16"/>
      <c r="JA1102" s="16"/>
      <c r="JB1102" s="16"/>
      <c r="JC1102" s="16"/>
      <c r="JD1102" s="16"/>
      <c r="JE1102" s="16"/>
      <c r="JF1102" s="16"/>
      <c r="JG1102" s="16"/>
      <c r="JH1102" s="16"/>
      <c r="JI1102" s="16"/>
      <c r="JJ1102" s="16"/>
      <c r="JK1102" s="16"/>
      <c r="JL1102" s="16"/>
      <c r="JM1102" s="16"/>
      <c r="JN1102" s="16"/>
      <c r="JO1102" s="16"/>
      <c r="JP1102" s="16"/>
      <c r="JQ1102" s="16"/>
      <c r="JR1102" s="16"/>
      <c r="JS1102" s="16"/>
      <c r="JT1102" s="16"/>
      <c r="JU1102" s="23"/>
      <c r="JV1102" s="16"/>
      <c r="JW1102" s="150"/>
      <c r="JX1102" s="150">
        <v>0</v>
      </c>
      <c r="JY1102" s="152" t="e">
        <v>#DIV/0!</v>
      </c>
      <c r="JZ1102" s="16"/>
      <c r="KA1102" s="16"/>
      <c r="KB1102" s="16"/>
      <c r="KC1102" s="16"/>
      <c r="KD1102" s="16"/>
      <c r="KE1102" s="16"/>
      <c r="KF1102" s="16"/>
      <c r="KG1102" s="16"/>
      <c r="KH1102" s="16"/>
      <c r="KI1102" s="16"/>
      <c r="KJ1102" s="16"/>
      <c r="KK1102" s="16"/>
      <c r="KL1102" s="16"/>
      <c r="KM1102" s="16"/>
      <c r="KN1102" s="16"/>
      <c r="KO1102" s="16"/>
      <c r="KP1102" s="16"/>
      <c r="KQ1102" s="16"/>
      <c r="KR1102" s="16"/>
      <c r="KS1102" s="16"/>
      <c r="KT1102" s="16"/>
      <c r="KU1102" s="16"/>
      <c r="KV1102" s="16"/>
      <c r="KW1102" s="16"/>
      <c r="KX1102" s="16"/>
      <c r="KY1102" s="16"/>
      <c r="KZ1102" s="16"/>
      <c r="LA1102" s="16"/>
      <c r="LB1102" s="16"/>
      <c r="LC1102" s="16"/>
      <c r="LD1102" s="16"/>
      <c r="LE1102" s="150"/>
      <c r="LF1102" s="150">
        <v>0</v>
      </c>
      <c r="LG1102" s="152" t="e">
        <v>#DIV/0!</v>
      </c>
      <c r="LH1102" s="16"/>
      <c r="LI1102" s="16"/>
      <c r="LJ1102" s="16"/>
      <c r="LK1102" s="16"/>
      <c r="LL1102" s="16"/>
      <c r="LM1102" s="16"/>
      <c r="LN1102" s="16"/>
      <c r="LO1102" s="16"/>
      <c r="LP1102" s="16"/>
      <c r="LQ1102" s="16"/>
      <c r="LR1102" s="16"/>
      <c r="LS1102" s="16"/>
      <c r="LT1102" s="16"/>
      <c r="LU1102" s="16"/>
      <c r="LV1102" s="16"/>
      <c r="LW1102" s="16"/>
      <c r="LX1102" s="16"/>
      <c r="LY1102" s="16"/>
      <c r="LZ1102" s="16"/>
      <c r="MA1102" s="16"/>
      <c r="MB1102" s="16"/>
      <c r="MC1102" s="16"/>
      <c r="MD1102" s="16"/>
      <c r="ME1102" s="16"/>
      <c r="MF1102" s="16"/>
      <c r="MG1102" s="16"/>
      <c r="MH1102" s="16"/>
      <c r="MI1102" s="16"/>
      <c r="MJ1102" s="16"/>
      <c r="MK1102" s="16"/>
      <c r="ML1102" s="16"/>
    </row>
    <row r="1103" spans="1:350" ht="13.9" customHeight="1" outlineLevel="3" x14ac:dyDescent="0.2">
      <c r="A1103" s="227"/>
      <c r="B1103" s="219"/>
      <c r="C1103" s="215"/>
      <c r="D1103" s="217"/>
      <c r="E1103" s="176"/>
      <c r="F1103" s="176"/>
      <c r="G1103" s="176"/>
      <c r="H1103" s="171"/>
      <c r="I1103" s="171"/>
      <c r="J1103" s="213"/>
      <c r="K1103" s="213"/>
      <c r="L1103" s="173"/>
      <c r="M1103" s="173"/>
      <c r="N1103" s="184"/>
      <c r="O1103" s="157"/>
      <c r="P1103" s="17" t="s">
        <v>26</v>
      </c>
      <c r="Q1103" s="151"/>
      <c r="R1103" s="151"/>
      <c r="S1103" s="153"/>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151"/>
      <c r="AY1103" s="151"/>
      <c r="AZ1103" s="153"/>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c r="CA1103" s="24"/>
      <c r="CB1103" s="24"/>
      <c r="CC1103" s="24"/>
      <c r="CD1103" s="24"/>
      <c r="CE1103" s="24"/>
      <c r="CF1103" s="151"/>
      <c r="CG1103" s="151"/>
      <c r="CH1103" s="153"/>
      <c r="CI1103" s="141"/>
      <c r="CJ1103" s="141"/>
      <c r="CK1103" s="141"/>
      <c r="CL1103" s="141"/>
      <c r="CM1103" s="141"/>
      <c r="CN1103" s="141"/>
      <c r="CO1103" s="141"/>
      <c r="CP1103" s="95"/>
      <c r="CQ1103" s="95"/>
      <c r="CR1103" s="95"/>
      <c r="CS1103" s="95"/>
      <c r="CT1103" s="95"/>
      <c r="CU1103" s="95"/>
      <c r="CV1103" s="95"/>
      <c r="CW1103" s="141"/>
      <c r="CX1103" s="141"/>
      <c r="CY1103" s="141"/>
      <c r="CZ1103" s="141"/>
      <c r="DA1103" s="141"/>
      <c r="DB1103" s="141"/>
      <c r="DC1103" s="141"/>
      <c r="DD1103" s="141"/>
      <c r="DE1103" s="141"/>
      <c r="DF1103" s="141"/>
      <c r="DG1103" s="141"/>
      <c r="DH1103" s="141"/>
      <c r="DI1103" s="141"/>
      <c r="DJ1103" s="141"/>
      <c r="DK1103" s="141"/>
      <c r="DL1103" s="141"/>
      <c r="DM1103" s="141"/>
      <c r="DN1103" s="151"/>
      <c r="DO1103" s="151"/>
      <c r="DP1103" s="153"/>
      <c r="DQ1103" s="24"/>
      <c r="DR1103" s="24"/>
      <c r="DS1103" s="24"/>
      <c r="DT1103" s="24"/>
      <c r="DU1103" s="24"/>
      <c r="DV1103" s="24"/>
      <c r="DW1103" s="24"/>
      <c r="DX1103" s="24"/>
      <c r="DY1103" s="24"/>
      <c r="DZ1103" s="24"/>
      <c r="EA1103" s="24"/>
      <c r="EB1103" s="24"/>
      <c r="EC1103" s="24"/>
      <c r="ED1103" s="24"/>
      <c r="EE1103" s="24"/>
      <c r="EF1103" s="24"/>
      <c r="EG1103" s="24"/>
      <c r="EH1103" s="24"/>
      <c r="EI1103" s="24"/>
      <c r="EJ1103" s="24"/>
      <c r="EK1103" s="24"/>
      <c r="EL1103" s="24"/>
      <c r="EM1103" s="24"/>
      <c r="EN1103" s="24"/>
      <c r="EO1103" s="24"/>
      <c r="EP1103" s="24"/>
      <c r="EQ1103" s="24"/>
      <c r="ER1103" s="24"/>
      <c r="ES1103" s="151"/>
      <c r="ET1103" s="151"/>
      <c r="EU1103" s="153"/>
      <c r="EV1103" s="24"/>
      <c r="EW1103" s="125"/>
      <c r="EX1103" s="24"/>
      <c r="EY1103" s="24"/>
      <c r="EZ1103" s="24"/>
      <c r="FA1103" s="24"/>
      <c r="FB1103" s="24"/>
      <c r="FC1103" s="24"/>
      <c r="FD1103" s="24"/>
      <c r="FE1103" s="24"/>
      <c r="FF1103" s="24"/>
      <c r="FG1103" s="24"/>
      <c r="FH1103" s="24"/>
      <c r="FI1103" s="24"/>
      <c r="FJ1103" s="24"/>
      <c r="FK1103" s="24"/>
      <c r="FL1103" s="24"/>
      <c r="FM1103" s="24"/>
      <c r="FN1103" s="24"/>
      <c r="FO1103" s="24"/>
      <c r="FP1103" s="24"/>
      <c r="FQ1103" s="24"/>
      <c r="FR1103" s="24"/>
      <c r="FS1103" s="24"/>
      <c r="FT1103" s="24"/>
      <c r="FU1103" s="24"/>
      <c r="FV1103" s="24"/>
      <c r="FW1103" s="24"/>
      <c r="FX1103" s="24"/>
      <c r="FY1103" s="24"/>
      <c r="FZ1103" s="24"/>
      <c r="GA1103" s="151"/>
      <c r="GB1103" s="151"/>
      <c r="GC1103" s="153"/>
      <c r="GD1103" s="24"/>
      <c r="GE1103" s="24"/>
      <c r="GF1103" s="24"/>
      <c r="GG1103" s="24"/>
      <c r="GH1103" s="24"/>
      <c r="GI1103" s="24"/>
      <c r="GJ1103" s="24"/>
      <c r="GK1103" s="24"/>
      <c r="GL1103" s="24"/>
      <c r="GM1103" s="24"/>
      <c r="GN1103" s="24"/>
      <c r="GO1103" s="24"/>
      <c r="GP1103" s="24"/>
      <c r="GQ1103" s="24"/>
      <c r="GR1103" s="24"/>
      <c r="GS1103" s="24"/>
      <c r="GT1103" s="24"/>
      <c r="GU1103" s="24"/>
      <c r="GV1103" s="24"/>
      <c r="GW1103" s="24"/>
      <c r="GX1103" s="24"/>
      <c r="GY1103" s="24"/>
      <c r="GZ1103" s="24"/>
      <c r="HA1103" s="24"/>
      <c r="HB1103" s="24"/>
      <c r="HC1103" s="24"/>
      <c r="HD1103" s="24"/>
      <c r="HE1103" s="24"/>
      <c r="HF1103" s="24"/>
      <c r="HG1103" s="24"/>
      <c r="HH1103" s="151"/>
      <c r="HI1103" s="151"/>
      <c r="HJ1103" s="153"/>
      <c r="HK1103" s="24"/>
      <c r="HL1103" s="24"/>
      <c r="HM1103" s="24"/>
      <c r="HN1103" s="24"/>
      <c r="HO1103" s="24"/>
      <c r="HP1103" s="24"/>
      <c r="HQ1103" s="24"/>
      <c r="HR1103" s="24"/>
      <c r="HS1103" s="24"/>
      <c r="HT1103" s="24"/>
      <c r="HU1103" s="24"/>
      <c r="HV1103" s="24"/>
      <c r="HW1103" s="24"/>
      <c r="HX1103" s="24"/>
      <c r="HY1103" s="24"/>
      <c r="HZ1103" s="24"/>
      <c r="IA1103" s="24"/>
      <c r="IB1103" s="24"/>
      <c r="IC1103" s="24"/>
      <c r="ID1103" s="24"/>
      <c r="IE1103" s="24"/>
      <c r="IF1103" s="24"/>
      <c r="IG1103" s="24"/>
      <c r="IH1103" s="24"/>
      <c r="II1103" s="24"/>
      <c r="IJ1103" s="24"/>
      <c r="IK1103" s="24"/>
      <c r="IL1103" s="24"/>
      <c r="IM1103" s="24"/>
      <c r="IN1103" s="24"/>
      <c r="IO1103" s="24"/>
      <c r="IP1103" s="151"/>
      <c r="IQ1103" s="151"/>
      <c r="IR1103" s="153"/>
      <c r="IS1103" s="24"/>
      <c r="IT1103" s="24"/>
      <c r="IU1103" s="24"/>
      <c r="IV1103" s="24"/>
      <c r="IW1103" s="24"/>
      <c r="IX1103" s="24"/>
      <c r="IY1103" s="24"/>
      <c r="IZ1103" s="24"/>
      <c r="JA1103" s="24"/>
      <c r="JB1103" s="24"/>
      <c r="JC1103" s="24"/>
      <c r="JD1103" s="24"/>
      <c r="JE1103" s="24"/>
      <c r="JF1103" s="24"/>
      <c r="JG1103" s="24"/>
      <c r="JH1103" s="24"/>
      <c r="JI1103" s="24"/>
      <c r="JJ1103" s="24"/>
      <c r="JK1103" s="24"/>
      <c r="JL1103" s="24"/>
      <c r="JM1103" s="24"/>
      <c r="JN1103" s="24"/>
      <c r="JO1103" s="24"/>
      <c r="JP1103" s="24"/>
      <c r="JQ1103" s="24"/>
      <c r="JR1103" s="24"/>
      <c r="JS1103" s="24"/>
      <c r="JT1103" s="24"/>
      <c r="JU1103" s="25"/>
      <c r="JV1103" s="24"/>
      <c r="JW1103" s="151"/>
      <c r="JX1103" s="151"/>
      <c r="JY1103" s="153"/>
      <c r="JZ1103" s="24"/>
      <c r="KA1103" s="24"/>
      <c r="KB1103" s="24"/>
      <c r="KC1103" s="24"/>
      <c r="KD1103" s="24"/>
      <c r="KE1103" s="24"/>
      <c r="KF1103" s="24"/>
      <c r="KG1103" s="24"/>
      <c r="KH1103" s="24"/>
      <c r="KI1103" s="24"/>
      <c r="KJ1103" s="24"/>
      <c r="KK1103" s="24"/>
      <c r="KL1103" s="24"/>
      <c r="KM1103" s="24"/>
      <c r="KN1103" s="24"/>
      <c r="KO1103" s="24"/>
      <c r="KP1103" s="24"/>
      <c r="KQ1103" s="24"/>
      <c r="KR1103" s="24"/>
      <c r="KS1103" s="24"/>
      <c r="KT1103" s="24"/>
      <c r="KU1103" s="24"/>
      <c r="KV1103" s="24"/>
      <c r="KW1103" s="24"/>
      <c r="KX1103" s="24"/>
      <c r="KY1103" s="24"/>
      <c r="KZ1103" s="24"/>
      <c r="LA1103" s="24"/>
      <c r="LB1103" s="24"/>
      <c r="LC1103" s="24"/>
      <c r="LD1103" s="24"/>
      <c r="LE1103" s="151"/>
      <c r="LF1103" s="151"/>
      <c r="LG1103" s="153"/>
      <c r="LH1103" s="24"/>
      <c r="LI1103" s="24"/>
      <c r="LJ1103" s="24"/>
      <c r="LK1103" s="24"/>
      <c r="LL1103" s="24"/>
      <c r="LM1103" s="24"/>
      <c r="LN1103" s="24"/>
      <c r="LO1103" s="24"/>
      <c r="LP1103" s="24"/>
      <c r="LQ1103" s="24"/>
      <c r="LR1103" s="24"/>
      <c r="LS1103" s="24"/>
      <c r="LT1103" s="24"/>
      <c r="LU1103" s="24"/>
      <c r="LV1103" s="24"/>
      <c r="LW1103" s="24"/>
      <c r="LX1103" s="24"/>
      <c r="LY1103" s="24"/>
      <c r="LZ1103" s="24"/>
      <c r="MA1103" s="24"/>
      <c r="MB1103" s="24"/>
      <c r="MC1103" s="24"/>
      <c r="MD1103" s="24"/>
      <c r="ME1103" s="24"/>
      <c r="MF1103" s="24"/>
      <c r="MG1103" s="24"/>
      <c r="MH1103" s="24"/>
      <c r="MI1103" s="24"/>
      <c r="MJ1103" s="24"/>
      <c r="MK1103" s="24"/>
      <c r="ML1103" s="24"/>
    </row>
    <row r="1104" spans="1:350" ht="13.9" customHeight="1" outlineLevel="3" x14ac:dyDescent="0.2">
      <c r="A1104" s="226" t="s">
        <v>643</v>
      </c>
      <c r="B1104" s="218" t="s">
        <v>409</v>
      </c>
      <c r="C1104" s="214" t="s">
        <v>99</v>
      </c>
      <c r="D1104" s="216">
        <v>1</v>
      </c>
      <c r="E1104" s="175">
        <v>0</v>
      </c>
      <c r="F1104" s="175">
        <f>D1104-E1104</f>
        <v>1</v>
      </c>
      <c r="G1104" s="175" t="s">
        <v>842</v>
      </c>
      <c r="H1104" s="170" t="s">
        <v>912</v>
      </c>
      <c r="I1104" s="170" t="s">
        <v>1112</v>
      </c>
      <c r="J1104" s="212">
        <f ca="1">E1104+Q1104+AX1104+CF1104+DN1104+ES1104+GA1104+HH1104+IP1104+JW1104+LE1104</f>
        <v>1</v>
      </c>
      <c r="K1104" s="212">
        <f>E1104+R1104+AY1104+CG1104+DO1104+ET1104+GB1104+HI1104+IQ1104+JX1104+LF1104</f>
        <v>1</v>
      </c>
      <c r="L1104" s="172">
        <f ca="1">K1104/J1104</f>
        <v>1</v>
      </c>
      <c r="M1104" s="172">
        <f>K1104/D1104</f>
        <v>1</v>
      </c>
      <c r="N1104" s="183">
        <f ca="1">SUMIF($EV$8:$FZ$9,$O$5,$EV1105:$FZ1105)-SUMIF($EV$8:$FZ$9,$Q$5,$EV1105:$FZ1105)</f>
        <v>0</v>
      </c>
      <c r="O1104" s="156"/>
      <c r="P1104" s="16" t="s">
        <v>25</v>
      </c>
      <c r="Q1104" s="150">
        <v>0</v>
      </c>
      <c r="R1104" s="150">
        <v>0</v>
      </c>
      <c r="S1104" s="152" t="e">
        <v>#DIV/0!</v>
      </c>
      <c r="T1104" s="16"/>
      <c r="U1104" s="16"/>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c r="AQ1104" s="16"/>
      <c r="AR1104" s="16"/>
      <c r="AS1104" s="16"/>
      <c r="AT1104" s="16"/>
      <c r="AU1104" s="16"/>
      <c r="AV1104" s="16"/>
      <c r="AW1104" s="16"/>
      <c r="AX1104" s="150">
        <f t="shared" ca="1" si="2767"/>
        <v>0</v>
      </c>
      <c r="AY1104" s="150">
        <f>SUM(BA1105:CE1105)</f>
        <v>0</v>
      </c>
      <c r="AZ1104" s="152" t="e">
        <f ca="1">AY1104/AX1104</f>
        <v>#DIV/0!</v>
      </c>
      <c r="BA1104" s="16"/>
      <c r="BB1104" s="16"/>
      <c r="BC1104" s="16"/>
      <c r="BD1104" s="16"/>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c r="CA1104" s="16"/>
      <c r="CB1104" s="16"/>
      <c r="CC1104" s="16"/>
      <c r="CD1104" s="16"/>
      <c r="CE1104" s="16"/>
      <c r="CF1104" s="150">
        <f t="shared" ref="CF1104" si="2860">SUM(CI1104:DM1104)</f>
        <v>0</v>
      </c>
      <c r="CG1104" s="150">
        <f>SUM(CI1105:DM1105)</f>
        <v>0</v>
      </c>
      <c r="CH1104" s="152" t="e">
        <f>CG1104/CF1104</f>
        <v>#DIV/0!</v>
      </c>
      <c r="CI1104" s="129"/>
      <c r="CJ1104" s="129"/>
      <c r="CK1104" s="129"/>
      <c r="CL1104" s="129"/>
      <c r="CM1104" s="129"/>
      <c r="CN1104" s="129"/>
      <c r="CO1104" s="129"/>
      <c r="CP1104" s="101"/>
      <c r="CQ1104" s="101"/>
      <c r="CR1104" s="101"/>
      <c r="CS1104" s="101"/>
      <c r="CT1104" s="101"/>
      <c r="CU1104" s="101"/>
      <c r="CV1104" s="101"/>
      <c r="CW1104" s="129"/>
      <c r="CX1104" s="129"/>
      <c r="CY1104" s="129"/>
      <c r="CZ1104" s="129"/>
      <c r="DA1104" s="129"/>
      <c r="DB1104" s="129"/>
      <c r="DC1104" s="129"/>
      <c r="DD1104" s="129"/>
      <c r="DE1104" s="129"/>
      <c r="DF1104" s="129"/>
      <c r="DG1104" s="129"/>
      <c r="DH1104" s="129"/>
      <c r="DI1104" s="129"/>
      <c r="DJ1104" s="129"/>
      <c r="DK1104" s="129"/>
      <c r="DL1104" s="129"/>
      <c r="DM1104" s="129"/>
      <c r="DN1104" s="150">
        <f t="shared" ref="DN1104" si="2861">SUM(DQ1104:ER1104)</f>
        <v>1</v>
      </c>
      <c r="DO1104" s="150">
        <f>SUM(DQ1105:ER1105)</f>
        <v>0</v>
      </c>
      <c r="DP1104" s="152">
        <f t="shared" si="2738"/>
        <v>0</v>
      </c>
      <c r="DQ1104" s="16"/>
      <c r="DR1104" s="16"/>
      <c r="DS1104" s="16"/>
      <c r="DT1104" s="16"/>
      <c r="DU1104" s="16"/>
      <c r="DV1104" s="16"/>
      <c r="DW1104" s="16"/>
      <c r="DX1104" s="16"/>
      <c r="DY1104" s="16"/>
      <c r="DZ1104" s="16"/>
      <c r="EA1104" s="16"/>
      <c r="EB1104" s="16"/>
      <c r="EC1104" s="16"/>
      <c r="ED1104" s="16"/>
      <c r="EE1104" s="16"/>
      <c r="EF1104" s="16"/>
      <c r="EG1104" s="16"/>
      <c r="EH1104" s="16"/>
      <c r="EI1104" s="16"/>
      <c r="EJ1104" s="16"/>
      <c r="EK1104" s="16"/>
      <c r="EL1104" s="16">
        <v>1</v>
      </c>
      <c r="EM1104" s="16"/>
      <c r="EN1104" s="16"/>
      <c r="EO1104" s="16"/>
      <c r="EP1104" s="16"/>
      <c r="EQ1104" s="16"/>
      <c r="ER1104" s="16"/>
      <c r="ES1104" s="150">
        <f t="shared" ca="1" si="2791"/>
        <v>0</v>
      </c>
      <c r="ET1104" s="150">
        <f t="shared" si="2775"/>
        <v>0</v>
      </c>
      <c r="EU1104" s="152" t="e">
        <f t="shared" ca="1" si="2776"/>
        <v>#DIV/0!</v>
      </c>
      <c r="EV1104" s="16"/>
      <c r="EW1104" s="67"/>
      <c r="EX1104" s="16"/>
      <c r="EY1104" s="16"/>
      <c r="EZ1104" s="16"/>
      <c r="FA1104" s="16"/>
      <c r="FB1104" s="16"/>
      <c r="FC1104" s="16"/>
      <c r="FD1104" s="16"/>
      <c r="FE1104" s="16"/>
      <c r="FF1104" s="16"/>
      <c r="FG1104" s="16"/>
      <c r="FH1104" s="16"/>
      <c r="FI1104" s="16"/>
      <c r="FJ1104" s="16"/>
      <c r="FK1104" s="16"/>
      <c r="FL1104" s="16"/>
      <c r="FM1104" s="16"/>
      <c r="FN1104" s="16"/>
      <c r="FO1104" s="16"/>
      <c r="FP1104" s="16"/>
      <c r="FQ1104" s="16"/>
      <c r="FR1104" s="16"/>
      <c r="FS1104" s="16"/>
      <c r="FT1104" s="16"/>
      <c r="FU1104" s="16"/>
      <c r="FV1104" s="16"/>
      <c r="FW1104" s="16"/>
      <c r="FX1104" s="16"/>
      <c r="FY1104" s="16"/>
      <c r="FZ1104" s="16"/>
      <c r="GA1104" s="150">
        <f t="shared" ref="GA1104" ca="1" si="2862">SUMIF($GD$8:$HG$9,$O$5,GD1104:HG1104)</f>
        <v>0</v>
      </c>
      <c r="GB1104" s="150">
        <f t="shared" ref="GB1104" si="2863">SUM(GD1105:HG1105)</f>
        <v>1</v>
      </c>
      <c r="GC1104" s="152" t="e">
        <f t="shared" ref="GC1104" ca="1" si="2864">GB1104/GA1104</f>
        <v>#DIV/0!</v>
      </c>
      <c r="GD1104" s="16"/>
      <c r="GE1104" s="16"/>
      <c r="GF1104" s="16"/>
      <c r="GG1104" s="16"/>
      <c r="GH1104" s="16"/>
      <c r="GI1104" s="16"/>
      <c r="GJ1104" s="16"/>
      <c r="GK1104" s="16"/>
      <c r="GL1104" s="16"/>
      <c r="GM1104" s="16"/>
      <c r="GN1104" s="16"/>
      <c r="GO1104" s="16"/>
      <c r="GP1104" s="16"/>
      <c r="GQ1104" s="16"/>
      <c r="GR1104" s="16"/>
      <c r="GS1104" s="16"/>
      <c r="GT1104" s="16"/>
      <c r="GU1104" s="16"/>
      <c r="GV1104" s="16"/>
      <c r="GW1104" s="16"/>
      <c r="GX1104" s="16"/>
      <c r="GY1104" s="16"/>
      <c r="GZ1104" s="16"/>
      <c r="HA1104" s="16"/>
      <c r="HB1104" s="16"/>
      <c r="HC1104" s="16"/>
      <c r="HD1104" s="16"/>
      <c r="HE1104" s="16"/>
      <c r="HF1104" s="16"/>
      <c r="HG1104" s="16"/>
      <c r="HH1104" s="150"/>
      <c r="HI1104" s="150">
        <v>0</v>
      </c>
      <c r="HJ1104" s="152" t="e">
        <v>#DIV/0!</v>
      </c>
      <c r="HK1104" s="16"/>
      <c r="HL1104" s="16"/>
      <c r="HM1104" s="16"/>
      <c r="HN1104" s="16"/>
      <c r="HO1104" s="16"/>
      <c r="HP1104" s="16"/>
      <c r="HQ1104" s="16"/>
      <c r="HR1104" s="16"/>
      <c r="HS1104" s="16"/>
      <c r="HT1104" s="16"/>
      <c r="HU1104" s="16"/>
      <c r="HV1104" s="16"/>
      <c r="HW1104" s="16"/>
      <c r="HX1104" s="16"/>
      <c r="HY1104" s="16"/>
      <c r="HZ1104" s="16"/>
      <c r="IA1104" s="16"/>
      <c r="IB1104" s="16"/>
      <c r="IC1104" s="16"/>
      <c r="ID1104" s="16"/>
      <c r="IE1104" s="16"/>
      <c r="IF1104" s="16"/>
      <c r="IG1104" s="16"/>
      <c r="IH1104" s="16"/>
      <c r="II1104" s="16"/>
      <c r="IJ1104" s="16"/>
      <c r="IK1104" s="16"/>
      <c r="IL1104" s="16"/>
      <c r="IM1104" s="16"/>
      <c r="IN1104" s="16"/>
      <c r="IO1104" s="16"/>
      <c r="IP1104" s="150"/>
      <c r="IQ1104" s="150">
        <v>0</v>
      </c>
      <c r="IR1104" s="152" t="e">
        <v>#DIV/0!</v>
      </c>
      <c r="IS1104" s="16"/>
      <c r="IT1104" s="16"/>
      <c r="IU1104" s="16"/>
      <c r="IV1104" s="16"/>
      <c r="IW1104" s="16"/>
      <c r="IX1104" s="16"/>
      <c r="IY1104" s="16"/>
      <c r="IZ1104" s="16"/>
      <c r="JA1104" s="16"/>
      <c r="JB1104" s="16"/>
      <c r="JC1104" s="16"/>
      <c r="JD1104" s="16"/>
      <c r="JE1104" s="16"/>
      <c r="JF1104" s="16"/>
      <c r="JG1104" s="16"/>
      <c r="JH1104" s="16"/>
      <c r="JI1104" s="16"/>
      <c r="JJ1104" s="16"/>
      <c r="JK1104" s="16"/>
      <c r="JL1104" s="16"/>
      <c r="JM1104" s="16"/>
      <c r="JN1104" s="16"/>
      <c r="JO1104" s="16"/>
      <c r="JP1104" s="16"/>
      <c r="JQ1104" s="16"/>
      <c r="JR1104" s="16"/>
      <c r="JS1104" s="16"/>
      <c r="JT1104" s="16"/>
      <c r="JU1104" s="23"/>
      <c r="JV1104" s="16"/>
      <c r="JW1104" s="150"/>
      <c r="JX1104" s="150">
        <v>0</v>
      </c>
      <c r="JY1104" s="152" t="e">
        <v>#DIV/0!</v>
      </c>
      <c r="JZ1104" s="16"/>
      <c r="KA1104" s="16"/>
      <c r="KB1104" s="16"/>
      <c r="KC1104" s="16"/>
      <c r="KD1104" s="16"/>
      <c r="KE1104" s="16"/>
      <c r="KF1104" s="16"/>
      <c r="KG1104" s="16"/>
      <c r="KH1104" s="16"/>
      <c r="KI1104" s="16"/>
      <c r="KJ1104" s="16"/>
      <c r="KK1104" s="16"/>
      <c r="KL1104" s="16"/>
      <c r="KM1104" s="16"/>
      <c r="KN1104" s="16"/>
      <c r="KO1104" s="16"/>
      <c r="KP1104" s="16"/>
      <c r="KQ1104" s="16"/>
      <c r="KR1104" s="16"/>
      <c r="KS1104" s="16"/>
      <c r="KT1104" s="16"/>
      <c r="KU1104" s="16"/>
      <c r="KV1104" s="16"/>
      <c r="KW1104" s="16"/>
      <c r="KX1104" s="16"/>
      <c r="KY1104" s="16"/>
      <c r="KZ1104" s="16"/>
      <c r="LA1104" s="16"/>
      <c r="LB1104" s="16"/>
      <c r="LC1104" s="16"/>
      <c r="LD1104" s="16"/>
      <c r="LE1104" s="150"/>
      <c r="LF1104" s="150">
        <v>0</v>
      </c>
      <c r="LG1104" s="152" t="e">
        <v>#DIV/0!</v>
      </c>
      <c r="LH1104" s="16"/>
      <c r="LI1104" s="16"/>
      <c r="LJ1104" s="16"/>
      <c r="LK1104" s="16"/>
      <c r="LL1104" s="16"/>
      <c r="LM1104" s="16"/>
      <c r="LN1104" s="16"/>
      <c r="LO1104" s="16"/>
      <c r="LP1104" s="16"/>
      <c r="LQ1104" s="16"/>
      <c r="LR1104" s="16"/>
      <c r="LS1104" s="16"/>
      <c r="LT1104" s="16"/>
      <c r="LU1104" s="16"/>
      <c r="LV1104" s="16"/>
      <c r="LW1104" s="16"/>
      <c r="LX1104" s="16"/>
      <c r="LY1104" s="16"/>
      <c r="LZ1104" s="16"/>
      <c r="MA1104" s="16"/>
      <c r="MB1104" s="16"/>
      <c r="MC1104" s="16"/>
      <c r="MD1104" s="16"/>
      <c r="ME1104" s="16"/>
      <c r="MF1104" s="16"/>
      <c r="MG1104" s="16"/>
      <c r="MH1104" s="16"/>
      <c r="MI1104" s="16"/>
      <c r="MJ1104" s="16"/>
      <c r="MK1104" s="16"/>
      <c r="ML1104" s="16"/>
    </row>
    <row r="1105" spans="1:350" ht="13.9" customHeight="1" outlineLevel="3" x14ac:dyDescent="0.2">
      <c r="A1105" s="227"/>
      <c r="B1105" s="219"/>
      <c r="C1105" s="215"/>
      <c r="D1105" s="217"/>
      <c r="E1105" s="176"/>
      <c r="F1105" s="176"/>
      <c r="G1105" s="176"/>
      <c r="H1105" s="171"/>
      <c r="I1105" s="171"/>
      <c r="J1105" s="213"/>
      <c r="K1105" s="213"/>
      <c r="L1105" s="173"/>
      <c r="M1105" s="173"/>
      <c r="N1105" s="184"/>
      <c r="O1105" s="157"/>
      <c r="P1105" s="17" t="s">
        <v>26</v>
      </c>
      <c r="Q1105" s="151"/>
      <c r="R1105" s="151"/>
      <c r="S1105" s="153"/>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151"/>
      <c r="AY1105" s="151"/>
      <c r="AZ1105" s="153"/>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c r="CA1105" s="24"/>
      <c r="CB1105" s="24"/>
      <c r="CC1105" s="24"/>
      <c r="CD1105" s="24"/>
      <c r="CE1105" s="24"/>
      <c r="CF1105" s="151"/>
      <c r="CG1105" s="151"/>
      <c r="CH1105" s="153"/>
      <c r="CI1105" s="141"/>
      <c r="CJ1105" s="141"/>
      <c r="CK1105" s="141"/>
      <c r="CL1105" s="141"/>
      <c r="CM1105" s="141"/>
      <c r="CN1105" s="141"/>
      <c r="CO1105" s="141"/>
      <c r="CP1105" s="95"/>
      <c r="CQ1105" s="95"/>
      <c r="CR1105" s="95"/>
      <c r="CS1105" s="95"/>
      <c r="CT1105" s="95"/>
      <c r="CU1105" s="95"/>
      <c r="CV1105" s="95"/>
      <c r="CW1105" s="141"/>
      <c r="CX1105" s="141"/>
      <c r="CY1105" s="141"/>
      <c r="CZ1105" s="141"/>
      <c r="DA1105" s="141"/>
      <c r="DB1105" s="141"/>
      <c r="DC1105" s="141"/>
      <c r="DD1105" s="141"/>
      <c r="DE1105" s="141"/>
      <c r="DF1105" s="141"/>
      <c r="DG1105" s="141"/>
      <c r="DH1105" s="141"/>
      <c r="DI1105" s="141"/>
      <c r="DJ1105" s="141"/>
      <c r="DK1105" s="141"/>
      <c r="DL1105" s="141"/>
      <c r="DM1105" s="141"/>
      <c r="DN1105" s="151"/>
      <c r="DO1105" s="151"/>
      <c r="DP1105" s="153"/>
      <c r="DQ1105" s="24"/>
      <c r="DR1105" s="24"/>
      <c r="DS1105" s="24"/>
      <c r="DT1105" s="24"/>
      <c r="DU1105" s="24"/>
      <c r="DV1105" s="24"/>
      <c r="DW1105" s="24"/>
      <c r="DX1105" s="24"/>
      <c r="DY1105" s="24"/>
      <c r="DZ1105" s="24"/>
      <c r="EA1105" s="24"/>
      <c r="EB1105" s="24"/>
      <c r="EC1105" s="24"/>
      <c r="ED1105" s="24"/>
      <c r="EE1105" s="24"/>
      <c r="EF1105" s="24"/>
      <c r="EG1105" s="24"/>
      <c r="EH1105" s="24"/>
      <c r="EI1105" s="24"/>
      <c r="EJ1105" s="24"/>
      <c r="EK1105" s="24"/>
      <c r="EL1105" s="24"/>
      <c r="EM1105" s="24"/>
      <c r="EN1105" s="24"/>
      <c r="EO1105" s="24"/>
      <c r="EP1105" s="24"/>
      <c r="EQ1105" s="24"/>
      <c r="ER1105" s="24"/>
      <c r="ES1105" s="151"/>
      <c r="ET1105" s="151"/>
      <c r="EU1105" s="153"/>
      <c r="EV1105" s="24"/>
      <c r="EW1105" s="125"/>
      <c r="EX1105" s="24"/>
      <c r="EY1105" s="24"/>
      <c r="EZ1105" s="24"/>
      <c r="FA1105" s="24"/>
      <c r="FB1105" s="24"/>
      <c r="FC1105" s="24"/>
      <c r="FD1105" s="24"/>
      <c r="FE1105" s="24"/>
      <c r="FF1105" s="24"/>
      <c r="FG1105" s="24"/>
      <c r="FH1105" s="24"/>
      <c r="FI1105" s="24"/>
      <c r="FJ1105" s="24"/>
      <c r="FK1105" s="24"/>
      <c r="FL1105" s="24"/>
      <c r="FM1105" s="24"/>
      <c r="FN1105" s="24"/>
      <c r="FO1105" s="24"/>
      <c r="FP1105" s="24"/>
      <c r="FQ1105" s="24"/>
      <c r="FR1105" s="24"/>
      <c r="FS1105" s="24"/>
      <c r="FT1105" s="24"/>
      <c r="FU1105" s="24"/>
      <c r="FV1105" s="24"/>
      <c r="FW1105" s="24"/>
      <c r="FX1105" s="24"/>
      <c r="FY1105" s="24"/>
      <c r="FZ1105" s="24"/>
      <c r="GA1105" s="151"/>
      <c r="GB1105" s="151"/>
      <c r="GC1105" s="153"/>
      <c r="GD1105" s="24"/>
      <c r="GE1105" s="24"/>
      <c r="GF1105" s="24"/>
      <c r="GG1105" s="24"/>
      <c r="GH1105" s="24"/>
      <c r="GI1105" s="24"/>
      <c r="GJ1105" s="24"/>
      <c r="GK1105" s="24"/>
      <c r="GL1105" s="24"/>
      <c r="GM1105" s="24"/>
      <c r="GN1105" s="24"/>
      <c r="GO1105" s="24"/>
      <c r="GP1105" s="24"/>
      <c r="GQ1105" s="24"/>
      <c r="GR1105" s="24"/>
      <c r="GS1105" s="24"/>
      <c r="GT1105" s="24">
        <v>1</v>
      </c>
      <c r="GU1105" s="24"/>
      <c r="GV1105" s="24"/>
      <c r="GW1105" s="24"/>
      <c r="GX1105" s="24"/>
      <c r="GY1105" s="24"/>
      <c r="GZ1105" s="24"/>
      <c r="HA1105" s="24"/>
      <c r="HB1105" s="24"/>
      <c r="HC1105" s="24"/>
      <c r="HD1105" s="24"/>
      <c r="HE1105" s="24"/>
      <c r="HF1105" s="24"/>
      <c r="HG1105" s="24"/>
      <c r="HH1105" s="151"/>
      <c r="HI1105" s="151"/>
      <c r="HJ1105" s="153"/>
      <c r="HK1105" s="24"/>
      <c r="HL1105" s="24"/>
      <c r="HM1105" s="24"/>
      <c r="HN1105" s="24"/>
      <c r="HO1105" s="24"/>
      <c r="HP1105" s="24"/>
      <c r="HQ1105" s="24"/>
      <c r="HR1105" s="24"/>
      <c r="HS1105" s="24"/>
      <c r="HT1105" s="24"/>
      <c r="HU1105" s="24"/>
      <c r="HV1105" s="24"/>
      <c r="HW1105" s="24"/>
      <c r="HX1105" s="24"/>
      <c r="HY1105" s="24"/>
      <c r="HZ1105" s="24"/>
      <c r="IA1105" s="24"/>
      <c r="IB1105" s="24"/>
      <c r="IC1105" s="24"/>
      <c r="ID1105" s="24"/>
      <c r="IE1105" s="24"/>
      <c r="IF1105" s="24"/>
      <c r="IG1105" s="24"/>
      <c r="IH1105" s="24"/>
      <c r="II1105" s="24"/>
      <c r="IJ1105" s="24"/>
      <c r="IK1105" s="24"/>
      <c r="IL1105" s="24"/>
      <c r="IM1105" s="24"/>
      <c r="IN1105" s="24"/>
      <c r="IO1105" s="24"/>
      <c r="IP1105" s="151"/>
      <c r="IQ1105" s="151"/>
      <c r="IR1105" s="153"/>
      <c r="IS1105" s="24"/>
      <c r="IT1105" s="24"/>
      <c r="IU1105" s="24"/>
      <c r="IV1105" s="24"/>
      <c r="IW1105" s="24"/>
      <c r="IX1105" s="24"/>
      <c r="IY1105" s="24"/>
      <c r="IZ1105" s="24"/>
      <c r="JA1105" s="24"/>
      <c r="JB1105" s="24"/>
      <c r="JC1105" s="24"/>
      <c r="JD1105" s="24"/>
      <c r="JE1105" s="24"/>
      <c r="JF1105" s="24"/>
      <c r="JG1105" s="24"/>
      <c r="JH1105" s="24"/>
      <c r="JI1105" s="24"/>
      <c r="JJ1105" s="24"/>
      <c r="JK1105" s="24"/>
      <c r="JL1105" s="24"/>
      <c r="JM1105" s="24"/>
      <c r="JN1105" s="24"/>
      <c r="JO1105" s="24"/>
      <c r="JP1105" s="24"/>
      <c r="JQ1105" s="24"/>
      <c r="JR1105" s="24"/>
      <c r="JS1105" s="24"/>
      <c r="JT1105" s="24"/>
      <c r="JU1105" s="25"/>
      <c r="JV1105" s="24"/>
      <c r="JW1105" s="151"/>
      <c r="JX1105" s="151"/>
      <c r="JY1105" s="153"/>
      <c r="JZ1105" s="24"/>
      <c r="KA1105" s="24"/>
      <c r="KB1105" s="24"/>
      <c r="KC1105" s="24"/>
      <c r="KD1105" s="24"/>
      <c r="KE1105" s="24"/>
      <c r="KF1105" s="24"/>
      <c r="KG1105" s="24"/>
      <c r="KH1105" s="24"/>
      <c r="KI1105" s="24"/>
      <c r="KJ1105" s="24"/>
      <c r="KK1105" s="24"/>
      <c r="KL1105" s="24"/>
      <c r="KM1105" s="24"/>
      <c r="KN1105" s="24"/>
      <c r="KO1105" s="24"/>
      <c r="KP1105" s="24"/>
      <c r="KQ1105" s="24"/>
      <c r="KR1105" s="24"/>
      <c r="KS1105" s="24"/>
      <c r="KT1105" s="24"/>
      <c r="KU1105" s="24"/>
      <c r="KV1105" s="24"/>
      <c r="KW1105" s="24"/>
      <c r="KX1105" s="24"/>
      <c r="KY1105" s="24"/>
      <c r="KZ1105" s="24"/>
      <c r="LA1105" s="24"/>
      <c r="LB1105" s="24"/>
      <c r="LC1105" s="24"/>
      <c r="LD1105" s="24"/>
      <c r="LE1105" s="151"/>
      <c r="LF1105" s="151"/>
      <c r="LG1105" s="153"/>
      <c r="LH1105" s="24"/>
      <c r="LI1105" s="24"/>
      <c r="LJ1105" s="24"/>
      <c r="LK1105" s="24"/>
      <c r="LL1105" s="24"/>
      <c r="LM1105" s="24"/>
      <c r="LN1105" s="24"/>
      <c r="LO1105" s="24"/>
      <c r="LP1105" s="24"/>
      <c r="LQ1105" s="24"/>
      <c r="LR1105" s="24"/>
      <c r="LS1105" s="24"/>
      <c r="LT1105" s="24"/>
      <c r="LU1105" s="24"/>
      <c r="LV1105" s="24"/>
      <c r="LW1105" s="24"/>
      <c r="LX1105" s="24"/>
      <c r="LY1105" s="24"/>
      <c r="LZ1105" s="24"/>
      <c r="MA1105" s="24"/>
      <c r="MB1105" s="24"/>
      <c r="MC1105" s="24"/>
      <c r="MD1105" s="24"/>
      <c r="ME1105" s="24"/>
      <c r="MF1105" s="24"/>
      <c r="MG1105" s="24"/>
      <c r="MH1105" s="24"/>
      <c r="MI1105" s="24"/>
      <c r="MJ1105" s="24"/>
      <c r="MK1105" s="24"/>
      <c r="ML1105" s="24"/>
    </row>
    <row r="1106" spans="1:350" s="41" customFormat="1" ht="14.25" customHeight="1" outlineLevel="3" x14ac:dyDescent="0.25">
      <c r="A1106" s="220" t="s">
        <v>644</v>
      </c>
      <c r="B1106" s="230" t="s">
        <v>653</v>
      </c>
      <c r="C1106" s="175" t="s">
        <v>59</v>
      </c>
      <c r="D1106" s="175">
        <v>2</v>
      </c>
      <c r="E1106" s="175"/>
      <c r="F1106" s="175">
        <f>D1106-E1106</f>
        <v>2</v>
      </c>
      <c r="G1106" s="175" t="s">
        <v>1171</v>
      </c>
      <c r="H1106" s="170" t="s">
        <v>890</v>
      </c>
      <c r="I1106" s="170" t="s">
        <v>980</v>
      </c>
      <c r="J1106" s="212">
        <f ca="1">E1106+Q1106+AX1106+CF1106+DN1106+ES1106+GA1106+HH1106+IP1106+JW1106+LE1106</f>
        <v>0</v>
      </c>
      <c r="K1106" s="212">
        <f>E1106+R1106+AY1106+CG1106+DO1106+ET1106+GB1106+HI1106+IQ1106+JX1106+LF1106</f>
        <v>0</v>
      </c>
      <c r="L1106" s="172" t="e">
        <f ca="1">K1106/J1106</f>
        <v>#DIV/0!</v>
      </c>
      <c r="M1106" s="172">
        <f>K1106/D1106</f>
        <v>0</v>
      </c>
      <c r="N1106" s="183">
        <f ca="1">SUMIF($EV$8:$FZ$9,$O$5,$EV1107:$FZ1107)-SUMIF($EV$8:$FZ$9,$Q$5,$EV1107:$FZ1107)</f>
        <v>0</v>
      </c>
      <c r="O1106" s="154"/>
      <c r="P1106" s="154"/>
      <c r="Q1106" s="150">
        <v>0</v>
      </c>
      <c r="R1106" s="150">
        <v>0</v>
      </c>
      <c r="S1106" s="152" t="e">
        <v>#DIV/0!</v>
      </c>
      <c r="T1106" s="154"/>
      <c r="U1106" s="154"/>
      <c r="V1106" s="154"/>
      <c r="W1106" s="154"/>
      <c r="X1106" s="154"/>
      <c r="Y1106" s="154"/>
      <c r="Z1106" s="154"/>
      <c r="AA1106" s="154"/>
      <c r="AB1106" s="154"/>
      <c r="AC1106" s="154"/>
      <c r="AD1106" s="154"/>
      <c r="AE1106" s="154"/>
      <c r="AF1106" s="154"/>
      <c r="AG1106" s="154"/>
      <c r="AH1106" s="154"/>
      <c r="AI1106" s="154"/>
      <c r="AJ1106" s="154"/>
      <c r="AK1106" s="154"/>
      <c r="AL1106" s="154"/>
      <c r="AM1106" s="154"/>
      <c r="AN1106" s="154"/>
      <c r="AO1106" s="154"/>
      <c r="AP1106" s="154"/>
      <c r="AQ1106" s="154"/>
      <c r="AR1106" s="154"/>
      <c r="AS1106" s="154"/>
      <c r="AT1106" s="154"/>
      <c r="AU1106" s="154"/>
      <c r="AV1106" s="154"/>
      <c r="AW1106" s="154"/>
      <c r="AX1106" s="150">
        <f t="shared" ca="1" si="2767"/>
        <v>0</v>
      </c>
      <c r="AY1106" s="150">
        <f>SUM(BA1107:CE1107)</f>
        <v>0</v>
      </c>
      <c r="AZ1106" s="152" t="e">
        <f ca="1">AY1106/AX1106</f>
        <v>#DIV/0!</v>
      </c>
      <c r="BA1106" s="154"/>
      <c r="BB1106" s="154"/>
      <c r="BC1106" s="154"/>
      <c r="BD1106" s="154"/>
      <c r="BE1106" s="154"/>
      <c r="BF1106" s="154"/>
      <c r="BG1106" s="154"/>
      <c r="BH1106" s="154"/>
      <c r="BI1106" s="154"/>
      <c r="BJ1106" s="154"/>
      <c r="BK1106" s="154"/>
      <c r="BL1106" s="154"/>
      <c r="BM1106" s="154"/>
      <c r="BN1106" s="154"/>
      <c r="BO1106" s="154"/>
      <c r="BP1106" s="154"/>
      <c r="BQ1106" s="154"/>
      <c r="BR1106" s="154"/>
      <c r="BS1106" s="154"/>
      <c r="BT1106" s="154"/>
      <c r="BU1106" s="154"/>
      <c r="BV1106" s="154"/>
      <c r="BW1106" s="154"/>
      <c r="BX1106" s="154"/>
      <c r="BY1106" s="154"/>
      <c r="BZ1106" s="154"/>
      <c r="CA1106" s="154"/>
      <c r="CB1106" s="154"/>
      <c r="CC1106" s="154"/>
      <c r="CD1106" s="154"/>
      <c r="CE1106" s="154"/>
      <c r="CF1106" s="150">
        <f t="shared" ref="CF1106" si="2865">SUM(CI1106:DM1106)</f>
        <v>0</v>
      </c>
      <c r="CG1106" s="150">
        <f>SUM(CI1107:DM1107)</f>
        <v>0</v>
      </c>
      <c r="CH1106" s="152" t="e">
        <f>CG1106/CF1106</f>
        <v>#DIV/0!</v>
      </c>
      <c r="CI1106" s="154"/>
      <c r="CJ1106" s="154"/>
      <c r="CK1106" s="154"/>
      <c r="CL1106" s="154"/>
      <c r="CM1106" s="154"/>
      <c r="CN1106" s="154"/>
      <c r="CO1106" s="154"/>
      <c r="CP1106" s="158"/>
      <c r="CQ1106" s="158"/>
      <c r="CR1106" s="158"/>
      <c r="CS1106" s="158"/>
      <c r="CT1106" s="158"/>
      <c r="CU1106" s="158"/>
      <c r="CV1106" s="158"/>
      <c r="CW1106" s="154"/>
      <c r="CX1106" s="154"/>
      <c r="CY1106" s="154"/>
      <c r="CZ1106" s="154"/>
      <c r="DA1106" s="154"/>
      <c r="DB1106" s="154"/>
      <c r="DC1106" s="154"/>
      <c r="DD1106" s="154"/>
      <c r="DE1106" s="154"/>
      <c r="DF1106" s="154"/>
      <c r="DG1106" s="154"/>
      <c r="DH1106" s="154"/>
      <c r="DI1106" s="154"/>
      <c r="DJ1106" s="154"/>
      <c r="DK1106" s="154"/>
      <c r="DL1106" s="154"/>
      <c r="DM1106" s="154"/>
      <c r="DN1106" s="150">
        <f t="shared" ref="DN1106" si="2866">SUM(DQ1106:ER1106)</f>
        <v>0</v>
      </c>
      <c r="DO1106" s="150">
        <f>SUM(DQ1107:ER1107)</f>
        <v>0</v>
      </c>
      <c r="DP1106" s="152" t="e">
        <f t="shared" si="2738"/>
        <v>#DIV/0!</v>
      </c>
      <c r="DQ1106" s="154"/>
      <c r="DR1106" s="154"/>
      <c r="DS1106" s="154"/>
      <c r="DT1106" s="154"/>
      <c r="DU1106" s="154"/>
      <c r="DV1106" s="154"/>
      <c r="DW1106" s="154"/>
      <c r="DX1106" s="154"/>
      <c r="DY1106" s="154"/>
      <c r="DZ1106" s="154"/>
      <c r="EA1106" s="154"/>
      <c r="EB1106" s="154"/>
      <c r="EC1106" s="154"/>
      <c r="ED1106" s="154"/>
      <c r="EE1106" s="154"/>
      <c r="EF1106" s="154"/>
      <c r="EG1106" s="154"/>
      <c r="EH1106" s="154"/>
      <c r="EI1106" s="154"/>
      <c r="EJ1106" s="154"/>
      <c r="EK1106" s="154"/>
      <c r="EL1106" s="154"/>
      <c r="EM1106" s="154"/>
      <c r="EN1106" s="154"/>
      <c r="EO1106" s="154"/>
      <c r="EP1106" s="154"/>
      <c r="EQ1106" s="154"/>
      <c r="ER1106" s="154"/>
      <c r="ES1106" s="150">
        <f t="shared" ca="1" si="2791"/>
        <v>0</v>
      </c>
      <c r="ET1106" s="150">
        <f t="shared" si="2775"/>
        <v>0</v>
      </c>
      <c r="EU1106" s="152" t="e">
        <f t="shared" ca="1" si="2776"/>
        <v>#DIV/0!</v>
      </c>
      <c r="EV1106" s="154"/>
      <c r="EW1106" s="160"/>
      <c r="EX1106" s="154"/>
      <c r="EY1106" s="154"/>
      <c r="EZ1106" s="154"/>
      <c r="FA1106" s="154"/>
      <c r="FB1106" s="154"/>
      <c r="FC1106" s="154"/>
      <c r="FD1106" s="154"/>
      <c r="FE1106" s="154"/>
      <c r="FF1106" s="154"/>
      <c r="FG1106" s="154"/>
      <c r="FH1106" s="154"/>
      <c r="FI1106" s="154"/>
      <c r="FJ1106" s="154"/>
      <c r="FK1106" s="154"/>
      <c r="FL1106" s="154"/>
      <c r="FM1106" s="154"/>
      <c r="FN1106" s="154"/>
      <c r="FO1106" s="154"/>
      <c r="FP1106" s="154"/>
      <c r="FQ1106" s="154"/>
      <c r="FR1106" s="154"/>
      <c r="FS1106" s="154"/>
      <c r="FT1106" s="154"/>
      <c r="FU1106" s="154"/>
      <c r="FV1106" s="154"/>
      <c r="FW1106" s="154"/>
      <c r="FX1106" s="154"/>
      <c r="FY1106" s="154"/>
      <c r="FZ1106" s="154"/>
      <c r="GA1106" s="150">
        <f t="shared" ref="GA1106" ca="1" si="2867">SUMIF($GD$8:$HG$9,$O$5,GD1106:HG1106)</f>
        <v>0</v>
      </c>
      <c r="GB1106" s="150">
        <f t="shared" ref="GB1106" si="2868">SUM(GD1107:HG1107)</f>
        <v>0</v>
      </c>
      <c r="GC1106" s="152" t="e">
        <f t="shared" ref="GC1106" ca="1" si="2869">GB1106/GA1106</f>
        <v>#DIV/0!</v>
      </c>
      <c r="GD1106" s="154"/>
      <c r="GE1106" s="154"/>
      <c r="GF1106" s="154"/>
      <c r="GG1106" s="154"/>
      <c r="GH1106" s="154"/>
      <c r="GI1106" s="154"/>
      <c r="GJ1106" s="154"/>
      <c r="GK1106" s="154"/>
      <c r="GL1106" s="154"/>
      <c r="GM1106" s="154"/>
      <c r="GN1106" s="154"/>
      <c r="GO1106" s="154"/>
      <c r="GP1106" s="154"/>
      <c r="GQ1106" s="154"/>
      <c r="GR1106" s="154"/>
      <c r="GS1106" s="154"/>
      <c r="GT1106" s="154"/>
      <c r="GU1106" s="154"/>
      <c r="GV1106" s="154"/>
      <c r="GW1106" s="154"/>
      <c r="GX1106" s="154"/>
      <c r="GY1106" s="154"/>
      <c r="GZ1106" s="154"/>
      <c r="HA1106" s="154"/>
      <c r="HB1106" s="154"/>
      <c r="HC1106" s="154"/>
      <c r="HD1106" s="154"/>
      <c r="HE1106" s="154"/>
      <c r="HF1106" s="154"/>
      <c r="HG1106" s="154"/>
      <c r="HH1106" s="150"/>
      <c r="HI1106" s="150">
        <v>0</v>
      </c>
      <c r="HJ1106" s="154"/>
      <c r="HK1106" s="154"/>
      <c r="HL1106" s="154"/>
      <c r="HM1106" s="154"/>
      <c r="HN1106" s="154"/>
      <c r="HO1106" s="154"/>
      <c r="HP1106" s="154"/>
      <c r="HQ1106" s="154"/>
      <c r="HR1106" s="154"/>
      <c r="HS1106" s="154"/>
      <c r="HT1106" s="154"/>
      <c r="HU1106" s="154"/>
      <c r="HV1106" s="154"/>
      <c r="HW1106" s="154"/>
      <c r="HX1106" s="154"/>
      <c r="HY1106" s="154"/>
      <c r="HZ1106" s="154"/>
      <c r="IA1106" s="154"/>
      <c r="IB1106" s="154"/>
      <c r="IC1106" s="154"/>
      <c r="ID1106" s="154"/>
      <c r="IE1106" s="154"/>
      <c r="IF1106" s="154"/>
      <c r="IG1106" s="154"/>
      <c r="IH1106" s="154"/>
      <c r="II1106" s="154"/>
      <c r="IJ1106" s="154"/>
      <c r="IK1106" s="154"/>
      <c r="IL1106" s="154"/>
      <c r="IM1106" s="154"/>
      <c r="IN1106" s="154"/>
      <c r="IO1106" s="154"/>
      <c r="IP1106" s="150"/>
      <c r="IQ1106" s="150">
        <v>0</v>
      </c>
      <c r="IR1106" s="154"/>
      <c r="IS1106" s="154"/>
      <c r="IT1106" s="154"/>
      <c r="IU1106" s="154"/>
      <c r="IV1106" s="154"/>
      <c r="IW1106" s="154"/>
      <c r="IX1106" s="154"/>
      <c r="IY1106" s="154"/>
      <c r="IZ1106" s="154"/>
      <c r="JA1106" s="154"/>
      <c r="JB1106" s="154"/>
      <c r="JC1106" s="154"/>
      <c r="JD1106" s="154"/>
      <c r="JE1106" s="154"/>
      <c r="JF1106" s="154"/>
      <c r="JG1106" s="154"/>
      <c r="JH1106" s="154"/>
      <c r="JI1106" s="154"/>
      <c r="JJ1106" s="154"/>
      <c r="JK1106" s="154"/>
      <c r="JL1106" s="154"/>
      <c r="JM1106" s="154"/>
      <c r="JN1106" s="154"/>
      <c r="JO1106" s="154"/>
      <c r="JP1106" s="154"/>
      <c r="JQ1106" s="154"/>
      <c r="JR1106" s="154"/>
      <c r="JS1106" s="154"/>
      <c r="JT1106" s="154"/>
      <c r="JU1106" s="154"/>
      <c r="JV1106" s="154"/>
      <c r="JW1106" s="150"/>
      <c r="JX1106" s="150">
        <v>0</v>
      </c>
      <c r="JY1106" s="154"/>
      <c r="JZ1106" s="154"/>
      <c r="KA1106" s="154"/>
      <c r="KB1106" s="154"/>
      <c r="KC1106" s="154"/>
      <c r="KD1106" s="154"/>
      <c r="KE1106" s="154"/>
      <c r="KF1106" s="154"/>
      <c r="KG1106" s="154"/>
      <c r="KH1106" s="154"/>
      <c r="KI1106" s="154"/>
      <c r="KJ1106" s="154"/>
      <c r="KK1106" s="154"/>
      <c r="KL1106" s="154"/>
      <c r="KM1106" s="154"/>
      <c r="KN1106" s="154"/>
      <c r="KO1106" s="154"/>
      <c r="KP1106" s="154"/>
      <c r="KQ1106" s="154"/>
      <c r="KR1106" s="154"/>
      <c r="KS1106" s="154"/>
      <c r="KT1106" s="154"/>
      <c r="KU1106" s="154"/>
      <c r="KV1106" s="154"/>
      <c r="KW1106" s="154"/>
      <c r="KX1106" s="154"/>
      <c r="KY1106" s="154"/>
      <c r="KZ1106" s="154"/>
      <c r="LA1106" s="154"/>
      <c r="LB1106" s="154"/>
      <c r="LC1106" s="154"/>
      <c r="LD1106" s="154"/>
      <c r="LE1106" s="150"/>
      <c r="LF1106" s="150">
        <v>0</v>
      </c>
      <c r="LG1106" s="154"/>
      <c r="LH1106" s="154"/>
      <c r="LI1106" s="154"/>
      <c r="LJ1106" s="154"/>
      <c r="LK1106" s="154"/>
      <c r="LL1106" s="154"/>
      <c r="LM1106" s="154"/>
      <c r="LN1106" s="154"/>
      <c r="LO1106" s="154"/>
      <c r="LP1106" s="154"/>
      <c r="LQ1106" s="154"/>
      <c r="LR1106" s="154"/>
      <c r="LS1106" s="154"/>
      <c r="LT1106" s="154"/>
      <c r="LU1106" s="154"/>
      <c r="LV1106" s="154"/>
      <c r="LW1106" s="154"/>
      <c r="LX1106" s="154"/>
      <c r="LY1106" s="154"/>
      <c r="LZ1106" s="154"/>
      <c r="MA1106" s="154"/>
      <c r="MB1106" s="154"/>
      <c r="MC1106" s="154"/>
      <c r="MD1106" s="154"/>
      <c r="ME1106" s="154"/>
      <c r="MF1106" s="154"/>
      <c r="MG1106" s="154"/>
      <c r="MH1106" s="154"/>
      <c r="MI1106" s="154"/>
      <c r="MJ1106" s="154"/>
      <c r="MK1106" s="154"/>
      <c r="ML1106" s="154"/>
    </row>
    <row r="1107" spans="1:350" s="41" customFormat="1" ht="14.25" customHeight="1" outlineLevel="3" x14ac:dyDescent="0.25">
      <c r="A1107" s="221"/>
      <c r="B1107" s="231"/>
      <c r="C1107" s="176"/>
      <c r="D1107" s="176"/>
      <c r="E1107" s="176"/>
      <c r="F1107" s="176"/>
      <c r="G1107" s="176"/>
      <c r="H1107" s="171"/>
      <c r="I1107" s="171"/>
      <c r="J1107" s="213"/>
      <c r="K1107" s="213"/>
      <c r="L1107" s="173"/>
      <c r="M1107" s="173"/>
      <c r="N1107" s="184"/>
      <c r="O1107" s="155"/>
      <c r="P1107" s="155"/>
      <c r="Q1107" s="151"/>
      <c r="R1107" s="151"/>
      <c r="S1107" s="153"/>
      <c r="T1107" s="155"/>
      <c r="U1107" s="155"/>
      <c r="V1107" s="155"/>
      <c r="W1107" s="155"/>
      <c r="X1107" s="155"/>
      <c r="Y1107" s="155"/>
      <c r="Z1107" s="155"/>
      <c r="AA1107" s="155"/>
      <c r="AB1107" s="155"/>
      <c r="AC1107" s="155"/>
      <c r="AD1107" s="155"/>
      <c r="AE1107" s="155"/>
      <c r="AF1107" s="155"/>
      <c r="AG1107" s="155"/>
      <c r="AH1107" s="155"/>
      <c r="AI1107" s="155"/>
      <c r="AJ1107" s="155"/>
      <c r="AK1107" s="155"/>
      <c r="AL1107" s="155"/>
      <c r="AM1107" s="155"/>
      <c r="AN1107" s="155"/>
      <c r="AO1107" s="155"/>
      <c r="AP1107" s="155"/>
      <c r="AQ1107" s="155"/>
      <c r="AR1107" s="155"/>
      <c r="AS1107" s="155"/>
      <c r="AT1107" s="155"/>
      <c r="AU1107" s="155"/>
      <c r="AV1107" s="155"/>
      <c r="AW1107" s="155"/>
      <c r="AX1107" s="151"/>
      <c r="AY1107" s="151"/>
      <c r="AZ1107" s="153"/>
      <c r="BA1107" s="155"/>
      <c r="BB1107" s="155"/>
      <c r="BC1107" s="155"/>
      <c r="BD1107" s="155"/>
      <c r="BE1107" s="155"/>
      <c r="BF1107" s="155"/>
      <c r="BG1107" s="155"/>
      <c r="BH1107" s="155"/>
      <c r="BI1107" s="155"/>
      <c r="BJ1107" s="155"/>
      <c r="BK1107" s="155"/>
      <c r="BL1107" s="155"/>
      <c r="BM1107" s="155"/>
      <c r="BN1107" s="155"/>
      <c r="BO1107" s="155"/>
      <c r="BP1107" s="155"/>
      <c r="BQ1107" s="155"/>
      <c r="BR1107" s="155"/>
      <c r="BS1107" s="155"/>
      <c r="BT1107" s="155"/>
      <c r="BU1107" s="155"/>
      <c r="BV1107" s="155"/>
      <c r="BW1107" s="155"/>
      <c r="BX1107" s="155"/>
      <c r="BY1107" s="155"/>
      <c r="BZ1107" s="155"/>
      <c r="CA1107" s="155"/>
      <c r="CB1107" s="155"/>
      <c r="CC1107" s="155"/>
      <c r="CD1107" s="155"/>
      <c r="CE1107" s="155"/>
      <c r="CF1107" s="151"/>
      <c r="CG1107" s="151"/>
      <c r="CH1107" s="153"/>
      <c r="CI1107" s="155"/>
      <c r="CJ1107" s="155"/>
      <c r="CK1107" s="155"/>
      <c r="CL1107" s="155"/>
      <c r="CM1107" s="155"/>
      <c r="CN1107" s="155"/>
      <c r="CO1107" s="155"/>
      <c r="CP1107" s="159"/>
      <c r="CQ1107" s="159"/>
      <c r="CR1107" s="159"/>
      <c r="CS1107" s="159"/>
      <c r="CT1107" s="159"/>
      <c r="CU1107" s="159"/>
      <c r="CV1107" s="159"/>
      <c r="CW1107" s="155"/>
      <c r="CX1107" s="155"/>
      <c r="CY1107" s="155"/>
      <c r="CZ1107" s="155"/>
      <c r="DA1107" s="155"/>
      <c r="DB1107" s="155"/>
      <c r="DC1107" s="155"/>
      <c r="DD1107" s="155"/>
      <c r="DE1107" s="155"/>
      <c r="DF1107" s="155"/>
      <c r="DG1107" s="155"/>
      <c r="DH1107" s="155"/>
      <c r="DI1107" s="155"/>
      <c r="DJ1107" s="155"/>
      <c r="DK1107" s="155"/>
      <c r="DL1107" s="155"/>
      <c r="DM1107" s="155"/>
      <c r="DN1107" s="151"/>
      <c r="DO1107" s="151"/>
      <c r="DP1107" s="153"/>
      <c r="DQ1107" s="155"/>
      <c r="DR1107" s="155"/>
      <c r="DS1107" s="155"/>
      <c r="DT1107" s="155"/>
      <c r="DU1107" s="155"/>
      <c r="DV1107" s="155"/>
      <c r="DW1107" s="155"/>
      <c r="DX1107" s="155"/>
      <c r="DY1107" s="155"/>
      <c r="DZ1107" s="155"/>
      <c r="EA1107" s="155"/>
      <c r="EB1107" s="155"/>
      <c r="EC1107" s="155"/>
      <c r="ED1107" s="155"/>
      <c r="EE1107" s="155"/>
      <c r="EF1107" s="155"/>
      <c r="EG1107" s="155"/>
      <c r="EH1107" s="155"/>
      <c r="EI1107" s="155"/>
      <c r="EJ1107" s="155"/>
      <c r="EK1107" s="155"/>
      <c r="EL1107" s="155"/>
      <c r="EM1107" s="155"/>
      <c r="EN1107" s="155"/>
      <c r="EO1107" s="155"/>
      <c r="EP1107" s="155"/>
      <c r="EQ1107" s="155"/>
      <c r="ER1107" s="155"/>
      <c r="ES1107" s="151"/>
      <c r="ET1107" s="151"/>
      <c r="EU1107" s="153"/>
      <c r="EV1107" s="155"/>
      <c r="EW1107" s="161"/>
      <c r="EX1107" s="155"/>
      <c r="EY1107" s="155"/>
      <c r="EZ1107" s="155"/>
      <c r="FA1107" s="155"/>
      <c r="FB1107" s="155"/>
      <c r="FC1107" s="155"/>
      <c r="FD1107" s="155"/>
      <c r="FE1107" s="155"/>
      <c r="FF1107" s="155"/>
      <c r="FG1107" s="155"/>
      <c r="FH1107" s="155"/>
      <c r="FI1107" s="155"/>
      <c r="FJ1107" s="155"/>
      <c r="FK1107" s="155"/>
      <c r="FL1107" s="155"/>
      <c r="FM1107" s="155"/>
      <c r="FN1107" s="155"/>
      <c r="FO1107" s="155"/>
      <c r="FP1107" s="155"/>
      <c r="FQ1107" s="155"/>
      <c r="FR1107" s="155"/>
      <c r="FS1107" s="155"/>
      <c r="FT1107" s="155"/>
      <c r="FU1107" s="155"/>
      <c r="FV1107" s="155"/>
      <c r="FW1107" s="155"/>
      <c r="FX1107" s="155"/>
      <c r="FY1107" s="155"/>
      <c r="FZ1107" s="155"/>
      <c r="GA1107" s="151"/>
      <c r="GB1107" s="151"/>
      <c r="GC1107" s="153"/>
      <c r="GD1107" s="155"/>
      <c r="GE1107" s="155"/>
      <c r="GF1107" s="155"/>
      <c r="GG1107" s="155"/>
      <c r="GH1107" s="155"/>
      <c r="GI1107" s="155"/>
      <c r="GJ1107" s="155"/>
      <c r="GK1107" s="155"/>
      <c r="GL1107" s="155"/>
      <c r="GM1107" s="155"/>
      <c r="GN1107" s="155"/>
      <c r="GO1107" s="155"/>
      <c r="GP1107" s="155"/>
      <c r="GQ1107" s="155"/>
      <c r="GR1107" s="155"/>
      <c r="GS1107" s="155"/>
      <c r="GT1107" s="155"/>
      <c r="GU1107" s="155"/>
      <c r="GV1107" s="155"/>
      <c r="GW1107" s="155"/>
      <c r="GX1107" s="155"/>
      <c r="GY1107" s="155"/>
      <c r="GZ1107" s="155"/>
      <c r="HA1107" s="155"/>
      <c r="HB1107" s="155"/>
      <c r="HC1107" s="155"/>
      <c r="HD1107" s="155"/>
      <c r="HE1107" s="155"/>
      <c r="HF1107" s="155"/>
      <c r="HG1107" s="155"/>
      <c r="HH1107" s="151"/>
      <c r="HI1107" s="151"/>
      <c r="HJ1107" s="155"/>
      <c r="HK1107" s="155"/>
      <c r="HL1107" s="155"/>
      <c r="HM1107" s="155"/>
      <c r="HN1107" s="155"/>
      <c r="HO1107" s="155"/>
      <c r="HP1107" s="155"/>
      <c r="HQ1107" s="155"/>
      <c r="HR1107" s="155"/>
      <c r="HS1107" s="155"/>
      <c r="HT1107" s="155"/>
      <c r="HU1107" s="155"/>
      <c r="HV1107" s="155"/>
      <c r="HW1107" s="155"/>
      <c r="HX1107" s="155"/>
      <c r="HY1107" s="155"/>
      <c r="HZ1107" s="155"/>
      <c r="IA1107" s="155"/>
      <c r="IB1107" s="155"/>
      <c r="IC1107" s="155"/>
      <c r="ID1107" s="155"/>
      <c r="IE1107" s="155"/>
      <c r="IF1107" s="155"/>
      <c r="IG1107" s="155"/>
      <c r="IH1107" s="155"/>
      <c r="II1107" s="155"/>
      <c r="IJ1107" s="155"/>
      <c r="IK1107" s="155"/>
      <c r="IL1107" s="155"/>
      <c r="IM1107" s="155"/>
      <c r="IN1107" s="155"/>
      <c r="IO1107" s="155"/>
      <c r="IP1107" s="151"/>
      <c r="IQ1107" s="151"/>
      <c r="IR1107" s="155"/>
      <c r="IS1107" s="155"/>
      <c r="IT1107" s="155"/>
      <c r="IU1107" s="155"/>
      <c r="IV1107" s="155"/>
      <c r="IW1107" s="155"/>
      <c r="IX1107" s="155"/>
      <c r="IY1107" s="155"/>
      <c r="IZ1107" s="155"/>
      <c r="JA1107" s="155"/>
      <c r="JB1107" s="155"/>
      <c r="JC1107" s="155"/>
      <c r="JD1107" s="155"/>
      <c r="JE1107" s="155"/>
      <c r="JF1107" s="155"/>
      <c r="JG1107" s="155"/>
      <c r="JH1107" s="155"/>
      <c r="JI1107" s="155"/>
      <c r="JJ1107" s="155"/>
      <c r="JK1107" s="155"/>
      <c r="JL1107" s="155"/>
      <c r="JM1107" s="155"/>
      <c r="JN1107" s="155"/>
      <c r="JO1107" s="155"/>
      <c r="JP1107" s="155"/>
      <c r="JQ1107" s="155"/>
      <c r="JR1107" s="155"/>
      <c r="JS1107" s="155"/>
      <c r="JT1107" s="155"/>
      <c r="JU1107" s="155"/>
      <c r="JV1107" s="155"/>
      <c r="JW1107" s="151"/>
      <c r="JX1107" s="151"/>
      <c r="JY1107" s="155"/>
      <c r="JZ1107" s="155"/>
      <c r="KA1107" s="155"/>
      <c r="KB1107" s="155"/>
      <c r="KC1107" s="155"/>
      <c r="KD1107" s="155"/>
      <c r="KE1107" s="155"/>
      <c r="KF1107" s="155"/>
      <c r="KG1107" s="155"/>
      <c r="KH1107" s="155"/>
      <c r="KI1107" s="155"/>
      <c r="KJ1107" s="155"/>
      <c r="KK1107" s="155"/>
      <c r="KL1107" s="155"/>
      <c r="KM1107" s="155"/>
      <c r="KN1107" s="155"/>
      <c r="KO1107" s="155"/>
      <c r="KP1107" s="155"/>
      <c r="KQ1107" s="155"/>
      <c r="KR1107" s="155"/>
      <c r="KS1107" s="155"/>
      <c r="KT1107" s="155"/>
      <c r="KU1107" s="155"/>
      <c r="KV1107" s="155"/>
      <c r="KW1107" s="155"/>
      <c r="KX1107" s="155"/>
      <c r="KY1107" s="155"/>
      <c r="KZ1107" s="155"/>
      <c r="LA1107" s="155"/>
      <c r="LB1107" s="155"/>
      <c r="LC1107" s="155"/>
      <c r="LD1107" s="155"/>
      <c r="LE1107" s="151"/>
      <c r="LF1107" s="151"/>
      <c r="LG1107" s="155"/>
      <c r="LH1107" s="155"/>
      <c r="LI1107" s="155"/>
      <c r="LJ1107" s="155"/>
      <c r="LK1107" s="155"/>
      <c r="LL1107" s="155"/>
      <c r="LM1107" s="155"/>
      <c r="LN1107" s="155"/>
      <c r="LO1107" s="155"/>
      <c r="LP1107" s="155"/>
      <c r="LQ1107" s="155"/>
      <c r="LR1107" s="155"/>
      <c r="LS1107" s="155"/>
      <c r="LT1107" s="155"/>
      <c r="LU1107" s="155"/>
      <c r="LV1107" s="155"/>
      <c r="LW1107" s="155"/>
      <c r="LX1107" s="155"/>
      <c r="LY1107" s="155"/>
      <c r="LZ1107" s="155"/>
      <c r="MA1107" s="155"/>
      <c r="MB1107" s="155"/>
      <c r="MC1107" s="155"/>
      <c r="MD1107" s="155"/>
      <c r="ME1107" s="155"/>
      <c r="MF1107" s="155"/>
      <c r="MG1107" s="155"/>
      <c r="MH1107" s="155"/>
      <c r="MI1107" s="155"/>
      <c r="MJ1107" s="155"/>
      <c r="MK1107" s="155"/>
      <c r="ML1107" s="155"/>
    </row>
    <row r="1108" spans="1:350" ht="13.9" customHeight="1" outlineLevel="3" x14ac:dyDescent="0.2">
      <c r="A1108" s="226" t="s">
        <v>647</v>
      </c>
      <c r="B1108" s="218" t="s">
        <v>343</v>
      </c>
      <c r="C1108" s="214" t="s">
        <v>99</v>
      </c>
      <c r="D1108" s="154">
        <v>145</v>
      </c>
      <c r="E1108" s="175">
        <v>0</v>
      </c>
      <c r="F1108" s="175">
        <f>D1108-E1108</f>
        <v>145</v>
      </c>
      <c r="G1108" s="175" t="s">
        <v>898</v>
      </c>
      <c r="H1108" s="170" t="s">
        <v>890</v>
      </c>
      <c r="I1108" s="170" t="s">
        <v>863</v>
      </c>
      <c r="J1108" s="212">
        <f ca="1">E1108+Q1108+AX1108+CF1108+DN1108+ES1108+GA1108+HH1108+IP1108+JW1108+LE1108</f>
        <v>145</v>
      </c>
      <c r="K1108" s="212">
        <f>E1108+R1108+AY1108+CG1108+DO1108+ET1108+GB1108+HI1108+IQ1108+JX1108+LF1108</f>
        <v>145</v>
      </c>
      <c r="L1108" s="172">
        <f ca="1">K1108/J1108</f>
        <v>1</v>
      </c>
      <c r="M1108" s="172">
        <f>K1108/D1108</f>
        <v>1</v>
      </c>
      <c r="N1108" s="183">
        <f ca="1">SUMIF($EV$8:$FZ$9,$O$5,$EV1109:$FZ1109)-SUMIF($EV$8:$FZ$9,$Q$5,$EV1109:$FZ1109)</f>
        <v>0</v>
      </c>
      <c r="O1108" s="156"/>
      <c r="P1108" s="16" t="s">
        <v>25</v>
      </c>
      <c r="Q1108" s="150">
        <v>0</v>
      </c>
      <c r="R1108" s="150">
        <v>0</v>
      </c>
      <c r="S1108" s="152" t="e">
        <v>#DIV/0!</v>
      </c>
      <c r="T1108" s="16"/>
      <c r="U1108" s="16"/>
      <c r="V1108" s="16"/>
      <c r="W1108" s="16"/>
      <c r="X1108" s="16"/>
      <c r="Y1108" s="16"/>
      <c r="Z1108" s="16"/>
      <c r="AA1108" s="16"/>
      <c r="AB1108" s="16"/>
      <c r="AC1108" s="16"/>
      <c r="AD1108" s="16"/>
      <c r="AE1108" s="16"/>
      <c r="AF1108" s="16"/>
      <c r="AG1108" s="16"/>
      <c r="AH1108" s="16"/>
      <c r="AI1108" s="16"/>
      <c r="AJ1108" s="16"/>
      <c r="AK1108" s="16"/>
      <c r="AL1108" s="16"/>
      <c r="AM1108" s="16"/>
      <c r="AN1108" s="16"/>
      <c r="AO1108" s="16"/>
      <c r="AP1108" s="16"/>
      <c r="AQ1108" s="16"/>
      <c r="AR1108" s="16"/>
      <c r="AS1108" s="16"/>
      <c r="AT1108" s="16"/>
      <c r="AU1108" s="16"/>
      <c r="AV1108" s="16"/>
      <c r="AW1108" s="16"/>
      <c r="AX1108" s="150">
        <f t="shared" ca="1" si="2767"/>
        <v>0</v>
      </c>
      <c r="AY1108" s="150">
        <f>SUM(BA1109:CE1109)</f>
        <v>0</v>
      </c>
      <c r="AZ1108" s="152" t="e">
        <f ca="1">AY1108/AX1108</f>
        <v>#DIV/0!</v>
      </c>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c r="CA1108" s="16"/>
      <c r="CB1108" s="16"/>
      <c r="CC1108" s="16"/>
      <c r="CD1108" s="16"/>
      <c r="CE1108" s="16"/>
      <c r="CF1108" s="150">
        <f t="shared" ref="CF1108" si="2870">SUM(CI1108:DM1108)</f>
        <v>81</v>
      </c>
      <c r="CG1108" s="150">
        <f>SUM(CI1109:DM1109)</f>
        <v>0</v>
      </c>
      <c r="CH1108" s="152">
        <f>CG1108/CF1108</f>
        <v>0</v>
      </c>
      <c r="CI1108" s="129"/>
      <c r="CJ1108" s="129"/>
      <c r="CK1108" s="129"/>
      <c r="CL1108" s="129"/>
      <c r="CM1108" s="129"/>
      <c r="CN1108" s="129"/>
      <c r="CO1108" s="129"/>
      <c r="CP1108" s="101"/>
      <c r="CQ1108" s="101"/>
      <c r="CR1108" s="101"/>
      <c r="CS1108" s="101"/>
      <c r="CT1108" s="101"/>
      <c r="CU1108" s="101"/>
      <c r="CV1108" s="101"/>
      <c r="CW1108" s="129"/>
      <c r="CX1108" s="129"/>
      <c r="CY1108" s="129"/>
      <c r="CZ1108" s="129"/>
      <c r="DA1108" s="129"/>
      <c r="DB1108" s="129"/>
      <c r="DC1108" s="129"/>
      <c r="DD1108" s="129"/>
      <c r="DE1108" s="129"/>
      <c r="DF1108" s="129">
        <v>20</v>
      </c>
      <c r="DG1108" s="129">
        <v>20</v>
      </c>
      <c r="DH1108" s="129">
        <v>20</v>
      </c>
      <c r="DI1108" s="129">
        <v>21</v>
      </c>
      <c r="DJ1108" s="129"/>
      <c r="DK1108" s="129"/>
      <c r="DL1108" s="129"/>
      <c r="DM1108" s="129"/>
      <c r="DN1108" s="150">
        <f t="shared" ref="DN1108" si="2871">SUM(DQ1108:ER1108)</f>
        <v>0</v>
      </c>
      <c r="DO1108" s="150">
        <f>SUM(DQ1109:ER1109)</f>
        <v>0</v>
      </c>
      <c r="DP1108" s="152" t="e">
        <f t="shared" si="2738"/>
        <v>#DIV/0!</v>
      </c>
      <c r="DQ1108" s="16"/>
      <c r="DR1108" s="16"/>
      <c r="DS1108" s="16"/>
      <c r="DT1108" s="16"/>
      <c r="DU1108" s="16"/>
      <c r="DV1108" s="16"/>
      <c r="DW1108" s="16"/>
      <c r="DX1108" s="16"/>
      <c r="DY1108" s="16"/>
      <c r="DZ1108" s="16"/>
      <c r="EA1108" s="16"/>
      <c r="EB1108" s="16"/>
      <c r="EC1108" s="16"/>
      <c r="ED1108" s="16"/>
      <c r="EE1108" s="16"/>
      <c r="EF1108" s="16"/>
      <c r="EG1108" s="16"/>
      <c r="EH1108" s="16"/>
      <c r="EI1108" s="16"/>
      <c r="EJ1108" s="16"/>
      <c r="EK1108" s="16"/>
      <c r="EL1108" s="16"/>
      <c r="EM1108" s="16"/>
      <c r="EN1108" s="16"/>
      <c r="EO1108" s="16"/>
      <c r="EP1108" s="16"/>
      <c r="EQ1108" s="16"/>
      <c r="ER1108" s="16"/>
      <c r="ES1108" s="150">
        <f t="shared" ca="1" si="2791"/>
        <v>0</v>
      </c>
      <c r="ET1108" s="150">
        <f t="shared" si="2775"/>
        <v>71</v>
      </c>
      <c r="EU1108" s="152" t="e">
        <f t="shared" ca="1" si="2776"/>
        <v>#DIV/0!</v>
      </c>
      <c r="EV1108" s="16"/>
      <c r="EW1108" s="67"/>
      <c r="EX1108" s="16"/>
      <c r="EY1108" s="16"/>
      <c r="EZ1108" s="16"/>
      <c r="FA1108" s="16"/>
      <c r="FB1108" s="16"/>
      <c r="FC1108" s="16"/>
      <c r="FD1108" s="16"/>
      <c r="FE1108" s="16"/>
      <c r="FF1108" s="16"/>
      <c r="FG1108" s="16"/>
      <c r="FH1108" s="16"/>
      <c r="FI1108" s="16"/>
      <c r="FJ1108" s="16"/>
      <c r="FK1108" s="16"/>
      <c r="FL1108" s="16"/>
      <c r="FM1108" s="16"/>
      <c r="FN1108" s="16"/>
      <c r="FO1108" s="16"/>
      <c r="FP1108" s="16"/>
      <c r="FQ1108" s="16"/>
      <c r="FR1108" s="16"/>
      <c r="FS1108" s="16"/>
      <c r="FT1108" s="16"/>
      <c r="FU1108" s="16"/>
      <c r="FV1108" s="16"/>
      <c r="FW1108" s="16"/>
      <c r="FX1108" s="16"/>
      <c r="FY1108" s="16"/>
      <c r="FZ1108" s="16"/>
      <c r="GA1108" s="150">
        <f t="shared" ref="GA1108" ca="1" si="2872">SUMIF($GD$8:$HG$9,$O$5,GD1108:HG1108)</f>
        <v>64</v>
      </c>
      <c r="GB1108" s="150">
        <f t="shared" ref="GB1108" si="2873">SUM(GD1109:HG1109)</f>
        <v>74</v>
      </c>
      <c r="GC1108" s="152">
        <f t="shared" ref="GC1108" ca="1" si="2874">GB1108/GA1108</f>
        <v>1.15625</v>
      </c>
      <c r="GD1108" s="16"/>
      <c r="GE1108" s="16"/>
      <c r="GF1108" s="16"/>
      <c r="GG1108" s="16"/>
      <c r="GH1108" s="16"/>
      <c r="GI1108" s="16"/>
      <c r="GJ1108" s="16"/>
      <c r="GK1108" s="16"/>
      <c r="GL1108" s="16"/>
      <c r="GM1108" s="16"/>
      <c r="GN1108" s="16"/>
      <c r="GO1108" s="16"/>
      <c r="GP1108" s="16"/>
      <c r="GQ1108" s="16"/>
      <c r="GR1108" s="16"/>
      <c r="GS1108" s="16"/>
      <c r="GT1108" s="16"/>
      <c r="GU1108" s="16"/>
      <c r="GV1108" s="16"/>
      <c r="GW1108" s="16">
        <f>145-81</f>
        <v>64</v>
      </c>
      <c r="GX1108" s="16"/>
      <c r="GY1108" s="16"/>
      <c r="GZ1108" s="16"/>
      <c r="HA1108" s="16"/>
      <c r="HB1108" s="16"/>
      <c r="HC1108" s="16"/>
      <c r="HD1108" s="16"/>
      <c r="HE1108" s="16"/>
      <c r="HF1108" s="16"/>
      <c r="HG1108" s="16"/>
      <c r="HH1108" s="150"/>
      <c r="HI1108" s="150">
        <v>0</v>
      </c>
      <c r="HJ1108" s="152" t="e">
        <v>#DIV/0!</v>
      </c>
      <c r="HK1108" s="16"/>
      <c r="HL1108" s="16"/>
      <c r="HM1108" s="16"/>
      <c r="HN1108" s="16"/>
      <c r="HO1108" s="16"/>
      <c r="HP1108" s="16"/>
      <c r="HQ1108" s="16"/>
      <c r="HR1108" s="16"/>
      <c r="HS1108" s="16"/>
      <c r="HT1108" s="16"/>
      <c r="HU1108" s="16"/>
      <c r="HV1108" s="16"/>
      <c r="HW1108" s="16"/>
      <c r="HX1108" s="16"/>
      <c r="HY1108" s="16"/>
      <c r="HZ1108" s="16"/>
      <c r="IA1108" s="16"/>
      <c r="IB1108" s="16"/>
      <c r="IC1108" s="16"/>
      <c r="ID1108" s="16"/>
      <c r="IE1108" s="16"/>
      <c r="IF1108" s="16"/>
      <c r="IG1108" s="16"/>
      <c r="IH1108" s="16"/>
      <c r="II1108" s="16"/>
      <c r="IJ1108" s="16"/>
      <c r="IK1108" s="16"/>
      <c r="IL1108" s="16"/>
      <c r="IM1108" s="16"/>
      <c r="IN1108" s="16"/>
      <c r="IO1108" s="16"/>
      <c r="IP1108" s="150"/>
      <c r="IQ1108" s="150">
        <v>0</v>
      </c>
      <c r="IR1108" s="152" t="e">
        <v>#DIV/0!</v>
      </c>
      <c r="IS1108" s="16"/>
      <c r="IT1108" s="16"/>
      <c r="IU1108" s="16"/>
      <c r="IV1108" s="16"/>
      <c r="IW1108" s="16"/>
      <c r="IX1108" s="16"/>
      <c r="IY1108" s="16"/>
      <c r="IZ1108" s="16"/>
      <c r="JA1108" s="16"/>
      <c r="JB1108" s="16"/>
      <c r="JC1108" s="16"/>
      <c r="JD1108" s="16"/>
      <c r="JE1108" s="16"/>
      <c r="JF1108" s="16"/>
      <c r="JG1108" s="16"/>
      <c r="JH1108" s="16"/>
      <c r="JI1108" s="16"/>
      <c r="JJ1108" s="16"/>
      <c r="JK1108" s="16"/>
      <c r="JL1108" s="16"/>
      <c r="JM1108" s="16"/>
      <c r="JN1108" s="16"/>
      <c r="JO1108" s="16"/>
      <c r="JP1108" s="16"/>
      <c r="JQ1108" s="16"/>
      <c r="JR1108" s="16"/>
      <c r="JS1108" s="16"/>
      <c r="JT1108" s="16"/>
      <c r="JU1108" s="23"/>
      <c r="JV1108" s="16"/>
      <c r="JW1108" s="150"/>
      <c r="JX1108" s="150">
        <v>0</v>
      </c>
      <c r="JY1108" s="152" t="e">
        <v>#DIV/0!</v>
      </c>
      <c r="JZ1108" s="16"/>
      <c r="KA1108" s="16"/>
      <c r="KB1108" s="16"/>
      <c r="KC1108" s="16"/>
      <c r="KD1108" s="16"/>
      <c r="KE1108" s="16"/>
      <c r="KF1108" s="16"/>
      <c r="KG1108" s="16"/>
      <c r="KH1108" s="16"/>
      <c r="KI1108" s="16"/>
      <c r="KJ1108" s="16"/>
      <c r="KK1108" s="16"/>
      <c r="KL1108" s="16"/>
      <c r="KM1108" s="16"/>
      <c r="KN1108" s="16"/>
      <c r="KO1108" s="16"/>
      <c r="KP1108" s="16"/>
      <c r="KQ1108" s="16"/>
      <c r="KR1108" s="16"/>
      <c r="KS1108" s="16"/>
      <c r="KT1108" s="16"/>
      <c r="KU1108" s="16"/>
      <c r="KV1108" s="16"/>
      <c r="KW1108" s="16"/>
      <c r="KX1108" s="16"/>
      <c r="KY1108" s="16"/>
      <c r="KZ1108" s="16"/>
      <c r="LA1108" s="16"/>
      <c r="LB1108" s="16"/>
      <c r="LC1108" s="16"/>
      <c r="LD1108" s="16"/>
      <c r="LE1108" s="150"/>
      <c r="LF1108" s="150">
        <v>0</v>
      </c>
      <c r="LG1108" s="152" t="e">
        <v>#DIV/0!</v>
      </c>
      <c r="LH1108" s="16"/>
      <c r="LI1108" s="16"/>
      <c r="LJ1108" s="16"/>
      <c r="LK1108" s="16"/>
      <c r="LL1108" s="16"/>
      <c r="LM1108" s="16"/>
      <c r="LN1108" s="16"/>
      <c r="LO1108" s="16"/>
      <c r="LP1108" s="16"/>
      <c r="LQ1108" s="16"/>
      <c r="LR1108" s="16"/>
      <c r="LS1108" s="16"/>
      <c r="LT1108" s="16"/>
      <c r="LU1108" s="16"/>
      <c r="LV1108" s="16"/>
      <c r="LW1108" s="16"/>
      <c r="LX1108" s="16"/>
      <c r="LY1108" s="16"/>
      <c r="LZ1108" s="16"/>
      <c r="MA1108" s="16"/>
      <c r="MB1108" s="16"/>
      <c r="MC1108" s="16"/>
      <c r="MD1108" s="16"/>
      <c r="ME1108" s="16"/>
      <c r="MF1108" s="16"/>
      <c r="MG1108" s="16"/>
      <c r="MH1108" s="16"/>
      <c r="MI1108" s="16"/>
      <c r="MJ1108" s="16"/>
      <c r="MK1108" s="16"/>
      <c r="ML1108" s="16"/>
    </row>
    <row r="1109" spans="1:350" ht="13.9" customHeight="1" outlineLevel="3" x14ac:dyDescent="0.2">
      <c r="A1109" s="227"/>
      <c r="B1109" s="219"/>
      <c r="C1109" s="215"/>
      <c r="D1109" s="155"/>
      <c r="E1109" s="176"/>
      <c r="F1109" s="176"/>
      <c r="G1109" s="176"/>
      <c r="H1109" s="171"/>
      <c r="I1109" s="171"/>
      <c r="J1109" s="213"/>
      <c r="K1109" s="213"/>
      <c r="L1109" s="173"/>
      <c r="M1109" s="173"/>
      <c r="N1109" s="184"/>
      <c r="O1109" s="157"/>
      <c r="P1109" s="17" t="s">
        <v>26</v>
      </c>
      <c r="Q1109" s="151"/>
      <c r="R1109" s="151"/>
      <c r="S1109" s="153"/>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151"/>
      <c r="AY1109" s="151"/>
      <c r="AZ1109" s="153"/>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c r="CA1109" s="24"/>
      <c r="CB1109" s="24"/>
      <c r="CC1109" s="24"/>
      <c r="CD1109" s="24"/>
      <c r="CE1109" s="24"/>
      <c r="CF1109" s="151"/>
      <c r="CG1109" s="151"/>
      <c r="CH1109" s="153"/>
      <c r="CI1109" s="141"/>
      <c r="CJ1109" s="141"/>
      <c r="CK1109" s="141"/>
      <c r="CL1109" s="141"/>
      <c r="CM1109" s="141"/>
      <c r="CN1109" s="141"/>
      <c r="CO1109" s="141"/>
      <c r="CP1109" s="95"/>
      <c r="CQ1109" s="95"/>
      <c r="CR1109" s="95"/>
      <c r="CS1109" s="95"/>
      <c r="CT1109" s="95"/>
      <c r="CU1109" s="95"/>
      <c r="CV1109" s="95"/>
      <c r="CW1109" s="141"/>
      <c r="CX1109" s="141"/>
      <c r="CY1109" s="141"/>
      <c r="CZ1109" s="141"/>
      <c r="DA1109" s="141"/>
      <c r="DB1109" s="141"/>
      <c r="DC1109" s="141"/>
      <c r="DD1109" s="141"/>
      <c r="DE1109" s="141"/>
      <c r="DF1109" s="141"/>
      <c r="DG1109" s="141"/>
      <c r="DH1109" s="141"/>
      <c r="DI1109" s="141"/>
      <c r="DJ1109" s="141"/>
      <c r="DK1109" s="141"/>
      <c r="DL1109" s="141"/>
      <c r="DM1109" s="141"/>
      <c r="DN1109" s="151"/>
      <c r="DO1109" s="151"/>
      <c r="DP1109" s="153"/>
      <c r="DQ1109" s="24"/>
      <c r="DR1109" s="24"/>
      <c r="DS1109" s="24"/>
      <c r="DT1109" s="24"/>
      <c r="DU1109" s="24"/>
      <c r="DV1109" s="24"/>
      <c r="DW1109" s="24"/>
      <c r="DX1109" s="24"/>
      <c r="DY1109" s="24"/>
      <c r="DZ1109" s="24"/>
      <c r="EA1109" s="24"/>
      <c r="EB1109" s="24"/>
      <c r="EC1109" s="24"/>
      <c r="ED1109" s="24"/>
      <c r="EE1109" s="24"/>
      <c r="EF1109" s="24"/>
      <c r="EG1109" s="24"/>
      <c r="EH1109" s="24"/>
      <c r="EI1109" s="24"/>
      <c r="EJ1109" s="24"/>
      <c r="EK1109" s="24"/>
      <c r="EL1109" s="24"/>
      <c r="EM1109" s="24"/>
      <c r="EN1109" s="24"/>
      <c r="EO1109" s="24"/>
      <c r="EP1109" s="24"/>
      <c r="EQ1109" s="24"/>
      <c r="ER1109" s="24"/>
      <c r="ES1109" s="151"/>
      <c r="ET1109" s="151"/>
      <c r="EU1109" s="153"/>
      <c r="EV1109" s="24"/>
      <c r="EW1109" s="125"/>
      <c r="EX1109" s="24"/>
      <c r="EY1109" s="24"/>
      <c r="EZ1109" s="24"/>
      <c r="FA1109" s="24"/>
      <c r="FB1109" s="24"/>
      <c r="FC1109" s="24"/>
      <c r="FD1109" s="24"/>
      <c r="FE1109" s="24"/>
      <c r="FF1109" s="24"/>
      <c r="FG1109" s="24"/>
      <c r="FH1109" s="24"/>
      <c r="FI1109" s="24"/>
      <c r="FJ1109" s="24"/>
      <c r="FK1109" s="24"/>
      <c r="FL1109" s="24"/>
      <c r="FM1109" s="24"/>
      <c r="FN1109" s="24"/>
      <c r="FO1109" s="24"/>
      <c r="FP1109" s="24"/>
      <c r="FQ1109" s="24"/>
      <c r="FR1109" s="24"/>
      <c r="FS1109" s="24"/>
      <c r="FT1109" s="24"/>
      <c r="FU1109" s="24"/>
      <c r="FV1109" s="24"/>
      <c r="FW1109" s="24"/>
      <c r="FX1109" s="24"/>
      <c r="FY1109" s="24">
        <v>45</v>
      </c>
      <c r="FZ1109" s="24">
        <v>26</v>
      </c>
      <c r="GA1109" s="151"/>
      <c r="GB1109" s="151"/>
      <c r="GC1109" s="153"/>
      <c r="GD1109" s="24">
        <v>64</v>
      </c>
      <c r="GE1109" s="24"/>
      <c r="GF1109" s="24"/>
      <c r="GG1109" s="24"/>
      <c r="GH1109" s="24"/>
      <c r="GI1109" s="24"/>
      <c r="GJ1109" s="24"/>
      <c r="GK1109" s="24"/>
      <c r="GL1109" s="24"/>
      <c r="GM1109" s="24"/>
      <c r="GN1109" s="24"/>
      <c r="GO1109" s="24"/>
      <c r="GP1109" s="24"/>
      <c r="GQ1109" s="24"/>
      <c r="GR1109" s="24"/>
      <c r="GS1109" s="24"/>
      <c r="GT1109" s="24"/>
      <c r="GU1109" s="24"/>
      <c r="GV1109" s="24">
        <v>10</v>
      </c>
      <c r="GW1109" s="24"/>
      <c r="GX1109" s="24"/>
      <c r="GY1109" s="24"/>
      <c r="GZ1109" s="24"/>
      <c r="HA1109" s="24"/>
      <c r="HB1109" s="24"/>
      <c r="HC1109" s="24"/>
      <c r="HD1109" s="24"/>
      <c r="HE1109" s="24"/>
      <c r="HF1109" s="24"/>
      <c r="HG1109" s="24"/>
      <c r="HH1109" s="151"/>
      <c r="HI1109" s="151"/>
      <c r="HJ1109" s="153"/>
      <c r="HK1109" s="24"/>
      <c r="HL1109" s="24"/>
      <c r="HM1109" s="24"/>
      <c r="HN1109" s="24"/>
      <c r="HO1109" s="24"/>
      <c r="HP1109" s="24"/>
      <c r="HQ1109" s="24"/>
      <c r="HR1109" s="24"/>
      <c r="HS1109" s="24"/>
      <c r="HT1109" s="24"/>
      <c r="HU1109" s="24"/>
      <c r="HV1109" s="24"/>
      <c r="HW1109" s="24"/>
      <c r="HX1109" s="24"/>
      <c r="HY1109" s="24"/>
      <c r="HZ1109" s="24"/>
      <c r="IA1109" s="24"/>
      <c r="IB1109" s="24"/>
      <c r="IC1109" s="24"/>
      <c r="ID1109" s="24"/>
      <c r="IE1109" s="24"/>
      <c r="IF1109" s="24"/>
      <c r="IG1109" s="24"/>
      <c r="IH1109" s="24"/>
      <c r="II1109" s="24"/>
      <c r="IJ1109" s="24"/>
      <c r="IK1109" s="24"/>
      <c r="IL1109" s="24"/>
      <c r="IM1109" s="24"/>
      <c r="IN1109" s="24"/>
      <c r="IO1109" s="24"/>
      <c r="IP1109" s="151"/>
      <c r="IQ1109" s="151"/>
      <c r="IR1109" s="153"/>
      <c r="IS1109" s="24"/>
      <c r="IT1109" s="24"/>
      <c r="IU1109" s="24"/>
      <c r="IV1109" s="24"/>
      <c r="IW1109" s="24"/>
      <c r="IX1109" s="24"/>
      <c r="IY1109" s="24"/>
      <c r="IZ1109" s="24"/>
      <c r="JA1109" s="24"/>
      <c r="JB1109" s="24"/>
      <c r="JC1109" s="24"/>
      <c r="JD1109" s="24"/>
      <c r="JE1109" s="24"/>
      <c r="JF1109" s="24"/>
      <c r="JG1109" s="24"/>
      <c r="JH1109" s="24"/>
      <c r="JI1109" s="24"/>
      <c r="JJ1109" s="24"/>
      <c r="JK1109" s="24"/>
      <c r="JL1109" s="24"/>
      <c r="JM1109" s="24"/>
      <c r="JN1109" s="24"/>
      <c r="JO1109" s="24"/>
      <c r="JP1109" s="24"/>
      <c r="JQ1109" s="24"/>
      <c r="JR1109" s="24"/>
      <c r="JS1109" s="24"/>
      <c r="JT1109" s="24"/>
      <c r="JU1109" s="25"/>
      <c r="JV1109" s="24"/>
      <c r="JW1109" s="151"/>
      <c r="JX1109" s="151"/>
      <c r="JY1109" s="153"/>
      <c r="JZ1109" s="24"/>
      <c r="KA1109" s="24"/>
      <c r="KB1109" s="24"/>
      <c r="KC1109" s="24"/>
      <c r="KD1109" s="24"/>
      <c r="KE1109" s="24"/>
      <c r="KF1109" s="24"/>
      <c r="KG1109" s="24"/>
      <c r="KH1109" s="24"/>
      <c r="KI1109" s="24"/>
      <c r="KJ1109" s="24"/>
      <c r="KK1109" s="24"/>
      <c r="KL1109" s="24"/>
      <c r="KM1109" s="24"/>
      <c r="KN1109" s="24"/>
      <c r="KO1109" s="24"/>
      <c r="KP1109" s="24"/>
      <c r="KQ1109" s="24"/>
      <c r="KR1109" s="24"/>
      <c r="KS1109" s="24"/>
      <c r="KT1109" s="24"/>
      <c r="KU1109" s="24"/>
      <c r="KV1109" s="24"/>
      <c r="KW1109" s="24"/>
      <c r="KX1109" s="24"/>
      <c r="KY1109" s="24"/>
      <c r="KZ1109" s="24"/>
      <c r="LA1109" s="24"/>
      <c r="LB1109" s="24"/>
      <c r="LC1109" s="24"/>
      <c r="LD1109" s="24"/>
      <c r="LE1109" s="151"/>
      <c r="LF1109" s="151"/>
      <c r="LG1109" s="153"/>
      <c r="LH1109" s="24"/>
      <c r="LI1109" s="24"/>
      <c r="LJ1109" s="24"/>
      <c r="LK1109" s="24"/>
      <c r="LL1109" s="24"/>
      <c r="LM1109" s="24"/>
      <c r="LN1109" s="24"/>
      <c r="LO1109" s="24"/>
      <c r="LP1109" s="24"/>
      <c r="LQ1109" s="24"/>
      <c r="LR1109" s="24"/>
      <c r="LS1109" s="24"/>
      <c r="LT1109" s="24"/>
      <c r="LU1109" s="24"/>
      <c r="LV1109" s="24"/>
      <c r="LW1109" s="24"/>
      <c r="LX1109" s="24"/>
      <c r="LY1109" s="24"/>
      <c r="LZ1109" s="24"/>
      <c r="MA1109" s="24"/>
      <c r="MB1109" s="24"/>
      <c r="MC1109" s="24"/>
      <c r="MD1109" s="24"/>
      <c r="ME1109" s="24"/>
      <c r="MF1109" s="24"/>
      <c r="MG1109" s="24"/>
      <c r="MH1109" s="24"/>
      <c r="MI1109" s="24"/>
      <c r="MJ1109" s="24"/>
      <c r="MK1109" s="24"/>
      <c r="ML1109" s="24"/>
    </row>
    <row r="1110" spans="1:350" ht="13.9" customHeight="1" outlineLevel="3" x14ac:dyDescent="0.2">
      <c r="A1110" s="226" t="s">
        <v>648</v>
      </c>
      <c r="B1110" s="218" t="s">
        <v>406</v>
      </c>
      <c r="C1110" s="214" t="s">
        <v>38</v>
      </c>
      <c r="D1110" s="154">
        <v>12.954000000000001</v>
      </c>
      <c r="E1110" s="175">
        <v>0</v>
      </c>
      <c r="F1110" s="175">
        <f>D1110-E1110</f>
        <v>12.954000000000001</v>
      </c>
      <c r="G1110" s="175" t="s">
        <v>846</v>
      </c>
      <c r="H1110" s="170" t="s">
        <v>909</v>
      </c>
      <c r="I1110" s="170" t="s">
        <v>976</v>
      </c>
      <c r="J1110" s="212">
        <f ca="1">E1110+Q1110+AX1110+CF1110+DN1110+ES1110+GA1110+HH1110+IP1110+JW1110+LE1110</f>
        <v>12.954000000000001</v>
      </c>
      <c r="K1110" s="212">
        <f>E1110+R1110+AY1110+CG1110+DO1110+ET1110+GB1110+HI1110+IQ1110+JX1110+LF1110</f>
        <v>8.8000000000000007</v>
      </c>
      <c r="L1110" s="172">
        <f ca="1">K1110/J1110</f>
        <v>0.67932684884977612</v>
      </c>
      <c r="M1110" s="172">
        <f>K1110/D1110</f>
        <v>0.67932684884977612</v>
      </c>
      <c r="N1110" s="183">
        <f ca="1">SUMIF($EV$8:$FZ$9,$O$5,$EV1111:$FZ1111)-SUMIF($EV$8:$FZ$9,$Q$5,$EV1111:$FZ1111)</f>
        <v>0</v>
      </c>
      <c r="O1110" s="156"/>
      <c r="P1110" s="16" t="s">
        <v>25</v>
      </c>
      <c r="Q1110" s="150">
        <v>0</v>
      </c>
      <c r="R1110" s="150">
        <v>0</v>
      </c>
      <c r="S1110" s="152" t="e">
        <v>#DIV/0!</v>
      </c>
      <c r="T1110" s="16"/>
      <c r="U1110" s="16"/>
      <c r="V1110" s="16"/>
      <c r="W1110" s="16"/>
      <c r="X1110" s="16"/>
      <c r="Y1110" s="16"/>
      <c r="Z1110" s="16"/>
      <c r="AA1110" s="16"/>
      <c r="AB1110" s="16"/>
      <c r="AC1110" s="16"/>
      <c r="AD1110" s="16"/>
      <c r="AE1110" s="16"/>
      <c r="AF1110" s="16"/>
      <c r="AG1110" s="16"/>
      <c r="AH1110" s="16"/>
      <c r="AI1110" s="16"/>
      <c r="AJ1110" s="16"/>
      <c r="AK1110" s="16"/>
      <c r="AL1110" s="16"/>
      <c r="AM1110" s="16"/>
      <c r="AN1110" s="16"/>
      <c r="AO1110" s="16"/>
      <c r="AP1110" s="16"/>
      <c r="AQ1110" s="16"/>
      <c r="AR1110" s="16"/>
      <c r="AS1110" s="16"/>
      <c r="AT1110" s="16"/>
      <c r="AU1110" s="16"/>
      <c r="AV1110" s="16"/>
      <c r="AW1110" s="16"/>
      <c r="AX1110" s="150">
        <f t="shared" ca="1" si="2767"/>
        <v>0</v>
      </c>
      <c r="AY1110" s="150">
        <f>SUM(BA1111:CE1111)</f>
        <v>0</v>
      </c>
      <c r="AZ1110" s="152" t="e">
        <f ca="1">AY1110/AX1110</f>
        <v>#DIV/0!</v>
      </c>
      <c r="BA1110" s="16"/>
      <c r="BB1110" s="16"/>
      <c r="BC1110" s="16"/>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50">
        <f t="shared" ref="CF1110" si="2875">SUM(CI1110:DM1110)</f>
        <v>0</v>
      </c>
      <c r="CG1110" s="150">
        <f>SUM(CI1111:DM1111)</f>
        <v>0</v>
      </c>
      <c r="CH1110" s="152" t="e">
        <f>CG1110/CF1110</f>
        <v>#DIV/0!</v>
      </c>
      <c r="CI1110" s="129"/>
      <c r="CJ1110" s="129"/>
      <c r="CK1110" s="129"/>
      <c r="CL1110" s="129"/>
      <c r="CM1110" s="129"/>
      <c r="CN1110" s="129"/>
      <c r="CO1110" s="129"/>
      <c r="CP1110" s="101"/>
      <c r="CQ1110" s="101"/>
      <c r="CR1110" s="101"/>
      <c r="CS1110" s="101"/>
      <c r="CT1110" s="101"/>
      <c r="CU1110" s="101"/>
      <c r="CV1110" s="101"/>
      <c r="CW1110" s="129"/>
      <c r="CX1110" s="129"/>
      <c r="CY1110" s="129"/>
      <c r="CZ1110" s="129"/>
      <c r="DA1110" s="129"/>
      <c r="DB1110" s="129"/>
      <c r="DC1110" s="129"/>
      <c r="DD1110" s="129"/>
      <c r="DE1110" s="129"/>
      <c r="DF1110" s="129"/>
      <c r="DG1110" s="129"/>
      <c r="DH1110" s="129"/>
      <c r="DI1110" s="129"/>
      <c r="DJ1110" s="129"/>
      <c r="DK1110" s="129"/>
      <c r="DL1110" s="129"/>
      <c r="DM1110" s="129"/>
      <c r="DN1110" s="150">
        <f t="shared" ref="DN1110" si="2876">SUM(DQ1110:ER1110)</f>
        <v>12.954000000000001</v>
      </c>
      <c r="DO1110" s="150">
        <f>SUM(DQ1111:ER1111)</f>
        <v>0</v>
      </c>
      <c r="DP1110" s="152">
        <f t="shared" si="2738"/>
        <v>0</v>
      </c>
      <c r="DQ1110" s="16"/>
      <c r="DR1110" s="16"/>
      <c r="DS1110" s="16"/>
      <c r="DT1110" s="16"/>
      <c r="DU1110" s="16"/>
      <c r="DV1110" s="16"/>
      <c r="DW1110" s="16"/>
      <c r="DX1110" s="16"/>
      <c r="DY1110" s="16"/>
      <c r="DZ1110" s="16"/>
      <c r="EA1110" s="16">
        <v>2</v>
      </c>
      <c r="EB1110" s="16">
        <v>2</v>
      </c>
      <c r="EC1110" s="16">
        <v>2</v>
      </c>
      <c r="ED1110" s="16">
        <v>2</v>
      </c>
      <c r="EE1110" s="16">
        <v>2</v>
      </c>
      <c r="EF1110" s="16">
        <v>2.9540000000000002</v>
      </c>
      <c r="EG1110" s="16"/>
      <c r="EH1110" s="16"/>
      <c r="EI1110" s="16"/>
      <c r="EJ1110" s="16"/>
      <c r="EK1110" s="16"/>
      <c r="EL1110" s="16"/>
      <c r="EM1110" s="16"/>
      <c r="EN1110" s="16"/>
      <c r="EO1110" s="16"/>
      <c r="EP1110" s="16"/>
      <c r="EQ1110" s="16"/>
      <c r="ER1110" s="16"/>
      <c r="ES1110" s="150">
        <f t="shared" ca="1" si="2791"/>
        <v>0</v>
      </c>
      <c r="ET1110" s="150">
        <f t="shared" si="2775"/>
        <v>0</v>
      </c>
      <c r="EU1110" s="152" t="e">
        <f t="shared" ca="1" si="2776"/>
        <v>#DIV/0!</v>
      </c>
      <c r="EV1110" s="16"/>
      <c r="EW1110" s="67"/>
      <c r="EX1110" s="16"/>
      <c r="EY1110" s="16"/>
      <c r="EZ1110" s="16"/>
      <c r="FA1110" s="16"/>
      <c r="FB1110" s="16"/>
      <c r="FC1110" s="16"/>
      <c r="FD1110" s="16"/>
      <c r="FE1110" s="16"/>
      <c r="FF1110" s="16"/>
      <c r="FG1110" s="16"/>
      <c r="FH1110" s="16"/>
      <c r="FI1110" s="16"/>
      <c r="FJ1110" s="16"/>
      <c r="FK1110" s="16"/>
      <c r="FL1110" s="16"/>
      <c r="FM1110" s="16"/>
      <c r="FN1110" s="16"/>
      <c r="FO1110" s="16"/>
      <c r="FP1110" s="16"/>
      <c r="FQ1110" s="16"/>
      <c r="FR1110" s="16"/>
      <c r="FS1110" s="16"/>
      <c r="FT1110" s="16"/>
      <c r="FU1110" s="16"/>
      <c r="FV1110" s="16"/>
      <c r="FW1110" s="16"/>
      <c r="FX1110" s="16"/>
      <c r="FY1110" s="16"/>
      <c r="FZ1110" s="16"/>
      <c r="GA1110" s="150">
        <f t="shared" ref="GA1110" ca="1" si="2877">SUMIF($GD$8:$HG$9,$O$5,GD1110:HG1110)</f>
        <v>0</v>
      </c>
      <c r="GB1110" s="150">
        <f t="shared" ref="GB1110" si="2878">SUM(GD1111:HG1111)</f>
        <v>8.8000000000000007</v>
      </c>
      <c r="GC1110" s="152" t="e">
        <f t="shared" ref="GC1110" ca="1" si="2879">GB1110/GA1110</f>
        <v>#DIV/0!</v>
      </c>
      <c r="GD1110" s="16"/>
      <c r="GE1110" s="16"/>
      <c r="GF1110" s="16"/>
      <c r="GG1110" s="16"/>
      <c r="GH1110" s="16"/>
      <c r="GI1110" s="16"/>
      <c r="GJ1110" s="16"/>
      <c r="GK1110" s="16"/>
      <c r="GL1110" s="16"/>
      <c r="GM1110" s="16"/>
      <c r="GN1110" s="16"/>
      <c r="GO1110" s="16"/>
      <c r="GP1110" s="16"/>
      <c r="GQ1110" s="16"/>
      <c r="GR1110" s="16"/>
      <c r="GS1110" s="16"/>
      <c r="GT1110" s="16"/>
      <c r="GU1110" s="16"/>
      <c r="GV1110" s="16"/>
      <c r="GW1110" s="16"/>
      <c r="GX1110" s="16"/>
      <c r="GY1110" s="16"/>
      <c r="GZ1110" s="16"/>
      <c r="HA1110" s="16"/>
      <c r="HB1110" s="16"/>
      <c r="HC1110" s="16"/>
      <c r="HD1110" s="16"/>
      <c r="HE1110" s="16"/>
      <c r="HF1110" s="16"/>
      <c r="HG1110" s="16"/>
      <c r="HH1110" s="150"/>
      <c r="HI1110" s="150">
        <v>0</v>
      </c>
      <c r="HJ1110" s="152" t="e">
        <v>#DIV/0!</v>
      </c>
      <c r="HK1110" s="16"/>
      <c r="HL1110" s="16"/>
      <c r="HM1110" s="16"/>
      <c r="HN1110" s="16"/>
      <c r="HO1110" s="16"/>
      <c r="HP1110" s="16"/>
      <c r="HQ1110" s="16"/>
      <c r="HR1110" s="16"/>
      <c r="HS1110" s="16"/>
      <c r="HT1110" s="16"/>
      <c r="HU1110" s="16"/>
      <c r="HV1110" s="16"/>
      <c r="HW1110" s="16"/>
      <c r="HX1110" s="16"/>
      <c r="HY1110" s="16"/>
      <c r="HZ1110" s="16"/>
      <c r="IA1110" s="16"/>
      <c r="IB1110" s="16"/>
      <c r="IC1110" s="16"/>
      <c r="ID1110" s="16"/>
      <c r="IE1110" s="16"/>
      <c r="IF1110" s="16"/>
      <c r="IG1110" s="16"/>
      <c r="IH1110" s="16"/>
      <c r="II1110" s="16"/>
      <c r="IJ1110" s="16"/>
      <c r="IK1110" s="16"/>
      <c r="IL1110" s="16"/>
      <c r="IM1110" s="16"/>
      <c r="IN1110" s="16"/>
      <c r="IO1110" s="16"/>
      <c r="IP1110" s="150"/>
      <c r="IQ1110" s="150">
        <v>0</v>
      </c>
      <c r="IR1110" s="152" t="e">
        <v>#DIV/0!</v>
      </c>
      <c r="IS1110" s="16"/>
      <c r="IT1110" s="16"/>
      <c r="IU1110" s="16"/>
      <c r="IV1110" s="16"/>
      <c r="IW1110" s="16"/>
      <c r="IX1110" s="16"/>
      <c r="IY1110" s="16"/>
      <c r="IZ1110" s="16"/>
      <c r="JA1110" s="16"/>
      <c r="JB1110" s="16"/>
      <c r="JC1110" s="16"/>
      <c r="JD1110" s="16"/>
      <c r="JE1110" s="16"/>
      <c r="JF1110" s="16"/>
      <c r="JG1110" s="16"/>
      <c r="JH1110" s="16"/>
      <c r="JI1110" s="16"/>
      <c r="JJ1110" s="16"/>
      <c r="JK1110" s="16"/>
      <c r="JL1110" s="16"/>
      <c r="JM1110" s="16"/>
      <c r="JN1110" s="16"/>
      <c r="JO1110" s="16"/>
      <c r="JP1110" s="16"/>
      <c r="JQ1110" s="16"/>
      <c r="JR1110" s="16"/>
      <c r="JS1110" s="16"/>
      <c r="JT1110" s="16"/>
      <c r="JU1110" s="23"/>
      <c r="JV1110" s="16"/>
      <c r="JW1110" s="150"/>
      <c r="JX1110" s="150">
        <v>0</v>
      </c>
      <c r="JY1110" s="152" t="e">
        <v>#DIV/0!</v>
      </c>
      <c r="JZ1110" s="16"/>
      <c r="KA1110" s="16"/>
      <c r="KB1110" s="16"/>
      <c r="KC1110" s="16"/>
      <c r="KD1110" s="16"/>
      <c r="KE1110" s="16"/>
      <c r="KF1110" s="16"/>
      <c r="KG1110" s="16"/>
      <c r="KH1110" s="16"/>
      <c r="KI1110" s="16"/>
      <c r="KJ1110" s="16"/>
      <c r="KK1110" s="16"/>
      <c r="KL1110" s="16"/>
      <c r="KM1110" s="16"/>
      <c r="KN1110" s="16"/>
      <c r="KO1110" s="16"/>
      <c r="KP1110" s="16"/>
      <c r="KQ1110" s="16"/>
      <c r="KR1110" s="16"/>
      <c r="KS1110" s="16"/>
      <c r="KT1110" s="16"/>
      <c r="KU1110" s="16"/>
      <c r="KV1110" s="16"/>
      <c r="KW1110" s="16"/>
      <c r="KX1110" s="16"/>
      <c r="KY1110" s="16"/>
      <c r="KZ1110" s="16"/>
      <c r="LA1110" s="16"/>
      <c r="LB1110" s="16"/>
      <c r="LC1110" s="16"/>
      <c r="LD1110" s="16"/>
      <c r="LE1110" s="150"/>
      <c r="LF1110" s="150">
        <v>0</v>
      </c>
      <c r="LG1110" s="152" t="e">
        <v>#DIV/0!</v>
      </c>
      <c r="LH1110" s="16"/>
      <c r="LI1110" s="16"/>
      <c r="LJ1110" s="16"/>
      <c r="LK1110" s="16"/>
      <c r="LL1110" s="16"/>
      <c r="LM1110" s="16"/>
      <c r="LN1110" s="16"/>
      <c r="LO1110" s="16"/>
      <c r="LP1110" s="16"/>
      <c r="LQ1110" s="16"/>
      <c r="LR1110" s="16"/>
      <c r="LS1110" s="16"/>
      <c r="LT1110" s="16"/>
      <c r="LU1110" s="16"/>
      <c r="LV1110" s="16"/>
      <c r="LW1110" s="16"/>
      <c r="LX1110" s="16"/>
      <c r="LY1110" s="16"/>
      <c r="LZ1110" s="16"/>
      <c r="MA1110" s="16"/>
      <c r="MB1110" s="16"/>
      <c r="MC1110" s="16"/>
      <c r="MD1110" s="16"/>
      <c r="ME1110" s="16"/>
      <c r="MF1110" s="16"/>
      <c r="MG1110" s="16"/>
      <c r="MH1110" s="16"/>
      <c r="MI1110" s="16"/>
      <c r="MJ1110" s="16"/>
      <c r="MK1110" s="16"/>
      <c r="ML1110" s="16"/>
    </row>
    <row r="1111" spans="1:350" ht="13.9" customHeight="1" outlineLevel="3" x14ac:dyDescent="0.2">
      <c r="A1111" s="227"/>
      <c r="B1111" s="219"/>
      <c r="C1111" s="215"/>
      <c r="D1111" s="155"/>
      <c r="E1111" s="176"/>
      <c r="F1111" s="176"/>
      <c r="G1111" s="176"/>
      <c r="H1111" s="171"/>
      <c r="I1111" s="171"/>
      <c r="J1111" s="213"/>
      <c r="K1111" s="213"/>
      <c r="L1111" s="173"/>
      <c r="M1111" s="173"/>
      <c r="N1111" s="184"/>
      <c r="O1111" s="157"/>
      <c r="P1111" s="17" t="s">
        <v>26</v>
      </c>
      <c r="Q1111" s="151"/>
      <c r="R1111" s="151"/>
      <c r="S1111" s="153"/>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151"/>
      <c r="AY1111" s="151"/>
      <c r="AZ1111" s="153"/>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c r="CA1111" s="24"/>
      <c r="CB1111" s="24"/>
      <c r="CC1111" s="24"/>
      <c r="CD1111" s="24"/>
      <c r="CE1111" s="24"/>
      <c r="CF1111" s="151"/>
      <c r="CG1111" s="151"/>
      <c r="CH1111" s="153"/>
      <c r="CI1111" s="141"/>
      <c r="CJ1111" s="141"/>
      <c r="CK1111" s="141"/>
      <c r="CL1111" s="141"/>
      <c r="CM1111" s="141"/>
      <c r="CN1111" s="141"/>
      <c r="CO1111" s="141"/>
      <c r="CP1111" s="95"/>
      <c r="CQ1111" s="95"/>
      <c r="CR1111" s="95"/>
      <c r="CS1111" s="95"/>
      <c r="CT1111" s="95"/>
      <c r="CU1111" s="95"/>
      <c r="CV1111" s="95"/>
      <c r="CW1111" s="141"/>
      <c r="CX1111" s="141"/>
      <c r="CY1111" s="141"/>
      <c r="CZ1111" s="141"/>
      <c r="DA1111" s="141"/>
      <c r="DB1111" s="141"/>
      <c r="DC1111" s="141"/>
      <c r="DD1111" s="141"/>
      <c r="DE1111" s="141"/>
      <c r="DF1111" s="141"/>
      <c r="DG1111" s="141"/>
      <c r="DH1111" s="141"/>
      <c r="DI1111" s="141"/>
      <c r="DJ1111" s="141"/>
      <c r="DK1111" s="141"/>
      <c r="DL1111" s="141"/>
      <c r="DM1111" s="141"/>
      <c r="DN1111" s="151"/>
      <c r="DO1111" s="151"/>
      <c r="DP1111" s="153"/>
      <c r="DQ1111" s="24"/>
      <c r="DR1111" s="24"/>
      <c r="DS1111" s="24"/>
      <c r="DT1111" s="24"/>
      <c r="DU1111" s="24"/>
      <c r="DV1111" s="24"/>
      <c r="DW1111" s="24"/>
      <c r="DX1111" s="24"/>
      <c r="DY1111" s="24"/>
      <c r="DZ1111" s="24"/>
      <c r="EA1111" s="24"/>
      <c r="EB1111" s="24"/>
      <c r="EC1111" s="24"/>
      <c r="ED1111" s="24"/>
      <c r="EE1111" s="24"/>
      <c r="EF1111" s="24"/>
      <c r="EG1111" s="24"/>
      <c r="EH1111" s="24"/>
      <c r="EI1111" s="24"/>
      <c r="EJ1111" s="24"/>
      <c r="EK1111" s="24"/>
      <c r="EL1111" s="24"/>
      <c r="EM1111" s="24"/>
      <c r="EN1111" s="24"/>
      <c r="EO1111" s="24"/>
      <c r="EP1111" s="24"/>
      <c r="EQ1111" s="24"/>
      <c r="ER1111" s="24"/>
      <c r="ES1111" s="151"/>
      <c r="ET1111" s="151"/>
      <c r="EU1111" s="153"/>
      <c r="EV1111" s="24"/>
      <c r="EW1111" s="125"/>
      <c r="EX1111" s="24"/>
      <c r="EY1111" s="24"/>
      <c r="EZ1111" s="24"/>
      <c r="FA1111" s="24"/>
      <c r="FB1111" s="24"/>
      <c r="FC1111" s="24"/>
      <c r="FD1111" s="24"/>
      <c r="FE1111" s="24"/>
      <c r="FF1111" s="24"/>
      <c r="FG1111" s="24"/>
      <c r="FH1111" s="24"/>
      <c r="FI1111" s="24"/>
      <c r="FJ1111" s="24"/>
      <c r="FK1111" s="24"/>
      <c r="FL1111" s="24"/>
      <c r="FM1111" s="24"/>
      <c r="FN1111" s="24"/>
      <c r="FO1111" s="24"/>
      <c r="FP1111" s="24"/>
      <c r="FQ1111" s="24"/>
      <c r="FR1111" s="24"/>
      <c r="FS1111" s="24"/>
      <c r="FT1111" s="24"/>
      <c r="FU1111" s="24"/>
      <c r="FV1111" s="24"/>
      <c r="FW1111" s="24"/>
      <c r="FX1111" s="24"/>
      <c r="FY1111" s="24"/>
      <c r="FZ1111" s="24"/>
      <c r="GA1111" s="151"/>
      <c r="GB1111" s="151"/>
      <c r="GC1111" s="153"/>
      <c r="GD1111" s="24"/>
      <c r="GE1111" s="24"/>
      <c r="GF1111" s="24"/>
      <c r="GG1111" s="24"/>
      <c r="GH1111" s="24"/>
      <c r="GI1111" s="24"/>
      <c r="GJ1111" s="142">
        <v>2.8</v>
      </c>
      <c r="GK1111" s="24"/>
      <c r="GL1111" s="24"/>
      <c r="GM1111" s="24"/>
      <c r="GN1111" s="76">
        <v>2</v>
      </c>
      <c r="GO1111" s="24">
        <v>2</v>
      </c>
      <c r="GP1111" s="24">
        <v>2</v>
      </c>
      <c r="GQ1111" s="24"/>
      <c r="GR1111" s="24"/>
      <c r="GS1111" s="24"/>
      <c r="GT1111" s="24"/>
      <c r="GU1111" s="24"/>
      <c r="GV1111" s="24"/>
      <c r="GW1111" s="24"/>
      <c r="GX1111" s="24"/>
      <c r="GY1111" s="24"/>
      <c r="GZ1111" s="24"/>
      <c r="HA1111" s="24"/>
      <c r="HB1111" s="24"/>
      <c r="HC1111" s="24"/>
      <c r="HD1111" s="24"/>
      <c r="HE1111" s="24"/>
      <c r="HF1111" s="24"/>
      <c r="HG1111" s="24"/>
      <c r="HH1111" s="151"/>
      <c r="HI1111" s="151"/>
      <c r="HJ1111" s="153"/>
      <c r="HK1111" s="24"/>
      <c r="HL1111" s="24"/>
      <c r="HM1111" s="24"/>
      <c r="HN1111" s="24"/>
      <c r="HO1111" s="24"/>
      <c r="HP1111" s="24"/>
      <c r="HQ1111" s="24"/>
      <c r="HR1111" s="24"/>
      <c r="HS1111" s="24"/>
      <c r="HT1111" s="24"/>
      <c r="HU1111" s="24"/>
      <c r="HV1111" s="24"/>
      <c r="HW1111" s="24"/>
      <c r="HX1111" s="24"/>
      <c r="HY1111" s="24"/>
      <c r="HZ1111" s="24"/>
      <c r="IA1111" s="24"/>
      <c r="IB1111" s="24"/>
      <c r="IC1111" s="24"/>
      <c r="ID1111" s="24"/>
      <c r="IE1111" s="24"/>
      <c r="IF1111" s="24"/>
      <c r="IG1111" s="24"/>
      <c r="IH1111" s="24"/>
      <c r="II1111" s="24"/>
      <c r="IJ1111" s="24"/>
      <c r="IK1111" s="24"/>
      <c r="IL1111" s="24"/>
      <c r="IM1111" s="24"/>
      <c r="IN1111" s="24"/>
      <c r="IO1111" s="24"/>
      <c r="IP1111" s="151"/>
      <c r="IQ1111" s="151"/>
      <c r="IR1111" s="153"/>
      <c r="IS1111" s="24"/>
      <c r="IT1111" s="24"/>
      <c r="IU1111" s="24"/>
      <c r="IV1111" s="24"/>
      <c r="IW1111" s="24"/>
      <c r="IX1111" s="24"/>
      <c r="IY1111" s="24"/>
      <c r="IZ1111" s="24"/>
      <c r="JA1111" s="24"/>
      <c r="JB1111" s="24"/>
      <c r="JC1111" s="24"/>
      <c r="JD1111" s="24"/>
      <c r="JE1111" s="24"/>
      <c r="JF1111" s="24"/>
      <c r="JG1111" s="24"/>
      <c r="JH1111" s="24"/>
      <c r="JI1111" s="24"/>
      <c r="JJ1111" s="24"/>
      <c r="JK1111" s="24"/>
      <c r="JL1111" s="24"/>
      <c r="JM1111" s="24"/>
      <c r="JN1111" s="24"/>
      <c r="JO1111" s="24"/>
      <c r="JP1111" s="24"/>
      <c r="JQ1111" s="24"/>
      <c r="JR1111" s="24"/>
      <c r="JS1111" s="24"/>
      <c r="JT1111" s="24"/>
      <c r="JU1111" s="25"/>
      <c r="JV1111" s="24"/>
      <c r="JW1111" s="151"/>
      <c r="JX1111" s="151"/>
      <c r="JY1111" s="153"/>
      <c r="JZ1111" s="24"/>
      <c r="KA1111" s="24"/>
      <c r="KB1111" s="24"/>
      <c r="KC1111" s="24"/>
      <c r="KD1111" s="24"/>
      <c r="KE1111" s="24"/>
      <c r="KF1111" s="24"/>
      <c r="KG1111" s="24"/>
      <c r="KH1111" s="24"/>
      <c r="KI1111" s="24"/>
      <c r="KJ1111" s="24"/>
      <c r="KK1111" s="24"/>
      <c r="KL1111" s="24"/>
      <c r="KM1111" s="24"/>
      <c r="KN1111" s="24"/>
      <c r="KO1111" s="24"/>
      <c r="KP1111" s="24"/>
      <c r="KQ1111" s="24"/>
      <c r="KR1111" s="24"/>
      <c r="KS1111" s="24"/>
      <c r="KT1111" s="24"/>
      <c r="KU1111" s="24"/>
      <c r="KV1111" s="24"/>
      <c r="KW1111" s="24"/>
      <c r="KX1111" s="24"/>
      <c r="KY1111" s="24"/>
      <c r="KZ1111" s="24"/>
      <c r="LA1111" s="24"/>
      <c r="LB1111" s="24"/>
      <c r="LC1111" s="24"/>
      <c r="LD1111" s="24"/>
      <c r="LE1111" s="151"/>
      <c r="LF1111" s="151"/>
      <c r="LG1111" s="153"/>
      <c r="LH1111" s="24"/>
      <c r="LI1111" s="24"/>
      <c r="LJ1111" s="24"/>
      <c r="LK1111" s="24"/>
      <c r="LL1111" s="24"/>
      <c r="LM1111" s="24"/>
      <c r="LN1111" s="24"/>
      <c r="LO1111" s="24"/>
      <c r="LP1111" s="24"/>
      <c r="LQ1111" s="24"/>
      <c r="LR1111" s="24"/>
      <c r="LS1111" s="24"/>
      <c r="LT1111" s="24"/>
      <c r="LU1111" s="24"/>
      <c r="LV1111" s="24"/>
      <c r="LW1111" s="24"/>
      <c r="LX1111" s="24"/>
      <c r="LY1111" s="24"/>
      <c r="LZ1111" s="24"/>
      <c r="MA1111" s="24"/>
      <c r="MB1111" s="24"/>
      <c r="MC1111" s="24"/>
      <c r="MD1111" s="24"/>
      <c r="ME1111" s="24"/>
      <c r="MF1111" s="24"/>
      <c r="MG1111" s="24"/>
      <c r="MH1111" s="24"/>
      <c r="MI1111" s="24"/>
      <c r="MJ1111" s="24"/>
      <c r="MK1111" s="24"/>
      <c r="ML1111" s="24"/>
    </row>
    <row r="1112" spans="1:350" ht="13.9" customHeight="1" outlineLevel="3" x14ac:dyDescent="0.2">
      <c r="A1112" s="226" t="s">
        <v>649</v>
      </c>
      <c r="B1112" s="218" t="s">
        <v>409</v>
      </c>
      <c r="C1112" s="214" t="s">
        <v>99</v>
      </c>
      <c r="D1112" s="154">
        <v>2</v>
      </c>
      <c r="E1112" s="175">
        <v>0</v>
      </c>
      <c r="F1112" s="175">
        <f>D1112-E1112</f>
        <v>2</v>
      </c>
      <c r="G1112" s="175" t="s">
        <v>847</v>
      </c>
      <c r="H1112" s="170" t="s">
        <v>976</v>
      </c>
      <c r="I1112" s="170" t="s">
        <v>897</v>
      </c>
      <c r="J1112" s="212">
        <f ca="1">E1112+Q1112+AX1112+CF1112+DN1112+ES1112+GA1112+HH1112+IP1112+JW1112+LE1112</f>
        <v>2</v>
      </c>
      <c r="K1112" s="212">
        <f>E1112+R1112+AY1112+CG1112+DO1112+ET1112+GB1112+HI1112+IQ1112+JX1112+LF1112</f>
        <v>2</v>
      </c>
      <c r="L1112" s="172">
        <f ca="1">K1112/J1112</f>
        <v>1</v>
      </c>
      <c r="M1112" s="172">
        <f>K1112/D1112</f>
        <v>1</v>
      </c>
      <c r="N1112" s="183">
        <f ca="1">SUMIF($EV$8:$FZ$9,$O$5,$EV1113:$FZ1113)-SUMIF($EV$8:$FZ$9,$Q$5,$EV1113:$FZ1113)</f>
        <v>0</v>
      </c>
      <c r="O1112" s="156"/>
      <c r="P1112" s="16" t="s">
        <v>25</v>
      </c>
      <c r="Q1112" s="150">
        <v>0</v>
      </c>
      <c r="R1112" s="150">
        <v>0</v>
      </c>
      <c r="S1112" s="152" t="e">
        <v>#DIV/0!</v>
      </c>
      <c r="T1112" s="16"/>
      <c r="U1112" s="16"/>
      <c r="V1112" s="16"/>
      <c r="W1112" s="16"/>
      <c r="X1112" s="16"/>
      <c r="Y1112" s="16"/>
      <c r="Z1112" s="16"/>
      <c r="AA1112" s="16"/>
      <c r="AB1112" s="16"/>
      <c r="AC1112" s="16"/>
      <c r="AD1112" s="16"/>
      <c r="AE1112" s="16"/>
      <c r="AF1112" s="16"/>
      <c r="AG1112" s="16"/>
      <c r="AH1112" s="16"/>
      <c r="AI1112" s="16"/>
      <c r="AJ1112" s="16"/>
      <c r="AK1112" s="16"/>
      <c r="AL1112" s="16"/>
      <c r="AM1112" s="16"/>
      <c r="AN1112" s="16"/>
      <c r="AO1112" s="16"/>
      <c r="AP1112" s="16"/>
      <c r="AQ1112" s="16"/>
      <c r="AR1112" s="16"/>
      <c r="AS1112" s="16"/>
      <c r="AT1112" s="16"/>
      <c r="AU1112" s="16"/>
      <c r="AV1112" s="16"/>
      <c r="AW1112" s="16"/>
      <c r="AX1112" s="150">
        <f t="shared" ca="1" si="2767"/>
        <v>0</v>
      </c>
      <c r="AY1112" s="150">
        <f>SUM(BA1113:CE1113)</f>
        <v>0</v>
      </c>
      <c r="AZ1112" s="152" t="e">
        <f ca="1">AY1112/AX1112</f>
        <v>#DIV/0!</v>
      </c>
      <c r="BA1112" s="16"/>
      <c r="BB1112" s="16"/>
      <c r="BC1112" s="16"/>
      <c r="BD1112" s="16"/>
      <c r="BE1112" s="16"/>
      <c r="BF1112" s="16"/>
      <c r="BG1112" s="16"/>
      <c r="BH1112" s="16"/>
      <c r="BI1112" s="16"/>
      <c r="BJ1112" s="16"/>
      <c r="BK1112" s="16"/>
      <c r="BL1112" s="16"/>
      <c r="BM1112" s="16"/>
      <c r="BN1112" s="16"/>
      <c r="BO1112" s="16"/>
      <c r="BP1112" s="16"/>
      <c r="BQ1112" s="16"/>
      <c r="BR1112" s="16"/>
      <c r="BS1112" s="16"/>
      <c r="BT1112" s="16"/>
      <c r="BU1112" s="16"/>
      <c r="BV1112" s="16"/>
      <c r="BW1112" s="16"/>
      <c r="BX1112" s="16"/>
      <c r="BY1112" s="16"/>
      <c r="BZ1112" s="16"/>
      <c r="CA1112" s="16"/>
      <c r="CB1112" s="16"/>
      <c r="CC1112" s="16"/>
      <c r="CD1112" s="16"/>
      <c r="CE1112" s="16"/>
      <c r="CF1112" s="150">
        <f t="shared" ref="CF1112" si="2880">SUM(CI1112:DM1112)</f>
        <v>0</v>
      </c>
      <c r="CG1112" s="150">
        <f>SUM(CI1113:DM1113)</f>
        <v>0</v>
      </c>
      <c r="CH1112" s="152" t="e">
        <f>CG1112/CF1112</f>
        <v>#DIV/0!</v>
      </c>
      <c r="CI1112" s="129"/>
      <c r="CJ1112" s="129"/>
      <c r="CK1112" s="129"/>
      <c r="CL1112" s="129"/>
      <c r="CM1112" s="129"/>
      <c r="CN1112" s="129"/>
      <c r="CO1112" s="129"/>
      <c r="CP1112" s="101"/>
      <c r="CQ1112" s="101"/>
      <c r="CR1112" s="101"/>
      <c r="CS1112" s="101"/>
      <c r="CT1112" s="101"/>
      <c r="CU1112" s="101"/>
      <c r="CV1112" s="101"/>
      <c r="CW1112" s="129"/>
      <c r="CX1112" s="129"/>
      <c r="CY1112" s="129"/>
      <c r="CZ1112" s="129"/>
      <c r="DA1112" s="129"/>
      <c r="DB1112" s="129"/>
      <c r="DC1112" s="129"/>
      <c r="DD1112" s="129"/>
      <c r="DE1112" s="129"/>
      <c r="DF1112" s="129"/>
      <c r="DG1112" s="129"/>
      <c r="DH1112" s="129"/>
      <c r="DI1112" s="129"/>
      <c r="DJ1112" s="129"/>
      <c r="DK1112" s="129"/>
      <c r="DL1112" s="129"/>
      <c r="DM1112" s="129"/>
      <c r="DN1112" s="150">
        <f t="shared" ref="DN1112" si="2881">SUM(DQ1112:ER1112)</f>
        <v>2</v>
      </c>
      <c r="DO1112" s="150">
        <f>SUM(DQ1113:ER1113)</f>
        <v>0</v>
      </c>
      <c r="DP1112" s="152">
        <f t="shared" si="2738"/>
        <v>0</v>
      </c>
      <c r="DQ1112" s="16"/>
      <c r="DR1112" s="16"/>
      <c r="DS1112" s="16"/>
      <c r="DT1112" s="16"/>
      <c r="DU1112" s="16"/>
      <c r="DV1112" s="16"/>
      <c r="DW1112" s="16"/>
      <c r="DX1112" s="16"/>
      <c r="DY1112" s="16"/>
      <c r="DZ1112" s="16"/>
      <c r="EA1112" s="16"/>
      <c r="EB1112" s="16"/>
      <c r="EC1112" s="16"/>
      <c r="ED1112" s="16"/>
      <c r="EE1112" s="16"/>
      <c r="EF1112" s="16"/>
      <c r="EG1112" s="16">
        <v>1</v>
      </c>
      <c r="EH1112" s="16"/>
      <c r="EI1112" s="16">
        <v>1</v>
      </c>
      <c r="EJ1112" s="16"/>
      <c r="EK1112" s="16"/>
      <c r="EL1112" s="16"/>
      <c r="EM1112" s="16"/>
      <c r="EN1112" s="16"/>
      <c r="EO1112" s="16"/>
      <c r="EP1112" s="16"/>
      <c r="EQ1112" s="16"/>
      <c r="ER1112" s="16"/>
      <c r="ES1112" s="150">
        <f t="shared" ca="1" si="2791"/>
        <v>0</v>
      </c>
      <c r="ET1112" s="150">
        <f t="shared" si="2775"/>
        <v>0</v>
      </c>
      <c r="EU1112" s="152" t="e">
        <f t="shared" ca="1" si="2776"/>
        <v>#DIV/0!</v>
      </c>
      <c r="EV1112" s="16"/>
      <c r="EW1112" s="67"/>
      <c r="EX1112" s="16"/>
      <c r="EY1112" s="16"/>
      <c r="EZ1112" s="16"/>
      <c r="FA1112" s="16"/>
      <c r="FB1112" s="16"/>
      <c r="FC1112" s="16"/>
      <c r="FD1112" s="16"/>
      <c r="FE1112" s="16"/>
      <c r="FF1112" s="16"/>
      <c r="FG1112" s="16"/>
      <c r="FH1112" s="16"/>
      <c r="FI1112" s="16"/>
      <c r="FJ1112" s="16"/>
      <c r="FK1112" s="16"/>
      <c r="FL1112" s="16"/>
      <c r="FM1112" s="16"/>
      <c r="FN1112" s="16"/>
      <c r="FO1112" s="16"/>
      <c r="FP1112" s="16"/>
      <c r="FQ1112" s="16"/>
      <c r="FR1112" s="16"/>
      <c r="FS1112" s="16"/>
      <c r="FT1112" s="16"/>
      <c r="FU1112" s="16"/>
      <c r="FV1112" s="16"/>
      <c r="FW1112" s="16"/>
      <c r="FX1112" s="16"/>
      <c r="FY1112" s="16"/>
      <c r="FZ1112" s="16"/>
      <c r="GA1112" s="150">
        <f t="shared" ref="GA1112" ca="1" si="2882">SUMIF($GD$8:$HG$9,$O$5,GD1112:HG1112)</f>
        <v>0</v>
      </c>
      <c r="GB1112" s="150">
        <f t="shared" ref="GB1112" si="2883">SUM(GD1113:HG1113)</f>
        <v>2</v>
      </c>
      <c r="GC1112" s="152" t="e">
        <f t="shared" ref="GC1112" ca="1" si="2884">GB1112/GA1112</f>
        <v>#DIV/0!</v>
      </c>
      <c r="GD1112" s="16"/>
      <c r="GE1112" s="16"/>
      <c r="GF1112" s="16"/>
      <c r="GG1112" s="16"/>
      <c r="GH1112" s="16"/>
      <c r="GI1112" s="16"/>
      <c r="GJ1112" s="16"/>
      <c r="GK1112" s="16"/>
      <c r="GL1112" s="16"/>
      <c r="GM1112" s="16"/>
      <c r="GN1112" s="16"/>
      <c r="GO1112" s="16"/>
      <c r="GP1112" s="16"/>
      <c r="GQ1112" s="16"/>
      <c r="GR1112" s="16"/>
      <c r="GS1112" s="16"/>
      <c r="GT1112" s="16"/>
      <c r="GU1112" s="16"/>
      <c r="GV1112" s="16"/>
      <c r="GW1112" s="16"/>
      <c r="GX1112" s="16"/>
      <c r="GY1112" s="16"/>
      <c r="GZ1112" s="16"/>
      <c r="HA1112" s="16"/>
      <c r="HB1112" s="16"/>
      <c r="HC1112" s="16"/>
      <c r="HD1112" s="16"/>
      <c r="HE1112" s="16"/>
      <c r="HF1112" s="16"/>
      <c r="HG1112" s="16"/>
      <c r="HH1112" s="150"/>
      <c r="HI1112" s="150">
        <v>0</v>
      </c>
      <c r="HJ1112" s="152" t="e">
        <v>#DIV/0!</v>
      </c>
      <c r="HK1112" s="16"/>
      <c r="HL1112" s="16"/>
      <c r="HM1112" s="16"/>
      <c r="HN1112" s="16"/>
      <c r="HO1112" s="16"/>
      <c r="HP1112" s="16"/>
      <c r="HQ1112" s="16"/>
      <c r="HR1112" s="16"/>
      <c r="HS1112" s="16"/>
      <c r="HT1112" s="16"/>
      <c r="HU1112" s="16"/>
      <c r="HV1112" s="16"/>
      <c r="HW1112" s="16"/>
      <c r="HX1112" s="16"/>
      <c r="HY1112" s="16"/>
      <c r="HZ1112" s="16"/>
      <c r="IA1112" s="16"/>
      <c r="IB1112" s="16"/>
      <c r="IC1112" s="16"/>
      <c r="ID1112" s="16"/>
      <c r="IE1112" s="16"/>
      <c r="IF1112" s="16"/>
      <c r="IG1112" s="16"/>
      <c r="IH1112" s="16"/>
      <c r="II1112" s="16"/>
      <c r="IJ1112" s="16"/>
      <c r="IK1112" s="16"/>
      <c r="IL1112" s="16"/>
      <c r="IM1112" s="16"/>
      <c r="IN1112" s="16"/>
      <c r="IO1112" s="16"/>
      <c r="IP1112" s="150"/>
      <c r="IQ1112" s="150">
        <v>0</v>
      </c>
      <c r="IR1112" s="152" t="e">
        <v>#DIV/0!</v>
      </c>
      <c r="IS1112" s="16"/>
      <c r="IT1112" s="16"/>
      <c r="IU1112" s="16"/>
      <c r="IV1112" s="16"/>
      <c r="IW1112" s="16"/>
      <c r="IX1112" s="16"/>
      <c r="IY1112" s="16"/>
      <c r="IZ1112" s="16"/>
      <c r="JA1112" s="16"/>
      <c r="JB1112" s="16"/>
      <c r="JC1112" s="16"/>
      <c r="JD1112" s="16"/>
      <c r="JE1112" s="16"/>
      <c r="JF1112" s="16"/>
      <c r="JG1112" s="16"/>
      <c r="JH1112" s="16"/>
      <c r="JI1112" s="16"/>
      <c r="JJ1112" s="16"/>
      <c r="JK1112" s="16"/>
      <c r="JL1112" s="16"/>
      <c r="JM1112" s="16"/>
      <c r="JN1112" s="16"/>
      <c r="JO1112" s="16"/>
      <c r="JP1112" s="16"/>
      <c r="JQ1112" s="16"/>
      <c r="JR1112" s="16"/>
      <c r="JS1112" s="16"/>
      <c r="JT1112" s="16"/>
      <c r="JU1112" s="23"/>
      <c r="JV1112" s="16"/>
      <c r="JW1112" s="150"/>
      <c r="JX1112" s="150">
        <v>0</v>
      </c>
      <c r="JY1112" s="152" t="e">
        <v>#DIV/0!</v>
      </c>
      <c r="JZ1112" s="16"/>
      <c r="KA1112" s="16"/>
      <c r="KB1112" s="16"/>
      <c r="KC1112" s="16"/>
      <c r="KD1112" s="16"/>
      <c r="KE1112" s="16"/>
      <c r="KF1112" s="16"/>
      <c r="KG1112" s="16"/>
      <c r="KH1112" s="16"/>
      <c r="KI1112" s="16"/>
      <c r="KJ1112" s="16"/>
      <c r="KK1112" s="16"/>
      <c r="KL1112" s="16"/>
      <c r="KM1112" s="16"/>
      <c r="KN1112" s="16"/>
      <c r="KO1112" s="16"/>
      <c r="KP1112" s="16"/>
      <c r="KQ1112" s="16"/>
      <c r="KR1112" s="16"/>
      <c r="KS1112" s="16"/>
      <c r="KT1112" s="16"/>
      <c r="KU1112" s="16"/>
      <c r="KV1112" s="16"/>
      <c r="KW1112" s="16"/>
      <c r="KX1112" s="16"/>
      <c r="KY1112" s="16"/>
      <c r="KZ1112" s="16"/>
      <c r="LA1112" s="16"/>
      <c r="LB1112" s="16"/>
      <c r="LC1112" s="16"/>
      <c r="LD1112" s="16"/>
      <c r="LE1112" s="150"/>
      <c r="LF1112" s="150">
        <v>0</v>
      </c>
      <c r="LG1112" s="152" t="e">
        <v>#DIV/0!</v>
      </c>
      <c r="LH1112" s="16"/>
      <c r="LI1112" s="16"/>
      <c r="LJ1112" s="16"/>
      <c r="LK1112" s="16"/>
      <c r="LL1112" s="16"/>
      <c r="LM1112" s="16"/>
      <c r="LN1112" s="16"/>
      <c r="LO1112" s="16"/>
      <c r="LP1112" s="16"/>
      <c r="LQ1112" s="16"/>
      <c r="LR1112" s="16"/>
      <c r="LS1112" s="16"/>
      <c r="LT1112" s="16"/>
      <c r="LU1112" s="16"/>
      <c r="LV1112" s="16"/>
      <c r="LW1112" s="16"/>
      <c r="LX1112" s="16"/>
      <c r="LY1112" s="16"/>
      <c r="LZ1112" s="16"/>
      <c r="MA1112" s="16"/>
      <c r="MB1112" s="16"/>
      <c r="MC1112" s="16"/>
      <c r="MD1112" s="16"/>
      <c r="ME1112" s="16"/>
      <c r="MF1112" s="16"/>
      <c r="MG1112" s="16"/>
      <c r="MH1112" s="16"/>
      <c r="MI1112" s="16"/>
      <c r="MJ1112" s="16"/>
      <c r="MK1112" s="16"/>
      <c r="ML1112" s="16"/>
    </row>
    <row r="1113" spans="1:350" ht="13.9" customHeight="1" outlineLevel="3" x14ac:dyDescent="0.2">
      <c r="A1113" s="227"/>
      <c r="B1113" s="219"/>
      <c r="C1113" s="215"/>
      <c r="D1113" s="155"/>
      <c r="E1113" s="176"/>
      <c r="F1113" s="176"/>
      <c r="G1113" s="176"/>
      <c r="H1113" s="171"/>
      <c r="I1113" s="171"/>
      <c r="J1113" s="213"/>
      <c r="K1113" s="213"/>
      <c r="L1113" s="173"/>
      <c r="M1113" s="173"/>
      <c r="N1113" s="184"/>
      <c r="O1113" s="157"/>
      <c r="P1113" s="17" t="s">
        <v>26</v>
      </c>
      <c r="Q1113" s="151"/>
      <c r="R1113" s="151"/>
      <c r="S1113" s="153"/>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151"/>
      <c r="AY1113" s="151"/>
      <c r="AZ1113" s="153"/>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c r="CA1113" s="24"/>
      <c r="CB1113" s="24"/>
      <c r="CC1113" s="24"/>
      <c r="CD1113" s="24"/>
      <c r="CE1113" s="24"/>
      <c r="CF1113" s="151"/>
      <c r="CG1113" s="151"/>
      <c r="CH1113" s="153"/>
      <c r="CI1113" s="141"/>
      <c r="CJ1113" s="141"/>
      <c r="CK1113" s="141"/>
      <c r="CL1113" s="141"/>
      <c r="CM1113" s="141"/>
      <c r="CN1113" s="141"/>
      <c r="CO1113" s="141"/>
      <c r="CP1113" s="95"/>
      <c r="CQ1113" s="95"/>
      <c r="CR1113" s="95"/>
      <c r="CS1113" s="95"/>
      <c r="CT1113" s="95"/>
      <c r="CU1113" s="95"/>
      <c r="CV1113" s="95"/>
      <c r="CW1113" s="141"/>
      <c r="CX1113" s="141"/>
      <c r="CY1113" s="141"/>
      <c r="CZ1113" s="141"/>
      <c r="DA1113" s="141"/>
      <c r="DB1113" s="141"/>
      <c r="DC1113" s="141"/>
      <c r="DD1113" s="141"/>
      <c r="DE1113" s="141"/>
      <c r="DF1113" s="141"/>
      <c r="DG1113" s="141"/>
      <c r="DH1113" s="141"/>
      <c r="DI1113" s="141"/>
      <c r="DJ1113" s="141"/>
      <c r="DK1113" s="141"/>
      <c r="DL1113" s="141"/>
      <c r="DM1113" s="141"/>
      <c r="DN1113" s="151"/>
      <c r="DO1113" s="151"/>
      <c r="DP1113" s="153"/>
      <c r="DQ1113" s="24"/>
      <c r="DR1113" s="24"/>
      <c r="DS1113" s="24"/>
      <c r="DT1113" s="24"/>
      <c r="DU1113" s="24"/>
      <c r="DV1113" s="24"/>
      <c r="DW1113" s="24"/>
      <c r="DX1113" s="24"/>
      <c r="DY1113" s="24"/>
      <c r="DZ1113" s="24"/>
      <c r="EA1113" s="24"/>
      <c r="EB1113" s="24"/>
      <c r="EC1113" s="24"/>
      <c r="ED1113" s="24"/>
      <c r="EE1113" s="24"/>
      <c r="EF1113" s="24"/>
      <c r="EG1113" s="24"/>
      <c r="EH1113" s="24"/>
      <c r="EI1113" s="24"/>
      <c r="EJ1113" s="24"/>
      <c r="EK1113" s="24"/>
      <c r="EL1113" s="24"/>
      <c r="EM1113" s="24"/>
      <c r="EN1113" s="24"/>
      <c r="EO1113" s="24"/>
      <c r="EP1113" s="24"/>
      <c r="EQ1113" s="24"/>
      <c r="ER1113" s="24"/>
      <c r="ES1113" s="151"/>
      <c r="ET1113" s="151"/>
      <c r="EU1113" s="153"/>
      <c r="EV1113" s="24"/>
      <c r="EW1113" s="125"/>
      <c r="EX1113" s="24"/>
      <c r="EY1113" s="24"/>
      <c r="EZ1113" s="24"/>
      <c r="FA1113" s="24"/>
      <c r="FB1113" s="24"/>
      <c r="FC1113" s="24"/>
      <c r="FD1113" s="24"/>
      <c r="FE1113" s="24"/>
      <c r="FF1113" s="24"/>
      <c r="FG1113" s="24"/>
      <c r="FH1113" s="24"/>
      <c r="FI1113" s="24"/>
      <c r="FJ1113" s="24"/>
      <c r="FK1113" s="24"/>
      <c r="FL1113" s="24"/>
      <c r="FM1113" s="24"/>
      <c r="FN1113" s="24"/>
      <c r="FO1113" s="24"/>
      <c r="FP1113" s="24"/>
      <c r="FQ1113" s="24"/>
      <c r="FR1113" s="24"/>
      <c r="FS1113" s="24"/>
      <c r="FT1113" s="24"/>
      <c r="FU1113" s="24"/>
      <c r="FV1113" s="24"/>
      <c r="FW1113" s="24"/>
      <c r="FX1113" s="24"/>
      <c r="FY1113" s="24"/>
      <c r="FZ1113" s="24"/>
      <c r="GA1113" s="151"/>
      <c r="GB1113" s="151"/>
      <c r="GC1113" s="153"/>
      <c r="GD1113" s="24"/>
      <c r="GE1113" s="24"/>
      <c r="GF1113" s="24"/>
      <c r="GG1113" s="24"/>
      <c r="GH1113" s="24"/>
      <c r="GI1113" s="24"/>
      <c r="GJ1113" s="24"/>
      <c r="GK1113" s="24"/>
      <c r="GL1113" s="24"/>
      <c r="GM1113" s="24"/>
      <c r="GN1113" s="24"/>
      <c r="GO1113" s="24"/>
      <c r="GP1113" s="24"/>
      <c r="GQ1113" s="24"/>
      <c r="GR1113" s="24"/>
      <c r="GS1113" s="24">
        <v>2</v>
      </c>
      <c r="GT1113" s="24"/>
      <c r="GU1113" s="24"/>
      <c r="GV1113" s="24"/>
      <c r="GW1113" s="24"/>
      <c r="GX1113" s="24"/>
      <c r="GY1113" s="24"/>
      <c r="GZ1113" s="24"/>
      <c r="HA1113" s="24"/>
      <c r="HB1113" s="24"/>
      <c r="HC1113" s="24"/>
      <c r="HD1113" s="24"/>
      <c r="HE1113" s="24"/>
      <c r="HF1113" s="24"/>
      <c r="HG1113" s="24"/>
      <c r="HH1113" s="151"/>
      <c r="HI1113" s="151"/>
      <c r="HJ1113" s="153"/>
      <c r="HK1113" s="24"/>
      <c r="HL1113" s="24"/>
      <c r="HM1113" s="24"/>
      <c r="HN1113" s="24"/>
      <c r="HO1113" s="24"/>
      <c r="HP1113" s="24"/>
      <c r="HQ1113" s="24"/>
      <c r="HR1113" s="24"/>
      <c r="HS1113" s="24"/>
      <c r="HT1113" s="24"/>
      <c r="HU1113" s="24"/>
      <c r="HV1113" s="24"/>
      <c r="HW1113" s="24"/>
      <c r="HX1113" s="24"/>
      <c r="HY1113" s="24"/>
      <c r="HZ1113" s="24"/>
      <c r="IA1113" s="24"/>
      <c r="IB1113" s="24"/>
      <c r="IC1113" s="24"/>
      <c r="ID1113" s="24"/>
      <c r="IE1113" s="24"/>
      <c r="IF1113" s="24"/>
      <c r="IG1113" s="24"/>
      <c r="IH1113" s="24"/>
      <c r="II1113" s="24"/>
      <c r="IJ1113" s="24"/>
      <c r="IK1113" s="24"/>
      <c r="IL1113" s="24"/>
      <c r="IM1113" s="24"/>
      <c r="IN1113" s="24"/>
      <c r="IO1113" s="24"/>
      <c r="IP1113" s="151"/>
      <c r="IQ1113" s="151"/>
      <c r="IR1113" s="153"/>
      <c r="IS1113" s="24"/>
      <c r="IT1113" s="24"/>
      <c r="IU1113" s="24"/>
      <c r="IV1113" s="24"/>
      <c r="IW1113" s="24"/>
      <c r="IX1113" s="24"/>
      <c r="IY1113" s="24"/>
      <c r="IZ1113" s="24"/>
      <c r="JA1113" s="24"/>
      <c r="JB1113" s="24"/>
      <c r="JC1113" s="24"/>
      <c r="JD1113" s="24"/>
      <c r="JE1113" s="24"/>
      <c r="JF1113" s="24"/>
      <c r="JG1113" s="24"/>
      <c r="JH1113" s="24"/>
      <c r="JI1113" s="24"/>
      <c r="JJ1113" s="24"/>
      <c r="JK1113" s="24"/>
      <c r="JL1113" s="24"/>
      <c r="JM1113" s="24"/>
      <c r="JN1113" s="24"/>
      <c r="JO1113" s="24"/>
      <c r="JP1113" s="24"/>
      <c r="JQ1113" s="24"/>
      <c r="JR1113" s="24"/>
      <c r="JS1113" s="24"/>
      <c r="JT1113" s="24"/>
      <c r="JU1113" s="25"/>
      <c r="JV1113" s="24"/>
      <c r="JW1113" s="151"/>
      <c r="JX1113" s="151"/>
      <c r="JY1113" s="153"/>
      <c r="JZ1113" s="24"/>
      <c r="KA1113" s="24"/>
      <c r="KB1113" s="24"/>
      <c r="KC1113" s="24"/>
      <c r="KD1113" s="24"/>
      <c r="KE1113" s="24"/>
      <c r="KF1113" s="24"/>
      <c r="KG1113" s="24"/>
      <c r="KH1113" s="24"/>
      <c r="KI1113" s="24"/>
      <c r="KJ1113" s="24"/>
      <c r="KK1113" s="24"/>
      <c r="KL1113" s="24"/>
      <c r="KM1113" s="24"/>
      <c r="KN1113" s="24"/>
      <c r="KO1113" s="24"/>
      <c r="KP1113" s="24"/>
      <c r="KQ1113" s="24"/>
      <c r="KR1113" s="24"/>
      <c r="KS1113" s="24"/>
      <c r="KT1113" s="24"/>
      <c r="KU1113" s="24"/>
      <c r="KV1113" s="24"/>
      <c r="KW1113" s="24"/>
      <c r="KX1113" s="24"/>
      <c r="KY1113" s="24"/>
      <c r="KZ1113" s="24"/>
      <c r="LA1113" s="24"/>
      <c r="LB1113" s="24"/>
      <c r="LC1113" s="24"/>
      <c r="LD1113" s="24"/>
      <c r="LE1113" s="151"/>
      <c r="LF1113" s="151"/>
      <c r="LG1113" s="153"/>
      <c r="LH1113" s="24"/>
      <c r="LI1113" s="24"/>
      <c r="LJ1113" s="24"/>
      <c r="LK1113" s="24"/>
      <c r="LL1113" s="24"/>
      <c r="LM1113" s="24"/>
      <c r="LN1113" s="24"/>
      <c r="LO1113" s="24"/>
      <c r="LP1113" s="24"/>
      <c r="LQ1113" s="24"/>
      <c r="LR1113" s="24"/>
      <c r="LS1113" s="24"/>
      <c r="LT1113" s="24"/>
      <c r="LU1113" s="24"/>
      <c r="LV1113" s="24"/>
      <c r="LW1113" s="24"/>
      <c r="LX1113" s="24"/>
      <c r="LY1113" s="24"/>
      <c r="LZ1113" s="24"/>
      <c r="MA1113" s="24"/>
      <c r="MB1113" s="24"/>
      <c r="MC1113" s="24"/>
      <c r="MD1113" s="24"/>
      <c r="ME1113" s="24"/>
      <c r="MF1113" s="24"/>
      <c r="MG1113" s="24"/>
      <c r="MH1113" s="24"/>
      <c r="MI1113" s="24"/>
      <c r="MJ1113" s="24"/>
      <c r="MK1113" s="24"/>
      <c r="ML1113" s="24"/>
    </row>
    <row r="1114" spans="1:350" ht="13.9" customHeight="1" outlineLevel="3" x14ac:dyDescent="0.2">
      <c r="A1114" s="226" t="s">
        <v>650</v>
      </c>
      <c r="B1114" s="218" t="s">
        <v>411</v>
      </c>
      <c r="C1114" s="214" t="s">
        <v>38</v>
      </c>
      <c r="D1114" s="154">
        <v>2.5167000000000002</v>
      </c>
      <c r="E1114" s="175">
        <v>0</v>
      </c>
      <c r="F1114" s="175">
        <f>D1114-E1114</f>
        <v>2.5167000000000002</v>
      </c>
      <c r="G1114" s="175" t="s">
        <v>847</v>
      </c>
      <c r="H1114" s="170" t="s">
        <v>976</v>
      </c>
      <c r="I1114" s="170" t="s">
        <v>897</v>
      </c>
      <c r="J1114" s="212">
        <f ca="1">E1114+Q1114+AX1114+CF1114+DN1114+ES1114+GA1114+HH1114+IP1114+JW1114+LE1114</f>
        <v>2.5099999999999998</v>
      </c>
      <c r="K1114" s="212">
        <f>E1114+R1114+AY1114+CG1114+DO1114+ET1114+GB1114+HI1114+IQ1114+JX1114+LF1114</f>
        <v>0</v>
      </c>
      <c r="L1114" s="172">
        <f ca="1">K1114/J1114</f>
        <v>0</v>
      </c>
      <c r="M1114" s="172">
        <f>K1114/D1114</f>
        <v>0</v>
      </c>
      <c r="N1114" s="183">
        <f ca="1">SUMIF($EV$8:$FZ$9,$O$5,$EV1115:$FZ1115)-SUMIF($EV$8:$FZ$9,$Q$5,$EV1115:$FZ1115)</f>
        <v>0</v>
      </c>
      <c r="O1114" s="156"/>
      <c r="P1114" s="16" t="s">
        <v>25</v>
      </c>
      <c r="Q1114" s="150">
        <v>0</v>
      </c>
      <c r="R1114" s="150">
        <v>0</v>
      </c>
      <c r="S1114" s="152" t="e">
        <v>#DIV/0!</v>
      </c>
      <c r="T1114" s="16"/>
      <c r="U1114" s="16"/>
      <c r="V1114" s="16"/>
      <c r="W1114" s="16"/>
      <c r="X1114" s="16"/>
      <c r="Y1114" s="16"/>
      <c r="Z1114" s="16"/>
      <c r="AA1114" s="16"/>
      <c r="AB1114" s="16"/>
      <c r="AC1114" s="16"/>
      <c r="AD1114" s="16"/>
      <c r="AE1114" s="16"/>
      <c r="AF1114" s="16"/>
      <c r="AG1114" s="16"/>
      <c r="AH1114" s="16"/>
      <c r="AI1114" s="16"/>
      <c r="AJ1114" s="16"/>
      <c r="AK1114" s="16"/>
      <c r="AL1114" s="16"/>
      <c r="AM1114" s="16"/>
      <c r="AN1114" s="16"/>
      <c r="AO1114" s="16"/>
      <c r="AP1114" s="16"/>
      <c r="AQ1114" s="16"/>
      <c r="AR1114" s="16"/>
      <c r="AS1114" s="16"/>
      <c r="AT1114" s="16"/>
      <c r="AU1114" s="16"/>
      <c r="AV1114" s="16"/>
      <c r="AW1114" s="16"/>
      <c r="AX1114" s="150">
        <f t="shared" ca="1" si="2767"/>
        <v>0</v>
      </c>
      <c r="AY1114" s="150">
        <f>SUM(BA1115:CE1115)</f>
        <v>0</v>
      </c>
      <c r="AZ1114" s="152" t="e">
        <f ca="1">AY1114/AX1114</f>
        <v>#DIV/0!</v>
      </c>
      <c r="BA1114" s="16"/>
      <c r="BB1114" s="16"/>
      <c r="BC1114" s="16"/>
      <c r="BD1114" s="16"/>
      <c r="BE1114" s="16"/>
      <c r="BF1114" s="16"/>
      <c r="BG1114" s="16"/>
      <c r="BH1114" s="16"/>
      <c r="BI1114" s="16"/>
      <c r="BJ1114" s="16"/>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50">
        <f t="shared" ref="CF1114" si="2885">SUM(CI1114:DM1114)</f>
        <v>0</v>
      </c>
      <c r="CG1114" s="150">
        <f>SUM(CI1115:DM1115)</f>
        <v>0</v>
      </c>
      <c r="CH1114" s="152" t="e">
        <f>CG1114/CF1114</f>
        <v>#DIV/0!</v>
      </c>
      <c r="CI1114" s="129"/>
      <c r="CJ1114" s="129"/>
      <c r="CK1114" s="129"/>
      <c r="CL1114" s="129"/>
      <c r="CM1114" s="129"/>
      <c r="CN1114" s="129"/>
      <c r="CO1114" s="129"/>
      <c r="CP1114" s="101"/>
      <c r="CQ1114" s="101"/>
      <c r="CR1114" s="101"/>
      <c r="CS1114" s="101"/>
      <c r="CT1114" s="101"/>
      <c r="CU1114" s="101"/>
      <c r="CV1114" s="101"/>
      <c r="CW1114" s="129"/>
      <c r="CX1114" s="129"/>
      <c r="CY1114" s="129"/>
      <c r="CZ1114" s="129"/>
      <c r="DA1114" s="129"/>
      <c r="DB1114" s="129"/>
      <c r="DC1114" s="129"/>
      <c r="DD1114" s="129"/>
      <c r="DE1114" s="129"/>
      <c r="DF1114" s="129"/>
      <c r="DG1114" s="129"/>
      <c r="DH1114" s="129"/>
      <c r="DI1114" s="129"/>
      <c r="DJ1114" s="129"/>
      <c r="DK1114" s="129"/>
      <c r="DL1114" s="129"/>
      <c r="DM1114" s="129"/>
      <c r="DN1114" s="150">
        <f t="shared" ref="DN1114" si="2886">SUM(DQ1114:ER1114)</f>
        <v>2.5099999999999998</v>
      </c>
      <c r="DO1114" s="150">
        <f>SUM(DQ1115:ER1115)</f>
        <v>0</v>
      </c>
      <c r="DP1114" s="152">
        <f t="shared" si="2738"/>
        <v>0</v>
      </c>
      <c r="DQ1114" s="16"/>
      <c r="DR1114" s="16"/>
      <c r="DS1114" s="16"/>
      <c r="DT1114" s="16"/>
      <c r="DU1114" s="16"/>
      <c r="DV1114" s="16"/>
      <c r="DW1114" s="16"/>
      <c r="DX1114" s="16"/>
      <c r="DY1114" s="16"/>
      <c r="DZ1114" s="16"/>
      <c r="EA1114" s="16"/>
      <c r="EB1114" s="16"/>
      <c r="EC1114" s="16"/>
      <c r="ED1114" s="16"/>
      <c r="EE1114" s="16"/>
      <c r="EF1114" s="16"/>
      <c r="EG1114" s="16">
        <v>1</v>
      </c>
      <c r="EH1114" s="16">
        <v>1.51</v>
      </c>
      <c r="EI1114" s="16"/>
      <c r="EJ1114" s="16"/>
      <c r="EK1114" s="16"/>
      <c r="EL1114" s="16"/>
      <c r="EM1114" s="16"/>
      <c r="EN1114" s="16"/>
      <c r="EO1114" s="16"/>
      <c r="EP1114" s="16"/>
      <c r="EQ1114" s="16"/>
      <c r="ER1114" s="16"/>
      <c r="ES1114" s="150">
        <f t="shared" ca="1" si="2791"/>
        <v>0</v>
      </c>
      <c r="ET1114" s="150">
        <f t="shared" si="2775"/>
        <v>0</v>
      </c>
      <c r="EU1114" s="152" t="e">
        <f t="shared" ca="1" si="2776"/>
        <v>#DIV/0!</v>
      </c>
      <c r="EV1114" s="16"/>
      <c r="EW1114" s="67"/>
      <c r="EX1114" s="16"/>
      <c r="EY1114" s="16"/>
      <c r="EZ1114" s="16"/>
      <c r="FA1114" s="16"/>
      <c r="FB1114" s="16"/>
      <c r="FC1114" s="16"/>
      <c r="FD1114" s="16"/>
      <c r="FE1114" s="16"/>
      <c r="FF1114" s="16"/>
      <c r="FG1114" s="16"/>
      <c r="FH1114" s="16"/>
      <c r="FI1114" s="16"/>
      <c r="FJ1114" s="16"/>
      <c r="FK1114" s="16"/>
      <c r="FL1114" s="16"/>
      <c r="FM1114" s="16"/>
      <c r="FN1114" s="16"/>
      <c r="FO1114" s="16"/>
      <c r="FP1114" s="16"/>
      <c r="FQ1114" s="16"/>
      <c r="FR1114" s="16"/>
      <c r="FS1114" s="16"/>
      <c r="FT1114" s="16"/>
      <c r="FU1114" s="16"/>
      <c r="FV1114" s="16"/>
      <c r="FW1114" s="16"/>
      <c r="FX1114" s="16"/>
      <c r="FY1114" s="16"/>
      <c r="FZ1114" s="16"/>
      <c r="GA1114" s="150">
        <f t="shared" ref="GA1114" ca="1" si="2887">SUMIF($GD$8:$HG$9,$O$5,GD1114:HG1114)</f>
        <v>0</v>
      </c>
      <c r="GB1114" s="150">
        <f t="shared" ref="GB1114" si="2888">SUM(GD1115:HG1115)</f>
        <v>0</v>
      </c>
      <c r="GC1114" s="152" t="e">
        <f t="shared" ref="GC1114" ca="1" si="2889">GB1114/GA1114</f>
        <v>#DIV/0!</v>
      </c>
      <c r="GD1114" s="16"/>
      <c r="GE1114" s="16"/>
      <c r="GF1114" s="16"/>
      <c r="GG1114" s="16"/>
      <c r="GH1114" s="16"/>
      <c r="GI1114" s="16"/>
      <c r="GJ1114" s="16"/>
      <c r="GK1114" s="16"/>
      <c r="GL1114" s="16"/>
      <c r="GM1114" s="16"/>
      <c r="GN1114" s="16"/>
      <c r="GO1114" s="16"/>
      <c r="GP1114" s="16"/>
      <c r="GQ1114" s="16"/>
      <c r="GR1114" s="16"/>
      <c r="GS1114" s="16"/>
      <c r="GT1114" s="16"/>
      <c r="GU1114" s="16"/>
      <c r="GV1114" s="16"/>
      <c r="GW1114" s="16"/>
      <c r="GX1114" s="16"/>
      <c r="GY1114" s="16"/>
      <c r="GZ1114" s="16"/>
      <c r="HA1114" s="16"/>
      <c r="HB1114" s="16"/>
      <c r="HC1114" s="16"/>
      <c r="HD1114" s="16"/>
      <c r="HE1114" s="16"/>
      <c r="HF1114" s="16"/>
      <c r="HG1114" s="16"/>
      <c r="HH1114" s="150"/>
      <c r="HI1114" s="150">
        <v>0</v>
      </c>
      <c r="HJ1114" s="152" t="e">
        <v>#DIV/0!</v>
      </c>
      <c r="HK1114" s="16"/>
      <c r="HL1114" s="16"/>
      <c r="HM1114" s="16"/>
      <c r="HN1114" s="16"/>
      <c r="HO1114" s="16"/>
      <c r="HP1114" s="16"/>
      <c r="HQ1114" s="16"/>
      <c r="HR1114" s="16"/>
      <c r="HS1114" s="16"/>
      <c r="HT1114" s="16"/>
      <c r="HU1114" s="16"/>
      <c r="HV1114" s="16"/>
      <c r="HW1114" s="16"/>
      <c r="HX1114" s="16"/>
      <c r="HY1114" s="16"/>
      <c r="HZ1114" s="16"/>
      <c r="IA1114" s="16"/>
      <c r="IB1114" s="16"/>
      <c r="IC1114" s="16"/>
      <c r="ID1114" s="16"/>
      <c r="IE1114" s="16"/>
      <c r="IF1114" s="16"/>
      <c r="IG1114" s="16"/>
      <c r="IH1114" s="16"/>
      <c r="II1114" s="16"/>
      <c r="IJ1114" s="16"/>
      <c r="IK1114" s="16"/>
      <c r="IL1114" s="16"/>
      <c r="IM1114" s="16"/>
      <c r="IN1114" s="16"/>
      <c r="IO1114" s="16"/>
      <c r="IP1114" s="150"/>
      <c r="IQ1114" s="150">
        <v>0</v>
      </c>
      <c r="IR1114" s="152" t="e">
        <v>#DIV/0!</v>
      </c>
      <c r="IS1114" s="16"/>
      <c r="IT1114" s="16"/>
      <c r="IU1114" s="16"/>
      <c r="IV1114" s="16"/>
      <c r="IW1114" s="16"/>
      <c r="IX1114" s="16"/>
      <c r="IY1114" s="16"/>
      <c r="IZ1114" s="16"/>
      <c r="JA1114" s="16"/>
      <c r="JB1114" s="16"/>
      <c r="JC1114" s="16"/>
      <c r="JD1114" s="16"/>
      <c r="JE1114" s="16"/>
      <c r="JF1114" s="16"/>
      <c r="JG1114" s="16"/>
      <c r="JH1114" s="16"/>
      <c r="JI1114" s="16"/>
      <c r="JJ1114" s="16"/>
      <c r="JK1114" s="16"/>
      <c r="JL1114" s="16"/>
      <c r="JM1114" s="16"/>
      <c r="JN1114" s="16"/>
      <c r="JO1114" s="16"/>
      <c r="JP1114" s="16"/>
      <c r="JQ1114" s="16"/>
      <c r="JR1114" s="16"/>
      <c r="JS1114" s="16"/>
      <c r="JT1114" s="16"/>
      <c r="JU1114" s="23"/>
      <c r="JV1114" s="16"/>
      <c r="JW1114" s="150"/>
      <c r="JX1114" s="150">
        <v>0</v>
      </c>
      <c r="JY1114" s="152" t="e">
        <v>#DIV/0!</v>
      </c>
      <c r="JZ1114" s="16"/>
      <c r="KA1114" s="16"/>
      <c r="KB1114" s="16"/>
      <c r="KC1114" s="16"/>
      <c r="KD1114" s="16"/>
      <c r="KE1114" s="16"/>
      <c r="KF1114" s="16"/>
      <c r="KG1114" s="16"/>
      <c r="KH1114" s="16"/>
      <c r="KI1114" s="16"/>
      <c r="KJ1114" s="16"/>
      <c r="KK1114" s="16"/>
      <c r="KL1114" s="16"/>
      <c r="KM1114" s="16"/>
      <c r="KN1114" s="16"/>
      <c r="KO1114" s="16"/>
      <c r="KP1114" s="16"/>
      <c r="KQ1114" s="16"/>
      <c r="KR1114" s="16"/>
      <c r="KS1114" s="16"/>
      <c r="KT1114" s="16"/>
      <c r="KU1114" s="16"/>
      <c r="KV1114" s="16"/>
      <c r="KW1114" s="16"/>
      <c r="KX1114" s="16"/>
      <c r="KY1114" s="16"/>
      <c r="KZ1114" s="16"/>
      <c r="LA1114" s="16"/>
      <c r="LB1114" s="16"/>
      <c r="LC1114" s="16"/>
      <c r="LD1114" s="16"/>
      <c r="LE1114" s="150"/>
      <c r="LF1114" s="150">
        <v>0</v>
      </c>
      <c r="LG1114" s="152" t="e">
        <v>#DIV/0!</v>
      </c>
      <c r="LH1114" s="16"/>
      <c r="LI1114" s="16"/>
      <c r="LJ1114" s="16"/>
      <c r="LK1114" s="16"/>
      <c r="LL1114" s="16"/>
      <c r="LM1114" s="16"/>
      <c r="LN1114" s="16"/>
      <c r="LO1114" s="16"/>
      <c r="LP1114" s="16"/>
      <c r="LQ1114" s="16"/>
      <c r="LR1114" s="16"/>
      <c r="LS1114" s="16"/>
      <c r="LT1114" s="16"/>
      <c r="LU1114" s="16"/>
      <c r="LV1114" s="16"/>
      <c r="LW1114" s="16"/>
      <c r="LX1114" s="16"/>
      <c r="LY1114" s="16"/>
      <c r="LZ1114" s="16"/>
      <c r="MA1114" s="16"/>
      <c r="MB1114" s="16"/>
      <c r="MC1114" s="16"/>
      <c r="MD1114" s="16"/>
      <c r="ME1114" s="16"/>
      <c r="MF1114" s="16"/>
      <c r="MG1114" s="16"/>
      <c r="MH1114" s="16"/>
      <c r="MI1114" s="16"/>
      <c r="MJ1114" s="16"/>
      <c r="MK1114" s="16"/>
      <c r="ML1114" s="16"/>
    </row>
    <row r="1115" spans="1:350" ht="13.9" customHeight="1" outlineLevel="3" x14ac:dyDescent="0.2">
      <c r="A1115" s="227"/>
      <c r="B1115" s="219"/>
      <c r="C1115" s="215"/>
      <c r="D1115" s="155"/>
      <c r="E1115" s="176"/>
      <c r="F1115" s="176"/>
      <c r="G1115" s="176"/>
      <c r="H1115" s="171"/>
      <c r="I1115" s="171"/>
      <c r="J1115" s="213"/>
      <c r="K1115" s="213"/>
      <c r="L1115" s="173"/>
      <c r="M1115" s="173"/>
      <c r="N1115" s="184"/>
      <c r="O1115" s="157"/>
      <c r="P1115" s="17" t="s">
        <v>26</v>
      </c>
      <c r="Q1115" s="151"/>
      <c r="R1115" s="151"/>
      <c r="S1115" s="153"/>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151"/>
      <c r="AY1115" s="151"/>
      <c r="AZ1115" s="153"/>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c r="CA1115" s="24"/>
      <c r="CB1115" s="24"/>
      <c r="CC1115" s="24"/>
      <c r="CD1115" s="24"/>
      <c r="CE1115" s="24"/>
      <c r="CF1115" s="151"/>
      <c r="CG1115" s="151"/>
      <c r="CH1115" s="153"/>
      <c r="CI1115" s="141"/>
      <c r="CJ1115" s="141"/>
      <c r="CK1115" s="141"/>
      <c r="CL1115" s="141"/>
      <c r="CM1115" s="141"/>
      <c r="CN1115" s="141"/>
      <c r="CO1115" s="141"/>
      <c r="CP1115" s="95"/>
      <c r="CQ1115" s="95"/>
      <c r="CR1115" s="95"/>
      <c r="CS1115" s="95"/>
      <c r="CT1115" s="95"/>
      <c r="CU1115" s="95"/>
      <c r="CV1115" s="95"/>
      <c r="CW1115" s="141"/>
      <c r="CX1115" s="141"/>
      <c r="CY1115" s="141"/>
      <c r="CZ1115" s="141"/>
      <c r="DA1115" s="141"/>
      <c r="DB1115" s="141"/>
      <c r="DC1115" s="141"/>
      <c r="DD1115" s="141"/>
      <c r="DE1115" s="141"/>
      <c r="DF1115" s="141"/>
      <c r="DG1115" s="141"/>
      <c r="DH1115" s="141"/>
      <c r="DI1115" s="141"/>
      <c r="DJ1115" s="141"/>
      <c r="DK1115" s="141"/>
      <c r="DL1115" s="141"/>
      <c r="DM1115" s="141"/>
      <c r="DN1115" s="151"/>
      <c r="DO1115" s="151"/>
      <c r="DP1115" s="153"/>
      <c r="DQ1115" s="24"/>
      <c r="DR1115" s="24"/>
      <c r="DS1115" s="24"/>
      <c r="DT1115" s="24"/>
      <c r="DU1115" s="24"/>
      <c r="DV1115" s="24"/>
      <c r="DW1115" s="24"/>
      <c r="DX1115" s="24"/>
      <c r="DY1115" s="24"/>
      <c r="DZ1115" s="24"/>
      <c r="EA1115" s="24"/>
      <c r="EB1115" s="24"/>
      <c r="EC1115" s="24"/>
      <c r="ED1115" s="24"/>
      <c r="EE1115" s="24"/>
      <c r="EF1115" s="24"/>
      <c r="EG1115" s="24"/>
      <c r="EH1115" s="24"/>
      <c r="EI1115" s="24"/>
      <c r="EJ1115" s="24"/>
      <c r="EK1115" s="24"/>
      <c r="EL1115" s="24"/>
      <c r="EM1115" s="24"/>
      <c r="EN1115" s="24"/>
      <c r="EO1115" s="24"/>
      <c r="EP1115" s="24"/>
      <c r="EQ1115" s="24"/>
      <c r="ER1115" s="24"/>
      <c r="ES1115" s="151"/>
      <c r="ET1115" s="151"/>
      <c r="EU1115" s="153"/>
      <c r="EV1115" s="24"/>
      <c r="EW1115" s="125"/>
      <c r="EX1115" s="24"/>
      <c r="EY1115" s="24"/>
      <c r="EZ1115" s="24"/>
      <c r="FA1115" s="24"/>
      <c r="FB1115" s="24"/>
      <c r="FC1115" s="24"/>
      <c r="FD1115" s="24"/>
      <c r="FE1115" s="24"/>
      <c r="FF1115" s="24"/>
      <c r="FG1115" s="24"/>
      <c r="FH1115" s="24"/>
      <c r="FI1115" s="24"/>
      <c r="FJ1115" s="24"/>
      <c r="FK1115" s="24"/>
      <c r="FL1115" s="24"/>
      <c r="FM1115" s="24"/>
      <c r="FN1115" s="24"/>
      <c r="FO1115" s="24"/>
      <c r="FP1115" s="24"/>
      <c r="FQ1115" s="24"/>
      <c r="FR1115" s="24"/>
      <c r="FS1115" s="24"/>
      <c r="FT1115" s="24"/>
      <c r="FU1115" s="24"/>
      <c r="FV1115" s="24"/>
      <c r="FW1115" s="24"/>
      <c r="FX1115" s="24"/>
      <c r="FY1115" s="24"/>
      <c r="FZ1115" s="24"/>
      <c r="GA1115" s="151"/>
      <c r="GB1115" s="151"/>
      <c r="GC1115" s="153"/>
      <c r="GD1115" s="24"/>
      <c r="GE1115" s="24"/>
      <c r="GF1115" s="24"/>
      <c r="GG1115" s="24"/>
      <c r="GH1115" s="24"/>
      <c r="GI1115" s="24"/>
      <c r="GJ1115" s="24"/>
      <c r="GK1115" s="24"/>
      <c r="GL1115" s="24"/>
      <c r="GM1115" s="24"/>
      <c r="GN1115" s="24"/>
      <c r="GO1115" s="24"/>
      <c r="GP1115" s="24"/>
      <c r="GQ1115" s="24"/>
      <c r="GR1115" s="24"/>
      <c r="GS1115" s="24"/>
      <c r="GT1115" s="24"/>
      <c r="GU1115" s="24"/>
      <c r="GV1115" s="24"/>
      <c r="GW1115" s="24"/>
      <c r="GX1115" s="24"/>
      <c r="GY1115" s="24"/>
      <c r="GZ1115" s="24"/>
      <c r="HA1115" s="24"/>
      <c r="HB1115" s="24"/>
      <c r="HC1115" s="24"/>
      <c r="HD1115" s="24"/>
      <c r="HE1115" s="24"/>
      <c r="HF1115" s="24"/>
      <c r="HG1115" s="24"/>
      <c r="HH1115" s="151"/>
      <c r="HI1115" s="151"/>
      <c r="HJ1115" s="153"/>
      <c r="HK1115" s="24"/>
      <c r="HL1115" s="24"/>
      <c r="HM1115" s="24"/>
      <c r="HN1115" s="24"/>
      <c r="HO1115" s="24"/>
      <c r="HP1115" s="24"/>
      <c r="HQ1115" s="24"/>
      <c r="HR1115" s="24"/>
      <c r="HS1115" s="24"/>
      <c r="HT1115" s="24"/>
      <c r="HU1115" s="24"/>
      <c r="HV1115" s="24"/>
      <c r="HW1115" s="24"/>
      <c r="HX1115" s="24"/>
      <c r="HY1115" s="24"/>
      <c r="HZ1115" s="24"/>
      <c r="IA1115" s="24"/>
      <c r="IB1115" s="24"/>
      <c r="IC1115" s="24"/>
      <c r="ID1115" s="24"/>
      <c r="IE1115" s="24"/>
      <c r="IF1115" s="24"/>
      <c r="IG1115" s="24"/>
      <c r="IH1115" s="24"/>
      <c r="II1115" s="24"/>
      <c r="IJ1115" s="24"/>
      <c r="IK1115" s="24"/>
      <c r="IL1115" s="24"/>
      <c r="IM1115" s="24"/>
      <c r="IN1115" s="24"/>
      <c r="IO1115" s="24"/>
      <c r="IP1115" s="151"/>
      <c r="IQ1115" s="151"/>
      <c r="IR1115" s="153"/>
      <c r="IS1115" s="24"/>
      <c r="IT1115" s="24"/>
      <c r="IU1115" s="24"/>
      <c r="IV1115" s="24"/>
      <c r="IW1115" s="24"/>
      <c r="IX1115" s="24"/>
      <c r="IY1115" s="24"/>
      <c r="IZ1115" s="24"/>
      <c r="JA1115" s="24"/>
      <c r="JB1115" s="24"/>
      <c r="JC1115" s="24"/>
      <c r="JD1115" s="24"/>
      <c r="JE1115" s="24"/>
      <c r="JF1115" s="24"/>
      <c r="JG1115" s="24"/>
      <c r="JH1115" s="24"/>
      <c r="JI1115" s="24"/>
      <c r="JJ1115" s="24"/>
      <c r="JK1115" s="24"/>
      <c r="JL1115" s="24"/>
      <c r="JM1115" s="24"/>
      <c r="JN1115" s="24"/>
      <c r="JO1115" s="24"/>
      <c r="JP1115" s="24"/>
      <c r="JQ1115" s="24"/>
      <c r="JR1115" s="24"/>
      <c r="JS1115" s="24"/>
      <c r="JT1115" s="24"/>
      <c r="JU1115" s="25"/>
      <c r="JV1115" s="24"/>
      <c r="JW1115" s="151"/>
      <c r="JX1115" s="151"/>
      <c r="JY1115" s="153"/>
      <c r="JZ1115" s="24"/>
      <c r="KA1115" s="24"/>
      <c r="KB1115" s="24"/>
      <c r="KC1115" s="24"/>
      <c r="KD1115" s="24"/>
      <c r="KE1115" s="24"/>
      <c r="KF1115" s="24"/>
      <c r="KG1115" s="24"/>
      <c r="KH1115" s="24"/>
      <c r="KI1115" s="24"/>
      <c r="KJ1115" s="24"/>
      <c r="KK1115" s="24"/>
      <c r="KL1115" s="24"/>
      <c r="KM1115" s="24"/>
      <c r="KN1115" s="24"/>
      <c r="KO1115" s="24"/>
      <c r="KP1115" s="24"/>
      <c r="KQ1115" s="24"/>
      <c r="KR1115" s="24"/>
      <c r="KS1115" s="24"/>
      <c r="KT1115" s="24"/>
      <c r="KU1115" s="24"/>
      <c r="KV1115" s="24"/>
      <c r="KW1115" s="24"/>
      <c r="KX1115" s="24"/>
      <c r="KY1115" s="24"/>
      <c r="KZ1115" s="24"/>
      <c r="LA1115" s="24"/>
      <c r="LB1115" s="24"/>
      <c r="LC1115" s="24"/>
      <c r="LD1115" s="24"/>
      <c r="LE1115" s="151"/>
      <c r="LF1115" s="151"/>
      <c r="LG1115" s="153"/>
      <c r="LH1115" s="24"/>
      <c r="LI1115" s="24"/>
      <c r="LJ1115" s="24"/>
      <c r="LK1115" s="24"/>
      <c r="LL1115" s="24"/>
      <c r="LM1115" s="24"/>
      <c r="LN1115" s="24"/>
      <c r="LO1115" s="24"/>
      <c r="LP1115" s="24"/>
      <c r="LQ1115" s="24"/>
      <c r="LR1115" s="24"/>
      <c r="LS1115" s="24"/>
      <c r="LT1115" s="24"/>
      <c r="LU1115" s="24"/>
      <c r="LV1115" s="24"/>
      <c r="LW1115" s="24"/>
      <c r="LX1115" s="24"/>
      <c r="LY1115" s="24"/>
      <c r="LZ1115" s="24"/>
      <c r="MA1115" s="24"/>
      <c r="MB1115" s="24"/>
      <c r="MC1115" s="24"/>
      <c r="MD1115" s="24"/>
      <c r="ME1115" s="24"/>
      <c r="MF1115" s="24"/>
      <c r="MG1115" s="24"/>
      <c r="MH1115" s="24"/>
      <c r="MI1115" s="24"/>
      <c r="MJ1115" s="24"/>
      <c r="MK1115" s="24"/>
      <c r="ML1115" s="24"/>
    </row>
    <row r="1116" spans="1:350" ht="13.9" customHeight="1" outlineLevel="3" x14ac:dyDescent="0.2">
      <c r="A1116" s="226" t="s">
        <v>651</v>
      </c>
      <c r="B1116" s="218" t="s">
        <v>412</v>
      </c>
      <c r="C1116" s="214" t="s">
        <v>374</v>
      </c>
      <c r="D1116" s="154">
        <v>32</v>
      </c>
      <c r="E1116" s="175">
        <v>0</v>
      </c>
      <c r="F1116" s="175">
        <f>D1116-E1116</f>
        <v>32</v>
      </c>
      <c r="G1116" s="175" t="s">
        <v>847</v>
      </c>
      <c r="H1116" s="170" t="s">
        <v>973</v>
      </c>
      <c r="I1116" s="170" t="s">
        <v>980</v>
      </c>
      <c r="J1116" s="212">
        <f ca="1">E1116+Q1116+AX1116+CF1116+DN1116+ES1116+GA1116+HH1116+IP1116+JW1116+LE1116</f>
        <v>32</v>
      </c>
      <c r="K1116" s="212">
        <f>E1116+R1116+AY1116+CG1116+DO1116+ET1116+GB1116+HI1116+IQ1116+JX1116+LF1116</f>
        <v>0</v>
      </c>
      <c r="L1116" s="172">
        <f ca="1">K1116/J1116</f>
        <v>0</v>
      </c>
      <c r="M1116" s="172">
        <f>K1116/D1116</f>
        <v>0</v>
      </c>
      <c r="N1116" s="183">
        <f ca="1">SUMIF($EV$8:$FZ$9,$O$5,$EV1117:$FZ1117)-SUMIF($EV$8:$FZ$9,$Q$5,$EV1117:$FZ1117)</f>
        <v>0</v>
      </c>
      <c r="O1116" s="156"/>
      <c r="P1116" s="16" t="s">
        <v>25</v>
      </c>
      <c r="Q1116" s="150">
        <v>0</v>
      </c>
      <c r="R1116" s="150">
        <v>0</v>
      </c>
      <c r="S1116" s="152" t="e">
        <v>#DIV/0!</v>
      </c>
      <c r="T1116" s="16"/>
      <c r="U1116" s="16"/>
      <c r="V1116" s="16"/>
      <c r="W1116" s="16"/>
      <c r="X1116" s="16"/>
      <c r="Y1116" s="16"/>
      <c r="Z1116" s="16"/>
      <c r="AA1116" s="16"/>
      <c r="AB1116" s="16"/>
      <c r="AC1116" s="16"/>
      <c r="AD1116" s="16"/>
      <c r="AE1116" s="16"/>
      <c r="AF1116" s="16"/>
      <c r="AG1116" s="16"/>
      <c r="AH1116" s="16"/>
      <c r="AI1116" s="16"/>
      <c r="AJ1116" s="16"/>
      <c r="AK1116" s="16"/>
      <c r="AL1116" s="16"/>
      <c r="AM1116" s="16"/>
      <c r="AN1116" s="16"/>
      <c r="AO1116" s="16"/>
      <c r="AP1116" s="16"/>
      <c r="AQ1116" s="16"/>
      <c r="AR1116" s="16"/>
      <c r="AS1116" s="16"/>
      <c r="AT1116" s="16"/>
      <c r="AU1116" s="16"/>
      <c r="AV1116" s="16"/>
      <c r="AW1116" s="16"/>
      <c r="AX1116" s="150">
        <f t="shared" ca="1" si="2767"/>
        <v>0</v>
      </c>
      <c r="AY1116" s="150">
        <f>SUM(BA1117:CE1117)</f>
        <v>0</v>
      </c>
      <c r="AZ1116" s="152" t="e">
        <f ca="1">AY1116/AX1116</f>
        <v>#DIV/0!</v>
      </c>
      <c r="BA1116" s="16"/>
      <c r="BB1116" s="16"/>
      <c r="BC1116" s="16"/>
      <c r="BD1116" s="16"/>
      <c r="BE1116" s="16"/>
      <c r="BF1116" s="16"/>
      <c r="BG1116" s="16"/>
      <c r="BH1116" s="16"/>
      <c r="BI1116" s="16"/>
      <c r="BJ1116" s="16"/>
      <c r="BK1116" s="16"/>
      <c r="BL1116" s="16"/>
      <c r="BM1116" s="16"/>
      <c r="BN1116" s="16"/>
      <c r="BO1116" s="16"/>
      <c r="BP1116" s="16"/>
      <c r="BQ1116" s="16"/>
      <c r="BR1116" s="16"/>
      <c r="BS1116" s="16"/>
      <c r="BT1116" s="16"/>
      <c r="BU1116" s="16"/>
      <c r="BV1116" s="16"/>
      <c r="BW1116" s="16"/>
      <c r="BX1116" s="16"/>
      <c r="BY1116" s="16"/>
      <c r="BZ1116" s="16"/>
      <c r="CA1116" s="16"/>
      <c r="CB1116" s="16"/>
      <c r="CC1116" s="16"/>
      <c r="CD1116" s="16"/>
      <c r="CE1116" s="16"/>
      <c r="CF1116" s="150">
        <f t="shared" ref="CF1116" si="2890">SUM(CI1116:DM1116)</f>
        <v>0</v>
      </c>
      <c r="CG1116" s="150">
        <f>SUM(CI1117:DM1117)</f>
        <v>0</v>
      </c>
      <c r="CH1116" s="152" t="e">
        <f>CG1116/CF1116</f>
        <v>#DIV/0!</v>
      </c>
      <c r="CI1116" s="129"/>
      <c r="CJ1116" s="129"/>
      <c r="CK1116" s="129"/>
      <c r="CL1116" s="129"/>
      <c r="CM1116" s="129"/>
      <c r="CN1116" s="129"/>
      <c r="CO1116" s="129"/>
      <c r="CP1116" s="101"/>
      <c r="CQ1116" s="101"/>
      <c r="CR1116" s="101"/>
      <c r="CS1116" s="101"/>
      <c r="CT1116" s="101"/>
      <c r="CU1116" s="101"/>
      <c r="CV1116" s="101"/>
      <c r="CW1116" s="129"/>
      <c r="CX1116" s="129"/>
      <c r="CY1116" s="129"/>
      <c r="CZ1116" s="129"/>
      <c r="DA1116" s="129"/>
      <c r="DB1116" s="129"/>
      <c r="DC1116" s="129"/>
      <c r="DD1116" s="129"/>
      <c r="DE1116" s="129"/>
      <c r="DF1116" s="129"/>
      <c r="DG1116" s="129"/>
      <c r="DH1116" s="129"/>
      <c r="DI1116" s="129"/>
      <c r="DJ1116" s="129"/>
      <c r="DK1116" s="129"/>
      <c r="DL1116" s="129"/>
      <c r="DM1116" s="129"/>
      <c r="DN1116" s="150">
        <f t="shared" ref="DN1116" si="2891">SUM(DQ1116:ER1116)</f>
        <v>0</v>
      </c>
      <c r="DO1116" s="150">
        <f>SUM(DQ1117:ER1117)</f>
        <v>0</v>
      </c>
      <c r="DP1116" s="152" t="e">
        <f t="shared" si="2738"/>
        <v>#DIV/0!</v>
      </c>
      <c r="DQ1116" s="16"/>
      <c r="DR1116" s="16"/>
      <c r="DS1116" s="16"/>
      <c r="DT1116" s="16"/>
      <c r="DU1116" s="16"/>
      <c r="DV1116" s="16"/>
      <c r="DW1116" s="16"/>
      <c r="DX1116" s="16"/>
      <c r="DY1116" s="16"/>
      <c r="DZ1116" s="16"/>
      <c r="EA1116" s="16"/>
      <c r="EB1116" s="16"/>
      <c r="EC1116" s="16"/>
      <c r="ED1116" s="16"/>
      <c r="EE1116" s="16"/>
      <c r="EF1116" s="16"/>
      <c r="EG1116" s="16"/>
      <c r="EH1116" s="16"/>
      <c r="EI1116" s="16"/>
      <c r="EJ1116" s="16"/>
      <c r="EK1116" s="16"/>
      <c r="EL1116" s="16"/>
      <c r="EM1116" s="16"/>
      <c r="EN1116" s="16"/>
      <c r="EO1116" s="16"/>
      <c r="EP1116" s="16"/>
      <c r="EQ1116" s="16"/>
      <c r="ER1116" s="16"/>
      <c r="ES1116" s="150">
        <f t="shared" ca="1" si="2791"/>
        <v>0</v>
      </c>
      <c r="ET1116" s="150">
        <f t="shared" si="2775"/>
        <v>0</v>
      </c>
      <c r="EU1116" s="152" t="e">
        <f t="shared" ca="1" si="2776"/>
        <v>#DIV/0!</v>
      </c>
      <c r="EV1116" s="16"/>
      <c r="EW1116" s="67"/>
      <c r="EX1116" s="16"/>
      <c r="EY1116" s="16"/>
      <c r="EZ1116" s="16"/>
      <c r="FA1116" s="16"/>
      <c r="FB1116" s="16"/>
      <c r="FC1116" s="16"/>
      <c r="FD1116" s="16"/>
      <c r="FE1116" s="16"/>
      <c r="FF1116" s="16"/>
      <c r="FG1116" s="16"/>
      <c r="FH1116" s="16"/>
      <c r="FI1116" s="16"/>
      <c r="FJ1116" s="16"/>
      <c r="FK1116" s="16"/>
      <c r="FL1116" s="16"/>
      <c r="FM1116" s="16"/>
      <c r="FN1116" s="16"/>
      <c r="FO1116" s="16"/>
      <c r="FP1116" s="16"/>
      <c r="FQ1116" s="16"/>
      <c r="FR1116" s="16"/>
      <c r="FS1116" s="16"/>
      <c r="FT1116" s="16"/>
      <c r="FU1116" s="16"/>
      <c r="FV1116" s="16"/>
      <c r="FW1116" s="16"/>
      <c r="FX1116" s="16"/>
      <c r="FY1116" s="16"/>
      <c r="FZ1116" s="16"/>
      <c r="GA1116" s="150">
        <f t="shared" ref="GA1116" ca="1" si="2892">SUMIF($GD$8:$HG$9,$O$5,GD1116:HG1116)</f>
        <v>32</v>
      </c>
      <c r="GB1116" s="150">
        <f t="shared" ref="GB1116" si="2893">SUM(GD1117:HG1117)</f>
        <v>0</v>
      </c>
      <c r="GC1116" s="152">
        <f t="shared" ref="GC1116" ca="1" si="2894">GB1116/GA1116</f>
        <v>0</v>
      </c>
      <c r="GD1116" s="16"/>
      <c r="GE1116" s="16"/>
      <c r="GF1116" s="16"/>
      <c r="GG1116" s="16"/>
      <c r="GH1116" s="16"/>
      <c r="GI1116" s="16"/>
      <c r="GJ1116" s="16"/>
      <c r="GK1116" s="16"/>
      <c r="GL1116" s="16"/>
      <c r="GM1116" s="16"/>
      <c r="GN1116" s="16"/>
      <c r="GO1116" s="16"/>
      <c r="GP1116" s="16"/>
      <c r="GQ1116" s="16"/>
      <c r="GR1116" s="16"/>
      <c r="GS1116" s="16"/>
      <c r="GT1116" s="16"/>
      <c r="GU1116" s="16"/>
      <c r="GV1116" s="16"/>
      <c r="GW1116" s="16"/>
      <c r="GX1116" s="16"/>
      <c r="GY1116" s="16"/>
      <c r="GZ1116" s="16"/>
      <c r="HA1116" s="16"/>
      <c r="HB1116" s="16">
        <v>16</v>
      </c>
      <c r="HC1116" s="16">
        <v>16</v>
      </c>
      <c r="HD1116" s="16"/>
      <c r="HE1116" s="16"/>
      <c r="HF1116" s="16"/>
      <c r="HG1116" s="16"/>
      <c r="HH1116" s="150"/>
      <c r="HI1116" s="150">
        <v>0</v>
      </c>
      <c r="HJ1116" s="152" t="e">
        <v>#DIV/0!</v>
      </c>
      <c r="HK1116" s="16"/>
      <c r="HL1116" s="16"/>
      <c r="HM1116" s="16"/>
      <c r="HN1116" s="16"/>
      <c r="HO1116" s="16"/>
      <c r="HP1116" s="16"/>
      <c r="HQ1116" s="16"/>
      <c r="HR1116" s="16"/>
      <c r="HS1116" s="16"/>
      <c r="HT1116" s="16"/>
      <c r="HU1116" s="16"/>
      <c r="HV1116" s="16"/>
      <c r="HW1116" s="16"/>
      <c r="HX1116" s="16"/>
      <c r="HY1116" s="16"/>
      <c r="HZ1116" s="16"/>
      <c r="IA1116" s="16"/>
      <c r="IB1116" s="16"/>
      <c r="IC1116" s="16"/>
      <c r="ID1116" s="16"/>
      <c r="IE1116" s="16"/>
      <c r="IF1116" s="16"/>
      <c r="IG1116" s="16"/>
      <c r="IH1116" s="16"/>
      <c r="II1116" s="16"/>
      <c r="IJ1116" s="16"/>
      <c r="IK1116" s="16"/>
      <c r="IL1116" s="16"/>
      <c r="IM1116" s="16"/>
      <c r="IN1116" s="16"/>
      <c r="IO1116" s="16"/>
      <c r="IP1116" s="150"/>
      <c r="IQ1116" s="150">
        <v>0</v>
      </c>
      <c r="IR1116" s="152" t="e">
        <v>#DIV/0!</v>
      </c>
      <c r="IS1116" s="16"/>
      <c r="IT1116" s="16"/>
      <c r="IU1116" s="16"/>
      <c r="IV1116" s="16"/>
      <c r="IW1116" s="16"/>
      <c r="IX1116" s="16"/>
      <c r="IY1116" s="16"/>
      <c r="IZ1116" s="16"/>
      <c r="JA1116" s="16"/>
      <c r="JB1116" s="16"/>
      <c r="JC1116" s="16"/>
      <c r="JD1116" s="16"/>
      <c r="JE1116" s="16"/>
      <c r="JF1116" s="16"/>
      <c r="JG1116" s="16"/>
      <c r="JH1116" s="16"/>
      <c r="JI1116" s="16"/>
      <c r="JJ1116" s="16"/>
      <c r="JK1116" s="16"/>
      <c r="JL1116" s="16"/>
      <c r="JM1116" s="16"/>
      <c r="JN1116" s="16"/>
      <c r="JO1116" s="16"/>
      <c r="JP1116" s="16"/>
      <c r="JQ1116" s="16"/>
      <c r="JR1116" s="16"/>
      <c r="JS1116" s="16"/>
      <c r="JT1116" s="16"/>
      <c r="JU1116" s="23"/>
      <c r="JV1116" s="16"/>
      <c r="JW1116" s="150"/>
      <c r="JX1116" s="150">
        <v>0</v>
      </c>
      <c r="JY1116" s="152" t="e">
        <v>#DIV/0!</v>
      </c>
      <c r="JZ1116" s="16"/>
      <c r="KA1116" s="16"/>
      <c r="KB1116" s="16"/>
      <c r="KC1116" s="16"/>
      <c r="KD1116" s="16"/>
      <c r="KE1116" s="16"/>
      <c r="KF1116" s="16"/>
      <c r="KG1116" s="16"/>
      <c r="KH1116" s="16"/>
      <c r="KI1116" s="16"/>
      <c r="KJ1116" s="16"/>
      <c r="KK1116" s="16"/>
      <c r="KL1116" s="16"/>
      <c r="KM1116" s="16"/>
      <c r="KN1116" s="16"/>
      <c r="KO1116" s="16"/>
      <c r="KP1116" s="16"/>
      <c r="KQ1116" s="16"/>
      <c r="KR1116" s="16"/>
      <c r="KS1116" s="16"/>
      <c r="KT1116" s="16"/>
      <c r="KU1116" s="16"/>
      <c r="KV1116" s="16"/>
      <c r="KW1116" s="16"/>
      <c r="KX1116" s="16"/>
      <c r="KY1116" s="16"/>
      <c r="KZ1116" s="16"/>
      <c r="LA1116" s="16"/>
      <c r="LB1116" s="16"/>
      <c r="LC1116" s="16"/>
      <c r="LD1116" s="16"/>
      <c r="LE1116" s="150"/>
      <c r="LF1116" s="150">
        <v>0</v>
      </c>
      <c r="LG1116" s="152" t="e">
        <v>#DIV/0!</v>
      </c>
      <c r="LH1116" s="16"/>
      <c r="LI1116" s="16"/>
      <c r="LJ1116" s="16"/>
      <c r="LK1116" s="16"/>
      <c r="LL1116" s="16"/>
      <c r="LM1116" s="16"/>
      <c r="LN1116" s="16"/>
      <c r="LO1116" s="16"/>
      <c r="LP1116" s="16"/>
      <c r="LQ1116" s="16"/>
      <c r="LR1116" s="16"/>
      <c r="LS1116" s="16"/>
      <c r="LT1116" s="16"/>
      <c r="LU1116" s="16"/>
      <c r="LV1116" s="16"/>
      <c r="LW1116" s="16"/>
      <c r="LX1116" s="16"/>
      <c r="LY1116" s="16"/>
      <c r="LZ1116" s="16"/>
      <c r="MA1116" s="16"/>
      <c r="MB1116" s="16"/>
      <c r="MC1116" s="16"/>
      <c r="MD1116" s="16"/>
      <c r="ME1116" s="16"/>
      <c r="MF1116" s="16"/>
      <c r="MG1116" s="16"/>
      <c r="MH1116" s="16"/>
      <c r="MI1116" s="16"/>
      <c r="MJ1116" s="16"/>
      <c r="MK1116" s="16"/>
      <c r="ML1116" s="16"/>
    </row>
    <row r="1117" spans="1:350" ht="13.9" customHeight="1" outlineLevel="3" x14ac:dyDescent="0.2">
      <c r="A1117" s="227"/>
      <c r="B1117" s="219"/>
      <c r="C1117" s="215"/>
      <c r="D1117" s="155"/>
      <c r="E1117" s="176"/>
      <c r="F1117" s="176"/>
      <c r="G1117" s="176"/>
      <c r="H1117" s="171"/>
      <c r="I1117" s="171"/>
      <c r="J1117" s="213"/>
      <c r="K1117" s="213"/>
      <c r="L1117" s="173"/>
      <c r="M1117" s="173"/>
      <c r="N1117" s="184"/>
      <c r="O1117" s="157"/>
      <c r="P1117" s="17" t="s">
        <v>26</v>
      </c>
      <c r="Q1117" s="151"/>
      <c r="R1117" s="151"/>
      <c r="S1117" s="153"/>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151"/>
      <c r="AY1117" s="151"/>
      <c r="AZ1117" s="153"/>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c r="CA1117" s="24"/>
      <c r="CB1117" s="24"/>
      <c r="CC1117" s="24"/>
      <c r="CD1117" s="24"/>
      <c r="CE1117" s="24"/>
      <c r="CF1117" s="151"/>
      <c r="CG1117" s="151"/>
      <c r="CH1117" s="153"/>
      <c r="CI1117" s="141"/>
      <c r="CJ1117" s="141"/>
      <c r="CK1117" s="141"/>
      <c r="CL1117" s="141"/>
      <c r="CM1117" s="141"/>
      <c r="CN1117" s="141"/>
      <c r="CO1117" s="141"/>
      <c r="CP1117" s="95"/>
      <c r="CQ1117" s="95"/>
      <c r="CR1117" s="95"/>
      <c r="CS1117" s="95"/>
      <c r="CT1117" s="95"/>
      <c r="CU1117" s="95"/>
      <c r="CV1117" s="95"/>
      <c r="CW1117" s="141"/>
      <c r="CX1117" s="141"/>
      <c r="CY1117" s="141"/>
      <c r="CZ1117" s="141"/>
      <c r="DA1117" s="141"/>
      <c r="DB1117" s="141"/>
      <c r="DC1117" s="141"/>
      <c r="DD1117" s="141"/>
      <c r="DE1117" s="141"/>
      <c r="DF1117" s="141"/>
      <c r="DG1117" s="141"/>
      <c r="DH1117" s="141"/>
      <c r="DI1117" s="141"/>
      <c r="DJ1117" s="141"/>
      <c r="DK1117" s="141"/>
      <c r="DL1117" s="141"/>
      <c r="DM1117" s="141"/>
      <c r="DN1117" s="151"/>
      <c r="DO1117" s="151"/>
      <c r="DP1117" s="153"/>
      <c r="DQ1117" s="24"/>
      <c r="DR1117" s="24"/>
      <c r="DS1117" s="24"/>
      <c r="DT1117" s="24"/>
      <c r="DU1117" s="24"/>
      <c r="DV1117" s="24"/>
      <c r="DW1117" s="24"/>
      <c r="DX1117" s="24"/>
      <c r="DY1117" s="24"/>
      <c r="DZ1117" s="24"/>
      <c r="EA1117" s="24"/>
      <c r="EB1117" s="24"/>
      <c r="EC1117" s="24"/>
      <c r="ED1117" s="24"/>
      <c r="EE1117" s="24"/>
      <c r="EF1117" s="24"/>
      <c r="EG1117" s="24"/>
      <c r="EH1117" s="24"/>
      <c r="EI1117" s="24"/>
      <c r="EJ1117" s="24"/>
      <c r="EK1117" s="24"/>
      <c r="EL1117" s="24"/>
      <c r="EM1117" s="24"/>
      <c r="EN1117" s="24"/>
      <c r="EO1117" s="24"/>
      <c r="EP1117" s="24"/>
      <c r="EQ1117" s="24"/>
      <c r="ER1117" s="24"/>
      <c r="ES1117" s="151"/>
      <c r="ET1117" s="151"/>
      <c r="EU1117" s="153"/>
      <c r="EV1117" s="24"/>
      <c r="EW1117" s="125"/>
      <c r="EX1117" s="24"/>
      <c r="EY1117" s="24"/>
      <c r="EZ1117" s="24"/>
      <c r="FA1117" s="24"/>
      <c r="FB1117" s="24"/>
      <c r="FC1117" s="24"/>
      <c r="FD1117" s="24"/>
      <c r="FE1117" s="24"/>
      <c r="FF1117" s="24"/>
      <c r="FG1117" s="24"/>
      <c r="FH1117" s="24"/>
      <c r="FI1117" s="24"/>
      <c r="FJ1117" s="24"/>
      <c r="FK1117" s="24"/>
      <c r="FL1117" s="24"/>
      <c r="FM1117" s="24"/>
      <c r="FN1117" s="24"/>
      <c r="FO1117" s="24"/>
      <c r="FP1117" s="24"/>
      <c r="FQ1117" s="24"/>
      <c r="FR1117" s="24"/>
      <c r="FS1117" s="24"/>
      <c r="FT1117" s="24"/>
      <c r="FU1117" s="24"/>
      <c r="FV1117" s="24"/>
      <c r="FW1117" s="24"/>
      <c r="FX1117" s="24"/>
      <c r="FY1117" s="24"/>
      <c r="FZ1117" s="24"/>
      <c r="GA1117" s="151"/>
      <c r="GB1117" s="151"/>
      <c r="GC1117" s="153"/>
      <c r="GD1117" s="24"/>
      <c r="GE1117" s="24"/>
      <c r="GF1117" s="24"/>
      <c r="GG1117" s="24"/>
      <c r="GH1117" s="24"/>
      <c r="GI1117" s="24"/>
      <c r="GJ1117" s="24"/>
      <c r="GK1117" s="24"/>
      <c r="GL1117" s="24"/>
      <c r="GM1117" s="24"/>
      <c r="GN1117" s="24"/>
      <c r="GO1117" s="24"/>
      <c r="GP1117" s="24"/>
      <c r="GQ1117" s="24"/>
      <c r="GR1117" s="24"/>
      <c r="GS1117" s="24"/>
      <c r="GT1117" s="24"/>
      <c r="GU1117" s="24"/>
      <c r="GV1117" s="24"/>
      <c r="GW1117" s="24"/>
      <c r="GX1117" s="24"/>
      <c r="GY1117" s="24"/>
      <c r="GZ1117" s="24"/>
      <c r="HA1117" s="24"/>
      <c r="HB1117" s="24"/>
      <c r="HC1117" s="24"/>
      <c r="HD1117" s="24"/>
      <c r="HE1117" s="24"/>
      <c r="HF1117" s="24"/>
      <c r="HG1117" s="24"/>
      <c r="HH1117" s="151"/>
      <c r="HI1117" s="151"/>
      <c r="HJ1117" s="153"/>
      <c r="HK1117" s="24"/>
      <c r="HL1117" s="24"/>
      <c r="HM1117" s="24"/>
      <c r="HN1117" s="24"/>
      <c r="HO1117" s="24"/>
      <c r="HP1117" s="24"/>
      <c r="HQ1117" s="24"/>
      <c r="HR1117" s="24"/>
      <c r="HS1117" s="24"/>
      <c r="HT1117" s="24"/>
      <c r="HU1117" s="24"/>
      <c r="HV1117" s="24"/>
      <c r="HW1117" s="24"/>
      <c r="HX1117" s="24"/>
      <c r="HY1117" s="24"/>
      <c r="HZ1117" s="24"/>
      <c r="IA1117" s="24"/>
      <c r="IB1117" s="24"/>
      <c r="IC1117" s="24"/>
      <c r="ID1117" s="24"/>
      <c r="IE1117" s="24"/>
      <c r="IF1117" s="24"/>
      <c r="IG1117" s="24"/>
      <c r="IH1117" s="24"/>
      <c r="II1117" s="24"/>
      <c r="IJ1117" s="24"/>
      <c r="IK1117" s="24"/>
      <c r="IL1117" s="24"/>
      <c r="IM1117" s="24"/>
      <c r="IN1117" s="24"/>
      <c r="IO1117" s="24"/>
      <c r="IP1117" s="151"/>
      <c r="IQ1117" s="151"/>
      <c r="IR1117" s="153"/>
      <c r="IS1117" s="24"/>
      <c r="IT1117" s="24"/>
      <c r="IU1117" s="24"/>
      <c r="IV1117" s="24"/>
      <c r="IW1117" s="24"/>
      <c r="IX1117" s="24"/>
      <c r="IY1117" s="24"/>
      <c r="IZ1117" s="24"/>
      <c r="JA1117" s="24"/>
      <c r="JB1117" s="24"/>
      <c r="JC1117" s="24"/>
      <c r="JD1117" s="24"/>
      <c r="JE1117" s="24"/>
      <c r="JF1117" s="24"/>
      <c r="JG1117" s="24"/>
      <c r="JH1117" s="24"/>
      <c r="JI1117" s="24"/>
      <c r="JJ1117" s="24"/>
      <c r="JK1117" s="24"/>
      <c r="JL1117" s="24"/>
      <c r="JM1117" s="24"/>
      <c r="JN1117" s="24"/>
      <c r="JO1117" s="24"/>
      <c r="JP1117" s="24"/>
      <c r="JQ1117" s="24"/>
      <c r="JR1117" s="24"/>
      <c r="JS1117" s="24"/>
      <c r="JT1117" s="24"/>
      <c r="JU1117" s="25"/>
      <c r="JV1117" s="24"/>
      <c r="JW1117" s="151"/>
      <c r="JX1117" s="151"/>
      <c r="JY1117" s="153"/>
      <c r="JZ1117" s="24"/>
      <c r="KA1117" s="24"/>
      <c r="KB1117" s="24"/>
      <c r="KC1117" s="24"/>
      <c r="KD1117" s="24"/>
      <c r="KE1117" s="24"/>
      <c r="KF1117" s="24"/>
      <c r="KG1117" s="24"/>
      <c r="KH1117" s="24"/>
      <c r="KI1117" s="24"/>
      <c r="KJ1117" s="24"/>
      <c r="KK1117" s="24"/>
      <c r="KL1117" s="24"/>
      <c r="KM1117" s="24"/>
      <c r="KN1117" s="24"/>
      <c r="KO1117" s="24"/>
      <c r="KP1117" s="24"/>
      <c r="KQ1117" s="24"/>
      <c r="KR1117" s="24"/>
      <c r="KS1117" s="24"/>
      <c r="KT1117" s="24"/>
      <c r="KU1117" s="24"/>
      <c r="KV1117" s="24"/>
      <c r="KW1117" s="24"/>
      <c r="KX1117" s="24"/>
      <c r="KY1117" s="24"/>
      <c r="KZ1117" s="24"/>
      <c r="LA1117" s="24"/>
      <c r="LB1117" s="24"/>
      <c r="LC1117" s="24"/>
      <c r="LD1117" s="24"/>
      <c r="LE1117" s="151"/>
      <c r="LF1117" s="151"/>
      <c r="LG1117" s="153"/>
      <c r="LH1117" s="24"/>
      <c r="LI1117" s="24"/>
      <c r="LJ1117" s="24"/>
      <c r="LK1117" s="24"/>
      <c r="LL1117" s="24"/>
      <c r="LM1117" s="24"/>
      <c r="LN1117" s="24"/>
      <c r="LO1117" s="24"/>
      <c r="LP1117" s="24"/>
      <c r="LQ1117" s="24"/>
      <c r="LR1117" s="24"/>
      <c r="LS1117" s="24"/>
      <c r="LT1117" s="24"/>
      <c r="LU1117" s="24"/>
      <c r="LV1117" s="24"/>
      <c r="LW1117" s="24"/>
      <c r="LX1117" s="24"/>
      <c r="LY1117" s="24"/>
      <c r="LZ1117" s="24"/>
      <c r="MA1117" s="24"/>
      <c r="MB1117" s="24"/>
      <c r="MC1117" s="24"/>
      <c r="MD1117" s="24"/>
      <c r="ME1117" s="24"/>
      <c r="MF1117" s="24"/>
      <c r="MG1117" s="24"/>
      <c r="MH1117" s="24"/>
      <c r="MI1117" s="24"/>
      <c r="MJ1117" s="24"/>
      <c r="MK1117" s="24"/>
      <c r="ML1117" s="24"/>
    </row>
    <row r="1118" spans="1:350" ht="13.9" customHeight="1" outlineLevel="3" x14ac:dyDescent="0.2">
      <c r="A1118" s="226" t="s">
        <v>652</v>
      </c>
      <c r="B1118" s="218" t="s">
        <v>353</v>
      </c>
      <c r="C1118" s="214" t="s">
        <v>37</v>
      </c>
      <c r="D1118" s="154">
        <v>893</v>
      </c>
      <c r="E1118" s="175">
        <v>0</v>
      </c>
      <c r="F1118" s="175">
        <f>D1118-E1118</f>
        <v>893</v>
      </c>
      <c r="G1118" s="175" t="s">
        <v>938</v>
      </c>
      <c r="H1118" s="170" t="s">
        <v>880</v>
      </c>
      <c r="I1118" s="170" t="s">
        <v>1005</v>
      </c>
      <c r="J1118" s="212">
        <f ca="1">E1118+Q1118+AX1118+CF1118+DN1118+ES1118+GA1118+HH1118+IP1118+JW1118+LE1118</f>
        <v>803</v>
      </c>
      <c r="K1118" s="212">
        <f>E1118+R1118+AY1118+CG1118+DO1118+ET1118+GB1118+HI1118+IQ1118+JX1118+LF1118</f>
        <v>0</v>
      </c>
      <c r="L1118" s="172">
        <f ca="1">K1118/J1118</f>
        <v>0</v>
      </c>
      <c r="M1118" s="172">
        <f>K1118/D1118</f>
        <v>0</v>
      </c>
      <c r="N1118" s="183">
        <f ca="1">SUMIF($EV$8:$FZ$9,$O$5,$EV1119:$FZ1119)-SUMIF($EV$8:$FZ$9,$Q$5,$EV1119:$FZ1119)</f>
        <v>0</v>
      </c>
      <c r="O1118" s="156"/>
      <c r="P1118" s="16" t="s">
        <v>25</v>
      </c>
      <c r="Q1118" s="150">
        <v>0</v>
      </c>
      <c r="R1118" s="150">
        <v>0</v>
      </c>
      <c r="S1118" s="152" t="e">
        <v>#DIV/0!</v>
      </c>
      <c r="T1118" s="16"/>
      <c r="U1118" s="16"/>
      <c r="V1118" s="16"/>
      <c r="W1118" s="16"/>
      <c r="X1118" s="16"/>
      <c r="Y1118" s="16"/>
      <c r="Z1118" s="16"/>
      <c r="AA1118" s="16"/>
      <c r="AB1118" s="16"/>
      <c r="AC1118" s="16"/>
      <c r="AD1118" s="16"/>
      <c r="AE1118" s="16"/>
      <c r="AF1118" s="16"/>
      <c r="AG1118" s="16"/>
      <c r="AH1118" s="16"/>
      <c r="AI1118" s="16"/>
      <c r="AJ1118" s="16"/>
      <c r="AK1118" s="16"/>
      <c r="AL1118" s="16"/>
      <c r="AM1118" s="16"/>
      <c r="AN1118" s="16"/>
      <c r="AO1118" s="16"/>
      <c r="AP1118" s="16"/>
      <c r="AQ1118" s="16"/>
      <c r="AR1118" s="16"/>
      <c r="AS1118" s="16"/>
      <c r="AT1118" s="16"/>
      <c r="AU1118" s="16"/>
      <c r="AV1118" s="16"/>
      <c r="AW1118" s="16"/>
      <c r="AX1118" s="150">
        <f t="shared" ref="AX1118:AX1168" ca="1" si="2895">SUMIF($BA$8:$CE$9,$O$5,$BA1118:$CE1118)</f>
        <v>0</v>
      </c>
      <c r="AY1118" s="150">
        <f>SUM(BA1119:CE1119)</f>
        <v>0</v>
      </c>
      <c r="AZ1118" s="152" t="e">
        <f ca="1">AY1118/AX1118</f>
        <v>#DIV/0!</v>
      </c>
      <c r="BA1118" s="16"/>
      <c r="BB1118" s="16"/>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c r="BY1118" s="16"/>
      <c r="BZ1118" s="16"/>
      <c r="CA1118" s="16"/>
      <c r="CB1118" s="16"/>
      <c r="CC1118" s="16"/>
      <c r="CD1118" s="16"/>
      <c r="CE1118" s="16"/>
      <c r="CF1118" s="150">
        <f t="shared" ref="CF1118" si="2896">SUM(CI1118:DM1118)</f>
        <v>0</v>
      </c>
      <c r="CG1118" s="150">
        <f>SUM(CI1119:DM1119)</f>
        <v>0</v>
      </c>
      <c r="CH1118" s="152" t="e">
        <f>CG1118/CF1118</f>
        <v>#DIV/0!</v>
      </c>
      <c r="CI1118" s="129"/>
      <c r="CJ1118" s="129"/>
      <c r="CK1118" s="129"/>
      <c r="CL1118" s="129"/>
      <c r="CM1118" s="129"/>
      <c r="CN1118" s="129"/>
      <c r="CO1118" s="129"/>
      <c r="CP1118" s="101"/>
      <c r="CQ1118" s="101"/>
      <c r="CR1118" s="101"/>
      <c r="CS1118" s="101"/>
      <c r="CT1118" s="101"/>
      <c r="CU1118" s="101"/>
      <c r="CV1118" s="101"/>
      <c r="CW1118" s="129"/>
      <c r="CX1118" s="129"/>
      <c r="CY1118" s="129"/>
      <c r="CZ1118" s="129"/>
      <c r="DA1118" s="129"/>
      <c r="DB1118" s="129"/>
      <c r="DC1118" s="129"/>
      <c r="DD1118" s="129"/>
      <c r="DE1118" s="129"/>
      <c r="DF1118" s="129"/>
      <c r="DG1118" s="129"/>
      <c r="DH1118" s="129"/>
      <c r="DI1118" s="129"/>
      <c r="DJ1118" s="129"/>
      <c r="DK1118" s="129"/>
      <c r="DL1118" s="129"/>
      <c r="DM1118" s="129"/>
      <c r="DN1118" s="150">
        <f t="shared" ref="DN1118" si="2897">SUM(DQ1118:ER1118)</f>
        <v>0</v>
      </c>
      <c r="DO1118" s="150">
        <f>SUM(DQ1119:ER1119)</f>
        <v>0</v>
      </c>
      <c r="DP1118" s="152" t="e">
        <f t="shared" si="2738"/>
        <v>#DIV/0!</v>
      </c>
      <c r="DQ1118" s="16"/>
      <c r="DR1118" s="16"/>
      <c r="DS1118" s="16"/>
      <c r="DT1118" s="16"/>
      <c r="DU1118" s="16"/>
      <c r="DV1118" s="16"/>
      <c r="DW1118" s="16"/>
      <c r="DX1118" s="16"/>
      <c r="DY1118" s="16"/>
      <c r="DZ1118" s="16"/>
      <c r="EA1118" s="16"/>
      <c r="EB1118" s="16"/>
      <c r="EC1118" s="16"/>
      <c r="ED1118" s="16"/>
      <c r="EE1118" s="16"/>
      <c r="EF1118" s="16"/>
      <c r="EG1118" s="16"/>
      <c r="EH1118" s="16"/>
      <c r="EI1118" s="16"/>
      <c r="EJ1118" s="16"/>
      <c r="EK1118" s="16"/>
      <c r="EL1118" s="16"/>
      <c r="EM1118" s="16"/>
      <c r="EN1118" s="16"/>
      <c r="EO1118" s="16"/>
      <c r="EP1118" s="16"/>
      <c r="EQ1118" s="16"/>
      <c r="ER1118" s="16"/>
      <c r="ES1118" s="150">
        <f t="shared" ca="1" si="2791"/>
        <v>0</v>
      </c>
      <c r="ET1118" s="150">
        <f t="shared" si="2775"/>
        <v>0</v>
      </c>
      <c r="EU1118" s="152" t="e">
        <f t="shared" ca="1" si="2776"/>
        <v>#DIV/0!</v>
      </c>
      <c r="EV1118" s="16"/>
      <c r="EW1118" s="67"/>
      <c r="EX1118" s="16"/>
      <c r="EY1118" s="16"/>
      <c r="EZ1118" s="16"/>
      <c r="FA1118" s="16"/>
      <c r="FB1118" s="16"/>
      <c r="FC1118" s="16"/>
      <c r="FD1118" s="16"/>
      <c r="FE1118" s="16"/>
      <c r="FF1118" s="16"/>
      <c r="FG1118" s="16"/>
      <c r="FH1118" s="16"/>
      <c r="FI1118" s="16"/>
      <c r="FJ1118" s="16"/>
      <c r="FK1118" s="16"/>
      <c r="FL1118" s="16"/>
      <c r="FM1118" s="16"/>
      <c r="FN1118" s="16"/>
      <c r="FO1118" s="16"/>
      <c r="FP1118" s="16"/>
      <c r="FQ1118" s="16"/>
      <c r="FR1118" s="16"/>
      <c r="FS1118" s="16"/>
      <c r="FT1118" s="16"/>
      <c r="FU1118" s="16"/>
      <c r="FV1118" s="16"/>
      <c r="FW1118" s="16"/>
      <c r="FX1118" s="16"/>
      <c r="FY1118" s="16"/>
      <c r="FZ1118" s="16"/>
      <c r="GA1118" s="150">
        <f t="shared" ref="GA1118" ca="1" si="2898">SUMIF($GD$8:$HG$9,$O$5,GD1118:HG1118)</f>
        <v>803</v>
      </c>
      <c r="GB1118" s="150">
        <f t="shared" ref="GB1118" si="2899">SUM(GD1119:HG1119)</f>
        <v>0</v>
      </c>
      <c r="GC1118" s="152">
        <f t="shared" ref="GC1118" ca="1" si="2900">GB1118/GA1118</f>
        <v>0</v>
      </c>
      <c r="GD1118" s="16"/>
      <c r="GE1118" s="16"/>
      <c r="GF1118" s="16"/>
      <c r="GG1118" s="16"/>
      <c r="GH1118" s="16"/>
      <c r="GI1118" s="16"/>
      <c r="GJ1118" s="16"/>
      <c r="GK1118" s="16">
        <v>10</v>
      </c>
      <c r="GL1118" s="16">
        <v>100</v>
      </c>
      <c r="GM1118" s="16">
        <v>100</v>
      </c>
      <c r="GN1118" s="16">
        <v>100</v>
      </c>
      <c r="GO1118" s="16">
        <v>100</v>
      </c>
      <c r="GP1118" s="16">
        <v>100</v>
      </c>
      <c r="GQ1118" s="16">
        <v>100</v>
      </c>
      <c r="GR1118" s="16">
        <v>100</v>
      </c>
      <c r="GS1118" s="16">
        <v>93</v>
      </c>
      <c r="GT1118" s="16"/>
      <c r="GU1118" s="16"/>
      <c r="GV1118" s="16"/>
      <c r="GW1118" s="16"/>
      <c r="GX1118" s="16"/>
      <c r="GY1118" s="16"/>
      <c r="GZ1118" s="16"/>
      <c r="HA1118" s="16"/>
      <c r="HB1118" s="16"/>
      <c r="HC1118" s="16"/>
      <c r="HD1118" s="16"/>
      <c r="HE1118" s="16"/>
      <c r="HF1118" s="16"/>
      <c r="HG1118" s="16"/>
      <c r="HH1118" s="150"/>
      <c r="HI1118" s="150">
        <v>0</v>
      </c>
      <c r="HJ1118" s="152" t="e">
        <v>#DIV/0!</v>
      </c>
      <c r="HK1118" s="16"/>
      <c r="HL1118" s="16"/>
      <c r="HM1118" s="16"/>
      <c r="HN1118" s="16"/>
      <c r="HO1118" s="16"/>
      <c r="HP1118" s="16"/>
      <c r="HQ1118" s="16"/>
      <c r="HR1118" s="16"/>
      <c r="HS1118" s="16"/>
      <c r="HT1118" s="16"/>
      <c r="HU1118" s="16"/>
      <c r="HV1118" s="16"/>
      <c r="HW1118" s="16"/>
      <c r="HX1118" s="16"/>
      <c r="HY1118" s="16"/>
      <c r="HZ1118" s="16"/>
      <c r="IA1118" s="16"/>
      <c r="IB1118" s="16"/>
      <c r="IC1118" s="16"/>
      <c r="ID1118" s="16"/>
      <c r="IE1118" s="16"/>
      <c r="IF1118" s="16"/>
      <c r="IG1118" s="16"/>
      <c r="IH1118" s="16"/>
      <c r="II1118" s="16"/>
      <c r="IJ1118" s="16"/>
      <c r="IK1118" s="16"/>
      <c r="IL1118" s="16"/>
      <c r="IM1118" s="16"/>
      <c r="IN1118" s="16"/>
      <c r="IO1118" s="16"/>
      <c r="IP1118" s="150"/>
      <c r="IQ1118" s="150">
        <v>0</v>
      </c>
      <c r="IR1118" s="152" t="e">
        <v>#DIV/0!</v>
      </c>
      <c r="IS1118" s="16"/>
      <c r="IT1118" s="16"/>
      <c r="IU1118" s="16"/>
      <c r="IV1118" s="16"/>
      <c r="IW1118" s="16"/>
      <c r="IX1118" s="16"/>
      <c r="IY1118" s="16"/>
      <c r="IZ1118" s="16"/>
      <c r="JA1118" s="16"/>
      <c r="JB1118" s="16"/>
      <c r="JC1118" s="16"/>
      <c r="JD1118" s="16"/>
      <c r="JE1118" s="16"/>
      <c r="JF1118" s="16"/>
      <c r="JG1118" s="16"/>
      <c r="JH1118" s="16"/>
      <c r="JI1118" s="16"/>
      <c r="JJ1118" s="16"/>
      <c r="JK1118" s="16"/>
      <c r="JL1118" s="16"/>
      <c r="JM1118" s="16"/>
      <c r="JN1118" s="16"/>
      <c r="JO1118" s="16"/>
      <c r="JP1118" s="16"/>
      <c r="JQ1118" s="16"/>
      <c r="JR1118" s="16"/>
      <c r="JS1118" s="16"/>
      <c r="JT1118" s="16"/>
      <c r="JU1118" s="23"/>
      <c r="JV1118" s="16"/>
      <c r="JW1118" s="150"/>
      <c r="JX1118" s="150">
        <v>0</v>
      </c>
      <c r="JY1118" s="152" t="e">
        <v>#DIV/0!</v>
      </c>
      <c r="JZ1118" s="16"/>
      <c r="KA1118" s="16"/>
      <c r="KB1118" s="16"/>
      <c r="KC1118" s="16"/>
      <c r="KD1118" s="16"/>
      <c r="KE1118" s="16"/>
      <c r="KF1118" s="16"/>
      <c r="KG1118" s="16"/>
      <c r="KH1118" s="16"/>
      <c r="KI1118" s="16"/>
      <c r="KJ1118" s="16"/>
      <c r="KK1118" s="16"/>
      <c r="KL1118" s="16"/>
      <c r="KM1118" s="16"/>
      <c r="KN1118" s="16"/>
      <c r="KO1118" s="16"/>
      <c r="KP1118" s="16"/>
      <c r="KQ1118" s="16"/>
      <c r="KR1118" s="16"/>
      <c r="KS1118" s="16"/>
      <c r="KT1118" s="16"/>
      <c r="KU1118" s="16"/>
      <c r="KV1118" s="16"/>
      <c r="KW1118" s="16"/>
      <c r="KX1118" s="16"/>
      <c r="KY1118" s="16"/>
      <c r="KZ1118" s="16"/>
      <c r="LA1118" s="16"/>
      <c r="LB1118" s="16"/>
      <c r="LC1118" s="16"/>
      <c r="LD1118" s="16"/>
      <c r="LE1118" s="150"/>
      <c r="LF1118" s="150">
        <v>0</v>
      </c>
      <c r="LG1118" s="152" t="e">
        <v>#DIV/0!</v>
      </c>
      <c r="LH1118" s="16"/>
      <c r="LI1118" s="16"/>
      <c r="LJ1118" s="16"/>
      <c r="LK1118" s="16"/>
      <c r="LL1118" s="16"/>
      <c r="LM1118" s="16"/>
      <c r="LN1118" s="16"/>
      <c r="LO1118" s="16"/>
      <c r="LP1118" s="16"/>
      <c r="LQ1118" s="16"/>
      <c r="LR1118" s="16"/>
      <c r="LS1118" s="16"/>
      <c r="LT1118" s="16"/>
      <c r="LU1118" s="16"/>
      <c r="LV1118" s="16"/>
      <c r="LW1118" s="16"/>
      <c r="LX1118" s="16"/>
      <c r="LY1118" s="16"/>
      <c r="LZ1118" s="16"/>
      <c r="MA1118" s="16"/>
      <c r="MB1118" s="16"/>
      <c r="MC1118" s="16"/>
      <c r="MD1118" s="16"/>
      <c r="ME1118" s="16"/>
      <c r="MF1118" s="16"/>
      <c r="MG1118" s="16"/>
      <c r="MH1118" s="16"/>
      <c r="MI1118" s="16"/>
      <c r="MJ1118" s="16"/>
      <c r="MK1118" s="16"/>
      <c r="ML1118" s="16"/>
    </row>
    <row r="1119" spans="1:350" ht="13.9" customHeight="1" outlineLevel="3" x14ac:dyDescent="0.2">
      <c r="A1119" s="227"/>
      <c r="B1119" s="219"/>
      <c r="C1119" s="215"/>
      <c r="D1119" s="155"/>
      <c r="E1119" s="176"/>
      <c r="F1119" s="176"/>
      <c r="G1119" s="176"/>
      <c r="H1119" s="171"/>
      <c r="I1119" s="171"/>
      <c r="J1119" s="213"/>
      <c r="K1119" s="213"/>
      <c r="L1119" s="173"/>
      <c r="M1119" s="173"/>
      <c r="N1119" s="184"/>
      <c r="O1119" s="157"/>
      <c r="P1119" s="17" t="s">
        <v>26</v>
      </c>
      <c r="Q1119" s="151"/>
      <c r="R1119" s="151"/>
      <c r="S1119" s="153"/>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151"/>
      <c r="AY1119" s="151"/>
      <c r="AZ1119" s="153"/>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c r="CA1119" s="24"/>
      <c r="CB1119" s="24"/>
      <c r="CC1119" s="24"/>
      <c r="CD1119" s="24"/>
      <c r="CE1119" s="24"/>
      <c r="CF1119" s="151"/>
      <c r="CG1119" s="151"/>
      <c r="CH1119" s="153"/>
      <c r="CI1119" s="141"/>
      <c r="CJ1119" s="141"/>
      <c r="CK1119" s="141"/>
      <c r="CL1119" s="141"/>
      <c r="CM1119" s="141"/>
      <c r="CN1119" s="141"/>
      <c r="CO1119" s="141"/>
      <c r="CP1119" s="95"/>
      <c r="CQ1119" s="95"/>
      <c r="CR1119" s="95"/>
      <c r="CS1119" s="95"/>
      <c r="CT1119" s="95"/>
      <c r="CU1119" s="95"/>
      <c r="CV1119" s="95"/>
      <c r="CW1119" s="141"/>
      <c r="CX1119" s="141"/>
      <c r="CY1119" s="141"/>
      <c r="CZ1119" s="141"/>
      <c r="DA1119" s="141"/>
      <c r="DB1119" s="141"/>
      <c r="DC1119" s="141"/>
      <c r="DD1119" s="141"/>
      <c r="DE1119" s="141"/>
      <c r="DF1119" s="141"/>
      <c r="DG1119" s="141"/>
      <c r="DH1119" s="141"/>
      <c r="DI1119" s="141"/>
      <c r="DJ1119" s="141"/>
      <c r="DK1119" s="141"/>
      <c r="DL1119" s="141"/>
      <c r="DM1119" s="141"/>
      <c r="DN1119" s="151"/>
      <c r="DO1119" s="151"/>
      <c r="DP1119" s="153"/>
      <c r="DQ1119" s="24"/>
      <c r="DR1119" s="24"/>
      <c r="DS1119" s="24"/>
      <c r="DT1119" s="24"/>
      <c r="DU1119" s="24"/>
      <c r="DV1119" s="24"/>
      <c r="DW1119" s="24"/>
      <c r="DX1119" s="24"/>
      <c r="DY1119" s="24"/>
      <c r="DZ1119" s="24"/>
      <c r="EA1119" s="24"/>
      <c r="EB1119" s="24"/>
      <c r="EC1119" s="24"/>
      <c r="ED1119" s="24"/>
      <c r="EE1119" s="24"/>
      <c r="EF1119" s="24"/>
      <c r="EG1119" s="24"/>
      <c r="EH1119" s="24"/>
      <c r="EI1119" s="24"/>
      <c r="EJ1119" s="24"/>
      <c r="EK1119" s="24"/>
      <c r="EL1119" s="24"/>
      <c r="EM1119" s="24"/>
      <c r="EN1119" s="24"/>
      <c r="EO1119" s="24"/>
      <c r="EP1119" s="24"/>
      <c r="EQ1119" s="24"/>
      <c r="ER1119" s="24"/>
      <c r="ES1119" s="151"/>
      <c r="ET1119" s="151"/>
      <c r="EU1119" s="153"/>
      <c r="EV1119" s="24"/>
      <c r="EW1119" s="125"/>
      <c r="EX1119" s="24"/>
      <c r="EY1119" s="24"/>
      <c r="EZ1119" s="24"/>
      <c r="FA1119" s="24"/>
      <c r="FB1119" s="24"/>
      <c r="FC1119" s="24"/>
      <c r="FD1119" s="24"/>
      <c r="FE1119" s="24"/>
      <c r="FF1119" s="24"/>
      <c r="FG1119" s="24"/>
      <c r="FH1119" s="24"/>
      <c r="FI1119" s="24"/>
      <c r="FJ1119" s="24"/>
      <c r="FK1119" s="24"/>
      <c r="FL1119" s="24"/>
      <c r="FM1119" s="24"/>
      <c r="FN1119" s="24"/>
      <c r="FO1119" s="24"/>
      <c r="FP1119" s="24"/>
      <c r="FQ1119" s="24"/>
      <c r="FR1119" s="24"/>
      <c r="FS1119" s="24"/>
      <c r="FT1119" s="24"/>
      <c r="FU1119" s="24"/>
      <c r="FV1119" s="24"/>
      <c r="FW1119" s="24"/>
      <c r="FX1119" s="24"/>
      <c r="FY1119" s="24"/>
      <c r="FZ1119" s="24"/>
      <c r="GA1119" s="151"/>
      <c r="GB1119" s="151"/>
      <c r="GC1119" s="153"/>
      <c r="GD1119" s="24"/>
      <c r="GE1119" s="24"/>
      <c r="GF1119" s="24"/>
      <c r="GG1119" s="24"/>
      <c r="GH1119" s="24"/>
      <c r="GI1119" s="24"/>
      <c r="GJ1119" s="24"/>
      <c r="GK1119" s="24"/>
      <c r="GL1119" s="24"/>
      <c r="GM1119" s="24"/>
      <c r="GN1119" s="24"/>
      <c r="GO1119" s="24"/>
      <c r="GP1119" s="24"/>
      <c r="GQ1119" s="24"/>
      <c r="GR1119" s="24"/>
      <c r="GS1119" s="24"/>
      <c r="GT1119" s="24"/>
      <c r="GU1119" s="24"/>
      <c r="GV1119" s="24"/>
      <c r="GW1119" s="24"/>
      <c r="GX1119" s="24"/>
      <c r="GY1119" s="24"/>
      <c r="GZ1119" s="24"/>
      <c r="HA1119" s="24"/>
      <c r="HB1119" s="24"/>
      <c r="HC1119" s="24"/>
      <c r="HD1119" s="24"/>
      <c r="HE1119" s="24"/>
      <c r="HF1119" s="24"/>
      <c r="HG1119" s="24"/>
      <c r="HH1119" s="151"/>
      <c r="HI1119" s="151"/>
      <c r="HJ1119" s="153"/>
      <c r="HK1119" s="24"/>
      <c r="HL1119" s="24"/>
      <c r="HM1119" s="24"/>
      <c r="HN1119" s="24"/>
      <c r="HO1119" s="24"/>
      <c r="HP1119" s="24"/>
      <c r="HQ1119" s="24"/>
      <c r="HR1119" s="24"/>
      <c r="HS1119" s="24"/>
      <c r="HT1119" s="24"/>
      <c r="HU1119" s="24"/>
      <c r="HV1119" s="24"/>
      <c r="HW1119" s="24"/>
      <c r="HX1119" s="24"/>
      <c r="HY1119" s="24"/>
      <c r="HZ1119" s="24"/>
      <c r="IA1119" s="24"/>
      <c r="IB1119" s="24"/>
      <c r="IC1119" s="24"/>
      <c r="ID1119" s="24"/>
      <c r="IE1119" s="24"/>
      <c r="IF1119" s="24"/>
      <c r="IG1119" s="24"/>
      <c r="IH1119" s="24"/>
      <c r="II1119" s="24"/>
      <c r="IJ1119" s="24"/>
      <c r="IK1119" s="24"/>
      <c r="IL1119" s="24"/>
      <c r="IM1119" s="24"/>
      <c r="IN1119" s="24"/>
      <c r="IO1119" s="24"/>
      <c r="IP1119" s="151"/>
      <c r="IQ1119" s="151"/>
      <c r="IR1119" s="153"/>
      <c r="IS1119" s="24"/>
      <c r="IT1119" s="24"/>
      <c r="IU1119" s="24"/>
      <c r="IV1119" s="24"/>
      <c r="IW1119" s="24"/>
      <c r="IX1119" s="24"/>
      <c r="IY1119" s="24"/>
      <c r="IZ1119" s="24"/>
      <c r="JA1119" s="24"/>
      <c r="JB1119" s="24"/>
      <c r="JC1119" s="24"/>
      <c r="JD1119" s="24"/>
      <c r="JE1119" s="24"/>
      <c r="JF1119" s="24"/>
      <c r="JG1119" s="24"/>
      <c r="JH1119" s="24"/>
      <c r="JI1119" s="24"/>
      <c r="JJ1119" s="24"/>
      <c r="JK1119" s="24"/>
      <c r="JL1119" s="24"/>
      <c r="JM1119" s="24"/>
      <c r="JN1119" s="24"/>
      <c r="JO1119" s="24"/>
      <c r="JP1119" s="24"/>
      <c r="JQ1119" s="24"/>
      <c r="JR1119" s="24"/>
      <c r="JS1119" s="24"/>
      <c r="JT1119" s="24"/>
      <c r="JU1119" s="25"/>
      <c r="JV1119" s="24"/>
      <c r="JW1119" s="151"/>
      <c r="JX1119" s="151"/>
      <c r="JY1119" s="153"/>
      <c r="JZ1119" s="24"/>
      <c r="KA1119" s="24"/>
      <c r="KB1119" s="24"/>
      <c r="KC1119" s="24"/>
      <c r="KD1119" s="24"/>
      <c r="KE1119" s="24"/>
      <c r="KF1119" s="24"/>
      <c r="KG1119" s="24"/>
      <c r="KH1119" s="24"/>
      <c r="KI1119" s="24"/>
      <c r="KJ1119" s="24"/>
      <c r="KK1119" s="24"/>
      <c r="KL1119" s="24"/>
      <c r="KM1119" s="24"/>
      <c r="KN1119" s="24"/>
      <c r="KO1119" s="24"/>
      <c r="KP1119" s="24"/>
      <c r="KQ1119" s="24"/>
      <c r="KR1119" s="24"/>
      <c r="KS1119" s="24"/>
      <c r="KT1119" s="24"/>
      <c r="KU1119" s="24"/>
      <c r="KV1119" s="24"/>
      <c r="KW1119" s="24"/>
      <c r="KX1119" s="24"/>
      <c r="KY1119" s="24"/>
      <c r="KZ1119" s="24"/>
      <c r="LA1119" s="24"/>
      <c r="LB1119" s="24"/>
      <c r="LC1119" s="24"/>
      <c r="LD1119" s="24"/>
      <c r="LE1119" s="151"/>
      <c r="LF1119" s="151"/>
      <c r="LG1119" s="153"/>
      <c r="LH1119" s="24"/>
      <c r="LI1119" s="24"/>
      <c r="LJ1119" s="24"/>
      <c r="LK1119" s="24"/>
      <c r="LL1119" s="24"/>
      <c r="LM1119" s="24"/>
      <c r="LN1119" s="24"/>
      <c r="LO1119" s="24"/>
      <c r="LP1119" s="24"/>
      <c r="LQ1119" s="24"/>
      <c r="LR1119" s="24"/>
      <c r="LS1119" s="24"/>
      <c r="LT1119" s="24"/>
      <c r="LU1119" s="24"/>
      <c r="LV1119" s="24"/>
      <c r="LW1119" s="24"/>
      <c r="LX1119" s="24"/>
      <c r="LY1119" s="24"/>
      <c r="LZ1119" s="24"/>
      <c r="MA1119" s="24"/>
      <c r="MB1119" s="24"/>
      <c r="MC1119" s="24"/>
      <c r="MD1119" s="24"/>
      <c r="ME1119" s="24"/>
      <c r="MF1119" s="24"/>
      <c r="MG1119" s="24"/>
      <c r="MH1119" s="24"/>
      <c r="MI1119" s="24"/>
      <c r="MJ1119" s="24"/>
      <c r="MK1119" s="24"/>
      <c r="ML1119" s="24"/>
    </row>
    <row r="1120" spans="1:350" s="41" customFormat="1" ht="14.25" customHeight="1" outlineLevel="3" x14ac:dyDescent="0.25">
      <c r="A1120" s="220" t="s">
        <v>645</v>
      </c>
      <c r="B1120" s="230" t="s">
        <v>654</v>
      </c>
      <c r="C1120" s="175" t="s">
        <v>59</v>
      </c>
      <c r="D1120" s="175">
        <v>1</v>
      </c>
      <c r="E1120" s="175"/>
      <c r="F1120" s="175">
        <f>D1120-E1120</f>
        <v>1</v>
      </c>
      <c r="G1120" s="175" t="s">
        <v>840</v>
      </c>
      <c r="H1120" s="170" t="s">
        <v>857</v>
      </c>
      <c r="I1120" s="170" t="s">
        <v>1010</v>
      </c>
      <c r="J1120" s="212">
        <f ca="1">E1120+Q1120+AX1120+CF1120+DN1120+ES1120+GA1120+HH1120+IP1120+JW1120+LE1120</f>
        <v>0</v>
      </c>
      <c r="K1120" s="212">
        <f>E1120+R1120+AY1120+CG1120+DO1120+ET1120+GB1120+HI1120+IQ1120+JX1120+LF1120</f>
        <v>0</v>
      </c>
      <c r="L1120" s="172" t="e">
        <f ca="1">K1120/J1120</f>
        <v>#DIV/0!</v>
      </c>
      <c r="M1120" s="172">
        <f>K1120/D1120</f>
        <v>0</v>
      </c>
      <c r="N1120" s="183">
        <f ca="1">SUMIF($EV$8:$FZ$9,$O$5,$EV1121:$FZ1121)-SUMIF($EV$8:$FZ$9,$Q$5,$EV1121:$FZ1121)</f>
        <v>0</v>
      </c>
      <c r="O1120" s="154"/>
      <c r="P1120" s="154"/>
      <c r="Q1120" s="150">
        <v>0</v>
      </c>
      <c r="R1120" s="150">
        <v>0</v>
      </c>
      <c r="S1120" s="152" t="e">
        <v>#DIV/0!</v>
      </c>
      <c r="T1120" s="154"/>
      <c r="U1120" s="154"/>
      <c r="V1120" s="154"/>
      <c r="W1120" s="154"/>
      <c r="X1120" s="154"/>
      <c r="Y1120" s="154"/>
      <c r="Z1120" s="154"/>
      <c r="AA1120" s="154"/>
      <c r="AB1120" s="154"/>
      <c r="AC1120" s="154"/>
      <c r="AD1120" s="154"/>
      <c r="AE1120" s="154"/>
      <c r="AF1120" s="154"/>
      <c r="AG1120" s="154"/>
      <c r="AH1120" s="154"/>
      <c r="AI1120" s="154"/>
      <c r="AJ1120" s="154"/>
      <c r="AK1120" s="154"/>
      <c r="AL1120" s="154"/>
      <c r="AM1120" s="154"/>
      <c r="AN1120" s="154"/>
      <c r="AO1120" s="154"/>
      <c r="AP1120" s="154"/>
      <c r="AQ1120" s="154"/>
      <c r="AR1120" s="154"/>
      <c r="AS1120" s="154"/>
      <c r="AT1120" s="154"/>
      <c r="AU1120" s="154"/>
      <c r="AV1120" s="154"/>
      <c r="AW1120" s="154"/>
      <c r="AX1120" s="150">
        <f t="shared" ca="1" si="2895"/>
        <v>0</v>
      </c>
      <c r="AY1120" s="150">
        <f>SUM(BA1121:CE1121)</f>
        <v>0</v>
      </c>
      <c r="AZ1120" s="152" t="e">
        <f ca="1">AY1120/AX1120</f>
        <v>#DIV/0!</v>
      </c>
      <c r="BA1120" s="154"/>
      <c r="BB1120" s="154"/>
      <c r="BC1120" s="154"/>
      <c r="BD1120" s="154"/>
      <c r="BE1120" s="154"/>
      <c r="BF1120" s="154"/>
      <c r="BG1120" s="154"/>
      <c r="BH1120" s="154"/>
      <c r="BI1120" s="154"/>
      <c r="BJ1120" s="154"/>
      <c r="BK1120" s="154"/>
      <c r="BL1120" s="154"/>
      <c r="BM1120" s="154"/>
      <c r="BN1120" s="154"/>
      <c r="BO1120" s="154"/>
      <c r="BP1120" s="154"/>
      <c r="BQ1120" s="154"/>
      <c r="BR1120" s="154"/>
      <c r="BS1120" s="154"/>
      <c r="BT1120" s="154"/>
      <c r="BU1120" s="154"/>
      <c r="BV1120" s="154"/>
      <c r="BW1120" s="154"/>
      <c r="BX1120" s="154"/>
      <c r="BY1120" s="154"/>
      <c r="BZ1120" s="154"/>
      <c r="CA1120" s="154"/>
      <c r="CB1120" s="154"/>
      <c r="CC1120" s="154"/>
      <c r="CD1120" s="154"/>
      <c r="CE1120" s="154"/>
      <c r="CF1120" s="150">
        <f t="shared" ref="CF1120" si="2901">SUM(CI1120:DM1120)</f>
        <v>0</v>
      </c>
      <c r="CG1120" s="150">
        <f>SUM(CI1121:DM1121)</f>
        <v>0</v>
      </c>
      <c r="CH1120" s="152" t="e">
        <f>CG1120/CF1120</f>
        <v>#DIV/0!</v>
      </c>
      <c r="CI1120" s="154"/>
      <c r="CJ1120" s="154"/>
      <c r="CK1120" s="154"/>
      <c r="CL1120" s="154"/>
      <c r="CM1120" s="154"/>
      <c r="CN1120" s="154"/>
      <c r="CO1120" s="154"/>
      <c r="CP1120" s="158"/>
      <c r="CQ1120" s="158"/>
      <c r="CR1120" s="158"/>
      <c r="CS1120" s="158"/>
      <c r="CT1120" s="158"/>
      <c r="CU1120" s="158"/>
      <c r="CV1120" s="158"/>
      <c r="CW1120" s="154"/>
      <c r="CX1120" s="154"/>
      <c r="CY1120" s="154"/>
      <c r="CZ1120" s="154"/>
      <c r="DA1120" s="154"/>
      <c r="DB1120" s="154"/>
      <c r="DC1120" s="154"/>
      <c r="DD1120" s="154"/>
      <c r="DE1120" s="154"/>
      <c r="DF1120" s="154"/>
      <c r="DG1120" s="154"/>
      <c r="DH1120" s="154"/>
      <c r="DI1120" s="154"/>
      <c r="DJ1120" s="154"/>
      <c r="DK1120" s="154"/>
      <c r="DL1120" s="154"/>
      <c r="DM1120" s="154"/>
      <c r="DN1120" s="150">
        <f t="shared" ref="DN1120" si="2902">SUM(DQ1120:ER1120)</f>
        <v>0</v>
      </c>
      <c r="DO1120" s="150">
        <f>SUM(DQ1121:ER1121)</f>
        <v>0</v>
      </c>
      <c r="DP1120" s="152" t="e">
        <f t="shared" ref="DP1120:DP1182" si="2903">DO1120/DN1120</f>
        <v>#DIV/0!</v>
      </c>
      <c r="DQ1120" s="154"/>
      <c r="DR1120" s="154"/>
      <c r="DS1120" s="154"/>
      <c r="DT1120" s="154"/>
      <c r="DU1120" s="154"/>
      <c r="DV1120" s="154"/>
      <c r="DW1120" s="154"/>
      <c r="DX1120" s="154"/>
      <c r="DY1120" s="154"/>
      <c r="DZ1120" s="154"/>
      <c r="EA1120" s="154"/>
      <c r="EB1120" s="154"/>
      <c r="EC1120" s="154"/>
      <c r="ED1120" s="154"/>
      <c r="EE1120" s="154"/>
      <c r="EF1120" s="154"/>
      <c r="EG1120" s="154"/>
      <c r="EH1120" s="154"/>
      <c r="EI1120" s="154"/>
      <c r="EJ1120" s="154"/>
      <c r="EK1120" s="154"/>
      <c r="EL1120" s="154"/>
      <c r="EM1120" s="154"/>
      <c r="EN1120" s="154"/>
      <c r="EO1120" s="154"/>
      <c r="EP1120" s="154"/>
      <c r="EQ1120" s="154"/>
      <c r="ER1120" s="154"/>
      <c r="ES1120" s="150">
        <f t="shared" ca="1" si="2791"/>
        <v>0</v>
      </c>
      <c r="ET1120" s="150">
        <f t="shared" si="2775"/>
        <v>0</v>
      </c>
      <c r="EU1120" s="152" t="e">
        <f t="shared" ca="1" si="2776"/>
        <v>#DIV/0!</v>
      </c>
      <c r="EV1120" s="154"/>
      <c r="EW1120" s="160"/>
      <c r="EX1120" s="154"/>
      <c r="EY1120" s="154"/>
      <c r="EZ1120" s="154"/>
      <c r="FA1120" s="154"/>
      <c r="FB1120" s="154"/>
      <c r="FC1120" s="154"/>
      <c r="FD1120" s="154"/>
      <c r="FE1120" s="154"/>
      <c r="FF1120" s="154"/>
      <c r="FG1120" s="154"/>
      <c r="FH1120" s="154"/>
      <c r="FI1120" s="154"/>
      <c r="FJ1120" s="154"/>
      <c r="FK1120" s="154"/>
      <c r="FL1120" s="154"/>
      <c r="FM1120" s="154"/>
      <c r="FN1120" s="154"/>
      <c r="FO1120" s="154"/>
      <c r="FP1120" s="154"/>
      <c r="FQ1120" s="154"/>
      <c r="FR1120" s="154"/>
      <c r="FS1120" s="154"/>
      <c r="FT1120" s="154"/>
      <c r="FU1120" s="154"/>
      <c r="FV1120" s="154"/>
      <c r="FW1120" s="154"/>
      <c r="FX1120" s="154"/>
      <c r="FY1120" s="154"/>
      <c r="FZ1120" s="154"/>
      <c r="GA1120" s="150">
        <f t="shared" ref="GA1120" ca="1" si="2904">SUMIF($GD$8:$HG$9,$O$5,GD1120:HG1120)</f>
        <v>0</v>
      </c>
      <c r="GB1120" s="150">
        <f t="shared" ref="GB1120" si="2905">SUM(GD1121:HG1121)</f>
        <v>0</v>
      </c>
      <c r="GC1120" s="152" t="e">
        <f t="shared" ref="GC1120" ca="1" si="2906">GB1120/GA1120</f>
        <v>#DIV/0!</v>
      </c>
      <c r="GD1120" s="154"/>
      <c r="GE1120" s="154"/>
      <c r="GF1120" s="154"/>
      <c r="GG1120" s="154"/>
      <c r="GH1120" s="154"/>
      <c r="GI1120" s="154"/>
      <c r="GJ1120" s="154"/>
      <c r="GK1120" s="154"/>
      <c r="GL1120" s="154"/>
      <c r="GM1120" s="154"/>
      <c r="GN1120" s="154"/>
      <c r="GO1120" s="154"/>
      <c r="GP1120" s="154"/>
      <c r="GQ1120" s="154"/>
      <c r="GR1120" s="154"/>
      <c r="GS1120" s="154"/>
      <c r="GT1120" s="154"/>
      <c r="GU1120" s="154"/>
      <c r="GV1120" s="154"/>
      <c r="GW1120" s="154"/>
      <c r="GX1120" s="154"/>
      <c r="GY1120" s="154"/>
      <c r="GZ1120" s="154"/>
      <c r="HA1120" s="154"/>
      <c r="HB1120" s="154"/>
      <c r="HC1120" s="154"/>
      <c r="HD1120" s="154"/>
      <c r="HE1120" s="154"/>
      <c r="HF1120" s="154"/>
      <c r="HG1120" s="154"/>
      <c r="HH1120" s="150"/>
      <c r="HI1120" s="150">
        <v>0</v>
      </c>
      <c r="HJ1120" s="154"/>
      <c r="HK1120" s="154"/>
      <c r="HL1120" s="154"/>
      <c r="HM1120" s="154"/>
      <c r="HN1120" s="154"/>
      <c r="HO1120" s="154"/>
      <c r="HP1120" s="154"/>
      <c r="HQ1120" s="154"/>
      <c r="HR1120" s="154"/>
      <c r="HS1120" s="154"/>
      <c r="HT1120" s="154"/>
      <c r="HU1120" s="154"/>
      <c r="HV1120" s="154"/>
      <c r="HW1120" s="154"/>
      <c r="HX1120" s="154"/>
      <c r="HY1120" s="154"/>
      <c r="HZ1120" s="154"/>
      <c r="IA1120" s="154"/>
      <c r="IB1120" s="154"/>
      <c r="IC1120" s="154"/>
      <c r="ID1120" s="154"/>
      <c r="IE1120" s="154"/>
      <c r="IF1120" s="154"/>
      <c r="IG1120" s="154"/>
      <c r="IH1120" s="154"/>
      <c r="II1120" s="154"/>
      <c r="IJ1120" s="154"/>
      <c r="IK1120" s="154"/>
      <c r="IL1120" s="154"/>
      <c r="IM1120" s="154"/>
      <c r="IN1120" s="154"/>
      <c r="IO1120" s="154"/>
      <c r="IP1120" s="150"/>
      <c r="IQ1120" s="150">
        <v>0</v>
      </c>
      <c r="IR1120" s="154"/>
      <c r="IS1120" s="154"/>
      <c r="IT1120" s="154"/>
      <c r="IU1120" s="154"/>
      <c r="IV1120" s="154"/>
      <c r="IW1120" s="154"/>
      <c r="IX1120" s="154"/>
      <c r="IY1120" s="154"/>
      <c r="IZ1120" s="154"/>
      <c r="JA1120" s="154"/>
      <c r="JB1120" s="154"/>
      <c r="JC1120" s="154"/>
      <c r="JD1120" s="154"/>
      <c r="JE1120" s="154"/>
      <c r="JF1120" s="154"/>
      <c r="JG1120" s="154"/>
      <c r="JH1120" s="154"/>
      <c r="JI1120" s="154"/>
      <c r="JJ1120" s="154"/>
      <c r="JK1120" s="154"/>
      <c r="JL1120" s="154"/>
      <c r="JM1120" s="154"/>
      <c r="JN1120" s="154"/>
      <c r="JO1120" s="154"/>
      <c r="JP1120" s="154"/>
      <c r="JQ1120" s="154"/>
      <c r="JR1120" s="154"/>
      <c r="JS1120" s="154"/>
      <c r="JT1120" s="154"/>
      <c r="JU1120" s="154"/>
      <c r="JV1120" s="154"/>
      <c r="JW1120" s="150"/>
      <c r="JX1120" s="150">
        <v>0</v>
      </c>
      <c r="JY1120" s="154"/>
      <c r="JZ1120" s="154"/>
      <c r="KA1120" s="154"/>
      <c r="KB1120" s="154"/>
      <c r="KC1120" s="154"/>
      <c r="KD1120" s="154"/>
      <c r="KE1120" s="154"/>
      <c r="KF1120" s="154"/>
      <c r="KG1120" s="154"/>
      <c r="KH1120" s="154"/>
      <c r="KI1120" s="154"/>
      <c r="KJ1120" s="154"/>
      <c r="KK1120" s="154"/>
      <c r="KL1120" s="154"/>
      <c r="KM1120" s="154"/>
      <c r="KN1120" s="154"/>
      <c r="KO1120" s="154"/>
      <c r="KP1120" s="154"/>
      <c r="KQ1120" s="154"/>
      <c r="KR1120" s="154"/>
      <c r="KS1120" s="154"/>
      <c r="KT1120" s="154"/>
      <c r="KU1120" s="154"/>
      <c r="KV1120" s="154"/>
      <c r="KW1120" s="154"/>
      <c r="KX1120" s="154"/>
      <c r="KY1120" s="154"/>
      <c r="KZ1120" s="154"/>
      <c r="LA1120" s="154"/>
      <c r="LB1120" s="154"/>
      <c r="LC1120" s="154"/>
      <c r="LD1120" s="154"/>
      <c r="LE1120" s="150"/>
      <c r="LF1120" s="150">
        <v>0</v>
      </c>
      <c r="LG1120" s="154"/>
      <c r="LH1120" s="154"/>
      <c r="LI1120" s="154"/>
      <c r="LJ1120" s="154"/>
      <c r="LK1120" s="154"/>
      <c r="LL1120" s="154"/>
      <c r="LM1120" s="154"/>
      <c r="LN1120" s="154"/>
      <c r="LO1120" s="154"/>
      <c r="LP1120" s="154"/>
      <c r="LQ1120" s="154"/>
      <c r="LR1120" s="154"/>
      <c r="LS1120" s="154"/>
      <c r="LT1120" s="154"/>
      <c r="LU1120" s="154"/>
      <c r="LV1120" s="154"/>
      <c r="LW1120" s="154"/>
      <c r="LX1120" s="154"/>
      <c r="LY1120" s="154"/>
      <c r="LZ1120" s="154"/>
      <c r="MA1120" s="154"/>
      <c r="MB1120" s="154"/>
      <c r="MC1120" s="154"/>
      <c r="MD1120" s="154"/>
      <c r="ME1120" s="154"/>
      <c r="MF1120" s="154"/>
      <c r="MG1120" s="154"/>
      <c r="MH1120" s="154"/>
      <c r="MI1120" s="154"/>
      <c r="MJ1120" s="154"/>
      <c r="MK1120" s="154"/>
      <c r="ML1120" s="154"/>
    </row>
    <row r="1121" spans="1:350" s="41" customFormat="1" ht="14.25" customHeight="1" outlineLevel="3" x14ac:dyDescent="0.25">
      <c r="A1121" s="221"/>
      <c r="B1121" s="231"/>
      <c r="C1121" s="176"/>
      <c r="D1121" s="176"/>
      <c r="E1121" s="176"/>
      <c r="F1121" s="176"/>
      <c r="G1121" s="176"/>
      <c r="H1121" s="171"/>
      <c r="I1121" s="171"/>
      <c r="J1121" s="213"/>
      <c r="K1121" s="213"/>
      <c r="L1121" s="173"/>
      <c r="M1121" s="173"/>
      <c r="N1121" s="184"/>
      <c r="O1121" s="155"/>
      <c r="P1121" s="155"/>
      <c r="Q1121" s="151"/>
      <c r="R1121" s="151"/>
      <c r="S1121" s="153"/>
      <c r="T1121" s="155"/>
      <c r="U1121" s="155"/>
      <c r="V1121" s="155"/>
      <c r="W1121" s="155"/>
      <c r="X1121" s="155"/>
      <c r="Y1121" s="155"/>
      <c r="Z1121" s="155"/>
      <c r="AA1121" s="155"/>
      <c r="AB1121" s="155"/>
      <c r="AC1121" s="155"/>
      <c r="AD1121" s="155"/>
      <c r="AE1121" s="155"/>
      <c r="AF1121" s="155"/>
      <c r="AG1121" s="155"/>
      <c r="AH1121" s="155"/>
      <c r="AI1121" s="155"/>
      <c r="AJ1121" s="155"/>
      <c r="AK1121" s="155"/>
      <c r="AL1121" s="155"/>
      <c r="AM1121" s="155"/>
      <c r="AN1121" s="155"/>
      <c r="AO1121" s="155"/>
      <c r="AP1121" s="155"/>
      <c r="AQ1121" s="155"/>
      <c r="AR1121" s="155"/>
      <c r="AS1121" s="155"/>
      <c r="AT1121" s="155"/>
      <c r="AU1121" s="155"/>
      <c r="AV1121" s="155"/>
      <c r="AW1121" s="155"/>
      <c r="AX1121" s="151"/>
      <c r="AY1121" s="151"/>
      <c r="AZ1121" s="153"/>
      <c r="BA1121" s="155"/>
      <c r="BB1121" s="155"/>
      <c r="BC1121" s="155"/>
      <c r="BD1121" s="155"/>
      <c r="BE1121" s="155"/>
      <c r="BF1121" s="155"/>
      <c r="BG1121" s="155"/>
      <c r="BH1121" s="155"/>
      <c r="BI1121" s="155"/>
      <c r="BJ1121" s="155"/>
      <c r="BK1121" s="155"/>
      <c r="BL1121" s="155"/>
      <c r="BM1121" s="155"/>
      <c r="BN1121" s="155"/>
      <c r="BO1121" s="155"/>
      <c r="BP1121" s="155"/>
      <c r="BQ1121" s="155"/>
      <c r="BR1121" s="155"/>
      <c r="BS1121" s="155"/>
      <c r="BT1121" s="155"/>
      <c r="BU1121" s="155"/>
      <c r="BV1121" s="155"/>
      <c r="BW1121" s="155"/>
      <c r="BX1121" s="155"/>
      <c r="BY1121" s="155"/>
      <c r="BZ1121" s="155"/>
      <c r="CA1121" s="155"/>
      <c r="CB1121" s="155"/>
      <c r="CC1121" s="155"/>
      <c r="CD1121" s="155"/>
      <c r="CE1121" s="155"/>
      <c r="CF1121" s="151"/>
      <c r="CG1121" s="151"/>
      <c r="CH1121" s="153"/>
      <c r="CI1121" s="155"/>
      <c r="CJ1121" s="155"/>
      <c r="CK1121" s="155"/>
      <c r="CL1121" s="155"/>
      <c r="CM1121" s="155"/>
      <c r="CN1121" s="155"/>
      <c r="CO1121" s="155"/>
      <c r="CP1121" s="159"/>
      <c r="CQ1121" s="159"/>
      <c r="CR1121" s="159"/>
      <c r="CS1121" s="159"/>
      <c r="CT1121" s="159"/>
      <c r="CU1121" s="159"/>
      <c r="CV1121" s="159"/>
      <c r="CW1121" s="155"/>
      <c r="CX1121" s="155"/>
      <c r="CY1121" s="155"/>
      <c r="CZ1121" s="155"/>
      <c r="DA1121" s="155"/>
      <c r="DB1121" s="155"/>
      <c r="DC1121" s="155"/>
      <c r="DD1121" s="155"/>
      <c r="DE1121" s="155"/>
      <c r="DF1121" s="155"/>
      <c r="DG1121" s="155"/>
      <c r="DH1121" s="155"/>
      <c r="DI1121" s="155"/>
      <c r="DJ1121" s="155"/>
      <c r="DK1121" s="155"/>
      <c r="DL1121" s="155"/>
      <c r="DM1121" s="155"/>
      <c r="DN1121" s="151"/>
      <c r="DO1121" s="151"/>
      <c r="DP1121" s="153"/>
      <c r="DQ1121" s="155"/>
      <c r="DR1121" s="155"/>
      <c r="DS1121" s="155"/>
      <c r="DT1121" s="155"/>
      <c r="DU1121" s="155"/>
      <c r="DV1121" s="155"/>
      <c r="DW1121" s="155"/>
      <c r="DX1121" s="155"/>
      <c r="DY1121" s="155"/>
      <c r="DZ1121" s="155"/>
      <c r="EA1121" s="155"/>
      <c r="EB1121" s="155"/>
      <c r="EC1121" s="155"/>
      <c r="ED1121" s="155"/>
      <c r="EE1121" s="155"/>
      <c r="EF1121" s="155"/>
      <c r="EG1121" s="155"/>
      <c r="EH1121" s="155"/>
      <c r="EI1121" s="155"/>
      <c r="EJ1121" s="155"/>
      <c r="EK1121" s="155"/>
      <c r="EL1121" s="155"/>
      <c r="EM1121" s="155"/>
      <c r="EN1121" s="155"/>
      <c r="EO1121" s="155"/>
      <c r="EP1121" s="155"/>
      <c r="EQ1121" s="155"/>
      <c r="ER1121" s="155"/>
      <c r="ES1121" s="151"/>
      <c r="ET1121" s="151"/>
      <c r="EU1121" s="153"/>
      <c r="EV1121" s="155"/>
      <c r="EW1121" s="161"/>
      <c r="EX1121" s="155"/>
      <c r="EY1121" s="155"/>
      <c r="EZ1121" s="155"/>
      <c r="FA1121" s="155"/>
      <c r="FB1121" s="155"/>
      <c r="FC1121" s="155"/>
      <c r="FD1121" s="155"/>
      <c r="FE1121" s="155"/>
      <c r="FF1121" s="155"/>
      <c r="FG1121" s="155"/>
      <c r="FH1121" s="155"/>
      <c r="FI1121" s="155"/>
      <c r="FJ1121" s="155"/>
      <c r="FK1121" s="155"/>
      <c r="FL1121" s="155"/>
      <c r="FM1121" s="155"/>
      <c r="FN1121" s="155"/>
      <c r="FO1121" s="155"/>
      <c r="FP1121" s="155"/>
      <c r="FQ1121" s="155"/>
      <c r="FR1121" s="155"/>
      <c r="FS1121" s="155"/>
      <c r="FT1121" s="155"/>
      <c r="FU1121" s="155"/>
      <c r="FV1121" s="155"/>
      <c r="FW1121" s="155"/>
      <c r="FX1121" s="155"/>
      <c r="FY1121" s="155"/>
      <c r="FZ1121" s="155"/>
      <c r="GA1121" s="151"/>
      <c r="GB1121" s="151"/>
      <c r="GC1121" s="153"/>
      <c r="GD1121" s="155"/>
      <c r="GE1121" s="155"/>
      <c r="GF1121" s="155"/>
      <c r="GG1121" s="155"/>
      <c r="GH1121" s="155"/>
      <c r="GI1121" s="155"/>
      <c r="GJ1121" s="155"/>
      <c r="GK1121" s="155"/>
      <c r="GL1121" s="155"/>
      <c r="GM1121" s="155"/>
      <c r="GN1121" s="155"/>
      <c r="GO1121" s="155"/>
      <c r="GP1121" s="155"/>
      <c r="GQ1121" s="155"/>
      <c r="GR1121" s="155"/>
      <c r="GS1121" s="155"/>
      <c r="GT1121" s="155"/>
      <c r="GU1121" s="155"/>
      <c r="GV1121" s="155"/>
      <c r="GW1121" s="155"/>
      <c r="GX1121" s="155"/>
      <c r="GY1121" s="155"/>
      <c r="GZ1121" s="155"/>
      <c r="HA1121" s="155"/>
      <c r="HB1121" s="155"/>
      <c r="HC1121" s="155"/>
      <c r="HD1121" s="155"/>
      <c r="HE1121" s="155"/>
      <c r="HF1121" s="155"/>
      <c r="HG1121" s="155"/>
      <c r="HH1121" s="151"/>
      <c r="HI1121" s="151"/>
      <c r="HJ1121" s="155"/>
      <c r="HK1121" s="155"/>
      <c r="HL1121" s="155"/>
      <c r="HM1121" s="155"/>
      <c r="HN1121" s="155"/>
      <c r="HO1121" s="155"/>
      <c r="HP1121" s="155"/>
      <c r="HQ1121" s="155"/>
      <c r="HR1121" s="155"/>
      <c r="HS1121" s="155"/>
      <c r="HT1121" s="155"/>
      <c r="HU1121" s="155"/>
      <c r="HV1121" s="155"/>
      <c r="HW1121" s="155"/>
      <c r="HX1121" s="155"/>
      <c r="HY1121" s="155"/>
      <c r="HZ1121" s="155"/>
      <c r="IA1121" s="155"/>
      <c r="IB1121" s="155"/>
      <c r="IC1121" s="155"/>
      <c r="ID1121" s="155"/>
      <c r="IE1121" s="155"/>
      <c r="IF1121" s="155"/>
      <c r="IG1121" s="155"/>
      <c r="IH1121" s="155"/>
      <c r="II1121" s="155"/>
      <c r="IJ1121" s="155"/>
      <c r="IK1121" s="155"/>
      <c r="IL1121" s="155"/>
      <c r="IM1121" s="155"/>
      <c r="IN1121" s="155"/>
      <c r="IO1121" s="155"/>
      <c r="IP1121" s="151"/>
      <c r="IQ1121" s="151"/>
      <c r="IR1121" s="155"/>
      <c r="IS1121" s="155"/>
      <c r="IT1121" s="155"/>
      <c r="IU1121" s="155"/>
      <c r="IV1121" s="155"/>
      <c r="IW1121" s="155"/>
      <c r="IX1121" s="155"/>
      <c r="IY1121" s="155"/>
      <c r="IZ1121" s="155"/>
      <c r="JA1121" s="155"/>
      <c r="JB1121" s="155"/>
      <c r="JC1121" s="155"/>
      <c r="JD1121" s="155"/>
      <c r="JE1121" s="155"/>
      <c r="JF1121" s="155"/>
      <c r="JG1121" s="155"/>
      <c r="JH1121" s="155"/>
      <c r="JI1121" s="155"/>
      <c r="JJ1121" s="155"/>
      <c r="JK1121" s="155"/>
      <c r="JL1121" s="155"/>
      <c r="JM1121" s="155"/>
      <c r="JN1121" s="155"/>
      <c r="JO1121" s="155"/>
      <c r="JP1121" s="155"/>
      <c r="JQ1121" s="155"/>
      <c r="JR1121" s="155"/>
      <c r="JS1121" s="155"/>
      <c r="JT1121" s="155"/>
      <c r="JU1121" s="155"/>
      <c r="JV1121" s="155"/>
      <c r="JW1121" s="151"/>
      <c r="JX1121" s="151"/>
      <c r="JY1121" s="155"/>
      <c r="JZ1121" s="155"/>
      <c r="KA1121" s="155"/>
      <c r="KB1121" s="155"/>
      <c r="KC1121" s="155"/>
      <c r="KD1121" s="155"/>
      <c r="KE1121" s="155"/>
      <c r="KF1121" s="155"/>
      <c r="KG1121" s="155"/>
      <c r="KH1121" s="155"/>
      <c r="KI1121" s="155"/>
      <c r="KJ1121" s="155"/>
      <c r="KK1121" s="155"/>
      <c r="KL1121" s="155"/>
      <c r="KM1121" s="155"/>
      <c r="KN1121" s="155"/>
      <c r="KO1121" s="155"/>
      <c r="KP1121" s="155"/>
      <c r="KQ1121" s="155"/>
      <c r="KR1121" s="155"/>
      <c r="KS1121" s="155"/>
      <c r="KT1121" s="155"/>
      <c r="KU1121" s="155"/>
      <c r="KV1121" s="155"/>
      <c r="KW1121" s="155"/>
      <c r="KX1121" s="155"/>
      <c r="KY1121" s="155"/>
      <c r="KZ1121" s="155"/>
      <c r="LA1121" s="155"/>
      <c r="LB1121" s="155"/>
      <c r="LC1121" s="155"/>
      <c r="LD1121" s="155"/>
      <c r="LE1121" s="151"/>
      <c r="LF1121" s="151"/>
      <c r="LG1121" s="155"/>
      <c r="LH1121" s="155"/>
      <c r="LI1121" s="155"/>
      <c r="LJ1121" s="155"/>
      <c r="LK1121" s="155"/>
      <c r="LL1121" s="155"/>
      <c r="LM1121" s="155"/>
      <c r="LN1121" s="155"/>
      <c r="LO1121" s="155"/>
      <c r="LP1121" s="155"/>
      <c r="LQ1121" s="155"/>
      <c r="LR1121" s="155"/>
      <c r="LS1121" s="155"/>
      <c r="LT1121" s="155"/>
      <c r="LU1121" s="155"/>
      <c r="LV1121" s="155"/>
      <c r="LW1121" s="155"/>
      <c r="LX1121" s="155"/>
      <c r="LY1121" s="155"/>
      <c r="LZ1121" s="155"/>
      <c r="MA1121" s="155"/>
      <c r="MB1121" s="155"/>
      <c r="MC1121" s="155"/>
      <c r="MD1121" s="155"/>
      <c r="ME1121" s="155"/>
      <c r="MF1121" s="155"/>
      <c r="MG1121" s="155"/>
      <c r="MH1121" s="155"/>
      <c r="MI1121" s="155"/>
      <c r="MJ1121" s="155"/>
      <c r="MK1121" s="155"/>
      <c r="ML1121" s="155"/>
    </row>
    <row r="1122" spans="1:350" ht="13.9" customHeight="1" outlineLevel="3" x14ac:dyDescent="0.2">
      <c r="A1122" s="226" t="s">
        <v>655</v>
      </c>
      <c r="B1122" s="218" t="s">
        <v>343</v>
      </c>
      <c r="C1122" s="214" t="s">
        <v>99</v>
      </c>
      <c r="D1122" s="154">
        <v>116</v>
      </c>
      <c r="E1122" s="175">
        <v>0</v>
      </c>
      <c r="F1122" s="175">
        <f>D1122-E1122</f>
        <v>116</v>
      </c>
      <c r="G1122" s="175" t="s">
        <v>844</v>
      </c>
      <c r="H1122" s="170" t="s">
        <v>857</v>
      </c>
      <c r="I1122" s="170" t="s">
        <v>890</v>
      </c>
      <c r="J1122" s="212">
        <f ca="1">E1122+Q1122+AX1122+CF1122+DN1122+ES1122+GA1122+HH1122+IP1122+JW1122+LE1122</f>
        <v>116</v>
      </c>
      <c r="K1122" s="212">
        <f>E1122+R1122+AY1122+CG1122+DO1122+ET1122+GB1122+HI1122+IQ1122+JX1122+LF1122</f>
        <v>116</v>
      </c>
      <c r="L1122" s="172">
        <f ca="1">K1122/J1122</f>
        <v>1</v>
      </c>
      <c r="M1122" s="172">
        <f>K1122/D1122</f>
        <v>1</v>
      </c>
      <c r="N1122" s="183">
        <f ca="1">SUMIF($EV$8:$FZ$9,$O$5,$EV1123:$FZ1123)-SUMIF($EV$8:$FZ$9,$Q$5,$EV1123:$FZ1123)</f>
        <v>0</v>
      </c>
      <c r="O1122" s="156"/>
      <c r="P1122" s="16" t="s">
        <v>25</v>
      </c>
      <c r="Q1122" s="150">
        <v>0</v>
      </c>
      <c r="R1122" s="150">
        <v>0</v>
      </c>
      <c r="S1122" s="152" t="e">
        <v>#DIV/0!</v>
      </c>
      <c r="T1122" s="16"/>
      <c r="U1122" s="16"/>
      <c r="V1122" s="16"/>
      <c r="W1122" s="16"/>
      <c r="X1122" s="16"/>
      <c r="Y1122" s="16"/>
      <c r="Z1122" s="16"/>
      <c r="AA1122" s="16"/>
      <c r="AB1122" s="16"/>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50">
        <f t="shared" ca="1" si="2895"/>
        <v>0</v>
      </c>
      <c r="AY1122" s="150">
        <f>SUM(BA1123:CE1123)</f>
        <v>0</v>
      </c>
      <c r="AZ1122" s="152" t="e">
        <f ca="1">AY1122/AX1122</f>
        <v>#DIV/0!</v>
      </c>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50">
        <f t="shared" ref="CF1122" si="2907">SUM(CI1122:DM1122)</f>
        <v>64</v>
      </c>
      <c r="CG1122" s="150">
        <f>SUM(CI1123:DM1123)</f>
        <v>0</v>
      </c>
      <c r="CH1122" s="152">
        <f>CG1122/CF1122</f>
        <v>0</v>
      </c>
      <c r="CI1122" s="129"/>
      <c r="CJ1122" s="129"/>
      <c r="CK1122" s="129"/>
      <c r="CL1122" s="129"/>
      <c r="CM1122" s="129"/>
      <c r="CN1122" s="129"/>
      <c r="CO1122" s="129"/>
      <c r="CP1122" s="101"/>
      <c r="CQ1122" s="101"/>
      <c r="CR1122" s="101"/>
      <c r="CS1122" s="101"/>
      <c r="CT1122" s="101"/>
      <c r="CU1122" s="101"/>
      <c r="CV1122" s="101"/>
      <c r="CW1122" s="129"/>
      <c r="CX1122" s="129"/>
      <c r="CY1122" s="129"/>
      <c r="CZ1122" s="129"/>
      <c r="DA1122" s="129"/>
      <c r="DB1122" s="129"/>
      <c r="DC1122" s="129">
        <v>20</v>
      </c>
      <c r="DD1122" s="129">
        <v>20</v>
      </c>
      <c r="DE1122" s="129">
        <v>24</v>
      </c>
      <c r="DF1122" s="129"/>
      <c r="DG1122" s="129"/>
      <c r="DH1122" s="129"/>
      <c r="DI1122" s="129"/>
      <c r="DJ1122" s="129"/>
      <c r="DK1122" s="129"/>
      <c r="DL1122" s="129"/>
      <c r="DM1122" s="129"/>
      <c r="DN1122" s="150">
        <f t="shared" ref="DN1122" si="2908">SUM(DQ1122:ER1122)</f>
        <v>0</v>
      </c>
      <c r="DO1122" s="150">
        <f>SUM(DQ1123:ER1123)</f>
        <v>0</v>
      </c>
      <c r="DP1122" s="152" t="e">
        <f t="shared" si="2903"/>
        <v>#DIV/0!</v>
      </c>
      <c r="DQ1122" s="16"/>
      <c r="DR1122" s="16"/>
      <c r="DS1122" s="16"/>
      <c r="DT1122" s="16"/>
      <c r="DU1122" s="16"/>
      <c r="DV1122" s="16"/>
      <c r="DW1122" s="16"/>
      <c r="DX1122" s="16"/>
      <c r="DY1122" s="16"/>
      <c r="DZ1122" s="16"/>
      <c r="EA1122" s="16"/>
      <c r="EB1122" s="16"/>
      <c r="EC1122" s="16"/>
      <c r="ED1122" s="16"/>
      <c r="EE1122" s="16"/>
      <c r="EF1122" s="16"/>
      <c r="EG1122" s="16"/>
      <c r="EH1122" s="16"/>
      <c r="EI1122" s="16"/>
      <c r="EJ1122" s="16"/>
      <c r="EK1122" s="16"/>
      <c r="EL1122" s="16"/>
      <c r="EM1122" s="16"/>
      <c r="EN1122" s="16"/>
      <c r="EO1122" s="16"/>
      <c r="EP1122" s="16"/>
      <c r="EQ1122" s="16"/>
      <c r="ER1122" s="16"/>
      <c r="ES1122" s="150">
        <f t="shared" ca="1" si="2791"/>
        <v>0</v>
      </c>
      <c r="ET1122" s="150">
        <f t="shared" si="2775"/>
        <v>0</v>
      </c>
      <c r="EU1122" s="152" t="e">
        <f t="shared" ca="1" si="2776"/>
        <v>#DIV/0!</v>
      </c>
      <c r="EV1122" s="16"/>
      <c r="EW1122" s="67"/>
      <c r="EX1122" s="16"/>
      <c r="EY1122" s="16"/>
      <c r="EZ1122" s="16"/>
      <c r="FA1122" s="16"/>
      <c r="FB1122" s="16"/>
      <c r="FC1122" s="16"/>
      <c r="FD1122" s="16"/>
      <c r="FE1122" s="16"/>
      <c r="FF1122" s="16"/>
      <c r="FG1122" s="16"/>
      <c r="FH1122" s="16"/>
      <c r="FI1122" s="16"/>
      <c r="FJ1122" s="16"/>
      <c r="FK1122" s="16"/>
      <c r="FL1122" s="16"/>
      <c r="FM1122" s="16"/>
      <c r="FN1122" s="16"/>
      <c r="FO1122" s="16"/>
      <c r="FP1122" s="16"/>
      <c r="FQ1122" s="16"/>
      <c r="FR1122" s="16"/>
      <c r="FS1122" s="16"/>
      <c r="FT1122" s="16"/>
      <c r="FU1122" s="16"/>
      <c r="FV1122" s="16"/>
      <c r="FW1122" s="16"/>
      <c r="FX1122" s="16"/>
      <c r="FY1122" s="16"/>
      <c r="FZ1122" s="16"/>
      <c r="GA1122" s="150">
        <f t="shared" ref="GA1122" ca="1" si="2909">SUMIF($GD$8:$HG$9,$O$5,GD1122:HG1122)</f>
        <v>52</v>
      </c>
      <c r="GB1122" s="150">
        <f t="shared" ref="GB1122" si="2910">SUM(GD1123:HG1123)</f>
        <v>116</v>
      </c>
      <c r="GC1122" s="152">
        <f t="shared" ref="GC1122" ca="1" si="2911">GB1122/GA1122</f>
        <v>2.2307692307692308</v>
      </c>
      <c r="GD1122" s="16"/>
      <c r="GE1122" s="16"/>
      <c r="GF1122" s="16"/>
      <c r="GG1122" s="16"/>
      <c r="GH1122" s="16"/>
      <c r="GI1122" s="16"/>
      <c r="GJ1122" s="16"/>
      <c r="GK1122" s="16"/>
      <c r="GL1122" s="16"/>
      <c r="GM1122" s="16"/>
      <c r="GN1122" s="16"/>
      <c r="GO1122" s="16"/>
      <c r="GP1122" s="16"/>
      <c r="GQ1122" s="16"/>
      <c r="GR1122" s="16"/>
      <c r="GS1122" s="16"/>
      <c r="GT1122" s="16"/>
      <c r="GU1122" s="16"/>
      <c r="GV1122" s="16"/>
      <c r="GW1122" s="16"/>
      <c r="GX1122" s="16">
        <f>116-64</f>
        <v>52</v>
      </c>
      <c r="GY1122" s="16"/>
      <c r="GZ1122" s="16"/>
      <c r="HA1122" s="16"/>
      <c r="HB1122" s="16"/>
      <c r="HC1122" s="16"/>
      <c r="HD1122" s="16"/>
      <c r="HE1122" s="16"/>
      <c r="HF1122" s="16"/>
      <c r="HG1122" s="16"/>
      <c r="HH1122" s="150"/>
      <c r="HI1122" s="150">
        <v>0</v>
      </c>
      <c r="HJ1122" s="152" t="e">
        <v>#DIV/0!</v>
      </c>
      <c r="HK1122" s="16"/>
      <c r="HL1122" s="16"/>
      <c r="HM1122" s="16"/>
      <c r="HN1122" s="16"/>
      <c r="HO1122" s="16"/>
      <c r="HP1122" s="16"/>
      <c r="HQ1122" s="16"/>
      <c r="HR1122" s="16"/>
      <c r="HS1122" s="16"/>
      <c r="HT1122" s="16"/>
      <c r="HU1122" s="16"/>
      <c r="HV1122" s="16"/>
      <c r="HW1122" s="16"/>
      <c r="HX1122" s="16"/>
      <c r="HY1122" s="16"/>
      <c r="HZ1122" s="16"/>
      <c r="IA1122" s="16"/>
      <c r="IB1122" s="16"/>
      <c r="IC1122" s="16"/>
      <c r="ID1122" s="16"/>
      <c r="IE1122" s="16"/>
      <c r="IF1122" s="16"/>
      <c r="IG1122" s="16"/>
      <c r="IH1122" s="16"/>
      <c r="II1122" s="16"/>
      <c r="IJ1122" s="16"/>
      <c r="IK1122" s="16"/>
      <c r="IL1122" s="16"/>
      <c r="IM1122" s="16"/>
      <c r="IN1122" s="16"/>
      <c r="IO1122" s="16"/>
      <c r="IP1122" s="150"/>
      <c r="IQ1122" s="150">
        <v>0</v>
      </c>
      <c r="IR1122" s="152" t="e">
        <v>#DIV/0!</v>
      </c>
      <c r="IS1122" s="16"/>
      <c r="IT1122" s="16"/>
      <c r="IU1122" s="16"/>
      <c r="IV1122" s="16"/>
      <c r="IW1122" s="16"/>
      <c r="IX1122" s="16"/>
      <c r="IY1122" s="16"/>
      <c r="IZ1122" s="16"/>
      <c r="JA1122" s="16"/>
      <c r="JB1122" s="16"/>
      <c r="JC1122" s="16"/>
      <c r="JD1122" s="16"/>
      <c r="JE1122" s="16"/>
      <c r="JF1122" s="16"/>
      <c r="JG1122" s="16"/>
      <c r="JH1122" s="16"/>
      <c r="JI1122" s="16"/>
      <c r="JJ1122" s="16"/>
      <c r="JK1122" s="16"/>
      <c r="JL1122" s="16"/>
      <c r="JM1122" s="16"/>
      <c r="JN1122" s="16"/>
      <c r="JO1122" s="16"/>
      <c r="JP1122" s="16"/>
      <c r="JQ1122" s="16"/>
      <c r="JR1122" s="16"/>
      <c r="JS1122" s="16"/>
      <c r="JT1122" s="16"/>
      <c r="JU1122" s="23"/>
      <c r="JV1122" s="16"/>
      <c r="JW1122" s="150"/>
      <c r="JX1122" s="150">
        <v>0</v>
      </c>
      <c r="JY1122" s="152" t="e">
        <v>#DIV/0!</v>
      </c>
      <c r="JZ1122" s="16"/>
      <c r="KA1122" s="16"/>
      <c r="KB1122" s="16"/>
      <c r="KC1122" s="16"/>
      <c r="KD1122" s="16"/>
      <c r="KE1122" s="16"/>
      <c r="KF1122" s="16"/>
      <c r="KG1122" s="16"/>
      <c r="KH1122" s="16"/>
      <c r="KI1122" s="16"/>
      <c r="KJ1122" s="16"/>
      <c r="KK1122" s="16"/>
      <c r="KL1122" s="16"/>
      <c r="KM1122" s="16"/>
      <c r="KN1122" s="16"/>
      <c r="KO1122" s="16"/>
      <c r="KP1122" s="16"/>
      <c r="KQ1122" s="16"/>
      <c r="KR1122" s="16"/>
      <c r="KS1122" s="16"/>
      <c r="KT1122" s="16"/>
      <c r="KU1122" s="16"/>
      <c r="KV1122" s="16"/>
      <c r="KW1122" s="16"/>
      <c r="KX1122" s="16"/>
      <c r="KY1122" s="16"/>
      <c r="KZ1122" s="16"/>
      <c r="LA1122" s="16"/>
      <c r="LB1122" s="16"/>
      <c r="LC1122" s="16"/>
      <c r="LD1122" s="16"/>
      <c r="LE1122" s="150"/>
      <c r="LF1122" s="150">
        <v>0</v>
      </c>
      <c r="LG1122" s="152" t="e">
        <v>#DIV/0!</v>
      </c>
      <c r="LH1122" s="16"/>
      <c r="LI1122" s="16"/>
      <c r="LJ1122" s="16"/>
      <c r="LK1122" s="16"/>
      <c r="LL1122" s="16"/>
      <c r="LM1122" s="16"/>
      <c r="LN1122" s="16"/>
      <c r="LO1122" s="16"/>
      <c r="LP1122" s="16"/>
      <c r="LQ1122" s="16"/>
      <c r="LR1122" s="16"/>
      <c r="LS1122" s="16"/>
      <c r="LT1122" s="16"/>
      <c r="LU1122" s="16"/>
      <c r="LV1122" s="16"/>
      <c r="LW1122" s="16"/>
      <c r="LX1122" s="16"/>
      <c r="LY1122" s="16"/>
      <c r="LZ1122" s="16"/>
      <c r="MA1122" s="16"/>
      <c r="MB1122" s="16"/>
      <c r="MC1122" s="16"/>
      <c r="MD1122" s="16"/>
      <c r="ME1122" s="16"/>
      <c r="MF1122" s="16"/>
      <c r="MG1122" s="16"/>
      <c r="MH1122" s="16"/>
      <c r="MI1122" s="16"/>
      <c r="MJ1122" s="16"/>
      <c r="MK1122" s="16"/>
      <c r="ML1122" s="16"/>
    </row>
    <row r="1123" spans="1:350" ht="13.9" customHeight="1" outlineLevel="3" x14ac:dyDescent="0.2">
      <c r="A1123" s="227"/>
      <c r="B1123" s="219"/>
      <c r="C1123" s="215"/>
      <c r="D1123" s="155"/>
      <c r="E1123" s="176"/>
      <c r="F1123" s="176"/>
      <c r="G1123" s="176"/>
      <c r="H1123" s="171"/>
      <c r="I1123" s="171"/>
      <c r="J1123" s="213"/>
      <c r="K1123" s="213"/>
      <c r="L1123" s="173"/>
      <c r="M1123" s="173"/>
      <c r="N1123" s="184"/>
      <c r="O1123" s="157"/>
      <c r="P1123" s="17" t="s">
        <v>26</v>
      </c>
      <c r="Q1123" s="151"/>
      <c r="R1123" s="151"/>
      <c r="S1123" s="153"/>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151"/>
      <c r="AY1123" s="151"/>
      <c r="AZ1123" s="153"/>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c r="CA1123" s="24"/>
      <c r="CB1123" s="24"/>
      <c r="CC1123" s="24"/>
      <c r="CD1123" s="24"/>
      <c r="CE1123" s="24"/>
      <c r="CF1123" s="151"/>
      <c r="CG1123" s="151"/>
      <c r="CH1123" s="153"/>
      <c r="CI1123" s="141"/>
      <c r="CJ1123" s="141"/>
      <c r="CK1123" s="141"/>
      <c r="CL1123" s="141"/>
      <c r="CM1123" s="141"/>
      <c r="CN1123" s="141"/>
      <c r="CO1123" s="141"/>
      <c r="CP1123" s="95"/>
      <c r="CQ1123" s="95"/>
      <c r="CR1123" s="95"/>
      <c r="CS1123" s="95"/>
      <c r="CT1123" s="95"/>
      <c r="CU1123" s="95"/>
      <c r="CV1123" s="95"/>
      <c r="CW1123" s="141"/>
      <c r="CX1123" s="141"/>
      <c r="CY1123" s="141"/>
      <c r="CZ1123" s="141"/>
      <c r="DA1123" s="141"/>
      <c r="DB1123" s="141"/>
      <c r="DC1123" s="141"/>
      <c r="DD1123" s="141"/>
      <c r="DE1123" s="141"/>
      <c r="DF1123" s="141"/>
      <c r="DG1123" s="141"/>
      <c r="DH1123" s="141"/>
      <c r="DI1123" s="141"/>
      <c r="DJ1123" s="141"/>
      <c r="DK1123" s="141"/>
      <c r="DL1123" s="141"/>
      <c r="DM1123" s="141"/>
      <c r="DN1123" s="151"/>
      <c r="DO1123" s="151"/>
      <c r="DP1123" s="153"/>
      <c r="DQ1123" s="24"/>
      <c r="DR1123" s="24"/>
      <c r="DS1123" s="24"/>
      <c r="DT1123" s="24"/>
      <c r="DU1123" s="24"/>
      <c r="DV1123" s="24"/>
      <c r="DW1123" s="24"/>
      <c r="DX1123" s="24"/>
      <c r="DY1123" s="24"/>
      <c r="DZ1123" s="24"/>
      <c r="EA1123" s="24"/>
      <c r="EB1123" s="24"/>
      <c r="EC1123" s="24"/>
      <c r="ED1123" s="24"/>
      <c r="EE1123" s="24"/>
      <c r="EF1123" s="24"/>
      <c r="EG1123" s="24"/>
      <c r="EH1123" s="24"/>
      <c r="EI1123" s="24"/>
      <c r="EJ1123" s="24"/>
      <c r="EK1123" s="24"/>
      <c r="EL1123" s="24"/>
      <c r="EM1123" s="24"/>
      <c r="EN1123" s="24"/>
      <c r="EO1123" s="24"/>
      <c r="EP1123" s="24"/>
      <c r="EQ1123" s="24"/>
      <c r="ER1123" s="24"/>
      <c r="ES1123" s="151"/>
      <c r="ET1123" s="151"/>
      <c r="EU1123" s="153"/>
      <c r="EV1123" s="24"/>
      <c r="EW1123" s="125"/>
      <c r="EX1123" s="24"/>
      <c r="EY1123" s="24"/>
      <c r="EZ1123" s="24"/>
      <c r="FA1123" s="24"/>
      <c r="FB1123" s="24"/>
      <c r="FC1123" s="24"/>
      <c r="FD1123" s="24"/>
      <c r="FE1123" s="24"/>
      <c r="FF1123" s="24"/>
      <c r="FG1123" s="24"/>
      <c r="FH1123" s="24"/>
      <c r="FI1123" s="24"/>
      <c r="FJ1123" s="24"/>
      <c r="FK1123" s="24"/>
      <c r="FL1123" s="24"/>
      <c r="FM1123" s="24"/>
      <c r="FN1123" s="24"/>
      <c r="FO1123" s="24"/>
      <c r="FP1123" s="24"/>
      <c r="FQ1123" s="24"/>
      <c r="FR1123" s="24"/>
      <c r="FS1123" s="24"/>
      <c r="FT1123" s="24"/>
      <c r="FU1123" s="24"/>
      <c r="FV1123" s="24"/>
      <c r="FW1123" s="24"/>
      <c r="FX1123" s="24"/>
      <c r="FY1123" s="24"/>
      <c r="FZ1123" s="24"/>
      <c r="GA1123" s="151"/>
      <c r="GB1123" s="151"/>
      <c r="GC1123" s="153"/>
      <c r="GD1123" s="24"/>
      <c r="GE1123" s="24"/>
      <c r="GF1123" s="24"/>
      <c r="GG1123" s="24">
        <v>45</v>
      </c>
      <c r="GH1123" s="24"/>
      <c r="GI1123" s="24"/>
      <c r="GJ1123" s="24"/>
      <c r="GK1123" s="24"/>
      <c r="GL1123" s="24"/>
      <c r="GM1123" s="24"/>
      <c r="GN1123" s="24"/>
      <c r="GO1123" s="24"/>
      <c r="GP1123" s="24"/>
      <c r="GQ1123" s="24"/>
      <c r="GR1123" s="24"/>
      <c r="GS1123" s="24"/>
      <c r="GT1123" s="24"/>
      <c r="GU1123" s="24"/>
      <c r="GV1123" s="24"/>
      <c r="GW1123" s="24"/>
      <c r="GX1123" s="24"/>
      <c r="GY1123" s="24"/>
      <c r="GZ1123" s="24">
        <v>6</v>
      </c>
      <c r="HA1123" s="24"/>
      <c r="HB1123" s="24">
        <v>65</v>
      </c>
      <c r="HC1123" s="24"/>
      <c r="HD1123" s="24"/>
      <c r="HE1123" s="24"/>
      <c r="HF1123" s="24"/>
      <c r="HG1123" s="24"/>
      <c r="HH1123" s="151"/>
      <c r="HI1123" s="151"/>
      <c r="HJ1123" s="153"/>
      <c r="HK1123" s="24"/>
      <c r="HL1123" s="24"/>
      <c r="HM1123" s="24"/>
      <c r="HN1123" s="24"/>
      <c r="HO1123" s="24"/>
      <c r="HP1123" s="24"/>
      <c r="HQ1123" s="24"/>
      <c r="HR1123" s="24"/>
      <c r="HS1123" s="24"/>
      <c r="HT1123" s="24"/>
      <c r="HU1123" s="24"/>
      <c r="HV1123" s="24"/>
      <c r="HW1123" s="24"/>
      <c r="HX1123" s="24"/>
      <c r="HY1123" s="24"/>
      <c r="HZ1123" s="24"/>
      <c r="IA1123" s="24"/>
      <c r="IB1123" s="24"/>
      <c r="IC1123" s="24"/>
      <c r="ID1123" s="24"/>
      <c r="IE1123" s="24"/>
      <c r="IF1123" s="24"/>
      <c r="IG1123" s="24"/>
      <c r="IH1123" s="24"/>
      <c r="II1123" s="24"/>
      <c r="IJ1123" s="24"/>
      <c r="IK1123" s="24"/>
      <c r="IL1123" s="24"/>
      <c r="IM1123" s="24"/>
      <c r="IN1123" s="24"/>
      <c r="IO1123" s="24"/>
      <c r="IP1123" s="151"/>
      <c r="IQ1123" s="151"/>
      <c r="IR1123" s="153"/>
      <c r="IS1123" s="24"/>
      <c r="IT1123" s="24"/>
      <c r="IU1123" s="24"/>
      <c r="IV1123" s="24"/>
      <c r="IW1123" s="24"/>
      <c r="IX1123" s="24"/>
      <c r="IY1123" s="24"/>
      <c r="IZ1123" s="24"/>
      <c r="JA1123" s="24"/>
      <c r="JB1123" s="24"/>
      <c r="JC1123" s="24"/>
      <c r="JD1123" s="24"/>
      <c r="JE1123" s="24"/>
      <c r="JF1123" s="24"/>
      <c r="JG1123" s="24"/>
      <c r="JH1123" s="24"/>
      <c r="JI1123" s="24"/>
      <c r="JJ1123" s="24"/>
      <c r="JK1123" s="24"/>
      <c r="JL1123" s="24"/>
      <c r="JM1123" s="24"/>
      <c r="JN1123" s="24"/>
      <c r="JO1123" s="24"/>
      <c r="JP1123" s="24"/>
      <c r="JQ1123" s="24"/>
      <c r="JR1123" s="24"/>
      <c r="JS1123" s="24"/>
      <c r="JT1123" s="24"/>
      <c r="JU1123" s="25"/>
      <c r="JV1123" s="24"/>
      <c r="JW1123" s="151"/>
      <c r="JX1123" s="151"/>
      <c r="JY1123" s="153"/>
      <c r="JZ1123" s="24"/>
      <c r="KA1123" s="24"/>
      <c r="KB1123" s="24"/>
      <c r="KC1123" s="24"/>
      <c r="KD1123" s="24"/>
      <c r="KE1123" s="24"/>
      <c r="KF1123" s="24"/>
      <c r="KG1123" s="24"/>
      <c r="KH1123" s="24"/>
      <c r="KI1123" s="24"/>
      <c r="KJ1123" s="24"/>
      <c r="KK1123" s="24"/>
      <c r="KL1123" s="24"/>
      <c r="KM1123" s="24"/>
      <c r="KN1123" s="24"/>
      <c r="KO1123" s="24"/>
      <c r="KP1123" s="24"/>
      <c r="KQ1123" s="24"/>
      <c r="KR1123" s="24"/>
      <c r="KS1123" s="24"/>
      <c r="KT1123" s="24"/>
      <c r="KU1123" s="24"/>
      <c r="KV1123" s="24"/>
      <c r="KW1123" s="24"/>
      <c r="KX1123" s="24"/>
      <c r="KY1123" s="24"/>
      <c r="KZ1123" s="24"/>
      <c r="LA1123" s="24"/>
      <c r="LB1123" s="24"/>
      <c r="LC1123" s="24"/>
      <c r="LD1123" s="24"/>
      <c r="LE1123" s="151"/>
      <c r="LF1123" s="151"/>
      <c r="LG1123" s="153"/>
      <c r="LH1123" s="24"/>
      <c r="LI1123" s="24"/>
      <c r="LJ1123" s="24"/>
      <c r="LK1123" s="24"/>
      <c r="LL1123" s="24"/>
      <c r="LM1123" s="24"/>
      <c r="LN1123" s="24"/>
      <c r="LO1123" s="24"/>
      <c r="LP1123" s="24"/>
      <c r="LQ1123" s="24"/>
      <c r="LR1123" s="24"/>
      <c r="LS1123" s="24"/>
      <c r="LT1123" s="24"/>
      <c r="LU1123" s="24"/>
      <c r="LV1123" s="24"/>
      <c r="LW1123" s="24"/>
      <c r="LX1123" s="24"/>
      <c r="LY1123" s="24"/>
      <c r="LZ1123" s="24"/>
      <c r="MA1123" s="24"/>
      <c r="MB1123" s="24"/>
      <c r="MC1123" s="24"/>
      <c r="MD1123" s="24"/>
      <c r="ME1123" s="24"/>
      <c r="MF1123" s="24"/>
      <c r="MG1123" s="24"/>
      <c r="MH1123" s="24"/>
      <c r="MI1123" s="24"/>
      <c r="MJ1123" s="24"/>
      <c r="MK1123" s="24"/>
      <c r="ML1123" s="24"/>
    </row>
    <row r="1124" spans="1:350" ht="13.9" customHeight="1" outlineLevel="3" x14ac:dyDescent="0.2">
      <c r="A1124" s="226" t="s">
        <v>656</v>
      </c>
      <c r="B1124" s="218" t="s">
        <v>406</v>
      </c>
      <c r="C1124" s="214" t="s">
        <v>38</v>
      </c>
      <c r="D1124" s="154">
        <v>9.64</v>
      </c>
      <c r="E1124" s="175">
        <v>0</v>
      </c>
      <c r="F1124" s="175">
        <f>D1124-E1124</f>
        <v>9.64</v>
      </c>
      <c r="G1124" s="175" t="s">
        <v>888</v>
      </c>
      <c r="H1124" s="170" t="s">
        <v>893</v>
      </c>
      <c r="I1124" s="170" t="s">
        <v>865</v>
      </c>
      <c r="J1124" s="212">
        <f ca="1">E1124+Q1124+AX1124+CF1124+DN1124+ES1124+GA1124+HH1124+IP1124+JW1124+LE1124</f>
        <v>9.64</v>
      </c>
      <c r="K1124" s="212">
        <f>E1124+R1124+AY1124+CG1124+DO1124+ET1124+GB1124+HI1124+IQ1124+JX1124+LF1124</f>
        <v>4</v>
      </c>
      <c r="L1124" s="172">
        <f ca="1">K1124/J1124</f>
        <v>0.41493775933609955</v>
      </c>
      <c r="M1124" s="172">
        <f>K1124/D1124</f>
        <v>0.41493775933609955</v>
      </c>
      <c r="N1124" s="183">
        <f ca="1">SUMIF($EV$8:$FZ$9,$O$5,$EV1125:$FZ1125)-SUMIF($EV$8:$FZ$9,$Q$5,$EV1125:$FZ1125)</f>
        <v>0</v>
      </c>
      <c r="O1124" s="156"/>
      <c r="P1124" s="16" t="s">
        <v>25</v>
      </c>
      <c r="Q1124" s="150">
        <v>0</v>
      </c>
      <c r="R1124" s="150">
        <v>0</v>
      </c>
      <c r="S1124" s="152" t="e">
        <v>#DIV/0!</v>
      </c>
      <c r="T1124" s="16"/>
      <c r="U1124" s="16"/>
      <c r="V1124" s="16"/>
      <c r="W1124" s="16"/>
      <c r="X1124" s="16"/>
      <c r="Y1124" s="16"/>
      <c r="Z1124" s="16"/>
      <c r="AA1124" s="16"/>
      <c r="AB1124" s="16"/>
      <c r="AC1124" s="16"/>
      <c r="AD1124" s="16"/>
      <c r="AE1124" s="16"/>
      <c r="AF1124" s="16"/>
      <c r="AG1124" s="16"/>
      <c r="AH1124" s="16"/>
      <c r="AI1124" s="16"/>
      <c r="AJ1124" s="16"/>
      <c r="AK1124" s="16"/>
      <c r="AL1124" s="16"/>
      <c r="AM1124" s="16"/>
      <c r="AN1124" s="16"/>
      <c r="AO1124" s="16"/>
      <c r="AP1124" s="16"/>
      <c r="AQ1124" s="16"/>
      <c r="AR1124" s="16"/>
      <c r="AS1124" s="16"/>
      <c r="AT1124" s="16"/>
      <c r="AU1124" s="16"/>
      <c r="AV1124" s="16"/>
      <c r="AW1124" s="16"/>
      <c r="AX1124" s="150">
        <f t="shared" ca="1" si="2895"/>
        <v>0</v>
      </c>
      <c r="AY1124" s="150">
        <f>SUM(BA1125:CE1125)</f>
        <v>0</v>
      </c>
      <c r="AZ1124" s="152" t="e">
        <f ca="1">AY1124/AX1124</f>
        <v>#DIV/0!</v>
      </c>
      <c r="BA1124" s="16"/>
      <c r="BB1124" s="16"/>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c r="BY1124" s="16"/>
      <c r="BZ1124" s="16"/>
      <c r="CA1124" s="16"/>
      <c r="CB1124" s="16"/>
      <c r="CC1124" s="16"/>
      <c r="CD1124" s="16"/>
      <c r="CE1124" s="16"/>
      <c r="CF1124" s="150">
        <f t="shared" ref="CF1124" si="2912">SUM(CI1124:DM1124)</f>
        <v>0</v>
      </c>
      <c r="CG1124" s="150">
        <f>SUM(CI1125:DM1125)</f>
        <v>0</v>
      </c>
      <c r="CH1124" s="152" t="e">
        <f>CG1124/CF1124</f>
        <v>#DIV/0!</v>
      </c>
      <c r="CI1124" s="129"/>
      <c r="CJ1124" s="129"/>
      <c r="CK1124" s="129"/>
      <c r="CL1124" s="129"/>
      <c r="CM1124" s="129"/>
      <c r="CN1124" s="129"/>
      <c r="CO1124" s="129"/>
      <c r="CP1124" s="101"/>
      <c r="CQ1124" s="101"/>
      <c r="CR1124" s="101"/>
      <c r="CS1124" s="101"/>
      <c r="CT1124" s="101"/>
      <c r="CU1124" s="101"/>
      <c r="CV1124" s="101"/>
      <c r="CW1124" s="129"/>
      <c r="CX1124" s="129"/>
      <c r="CY1124" s="129"/>
      <c r="CZ1124" s="129"/>
      <c r="DA1124" s="129"/>
      <c r="DB1124" s="129"/>
      <c r="DC1124" s="129"/>
      <c r="DD1124" s="129"/>
      <c r="DE1124" s="129"/>
      <c r="DF1124" s="129"/>
      <c r="DG1124" s="129"/>
      <c r="DH1124" s="129"/>
      <c r="DI1124" s="129"/>
      <c r="DJ1124" s="129"/>
      <c r="DK1124" s="129"/>
      <c r="DL1124" s="129"/>
      <c r="DM1124" s="129"/>
      <c r="DN1124" s="150">
        <f t="shared" ref="DN1124" si="2913">SUM(DQ1124:ER1124)</f>
        <v>9.64</v>
      </c>
      <c r="DO1124" s="150">
        <f>SUM(DQ1125:ER1125)</f>
        <v>0</v>
      </c>
      <c r="DP1124" s="152">
        <f t="shared" si="2903"/>
        <v>0</v>
      </c>
      <c r="DQ1124" s="16"/>
      <c r="DR1124" s="16"/>
      <c r="DS1124" s="16"/>
      <c r="DT1124" s="16">
        <v>2</v>
      </c>
      <c r="DU1124" s="16">
        <v>2</v>
      </c>
      <c r="DV1124" s="16">
        <v>2</v>
      </c>
      <c r="DW1124" s="16">
        <v>2</v>
      </c>
      <c r="DX1124" s="16">
        <v>1.64</v>
      </c>
      <c r="DY1124" s="16"/>
      <c r="DZ1124" s="16"/>
      <c r="EA1124" s="16"/>
      <c r="EB1124" s="16"/>
      <c r="EC1124" s="16"/>
      <c r="ED1124" s="16"/>
      <c r="EE1124" s="16"/>
      <c r="EF1124" s="16"/>
      <c r="EG1124" s="16"/>
      <c r="EH1124" s="16"/>
      <c r="EI1124" s="16"/>
      <c r="EJ1124" s="16"/>
      <c r="EK1124" s="16"/>
      <c r="EL1124" s="16"/>
      <c r="EM1124" s="16"/>
      <c r="EN1124" s="16"/>
      <c r="EO1124" s="16"/>
      <c r="EP1124" s="16"/>
      <c r="EQ1124" s="16"/>
      <c r="ER1124" s="16"/>
      <c r="ES1124" s="150">
        <f t="shared" ca="1" si="2791"/>
        <v>0</v>
      </c>
      <c r="ET1124" s="150">
        <f t="shared" si="2775"/>
        <v>0</v>
      </c>
      <c r="EU1124" s="152" t="e">
        <f t="shared" ca="1" si="2776"/>
        <v>#DIV/0!</v>
      </c>
      <c r="EV1124" s="16"/>
      <c r="EW1124" s="67"/>
      <c r="EX1124" s="16"/>
      <c r="EY1124" s="16"/>
      <c r="EZ1124" s="16"/>
      <c r="FA1124" s="16"/>
      <c r="FB1124" s="16"/>
      <c r="FC1124" s="16"/>
      <c r="FD1124" s="16"/>
      <c r="FE1124" s="16"/>
      <c r="FF1124" s="16"/>
      <c r="FG1124" s="16"/>
      <c r="FH1124" s="16"/>
      <c r="FI1124" s="16"/>
      <c r="FJ1124" s="16"/>
      <c r="FK1124" s="16"/>
      <c r="FL1124" s="16"/>
      <c r="FM1124" s="16"/>
      <c r="FN1124" s="16"/>
      <c r="FO1124" s="16"/>
      <c r="FP1124" s="16"/>
      <c r="FQ1124" s="16"/>
      <c r="FR1124" s="16"/>
      <c r="FS1124" s="16"/>
      <c r="FT1124" s="16"/>
      <c r="FU1124" s="16"/>
      <c r="FV1124" s="16"/>
      <c r="FW1124" s="16"/>
      <c r="FX1124" s="16"/>
      <c r="FY1124" s="16"/>
      <c r="FZ1124" s="16"/>
      <c r="GA1124" s="150">
        <f t="shared" ref="GA1124" ca="1" si="2914">SUMIF($GD$8:$HG$9,$O$5,GD1124:HG1124)</f>
        <v>0</v>
      </c>
      <c r="GB1124" s="150">
        <f t="shared" ref="GB1124" si="2915">SUM(GD1125:HG1125)</f>
        <v>4</v>
      </c>
      <c r="GC1124" s="152" t="e">
        <f t="shared" ref="GC1124" ca="1" si="2916">GB1124/GA1124</f>
        <v>#DIV/0!</v>
      </c>
      <c r="GD1124" s="16"/>
      <c r="GE1124" s="16"/>
      <c r="GF1124" s="16"/>
      <c r="GG1124" s="16"/>
      <c r="GH1124" s="16"/>
      <c r="GI1124" s="16"/>
      <c r="GJ1124" s="16"/>
      <c r="GK1124" s="16"/>
      <c r="GL1124" s="16"/>
      <c r="GM1124" s="16"/>
      <c r="GN1124" s="16"/>
      <c r="GO1124" s="16"/>
      <c r="GP1124" s="16"/>
      <c r="GQ1124" s="16"/>
      <c r="GR1124" s="16"/>
      <c r="GS1124" s="16"/>
      <c r="GT1124" s="16"/>
      <c r="GU1124" s="16"/>
      <c r="GV1124" s="16"/>
      <c r="GW1124" s="16"/>
      <c r="GX1124" s="16"/>
      <c r="GY1124" s="16"/>
      <c r="GZ1124" s="16"/>
      <c r="HA1124" s="16"/>
      <c r="HB1124" s="16"/>
      <c r="HC1124" s="16"/>
      <c r="HD1124" s="16"/>
      <c r="HE1124" s="16"/>
      <c r="HF1124" s="16"/>
      <c r="HG1124" s="16"/>
      <c r="HH1124" s="150"/>
      <c r="HI1124" s="150">
        <v>0</v>
      </c>
      <c r="HJ1124" s="152" t="e">
        <v>#DIV/0!</v>
      </c>
      <c r="HK1124" s="16"/>
      <c r="HL1124" s="16"/>
      <c r="HM1124" s="16"/>
      <c r="HN1124" s="16"/>
      <c r="HO1124" s="16"/>
      <c r="HP1124" s="16"/>
      <c r="HQ1124" s="16"/>
      <c r="HR1124" s="16"/>
      <c r="HS1124" s="16"/>
      <c r="HT1124" s="16"/>
      <c r="HU1124" s="16"/>
      <c r="HV1124" s="16"/>
      <c r="HW1124" s="16"/>
      <c r="HX1124" s="16"/>
      <c r="HY1124" s="16"/>
      <c r="HZ1124" s="16"/>
      <c r="IA1124" s="16"/>
      <c r="IB1124" s="16"/>
      <c r="IC1124" s="16"/>
      <c r="ID1124" s="16"/>
      <c r="IE1124" s="16"/>
      <c r="IF1124" s="16"/>
      <c r="IG1124" s="16"/>
      <c r="IH1124" s="16"/>
      <c r="II1124" s="16"/>
      <c r="IJ1124" s="16"/>
      <c r="IK1124" s="16"/>
      <c r="IL1124" s="16"/>
      <c r="IM1124" s="16"/>
      <c r="IN1124" s="16"/>
      <c r="IO1124" s="16"/>
      <c r="IP1124" s="150"/>
      <c r="IQ1124" s="150">
        <v>0</v>
      </c>
      <c r="IR1124" s="152" t="e">
        <v>#DIV/0!</v>
      </c>
      <c r="IS1124" s="16"/>
      <c r="IT1124" s="16"/>
      <c r="IU1124" s="16"/>
      <c r="IV1124" s="16"/>
      <c r="IW1124" s="16"/>
      <c r="IX1124" s="16"/>
      <c r="IY1124" s="16"/>
      <c r="IZ1124" s="16"/>
      <c r="JA1124" s="16"/>
      <c r="JB1124" s="16"/>
      <c r="JC1124" s="16"/>
      <c r="JD1124" s="16"/>
      <c r="JE1124" s="16"/>
      <c r="JF1124" s="16"/>
      <c r="JG1124" s="16"/>
      <c r="JH1124" s="16"/>
      <c r="JI1124" s="16"/>
      <c r="JJ1124" s="16"/>
      <c r="JK1124" s="16"/>
      <c r="JL1124" s="16"/>
      <c r="JM1124" s="16"/>
      <c r="JN1124" s="16"/>
      <c r="JO1124" s="16"/>
      <c r="JP1124" s="16"/>
      <c r="JQ1124" s="16"/>
      <c r="JR1124" s="16"/>
      <c r="JS1124" s="16"/>
      <c r="JT1124" s="16"/>
      <c r="JU1124" s="23"/>
      <c r="JV1124" s="16"/>
      <c r="JW1124" s="150"/>
      <c r="JX1124" s="150">
        <v>0</v>
      </c>
      <c r="JY1124" s="152" t="e">
        <v>#DIV/0!</v>
      </c>
      <c r="JZ1124" s="16"/>
      <c r="KA1124" s="16"/>
      <c r="KB1124" s="16"/>
      <c r="KC1124" s="16"/>
      <c r="KD1124" s="16"/>
      <c r="KE1124" s="16"/>
      <c r="KF1124" s="16"/>
      <c r="KG1124" s="16"/>
      <c r="KH1124" s="16"/>
      <c r="KI1124" s="16"/>
      <c r="KJ1124" s="16"/>
      <c r="KK1124" s="16"/>
      <c r="KL1124" s="16"/>
      <c r="KM1124" s="16"/>
      <c r="KN1124" s="16"/>
      <c r="KO1124" s="16"/>
      <c r="KP1124" s="16"/>
      <c r="KQ1124" s="16"/>
      <c r="KR1124" s="16"/>
      <c r="KS1124" s="16"/>
      <c r="KT1124" s="16"/>
      <c r="KU1124" s="16"/>
      <c r="KV1124" s="16"/>
      <c r="KW1124" s="16"/>
      <c r="KX1124" s="16"/>
      <c r="KY1124" s="16"/>
      <c r="KZ1124" s="16"/>
      <c r="LA1124" s="16"/>
      <c r="LB1124" s="16"/>
      <c r="LC1124" s="16"/>
      <c r="LD1124" s="16"/>
      <c r="LE1124" s="150"/>
      <c r="LF1124" s="150">
        <v>0</v>
      </c>
      <c r="LG1124" s="152" t="e">
        <v>#DIV/0!</v>
      </c>
      <c r="LH1124" s="16"/>
      <c r="LI1124" s="16"/>
      <c r="LJ1124" s="16"/>
      <c r="LK1124" s="16"/>
      <c r="LL1124" s="16"/>
      <c r="LM1124" s="16"/>
      <c r="LN1124" s="16"/>
      <c r="LO1124" s="16"/>
      <c r="LP1124" s="16"/>
      <c r="LQ1124" s="16"/>
      <c r="LR1124" s="16"/>
      <c r="LS1124" s="16"/>
      <c r="LT1124" s="16"/>
      <c r="LU1124" s="16"/>
      <c r="LV1124" s="16"/>
      <c r="LW1124" s="16"/>
      <c r="LX1124" s="16"/>
      <c r="LY1124" s="16"/>
      <c r="LZ1124" s="16"/>
      <c r="MA1124" s="16"/>
      <c r="MB1124" s="16"/>
      <c r="MC1124" s="16"/>
      <c r="MD1124" s="16"/>
      <c r="ME1124" s="16"/>
      <c r="MF1124" s="16"/>
      <c r="MG1124" s="16"/>
      <c r="MH1124" s="16"/>
      <c r="MI1124" s="16"/>
      <c r="MJ1124" s="16"/>
      <c r="MK1124" s="16"/>
      <c r="ML1124" s="16"/>
    </row>
    <row r="1125" spans="1:350" ht="13.9" customHeight="1" outlineLevel="3" x14ac:dyDescent="0.2">
      <c r="A1125" s="227"/>
      <c r="B1125" s="219"/>
      <c r="C1125" s="215"/>
      <c r="D1125" s="155"/>
      <c r="E1125" s="176"/>
      <c r="F1125" s="176"/>
      <c r="G1125" s="176"/>
      <c r="H1125" s="171"/>
      <c r="I1125" s="171"/>
      <c r="J1125" s="213"/>
      <c r="K1125" s="213"/>
      <c r="L1125" s="173"/>
      <c r="M1125" s="173"/>
      <c r="N1125" s="184"/>
      <c r="O1125" s="157"/>
      <c r="P1125" s="17" t="s">
        <v>26</v>
      </c>
      <c r="Q1125" s="151"/>
      <c r="R1125" s="151"/>
      <c r="S1125" s="153"/>
      <c r="T1125" s="24"/>
      <c r="U1125" s="24"/>
      <c r="V1125" s="24"/>
      <c r="W1125" s="24"/>
      <c r="X1125" s="24"/>
      <c r="Y1125" s="24"/>
      <c r="Z1125" s="24"/>
      <c r="AA1125" s="24"/>
      <c r="AB1125" s="24"/>
      <c r="AC1125" s="24"/>
      <c r="AD1125" s="24"/>
      <c r="AE1125" s="24"/>
      <c r="AF1125" s="24"/>
      <c r="AG1125" s="24"/>
      <c r="AH1125" s="24"/>
      <c r="AI1125" s="24"/>
      <c r="AJ1125" s="24"/>
      <c r="AK1125" s="24"/>
      <c r="AL1125" s="24"/>
      <c r="AM1125" s="24"/>
      <c r="AN1125" s="24"/>
      <c r="AO1125" s="24"/>
      <c r="AP1125" s="24"/>
      <c r="AQ1125" s="24"/>
      <c r="AR1125" s="24"/>
      <c r="AS1125" s="24"/>
      <c r="AT1125" s="24"/>
      <c r="AU1125" s="24"/>
      <c r="AV1125" s="24"/>
      <c r="AW1125" s="24"/>
      <c r="AX1125" s="151"/>
      <c r="AY1125" s="151"/>
      <c r="AZ1125" s="153"/>
      <c r="BA1125" s="24"/>
      <c r="BB1125" s="24"/>
      <c r="BC1125" s="24"/>
      <c r="BD1125" s="24"/>
      <c r="BE1125" s="24"/>
      <c r="BF1125" s="24"/>
      <c r="BG1125" s="24"/>
      <c r="BH1125" s="24"/>
      <c r="BI1125" s="24"/>
      <c r="BJ1125" s="24"/>
      <c r="BK1125" s="24"/>
      <c r="BL1125" s="24"/>
      <c r="BM1125" s="24"/>
      <c r="BN1125" s="24"/>
      <c r="BO1125" s="24"/>
      <c r="BP1125" s="24"/>
      <c r="BQ1125" s="24"/>
      <c r="BR1125" s="24"/>
      <c r="BS1125" s="24"/>
      <c r="BT1125" s="24"/>
      <c r="BU1125" s="24"/>
      <c r="BV1125" s="24"/>
      <c r="BW1125" s="24"/>
      <c r="BX1125" s="24"/>
      <c r="BY1125" s="24"/>
      <c r="BZ1125" s="24"/>
      <c r="CA1125" s="24"/>
      <c r="CB1125" s="24"/>
      <c r="CC1125" s="24"/>
      <c r="CD1125" s="24"/>
      <c r="CE1125" s="24"/>
      <c r="CF1125" s="151"/>
      <c r="CG1125" s="151"/>
      <c r="CH1125" s="153"/>
      <c r="CI1125" s="141"/>
      <c r="CJ1125" s="141"/>
      <c r="CK1125" s="141"/>
      <c r="CL1125" s="141"/>
      <c r="CM1125" s="141"/>
      <c r="CN1125" s="141"/>
      <c r="CO1125" s="141"/>
      <c r="CP1125" s="95"/>
      <c r="CQ1125" s="95"/>
      <c r="CR1125" s="95"/>
      <c r="CS1125" s="95"/>
      <c r="CT1125" s="95"/>
      <c r="CU1125" s="95"/>
      <c r="CV1125" s="95"/>
      <c r="CW1125" s="141"/>
      <c r="CX1125" s="141"/>
      <c r="CY1125" s="141"/>
      <c r="CZ1125" s="141"/>
      <c r="DA1125" s="141"/>
      <c r="DB1125" s="141"/>
      <c r="DC1125" s="141"/>
      <c r="DD1125" s="141"/>
      <c r="DE1125" s="141"/>
      <c r="DF1125" s="141"/>
      <c r="DG1125" s="141"/>
      <c r="DH1125" s="141"/>
      <c r="DI1125" s="141"/>
      <c r="DJ1125" s="141"/>
      <c r="DK1125" s="141"/>
      <c r="DL1125" s="141"/>
      <c r="DM1125" s="141"/>
      <c r="DN1125" s="151"/>
      <c r="DO1125" s="151"/>
      <c r="DP1125" s="153"/>
      <c r="DQ1125" s="24"/>
      <c r="DR1125" s="24"/>
      <c r="DS1125" s="24"/>
      <c r="DT1125" s="24"/>
      <c r="DU1125" s="24"/>
      <c r="DV1125" s="24"/>
      <c r="DW1125" s="24"/>
      <c r="DX1125" s="24"/>
      <c r="DY1125" s="24"/>
      <c r="DZ1125" s="24"/>
      <c r="EA1125" s="24"/>
      <c r="EB1125" s="24"/>
      <c r="EC1125" s="24"/>
      <c r="ED1125" s="24"/>
      <c r="EE1125" s="24"/>
      <c r="EF1125" s="24"/>
      <c r="EG1125" s="24"/>
      <c r="EH1125" s="24"/>
      <c r="EI1125" s="24"/>
      <c r="EJ1125" s="24"/>
      <c r="EK1125" s="24"/>
      <c r="EL1125" s="24"/>
      <c r="EM1125" s="24"/>
      <c r="EN1125" s="24"/>
      <c r="EO1125" s="24"/>
      <c r="EP1125" s="24"/>
      <c r="EQ1125" s="24"/>
      <c r="ER1125" s="24"/>
      <c r="ES1125" s="151"/>
      <c r="ET1125" s="151"/>
      <c r="EU1125" s="153"/>
      <c r="EV1125" s="24"/>
      <c r="EW1125" s="125"/>
      <c r="EX1125" s="24"/>
      <c r="EY1125" s="24"/>
      <c r="EZ1125" s="24"/>
      <c r="FA1125" s="24"/>
      <c r="FB1125" s="24"/>
      <c r="FC1125" s="24"/>
      <c r="FD1125" s="24"/>
      <c r="FE1125" s="24"/>
      <c r="FF1125" s="24"/>
      <c r="FG1125" s="24"/>
      <c r="FH1125" s="24"/>
      <c r="FI1125" s="24"/>
      <c r="FJ1125" s="24"/>
      <c r="FK1125" s="24"/>
      <c r="FL1125" s="24"/>
      <c r="FM1125" s="24"/>
      <c r="FN1125" s="24"/>
      <c r="FO1125" s="24"/>
      <c r="FP1125" s="24"/>
      <c r="FQ1125" s="24"/>
      <c r="FR1125" s="24"/>
      <c r="FS1125" s="24"/>
      <c r="FT1125" s="24"/>
      <c r="FU1125" s="24"/>
      <c r="FV1125" s="24"/>
      <c r="FW1125" s="24"/>
      <c r="FX1125" s="24"/>
      <c r="FY1125" s="24"/>
      <c r="FZ1125" s="24"/>
      <c r="GA1125" s="151"/>
      <c r="GB1125" s="151"/>
      <c r="GC1125" s="153"/>
      <c r="GD1125" s="24"/>
      <c r="GE1125" s="24"/>
      <c r="GF1125" s="24"/>
      <c r="GG1125" s="24"/>
      <c r="GH1125" s="24"/>
      <c r="GI1125" s="24"/>
      <c r="GJ1125" s="24"/>
      <c r="GK1125" s="24"/>
      <c r="GL1125" s="24"/>
      <c r="GM1125" s="24"/>
      <c r="GN1125" s="24"/>
      <c r="GO1125" s="24"/>
      <c r="GP1125" s="24"/>
      <c r="GQ1125" s="24">
        <v>4</v>
      </c>
      <c r="GR1125" s="24"/>
      <c r="GS1125" s="24"/>
      <c r="GT1125" s="24"/>
      <c r="GU1125" s="24"/>
      <c r="GV1125" s="24"/>
      <c r="GW1125" s="24"/>
      <c r="GX1125" s="24"/>
      <c r="GY1125" s="24"/>
      <c r="GZ1125" s="24"/>
      <c r="HA1125" s="24"/>
      <c r="HB1125" s="24"/>
      <c r="HC1125" s="24"/>
      <c r="HD1125" s="24"/>
      <c r="HE1125" s="24"/>
      <c r="HF1125" s="24"/>
      <c r="HG1125" s="24"/>
      <c r="HH1125" s="151"/>
      <c r="HI1125" s="151"/>
      <c r="HJ1125" s="153"/>
      <c r="HK1125" s="24"/>
      <c r="HL1125" s="24"/>
      <c r="HM1125" s="24"/>
      <c r="HN1125" s="24"/>
      <c r="HO1125" s="24"/>
      <c r="HP1125" s="24"/>
      <c r="HQ1125" s="24"/>
      <c r="HR1125" s="24"/>
      <c r="HS1125" s="24"/>
      <c r="HT1125" s="24"/>
      <c r="HU1125" s="24"/>
      <c r="HV1125" s="24"/>
      <c r="HW1125" s="24"/>
      <c r="HX1125" s="24"/>
      <c r="HY1125" s="24"/>
      <c r="HZ1125" s="24"/>
      <c r="IA1125" s="24"/>
      <c r="IB1125" s="24"/>
      <c r="IC1125" s="24"/>
      <c r="ID1125" s="24"/>
      <c r="IE1125" s="24"/>
      <c r="IF1125" s="24"/>
      <c r="IG1125" s="24"/>
      <c r="IH1125" s="24"/>
      <c r="II1125" s="24"/>
      <c r="IJ1125" s="24"/>
      <c r="IK1125" s="24"/>
      <c r="IL1125" s="24"/>
      <c r="IM1125" s="24"/>
      <c r="IN1125" s="24"/>
      <c r="IO1125" s="24"/>
      <c r="IP1125" s="151"/>
      <c r="IQ1125" s="151"/>
      <c r="IR1125" s="153"/>
      <c r="IS1125" s="24"/>
      <c r="IT1125" s="24"/>
      <c r="IU1125" s="24"/>
      <c r="IV1125" s="24"/>
      <c r="IW1125" s="24"/>
      <c r="IX1125" s="24"/>
      <c r="IY1125" s="24"/>
      <c r="IZ1125" s="24"/>
      <c r="JA1125" s="24"/>
      <c r="JB1125" s="24"/>
      <c r="JC1125" s="24"/>
      <c r="JD1125" s="24"/>
      <c r="JE1125" s="24"/>
      <c r="JF1125" s="24"/>
      <c r="JG1125" s="24"/>
      <c r="JH1125" s="24"/>
      <c r="JI1125" s="24"/>
      <c r="JJ1125" s="24"/>
      <c r="JK1125" s="24"/>
      <c r="JL1125" s="24"/>
      <c r="JM1125" s="24"/>
      <c r="JN1125" s="24"/>
      <c r="JO1125" s="24"/>
      <c r="JP1125" s="24"/>
      <c r="JQ1125" s="24"/>
      <c r="JR1125" s="24"/>
      <c r="JS1125" s="24"/>
      <c r="JT1125" s="24"/>
      <c r="JU1125" s="25"/>
      <c r="JV1125" s="24"/>
      <c r="JW1125" s="151"/>
      <c r="JX1125" s="151"/>
      <c r="JY1125" s="153"/>
      <c r="JZ1125" s="24"/>
      <c r="KA1125" s="24"/>
      <c r="KB1125" s="24"/>
      <c r="KC1125" s="24"/>
      <c r="KD1125" s="24"/>
      <c r="KE1125" s="24"/>
      <c r="KF1125" s="24"/>
      <c r="KG1125" s="24"/>
      <c r="KH1125" s="24"/>
      <c r="KI1125" s="24"/>
      <c r="KJ1125" s="24"/>
      <c r="KK1125" s="24"/>
      <c r="KL1125" s="24"/>
      <c r="KM1125" s="24"/>
      <c r="KN1125" s="24"/>
      <c r="KO1125" s="24"/>
      <c r="KP1125" s="24"/>
      <c r="KQ1125" s="24"/>
      <c r="KR1125" s="24"/>
      <c r="KS1125" s="24"/>
      <c r="KT1125" s="24"/>
      <c r="KU1125" s="24"/>
      <c r="KV1125" s="24"/>
      <c r="KW1125" s="24"/>
      <c r="KX1125" s="24"/>
      <c r="KY1125" s="24"/>
      <c r="KZ1125" s="24"/>
      <c r="LA1125" s="24"/>
      <c r="LB1125" s="24"/>
      <c r="LC1125" s="24"/>
      <c r="LD1125" s="24"/>
      <c r="LE1125" s="151"/>
      <c r="LF1125" s="151"/>
      <c r="LG1125" s="153"/>
      <c r="LH1125" s="24"/>
      <c r="LI1125" s="24"/>
      <c r="LJ1125" s="24"/>
      <c r="LK1125" s="24"/>
      <c r="LL1125" s="24"/>
      <c r="LM1125" s="24"/>
      <c r="LN1125" s="24"/>
      <c r="LO1125" s="24"/>
      <c r="LP1125" s="24"/>
      <c r="LQ1125" s="24"/>
      <c r="LR1125" s="24"/>
      <c r="LS1125" s="24"/>
      <c r="LT1125" s="24"/>
      <c r="LU1125" s="24"/>
      <c r="LV1125" s="24"/>
      <c r="LW1125" s="24"/>
      <c r="LX1125" s="24"/>
      <c r="LY1125" s="24"/>
      <c r="LZ1125" s="24"/>
      <c r="MA1125" s="24"/>
      <c r="MB1125" s="24"/>
      <c r="MC1125" s="24"/>
      <c r="MD1125" s="24"/>
      <c r="ME1125" s="24"/>
      <c r="MF1125" s="24"/>
      <c r="MG1125" s="24"/>
      <c r="MH1125" s="24"/>
      <c r="MI1125" s="24"/>
      <c r="MJ1125" s="24"/>
      <c r="MK1125" s="24"/>
      <c r="ML1125" s="24"/>
    </row>
    <row r="1126" spans="1:350" ht="13.9" customHeight="1" outlineLevel="3" x14ac:dyDescent="0.2">
      <c r="A1126" s="226" t="s">
        <v>657</v>
      </c>
      <c r="B1126" s="218" t="s">
        <v>409</v>
      </c>
      <c r="C1126" s="214" t="s">
        <v>99</v>
      </c>
      <c r="D1126" s="154">
        <v>1</v>
      </c>
      <c r="E1126" s="175">
        <v>0</v>
      </c>
      <c r="F1126" s="175">
        <f>D1126-E1126</f>
        <v>1</v>
      </c>
      <c r="G1126" s="175" t="s">
        <v>842</v>
      </c>
      <c r="H1126" s="170" t="s">
        <v>865</v>
      </c>
      <c r="I1126" s="170" t="s">
        <v>824</v>
      </c>
      <c r="J1126" s="212">
        <f ca="1">E1126+Q1126+AX1126+CF1126+DN1126+ES1126+GA1126+HH1126+IP1126+JW1126+LE1126</f>
        <v>1</v>
      </c>
      <c r="K1126" s="212">
        <f>E1126+R1126+AY1126+CG1126+DO1126+ET1126+GB1126+HI1126+IQ1126+JX1126+LF1126</f>
        <v>1</v>
      </c>
      <c r="L1126" s="172">
        <f ca="1">K1126/J1126</f>
        <v>1</v>
      </c>
      <c r="M1126" s="172">
        <f>K1126/D1126</f>
        <v>1</v>
      </c>
      <c r="N1126" s="183">
        <f ca="1">SUMIF($EV$8:$FZ$9,$O$5,$EV1127:$FZ1127)-SUMIF($EV$8:$FZ$9,$Q$5,$EV1127:$FZ1127)</f>
        <v>0</v>
      </c>
      <c r="O1126" s="156"/>
      <c r="P1126" s="16" t="s">
        <v>25</v>
      </c>
      <c r="Q1126" s="150">
        <v>0</v>
      </c>
      <c r="R1126" s="150">
        <v>0</v>
      </c>
      <c r="S1126" s="152" t="e">
        <v>#DIV/0!</v>
      </c>
      <c r="T1126" s="16"/>
      <c r="U1126" s="16"/>
      <c r="V1126" s="16"/>
      <c r="W1126" s="16"/>
      <c r="X1126" s="16"/>
      <c r="Y1126" s="16"/>
      <c r="Z1126" s="16"/>
      <c r="AA1126" s="16"/>
      <c r="AB1126" s="16"/>
      <c r="AC1126" s="16"/>
      <c r="AD1126" s="16"/>
      <c r="AE1126" s="16"/>
      <c r="AF1126" s="16"/>
      <c r="AG1126" s="16"/>
      <c r="AH1126" s="16"/>
      <c r="AI1126" s="16"/>
      <c r="AJ1126" s="16"/>
      <c r="AK1126" s="16"/>
      <c r="AL1126" s="16"/>
      <c r="AM1126" s="16"/>
      <c r="AN1126" s="16"/>
      <c r="AO1126" s="16"/>
      <c r="AP1126" s="16"/>
      <c r="AQ1126" s="16"/>
      <c r="AR1126" s="16"/>
      <c r="AS1126" s="16"/>
      <c r="AT1126" s="16"/>
      <c r="AU1126" s="16"/>
      <c r="AV1126" s="16"/>
      <c r="AW1126" s="16"/>
      <c r="AX1126" s="150">
        <f t="shared" ca="1" si="2895"/>
        <v>0</v>
      </c>
      <c r="AY1126" s="150">
        <f>SUM(BA1127:CE1127)</f>
        <v>0</v>
      </c>
      <c r="AZ1126" s="152" t="e">
        <f ca="1">AY1126/AX1126</f>
        <v>#DIV/0!</v>
      </c>
      <c r="BA1126" s="16"/>
      <c r="BB1126" s="16"/>
      <c r="BC1126" s="16"/>
      <c r="BD1126" s="16"/>
      <c r="BE1126" s="16"/>
      <c r="BF1126" s="16"/>
      <c r="BG1126" s="16"/>
      <c r="BH1126" s="16"/>
      <c r="BI1126" s="16"/>
      <c r="BJ1126" s="16"/>
      <c r="BK1126" s="16"/>
      <c r="BL1126" s="16"/>
      <c r="BM1126" s="16"/>
      <c r="BN1126" s="16"/>
      <c r="BO1126" s="16"/>
      <c r="BP1126" s="16"/>
      <c r="BQ1126" s="16"/>
      <c r="BR1126" s="16"/>
      <c r="BS1126" s="16"/>
      <c r="BT1126" s="16"/>
      <c r="BU1126" s="16"/>
      <c r="BV1126" s="16"/>
      <c r="BW1126" s="16"/>
      <c r="BX1126" s="16"/>
      <c r="BY1126" s="16"/>
      <c r="BZ1126" s="16"/>
      <c r="CA1126" s="16"/>
      <c r="CB1126" s="16"/>
      <c r="CC1126" s="16"/>
      <c r="CD1126" s="16"/>
      <c r="CE1126" s="16"/>
      <c r="CF1126" s="150">
        <f t="shared" ref="CF1126" si="2917">SUM(CI1126:DM1126)</f>
        <v>0</v>
      </c>
      <c r="CG1126" s="150">
        <f>SUM(CI1127:DM1127)</f>
        <v>0</v>
      </c>
      <c r="CH1126" s="152" t="e">
        <f>CG1126/CF1126</f>
        <v>#DIV/0!</v>
      </c>
      <c r="CI1126" s="129"/>
      <c r="CJ1126" s="129"/>
      <c r="CK1126" s="129"/>
      <c r="CL1126" s="129"/>
      <c r="CM1126" s="129"/>
      <c r="CN1126" s="129"/>
      <c r="CO1126" s="129"/>
      <c r="CP1126" s="101"/>
      <c r="CQ1126" s="101"/>
      <c r="CR1126" s="101"/>
      <c r="CS1126" s="101"/>
      <c r="CT1126" s="101"/>
      <c r="CU1126" s="101"/>
      <c r="CV1126" s="101"/>
      <c r="CW1126" s="129"/>
      <c r="CX1126" s="129"/>
      <c r="CY1126" s="129"/>
      <c r="CZ1126" s="129"/>
      <c r="DA1126" s="129"/>
      <c r="DB1126" s="129"/>
      <c r="DC1126" s="129"/>
      <c r="DD1126" s="129"/>
      <c r="DE1126" s="129"/>
      <c r="DF1126" s="129"/>
      <c r="DG1126" s="129"/>
      <c r="DH1126" s="129"/>
      <c r="DI1126" s="129"/>
      <c r="DJ1126" s="129"/>
      <c r="DK1126" s="129"/>
      <c r="DL1126" s="129"/>
      <c r="DM1126" s="129"/>
      <c r="DN1126" s="150">
        <f t="shared" ref="DN1126" si="2918">SUM(DQ1126:ER1126)</f>
        <v>1</v>
      </c>
      <c r="DO1126" s="150">
        <f>SUM(DQ1127:ER1127)</f>
        <v>0</v>
      </c>
      <c r="DP1126" s="152">
        <f t="shared" si="2903"/>
        <v>0</v>
      </c>
      <c r="DQ1126" s="16"/>
      <c r="DR1126" s="16"/>
      <c r="DS1126" s="16"/>
      <c r="DT1126" s="16"/>
      <c r="DU1126" s="16"/>
      <c r="DV1126" s="16"/>
      <c r="DW1126" s="16"/>
      <c r="DX1126" s="16"/>
      <c r="DY1126" s="16">
        <v>1</v>
      </c>
      <c r="DZ1126" s="16"/>
      <c r="EA1126" s="16"/>
      <c r="EB1126" s="16"/>
      <c r="EC1126" s="16"/>
      <c r="ED1126" s="16"/>
      <c r="EE1126" s="16"/>
      <c r="EF1126" s="16"/>
      <c r="EG1126" s="16"/>
      <c r="EH1126" s="16"/>
      <c r="EI1126" s="16"/>
      <c r="EJ1126" s="16"/>
      <c r="EK1126" s="16"/>
      <c r="EL1126" s="16"/>
      <c r="EM1126" s="16"/>
      <c r="EN1126" s="16"/>
      <c r="EO1126" s="16"/>
      <c r="EP1126" s="16"/>
      <c r="EQ1126" s="16"/>
      <c r="ER1126" s="16"/>
      <c r="ES1126" s="150">
        <f t="shared" ca="1" si="2791"/>
        <v>0</v>
      </c>
      <c r="ET1126" s="150">
        <f t="shared" si="2775"/>
        <v>0</v>
      </c>
      <c r="EU1126" s="152" t="e">
        <f t="shared" ca="1" si="2776"/>
        <v>#DIV/0!</v>
      </c>
      <c r="EV1126" s="16"/>
      <c r="EW1126" s="67"/>
      <c r="EX1126" s="16"/>
      <c r="EY1126" s="16"/>
      <c r="EZ1126" s="16"/>
      <c r="FA1126" s="16"/>
      <c r="FB1126" s="16"/>
      <c r="FC1126" s="16"/>
      <c r="FD1126" s="16"/>
      <c r="FE1126" s="16"/>
      <c r="FF1126" s="16"/>
      <c r="FG1126" s="16"/>
      <c r="FH1126" s="16"/>
      <c r="FI1126" s="16"/>
      <c r="FJ1126" s="16"/>
      <c r="FK1126" s="16"/>
      <c r="FL1126" s="16"/>
      <c r="FM1126" s="16"/>
      <c r="FN1126" s="16"/>
      <c r="FO1126" s="16"/>
      <c r="FP1126" s="16"/>
      <c r="FQ1126" s="16"/>
      <c r="FR1126" s="16"/>
      <c r="FS1126" s="16"/>
      <c r="FT1126" s="16"/>
      <c r="FU1126" s="16"/>
      <c r="FV1126" s="16"/>
      <c r="FW1126" s="16"/>
      <c r="FX1126" s="16"/>
      <c r="FY1126" s="16"/>
      <c r="FZ1126" s="16"/>
      <c r="GA1126" s="150">
        <f t="shared" ref="GA1126" ca="1" si="2919">SUMIF($GD$8:$HG$9,$O$5,GD1126:HG1126)</f>
        <v>0</v>
      </c>
      <c r="GB1126" s="150">
        <f t="shared" ref="GB1126" si="2920">SUM(GD1127:HG1127)</f>
        <v>1</v>
      </c>
      <c r="GC1126" s="152" t="e">
        <f t="shared" ref="GC1126" ca="1" si="2921">GB1126/GA1126</f>
        <v>#DIV/0!</v>
      </c>
      <c r="GD1126" s="16"/>
      <c r="GE1126" s="16"/>
      <c r="GF1126" s="16"/>
      <c r="GG1126" s="16"/>
      <c r="GH1126" s="16"/>
      <c r="GI1126" s="16"/>
      <c r="GJ1126" s="16"/>
      <c r="GK1126" s="16"/>
      <c r="GL1126" s="16"/>
      <c r="GM1126" s="16"/>
      <c r="GN1126" s="16"/>
      <c r="GO1126" s="16"/>
      <c r="GP1126" s="16"/>
      <c r="GQ1126" s="16"/>
      <c r="GR1126" s="16"/>
      <c r="GS1126" s="16"/>
      <c r="GT1126" s="16"/>
      <c r="GU1126" s="16"/>
      <c r="GV1126" s="16"/>
      <c r="GW1126" s="16"/>
      <c r="GX1126" s="16"/>
      <c r="GY1126" s="16"/>
      <c r="GZ1126" s="16"/>
      <c r="HA1126" s="16"/>
      <c r="HB1126" s="16"/>
      <c r="HC1126" s="16"/>
      <c r="HD1126" s="16"/>
      <c r="HE1126" s="16"/>
      <c r="HF1126" s="16"/>
      <c r="HG1126" s="16"/>
      <c r="HH1126" s="150"/>
      <c r="HI1126" s="150">
        <v>0</v>
      </c>
      <c r="HJ1126" s="152" t="e">
        <v>#DIV/0!</v>
      </c>
      <c r="HK1126" s="16"/>
      <c r="HL1126" s="16"/>
      <c r="HM1126" s="16"/>
      <c r="HN1126" s="16"/>
      <c r="HO1126" s="16"/>
      <c r="HP1126" s="16"/>
      <c r="HQ1126" s="16"/>
      <c r="HR1126" s="16"/>
      <c r="HS1126" s="16"/>
      <c r="HT1126" s="16"/>
      <c r="HU1126" s="16"/>
      <c r="HV1126" s="16"/>
      <c r="HW1126" s="16"/>
      <c r="HX1126" s="16"/>
      <c r="HY1126" s="16"/>
      <c r="HZ1126" s="16"/>
      <c r="IA1126" s="16"/>
      <c r="IB1126" s="16"/>
      <c r="IC1126" s="16"/>
      <c r="ID1126" s="16"/>
      <c r="IE1126" s="16"/>
      <c r="IF1126" s="16"/>
      <c r="IG1126" s="16"/>
      <c r="IH1126" s="16"/>
      <c r="II1126" s="16"/>
      <c r="IJ1126" s="16"/>
      <c r="IK1126" s="16"/>
      <c r="IL1126" s="16"/>
      <c r="IM1126" s="16"/>
      <c r="IN1126" s="16"/>
      <c r="IO1126" s="16"/>
      <c r="IP1126" s="150"/>
      <c r="IQ1126" s="150">
        <v>0</v>
      </c>
      <c r="IR1126" s="152" t="e">
        <v>#DIV/0!</v>
      </c>
      <c r="IS1126" s="16"/>
      <c r="IT1126" s="16"/>
      <c r="IU1126" s="16"/>
      <c r="IV1126" s="16"/>
      <c r="IW1126" s="16"/>
      <c r="IX1126" s="16"/>
      <c r="IY1126" s="16"/>
      <c r="IZ1126" s="16"/>
      <c r="JA1126" s="16"/>
      <c r="JB1126" s="16"/>
      <c r="JC1126" s="16"/>
      <c r="JD1126" s="16"/>
      <c r="JE1126" s="16"/>
      <c r="JF1126" s="16"/>
      <c r="JG1126" s="16"/>
      <c r="JH1126" s="16"/>
      <c r="JI1126" s="16"/>
      <c r="JJ1126" s="16"/>
      <c r="JK1126" s="16"/>
      <c r="JL1126" s="16"/>
      <c r="JM1126" s="16"/>
      <c r="JN1126" s="16"/>
      <c r="JO1126" s="16"/>
      <c r="JP1126" s="16"/>
      <c r="JQ1126" s="16"/>
      <c r="JR1126" s="16"/>
      <c r="JS1126" s="16"/>
      <c r="JT1126" s="16"/>
      <c r="JU1126" s="23"/>
      <c r="JV1126" s="16"/>
      <c r="JW1126" s="150"/>
      <c r="JX1126" s="150">
        <v>0</v>
      </c>
      <c r="JY1126" s="152" t="e">
        <v>#DIV/0!</v>
      </c>
      <c r="JZ1126" s="16"/>
      <c r="KA1126" s="16"/>
      <c r="KB1126" s="16"/>
      <c r="KC1126" s="16"/>
      <c r="KD1126" s="16"/>
      <c r="KE1126" s="16"/>
      <c r="KF1126" s="16"/>
      <c r="KG1126" s="16"/>
      <c r="KH1126" s="16"/>
      <c r="KI1126" s="16"/>
      <c r="KJ1126" s="16"/>
      <c r="KK1126" s="16"/>
      <c r="KL1126" s="16"/>
      <c r="KM1126" s="16"/>
      <c r="KN1126" s="16"/>
      <c r="KO1126" s="16"/>
      <c r="KP1126" s="16"/>
      <c r="KQ1126" s="16"/>
      <c r="KR1126" s="16"/>
      <c r="KS1126" s="16"/>
      <c r="KT1126" s="16"/>
      <c r="KU1126" s="16"/>
      <c r="KV1126" s="16"/>
      <c r="KW1126" s="16"/>
      <c r="KX1126" s="16"/>
      <c r="KY1126" s="16"/>
      <c r="KZ1126" s="16"/>
      <c r="LA1126" s="16"/>
      <c r="LB1126" s="16"/>
      <c r="LC1126" s="16"/>
      <c r="LD1126" s="16"/>
      <c r="LE1126" s="150"/>
      <c r="LF1126" s="150">
        <v>0</v>
      </c>
      <c r="LG1126" s="152" t="e">
        <v>#DIV/0!</v>
      </c>
      <c r="LH1126" s="16"/>
      <c r="LI1126" s="16"/>
      <c r="LJ1126" s="16"/>
      <c r="LK1126" s="16"/>
      <c r="LL1126" s="16"/>
      <c r="LM1126" s="16"/>
      <c r="LN1126" s="16"/>
      <c r="LO1126" s="16"/>
      <c r="LP1126" s="16"/>
      <c r="LQ1126" s="16"/>
      <c r="LR1126" s="16"/>
      <c r="LS1126" s="16"/>
      <c r="LT1126" s="16"/>
      <c r="LU1126" s="16"/>
      <c r="LV1126" s="16"/>
      <c r="LW1126" s="16"/>
      <c r="LX1126" s="16"/>
      <c r="LY1126" s="16"/>
      <c r="LZ1126" s="16"/>
      <c r="MA1126" s="16"/>
      <c r="MB1126" s="16"/>
      <c r="MC1126" s="16"/>
      <c r="MD1126" s="16"/>
      <c r="ME1126" s="16"/>
      <c r="MF1126" s="16"/>
      <c r="MG1126" s="16"/>
      <c r="MH1126" s="16"/>
      <c r="MI1126" s="16"/>
      <c r="MJ1126" s="16"/>
      <c r="MK1126" s="16"/>
      <c r="ML1126" s="16"/>
    </row>
    <row r="1127" spans="1:350" ht="13.9" customHeight="1" outlineLevel="3" x14ac:dyDescent="0.2">
      <c r="A1127" s="227"/>
      <c r="B1127" s="219"/>
      <c r="C1127" s="215"/>
      <c r="D1127" s="155"/>
      <c r="E1127" s="176"/>
      <c r="F1127" s="176"/>
      <c r="G1127" s="176"/>
      <c r="H1127" s="171"/>
      <c r="I1127" s="171"/>
      <c r="J1127" s="213"/>
      <c r="K1127" s="213"/>
      <c r="L1127" s="173"/>
      <c r="M1127" s="173"/>
      <c r="N1127" s="184"/>
      <c r="O1127" s="157"/>
      <c r="P1127" s="17" t="s">
        <v>26</v>
      </c>
      <c r="Q1127" s="151"/>
      <c r="R1127" s="151"/>
      <c r="S1127" s="153"/>
      <c r="T1127" s="24"/>
      <c r="U1127" s="24"/>
      <c r="V1127" s="24"/>
      <c r="W1127" s="24"/>
      <c r="X1127" s="24"/>
      <c r="Y1127" s="24"/>
      <c r="Z1127" s="24"/>
      <c r="AA1127" s="24"/>
      <c r="AB1127" s="24"/>
      <c r="AC1127" s="24"/>
      <c r="AD1127" s="24"/>
      <c r="AE1127" s="24"/>
      <c r="AF1127" s="24"/>
      <c r="AG1127" s="24"/>
      <c r="AH1127" s="24"/>
      <c r="AI1127" s="24"/>
      <c r="AJ1127" s="24"/>
      <c r="AK1127" s="24"/>
      <c r="AL1127" s="24"/>
      <c r="AM1127" s="24"/>
      <c r="AN1127" s="24"/>
      <c r="AO1127" s="24"/>
      <c r="AP1127" s="24"/>
      <c r="AQ1127" s="24"/>
      <c r="AR1127" s="24"/>
      <c r="AS1127" s="24"/>
      <c r="AT1127" s="24"/>
      <c r="AU1127" s="24"/>
      <c r="AV1127" s="24"/>
      <c r="AW1127" s="24"/>
      <c r="AX1127" s="151"/>
      <c r="AY1127" s="151"/>
      <c r="AZ1127" s="153"/>
      <c r="BA1127" s="24"/>
      <c r="BB1127" s="24"/>
      <c r="BC1127" s="24"/>
      <c r="BD1127" s="24"/>
      <c r="BE1127" s="24"/>
      <c r="BF1127" s="24"/>
      <c r="BG1127" s="24"/>
      <c r="BH1127" s="24"/>
      <c r="BI1127" s="24"/>
      <c r="BJ1127" s="24"/>
      <c r="BK1127" s="24"/>
      <c r="BL1127" s="24"/>
      <c r="BM1127" s="24"/>
      <c r="BN1127" s="24"/>
      <c r="BO1127" s="24"/>
      <c r="BP1127" s="24"/>
      <c r="BQ1127" s="24"/>
      <c r="BR1127" s="24"/>
      <c r="BS1127" s="24"/>
      <c r="BT1127" s="24"/>
      <c r="BU1127" s="24"/>
      <c r="BV1127" s="24"/>
      <c r="BW1127" s="24"/>
      <c r="BX1127" s="24"/>
      <c r="BY1127" s="24"/>
      <c r="BZ1127" s="24"/>
      <c r="CA1127" s="24"/>
      <c r="CB1127" s="24"/>
      <c r="CC1127" s="24"/>
      <c r="CD1127" s="24"/>
      <c r="CE1127" s="24"/>
      <c r="CF1127" s="151"/>
      <c r="CG1127" s="151"/>
      <c r="CH1127" s="153"/>
      <c r="CI1127" s="141"/>
      <c r="CJ1127" s="141"/>
      <c r="CK1127" s="141"/>
      <c r="CL1127" s="141"/>
      <c r="CM1127" s="141"/>
      <c r="CN1127" s="141"/>
      <c r="CO1127" s="141"/>
      <c r="CP1127" s="95"/>
      <c r="CQ1127" s="95"/>
      <c r="CR1127" s="95"/>
      <c r="CS1127" s="95"/>
      <c r="CT1127" s="95"/>
      <c r="CU1127" s="95"/>
      <c r="CV1127" s="95"/>
      <c r="CW1127" s="141"/>
      <c r="CX1127" s="141"/>
      <c r="CY1127" s="141"/>
      <c r="CZ1127" s="141"/>
      <c r="DA1127" s="141"/>
      <c r="DB1127" s="141"/>
      <c r="DC1127" s="141"/>
      <c r="DD1127" s="141"/>
      <c r="DE1127" s="141"/>
      <c r="DF1127" s="141"/>
      <c r="DG1127" s="141"/>
      <c r="DH1127" s="141"/>
      <c r="DI1127" s="141"/>
      <c r="DJ1127" s="141"/>
      <c r="DK1127" s="141"/>
      <c r="DL1127" s="141"/>
      <c r="DM1127" s="141"/>
      <c r="DN1127" s="151"/>
      <c r="DO1127" s="151"/>
      <c r="DP1127" s="153"/>
      <c r="DQ1127" s="24"/>
      <c r="DR1127" s="24"/>
      <c r="DS1127" s="24"/>
      <c r="DT1127" s="24"/>
      <c r="DU1127" s="24"/>
      <c r="DV1127" s="24"/>
      <c r="DW1127" s="24"/>
      <c r="DX1127" s="24"/>
      <c r="DY1127" s="24"/>
      <c r="DZ1127" s="24"/>
      <c r="EA1127" s="24"/>
      <c r="EB1127" s="24"/>
      <c r="EC1127" s="24"/>
      <c r="ED1127" s="24"/>
      <c r="EE1127" s="24"/>
      <c r="EF1127" s="24"/>
      <c r="EG1127" s="24"/>
      <c r="EH1127" s="24"/>
      <c r="EI1127" s="24"/>
      <c r="EJ1127" s="24"/>
      <c r="EK1127" s="24"/>
      <c r="EL1127" s="24"/>
      <c r="EM1127" s="24"/>
      <c r="EN1127" s="24"/>
      <c r="EO1127" s="24"/>
      <c r="EP1127" s="24"/>
      <c r="EQ1127" s="24"/>
      <c r="ER1127" s="24"/>
      <c r="ES1127" s="151"/>
      <c r="ET1127" s="151"/>
      <c r="EU1127" s="153"/>
      <c r="EV1127" s="24"/>
      <c r="EW1127" s="125"/>
      <c r="EX1127" s="24"/>
      <c r="EY1127" s="24"/>
      <c r="EZ1127" s="24"/>
      <c r="FA1127" s="24"/>
      <c r="FB1127" s="24"/>
      <c r="FC1127" s="24"/>
      <c r="FD1127" s="24"/>
      <c r="FE1127" s="24"/>
      <c r="FF1127" s="24"/>
      <c r="FG1127" s="24"/>
      <c r="FH1127" s="24"/>
      <c r="FI1127" s="24"/>
      <c r="FJ1127" s="24"/>
      <c r="FK1127" s="24"/>
      <c r="FL1127" s="24"/>
      <c r="FM1127" s="24"/>
      <c r="FN1127" s="24"/>
      <c r="FO1127" s="24"/>
      <c r="FP1127" s="24"/>
      <c r="FQ1127" s="24"/>
      <c r="FR1127" s="24"/>
      <c r="FS1127" s="24"/>
      <c r="FT1127" s="24"/>
      <c r="FU1127" s="24"/>
      <c r="FV1127" s="24"/>
      <c r="FW1127" s="24"/>
      <c r="FX1127" s="24"/>
      <c r="FY1127" s="24"/>
      <c r="FZ1127" s="24"/>
      <c r="GA1127" s="151"/>
      <c r="GB1127" s="151"/>
      <c r="GC1127" s="153"/>
      <c r="GD1127" s="24"/>
      <c r="GE1127" s="24"/>
      <c r="GF1127" s="24"/>
      <c r="GG1127" s="24"/>
      <c r="GH1127" s="24"/>
      <c r="GI1127" s="24"/>
      <c r="GJ1127" s="24"/>
      <c r="GK1127" s="24"/>
      <c r="GL1127" s="24"/>
      <c r="GM1127" s="24"/>
      <c r="GN1127" s="24"/>
      <c r="GO1127" s="24"/>
      <c r="GP1127" s="24"/>
      <c r="GQ1127" s="24"/>
      <c r="GR1127" s="24"/>
      <c r="GS1127" s="24"/>
      <c r="GT1127" s="24"/>
      <c r="GU1127" s="24"/>
      <c r="GV1127" s="24"/>
      <c r="GW1127" s="24"/>
      <c r="GX1127" s="24"/>
      <c r="GY1127" s="24"/>
      <c r="GZ1127" s="24">
        <v>1</v>
      </c>
      <c r="HA1127" s="24"/>
      <c r="HB1127" s="24"/>
      <c r="HC1127" s="24"/>
      <c r="HD1127" s="24"/>
      <c r="HE1127" s="24"/>
      <c r="HF1127" s="24"/>
      <c r="HG1127" s="24"/>
      <c r="HH1127" s="151"/>
      <c r="HI1127" s="151"/>
      <c r="HJ1127" s="153"/>
      <c r="HK1127" s="24"/>
      <c r="HL1127" s="24"/>
      <c r="HM1127" s="24"/>
      <c r="HN1127" s="24"/>
      <c r="HO1127" s="24"/>
      <c r="HP1127" s="24"/>
      <c r="HQ1127" s="24"/>
      <c r="HR1127" s="24"/>
      <c r="HS1127" s="24"/>
      <c r="HT1127" s="24"/>
      <c r="HU1127" s="24"/>
      <c r="HV1127" s="24"/>
      <c r="HW1127" s="24"/>
      <c r="HX1127" s="24"/>
      <c r="HY1127" s="24"/>
      <c r="HZ1127" s="24"/>
      <c r="IA1127" s="24"/>
      <c r="IB1127" s="24"/>
      <c r="IC1127" s="24"/>
      <c r="ID1127" s="24"/>
      <c r="IE1127" s="24"/>
      <c r="IF1127" s="24"/>
      <c r="IG1127" s="24"/>
      <c r="IH1127" s="24"/>
      <c r="II1127" s="24"/>
      <c r="IJ1127" s="24"/>
      <c r="IK1127" s="24"/>
      <c r="IL1127" s="24"/>
      <c r="IM1127" s="24"/>
      <c r="IN1127" s="24"/>
      <c r="IO1127" s="24"/>
      <c r="IP1127" s="151"/>
      <c r="IQ1127" s="151"/>
      <c r="IR1127" s="153"/>
      <c r="IS1127" s="24"/>
      <c r="IT1127" s="24"/>
      <c r="IU1127" s="24"/>
      <c r="IV1127" s="24"/>
      <c r="IW1127" s="24"/>
      <c r="IX1127" s="24"/>
      <c r="IY1127" s="24"/>
      <c r="IZ1127" s="24"/>
      <c r="JA1127" s="24"/>
      <c r="JB1127" s="24"/>
      <c r="JC1127" s="24"/>
      <c r="JD1127" s="24"/>
      <c r="JE1127" s="24"/>
      <c r="JF1127" s="24"/>
      <c r="JG1127" s="24"/>
      <c r="JH1127" s="24"/>
      <c r="JI1127" s="24"/>
      <c r="JJ1127" s="24"/>
      <c r="JK1127" s="24"/>
      <c r="JL1127" s="24"/>
      <c r="JM1127" s="24"/>
      <c r="JN1127" s="24"/>
      <c r="JO1127" s="24"/>
      <c r="JP1127" s="24"/>
      <c r="JQ1127" s="24"/>
      <c r="JR1127" s="24"/>
      <c r="JS1127" s="24"/>
      <c r="JT1127" s="24"/>
      <c r="JU1127" s="25"/>
      <c r="JV1127" s="24"/>
      <c r="JW1127" s="151"/>
      <c r="JX1127" s="151"/>
      <c r="JY1127" s="153"/>
      <c r="JZ1127" s="24"/>
      <c r="KA1127" s="24"/>
      <c r="KB1127" s="24"/>
      <c r="KC1127" s="24"/>
      <c r="KD1127" s="24"/>
      <c r="KE1127" s="24"/>
      <c r="KF1127" s="24"/>
      <c r="KG1127" s="24"/>
      <c r="KH1127" s="24"/>
      <c r="KI1127" s="24"/>
      <c r="KJ1127" s="24"/>
      <c r="KK1127" s="24"/>
      <c r="KL1127" s="24"/>
      <c r="KM1127" s="24"/>
      <c r="KN1127" s="24"/>
      <c r="KO1127" s="24"/>
      <c r="KP1127" s="24"/>
      <c r="KQ1127" s="24"/>
      <c r="KR1127" s="24"/>
      <c r="KS1127" s="24"/>
      <c r="KT1127" s="24"/>
      <c r="KU1127" s="24"/>
      <c r="KV1127" s="24"/>
      <c r="KW1127" s="24"/>
      <c r="KX1127" s="24"/>
      <c r="KY1127" s="24"/>
      <c r="KZ1127" s="24"/>
      <c r="LA1127" s="24"/>
      <c r="LB1127" s="24"/>
      <c r="LC1127" s="24"/>
      <c r="LD1127" s="24"/>
      <c r="LE1127" s="151"/>
      <c r="LF1127" s="151"/>
      <c r="LG1127" s="153"/>
      <c r="LH1127" s="24"/>
      <c r="LI1127" s="24"/>
      <c r="LJ1127" s="24"/>
      <c r="LK1127" s="24"/>
      <c r="LL1127" s="24"/>
      <c r="LM1127" s="24"/>
      <c r="LN1127" s="24"/>
      <c r="LO1127" s="24"/>
      <c r="LP1127" s="24"/>
      <c r="LQ1127" s="24"/>
      <c r="LR1127" s="24"/>
      <c r="LS1127" s="24"/>
      <c r="LT1127" s="24"/>
      <c r="LU1127" s="24"/>
      <c r="LV1127" s="24"/>
      <c r="LW1127" s="24"/>
      <c r="LX1127" s="24"/>
      <c r="LY1127" s="24"/>
      <c r="LZ1127" s="24"/>
      <c r="MA1127" s="24"/>
      <c r="MB1127" s="24"/>
      <c r="MC1127" s="24"/>
      <c r="MD1127" s="24"/>
      <c r="ME1127" s="24"/>
      <c r="MF1127" s="24"/>
      <c r="MG1127" s="24"/>
      <c r="MH1127" s="24"/>
      <c r="MI1127" s="24"/>
      <c r="MJ1127" s="24"/>
      <c r="MK1127" s="24"/>
      <c r="ML1127" s="24"/>
    </row>
    <row r="1128" spans="1:350" ht="13.9" customHeight="1" outlineLevel="3" x14ac:dyDescent="0.2">
      <c r="A1128" s="226" t="s">
        <v>658</v>
      </c>
      <c r="B1128" s="218" t="s">
        <v>411</v>
      </c>
      <c r="C1128" s="214" t="s">
        <v>38</v>
      </c>
      <c r="D1128" s="154">
        <v>2.3339999999999996</v>
      </c>
      <c r="E1128" s="175">
        <v>0</v>
      </c>
      <c r="F1128" s="175">
        <f>D1128-E1128</f>
        <v>2.3339999999999996</v>
      </c>
      <c r="G1128" s="175" t="s">
        <v>847</v>
      </c>
      <c r="H1128" s="170" t="s">
        <v>865</v>
      </c>
      <c r="I1128" s="170" t="s">
        <v>909</v>
      </c>
      <c r="J1128" s="212">
        <f ca="1">E1128+Q1128+AX1128+CF1128+DN1128+ES1128+GA1128+HH1128+IP1128+JW1128+LE1128</f>
        <v>2.33</v>
      </c>
      <c r="K1128" s="212">
        <f>E1128+R1128+AY1128+CG1128+DO1128+ET1128+GB1128+HI1128+IQ1128+JX1128+LF1128</f>
        <v>0</v>
      </c>
      <c r="L1128" s="172">
        <f ca="1">K1128/J1128</f>
        <v>0</v>
      </c>
      <c r="M1128" s="172">
        <f>K1128/D1128</f>
        <v>0</v>
      </c>
      <c r="N1128" s="183">
        <f ca="1">SUMIF($EV$8:$FZ$9,$O$5,$EV1129:$FZ1129)-SUMIF($EV$8:$FZ$9,$Q$5,$EV1129:$FZ1129)</f>
        <v>0</v>
      </c>
      <c r="O1128" s="156"/>
      <c r="P1128" s="16" t="s">
        <v>25</v>
      </c>
      <c r="Q1128" s="150">
        <v>0</v>
      </c>
      <c r="R1128" s="150">
        <v>0</v>
      </c>
      <c r="S1128" s="152" t="e">
        <v>#DIV/0!</v>
      </c>
      <c r="T1128" s="16"/>
      <c r="U1128" s="16"/>
      <c r="V1128" s="16"/>
      <c r="W1128" s="16"/>
      <c r="X1128" s="16"/>
      <c r="Y1128" s="16"/>
      <c r="Z1128" s="16"/>
      <c r="AA1128" s="16"/>
      <c r="AB1128" s="16"/>
      <c r="AC1128" s="16"/>
      <c r="AD1128" s="16"/>
      <c r="AE1128" s="16"/>
      <c r="AF1128" s="16"/>
      <c r="AG1128" s="16"/>
      <c r="AH1128" s="16"/>
      <c r="AI1128" s="16"/>
      <c r="AJ1128" s="16"/>
      <c r="AK1128" s="16"/>
      <c r="AL1128" s="16"/>
      <c r="AM1128" s="16"/>
      <c r="AN1128" s="16"/>
      <c r="AO1128" s="16"/>
      <c r="AP1128" s="16"/>
      <c r="AQ1128" s="16"/>
      <c r="AR1128" s="16"/>
      <c r="AS1128" s="16"/>
      <c r="AT1128" s="16"/>
      <c r="AU1128" s="16"/>
      <c r="AV1128" s="16"/>
      <c r="AW1128" s="16"/>
      <c r="AX1128" s="150">
        <f t="shared" ca="1" si="2895"/>
        <v>0</v>
      </c>
      <c r="AY1128" s="150">
        <f>SUM(BA1129:CE1129)</f>
        <v>0</v>
      </c>
      <c r="AZ1128" s="152" t="e">
        <f ca="1">AY1128/AX1128</f>
        <v>#DIV/0!</v>
      </c>
      <c r="BA1128" s="16"/>
      <c r="BB1128" s="16"/>
      <c r="BC1128" s="16"/>
      <c r="BD1128" s="16"/>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c r="BY1128" s="16"/>
      <c r="BZ1128" s="16"/>
      <c r="CA1128" s="16"/>
      <c r="CB1128" s="16"/>
      <c r="CC1128" s="16"/>
      <c r="CD1128" s="16"/>
      <c r="CE1128" s="16"/>
      <c r="CF1128" s="150">
        <f t="shared" ref="CF1128" si="2922">SUM(CI1128:DM1128)</f>
        <v>0</v>
      </c>
      <c r="CG1128" s="150">
        <f>SUM(CI1129:DM1129)</f>
        <v>0</v>
      </c>
      <c r="CH1128" s="152" t="e">
        <f>CG1128/CF1128</f>
        <v>#DIV/0!</v>
      </c>
      <c r="CI1128" s="129"/>
      <c r="CJ1128" s="129"/>
      <c r="CK1128" s="129"/>
      <c r="CL1128" s="129"/>
      <c r="CM1128" s="129"/>
      <c r="CN1128" s="129"/>
      <c r="CO1128" s="129"/>
      <c r="CP1128" s="101"/>
      <c r="CQ1128" s="101"/>
      <c r="CR1128" s="101"/>
      <c r="CS1128" s="101"/>
      <c r="CT1128" s="101"/>
      <c r="CU1128" s="101"/>
      <c r="CV1128" s="101"/>
      <c r="CW1128" s="129"/>
      <c r="CX1128" s="129"/>
      <c r="CY1128" s="129"/>
      <c r="CZ1128" s="129"/>
      <c r="DA1128" s="129"/>
      <c r="DB1128" s="129"/>
      <c r="DC1128" s="129"/>
      <c r="DD1128" s="129"/>
      <c r="DE1128" s="129"/>
      <c r="DF1128" s="129"/>
      <c r="DG1128" s="129"/>
      <c r="DH1128" s="129"/>
      <c r="DI1128" s="129"/>
      <c r="DJ1128" s="129"/>
      <c r="DK1128" s="129"/>
      <c r="DL1128" s="129"/>
      <c r="DM1128" s="129"/>
      <c r="DN1128" s="150">
        <f t="shared" ref="DN1128" si="2923">SUM(DQ1128:ER1128)</f>
        <v>2.33</v>
      </c>
      <c r="DO1128" s="150">
        <f>SUM(DQ1129:ER1129)</f>
        <v>0</v>
      </c>
      <c r="DP1128" s="152">
        <f t="shared" si="2903"/>
        <v>0</v>
      </c>
      <c r="DQ1128" s="16"/>
      <c r="DR1128" s="16"/>
      <c r="DS1128" s="16"/>
      <c r="DT1128" s="16"/>
      <c r="DU1128" s="16"/>
      <c r="DV1128" s="16"/>
      <c r="DW1128" s="16"/>
      <c r="DX1128" s="16"/>
      <c r="DY1128" s="16">
        <v>1</v>
      </c>
      <c r="DZ1128" s="16">
        <v>1.33</v>
      </c>
      <c r="EA1128" s="16"/>
      <c r="EB1128" s="16"/>
      <c r="EC1128" s="16"/>
      <c r="ED1128" s="16"/>
      <c r="EE1128" s="16"/>
      <c r="EF1128" s="16"/>
      <c r="EG1128" s="16"/>
      <c r="EH1128" s="16"/>
      <c r="EI1128" s="16"/>
      <c r="EJ1128" s="16"/>
      <c r="EK1128" s="16"/>
      <c r="EL1128" s="16"/>
      <c r="EM1128" s="16"/>
      <c r="EN1128" s="16"/>
      <c r="EO1128" s="16"/>
      <c r="EP1128" s="16"/>
      <c r="EQ1128" s="16"/>
      <c r="ER1128" s="16"/>
      <c r="ES1128" s="150">
        <f t="shared" ca="1" si="2791"/>
        <v>0</v>
      </c>
      <c r="ET1128" s="150">
        <f t="shared" si="2775"/>
        <v>0</v>
      </c>
      <c r="EU1128" s="152" t="e">
        <f t="shared" ca="1" si="2776"/>
        <v>#DIV/0!</v>
      </c>
      <c r="EV1128" s="16"/>
      <c r="EW1128" s="67"/>
      <c r="EX1128" s="16"/>
      <c r="EY1128" s="16"/>
      <c r="EZ1128" s="16"/>
      <c r="FA1128" s="16"/>
      <c r="FB1128" s="16"/>
      <c r="FC1128" s="16"/>
      <c r="FD1128" s="16"/>
      <c r="FE1128" s="16"/>
      <c r="FF1128" s="16"/>
      <c r="FG1128" s="16"/>
      <c r="FH1128" s="16"/>
      <c r="FI1128" s="16"/>
      <c r="FJ1128" s="16"/>
      <c r="FK1128" s="16"/>
      <c r="FL1128" s="16"/>
      <c r="FM1128" s="16"/>
      <c r="FN1128" s="16"/>
      <c r="FO1128" s="16"/>
      <c r="FP1128" s="16"/>
      <c r="FQ1128" s="16"/>
      <c r="FR1128" s="16"/>
      <c r="FS1128" s="16"/>
      <c r="FT1128" s="16"/>
      <c r="FU1128" s="16"/>
      <c r="FV1128" s="16"/>
      <c r="FW1128" s="16"/>
      <c r="FX1128" s="16"/>
      <c r="FY1128" s="16"/>
      <c r="FZ1128" s="16"/>
      <c r="GA1128" s="150">
        <f t="shared" ref="GA1128" ca="1" si="2924">SUMIF($GD$8:$HG$9,$O$5,GD1128:HG1128)</f>
        <v>0</v>
      </c>
      <c r="GB1128" s="150">
        <f t="shared" ref="GB1128" si="2925">SUM(GD1129:HG1129)</f>
        <v>0</v>
      </c>
      <c r="GC1128" s="152" t="e">
        <f t="shared" ref="GC1128" ca="1" si="2926">GB1128/GA1128</f>
        <v>#DIV/0!</v>
      </c>
      <c r="GD1128" s="16"/>
      <c r="GE1128" s="16"/>
      <c r="GF1128" s="16"/>
      <c r="GG1128" s="16"/>
      <c r="GH1128" s="16"/>
      <c r="GI1128" s="16"/>
      <c r="GJ1128" s="16"/>
      <c r="GK1128" s="16"/>
      <c r="GL1128" s="16"/>
      <c r="GM1128" s="16"/>
      <c r="GN1128" s="16"/>
      <c r="GO1128" s="16"/>
      <c r="GP1128" s="16"/>
      <c r="GQ1128" s="16"/>
      <c r="GR1128" s="16"/>
      <c r="GS1128" s="16"/>
      <c r="GT1128" s="16"/>
      <c r="GU1128" s="16"/>
      <c r="GV1128" s="16"/>
      <c r="GW1128" s="16"/>
      <c r="GX1128" s="16"/>
      <c r="GY1128" s="16"/>
      <c r="GZ1128" s="16"/>
      <c r="HA1128" s="16"/>
      <c r="HB1128" s="16"/>
      <c r="HC1128" s="16"/>
      <c r="HD1128" s="16"/>
      <c r="HE1128" s="16"/>
      <c r="HF1128" s="16"/>
      <c r="HG1128" s="16"/>
      <c r="HH1128" s="150"/>
      <c r="HI1128" s="150">
        <v>0</v>
      </c>
      <c r="HJ1128" s="152" t="e">
        <v>#DIV/0!</v>
      </c>
      <c r="HK1128" s="16"/>
      <c r="HL1128" s="16"/>
      <c r="HM1128" s="16"/>
      <c r="HN1128" s="16"/>
      <c r="HO1128" s="16"/>
      <c r="HP1128" s="16"/>
      <c r="HQ1128" s="16"/>
      <c r="HR1128" s="16"/>
      <c r="HS1128" s="16"/>
      <c r="HT1128" s="16"/>
      <c r="HU1128" s="16"/>
      <c r="HV1128" s="16"/>
      <c r="HW1128" s="16"/>
      <c r="HX1128" s="16"/>
      <c r="HY1128" s="16"/>
      <c r="HZ1128" s="16"/>
      <c r="IA1128" s="16"/>
      <c r="IB1128" s="16"/>
      <c r="IC1128" s="16"/>
      <c r="ID1128" s="16"/>
      <c r="IE1128" s="16"/>
      <c r="IF1128" s="16"/>
      <c r="IG1128" s="16"/>
      <c r="IH1128" s="16"/>
      <c r="II1128" s="16"/>
      <c r="IJ1128" s="16"/>
      <c r="IK1128" s="16"/>
      <c r="IL1128" s="16"/>
      <c r="IM1128" s="16"/>
      <c r="IN1128" s="16"/>
      <c r="IO1128" s="16"/>
      <c r="IP1128" s="150"/>
      <c r="IQ1128" s="150">
        <v>0</v>
      </c>
      <c r="IR1128" s="152" t="e">
        <v>#DIV/0!</v>
      </c>
      <c r="IS1128" s="16"/>
      <c r="IT1128" s="16"/>
      <c r="IU1128" s="16"/>
      <c r="IV1128" s="16"/>
      <c r="IW1128" s="16"/>
      <c r="IX1128" s="16"/>
      <c r="IY1128" s="16"/>
      <c r="IZ1128" s="16"/>
      <c r="JA1128" s="16"/>
      <c r="JB1128" s="16"/>
      <c r="JC1128" s="16"/>
      <c r="JD1128" s="16"/>
      <c r="JE1128" s="16"/>
      <c r="JF1128" s="16"/>
      <c r="JG1128" s="16"/>
      <c r="JH1128" s="16"/>
      <c r="JI1128" s="16"/>
      <c r="JJ1128" s="16"/>
      <c r="JK1128" s="16"/>
      <c r="JL1128" s="16"/>
      <c r="JM1128" s="16"/>
      <c r="JN1128" s="16"/>
      <c r="JO1128" s="16"/>
      <c r="JP1128" s="16"/>
      <c r="JQ1128" s="16"/>
      <c r="JR1128" s="16"/>
      <c r="JS1128" s="16"/>
      <c r="JT1128" s="16"/>
      <c r="JU1128" s="23"/>
      <c r="JV1128" s="16"/>
      <c r="JW1128" s="150"/>
      <c r="JX1128" s="150">
        <v>0</v>
      </c>
      <c r="JY1128" s="152" t="e">
        <v>#DIV/0!</v>
      </c>
      <c r="JZ1128" s="16"/>
      <c r="KA1128" s="16"/>
      <c r="KB1128" s="16"/>
      <c r="KC1128" s="16"/>
      <c r="KD1128" s="16"/>
      <c r="KE1128" s="16"/>
      <c r="KF1128" s="16"/>
      <c r="KG1128" s="16"/>
      <c r="KH1128" s="16"/>
      <c r="KI1128" s="16"/>
      <c r="KJ1128" s="16"/>
      <c r="KK1128" s="16"/>
      <c r="KL1128" s="16"/>
      <c r="KM1128" s="16"/>
      <c r="KN1128" s="16"/>
      <c r="KO1128" s="16"/>
      <c r="KP1128" s="16"/>
      <c r="KQ1128" s="16"/>
      <c r="KR1128" s="16"/>
      <c r="KS1128" s="16"/>
      <c r="KT1128" s="16"/>
      <c r="KU1128" s="16"/>
      <c r="KV1128" s="16"/>
      <c r="KW1128" s="16"/>
      <c r="KX1128" s="16"/>
      <c r="KY1128" s="16"/>
      <c r="KZ1128" s="16"/>
      <c r="LA1128" s="16"/>
      <c r="LB1128" s="16"/>
      <c r="LC1128" s="16"/>
      <c r="LD1128" s="16"/>
      <c r="LE1128" s="150"/>
      <c r="LF1128" s="150">
        <v>0</v>
      </c>
      <c r="LG1128" s="152" t="e">
        <v>#DIV/0!</v>
      </c>
      <c r="LH1128" s="16"/>
      <c r="LI1128" s="16"/>
      <c r="LJ1128" s="16"/>
      <c r="LK1128" s="16"/>
      <c r="LL1128" s="16"/>
      <c r="LM1128" s="16"/>
      <c r="LN1128" s="16"/>
      <c r="LO1128" s="16"/>
      <c r="LP1128" s="16"/>
      <c r="LQ1128" s="16"/>
      <c r="LR1128" s="16"/>
      <c r="LS1128" s="16"/>
      <c r="LT1128" s="16"/>
      <c r="LU1128" s="16"/>
      <c r="LV1128" s="16"/>
      <c r="LW1128" s="16"/>
      <c r="LX1128" s="16"/>
      <c r="LY1128" s="16"/>
      <c r="LZ1128" s="16"/>
      <c r="MA1128" s="16"/>
      <c r="MB1128" s="16"/>
      <c r="MC1128" s="16"/>
      <c r="MD1128" s="16"/>
      <c r="ME1128" s="16"/>
      <c r="MF1128" s="16"/>
      <c r="MG1128" s="16"/>
      <c r="MH1128" s="16"/>
      <c r="MI1128" s="16"/>
      <c r="MJ1128" s="16"/>
      <c r="MK1128" s="16"/>
      <c r="ML1128" s="16"/>
    </row>
    <row r="1129" spans="1:350" ht="13.9" customHeight="1" outlineLevel="3" x14ac:dyDescent="0.2">
      <c r="A1129" s="227"/>
      <c r="B1129" s="219"/>
      <c r="C1129" s="215"/>
      <c r="D1129" s="155"/>
      <c r="E1129" s="176"/>
      <c r="F1129" s="176"/>
      <c r="G1129" s="176"/>
      <c r="H1129" s="171"/>
      <c r="I1129" s="171"/>
      <c r="J1129" s="213"/>
      <c r="K1129" s="213"/>
      <c r="L1129" s="173"/>
      <c r="M1129" s="173"/>
      <c r="N1129" s="184"/>
      <c r="O1129" s="157"/>
      <c r="P1129" s="17" t="s">
        <v>26</v>
      </c>
      <c r="Q1129" s="151"/>
      <c r="R1129" s="151"/>
      <c r="S1129" s="153"/>
      <c r="T1129" s="24"/>
      <c r="U1129" s="24"/>
      <c r="V1129" s="24"/>
      <c r="W1129" s="24"/>
      <c r="X1129" s="24"/>
      <c r="Y1129" s="24"/>
      <c r="Z1129" s="24"/>
      <c r="AA1129" s="24"/>
      <c r="AB1129" s="24"/>
      <c r="AC1129" s="24"/>
      <c r="AD1129" s="24"/>
      <c r="AE1129" s="24"/>
      <c r="AF1129" s="24"/>
      <c r="AG1129" s="24"/>
      <c r="AH1129" s="24"/>
      <c r="AI1129" s="24"/>
      <c r="AJ1129" s="24"/>
      <c r="AK1129" s="24"/>
      <c r="AL1129" s="24"/>
      <c r="AM1129" s="24"/>
      <c r="AN1129" s="24"/>
      <c r="AO1129" s="24"/>
      <c r="AP1129" s="24"/>
      <c r="AQ1129" s="24"/>
      <c r="AR1129" s="24"/>
      <c r="AS1129" s="24"/>
      <c r="AT1129" s="24"/>
      <c r="AU1129" s="24"/>
      <c r="AV1129" s="24"/>
      <c r="AW1129" s="24"/>
      <c r="AX1129" s="151"/>
      <c r="AY1129" s="151"/>
      <c r="AZ1129" s="153"/>
      <c r="BA1129" s="24"/>
      <c r="BB1129" s="24"/>
      <c r="BC1129" s="24"/>
      <c r="BD1129" s="24"/>
      <c r="BE1129" s="24"/>
      <c r="BF1129" s="24"/>
      <c r="BG1129" s="24"/>
      <c r="BH1129" s="24"/>
      <c r="BI1129" s="24"/>
      <c r="BJ1129" s="24"/>
      <c r="BK1129" s="24"/>
      <c r="BL1129" s="24"/>
      <c r="BM1129" s="24"/>
      <c r="BN1129" s="24"/>
      <c r="BO1129" s="24"/>
      <c r="BP1129" s="24"/>
      <c r="BQ1129" s="24"/>
      <c r="BR1129" s="24"/>
      <c r="BS1129" s="24"/>
      <c r="BT1129" s="24"/>
      <c r="BU1129" s="24"/>
      <c r="BV1129" s="24"/>
      <c r="BW1129" s="24"/>
      <c r="BX1129" s="24"/>
      <c r="BY1129" s="24"/>
      <c r="BZ1129" s="24"/>
      <c r="CA1129" s="24"/>
      <c r="CB1129" s="24"/>
      <c r="CC1129" s="24"/>
      <c r="CD1129" s="24"/>
      <c r="CE1129" s="24"/>
      <c r="CF1129" s="151"/>
      <c r="CG1129" s="151"/>
      <c r="CH1129" s="153"/>
      <c r="CI1129" s="141"/>
      <c r="CJ1129" s="141"/>
      <c r="CK1129" s="141"/>
      <c r="CL1129" s="141"/>
      <c r="CM1129" s="141"/>
      <c r="CN1129" s="141"/>
      <c r="CO1129" s="141"/>
      <c r="CP1129" s="95"/>
      <c r="CQ1129" s="95"/>
      <c r="CR1129" s="95"/>
      <c r="CS1129" s="95"/>
      <c r="CT1129" s="95"/>
      <c r="CU1129" s="95"/>
      <c r="CV1129" s="95"/>
      <c r="CW1129" s="141"/>
      <c r="CX1129" s="141"/>
      <c r="CY1129" s="141"/>
      <c r="CZ1129" s="141"/>
      <c r="DA1129" s="141"/>
      <c r="DB1129" s="141"/>
      <c r="DC1129" s="141"/>
      <c r="DD1129" s="141"/>
      <c r="DE1129" s="141"/>
      <c r="DF1129" s="141"/>
      <c r="DG1129" s="141"/>
      <c r="DH1129" s="141"/>
      <c r="DI1129" s="141"/>
      <c r="DJ1129" s="141"/>
      <c r="DK1129" s="141"/>
      <c r="DL1129" s="141"/>
      <c r="DM1129" s="141"/>
      <c r="DN1129" s="151"/>
      <c r="DO1129" s="151"/>
      <c r="DP1129" s="153"/>
      <c r="DQ1129" s="24"/>
      <c r="DR1129" s="24"/>
      <c r="DS1129" s="24"/>
      <c r="DT1129" s="24"/>
      <c r="DU1129" s="24"/>
      <c r="DV1129" s="24"/>
      <c r="DW1129" s="24"/>
      <c r="DX1129" s="24"/>
      <c r="DY1129" s="24"/>
      <c r="DZ1129" s="24"/>
      <c r="EA1129" s="24"/>
      <c r="EB1129" s="24"/>
      <c r="EC1129" s="24"/>
      <c r="ED1129" s="24"/>
      <c r="EE1129" s="24"/>
      <c r="EF1129" s="24"/>
      <c r="EG1129" s="24"/>
      <c r="EH1129" s="24"/>
      <c r="EI1129" s="24"/>
      <c r="EJ1129" s="24"/>
      <c r="EK1129" s="24"/>
      <c r="EL1129" s="24"/>
      <c r="EM1129" s="24"/>
      <c r="EN1129" s="24"/>
      <c r="EO1129" s="24"/>
      <c r="EP1129" s="24"/>
      <c r="EQ1129" s="24"/>
      <c r="ER1129" s="24"/>
      <c r="ES1129" s="151"/>
      <c r="ET1129" s="151"/>
      <c r="EU1129" s="153"/>
      <c r="EV1129" s="24"/>
      <c r="EW1129" s="125"/>
      <c r="EX1129" s="24"/>
      <c r="EY1129" s="24"/>
      <c r="EZ1129" s="24"/>
      <c r="FA1129" s="24"/>
      <c r="FB1129" s="24"/>
      <c r="FC1129" s="24"/>
      <c r="FD1129" s="24"/>
      <c r="FE1129" s="24"/>
      <c r="FF1129" s="24"/>
      <c r="FG1129" s="24"/>
      <c r="FH1129" s="24"/>
      <c r="FI1129" s="24"/>
      <c r="FJ1129" s="24"/>
      <c r="FK1129" s="24"/>
      <c r="FL1129" s="24"/>
      <c r="FM1129" s="24"/>
      <c r="FN1129" s="24"/>
      <c r="FO1129" s="24"/>
      <c r="FP1129" s="24"/>
      <c r="FQ1129" s="24"/>
      <c r="FR1129" s="24"/>
      <c r="FS1129" s="24"/>
      <c r="FT1129" s="24"/>
      <c r="FU1129" s="24"/>
      <c r="FV1129" s="24"/>
      <c r="FW1129" s="24"/>
      <c r="FX1129" s="24"/>
      <c r="FY1129" s="24"/>
      <c r="FZ1129" s="24"/>
      <c r="GA1129" s="151"/>
      <c r="GB1129" s="151"/>
      <c r="GC1129" s="153"/>
      <c r="GD1129" s="24"/>
      <c r="GE1129" s="24"/>
      <c r="GF1129" s="24"/>
      <c r="GG1129" s="24"/>
      <c r="GH1129" s="24"/>
      <c r="GI1129" s="24"/>
      <c r="GJ1129" s="24"/>
      <c r="GK1129" s="24"/>
      <c r="GL1129" s="24"/>
      <c r="GM1129" s="24"/>
      <c r="GN1129" s="24"/>
      <c r="GO1129" s="24"/>
      <c r="GP1129" s="24"/>
      <c r="GQ1129" s="24"/>
      <c r="GR1129" s="24"/>
      <c r="GS1129" s="24"/>
      <c r="GT1129" s="24"/>
      <c r="GU1129" s="24"/>
      <c r="GV1129" s="24"/>
      <c r="GW1129" s="24"/>
      <c r="GX1129" s="24"/>
      <c r="GY1129" s="24"/>
      <c r="GZ1129" s="24"/>
      <c r="HA1129" s="24"/>
      <c r="HB1129" s="24"/>
      <c r="HC1129" s="24"/>
      <c r="HD1129" s="24"/>
      <c r="HE1129" s="24"/>
      <c r="HF1129" s="24"/>
      <c r="HG1129" s="24"/>
      <c r="HH1129" s="151"/>
      <c r="HI1129" s="151"/>
      <c r="HJ1129" s="153"/>
      <c r="HK1129" s="24"/>
      <c r="HL1129" s="24"/>
      <c r="HM1129" s="24"/>
      <c r="HN1129" s="24"/>
      <c r="HO1129" s="24"/>
      <c r="HP1129" s="24"/>
      <c r="HQ1129" s="24"/>
      <c r="HR1129" s="24"/>
      <c r="HS1129" s="24"/>
      <c r="HT1129" s="24"/>
      <c r="HU1129" s="24"/>
      <c r="HV1129" s="24"/>
      <c r="HW1129" s="24"/>
      <c r="HX1129" s="24"/>
      <c r="HY1129" s="24"/>
      <c r="HZ1129" s="24"/>
      <c r="IA1129" s="24"/>
      <c r="IB1129" s="24"/>
      <c r="IC1129" s="24"/>
      <c r="ID1129" s="24"/>
      <c r="IE1129" s="24"/>
      <c r="IF1129" s="24"/>
      <c r="IG1129" s="24"/>
      <c r="IH1129" s="24"/>
      <c r="II1129" s="24"/>
      <c r="IJ1129" s="24"/>
      <c r="IK1129" s="24"/>
      <c r="IL1129" s="24"/>
      <c r="IM1129" s="24"/>
      <c r="IN1129" s="24"/>
      <c r="IO1129" s="24"/>
      <c r="IP1129" s="151"/>
      <c r="IQ1129" s="151"/>
      <c r="IR1129" s="153"/>
      <c r="IS1129" s="24"/>
      <c r="IT1129" s="24"/>
      <c r="IU1129" s="24"/>
      <c r="IV1129" s="24"/>
      <c r="IW1129" s="24"/>
      <c r="IX1129" s="24"/>
      <c r="IY1129" s="24"/>
      <c r="IZ1129" s="24"/>
      <c r="JA1129" s="24"/>
      <c r="JB1129" s="24"/>
      <c r="JC1129" s="24"/>
      <c r="JD1129" s="24"/>
      <c r="JE1129" s="24"/>
      <c r="JF1129" s="24"/>
      <c r="JG1129" s="24"/>
      <c r="JH1129" s="24"/>
      <c r="JI1129" s="24"/>
      <c r="JJ1129" s="24"/>
      <c r="JK1129" s="24"/>
      <c r="JL1129" s="24"/>
      <c r="JM1129" s="24"/>
      <c r="JN1129" s="24"/>
      <c r="JO1129" s="24"/>
      <c r="JP1129" s="24"/>
      <c r="JQ1129" s="24"/>
      <c r="JR1129" s="24"/>
      <c r="JS1129" s="24"/>
      <c r="JT1129" s="24"/>
      <c r="JU1129" s="25"/>
      <c r="JV1129" s="24"/>
      <c r="JW1129" s="151"/>
      <c r="JX1129" s="151"/>
      <c r="JY1129" s="153"/>
      <c r="JZ1129" s="24"/>
      <c r="KA1129" s="24"/>
      <c r="KB1129" s="24"/>
      <c r="KC1129" s="24"/>
      <c r="KD1129" s="24"/>
      <c r="KE1129" s="24"/>
      <c r="KF1129" s="24"/>
      <c r="KG1129" s="24"/>
      <c r="KH1129" s="24"/>
      <c r="KI1129" s="24"/>
      <c r="KJ1129" s="24"/>
      <c r="KK1129" s="24"/>
      <c r="KL1129" s="24"/>
      <c r="KM1129" s="24"/>
      <c r="KN1129" s="24"/>
      <c r="KO1129" s="24"/>
      <c r="KP1129" s="24"/>
      <c r="KQ1129" s="24"/>
      <c r="KR1129" s="24"/>
      <c r="KS1129" s="24"/>
      <c r="KT1129" s="24"/>
      <c r="KU1129" s="24"/>
      <c r="KV1129" s="24"/>
      <c r="KW1129" s="24"/>
      <c r="KX1129" s="24"/>
      <c r="KY1129" s="24"/>
      <c r="KZ1129" s="24"/>
      <c r="LA1129" s="24"/>
      <c r="LB1129" s="24"/>
      <c r="LC1129" s="24"/>
      <c r="LD1129" s="24"/>
      <c r="LE1129" s="151"/>
      <c r="LF1129" s="151"/>
      <c r="LG1129" s="153"/>
      <c r="LH1129" s="24"/>
      <c r="LI1129" s="24"/>
      <c r="LJ1129" s="24"/>
      <c r="LK1129" s="24"/>
      <c r="LL1129" s="24"/>
      <c r="LM1129" s="24"/>
      <c r="LN1129" s="24"/>
      <c r="LO1129" s="24"/>
      <c r="LP1129" s="24"/>
      <c r="LQ1129" s="24"/>
      <c r="LR1129" s="24"/>
      <c r="LS1129" s="24"/>
      <c r="LT1129" s="24"/>
      <c r="LU1129" s="24"/>
      <c r="LV1129" s="24"/>
      <c r="LW1129" s="24"/>
      <c r="LX1129" s="24"/>
      <c r="LY1129" s="24"/>
      <c r="LZ1129" s="24"/>
      <c r="MA1129" s="24"/>
      <c r="MB1129" s="24"/>
      <c r="MC1129" s="24"/>
      <c r="MD1129" s="24"/>
      <c r="ME1129" s="24"/>
      <c r="MF1129" s="24"/>
      <c r="MG1129" s="24"/>
      <c r="MH1129" s="24"/>
      <c r="MI1129" s="24"/>
      <c r="MJ1129" s="24"/>
      <c r="MK1129" s="24"/>
      <c r="ML1129" s="24"/>
    </row>
    <row r="1130" spans="1:350" ht="13.9" customHeight="1" outlineLevel="3" x14ac:dyDescent="0.2">
      <c r="A1130" s="226" t="s">
        <v>659</v>
      </c>
      <c r="B1130" s="218" t="s">
        <v>412</v>
      </c>
      <c r="C1130" s="214" t="s">
        <v>374</v>
      </c>
      <c r="D1130" s="154">
        <v>32</v>
      </c>
      <c r="E1130" s="175">
        <v>0</v>
      </c>
      <c r="F1130" s="175">
        <f>D1130-E1130</f>
        <v>32</v>
      </c>
      <c r="G1130" s="175" t="s">
        <v>847</v>
      </c>
      <c r="H1130" s="170" t="s">
        <v>980</v>
      </c>
      <c r="I1130" s="170" t="s">
        <v>1010</v>
      </c>
      <c r="J1130" s="212">
        <f ca="1">E1130+Q1130+AX1130+CF1130+DN1130+ES1130+GA1130+HH1130+IP1130+JW1130+LE1130</f>
        <v>32</v>
      </c>
      <c r="K1130" s="212">
        <f>E1130+R1130+AY1130+CG1130+DO1130+ET1130+GB1130+HI1130+IQ1130+JX1130+LF1130</f>
        <v>0</v>
      </c>
      <c r="L1130" s="172">
        <f ca="1">K1130/J1130</f>
        <v>0</v>
      </c>
      <c r="M1130" s="172">
        <f>K1130/D1130</f>
        <v>0</v>
      </c>
      <c r="N1130" s="183">
        <f ca="1">SUMIF($EV$8:$FZ$9,$O$5,$EV1131:$FZ1131)-SUMIF($EV$8:$FZ$9,$Q$5,$EV1131:$FZ1131)</f>
        <v>0</v>
      </c>
      <c r="O1130" s="156"/>
      <c r="P1130" s="16" t="s">
        <v>25</v>
      </c>
      <c r="Q1130" s="150">
        <v>0</v>
      </c>
      <c r="R1130" s="150">
        <v>0</v>
      </c>
      <c r="S1130" s="152" t="e">
        <v>#DIV/0!</v>
      </c>
      <c r="T1130" s="16"/>
      <c r="U1130" s="16"/>
      <c r="V1130" s="16"/>
      <c r="W1130" s="16"/>
      <c r="X1130" s="16"/>
      <c r="Y1130" s="16"/>
      <c r="Z1130" s="16"/>
      <c r="AA1130" s="16"/>
      <c r="AB1130" s="16"/>
      <c r="AC1130" s="16"/>
      <c r="AD1130" s="16"/>
      <c r="AE1130" s="16"/>
      <c r="AF1130" s="16"/>
      <c r="AG1130" s="16"/>
      <c r="AH1130" s="16"/>
      <c r="AI1130" s="16"/>
      <c r="AJ1130" s="16"/>
      <c r="AK1130" s="16"/>
      <c r="AL1130" s="16"/>
      <c r="AM1130" s="16"/>
      <c r="AN1130" s="16"/>
      <c r="AO1130" s="16"/>
      <c r="AP1130" s="16"/>
      <c r="AQ1130" s="16"/>
      <c r="AR1130" s="16"/>
      <c r="AS1130" s="16"/>
      <c r="AT1130" s="16"/>
      <c r="AU1130" s="16"/>
      <c r="AV1130" s="16"/>
      <c r="AW1130" s="16"/>
      <c r="AX1130" s="150">
        <f t="shared" ca="1" si="2895"/>
        <v>0</v>
      </c>
      <c r="AY1130" s="150">
        <f>SUM(BA1131:CE1131)</f>
        <v>0</v>
      </c>
      <c r="AZ1130" s="152" t="e">
        <f ca="1">AY1130/AX1130</f>
        <v>#DIV/0!</v>
      </c>
      <c r="BA1130" s="16"/>
      <c r="BB1130" s="16"/>
      <c r="BC1130" s="16"/>
      <c r="BD1130" s="16"/>
      <c r="BE1130" s="16"/>
      <c r="BF1130" s="16"/>
      <c r="BG1130" s="16"/>
      <c r="BH1130" s="16"/>
      <c r="BI1130" s="16"/>
      <c r="BJ1130" s="16"/>
      <c r="BK1130" s="16"/>
      <c r="BL1130" s="16"/>
      <c r="BM1130" s="16"/>
      <c r="BN1130" s="16"/>
      <c r="BO1130" s="16"/>
      <c r="BP1130" s="16"/>
      <c r="BQ1130" s="16"/>
      <c r="BR1130" s="16"/>
      <c r="BS1130" s="16"/>
      <c r="BT1130" s="16"/>
      <c r="BU1130" s="16"/>
      <c r="BV1130" s="16"/>
      <c r="BW1130" s="16"/>
      <c r="BX1130" s="16"/>
      <c r="BY1130" s="16"/>
      <c r="BZ1130" s="16"/>
      <c r="CA1130" s="16"/>
      <c r="CB1130" s="16"/>
      <c r="CC1130" s="16"/>
      <c r="CD1130" s="16"/>
      <c r="CE1130" s="16"/>
      <c r="CF1130" s="150">
        <f t="shared" ref="CF1130" si="2927">SUM(CI1130:DM1130)</f>
        <v>0</v>
      </c>
      <c r="CG1130" s="150">
        <f>SUM(CI1131:DM1131)</f>
        <v>0</v>
      </c>
      <c r="CH1130" s="152" t="e">
        <f>CG1130/CF1130</f>
        <v>#DIV/0!</v>
      </c>
      <c r="CI1130" s="129"/>
      <c r="CJ1130" s="129"/>
      <c r="CK1130" s="129"/>
      <c r="CL1130" s="129"/>
      <c r="CM1130" s="129"/>
      <c r="CN1130" s="129"/>
      <c r="CO1130" s="129"/>
      <c r="CP1130" s="101"/>
      <c r="CQ1130" s="101"/>
      <c r="CR1130" s="101"/>
      <c r="CS1130" s="101"/>
      <c r="CT1130" s="101"/>
      <c r="CU1130" s="101"/>
      <c r="CV1130" s="101"/>
      <c r="CW1130" s="129"/>
      <c r="CX1130" s="129"/>
      <c r="CY1130" s="129"/>
      <c r="CZ1130" s="129"/>
      <c r="DA1130" s="129"/>
      <c r="DB1130" s="129"/>
      <c r="DC1130" s="129"/>
      <c r="DD1130" s="129"/>
      <c r="DE1130" s="129"/>
      <c r="DF1130" s="129"/>
      <c r="DG1130" s="129"/>
      <c r="DH1130" s="129"/>
      <c r="DI1130" s="129"/>
      <c r="DJ1130" s="129"/>
      <c r="DK1130" s="129"/>
      <c r="DL1130" s="129"/>
      <c r="DM1130" s="129"/>
      <c r="DN1130" s="150">
        <f t="shared" ref="DN1130" si="2928">SUM(DQ1130:ER1130)</f>
        <v>0</v>
      </c>
      <c r="DO1130" s="150">
        <f>SUM(DQ1131:ER1131)</f>
        <v>0</v>
      </c>
      <c r="DP1130" s="152" t="e">
        <f t="shared" si="2903"/>
        <v>#DIV/0!</v>
      </c>
      <c r="DQ1130" s="16"/>
      <c r="DR1130" s="16"/>
      <c r="DS1130" s="16"/>
      <c r="DT1130" s="16"/>
      <c r="DU1130" s="16"/>
      <c r="DV1130" s="16"/>
      <c r="DW1130" s="16"/>
      <c r="DX1130" s="16"/>
      <c r="DY1130" s="16"/>
      <c r="DZ1130" s="16"/>
      <c r="EA1130" s="16"/>
      <c r="EB1130" s="16"/>
      <c r="EC1130" s="16"/>
      <c r="ED1130" s="16"/>
      <c r="EE1130" s="16"/>
      <c r="EF1130" s="16"/>
      <c r="EG1130" s="16"/>
      <c r="EH1130" s="16"/>
      <c r="EI1130" s="16"/>
      <c r="EJ1130" s="16"/>
      <c r="EK1130" s="16"/>
      <c r="EL1130" s="16"/>
      <c r="EM1130" s="16"/>
      <c r="EN1130" s="16"/>
      <c r="EO1130" s="16"/>
      <c r="EP1130" s="16"/>
      <c r="EQ1130" s="16"/>
      <c r="ER1130" s="16"/>
      <c r="ES1130" s="150">
        <f t="shared" ca="1" si="2791"/>
        <v>0</v>
      </c>
      <c r="ET1130" s="150">
        <f t="shared" si="2775"/>
        <v>0</v>
      </c>
      <c r="EU1130" s="152" t="e">
        <f t="shared" ca="1" si="2776"/>
        <v>#DIV/0!</v>
      </c>
      <c r="EV1130" s="16"/>
      <c r="EW1130" s="67"/>
      <c r="EX1130" s="16"/>
      <c r="EY1130" s="16"/>
      <c r="EZ1130" s="16"/>
      <c r="FA1130" s="16"/>
      <c r="FB1130" s="16"/>
      <c r="FC1130" s="16"/>
      <c r="FD1130" s="16"/>
      <c r="FE1130" s="16"/>
      <c r="FF1130" s="16"/>
      <c r="FG1130" s="16"/>
      <c r="FH1130" s="16"/>
      <c r="FI1130" s="16"/>
      <c r="FJ1130" s="16"/>
      <c r="FK1130" s="16"/>
      <c r="FL1130" s="16"/>
      <c r="FM1130" s="16"/>
      <c r="FN1130" s="16"/>
      <c r="FO1130" s="16"/>
      <c r="FP1130" s="16"/>
      <c r="FQ1130" s="16"/>
      <c r="FR1130" s="16"/>
      <c r="FS1130" s="16"/>
      <c r="FT1130" s="16"/>
      <c r="FU1130" s="16"/>
      <c r="FV1130" s="16"/>
      <c r="FW1130" s="16"/>
      <c r="FX1130" s="16"/>
      <c r="FY1130" s="16"/>
      <c r="FZ1130" s="16"/>
      <c r="GA1130" s="150">
        <f t="shared" ref="GA1130" ca="1" si="2929">SUMIF($GD$8:$HG$9,$O$5,GD1130:HG1130)</f>
        <v>32</v>
      </c>
      <c r="GB1130" s="150">
        <f t="shared" ref="GB1130" si="2930">SUM(GD1131:HG1131)</f>
        <v>0</v>
      </c>
      <c r="GC1130" s="152">
        <f t="shared" ref="GC1130" ca="1" si="2931">GB1130/GA1130</f>
        <v>0</v>
      </c>
      <c r="GD1130" s="16"/>
      <c r="GE1130" s="16"/>
      <c r="GF1130" s="16"/>
      <c r="GG1130" s="16"/>
      <c r="GH1130" s="16"/>
      <c r="GI1130" s="16"/>
      <c r="GJ1130" s="16"/>
      <c r="GK1130" s="16"/>
      <c r="GL1130" s="16"/>
      <c r="GM1130" s="16"/>
      <c r="GN1130" s="16"/>
      <c r="GO1130" s="16"/>
      <c r="GP1130" s="16"/>
      <c r="GQ1130" s="16"/>
      <c r="GR1130" s="16"/>
      <c r="GS1130" s="16"/>
      <c r="GT1130" s="16"/>
      <c r="GU1130" s="16"/>
      <c r="GV1130" s="16"/>
      <c r="GW1130" s="16"/>
      <c r="GX1130" s="16"/>
      <c r="GY1130" s="16"/>
      <c r="GZ1130" s="16"/>
      <c r="HA1130" s="16"/>
      <c r="HB1130" s="16"/>
      <c r="HC1130" s="16"/>
      <c r="HD1130" s="16">
        <v>16</v>
      </c>
      <c r="HE1130" s="16">
        <v>16</v>
      </c>
      <c r="HF1130" s="16"/>
      <c r="HG1130" s="16"/>
      <c r="HH1130" s="150"/>
      <c r="HI1130" s="150">
        <v>0</v>
      </c>
      <c r="HJ1130" s="152" t="e">
        <v>#DIV/0!</v>
      </c>
      <c r="HK1130" s="16"/>
      <c r="HL1130" s="16"/>
      <c r="HM1130" s="16"/>
      <c r="HN1130" s="16"/>
      <c r="HO1130" s="16"/>
      <c r="HP1130" s="16"/>
      <c r="HQ1130" s="16"/>
      <c r="HR1130" s="16"/>
      <c r="HS1130" s="16"/>
      <c r="HT1130" s="16"/>
      <c r="HU1130" s="16"/>
      <c r="HV1130" s="16"/>
      <c r="HW1130" s="16"/>
      <c r="HX1130" s="16"/>
      <c r="HY1130" s="16"/>
      <c r="HZ1130" s="16"/>
      <c r="IA1130" s="16"/>
      <c r="IB1130" s="16"/>
      <c r="IC1130" s="16"/>
      <c r="ID1130" s="16"/>
      <c r="IE1130" s="16"/>
      <c r="IF1130" s="16"/>
      <c r="IG1130" s="16"/>
      <c r="IH1130" s="16"/>
      <c r="II1130" s="16"/>
      <c r="IJ1130" s="16"/>
      <c r="IK1130" s="16"/>
      <c r="IL1130" s="16"/>
      <c r="IM1130" s="16"/>
      <c r="IN1130" s="16"/>
      <c r="IO1130" s="16"/>
      <c r="IP1130" s="150"/>
      <c r="IQ1130" s="150">
        <v>0</v>
      </c>
      <c r="IR1130" s="152" t="e">
        <v>#DIV/0!</v>
      </c>
      <c r="IS1130" s="16"/>
      <c r="IT1130" s="16"/>
      <c r="IU1130" s="16"/>
      <c r="IV1130" s="16"/>
      <c r="IW1130" s="16"/>
      <c r="IX1130" s="16"/>
      <c r="IY1130" s="16"/>
      <c r="IZ1130" s="16"/>
      <c r="JA1130" s="16"/>
      <c r="JB1130" s="16"/>
      <c r="JC1130" s="16"/>
      <c r="JD1130" s="16"/>
      <c r="JE1130" s="16"/>
      <c r="JF1130" s="16"/>
      <c r="JG1130" s="16"/>
      <c r="JH1130" s="16"/>
      <c r="JI1130" s="16"/>
      <c r="JJ1130" s="16"/>
      <c r="JK1130" s="16"/>
      <c r="JL1130" s="16"/>
      <c r="JM1130" s="16"/>
      <c r="JN1130" s="16"/>
      <c r="JO1130" s="16"/>
      <c r="JP1130" s="16"/>
      <c r="JQ1130" s="16"/>
      <c r="JR1130" s="16"/>
      <c r="JS1130" s="16"/>
      <c r="JT1130" s="16"/>
      <c r="JU1130" s="23"/>
      <c r="JV1130" s="16"/>
      <c r="JW1130" s="150"/>
      <c r="JX1130" s="150">
        <v>0</v>
      </c>
      <c r="JY1130" s="152" t="e">
        <v>#DIV/0!</v>
      </c>
      <c r="JZ1130" s="16"/>
      <c r="KA1130" s="16"/>
      <c r="KB1130" s="16"/>
      <c r="KC1130" s="16"/>
      <c r="KD1130" s="16"/>
      <c r="KE1130" s="16"/>
      <c r="KF1130" s="16"/>
      <c r="KG1130" s="16"/>
      <c r="KH1130" s="16"/>
      <c r="KI1130" s="16"/>
      <c r="KJ1130" s="16"/>
      <c r="KK1130" s="16"/>
      <c r="KL1130" s="16"/>
      <c r="KM1130" s="16"/>
      <c r="KN1130" s="16"/>
      <c r="KO1130" s="16"/>
      <c r="KP1130" s="16"/>
      <c r="KQ1130" s="16"/>
      <c r="KR1130" s="16"/>
      <c r="KS1130" s="16"/>
      <c r="KT1130" s="16"/>
      <c r="KU1130" s="16"/>
      <c r="KV1130" s="16"/>
      <c r="KW1130" s="16"/>
      <c r="KX1130" s="16"/>
      <c r="KY1130" s="16"/>
      <c r="KZ1130" s="16"/>
      <c r="LA1130" s="16"/>
      <c r="LB1130" s="16"/>
      <c r="LC1130" s="16"/>
      <c r="LD1130" s="16"/>
      <c r="LE1130" s="150"/>
      <c r="LF1130" s="150">
        <v>0</v>
      </c>
      <c r="LG1130" s="152" t="e">
        <v>#DIV/0!</v>
      </c>
      <c r="LH1130" s="16"/>
      <c r="LI1130" s="16"/>
      <c r="LJ1130" s="16"/>
      <c r="LK1130" s="16"/>
      <c r="LL1130" s="16"/>
      <c r="LM1130" s="16"/>
      <c r="LN1130" s="16"/>
      <c r="LO1130" s="16"/>
      <c r="LP1130" s="16"/>
      <c r="LQ1130" s="16"/>
      <c r="LR1130" s="16"/>
      <c r="LS1130" s="16"/>
      <c r="LT1130" s="16"/>
      <c r="LU1130" s="16"/>
      <c r="LV1130" s="16"/>
      <c r="LW1130" s="16"/>
      <c r="LX1130" s="16"/>
      <c r="LY1130" s="16"/>
      <c r="LZ1130" s="16"/>
      <c r="MA1130" s="16"/>
      <c r="MB1130" s="16"/>
      <c r="MC1130" s="16"/>
      <c r="MD1130" s="16"/>
      <c r="ME1130" s="16"/>
      <c r="MF1130" s="16"/>
      <c r="MG1130" s="16"/>
      <c r="MH1130" s="16"/>
      <c r="MI1130" s="16"/>
      <c r="MJ1130" s="16"/>
      <c r="MK1130" s="16"/>
      <c r="ML1130" s="16"/>
    </row>
    <row r="1131" spans="1:350" ht="13.9" customHeight="1" outlineLevel="3" x14ac:dyDescent="0.2">
      <c r="A1131" s="227"/>
      <c r="B1131" s="219"/>
      <c r="C1131" s="215"/>
      <c r="D1131" s="155"/>
      <c r="E1131" s="176"/>
      <c r="F1131" s="176"/>
      <c r="G1131" s="176"/>
      <c r="H1131" s="171"/>
      <c r="I1131" s="171"/>
      <c r="J1131" s="213"/>
      <c r="K1131" s="213"/>
      <c r="L1131" s="173"/>
      <c r="M1131" s="173"/>
      <c r="N1131" s="184"/>
      <c r="O1131" s="157"/>
      <c r="P1131" s="17" t="s">
        <v>26</v>
      </c>
      <c r="Q1131" s="151"/>
      <c r="R1131" s="151"/>
      <c r="S1131" s="153"/>
      <c r="T1131" s="24"/>
      <c r="U1131" s="24"/>
      <c r="V1131" s="24"/>
      <c r="W1131" s="24"/>
      <c r="X1131" s="24"/>
      <c r="Y1131" s="24"/>
      <c r="Z1131" s="24"/>
      <c r="AA1131" s="24"/>
      <c r="AB1131" s="24"/>
      <c r="AC1131" s="24"/>
      <c r="AD1131" s="24"/>
      <c r="AE1131" s="24"/>
      <c r="AF1131" s="24"/>
      <c r="AG1131" s="24"/>
      <c r="AH1131" s="24"/>
      <c r="AI1131" s="24"/>
      <c r="AJ1131" s="24"/>
      <c r="AK1131" s="24"/>
      <c r="AL1131" s="24"/>
      <c r="AM1131" s="24"/>
      <c r="AN1131" s="24"/>
      <c r="AO1131" s="24"/>
      <c r="AP1131" s="24"/>
      <c r="AQ1131" s="24"/>
      <c r="AR1131" s="24"/>
      <c r="AS1131" s="24"/>
      <c r="AT1131" s="24"/>
      <c r="AU1131" s="24"/>
      <c r="AV1131" s="24"/>
      <c r="AW1131" s="24"/>
      <c r="AX1131" s="151"/>
      <c r="AY1131" s="151"/>
      <c r="AZ1131" s="153"/>
      <c r="BA1131" s="24"/>
      <c r="BB1131" s="24"/>
      <c r="BC1131" s="24"/>
      <c r="BD1131" s="24"/>
      <c r="BE1131" s="24"/>
      <c r="BF1131" s="24"/>
      <c r="BG1131" s="24"/>
      <c r="BH1131" s="24"/>
      <c r="BI1131" s="24"/>
      <c r="BJ1131" s="24"/>
      <c r="BK1131" s="24"/>
      <c r="BL1131" s="24"/>
      <c r="BM1131" s="24"/>
      <c r="BN1131" s="24"/>
      <c r="BO1131" s="24"/>
      <c r="BP1131" s="24"/>
      <c r="BQ1131" s="24"/>
      <c r="BR1131" s="24"/>
      <c r="BS1131" s="24"/>
      <c r="BT1131" s="24"/>
      <c r="BU1131" s="24"/>
      <c r="BV1131" s="24"/>
      <c r="BW1131" s="24"/>
      <c r="BX1131" s="24"/>
      <c r="BY1131" s="24"/>
      <c r="BZ1131" s="24"/>
      <c r="CA1131" s="24"/>
      <c r="CB1131" s="24"/>
      <c r="CC1131" s="24"/>
      <c r="CD1131" s="24"/>
      <c r="CE1131" s="24"/>
      <c r="CF1131" s="151"/>
      <c r="CG1131" s="151"/>
      <c r="CH1131" s="153"/>
      <c r="CI1131" s="141"/>
      <c r="CJ1131" s="141"/>
      <c r="CK1131" s="141"/>
      <c r="CL1131" s="141"/>
      <c r="CM1131" s="141"/>
      <c r="CN1131" s="141"/>
      <c r="CO1131" s="141"/>
      <c r="CP1131" s="95"/>
      <c r="CQ1131" s="95"/>
      <c r="CR1131" s="95"/>
      <c r="CS1131" s="95"/>
      <c r="CT1131" s="95"/>
      <c r="CU1131" s="95"/>
      <c r="CV1131" s="95"/>
      <c r="CW1131" s="141"/>
      <c r="CX1131" s="141"/>
      <c r="CY1131" s="141"/>
      <c r="CZ1131" s="141"/>
      <c r="DA1131" s="141"/>
      <c r="DB1131" s="141"/>
      <c r="DC1131" s="141"/>
      <c r="DD1131" s="141"/>
      <c r="DE1131" s="141"/>
      <c r="DF1131" s="141"/>
      <c r="DG1131" s="141"/>
      <c r="DH1131" s="141"/>
      <c r="DI1131" s="141"/>
      <c r="DJ1131" s="141"/>
      <c r="DK1131" s="141"/>
      <c r="DL1131" s="141"/>
      <c r="DM1131" s="141"/>
      <c r="DN1131" s="151"/>
      <c r="DO1131" s="151"/>
      <c r="DP1131" s="153"/>
      <c r="DQ1131" s="24"/>
      <c r="DR1131" s="24"/>
      <c r="DS1131" s="24"/>
      <c r="DT1131" s="24"/>
      <c r="DU1131" s="24"/>
      <c r="DV1131" s="24"/>
      <c r="DW1131" s="24"/>
      <c r="DX1131" s="24"/>
      <c r="DY1131" s="24"/>
      <c r="DZ1131" s="24"/>
      <c r="EA1131" s="24"/>
      <c r="EB1131" s="24"/>
      <c r="EC1131" s="24"/>
      <c r="ED1131" s="24"/>
      <c r="EE1131" s="24"/>
      <c r="EF1131" s="24"/>
      <c r="EG1131" s="24"/>
      <c r="EH1131" s="24"/>
      <c r="EI1131" s="24"/>
      <c r="EJ1131" s="24"/>
      <c r="EK1131" s="24"/>
      <c r="EL1131" s="24"/>
      <c r="EM1131" s="24"/>
      <c r="EN1131" s="24"/>
      <c r="EO1131" s="24"/>
      <c r="EP1131" s="24"/>
      <c r="EQ1131" s="24"/>
      <c r="ER1131" s="24"/>
      <c r="ES1131" s="151"/>
      <c r="ET1131" s="151"/>
      <c r="EU1131" s="153"/>
      <c r="EV1131" s="24"/>
      <c r="EW1131" s="125"/>
      <c r="EX1131" s="24"/>
      <c r="EY1131" s="24"/>
      <c r="EZ1131" s="24"/>
      <c r="FA1131" s="24"/>
      <c r="FB1131" s="24"/>
      <c r="FC1131" s="24"/>
      <c r="FD1131" s="24"/>
      <c r="FE1131" s="24"/>
      <c r="FF1131" s="24"/>
      <c r="FG1131" s="24"/>
      <c r="FH1131" s="24"/>
      <c r="FI1131" s="24"/>
      <c r="FJ1131" s="24"/>
      <c r="FK1131" s="24"/>
      <c r="FL1131" s="24"/>
      <c r="FM1131" s="24"/>
      <c r="FN1131" s="24"/>
      <c r="FO1131" s="24"/>
      <c r="FP1131" s="24"/>
      <c r="FQ1131" s="24"/>
      <c r="FR1131" s="24"/>
      <c r="FS1131" s="24"/>
      <c r="FT1131" s="24"/>
      <c r="FU1131" s="24"/>
      <c r="FV1131" s="24"/>
      <c r="FW1131" s="24"/>
      <c r="FX1131" s="24"/>
      <c r="FY1131" s="24"/>
      <c r="FZ1131" s="24"/>
      <c r="GA1131" s="151"/>
      <c r="GB1131" s="151"/>
      <c r="GC1131" s="153"/>
      <c r="GD1131" s="24"/>
      <c r="GE1131" s="24"/>
      <c r="GF1131" s="24"/>
      <c r="GG1131" s="24"/>
      <c r="GH1131" s="24"/>
      <c r="GI1131" s="24"/>
      <c r="GJ1131" s="24"/>
      <c r="GK1131" s="24"/>
      <c r="GL1131" s="24"/>
      <c r="GM1131" s="24"/>
      <c r="GN1131" s="24"/>
      <c r="GO1131" s="24"/>
      <c r="GP1131" s="24"/>
      <c r="GQ1131" s="24"/>
      <c r="GR1131" s="24"/>
      <c r="GS1131" s="24"/>
      <c r="GT1131" s="24"/>
      <c r="GU1131" s="24"/>
      <c r="GV1131" s="24"/>
      <c r="GW1131" s="24"/>
      <c r="GX1131" s="24"/>
      <c r="GY1131" s="24"/>
      <c r="GZ1131" s="24"/>
      <c r="HA1131" s="24"/>
      <c r="HB1131" s="24"/>
      <c r="HC1131" s="24"/>
      <c r="HD1131" s="24"/>
      <c r="HE1131" s="24"/>
      <c r="HF1131" s="24"/>
      <c r="HG1131" s="24"/>
      <c r="HH1131" s="151"/>
      <c r="HI1131" s="151"/>
      <c r="HJ1131" s="153"/>
      <c r="HK1131" s="24"/>
      <c r="HL1131" s="24"/>
      <c r="HM1131" s="24"/>
      <c r="HN1131" s="24"/>
      <c r="HO1131" s="24"/>
      <c r="HP1131" s="24"/>
      <c r="HQ1131" s="24"/>
      <c r="HR1131" s="24"/>
      <c r="HS1131" s="24"/>
      <c r="HT1131" s="24"/>
      <c r="HU1131" s="24"/>
      <c r="HV1131" s="24"/>
      <c r="HW1131" s="24"/>
      <c r="HX1131" s="24"/>
      <c r="HY1131" s="24"/>
      <c r="HZ1131" s="24"/>
      <c r="IA1131" s="24"/>
      <c r="IB1131" s="24"/>
      <c r="IC1131" s="24"/>
      <c r="ID1131" s="24"/>
      <c r="IE1131" s="24"/>
      <c r="IF1131" s="24"/>
      <c r="IG1131" s="24"/>
      <c r="IH1131" s="24"/>
      <c r="II1131" s="24"/>
      <c r="IJ1131" s="24"/>
      <c r="IK1131" s="24"/>
      <c r="IL1131" s="24"/>
      <c r="IM1131" s="24"/>
      <c r="IN1131" s="24"/>
      <c r="IO1131" s="24"/>
      <c r="IP1131" s="151"/>
      <c r="IQ1131" s="151"/>
      <c r="IR1131" s="153"/>
      <c r="IS1131" s="24"/>
      <c r="IT1131" s="24"/>
      <c r="IU1131" s="24"/>
      <c r="IV1131" s="24"/>
      <c r="IW1131" s="24"/>
      <c r="IX1131" s="24"/>
      <c r="IY1131" s="24"/>
      <c r="IZ1131" s="24"/>
      <c r="JA1131" s="24"/>
      <c r="JB1131" s="24"/>
      <c r="JC1131" s="24"/>
      <c r="JD1131" s="24"/>
      <c r="JE1131" s="24"/>
      <c r="JF1131" s="24"/>
      <c r="JG1131" s="24"/>
      <c r="JH1131" s="24"/>
      <c r="JI1131" s="24"/>
      <c r="JJ1131" s="24"/>
      <c r="JK1131" s="24"/>
      <c r="JL1131" s="24"/>
      <c r="JM1131" s="24"/>
      <c r="JN1131" s="24"/>
      <c r="JO1131" s="24"/>
      <c r="JP1131" s="24"/>
      <c r="JQ1131" s="24"/>
      <c r="JR1131" s="24"/>
      <c r="JS1131" s="24"/>
      <c r="JT1131" s="24"/>
      <c r="JU1131" s="25"/>
      <c r="JV1131" s="24"/>
      <c r="JW1131" s="151"/>
      <c r="JX1131" s="151"/>
      <c r="JY1131" s="153"/>
      <c r="JZ1131" s="24"/>
      <c r="KA1131" s="24"/>
      <c r="KB1131" s="24"/>
      <c r="KC1131" s="24"/>
      <c r="KD1131" s="24"/>
      <c r="KE1131" s="24"/>
      <c r="KF1131" s="24"/>
      <c r="KG1131" s="24"/>
      <c r="KH1131" s="24"/>
      <c r="KI1131" s="24"/>
      <c r="KJ1131" s="24"/>
      <c r="KK1131" s="24"/>
      <c r="KL1131" s="24"/>
      <c r="KM1131" s="24"/>
      <c r="KN1131" s="24"/>
      <c r="KO1131" s="24"/>
      <c r="KP1131" s="24"/>
      <c r="KQ1131" s="24"/>
      <c r="KR1131" s="24"/>
      <c r="KS1131" s="24"/>
      <c r="KT1131" s="24"/>
      <c r="KU1131" s="24"/>
      <c r="KV1131" s="24"/>
      <c r="KW1131" s="24"/>
      <c r="KX1131" s="24"/>
      <c r="KY1131" s="24"/>
      <c r="KZ1131" s="24"/>
      <c r="LA1131" s="24"/>
      <c r="LB1131" s="24"/>
      <c r="LC1131" s="24"/>
      <c r="LD1131" s="24"/>
      <c r="LE1131" s="151"/>
      <c r="LF1131" s="151"/>
      <c r="LG1131" s="153"/>
      <c r="LH1131" s="24"/>
      <c r="LI1131" s="24"/>
      <c r="LJ1131" s="24"/>
      <c r="LK1131" s="24"/>
      <c r="LL1131" s="24"/>
      <c r="LM1131" s="24"/>
      <c r="LN1131" s="24"/>
      <c r="LO1131" s="24"/>
      <c r="LP1131" s="24"/>
      <c r="LQ1131" s="24"/>
      <c r="LR1131" s="24"/>
      <c r="LS1131" s="24"/>
      <c r="LT1131" s="24"/>
      <c r="LU1131" s="24"/>
      <c r="LV1131" s="24"/>
      <c r="LW1131" s="24"/>
      <c r="LX1131" s="24"/>
      <c r="LY1131" s="24"/>
      <c r="LZ1131" s="24"/>
      <c r="MA1131" s="24"/>
      <c r="MB1131" s="24"/>
      <c r="MC1131" s="24"/>
      <c r="MD1131" s="24"/>
      <c r="ME1131" s="24"/>
      <c r="MF1131" s="24"/>
      <c r="MG1131" s="24"/>
      <c r="MH1131" s="24"/>
      <c r="MI1131" s="24"/>
      <c r="MJ1131" s="24"/>
      <c r="MK1131" s="24"/>
      <c r="ML1131" s="24"/>
    </row>
    <row r="1132" spans="1:350" ht="13.9" customHeight="1" outlineLevel="3" x14ac:dyDescent="0.2">
      <c r="A1132" s="226" t="s">
        <v>660</v>
      </c>
      <c r="B1132" s="218" t="s">
        <v>353</v>
      </c>
      <c r="C1132" s="214" t="s">
        <v>37</v>
      </c>
      <c r="D1132" s="154">
        <v>663</v>
      </c>
      <c r="E1132" s="175">
        <v>0</v>
      </c>
      <c r="F1132" s="175">
        <f>D1132-E1132</f>
        <v>663</v>
      </c>
      <c r="G1132" s="175" t="s">
        <v>962</v>
      </c>
      <c r="H1132" s="170" t="s">
        <v>968</v>
      </c>
      <c r="I1132" s="170" t="s">
        <v>880</v>
      </c>
      <c r="J1132" s="212">
        <f ca="1">E1132+Q1132+AX1132+CF1132+DN1132+ES1132+GA1132+HH1132+IP1132+JW1132+LE1132</f>
        <v>663</v>
      </c>
      <c r="K1132" s="212">
        <f>E1132+R1132+AY1132+CG1132+DO1132+ET1132+GB1132+HI1132+IQ1132+JX1132+LF1132</f>
        <v>0</v>
      </c>
      <c r="L1132" s="172">
        <f ca="1">K1132/J1132</f>
        <v>0</v>
      </c>
      <c r="M1132" s="172">
        <f>K1132/D1132</f>
        <v>0</v>
      </c>
      <c r="N1132" s="183">
        <f ca="1">SUMIF($EV$8:$FZ$9,$O$5,$EV1133:$FZ1133)-SUMIF($EV$8:$FZ$9,$Q$5,$EV1133:$FZ1133)</f>
        <v>0</v>
      </c>
      <c r="O1132" s="156"/>
      <c r="P1132" s="16" t="s">
        <v>25</v>
      </c>
      <c r="Q1132" s="150">
        <v>0</v>
      </c>
      <c r="R1132" s="150">
        <v>0</v>
      </c>
      <c r="S1132" s="152" t="e">
        <v>#DIV/0!</v>
      </c>
      <c r="T1132" s="16"/>
      <c r="U1132" s="16"/>
      <c r="V1132" s="16"/>
      <c r="W1132" s="16"/>
      <c r="X1132" s="16"/>
      <c r="Y1132" s="16"/>
      <c r="Z1132" s="16"/>
      <c r="AA1132" s="16"/>
      <c r="AB1132" s="16"/>
      <c r="AC1132" s="16"/>
      <c r="AD1132" s="16"/>
      <c r="AE1132" s="16"/>
      <c r="AF1132" s="16"/>
      <c r="AG1132" s="16"/>
      <c r="AH1132" s="16"/>
      <c r="AI1132" s="16"/>
      <c r="AJ1132" s="16"/>
      <c r="AK1132" s="16"/>
      <c r="AL1132" s="16"/>
      <c r="AM1132" s="16"/>
      <c r="AN1132" s="16"/>
      <c r="AO1132" s="16"/>
      <c r="AP1132" s="16"/>
      <c r="AQ1132" s="16"/>
      <c r="AR1132" s="16"/>
      <c r="AS1132" s="16"/>
      <c r="AT1132" s="16"/>
      <c r="AU1132" s="16"/>
      <c r="AV1132" s="16"/>
      <c r="AW1132" s="16"/>
      <c r="AX1132" s="150">
        <f t="shared" ca="1" si="2895"/>
        <v>0</v>
      </c>
      <c r="AY1132" s="150">
        <f>SUM(BA1133:CE1133)</f>
        <v>0</v>
      </c>
      <c r="AZ1132" s="152" t="e">
        <f ca="1">AY1132/AX1132</f>
        <v>#DIV/0!</v>
      </c>
      <c r="BA1132" s="16"/>
      <c r="BB1132" s="16"/>
      <c r="BC1132" s="16"/>
      <c r="BD1132" s="16"/>
      <c r="BE1132" s="16"/>
      <c r="BF1132" s="16"/>
      <c r="BG1132" s="16"/>
      <c r="BH1132" s="16"/>
      <c r="BI1132" s="16"/>
      <c r="BJ1132" s="16"/>
      <c r="BK1132" s="16"/>
      <c r="BL1132" s="16"/>
      <c r="BM1132" s="16"/>
      <c r="BN1132" s="16"/>
      <c r="BO1132" s="16"/>
      <c r="BP1132" s="16"/>
      <c r="BQ1132" s="16"/>
      <c r="BR1132" s="16"/>
      <c r="BS1132" s="16"/>
      <c r="BT1132" s="16"/>
      <c r="BU1132" s="16"/>
      <c r="BV1132" s="16"/>
      <c r="BW1132" s="16"/>
      <c r="BX1132" s="16"/>
      <c r="BY1132" s="16"/>
      <c r="BZ1132" s="16"/>
      <c r="CA1132" s="16"/>
      <c r="CB1132" s="16"/>
      <c r="CC1132" s="16"/>
      <c r="CD1132" s="16"/>
      <c r="CE1132" s="16"/>
      <c r="CF1132" s="150">
        <f t="shared" ref="CF1132" si="2932">SUM(CI1132:DM1132)</f>
        <v>0</v>
      </c>
      <c r="CG1132" s="150">
        <f>SUM(CI1133:DM1133)</f>
        <v>0</v>
      </c>
      <c r="CH1132" s="152" t="e">
        <f>CG1132/CF1132</f>
        <v>#DIV/0!</v>
      </c>
      <c r="CI1132" s="129"/>
      <c r="CJ1132" s="129"/>
      <c r="CK1132" s="129"/>
      <c r="CL1132" s="129"/>
      <c r="CM1132" s="129"/>
      <c r="CN1132" s="129"/>
      <c r="CO1132" s="129"/>
      <c r="CP1132" s="101"/>
      <c r="CQ1132" s="101"/>
      <c r="CR1132" s="101"/>
      <c r="CS1132" s="101"/>
      <c r="CT1132" s="101"/>
      <c r="CU1132" s="101"/>
      <c r="CV1132" s="101"/>
      <c r="CW1132" s="129"/>
      <c r="CX1132" s="129"/>
      <c r="CY1132" s="129"/>
      <c r="CZ1132" s="129"/>
      <c r="DA1132" s="129"/>
      <c r="DB1132" s="129"/>
      <c r="DC1132" s="129"/>
      <c r="DD1132" s="129"/>
      <c r="DE1132" s="129"/>
      <c r="DF1132" s="129"/>
      <c r="DG1132" s="129"/>
      <c r="DH1132" s="129"/>
      <c r="DI1132" s="129"/>
      <c r="DJ1132" s="129"/>
      <c r="DK1132" s="129"/>
      <c r="DL1132" s="129"/>
      <c r="DM1132" s="129"/>
      <c r="DN1132" s="150">
        <f t="shared" ref="DN1132" si="2933">SUM(DQ1132:ER1132)</f>
        <v>0</v>
      </c>
      <c r="DO1132" s="150">
        <f>SUM(DQ1133:ER1133)</f>
        <v>0</v>
      </c>
      <c r="DP1132" s="152" t="e">
        <f t="shared" si="2903"/>
        <v>#DIV/0!</v>
      </c>
      <c r="DQ1132" s="16"/>
      <c r="DR1132" s="16"/>
      <c r="DS1132" s="16"/>
      <c r="DT1132" s="16"/>
      <c r="DU1132" s="16"/>
      <c r="DV1132" s="16"/>
      <c r="DW1132" s="16"/>
      <c r="DX1132" s="16"/>
      <c r="DY1132" s="16"/>
      <c r="DZ1132" s="16"/>
      <c r="EA1132" s="16"/>
      <c r="EB1132" s="16"/>
      <c r="EC1132" s="16"/>
      <c r="ED1132" s="16"/>
      <c r="EE1132" s="16"/>
      <c r="EF1132" s="16"/>
      <c r="EG1132" s="16"/>
      <c r="EH1132" s="16"/>
      <c r="EI1132" s="16"/>
      <c r="EJ1132" s="16"/>
      <c r="EK1132" s="16"/>
      <c r="EL1132" s="16"/>
      <c r="EM1132" s="16"/>
      <c r="EN1132" s="16"/>
      <c r="EO1132" s="16"/>
      <c r="EP1132" s="16"/>
      <c r="EQ1132" s="16"/>
      <c r="ER1132" s="16"/>
      <c r="ES1132" s="150">
        <f t="shared" ca="1" si="2791"/>
        <v>0</v>
      </c>
      <c r="ET1132" s="150">
        <f t="shared" si="2775"/>
        <v>0</v>
      </c>
      <c r="EU1132" s="152" t="e">
        <f t="shared" ca="1" si="2776"/>
        <v>#DIV/0!</v>
      </c>
      <c r="EV1132" s="16"/>
      <c r="EW1132" s="67"/>
      <c r="EX1132" s="16"/>
      <c r="EY1132" s="16"/>
      <c r="EZ1132" s="16"/>
      <c r="FA1132" s="16"/>
      <c r="FB1132" s="16"/>
      <c r="FC1132" s="16"/>
      <c r="FD1132" s="16"/>
      <c r="FE1132" s="16"/>
      <c r="FF1132" s="16"/>
      <c r="FG1132" s="16"/>
      <c r="FH1132" s="16"/>
      <c r="FI1132" s="16"/>
      <c r="FJ1132" s="16"/>
      <c r="FK1132" s="16"/>
      <c r="FL1132" s="16"/>
      <c r="FM1132" s="16"/>
      <c r="FN1132" s="16"/>
      <c r="FO1132" s="16"/>
      <c r="FP1132" s="16"/>
      <c r="FQ1132" s="16"/>
      <c r="FR1132" s="16"/>
      <c r="FS1132" s="16"/>
      <c r="FT1132" s="16"/>
      <c r="FU1132" s="16"/>
      <c r="FV1132" s="16"/>
      <c r="FW1132" s="16"/>
      <c r="FX1132" s="16"/>
      <c r="FY1132" s="16"/>
      <c r="FZ1132" s="16"/>
      <c r="GA1132" s="150">
        <f t="shared" ref="GA1132" ca="1" si="2934">SUMIF($GD$8:$HG$9,$O$5,GD1132:HG1132)</f>
        <v>663</v>
      </c>
      <c r="GB1132" s="150">
        <f t="shared" ref="GB1132" si="2935">SUM(GD1133:HG1133)</f>
        <v>0</v>
      </c>
      <c r="GC1132" s="152">
        <f t="shared" ref="GC1132" ca="1" si="2936">GB1132/GA1132</f>
        <v>0</v>
      </c>
      <c r="GD1132" s="16">
        <v>100</v>
      </c>
      <c r="GE1132" s="16">
        <v>100</v>
      </c>
      <c r="GF1132" s="16">
        <v>100</v>
      </c>
      <c r="GG1132" s="16">
        <v>100</v>
      </c>
      <c r="GH1132" s="16">
        <v>100</v>
      </c>
      <c r="GI1132" s="16">
        <v>100</v>
      </c>
      <c r="GJ1132" s="16">
        <v>63</v>
      </c>
      <c r="GK1132" s="16"/>
      <c r="GL1132" s="16"/>
      <c r="GM1132" s="16"/>
      <c r="GN1132" s="16"/>
      <c r="GO1132" s="16"/>
      <c r="GP1132" s="16"/>
      <c r="GQ1132" s="16"/>
      <c r="GR1132" s="16"/>
      <c r="GS1132" s="16"/>
      <c r="GT1132" s="16"/>
      <c r="GU1132" s="16"/>
      <c r="GV1132" s="16"/>
      <c r="GW1132" s="16"/>
      <c r="GX1132" s="16"/>
      <c r="GY1132" s="16"/>
      <c r="GZ1132" s="16"/>
      <c r="HA1132" s="16"/>
      <c r="HB1132" s="16"/>
      <c r="HC1132" s="16"/>
      <c r="HD1132" s="16"/>
      <c r="HE1132" s="16"/>
      <c r="HF1132" s="16"/>
      <c r="HG1132" s="16"/>
      <c r="HH1132" s="150"/>
      <c r="HI1132" s="150">
        <v>0</v>
      </c>
      <c r="HJ1132" s="152" t="e">
        <v>#DIV/0!</v>
      </c>
      <c r="HK1132" s="16"/>
      <c r="HL1132" s="16"/>
      <c r="HM1132" s="16"/>
      <c r="HN1132" s="16"/>
      <c r="HO1132" s="16"/>
      <c r="HP1132" s="16"/>
      <c r="HQ1132" s="16"/>
      <c r="HR1132" s="16"/>
      <c r="HS1132" s="16"/>
      <c r="HT1132" s="16"/>
      <c r="HU1132" s="16"/>
      <c r="HV1132" s="16"/>
      <c r="HW1132" s="16"/>
      <c r="HX1132" s="16"/>
      <c r="HY1132" s="16"/>
      <c r="HZ1132" s="16"/>
      <c r="IA1132" s="16"/>
      <c r="IB1132" s="16"/>
      <c r="IC1132" s="16"/>
      <c r="ID1132" s="16"/>
      <c r="IE1132" s="16"/>
      <c r="IF1132" s="16"/>
      <c r="IG1132" s="16"/>
      <c r="IH1132" s="16"/>
      <c r="II1132" s="16"/>
      <c r="IJ1132" s="16"/>
      <c r="IK1132" s="16"/>
      <c r="IL1132" s="16"/>
      <c r="IM1132" s="16"/>
      <c r="IN1132" s="16"/>
      <c r="IO1132" s="16"/>
      <c r="IP1132" s="150"/>
      <c r="IQ1132" s="150">
        <v>0</v>
      </c>
      <c r="IR1132" s="152" t="e">
        <v>#DIV/0!</v>
      </c>
      <c r="IS1132" s="16"/>
      <c r="IT1132" s="16"/>
      <c r="IU1132" s="16"/>
      <c r="IV1132" s="16"/>
      <c r="IW1132" s="16"/>
      <c r="IX1132" s="16"/>
      <c r="IY1132" s="16"/>
      <c r="IZ1132" s="16"/>
      <c r="JA1132" s="16"/>
      <c r="JB1132" s="16"/>
      <c r="JC1132" s="16"/>
      <c r="JD1132" s="16"/>
      <c r="JE1132" s="16"/>
      <c r="JF1132" s="16"/>
      <c r="JG1132" s="16"/>
      <c r="JH1132" s="16"/>
      <c r="JI1132" s="16"/>
      <c r="JJ1132" s="16"/>
      <c r="JK1132" s="16"/>
      <c r="JL1132" s="16"/>
      <c r="JM1132" s="16"/>
      <c r="JN1132" s="16"/>
      <c r="JO1132" s="16"/>
      <c r="JP1132" s="16"/>
      <c r="JQ1132" s="16"/>
      <c r="JR1132" s="16"/>
      <c r="JS1132" s="16"/>
      <c r="JT1132" s="16"/>
      <c r="JU1132" s="23"/>
      <c r="JV1132" s="16"/>
      <c r="JW1132" s="150"/>
      <c r="JX1132" s="150">
        <v>0</v>
      </c>
      <c r="JY1132" s="152" t="e">
        <v>#DIV/0!</v>
      </c>
      <c r="JZ1132" s="16"/>
      <c r="KA1132" s="16"/>
      <c r="KB1132" s="16"/>
      <c r="KC1132" s="16"/>
      <c r="KD1132" s="16"/>
      <c r="KE1132" s="16"/>
      <c r="KF1132" s="16"/>
      <c r="KG1132" s="16"/>
      <c r="KH1132" s="16"/>
      <c r="KI1132" s="16"/>
      <c r="KJ1132" s="16"/>
      <c r="KK1132" s="16"/>
      <c r="KL1132" s="16"/>
      <c r="KM1132" s="16"/>
      <c r="KN1132" s="16"/>
      <c r="KO1132" s="16"/>
      <c r="KP1132" s="16"/>
      <c r="KQ1132" s="16"/>
      <c r="KR1132" s="16"/>
      <c r="KS1132" s="16"/>
      <c r="KT1132" s="16"/>
      <c r="KU1132" s="16"/>
      <c r="KV1132" s="16"/>
      <c r="KW1132" s="16"/>
      <c r="KX1132" s="16"/>
      <c r="KY1132" s="16"/>
      <c r="KZ1132" s="16"/>
      <c r="LA1132" s="16"/>
      <c r="LB1132" s="16"/>
      <c r="LC1132" s="16"/>
      <c r="LD1132" s="16"/>
      <c r="LE1132" s="150"/>
      <c r="LF1132" s="150">
        <v>0</v>
      </c>
      <c r="LG1132" s="152" t="e">
        <v>#DIV/0!</v>
      </c>
      <c r="LH1132" s="16"/>
      <c r="LI1132" s="16"/>
      <c r="LJ1132" s="16"/>
      <c r="LK1132" s="16"/>
      <c r="LL1132" s="16"/>
      <c r="LM1132" s="16"/>
      <c r="LN1132" s="16"/>
      <c r="LO1132" s="16"/>
      <c r="LP1132" s="16"/>
      <c r="LQ1132" s="16"/>
      <c r="LR1132" s="16"/>
      <c r="LS1132" s="16"/>
      <c r="LT1132" s="16"/>
      <c r="LU1132" s="16"/>
      <c r="LV1132" s="16"/>
      <c r="LW1132" s="16"/>
      <c r="LX1132" s="16"/>
      <c r="LY1132" s="16"/>
      <c r="LZ1132" s="16"/>
      <c r="MA1132" s="16"/>
      <c r="MB1132" s="16"/>
      <c r="MC1132" s="16"/>
      <c r="MD1132" s="16"/>
      <c r="ME1132" s="16"/>
      <c r="MF1132" s="16"/>
      <c r="MG1132" s="16"/>
      <c r="MH1132" s="16"/>
      <c r="MI1132" s="16"/>
      <c r="MJ1132" s="16"/>
      <c r="MK1132" s="16"/>
      <c r="ML1132" s="16"/>
    </row>
    <row r="1133" spans="1:350" ht="13.9" customHeight="1" outlineLevel="3" x14ac:dyDescent="0.2">
      <c r="A1133" s="227"/>
      <c r="B1133" s="219"/>
      <c r="C1133" s="215"/>
      <c r="D1133" s="155"/>
      <c r="E1133" s="176"/>
      <c r="F1133" s="176"/>
      <c r="G1133" s="176"/>
      <c r="H1133" s="171"/>
      <c r="I1133" s="171"/>
      <c r="J1133" s="213"/>
      <c r="K1133" s="213"/>
      <c r="L1133" s="173"/>
      <c r="M1133" s="173"/>
      <c r="N1133" s="184"/>
      <c r="O1133" s="157"/>
      <c r="P1133" s="17" t="s">
        <v>26</v>
      </c>
      <c r="Q1133" s="151"/>
      <c r="R1133" s="151"/>
      <c r="S1133" s="153"/>
      <c r="T1133" s="24"/>
      <c r="U1133" s="24"/>
      <c r="V1133" s="24"/>
      <c r="W1133" s="24"/>
      <c r="X1133" s="24"/>
      <c r="Y1133" s="24"/>
      <c r="Z1133" s="24"/>
      <c r="AA1133" s="24"/>
      <c r="AB1133" s="24"/>
      <c r="AC1133" s="24"/>
      <c r="AD1133" s="24"/>
      <c r="AE1133" s="24"/>
      <c r="AF1133" s="24"/>
      <c r="AG1133" s="24"/>
      <c r="AH1133" s="24"/>
      <c r="AI1133" s="24"/>
      <c r="AJ1133" s="24"/>
      <c r="AK1133" s="24"/>
      <c r="AL1133" s="24"/>
      <c r="AM1133" s="24"/>
      <c r="AN1133" s="24"/>
      <c r="AO1133" s="24"/>
      <c r="AP1133" s="24"/>
      <c r="AQ1133" s="24"/>
      <c r="AR1133" s="24"/>
      <c r="AS1133" s="24"/>
      <c r="AT1133" s="24"/>
      <c r="AU1133" s="24"/>
      <c r="AV1133" s="24"/>
      <c r="AW1133" s="24"/>
      <c r="AX1133" s="151"/>
      <c r="AY1133" s="151"/>
      <c r="AZ1133" s="153"/>
      <c r="BA1133" s="24"/>
      <c r="BB1133" s="24"/>
      <c r="BC1133" s="24"/>
      <c r="BD1133" s="24"/>
      <c r="BE1133" s="24"/>
      <c r="BF1133" s="24"/>
      <c r="BG1133" s="24"/>
      <c r="BH1133" s="24"/>
      <c r="BI1133" s="24"/>
      <c r="BJ1133" s="24"/>
      <c r="BK1133" s="24"/>
      <c r="BL1133" s="24"/>
      <c r="BM1133" s="24"/>
      <c r="BN1133" s="24"/>
      <c r="BO1133" s="24"/>
      <c r="BP1133" s="24"/>
      <c r="BQ1133" s="24"/>
      <c r="BR1133" s="24"/>
      <c r="BS1133" s="24"/>
      <c r="BT1133" s="24"/>
      <c r="BU1133" s="24"/>
      <c r="BV1133" s="24"/>
      <c r="BW1133" s="24"/>
      <c r="BX1133" s="24"/>
      <c r="BY1133" s="24"/>
      <c r="BZ1133" s="24"/>
      <c r="CA1133" s="24"/>
      <c r="CB1133" s="24"/>
      <c r="CC1133" s="24"/>
      <c r="CD1133" s="24"/>
      <c r="CE1133" s="24"/>
      <c r="CF1133" s="151"/>
      <c r="CG1133" s="151"/>
      <c r="CH1133" s="153"/>
      <c r="CI1133" s="141"/>
      <c r="CJ1133" s="141"/>
      <c r="CK1133" s="141"/>
      <c r="CL1133" s="141"/>
      <c r="CM1133" s="141"/>
      <c r="CN1133" s="141"/>
      <c r="CO1133" s="141"/>
      <c r="CP1133" s="95"/>
      <c r="CQ1133" s="95"/>
      <c r="CR1133" s="95"/>
      <c r="CS1133" s="95"/>
      <c r="CT1133" s="95"/>
      <c r="CU1133" s="95"/>
      <c r="CV1133" s="95"/>
      <c r="CW1133" s="141"/>
      <c r="CX1133" s="141"/>
      <c r="CY1133" s="141"/>
      <c r="CZ1133" s="141"/>
      <c r="DA1133" s="141"/>
      <c r="DB1133" s="141"/>
      <c r="DC1133" s="141"/>
      <c r="DD1133" s="141"/>
      <c r="DE1133" s="141"/>
      <c r="DF1133" s="141"/>
      <c r="DG1133" s="141"/>
      <c r="DH1133" s="141"/>
      <c r="DI1133" s="141"/>
      <c r="DJ1133" s="141"/>
      <c r="DK1133" s="141"/>
      <c r="DL1133" s="141"/>
      <c r="DM1133" s="141"/>
      <c r="DN1133" s="151"/>
      <c r="DO1133" s="151"/>
      <c r="DP1133" s="153"/>
      <c r="DQ1133" s="24"/>
      <c r="DR1133" s="24"/>
      <c r="DS1133" s="24"/>
      <c r="DT1133" s="24"/>
      <c r="DU1133" s="24"/>
      <c r="DV1133" s="24"/>
      <c r="DW1133" s="24"/>
      <c r="DX1133" s="24"/>
      <c r="DY1133" s="24"/>
      <c r="DZ1133" s="24"/>
      <c r="EA1133" s="24"/>
      <c r="EB1133" s="24"/>
      <c r="EC1133" s="24"/>
      <c r="ED1133" s="24"/>
      <c r="EE1133" s="24"/>
      <c r="EF1133" s="24"/>
      <c r="EG1133" s="24"/>
      <c r="EH1133" s="24"/>
      <c r="EI1133" s="24"/>
      <c r="EJ1133" s="24"/>
      <c r="EK1133" s="24"/>
      <c r="EL1133" s="24"/>
      <c r="EM1133" s="24"/>
      <c r="EN1133" s="24"/>
      <c r="EO1133" s="24"/>
      <c r="EP1133" s="24"/>
      <c r="EQ1133" s="24"/>
      <c r="ER1133" s="24"/>
      <c r="ES1133" s="151"/>
      <c r="ET1133" s="151"/>
      <c r="EU1133" s="153"/>
      <c r="EV1133" s="24"/>
      <c r="EW1133" s="125"/>
      <c r="EX1133" s="24"/>
      <c r="EY1133" s="24"/>
      <c r="EZ1133" s="24"/>
      <c r="FA1133" s="24"/>
      <c r="FB1133" s="24"/>
      <c r="FC1133" s="24"/>
      <c r="FD1133" s="24"/>
      <c r="FE1133" s="24"/>
      <c r="FF1133" s="24"/>
      <c r="FG1133" s="24"/>
      <c r="FH1133" s="24"/>
      <c r="FI1133" s="24"/>
      <c r="FJ1133" s="24"/>
      <c r="FK1133" s="24"/>
      <c r="FL1133" s="24"/>
      <c r="FM1133" s="24"/>
      <c r="FN1133" s="24"/>
      <c r="FO1133" s="24"/>
      <c r="FP1133" s="24"/>
      <c r="FQ1133" s="24"/>
      <c r="FR1133" s="24"/>
      <c r="FS1133" s="24"/>
      <c r="FT1133" s="24"/>
      <c r="FU1133" s="24"/>
      <c r="FV1133" s="24"/>
      <c r="FW1133" s="24"/>
      <c r="FX1133" s="24"/>
      <c r="FY1133" s="24"/>
      <c r="FZ1133" s="24"/>
      <c r="GA1133" s="151"/>
      <c r="GB1133" s="151"/>
      <c r="GC1133" s="153"/>
      <c r="GD1133" s="24"/>
      <c r="GE1133" s="24"/>
      <c r="GF1133" s="24"/>
      <c r="GG1133" s="24"/>
      <c r="GH1133" s="24"/>
      <c r="GI1133" s="24"/>
      <c r="GJ1133" s="24"/>
      <c r="GK1133" s="24"/>
      <c r="GL1133" s="24"/>
      <c r="GM1133" s="24"/>
      <c r="GN1133" s="24"/>
      <c r="GO1133" s="24"/>
      <c r="GP1133" s="24"/>
      <c r="GQ1133" s="24"/>
      <c r="GR1133" s="24"/>
      <c r="GS1133" s="24"/>
      <c r="GT1133" s="24"/>
      <c r="GU1133" s="24"/>
      <c r="GV1133" s="24"/>
      <c r="GW1133" s="24"/>
      <c r="GX1133" s="24"/>
      <c r="GY1133" s="24"/>
      <c r="GZ1133" s="24"/>
      <c r="HA1133" s="24"/>
      <c r="HB1133" s="24"/>
      <c r="HC1133" s="24"/>
      <c r="HD1133" s="24"/>
      <c r="HE1133" s="24"/>
      <c r="HF1133" s="24"/>
      <c r="HG1133" s="24"/>
      <c r="HH1133" s="151"/>
      <c r="HI1133" s="151"/>
      <c r="HJ1133" s="153"/>
      <c r="HK1133" s="24"/>
      <c r="HL1133" s="24"/>
      <c r="HM1133" s="24"/>
      <c r="HN1133" s="24"/>
      <c r="HO1133" s="24"/>
      <c r="HP1133" s="24"/>
      <c r="HQ1133" s="24"/>
      <c r="HR1133" s="24"/>
      <c r="HS1133" s="24"/>
      <c r="HT1133" s="24"/>
      <c r="HU1133" s="24"/>
      <c r="HV1133" s="24"/>
      <c r="HW1133" s="24"/>
      <c r="HX1133" s="24"/>
      <c r="HY1133" s="24"/>
      <c r="HZ1133" s="24"/>
      <c r="IA1133" s="24"/>
      <c r="IB1133" s="24"/>
      <c r="IC1133" s="24"/>
      <c r="ID1133" s="24"/>
      <c r="IE1133" s="24"/>
      <c r="IF1133" s="24"/>
      <c r="IG1133" s="24"/>
      <c r="IH1133" s="24"/>
      <c r="II1133" s="24"/>
      <c r="IJ1133" s="24"/>
      <c r="IK1133" s="24"/>
      <c r="IL1133" s="24"/>
      <c r="IM1133" s="24"/>
      <c r="IN1133" s="24"/>
      <c r="IO1133" s="24"/>
      <c r="IP1133" s="151"/>
      <c r="IQ1133" s="151"/>
      <c r="IR1133" s="153"/>
      <c r="IS1133" s="24"/>
      <c r="IT1133" s="24"/>
      <c r="IU1133" s="24"/>
      <c r="IV1133" s="24"/>
      <c r="IW1133" s="24"/>
      <c r="IX1133" s="24"/>
      <c r="IY1133" s="24"/>
      <c r="IZ1133" s="24"/>
      <c r="JA1133" s="24"/>
      <c r="JB1133" s="24"/>
      <c r="JC1133" s="24"/>
      <c r="JD1133" s="24"/>
      <c r="JE1133" s="24"/>
      <c r="JF1133" s="24"/>
      <c r="JG1133" s="24"/>
      <c r="JH1133" s="24"/>
      <c r="JI1133" s="24"/>
      <c r="JJ1133" s="24"/>
      <c r="JK1133" s="24"/>
      <c r="JL1133" s="24"/>
      <c r="JM1133" s="24"/>
      <c r="JN1133" s="24"/>
      <c r="JO1133" s="24"/>
      <c r="JP1133" s="24"/>
      <c r="JQ1133" s="24"/>
      <c r="JR1133" s="24"/>
      <c r="JS1133" s="24"/>
      <c r="JT1133" s="24"/>
      <c r="JU1133" s="25"/>
      <c r="JV1133" s="24"/>
      <c r="JW1133" s="151"/>
      <c r="JX1133" s="151"/>
      <c r="JY1133" s="153"/>
      <c r="JZ1133" s="24"/>
      <c r="KA1133" s="24"/>
      <c r="KB1133" s="24"/>
      <c r="KC1133" s="24"/>
      <c r="KD1133" s="24"/>
      <c r="KE1133" s="24"/>
      <c r="KF1133" s="24"/>
      <c r="KG1133" s="24"/>
      <c r="KH1133" s="24"/>
      <c r="KI1133" s="24"/>
      <c r="KJ1133" s="24"/>
      <c r="KK1133" s="24"/>
      <c r="KL1133" s="24"/>
      <c r="KM1133" s="24"/>
      <c r="KN1133" s="24"/>
      <c r="KO1133" s="24"/>
      <c r="KP1133" s="24"/>
      <c r="KQ1133" s="24"/>
      <c r="KR1133" s="24"/>
      <c r="KS1133" s="24"/>
      <c r="KT1133" s="24"/>
      <c r="KU1133" s="24"/>
      <c r="KV1133" s="24"/>
      <c r="KW1133" s="24"/>
      <c r="KX1133" s="24"/>
      <c r="KY1133" s="24"/>
      <c r="KZ1133" s="24"/>
      <c r="LA1133" s="24"/>
      <c r="LB1133" s="24"/>
      <c r="LC1133" s="24"/>
      <c r="LD1133" s="24"/>
      <c r="LE1133" s="151"/>
      <c r="LF1133" s="151"/>
      <c r="LG1133" s="153"/>
      <c r="LH1133" s="24"/>
      <c r="LI1133" s="24"/>
      <c r="LJ1133" s="24"/>
      <c r="LK1133" s="24"/>
      <c r="LL1133" s="24"/>
      <c r="LM1133" s="24"/>
      <c r="LN1133" s="24"/>
      <c r="LO1133" s="24"/>
      <c r="LP1133" s="24"/>
      <c r="LQ1133" s="24"/>
      <c r="LR1133" s="24"/>
      <c r="LS1133" s="24"/>
      <c r="LT1133" s="24"/>
      <c r="LU1133" s="24"/>
      <c r="LV1133" s="24"/>
      <c r="LW1133" s="24"/>
      <c r="LX1133" s="24"/>
      <c r="LY1133" s="24"/>
      <c r="LZ1133" s="24"/>
      <c r="MA1133" s="24"/>
      <c r="MB1133" s="24"/>
      <c r="MC1133" s="24"/>
      <c r="MD1133" s="24"/>
      <c r="ME1133" s="24"/>
      <c r="MF1133" s="24"/>
      <c r="MG1133" s="24"/>
      <c r="MH1133" s="24"/>
      <c r="MI1133" s="24"/>
      <c r="MJ1133" s="24"/>
      <c r="MK1133" s="24"/>
      <c r="ML1133" s="24"/>
    </row>
    <row r="1134" spans="1:350" s="41" customFormat="1" ht="14.25" customHeight="1" outlineLevel="3" collapsed="1" x14ac:dyDescent="0.25">
      <c r="A1134" s="220" t="s">
        <v>646</v>
      </c>
      <c r="B1134" s="230" t="s">
        <v>667</v>
      </c>
      <c r="C1134" s="175" t="s">
        <v>59</v>
      </c>
      <c r="D1134" s="175">
        <v>2</v>
      </c>
      <c r="E1134" s="175"/>
      <c r="F1134" s="175">
        <f>D1134-E1134</f>
        <v>2</v>
      </c>
      <c r="G1134" s="175" t="s">
        <v>914</v>
      </c>
      <c r="H1134" s="170" t="s">
        <v>885</v>
      </c>
      <c r="I1134" s="170" t="s">
        <v>946</v>
      </c>
      <c r="J1134" s="212">
        <f ca="1">E1134+Q1134+AX1134+CF1134+DN1134+ES1134+GA1134+HH1134+IP1134+JW1134+LE1134</f>
        <v>0</v>
      </c>
      <c r="K1134" s="212">
        <f>E1134+R1134+AY1134+CG1134+DO1134+ET1134+GB1134+HI1134+IQ1134+JX1134+LF1134</f>
        <v>0</v>
      </c>
      <c r="L1134" s="172" t="e">
        <f ca="1">K1134/J1134</f>
        <v>#DIV/0!</v>
      </c>
      <c r="M1134" s="172">
        <f>K1134/D1134</f>
        <v>0</v>
      </c>
      <c r="N1134" s="183">
        <f ca="1">SUMIF($EV$8:$FZ$9,$O$5,$EV1135:$FZ1135)-SUMIF($EV$8:$FZ$9,$Q$5,$EV1135:$FZ1135)</f>
        <v>0</v>
      </c>
      <c r="O1134" s="154"/>
      <c r="P1134" s="154"/>
      <c r="Q1134" s="150">
        <v>0</v>
      </c>
      <c r="R1134" s="150">
        <v>0</v>
      </c>
      <c r="S1134" s="152" t="e">
        <v>#DIV/0!</v>
      </c>
      <c r="T1134" s="154"/>
      <c r="U1134" s="154"/>
      <c r="V1134" s="154"/>
      <c r="W1134" s="154"/>
      <c r="X1134" s="154"/>
      <c r="Y1134" s="154"/>
      <c r="Z1134" s="154"/>
      <c r="AA1134" s="154"/>
      <c r="AB1134" s="154"/>
      <c r="AC1134" s="154"/>
      <c r="AD1134" s="154"/>
      <c r="AE1134" s="154"/>
      <c r="AF1134" s="154"/>
      <c r="AG1134" s="154"/>
      <c r="AH1134" s="154"/>
      <c r="AI1134" s="154"/>
      <c r="AJ1134" s="154"/>
      <c r="AK1134" s="154"/>
      <c r="AL1134" s="154"/>
      <c r="AM1134" s="154"/>
      <c r="AN1134" s="154"/>
      <c r="AO1134" s="154"/>
      <c r="AP1134" s="154"/>
      <c r="AQ1134" s="154"/>
      <c r="AR1134" s="154"/>
      <c r="AS1134" s="154"/>
      <c r="AT1134" s="154"/>
      <c r="AU1134" s="154"/>
      <c r="AV1134" s="154"/>
      <c r="AW1134" s="154"/>
      <c r="AX1134" s="150">
        <f t="shared" ca="1" si="2895"/>
        <v>0</v>
      </c>
      <c r="AY1134" s="150">
        <f>SUM(BA1135:CE1135)</f>
        <v>0</v>
      </c>
      <c r="AZ1134" s="152" t="e">
        <f ca="1">AY1134/AX1134</f>
        <v>#DIV/0!</v>
      </c>
      <c r="BA1134" s="154"/>
      <c r="BB1134" s="154"/>
      <c r="BC1134" s="154"/>
      <c r="BD1134" s="154"/>
      <c r="BE1134" s="154"/>
      <c r="BF1134" s="154"/>
      <c r="BG1134" s="154"/>
      <c r="BH1134" s="154"/>
      <c r="BI1134" s="154"/>
      <c r="BJ1134" s="154"/>
      <c r="BK1134" s="154"/>
      <c r="BL1134" s="154"/>
      <c r="BM1134" s="154"/>
      <c r="BN1134" s="154"/>
      <c r="BO1134" s="154"/>
      <c r="BP1134" s="154"/>
      <c r="BQ1134" s="154"/>
      <c r="BR1134" s="154"/>
      <c r="BS1134" s="154"/>
      <c r="BT1134" s="154"/>
      <c r="BU1134" s="154"/>
      <c r="BV1134" s="154"/>
      <c r="BW1134" s="154"/>
      <c r="BX1134" s="154"/>
      <c r="BY1134" s="154"/>
      <c r="BZ1134" s="154"/>
      <c r="CA1134" s="154"/>
      <c r="CB1134" s="154"/>
      <c r="CC1134" s="154"/>
      <c r="CD1134" s="154"/>
      <c r="CE1134" s="154"/>
      <c r="CF1134" s="150">
        <f t="shared" ref="CF1134" si="2937">SUM(CI1134:DM1134)</f>
        <v>0</v>
      </c>
      <c r="CG1134" s="150">
        <f>SUM(CI1135:DM1135)</f>
        <v>0</v>
      </c>
      <c r="CH1134" s="152" t="e">
        <f>CG1134/CF1134</f>
        <v>#DIV/0!</v>
      </c>
      <c r="CI1134" s="154"/>
      <c r="CJ1134" s="154"/>
      <c r="CK1134" s="154"/>
      <c r="CL1134" s="154"/>
      <c r="CM1134" s="154"/>
      <c r="CN1134" s="154"/>
      <c r="CO1134" s="154"/>
      <c r="CP1134" s="158"/>
      <c r="CQ1134" s="158"/>
      <c r="CR1134" s="158"/>
      <c r="CS1134" s="158"/>
      <c r="CT1134" s="158"/>
      <c r="CU1134" s="158"/>
      <c r="CV1134" s="158"/>
      <c r="CW1134" s="154"/>
      <c r="CX1134" s="154"/>
      <c r="CY1134" s="154"/>
      <c r="CZ1134" s="154"/>
      <c r="DA1134" s="154"/>
      <c r="DB1134" s="154"/>
      <c r="DC1134" s="154"/>
      <c r="DD1134" s="154"/>
      <c r="DE1134" s="154"/>
      <c r="DF1134" s="154"/>
      <c r="DG1134" s="154"/>
      <c r="DH1134" s="154"/>
      <c r="DI1134" s="154"/>
      <c r="DJ1134" s="154"/>
      <c r="DK1134" s="154"/>
      <c r="DL1134" s="154"/>
      <c r="DM1134" s="154"/>
      <c r="DN1134" s="150">
        <f t="shared" ref="DN1134" si="2938">SUM(DQ1134:ER1134)</f>
        <v>0</v>
      </c>
      <c r="DO1134" s="150">
        <f>SUM(DQ1135:ER1135)</f>
        <v>0</v>
      </c>
      <c r="DP1134" s="152" t="e">
        <f t="shared" si="2903"/>
        <v>#DIV/0!</v>
      </c>
      <c r="DQ1134" s="154"/>
      <c r="DR1134" s="154"/>
      <c r="DS1134" s="154"/>
      <c r="DT1134" s="154"/>
      <c r="DU1134" s="154"/>
      <c r="DV1134" s="154"/>
      <c r="DW1134" s="154"/>
      <c r="DX1134" s="154"/>
      <c r="DY1134" s="154"/>
      <c r="DZ1134" s="154"/>
      <c r="EA1134" s="154"/>
      <c r="EB1134" s="154"/>
      <c r="EC1134" s="154"/>
      <c r="ED1134" s="154"/>
      <c r="EE1134" s="154"/>
      <c r="EF1134" s="154"/>
      <c r="EG1134" s="154"/>
      <c r="EH1134" s="154"/>
      <c r="EI1134" s="154"/>
      <c r="EJ1134" s="154"/>
      <c r="EK1134" s="154"/>
      <c r="EL1134" s="154"/>
      <c r="EM1134" s="154"/>
      <c r="EN1134" s="154"/>
      <c r="EO1134" s="154"/>
      <c r="EP1134" s="154"/>
      <c r="EQ1134" s="154"/>
      <c r="ER1134" s="154"/>
      <c r="ES1134" s="150">
        <f t="shared" ref="ES1134:ES1186" ca="1" si="2939">SUMIF($EV$8:$FZ$9,$O$5,EV1134:FZ1134)</f>
        <v>0</v>
      </c>
      <c r="ET1134" s="150">
        <f t="shared" ref="ET1134:ET1196" si="2940">SUM(EV1135:FZ1135)</f>
        <v>0</v>
      </c>
      <c r="EU1134" s="152" t="e">
        <f t="shared" ref="EU1134:EU1196" ca="1" si="2941">ET1134/ES1134</f>
        <v>#DIV/0!</v>
      </c>
      <c r="EV1134" s="154"/>
      <c r="EW1134" s="160"/>
      <c r="EX1134" s="154"/>
      <c r="EY1134" s="154"/>
      <c r="EZ1134" s="154"/>
      <c r="FA1134" s="154"/>
      <c r="FB1134" s="154"/>
      <c r="FC1134" s="154"/>
      <c r="FD1134" s="154"/>
      <c r="FE1134" s="154"/>
      <c r="FF1134" s="154"/>
      <c r="FG1134" s="154"/>
      <c r="FH1134" s="154"/>
      <c r="FI1134" s="154"/>
      <c r="FJ1134" s="154"/>
      <c r="FK1134" s="154"/>
      <c r="FL1134" s="154"/>
      <c r="FM1134" s="154"/>
      <c r="FN1134" s="154"/>
      <c r="FO1134" s="154"/>
      <c r="FP1134" s="154"/>
      <c r="FQ1134" s="154"/>
      <c r="FR1134" s="154"/>
      <c r="FS1134" s="154"/>
      <c r="FT1134" s="154"/>
      <c r="FU1134" s="154"/>
      <c r="FV1134" s="154"/>
      <c r="FW1134" s="154"/>
      <c r="FX1134" s="154"/>
      <c r="FY1134" s="154"/>
      <c r="FZ1134" s="154"/>
      <c r="GA1134" s="150">
        <f t="shared" ref="GA1134" ca="1" si="2942">SUMIF($GD$8:$HG$9,$O$5,GD1134:HG1134)</f>
        <v>0</v>
      </c>
      <c r="GB1134" s="150">
        <f t="shared" ref="GB1134" si="2943">SUM(GD1135:HG1135)</f>
        <v>0</v>
      </c>
      <c r="GC1134" s="152" t="e">
        <f t="shared" ref="GC1134" ca="1" si="2944">GB1134/GA1134</f>
        <v>#DIV/0!</v>
      </c>
      <c r="GD1134" s="154"/>
      <c r="GE1134" s="154"/>
      <c r="GF1134" s="154"/>
      <c r="GG1134" s="154"/>
      <c r="GH1134" s="154"/>
      <c r="GI1134" s="154"/>
      <c r="GJ1134" s="154"/>
      <c r="GK1134" s="154"/>
      <c r="GL1134" s="154"/>
      <c r="GM1134" s="154"/>
      <c r="GN1134" s="154"/>
      <c r="GO1134" s="154"/>
      <c r="GP1134" s="154"/>
      <c r="GQ1134" s="154"/>
      <c r="GR1134" s="154"/>
      <c r="GS1134" s="154"/>
      <c r="GT1134" s="154"/>
      <c r="GU1134" s="154"/>
      <c r="GV1134" s="154"/>
      <c r="GW1134" s="154"/>
      <c r="GX1134" s="154"/>
      <c r="GY1134" s="154"/>
      <c r="GZ1134" s="154"/>
      <c r="HA1134" s="154"/>
      <c r="HB1134" s="154"/>
      <c r="HC1134" s="154"/>
      <c r="HD1134" s="154"/>
      <c r="HE1134" s="154"/>
      <c r="HF1134" s="154"/>
      <c r="HG1134" s="154"/>
      <c r="HH1134" s="150"/>
      <c r="HI1134" s="150">
        <v>0</v>
      </c>
      <c r="HJ1134" s="154"/>
      <c r="HK1134" s="154"/>
      <c r="HL1134" s="154"/>
      <c r="HM1134" s="154"/>
      <c r="HN1134" s="154"/>
      <c r="HO1134" s="154"/>
      <c r="HP1134" s="154"/>
      <c r="HQ1134" s="154"/>
      <c r="HR1134" s="154"/>
      <c r="HS1134" s="154"/>
      <c r="HT1134" s="154"/>
      <c r="HU1134" s="154"/>
      <c r="HV1134" s="154"/>
      <c r="HW1134" s="154"/>
      <c r="HX1134" s="154"/>
      <c r="HY1134" s="154"/>
      <c r="HZ1134" s="154"/>
      <c r="IA1134" s="154"/>
      <c r="IB1134" s="154"/>
      <c r="IC1134" s="154"/>
      <c r="ID1134" s="154"/>
      <c r="IE1134" s="154"/>
      <c r="IF1134" s="154"/>
      <c r="IG1134" s="154"/>
      <c r="IH1134" s="154"/>
      <c r="II1134" s="154"/>
      <c r="IJ1134" s="154"/>
      <c r="IK1134" s="154"/>
      <c r="IL1134" s="154"/>
      <c r="IM1134" s="154"/>
      <c r="IN1134" s="154"/>
      <c r="IO1134" s="154"/>
      <c r="IP1134" s="150"/>
      <c r="IQ1134" s="150">
        <v>0</v>
      </c>
      <c r="IR1134" s="154"/>
      <c r="IS1134" s="154"/>
      <c r="IT1134" s="154"/>
      <c r="IU1134" s="154"/>
      <c r="IV1134" s="154"/>
      <c r="IW1134" s="154"/>
      <c r="IX1134" s="154"/>
      <c r="IY1134" s="154"/>
      <c r="IZ1134" s="154"/>
      <c r="JA1134" s="154"/>
      <c r="JB1134" s="154"/>
      <c r="JC1134" s="154"/>
      <c r="JD1134" s="154"/>
      <c r="JE1134" s="154"/>
      <c r="JF1134" s="154"/>
      <c r="JG1134" s="154"/>
      <c r="JH1134" s="154"/>
      <c r="JI1134" s="154"/>
      <c r="JJ1134" s="154"/>
      <c r="JK1134" s="154"/>
      <c r="JL1134" s="154"/>
      <c r="JM1134" s="154"/>
      <c r="JN1134" s="154"/>
      <c r="JO1134" s="154"/>
      <c r="JP1134" s="154"/>
      <c r="JQ1134" s="154"/>
      <c r="JR1134" s="154"/>
      <c r="JS1134" s="154"/>
      <c r="JT1134" s="154"/>
      <c r="JU1134" s="154"/>
      <c r="JV1134" s="154"/>
      <c r="JW1134" s="150"/>
      <c r="JX1134" s="150">
        <v>0</v>
      </c>
      <c r="JY1134" s="154"/>
      <c r="JZ1134" s="154"/>
      <c r="KA1134" s="154"/>
      <c r="KB1134" s="154"/>
      <c r="KC1134" s="154"/>
      <c r="KD1134" s="154"/>
      <c r="KE1134" s="154"/>
      <c r="KF1134" s="154"/>
      <c r="KG1134" s="154"/>
      <c r="KH1134" s="154"/>
      <c r="KI1134" s="154"/>
      <c r="KJ1134" s="154"/>
      <c r="KK1134" s="154"/>
      <c r="KL1134" s="154"/>
      <c r="KM1134" s="154"/>
      <c r="KN1134" s="154"/>
      <c r="KO1134" s="154"/>
      <c r="KP1134" s="154"/>
      <c r="KQ1134" s="154"/>
      <c r="KR1134" s="154"/>
      <c r="KS1134" s="154"/>
      <c r="KT1134" s="154"/>
      <c r="KU1134" s="154"/>
      <c r="KV1134" s="154"/>
      <c r="KW1134" s="154"/>
      <c r="KX1134" s="154"/>
      <c r="KY1134" s="154"/>
      <c r="KZ1134" s="154"/>
      <c r="LA1134" s="154"/>
      <c r="LB1134" s="154"/>
      <c r="LC1134" s="154"/>
      <c r="LD1134" s="154"/>
      <c r="LE1134" s="150"/>
      <c r="LF1134" s="150">
        <v>0</v>
      </c>
      <c r="LG1134" s="154"/>
      <c r="LH1134" s="154"/>
      <c r="LI1134" s="154"/>
      <c r="LJ1134" s="154"/>
      <c r="LK1134" s="154"/>
      <c r="LL1134" s="154"/>
      <c r="LM1134" s="154"/>
      <c r="LN1134" s="154"/>
      <c r="LO1134" s="154"/>
      <c r="LP1134" s="154"/>
      <c r="LQ1134" s="154"/>
      <c r="LR1134" s="154"/>
      <c r="LS1134" s="154"/>
      <c r="LT1134" s="154"/>
      <c r="LU1134" s="154"/>
      <c r="LV1134" s="154"/>
      <c r="LW1134" s="154"/>
      <c r="LX1134" s="154"/>
      <c r="LY1134" s="154"/>
      <c r="LZ1134" s="154"/>
      <c r="MA1134" s="154"/>
      <c r="MB1134" s="154"/>
      <c r="MC1134" s="154"/>
      <c r="MD1134" s="154"/>
      <c r="ME1134" s="154"/>
      <c r="MF1134" s="154"/>
      <c r="MG1134" s="154"/>
      <c r="MH1134" s="154"/>
      <c r="MI1134" s="154"/>
      <c r="MJ1134" s="154"/>
      <c r="MK1134" s="154"/>
      <c r="ML1134" s="154"/>
    </row>
    <row r="1135" spans="1:350" s="41" customFormat="1" ht="14.25" customHeight="1" outlineLevel="3" x14ac:dyDescent="0.25">
      <c r="A1135" s="221"/>
      <c r="B1135" s="231"/>
      <c r="C1135" s="176"/>
      <c r="D1135" s="176"/>
      <c r="E1135" s="176"/>
      <c r="F1135" s="176"/>
      <c r="G1135" s="176"/>
      <c r="H1135" s="171"/>
      <c r="I1135" s="171"/>
      <c r="J1135" s="213"/>
      <c r="K1135" s="213"/>
      <c r="L1135" s="173"/>
      <c r="M1135" s="173"/>
      <c r="N1135" s="184"/>
      <c r="O1135" s="155"/>
      <c r="P1135" s="155"/>
      <c r="Q1135" s="151"/>
      <c r="R1135" s="151"/>
      <c r="S1135" s="153"/>
      <c r="T1135" s="155"/>
      <c r="U1135" s="155"/>
      <c r="V1135" s="155"/>
      <c r="W1135" s="155"/>
      <c r="X1135" s="155"/>
      <c r="Y1135" s="155"/>
      <c r="Z1135" s="155"/>
      <c r="AA1135" s="155"/>
      <c r="AB1135" s="155"/>
      <c r="AC1135" s="155"/>
      <c r="AD1135" s="155"/>
      <c r="AE1135" s="155"/>
      <c r="AF1135" s="155"/>
      <c r="AG1135" s="155"/>
      <c r="AH1135" s="155"/>
      <c r="AI1135" s="155"/>
      <c r="AJ1135" s="155"/>
      <c r="AK1135" s="155"/>
      <c r="AL1135" s="155"/>
      <c r="AM1135" s="155"/>
      <c r="AN1135" s="155"/>
      <c r="AO1135" s="155"/>
      <c r="AP1135" s="155"/>
      <c r="AQ1135" s="155"/>
      <c r="AR1135" s="155"/>
      <c r="AS1135" s="155"/>
      <c r="AT1135" s="155"/>
      <c r="AU1135" s="155"/>
      <c r="AV1135" s="155"/>
      <c r="AW1135" s="155"/>
      <c r="AX1135" s="151"/>
      <c r="AY1135" s="151"/>
      <c r="AZ1135" s="153"/>
      <c r="BA1135" s="155"/>
      <c r="BB1135" s="155"/>
      <c r="BC1135" s="155"/>
      <c r="BD1135" s="155"/>
      <c r="BE1135" s="155"/>
      <c r="BF1135" s="155"/>
      <c r="BG1135" s="155"/>
      <c r="BH1135" s="155"/>
      <c r="BI1135" s="155"/>
      <c r="BJ1135" s="155"/>
      <c r="BK1135" s="155"/>
      <c r="BL1135" s="155"/>
      <c r="BM1135" s="155"/>
      <c r="BN1135" s="155"/>
      <c r="BO1135" s="155"/>
      <c r="BP1135" s="155"/>
      <c r="BQ1135" s="155"/>
      <c r="BR1135" s="155"/>
      <c r="BS1135" s="155"/>
      <c r="BT1135" s="155"/>
      <c r="BU1135" s="155"/>
      <c r="BV1135" s="155"/>
      <c r="BW1135" s="155"/>
      <c r="BX1135" s="155"/>
      <c r="BY1135" s="155"/>
      <c r="BZ1135" s="155"/>
      <c r="CA1135" s="155"/>
      <c r="CB1135" s="155"/>
      <c r="CC1135" s="155"/>
      <c r="CD1135" s="155"/>
      <c r="CE1135" s="155"/>
      <c r="CF1135" s="151"/>
      <c r="CG1135" s="151"/>
      <c r="CH1135" s="153"/>
      <c r="CI1135" s="155"/>
      <c r="CJ1135" s="155"/>
      <c r="CK1135" s="155"/>
      <c r="CL1135" s="155"/>
      <c r="CM1135" s="155"/>
      <c r="CN1135" s="155"/>
      <c r="CO1135" s="155"/>
      <c r="CP1135" s="159"/>
      <c r="CQ1135" s="159"/>
      <c r="CR1135" s="159"/>
      <c r="CS1135" s="159"/>
      <c r="CT1135" s="159"/>
      <c r="CU1135" s="159"/>
      <c r="CV1135" s="159"/>
      <c r="CW1135" s="155"/>
      <c r="CX1135" s="155"/>
      <c r="CY1135" s="155"/>
      <c r="CZ1135" s="155"/>
      <c r="DA1135" s="155"/>
      <c r="DB1135" s="155"/>
      <c r="DC1135" s="155"/>
      <c r="DD1135" s="155"/>
      <c r="DE1135" s="155"/>
      <c r="DF1135" s="155"/>
      <c r="DG1135" s="155"/>
      <c r="DH1135" s="155"/>
      <c r="DI1135" s="155"/>
      <c r="DJ1135" s="155"/>
      <c r="DK1135" s="155"/>
      <c r="DL1135" s="155"/>
      <c r="DM1135" s="155"/>
      <c r="DN1135" s="151"/>
      <c r="DO1135" s="151"/>
      <c r="DP1135" s="153"/>
      <c r="DQ1135" s="155"/>
      <c r="DR1135" s="155"/>
      <c r="DS1135" s="155"/>
      <c r="DT1135" s="155"/>
      <c r="DU1135" s="155"/>
      <c r="DV1135" s="155"/>
      <c r="DW1135" s="155"/>
      <c r="DX1135" s="155"/>
      <c r="DY1135" s="155"/>
      <c r="DZ1135" s="155"/>
      <c r="EA1135" s="155"/>
      <c r="EB1135" s="155"/>
      <c r="EC1135" s="155"/>
      <c r="ED1135" s="155"/>
      <c r="EE1135" s="155"/>
      <c r="EF1135" s="155"/>
      <c r="EG1135" s="155"/>
      <c r="EH1135" s="155"/>
      <c r="EI1135" s="155"/>
      <c r="EJ1135" s="155"/>
      <c r="EK1135" s="155"/>
      <c r="EL1135" s="155"/>
      <c r="EM1135" s="155"/>
      <c r="EN1135" s="155"/>
      <c r="EO1135" s="155"/>
      <c r="EP1135" s="155"/>
      <c r="EQ1135" s="155"/>
      <c r="ER1135" s="155"/>
      <c r="ES1135" s="151"/>
      <c r="ET1135" s="151"/>
      <c r="EU1135" s="153"/>
      <c r="EV1135" s="155"/>
      <c r="EW1135" s="161"/>
      <c r="EX1135" s="155"/>
      <c r="EY1135" s="155"/>
      <c r="EZ1135" s="155"/>
      <c r="FA1135" s="155"/>
      <c r="FB1135" s="155"/>
      <c r="FC1135" s="155"/>
      <c r="FD1135" s="155"/>
      <c r="FE1135" s="155"/>
      <c r="FF1135" s="155"/>
      <c r="FG1135" s="155"/>
      <c r="FH1135" s="155"/>
      <c r="FI1135" s="155"/>
      <c r="FJ1135" s="155"/>
      <c r="FK1135" s="155"/>
      <c r="FL1135" s="155"/>
      <c r="FM1135" s="155"/>
      <c r="FN1135" s="155"/>
      <c r="FO1135" s="155"/>
      <c r="FP1135" s="155"/>
      <c r="FQ1135" s="155"/>
      <c r="FR1135" s="155"/>
      <c r="FS1135" s="155"/>
      <c r="FT1135" s="155"/>
      <c r="FU1135" s="155"/>
      <c r="FV1135" s="155"/>
      <c r="FW1135" s="155"/>
      <c r="FX1135" s="155"/>
      <c r="FY1135" s="155"/>
      <c r="FZ1135" s="155"/>
      <c r="GA1135" s="151"/>
      <c r="GB1135" s="151"/>
      <c r="GC1135" s="153"/>
      <c r="GD1135" s="155"/>
      <c r="GE1135" s="155"/>
      <c r="GF1135" s="155"/>
      <c r="GG1135" s="155"/>
      <c r="GH1135" s="155"/>
      <c r="GI1135" s="155"/>
      <c r="GJ1135" s="155"/>
      <c r="GK1135" s="155"/>
      <c r="GL1135" s="155"/>
      <c r="GM1135" s="155"/>
      <c r="GN1135" s="155"/>
      <c r="GO1135" s="155"/>
      <c r="GP1135" s="155"/>
      <c r="GQ1135" s="155"/>
      <c r="GR1135" s="155"/>
      <c r="GS1135" s="155"/>
      <c r="GT1135" s="155"/>
      <c r="GU1135" s="155"/>
      <c r="GV1135" s="155"/>
      <c r="GW1135" s="155"/>
      <c r="GX1135" s="155"/>
      <c r="GY1135" s="155"/>
      <c r="GZ1135" s="155"/>
      <c r="HA1135" s="155"/>
      <c r="HB1135" s="155"/>
      <c r="HC1135" s="155"/>
      <c r="HD1135" s="155"/>
      <c r="HE1135" s="155"/>
      <c r="HF1135" s="155"/>
      <c r="HG1135" s="155"/>
      <c r="HH1135" s="151"/>
      <c r="HI1135" s="151"/>
      <c r="HJ1135" s="155"/>
      <c r="HK1135" s="155"/>
      <c r="HL1135" s="155"/>
      <c r="HM1135" s="155"/>
      <c r="HN1135" s="155"/>
      <c r="HO1135" s="155"/>
      <c r="HP1135" s="155"/>
      <c r="HQ1135" s="155"/>
      <c r="HR1135" s="155"/>
      <c r="HS1135" s="155"/>
      <c r="HT1135" s="155"/>
      <c r="HU1135" s="155"/>
      <c r="HV1135" s="155"/>
      <c r="HW1135" s="155"/>
      <c r="HX1135" s="155"/>
      <c r="HY1135" s="155"/>
      <c r="HZ1135" s="155"/>
      <c r="IA1135" s="155"/>
      <c r="IB1135" s="155"/>
      <c r="IC1135" s="155"/>
      <c r="ID1135" s="155"/>
      <c r="IE1135" s="155"/>
      <c r="IF1135" s="155"/>
      <c r="IG1135" s="155"/>
      <c r="IH1135" s="155"/>
      <c r="II1135" s="155"/>
      <c r="IJ1135" s="155"/>
      <c r="IK1135" s="155"/>
      <c r="IL1135" s="155"/>
      <c r="IM1135" s="155"/>
      <c r="IN1135" s="155"/>
      <c r="IO1135" s="155"/>
      <c r="IP1135" s="151"/>
      <c r="IQ1135" s="151"/>
      <c r="IR1135" s="155"/>
      <c r="IS1135" s="155"/>
      <c r="IT1135" s="155"/>
      <c r="IU1135" s="155"/>
      <c r="IV1135" s="155"/>
      <c r="IW1135" s="155"/>
      <c r="IX1135" s="155"/>
      <c r="IY1135" s="155"/>
      <c r="IZ1135" s="155"/>
      <c r="JA1135" s="155"/>
      <c r="JB1135" s="155"/>
      <c r="JC1135" s="155"/>
      <c r="JD1135" s="155"/>
      <c r="JE1135" s="155"/>
      <c r="JF1135" s="155"/>
      <c r="JG1135" s="155"/>
      <c r="JH1135" s="155"/>
      <c r="JI1135" s="155"/>
      <c r="JJ1135" s="155"/>
      <c r="JK1135" s="155"/>
      <c r="JL1135" s="155"/>
      <c r="JM1135" s="155"/>
      <c r="JN1135" s="155"/>
      <c r="JO1135" s="155"/>
      <c r="JP1135" s="155"/>
      <c r="JQ1135" s="155"/>
      <c r="JR1135" s="155"/>
      <c r="JS1135" s="155"/>
      <c r="JT1135" s="155"/>
      <c r="JU1135" s="155"/>
      <c r="JV1135" s="155"/>
      <c r="JW1135" s="151"/>
      <c r="JX1135" s="151"/>
      <c r="JY1135" s="155"/>
      <c r="JZ1135" s="155"/>
      <c r="KA1135" s="155"/>
      <c r="KB1135" s="155"/>
      <c r="KC1135" s="155"/>
      <c r="KD1135" s="155"/>
      <c r="KE1135" s="155"/>
      <c r="KF1135" s="155"/>
      <c r="KG1135" s="155"/>
      <c r="KH1135" s="155"/>
      <c r="KI1135" s="155"/>
      <c r="KJ1135" s="155"/>
      <c r="KK1135" s="155"/>
      <c r="KL1135" s="155"/>
      <c r="KM1135" s="155"/>
      <c r="KN1135" s="155"/>
      <c r="KO1135" s="155"/>
      <c r="KP1135" s="155"/>
      <c r="KQ1135" s="155"/>
      <c r="KR1135" s="155"/>
      <c r="KS1135" s="155"/>
      <c r="KT1135" s="155"/>
      <c r="KU1135" s="155"/>
      <c r="KV1135" s="155"/>
      <c r="KW1135" s="155"/>
      <c r="KX1135" s="155"/>
      <c r="KY1135" s="155"/>
      <c r="KZ1135" s="155"/>
      <c r="LA1135" s="155"/>
      <c r="LB1135" s="155"/>
      <c r="LC1135" s="155"/>
      <c r="LD1135" s="155"/>
      <c r="LE1135" s="151"/>
      <c r="LF1135" s="151"/>
      <c r="LG1135" s="155"/>
      <c r="LH1135" s="155"/>
      <c r="LI1135" s="155"/>
      <c r="LJ1135" s="155"/>
      <c r="LK1135" s="155"/>
      <c r="LL1135" s="155"/>
      <c r="LM1135" s="155"/>
      <c r="LN1135" s="155"/>
      <c r="LO1135" s="155"/>
      <c r="LP1135" s="155"/>
      <c r="LQ1135" s="155"/>
      <c r="LR1135" s="155"/>
      <c r="LS1135" s="155"/>
      <c r="LT1135" s="155"/>
      <c r="LU1135" s="155"/>
      <c r="LV1135" s="155"/>
      <c r="LW1135" s="155"/>
      <c r="LX1135" s="155"/>
      <c r="LY1135" s="155"/>
      <c r="LZ1135" s="155"/>
      <c r="MA1135" s="155"/>
      <c r="MB1135" s="155"/>
      <c r="MC1135" s="155"/>
      <c r="MD1135" s="155"/>
      <c r="ME1135" s="155"/>
      <c r="MF1135" s="155"/>
      <c r="MG1135" s="155"/>
      <c r="MH1135" s="155"/>
      <c r="MI1135" s="155"/>
      <c r="MJ1135" s="155"/>
      <c r="MK1135" s="155"/>
      <c r="ML1135" s="155"/>
    </row>
    <row r="1136" spans="1:350" ht="13.9" customHeight="1" outlineLevel="3" x14ac:dyDescent="0.2">
      <c r="A1136" s="226" t="s">
        <v>661</v>
      </c>
      <c r="B1136" s="218" t="s">
        <v>343</v>
      </c>
      <c r="C1136" s="214" t="s">
        <v>99</v>
      </c>
      <c r="D1136" s="154">
        <v>142</v>
      </c>
      <c r="E1136" s="175">
        <v>0</v>
      </c>
      <c r="F1136" s="175">
        <f>D1136-E1136</f>
        <v>142</v>
      </c>
      <c r="G1136" s="175" t="s">
        <v>844</v>
      </c>
      <c r="H1136" s="170" t="s">
        <v>885</v>
      </c>
      <c r="I1136" s="170" t="s">
        <v>857</v>
      </c>
      <c r="J1136" s="212">
        <f ca="1">E1136+Q1136+AX1136+CF1136+DN1136+ES1136+GA1136+HH1136+IP1136+JW1136+LE1136</f>
        <v>142</v>
      </c>
      <c r="K1136" s="212">
        <f>E1136+R1136+AY1136+CG1136+DO1136+ET1136+GB1136+HI1136+IQ1136+JX1136+LF1136</f>
        <v>142</v>
      </c>
      <c r="L1136" s="172">
        <f ca="1">K1136/J1136</f>
        <v>1</v>
      </c>
      <c r="M1136" s="172">
        <f>K1136/D1136</f>
        <v>1</v>
      </c>
      <c r="N1136" s="183">
        <f ca="1">SUMIF($EV$8:$FZ$9,$O$5,$EV1137:$FZ1137)-SUMIF($EV$8:$FZ$9,$Q$5,$EV1137:$FZ1137)</f>
        <v>0</v>
      </c>
      <c r="O1136" s="156"/>
      <c r="P1136" s="16" t="s">
        <v>25</v>
      </c>
      <c r="Q1136" s="150">
        <v>0</v>
      </c>
      <c r="R1136" s="150">
        <v>0</v>
      </c>
      <c r="S1136" s="152" t="e">
        <v>#DIV/0!</v>
      </c>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16"/>
      <c r="AR1136" s="16"/>
      <c r="AS1136" s="16"/>
      <c r="AT1136" s="16"/>
      <c r="AU1136" s="16"/>
      <c r="AV1136" s="16"/>
      <c r="AW1136" s="16"/>
      <c r="AX1136" s="150">
        <f t="shared" ca="1" si="2895"/>
        <v>0</v>
      </c>
      <c r="AY1136" s="150">
        <f>SUM(BA1137:CE1137)</f>
        <v>0</v>
      </c>
      <c r="AZ1136" s="152" t="e">
        <f ca="1">AY1136/AX1136</f>
        <v>#DIV/0!</v>
      </c>
      <c r="BA1136" s="16"/>
      <c r="BB1136" s="16"/>
      <c r="BC1136" s="16"/>
      <c r="BD1136" s="16"/>
      <c r="BE1136" s="16"/>
      <c r="BF1136" s="16"/>
      <c r="BG1136" s="16"/>
      <c r="BH1136" s="16"/>
      <c r="BI1136" s="16"/>
      <c r="BJ1136" s="16"/>
      <c r="BK1136" s="16"/>
      <c r="BL1136" s="16"/>
      <c r="BM1136" s="16"/>
      <c r="BN1136" s="16"/>
      <c r="BO1136" s="16"/>
      <c r="BP1136" s="16"/>
      <c r="BQ1136" s="16"/>
      <c r="BR1136" s="16"/>
      <c r="BS1136" s="16"/>
      <c r="BT1136" s="16"/>
      <c r="BU1136" s="16"/>
      <c r="BV1136" s="16"/>
      <c r="BW1136" s="16"/>
      <c r="BX1136" s="16"/>
      <c r="BY1136" s="16"/>
      <c r="BZ1136" s="16"/>
      <c r="CA1136" s="16"/>
      <c r="CB1136" s="16"/>
      <c r="CC1136" s="16"/>
      <c r="CD1136" s="16"/>
      <c r="CE1136" s="16"/>
      <c r="CF1136" s="150">
        <f t="shared" ref="CF1136" si="2945">SUM(CI1136:DM1136)</f>
        <v>75</v>
      </c>
      <c r="CG1136" s="150">
        <f>SUM(CI1137:DM1137)</f>
        <v>0</v>
      </c>
      <c r="CH1136" s="152">
        <f>CG1136/CF1136</f>
        <v>0</v>
      </c>
      <c r="CI1136" s="129"/>
      <c r="CJ1136" s="129"/>
      <c r="CK1136" s="129"/>
      <c r="CL1136" s="129"/>
      <c r="CM1136" s="129"/>
      <c r="CN1136" s="129"/>
      <c r="CO1136" s="129"/>
      <c r="CP1136" s="101"/>
      <c r="CQ1136" s="101"/>
      <c r="CR1136" s="101"/>
      <c r="CS1136" s="101"/>
      <c r="CT1136" s="101"/>
      <c r="CU1136" s="101"/>
      <c r="CV1136" s="101"/>
      <c r="CW1136" s="101"/>
      <c r="CX1136" s="129"/>
      <c r="CY1136" s="129"/>
      <c r="CZ1136" s="129">
        <v>25</v>
      </c>
      <c r="DA1136" s="129">
        <v>25</v>
      </c>
      <c r="DB1136" s="129">
        <v>25</v>
      </c>
      <c r="DC1136" s="129"/>
      <c r="DD1136" s="129"/>
      <c r="DE1136" s="129"/>
      <c r="DF1136" s="129"/>
      <c r="DG1136" s="129"/>
      <c r="DH1136" s="129"/>
      <c r="DI1136" s="129"/>
      <c r="DJ1136" s="129"/>
      <c r="DK1136" s="129"/>
      <c r="DL1136" s="129"/>
      <c r="DM1136" s="129"/>
      <c r="DN1136" s="150">
        <f t="shared" ref="DN1136" si="2946">SUM(DQ1136:ER1136)</f>
        <v>0</v>
      </c>
      <c r="DO1136" s="150">
        <f>SUM(DQ1137:ER1137)</f>
        <v>0</v>
      </c>
      <c r="DP1136" s="152" t="e">
        <f t="shared" si="2903"/>
        <v>#DIV/0!</v>
      </c>
      <c r="DQ1136" s="16"/>
      <c r="DR1136" s="16"/>
      <c r="DS1136" s="16"/>
      <c r="DT1136" s="16"/>
      <c r="DU1136" s="16"/>
      <c r="DV1136" s="16"/>
      <c r="DW1136" s="16"/>
      <c r="DX1136" s="16"/>
      <c r="DY1136" s="16"/>
      <c r="DZ1136" s="16"/>
      <c r="EA1136" s="16"/>
      <c r="EB1136" s="16"/>
      <c r="EC1136" s="16"/>
      <c r="ED1136" s="16"/>
      <c r="EE1136" s="16"/>
      <c r="EF1136" s="16"/>
      <c r="EG1136" s="16"/>
      <c r="EH1136" s="16"/>
      <c r="EI1136" s="16"/>
      <c r="EJ1136" s="16"/>
      <c r="EK1136" s="16"/>
      <c r="EL1136" s="16"/>
      <c r="EM1136" s="16"/>
      <c r="EN1136" s="16"/>
      <c r="EO1136" s="16"/>
      <c r="EP1136" s="16"/>
      <c r="EQ1136" s="16"/>
      <c r="ER1136" s="16"/>
      <c r="ES1136" s="150">
        <f t="shared" ca="1" si="2939"/>
        <v>0</v>
      </c>
      <c r="ET1136" s="150">
        <f t="shared" si="2940"/>
        <v>43</v>
      </c>
      <c r="EU1136" s="152" t="e">
        <f t="shared" ca="1" si="2941"/>
        <v>#DIV/0!</v>
      </c>
      <c r="EV1136" s="16"/>
      <c r="EW1136" s="67"/>
      <c r="EX1136" s="16"/>
      <c r="EY1136" s="16"/>
      <c r="EZ1136" s="16"/>
      <c r="FA1136" s="16"/>
      <c r="FB1136" s="16"/>
      <c r="FC1136" s="16"/>
      <c r="FD1136" s="16"/>
      <c r="FE1136" s="16"/>
      <c r="FF1136" s="16"/>
      <c r="FG1136" s="16"/>
      <c r="FH1136" s="16"/>
      <c r="FI1136" s="16"/>
      <c r="FJ1136" s="16"/>
      <c r="FK1136" s="16"/>
      <c r="FL1136" s="16"/>
      <c r="FM1136" s="16"/>
      <c r="FN1136" s="16"/>
      <c r="FO1136" s="16"/>
      <c r="FP1136" s="16"/>
      <c r="FQ1136" s="16"/>
      <c r="FR1136" s="16"/>
      <c r="FS1136" s="16"/>
      <c r="FT1136" s="16"/>
      <c r="FU1136" s="16"/>
      <c r="FV1136" s="16"/>
      <c r="FW1136" s="16"/>
      <c r="FX1136" s="16"/>
      <c r="FY1136" s="16"/>
      <c r="FZ1136" s="16"/>
      <c r="GA1136" s="150">
        <f t="shared" ref="GA1136" ca="1" si="2947">SUMIF($GD$8:$HG$9,$O$5,GD1136:HG1136)</f>
        <v>67</v>
      </c>
      <c r="GB1136" s="150">
        <f t="shared" ref="GB1136" si="2948">SUM(GD1137:HG1137)</f>
        <v>99</v>
      </c>
      <c r="GC1136" s="152">
        <f t="shared" ref="GC1136" ca="1" si="2949">GB1136/GA1136</f>
        <v>1.4776119402985075</v>
      </c>
      <c r="GD1136" s="16"/>
      <c r="GE1136" s="16"/>
      <c r="GF1136" s="16"/>
      <c r="GG1136" s="16"/>
      <c r="GH1136" s="16"/>
      <c r="GI1136" s="16"/>
      <c r="GJ1136" s="16"/>
      <c r="GK1136" s="16"/>
      <c r="GL1136" s="16"/>
      <c r="GM1136" s="16"/>
      <c r="GN1136" s="16"/>
      <c r="GO1136" s="16"/>
      <c r="GP1136" s="16"/>
      <c r="GQ1136" s="16"/>
      <c r="GR1136" s="16"/>
      <c r="GS1136" s="16"/>
      <c r="GT1136" s="16"/>
      <c r="GU1136" s="16"/>
      <c r="GV1136" s="16"/>
      <c r="GW1136" s="16"/>
      <c r="GX1136" s="16"/>
      <c r="GY1136" s="16">
        <f>142-75</f>
        <v>67</v>
      </c>
      <c r="GZ1136" s="16"/>
      <c r="HA1136" s="16"/>
      <c r="HB1136" s="16"/>
      <c r="HC1136" s="16"/>
      <c r="HD1136" s="16"/>
      <c r="HE1136" s="16"/>
      <c r="HF1136" s="16"/>
      <c r="HG1136" s="16"/>
      <c r="HH1136" s="150"/>
      <c r="HI1136" s="150">
        <v>0</v>
      </c>
      <c r="HJ1136" s="152" t="e">
        <v>#DIV/0!</v>
      </c>
      <c r="HK1136" s="16"/>
      <c r="HL1136" s="16"/>
      <c r="HM1136" s="16"/>
      <c r="HN1136" s="16"/>
      <c r="HO1136" s="16"/>
      <c r="HP1136" s="16"/>
      <c r="HQ1136" s="16"/>
      <c r="HR1136" s="16"/>
      <c r="HS1136" s="16"/>
      <c r="HT1136" s="16"/>
      <c r="HU1136" s="16"/>
      <c r="HV1136" s="16"/>
      <c r="HW1136" s="16"/>
      <c r="HX1136" s="16"/>
      <c r="HY1136" s="16"/>
      <c r="HZ1136" s="16"/>
      <c r="IA1136" s="16"/>
      <c r="IB1136" s="16"/>
      <c r="IC1136" s="16"/>
      <c r="ID1136" s="16"/>
      <c r="IE1136" s="16"/>
      <c r="IF1136" s="16"/>
      <c r="IG1136" s="16"/>
      <c r="IH1136" s="16"/>
      <c r="II1136" s="16"/>
      <c r="IJ1136" s="16"/>
      <c r="IK1136" s="16"/>
      <c r="IL1136" s="16"/>
      <c r="IM1136" s="16"/>
      <c r="IN1136" s="16"/>
      <c r="IO1136" s="16"/>
      <c r="IP1136" s="150"/>
      <c r="IQ1136" s="150">
        <v>0</v>
      </c>
      <c r="IR1136" s="152" t="e">
        <v>#DIV/0!</v>
      </c>
      <c r="IS1136" s="16"/>
      <c r="IT1136" s="16"/>
      <c r="IU1136" s="16"/>
      <c r="IV1136" s="16"/>
      <c r="IW1136" s="16"/>
      <c r="IX1136" s="16"/>
      <c r="IY1136" s="16"/>
      <c r="IZ1136" s="16"/>
      <c r="JA1136" s="16"/>
      <c r="JB1136" s="16"/>
      <c r="JC1136" s="16"/>
      <c r="JD1136" s="16"/>
      <c r="JE1136" s="16"/>
      <c r="JF1136" s="16"/>
      <c r="JG1136" s="16"/>
      <c r="JH1136" s="16"/>
      <c r="JI1136" s="16"/>
      <c r="JJ1136" s="16"/>
      <c r="JK1136" s="16"/>
      <c r="JL1136" s="16"/>
      <c r="JM1136" s="16"/>
      <c r="JN1136" s="16"/>
      <c r="JO1136" s="16"/>
      <c r="JP1136" s="16"/>
      <c r="JQ1136" s="16"/>
      <c r="JR1136" s="16"/>
      <c r="JS1136" s="16"/>
      <c r="JT1136" s="16"/>
      <c r="JU1136" s="23"/>
      <c r="JV1136" s="16"/>
      <c r="JW1136" s="150"/>
      <c r="JX1136" s="150">
        <v>0</v>
      </c>
      <c r="JY1136" s="152" t="e">
        <v>#DIV/0!</v>
      </c>
      <c r="JZ1136" s="16"/>
      <c r="KA1136" s="16"/>
      <c r="KB1136" s="16"/>
      <c r="KC1136" s="16"/>
      <c r="KD1136" s="16"/>
      <c r="KE1136" s="16"/>
      <c r="KF1136" s="16"/>
      <c r="KG1136" s="16"/>
      <c r="KH1136" s="16"/>
      <c r="KI1136" s="16"/>
      <c r="KJ1136" s="16"/>
      <c r="KK1136" s="16"/>
      <c r="KL1136" s="16"/>
      <c r="KM1136" s="16"/>
      <c r="KN1136" s="16"/>
      <c r="KO1136" s="16"/>
      <c r="KP1136" s="16"/>
      <c r="KQ1136" s="16"/>
      <c r="KR1136" s="16"/>
      <c r="KS1136" s="16"/>
      <c r="KT1136" s="16"/>
      <c r="KU1136" s="16"/>
      <c r="KV1136" s="16"/>
      <c r="KW1136" s="16"/>
      <c r="KX1136" s="16"/>
      <c r="KY1136" s="16"/>
      <c r="KZ1136" s="16"/>
      <c r="LA1136" s="16"/>
      <c r="LB1136" s="16"/>
      <c r="LC1136" s="16"/>
      <c r="LD1136" s="16"/>
      <c r="LE1136" s="150"/>
      <c r="LF1136" s="150">
        <v>0</v>
      </c>
      <c r="LG1136" s="152" t="e">
        <v>#DIV/0!</v>
      </c>
      <c r="LH1136" s="16"/>
      <c r="LI1136" s="16"/>
      <c r="LJ1136" s="16"/>
      <c r="LK1136" s="16"/>
      <c r="LL1136" s="16"/>
      <c r="LM1136" s="16"/>
      <c r="LN1136" s="16"/>
      <c r="LO1136" s="16"/>
      <c r="LP1136" s="16"/>
      <c r="LQ1136" s="16"/>
      <c r="LR1136" s="16"/>
      <c r="LS1136" s="16"/>
      <c r="LT1136" s="16"/>
      <c r="LU1136" s="16"/>
      <c r="LV1136" s="16"/>
      <c r="LW1136" s="16"/>
      <c r="LX1136" s="16"/>
      <c r="LY1136" s="16"/>
      <c r="LZ1136" s="16"/>
      <c r="MA1136" s="16"/>
      <c r="MB1136" s="16"/>
      <c r="MC1136" s="16"/>
      <c r="MD1136" s="16"/>
      <c r="ME1136" s="16"/>
      <c r="MF1136" s="16"/>
      <c r="MG1136" s="16"/>
      <c r="MH1136" s="16"/>
      <c r="MI1136" s="16"/>
      <c r="MJ1136" s="16"/>
      <c r="MK1136" s="16"/>
      <c r="ML1136" s="16"/>
    </row>
    <row r="1137" spans="1:350" ht="13.9" customHeight="1" outlineLevel="3" x14ac:dyDescent="0.2">
      <c r="A1137" s="227"/>
      <c r="B1137" s="219"/>
      <c r="C1137" s="215"/>
      <c r="D1137" s="155"/>
      <c r="E1137" s="176"/>
      <c r="F1137" s="176"/>
      <c r="G1137" s="176"/>
      <c r="H1137" s="171"/>
      <c r="I1137" s="171"/>
      <c r="J1137" s="213"/>
      <c r="K1137" s="213"/>
      <c r="L1137" s="173"/>
      <c r="M1137" s="173"/>
      <c r="N1137" s="184"/>
      <c r="O1137" s="157"/>
      <c r="P1137" s="17" t="s">
        <v>26</v>
      </c>
      <c r="Q1137" s="151"/>
      <c r="R1137" s="151"/>
      <c r="S1137" s="153"/>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151"/>
      <c r="AY1137" s="151"/>
      <c r="AZ1137" s="153"/>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c r="CA1137" s="24"/>
      <c r="CB1137" s="24"/>
      <c r="CC1137" s="24"/>
      <c r="CD1137" s="24"/>
      <c r="CE1137" s="24"/>
      <c r="CF1137" s="151"/>
      <c r="CG1137" s="151"/>
      <c r="CH1137" s="153"/>
      <c r="CI1137" s="141"/>
      <c r="CJ1137" s="141"/>
      <c r="CK1137" s="141"/>
      <c r="CL1137" s="141"/>
      <c r="CM1137" s="141"/>
      <c r="CN1137" s="141"/>
      <c r="CO1137" s="141"/>
      <c r="CP1137" s="95"/>
      <c r="CQ1137" s="95"/>
      <c r="CR1137" s="95"/>
      <c r="CS1137" s="95"/>
      <c r="CT1137" s="95"/>
      <c r="CU1137" s="95"/>
      <c r="CV1137" s="95"/>
      <c r="CW1137" s="141"/>
      <c r="CX1137" s="141"/>
      <c r="CY1137" s="141"/>
      <c r="CZ1137" s="141"/>
      <c r="DA1137" s="141"/>
      <c r="DB1137" s="141"/>
      <c r="DC1137" s="141"/>
      <c r="DD1137" s="141"/>
      <c r="DE1137" s="141"/>
      <c r="DF1137" s="141"/>
      <c r="DG1137" s="141"/>
      <c r="DH1137" s="141"/>
      <c r="DI1137" s="141"/>
      <c r="DJ1137" s="141"/>
      <c r="DK1137" s="141"/>
      <c r="DL1137" s="141"/>
      <c r="DM1137" s="141"/>
      <c r="DN1137" s="151"/>
      <c r="DO1137" s="151"/>
      <c r="DP1137" s="153"/>
      <c r="DQ1137" s="24"/>
      <c r="DR1137" s="24"/>
      <c r="DS1137" s="24"/>
      <c r="DT1137" s="24"/>
      <c r="DU1137" s="24"/>
      <c r="DV1137" s="24"/>
      <c r="DW1137" s="24"/>
      <c r="DX1137" s="24"/>
      <c r="DY1137" s="24"/>
      <c r="DZ1137" s="24"/>
      <c r="EA1137" s="24"/>
      <c r="EB1137" s="24"/>
      <c r="EC1137" s="24"/>
      <c r="ED1137" s="24"/>
      <c r="EE1137" s="24"/>
      <c r="EF1137" s="24"/>
      <c r="EG1137" s="24"/>
      <c r="EH1137" s="24"/>
      <c r="EI1137" s="24"/>
      <c r="EJ1137" s="24"/>
      <c r="EK1137" s="24"/>
      <c r="EL1137" s="24"/>
      <c r="EM1137" s="24"/>
      <c r="EN1137" s="24"/>
      <c r="EO1137" s="24"/>
      <c r="EP1137" s="24"/>
      <c r="EQ1137" s="24"/>
      <c r="ER1137" s="24"/>
      <c r="ES1137" s="151"/>
      <c r="ET1137" s="151"/>
      <c r="EU1137" s="153"/>
      <c r="EV1137" s="24"/>
      <c r="EW1137" s="125"/>
      <c r="EX1137" s="24"/>
      <c r="EY1137" s="24"/>
      <c r="EZ1137" s="24"/>
      <c r="FA1137" s="24"/>
      <c r="FB1137" s="24"/>
      <c r="FC1137" s="24"/>
      <c r="FD1137" s="24"/>
      <c r="FE1137" s="24"/>
      <c r="FF1137" s="24"/>
      <c r="FG1137" s="24"/>
      <c r="FH1137" s="24"/>
      <c r="FI1137" s="24"/>
      <c r="FJ1137" s="24"/>
      <c r="FK1137" s="24"/>
      <c r="FL1137" s="24"/>
      <c r="FM1137" s="24"/>
      <c r="FN1137" s="24"/>
      <c r="FO1137" s="24"/>
      <c r="FP1137" s="24"/>
      <c r="FQ1137" s="24"/>
      <c r="FR1137" s="24"/>
      <c r="FS1137" s="24"/>
      <c r="FT1137" s="24"/>
      <c r="FU1137" s="24"/>
      <c r="FV1137" s="24"/>
      <c r="FW1137" s="24"/>
      <c r="FX1137" s="24"/>
      <c r="FY1137" s="24">
        <v>43</v>
      </c>
      <c r="FZ1137" s="24"/>
      <c r="GA1137" s="151"/>
      <c r="GB1137" s="151"/>
      <c r="GC1137" s="153"/>
      <c r="GD1137" s="24"/>
      <c r="GE1137" s="24"/>
      <c r="GF1137" s="24"/>
      <c r="GG1137" s="24"/>
      <c r="GH1137" s="24"/>
      <c r="GI1137" s="24"/>
      <c r="GJ1137" s="24"/>
      <c r="GK1137" s="24"/>
      <c r="GL1137" s="24"/>
      <c r="GM1137" s="24"/>
      <c r="GN1137" s="24"/>
      <c r="GO1137" s="24"/>
      <c r="GP1137" s="24"/>
      <c r="GQ1137" s="24"/>
      <c r="GR1137" s="24"/>
      <c r="GS1137" s="24"/>
      <c r="GT1137" s="24"/>
      <c r="GU1137" s="24"/>
      <c r="GV1137" s="24"/>
      <c r="GW1137" s="24"/>
      <c r="GX1137" s="24"/>
      <c r="GY1137" s="24"/>
      <c r="GZ1137" s="24"/>
      <c r="HA1137" s="24"/>
      <c r="HB1137" s="24">
        <v>25</v>
      </c>
      <c r="HC1137" s="24">
        <v>74</v>
      </c>
      <c r="HD1137" s="24"/>
      <c r="HE1137" s="24"/>
      <c r="HF1137" s="24"/>
      <c r="HG1137" s="24"/>
      <c r="HH1137" s="151"/>
      <c r="HI1137" s="151"/>
      <c r="HJ1137" s="153"/>
      <c r="HK1137" s="24"/>
      <c r="HL1137" s="24"/>
      <c r="HM1137" s="24"/>
      <c r="HN1137" s="24"/>
      <c r="HO1137" s="24"/>
      <c r="HP1137" s="24"/>
      <c r="HQ1137" s="24"/>
      <c r="HR1137" s="24"/>
      <c r="HS1137" s="24"/>
      <c r="HT1137" s="24"/>
      <c r="HU1137" s="24"/>
      <c r="HV1137" s="24"/>
      <c r="HW1137" s="24"/>
      <c r="HX1137" s="24"/>
      <c r="HY1137" s="24"/>
      <c r="HZ1137" s="24"/>
      <c r="IA1137" s="24"/>
      <c r="IB1137" s="24"/>
      <c r="IC1137" s="24"/>
      <c r="ID1137" s="24"/>
      <c r="IE1137" s="24"/>
      <c r="IF1137" s="24"/>
      <c r="IG1137" s="24"/>
      <c r="IH1137" s="24"/>
      <c r="II1137" s="24"/>
      <c r="IJ1137" s="24"/>
      <c r="IK1137" s="24"/>
      <c r="IL1137" s="24"/>
      <c r="IM1137" s="24"/>
      <c r="IN1137" s="24"/>
      <c r="IO1137" s="24"/>
      <c r="IP1137" s="151"/>
      <c r="IQ1137" s="151"/>
      <c r="IR1137" s="153"/>
      <c r="IS1137" s="24"/>
      <c r="IT1137" s="24"/>
      <c r="IU1137" s="24"/>
      <c r="IV1137" s="24"/>
      <c r="IW1137" s="24"/>
      <c r="IX1137" s="24"/>
      <c r="IY1137" s="24"/>
      <c r="IZ1137" s="24"/>
      <c r="JA1137" s="24"/>
      <c r="JB1137" s="24"/>
      <c r="JC1137" s="24"/>
      <c r="JD1137" s="24"/>
      <c r="JE1137" s="24"/>
      <c r="JF1137" s="24"/>
      <c r="JG1137" s="24"/>
      <c r="JH1137" s="24"/>
      <c r="JI1137" s="24"/>
      <c r="JJ1137" s="24"/>
      <c r="JK1137" s="24"/>
      <c r="JL1137" s="24"/>
      <c r="JM1137" s="24"/>
      <c r="JN1137" s="24"/>
      <c r="JO1137" s="24"/>
      <c r="JP1137" s="24"/>
      <c r="JQ1137" s="24"/>
      <c r="JR1137" s="24"/>
      <c r="JS1137" s="24"/>
      <c r="JT1137" s="24"/>
      <c r="JU1137" s="25"/>
      <c r="JV1137" s="24"/>
      <c r="JW1137" s="151"/>
      <c r="JX1137" s="151"/>
      <c r="JY1137" s="153"/>
      <c r="JZ1137" s="24"/>
      <c r="KA1137" s="24"/>
      <c r="KB1137" s="24"/>
      <c r="KC1137" s="24"/>
      <c r="KD1137" s="24"/>
      <c r="KE1137" s="24"/>
      <c r="KF1137" s="24"/>
      <c r="KG1137" s="24"/>
      <c r="KH1137" s="24"/>
      <c r="KI1137" s="24"/>
      <c r="KJ1137" s="24"/>
      <c r="KK1137" s="24"/>
      <c r="KL1137" s="24"/>
      <c r="KM1137" s="24"/>
      <c r="KN1137" s="24"/>
      <c r="KO1137" s="24"/>
      <c r="KP1137" s="24"/>
      <c r="KQ1137" s="24"/>
      <c r="KR1137" s="24"/>
      <c r="KS1137" s="24"/>
      <c r="KT1137" s="24"/>
      <c r="KU1137" s="24"/>
      <c r="KV1137" s="24"/>
      <c r="KW1137" s="24"/>
      <c r="KX1137" s="24"/>
      <c r="KY1137" s="24"/>
      <c r="KZ1137" s="24"/>
      <c r="LA1137" s="24"/>
      <c r="LB1137" s="24"/>
      <c r="LC1137" s="24"/>
      <c r="LD1137" s="24"/>
      <c r="LE1137" s="151"/>
      <c r="LF1137" s="151"/>
      <c r="LG1137" s="153"/>
      <c r="LH1137" s="24"/>
      <c r="LI1137" s="24"/>
      <c r="LJ1137" s="24"/>
      <c r="LK1137" s="24"/>
      <c r="LL1137" s="24"/>
      <c r="LM1137" s="24"/>
      <c r="LN1137" s="24"/>
      <c r="LO1137" s="24"/>
      <c r="LP1137" s="24"/>
      <c r="LQ1137" s="24"/>
      <c r="LR1137" s="24"/>
      <c r="LS1137" s="24"/>
      <c r="LT1137" s="24"/>
      <c r="LU1137" s="24"/>
      <c r="LV1137" s="24"/>
      <c r="LW1137" s="24"/>
      <c r="LX1137" s="24"/>
      <c r="LY1137" s="24"/>
      <c r="LZ1137" s="24"/>
      <c r="MA1137" s="24"/>
      <c r="MB1137" s="24"/>
      <c r="MC1137" s="24"/>
      <c r="MD1137" s="24"/>
      <c r="ME1137" s="24"/>
      <c r="MF1137" s="24"/>
      <c r="MG1137" s="24"/>
      <c r="MH1137" s="24"/>
      <c r="MI1137" s="24"/>
      <c r="MJ1137" s="24"/>
      <c r="MK1137" s="24"/>
      <c r="ML1137" s="24"/>
    </row>
    <row r="1138" spans="1:350" ht="13.9" customHeight="1" outlineLevel="3" x14ac:dyDescent="0.2">
      <c r="A1138" s="226" t="s">
        <v>662</v>
      </c>
      <c r="B1138" s="218" t="s">
        <v>100</v>
      </c>
      <c r="C1138" s="214" t="s">
        <v>99</v>
      </c>
      <c r="D1138" s="216">
        <v>12</v>
      </c>
      <c r="E1138" s="175">
        <v>0</v>
      </c>
      <c r="F1138" s="175">
        <f>D1138-E1138</f>
        <v>12</v>
      </c>
      <c r="G1138" s="175" t="s">
        <v>842</v>
      </c>
      <c r="H1138" s="170" t="s">
        <v>857</v>
      </c>
      <c r="I1138" s="170" t="s">
        <v>858</v>
      </c>
      <c r="J1138" s="212">
        <f ca="1">E1138+Q1138+AX1138+CF1138+DN1138+ES1138+GA1138+HH1138+IP1138+JW1138+LE1138</f>
        <v>12</v>
      </c>
      <c r="K1138" s="212">
        <f>E1138+R1138+AY1138+CG1138+DO1138+ET1138+GB1138+HI1138+IQ1138+JX1138+LF1138</f>
        <v>12</v>
      </c>
      <c r="L1138" s="172">
        <f ca="1">K1138/J1138</f>
        <v>1</v>
      </c>
      <c r="M1138" s="172">
        <f>K1138/D1138</f>
        <v>1</v>
      </c>
      <c r="N1138" s="183">
        <f ca="1">SUMIF($EV$8:$FZ$9,$O$5,$EV1139:$FZ1139)-SUMIF($EV$8:$FZ$9,$Q$5,$EV1139:$FZ1139)</f>
        <v>0</v>
      </c>
      <c r="O1138" s="156"/>
      <c r="P1138" s="104" t="s">
        <v>25</v>
      </c>
      <c r="Q1138" s="150">
        <v>0</v>
      </c>
      <c r="R1138" s="150">
        <v>0</v>
      </c>
      <c r="S1138" s="152" t="e">
        <v>#DIV/0!</v>
      </c>
      <c r="T1138" s="104"/>
      <c r="U1138" s="104"/>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c r="AP1138" s="104"/>
      <c r="AQ1138" s="104"/>
      <c r="AR1138" s="104"/>
      <c r="AS1138" s="104"/>
      <c r="AT1138" s="104"/>
      <c r="AU1138" s="104"/>
      <c r="AV1138" s="104"/>
      <c r="AW1138" s="104"/>
      <c r="AX1138" s="150">
        <f t="shared" ca="1" si="2895"/>
        <v>0</v>
      </c>
      <c r="AY1138" s="150">
        <f>SUM(BA1139:CE1139)</f>
        <v>0</v>
      </c>
      <c r="AZ1138" s="152" t="e">
        <f ca="1">AY1138/AX1138</f>
        <v>#DIV/0!</v>
      </c>
      <c r="BA1138" s="104"/>
      <c r="BB1138" s="104"/>
      <c r="BC1138" s="104"/>
      <c r="BD1138" s="104"/>
      <c r="BE1138" s="104"/>
      <c r="BF1138" s="104"/>
      <c r="BG1138" s="104"/>
      <c r="BH1138" s="104"/>
      <c r="BI1138" s="104"/>
      <c r="BJ1138" s="104"/>
      <c r="BK1138" s="104"/>
      <c r="BL1138" s="104"/>
      <c r="BM1138" s="104"/>
      <c r="BN1138" s="104"/>
      <c r="BO1138" s="104"/>
      <c r="BP1138" s="104"/>
      <c r="BQ1138" s="104"/>
      <c r="BR1138" s="104"/>
      <c r="BS1138" s="104"/>
      <c r="BT1138" s="104"/>
      <c r="BU1138" s="104"/>
      <c r="BV1138" s="104"/>
      <c r="BW1138" s="104"/>
      <c r="BX1138" s="104"/>
      <c r="BY1138" s="104"/>
      <c r="BZ1138" s="104"/>
      <c r="CA1138" s="104"/>
      <c r="CB1138" s="104"/>
      <c r="CC1138" s="104"/>
      <c r="CD1138" s="104"/>
      <c r="CE1138" s="104"/>
      <c r="CF1138" s="150">
        <f t="shared" ref="CF1138" si="2950">SUM(CI1138:DM1138)</f>
        <v>6</v>
      </c>
      <c r="CG1138" s="150">
        <f>SUM(CI1139:DM1139)</f>
        <v>2</v>
      </c>
      <c r="CH1138" s="152">
        <f>CG1138/CF1138</f>
        <v>0.33333333333333331</v>
      </c>
      <c r="CI1138" s="129"/>
      <c r="CJ1138" s="129"/>
      <c r="CK1138" s="129"/>
      <c r="CL1138" s="129"/>
      <c r="CM1138" s="129"/>
      <c r="CN1138" s="129"/>
      <c r="CO1138" s="129"/>
      <c r="CP1138" s="101"/>
      <c r="CQ1138" s="101"/>
      <c r="CR1138" s="101"/>
      <c r="CS1138" s="101"/>
      <c r="CT1138" s="101"/>
      <c r="CU1138" s="101"/>
      <c r="CV1138" s="101"/>
      <c r="CW1138" s="129"/>
      <c r="CX1138" s="129"/>
      <c r="CY1138" s="129">
        <v>6</v>
      </c>
      <c r="CZ1138" s="129"/>
      <c r="DA1138" s="129"/>
      <c r="DB1138" s="129"/>
      <c r="DC1138" s="129"/>
      <c r="DD1138" s="129"/>
      <c r="DE1138" s="129"/>
      <c r="DF1138" s="129"/>
      <c r="DG1138" s="129"/>
      <c r="DH1138" s="129"/>
      <c r="DI1138" s="129"/>
      <c r="DJ1138" s="129"/>
      <c r="DK1138" s="129"/>
      <c r="DL1138" s="129"/>
      <c r="DM1138" s="129"/>
      <c r="DN1138" s="150">
        <f t="shared" ref="DN1138" si="2951">SUM(DQ1138:ER1138)</f>
        <v>0</v>
      </c>
      <c r="DO1138" s="150">
        <f>SUM(DQ1139:ER1139)</f>
        <v>0</v>
      </c>
      <c r="DP1138" s="152" t="e">
        <f t="shared" si="2903"/>
        <v>#DIV/0!</v>
      </c>
      <c r="DQ1138" s="104"/>
      <c r="DR1138" s="104"/>
      <c r="DS1138" s="104"/>
      <c r="DT1138" s="104"/>
      <c r="DU1138" s="104"/>
      <c r="DV1138" s="104"/>
      <c r="DW1138" s="104"/>
      <c r="DX1138" s="104"/>
      <c r="DY1138" s="104"/>
      <c r="DZ1138" s="104"/>
      <c r="EA1138" s="104"/>
      <c r="EB1138" s="104"/>
      <c r="EC1138" s="104"/>
      <c r="ED1138" s="104"/>
      <c r="EE1138" s="104"/>
      <c r="EF1138" s="104"/>
      <c r="EG1138" s="104"/>
      <c r="EH1138" s="104"/>
      <c r="EI1138" s="104"/>
      <c r="EJ1138" s="104"/>
      <c r="EK1138" s="104"/>
      <c r="EL1138" s="104"/>
      <c r="EM1138" s="104"/>
      <c r="EN1138" s="104"/>
      <c r="EO1138" s="104"/>
      <c r="EP1138" s="104"/>
      <c r="EQ1138" s="104"/>
      <c r="ER1138" s="104"/>
      <c r="ES1138" s="150">
        <f t="shared" ca="1" si="2939"/>
        <v>0</v>
      </c>
      <c r="ET1138" s="150">
        <f t="shared" si="2940"/>
        <v>0</v>
      </c>
      <c r="EU1138" s="152" t="e">
        <f t="shared" ca="1" si="2941"/>
        <v>#DIV/0!</v>
      </c>
      <c r="EV1138" s="104"/>
      <c r="EW1138" s="67"/>
      <c r="EX1138" s="104"/>
      <c r="EY1138" s="104"/>
      <c r="EZ1138" s="104"/>
      <c r="FA1138" s="104"/>
      <c r="FB1138" s="104"/>
      <c r="FC1138" s="104"/>
      <c r="FD1138" s="104"/>
      <c r="FE1138" s="104"/>
      <c r="FF1138" s="104"/>
      <c r="FG1138" s="104"/>
      <c r="FH1138" s="104"/>
      <c r="FI1138" s="104"/>
      <c r="FJ1138" s="104"/>
      <c r="FK1138" s="104"/>
      <c r="FL1138" s="104"/>
      <c r="FM1138" s="104"/>
      <c r="FN1138" s="104"/>
      <c r="FO1138" s="104"/>
      <c r="FP1138" s="104"/>
      <c r="FQ1138" s="104"/>
      <c r="FR1138" s="104"/>
      <c r="FS1138" s="104"/>
      <c r="FT1138" s="104"/>
      <c r="FU1138" s="104"/>
      <c r="FV1138" s="104"/>
      <c r="FW1138" s="104"/>
      <c r="FX1138" s="104"/>
      <c r="FY1138" s="104"/>
      <c r="FZ1138" s="104"/>
      <c r="GA1138" s="150">
        <f t="shared" ref="GA1138" ca="1" si="2952">SUMIF($GD$8:$HG$9,$O$5,GD1138:HG1138)</f>
        <v>6</v>
      </c>
      <c r="GB1138" s="150">
        <f t="shared" ref="GB1138" si="2953">SUM(GD1139:HG1139)</f>
        <v>10</v>
      </c>
      <c r="GC1138" s="152">
        <f t="shared" ref="GC1138" ca="1" si="2954">GB1138/GA1138</f>
        <v>1.6666666666666667</v>
      </c>
      <c r="GD1138" s="104"/>
      <c r="GE1138" s="104"/>
      <c r="GF1138" s="104"/>
      <c r="GG1138" s="104"/>
      <c r="GH1138" s="104"/>
      <c r="GI1138" s="104"/>
      <c r="GJ1138" s="104"/>
      <c r="GK1138" s="104"/>
      <c r="GL1138" s="104"/>
      <c r="GM1138" s="104"/>
      <c r="GN1138" s="104"/>
      <c r="GO1138" s="104"/>
      <c r="GP1138" s="104"/>
      <c r="GQ1138" s="104"/>
      <c r="GR1138" s="104"/>
      <c r="GS1138" s="104"/>
      <c r="GT1138" s="104"/>
      <c r="GU1138" s="104"/>
      <c r="GV1138" s="104">
        <v>6</v>
      </c>
      <c r="GW1138" s="104"/>
      <c r="GX1138" s="104"/>
      <c r="GY1138" s="104"/>
      <c r="GZ1138" s="104"/>
      <c r="HA1138" s="104"/>
      <c r="HB1138" s="104"/>
      <c r="HC1138" s="104"/>
      <c r="HD1138" s="104"/>
      <c r="HE1138" s="104"/>
      <c r="HF1138" s="104"/>
      <c r="HG1138" s="104"/>
      <c r="HH1138" s="150"/>
      <c r="HI1138" s="150">
        <v>0</v>
      </c>
      <c r="HJ1138" s="152" t="e">
        <v>#DIV/0!</v>
      </c>
      <c r="HK1138" s="104"/>
      <c r="HL1138" s="104"/>
      <c r="HM1138" s="104"/>
      <c r="HN1138" s="104"/>
      <c r="HO1138" s="104"/>
      <c r="HP1138" s="104"/>
      <c r="HQ1138" s="104"/>
      <c r="HR1138" s="104"/>
      <c r="HS1138" s="104"/>
      <c r="HT1138" s="104"/>
      <c r="HU1138" s="104"/>
      <c r="HV1138" s="104"/>
      <c r="HW1138" s="104"/>
      <c r="HX1138" s="104"/>
      <c r="HY1138" s="104"/>
      <c r="HZ1138" s="104"/>
      <c r="IA1138" s="104"/>
      <c r="IB1138" s="104"/>
      <c r="IC1138" s="104"/>
      <c r="ID1138" s="104"/>
      <c r="IE1138" s="104"/>
      <c r="IF1138" s="104"/>
      <c r="IG1138" s="104"/>
      <c r="IH1138" s="104"/>
      <c r="II1138" s="104"/>
      <c r="IJ1138" s="104"/>
      <c r="IK1138" s="104"/>
      <c r="IL1138" s="104"/>
      <c r="IM1138" s="104"/>
      <c r="IN1138" s="104"/>
      <c r="IO1138" s="104"/>
      <c r="IP1138" s="150"/>
      <c r="IQ1138" s="150">
        <v>0</v>
      </c>
      <c r="IR1138" s="152" t="e">
        <v>#DIV/0!</v>
      </c>
      <c r="IS1138" s="104"/>
      <c r="IT1138" s="104"/>
      <c r="IU1138" s="104"/>
      <c r="IV1138" s="104"/>
      <c r="IW1138" s="104"/>
      <c r="IX1138" s="104"/>
      <c r="IY1138" s="104"/>
      <c r="IZ1138" s="104"/>
      <c r="JA1138" s="104"/>
      <c r="JB1138" s="104"/>
      <c r="JC1138" s="104"/>
      <c r="JD1138" s="104"/>
      <c r="JE1138" s="104"/>
      <c r="JF1138" s="104"/>
      <c r="JG1138" s="104"/>
      <c r="JH1138" s="104"/>
      <c r="JI1138" s="104"/>
      <c r="JJ1138" s="104"/>
      <c r="JK1138" s="104"/>
      <c r="JL1138" s="104"/>
      <c r="JM1138" s="104"/>
      <c r="JN1138" s="104"/>
      <c r="JO1138" s="104"/>
      <c r="JP1138" s="104"/>
      <c r="JQ1138" s="104"/>
      <c r="JR1138" s="104"/>
      <c r="JS1138" s="104"/>
      <c r="JT1138" s="104"/>
      <c r="JU1138" s="23"/>
      <c r="JV1138" s="104"/>
      <c r="JW1138" s="150"/>
      <c r="JX1138" s="150">
        <v>0</v>
      </c>
      <c r="JY1138" s="152" t="e">
        <v>#DIV/0!</v>
      </c>
      <c r="JZ1138" s="104"/>
      <c r="KA1138" s="104"/>
      <c r="KB1138" s="104"/>
      <c r="KC1138" s="104"/>
      <c r="KD1138" s="104"/>
      <c r="KE1138" s="104"/>
      <c r="KF1138" s="104"/>
      <c r="KG1138" s="104"/>
      <c r="KH1138" s="104"/>
      <c r="KI1138" s="104"/>
      <c r="KJ1138" s="104"/>
      <c r="KK1138" s="104"/>
      <c r="KL1138" s="104"/>
      <c r="KM1138" s="104"/>
      <c r="KN1138" s="104"/>
      <c r="KO1138" s="104"/>
      <c r="KP1138" s="104"/>
      <c r="KQ1138" s="104"/>
      <c r="KR1138" s="104"/>
      <c r="KS1138" s="104"/>
      <c r="KT1138" s="104"/>
      <c r="KU1138" s="104"/>
      <c r="KV1138" s="104"/>
      <c r="KW1138" s="104"/>
      <c r="KX1138" s="104"/>
      <c r="KY1138" s="104"/>
      <c r="KZ1138" s="104"/>
      <c r="LA1138" s="104"/>
      <c r="LB1138" s="104"/>
      <c r="LC1138" s="104"/>
      <c r="LD1138" s="104"/>
      <c r="LE1138" s="150"/>
      <c r="LF1138" s="150">
        <v>0</v>
      </c>
      <c r="LG1138" s="152" t="e">
        <v>#DIV/0!</v>
      </c>
      <c r="LH1138" s="104"/>
      <c r="LI1138" s="104"/>
      <c r="LJ1138" s="104"/>
      <c r="LK1138" s="104"/>
      <c r="LL1138" s="104"/>
      <c r="LM1138" s="104"/>
      <c r="LN1138" s="104"/>
      <c r="LO1138" s="104"/>
      <c r="LP1138" s="104"/>
      <c r="LQ1138" s="104"/>
      <c r="LR1138" s="104"/>
      <c r="LS1138" s="104"/>
      <c r="LT1138" s="104"/>
      <c r="LU1138" s="104"/>
      <c r="LV1138" s="104"/>
      <c r="LW1138" s="104"/>
      <c r="LX1138" s="104"/>
      <c r="LY1138" s="104"/>
      <c r="LZ1138" s="104"/>
      <c r="MA1138" s="104"/>
      <c r="MB1138" s="104"/>
      <c r="MC1138" s="104"/>
      <c r="MD1138" s="104"/>
      <c r="ME1138" s="104"/>
      <c r="MF1138" s="104"/>
      <c r="MG1138" s="104"/>
      <c r="MH1138" s="104"/>
      <c r="MI1138" s="104"/>
      <c r="MJ1138" s="104"/>
      <c r="MK1138" s="104"/>
      <c r="ML1138" s="104"/>
    </row>
    <row r="1139" spans="1:350" ht="13.9" customHeight="1" outlineLevel="3" x14ac:dyDescent="0.2">
      <c r="A1139" s="227"/>
      <c r="B1139" s="219"/>
      <c r="C1139" s="215"/>
      <c r="D1139" s="217"/>
      <c r="E1139" s="176"/>
      <c r="F1139" s="176"/>
      <c r="G1139" s="176"/>
      <c r="H1139" s="171"/>
      <c r="I1139" s="171"/>
      <c r="J1139" s="213"/>
      <c r="K1139" s="213"/>
      <c r="L1139" s="173"/>
      <c r="M1139" s="173"/>
      <c r="N1139" s="184"/>
      <c r="O1139" s="157"/>
      <c r="P1139" s="17" t="s">
        <v>26</v>
      </c>
      <c r="Q1139" s="151"/>
      <c r="R1139" s="151"/>
      <c r="S1139" s="153"/>
      <c r="T1139" s="107"/>
      <c r="U1139" s="107"/>
      <c r="V1139" s="107"/>
      <c r="W1139" s="107"/>
      <c r="X1139" s="107"/>
      <c r="Y1139" s="107"/>
      <c r="Z1139" s="107"/>
      <c r="AA1139" s="107"/>
      <c r="AB1139" s="107"/>
      <c r="AC1139" s="107"/>
      <c r="AD1139" s="107"/>
      <c r="AE1139" s="107"/>
      <c r="AF1139" s="107"/>
      <c r="AG1139" s="107"/>
      <c r="AH1139" s="107"/>
      <c r="AI1139" s="107"/>
      <c r="AJ1139" s="107"/>
      <c r="AK1139" s="107"/>
      <c r="AL1139" s="107"/>
      <c r="AM1139" s="107"/>
      <c r="AN1139" s="107"/>
      <c r="AO1139" s="107"/>
      <c r="AP1139" s="107"/>
      <c r="AQ1139" s="107"/>
      <c r="AR1139" s="107"/>
      <c r="AS1139" s="107"/>
      <c r="AT1139" s="107"/>
      <c r="AU1139" s="107"/>
      <c r="AV1139" s="107"/>
      <c r="AW1139" s="107"/>
      <c r="AX1139" s="151"/>
      <c r="AY1139" s="151"/>
      <c r="AZ1139" s="153"/>
      <c r="BA1139" s="107"/>
      <c r="BB1139" s="107"/>
      <c r="BC1139" s="107"/>
      <c r="BD1139" s="107"/>
      <c r="BE1139" s="107"/>
      <c r="BF1139" s="107"/>
      <c r="BG1139" s="107"/>
      <c r="BH1139" s="107"/>
      <c r="BI1139" s="107"/>
      <c r="BJ1139" s="107"/>
      <c r="BK1139" s="107"/>
      <c r="BL1139" s="107"/>
      <c r="BM1139" s="107"/>
      <c r="BN1139" s="107"/>
      <c r="BO1139" s="107"/>
      <c r="BP1139" s="107"/>
      <c r="BQ1139" s="107"/>
      <c r="BR1139" s="107"/>
      <c r="BS1139" s="107"/>
      <c r="BT1139" s="107"/>
      <c r="BU1139" s="107"/>
      <c r="BV1139" s="107"/>
      <c r="BW1139" s="107"/>
      <c r="BX1139" s="107"/>
      <c r="BY1139" s="107"/>
      <c r="BZ1139" s="107"/>
      <c r="CA1139" s="107"/>
      <c r="CB1139" s="107"/>
      <c r="CC1139" s="107"/>
      <c r="CD1139" s="107"/>
      <c r="CE1139" s="107"/>
      <c r="CF1139" s="151"/>
      <c r="CG1139" s="151"/>
      <c r="CH1139" s="153"/>
      <c r="CI1139" s="141"/>
      <c r="CJ1139" s="141"/>
      <c r="CK1139" s="141"/>
      <c r="CL1139" s="141"/>
      <c r="CM1139" s="141"/>
      <c r="CN1139" s="141"/>
      <c r="CO1139" s="141"/>
      <c r="CP1139" s="95"/>
      <c r="CQ1139" s="95"/>
      <c r="CR1139" s="95"/>
      <c r="CS1139" s="95"/>
      <c r="CT1139" s="95"/>
      <c r="CU1139" s="95"/>
      <c r="CV1139" s="95"/>
      <c r="CW1139" s="141"/>
      <c r="CX1139" s="141"/>
      <c r="CY1139" s="141"/>
      <c r="CZ1139" s="141"/>
      <c r="DA1139" s="141"/>
      <c r="DB1139" s="141"/>
      <c r="DC1139" s="141">
        <v>2</v>
      </c>
      <c r="DD1139" s="141"/>
      <c r="DE1139" s="141"/>
      <c r="DF1139" s="141"/>
      <c r="DG1139" s="141"/>
      <c r="DH1139" s="141"/>
      <c r="DI1139" s="141"/>
      <c r="DJ1139" s="141"/>
      <c r="DK1139" s="141"/>
      <c r="DL1139" s="141"/>
      <c r="DM1139" s="141"/>
      <c r="DN1139" s="151"/>
      <c r="DO1139" s="151"/>
      <c r="DP1139" s="153"/>
      <c r="DQ1139" s="107"/>
      <c r="DR1139" s="107"/>
      <c r="DS1139" s="107"/>
      <c r="DT1139" s="107"/>
      <c r="DU1139" s="107"/>
      <c r="DV1139" s="107"/>
      <c r="DW1139" s="107"/>
      <c r="DX1139" s="107"/>
      <c r="DY1139" s="107"/>
      <c r="DZ1139" s="107"/>
      <c r="EA1139" s="107"/>
      <c r="EB1139" s="107"/>
      <c r="EC1139" s="107"/>
      <c r="ED1139" s="107"/>
      <c r="EE1139" s="107"/>
      <c r="EF1139" s="107"/>
      <c r="EG1139" s="107"/>
      <c r="EH1139" s="107"/>
      <c r="EI1139" s="107"/>
      <c r="EJ1139" s="107"/>
      <c r="EK1139" s="107"/>
      <c r="EL1139" s="107"/>
      <c r="EM1139" s="107"/>
      <c r="EN1139" s="107"/>
      <c r="EO1139" s="107"/>
      <c r="EP1139" s="107"/>
      <c r="EQ1139" s="107"/>
      <c r="ER1139" s="107"/>
      <c r="ES1139" s="151"/>
      <c r="ET1139" s="151"/>
      <c r="EU1139" s="153"/>
      <c r="EV1139" s="107"/>
      <c r="EW1139" s="125"/>
      <c r="EX1139" s="107"/>
      <c r="EY1139" s="107"/>
      <c r="EZ1139" s="107"/>
      <c r="FA1139" s="107"/>
      <c r="FB1139" s="107"/>
      <c r="FC1139" s="107"/>
      <c r="FD1139" s="107"/>
      <c r="FE1139" s="107"/>
      <c r="FF1139" s="107"/>
      <c r="FG1139" s="107"/>
      <c r="FH1139" s="107"/>
      <c r="FI1139" s="107"/>
      <c r="FJ1139" s="107"/>
      <c r="FK1139" s="107"/>
      <c r="FL1139" s="107"/>
      <c r="FM1139" s="107"/>
      <c r="FN1139" s="107"/>
      <c r="FO1139" s="107"/>
      <c r="FP1139" s="107"/>
      <c r="FQ1139" s="107"/>
      <c r="FR1139" s="107"/>
      <c r="FS1139" s="107"/>
      <c r="FT1139" s="107"/>
      <c r="FU1139" s="107"/>
      <c r="FV1139" s="107"/>
      <c r="FW1139" s="107"/>
      <c r="FX1139" s="107"/>
      <c r="FY1139" s="107"/>
      <c r="FZ1139" s="107"/>
      <c r="GA1139" s="151"/>
      <c r="GB1139" s="151"/>
      <c r="GC1139" s="153"/>
      <c r="GD1139" s="107"/>
      <c r="GE1139" s="107"/>
      <c r="GF1139" s="107"/>
      <c r="GG1139" s="107"/>
      <c r="GH1139" s="107"/>
      <c r="GI1139" s="107"/>
      <c r="GJ1139" s="107"/>
      <c r="GK1139" s="107"/>
      <c r="GL1139" s="107"/>
      <c r="GM1139" s="107"/>
      <c r="GN1139" s="107"/>
      <c r="GO1139" s="107"/>
      <c r="GP1139" s="107"/>
      <c r="GQ1139" s="107"/>
      <c r="GR1139" s="107">
        <v>4</v>
      </c>
      <c r="GS1139" s="107"/>
      <c r="GT1139" s="107"/>
      <c r="GU1139" s="107"/>
      <c r="GV1139" s="107"/>
      <c r="GW1139" s="107"/>
      <c r="GX1139" s="107"/>
      <c r="GY1139" s="107"/>
      <c r="GZ1139" s="107"/>
      <c r="HA1139" s="107"/>
      <c r="HB1139" s="107">
        <v>6</v>
      </c>
      <c r="HC1139" s="107"/>
      <c r="HD1139" s="107"/>
      <c r="HE1139" s="107"/>
      <c r="HF1139" s="107"/>
      <c r="HG1139" s="107"/>
      <c r="HH1139" s="151"/>
      <c r="HI1139" s="151"/>
      <c r="HJ1139" s="153"/>
      <c r="HK1139" s="107"/>
      <c r="HL1139" s="107"/>
      <c r="HM1139" s="107"/>
      <c r="HN1139" s="107"/>
      <c r="HO1139" s="107"/>
      <c r="HP1139" s="107"/>
      <c r="HQ1139" s="107"/>
      <c r="HR1139" s="107"/>
      <c r="HS1139" s="107"/>
      <c r="HT1139" s="107"/>
      <c r="HU1139" s="107"/>
      <c r="HV1139" s="107"/>
      <c r="HW1139" s="107"/>
      <c r="HX1139" s="107"/>
      <c r="HY1139" s="107"/>
      <c r="HZ1139" s="107"/>
      <c r="IA1139" s="107"/>
      <c r="IB1139" s="107"/>
      <c r="IC1139" s="107"/>
      <c r="ID1139" s="107"/>
      <c r="IE1139" s="107"/>
      <c r="IF1139" s="107"/>
      <c r="IG1139" s="107"/>
      <c r="IH1139" s="107"/>
      <c r="II1139" s="107"/>
      <c r="IJ1139" s="107"/>
      <c r="IK1139" s="107"/>
      <c r="IL1139" s="107"/>
      <c r="IM1139" s="107"/>
      <c r="IN1139" s="107"/>
      <c r="IO1139" s="107"/>
      <c r="IP1139" s="151"/>
      <c r="IQ1139" s="151"/>
      <c r="IR1139" s="153"/>
      <c r="IS1139" s="107"/>
      <c r="IT1139" s="107"/>
      <c r="IU1139" s="107"/>
      <c r="IV1139" s="107"/>
      <c r="IW1139" s="107"/>
      <c r="IX1139" s="107"/>
      <c r="IY1139" s="107"/>
      <c r="IZ1139" s="107"/>
      <c r="JA1139" s="107"/>
      <c r="JB1139" s="107"/>
      <c r="JC1139" s="107"/>
      <c r="JD1139" s="107"/>
      <c r="JE1139" s="107"/>
      <c r="JF1139" s="107"/>
      <c r="JG1139" s="107"/>
      <c r="JH1139" s="107"/>
      <c r="JI1139" s="107"/>
      <c r="JJ1139" s="107"/>
      <c r="JK1139" s="107"/>
      <c r="JL1139" s="107"/>
      <c r="JM1139" s="107"/>
      <c r="JN1139" s="107"/>
      <c r="JO1139" s="107"/>
      <c r="JP1139" s="107"/>
      <c r="JQ1139" s="107"/>
      <c r="JR1139" s="107"/>
      <c r="JS1139" s="107"/>
      <c r="JT1139" s="107"/>
      <c r="JU1139" s="25"/>
      <c r="JV1139" s="107"/>
      <c r="JW1139" s="151"/>
      <c r="JX1139" s="151"/>
      <c r="JY1139" s="153"/>
      <c r="JZ1139" s="107"/>
      <c r="KA1139" s="107"/>
      <c r="KB1139" s="107"/>
      <c r="KC1139" s="107"/>
      <c r="KD1139" s="107"/>
      <c r="KE1139" s="107"/>
      <c r="KF1139" s="107"/>
      <c r="KG1139" s="107"/>
      <c r="KH1139" s="107"/>
      <c r="KI1139" s="107"/>
      <c r="KJ1139" s="107"/>
      <c r="KK1139" s="107"/>
      <c r="KL1139" s="107"/>
      <c r="KM1139" s="107"/>
      <c r="KN1139" s="107"/>
      <c r="KO1139" s="107"/>
      <c r="KP1139" s="107"/>
      <c r="KQ1139" s="107"/>
      <c r="KR1139" s="107"/>
      <c r="KS1139" s="107"/>
      <c r="KT1139" s="107"/>
      <c r="KU1139" s="107"/>
      <c r="KV1139" s="107"/>
      <c r="KW1139" s="107"/>
      <c r="KX1139" s="107"/>
      <c r="KY1139" s="107"/>
      <c r="KZ1139" s="107"/>
      <c r="LA1139" s="107"/>
      <c r="LB1139" s="107"/>
      <c r="LC1139" s="107"/>
      <c r="LD1139" s="107"/>
      <c r="LE1139" s="151"/>
      <c r="LF1139" s="151"/>
      <c r="LG1139" s="153"/>
      <c r="LH1139" s="107"/>
      <c r="LI1139" s="107"/>
      <c r="LJ1139" s="107"/>
      <c r="LK1139" s="107"/>
      <c r="LL1139" s="107"/>
      <c r="LM1139" s="107"/>
      <c r="LN1139" s="107"/>
      <c r="LO1139" s="107"/>
      <c r="LP1139" s="107"/>
      <c r="LQ1139" s="107"/>
      <c r="LR1139" s="107"/>
      <c r="LS1139" s="107"/>
      <c r="LT1139" s="107"/>
      <c r="LU1139" s="107"/>
      <c r="LV1139" s="107"/>
      <c r="LW1139" s="107"/>
      <c r="LX1139" s="107"/>
      <c r="LY1139" s="107"/>
      <c r="LZ1139" s="107"/>
      <c r="MA1139" s="107"/>
      <c r="MB1139" s="107"/>
      <c r="MC1139" s="107"/>
      <c r="MD1139" s="107"/>
      <c r="ME1139" s="107"/>
      <c r="MF1139" s="107"/>
      <c r="MG1139" s="107"/>
      <c r="MH1139" s="107"/>
      <c r="MI1139" s="107"/>
      <c r="MJ1139" s="107"/>
      <c r="MK1139" s="107"/>
      <c r="ML1139" s="107"/>
    </row>
    <row r="1140" spans="1:350" ht="13.9" customHeight="1" outlineLevel="3" x14ac:dyDescent="0.2">
      <c r="A1140" s="226" t="s">
        <v>663</v>
      </c>
      <c r="B1140" s="218" t="s">
        <v>406</v>
      </c>
      <c r="C1140" s="214" t="s">
        <v>38</v>
      </c>
      <c r="D1140" s="154">
        <v>11.272</v>
      </c>
      <c r="E1140" s="175">
        <v>0</v>
      </c>
      <c r="F1140" s="175">
        <f>D1140-E1140</f>
        <v>11.272</v>
      </c>
      <c r="G1140" s="175" t="s">
        <v>846</v>
      </c>
      <c r="H1140" s="170" t="s">
        <v>918</v>
      </c>
      <c r="I1140" s="170" t="s">
        <v>916</v>
      </c>
      <c r="J1140" s="212">
        <f ca="1">E1140+Q1140+AX1140+CF1140+DN1140+ES1140+GA1140+HH1140+IP1140+JW1140+LE1140</f>
        <v>11.272</v>
      </c>
      <c r="K1140" s="212">
        <f>E1140+R1140+AY1140+CG1140+DO1140+ET1140+GB1140+HI1140+IQ1140+JX1140+LF1140</f>
        <v>6.3</v>
      </c>
      <c r="L1140" s="172">
        <f ca="1">K1140/J1140</f>
        <v>0.55890702625975863</v>
      </c>
      <c r="M1140" s="172">
        <f>K1140/D1140</f>
        <v>0.55890702625975863</v>
      </c>
      <c r="N1140" s="183">
        <f ca="1">SUMIF($EV$8:$FZ$9,$O$5,$EV1141:$FZ1141)-SUMIF($EV$8:$FZ$9,$Q$5,$EV1141:$FZ1141)</f>
        <v>0</v>
      </c>
      <c r="O1140" s="156"/>
      <c r="P1140" s="16" t="s">
        <v>25</v>
      </c>
      <c r="Q1140" s="150">
        <v>0</v>
      </c>
      <c r="R1140" s="150">
        <v>0</v>
      </c>
      <c r="S1140" s="152" t="e">
        <v>#DIV/0!</v>
      </c>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50">
        <f t="shared" ca="1" si="2895"/>
        <v>0</v>
      </c>
      <c r="AY1140" s="150">
        <f>SUM(BA1141:CE1141)</f>
        <v>0</v>
      </c>
      <c r="AZ1140" s="152" t="e">
        <f ca="1">AY1140/AX1140</f>
        <v>#DIV/0!</v>
      </c>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50">
        <f t="shared" ref="CF1140" si="2955">SUM(CI1140:DM1140)</f>
        <v>10</v>
      </c>
      <c r="CG1140" s="150">
        <f>SUM(CI1141:DM1141)</f>
        <v>0</v>
      </c>
      <c r="CH1140" s="152">
        <f>CG1140/CF1140</f>
        <v>0</v>
      </c>
      <c r="CI1140" s="129"/>
      <c r="CJ1140" s="129"/>
      <c r="CK1140" s="129"/>
      <c r="CL1140" s="129"/>
      <c r="CM1140" s="129"/>
      <c r="CN1140" s="129"/>
      <c r="CO1140" s="129"/>
      <c r="CP1140" s="101"/>
      <c r="CQ1140" s="101"/>
      <c r="CR1140" s="101"/>
      <c r="CS1140" s="101"/>
      <c r="CT1140" s="101"/>
      <c r="CU1140" s="101"/>
      <c r="CV1140" s="101"/>
      <c r="CW1140" s="129"/>
      <c r="CX1140" s="129"/>
      <c r="CY1140" s="129"/>
      <c r="CZ1140" s="129"/>
      <c r="DA1140" s="129"/>
      <c r="DB1140" s="129"/>
      <c r="DC1140" s="129"/>
      <c r="DD1140" s="129"/>
      <c r="DE1140" s="129"/>
      <c r="DF1140" s="129"/>
      <c r="DG1140" s="129"/>
      <c r="DH1140" s="129"/>
      <c r="DI1140" s="129">
        <v>2</v>
      </c>
      <c r="DJ1140" s="129">
        <v>2</v>
      </c>
      <c r="DK1140" s="129">
        <v>2</v>
      </c>
      <c r="DL1140" s="129">
        <v>2</v>
      </c>
      <c r="DM1140" s="129">
        <v>2</v>
      </c>
      <c r="DN1140" s="150">
        <f t="shared" ref="DN1140" si="2956">SUM(DQ1140:ER1140)</f>
        <v>1.272</v>
      </c>
      <c r="DO1140" s="150">
        <f>SUM(DQ1141:ER1141)</f>
        <v>0</v>
      </c>
      <c r="DP1140" s="152">
        <f t="shared" si="2903"/>
        <v>0</v>
      </c>
      <c r="DQ1140" s="16">
        <v>1.272</v>
      </c>
      <c r="DR1140" s="16"/>
      <c r="DS1140" s="16"/>
      <c r="DT1140" s="16"/>
      <c r="DU1140" s="16"/>
      <c r="DV1140" s="16"/>
      <c r="DW1140" s="16"/>
      <c r="DX1140" s="16"/>
      <c r="DY1140" s="16"/>
      <c r="DZ1140" s="16"/>
      <c r="EA1140" s="16"/>
      <c r="EB1140" s="16"/>
      <c r="EC1140" s="16"/>
      <c r="ED1140" s="16"/>
      <c r="EE1140" s="16"/>
      <c r="EF1140" s="16"/>
      <c r="EG1140" s="16"/>
      <c r="EH1140" s="16"/>
      <c r="EI1140" s="16"/>
      <c r="EJ1140" s="16"/>
      <c r="EK1140" s="16"/>
      <c r="EL1140" s="16"/>
      <c r="EM1140" s="16"/>
      <c r="EN1140" s="16"/>
      <c r="EO1140" s="16"/>
      <c r="EP1140" s="16"/>
      <c r="EQ1140" s="16"/>
      <c r="ER1140" s="16"/>
      <c r="ES1140" s="150">
        <f t="shared" ca="1" si="2939"/>
        <v>0</v>
      </c>
      <c r="ET1140" s="150">
        <f t="shared" si="2940"/>
        <v>0</v>
      </c>
      <c r="EU1140" s="152" t="e">
        <f t="shared" ca="1" si="2941"/>
        <v>#DIV/0!</v>
      </c>
      <c r="EV1140" s="16"/>
      <c r="EW1140" s="67"/>
      <c r="EX1140" s="16"/>
      <c r="EY1140" s="16"/>
      <c r="EZ1140" s="16"/>
      <c r="FA1140" s="16"/>
      <c r="FB1140" s="16"/>
      <c r="FC1140" s="16"/>
      <c r="FD1140" s="16"/>
      <c r="FE1140" s="16"/>
      <c r="FF1140" s="16"/>
      <c r="FG1140" s="16"/>
      <c r="FH1140" s="16"/>
      <c r="FI1140" s="16"/>
      <c r="FJ1140" s="16"/>
      <c r="FK1140" s="16"/>
      <c r="FL1140" s="16"/>
      <c r="FM1140" s="16"/>
      <c r="FN1140" s="16"/>
      <c r="FO1140" s="16"/>
      <c r="FP1140" s="16"/>
      <c r="FQ1140" s="16"/>
      <c r="FR1140" s="16"/>
      <c r="FS1140" s="16"/>
      <c r="FT1140" s="16"/>
      <c r="FU1140" s="16"/>
      <c r="FV1140" s="16"/>
      <c r="FW1140" s="16"/>
      <c r="FX1140" s="16"/>
      <c r="FY1140" s="16"/>
      <c r="FZ1140" s="16"/>
      <c r="GA1140" s="150">
        <f t="shared" ref="GA1140" ca="1" si="2957">SUMIF($GD$8:$HG$9,$O$5,GD1140:HG1140)</f>
        <v>0</v>
      </c>
      <c r="GB1140" s="150">
        <f t="shared" ref="GB1140" si="2958">SUM(GD1141:HG1141)</f>
        <v>6.3</v>
      </c>
      <c r="GC1140" s="152" t="e">
        <f t="shared" ref="GC1140" ca="1" si="2959">GB1140/GA1140</f>
        <v>#DIV/0!</v>
      </c>
      <c r="GD1140" s="16"/>
      <c r="GE1140" s="16"/>
      <c r="GF1140" s="16"/>
      <c r="GG1140" s="16"/>
      <c r="GH1140" s="16"/>
      <c r="GI1140" s="16"/>
      <c r="GJ1140" s="16"/>
      <c r="GK1140" s="16"/>
      <c r="GL1140" s="16"/>
      <c r="GM1140" s="16"/>
      <c r="GN1140" s="16"/>
      <c r="GO1140" s="16"/>
      <c r="GP1140" s="16"/>
      <c r="GQ1140" s="16"/>
      <c r="GR1140" s="16"/>
      <c r="GS1140" s="16"/>
      <c r="GT1140" s="16"/>
      <c r="GU1140" s="16"/>
      <c r="GV1140" s="16"/>
      <c r="GW1140" s="16"/>
      <c r="GX1140" s="16"/>
      <c r="GY1140" s="16"/>
      <c r="GZ1140" s="16"/>
      <c r="HA1140" s="16"/>
      <c r="HB1140" s="16"/>
      <c r="HC1140" s="16"/>
      <c r="HD1140" s="16"/>
      <c r="HE1140" s="16"/>
      <c r="HF1140" s="16"/>
      <c r="HG1140" s="16"/>
      <c r="HH1140" s="150"/>
      <c r="HI1140" s="150">
        <v>0</v>
      </c>
      <c r="HJ1140" s="152" t="e">
        <v>#DIV/0!</v>
      </c>
      <c r="HK1140" s="16"/>
      <c r="HL1140" s="16"/>
      <c r="HM1140" s="16"/>
      <c r="HN1140" s="16"/>
      <c r="HO1140" s="16"/>
      <c r="HP1140" s="16"/>
      <c r="HQ1140" s="16"/>
      <c r="HR1140" s="16"/>
      <c r="HS1140" s="16"/>
      <c r="HT1140" s="16"/>
      <c r="HU1140" s="16"/>
      <c r="HV1140" s="16"/>
      <c r="HW1140" s="16"/>
      <c r="HX1140" s="16"/>
      <c r="HY1140" s="16"/>
      <c r="HZ1140" s="16"/>
      <c r="IA1140" s="16"/>
      <c r="IB1140" s="16"/>
      <c r="IC1140" s="16"/>
      <c r="ID1140" s="16"/>
      <c r="IE1140" s="16"/>
      <c r="IF1140" s="16"/>
      <c r="IG1140" s="16"/>
      <c r="IH1140" s="16"/>
      <c r="II1140" s="16"/>
      <c r="IJ1140" s="16"/>
      <c r="IK1140" s="16"/>
      <c r="IL1140" s="16"/>
      <c r="IM1140" s="16"/>
      <c r="IN1140" s="16"/>
      <c r="IO1140" s="16"/>
      <c r="IP1140" s="150"/>
      <c r="IQ1140" s="150">
        <v>0</v>
      </c>
      <c r="IR1140" s="152" t="e">
        <v>#DIV/0!</v>
      </c>
      <c r="IS1140" s="16"/>
      <c r="IT1140" s="16"/>
      <c r="IU1140" s="16"/>
      <c r="IV1140" s="16"/>
      <c r="IW1140" s="16"/>
      <c r="IX1140" s="16"/>
      <c r="IY1140" s="16"/>
      <c r="IZ1140" s="16"/>
      <c r="JA1140" s="16"/>
      <c r="JB1140" s="16"/>
      <c r="JC1140" s="16"/>
      <c r="JD1140" s="16"/>
      <c r="JE1140" s="16"/>
      <c r="JF1140" s="16"/>
      <c r="JG1140" s="16"/>
      <c r="JH1140" s="16"/>
      <c r="JI1140" s="16"/>
      <c r="JJ1140" s="16"/>
      <c r="JK1140" s="16"/>
      <c r="JL1140" s="16"/>
      <c r="JM1140" s="16"/>
      <c r="JN1140" s="16"/>
      <c r="JO1140" s="16"/>
      <c r="JP1140" s="16"/>
      <c r="JQ1140" s="16"/>
      <c r="JR1140" s="16"/>
      <c r="JS1140" s="16"/>
      <c r="JT1140" s="16"/>
      <c r="JU1140" s="23"/>
      <c r="JV1140" s="16"/>
      <c r="JW1140" s="150"/>
      <c r="JX1140" s="150">
        <v>0</v>
      </c>
      <c r="JY1140" s="152" t="e">
        <v>#DIV/0!</v>
      </c>
      <c r="JZ1140" s="16"/>
      <c r="KA1140" s="16"/>
      <c r="KB1140" s="16"/>
      <c r="KC1140" s="16"/>
      <c r="KD1140" s="16"/>
      <c r="KE1140" s="16"/>
      <c r="KF1140" s="16"/>
      <c r="KG1140" s="16"/>
      <c r="KH1140" s="16"/>
      <c r="KI1140" s="16"/>
      <c r="KJ1140" s="16"/>
      <c r="KK1140" s="16"/>
      <c r="KL1140" s="16"/>
      <c r="KM1140" s="16"/>
      <c r="KN1140" s="16"/>
      <c r="KO1140" s="16"/>
      <c r="KP1140" s="16"/>
      <c r="KQ1140" s="16"/>
      <c r="KR1140" s="16"/>
      <c r="KS1140" s="16"/>
      <c r="KT1140" s="16"/>
      <c r="KU1140" s="16"/>
      <c r="KV1140" s="16"/>
      <c r="KW1140" s="16"/>
      <c r="KX1140" s="16"/>
      <c r="KY1140" s="16"/>
      <c r="KZ1140" s="16"/>
      <c r="LA1140" s="16"/>
      <c r="LB1140" s="16"/>
      <c r="LC1140" s="16"/>
      <c r="LD1140" s="16"/>
      <c r="LE1140" s="150"/>
      <c r="LF1140" s="150">
        <v>0</v>
      </c>
      <c r="LG1140" s="152" t="e">
        <v>#DIV/0!</v>
      </c>
      <c r="LH1140" s="16"/>
      <c r="LI1140" s="16"/>
      <c r="LJ1140" s="16"/>
      <c r="LK1140" s="16"/>
      <c r="LL1140" s="16"/>
      <c r="LM1140" s="16"/>
      <c r="LN1140" s="16"/>
      <c r="LO1140" s="16"/>
      <c r="LP1140" s="16"/>
      <c r="LQ1140" s="16"/>
      <c r="LR1140" s="16"/>
      <c r="LS1140" s="16"/>
      <c r="LT1140" s="16"/>
      <c r="LU1140" s="16"/>
      <c r="LV1140" s="16"/>
      <c r="LW1140" s="16"/>
      <c r="LX1140" s="16"/>
      <c r="LY1140" s="16"/>
      <c r="LZ1140" s="16"/>
      <c r="MA1140" s="16"/>
      <c r="MB1140" s="16"/>
      <c r="MC1140" s="16"/>
      <c r="MD1140" s="16"/>
      <c r="ME1140" s="16"/>
      <c r="MF1140" s="16"/>
      <c r="MG1140" s="16"/>
      <c r="MH1140" s="16"/>
      <c r="MI1140" s="16"/>
      <c r="MJ1140" s="16"/>
      <c r="MK1140" s="16"/>
      <c r="ML1140" s="16"/>
    </row>
    <row r="1141" spans="1:350" ht="13.9" customHeight="1" outlineLevel="3" x14ac:dyDescent="0.2">
      <c r="A1141" s="227"/>
      <c r="B1141" s="219"/>
      <c r="C1141" s="215"/>
      <c r="D1141" s="155"/>
      <c r="E1141" s="176"/>
      <c r="F1141" s="176"/>
      <c r="G1141" s="176"/>
      <c r="H1141" s="171"/>
      <c r="I1141" s="171"/>
      <c r="J1141" s="213"/>
      <c r="K1141" s="213"/>
      <c r="L1141" s="173"/>
      <c r="M1141" s="173"/>
      <c r="N1141" s="184"/>
      <c r="O1141" s="157"/>
      <c r="P1141" s="17" t="s">
        <v>26</v>
      </c>
      <c r="Q1141" s="151"/>
      <c r="R1141" s="151"/>
      <c r="S1141" s="153"/>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151"/>
      <c r="AY1141" s="151"/>
      <c r="AZ1141" s="153"/>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c r="CA1141" s="24"/>
      <c r="CB1141" s="24"/>
      <c r="CC1141" s="24"/>
      <c r="CD1141" s="24"/>
      <c r="CE1141" s="24"/>
      <c r="CF1141" s="151"/>
      <c r="CG1141" s="151"/>
      <c r="CH1141" s="153"/>
      <c r="CI1141" s="141"/>
      <c r="CJ1141" s="141"/>
      <c r="CK1141" s="141"/>
      <c r="CL1141" s="141"/>
      <c r="CM1141" s="141"/>
      <c r="CN1141" s="141"/>
      <c r="CO1141" s="141"/>
      <c r="CP1141" s="95"/>
      <c r="CQ1141" s="95"/>
      <c r="CR1141" s="95"/>
      <c r="CS1141" s="95"/>
      <c r="CT1141" s="95"/>
      <c r="CU1141" s="95"/>
      <c r="CV1141" s="95"/>
      <c r="CW1141" s="141"/>
      <c r="CX1141" s="141"/>
      <c r="CY1141" s="141"/>
      <c r="CZ1141" s="141"/>
      <c r="DA1141" s="141"/>
      <c r="DB1141" s="141"/>
      <c r="DC1141" s="141"/>
      <c r="DD1141" s="141"/>
      <c r="DE1141" s="141"/>
      <c r="DF1141" s="141"/>
      <c r="DG1141" s="141"/>
      <c r="DH1141" s="141"/>
      <c r="DI1141" s="141"/>
      <c r="DJ1141" s="141"/>
      <c r="DK1141" s="141"/>
      <c r="DL1141" s="141"/>
      <c r="DM1141" s="141"/>
      <c r="DN1141" s="151"/>
      <c r="DO1141" s="151"/>
      <c r="DP1141" s="153"/>
      <c r="DQ1141" s="24"/>
      <c r="DR1141" s="24"/>
      <c r="DS1141" s="24"/>
      <c r="DT1141" s="24"/>
      <c r="DU1141" s="24"/>
      <c r="DV1141" s="24"/>
      <c r="DW1141" s="24"/>
      <c r="DX1141" s="24"/>
      <c r="DY1141" s="24"/>
      <c r="DZ1141" s="24"/>
      <c r="EA1141" s="24"/>
      <c r="EB1141" s="24"/>
      <c r="EC1141" s="24"/>
      <c r="ED1141" s="24"/>
      <c r="EE1141" s="24"/>
      <c r="EF1141" s="24"/>
      <c r="EG1141" s="24"/>
      <c r="EH1141" s="24"/>
      <c r="EI1141" s="24"/>
      <c r="EJ1141" s="24"/>
      <c r="EK1141" s="24"/>
      <c r="EL1141" s="24"/>
      <c r="EM1141" s="24"/>
      <c r="EN1141" s="24"/>
      <c r="EO1141" s="24"/>
      <c r="EP1141" s="24"/>
      <c r="EQ1141" s="24"/>
      <c r="ER1141" s="24"/>
      <c r="ES1141" s="151"/>
      <c r="ET1141" s="151"/>
      <c r="EU1141" s="153"/>
      <c r="EV1141" s="24"/>
      <c r="EW1141" s="125"/>
      <c r="EX1141" s="24"/>
      <c r="EY1141" s="24"/>
      <c r="EZ1141" s="24"/>
      <c r="FA1141" s="24"/>
      <c r="FB1141" s="24"/>
      <c r="FC1141" s="24"/>
      <c r="FD1141" s="24"/>
      <c r="FE1141" s="24"/>
      <c r="FF1141" s="24"/>
      <c r="FG1141" s="24"/>
      <c r="FH1141" s="24"/>
      <c r="FI1141" s="24"/>
      <c r="FJ1141" s="24"/>
      <c r="FK1141" s="24"/>
      <c r="FL1141" s="24"/>
      <c r="FM1141" s="24"/>
      <c r="FN1141" s="24"/>
      <c r="FO1141" s="24"/>
      <c r="FP1141" s="24"/>
      <c r="FQ1141" s="24"/>
      <c r="FR1141" s="24"/>
      <c r="FS1141" s="24"/>
      <c r="FT1141" s="24"/>
      <c r="FU1141" s="24"/>
      <c r="FV1141" s="24"/>
      <c r="FW1141" s="24"/>
      <c r="FX1141" s="24"/>
      <c r="FY1141" s="24"/>
      <c r="FZ1141" s="24"/>
      <c r="GA1141" s="151"/>
      <c r="GB1141" s="151"/>
      <c r="GC1141" s="153"/>
      <c r="GD1141" s="24"/>
      <c r="GE1141" s="24"/>
      <c r="GF1141" s="24"/>
      <c r="GG1141" s="24"/>
      <c r="GH1141" s="24"/>
      <c r="GI1141" s="24"/>
      <c r="GJ1141" s="142">
        <v>2.5</v>
      </c>
      <c r="GK1141" s="24"/>
      <c r="GL1141" s="24"/>
      <c r="GM1141" s="24"/>
      <c r="GN1141" s="24"/>
      <c r="GO1141" s="24"/>
      <c r="GP1141" s="24"/>
      <c r="GQ1141" s="24">
        <v>3</v>
      </c>
      <c r="GR1141" s="24"/>
      <c r="GS1141" s="76">
        <v>0.8</v>
      </c>
      <c r="GT1141" s="24"/>
      <c r="GU1141" s="24"/>
      <c r="GV1141" s="24"/>
      <c r="GW1141" s="24"/>
      <c r="GX1141" s="24"/>
      <c r="GY1141" s="24"/>
      <c r="GZ1141" s="24"/>
      <c r="HA1141" s="24"/>
      <c r="HB1141" s="24"/>
      <c r="HC1141" s="24"/>
      <c r="HD1141" s="24"/>
      <c r="HE1141" s="24"/>
      <c r="HF1141" s="24"/>
      <c r="HG1141" s="24"/>
      <c r="HH1141" s="151"/>
      <c r="HI1141" s="151"/>
      <c r="HJ1141" s="153"/>
      <c r="HK1141" s="24"/>
      <c r="HL1141" s="24"/>
      <c r="HM1141" s="24"/>
      <c r="HN1141" s="24"/>
      <c r="HO1141" s="24"/>
      <c r="HP1141" s="24"/>
      <c r="HQ1141" s="24"/>
      <c r="HR1141" s="24"/>
      <c r="HS1141" s="24"/>
      <c r="HT1141" s="24"/>
      <c r="HU1141" s="24"/>
      <c r="HV1141" s="24"/>
      <c r="HW1141" s="24"/>
      <c r="HX1141" s="24"/>
      <c r="HY1141" s="24"/>
      <c r="HZ1141" s="24"/>
      <c r="IA1141" s="24"/>
      <c r="IB1141" s="24"/>
      <c r="IC1141" s="24"/>
      <c r="ID1141" s="24"/>
      <c r="IE1141" s="24"/>
      <c r="IF1141" s="24"/>
      <c r="IG1141" s="24"/>
      <c r="IH1141" s="24"/>
      <c r="II1141" s="24"/>
      <c r="IJ1141" s="24"/>
      <c r="IK1141" s="24"/>
      <c r="IL1141" s="24"/>
      <c r="IM1141" s="24"/>
      <c r="IN1141" s="24"/>
      <c r="IO1141" s="24"/>
      <c r="IP1141" s="151"/>
      <c r="IQ1141" s="151"/>
      <c r="IR1141" s="153"/>
      <c r="IS1141" s="24"/>
      <c r="IT1141" s="24"/>
      <c r="IU1141" s="24"/>
      <c r="IV1141" s="24"/>
      <c r="IW1141" s="24"/>
      <c r="IX1141" s="24"/>
      <c r="IY1141" s="24"/>
      <c r="IZ1141" s="24"/>
      <c r="JA1141" s="24"/>
      <c r="JB1141" s="24"/>
      <c r="JC1141" s="24"/>
      <c r="JD1141" s="24"/>
      <c r="JE1141" s="24"/>
      <c r="JF1141" s="24"/>
      <c r="JG1141" s="24"/>
      <c r="JH1141" s="24"/>
      <c r="JI1141" s="24"/>
      <c r="JJ1141" s="24"/>
      <c r="JK1141" s="24"/>
      <c r="JL1141" s="24"/>
      <c r="JM1141" s="24"/>
      <c r="JN1141" s="24"/>
      <c r="JO1141" s="24"/>
      <c r="JP1141" s="24"/>
      <c r="JQ1141" s="24"/>
      <c r="JR1141" s="24"/>
      <c r="JS1141" s="24"/>
      <c r="JT1141" s="24"/>
      <c r="JU1141" s="25"/>
      <c r="JV1141" s="24"/>
      <c r="JW1141" s="151"/>
      <c r="JX1141" s="151"/>
      <c r="JY1141" s="153"/>
      <c r="JZ1141" s="24"/>
      <c r="KA1141" s="24"/>
      <c r="KB1141" s="24"/>
      <c r="KC1141" s="24"/>
      <c r="KD1141" s="24"/>
      <c r="KE1141" s="24"/>
      <c r="KF1141" s="24"/>
      <c r="KG1141" s="24"/>
      <c r="KH1141" s="24"/>
      <c r="KI1141" s="24"/>
      <c r="KJ1141" s="24"/>
      <c r="KK1141" s="24"/>
      <c r="KL1141" s="24"/>
      <c r="KM1141" s="24"/>
      <c r="KN1141" s="24"/>
      <c r="KO1141" s="24"/>
      <c r="KP1141" s="24"/>
      <c r="KQ1141" s="24"/>
      <c r="KR1141" s="24"/>
      <c r="KS1141" s="24"/>
      <c r="KT1141" s="24"/>
      <c r="KU1141" s="24"/>
      <c r="KV1141" s="24"/>
      <c r="KW1141" s="24"/>
      <c r="KX1141" s="24"/>
      <c r="KY1141" s="24"/>
      <c r="KZ1141" s="24"/>
      <c r="LA1141" s="24"/>
      <c r="LB1141" s="24"/>
      <c r="LC1141" s="24"/>
      <c r="LD1141" s="24"/>
      <c r="LE1141" s="151"/>
      <c r="LF1141" s="151"/>
      <c r="LG1141" s="153"/>
      <c r="LH1141" s="24"/>
      <c r="LI1141" s="24"/>
      <c r="LJ1141" s="24"/>
      <c r="LK1141" s="24"/>
      <c r="LL1141" s="24"/>
      <c r="LM1141" s="24"/>
      <c r="LN1141" s="24"/>
      <c r="LO1141" s="24"/>
      <c r="LP1141" s="24"/>
      <c r="LQ1141" s="24"/>
      <c r="LR1141" s="24"/>
      <c r="LS1141" s="24"/>
      <c r="LT1141" s="24"/>
      <c r="LU1141" s="24"/>
      <c r="LV1141" s="24"/>
      <c r="LW1141" s="24"/>
      <c r="LX1141" s="24"/>
      <c r="LY1141" s="24"/>
      <c r="LZ1141" s="24"/>
      <c r="MA1141" s="24"/>
      <c r="MB1141" s="24"/>
      <c r="MC1141" s="24"/>
      <c r="MD1141" s="24"/>
      <c r="ME1141" s="24"/>
      <c r="MF1141" s="24"/>
      <c r="MG1141" s="24"/>
      <c r="MH1141" s="24"/>
      <c r="MI1141" s="24"/>
      <c r="MJ1141" s="24"/>
      <c r="MK1141" s="24"/>
      <c r="ML1141" s="24"/>
    </row>
    <row r="1142" spans="1:350" ht="13.9" customHeight="1" outlineLevel="3" x14ac:dyDescent="0.2">
      <c r="A1142" s="226" t="s">
        <v>664</v>
      </c>
      <c r="B1142" s="218" t="s">
        <v>409</v>
      </c>
      <c r="C1142" s="214" t="s">
        <v>99</v>
      </c>
      <c r="D1142" s="154">
        <v>2</v>
      </c>
      <c r="E1142" s="175">
        <v>0</v>
      </c>
      <c r="F1142" s="175">
        <f>D1142-E1142</f>
        <v>2</v>
      </c>
      <c r="G1142" s="175" t="s">
        <v>847</v>
      </c>
      <c r="H1142" s="170" t="s">
        <v>916</v>
      </c>
      <c r="I1142" s="170" t="s">
        <v>893</v>
      </c>
      <c r="J1142" s="212">
        <f ca="1">E1142+Q1142+AX1142+CF1142+DN1142+ES1142+GA1142+HH1142+IP1142+JW1142+LE1142</f>
        <v>2</v>
      </c>
      <c r="K1142" s="212">
        <f>E1142+R1142+AY1142+CG1142+DO1142+ET1142+GB1142+HI1142+IQ1142+JX1142+LF1142</f>
        <v>2</v>
      </c>
      <c r="L1142" s="172">
        <f ca="1">K1142/J1142</f>
        <v>1</v>
      </c>
      <c r="M1142" s="172">
        <f>K1142/D1142</f>
        <v>1</v>
      </c>
      <c r="N1142" s="183">
        <f ca="1">SUMIF($EV$8:$FZ$9,$O$5,$EV1143:$FZ1143)-SUMIF($EV$8:$FZ$9,$Q$5,$EV1143:$FZ1143)</f>
        <v>0</v>
      </c>
      <c r="O1142" s="156"/>
      <c r="P1142" s="16" t="s">
        <v>25</v>
      </c>
      <c r="Q1142" s="150">
        <v>0</v>
      </c>
      <c r="R1142" s="150">
        <v>0</v>
      </c>
      <c r="S1142" s="152" t="e">
        <v>#DIV/0!</v>
      </c>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50">
        <f t="shared" ca="1" si="2895"/>
        <v>0</v>
      </c>
      <c r="AY1142" s="150">
        <f>SUM(BA1143:CE1143)</f>
        <v>0</v>
      </c>
      <c r="AZ1142" s="152" t="e">
        <f ca="1">AY1142/AX1142</f>
        <v>#DIV/0!</v>
      </c>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50">
        <f t="shared" ref="CF1142" si="2960">SUM(CI1142:DM1142)</f>
        <v>0</v>
      </c>
      <c r="CG1142" s="150">
        <f>SUM(CI1143:DM1143)</f>
        <v>0</v>
      </c>
      <c r="CH1142" s="152" t="e">
        <f>CG1142/CF1142</f>
        <v>#DIV/0!</v>
      </c>
      <c r="CI1142" s="129"/>
      <c r="CJ1142" s="129"/>
      <c r="CK1142" s="129"/>
      <c r="CL1142" s="129"/>
      <c r="CM1142" s="129"/>
      <c r="CN1142" s="129"/>
      <c r="CO1142" s="129"/>
      <c r="CP1142" s="101"/>
      <c r="CQ1142" s="101"/>
      <c r="CR1142" s="101"/>
      <c r="CS1142" s="101"/>
      <c r="CT1142" s="101"/>
      <c r="CU1142" s="101"/>
      <c r="CV1142" s="101"/>
      <c r="CW1142" s="129"/>
      <c r="CX1142" s="129"/>
      <c r="CY1142" s="129"/>
      <c r="CZ1142" s="129"/>
      <c r="DA1142" s="129"/>
      <c r="DB1142" s="129"/>
      <c r="DC1142" s="129"/>
      <c r="DD1142" s="129"/>
      <c r="DE1142" s="129"/>
      <c r="DF1142" s="129"/>
      <c r="DG1142" s="129"/>
      <c r="DH1142" s="129"/>
      <c r="DI1142" s="129"/>
      <c r="DJ1142" s="129"/>
      <c r="DK1142" s="129"/>
      <c r="DL1142" s="129"/>
      <c r="DM1142" s="129"/>
      <c r="DN1142" s="150">
        <f t="shared" ref="DN1142" si="2961">SUM(DQ1142:ER1142)</f>
        <v>2</v>
      </c>
      <c r="DO1142" s="150">
        <f>SUM(DQ1143:ER1143)</f>
        <v>0</v>
      </c>
      <c r="DP1142" s="152">
        <f t="shared" si="2903"/>
        <v>0</v>
      </c>
      <c r="DQ1142" s="16"/>
      <c r="DR1142" s="16">
        <v>1</v>
      </c>
      <c r="DS1142" s="16"/>
      <c r="DT1142" s="16">
        <v>1</v>
      </c>
      <c r="DU1142" s="16"/>
      <c r="DV1142" s="16"/>
      <c r="DW1142" s="16"/>
      <c r="DX1142" s="16"/>
      <c r="DY1142" s="16"/>
      <c r="DZ1142" s="16"/>
      <c r="EA1142" s="16"/>
      <c r="EB1142" s="16"/>
      <c r="EC1142" s="16"/>
      <c r="ED1142" s="16"/>
      <c r="EE1142" s="16"/>
      <c r="EF1142" s="16"/>
      <c r="EG1142" s="16"/>
      <c r="EH1142" s="16"/>
      <c r="EI1142" s="16"/>
      <c r="EJ1142" s="16"/>
      <c r="EK1142" s="16"/>
      <c r="EL1142" s="16"/>
      <c r="EM1142" s="16"/>
      <c r="EN1142" s="16"/>
      <c r="EO1142" s="16"/>
      <c r="EP1142" s="16"/>
      <c r="EQ1142" s="16"/>
      <c r="ER1142" s="16"/>
      <c r="ES1142" s="150">
        <f t="shared" ca="1" si="2939"/>
        <v>0</v>
      </c>
      <c r="ET1142" s="150">
        <f t="shared" si="2940"/>
        <v>0</v>
      </c>
      <c r="EU1142" s="152" t="e">
        <f t="shared" ca="1" si="2941"/>
        <v>#DIV/0!</v>
      </c>
      <c r="EV1142" s="16"/>
      <c r="EW1142" s="67"/>
      <c r="EX1142" s="16"/>
      <c r="EY1142" s="16"/>
      <c r="EZ1142" s="16"/>
      <c r="FA1142" s="16"/>
      <c r="FB1142" s="16"/>
      <c r="FC1142" s="16"/>
      <c r="FD1142" s="16"/>
      <c r="FE1142" s="16"/>
      <c r="FF1142" s="16"/>
      <c r="FG1142" s="16"/>
      <c r="FH1142" s="16"/>
      <c r="FI1142" s="16"/>
      <c r="FJ1142" s="16"/>
      <c r="FK1142" s="16"/>
      <c r="FL1142" s="16"/>
      <c r="FM1142" s="16"/>
      <c r="FN1142" s="16"/>
      <c r="FO1142" s="16"/>
      <c r="FP1142" s="16"/>
      <c r="FQ1142" s="16"/>
      <c r="FR1142" s="16"/>
      <c r="FS1142" s="16"/>
      <c r="FT1142" s="16"/>
      <c r="FU1142" s="16"/>
      <c r="FV1142" s="16"/>
      <c r="FW1142" s="16"/>
      <c r="FX1142" s="16"/>
      <c r="FY1142" s="16"/>
      <c r="FZ1142" s="16"/>
      <c r="GA1142" s="150">
        <f t="shared" ref="GA1142" ca="1" si="2962">SUMIF($GD$8:$HG$9,$O$5,GD1142:HG1142)</f>
        <v>0</v>
      </c>
      <c r="GB1142" s="150">
        <f t="shared" ref="GB1142" si="2963">SUM(GD1143:HG1143)</f>
        <v>2</v>
      </c>
      <c r="GC1142" s="152" t="e">
        <f t="shared" ref="GC1142" ca="1" si="2964">GB1142/GA1142</f>
        <v>#DIV/0!</v>
      </c>
      <c r="GD1142" s="16"/>
      <c r="GE1142" s="16"/>
      <c r="GF1142" s="16"/>
      <c r="GG1142" s="16"/>
      <c r="GH1142" s="16"/>
      <c r="GI1142" s="16"/>
      <c r="GJ1142" s="16"/>
      <c r="GK1142" s="16"/>
      <c r="GL1142" s="16"/>
      <c r="GM1142" s="16"/>
      <c r="GN1142" s="16"/>
      <c r="GO1142" s="16"/>
      <c r="GP1142" s="16"/>
      <c r="GQ1142" s="16"/>
      <c r="GR1142" s="16"/>
      <c r="GS1142" s="16"/>
      <c r="GT1142" s="16"/>
      <c r="GU1142" s="16"/>
      <c r="GV1142" s="16"/>
      <c r="GW1142" s="16"/>
      <c r="GX1142" s="16"/>
      <c r="GY1142" s="16"/>
      <c r="GZ1142" s="16"/>
      <c r="HA1142" s="16"/>
      <c r="HB1142" s="16"/>
      <c r="HC1142" s="16"/>
      <c r="HD1142" s="16"/>
      <c r="HE1142" s="16"/>
      <c r="HF1142" s="16"/>
      <c r="HG1142" s="16"/>
      <c r="HH1142" s="150"/>
      <c r="HI1142" s="150">
        <v>0</v>
      </c>
      <c r="HJ1142" s="152" t="e">
        <v>#DIV/0!</v>
      </c>
      <c r="HK1142" s="16"/>
      <c r="HL1142" s="16"/>
      <c r="HM1142" s="16"/>
      <c r="HN1142" s="16"/>
      <c r="HO1142" s="16"/>
      <c r="HP1142" s="16"/>
      <c r="HQ1142" s="16"/>
      <c r="HR1142" s="16"/>
      <c r="HS1142" s="16"/>
      <c r="HT1142" s="16"/>
      <c r="HU1142" s="16"/>
      <c r="HV1142" s="16"/>
      <c r="HW1142" s="16"/>
      <c r="HX1142" s="16"/>
      <c r="HY1142" s="16"/>
      <c r="HZ1142" s="16"/>
      <c r="IA1142" s="16"/>
      <c r="IB1142" s="16"/>
      <c r="IC1142" s="16"/>
      <c r="ID1142" s="16"/>
      <c r="IE1142" s="16"/>
      <c r="IF1142" s="16"/>
      <c r="IG1142" s="16"/>
      <c r="IH1142" s="16"/>
      <c r="II1142" s="16"/>
      <c r="IJ1142" s="16"/>
      <c r="IK1142" s="16"/>
      <c r="IL1142" s="16"/>
      <c r="IM1142" s="16"/>
      <c r="IN1142" s="16"/>
      <c r="IO1142" s="16"/>
      <c r="IP1142" s="150"/>
      <c r="IQ1142" s="150">
        <v>0</v>
      </c>
      <c r="IR1142" s="152" t="e">
        <v>#DIV/0!</v>
      </c>
      <c r="IS1142" s="16"/>
      <c r="IT1142" s="16"/>
      <c r="IU1142" s="16"/>
      <c r="IV1142" s="16"/>
      <c r="IW1142" s="16"/>
      <c r="IX1142" s="16"/>
      <c r="IY1142" s="16"/>
      <c r="IZ1142" s="16"/>
      <c r="JA1142" s="16"/>
      <c r="JB1142" s="16"/>
      <c r="JC1142" s="16"/>
      <c r="JD1142" s="16"/>
      <c r="JE1142" s="16"/>
      <c r="JF1142" s="16"/>
      <c r="JG1142" s="16"/>
      <c r="JH1142" s="16"/>
      <c r="JI1142" s="16"/>
      <c r="JJ1142" s="16"/>
      <c r="JK1142" s="16"/>
      <c r="JL1142" s="16"/>
      <c r="JM1142" s="16"/>
      <c r="JN1142" s="16"/>
      <c r="JO1142" s="16"/>
      <c r="JP1142" s="16"/>
      <c r="JQ1142" s="16"/>
      <c r="JR1142" s="16"/>
      <c r="JS1142" s="16"/>
      <c r="JT1142" s="16"/>
      <c r="JU1142" s="23"/>
      <c r="JV1142" s="16"/>
      <c r="JW1142" s="150"/>
      <c r="JX1142" s="150">
        <v>0</v>
      </c>
      <c r="JY1142" s="152" t="e">
        <v>#DIV/0!</v>
      </c>
      <c r="JZ1142" s="16"/>
      <c r="KA1142" s="16"/>
      <c r="KB1142" s="16"/>
      <c r="KC1142" s="16"/>
      <c r="KD1142" s="16"/>
      <c r="KE1142" s="16"/>
      <c r="KF1142" s="16"/>
      <c r="KG1142" s="16"/>
      <c r="KH1142" s="16"/>
      <c r="KI1142" s="16"/>
      <c r="KJ1142" s="16"/>
      <c r="KK1142" s="16"/>
      <c r="KL1142" s="16"/>
      <c r="KM1142" s="16"/>
      <c r="KN1142" s="16"/>
      <c r="KO1142" s="16"/>
      <c r="KP1142" s="16"/>
      <c r="KQ1142" s="16"/>
      <c r="KR1142" s="16"/>
      <c r="KS1142" s="16"/>
      <c r="KT1142" s="16"/>
      <c r="KU1142" s="16"/>
      <c r="KV1142" s="16"/>
      <c r="KW1142" s="16"/>
      <c r="KX1142" s="16"/>
      <c r="KY1142" s="16"/>
      <c r="KZ1142" s="16"/>
      <c r="LA1142" s="16"/>
      <c r="LB1142" s="16"/>
      <c r="LC1142" s="16"/>
      <c r="LD1142" s="16"/>
      <c r="LE1142" s="150"/>
      <c r="LF1142" s="150">
        <v>0</v>
      </c>
      <c r="LG1142" s="152" t="e">
        <v>#DIV/0!</v>
      </c>
      <c r="LH1142" s="16"/>
      <c r="LI1142" s="16"/>
      <c r="LJ1142" s="16"/>
      <c r="LK1142" s="16"/>
      <c r="LL1142" s="16"/>
      <c r="LM1142" s="16"/>
      <c r="LN1142" s="16"/>
      <c r="LO1142" s="16"/>
      <c r="LP1142" s="16"/>
      <c r="LQ1142" s="16"/>
      <c r="LR1142" s="16"/>
      <c r="LS1142" s="16"/>
      <c r="LT1142" s="16"/>
      <c r="LU1142" s="16"/>
      <c r="LV1142" s="16"/>
      <c r="LW1142" s="16"/>
      <c r="LX1142" s="16"/>
      <c r="LY1142" s="16"/>
      <c r="LZ1142" s="16"/>
      <c r="MA1142" s="16"/>
      <c r="MB1142" s="16"/>
      <c r="MC1142" s="16"/>
      <c r="MD1142" s="16"/>
      <c r="ME1142" s="16"/>
      <c r="MF1142" s="16"/>
      <c r="MG1142" s="16"/>
      <c r="MH1142" s="16"/>
      <c r="MI1142" s="16"/>
      <c r="MJ1142" s="16"/>
      <c r="MK1142" s="16"/>
      <c r="ML1142" s="16"/>
    </row>
    <row r="1143" spans="1:350" ht="13.9" customHeight="1" outlineLevel="3" x14ac:dyDescent="0.2">
      <c r="A1143" s="227"/>
      <c r="B1143" s="219"/>
      <c r="C1143" s="215"/>
      <c r="D1143" s="155"/>
      <c r="E1143" s="176"/>
      <c r="F1143" s="176"/>
      <c r="G1143" s="176"/>
      <c r="H1143" s="171"/>
      <c r="I1143" s="171"/>
      <c r="J1143" s="213"/>
      <c r="K1143" s="213"/>
      <c r="L1143" s="173"/>
      <c r="M1143" s="173"/>
      <c r="N1143" s="184"/>
      <c r="O1143" s="157"/>
      <c r="P1143" s="17" t="s">
        <v>26</v>
      </c>
      <c r="Q1143" s="151"/>
      <c r="R1143" s="151"/>
      <c r="S1143" s="153"/>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151"/>
      <c r="AY1143" s="151"/>
      <c r="AZ1143" s="153"/>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c r="CA1143" s="24"/>
      <c r="CB1143" s="24"/>
      <c r="CC1143" s="24"/>
      <c r="CD1143" s="24"/>
      <c r="CE1143" s="24"/>
      <c r="CF1143" s="151"/>
      <c r="CG1143" s="151"/>
      <c r="CH1143" s="153"/>
      <c r="CI1143" s="141"/>
      <c r="CJ1143" s="141"/>
      <c r="CK1143" s="141"/>
      <c r="CL1143" s="141"/>
      <c r="CM1143" s="141"/>
      <c r="CN1143" s="141"/>
      <c r="CO1143" s="141"/>
      <c r="CP1143" s="95"/>
      <c r="CQ1143" s="95"/>
      <c r="CR1143" s="95"/>
      <c r="CS1143" s="95"/>
      <c r="CT1143" s="95"/>
      <c r="CU1143" s="95"/>
      <c r="CV1143" s="95"/>
      <c r="CW1143" s="141"/>
      <c r="CX1143" s="141"/>
      <c r="CY1143" s="141"/>
      <c r="CZ1143" s="141"/>
      <c r="DA1143" s="141"/>
      <c r="DB1143" s="141"/>
      <c r="DC1143" s="141"/>
      <c r="DD1143" s="141"/>
      <c r="DE1143" s="141"/>
      <c r="DF1143" s="141"/>
      <c r="DG1143" s="141"/>
      <c r="DH1143" s="141"/>
      <c r="DI1143" s="141"/>
      <c r="DJ1143" s="141"/>
      <c r="DK1143" s="141"/>
      <c r="DL1143" s="141"/>
      <c r="DM1143" s="141"/>
      <c r="DN1143" s="151"/>
      <c r="DO1143" s="151"/>
      <c r="DP1143" s="153"/>
      <c r="DQ1143" s="24"/>
      <c r="DR1143" s="24"/>
      <c r="DS1143" s="24"/>
      <c r="DT1143" s="24"/>
      <c r="DU1143" s="24"/>
      <c r="DV1143" s="24"/>
      <c r="DW1143" s="24"/>
      <c r="DX1143" s="24"/>
      <c r="DY1143" s="24"/>
      <c r="DZ1143" s="24"/>
      <c r="EA1143" s="24"/>
      <c r="EB1143" s="24"/>
      <c r="EC1143" s="24"/>
      <c r="ED1143" s="24"/>
      <c r="EE1143" s="24"/>
      <c r="EF1143" s="24"/>
      <c r="EG1143" s="24"/>
      <c r="EH1143" s="24"/>
      <c r="EI1143" s="24"/>
      <c r="EJ1143" s="24"/>
      <c r="EK1143" s="24"/>
      <c r="EL1143" s="24"/>
      <c r="EM1143" s="24"/>
      <c r="EN1143" s="24"/>
      <c r="EO1143" s="24"/>
      <c r="EP1143" s="24"/>
      <c r="EQ1143" s="24"/>
      <c r="ER1143" s="24"/>
      <c r="ES1143" s="151"/>
      <c r="ET1143" s="151"/>
      <c r="EU1143" s="153"/>
      <c r="EV1143" s="24"/>
      <c r="EW1143" s="125"/>
      <c r="EX1143" s="24"/>
      <c r="EY1143" s="24"/>
      <c r="EZ1143" s="24"/>
      <c r="FA1143" s="24"/>
      <c r="FB1143" s="24"/>
      <c r="FC1143" s="24"/>
      <c r="FD1143" s="24"/>
      <c r="FE1143" s="24"/>
      <c r="FF1143" s="24"/>
      <c r="FG1143" s="24"/>
      <c r="FH1143" s="24"/>
      <c r="FI1143" s="24"/>
      <c r="FJ1143" s="24"/>
      <c r="FK1143" s="24"/>
      <c r="FL1143" s="24"/>
      <c r="FM1143" s="24"/>
      <c r="FN1143" s="24"/>
      <c r="FO1143" s="24"/>
      <c r="FP1143" s="24"/>
      <c r="FQ1143" s="24"/>
      <c r="FR1143" s="24"/>
      <c r="FS1143" s="24"/>
      <c r="FT1143" s="24"/>
      <c r="FU1143" s="24"/>
      <c r="FV1143" s="24"/>
      <c r="FW1143" s="24"/>
      <c r="FX1143" s="24"/>
      <c r="FY1143" s="24"/>
      <c r="FZ1143" s="24"/>
      <c r="GA1143" s="151"/>
      <c r="GB1143" s="151"/>
      <c r="GC1143" s="153"/>
      <c r="GD1143" s="24"/>
      <c r="GE1143" s="24"/>
      <c r="GF1143" s="24"/>
      <c r="GG1143" s="24"/>
      <c r="GH1143" s="24"/>
      <c r="GI1143" s="24"/>
      <c r="GJ1143" s="24"/>
      <c r="GK1143" s="24"/>
      <c r="GL1143" s="24"/>
      <c r="GM1143" s="24"/>
      <c r="GN1143" s="24"/>
      <c r="GO1143" s="24"/>
      <c r="GP1143" s="24"/>
      <c r="GQ1143" s="24"/>
      <c r="GR1143" s="24"/>
      <c r="GS1143" s="24">
        <v>2</v>
      </c>
      <c r="GT1143" s="24"/>
      <c r="GU1143" s="24"/>
      <c r="GV1143" s="24"/>
      <c r="GW1143" s="24"/>
      <c r="GX1143" s="24"/>
      <c r="GY1143" s="24"/>
      <c r="GZ1143" s="24"/>
      <c r="HA1143" s="24"/>
      <c r="HB1143" s="24"/>
      <c r="HC1143" s="24"/>
      <c r="HD1143" s="24"/>
      <c r="HE1143" s="24"/>
      <c r="HF1143" s="24"/>
      <c r="HG1143" s="24"/>
      <c r="HH1143" s="151"/>
      <c r="HI1143" s="151"/>
      <c r="HJ1143" s="153"/>
      <c r="HK1143" s="24"/>
      <c r="HL1143" s="24"/>
      <c r="HM1143" s="24"/>
      <c r="HN1143" s="24"/>
      <c r="HO1143" s="24"/>
      <c r="HP1143" s="24"/>
      <c r="HQ1143" s="24"/>
      <c r="HR1143" s="24"/>
      <c r="HS1143" s="24"/>
      <c r="HT1143" s="24"/>
      <c r="HU1143" s="24"/>
      <c r="HV1143" s="24"/>
      <c r="HW1143" s="24"/>
      <c r="HX1143" s="24"/>
      <c r="HY1143" s="24"/>
      <c r="HZ1143" s="24"/>
      <c r="IA1143" s="24"/>
      <c r="IB1143" s="24"/>
      <c r="IC1143" s="24"/>
      <c r="ID1143" s="24"/>
      <c r="IE1143" s="24"/>
      <c r="IF1143" s="24"/>
      <c r="IG1143" s="24"/>
      <c r="IH1143" s="24"/>
      <c r="II1143" s="24"/>
      <c r="IJ1143" s="24"/>
      <c r="IK1143" s="24"/>
      <c r="IL1143" s="24"/>
      <c r="IM1143" s="24"/>
      <c r="IN1143" s="24"/>
      <c r="IO1143" s="24"/>
      <c r="IP1143" s="151"/>
      <c r="IQ1143" s="151"/>
      <c r="IR1143" s="153"/>
      <c r="IS1143" s="24"/>
      <c r="IT1143" s="24"/>
      <c r="IU1143" s="24"/>
      <c r="IV1143" s="24"/>
      <c r="IW1143" s="24"/>
      <c r="IX1143" s="24"/>
      <c r="IY1143" s="24"/>
      <c r="IZ1143" s="24"/>
      <c r="JA1143" s="24"/>
      <c r="JB1143" s="24"/>
      <c r="JC1143" s="24"/>
      <c r="JD1143" s="24"/>
      <c r="JE1143" s="24"/>
      <c r="JF1143" s="24"/>
      <c r="JG1143" s="24"/>
      <c r="JH1143" s="24"/>
      <c r="JI1143" s="24"/>
      <c r="JJ1143" s="24"/>
      <c r="JK1143" s="24"/>
      <c r="JL1143" s="24"/>
      <c r="JM1143" s="24"/>
      <c r="JN1143" s="24"/>
      <c r="JO1143" s="24"/>
      <c r="JP1143" s="24"/>
      <c r="JQ1143" s="24"/>
      <c r="JR1143" s="24"/>
      <c r="JS1143" s="24"/>
      <c r="JT1143" s="24"/>
      <c r="JU1143" s="25"/>
      <c r="JV1143" s="24"/>
      <c r="JW1143" s="151"/>
      <c r="JX1143" s="151"/>
      <c r="JY1143" s="153"/>
      <c r="JZ1143" s="24"/>
      <c r="KA1143" s="24"/>
      <c r="KB1143" s="24"/>
      <c r="KC1143" s="24"/>
      <c r="KD1143" s="24"/>
      <c r="KE1143" s="24"/>
      <c r="KF1143" s="24"/>
      <c r="KG1143" s="24"/>
      <c r="KH1143" s="24"/>
      <c r="KI1143" s="24"/>
      <c r="KJ1143" s="24"/>
      <c r="KK1143" s="24"/>
      <c r="KL1143" s="24"/>
      <c r="KM1143" s="24"/>
      <c r="KN1143" s="24"/>
      <c r="KO1143" s="24"/>
      <c r="KP1143" s="24"/>
      <c r="KQ1143" s="24"/>
      <c r="KR1143" s="24"/>
      <c r="KS1143" s="24"/>
      <c r="KT1143" s="24"/>
      <c r="KU1143" s="24"/>
      <c r="KV1143" s="24"/>
      <c r="KW1143" s="24"/>
      <c r="KX1143" s="24"/>
      <c r="KY1143" s="24"/>
      <c r="KZ1143" s="24"/>
      <c r="LA1143" s="24"/>
      <c r="LB1143" s="24"/>
      <c r="LC1143" s="24"/>
      <c r="LD1143" s="24"/>
      <c r="LE1143" s="151"/>
      <c r="LF1143" s="151"/>
      <c r="LG1143" s="153"/>
      <c r="LH1143" s="24"/>
      <c r="LI1143" s="24"/>
      <c r="LJ1143" s="24"/>
      <c r="LK1143" s="24"/>
      <c r="LL1143" s="24"/>
      <c r="LM1143" s="24"/>
      <c r="LN1143" s="24"/>
      <c r="LO1143" s="24"/>
      <c r="LP1143" s="24"/>
      <c r="LQ1143" s="24"/>
      <c r="LR1143" s="24"/>
      <c r="LS1143" s="24"/>
      <c r="LT1143" s="24"/>
      <c r="LU1143" s="24"/>
      <c r="LV1143" s="24"/>
      <c r="LW1143" s="24"/>
      <c r="LX1143" s="24"/>
      <c r="LY1143" s="24"/>
      <c r="LZ1143" s="24"/>
      <c r="MA1143" s="24"/>
      <c r="MB1143" s="24"/>
      <c r="MC1143" s="24"/>
      <c r="MD1143" s="24"/>
      <c r="ME1143" s="24"/>
      <c r="MF1143" s="24"/>
      <c r="MG1143" s="24"/>
      <c r="MH1143" s="24"/>
      <c r="MI1143" s="24"/>
      <c r="MJ1143" s="24"/>
      <c r="MK1143" s="24"/>
      <c r="ML1143" s="24"/>
    </row>
    <row r="1144" spans="1:350" ht="13.9" customHeight="1" outlineLevel="3" x14ac:dyDescent="0.2">
      <c r="A1144" s="226" t="s">
        <v>665</v>
      </c>
      <c r="B1144" s="218" t="s">
        <v>411</v>
      </c>
      <c r="C1144" s="214" t="s">
        <v>38</v>
      </c>
      <c r="D1144" s="154">
        <v>2.5167000000000002</v>
      </c>
      <c r="E1144" s="175">
        <v>0</v>
      </c>
      <c r="F1144" s="175">
        <f>D1144-E1144</f>
        <v>2.5167000000000002</v>
      </c>
      <c r="G1144" s="175" t="s">
        <v>847</v>
      </c>
      <c r="H1144" s="170" t="s">
        <v>916</v>
      </c>
      <c r="I1144" s="170" t="s">
        <v>893</v>
      </c>
      <c r="J1144" s="212">
        <f ca="1">E1144+Q1144+AX1144+CF1144+DN1144+ES1144+GA1144+HH1144+IP1144+JW1144+LE1144</f>
        <v>2.5167000000000002</v>
      </c>
      <c r="K1144" s="212">
        <f>E1144+R1144+AY1144+CG1144+DO1144+ET1144+GB1144+HI1144+IQ1144+JX1144+LF1144</f>
        <v>0</v>
      </c>
      <c r="L1144" s="172">
        <f ca="1">K1144/J1144</f>
        <v>0</v>
      </c>
      <c r="M1144" s="172">
        <f>K1144/D1144</f>
        <v>0</v>
      </c>
      <c r="N1144" s="183">
        <f ca="1">SUMIF($EV$8:$FZ$9,$O$5,$EV1145:$FZ1145)-SUMIF($EV$8:$FZ$9,$Q$5,$EV1145:$FZ1145)</f>
        <v>0</v>
      </c>
      <c r="O1144" s="156"/>
      <c r="P1144" s="16" t="s">
        <v>25</v>
      </c>
      <c r="Q1144" s="150">
        <v>0</v>
      </c>
      <c r="R1144" s="150">
        <v>0</v>
      </c>
      <c r="S1144" s="152" t="e">
        <v>#DIV/0!</v>
      </c>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50">
        <f t="shared" ca="1" si="2895"/>
        <v>0</v>
      </c>
      <c r="AY1144" s="150">
        <f>SUM(BA1145:CE1145)</f>
        <v>0</v>
      </c>
      <c r="AZ1144" s="152" t="e">
        <f ca="1">AY1144/AX1144</f>
        <v>#DIV/0!</v>
      </c>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50">
        <f t="shared" ref="CF1144" si="2965">SUM(CI1144:DM1144)</f>
        <v>0</v>
      </c>
      <c r="CG1144" s="150">
        <f>SUM(CI1145:DM1145)</f>
        <v>0</v>
      </c>
      <c r="CH1144" s="152" t="e">
        <f>CG1144/CF1144</f>
        <v>#DIV/0!</v>
      </c>
      <c r="CI1144" s="129"/>
      <c r="CJ1144" s="129"/>
      <c r="CK1144" s="129"/>
      <c r="CL1144" s="129"/>
      <c r="CM1144" s="129"/>
      <c r="CN1144" s="129"/>
      <c r="CO1144" s="129"/>
      <c r="CP1144" s="101"/>
      <c r="CQ1144" s="101"/>
      <c r="CR1144" s="101"/>
      <c r="CS1144" s="101"/>
      <c r="CT1144" s="101"/>
      <c r="CU1144" s="101"/>
      <c r="CV1144" s="101"/>
      <c r="CW1144" s="129"/>
      <c r="CX1144" s="129"/>
      <c r="CY1144" s="129"/>
      <c r="CZ1144" s="129"/>
      <c r="DA1144" s="129"/>
      <c r="DB1144" s="129"/>
      <c r="DC1144" s="129"/>
      <c r="DD1144" s="129"/>
      <c r="DE1144" s="129"/>
      <c r="DF1144" s="129"/>
      <c r="DG1144" s="129"/>
      <c r="DH1144" s="129"/>
      <c r="DI1144" s="129"/>
      <c r="DJ1144" s="129"/>
      <c r="DK1144" s="129"/>
      <c r="DL1144" s="129"/>
      <c r="DM1144" s="129"/>
      <c r="DN1144" s="150">
        <f t="shared" ref="DN1144" si="2966">SUM(DQ1144:ER1144)</f>
        <v>2.5167000000000002</v>
      </c>
      <c r="DO1144" s="150">
        <f>SUM(DQ1145:ER1145)</f>
        <v>0</v>
      </c>
      <c r="DP1144" s="152">
        <f t="shared" si="2903"/>
        <v>0</v>
      </c>
      <c r="DQ1144" s="16"/>
      <c r="DR1144" s="16">
        <v>1</v>
      </c>
      <c r="DS1144" s="16">
        <v>1.5166999999999999</v>
      </c>
      <c r="DT1144" s="16"/>
      <c r="DU1144" s="16"/>
      <c r="DV1144" s="16"/>
      <c r="DW1144" s="16"/>
      <c r="DX1144" s="16"/>
      <c r="DY1144" s="16"/>
      <c r="DZ1144" s="16"/>
      <c r="EA1144" s="16"/>
      <c r="EB1144" s="16"/>
      <c r="EC1144" s="16"/>
      <c r="ED1144" s="16"/>
      <c r="EE1144" s="16"/>
      <c r="EF1144" s="16"/>
      <c r="EG1144" s="16"/>
      <c r="EH1144" s="16"/>
      <c r="EI1144" s="16"/>
      <c r="EJ1144" s="16"/>
      <c r="EK1144" s="16"/>
      <c r="EL1144" s="16"/>
      <c r="EM1144" s="16"/>
      <c r="EN1144" s="16"/>
      <c r="EO1144" s="16"/>
      <c r="EP1144" s="16"/>
      <c r="EQ1144" s="16"/>
      <c r="ER1144" s="16"/>
      <c r="ES1144" s="150">
        <f t="shared" ca="1" si="2939"/>
        <v>0</v>
      </c>
      <c r="ET1144" s="150">
        <f t="shared" si="2940"/>
        <v>0</v>
      </c>
      <c r="EU1144" s="152" t="e">
        <f t="shared" ca="1" si="2941"/>
        <v>#DIV/0!</v>
      </c>
      <c r="EV1144" s="16"/>
      <c r="EW1144" s="67"/>
      <c r="EX1144" s="16"/>
      <c r="EY1144" s="16"/>
      <c r="EZ1144" s="16"/>
      <c r="FA1144" s="16"/>
      <c r="FB1144" s="16"/>
      <c r="FC1144" s="16"/>
      <c r="FD1144" s="16"/>
      <c r="FE1144" s="16"/>
      <c r="FF1144" s="16"/>
      <c r="FG1144" s="16"/>
      <c r="FH1144" s="16"/>
      <c r="FI1144" s="16"/>
      <c r="FJ1144" s="16"/>
      <c r="FK1144" s="16"/>
      <c r="FL1144" s="16"/>
      <c r="FM1144" s="16"/>
      <c r="FN1144" s="16"/>
      <c r="FO1144" s="16"/>
      <c r="FP1144" s="16"/>
      <c r="FQ1144" s="16"/>
      <c r="FR1144" s="16"/>
      <c r="FS1144" s="16"/>
      <c r="FT1144" s="16"/>
      <c r="FU1144" s="16"/>
      <c r="FV1144" s="16"/>
      <c r="FW1144" s="16"/>
      <c r="FX1144" s="16"/>
      <c r="FY1144" s="16"/>
      <c r="FZ1144" s="16"/>
      <c r="GA1144" s="150">
        <f t="shared" ref="GA1144" ca="1" si="2967">SUMIF($GD$8:$HG$9,$O$5,GD1144:HG1144)</f>
        <v>0</v>
      </c>
      <c r="GB1144" s="150">
        <f t="shared" ref="GB1144" si="2968">SUM(GD1145:HG1145)</f>
        <v>0</v>
      </c>
      <c r="GC1144" s="152" t="e">
        <f t="shared" ref="GC1144" ca="1" si="2969">GB1144/GA1144</f>
        <v>#DIV/0!</v>
      </c>
      <c r="GD1144" s="16"/>
      <c r="GE1144" s="16"/>
      <c r="GF1144" s="16"/>
      <c r="GG1144" s="16"/>
      <c r="GH1144" s="16"/>
      <c r="GI1144" s="16"/>
      <c r="GJ1144" s="16"/>
      <c r="GK1144" s="16"/>
      <c r="GL1144" s="16"/>
      <c r="GM1144" s="16"/>
      <c r="GN1144" s="16"/>
      <c r="GO1144" s="16"/>
      <c r="GP1144" s="16"/>
      <c r="GQ1144" s="16"/>
      <c r="GR1144" s="16"/>
      <c r="GS1144" s="16"/>
      <c r="GT1144" s="16"/>
      <c r="GU1144" s="16"/>
      <c r="GV1144" s="16"/>
      <c r="GW1144" s="16"/>
      <c r="GX1144" s="16"/>
      <c r="GY1144" s="16"/>
      <c r="GZ1144" s="16"/>
      <c r="HA1144" s="16"/>
      <c r="HB1144" s="16"/>
      <c r="HC1144" s="16"/>
      <c r="HD1144" s="16"/>
      <c r="HE1144" s="16"/>
      <c r="HF1144" s="16"/>
      <c r="HG1144" s="16"/>
      <c r="HH1144" s="150"/>
      <c r="HI1144" s="150">
        <v>0</v>
      </c>
      <c r="HJ1144" s="152" t="e">
        <v>#DIV/0!</v>
      </c>
      <c r="HK1144" s="16"/>
      <c r="HL1144" s="16"/>
      <c r="HM1144" s="16"/>
      <c r="HN1144" s="16"/>
      <c r="HO1144" s="16"/>
      <c r="HP1144" s="16"/>
      <c r="HQ1144" s="16"/>
      <c r="HR1144" s="16"/>
      <c r="HS1144" s="16"/>
      <c r="HT1144" s="16"/>
      <c r="HU1144" s="16"/>
      <c r="HV1144" s="16"/>
      <c r="HW1144" s="16"/>
      <c r="HX1144" s="16"/>
      <c r="HY1144" s="16"/>
      <c r="HZ1144" s="16"/>
      <c r="IA1144" s="16"/>
      <c r="IB1144" s="16"/>
      <c r="IC1144" s="16"/>
      <c r="ID1144" s="16"/>
      <c r="IE1144" s="16"/>
      <c r="IF1144" s="16"/>
      <c r="IG1144" s="16"/>
      <c r="IH1144" s="16"/>
      <c r="II1144" s="16"/>
      <c r="IJ1144" s="16"/>
      <c r="IK1144" s="16"/>
      <c r="IL1144" s="16"/>
      <c r="IM1144" s="16"/>
      <c r="IN1144" s="16"/>
      <c r="IO1144" s="16"/>
      <c r="IP1144" s="150"/>
      <c r="IQ1144" s="150">
        <v>0</v>
      </c>
      <c r="IR1144" s="152" t="e">
        <v>#DIV/0!</v>
      </c>
      <c r="IS1144" s="16"/>
      <c r="IT1144" s="16"/>
      <c r="IU1144" s="16"/>
      <c r="IV1144" s="16"/>
      <c r="IW1144" s="16"/>
      <c r="IX1144" s="16"/>
      <c r="IY1144" s="16"/>
      <c r="IZ1144" s="16"/>
      <c r="JA1144" s="16"/>
      <c r="JB1144" s="16"/>
      <c r="JC1144" s="16"/>
      <c r="JD1144" s="16"/>
      <c r="JE1144" s="16"/>
      <c r="JF1144" s="16"/>
      <c r="JG1144" s="16"/>
      <c r="JH1144" s="16"/>
      <c r="JI1144" s="16"/>
      <c r="JJ1144" s="16"/>
      <c r="JK1144" s="16"/>
      <c r="JL1144" s="16"/>
      <c r="JM1144" s="16"/>
      <c r="JN1144" s="16"/>
      <c r="JO1144" s="16"/>
      <c r="JP1144" s="16"/>
      <c r="JQ1144" s="16"/>
      <c r="JR1144" s="16"/>
      <c r="JS1144" s="16"/>
      <c r="JT1144" s="16"/>
      <c r="JU1144" s="23"/>
      <c r="JV1144" s="16"/>
      <c r="JW1144" s="150"/>
      <c r="JX1144" s="150">
        <v>0</v>
      </c>
      <c r="JY1144" s="152" t="e">
        <v>#DIV/0!</v>
      </c>
      <c r="JZ1144" s="16"/>
      <c r="KA1144" s="16"/>
      <c r="KB1144" s="16"/>
      <c r="KC1144" s="16"/>
      <c r="KD1144" s="16"/>
      <c r="KE1144" s="16"/>
      <c r="KF1144" s="16"/>
      <c r="KG1144" s="16"/>
      <c r="KH1144" s="16"/>
      <c r="KI1144" s="16"/>
      <c r="KJ1144" s="16"/>
      <c r="KK1144" s="16"/>
      <c r="KL1144" s="16"/>
      <c r="KM1144" s="16"/>
      <c r="KN1144" s="16"/>
      <c r="KO1144" s="16"/>
      <c r="KP1144" s="16"/>
      <c r="KQ1144" s="16"/>
      <c r="KR1144" s="16"/>
      <c r="KS1144" s="16"/>
      <c r="KT1144" s="16"/>
      <c r="KU1144" s="16"/>
      <c r="KV1144" s="16"/>
      <c r="KW1144" s="16"/>
      <c r="KX1144" s="16"/>
      <c r="KY1144" s="16"/>
      <c r="KZ1144" s="16"/>
      <c r="LA1144" s="16"/>
      <c r="LB1144" s="16"/>
      <c r="LC1144" s="16"/>
      <c r="LD1144" s="16"/>
      <c r="LE1144" s="150"/>
      <c r="LF1144" s="150">
        <v>0</v>
      </c>
      <c r="LG1144" s="152" t="e">
        <v>#DIV/0!</v>
      </c>
      <c r="LH1144" s="16"/>
      <c r="LI1144" s="16"/>
      <c r="LJ1144" s="16"/>
      <c r="LK1144" s="16"/>
      <c r="LL1144" s="16"/>
      <c r="LM1144" s="16"/>
      <c r="LN1144" s="16"/>
      <c r="LO1144" s="16"/>
      <c r="LP1144" s="16"/>
      <c r="LQ1144" s="16"/>
      <c r="LR1144" s="16"/>
      <c r="LS1144" s="16"/>
      <c r="LT1144" s="16"/>
      <c r="LU1144" s="16"/>
      <c r="LV1144" s="16"/>
      <c r="LW1144" s="16"/>
      <c r="LX1144" s="16"/>
      <c r="LY1144" s="16"/>
      <c r="LZ1144" s="16"/>
      <c r="MA1144" s="16"/>
      <c r="MB1144" s="16"/>
      <c r="MC1144" s="16"/>
      <c r="MD1144" s="16"/>
      <c r="ME1144" s="16"/>
      <c r="MF1144" s="16"/>
      <c r="MG1144" s="16"/>
      <c r="MH1144" s="16"/>
      <c r="MI1144" s="16"/>
      <c r="MJ1144" s="16"/>
      <c r="MK1144" s="16"/>
      <c r="ML1144" s="16"/>
    </row>
    <row r="1145" spans="1:350" ht="13.9" customHeight="1" outlineLevel="3" x14ac:dyDescent="0.2">
      <c r="A1145" s="227"/>
      <c r="B1145" s="219"/>
      <c r="C1145" s="215"/>
      <c r="D1145" s="155"/>
      <c r="E1145" s="176"/>
      <c r="F1145" s="176"/>
      <c r="G1145" s="176"/>
      <c r="H1145" s="171"/>
      <c r="I1145" s="171"/>
      <c r="J1145" s="213"/>
      <c r="K1145" s="213"/>
      <c r="L1145" s="173"/>
      <c r="M1145" s="173"/>
      <c r="N1145" s="184"/>
      <c r="O1145" s="157"/>
      <c r="P1145" s="17" t="s">
        <v>26</v>
      </c>
      <c r="Q1145" s="151"/>
      <c r="R1145" s="151"/>
      <c r="S1145" s="153"/>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151"/>
      <c r="AY1145" s="151"/>
      <c r="AZ1145" s="153"/>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c r="CA1145" s="24"/>
      <c r="CB1145" s="24"/>
      <c r="CC1145" s="24"/>
      <c r="CD1145" s="24"/>
      <c r="CE1145" s="24"/>
      <c r="CF1145" s="151"/>
      <c r="CG1145" s="151"/>
      <c r="CH1145" s="153"/>
      <c r="CI1145" s="141"/>
      <c r="CJ1145" s="141"/>
      <c r="CK1145" s="141"/>
      <c r="CL1145" s="141"/>
      <c r="CM1145" s="141"/>
      <c r="CN1145" s="141"/>
      <c r="CO1145" s="141"/>
      <c r="CP1145" s="95"/>
      <c r="CQ1145" s="95"/>
      <c r="CR1145" s="95"/>
      <c r="CS1145" s="95"/>
      <c r="CT1145" s="95"/>
      <c r="CU1145" s="95"/>
      <c r="CV1145" s="95"/>
      <c r="CW1145" s="141"/>
      <c r="CX1145" s="141"/>
      <c r="CY1145" s="141"/>
      <c r="CZ1145" s="141"/>
      <c r="DA1145" s="141"/>
      <c r="DB1145" s="141"/>
      <c r="DC1145" s="141"/>
      <c r="DD1145" s="141"/>
      <c r="DE1145" s="141"/>
      <c r="DF1145" s="141"/>
      <c r="DG1145" s="141"/>
      <c r="DH1145" s="141"/>
      <c r="DI1145" s="141"/>
      <c r="DJ1145" s="141"/>
      <c r="DK1145" s="141"/>
      <c r="DL1145" s="141"/>
      <c r="DM1145" s="141"/>
      <c r="DN1145" s="151"/>
      <c r="DO1145" s="151"/>
      <c r="DP1145" s="153"/>
      <c r="DQ1145" s="24"/>
      <c r="DR1145" s="24"/>
      <c r="DS1145" s="24"/>
      <c r="DT1145" s="24"/>
      <c r="DU1145" s="24"/>
      <c r="DV1145" s="24"/>
      <c r="DW1145" s="24"/>
      <c r="DX1145" s="24"/>
      <c r="DY1145" s="24"/>
      <c r="DZ1145" s="24"/>
      <c r="EA1145" s="24"/>
      <c r="EB1145" s="24"/>
      <c r="EC1145" s="24"/>
      <c r="ED1145" s="24"/>
      <c r="EE1145" s="24"/>
      <c r="EF1145" s="24"/>
      <c r="EG1145" s="24"/>
      <c r="EH1145" s="24"/>
      <c r="EI1145" s="24"/>
      <c r="EJ1145" s="24"/>
      <c r="EK1145" s="24"/>
      <c r="EL1145" s="24"/>
      <c r="EM1145" s="24"/>
      <c r="EN1145" s="24"/>
      <c r="EO1145" s="24"/>
      <c r="EP1145" s="24"/>
      <c r="EQ1145" s="24"/>
      <c r="ER1145" s="24"/>
      <c r="ES1145" s="151"/>
      <c r="ET1145" s="151"/>
      <c r="EU1145" s="153"/>
      <c r="EV1145" s="24"/>
      <c r="EW1145" s="125"/>
      <c r="EX1145" s="24"/>
      <c r="EY1145" s="24"/>
      <c r="EZ1145" s="24"/>
      <c r="FA1145" s="24"/>
      <c r="FB1145" s="24"/>
      <c r="FC1145" s="24"/>
      <c r="FD1145" s="24"/>
      <c r="FE1145" s="24"/>
      <c r="FF1145" s="24"/>
      <c r="FG1145" s="24"/>
      <c r="FH1145" s="24"/>
      <c r="FI1145" s="24"/>
      <c r="FJ1145" s="24"/>
      <c r="FK1145" s="24"/>
      <c r="FL1145" s="24"/>
      <c r="FM1145" s="24"/>
      <c r="FN1145" s="24"/>
      <c r="FO1145" s="24"/>
      <c r="FP1145" s="24"/>
      <c r="FQ1145" s="24"/>
      <c r="FR1145" s="24"/>
      <c r="FS1145" s="24"/>
      <c r="FT1145" s="24"/>
      <c r="FU1145" s="24"/>
      <c r="FV1145" s="24"/>
      <c r="FW1145" s="24"/>
      <c r="FX1145" s="24"/>
      <c r="FY1145" s="24"/>
      <c r="FZ1145" s="24"/>
      <c r="GA1145" s="151"/>
      <c r="GB1145" s="151"/>
      <c r="GC1145" s="153"/>
      <c r="GD1145" s="24"/>
      <c r="GE1145" s="24"/>
      <c r="GF1145" s="24"/>
      <c r="GG1145" s="24"/>
      <c r="GH1145" s="24"/>
      <c r="GI1145" s="24"/>
      <c r="GJ1145" s="24"/>
      <c r="GK1145" s="24"/>
      <c r="GL1145" s="24"/>
      <c r="GM1145" s="24"/>
      <c r="GN1145" s="24"/>
      <c r="GO1145" s="24"/>
      <c r="GP1145" s="24"/>
      <c r="GQ1145" s="24"/>
      <c r="GR1145" s="24"/>
      <c r="GS1145" s="24"/>
      <c r="GT1145" s="24"/>
      <c r="GU1145" s="24"/>
      <c r="GV1145" s="24"/>
      <c r="GW1145" s="24"/>
      <c r="GX1145" s="24"/>
      <c r="GY1145" s="24"/>
      <c r="GZ1145" s="24"/>
      <c r="HA1145" s="24"/>
      <c r="HB1145" s="24"/>
      <c r="HC1145" s="24"/>
      <c r="HD1145" s="24"/>
      <c r="HE1145" s="24"/>
      <c r="HF1145" s="24"/>
      <c r="HG1145" s="24"/>
      <c r="HH1145" s="151"/>
      <c r="HI1145" s="151"/>
      <c r="HJ1145" s="153"/>
      <c r="HK1145" s="24"/>
      <c r="HL1145" s="24"/>
      <c r="HM1145" s="24"/>
      <c r="HN1145" s="24"/>
      <c r="HO1145" s="24"/>
      <c r="HP1145" s="24"/>
      <c r="HQ1145" s="24"/>
      <c r="HR1145" s="24"/>
      <c r="HS1145" s="24"/>
      <c r="HT1145" s="24"/>
      <c r="HU1145" s="24"/>
      <c r="HV1145" s="24"/>
      <c r="HW1145" s="24"/>
      <c r="HX1145" s="24"/>
      <c r="HY1145" s="24"/>
      <c r="HZ1145" s="24"/>
      <c r="IA1145" s="24"/>
      <c r="IB1145" s="24"/>
      <c r="IC1145" s="24"/>
      <c r="ID1145" s="24"/>
      <c r="IE1145" s="24"/>
      <c r="IF1145" s="24"/>
      <c r="IG1145" s="24"/>
      <c r="IH1145" s="24"/>
      <c r="II1145" s="24"/>
      <c r="IJ1145" s="24"/>
      <c r="IK1145" s="24"/>
      <c r="IL1145" s="24"/>
      <c r="IM1145" s="24"/>
      <c r="IN1145" s="24"/>
      <c r="IO1145" s="24"/>
      <c r="IP1145" s="151"/>
      <c r="IQ1145" s="151"/>
      <c r="IR1145" s="153"/>
      <c r="IS1145" s="24"/>
      <c r="IT1145" s="24"/>
      <c r="IU1145" s="24"/>
      <c r="IV1145" s="24"/>
      <c r="IW1145" s="24"/>
      <c r="IX1145" s="24"/>
      <c r="IY1145" s="24"/>
      <c r="IZ1145" s="24"/>
      <c r="JA1145" s="24"/>
      <c r="JB1145" s="24"/>
      <c r="JC1145" s="24"/>
      <c r="JD1145" s="24"/>
      <c r="JE1145" s="24"/>
      <c r="JF1145" s="24"/>
      <c r="JG1145" s="24"/>
      <c r="JH1145" s="24"/>
      <c r="JI1145" s="24"/>
      <c r="JJ1145" s="24"/>
      <c r="JK1145" s="24"/>
      <c r="JL1145" s="24"/>
      <c r="JM1145" s="24"/>
      <c r="JN1145" s="24"/>
      <c r="JO1145" s="24"/>
      <c r="JP1145" s="24"/>
      <c r="JQ1145" s="24"/>
      <c r="JR1145" s="24"/>
      <c r="JS1145" s="24"/>
      <c r="JT1145" s="24"/>
      <c r="JU1145" s="25"/>
      <c r="JV1145" s="24"/>
      <c r="JW1145" s="151"/>
      <c r="JX1145" s="151"/>
      <c r="JY1145" s="153"/>
      <c r="JZ1145" s="24"/>
      <c r="KA1145" s="24"/>
      <c r="KB1145" s="24"/>
      <c r="KC1145" s="24"/>
      <c r="KD1145" s="24"/>
      <c r="KE1145" s="24"/>
      <c r="KF1145" s="24"/>
      <c r="KG1145" s="24"/>
      <c r="KH1145" s="24"/>
      <c r="KI1145" s="24"/>
      <c r="KJ1145" s="24"/>
      <c r="KK1145" s="24"/>
      <c r="KL1145" s="24"/>
      <c r="KM1145" s="24"/>
      <c r="KN1145" s="24"/>
      <c r="KO1145" s="24"/>
      <c r="KP1145" s="24"/>
      <c r="KQ1145" s="24"/>
      <c r="KR1145" s="24"/>
      <c r="KS1145" s="24"/>
      <c r="KT1145" s="24"/>
      <c r="KU1145" s="24"/>
      <c r="KV1145" s="24"/>
      <c r="KW1145" s="24"/>
      <c r="KX1145" s="24"/>
      <c r="KY1145" s="24"/>
      <c r="KZ1145" s="24"/>
      <c r="LA1145" s="24"/>
      <c r="LB1145" s="24"/>
      <c r="LC1145" s="24"/>
      <c r="LD1145" s="24"/>
      <c r="LE1145" s="151"/>
      <c r="LF1145" s="151"/>
      <c r="LG1145" s="153"/>
      <c r="LH1145" s="24"/>
      <c r="LI1145" s="24"/>
      <c r="LJ1145" s="24"/>
      <c r="LK1145" s="24"/>
      <c r="LL1145" s="24"/>
      <c r="LM1145" s="24"/>
      <c r="LN1145" s="24"/>
      <c r="LO1145" s="24"/>
      <c r="LP1145" s="24"/>
      <c r="LQ1145" s="24"/>
      <c r="LR1145" s="24"/>
      <c r="LS1145" s="24"/>
      <c r="LT1145" s="24"/>
      <c r="LU1145" s="24"/>
      <c r="LV1145" s="24"/>
      <c r="LW1145" s="24"/>
      <c r="LX1145" s="24"/>
      <c r="LY1145" s="24"/>
      <c r="LZ1145" s="24"/>
      <c r="MA1145" s="24"/>
      <c r="MB1145" s="24"/>
      <c r="MC1145" s="24"/>
      <c r="MD1145" s="24"/>
      <c r="ME1145" s="24"/>
      <c r="MF1145" s="24"/>
      <c r="MG1145" s="24"/>
      <c r="MH1145" s="24"/>
      <c r="MI1145" s="24"/>
      <c r="MJ1145" s="24"/>
      <c r="MK1145" s="24"/>
      <c r="ML1145" s="24"/>
    </row>
    <row r="1146" spans="1:350" ht="13.9" customHeight="1" outlineLevel="3" x14ac:dyDescent="0.2">
      <c r="A1146" s="226" t="s">
        <v>666</v>
      </c>
      <c r="B1146" s="218" t="s">
        <v>412</v>
      </c>
      <c r="C1146" s="214" t="s">
        <v>374</v>
      </c>
      <c r="D1146" s="154">
        <v>32</v>
      </c>
      <c r="E1146" s="175">
        <v>0</v>
      </c>
      <c r="F1146" s="175">
        <f>D1146-E1146</f>
        <v>32</v>
      </c>
      <c r="G1146" s="175" t="s">
        <v>847</v>
      </c>
      <c r="H1146" s="170" t="s">
        <v>1010</v>
      </c>
      <c r="I1146" s="170" t="s">
        <v>946</v>
      </c>
      <c r="J1146" s="212">
        <f ca="1">E1146+Q1146+AX1146+CF1146+DN1146+ES1146+GA1146+HH1146+IP1146+JW1146+LE1146</f>
        <v>32</v>
      </c>
      <c r="K1146" s="212">
        <f>E1146+R1146+AY1146+CG1146+DO1146+ET1146+GB1146+HI1146+IQ1146+JX1146+LF1146</f>
        <v>0</v>
      </c>
      <c r="L1146" s="172">
        <f ca="1">K1146/J1146</f>
        <v>0</v>
      </c>
      <c r="M1146" s="172">
        <f>K1146/D1146</f>
        <v>0</v>
      </c>
      <c r="N1146" s="183">
        <f ca="1">SUMIF($EV$8:$FZ$9,$O$5,$EV1147:$FZ1147)-SUMIF($EV$8:$FZ$9,$Q$5,$EV1147:$FZ1147)</f>
        <v>0</v>
      </c>
      <c r="O1146" s="156"/>
      <c r="P1146" s="16" t="s">
        <v>25</v>
      </c>
      <c r="Q1146" s="150">
        <v>0</v>
      </c>
      <c r="R1146" s="150">
        <v>0</v>
      </c>
      <c r="S1146" s="152" t="e">
        <v>#DIV/0!</v>
      </c>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50">
        <f t="shared" ca="1" si="2895"/>
        <v>0</v>
      </c>
      <c r="AY1146" s="150">
        <f>SUM(BA1147:CE1147)</f>
        <v>0</v>
      </c>
      <c r="AZ1146" s="152" t="e">
        <f ca="1">AY1146/AX1146</f>
        <v>#DIV/0!</v>
      </c>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50">
        <f t="shared" ref="CF1146" si="2970">SUM(CI1146:DM1146)</f>
        <v>0</v>
      </c>
      <c r="CG1146" s="150">
        <f>SUM(CI1147:DM1147)</f>
        <v>0</v>
      </c>
      <c r="CH1146" s="152" t="e">
        <f>CG1146/CF1146</f>
        <v>#DIV/0!</v>
      </c>
      <c r="CI1146" s="129"/>
      <c r="CJ1146" s="129"/>
      <c r="CK1146" s="129"/>
      <c r="CL1146" s="129"/>
      <c r="CM1146" s="129"/>
      <c r="CN1146" s="129"/>
      <c r="CO1146" s="129"/>
      <c r="CP1146" s="101"/>
      <c r="CQ1146" s="101"/>
      <c r="CR1146" s="101"/>
      <c r="CS1146" s="101"/>
      <c r="CT1146" s="101"/>
      <c r="CU1146" s="101"/>
      <c r="CV1146" s="101"/>
      <c r="CW1146" s="129"/>
      <c r="CX1146" s="129"/>
      <c r="CY1146" s="129"/>
      <c r="CZ1146" s="129"/>
      <c r="DA1146" s="129"/>
      <c r="DB1146" s="129"/>
      <c r="DC1146" s="129"/>
      <c r="DD1146" s="129"/>
      <c r="DE1146" s="129"/>
      <c r="DF1146" s="129"/>
      <c r="DG1146" s="129"/>
      <c r="DH1146" s="129"/>
      <c r="DI1146" s="129"/>
      <c r="DJ1146" s="129"/>
      <c r="DK1146" s="129"/>
      <c r="DL1146" s="129"/>
      <c r="DM1146" s="129"/>
      <c r="DN1146" s="150">
        <f t="shared" ref="DN1146" si="2971">SUM(DQ1146:ER1146)</f>
        <v>0</v>
      </c>
      <c r="DO1146" s="150">
        <f>SUM(DQ1147:ER1147)</f>
        <v>0</v>
      </c>
      <c r="DP1146" s="152" t="e">
        <f t="shared" si="2903"/>
        <v>#DIV/0!</v>
      </c>
      <c r="DQ1146" s="16"/>
      <c r="DR1146" s="16"/>
      <c r="DS1146" s="16"/>
      <c r="DT1146" s="16"/>
      <c r="DU1146" s="16"/>
      <c r="DV1146" s="16"/>
      <c r="DW1146" s="16"/>
      <c r="DX1146" s="16"/>
      <c r="DY1146" s="16"/>
      <c r="DZ1146" s="16"/>
      <c r="EA1146" s="16"/>
      <c r="EB1146" s="16"/>
      <c r="EC1146" s="16"/>
      <c r="ED1146" s="16"/>
      <c r="EE1146" s="16"/>
      <c r="EF1146" s="16"/>
      <c r="EG1146" s="16"/>
      <c r="EH1146" s="16"/>
      <c r="EI1146" s="16"/>
      <c r="EJ1146" s="16"/>
      <c r="EK1146" s="16"/>
      <c r="EL1146" s="16"/>
      <c r="EM1146" s="16"/>
      <c r="EN1146" s="16"/>
      <c r="EO1146" s="16"/>
      <c r="EP1146" s="16"/>
      <c r="EQ1146" s="16"/>
      <c r="ER1146" s="16"/>
      <c r="ES1146" s="150">
        <f t="shared" ca="1" si="2939"/>
        <v>0</v>
      </c>
      <c r="ET1146" s="150">
        <f t="shared" si="2940"/>
        <v>0</v>
      </c>
      <c r="EU1146" s="152" t="e">
        <f t="shared" ca="1" si="2941"/>
        <v>#DIV/0!</v>
      </c>
      <c r="EV1146" s="16"/>
      <c r="EW1146" s="67"/>
      <c r="EX1146" s="16"/>
      <c r="EY1146" s="16"/>
      <c r="EZ1146" s="16"/>
      <c r="FA1146" s="16"/>
      <c r="FB1146" s="16"/>
      <c r="FC1146" s="16"/>
      <c r="FD1146" s="16"/>
      <c r="FE1146" s="16"/>
      <c r="FF1146" s="16"/>
      <c r="FG1146" s="16"/>
      <c r="FH1146" s="16"/>
      <c r="FI1146" s="16"/>
      <c r="FJ1146" s="16"/>
      <c r="FK1146" s="16"/>
      <c r="FL1146" s="16"/>
      <c r="FM1146" s="16"/>
      <c r="FN1146" s="16"/>
      <c r="FO1146" s="16"/>
      <c r="FP1146" s="16"/>
      <c r="FQ1146" s="16"/>
      <c r="FR1146" s="16"/>
      <c r="FS1146" s="16"/>
      <c r="FT1146" s="16"/>
      <c r="FU1146" s="16"/>
      <c r="FV1146" s="16"/>
      <c r="FW1146" s="16"/>
      <c r="FX1146" s="16"/>
      <c r="FY1146" s="16"/>
      <c r="FZ1146" s="16"/>
      <c r="GA1146" s="150">
        <f t="shared" ref="GA1146" ca="1" si="2972">SUMIF($GD$8:$HG$9,$O$5,GD1146:HG1146)</f>
        <v>32</v>
      </c>
      <c r="GB1146" s="150">
        <f t="shared" ref="GB1146" si="2973">SUM(GD1147:HG1147)</f>
        <v>0</v>
      </c>
      <c r="GC1146" s="152">
        <f t="shared" ref="GC1146" ca="1" si="2974">GB1146/GA1146</f>
        <v>0</v>
      </c>
      <c r="GD1146" s="16"/>
      <c r="GE1146" s="16"/>
      <c r="GF1146" s="16"/>
      <c r="GG1146" s="16"/>
      <c r="GH1146" s="16"/>
      <c r="GI1146" s="16"/>
      <c r="GJ1146" s="16"/>
      <c r="GK1146" s="16"/>
      <c r="GL1146" s="16"/>
      <c r="GM1146" s="16"/>
      <c r="GN1146" s="16"/>
      <c r="GO1146" s="16"/>
      <c r="GP1146" s="16"/>
      <c r="GQ1146" s="16"/>
      <c r="GR1146" s="16"/>
      <c r="GS1146" s="16"/>
      <c r="GT1146" s="16"/>
      <c r="GU1146" s="16"/>
      <c r="GV1146" s="16"/>
      <c r="GW1146" s="16"/>
      <c r="GX1146" s="16"/>
      <c r="GY1146" s="16"/>
      <c r="GZ1146" s="16"/>
      <c r="HA1146" s="16"/>
      <c r="HB1146" s="16"/>
      <c r="HC1146" s="16"/>
      <c r="HD1146" s="16"/>
      <c r="HE1146" s="16"/>
      <c r="HF1146" s="16">
        <v>16</v>
      </c>
      <c r="HG1146" s="16">
        <v>16</v>
      </c>
      <c r="HH1146" s="150"/>
      <c r="HI1146" s="150">
        <v>0</v>
      </c>
      <c r="HJ1146" s="152" t="e">
        <v>#DIV/0!</v>
      </c>
      <c r="HK1146" s="16"/>
      <c r="HL1146" s="16"/>
      <c r="HM1146" s="16"/>
      <c r="HN1146" s="16"/>
      <c r="HO1146" s="16"/>
      <c r="HP1146" s="16"/>
      <c r="HQ1146" s="16"/>
      <c r="HR1146" s="16"/>
      <c r="HS1146" s="16"/>
      <c r="HT1146" s="16"/>
      <c r="HU1146" s="16"/>
      <c r="HV1146" s="16"/>
      <c r="HW1146" s="16"/>
      <c r="HX1146" s="16"/>
      <c r="HY1146" s="16"/>
      <c r="HZ1146" s="16"/>
      <c r="IA1146" s="16"/>
      <c r="IB1146" s="16"/>
      <c r="IC1146" s="16"/>
      <c r="ID1146" s="16"/>
      <c r="IE1146" s="16"/>
      <c r="IF1146" s="16"/>
      <c r="IG1146" s="16"/>
      <c r="IH1146" s="16"/>
      <c r="II1146" s="16"/>
      <c r="IJ1146" s="16"/>
      <c r="IK1146" s="16"/>
      <c r="IL1146" s="16"/>
      <c r="IM1146" s="16"/>
      <c r="IN1146" s="16"/>
      <c r="IO1146" s="16"/>
      <c r="IP1146" s="150"/>
      <c r="IQ1146" s="150">
        <v>0</v>
      </c>
      <c r="IR1146" s="152" t="e">
        <v>#DIV/0!</v>
      </c>
      <c r="IS1146" s="16"/>
      <c r="IT1146" s="16"/>
      <c r="IU1146" s="16"/>
      <c r="IV1146" s="16"/>
      <c r="IW1146" s="16"/>
      <c r="IX1146" s="16"/>
      <c r="IY1146" s="16"/>
      <c r="IZ1146" s="16"/>
      <c r="JA1146" s="16"/>
      <c r="JB1146" s="16"/>
      <c r="JC1146" s="16"/>
      <c r="JD1146" s="16"/>
      <c r="JE1146" s="16"/>
      <c r="JF1146" s="16"/>
      <c r="JG1146" s="16"/>
      <c r="JH1146" s="16"/>
      <c r="JI1146" s="16"/>
      <c r="JJ1146" s="16"/>
      <c r="JK1146" s="16"/>
      <c r="JL1146" s="16"/>
      <c r="JM1146" s="16"/>
      <c r="JN1146" s="16"/>
      <c r="JO1146" s="16"/>
      <c r="JP1146" s="16"/>
      <c r="JQ1146" s="16"/>
      <c r="JR1146" s="16"/>
      <c r="JS1146" s="16"/>
      <c r="JT1146" s="16"/>
      <c r="JU1146" s="23"/>
      <c r="JV1146" s="16"/>
      <c r="JW1146" s="150"/>
      <c r="JX1146" s="150">
        <v>0</v>
      </c>
      <c r="JY1146" s="152" t="e">
        <v>#DIV/0!</v>
      </c>
      <c r="JZ1146" s="16"/>
      <c r="KA1146" s="16"/>
      <c r="KB1146" s="16"/>
      <c r="KC1146" s="16"/>
      <c r="KD1146" s="16"/>
      <c r="KE1146" s="16"/>
      <c r="KF1146" s="16"/>
      <c r="KG1146" s="16"/>
      <c r="KH1146" s="16"/>
      <c r="KI1146" s="16"/>
      <c r="KJ1146" s="16"/>
      <c r="KK1146" s="16"/>
      <c r="KL1146" s="16"/>
      <c r="KM1146" s="16"/>
      <c r="KN1146" s="16"/>
      <c r="KO1146" s="16"/>
      <c r="KP1146" s="16"/>
      <c r="KQ1146" s="16"/>
      <c r="KR1146" s="16"/>
      <c r="KS1146" s="16"/>
      <c r="KT1146" s="16"/>
      <c r="KU1146" s="16"/>
      <c r="KV1146" s="16"/>
      <c r="KW1146" s="16"/>
      <c r="KX1146" s="16"/>
      <c r="KY1146" s="16"/>
      <c r="KZ1146" s="16"/>
      <c r="LA1146" s="16"/>
      <c r="LB1146" s="16"/>
      <c r="LC1146" s="16"/>
      <c r="LD1146" s="16"/>
      <c r="LE1146" s="150"/>
      <c r="LF1146" s="150">
        <v>0</v>
      </c>
      <c r="LG1146" s="152" t="e">
        <v>#DIV/0!</v>
      </c>
      <c r="LH1146" s="16"/>
      <c r="LI1146" s="16"/>
      <c r="LJ1146" s="16"/>
      <c r="LK1146" s="16"/>
      <c r="LL1146" s="16"/>
      <c r="LM1146" s="16"/>
      <c r="LN1146" s="16"/>
      <c r="LO1146" s="16"/>
      <c r="LP1146" s="16"/>
      <c r="LQ1146" s="16"/>
      <c r="LR1146" s="16"/>
      <c r="LS1146" s="16"/>
      <c r="LT1146" s="16"/>
      <c r="LU1146" s="16"/>
      <c r="LV1146" s="16"/>
      <c r="LW1146" s="16"/>
      <c r="LX1146" s="16"/>
      <c r="LY1146" s="16"/>
      <c r="LZ1146" s="16"/>
      <c r="MA1146" s="16"/>
      <c r="MB1146" s="16"/>
      <c r="MC1146" s="16"/>
      <c r="MD1146" s="16"/>
      <c r="ME1146" s="16"/>
      <c r="MF1146" s="16"/>
      <c r="MG1146" s="16"/>
      <c r="MH1146" s="16"/>
      <c r="MI1146" s="16"/>
      <c r="MJ1146" s="16"/>
      <c r="MK1146" s="16"/>
      <c r="ML1146" s="16"/>
    </row>
    <row r="1147" spans="1:350" ht="13.9" customHeight="1" outlineLevel="3" x14ac:dyDescent="0.2">
      <c r="A1147" s="227"/>
      <c r="B1147" s="219"/>
      <c r="C1147" s="215"/>
      <c r="D1147" s="155"/>
      <c r="E1147" s="176"/>
      <c r="F1147" s="176"/>
      <c r="G1147" s="176"/>
      <c r="H1147" s="171"/>
      <c r="I1147" s="171"/>
      <c r="J1147" s="213"/>
      <c r="K1147" s="213"/>
      <c r="L1147" s="173"/>
      <c r="M1147" s="173"/>
      <c r="N1147" s="184"/>
      <c r="O1147" s="157"/>
      <c r="P1147" s="17" t="s">
        <v>26</v>
      </c>
      <c r="Q1147" s="151"/>
      <c r="R1147" s="151"/>
      <c r="S1147" s="153"/>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151"/>
      <c r="AY1147" s="151"/>
      <c r="AZ1147" s="153"/>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c r="CA1147" s="24"/>
      <c r="CB1147" s="24"/>
      <c r="CC1147" s="24"/>
      <c r="CD1147" s="24"/>
      <c r="CE1147" s="24"/>
      <c r="CF1147" s="151"/>
      <c r="CG1147" s="151"/>
      <c r="CH1147" s="153"/>
      <c r="CI1147" s="141"/>
      <c r="CJ1147" s="141"/>
      <c r="CK1147" s="141"/>
      <c r="CL1147" s="141"/>
      <c r="CM1147" s="141"/>
      <c r="CN1147" s="141"/>
      <c r="CO1147" s="141"/>
      <c r="CP1147" s="95"/>
      <c r="CQ1147" s="95"/>
      <c r="CR1147" s="95"/>
      <c r="CS1147" s="95"/>
      <c r="CT1147" s="95"/>
      <c r="CU1147" s="95"/>
      <c r="CV1147" s="95"/>
      <c r="CW1147" s="141"/>
      <c r="CX1147" s="141"/>
      <c r="CY1147" s="141"/>
      <c r="CZ1147" s="141"/>
      <c r="DA1147" s="141"/>
      <c r="DB1147" s="141"/>
      <c r="DC1147" s="141"/>
      <c r="DD1147" s="141"/>
      <c r="DE1147" s="141"/>
      <c r="DF1147" s="141"/>
      <c r="DG1147" s="141"/>
      <c r="DH1147" s="141"/>
      <c r="DI1147" s="141"/>
      <c r="DJ1147" s="141"/>
      <c r="DK1147" s="141"/>
      <c r="DL1147" s="141"/>
      <c r="DM1147" s="141"/>
      <c r="DN1147" s="151"/>
      <c r="DO1147" s="151"/>
      <c r="DP1147" s="153"/>
      <c r="DQ1147" s="24"/>
      <c r="DR1147" s="24"/>
      <c r="DS1147" s="24"/>
      <c r="DT1147" s="24"/>
      <c r="DU1147" s="24"/>
      <c r="DV1147" s="24"/>
      <c r="DW1147" s="24"/>
      <c r="DX1147" s="24"/>
      <c r="DY1147" s="24"/>
      <c r="DZ1147" s="24"/>
      <c r="EA1147" s="24"/>
      <c r="EB1147" s="24"/>
      <c r="EC1147" s="24"/>
      <c r="ED1147" s="24"/>
      <c r="EE1147" s="24"/>
      <c r="EF1147" s="24"/>
      <c r="EG1147" s="24"/>
      <c r="EH1147" s="24"/>
      <c r="EI1147" s="24"/>
      <c r="EJ1147" s="24"/>
      <c r="EK1147" s="24"/>
      <c r="EL1147" s="24"/>
      <c r="EM1147" s="24"/>
      <c r="EN1147" s="24"/>
      <c r="EO1147" s="24"/>
      <c r="EP1147" s="24"/>
      <c r="EQ1147" s="24"/>
      <c r="ER1147" s="24"/>
      <c r="ES1147" s="151"/>
      <c r="ET1147" s="151"/>
      <c r="EU1147" s="153"/>
      <c r="EV1147" s="24"/>
      <c r="EW1147" s="125"/>
      <c r="EX1147" s="24"/>
      <c r="EY1147" s="24"/>
      <c r="EZ1147" s="24"/>
      <c r="FA1147" s="24"/>
      <c r="FB1147" s="24"/>
      <c r="FC1147" s="24"/>
      <c r="FD1147" s="24"/>
      <c r="FE1147" s="24"/>
      <c r="FF1147" s="24"/>
      <c r="FG1147" s="24"/>
      <c r="FH1147" s="24"/>
      <c r="FI1147" s="24"/>
      <c r="FJ1147" s="24"/>
      <c r="FK1147" s="24"/>
      <c r="FL1147" s="24"/>
      <c r="FM1147" s="24"/>
      <c r="FN1147" s="24"/>
      <c r="FO1147" s="24"/>
      <c r="FP1147" s="24"/>
      <c r="FQ1147" s="24"/>
      <c r="FR1147" s="24"/>
      <c r="FS1147" s="24"/>
      <c r="FT1147" s="24"/>
      <c r="FU1147" s="24"/>
      <c r="FV1147" s="24"/>
      <c r="FW1147" s="24"/>
      <c r="FX1147" s="24"/>
      <c r="FY1147" s="24"/>
      <c r="FZ1147" s="24"/>
      <c r="GA1147" s="151"/>
      <c r="GB1147" s="151"/>
      <c r="GC1147" s="153"/>
      <c r="GD1147" s="24"/>
      <c r="GE1147" s="24"/>
      <c r="GF1147" s="24"/>
      <c r="GG1147" s="24"/>
      <c r="GH1147" s="24"/>
      <c r="GI1147" s="24"/>
      <c r="GJ1147" s="24"/>
      <c r="GK1147" s="24"/>
      <c r="GL1147" s="24"/>
      <c r="GM1147" s="24"/>
      <c r="GN1147" s="24"/>
      <c r="GO1147" s="24"/>
      <c r="GP1147" s="24"/>
      <c r="GQ1147" s="24"/>
      <c r="GR1147" s="24"/>
      <c r="GS1147" s="24"/>
      <c r="GT1147" s="24"/>
      <c r="GU1147" s="24"/>
      <c r="GV1147" s="24"/>
      <c r="GW1147" s="24"/>
      <c r="GX1147" s="24"/>
      <c r="GY1147" s="24"/>
      <c r="GZ1147" s="24"/>
      <c r="HA1147" s="24"/>
      <c r="HB1147" s="24"/>
      <c r="HC1147" s="24"/>
      <c r="HD1147" s="24"/>
      <c r="HE1147" s="24"/>
      <c r="HF1147" s="24"/>
      <c r="HG1147" s="24"/>
      <c r="HH1147" s="151"/>
      <c r="HI1147" s="151"/>
      <c r="HJ1147" s="153"/>
      <c r="HK1147" s="24"/>
      <c r="HL1147" s="24"/>
      <c r="HM1147" s="24"/>
      <c r="HN1147" s="24"/>
      <c r="HO1147" s="24"/>
      <c r="HP1147" s="24"/>
      <c r="HQ1147" s="24"/>
      <c r="HR1147" s="24"/>
      <c r="HS1147" s="24"/>
      <c r="HT1147" s="24"/>
      <c r="HU1147" s="24"/>
      <c r="HV1147" s="24"/>
      <c r="HW1147" s="24"/>
      <c r="HX1147" s="24"/>
      <c r="HY1147" s="24"/>
      <c r="HZ1147" s="24"/>
      <c r="IA1147" s="24"/>
      <c r="IB1147" s="24"/>
      <c r="IC1147" s="24"/>
      <c r="ID1147" s="24"/>
      <c r="IE1147" s="24"/>
      <c r="IF1147" s="24"/>
      <c r="IG1147" s="24"/>
      <c r="IH1147" s="24"/>
      <c r="II1147" s="24"/>
      <c r="IJ1147" s="24"/>
      <c r="IK1147" s="24"/>
      <c r="IL1147" s="24"/>
      <c r="IM1147" s="24"/>
      <c r="IN1147" s="24"/>
      <c r="IO1147" s="24"/>
      <c r="IP1147" s="151"/>
      <c r="IQ1147" s="151"/>
      <c r="IR1147" s="153"/>
      <c r="IS1147" s="24"/>
      <c r="IT1147" s="24"/>
      <c r="IU1147" s="24"/>
      <c r="IV1147" s="24"/>
      <c r="IW1147" s="24"/>
      <c r="IX1147" s="24"/>
      <c r="IY1147" s="24"/>
      <c r="IZ1147" s="24"/>
      <c r="JA1147" s="24"/>
      <c r="JB1147" s="24"/>
      <c r="JC1147" s="24"/>
      <c r="JD1147" s="24"/>
      <c r="JE1147" s="24"/>
      <c r="JF1147" s="24"/>
      <c r="JG1147" s="24"/>
      <c r="JH1147" s="24"/>
      <c r="JI1147" s="24"/>
      <c r="JJ1147" s="24"/>
      <c r="JK1147" s="24"/>
      <c r="JL1147" s="24"/>
      <c r="JM1147" s="24"/>
      <c r="JN1147" s="24"/>
      <c r="JO1147" s="24"/>
      <c r="JP1147" s="24"/>
      <c r="JQ1147" s="24"/>
      <c r="JR1147" s="24"/>
      <c r="JS1147" s="24"/>
      <c r="JT1147" s="24"/>
      <c r="JU1147" s="25"/>
      <c r="JV1147" s="24"/>
      <c r="JW1147" s="151"/>
      <c r="JX1147" s="151"/>
      <c r="JY1147" s="153"/>
      <c r="JZ1147" s="24"/>
      <c r="KA1147" s="24"/>
      <c r="KB1147" s="24"/>
      <c r="KC1147" s="24"/>
      <c r="KD1147" s="24"/>
      <c r="KE1147" s="24"/>
      <c r="KF1147" s="24"/>
      <c r="KG1147" s="24"/>
      <c r="KH1147" s="24"/>
      <c r="KI1147" s="24"/>
      <c r="KJ1147" s="24"/>
      <c r="KK1147" s="24"/>
      <c r="KL1147" s="24"/>
      <c r="KM1147" s="24"/>
      <c r="KN1147" s="24"/>
      <c r="KO1147" s="24"/>
      <c r="KP1147" s="24"/>
      <c r="KQ1147" s="24"/>
      <c r="KR1147" s="24"/>
      <c r="KS1147" s="24"/>
      <c r="KT1147" s="24"/>
      <c r="KU1147" s="24"/>
      <c r="KV1147" s="24"/>
      <c r="KW1147" s="24"/>
      <c r="KX1147" s="24"/>
      <c r="KY1147" s="24"/>
      <c r="KZ1147" s="24"/>
      <c r="LA1147" s="24"/>
      <c r="LB1147" s="24"/>
      <c r="LC1147" s="24"/>
      <c r="LD1147" s="24"/>
      <c r="LE1147" s="151"/>
      <c r="LF1147" s="151"/>
      <c r="LG1147" s="153"/>
      <c r="LH1147" s="24"/>
      <c r="LI1147" s="24"/>
      <c r="LJ1147" s="24"/>
      <c r="LK1147" s="24"/>
      <c r="LL1147" s="24"/>
      <c r="LM1147" s="24"/>
      <c r="LN1147" s="24"/>
      <c r="LO1147" s="24"/>
      <c r="LP1147" s="24"/>
      <c r="LQ1147" s="24"/>
      <c r="LR1147" s="24"/>
      <c r="LS1147" s="24"/>
      <c r="LT1147" s="24"/>
      <c r="LU1147" s="24"/>
      <c r="LV1147" s="24"/>
      <c r="LW1147" s="24"/>
      <c r="LX1147" s="24"/>
      <c r="LY1147" s="24"/>
      <c r="LZ1147" s="24"/>
      <c r="MA1147" s="24"/>
      <c r="MB1147" s="24"/>
      <c r="MC1147" s="24"/>
      <c r="MD1147" s="24"/>
      <c r="ME1147" s="24"/>
      <c r="MF1147" s="24"/>
      <c r="MG1147" s="24"/>
      <c r="MH1147" s="24"/>
      <c r="MI1147" s="24"/>
      <c r="MJ1147" s="24"/>
      <c r="MK1147" s="24"/>
      <c r="ML1147" s="24"/>
    </row>
    <row r="1148" spans="1:350" ht="13.9" customHeight="1" outlineLevel="3" x14ac:dyDescent="0.2">
      <c r="A1148" s="226" t="s">
        <v>1224</v>
      </c>
      <c r="B1148" s="218" t="s">
        <v>353</v>
      </c>
      <c r="C1148" s="214" t="s">
        <v>37</v>
      </c>
      <c r="D1148" s="154">
        <v>767</v>
      </c>
      <c r="E1148" s="175">
        <v>0</v>
      </c>
      <c r="F1148" s="175">
        <f>D1148-E1148</f>
        <v>767</v>
      </c>
      <c r="G1148" s="175" t="s">
        <v>965</v>
      </c>
      <c r="H1148" s="170" t="s">
        <v>867</v>
      </c>
      <c r="I1148" s="170" t="s">
        <v>968</v>
      </c>
      <c r="J1148" s="212">
        <f ca="1">E1148+Q1148+AX1148+CF1148+DN1148+ES1148+GA1148+HH1148+IP1148+JW1148+LE1148</f>
        <v>767</v>
      </c>
      <c r="K1148" s="212">
        <f>E1148+R1148+AY1148+CG1148+DO1148+ET1148+GB1148+HI1148+IQ1148+JX1148+LF1148</f>
        <v>0</v>
      </c>
      <c r="L1148" s="172">
        <f ca="1">K1148/J1148</f>
        <v>0</v>
      </c>
      <c r="M1148" s="172">
        <f>K1148/D1148</f>
        <v>0</v>
      </c>
      <c r="N1148" s="183">
        <f ca="1">SUMIF($EV$8:$FZ$9,$O$5,$EV1149:$FZ1149)-SUMIF($EV$8:$FZ$9,$Q$5,$EV1149:$FZ1149)</f>
        <v>0</v>
      </c>
      <c r="O1148" s="156"/>
      <c r="P1148" s="16" t="s">
        <v>25</v>
      </c>
      <c r="Q1148" s="150">
        <v>0</v>
      </c>
      <c r="R1148" s="150">
        <v>0</v>
      </c>
      <c r="S1148" s="152" t="e">
        <v>#DIV/0!</v>
      </c>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50">
        <f t="shared" ca="1" si="2895"/>
        <v>0</v>
      </c>
      <c r="AY1148" s="150">
        <f>SUM(BA1149:CE1149)</f>
        <v>0</v>
      </c>
      <c r="AZ1148" s="152" t="e">
        <f ca="1">AY1148/AX1148</f>
        <v>#DIV/0!</v>
      </c>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50">
        <f t="shared" ref="CF1148" si="2975">SUM(CI1148:DM1148)</f>
        <v>0</v>
      </c>
      <c r="CG1148" s="150">
        <f>SUM(CI1149:DM1149)</f>
        <v>0</v>
      </c>
      <c r="CH1148" s="152" t="e">
        <f>CG1148/CF1148</f>
        <v>#DIV/0!</v>
      </c>
      <c r="CI1148" s="129"/>
      <c r="CJ1148" s="129"/>
      <c r="CK1148" s="129"/>
      <c r="CL1148" s="129"/>
      <c r="CM1148" s="129"/>
      <c r="CN1148" s="129"/>
      <c r="CO1148" s="129"/>
      <c r="CP1148" s="101"/>
      <c r="CQ1148" s="101"/>
      <c r="CR1148" s="101"/>
      <c r="CS1148" s="101"/>
      <c r="CT1148" s="101"/>
      <c r="CU1148" s="101"/>
      <c r="CV1148" s="101"/>
      <c r="CW1148" s="129"/>
      <c r="CX1148" s="129"/>
      <c r="CY1148" s="129"/>
      <c r="CZ1148" s="129"/>
      <c r="DA1148" s="129"/>
      <c r="DB1148" s="129"/>
      <c r="DC1148" s="129"/>
      <c r="DD1148" s="129"/>
      <c r="DE1148" s="129"/>
      <c r="DF1148" s="129"/>
      <c r="DG1148" s="129"/>
      <c r="DH1148" s="129"/>
      <c r="DI1148" s="129"/>
      <c r="DJ1148" s="129"/>
      <c r="DK1148" s="129"/>
      <c r="DL1148" s="129"/>
      <c r="DM1148" s="129"/>
      <c r="DN1148" s="150">
        <f t="shared" ref="DN1148" si="2976">SUM(DQ1148:ER1148)</f>
        <v>0</v>
      </c>
      <c r="DO1148" s="150">
        <f>SUM(DQ1149:ER1149)</f>
        <v>0</v>
      </c>
      <c r="DP1148" s="152" t="e">
        <f t="shared" si="2903"/>
        <v>#DIV/0!</v>
      </c>
      <c r="DQ1148" s="16"/>
      <c r="DR1148" s="16"/>
      <c r="DS1148" s="16"/>
      <c r="DT1148" s="16"/>
      <c r="DU1148" s="16"/>
      <c r="DV1148" s="16"/>
      <c r="DW1148" s="16"/>
      <c r="DX1148" s="16"/>
      <c r="DY1148" s="16"/>
      <c r="DZ1148" s="16"/>
      <c r="EA1148" s="16"/>
      <c r="EB1148" s="16"/>
      <c r="EC1148" s="16"/>
      <c r="ED1148" s="16"/>
      <c r="EE1148" s="16"/>
      <c r="EF1148" s="16"/>
      <c r="EG1148" s="16"/>
      <c r="EH1148" s="16"/>
      <c r="EI1148" s="16"/>
      <c r="EJ1148" s="16"/>
      <c r="EK1148" s="16"/>
      <c r="EL1148" s="16"/>
      <c r="EM1148" s="16"/>
      <c r="EN1148" s="16"/>
      <c r="EO1148" s="16"/>
      <c r="EP1148" s="16"/>
      <c r="EQ1148" s="16"/>
      <c r="ER1148" s="16"/>
      <c r="ES1148" s="150">
        <f t="shared" ca="1" si="2939"/>
        <v>767</v>
      </c>
      <c r="ET1148" s="150">
        <f t="shared" si="2940"/>
        <v>0</v>
      </c>
      <c r="EU1148" s="152">
        <f t="shared" ca="1" si="2941"/>
        <v>0</v>
      </c>
      <c r="EV1148" s="16"/>
      <c r="EW1148" s="67"/>
      <c r="EX1148" s="16"/>
      <c r="EY1148" s="16"/>
      <c r="EZ1148" s="16"/>
      <c r="FA1148" s="16"/>
      <c r="FB1148" s="16"/>
      <c r="FC1148" s="16"/>
      <c r="FD1148" s="16"/>
      <c r="FE1148" s="16"/>
      <c r="FF1148" s="16"/>
      <c r="FG1148" s="16"/>
      <c r="FH1148" s="16"/>
      <c r="FI1148" s="16"/>
      <c r="FJ1148" s="16"/>
      <c r="FK1148" s="16"/>
      <c r="FL1148" s="16"/>
      <c r="FM1148" s="16"/>
      <c r="FN1148" s="16"/>
      <c r="FO1148" s="16"/>
      <c r="FP1148" s="16"/>
      <c r="FQ1148" s="16"/>
      <c r="FR1148" s="16"/>
      <c r="FS1148" s="16">
        <v>100</v>
      </c>
      <c r="FT1148" s="16">
        <v>100</v>
      </c>
      <c r="FU1148" s="16">
        <v>100</v>
      </c>
      <c r="FV1148" s="16">
        <v>100</v>
      </c>
      <c r="FW1148" s="16">
        <v>100</v>
      </c>
      <c r="FX1148" s="16">
        <v>100</v>
      </c>
      <c r="FY1148" s="16">
        <v>100</v>
      </c>
      <c r="FZ1148" s="16">
        <v>67</v>
      </c>
      <c r="GA1148" s="150">
        <f t="shared" ref="GA1148" ca="1" si="2977">SUMIF($GD$8:$HG$9,$O$5,GD1148:HG1148)</f>
        <v>0</v>
      </c>
      <c r="GB1148" s="150">
        <f t="shared" ref="GB1148" si="2978">SUM(GD1149:HG1149)</f>
        <v>0</v>
      </c>
      <c r="GC1148" s="152" t="e">
        <f t="shared" ref="GC1148" ca="1" si="2979">GB1148/GA1148</f>
        <v>#DIV/0!</v>
      </c>
      <c r="GD1148" s="16"/>
      <c r="GE1148" s="16"/>
      <c r="GF1148" s="16"/>
      <c r="GG1148" s="16"/>
      <c r="GH1148" s="16"/>
      <c r="GI1148" s="16"/>
      <c r="GJ1148" s="16"/>
      <c r="GK1148" s="16"/>
      <c r="GL1148" s="16"/>
      <c r="GM1148" s="16"/>
      <c r="GN1148" s="16"/>
      <c r="GO1148" s="16"/>
      <c r="GP1148" s="16"/>
      <c r="GQ1148" s="16"/>
      <c r="GR1148" s="16"/>
      <c r="GS1148" s="16"/>
      <c r="GT1148" s="16"/>
      <c r="GU1148" s="16"/>
      <c r="GV1148" s="16"/>
      <c r="GW1148" s="16"/>
      <c r="GX1148" s="16"/>
      <c r="GY1148" s="16"/>
      <c r="GZ1148" s="16"/>
      <c r="HA1148" s="16"/>
      <c r="HB1148" s="16"/>
      <c r="HC1148" s="16"/>
      <c r="HD1148" s="16"/>
      <c r="HE1148" s="16"/>
      <c r="HF1148" s="16"/>
      <c r="HG1148" s="16"/>
      <c r="HH1148" s="150"/>
      <c r="HI1148" s="150">
        <v>0</v>
      </c>
      <c r="HJ1148" s="152" t="e">
        <v>#DIV/0!</v>
      </c>
      <c r="HK1148" s="16"/>
      <c r="HL1148" s="16"/>
      <c r="HM1148" s="16"/>
      <c r="HN1148" s="16"/>
      <c r="HO1148" s="16"/>
      <c r="HP1148" s="16"/>
      <c r="HQ1148" s="16"/>
      <c r="HR1148" s="16"/>
      <c r="HS1148" s="16"/>
      <c r="HT1148" s="16"/>
      <c r="HU1148" s="16"/>
      <c r="HV1148" s="16"/>
      <c r="HW1148" s="16"/>
      <c r="HX1148" s="16"/>
      <c r="HY1148" s="16"/>
      <c r="HZ1148" s="16"/>
      <c r="IA1148" s="16"/>
      <c r="IB1148" s="16"/>
      <c r="IC1148" s="16"/>
      <c r="ID1148" s="16"/>
      <c r="IE1148" s="16"/>
      <c r="IF1148" s="16"/>
      <c r="IG1148" s="16"/>
      <c r="IH1148" s="16"/>
      <c r="II1148" s="16"/>
      <c r="IJ1148" s="16"/>
      <c r="IK1148" s="16"/>
      <c r="IL1148" s="16"/>
      <c r="IM1148" s="16"/>
      <c r="IN1148" s="16"/>
      <c r="IO1148" s="16"/>
      <c r="IP1148" s="150"/>
      <c r="IQ1148" s="150">
        <v>0</v>
      </c>
      <c r="IR1148" s="152" t="e">
        <v>#DIV/0!</v>
      </c>
      <c r="IS1148" s="16"/>
      <c r="IT1148" s="16"/>
      <c r="IU1148" s="16"/>
      <c r="IV1148" s="16"/>
      <c r="IW1148" s="16"/>
      <c r="IX1148" s="16"/>
      <c r="IY1148" s="16"/>
      <c r="IZ1148" s="16"/>
      <c r="JA1148" s="16"/>
      <c r="JB1148" s="16"/>
      <c r="JC1148" s="16"/>
      <c r="JD1148" s="16"/>
      <c r="JE1148" s="16"/>
      <c r="JF1148" s="16"/>
      <c r="JG1148" s="16"/>
      <c r="JH1148" s="16"/>
      <c r="JI1148" s="16"/>
      <c r="JJ1148" s="16"/>
      <c r="JK1148" s="16"/>
      <c r="JL1148" s="16"/>
      <c r="JM1148" s="16"/>
      <c r="JN1148" s="16"/>
      <c r="JO1148" s="16"/>
      <c r="JP1148" s="16"/>
      <c r="JQ1148" s="16"/>
      <c r="JR1148" s="16"/>
      <c r="JS1148" s="16"/>
      <c r="JT1148" s="16"/>
      <c r="JU1148" s="23"/>
      <c r="JV1148" s="16"/>
      <c r="JW1148" s="150"/>
      <c r="JX1148" s="150">
        <v>0</v>
      </c>
      <c r="JY1148" s="152" t="e">
        <v>#DIV/0!</v>
      </c>
      <c r="JZ1148" s="16"/>
      <c r="KA1148" s="16"/>
      <c r="KB1148" s="16"/>
      <c r="KC1148" s="16"/>
      <c r="KD1148" s="16"/>
      <c r="KE1148" s="16"/>
      <c r="KF1148" s="16"/>
      <c r="KG1148" s="16"/>
      <c r="KH1148" s="16"/>
      <c r="KI1148" s="16"/>
      <c r="KJ1148" s="16"/>
      <c r="KK1148" s="16"/>
      <c r="KL1148" s="16"/>
      <c r="KM1148" s="16"/>
      <c r="KN1148" s="16"/>
      <c r="KO1148" s="16"/>
      <c r="KP1148" s="16"/>
      <c r="KQ1148" s="16"/>
      <c r="KR1148" s="16"/>
      <c r="KS1148" s="16"/>
      <c r="KT1148" s="16"/>
      <c r="KU1148" s="16"/>
      <c r="KV1148" s="16"/>
      <c r="KW1148" s="16"/>
      <c r="KX1148" s="16"/>
      <c r="KY1148" s="16"/>
      <c r="KZ1148" s="16"/>
      <c r="LA1148" s="16"/>
      <c r="LB1148" s="16"/>
      <c r="LC1148" s="16"/>
      <c r="LD1148" s="16"/>
      <c r="LE1148" s="150"/>
      <c r="LF1148" s="150">
        <v>0</v>
      </c>
      <c r="LG1148" s="152" t="e">
        <v>#DIV/0!</v>
      </c>
      <c r="LH1148" s="16"/>
      <c r="LI1148" s="16"/>
      <c r="LJ1148" s="16"/>
      <c r="LK1148" s="16"/>
      <c r="LL1148" s="16"/>
      <c r="LM1148" s="16"/>
      <c r="LN1148" s="16"/>
      <c r="LO1148" s="16"/>
      <c r="LP1148" s="16"/>
      <c r="LQ1148" s="16"/>
      <c r="LR1148" s="16"/>
      <c r="LS1148" s="16"/>
      <c r="LT1148" s="16"/>
      <c r="LU1148" s="16"/>
      <c r="LV1148" s="16"/>
      <c r="LW1148" s="16"/>
      <c r="LX1148" s="16"/>
      <c r="LY1148" s="16"/>
      <c r="LZ1148" s="16"/>
      <c r="MA1148" s="16"/>
      <c r="MB1148" s="16"/>
      <c r="MC1148" s="16"/>
      <c r="MD1148" s="16"/>
      <c r="ME1148" s="16"/>
      <c r="MF1148" s="16"/>
      <c r="MG1148" s="16"/>
      <c r="MH1148" s="16"/>
      <c r="MI1148" s="16"/>
      <c r="MJ1148" s="16"/>
      <c r="MK1148" s="16"/>
      <c r="ML1148" s="16"/>
    </row>
    <row r="1149" spans="1:350" ht="13.9" customHeight="1" outlineLevel="3" x14ac:dyDescent="0.2">
      <c r="A1149" s="227"/>
      <c r="B1149" s="219"/>
      <c r="C1149" s="215"/>
      <c r="D1149" s="155"/>
      <c r="E1149" s="176"/>
      <c r="F1149" s="176"/>
      <c r="G1149" s="176"/>
      <c r="H1149" s="171"/>
      <c r="I1149" s="171"/>
      <c r="J1149" s="213"/>
      <c r="K1149" s="213"/>
      <c r="L1149" s="173"/>
      <c r="M1149" s="173"/>
      <c r="N1149" s="184"/>
      <c r="O1149" s="157"/>
      <c r="P1149" s="17" t="s">
        <v>26</v>
      </c>
      <c r="Q1149" s="151"/>
      <c r="R1149" s="151"/>
      <c r="S1149" s="153"/>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151"/>
      <c r="AY1149" s="151"/>
      <c r="AZ1149" s="153"/>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c r="CA1149" s="24"/>
      <c r="CB1149" s="24"/>
      <c r="CC1149" s="24"/>
      <c r="CD1149" s="24"/>
      <c r="CE1149" s="24"/>
      <c r="CF1149" s="151"/>
      <c r="CG1149" s="151"/>
      <c r="CH1149" s="153"/>
      <c r="CI1149" s="141"/>
      <c r="CJ1149" s="141"/>
      <c r="CK1149" s="141"/>
      <c r="CL1149" s="141"/>
      <c r="CM1149" s="141"/>
      <c r="CN1149" s="141"/>
      <c r="CO1149" s="141"/>
      <c r="CP1149" s="95"/>
      <c r="CQ1149" s="95"/>
      <c r="CR1149" s="95"/>
      <c r="CS1149" s="95"/>
      <c r="CT1149" s="95"/>
      <c r="CU1149" s="95"/>
      <c r="CV1149" s="95"/>
      <c r="CW1149" s="141"/>
      <c r="CX1149" s="141"/>
      <c r="CY1149" s="141"/>
      <c r="CZ1149" s="141"/>
      <c r="DA1149" s="141"/>
      <c r="DB1149" s="141"/>
      <c r="DC1149" s="141"/>
      <c r="DD1149" s="141"/>
      <c r="DE1149" s="141"/>
      <c r="DF1149" s="141"/>
      <c r="DG1149" s="141"/>
      <c r="DH1149" s="141"/>
      <c r="DI1149" s="141"/>
      <c r="DJ1149" s="141"/>
      <c r="DK1149" s="141"/>
      <c r="DL1149" s="141"/>
      <c r="DM1149" s="141"/>
      <c r="DN1149" s="151"/>
      <c r="DO1149" s="151"/>
      <c r="DP1149" s="153"/>
      <c r="DQ1149" s="24"/>
      <c r="DR1149" s="24"/>
      <c r="DS1149" s="24"/>
      <c r="DT1149" s="24"/>
      <c r="DU1149" s="24"/>
      <c r="DV1149" s="24"/>
      <c r="DW1149" s="24"/>
      <c r="DX1149" s="24"/>
      <c r="DY1149" s="24"/>
      <c r="DZ1149" s="24"/>
      <c r="EA1149" s="24"/>
      <c r="EB1149" s="24"/>
      <c r="EC1149" s="24"/>
      <c r="ED1149" s="24"/>
      <c r="EE1149" s="24"/>
      <c r="EF1149" s="24"/>
      <c r="EG1149" s="24"/>
      <c r="EH1149" s="24"/>
      <c r="EI1149" s="24"/>
      <c r="EJ1149" s="24"/>
      <c r="EK1149" s="24"/>
      <c r="EL1149" s="24"/>
      <c r="EM1149" s="24"/>
      <c r="EN1149" s="24"/>
      <c r="EO1149" s="24"/>
      <c r="EP1149" s="24"/>
      <c r="EQ1149" s="24"/>
      <c r="ER1149" s="24"/>
      <c r="ES1149" s="151"/>
      <c r="ET1149" s="151"/>
      <c r="EU1149" s="153"/>
      <c r="EV1149" s="24"/>
      <c r="EW1149" s="125"/>
      <c r="EX1149" s="24"/>
      <c r="EY1149" s="24"/>
      <c r="EZ1149" s="24"/>
      <c r="FA1149" s="24"/>
      <c r="FB1149" s="24"/>
      <c r="FC1149" s="24"/>
      <c r="FD1149" s="24"/>
      <c r="FE1149" s="24"/>
      <c r="FF1149" s="24"/>
      <c r="FG1149" s="24"/>
      <c r="FH1149" s="24"/>
      <c r="FI1149" s="24"/>
      <c r="FJ1149" s="24"/>
      <c r="FK1149" s="24"/>
      <c r="FL1149" s="24"/>
      <c r="FM1149" s="24"/>
      <c r="FN1149" s="24"/>
      <c r="FO1149" s="24"/>
      <c r="FP1149" s="24"/>
      <c r="FQ1149" s="24"/>
      <c r="FR1149" s="24"/>
      <c r="FS1149" s="24"/>
      <c r="FT1149" s="24"/>
      <c r="FU1149" s="24"/>
      <c r="FV1149" s="24"/>
      <c r="FW1149" s="24"/>
      <c r="FX1149" s="24"/>
      <c r="FY1149" s="24"/>
      <c r="FZ1149" s="24"/>
      <c r="GA1149" s="151"/>
      <c r="GB1149" s="151"/>
      <c r="GC1149" s="153"/>
      <c r="GD1149" s="24"/>
      <c r="GE1149" s="24"/>
      <c r="GF1149" s="24"/>
      <c r="GG1149" s="24"/>
      <c r="GH1149" s="24"/>
      <c r="GI1149" s="24"/>
      <c r="GJ1149" s="24"/>
      <c r="GK1149" s="24"/>
      <c r="GL1149" s="24"/>
      <c r="GM1149" s="24"/>
      <c r="GN1149" s="24"/>
      <c r="GO1149" s="24"/>
      <c r="GP1149" s="24"/>
      <c r="GQ1149" s="24"/>
      <c r="GR1149" s="24"/>
      <c r="GS1149" s="24"/>
      <c r="GT1149" s="24"/>
      <c r="GU1149" s="24"/>
      <c r="GV1149" s="24"/>
      <c r="GW1149" s="24"/>
      <c r="GX1149" s="24"/>
      <c r="GY1149" s="24"/>
      <c r="GZ1149" s="24"/>
      <c r="HA1149" s="24"/>
      <c r="HB1149" s="24"/>
      <c r="HC1149" s="24"/>
      <c r="HD1149" s="24"/>
      <c r="HE1149" s="24"/>
      <c r="HF1149" s="24"/>
      <c r="HG1149" s="24"/>
      <c r="HH1149" s="151"/>
      <c r="HI1149" s="151"/>
      <c r="HJ1149" s="153"/>
      <c r="HK1149" s="24"/>
      <c r="HL1149" s="24"/>
      <c r="HM1149" s="24"/>
      <c r="HN1149" s="24"/>
      <c r="HO1149" s="24"/>
      <c r="HP1149" s="24"/>
      <c r="HQ1149" s="24"/>
      <c r="HR1149" s="24"/>
      <c r="HS1149" s="24"/>
      <c r="HT1149" s="24"/>
      <c r="HU1149" s="24"/>
      <c r="HV1149" s="24"/>
      <c r="HW1149" s="24"/>
      <c r="HX1149" s="24"/>
      <c r="HY1149" s="24"/>
      <c r="HZ1149" s="24"/>
      <c r="IA1149" s="24"/>
      <c r="IB1149" s="24"/>
      <c r="IC1149" s="24"/>
      <c r="ID1149" s="24"/>
      <c r="IE1149" s="24"/>
      <c r="IF1149" s="24"/>
      <c r="IG1149" s="24"/>
      <c r="IH1149" s="24"/>
      <c r="II1149" s="24"/>
      <c r="IJ1149" s="24"/>
      <c r="IK1149" s="24"/>
      <c r="IL1149" s="24"/>
      <c r="IM1149" s="24"/>
      <c r="IN1149" s="24"/>
      <c r="IO1149" s="24"/>
      <c r="IP1149" s="151"/>
      <c r="IQ1149" s="151"/>
      <c r="IR1149" s="153"/>
      <c r="IS1149" s="24"/>
      <c r="IT1149" s="24"/>
      <c r="IU1149" s="24"/>
      <c r="IV1149" s="24"/>
      <c r="IW1149" s="24"/>
      <c r="IX1149" s="24"/>
      <c r="IY1149" s="24"/>
      <c r="IZ1149" s="24"/>
      <c r="JA1149" s="24"/>
      <c r="JB1149" s="24"/>
      <c r="JC1149" s="24"/>
      <c r="JD1149" s="24"/>
      <c r="JE1149" s="24"/>
      <c r="JF1149" s="24"/>
      <c r="JG1149" s="24"/>
      <c r="JH1149" s="24"/>
      <c r="JI1149" s="24"/>
      <c r="JJ1149" s="24"/>
      <c r="JK1149" s="24"/>
      <c r="JL1149" s="24"/>
      <c r="JM1149" s="24"/>
      <c r="JN1149" s="24"/>
      <c r="JO1149" s="24"/>
      <c r="JP1149" s="24"/>
      <c r="JQ1149" s="24"/>
      <c r="JR1149" s="24"/>
      <c r="JS1149" s="24"/>
      <c r="JT1149" s="24"/>
      <c r="JU1149" s="25"/>
      <c r="JV1149" s="24"/>
      <c r="JW1149" s="151"/>
      <c r="JX1149" s="151"/>
      <c r="JY1149" s="153"/>
      <c r="JZ1149" s="24"/>
      <c r="KA1149" s="24"/>
      <c r="KB1149" s="24"/>
      <c r="KC1149" s="24"/>
      <c r="KD1149" s="24"/>
      <c r="KE1149" s="24"/>
      <c r="KF1149" s="24"/>
      <c r="KG1149" s="24"/>
      <c r="KH1149" s="24"/>
      <c r="KI1149" s="24"/>
      <c r="KJ1149" s="24"/>
      <c r="KK1149" s="24"/>
      <c r="KL1149" s="24"/>
      <c r="KM1149" s="24"/>
      <c r="KN1149" s="24"/>
      <c r="KO1149" s="24"/>
      <c r="KP1149" s="24"/>
      <c r="KQ1149" s="24"/>
      <c r="KR1149" s="24"/>
      <c r="KS1149" s="24"/>
      <c r="KT1149" s="24"/>
      <c r="KU1149" s="24"/>
      <c r="KV1149" s="24"/>
      <c r="KW1149" s="24"/>
      <c r="KX1149" s="24"/>
      <c r="KY1149" s="24"/>
      <c r="KZ1149" s="24"/>
      <c r="LA1149" s="24"/>
      <c r="LB1149" s="24"/>
      <c r="LC1149" s="24"/>
      <c r="LD1149" s="24"/>
      <c r="LE1149" s="151"/>
      <c r="LF1149" s="151"/>
      <c r="LG1149" s="153"/>
      <c r="LH1149" s="24"/>
      <c r="LI1149" s="24"/>
      <c r="LJ1149" s="24"/>
      <c r="LK1149" s="24"/>
      <c r="LL1149" s="24"/>
      <c r="LM1149" s="24"/>
      <c r="LN1149" s="24"/>
      <c r="LO1149" s="24"/>
      <c r="LP1149" s="24"/>
      <c r="LQ1149" s="24"/>
      <c r="LR1149" s="24"/>
      <c r="LS1149" s="24"/>
      <c r="LT1149" s="24"/>
      <c r="LU1149" s="24"/>
      <c r="LV1149" s="24"/>
      <c r="LW1149" s="24"/>
      <c r="LX1149" s="24"/>
      <c r="LY1149" s="24"/>
      <c r="LZ1149" s="24"/>
      <c r="MA1149" s="24"/>
      <c r="MB1149" s="24"/>
      <c r="MC1149" s="24"/>
      <c r="MD1149" s="24"/>
      <c r="ME1149" s="24"/>
      <c r="MF1149" s="24"/>
      <c r="MG1149" s="24"/>
      <c r="MH1149" s="24"/>
      <c r="MI1149" s="24"/>
      <c r="MJ1149" s="24"/>
      <c r="MK1149" s="24"/>
      <c r="ML1149" s="24"/>
    </row>
    <row r="1150" spans="1:350" s="41" customFormat="1" ht="14.25" customHeight="1" outlineLevel="3" collapsed="1" x14ac:dyDescent="0.25">
      <c r="A1150" s="220" t="s">
        <v>668</v>
      </c>
      <c r="B1150" s="230" t="s">
        <v>674</v>
      </c>
      <c r="C1150" s="175" t="s">
        <v>59</v>
      </c>
      <c r="D1150" s="175">
        <v>2</v>
      </c>
      <c r="E1150" s="175"/>
      <c r="F1150" s="175">
        <f>D1150-E1150</f>
        <v>2</v>
      </c>
      <c r="G1150" s="175" t="s">
        <v>1134</v>
      </c>
      <c r="H1150" s="170" t="s">
        <v>855</v>
      </c>
      <c r="I1150" s="170" t="s">
        <v>867</v>
      </c>
      <c r="J1150" s="212">
        <f ca="1">E1150+Q1150+AX1150+CF1150+DN1150+ES1150+GA1150+HH1150+IP1150+JW1150+LE1150</f>
        <v>0</v>
      </c>
      <c r="K1150" s="212">
        <f>E1150+R1150+AY1150+CG1150+DO1150+ET1150+GB1150+HI1150+IQ1150+JX1150+LF1150</f>
        <v>0</v>
      </c>
      <c r="L1150" s="172" t="e">
        <f ca="1">K1150/J1150</f>
        <v>#DIV/0!</v>
      </c>
      <c r="M1150" s="172">
        <f>K1150/D1150</f>
        <v>0</v>
      </c>
      <c r="N1150" s="183">
        <f ca="1">SUMIF($EV$8:$FZ$9,$O$5,$EV1151:$FZ1151)-SUMIF($EV$8:$FZ$9,$Q$5,$EV1151:$FZ1151)</f>
        <v>0</v>
      </c>
      <c r="O1150" s="154"/>
      <c r="P1150" s="154"/>
      <c r="Q1150" s="150">
        <v>0</v>
      </c>
      <c r="R1150" s="150">
        <v>0</v>
      </c>
      <c r="S1150" s="152" t="e">
        <v>#DIV/0!</v>
      </c>
      <c r="T1150" s="154"/>
      <c r="U1150" s="154"/>
      <c r="V1150" s="154"/>
      <c r="W1150" s="154"/>
      <c r="X1150" s="154"/>
      <c r="Y1150" s="154"/>
      <c r="Z1150" s="154"/>
      <c r="AA1150" s="154"/>
      <c r="AB1150" s="154"/>
      <c r="AC1150" s="154"/>
      <c r="AD1150" s="154"/>
      <c r="AE1150" s="154"/>
      <c r="AF1150" s="154"/>
      <c r="AG1150" s="154"/>
      <c r="AH1150" s="154"/>
      <c r="AI1150" s="154"/>
      <c r="AJ1150" s="154"/>
      <c r="AK1150" s="154"/>
      <c r="AL1150" s="154"/>
      <c r="AM1150" s="154"/>
      <c r="AN1150" s="154"/>
      <c r="AO1150" s="154"/>
      <c r="AP1150" s="154"/>
      <c r="AQ1150" s="154"/>
      <c r="AR1150" s="154"/>
      <c r="AS1150" s="154"/>
      <c r="AT1150" s="154"/>
      <c r="AU1150" s="154"/>
      <c r="AV1150" s="154"/>
      <c r="AW1150" s="154"/>
      <c r="AX1150" s="150">
        <f t="shared" ca="1" si="2895"/>
        <v>0</v>
      </c>
      <c r="AY1150" s="150">
        <f>SUM(BA1151:CE1151)</f>
        <v>0</v>
      </c>
      <c r="AZ1150" s="152" t="e">
        <f ca="1">AY1150/AX1150</f>
        <v>#DIV/0!</v>
      </c>
      <c r="BA1150" s="154"/>
      <c r="BB1150" s="154"/>
      <c r="BC1150" s="154"/>
      <c r="BD1150" s="154"/>
      <c r="BE1150" s="154"/>
      <c r="BF1150" s="154"/>
      <c r="BG1150" s="154"/>
      <c r="BH1150" s="154"/>
      <c r="BI1150" s="154"/>
      <c r="BJ1150" s="154"/>
      <c r="BK1150" s="154"/>
      <c r="BL1150" s="154"/>
      <c r="BM1150" s="154"/>
      <c r="BN1150" s="154"/>
      <c r="BO1150" s="154"/>
      <c r="BP1150" s="154"/>
      <c r="BQ1150" s="154"/>
      <c r="BR1150" s="154"/>
      <c r="BS1150" s="154"/>
      <c r="BT1150" s="154"/>
      <c r="BU1150" s="154"/>
      <c r="BV1150" s="154"/>
      <c r="BW1150" s="154"/>
      <c r="BX1150" s="154"/>
      <c r="BY1150" s="154"/>
      <c r="BZ1150" s="154"/>
      <c r="CA1150" s="154"/>
      <c r="CB1150" s="154"/>
      <c r="CC1150" s="154"/>
      <c r="CD1150" s="154"/>
      <c r="CE1150" s="154"/>
      <c r="CF1150" s="150">
        <f t="shared" ref="CF1150" si="2980">SUM(CI1150:DM1150)</f>
        <v>0</v>
      </c>
      <c r="CG1150" s="150">
        <f>SUM(CI1151:DM1151)</f>
        <v>0</v>
      </c>
      <c r="CH1150" s="152" t="e">
        <f>CG1150/CF1150</f>
        <v>#DIV/0!</v>
      </c>
      <c r="CI1150" s="154"/>
      <c r="CJ1150" s="154"/>
      <c r="CK1150" s="154"/>
      <c r="CL1150" s="154"/>
      <c r="CM1150" s="154"/>
      <c r="CN1150" s="154"/>
      <c r="CO1150" s="154"/>
      <c r="CP1150" s="158"/>
      <c r="CQ1150" s="158"/>
      <c r="CR1150" s="158"/>
      <c r="CS1150" s="158"/>
      <c r="CT1150" s="158"/>
      <c r="CU1150" s="158"/>
      <c r="CV1150" s="158"/>
      <c r="CW1150" s="154"/>
      <c r="CX1150" s="154"/>
      <c r="CY1150" s="154"/>
      <c r="CZ1150" s="154"/>
      <c r="DA1150" s="154"/>
      <c r="DB1150" s="154"/>
      <c r="DC1150" s="154"/>
      <c r="DD1150" s="154"/>
      <c r="DE1150" s="154"/>
      <c r="DF1150" s="154"/>
      <c r="DG1150" s="154"/>
      <c r="DH1150" s="154"/>
      <c r="DI1150" s="154"/>
      <c r="DJ1150" s="154"/>
      <c r="DK1150" s="154"/>
      <c r="DL1150" s="154"/>
      <c r="DM1150" s="154"/>
      <c r="DN1150" s="150">
        <f t="shared" ref="DN1150" si="2981">SUM(DQ1150:ER1150)</f>
        <v>0</v>
      </c>
      <c r="DO1150" s="150">
        <f>SUM(DQ1151:ER1151)</f>
        <v>0</v>
      </c>
      <c r="DP1150" s="152" t="e">
        <f t="shared" si="2903"/>
        <v>#DIV/0!</v>
      </c>
      <c r="DQ1150" s="154"/>
      <c r="DR1150" s="154"/>
      <c r="DS1150" s="154"/>
      <c r="DT1150" s="154"/>
      <c r="DU1150" s="154"/>
      <c r="DV1150" s="154"/>
      <c r="DW1150" s="154"/>
      <c r="DX1150" s="154"/>
      <c r="DY1150" s="154"/>
      <c r="DZ1150" s="154"/>
      <c r="EA1150" s="154"/>
      <c r="EB1150" s="154"/>
      <c r="EC1150" s="154"/>
      <c r="ED1150" s="154"/>
      <c r="EE1150" s="154"/>
      <c r="EF1150" s="154"/>
      <c r="EG1150" s="154"/>
      <c r="EH1150" s="154"/>
      <c r="EI1150" s="154"/>
      <c r="EJ1150" s="154"/>
      <c r="EK1150" s="154"/>
      <c r="EL1150" s="154"/>
      <c r="EM1150" s="154"/>
      <c r="EN1150" s="154"/>
      <c r="EO1150" s="154"/>
      <c r="EP1150" s="154"/>
      <c r="EQ1150" s="154"/>
      <c r="ER1150" s="154"/>
      <c r="ES1150" s="150">
        <f t="shared" ca="1" si="2939"/>
        <v>0</v>
      </c>
      <c r="ET1150" s="150">
        <f t="shared" si="2940"/>
        <v>0</v>
      </c>
      <c r="EU1150" s="152" t="e">
        <f t="shared" ca="1" si="2941"/>
        <v>#DIV/0!</v>
      </c>
      <c r="EV1150" s="154"/>
      <c r="EW1150" s="160"/>
      <c r="EX1150" s="154"/>
      <c r="EY1150" s="154"/>
      <c r="EZ1150" s="154"/>
      <c r="FA1150" s="154"/>
      <c r="FB1150" s="154"/>
      <c r="FC1150" s="154"/>
      <c r="FD1150" s="154"/>
      <c r="FE1150" s="154"/>
      <c r="FF1150" s="154"/>
      <c r="FG1150" s="154"/>
      <c r="FH1150" s="154"/>
      <c r="FI1150" s="154"/>
      <c r="FJ1150" s="154"/>
      <c r="FK1150" s="154"/>
      <c r="FL1150" s="154"/>
      <c r="FM1150" s="154"/>
      <c r="FN1150" s="154"/>
      <c r="FO1150" s="154"/>
      <c r="FP1150" s="154"/>
      <c r="FQ1150" s="154"/>
      <c r="FR1150" s="154"/>
      <c r="FS1150" s="154"/>
      <c r="FT1150" s="154"/>
      <c r="FU1150" s="154"/>
      <c r="FV1150" s="154"/>
      <c r="FW1150" s="154"/>
      <c r="FX1150" s="154"/>
      <c r="FY1150" s="154"/>
      <c r="FZ1150" s="154"/>
      <c r="GA1150" s="150">
        <f t="shared" ref="GA1150" ca="1" si="2982">SUMIF($GD$8:$HG$9,$O$5,GD1150:HG1150)</f>
        <v>0</v>
      </c>
      <c r="GB1150" s="150">
        <f t="shared" ref="GB1150" si="2983">SUM(GD1151:HG1151)</f>
        <v>0</v>
      </c>
      <c r="GC1150" s="152" t="e">
        <f t="shared" ref="GC1150" ca="1" si="2984">GB1150/GA1150</f>
        <v>#DIV/0!</v>
      </c>
      <c r="GD1150" s="154"/>
      <c r="GE1150" s="154"/>
      <c r="GF1150" s="154"/>
      <c r="GG1150" s="154"/>
      <c r="GH1150" s="154"/>
      <c r="GI1150" s="154"/>
      <c r="GJ1150" s="154"/>
      <c r="GK1150" s="154"/>
      <c r="GL1150" s="154"/>
      <c r="GM1150" s="154"/>
      <c r="GN1150" s="154"/>
      <c r="GO1150" s="154"/>
      <c r="GP1150" s="154"/>
      <c r="GQ1150" s="154"/>
      <c r="GR1150" s="154"/>
      <c r="GS1150" s="42"/>
      <c r="GT1150" s="154"/>
      <c r="GU1150" s="154"/>
      <c r="GV1150" s="154"/>
      <c r="GW1150" s="154"/>
      <c r="GX1150" s="154"/>
      <c r="GY1150" s="154"/>
      <c r="GZ1150" s="154"/>
      <c r="HA1150" s="154"/>
      <c r="HB1150" s="154"/>
      <c r="HC1150" s="154"/>
      <c r="HD1150" s="154"/>
      <c r="HE1150" s="154"/>
      <c r="HF1150" s="154"/>
      <c r="HG1150" s="154"/>
      <c r="HH1150" s="150"/>
      <c r="HI1150" s="150">
        <v>0</v>
      </c>
      <c r="HJ1150" s="154"/>
      <c r="HK1150" s="154"/>
      <c r="HL1150" s="154"/>
      <c r="HM1150" s="154"/>
      <c r="HN1150" s="154"/>
      <c r="HO1150" s="154"/>
      <c r="HP1150" s="154"/>
      <c r="HQ1150" s="154"/>
      <c r="HR1150" s="154"/>
      <c r="HS1150" s="154"/>
      <c r="HT1150" s="154"/>
      <c r="HU1150" s="154"/>
      <c r="HV1150" s="154"/>
      <c r="HW1150" s="154"/>
      <c r="HX1150" s="154"/>
      <c r="HY1150" s="154"/>
      <c r="HZ1150" s="154"/>
      <c r="IA1150" s="154"/>
      <c r="IB1150" s="154"/>
      <c r="IC1150" s="154"/>
      <c r="ID1150" s="154"/>
      <c r="IE1150" s="154"/>
      <c r="IF1150" s="154"/>
      <c r="IG1150" s="154"/>
      <c r="IH1150" s="154"/>
      <c r="II1150" s="154"/>
      <c r="IJ1150" s="154"/>
      <c r="IK1150" s="154"/>
      <c r="IL1150" s="154"/>
      <c r="IM1150" s="154"/>
      <c r="IN1150" s="154"/>
      <c r="IO1150" s="154"/>
      <c r="IP1150" s="150"/>
      <c r="IQ1150" s="150">
        <v>0</v>
      </c>
      <c r="IR1150" s="154"/>
      <c r="IS1150" s="154"/>
      <c r="IT1150" s="154"/>
      <c r="IU1150" s="154"/>
      <c r="IV1150" s="154"/>
      <c r="IW1150" s="154"/>
      <c r="IX1150" s="154"/>
      <c r="IY1150" s="154"/>
      <c r="IZ1150" s="154"/>
      <c r="JA1150" s="154"/>
      <c r="JB1150" s="154"/>
      <c r="JC1150" s="154"/>
      <c r="JD1150" s="154"/>
      <c r="JE1150" s="154"/>
      <c r="JF1150" s="154"/>
      <c r="JG1150" s="154"/>
      <c r="JH1150" s="154"/>
      <c r="JI1150" s="154"/>
      <c r="JJ1150" s="154"/>
      <c r="JK1150" s="154"/>
      <c r="JL1150" s="154"/>
      <c r="JM1150" s="154"/>
      <c r="JN1150" s="154"/>
      <c r="JO1150" s="154"/>
      <c r="JP1150" s="154"/>
      <c r="JQ1150" s="154"/>
      <c r="JR1150" s="154"/>
      <c r="JS1150" s="154"/>
      <c r="JT1150" s="154"/>
      <c r="JU1150" s="154"/>
      <c r="JV1150" s="154"/>
      <c r="JW1150" s="150"/>
      <c r="JX1150" s="150">
        <v>0</v>
      </c>
      <c r="JY1150" s="154"/>
      <c r="JZ1150" s="154"/>
      <c r="KA1150" s="154"/>
      <c r="KB1150" s="154"/>
      <c r="KC1150" s="154"/>
      <c r="KD1150" s="154"/>
      <c r="KE1150" s="154"/>
      <c r="KF1150" s="154"/>
      <c r="KG1150" s="154"/>
      <c r="KH1150" s="154"/>
      <c r="KI1150" s="154"/>
      <c r="KJ1150" s="154"/>
      <c r="KK1150" s="154"/>
      <c r="KL1150" s="154"/>
      <c r="KM1150" s="154"/>
      <c r="KN1150" s="154"/>
      <c r="KO1150" s="154"/>
      <c r="KP1150" s="154"/>
      <c r="KQ1150" s="154"/>
      <c r="KR1150" s="154"/>
      <c r="KS1150" s="154"/>
      <c r="KT1150" s="154"/>
      <c r="KU1150" s="154"/>
      <c r="KV1150" s="154"/>
      <c r="KW1150" s="154"/>
      <c r="KX1150" s="154"/>
      <c r="KY1150" s="154"/>
      <c r="KZ1150" s="154"/>
      <c r="LA1150" s="154"/>
      <c r="LB1150" s="154"/>
      <c r="LC1150" s="154"/>
      <c r="LD1150" s="154"/>
      <c r="LE1150" s="150"/>
      <c r="LF1150" s="150">
        <v>0</v>
      </c>
      <c r="LG1150" s="154"/>
      <c r="LH1150" s="154"/>
      <c r="LI1150" s="154"/>
      <c r="LJ1150" s="154"/>
      <c r="LK1150" s="154"/>
      <c r="LL1150" s="154"/>
      <c r="LM1150" s="154"/>
      <c r="LN1150" s="154"/>
      <c r="LO1150" s="154"/>
      <c r="LP1150" s="154"/>
      <c r="LQ1150" s="154"/>
      <c r="LR1150" s="154"/>
      <c r="LS1150" s="154"/>
      <c r="LT1150" s="154"/>
      <c r="LU1150" s="154"/>
      <c r="LV1150" s="154"/>
      <c r="LW1150" s="154"/>
      <c r="LX1150" s="154"/>
      <c r="LY1150" s="154"/>
      <c r="LZ1150" s="154"/>
      <c r="MA1150" s="154"/>
      <c r="MB1150" s="154"/>
      <c r="MC1150" s="154"/>
      <c r="MD1150" s="154"/>
      <c r="ME1150" s="154"/>
      <c r="MF1150" s="154"/>
      <c r="MG1150" s="154"/>
      <c r="MH1150" s="154"/>
      <c r="MI1150" s="154"/>
      <c r="MJ1150" s="154"/>
      <c r="MK1150" s="154"/>
      <c r="ML1150" s="154"/>
    </row>
    <row r="1151" spans="1:350" s="41" customFormat="1" ht="14.25" customHeight="1" outlineLevel="3" x14ac:dyDescent="0.25">
      <c r="A1151" s="221"/>
      <c r="B1151" s="231"/>
      <c r="C1151" s="176"/>
      <c r="D1151" s="176"/>
      <c r="E1151" s="176"/>
      <c r="F1151" s="176"/>
      <c r="G1151" s="176"/>
      <c r="H1151" s="171"/>
      <c r="I1151" s="171"/>
      <c r="J1151" s="213"/>
      <c r="K1151" s="213"/>
      <c r="L1151" s="173"/>
      <c r="M1151" s="173"/>
      <c r="N1151" s="184"/>
      <c r="O1151" s="155"/>
      <c r="P1151" s="155"/>
      <c r="Q1151" s="151"/>
      <c r="R1151" s="151"/>
      <c r="S1151" s="153"/>
      <c r="T1151" s="155"/>
      <c r="U1151" s="155"/>
      <c r="V1151" s="155"/>
      <c r="W1151" s="155"/>
      <c r="X1151" s="155"/>
      <c r="Y1151" s="155"/>
      <c r="Z1151" s="155"/>
      <c r="AA1151" s="155"/>
      <c r="AB1151" s="155"/>
      <c r="AC1151" s="155"/>
      <c r="AD1151" s="155"/>
      <c r="AE1151" s="155"/>
      <c r="AF1151" s="155"/>
      <c r="AG1151" s="155"/>
      <c r="AH1151" s="155"/>
      <c r="AI1151" s="155"/>
      <c r="AJ1151" s="155"/>
      <c r="AK1151" s="155"/>
      <c r="AL1151" s="155"/>
      <c r="AM1151" s="155"/>
      <c r="AN1151" s="155"/>
      <c r="AO1151" s="155"/>
      <c r="AP1151" s="155"/>
      <c r="AQ1151" s="155"/>
      <c r="AR1151" s="155"/>
      <c r="AS1151" s="155"/>
      <c r="AT1151" s="155"/>
      <c r="AU1151" s="155"/>
      <c r="AV1151" s="155"/>
      <c r="AW1151" s="155"/>
      <c r="AX1151" s="151"/>
      <c r="AY1151" s="151"/>
      <c r="AZ1151" s="153"/>
      <c r="BA1151" s="155"/>
      <c r="BB1151" s="155"/>
      <c r="BC1151" s="155"/>
      <c r="BD1151" s="155"/>
      <c r="BE1151" s="155"/>
      <c r="BF1151" s="155"/>
      <c r="BG1151" s="155"/>
      <c r="BH1151" s="155"/>
      <c r="BI1151" s="155"/>
      <c r="BJ1151" s="155"/>
      <c r="BK1151" s="155"/>
      <c r="BL1151" s="155"/>
      <c r="BM1151" s="155"/>
      <c r="BN1151" s="155"/>
      <c r="BO1151" s="155"/>
      <c r="BP1151" s="155"/>
      <c r="BQ1151" s="155"/>
      <c r="BR1151" s="155"/>
      <c r="BS1151" s="155"/>
      <c r="BT1151" s="155"/>
      <c r="BU1151" s="155"/>
      <c r="BV1151" s="155"/>
      <c r="BW1151" s="155"/>
      <c r="BX1151" s="155"/>
      <c r="BY1151" s="155"/>
      <c r="BZ1151" s="155"/>
      <c r="CA1151" s="155"/>
      <c r="CB1151" s="155"/>
      <c r="CC1151" s="155"/>
      <c r="CD1151" s="155"/>
      <c r="CE1151" s="155"/>
      <c r="CF1151" s="151"/>
      <c r="CG1151" s="151"/>
      <c r="CH1151" s="153"/>
      <c r="CI1151" s="155"/>
      <c r="CJ1151" s="155"/>
      <c r="CK1151" s="155"/>
      <c r="CL1151" s="155"/>
      <c r="CM1151" s="155"/>
      <c r="CN1151" s="155"/>
      <c r="CO1151" s="155"/>
      <c r="CP1151" s="159"/>
      <c r="CQ1151" s="159"/>
      <c r="CR1151" s="159"/>
      <c r="CS1151" s="159"/>
      <c r="CT1151" s="159"/>
      <c r="CU1151" s="159"/>
      <c r="CV1151" s="159"/>
      <c r="CW1151" s="155"/>
      <c r="CX1151" s="155"/>
      <c r="CY1151" s="155"/>
      <c r="CZ1151" s="155"/>
      <c r="DA1151" s="155"/>
      <c r="DB1151" s="155"/>
      <c r="DC1151" s="155"/>
      <c r="DD1151" s="155"/>
      <c r="DE1151" s="155"/>
      <c r="DF1151" s="155"/>
      <c r="DG1151" s="155"/>
      <c r="DH1151" s="155"/>
      <c r="DI1151" s="155"/>
      <c r="DJ1151" s="155"/>
      <c r="DK1151" s="155"/>
      <c r="DL1151" s="155"/>
      <c r="DM1151" s="155"/>
      <c r="DN1151" s="151"/>
      <c r="DO1151" s="151"/>
      <c r="DP1151" s="153"/>
      <c r="DQ1151" s="155"/>
      <c r="DR1151" s="155"/>
      <c r="DS1151" s="155"/>
      <c r="DT1151" s="155"/>
      <c r="DU1151" s="155"/>
      <c r="DV1151" s="155"/>
      <c r="DW1151" s="155"/>
      <c r="DX1151" s="155"/>
      <c r="DY1151" s="155"/>
      <c r="DZ1151" s="155"/>
      <c r="EA1151" s="155"/>
      <c r="EB1151" s="155"/>
      <c r="EC1151" s="155"/>
      <c r="ED1151" s="155"/>
      <c r="EE1151" s="155"/>
      <c r="EF1151" s="155"/>
      <c r="EG1151" s="155"/>
      <c r="EH1151" s="155"/>
      <c r="EI1151" s="155"/>
      <c r="EJ1151" s="155"/>
      <c r="EK1151" s="155"/>
      <c r="EL1151" s="155"/>
      <c r="EM1151" s="155"/>
      <c r="EN1151" s="155"/>
      <c r="EO1151" s="155"/>
      <c r="EP1151" s="155"/>
      <c r="EQ1151" s="155"/>
      <c r="ER1151" s="155"/>
      <c r="ES1151" s="151"/>
      <c r="ET1151" s="151"/>
      <c r="EU1151" s="153"/>
      <c r="EV1151" s="155"/>
      <c r="EW1151" s="161"/>
      <c r="EX1151" s="155"/>
      <c r="EY1151" s="155"/>
      <c r="EZ1151" s="155"/>
      <c r="FA1151" s="155"/>
      <c r="FB1151" s="155"/>
      <c r="FC1151" s="155"/>
      <c r="FD1151" s="155"/>
      <c r="FE1151" s="155"/>
      <c r="FF1151" s="155"/>
      <c r="FG1151" s="155"/>
      <c r="FH1151" s="155"/>
      <c r="FI1151" s="155"/>
      <c r="FJ1151" s="155"/>
      <c r="FK1151" s="155"/>
      <c r="FL1151" s="155"/>
      <c r="FM1151" s="155"/>
      <c r="FN1151" s="155"/>
      <c r="FO1151" s="155"/>
      <c r="FP1151" s="155"/>
      <c r="FQ1151" s="155"/>
      <c r="FR1151" s="155"/>
      <c r="FS1151" s="155"/>
      <c r="FT1151" s="155"/>
      <c r="FU1151" s="155"/>
      <c r="FV1151" s="155"/>
      <c r="FW1151" s="155"/>
      <c r="FX1151" s="155"/>
      <c r="FY1151" s="155"/>
      <c r="FZ1151" s="155"/>
      <c r="GA1151" s="151"/>
      <c r="GB1151" s="151"/>
      <c r="GC1151" s="153"/>
      <c r="GD1151" s="155"/>
      <c r="GE1151" s="155"/>
      <c r="GF1151" s="155"/>
      <c r="GG1151" s="155"/>
      <c r="GH1151" s="155"/>
      <c r="GI1151" s="155"/>
      <c r="GJ1151" s="155"/>
      <c r="GK1151" s="155"/>
      <c r="GL1151" s="155"/>
      <c r="GM1151" s="155"/>
      <c r="GN1151" s="155"/>
      <c r="GO1151" s="155"/>
      <c r="GP1151" s="155"/>
      <c r="GQ1151" s="155"/>
      <c r="GR1151" s="155"/>
      <c r="GS1151" s="43"/>
      <c r="GT1151" s="155"/>
      <c r="GU1151" s="155"/>
      <c r="GV1151" s="155"/>
      <c r="GW1151" s="155"/>
      <c r="GX1151" s="155"/>
      <c r="GY1151" s="155"/>
      <c r="GZ1151" s="155"/>
      <c r="HA1151" s="155"/>
      <c r="HB1151" s="155"/>
      <c r="HC1151" s="155"/>
      <c r="HD1151" s="155"/>
      <c r="HE1151" s="155"/>
      <c r="HF1151" s="155"/>
      <c r="HG1151" s="155"/>
      <c r="HH1151" s="151"/>
      <c r="HI1151" s="151"/>
      <c r="HJ1151" s="155"/>
      <c r="HK1151" s="155"/>
      <c r="HL1151" s="155"/>
      <c r="HM1151" s="155"/>
      <c r="HN1151" s="155"/>
      <c r="HO1151" s="155"/>
      <c r="HP1151" s="155"/>
      <c r="HQ1151" s="155"/>
      <c r="HR1151" s="155"/>
      <c r="HS1151" s="155"/>
      <c r="HT1151" s="155"/>
      <c r="HU1151" s="155"/>
      <c r="HV1151" s="155"/>
      <c r="HW1151" s="155"/>
      <c r="HX1151" s="155"/>
      <c r="HY1151" s="155"/>
      <c r="HZ1151" s="155"/>
      <c r="IA1151" s="155"/>
      <c r="IB1151" s="155"/>
      <c r="IC1151" s="155"/>
      <c r="ID1151" s="155"/>
      <c r="IE1151" s="155"/>
      <c r="IF1151" s="155"/>
      <c r="IG1151" s="155"/>
      <c r="IH1151" s="155"/>
      <c r="II1151" s="155"/>
      <c r="IJ1151" s="155"/>
      <c r="IK1151" s="155"/>
      <c r="IL1151" s="155"/>
      <c r="IM1151" s="155"/>
      <c r="IN1151" s="155"/>
      <c r="IO1151" s="155"/>
      <c r="IP1151" s="151"/>
      <c r="IQ1151" s="151"/>
      <c r="IR1151" s="155"/>
      <c r="IS1151" s="155"/>
      <c r="IT1151" s="155"/>
      <c r="IU1151" s="155"/>
      <c r="IV1151" s="155"/>
      <c r="IW1151" s="155"/>
      <c r="IX1151" s="155"/>
      <c r="IY1151" s="155"/>
      <c r="IZ1151" s="155"/>
      <c r="JA1151" s="155"/>
      <c r="JB1151" s="155"/>
      <c r="JC1151" s="155"/>
      <c r="JD1151" s="155"/>
      <c r="JE1151" s="155"/>
      <c r="JF1151" s="155"/>
      <c r="JG1151" s="155"/>
      <c r="JH1151" s="155"/>
      <c r="JI1151" s="155"/>
      <c r="JJ1151" s="155"/>
      <c r="JK1151" s="155"/>
      <c r="JL1151" s="155"/>
      <c r="JM1151" s="155"/>
      <c r="JN1151" s="155"/>
      <c r="JO1151" s="155"/>
      <c r="JP1151" s="155"/>
      <c r="JQ1151" s="155"/>
      <c r="JR1151" s="155"/>
      <c r="JS1151" s="155"/>
      <c r="JT1151" s="155"/>
      <c r="JU1151" s="155"/>
      <c r="JV1151" s="155"/>
      <c r="JW1151" s="151"/>
      <c r="JX1151" s="151"/>
      <c r="JY1151" s="155"/>
      <c r="JZ1151" s="155"/>
      <c r="KA1151" s="155"/>
      <c r="KB1151" s="155"/>
      <c r="KC1151" s="155"/>
      <c r="KD1151" s="155"/>
      <c r="KE1151" s="155"/>
      <c r="KF1151" s="155"/>
      <c r="KG1151" s="155"/>
      <c r="KH1151" s="155"/>
      <c r="KI1151" s="155"/>
      <c r="KJ1151" s="155"/>
      <c r="KK1151" s="155"/>
      <c r="KL1151" s="155"/>
      <c r="KM1151" s="155"/>
      <c r="KN1151" s="155"/>
      <c r="KO1151" s="155"/>
      <c r="KP1151" s="155"/>
      <c r="KQ1151" s="155"/>
      <c r="KR1151" s="155"/>
      <c r="KS1151" s="155"/>
      <c r="KT1151" s="155"/>
      <c r="KU1151" s="155"/>
      <c r="KV1151" s="155"/>
      <c r="KW1151" s="155"/>
      <c r="KX1151" s="155"/>
      <c r="KY1151" s="155"/>
      <c r="KZ1151" s="155"/>
      <c r="LA1151" s="155"/>
      <c r="LB1151" s="155"/>
      <c r="LC1151" s="155"/>
      <c r="LD1151" s="155"/>
      <c r="LE1151" s="151"/>
      <c r="LF1151" s="151"/>
      <c r="LG1151" s="155"/>
      <c r="LH1151" s="155"/>
      <c r="LI1151" s="155"/>
      <c r="LJ1151" s="155"/>
      <c r="LK1151" s="155"/>
      <c r="LL1151" s="155"/>
      <c r="LM1151" s="155"/>
      <c r="LN1151" s="155"/>
      <c r="LO1151" s="155"/>
      <c r="LP1151" s="155"/>
      <c r="LQ1151" s="155"/>
      <c r="LR1151" s="155"/>
      <c r="LS1151" s="155"/>
      <c r="LT1151" s="155"/>
      <c r="LU1151" s="155"/>
      <c r="LV1151" s="155"/>
      <c r="LW1151" s="155"/>
      <c r="LX1151" s="155"/>
      <c r="LY1151" s="155"/>
      <c r="LZ1151" s="155"/>
      <c r="MA1151" s="155"/>
      <c r="MB1151" s="155"/>
      <c r="MC1151" s="155"/>
      <c r="MD1151" s="155"/>
      <c r="ME1151" s="155"/>
      <c r="MF1151" s="155"/>
      <c r="MG1151" s="155"/>
      <c r="MH1151" s="155"/>
      <c r="MI1151" s="155"/>
      <c r="MJ1151" s="155"/>
      <c r="MK1151" s="155"/>
      <c r="ML1151" s="155"/>
    </row>
    <row r="1152" spans="1:350" ht="13.9" customHeight="1" outlineLevel="3" x14ac:dyDescent="0.2">
      <c r="A1152" s="226" t="s">
        <v>669</v>
      </c>
      <c r="B1152" s="218" t="s">
        <v>343</v>
      </c>
      <c r="C1152" s="214" t="s">
        <v>99</v>
      </c>
      <c r="D1152" s="216">
        <v>48</v>
      </c>
      <c r="E1152" s="175">
        <v>0</v>
      </c>
      <c r="F1152" s="175">
        <f>D1152-E1152</f>
        <v>48</v>
      </c>
      <c r="G1152" s="175" t="s">
        <v>847</v>
      </c>
      <c r="H1152" s="170" t="s">
        <v>855</v>
      </c>
      <c r="I1152" s="170" t="s">
        <v>856</v>
      </c>
      <c r="J1152" s="212">
        <f ca="1">E1152+Q1152+AX1152+CF1152+DN1152+ES1152+GA1152+HH1152+IP1152+JW1152+LE1152</f>
        <v>48</v>
      </c>
      <c r="K1152" s="212">
        <f>E1152+R1152+AY1152+CG1152+DO1152+ET1152+GB1152+HI1152+IQ1152+JX1152+LF1152</f>
        <v>48</v>
      </c>
      <c r="L1152" s="172">
        <f ca="1">K1152/J1152</f>
        <v>1</v>
      </c>
      <c r="M1152" s="172">
        <f>K1152/D1152</f>
        <v>1</v>
      </c>
      <c r="N1152" s="183">
        <f ca="1">SUMIF($EV$8:$FZ$9,$O$5,$EV1153:$FZ1153)-SUMIF($EV$8:$FZ$9,$Q$5,$EV1153:$FZ1153)</f>
        <v>0</v>
      </c>
      <c r="O1152" s="156"/>
      <c r="P1152" s="16" t="s">
        <v>25</v>
      </c>
      <c r="Q1152" s="150">
        <v>0</v>
      </c>
      <c r="R1152" s="150">
        <v>0</v>
      </c>
      <c r="S1152" s="152" t="e">
        <v>#DIV/0!</v>
      </c>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50">
        <f t="shared" ca="1" si="2895"/>
        <v>0</v>
      </c>
      <c r="AY1152" s="150">
        <f>SUM(BA1153:CE1153)</f>
        <v>0</v>
      </c>
      <c r="AZ1152" s="152" t="e">
        <f ca="1">AY1152/AX1152</f>
        <v>#DIV/0!</v>
      </c>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50">
        <f t="shared" ref="CF1152" si="2985">SUM(CI1152:DM1152)</f>
        <v>48</v>
      </c>
      <c r="CG1152" s="150">
        <f>SUM(CI1153:DM1153)</f>
        <v>0</v>
      </c>
      <c r="CH1152" s="152">
        <f>CG1152/CF1152</f>
        <v>0</v>
      </c>
      <c r="CI1152" s="129"/>
      <c r="CJ1152" s="129"/>
      <c r="CK1152" s="129"/>
      <c r="CL1152" s="129"/>
      <c r="CM1152" s="129"/>
      <c r="CN1152" s="129"/>
      <c r="CO1152" s="129"/>
      <c r="CP1152" s="101"/>
      <c r="CQ1152" s="101"/>
      <c r="CR1152" s="101"/>
      <c r="CS1152" s="101"/>
      <c r="CT1152" s="101"/>
      <c r="CU1152" s="101"/>
      <c r="CV1152" s="101"/>
      <c r="CW1152" s="129">
        <v>24</v>
      </c>
      <c r="CX1152" s="129">
        <v>24</v>
      </c>
      <c r="CY1152" s="129"/>
      <c r="CZ1152" s="129"/>
      <c r="DA1152" s="129"/>
      <c r="DB1152" s="129"/>
      <c r="DC1152" s="129"/>
      <c r="DD1152" s="129"/>
      <c r="DE1152" s="129"/>
      <c r="DF1152" s="129"/>
      <c r="DG1152" s="129"/>
      <c r="DH1152" s="129"/>
      <c r="DI1152" s="129"/>
      <c r="DJ1152" s="129"/>
      <c r="DK1152" s="129"/>
      <c r="DL1152" s="129"/>
      <c r="DM1152" s="129"/>
      <c r="DN1152" s="150">
        <f t="shared" ref="DN1152" si="2986">SUM(DQ1152:ER1152)</f>
        <v>0</v>
      </c>
      <c r="DO1152" s="150">
        <f>SUM(DQ1153:ER1153)</f>
        <v>0</v>
      </c>
      <c r="DP1152" s="152" t="e">
        <f t="shared" si="2903"/>
        <v>#DIV/0!</v>
      </c>
      <c r="DQ1152" s="16"/>
      <c r="DR1152" s="16"/>
      <c r="DS1152" s="16"/>
      <c r="DT1152" s="16"/>
      <c r="DU1152" s="16"/>
      <c r="DV1152" s="16"/>
      <c r="DW1152" s="16"/>
      <c r="DX1152" s="16"/>
      <c r="DY1152" s="16"/>
      <c r="DZ1152" s="16"/>
      <c r="EA1152" s="16"/>
      <c r="EB1152" s="16"/>
      <c r="EC1152" s="16"/>
      <c r="ED1152" s="16"/>
      <c r="EE1152" s="16"/>
      <c r="EF1152" s="16"/>
      <c r="EG1152" s="16"/>
      <c r="EH1152" s="16"/>
      <c r="EI1152" s="16"/>
      <c r="EJ1152" s="16"/>
      <c r="EK1152" s="16"/>
      <c r="EL1152" s="16"/>
      <c r="EM1152" s="16"/>
      <c r="EN1152" s="16"/>
      <c r="EO1152" s="16"/>
      <c r="EP1152" s="16"/>
      <c r="EQ1152" s="16"/>
      <c r="ER1152" s="16"/>
      <c r="ES1152" s="150">
        <f t="shared" ca="1" si="2939"/>
        <v>0</v>
      </c>
      <c r="ET1152" s="150">
        <f t="shared" si="2940"/>
        <v>24</v>
      </c>
      <c r="EU1152" s="152" t="e">
        <f t="shared" ca="1" si="2941"/>
        <v>#DIV/0!</v>
      </c>
      <c r="EV1152" s="16"/>
      <c r="EW1152" s="67"/>
      <c r="EX1152" s="16"/>
      <c r="EY1152" s="16"/>
      <c r="EZ1152" s="16"/>
      <c r="FA1152" s="16"/>
      <c r="FB1152" s="16"/>
      <c r="FC1152" s="16"/>
      <c r="FD1152" s="16"/>
      <c r="FE1152" s="16"/>
      <c r="FF1152" s="16"/>
      <c r="FG1152" s="16"/>
      <c r="FH1152" s="16"/>
      <c r="FI1152" s="16"/>
      <c r="FJ1152" s="16"/>
      <c r="FK1152" s="16"/>
      <c r="FL1152" s="16"/>
      <c r="FM1152" s="16"/>
      <c r="FN1152" s="16"/>
      <c r="FO1152" s="16"/>
      <c r="FP1152" s="16"/>
      <c r="FQ1152" s="16"/>
      <c r="FR1152" s="16"/>
      <c r="FS1152" s="16"/>
      <c r="FT1152" s="16"/>
      <c r="FU1152" s="16"/>
      <c r="FV1152" s="16"/>
      <c r="FW1152" s="16"/>
      <c r="FX1152" s="16"/>
      <c r="FY1152" s="16"/>
      <c r="FZ1152" s="16"/>
      <c r="GA1152" s="150">
        <f t="shared" ref="GA1152" ca="1" si="2987">SUMIF($GD$8:$HG$9,$O$5,GD1152:HG1152)</f>
        <v>0</v>
      </c>
      <c r="GB1152" s="150">
        <f t="shared" ref="GB1152" si="2988">SUM(GD1153:HG1153)</f>
        <v>15</v>
      </c>
      <c r="GC1152" s="152" t="e">
        <f t="shared" ref="GC1152" ca="1" si="2989">GB1152/GA1152</f>
        <v>#DIV/0!</v>
      </c>
      <c r="GD1152" s="16"/>
      <c r="GE1152" s="16"/>
      <c r="GF1152" s="16"/>
      <c r="GG1152" s="16"/>
      <c r="GH1152" s="16"/>
      <c r="GI1152" s="16"/>
      <c r="GJ1152" s="16"/>
      <c r="GK1152" s="16"/>
      <c r="GL1152" s="16"/>
      <c r="GM1152" s="16"/>
      <c r="GN1152" s="16"/>
      <c r="GO1152" s="16"/>
      <c r="GP1152" s="16"/>
      <c r="GQ1152" s="16"/>
      <c r="GR1152" s="16"/>
      <c r="GS1152" s="16"/>
      <c r="GT1152" s="16"/>
      <c r="GU1152" s="16"/>
      <c r="GV1152" s="16"/>
      <c r="GW1152" s="16"/>
      <c r="GX1152" s="16"/>
      <c r="GY1152" s="16"/>
      <c r="GZ1152" s="16"/>
      <c r="HA1152" s="16"/>
      <c r="HB1152" s="16"/>
      <c r="HC1152" s="16"/>
      <c r="HD1152" s="16"/>
      <c r="HE1152" s="16"/>
      <c r="HF1152" s="16"/>
      <c r="HG1152" s="16"/>
      <c r="HH1152" s="150"/>
      <c r="HI1152" s="150">
        <f>SUM(HK1153:IO1153)</f>
        <v>9</v>
      </c>
      <c r="HJ1152" s="152" t="e">
        <v>#DIV/0!</v>
      </c>
      <c r="HK1152" s="16"/>
      <c r="HL1152" s="16"/>
      <c r="HM1152" s="16"/>
      <c r="HN1152" s="16"/>
      <c r="HO1152" s="16"/>
      <c r="HP1152" s="16"/>
      <c r="HQ1152" s="16"/>
      <c r="HR1152" s="16"/>
      <c r="HS1152" s="16"/>
      <c r="HT1152" s="16"/>
      <c r="HU1152" s="16"/>
      <c r="HV1152" s="16"/>
      <c r="HW1152" s="16"/>
      <c r="HX1152" s="16"/>
      <c r="HY1152" s="16"/>
      <c r="HZ1152" s="16"/>
      <c r="IA1152" s="16"/>
      <c r="IB1152" s="16"/>
      <c r="IC1152" s="16"/>
      <c r="ID1152" s="16"/>
      <c r="IE1152" s="16"/>
      <c r="IF1152" s="16"/>
      <c r="IG1152" s="16"/>
      <c r="IH1152" s="16"/>
      <c r="II1152" s="16"/>
      <c r="IJ1152" s="16"/>
      <c r="IK1152" s="16"/>
      <c r="IL1152" s="16"/>
      <c r="IM1152" s="16"/>
      <c r="IN1152" s="16"/>
      <c r="IO1152" s="16"/>
      <c r="IP1152" s="150"/>
      <c r="IQ1152" s="150">
        <v>0</v>
      </c>
      <c r="IR1152" s="152" t="e">
        <v>#DIV/0!</v>
      </c>
      <c r="IS1152" s="16"/>
      <c r="IT1152" s="16"/>
      <c r="IU1152" s="16"/>
      <c r="IV1152" s="16"/>
      <c r="IW1152" s="16"/>
      <c r="IX1152" s="16"/>
      <c r="IY1152" s="16"/>
      <c r="IZ1152" s="16"/>
      <c r="JA1152" s="16"/>
      <c r="JB1152" s="16"/>
      <c r="JC1152" s="16"/>
      <c r="JD1152" s="16"/>
      <c r="JE1152" s="16"/>
      <c r="JF1152" s="16"/>
      <c r="JG1152" s="16"/>
      <c r="JH1152" s="16"/>
      <c r="JI1152" s="16"/>
      <c r="JJ1152" s="16"/>
      <c r="JK1152" s="16"/>
      <c r="JL1152" s="16"/>
      <c r="JM1152" s="16"/>
      <c r="JN1152" s="16"/>
      <c r="JO1152" s="16"/>
      <c r="JP1152" s="16"/>
      <c r="JQ1152" s="16"/>
      <c r="JR1152" s="16"/>
      <c r="JS1152" s="16"/>
      <c r="JT1152" s="16"/>
      <c r="JU1152" s="23"/>
      <c r="JV1152" s="16"/>
      <c r="JW1152" s="150"/>
      <c r="JX1152" s="150">
        <v>0</v>
      </c>
      <c r="JY1152" s="152" t="e">
        <v>#DIV/0!</v>
      </c>
      <c r="JZ1152" s="16"/>
      <c r="KA1152" s="16"/>
      <c r="KB1152" s="16"/>
      <c r="KC1152" s="16"/>
      <c r="KD1152" s="16"/>
      <c r="KE1152" s="16"/>
      <c r="KF1152" s="16"/>
      <c r="KG1152" s="16"/>
      <c r="KH1152" s="16"/>
      <c r="KI1152" s="16"/>
      <c r="KJ1152" s="16"/>
      <c r="KK1152" s="16"/>
      <c r="KL1152" s="16"/>
      <c r="KM1152" s="16"/>
      <c r="KN1152" s="16"/>
      <c r="KO1152" s="16"/>
      <c r="KP1152" s="16"/>
      <c r="KQ1152" s="16"/>
      <c r="KR1152" s="16"/>
      <c r="KS1152" s="16"/>
      <c r="KT1152" s="16"/>
      <c r="KU1152" s="16"/>
      <c r="KV1152" s="16"/>
      <c r="KW1152" s="16"/>
      <c r="KX1152" s="16"/>
      <c r="KY1152" s="16"/>
      <c r="KZ1152" s="16"/>
      <c r="LA1152" s="16"/>
      <c r="LB1152" s="16"/>
      <c r="LC1152" s="16"/>
      <c r="LD1152" s="16"/>
      <c r="LE1152" s="150"/>
      <c r="LF1152" s="150">
        <v>0</v>
      </c>
      <c r="LG1152" s="152" t="e">
        <v>#DIV/0!</v>
      </c>
      <c r="LH1152" s="16"/>
      <c r="LI1152" s="16"/>
      <c r="LJ1152" s="16"/>
      <c r="LK1152" s="16"/>
      <c r="LL1152" s="16"/>
      <c r="LM1152" s="16"/>
      <c r="LN1152" s="16"/>
      <c r="LO1152" s="16"/>
      <c r="LP1152" s="16"/>
      <c r="LQ1152" s="16"/>
      <c r="LR1152" s="16"/>
      <c r="LS1152" s="16"/>
      <c r="LT1152" s="16"/>
      <c r="LU1152" s="16"/>
      <c r="LV1152" s="16"/>
      <c r="LW1152" s="16"/>
      <c r="LX1152" s="16"/>
      <c r="LY1152" s="16"/>
      <c r="LZ1152" s="16"/>
      <c r="MA1152" s="16"/>
      <c r="MB1152" s="16"/>
      <c r="MC1152" s="16"/>
      <c r="MD1152" s="16"/>
      <c r="ME1152" s="16"/>
      <c r="MF1152" s="16"/>
      <c r="MG1152" s="16"/>
      <c r="MH1152" s="16"/>
      <c r="MI1152" s="16"/>
      <c r="MJ1152" s="16"/>
      <c r="MK1152" s="16"/>
      <c r="ML1152" s="16"/>
    </row>
    <row r="1153" spans="1:350" ht="13.9" customHeight="1" outlineLevel="3" x14ac:dyDescent="0.2">
      <c r="A1153" s="227"/>
      <c r="B1153" s="219"/>
      <c r="C1153" s="215"/>
      <c r="D1153" s="217"/>
      <c r="E1153" s="176"/>
      <c r="F1153" s="176"/>
      <c r="G1153" s="176"/>
      <c r="H1153" s="171"/>
      <c r="I1153" s="171"/>
      <c r="J1153" s="213"/>
      <c r="K1153" s="213"/>
      <c r="L1153" s="173"/>
      <c r="M1153" s="173"/>
      <c r="N1153" s="184"/>
      <c r="O1153" s="157"/>
      <c r="P1153" s="17" t="s">
        <v>26</v>
      </c>
      <c r="Q1153" s="151"/>
      <c r="R1153" s="151"/>
      <c r="S1153" s="153"/>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151"/>
      <c r="AY1153" s="151"/>
      <c r="AZ1153" s="153"/>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c r="CA1153" s="24"/>
      <c r="CB1153" s="24"/>
      <c r="CC1153" s="24"/>
      <c r="CD1153" s="24"/>
      <c r="CE1153" s="24"/>
      <c r="CF1153" s="151"/>
      <c r="CG1153" s="151"/>
      <c r="CH1153" s="153"/>
      <c r="CI1153" s="141"/>
      <c r="CJ1153" s="141"/>
      <c r="CK1153" s="141"/>
      <c r="CL1153" s="141"/>
      <c r="CM1153" s="141"/>
      <c r="CN1153" s="141"/>
      <c r="CO1153" s="141"/>
      <c r="CP1153" s="95"/>
      <c r="CQ1153" s="95"/>
      <c r="CR1153" s="95"/>
      <c r="CS1153" s="95"/>
      <c r="CT1153" s="95"/>
      <c r="CU1153" s="95"/>
      <c r="CV1153" s="95"/>
      <c r="CW1153" s="141"/>
      <c r="CX1153" s="141"/>
      <c r="CY1153" s="141"/>
      <c r="CZ1153" s="141"/>
      <c r="DA1153" s="141"/>
      <c r="DB1153" s="141"/>
      <c r="DC1153" s="141"/>
      <c r="DD1153" s="141"/>
      <c r="DE1153" s="141"/>
      <c r="DF1153" s="141"/>
      <c r="DG1153" s="141"/>
      <c r="DH1153" s="141"/>
      <c r="DI1153" s="141"/>
      <c r="DJ1153" s="141"/>
      <c r="DK1153" s="141"/>
      <c r="DL1153" s="141"/>
      <c r="DM1153" s="141"/>
      <c r="DN1153" s="151"/>
      <c r="DO1153" s="151"/>
      <c r="DP1153" s="153"/>
      <c r="DQ1153" s="24"/>
      <c r="DR1153" s="24"/>
      <c r="DS1153" s="24"/>
      <c r="DT1153" s="24"/>
      <c r="DU1153" s="24"/>
      <c r="DV1153" s="24"/>
      <c r="DW1153" s="24"/>
      <c r="DX1153" s="24"/>
      <c r="DY1153" s="24"/>
      <c r="DZ1153" s="24"/>
      <c r="EA1153" s="24"/>
      <c r="EB1153" s="24"/>
      <c r="EC1153" s="24"/>
      <c r="ED1153" s="24"/>
      <c r="EE1153" s="24"/>
      <c r="EF1153" s="24"/>
      <c r="EG1153" s="24"/>
      <c r="EH1153" s="24"/>
      <c r="EI1153" s="24"/>
      <c r="EJ1153" s="24"/>
      <c r="EK1153" s="24"/>
      <c r="EL1153" s="24"/>
      <c r="EM1153" s="24"/>
      <c r="EN1153" s="24"/>
      <c r="EO1153" s="24"/>
      <c r="EP1153" s="24"/>
      <c r="EQ1153" s="24"/>
      <c r="ER1153" s="24"/>
      <c r="ES1153" s="151"/>
      <c r="ET1153" s="151"/>
      <c r="EU1153" s="153"/>
      <c r="EV1153" s="24"/>
      <c r="EW1153" s="125"/>
      <c r="EX1153" s="24"/>
      <c r="EY1153" s="24"/>
      <c r="EZ1153" s="24"/>
      <c r="FA1153" s="24"/>
      <c r="FB1153" s="24"/>
      <c r="FC1153" s="24"/>
      <c r="FD1153" s="24"/>
      <c r="FE1153" s="24"/>
      <c r="FF1153" s="24"/>
      <c r="FG1153" s="24"/>
      <c r="FH1153" s="24"/>
      <c r="FI1153" s="24"/>
      <c r="FJ1153" s="24"/>
      <c r="FK1153" s="24"/>
      <c r="FL1153" s="24"/>
      <c r="FM1153" s="24"/>
      <c r="FN1153" s="24"/>
      <c r="FO1153" s="24"/>
      <c r="FP1153" s="24"/>
      <c r="FQ1153" s="24"/>
      <c r="FR1153" s="24"/>
      <c r="FS1153" s="24"/>
      <c r="FT1153" s="24"/>
      <c r="FU1153" s="24"/>
      <c r="FV1153" s="24"/>
      <c r="FW1153" s="24">
        <v>24</v>
      </c>
      <c r="FX1153" s="24"/>
      <c r="FY1153" s="24"/>
      <c r="FZ1153" s="24"/>
      <c r="GA1153" s="151"/>
      <c r="GB1153" s="151"/>
      <c r="GC1153" s="153"/>
      <c r="GD1153" s="24"/>
      <c r="GE1153" s="24"/>
      <c r="GF1153" s="24"/>
      <c r="GG1153" s="24"/>
      <c r="GH1153" s="24"/>
      <c r="GI1153" s="24"/>
      <c r="GJ1153" s="24"/>
      <c r="GK1153" s="24"/>
      <c r="GL1153" s="24"/>
      <c r="GM1153" s="24"/>
      <c r="GN1153" s="24"/>
      <c r="GO1153" s="24"/>
      <c r="GP1153" s="24"/>
      <c r="GQ1153" s="24"/>
      <c r="GR1153" s="24"/>
      <c r="GS1153" s="24"/>
      <c r="GT1153" s="24"/>
      <c r="GU1153" s="24"/>
      <c r="GV1153" s="24"/>
      <c r="GW1153" s="24"/>
      <c r="GX1153" s="24"/>
      <c r="GY1153" s="24"/>
      <c r="GZ1153" s="24"/>
      <c r="HA1153" s="24"/>
      <c r="HB1153" s="24"/>
      <c r="HC1153" s="24"/>
      <c r="HD1153" s="24">
        <v>15</v>
      </c>
      <c r="HE1153" s="24"/>
      <c r="HF1153" s="24"/>
      <c r="HG1153" s="24"/>
      <c r="HH1153" s="151"/>
      <c r="HI1153" s="151"/>
      <c r="HJ1153" s="153"/>
      <c r="HK1153" s="24">
        <v>9</v>
      </c>
      <c r="HL1153" s="24"/>
      <c r="HM1153" s="24"/>
      <c r="HN1153" s="24"/>
      <c r="HO1153" s="24"/>
      <c r="HP1153" s="24"/>
      <c r="HQ1153" s="24"/>
      <c r="HR1153" s="24"/>
      <c r="HS1153" s="24"/>
      <c r="HT1153" s="24"/>
      <c r="HU1153" s="24"/>
      <c r="HV1153" s="24"/>
      <c r="HW1153" s="24"/>
      <c r="HX1153" s="24"/>
      <c r="HY1153" s="24"/>
      <c r="HZ1153" s="24"/>
      <c r="IA1153" s="24"/>
      <c r="IB1153" s="24"/>
      <c r="IC1153" s="24"/>
      <c r="ID1153" s="24"/>
      <c r="IE1153" s="24"/>
      <c r="IF1153" s="24"/>
      <c r="IG1153" s="24"/>
      <c r="IH1153" s="24"/>
      <c r="II1153" s="24"/>
      <c r="IJ1153" s="24"/>
      <c r="IK1153" s="24"/>
      <c r="IL1153" s="24"/>
      <c r="IM1153" s="24"/>
      <c r="IN1153" s="24"/>
      <c r="IO1153" s="24"/>
      <c r="IP1153" s="151"/>
      <c r="IQ1153" s="151"/>
      <c r="IR1153" s="153"/>
      <c r="IS1153" s="24"/>
      <c r="IT1153" s="24"/>
      <c r="IU1153" s="24"/>
      <c r="IV1153" s="24"/>
      <c r="IW1153" s="24"/>
      <c r="IX1153" s="24"/>
      <c r="IY1153" s="24"/>
      <c r="IZ1153" s="24"/>
      <c r="JA1153" s="24"/>
      <c r="JB1153" s="24"/>
      <c r="JC1153" s="24"/>
      <c r="JD1153" s="24"/>
      <c r="JE1153" s="24"/>
      <c r="JF1153" s="24"/>
      <c r="JG1153" s="24"/>
      <c r="JH1153" s="24"/>
      <c r="JI1153" s="24"/>
      <c r="JJ1153" s="24"/>
      <c r="JK1153" s="24"/>
      <c r="JL1153" s="24"/>
      <c r="JM1153" s="24"/>
      <c r="JN1153" s="24"/>
      <c r="JO1153" s="24"/>
      <c r="JP1153" s="24"/>
      <c r="JQ1153" s="24"/>
      <c r="JR1153" s="24"/>
      <c r="JS1153" s="24"/>
      <c r="JT1153" s="24"/>
      <c r="JU1153" s="25"/>
      <c r="JV1153" s="24"/>
      <c r="JW1153" s="151"/>
      <c r="JX1153" s="151"/>
      <c r="JY1153" s="153"/>
      <c r="JZ1153" s="24"/>
      <c r="KA1153" s="24"/>
      <c r="KB1153" s="24"/>
      <c r="KC1153" s="24"/>
      <c r="KD1153" s="24"/>
      <c r="KE1153" s="24"/>
      <c r="KF1153" s="24"/>
      <c r="KG1153" s="24"/>
      <c r="KH1153" s="24"/>
      <c r="KI1153" s="24"/>
      <c r="KJ1153" s="24"/>
      <c r="KK1153" s="24"/>
      <c r="KL1153" s="24"/>
      <c r="KM1153" s="24"/>
      <c r="KN1153" s="24"/>
      <c r="KO1153" s="24"/>
      <c r="KP1153" s="24"/>
      <c r="KQ1153" s="24"/>
      <c r="KR1153" s="24"/>
      <c r="KS1153" s="24"/>
      <c r="KT1153" s="24"/>
      <c r="KU1153" s="24"/>
      <c r="KV1153" s="24"/>
      <c r="KW1153" s="24"/>
      <c r="KX1153" s="24"/>
      <c r="KY1153" s="24"/>
      <c r="KZ1153" s="24"/>
      <c r="LA1153" s="24"/>
      <c r="LB1153" s="24"/>
      <c r="LC1153" s="24"/>
      <c r="LD1153" s="24"/>
      <c r="LE1153" s="151"/>
      <c r="LF1153" s="151"/>
      <c r="LG1153" s="153"/>
      <c r="LH1153" s="24"/>
      <c r="LI1153" s="24"/>
      <c r="LJ1153" s="24"/>
      <c r="LK1153" s="24"/>
      <c r="LL1153" s="24"/>
      <c r="LM1153" s="24"/>
      <c r="LN1153" s="24"/>
      <c r="LO1153" s="24"/>
      <c r="LP1153" s="24"/>
      <c r="LQ1153" s="24"/>
      <c r="LR1153" s="24"/>
      <c r="LS1153" s="24"/>
      <c r="LT1153" s="24"/>
      <c r="LU1153" s="24"/>
      <c r="LV1153" s="24"/>
      <c r="LW1153" s="24"/>
      <c r="LX1153" s="24"/>
      <c r="LY1153" s="24"/>
      <c r="LZ1153" s="24"/>
      <c r="MA1153" s="24"/>
      <c r="MB1153" s="24"/>
      <c r="MC1153" s="24"/>
      <c r="MD1153" s="24"/>
      <c r="ME1153" s="24"/>
      <c r="MF1153" s="24"/>
      <c r="MG1153" s="24"/>
      <c r="MH1153" s="24"/>
      <c r="MI1153" s="24"/>
      <c r="MJ1153" s="24"/>
      <c r="MK1153" s="24"/>
      <c r="ML1153" s="24"/>
    </row>
    <row r="1154" spans="1:350" ht="13.9" customHeight="1" outlineLevel="3" x14ac:dyDescent="0.2">
      <c r="A1154" s="226" t="s">
        <v>670</v>
      </c>
      <c r="B1154" s="218" t="s">
        <v>100</v>
      </c>
      <c r="C1154" s="214" t="s">
        <v>99</v>
      </c>
      <c r="D1154" s="216">
        <v>6</v>
      </c>
      <c r="E1154" s="175">
        <v>0</v>
      </c>
      <c r="F1154" s="175">
        <f>D1154-E1154</f>
        <v>6</v>
      </c>
      <c r="G1154" s="175" t="s">
        <v>842</v>
      </c>
      <c r="H1154" s="170" t="s">
        <v>856</v>
      </c>
      <c r="I1154" s="170" t="s">
        <v>885</v>
      </c>
      <c r="J1154" s="212">
        <f ca="1">E1154+Q1154+AX1154+CF1154+DN1154+ES1154+GA1154+HH1154+IP1154+JW1154+LE1154</f>
        <v>6</v>
      </c>
      <c r="K1154" s="212">
        <f>E1154+R1154+AY1154+CG1154+DO1154+ET1154+GB1154+HI1154+IQ1154+JX1154+LF1154</f>
        <v>6</v>
      </c>
      <c r="L1154" s="172">
        <f ca="1">K1154/J1154</f>
        <v>1</v>
      </c>
      <c r="M1154" s="172">
        <f>K1154/D1154</f>
        <v>1</v>
      </c>
      <c r="N1154" s="183">
        <f ca="1">SUMIF($EV$8:$FZ$9,$O$5,$EV1155:$FZ1155)-SUMIF($EV$8:$FZ$9,$Q$5,$EV1155:$FZ1155)</f>
        <v>0</v>
      </c>
      <c r="O1154" s="156"/>
      <c r="P1154" s="16" t="s">
        <v>25</v>
      </c>
      <c r="Q1154" s="150">
        <v>0</v>
      </c>
      <c r="R1154" s="150">
        <v>0</v>
      </c>
      <c r="S1154" s="152" t="e">
        <v>#DIV/0!</v>
      </c>
      <c r="T1154" s="16"/>
      <c r="U1154" s="16"/>
      <c r="V1154" s="16"/>
      <c r="W1154" s="16"/>
      <c r="X1154" s="16"/>
      <c r="Y1154" s="16"/>
      <c r="Z1154" s="16"/>
      <c r="AA1154" s="16"/>
      <c r="AB1154" s="16"/>
      <c r="AC1154" s="16"/>
      <c r="AD1154" s="16"/>
      <c r="AE1154" s="16"/>
      <c r="AF1154" s="16"/>
      <c r="AG1154" s="16"/>
      <c r="AH1154" s="16"/>
      <c r="AI1154" s="16"/>
      <c r="AJ1154" s="16"/>
      <c r="AK1154" s="16"/>
      <c r="AL1154" s="16"/>
      <c r="AM1154" s="16"/>
      <c r="AN1154" s="16"/>
      <c r="AO1154" s="16"/>
      <c r="AP1154" s="16"/>
      <c r="AQ1154" s="16"/>
      <c r="AR1154" s="16"/>
      <c r="AS1154" s="16"/>
      <c r="AT1154" s="16"/>
      <c r="AU1154" s="16"/>
      <c r="AV1154" s="16"/>
      <c r="AW1154" s="16"/>
      <c r="AX1154" s="150">
        <f t="shared" ca="1" si="2895"/>
        <v>0</v>
      </c>
      <c r="AY1154" s="150">
        <f>SUM(BA1155:CE1155)</f>
        <v>0</v>
      </c>
      <c r="AZ1154" s="152" t="e">
        <f ca="1">AY1154/AX1154</f>
        <v>#DIV/0!</v>
      </c>
      <c r="BA1154" s="16"/>
      <c r="BB1154" s="16"/>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50">
        <f t="shared" ref="CF1154" si="2990">SUM(CI1154:DM1154)</f>
        <v>6</v>
      </c>
      <c r="CG1154" s="150">
        <f>SUM(CI1155:DM1155)</f>
        <v>0</v>
      </c>
      <c r="CH1154" s="152">
        <f>CG1154/CF1154</f>
        <v>0</v>
      </c>
      <c r="CI1154" s="129"/>
      <c r="CJ1154" s="129"/>
      <c r="CK1154" s="129"/>
      <c r="CL1154" s="129"/>
      <c r="CM1154" s="129"/>
      <c r="CN1154" s="129"/>
      <c r="CO1154" s="129"/>
      <c r="CP1154" s="101"/>
      <c r="CQ1154" s="101"/>
      <c r="CR1154" s="101"/>
      <c r="CS1154" s="101"/>
      <c r="CT1154" s="101"/>
      <c r="CU1154" s="101"/>
      <c r="CV1154" s="101"/>
      <c r="CW1154" s="129"/>
      <c r="CX1154" s="129"/>
      <c r="CY1154" s="129">
        <v>6</v>
      </c>
      <c r="CZ1154" s="129"/>
      <c r="DA1154" s="129"/>
      <c r="DB1154" s="129"/>
      <c r="DC1154" s="129"/>
      <c r="DD1154" s="129"/>
      <c r="DE1154" s="129"/>
      <c r="DF1154" s="129"/>
      <c r="DG1154" s="129"/>
      <c r="DH1154" s="129"/>
      <c r="DI1154" s="129"/>
      <c r="DJ1154" s="129"/>
      <c r="DK1154" s="129"/>
      <c r="DL1154" s="129"/>
      <c r="DM1154" s="129"/>
      <c r="DN1154" s="150">
        <f t="shared" ref="DN1154" si="2991">SUM(DQ1154:ER1154)</f>
        <v>0</v>
      </c>
      <c r="DO1154" s="150">
        <f>SUM(DQ1155:ER1155)</f>
        <v>0</v>
      </c>
      <c r="DP1154" s="152" t="e">
        <f t="shared" si="2903"/>
        <v>#DIV/0!</v>
      </c>
      <c r="DQ1154" s="16"/>
      <c r="DR1154" s="16"/>
      <c r="DS1154" s="16"/>
      <c r="DT1154" s="16"/>
      <c r="DU1154" s="16"/>
      <c r="DV1154" s="16"/>
      <c r="DW1154" s="16"/>
      <c r="DX1154" s="16"/>
      <c r="DY1154" s="16"/>
      <c r="DZ1154" s="16"/>
      <c r="EA1154" s="16"/>
      <c r="EB1154" s="16"/>
      <c r="EC1154" s="16"/>
      <c r="ED1154" s="16"/>
      <c r="EE1154" s="16"/>
      <c r="EF1154" s="16"/>
      <c r="EG1154" s="16"/>
      <c r="EH1154" s="16"/>
      <c r="EI1154" s="16"/>
      <c r="EJ1154" s="16"/>
      <c r="EK1154" s="16"/>
      <c r="EL1154" s="16"/>
      <c r="EM1154" s="16"/>
      <c r="EN1154" s="16"/>
      <c r="EO1154" s="16"/>
      <c r="EP1154" s="16"/>
      <c r="EQ1154" s="16"/>
      <c r="ER1154" s="16"/>
      <c r="ES1154" s="150">
        <f t="shared" ca="1" si="2939"/>
        <v>0</v>
      </c>
      <c r="ET1154" s="150">
        <f t="shared" si="2940"/>
        <v>6</v>
      </c>
      <c r="EU1154" s="152" t="e">
        <f t="shared" ca="1" si="2941"/>
        <v>#DIV/0!</v>
      </c>
      <c r="EV1154" s="16"/>
      <c r="EW1154" s="67"/>
      <c r="EX1154" s="16"/>
      <c r="EY1154" s="16"/>
      <c r="EZ1154" s="16"/>
      <c r="FA1154" s="16"/>
      <c r="FB1154" s="16"/>
      <c r="FC1154" s="16"/>
      <c r="FD1154" s="16"/>
      <c r="FE1154" s="16"/>
      <c r="FF1154" s="16"/>
      <c r="FG1154" s="16"/>
      <c r="FH1154" s="16"/>
      <c r="FI1154" s="16"/>
      <c r="FJ1154" s="16"/>
      <c r="FK1154" s="16"/>
      <c r="FL1154" s="16"/>
      <c r="FM1154" s="16"/>
      <c r="FN1154" s="16"/>
      <c r="FO1154" s="16"/>
      <c r="FP1154" s="16"/>
      <c r="FQ1154" s="16"/>
      <c r="FR1154" s="16"/>
      <c r="FS1154" s="16"/>
      <c r="FT1154" s="16"/>
      <c r="FU1154" s="16"/>
      <c r="FV1154" s="16"/>
      <c r="FW1154" s="16"/>
      <c r="FX1154" s="16"/>
      <c r="FY1154" s="16"/>
      <c r="FZ1154" s="16"/>
      <c r="GA1154" s="150">
        <f t="shared" ref="GA1154" ca="1" si="2992">SUMIF($GD$8:$HG$9,$O$5,GD1154:HG1154)</f>
        <v>0</v>
      </c>
      <c r="GB1154" s="150">
        <f t="shared" ref="GB1154" si="2993">SUM(GD1155:HG1155)</f>
        <v>0</v>
      </c>
      <c r="GC1154" s="152" t="e">
        <f t="shared" ref="GC1154" ca="1" si="2994">GB1154/GA1154</f>
        <v>#DIV/0!</v>
      </c>
      <c r="GD1154" s="16"/>
      <c r="GE1154" s="16"/>
      <c r="GF1154" s="16"/>
      <c r="GG1154" s="16"/>
      <c r="GH1154" s="16"/>
      <c r="GI1154" s="16"/>
      <c r="GJ1154" s="16"/>
      <c r="GK1154" s="16"/>
      <c r="GL1154" s="16"/>
      <c r="GM1154" s="16"/>
      <c r="GN1154" s="16"/>
      <c r="GO1154" s="16"/>
      <c r="GP1154" s="16"/>
      <c r="GQ1154" s="16"/>
      <c r="GR1154" s="16"/>
      <c r="GS1154" s="16"/>
      <c r="GT1154" s="16"/>
      <c r="GU1154" s="16"/>
      <c r="GV1154" s="16"/>
      <c r="GW1154" s="16"/>
      <c r="GX1154" s="16"/>
      <c r="GY1154" s="16"/>
      <c r="GZ1154" s="16"/>
      <c r="HA1154" s="16"/>
      <c r="HB1154" s="16"/>
      <c r="HC1154" s="16"/>
      <c r="HD1154" s="16"/>
      <c r="HE1154" s="16"/>
      <c r="HF1154" s="16"/>
      <c r="HG1154" s="16"/>
      <c r="HH1154" s="150"/>
      <c r="HI1154" s="150">
        <v>0</v>
      </c>
      <c r="HJ1154" s="152" t="e">
        <v>#DIV/0!</v>
      </c>
      <c r="HK1154" s="16"/>
      <c r="HL1154" s="16"/>
      <c r="HM1154" s="16"/>
      <c r="HN1154" s="16"/>
      <c r="HO1154" s="16"/>
      <c r="HP1154" s="16"/>
      <c r="HQ1154" s="16"/>
      <c r="HR1154" s="16"/>
      <c r="HS1154" s="16"/>
      <c r="HT1154" s="16"/>
      <c r="HU1154" s="16"/>
      <c r="HV1154" s="16"/>
      <c r="HW1154" s="16"/>
      <c r="HX1154" s="16"/>
      <c r="HY1154" s="16"/>
      <c r="HZ1154" s="16"/>
      <c r="IA1154" s="16"/>
      <c r="IB1154" s="16"/>
      <c r="IC1154" s="16"/>
      <c r="ID1154" s="16"/>
      <c r="IE1154" s="16"/>
      <c r="IF1154" s="16"/>
      <c r="IG1154" s="16"/>
      <c r="IH1154" s="16"/>
      <c r="II1154" s="16"/>
      <c r="IJ1154" s="16"/>
      <c r="IK1154" s="16"/>
      <c r="IL1154" s="16"/>
      <c r="IM1154" s="16"/>
      <c r="IN1154" s="16"/>
      <c r="IO1154" s="16"/>
      <c r="IP1154" s="150"/>
      <c r="IQ1154" s="150">
        <v>0</v>
      </c>
      <c r="IR1154" s="152" t="e">
        <v>#DIV/0!</v>
      </c>
      <c r="IS1154" s="16"/>
      <c r="IT1154" s="16"/>
      <c r="IU1154" s="16"/>
      <c r="IV1154" s="16"/>
      <c r="IW1154" s="16"/>
      <c r="IX1154" s="16"/>
      <c r="IY1154" s="16"/>
      <c r="IZ1154" s="16"/>
      <c r="JA1154" s="16"/>
      <c r="JB1154" s="16"/>
      <c r="JC1154" s="16"/>
      <c r="JD1154" s="16"/>
      <c r="JE1154" s="16"/>
      <c r="JF1154" s="16"/>
      <c r="JG1154" s="16"/>
      <c r="JH1154" s="16"/>
      <c r="JI1154" s="16"/>
      <c r="JJ1154" s="16"/>
      <c r="JK1154" s="16"/>
      <c r="JL1154" s="16"/>
      <c r="JM1154" s="16"/>
      <c r="JN1154" s="16"/>
      <c r="JO1154" s="16"/>
      <c r="JP1154" s="16"/>
      <c r="JQ1154" s="16"/>
      <c r="JR1154" s="16"/>
      <c r="JS1154" s="16"/>
      <c r="JT1154" s="16"/>
      <c r="JU1154" s="23"/>
      <c r="JV1154" s="16"/>
      <c r="JW1154" s="150"/>
      <c r="JX1154" s="150">
        <v>0</v>
      </c>
      <c r="JY1154" s="152" t="e">
        <v>#DIV/0!</v>
      </c>
      <c r="JZ1154" s="16"/>
      <c r="KA1154" s="16"/>
      <c r="KB1154" s="16"/>
      <c r="KC1154" s="16"/>
      <c r="KD1154" s="16"/>
      <c r="KE1154" s="16"/>
      <c r="KF1154" s="16"/>
      <c r="KG1154" s="16"/>
      <c r="KH1154" s="16"/>
      <c r="KI1154" s="16"/>
      <c r="KJ1154" s="16"/>
      <c r="KK1154" s="16"/>
      <c r="KL1154" s="16"/>
      <c r="KM1154" s="16"/>
      <c r="KN1154" s="16"/>
      <c r="KO1154" s="16"/>
      <c r="KP1154" s="16"/>
      <c r="KQ1154" s="16"/>
      <c r="KR1154" s="16"/>
      <c r="KS1154" s="16"/>
      <c r="KT1154" s="16"/>
      <c r="KU1154" s="16"/>
      <c r="KV1154" s="16"/>
      <c r="KW1154" s="16"/>
      <c r="KX1154" s="16"/>
      <c r="KY1154" s="16"/>
      <c r="KZ1154" s="16"/>
      <c r="LA1154" s="16"/>
      <c r="LB1154" s="16"/>
      <c r="LC1154" s="16"/>
      <c r="LD1154" s="16"/>
      <c r="LE1154" s="150"/>
      <c r="LF1154" s="150">
        <v>0</v>
      </c>
      <c r="LG1154" s="152" t="e">
        <v>#DIV/0!</v>
      </c>
      <c r="LH1154" s="16"/>
      <c r="LI1154" s="16"/>
      <c r="LJ1154" s="16"/>
      <c r="LK1154" s="16"/>
      <c r="LL1154" s="16"/>
      <c r="LM1154" s="16"/>
      <c r="LN1154" s="16"/>
      <c r="LO1154" s="16"/>
      <c r="LP1154" s="16"/>
      <c r="LQ1154" s="16"/>
      <c r="LR1154" s="16"/>
      <c r="LS1154" s="16"/>
      <c r="LT1154" s="16"/>
      <c r="LU1154" s="16"/>
      <c r="LV1154" s="16"/>
      <c r="LW1154" s="16"/>
      <c r="LX1154" s="16"/>
      <c r="LY1154" s="16"/>
      <c r="LZ1154" s="16"/>
      <c r="MA1154" s="16"/>
      <c r="MB1154" s="16"/>
      <c r="MC1154" s="16"/>
      <c r="MD1154" s="16"/>
      <c r="ME1154" s="16"/>
      <c r="MF1154" s="16"/>
      <c r="MG1154" s="16"/>
      <c r="MH1154" s="16"/>
      <c r="MI1154" s="16"/>
      <c r="MJ1154" s="16"/>
      <c r="MK1154" s="16"/>
      <c r="ML1154" s="16"/>
    </row>
    <row r="1155" spans="1:350" ht="13.9" customHeight="1" outlineLevel="3" x14ac:dyDescent="0.2">
      <c r="A1155" s="227"/>
      <c r="B1155" s="219"/>
      <c r="C1155" s="215"/>
      <c r="D1155" s="217"/>
      <c r="E1155" s="176"/>
      <c r="F1155" s="176"/>
      <c r="G1155" s="176"/>
      <c r="H1155" s="171"/>
      <c r="I1155" s="171"/>
      <c r="J1155" s="213"/>
      <c r="K1155" s="213"/>
      <c r="L1155" s="173"/>
      <c r="M1155" s="173"/>
      <c r="N1155" s="184"/>
      <c r="O1155" s="157"/>
      <c r="P1155" s="17" t="s">
        <v>26</v>
      </c>
      <c r="Q1155" s="151"/>
      <c r="R1155" s="151"/>
      <c r="S1155" s="153"/>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151"/>
      <c r="AY1155" s="151"/>
      <c r="AZ1155" s="153"/>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c r="CA1155" s="24"/>
      <c r="CB1155" s="24"/>
      <c r="CC1155" s="24"/>
      <c r="CD1155" s="24"/>
      <c r="CE1155" s="24"/>
      <c r="CF1155" s="151"/>
      <c r="CG1155" s="151"/>
      <c r="CH1155" s="153"/>
      <c r="CI1155" s="141"/>
      <c r="CJ1155" s="141"/>
      <c r="CK1155" s="141"/>
      <c r="CL1155" s="141"/>
      <c r="CM1155" s="141"/>
      <c r="CN1155" s="141"/>
      <c r="CO1155" s="141"/>
      <c r="CP1155" s="95"/>
      <c r="CQ1155" s="95"/>
      <c r="CR1155" s="95"/>
      <c r="CS1155" s="95"/>
      <c r="CT1155" s="95"/>
      <c r="CU1155" s="95"/>
      <c r="CV1155" s="95"/>
      <c r="CW1155" s="141"/>
      <c r="CX1155" s="141"/>
      <c r="CY1155" s="141"/>
      <c r="CZ1155" s="141"/>
      <c r="DA1155" s="141"/>
      <c r="DB1155" s="141"/>
      <c r="DC1155" s="141"/>
      <c r="DD1155" s="141"/>
      <c r="DE1155" s="141"/>
      <c r="DF1155" s="141"/>
      <c r="DG1155" s="141"/>
      <c r="DH1155" s="141"/>
      <c r="DI1155" s="141"/>
      <c r="DJ1155" s="141"/>
      <c r="DK1155" s="141"/>
      <c r="DL1155" s="141"/>
      <c r="DM1155" s="141"/>
      <c r="DN1155" s="151"/>
      <c r="DO1155" s="151"/>
      <c r="DP1155" s="153"/>
      <c r="DQ1155" s="24"/>
      <c r="DR1155" s="24"/>
      <c r="DS1155" s="24"/>
      <c r="DT1155" s="24"/>
      <c r="DU1155" s="24"/>
      <c r="DV1155" s="24"/>
      <c r="DW1155" s="24"/>
      <c r="DX1155" s="24"/>
      <c r="DY1155" s="24"/>
      <c r="DZ1155" s="24"/>
      <c r="EA1155" s="24"/>
      <c r="EB1155" s="24"/>
      <c r="EC1155" s="24"/>
      <c r="ED1155" s="24"/>
      <c r="EE1155" s="24"/>
      <c r="EF1155" s="24"/>
      <c r="EG1155" s="24"/>
      <c r="EH1155" s="24"/>
      <c r="EI1155" s="24"/>
      <c r="EJ1155" s="24"/>
      <c r="EK1155" s="24"/>
      <c r="EL1155" s="24"/>
      <c r="EM1155" s="24"/>
      <c r="EN1155" s="24"/>
      <c r="EO1155" s="24"/>
      <c r="EP1155" s="24"/>
      <c r="EQ1155" s="24"/>
      <c r="ER1155" s="24"/>
      <c r="ES1155" s="151"/>
      <c r="ET1155" s="151"/>
      <c r="EU1155" s="153"/>
      <c r="EV1155" s="24"/>
      <c r="EW1155" s="125"/>
      <c r="EX1155" s="24"/>
      <c r="EY1155" s="24"/>
      <c r="EZ1155" s="24"/>
      <c r="FA1155" s="24"/>
      <c r="FB1155" s="24"/>
      <c r="FC1155" s="24"/>
      <c r="FD1155" s="24"/>
      <c r="FE1155" s="24"/>
      <c r="FF1155" s="24"/>
      <c r="FG1155" s="24"/>
      <c r="FH1155" s="24"/>
      <c r="FI1155" s="24"/>
      <c r="FJ1155" s="24"/>
      <c r="FK1155" s="24"/>
      <c r="FL1155" s="24"/>
      <c r="FM1155" s="24"/>
      <c r="FN1155" s="24"/>
      <c r="FO1155" s="24"/>
      <c r="FP1155" s="24"/>
      <c r="FQ1155" s="24"/>
      <c r="FR1155" s="24"/>
      <c r="FS1155" s="24"/>
      <c r="FT1155" s="24"/>
      <c r="FU1155" s="24"/>
      <c r="FV1155" s="24"/>
      <c r="FW1155" s="24">
        <v>6</v>
      </c>
      <c r="FX1155" s="24"/>
      <c r="FY1155" s="24"/>
      <c r="FZ1155" s="24"/>
      <c r="GA1155" s="151"/>
      <c r="GB1155" s="151"/>
      <c r="GC1155" s="153"/>
      <c r="GD1155" s="24"/>
      <c r="GE1155" s="24"/>
      <c r="GF1155" s="24"/>
      <c r="GG1155" s="24"/>
      <c r="GH1155" s="24"/>
      <c r="GI1155" s="24"/>
      <c r="GJ1155" s="24"/>
      <c r="GK1155" s="24"/>
      <c r="GL1155" s="24"/>
      <c r="GM1155" s="24"/>
      <c r="GN1155" s="24"/>
      <c r="GO1155" s="24"/>
      <c r="GP1155" s="24"/>
      <c r="GQ1155" s="24"/>
      <c r="GR1155" s="24"/>
      <c r="GS1155" s="24"/>
      <c r="GT1155" s="24"/>
      <c r="GU1155" s="24"/>
      <c r="GV1155" s="24"/>
      <c r="GW1155" s="24"/>
      <c r="GX1155" s="24"/>
      <c r="GY1155" s="24"/>
      <c r="GZ1155" s="24"/>
      <c r="HA1155" s="24"/>
      <c r="HB1155" s="24"/>
      <c r="HC1155" s="24"/>
      <c r="HD1155" s="24"/>
      <c r="HE1155" s="24"/>
      <c r="HF1155" s="24"/>
      <c r="HG1155" s="24"/>
      <c r="HH1155" s="151"/>
      <c r="HI1155" s="151"/>
      <c r="HJ1155" s="153"/>
      <c r="HK1155" s="24"/>
      <c r="HL1155" s="24"/>
      <c r="HM1155" s="24"/>
      <c r="HN1155" s="24"/>
      <c r="HO1155" s="24"/>
      <c r="HP1155" s="24"/>
      <c r="HQ1155" s="24"/>
      <c r="HR1155" s="24"/>
      <c r="HS1155" s="24"/>
      <c r="HT1155" s="24"/>
      <c r="HU1155" s="24"/>
      <c r="HV1155" s="24"/>
      <c r="HW1155" s="24"/>
      <c r="HX1155" s="24"/>
      <c r="HY1155" s="24"/>
      <c r="HZ1155" s="24"/>
      <c r="IA1155" s="24"/>
      <c r="IB1155" s="24"/>
      <c r="IC1155" s="24"/>
      <c r="ID1155" s="24"/>
      <c r="IE1155" s="24"/>
      <c r="IF1155" s="24"/>
      <c r="IG1155" s="24"/>
      <c r="IH1155" s="24"/>
      <c r="II1155" s="24"/>
      <c r="IJ1155" s="24"/>
      <c r="IK1155" s="24"/>
      <c r="IL1155" s="24"/>
      <c r="IM1155" s="24"/>
      <c r="IN1155" s="24"/>
      <c r="IO1155" s="24"/>
      <c r="IP1155" s="151"/>
      <c r="IQ1155" s="151"/>
      <c r="IR1155" s="153"/>
      <c r="IS1155" s="24"/>
      <c r="IT1155" s="24"/>
      <c r="IU1155" s="24"/>
      <c r="IV1155" s="24"/>
      <c r="IW1155" s="24"/>
      <c r="IX1155" s="24"/>
      <c r="IY1155" s="24"/>
      <c r="IZ1155" s="24"/>
      <c r="JA1155" s="24"/>
      <c r="JB1155" s="24"/>
      <c r="JC1155" s="24"/>
      <c r="JD1155" s="24"/>
      <c r="JE1155" s="24"/>
      <c r="JF1155" s="24"/>
      <c r="JG1155" s="24"/>
      <c r="JH1155" s="24"/>
      <c r="JI1155" s="24"/>
      <c r="JJ1155" s="24"/>
      <c r="JK1155" s="24"/>
      <c r="JL1155" s="24"/>
      <c r="JM1155" s="24"/>
      <c r="JN1155" s="24"/>
      <c r="JO1155" s="24"/>
      <c r="JP1155" s="24"/>
      <c r="JQ1155" s="24"/>
      <c r="JR1155" s="24"/>
      <c r="JS1155" s="24"/>
      <c r="JT1155" s="24"/>
      <c r="JU1155" s="25"/>
      <c r="JV1155" s="24"/>
      <c r="JW1155" s="151"/>
      <c r="JX1155" s="151"/>
      <c r="JY1155" s="153"/>
      <c r="JZ1155" s="24"/>
      <c r="KA1155" s="24"/>
      <c r="KB1155" s="24"/>
      <c r="KC1155" s="24"/>
      <c r="KD1155" s="24"/>
      <c r="KE1155" s="24"/>
      <c r="KF1155" s="24"/>
      <c r="KG1155" s="24"/>
      <c r="KH1155" s="24"/>
      <c r="KI1155" s="24"/>
      <c r="KJ1155" s="24"/>
      <c r="KK1155" s="24"/>
      <c r="KL1155" s="24"/>
      <c r="KM1155" s="24"/>
      <c r="KN1155" s="24"/>
      <c r="KO1155" s="24"/>
      <c r="KP1155" s="24"/>
      <c r="KQ1155" s="24"/>
      <c r="KR1155" s="24"/>
      <c r="KS1155" s="24"/>
      <c r="KT1155" s="24"/>
      <c r="KU1155" s="24"/>
      <c r="KV1155" s="24"/>
      <c r="KW1155" s="24"/>
      <c r="KX1155" s="24"/>
      <c r="KY1155" s="24"/>
      <c r="KZ1155" s="24"/>
      <c r="LA1155" s="24"/>
      <c r="LB1155" s="24"/>
      <c r="LC1155" s="24"/>
      <c r="LD1155" s="24"/>
      <c r="LE1155" s="151"/>
      <c r="LF1155" s="151"/>
      <c r="LG1155" s="153"/>
      <c r="LH1155" s="24"/>
      <c r="LI1155" s="24"/>
      <c r="LJ1155" s="24"/>
      <c r="LK1155" s="24"/>
      <c r="LL1155" s="24"/>
      <c r="LM1155" s="24"/>
      <c r="LN1155" s="24"/>
      <c r="LO1155" s="24"/>
      <c r="LP1155" s="24"/>
      <c r="LQ1155" s="24"/>
      <c r="LR1155" s="24"/>
      <c r="LS1155" s="24"/>
      <c r="LT1155" s="24"/>
      <c r="LU1155" s="24"/>
      <c r="LV1155" s="24"/>
      <c r="LW1155" s="24"/>
      <c r="LX1155" s="24"/>
      <c r="LY1155" s="24"/>
      <c r="LZ1155" s="24"/>
      <c r="MA1155" s="24"/>
      <c r="MB1155" s="24"/>
      <c r="MC1155" s="24"/>
      <c r="MD1155" s="24"/>
      <c r="ME1155" s="24"/>
      <c r="MF1155" s="24"/>
      <c r="MG1155" s="24"/>
      <c r="MH1155" s="24"/>
      <c r="MI1155" s="24"/>
      <c r="MJ1155" s="24"/>
      <c r="MK1155" s="24"/>
      <c r="ML1155" s="24"/>
    </row>
    <row r="1156" spans="1:350" ht="13.9" customHeight="1" outlineLevel="3" x14ac:dyDescent="0.2">
      <c r="A1156" s="226" t="s">
        <v>671</v>
      </c>
      <c r="B1156" s="218" t="s">
        <v>421</v>
      </c>
      <c r="C1156" s="214" t="s">
        <v>38</v>
      </c>
      <c r="D1156" s="216">
        <v>5.33</v>
      </c>
      <c r="E1156" s="175">
        <v>0</v>
      </c>
      <c r="F1156" s="175">
        <f>D1156-E1156</f>
        <v>5.33</v>
      </c>
      <c r="G1156" s="175" t="s">
        <v>844</v>
      </c>
      <c r="H1156" s="170" t="s">
        <v>890</v>
      </c>
      <c r="I1156" s="170" t="s">
        <v>918</v>
      </c>
      <c r="J1156" s="212">
        <f ca="1">E1156+Q1156+AX1156+CF1156+DN1156+ES1156+GA1156+HH1156+IP1156+JW1156+LE1156</f>
        <v>5.33</v>
      </c>
      <c r="K1156" s="212">
        <f>3.9+1.1+0.1</f>
        <v>5.0999999999999996</v>
      </c>
      <c r="L1156" s="172">
        <f ca="1">K1156/J1156</f>
        <v>0.95684803001876162</v>
      </c>
      <c r="M1156" s="172">
        <f>K1156/D1156</f>
        <v>0.95684803001876162</v>
      </c>
      <c r="N1156" s="183">
        <f ca="1">SUMIF($EV$8:$FZ$9,$O$5,$EV1157:$FZ1157)-SUMIF($EV$8:$FZ$9,$Q$5,$EV1157:$FZ1157)</f>
        <v>0</v>
      </c>
      <c r="O1156" s="156"/>
      <c r="P1156" s="16" t="s">
        <v>25</v>
      </c>
      <c r="Q1156" s="150">
        <v>0</v>
      </c>
      <c r="R1156" s="150">
        <v>0</v>
      </c>
      <c r="S1156" s="152" t="e">
        <v>#DIV/0!</v>
      </c>
      <c r="T1156" s="16"/>
      <c r="U1156" s="16"/>
      <c r="V1156" s="16"/>
      <c r="W1156" s="16"/>
      <c r="X1156" s="16"/>
      <c r="Y1156" s="16"/>
      <c r="Z1156" s="16"/>
      <c r="AA1156" s="16"/>
      <c r="AB1156" s="16"/>
      <c r="AC1156" s="16"/>
      <c r="AD1156" s="16"/>
      <c r="AE1156" s="16"/>
      <c r="AF1156" s="16"/>
      <c r="AG1156" s="16"/>
      <c r="AH1156" s="16"/>
      <c r="AI1156" s="16"/>
      <c r="AJ1156" s="16"/>
      <c r="AK1156" s="16"/>
      <c r="AL1156" s="16"/>
      <c r="AM1156" s="16"/>
      <c r="AN1156" s="16"/>
      <c r="AO1156" s="16"/>
      <c r="AP1156" s="16"/>
      <c r="AQ1156" s="16"/>
      <c r="AR1156" s="16"/>
      <c r="AS1156" s="16"/>
      <c r="AT1156" s="16"/>
      <c r="AU1156" s="16"/>
      <c r="AV1156" s="16"/>
      <c r="AW1156" s="16"/>
      <c r="AX1156" s="150">
        <f t="shared" ca="1" si="2895"/>
        <v>0</v>
      </c>
      <c r="AY1156" s="150">
        <f>SUM(BA1157:CE1157)</f>
        <v>0</v>
      </c>
      <c r="AZ1156" s="152" t="e">
        <f ca="1">AY1156/AX1156</f>
        <v>#DIV/0!</v>
      </c>
      <c r="BA1156" s="16"/>
      <c r="BB1156" s="16"/>
      <c r="BC1156" s="16"/>
      <c r="BD1156" s="16"/>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c r="CA1156" s="16"/>
      <c r="CB1156" s="16"/>
      <c r="CC1156" s="16"/>
      <c r="CD1156" s="16"/>
      <c r="CE1156" s="16"/>
      <c r="CF1156" s="150">
        <f t="shared" ref="CF1156" si="2995">SUM(CI1156:DM1156)</f>
        <v>5.33</v>
      </c>
      <c r="CG1156" s="150">
        <f>SUM(CI1157:DM1157)</f>
        <v>0</v>
      </c>
      <c r="CH1156" s="152">
        <f>CG1156/CF1156</f>
        <v>0</v>
      </c>
      <c r="CI1156" s="129"/>
      <c r="CJ1156" s="129"/>
      <c r="CK1156" s="129"/>
      <c r="CL1156" s="129"/>
      <c r="CM1156" s="129"/>
      <c r="CN1156" s="129"/>
      <c r="CO1156" s="129"/>
      <c r="CP1156" s="101"/>
      <c r="CQ1156" s="101"/>
      <c r="CR1156" s="101"/>
      <c r="CS1156" s="101"/>
      <c r="CT1156" s="101"/>
      <c r="CU1156" s="101"/>
      <c r="CV1156" s="101"/>
      <c r="CW1156" s="129"/>
      <c r="CX1156" s="129"/>
      <c r="CY1156" s="129"/>
      <c r="CZ1156" s="129"/>
      <c r="DA1156" s="129"/>
      <c r="DB1156" s="129"/>
      <c r="DC1156" s="129"/>
      <c r="DD1156" s="129"/>
      <c r="DE1156" s="129"/>
      <c r="DF1156" s="129">
        <v>2</v>
      </c>
      <c r="DG1156" s="129">
        <v>2</v>
      </c>
      <c r="DH1156" s="129">
        <v>1.33</v>
      </c>
      <c r="DI1156" s="129"/>
      <c r="DJ1156" s="129"/>
      <c r="DK1156" s="129"/>
      <c r="DL1156" s="129"/>
      <c r="DM1156" s="129"/>
      <c r="DN1156" s="150">
        <f t="shared" ref="DN1156" si="2996">SUM(DQ1156:ER1156)</f>
        <v>0</v>
      </c>
      <c r="DO1156" s="150">
        <f>SUM(DQ1157:ER1157)</f>
        <v>0</v>
      </c>
      <c r="DP1156" s="152" t="e">
        <f t="shared" si="2903"/>
        <v>#DIV/0!</v>
      </c>
      <c r="DQ1156" s="16"/>
      <c r="DR1156" s="16"/>
      <c r="DS1156" s="16"/>
      <c r="DT1156" s="16"/>
      <c r="DU1156" s="16"/>
      <c r="DV1156" s="16"/>
      <c r="DW1156" s="16"/>
      <c r="DX1156" s="16"/>
      <c r="DY1156" s="16"/>
      <c r="DZ1156" s="16"/>
      <c r="EA1156" s="16"/>
      <c r="EB1156" s="16"/>
      <c r="EC1156" s="16"/>
      <c r="ED1156" s="16"/>
      <c r="EE1156" s="16"/>
      <c r="EF1156" s="16"/>
      <c r="EG1156" s="16"/>
      <c r="EH1156" s="16"/>
      <c r="EI1156" s="16"/>
      <c r="EJ1156" s="16"/>
      <c r="EK1156" s="16"/>
      <c r="EL1156" s="16"/>
      <c r="EM1156" s="16"/>
      <c r="EN1156" s="16"/>
      <c r="EO1156" s="16"/>
      <c r="EP1156" s="16"/>
      <c r="EQ1156" s="16"/>
      <c r="ER1156" s="16"/>
      <c r="ES1156" s="150">
        <f t="shared" ca="1" si="2939"/>
        <v>0</v>
      </c>
      <c r="ET1156" s="150">
        <f t="shared" si="2940"/>
        <v>0</v>
      </c>
      <c r="EU1156" s="152" t="e">
        <f t="shared" ca="1" si="2941"/>
        <v>#DIV/0!</v>
      </c>
      <c r="EV1156" s="16"/>
      <c r="EW1156" s="67"/>
      <c r="EX1156" s="16"/>
      <c r="EY1156" s="16"/>
      <c r="EZ1156" s="16"/>
      <c r="FA1156" s="16"/>
      <c r="FB1156" s="16"/>
      <c r="FC1156" s="16"/>
      <c r="FD1156" s="16"/>
      <c r="FE1156" s="16"/>
      <c r="FF1156" s="16"/>
      <c r="FG1156" s="16"/>
      <c r="FH1156" s="16"/>
      <c r="FI1156" s="16"/>
      <c r="FJ1156" s="16"/>
      <c r="FK1156" s="16"/>
      <c r="FL1156" s="16"/>
      <c r="FM1156" s="16"/>
      <c r="FN1156" s="16"/>
      <c r="FO1156" s="16"/>
      <c r="FP1156" s="16"/>
      <c r="FQ1156" s="16"/>
      <c r="FR1156" s="16"/>
      <c r="FS1156" s="16"/>
      <c r="FT1156" s="16"/>
      <c r="FU1156" s="16"/>
      <c r="FV1156" s="16"/>
      <c r="FW1156" s="16"/>
      <c r="FX1156" s="16"/>
      <c r="FY1156" s="16"/>
      <c r="FZ1156" s="16"/>
      <c r="GA1156" s="150">
        <f t="shared" ref="GA1156" ca="1" si="2997">SUMIF($GD$8:$HG$9,$O$5,GD1156:HG1156)</f>
        <v>0</v>
      </c>
      <c r="GB1156" s="150">
        <f t="shared" ref="GB1156" si="2998">SUM(GD1157:HG1157)</f>
        <v>3.9</v>
      </c>
      <c r="GC1156" s="152" t="e">
        <f t="shared" ref="GC1156" ca="1" si="2999">GB1156/GA1156</f>
        <v>#DIV/0!</v>
      </c>
      <c r="GD1156" s="16"/>
      <c r="GE1156" s="16"/>
      <c r="GF1156" s="16"/>
      <c r="GG1156" s="16"/>
      <c r="GH1156" s="16"/>
      <c r="GI1156" s="16"/>
      <c r="GJ1156" s="16"/>
      <c r="GK1156" s="16"/>
      <c r="GL1156" s="16"/>
      <c r="GM1156" s="16"/>
      <c r="GN1156" s="16"/>
      <c r="GO1156" s="16"/>
      <c r="GP1156" s="16"/>
      <c r="GQ1156" s="16"/>
      <c r="GR1156" s="16"/>
      <c r="GS1156" s="16"/>
      <c r="GT1156" s="16"/>
      <c r="GU1156" s="16"/>
      <c r="GV1156" s="16"/>
      <c r="GW1156" s="16"/>
      <c r="GX1156" s="16"/>
      <c r="GY1156" s="16"/>
      <c r="GZ1156" s="16"/>
      <c r="HA1156" s="16"/>
      <c r="HB1156" s="16"/>
      <c r="HC1156" s="16"/>
      <c r="HD1156" s="16"/>
      <c r="HE1156" s="16"/>
      <c r="HF1156" s="16"/>
      <c r="HG1156" s="16"/>
      <c r="HH1156" s="150"/>
      <c r="HI1156" s="150">
        <v>0</v>
      </c>
      <c r="HJ1156" s="152" t="e">
        <v>#DIV/0!</v>
      </c>
      <c r="HK1156" s="16"/>
      <c r="HL1156" s="16"/>
      <c r="HM1156" s="16"/>
      <c r="HN1156" s="16"/>
      <c r="HO1156" s="16"/>
      <c r="HP1156" s="16"/>
      <c r="HQ1156" s="16"/>
      <c r="HR1156" s="16"/>
      <c r="HS1156" s="16"/>
      <c r="HT1156" s="16"/>
      <c r="HU1156" s="16"/>
      <c r="HV1156" s="16"/>
      <c r="HW1156" s="16"/>
      <c r="HX1156" s="16"/>
      <c r="HY1156" s="16"/>
      <c r="HZ1156" s="16"/>
      <c r="IA1156" s="16"/>
      <c r="IB1156" s="16"/>
      <c r="IC1156" s="16"/>
      <c r="ID1156" s="16"/>
      <c r="IE1156" s="16"/>
      <c r="IF1156" s="16"/>
      <c r="IG1156" s="16"/>
      <c r="IH1156" s="16"/>
      <c r="II1156" s="16"/>
      <c r="IJ1156" s="16"/>
      <c r="IK1156" s="16"/>
      <c r="IL1156" s="16"/>
      <c r="IM1156" s="16"/>
      <c r="IN1156" s="16"/>
      <c r="IO1156" s="16"/>
      <c r="IP1156" s="150"/>
      <c r="IQ1156" s="150">
        <v>0</v>
      </c>
      <c r="IR1156" s="152" t="e">
        <v>#DIV/0!</v>
      </c>
      <c r="IS1156" s="16"/>
      <c r="IT1156" s="16"/>
      <c r="IU1156" s="16"/>
      <c r="IV1156" s="16"/>
      <c r="IW1156" s="16"/>
      <c r="IX1156" s="16"/>
      <c r="IY1156" s="16"/>
      <c r="IZ1156" s="16"/>
      <c r="JA1156" s="16"/>
      <c r="JB1156" s="16"/>
      <c r="JC1156" s="16"/>
      <c r="JD1156" s="16"/>
      <c r="JE1156" s="16"/>
      <c r="JF1156" s="16"/>
      <c r="JG1156" s="16"/>
      <c r="JH1156" s="16"/>
      <c r="JI1156" s="16"/>
      <c r="JJ1156" s="16"/>
      <c r="JK1156" s="16"/>
      <c r="JL1156" s="16"/>
      <c r="JM1156" s="16"/>
      <c r="JN1156" s="16"/>
      <c r="JO1156" s="16"/>
      <c r="JP1156" s="16"/>
      <c r="JQ1156" s="16"/>
      <c r="JR1156" s="16"/>
      <c r="JS1156" s="16"/>
      <c r="JT1156" s="16"/>
      <c r="JU1156" s="23"/>
      <c r="JV1156" s="16"/>
      <c r="JW1156" s="150"/>
      <c r="JX1156" s="150">
        <v>0</v>
      </c>
      <c r="JY1156" s="152" t="e">
        <v>#DIV/0!</v>
      </c>
      <c r="JZ1156" s="16"/>
      <c r="KA1156" s="16"/>
      <c r="KB1156" s="16"/>
      <c r="KC1156" s="16"/>
      <c r="KD1156" s="16"/>
      <c r="KE1156" s="16"/>
      <c r="KF1156" s="16"/>
      <c r="KG1156" s="16"/>
      <c r="KH1156" s="16"/>
      <c r="KI1156" s="16"/>
      <c r="KJ1156" s="16"/>
      <c r="KK1156" s="16"/>
      <c r="KL1156" s="16"/>
      <c r="KM1156" s="16"/>
      <c r="KN1156" s="16"/>
      <c r="KO1156" s="16"/>
      <c r="KP1156" s="16"/>
      <c r="KQ1156" s="16"/>
      <c r="KR1156" s="16"/>
      <c r="KS1156" s="16"/>
      <c r="KT1156" s="16"/>
      <c r="KU1156" s="16"/>
      <c r="KV1156" s="16"/>
      <c r="KW1156" s="16"/>
      <c r="KX1156" s="16"/>
      <c r="KY1156" s="16"/>
      <c r="KZ1156" s="16"/>
      <c r="LA1156" s="16"/>
      <c r="LB1156" s="16"/>
      <c r="LC1156" s="16"/>
      <c r="LD1156" s="16"/>
      <c r="LE1156" s="150"/>
      <c r="LF1156" s="150">
        <v>0</v>
      </c>
      <c r="LG1156" s="152" t="e">
        <v>#DIV/0!</v>
      </c>
      <c r="LH1156" s="16"/>
      <c r="LI1156" s="16"/>
      <c r="LJ1156" s="16"/>
      <c r="LK1156" s="16"/>
      <c r="LL1156" s="16"/>
      <c r="LM1156" s="16"/>
      <c r="LN1156" s="16"/>
      <c r="LO1156" s="16"/>
      <c r="LP1156" s="16"/>
      <c r="LQ1156" s="16"/>
      <c r="LR1156" s="16"/>
      <c r="LS1156" s="16"/>
      <c r="LT1156" s="16"/>
      <c r="LU1156" s="16"/>
      <c r="LV1156" s="16"/>
      <c r="LW1156" s="16"/>
      <c r="LX1156" s="16"/>
      <c r="LY1156" s="16"/>
      <c r="LZ1156" s="16"/>
      <c r="MA1156" s="16"/>
      <c r="MB1156" s="16"/>
      <c r="MC1156" s="16"/>
      <c r="MD1156" s="16"/>
      <c r="ME1156" s="16"/>
      <c r="MF1156" s="16"/>
      <c r="MG1156" s="16"/>
      <c r="MH1156" s="16"/>
      <c r="MI1156" s="16"/>
      <c r="MJ1156" s="16"/>
      <c r="MK1156" s="16"/>
      <c r="ML1156" s="16"/>
    </row>
    <row r="1157" spans="1:350" ht="13.9" customHeight="1" outlineLevel="3" x14ac:dyDescent="0.2">
      <c r="A1157" s="227"/>
      <c r="B1157" s="219"/>
      <c r="C1157" s="215"/>
      <c r="D1157" s="217"/>
      <c r="E1157" s="176"/>
      <c r="F1157" s="176"/>
      <c r="G1157" s="176"/>
      <c r="H1157" s="171"/>
      <c r="I1157" s="171"/>
      <c r="J1157" s="213"/>
      <c r="K1157" s="213"/>
      <c r="L1157" s="173"/>
      <c r="M1157" s="173"/>
      <c r="N1157" s="184"/>
      <c r="O1157" s="157"/>
      <c r="P1157" s="17" t="s">
        <v>26</v>
      </c>
      <c r="Q1157" s="151"/>
      <c r="R1157" s="151"/>
      <c r="S1157" s="153"/>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151"/>
      <c r="AY1157" s="151"/>
      <c r="AZ1157" s="153"/>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c r="CA1157" s="24"/>
      <c r="CB1157" s="24"/>
      <c r="CC1157" s="24"/>
      <c r="CD1157" s="24"/>
      <c r="CE1157" s="24"/>
      <c r="CF1157" s="151"/>
      <c r="CG1157" s="151"/>
      <c r="CH1157" s="153"/>
      <c r="CI1157" s="141"/>
      <c r="CJ1157" s="141"/>
      <c r="CK1157" s="141"/>
      <c r="CL1157" s="141"/>
      <c r="CM1157" s="141"/>
      <c r="CN1157" s="141"/>
      <c r="CO1157" s="141"/>
      <c r="CP1157" s="95"/>
      <c r="CQ1157" s="95"/>
      <c r="CR1157" s="95"/>
      <c r="CS1157" s="95"/>
      <c r="CT1157" s="95"/>
      <c r="CU1157" s="95"/>
      <c r="CV1157" s="95"/>
      <c r="CW1157" s="141"/>
      <c r="CX1157" s="141"/>
      <c r="CY1157" s="141"/>
      <c r="CZ1157" s="141"/>
      <c r="DA1157" s="141"/>
      <c r="DB1157" s="141"/>
      <c r="DC1157" s="141"/>
      <c r="DD1157" s="141"/>
      <c r="DE1157" s="141"/>
      <c r="DF1157" s="141"/>
      <c r="DG1157" s="141"/>
      <c r="DH1157" s="141"/>
      <c r="DI1157" s="141"/>
      <c r="DJ1157" s="141"/>
      <c r="DK1157" s="141"/>
      <c r="DL1157" s="141"/>
      <c r="DM1157" s="141"/>
      <c r="DN1157" s="151"/>
      <c r="DO1157" s="151"/>
      <c r="DP1157" s="153"/>
      <c r="DQ1157" s="24"/>
      <c r="DR1157" s="24"/>
      <c r="DS1157" s="24"/>
      <c r="DT1157" s="24"/>
      <c r="DU1157" s="24"/>
      <c r="DV1157" s="24"/>
      <c r="DW1157" s="24"/>
      <c r="DX1157" s="24"/>
      <c r="DY1157" s="24"/>
      <c r="DZ1157" s="24"/>
      <c r="EA1157" s="24"/>
      <c r="EB1157" s="24"/>
      <c r="EC1157" s="24"/>
      <c r="ED1157" s="24"/>
      <c r="EE1157" s="24"/>
      <c r="EF1157" s="24"/>
      <c r="EG1157" s="24"/>
      <c r="EH1157" s="24"/>
      <c r="EI1157" s="24"/>
      <c r="EJ1157" s="24"/>
      <c r="EK1157" s="24"/>
      <c r="EL1157" s="24"/>
      <c r="EM1157" s="24"/>
      <c r="EN1157" s="24"/>
      <c r="EO1157" s="24"/>
      <c r="EP1157" s="24"/>
      <c r="EQ1157" s="24"/>
      <c r="ER1157" s="24"/>
      <c r="ES1157" s="151"/>
      <c r="ET1157" s="151"/>
      <c r="EU1157" s="153"/>
      <c r="EV1157" s="24"/>
      <c r="EW1157" s="125"/>
      <c r="EX1157" s="24"/>
      <c r="EY1157" s="24"/>
      <c r="EZ1157" s="24"/>
      <c r="FA1157" s="24"/>
      <c r="FB1157" s="24"/>
      <c r="FC1157" s="24"/>
      <c r="FD1157" s="24"/>
      <c r="FE1157" s="24"/>
      <c r="FF1157" s="24"/>
      <c r="FG1157" s="24"/>
      <c r="FH1157" s="24"/>
      <c r="FI1157" s="24"/>
      <c r="FJ1157" s="24"/>
      <c r="FK1157" s="24"/>
      <c r="FL1157" s="24"/>
      <c r="FM1157" s="24"/>
      <c r="FN1157" s="24"/>
      <c r="FO1157" s="24"/>
      <c r="FP1157" s="24"/>
      <c r="FQ1157" s="24"/>
      <c r="FR1157" s="24"/>
      <c r="FS1157" s="24"/>
      <c r="FT1157" s="24"/>
      <c r="FU1157" s="24"/>
      <c r="FV1157" s="24"/>
      <c r="FW1157" s="24"/>
      <c r="FX1157" s="24"/>
      <c r="FY1157" s="24"/>
      <c r="FZ1157" s="24"/>
      <c r="GA1157" s="151"/>
      <c r="GB1157" s="151"/>
      <c r="GC1157" s="153"/>
      <c r="GD1157" s="24"/>
      <c r="GE1157" s="24"/>
      <c r="GF1157" s="24"/>
      <c r="GG1157" s="24"/>
      <c r="GH1157" s="24"/>
      <c r="GI1157" s="24"/>
      <c r="GJ1157" s="142">
        <v>0.8</v>
      </c>
      <c r="GK1157" s="142">
        <v>0.6</v>
      </c>
      <c r="GL1157" s="24"/>
      <c r="GM1157" s="24"/>
      <c r="GN1157" s="24"/>
      <c r="GO1157" s="24"/>
      <c r="GP1157" s="24"/>
      <c r="GQ1157" s="24"/>
      <c r="GR1157" s="24"/>
      <c r="GS1157" s="142">
        <v>2.5</v>
      </c>
      <c r="GT1157" s="24"/>
      <c r="GU1157" s="24"/>
      <c r="GV1157" s="24"/>
      <c r="GW1157" s="24"/>
      <c r="GX1157" s="24"/>
      <c r="GY1157" s="24"/>
      <c r="GZ1157" s="24"/>
      <c r="HA1157" s="24"/>
      <c r="HB1157" s="24"/>
      <c r="HC1157" s="24"/>
      <c r="HD1157" s="24"/>
      <c r="HE1157" s="24"/>
      <c r="HF1157" s="24"/>
      <c r="HG1157" s="24"/>
      <c r="HH1157" s="151"/>
      <c r="HI1157" s="151"/>
      <c r="HJ1157" s="153"/>
      <c r="HK1157" s="24"/>
      <c r="HL1157" s="24"/>
      <c r="HM1157" s="24"/>
      <c r="HN1157" s="24"/>
      <c r="HO1157" s="24"/>
      <c r="HP1157" s="24"/>
      <c r="HQ1157" s="24"/>
      <c r="HR1157" s="24"/>
      <c r="HS1157" s="24"/>
      <c r="HT1157" s="24"/>
      <c r="HU1157" s="24"/>
      <c r="HV1157" s="76">
        <v>1.1000000000000001</v>
      </c>
      <c r="HW1157" s="76">
        <v>0.1</v>
      </c>
      <c r="HX1157" s="24"/>
      <c r="HY1157" s="24"/>
      <c r="HZ1157" s="24"/>
      <c r="IA1157" s="24"/>
      <c r="IB1157" s="142">
        <v>0.05</v>
      </c>
      <c r="IC1157" s="24"/>
      <c r="ID1157" s="24"/>
      <c r="IE1157" s="24"/>
      <c r="IF1157" s="24"/>
      <c r="IG1157" s="24"/>
      <c r="IH1157" s="24"/>
      <c r="II1157" s="24"/>
      <c r="IJ1157" s="24"/>
      <c r="IK1157" s="24"/>
      <c r="IL1157" s="24"/>
      <c r="IM1157" s="24"/>
      <c r="IN1157" s="24"/>
      <c r="IO1157" s="24"/>
      <c r="IP1157" s="151"/>
      <c r="IQ1157" s="151"/>
      <c r="IR1157" s="153"/>
      <c r="IS1157" s="24"/>
      <c r="IT1157" s="24"/>
      <c r="IU1157" s="24"/>
      <c r="IV1157" s="24"/>
      <c r="IW1157" s="24"/>
      <c r="IX1157" s="24"/>
      <c r="IY1157" s="24"/>
      <c r="IZ1157" s="24"/>
      <c r="JA1157" s="24"/>
      <c r="JB1157" s="24"/>
      <c r="JC1157" s="24"/>
      <c r="JD1157" s="24"/>
      <c r="JE1157" s="24"/>
      <c r="JF1157" s="24"/>
      <c r="JG1157" s="24"/>
      <c r="JH1157" s="24"/>
      <c r="JI1157" s="24"/>
      <c r="JJ1157" s="24"/>
      <c r="JK1157" s="24"/>
      <c r="JL1157" s="24"/>
      <c r="JM1157" s="24"/>
      <c r="JN1157" s="24"/>
      <c r="JO1157" s="24"/>
      <c r="JP1157" s="24"/>
      <c r="JQ1157" s="24"/>
      <c r="JR1157" s="24"/>
      <c r="JS1157" s="24"/>
      <c r="JT1157" s="24"/>
      <c r="JU1157" s="25"/>
      <c r="JV1157" s="24"/>
      <c r="JW1157" s="151"/>
      <c r="JX1157" s="151"/>
      <c r="JY1157" s="153"/>
      <c r="JZ1157" s="24"/>
      <c r="KA1157" s="24"/>
      <c r="KB1157" s="24"/>
      <c r="KC1157" s="24"/>
      <c r="KD1157" s="24"/>
      <c r="KE1157" s="24"/>
      <c r="KF1157" s="24"/>
      <c r="KG1157" s="24"/>
      <c r="KH1157" s="24"/>
      <c r="KI1157" s="24"/>
      <c r="KJ1157" s="24"/>
      <c r="KK1157" s="24"/>
      <c r="KL1157" s="24"/>
      <c r="KM1157" s="24"/>
      <c r="KN1157" s="24"/>
      <c r="KO1157" s="24"/>
      <c r="KP1157" s="24"/>
      <c r="KQ1157" s="24"/>
      <c r="KR1157" s="24"/>
      <c r="KS1157" s="24"/>
      <c r="KT1157" s="24"/>
      <c r="KU1157" s="24"/>
      <c r="KV1157" s="24"/>
      <c r="KW1157" s="24"/>
      <c r="KX1157" s="24"/>
      <c r="KY1157" s="24"/>
      <c r="KZ1157" s="24"/>
      <c r="LA1157" s="24"/>
      <c r="LB1157" s="24"/>
      <c r="LC1157" s="24"/>
      <c r="LD1157" s="24"/>
      <c r="LE1157" s="151"/>
      <c r="LF1157" s="151"/>
      <c r="LG1157" s="153"/>
      <c r="LH1157" s="24"/>
      <c r="LI1157" s="24"/>
      <c r="LJ1157" s="24"/>
      <c r="LK1157" s="24"/>
      <c r="LL1157" s="24"/>
      <c r="LM1157" s="24"/>
      <c r="LN1157" s="24"/>
      <c r="LO1157" s="24"/>
      <c r="LP1157" s="24"/>
      <c r="LQ1157" s="24"/>
      <c r="LR1157" s="24"/>
      <c r="LS1157" s="24"/>
      <c r="LT1157" s="24"/>
      <c r="LU1157" s="24"/>
      <c r="LV1157" s="24"/>
      <c r="LW1157" s="24"/>
      <c r="LX1157" s="24"/>
      <c r="LY1157" s="24"/>
      <c r="LZ1157" s="24"/>
      <c r="MA1157" s="24"/>
      <c r="MB1157" s="24"/>
      <c r="MC1157" s="24"/>
      <c r="MD1157" s="24"/>
      <c r="ME1157" s="24"/>
      <c r="MF1157" s="24"/>
      <c r="MG1157" s="24"/>
      <c r="MH1157" s="24"/>
      <c r="MI1157" s="24"/>
      <c r="MJ1157" s="24"/>
      <c r="MK1157" s="24"/>
      <c r="ML1157" s="24"/>
    </row>
    <row r="1158" spans="1:350" ht="13.9" customHeight="1" outlineLevel="3" x14ac:dyDescent="0.2">
      <c r="A1158" s="226" t="s">
        <v>672</v>
      </c>
      <c r="B1158" s="218" t="s">
        <v>353</v>
      </c>
      <c r="C1158" s="214" t="s">
        <v>37</v>
      </c>
      <c r="D1158" s="216">
        <v>331</v>
      </c>
      <c r="E1158" s="175">
        <v>0</v>
      </c>
      <c r="F1158" s="175">
        <f>D1158-E1158</f>
        <v>331</v>
      </c>
      <c r="G1158" s="175" t="s">
        <v>844</v>
      </c>
      <c r="H1158" s="170" t="s">
        <v>861</v>
      </c>
      <c r="I1158" s="170" t="s">
        <v>867</v>
      </c>
      <c r="J1158" s="212">
        <f ca="1">E1158+Q1158+AX1158+CF1158+DN1158+ES1158+GA1158+HH1158+IP1158+JW1158+LE1158</f>
        <v>333</v>
      </c>
      <c r="K1158" s="212">
        <f>E1158+R1158+AY1158+CG1158+DO1158+ET1158+GB1158+HI1158+IQ1158+JX1158+LF1158</f>
        <v>0</v>
      </c>
      <c r="L1158" s="172">
        <f ca="1">K1158/J1158</f>
        <v>0</v>
      </c>
      <c r="M1158" s="172">
        <f>K1158/D1158</f>
        <v>0</v>
      </c>
      <c r="N1158" s="183">
        <f ca="1">SUMIF($EV$8:$FZ$9,$O$5,$EV1159:$FZ1159)-SUMIF($EV$8:$FZ$9,$Q$5,$EV1159:$FZ1159)</f>
        <v>0</v>
      </c>
      <c r="O1158" s="156"/>
      <c r="P1158" s="16" t="s">
        <v>25</v>
      </c>
      <c r="Q1158" s="150">
        <v>0</v>
      </c>
      <c r="R1158" s="150">
        <v>0</v>
      </c>
      <c r="S1158" s="152" t="e">
        <v>#DIV/0!</v>
      </c>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50">
        <f t="shared" ca="1" si="2895"/>
        <v>0</v>
      </c>
      <c r="AY1158" s="150">
        <f>SUM(BA1159:CE1159)</f>
        <v>0</v>
      </c>
      <c r="AZ1158" s="152" t="e">
        <f ca="1">AY1158/AX1158</f>
        <v>#DIV/0!</v>
      </c>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c r="CA1158" s="16"/>
      <c r="CB1158" s="16"/>
      <c r="CC1158" s="16"/>
      <c r="CD1158" s="16"/>
      <c r="CE1158" s="16"/>
      <c r="CF1158" s="150">
        <f t="shared" ref="CF1158" si="3000">SUM(CI1158:DM1158)</f>
        <v>0</v>
      </c>
      <c r="CG1158" s="150">
        <f>SUM(CI1159:DM1159)</f>
        <v>0</v>
      </c>
      <c r="CH1158" s="152" t="e">
        <f>CG1158/CF1158</f>
        <v>#DIV/0!</v>
      </c>
      <c r="CI1158" s="129"/>
      <c r="CJ1158" s="129"/>
      <c r="CK1158" s="129"/>
      <c r="CL1158" s="129"/>
      <c r="CM1158" s="129"/>
      <c r="CN1158" s="129"/>
      <c r="CO1158" s="129"/>
      <c r="CP1158" s="101"/>
      <c r="CQ1158" s="101"/>
      <c r="CR1158" s="101"/>
      <c r="CS1158" s="101"/>
      <c r="CT1158" s="101"/>
      <c r="CU1158" s="101"/>
      <c r="CV1158" s="101"/>
      <c r="CW1158" s="129"/>
      <c r="CX1158" s="129"/>
      <c r="CY1158" s="129"/>
      <c r="CZ1158" s="129"/>
      <c r="DA1158" s="129"/>
      <c r="DB1158" s="129"/>
      <c r="DC1158" s="129"/>
      <c r="DD1158" s="129"/>
      <c r="DE1158" s="129"/>
      <c r="DF1158" s="129"/>
      <c r="DG1158" s="129"/>
      <c r="DH1158" s="129"/>
      <c r="DI1158" s="129"/>
      <c r="DJ1158" s="129"/>
      <c r="DK1158" s="129"/>
      <c r="DL1158" s="129"/>
      <c r="DM1158" s="129"/>
      <c r="DN1158" s="150">
        <f t="shared" ref="DN1158" si="3001">SUM(DQ1158:ER1158)</f>
        <v>0</v>
      </c>
      <c r="DO1158" s="150">
        <f>SUM(DQ1159:ER1159)</f>
        <v>0</v>
      </c>
      <c r="DP1158" s="152" t="e">
        <f t="shared" si="2903"/>
        <v>#DIV/0!</v>
      </c>
      <c r="DQ1158" s="16"/>
      <c r="DR1158" s="16"/>
      <c r="DS1158" s="16"/>
      <c r="DT1158" s="16"/>
      <c r="DU1158" s="16"/>
      <c r="DV1158" s="16"/>
      <c r="DW1158" s="16"/>
      <c r="DX1158" s="16"/>
      <c r="DY1158" s="16"/>
      <c r="DZ1158" s="16"/>
      <c r="EA1158" s="16"/>
      <c r="EB1158" s="16"/>
      <c r="EC1158" s="16"/>
      <c r="ED1158" s="16"/>
      <c r="EE1158" s="16"/>
      <c r="EF1158" s="16"/>
      <c r="EG1158" s="16"/>
      <c r="EH1158" s="16"/>
      <c r="EI1158" s="16"/>
      <c r="EJ1158" s="16"/>
      <c r="EK1158" s="16"/>
      <c r="EL1158" s="16"/>
      <c r="EM1158" s="16"/>
      <c r="EN1158" s="16"/>
      <c r="EO1158" s="16"/>
      <c r="EP1158" s="16"/>
      <c r="EQ1158" s="16"/>
      <c r="ER1158" s="16"/>
      <c r="ES1158" s="150">
        <f t="shared" ca="1" si="2939"/>
        <v>333</v>
      </c>
      <c r="ET1158" s="150">
        <f t="shared" si="2940"/>
        <v>0</v>
      </c>
      <c r="EU1158" s="152">
        <f t="shared" ca="1" si="2941"/>
        <v>0</v>
      </c>
      <c r="EV1158" s="16"/>
      <c r="EW1158" s="67"/>
      <c r="EX1158" s="16"/>
      <c r="EY1158" s="16"/>
      <c r="EZ1158" s="16"/>
      <c r="FA1158" s="16"/>
      <c r="FB1158" s="16"/>
      <c r="FC1158" s="16"/>
      <c r="FD1158" s="16"/>
      <c r="FE1158" s="16"/>
      <c r="FF1158" s="16"/>
      <c r="FG1158" s="16"/>
      <c r="FH1158" s="16"/>
      <c r="FI1158" s="16"/>
      <c r="FJ1158" s="16"/>
      <c r="FK1158" s="16"/>
      <c r="FL1158" s="16"/>
      <c r="FM1158" s="16"/>
      <c r="FN1158" s="16"/>
      <c r="FO1158" s="16"/>
      <c r="FP1158" s="16">
        <v>100</v>
      </c>
      <c r="FQ1158" s="16">
        <v>100</v>
      </c>
      <c r="FR1158" s="16">
        <v>133</v>
      </c>
      <c r="FS1158" s="16"/>
      <c r="FT1158" s="16"/>
      <c r="FU1158" s="16"/>
      <c r="FV1158" s="16"/>
      <c r="FW1158" s="16"/>
      <c r="FX1158" s="16"/>
      <c r="FY1158" s="16"/>
      <c r="FZ1158" s="16"/>
      <c r="GA1158" s="150">
        <f t="shared" ref="GA1158" ca="1" si="3002">SUMIF($GD$8:$HG$9,$O$5,GD1158:HG1158)</f>
        <v>0</v>
      </c>
      <c r="GB1158" s="150">
        <f t="shared" ref="GB1158" si="3003">SUM(GD1159:HG1159)</f>
        <v>0</v>
      </c>
      <c r="GC1158" s="152" t="e">
        <f t="shared" ref="GC1158" ca="1" si="3004">GB1158/GA1158</f>
        <v>#DIV/0!</v>
      </c>
      <c r="GD1158" s="16"/>
      <c r="GE1158" s="16"/>
      <c r="GF1158" s="16"/>
      <c r="GG1158" s="16"/>
      <c r="GH1158" s="16"/>
      <c r="GI1158" s="16"/>
      <c r="GJ1158" s="16"/>
      <c r="GK1158" s="16"/>
      <c r="GL1158" s="16"/>
      <c r="GM1158" s="16"/>
      <c r="GN1158" s="16"/>
      <c r="GO1158" s="16"/>
      <c r="GP1158" s="16"/>
      <c r="GQ1158" s="16"/>
      <c r="GR1158" s="16"/>
      <c r="GS1158" s="16"/>
      <c r="GT1158" s="16"/>
      <c r="GU1158" s="16"/>
      <c r="GV1158" s="16"/>
      <c r="GW1158" s="16"/>
      <c r="GX1158" s="16"/>
      <c r="GY1158" s="16"/>
      <c r="GZ1158" s="16"/>
      <c r="HA1158" s="16"/>
      <c r="HB1158" s="16"/>
      <c r="HC1158" s="16"/>
      <c r="HD1158" s="16"/>
      <c r="HE1158" s="16"/>
      <c r="HF1158" s="16"/>
      <c r="HG1158" s="16"/>
      <c r="HH1158" s="150"/>
      <c r="HI1158" s="150">
        <v>0</v>
      </c>
      <c r="HJ1158" s="152" t="e">
        <v>#DIV/0!</v>
      </c>
      <c r="HK1158" s="16"/>
      <c r="HL1158" s="16"/>
      <c r="HM1158" s="16"/>
      <c r="HN1158" s="16"/>
      <c r="HO1158" s="16"/>
      <c r="HP1158" s="16"/>
      <c r="HQ1158" s="16"/>
      <c r="HR1158" s="16"/>
      <c r="HS1158" s="16"/>
      <c r="HT1158" s="16"/>
      <c r="HU1158" s="16"/>
      <c r="HV1158" s="16"/>
      <c r="HW1158" s="16"/>
      <c r="HX1158" s="16"/>
      <c r="HY1158" s="16"/>
      <c r="HZ1158" s="16"/>
      <c r="IA1158" s="16"/>
      <c r="IB1158" s="16"/>
      <c r="IC1158" s="16"/>
      <c r="ID1158" s="16"/>
      <c r="IE1158" s="16"/>
      <c r="IF1158" s="16"/>
      <c r="IG1158" s="16"/>
      <c r="IH1158" s="16"/>
      <c r="II1158" s="16"/>
      <c r="IJ1158" s="16"/>
      <c r="IK1158" s="16"/>
      <c r="IL1158" s="16"/>
      <c r="IM1158" s="16"/>
      <c r="IN1158" s="16"/>
      <c r="IO1158" s="16"/>
      <c r="IP1158" s="150"/>
      <c r="IQ1158" s="150">
        <v>0</v>
      </c>
      <c r="IR1158" s="152" t="e">
        <v>#DIV/0!</v>
      </c>
      <c r="IS1158" s="16"/>
      <c r="IT1158" s="16"/>
      <c r="IU1158" s="16"/>
      <c r="IV1158" s="16"/>
      <c r="IW1158" s="16"/>
      <c r="IX1158" s="16"/>
      <c r="IY1158" s="16"/>
      <c r="IZ1158" s="16"/>
      <c r="JA1158" s="16"/>
      <c r="JB1158" s="16"/>
      <c r="JC1158" s="16"/>
      <c r="JD1158" s="16"/>
      <c r="JE1158" s="16"/>
      <c r="JF1158" s="16"/>
      <c r="JG1158" s="16"/>
      <c r="JH1158" s="16"/>
      <c r="JI1158" s="16"/>
      <c r="JJ1158" s="16"/>
      <c r="JK1158" s="16"/>
      <c r="JL1158" s="16"/>
      <c r="JM1158" s="16"/>
      <c r="JN1158" s="16"/>
      <c r="JO1158" s="16"/>
      <c r="JP1158" s="16"/>
      <c r="JQ1158" s="16"/>
      <c r="JR1158" s="16"/>
      <c r="JS1158" s="16"/>
      <c r="JT1158" s="16"/>
      <c r="JU1158" s="23"/>
      <c r="JV1158" s="16"/>
      <c r="JW1158" s="150"/>
      <c r="JX1158" s="150">
        <v>0</v>
      </c>
      <c r="JY1158" s="152" t="e">
        <v>#DIV/0!</v>
      </c>
      <c r="JZ1158" s="16"/>
      <c r="KA1158" s="16"/>
      <c r="KB1158" s="16"/>
      <c r="KC1158" s="16"/>
      <c r="KD1158" s="16"/>
      <c r="KE1158" s="16"/>
      <c r="KF1158" s="16"/>
      <c r="KG1158" s="16"/>
      <c r="KH1158" s="16"/>
      <c r="KI1158" s="16"/>
      <c r="KJ1158" s="16"/>
      <c r="KK1158" s="16"/>
      <c r="KL1158" s="16"/>
      <c r="KM1158" s="16"/>
      <c r="KN1158" s="16"/>
      <c r="KO1158" s="16"/>
      <c r="KP1158" s="16"/>
      <c r="KQ1158" s="16"/>
      <c r="KR1158" s="16"/>
      <c r="KS1158" s="16"/>
      <c r="KT1158" s="16"/>
      <c r="KU1158" s="16"/>
      <c r="KV1158" s="16"/>
      <c r="KW1158" s="16"/>
      <c r="KX1158" s="16"/>
      <c r="KY1158" s="16"/>
      <c r="KZ1158" s="16"/>
      <c r="LA1158" s="16"/>
      <c r="LB1158" s="16"/>
      <c r="LC1158" s="16"/>
      <c r="LD1158" s="16"/>
      <c r="LE1158" s="150"/>
      <c r="LF1158" s="150">
        <v>0</v>
      </c>
      <c r="LG1158" s="152" t="e">
        <v>#DIV/0!</v>
      </c>
      <c r="LH1158" s="16"/>
      <c r="LI1158" s="16"/>
      <c r="LJ1158" s="16"/>
      <c r="LK1158" s="16"/>
      <c r="LL1158" s="16"/>
      <c r="LM1158" s="16"/>
      <c r="LN1158" s="16"/>
      <c r="LO1158" s="16"/>
      <c r="LP1158" s="16"/>
      <c r="LQ1158" s="16"/>
      <c r="LR1158" s="16"/>
      <c r="LS1158" s="16"/>
      <c r="LT1158" s="16"/>
      <c r="LU1158" s="16"/>
      <c r="LV1158" s="16"/>
      <c r="LW1158" s="16"/>
      <c r="LX1158" s="16"/>
      <c r="LY1158" s="16"/>
      <c r="LZ1158" s="16"/>
      <c r="MA1158" s="16"/>
      <c r="MB1158" s="16"/>
      <c r="MC1158" s="16"/>
      <c r="MD1158" s="16"/>
      <c r="ME1158" s="16"/>
      <c r="MF1158" s="16"/>
      <c r="MG1158" s="16"/>
      <c r="MH1158" s="16"/>
      <c r="MI1158" s="16"/>
      <c r="MJ1158" s="16"/>
      <c r="MK1158" s="16"/>
      <c r="ML1158" s="16"/>
    </row>
    <row r="1159" spans="1:350" ht="13.9" customHeight="1" outlineLevel="3" x14ac:dyDescent="0.2">
      <c r="A1159" s="227"/>
      <c r="B1159" s="219"/>
      <c r="C1159" s="215"/>
      <c r="D1159" s="217"/>
      <c r="E1159" s="176"/>
      <c r="F1159" s="176"/>
      <c r="G1159" s="176"/>
      <c r="H1159" s="171"/>
      <c r="I1159" s="171"/>
      <c r="J1159" s="213"/>
      <c r="K1159" s="213"/>
      <c r="L1159" s="173"/>
      <c r="M1159" s="173"/>
      <c r="N1159" s="184"/>
      <c r="O1159" s="157"/>
      <c r="P1159" s="17" t="s">
        <v>26</v>
      </c>
      <c r="Q1159" s="151"/>
      <c r="R1159" s="151"/>
      <c r="S1159" s="153"/>
      <c r="T1159" s="24"/>
      <c r="U1159" s="24"/>
      <c r="V1159" s="24"/>
      <c r="W1159" s="24"/>
      <c r="X1159" s="24"/>
      <c r="Y1159" s="24"/>
      <c r="Z1159" s="24"/>
      <c r="AA1159" s="24"/>
      <c r="AB1159" s="24"/>
      <c r="AC1159" s="24"/>
      <c r="AD1159" s="24"/>
      <c r="AE1159" s="24"/>
      <c r="AF1159" s="24"/>
      <c r="AG1159" s="24"/>
      <c r="AH1159" s="24"/>
      <c r="AI1159" s="24"/>
      <c r="AJ1159" s="24"/>
      <c r="AK1159" s="24"/>
      <c r="AL1159" s="24"/>
      <c r="AM1159" s="24"/>
      <c r="AN1159" s="24"/>
      <c r="AO1159" s="24"/>
      <c r="AP1159" s="24"/>
      <c r="AQ1159" s="24"/>
      <c r="AR1159" s="24"/>
      <c r="AS1159" s="24"/>
      <c r="AT1159" s="24"/>
      <c r="AU1159" s="24"/>
      <c r="AV1159" s="24"/>
      <c r="AW1159" s="24"/>
      <c r="AX1159" s="151"/>
      <c r="AY1159" s="151"/>
      <c r="AZ1159" s="153"/>
      <c r="BA1159" s="24"/>
      <c r="BB1159" s="24"/>
      <c r="BC1159" s="24"/>
      <c r="BD1159" s="24"/>
      <c r="BE1159" s="24"/>
      <c r="BF1159" s="24"/>
      <c r="BG1159" s="24"/>
      <c r="BH1159" s="24"/>
      <c r="BI1159" s="24"/>
      <c r="BJ1159" s="24"/>
      <c r="BK1159" s="24"/>
      <c r="BL1159" s="24"/>
      <c r="BM1159" s="24"/>
      <c r="BN1159" s="24"/>
      <c r="BO1159" s="24"/>
      <c r="BP1159" s="24"/>
      <c r="BQ1159" s="24"/>
      <c r="BR1159" s="24"/>
      <c r="BS1159" s="24"/>
      <c r="BT1159" s="24"/>
      <c r="BU1159" s="24"/>
      <c r="BV1159" s="24"/>
      <c r="BW1159" s="24"/>
      <c r="BX1159" s="24"/>
      <c r="BY1159" s="24"/>
      <c r="BZ1159" s="24"/>
      <c r="CA1159" s="24"/>
      <c r="CB1159" s="24"/>
      <c r="CC1159" s="24"/>
      <c r="CD1159" s="24"/>
      <c r="CE1159" s="24"/>
      <c r="CF1159" s="151"/>
      <c r="CG1159" s="151"/>
      <c r="CH1159" s="153"/>
      <c r="CI1159" s="141"/>
      <c r="CJ1159" s="141"/>
      <c r="CK1159" s="141"/>
      <c r="CL1159" s="141"/>
      <c r="CM1159" s="141"/>
      <c r="CN1159" s="141"/>
      <c r="CO1159" s="141"/>
      <c r="CP1159" s="95"/>
      <c r="CQ1159" s="95"/>
      <c r="CR1159" s="95"/>
      <c r="CS1159" s="95"/>
      <c r="CT1159" s="95"/>
      <c r="CU1159" s="95"/>
      <c r="CV1159" s="95"/>
      <c r="CW1159" s="141"/>
      <c r="CX1159" s="141"/>
      <c r="CY1159" s="141"/>
      <c r="CZ1159" s="141"/>
      <c r="DA1159" s="141"/>
      <c r="DB1159" s="141"/>
      <c r="DC1159" s="141"/>
      <c r="DD1159" s="141"/>
      <c r="DE1159" s="141"/>
      <c r="DF1159" s="141"/>
      <c r="DG1159" s="141"/>
      <c r="DH1159" s="141"/>
      <c r="DI1159" s="141"/>
      <c r="DJ1159" s="141"/>
      <c r="DK1159" s="141"/>
      <c r="DL1159" s="141"/>
      <c r="DM1159" s="141"/>
      <c r="DN1159" s="151"/>
      <c r="DO1159" s="151"/>
      <c r="DP1159" s="153"/>
      <c r="DQ1159" s="24"/>
      <c r="DR1159" s="24"/>
      <c r="DS1159" s="24"/>
      <c r="DT1159" s="24"/>
      <c r="DU1159" s="24"/>
      <c r="DV1159" s="24"/>
      <c r="DW1159" s="24"/>
      <c r="DX1159" s="24"/>
      <c r="DY1159" s="24"/>
      <c r="DZ1159" s="24"/>
      <c r="EA1159" s="24"/>
      <c r="EB1159" s="24"/>
      <c r="EC1159" s="24"/>
      <c r="ED1159" s="24"/>
      <c r="EE1159" s="24"/>
      <c r="EF1159" s="24"/>
      <c r="EG1159" s="24"/>
      <c r="EH1159" s="24"/>
      <c r="EI1159" s="24"/>
      <c r="EJ1159" s="24"/>
      <c r="EK1159" s="24"/>
      <c r="EL1159" s="24"/>
      <c r="EM1159" s="24"/>
      <c r="EN1159" s="24"/>
      <c r="EO1159" s="24"/>
      <c r="EP1159" s="24"/>
      <c r="EQ1159" s="24"/>
      <c r="ER1159" s="24"/>
      <c r="ES1159" s="151"/>
      <c r="ET1159" s="151"/>
      <c r="EU1159" s="153"/>
      <c r="EV1159" s="24"/>
      <c r="EW1159" s="125"/>
      <c r="EX1159" s="24"/>
      <c r="EY1159" s="24"/>
      <c r="EZ1159" s="24"/>
      <c r="FA1159" s="24"/>
      <c r="FB1159" s="24"/>
      <c r="FC1159" s="24"/>
      <c r="FD1159" s="24"/>
      <c r="FE1159" s="24"/>
      <c r="FF1159" s="24"/>
      <c r="FG1159" s="24"/>
      <c r="FH1159" s="24"/>
      <c r="FI1159" s="24"/>
      <c r="FJ1159" s="24"/>
      <c r="FK1159" s="24"/>
      <c r="FL1159" s="24"/>
      <c r="FM1159" s="24"/>
      <c r="FN1159" s="24"/>
      <c r="FO1159" s="24"/>
      <c r="FP1159" s="24"/>
      <c r="FQ1159" s="24"/>
      <c r="FR1159" s="24"/>
      <c r="FS1159" s="24"/>
      <c r="FT1159" s="24"/>
      <c r="FU1159" s="24"/>
      <c r="FV1159" s="24"/>
      <c r="FW1159" s="24"/>
      <c r="FX1159" s="24"/>
      <c r="FY1159" s="24"/>
      <c r="FZ1159" s="24"/>
      <c r="GA1159" s="151"/>
      <c r="GB1159" s="151"/>
      <c r="GC1159" s="153"/>
      <c r="GD1159" s="24"/>
      <c r="GE1159" s="24"/>
      <c r="GF1159" s="24"/>
      <c r="GG1159" s="24"/>
      <c r="GH1159" s="24"/>
      <c r="GI1159" s="24"/>
      <c r="GJ1159" s="24"/>
      <c r="GK1159" s="24"/>
      <c r="GL1159" s="24"/>
      <c r="GM1159" s="24"/>
      <c r="GN1159" s="24"/>
      <c r="GO1159" s="24"/>
      <c r="GP1159" s="24"/>
      <c r="GQ1159" s="24"/>
      <c r="GR1159" s="24"/>
      <c r="GS1159" s="24"/>
      <c r="GT1159" s="24"/>
      <c r="GU1159" s="24"/>
      <c r="GV1159" s="24"/>
      <c r="GW1159" s="24"/>
      <c r="GX1159" s="24"/>
      <c r="GY1159" s="24"/>
      <c r="GZ1159" s="24"/>
      <c r="HA1159" s="24"/>
      <c r="HB1159" s="24"/>
      <c r="HC1159" s="24"/>
      <c r="HD1159" s="24"/>
      <c r="HE1159" s="24"/>
      <c r="HF1159" s="24"/>
      <c r="HG1159" s="24"/>
      <c r="HH1159" s="151"/>
      <c r="HI1159" s="151"/>
      <c r="HJ1159" s="153"/>
      <c r="HK1159" s="24"/>
      <c r="HL1159" s="24"/>
      <c r="HM1159" s="24"/>
      <c r="HN1159" s="24"/>
      <c r="HO1159" s="24"/>
      <c r="HP1159" s="24"/>
      <c r="HQ1159" s="24"/>
      <c r="HR1159" s="24"/>
      <c r="HS1159" s="24"/>
      <c r="HT1159" s="24"/>
      <c r="HU1159" s="24"/>
      <c r="HV1159" s="24"/>
      <c r="HW1159" s="24"/>
      <c r="HX1159" s="24"/>
      <c r="HY1159" s="24"/>
      <c r="HZ1159" s="24"/>
      <c r="IA1159" s="24"/>
      <c r="IB1159" s="24"/>
      <c r="IC1159" s="24"/>
      <c r="ID1159" s="24"/>
      <c r="IE1159" s="24"/>
      <c r="IF1159" s="24"/>
      <c r="IG1159" s="24"/>
      <c r="IH1159" s="24"/>
      <c r="II1159" s="24"/>
      <c r="IJ1159" s="24"/>
      <c r="IK1159" s="24"/>
      <c r="IL1159" s="24"/>
      <c r="IM1159" s="24"/>
      <c r="IN1159" s="24"/>
      <c r="IO1159" s="24"/>
      <c r="IP1159" s="151"/>
      <c r="IQ1159" s="151"/>
      <c r="IR1159" s="153"/>
      <c r="IS1159" s="24"/>
      <c r="IT1159" s="24"/>
      <c r="IU1159" s="24"/>
      <c r="IV1159" s="24"/>
      <c r="IW1159" s="24"/>
      <c r="IX1159" s="24"/>
      <c r="IY1159" s="24"/>
      <c r="IZ1159" s="24"/>
      <c r="JA1159" s="24"/>
      <c r="JB1159" s="24"/>
      <c r="JC1159" s="24"/>
      <c r="JD1159" s="24"/>
      <c r="JE1159" s="24"/>
      <c r="JF1159" s="24"/>
      <c r="JG1159" s="24"/>
      <c r="JH1159" s="24"/>
      <c r="JI1159" s="24"/>
      <c r="JJ1159" s="24"/>
      <c r="JK1159" s="24"/>
      <c r="JL1159" s="24"/>
      <c r="JM1159" s="24"/>
      <c r="JN1159" s="24"/>
      <c r="JO1159" s="24"/>
      <c r="JP1159" s="24"/>
      <c r="JQ1159" s="24"/>
      <c r="JR1159" s="24"/>
      <c r="JS1159" s="24"/>
      <c r="JT1159" s="24"/>
      <c r="JU1159" s="25"/>
      <c r="JV1159" s="24"/>
      <c r="JW1159" s="151"/>
      <c r="JX1159" s="151"/>
      <c r="JY1159" s="153"/>
      <c r="JZ1159" s="24"/>
      <c r="KA1159" s="24"/>
      <c r="KB1159" s="24"/>
      <c r="KC1159" s="24"/>
      <c r="KD1159" s="24"/>
      <c r="KE1159" s="24"/>
      <c r="KF1159" s="24"/>
      <c r="KG1159" s="24"/>
      <c r="KH1159" s="24"/>
      <c r="KI1159" s="24"/>
      <c r="KJ1159" s="24"/>
      <c r="KK1159" s="24"/>
      <c r="KL1159" s="24"/>
      <c r="KM1159" s="24"/>
      <c r="KN1159" s="24"/>
      <c r="KO1159" s="24"/>
      <c r="KP1159" s="24"/>
      <c r="KQ1159" s="24"/>
      <c r="KR1159" s="24"/>
      <c r="KS1159" s="24"/>
      <c r="KT1159" s="24"/>
      <c r="KU1159" s="24"/>
      <c r="KV1159" s="24"/>
      <c r="KW1159" s="24"/>
      <c r="KX1159" s="24"/>
      <c r="KY1159" s="24"/>
      <c r="KZ1159" s="24"/>
      <c r="LA1159" s="24"/>
      <c r="LB1159" s="24"/>
      <c r="LC1159" s="24"/>
      <c r="LD1159" s="24"/>
      <c r="LE1159" s="151"/>
      <c r="LF1159" s="151"/>
      <c r="LG1159" s="153"/>
      <c r="LH1159" s="24"/>
      <c r="LI1159" s="24"/>
      <c r="LJ1159" s="24"/>
      <c r="LK1159" s="24"/>
      <c r="LL1159" s="24"/>
      <c r="LM1159" s="24"/>
      <c r="LN1159" s="24"/>
      <c r="LO1159" s="24"/>
      <c r="LP1159" s="24"/>
      <c r="LQ1159" s="24"/>
      <c r="LR1159" s="24"/>
      <c r="LS1159" s="24"/>
      <c r="LT1159" s="24"/>
      <c r="LU1159" s="24"/>
      <c r="LV1159" s="24"/>
      <c r="LW1159" s="24"/>
      <c r="LX1159" s="24"/>
      <c r="LY1159" s="24"/>
      <c r="LZ1159" s="24"/>
      <c r="MA1159" s="24"/>
      <c r="MB1159" s="24"/>
      <c r="MC1159" s="24"/>
      <c r="MD1159" s="24"/>
      <c r="ME1159" s="24"/>
      <c r="MF1159" s="24"/>
      <c r="MG1159" s="24"/>
      <c r="MH1159" s="24"/>
      <c r="MI1159" s="24"/>
      <c r="MJ1159" s="24"/>
      <c r="MK1159" s="24"/>
      <c r="ML1159" s="24"/>
    </row>
    <row r="1160" spans="1:350" ht="13.9" customHeight="1" outlineLevel="3" x14ac:dyDescent="0.2">
      <c r="A1160" s="226" t="s">
        <v>673</v>
      </c>
      <c r="B1160" s="218" t="s">
        <v>409</v>
      </c>
      <c r="C1160" s="214" t="s">
        <v>99</v>
      </c>
      <c r="D1160" s="216">
        <v>2</v>
      </c>
      <c r="E1160" s="175">
        <v>0</v>
      </c>
      <c r="F1160" s="175">
        <f>D1160-E1160</f>
        <v>2</v>
      </c>
      <c r="G1160" s="175" t="s">
        <v>847</v>
      </c>
      <c r="H1160" s="170" t="s">
        <v>918</v>
      </c>
      <c r="I1160" s="170" t="s">
        <v>915</v>
      </c>
      <c r="J1160" s="212">
        <f ca="1">E1160+Q1160+AX1160+CF1160+DN1160+ES1160+GA1160+HH1160+IP1160+JW1160+LE1160</f>
        <v>2</v>
      </c>
      <c r="K1160" s="212">
        <f>E1160+R1160+AY1160+CG1160+DO1160+ET1160+GB1160+HI1160+IQ1160+JX1160+LF1160</f>
        <v>2</v>
      </c>
      <c r="L1160" s="172">
        <f ca="1">K1160/J1160</f>
        <v>1</v>
      </c>
      <c r="M1160" s="172">
        <f>K1160/D1160</f>
        <v>1</v>
      </c>
      <c r="N1160" s="183">
        <f ca="1">SUMIF($EV$8:$FZ$9,$O$5,$EV1161:$FZ1161)-SUMIF($EV$8:$FZ$9,$Q$5,$EV1161:$FZ1161)</f>
        <v>0</v>
      </c>
      <c r="O1160" s="156"/>
      <c r="P1160" s="16" t="s">
        <v>25</v>
      </c>
      <c r="Q1160" s="150">
        <v>0</v>
      </c>
      <c r="R1160" s="150">
        <v>0</v>
      </c>
      <c r="S1160" s="152" t="e">
        <v>#DIV/0!</v>
      </c>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50">
        <f t="shared" ca="1" si="2895"/>
        <v>0</v>
      </c>
      <c r="AY1160" s="150">
        <f>SUM(BA1161:CE1161)</f>
        <v>0</v>
      </c>
      <c r="AZ1160" s="152" t="e">
        <f ca="1">AY1160/AX1160</f>
        <v>#DIV/0!</v>
      </c>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50">
        <f t="shared" ref="CF1160" si="3005">SUM(CI1160:DM1160)</f>
        <v>2</v>
      </c>
      <c r="CG1160" s="150">
        <f>SUM(CI1161:DM1161)</f>
        <v>0</v>
      </c>
      <c r="CH1160" s="152">
        <f>CG1160/CF1160</f>
        <v>0</v>
      </c>
      <c r="CI1160" s="129"/>
      <c r="CJ1160" s="129"/>
      <c r="CK1160" s="129"/>
      <c r="CL1160" s="129"/>
      <c r="CM1160" s="129"/>
      <c r="CN1160" s="129"/>
      <c r="CO1160" s="129"/>
      <c r="CP1160" s="101"/>
      <c r="CQ1160" s="101"/>
      <c r="CR1160" s="101"/>
      <c r="CS1160" s="101"/>
      <c r="CT1160" s="101"/>
      <c r="CU1160" s="101"/>
      <c r="CV1160" s="101"/>
      <c r="CW1160" s="129"/>
      <c r="CX1160" s="129"/>
      <c r="CY1160" s="129"/>
      <c r="CZ1160" s="129"/>
      <c r="DA1160" s="129"/>
      <c r="DB1160" s="129"/>
      <c r="DC1160" s="129"/>
      <c r="DD1160" s="129"/>
      <c r="DE1160" s="129"/>
      <c r="DF1160" s="129"/>
      <c r="DG1160" s="129"/>
      <c r="DH1160" s="129"/>
      <c r="DI1160" s="129">
        <v>1</v>
      </c>
      <c r="DJ1160" s="129"/>
      <c r="DK1160" s="129">
        <v>1</v>
      </c>
      <c r="DL1160" s="129"/>
      <c r="DM1160" s="129"/>
      <c r="DN1160" s="150">
        <f t="shared" ref="DN1160" si="3006">SUM(DQ1160:ER1160)</f>
        <v>0</v>
      </c>
      <c r="DO1160" s="150">
        <f>SUM(DQ1161:ER1161)</f>
        <v>0</v>
      </c>
      <c r="DP1160" s="152" t="e">
        <f t="shared" si="2903"/>
        <v>#DIV/0!</v>
      </c>
      <c r="DQ1160" s="16"/>
      <c r="DR1160" s="16"/>
      <c r="DS1160" s="16"/>
      <c r="DT1160" s="16"/>
      <c r="DU1160" s="16"/>
      <c r="DV1160" s="16"/>
      <c r="DW1160" s="16"/>
      <c r="DX1160" s="16"/>
      <c r="DY1160" s="16"/>
      <c r="DZ1160" s="16"/>
      <c r="EA1160" s="16"/>
      <c r="EB1160" s="16"/>
      <c r="EC1160" s="16"/>
      <c r="ED1160" s="16"/>
      <c r="EE1160" s="16"/>
      <c r="EF1160" s="16"/>
      <c r="EG1160" s="16"/>
      <c r="EH1160" s="16"/>
      <c r="EI1160" s="16"/>
      <c r="EJ1160" s="16"/>
      <c r="EK1160" s="16"/>
      <c r="EL1160" s="16"/>
      <c r="EM1160" s="16"/>
      <c r="EN1160" s="16"/>
      <c r="EO1160" s="16"/>
      <c r="EP1160" s="16"/>
      <c r="EQ1160" s="16"/>
      <c r="ER1160" s="16"/>
      <c r="ES1160" s="150">
        <f t="shared" ca="1" si="2939"/>
        <v>0</v>
      </c>
      <c r="ET1160" s="150">
        <f t="shared" si="2940"/>
        <v>0</v>
      </c>
      <c r="EU1160" s="152" t="e">
        <f t="shared" ca="1" si="2941"/>
        <v>#DIV/0!</v>
      </c>
      <c r="EV1160" s="16"/>
      <c r="EW1160" s="67"/>
      <c r="EX1160" s="16"/>
      <c r="EY1160" s="16"/>
      <c r="EZ1160" s="16"/>
      <c r="FA1160" s="16"/>
      <c r="FB1160" s="16"/>
      <c r="FC1160" s="16"/>
      <c r="FD1160" s="16"/>
      <c r="FE1160" s="16"/>
      <c r="FF1160" s="16"/>
      <c r="FG1160" s="16"/>
      <c r="FH1160" s="16"/>
      <c r="FI1160" s="16"/>
      <c r="FJ1160" s="16"/>
      <c r="FK1160" s="16"/>
      <c r="FL1160" s="16"/>
      <c r="FM1160" s="16"/>
      <c r="FN1160" s="16"/>
      <c r="FO1160" s="16"/>
      <c r="FP1160" s="16"/>
      <c r="FQ1160" s="16"/>
      <c r="FR1160" s="16"/>
      <c r="FS1160" s="16"/>
      <c r="FT1160" s="16"/>
      <c r="FU1160" s="16"/>
      <c r="FV1160" s="16"/>
      <c r="FW1160" s="16"/>
      <c r="FX1160" s="16"/>
      <c r="FY1160" s="16"/>
      <c r="FZ1160" s="16"/>
      <c r="GA1160" s="150">
        <f t="shared" ref="GA1160" ca="1" si="3007">SUMIF($GD$8:$HG$9,$O$5,GD1160:HG1160)</f>
        <v>0</v>
      </c>
      <c r="GB1160" s="150">
        <f t="shared" ref="GB1160" si="3008">SUM(GD1161:HG1161)</f>
        <v>2</v>
      </c>
      <c r="GC1160" s="152" t="e">
        <f t="shared" ref="GC1160" ca="1" si="3009">GB1160/GA1160</f>
        <v>#DIV/0!</v>
      </c>
      <c r="GD1160" s="16"/>
      <c r="GE1160" s="16"/>
      <c r="GF1160" s="16"/>
      <c r="GG1160" s="16"/>
      <c r="GH1160" s="16"/>
      <c r="GI1160" s="16"/>
      <c r="GJ1160" s="16"/>
      <c r="GK1160" s="16"/>
      <c r="GL1160" s="16"/>
      <c r="GM1160" s="16"/>
      <c r="GN1160" s="16"/>
      <c r="GO1160" s="16"/>
      <c r="GP1160" s="16"/>
      <c r="GQ1160" s="16"/>
      <c r="GR1160" s="16"/>
      <c r="GS1160" s="16"/>
      <c r="GT1160" s="16"/>
      <c r="GU1160" s="16"/>
      <c r="GV1160" s="16"/>
      <c r="GW1160" s="16"/>
      <c r="GX1160" s="16"/>
      <c r="GY1160" s="16"/>
      <c r="GZ1160" s="16"/>
      <c r="HA1160" s="16"/>
      <c r="HB1160" s="16"/>
      <c r="HC1160" s="16"/>
      <c r="HD1160" s="16"/>
      <c r="HE1160" s="16"/>
      <c r="HF1160" s="16"/>
      <c r="HG1160" s="16"/>
      <c r="HH1160" s="150"/>
      <c r="HI1160" s="150">
        <v>0</v>
      </c>
      <c r="HJ1160" s="152" t="e">
        <v>#DIV/0!</v>
      </c>
      <c r="HK1160" s="16"/>
      <c r="HL1160" s="16"/>
      <c r="HM1160" s="16"/>
      <c r="HN1160" s="16"/>
      <c r="HO1160" s="16"/>
      <c r="HP1160" s="16"/>
      <c r="HQ1160" s="16"/>
      <c r="HR1160" s="16"/>
      <c r="HS1160" s="16"/>
      <c r="HT1160" s="16"/>
      <c r="HU1160" s="16"/>
      <c r="HV1160" s="16"/>
      <c r="HW1160" s="16"/>
      <c r="HX1160" s="16"/>
      <c r="HY1160" s="16"/>
      <c r="HZ1160" s="16"/>
      <c r="IA1160" s="16"/>
      <c r="IB1160" s="16"/>
      <c r="IC1160" s="16"/>
      <c r="ID1160" s="16"/>
      <c r="IE1160" s="16"/>
      <c r="IF1160" s="16"/>
      <c r="IG1160" s="16"/>
      <c r="IH1160" s="16"/>
      <c r="II1160" s="16"/>
      <c r="IJ1160" s="16"/>
      <c r="IK1160" s="16"/>
      <c r="IL1160" s="16"/>
      <c r="IM1160" s="16"/>
      <c r="IN1160" s="16"/>
      <c r="IO1160" s="16"/>
      <c r="IP1160" s="150"/>
      <c r="IQ1160" s="150">
        <v>0</v>
      </c>
      <c r="IR1160" s="152" t="e">
        <v>#DIV/0!</v>
      </c>
      <c r="IS1160" s="16"/>
      <c r="IT1160" s="16"/>
      <c r="IU1160" s="16"/>
      <c r="IV1160" s="16"/>
      <c r="IW1160" s="16"/>
      <c r="IX1160" s="16"/>
      <c r="IY1160" s="16"/>
      <c r="IZ1160" s="16"/>
      <c r="JA1160" s="16"/>
      <c r="JB1160" s="16"/>
      <c r="JC1160" s="16"/>
      <c r="JD1160" s="16"/>
      <c r="JE1160" s="16"/>
      <c r="JF1160" s="16"/>
      <c r="JG1160" s="16"/>
      <c r="JH1160" s="16"/>
      <c r="JI1160" s="16"/>
      <c r="JJ1160" s="16"/>
      <c r="JK1160" s="16"/>
      <c r="JL1160" s="16"/>
      <c r="JM1160" s="16"/>
      <c r="JN1160" s="16"/>
      <c r="JO1160" s="16"/>
      <c r="JP1160" s="16"/>
      <c r="JQ1160" s="16"/>
      <c r="JR1160" s="16"/>
      <c r="JS1160" s="16"/>
      <c r="JT1160" s="16"/>
      <c r="JU1160" s="23"/>
      <c r="JV1160" s="16"/>
      <c r="JW1160" s="150"/>
      <c r="JX1160" s="150">
        <v>0</v>
      </c>
      <c r="JY1160" s="152" t="e">
        <v>#DIV/0!</v>
      </c>
      <c r="JZ1160" s="16"/>
      <c r="KA1160" s="16"/>
      <c r="KB1160" s="16"/>
      <c r="KC1160" s="16"/>
      <c r="KD1160" s="16"/>
      <c r="KE1160" s="16"/>
      <c r="KF1160" s="16"/>
      <c r="KG1160" s="16"/>
      <c r="KH1160" s="16"/>
      <c r="KI1160" s="16"/>
      <c r="KJ1160" s="16"/>
      <c r="KK1160" s="16"/>
      <c r="KL1160" s="16"/>
      <c r="KM1160" s="16"/>
      <c r="KN1160" s="16"/>
      <c r="KO1160" s="16"/>
      <c r="KP1160" s="16"/>
      <c r="KQ1160" s="16"/>
      <c r="KR1160" s="16"/>
      <c r="KS1160" s="16"/>
      <c r="KT1160" s="16"/>
      <c r="KU1160" s="16"/>
      <c r="KV1160" s="16"/>
      <c r="KW1160" s="16"/>
      <c r="KX1160" s="16"/>
      <c r="KY1160" s="16"/>
      <c r="KZ1160" s="16"/>
      <c r="LA1160" s="16"/>
      <c r="LB1160" s="16"/>
      <c r="LC1160" s="16"/>
      <c r="LD1160" s="16"/>
      <c r="LE1160" s="150"/>
      <c r="LF1160" s="150">
        <v>0</v>
      </c>
      <c r="LG1160" s="152" t="e">
        <v>#DIV/0!</v>
      </c>
      <c r="LH1160" s="16"/>
      <c r="LI1160" s="16"/>
      <c r="LJ1160" s="16"/>
      <c r="LK1160" s="16"/>
      <c r="LL1160" s="16"/>
      <c r="LM1160" s="16"/>
      <c r="LN1160" s="16"/>
      <c r="LO1160" s="16"/>
      <c r="LP1160" s="16"/>
      <c r="LQ1160" s="16"/>
      <c r="LR1160" s="16"/>
      <c r="LS1160" s="16"/>
      <c r="LT1160" s="16"/>
      <c r="LU1160" s="16"/>
      <c r="LV1160" s="16"/>
      <c r="LW1160" s="16"/>
      <c r="LX1160" s="16"/>
      <c r="LY1160" s="16"/>
      <c r="LZ1160" s="16"/>
      <c r="MA1160" s="16"/>
      <c r="MB1160" s="16"/>
      <c r="MC1160" s="16"/>
      <c r="MD1160" s="16"/>
      <c r="ME1160" s="16"/>
      <c r="MF1160" s="16"/>
      <c r="MG1160" s="16"/>
      <c r="MH1160" s="16"/>
      <c r="MI1160" s="16"/>
      <c r="MJ1160" s="16"/>
      <c r="MK1160" s="16"/>
      <c r="ML1160" s="16"/>
    </row>
    <row r="1161" spans="1:350" ht="13.9" customHeight="1" outlineLevel="3" x14ac:dyDescent="0.2">
      <c r="A1161" s="227"/>
      <c r="B1161" s="219"/>
      <c r="C1161" s="215"/>
      <c r="D1161" s="217"/>
      <c r="E1161" s="176"/>
      <c r="F1161" s="176"/>
      <c r="G1161" s="176"/>
      <c r="H1161" s="171"/>
      <c r="I1161" s="171"/>
      <c r="J1161" s="213"/>
      <c r="K1161" s="213"/>
      <c r="L1161" s="173"/>
      <c r="M1161" s="173"/>
      <c r="N1161" s="184"/>
      <c r="O1161" s="157"/>
      <c r="P1161" s="17" t="s">
        <v>26</v>
      </c>
      <c r="Q1161" s="151"/>
      <c r="R1161" s="151"/>
      <c r="S1161" s="153"/>
      <c r="T1161" s="24"/>
      <c r="U1161" s="24"/>
      <c r="V1161" s="24"/>
      <c r="W1161" s="24"/>
      <c r="X1161" s="24"/>
      <c r="Y1161" s="24"/>
      <c r="Z1161" s="24"/>
      <c r="AA1161" s="24"/>
      <c r="AB1161" s="24"/>
      <c r="AC1161" s="24"/>
      <c r="AD1161" s="24"/>
      <c r="AE1161" s="24"/>
      <c r="AF1161" s="24"/>
      <c r="AG1161" s="24"/>
      <c r="AH1161" s="24"/>
      <c r="AI1161" s="24"/>
      <c r="AJ1161" s="24"/>
      <c r="AK1161" s="24"/>
      <c r="AL1161" s="24"/>
      <c r="AM1161" s="24"/>
      <c r="AN1161" s="24"/>
      <c r="AO1161" s="24"/>
      <c r="AP1161" s="24"/>
      <c r="AQ1161" s="24"/>
      <c r="AR1161" s="24"/>
      <c r="AS1161" s="24"/>
      <c r="AT1161" s="24"/>
      <c r="AU1161" s="24"/>
      <c r="AV1161" s="24"/>
      <c r="AW1161" s="24"/>
      <c r="AX1161" s="151"/>
      <c r="AY1161" s="151"/>
      <c r="AZ1161" s="153"/>
      <c r="BA1161" s="24"/>
      <c r="BB1161" s="24"/>
      <c r="BC1161" s="24"/>
      <c r="BD1161" s="24"/>
      <c r="BE1161" s="24"/>
      <c r="BF1161" s="24"/>
      <c r="BG1161" s="24"/>
      <c r="BH1161" s="24"/>
      <c r="BI1161" s="24"/>
      <c r="BJ1161" s="24"/>
      <c r="BK1161" s="24"/>
      <c r="BL1161" s="24"/>
      <c r="BM1161" s="24"/>
      <c r="BN1161" s="24"/>
      <c r="BO1161" s="24"/>
      <c r="BP1161" s="24"/>
      <c r="BQ1161" s="24"/>
      <c r="BR1161" s="24"/>
      <c r="BS1161" s="24"/>
      <c r="BT1161" s="24"/>
      <c r="BU1161" s="24"/>
      <c r="BV1161" s="24"/>
      <c r="BW1161" s="24"/>
      <c r="BX1161" s="24"/>
      <c r="BY1161" s="24"/>
      <c r="BZ1161" s="24"/>
      <c r="CA1161" s="24"/>
      <c r="CB1161" s="24"/>
      <c r="CC1161" s="24"/>
      <c r="CD1161" s="24"/>
      <c r="CE1161" s="24"/>
      <c r="CF1161" s="151"/>
      <c r="CG1161" s="151"/>
      <c r="CH1161" s="153"/>
      <c r="CI1161" s="141"/>
      <c r="CJ1161" s="141"/>
      <c r="CK1161" s="141"/>
      <c r="CL1161" s="141"/>
      <c r="CM1161" s="141"/>
      <c r="CN1161" s="141"/>
      <c r="CO1161" s="141"/>
      <c r="CP1161" s="95"/>
      <c r="CQ1161" s="95"/>
      <c r="CR1161" s="95"/>
      <c r="CS1161" s="95"/>
      <c r="CT1161" s="95"/>
      <c r="CU1161" s="95"/>
      <c r="CV1161" s="95"/>
      <c r="CW1161" s="141"/>
      <c r="CX1161" s="141"/>
      <c r="CY1161" s="141"/>
      <c r="CZ1161" s="141"/>
      <c r="DA1161" s="141"/>
      <c r="DB1161" s="141"/>
      <c r="DC1161" s="141"/>
      <c r="DD1161" s="141"/>
      <c r="DE1161" s="141"/>
      <c r="DF1161" s="141"/>
      <c r="DG1161" s="141"/>
      <c r="DH1161" s="141"/>
      <c r="DI1161" s="141"/>
      <c r="DJ1161" s="141"/>
      <c r="DK1161" s="141"/>
      <c r="DL1161" s="141"/>
      <c r="DM1161" s="141"/>
      <c r="DN1161" s="151"/>
      <c r="DO1161" s="151"/>
      <c r="DP1161" s="153"/>
      <c r="DQ1161" s="24"/>
      <c r="DR1161" s="24"/>
      <c r="DS1161" s="24"/>
      <c r="DT1161" s="24"/>
      <c r="DU1161" s="24"/>
      <c r="DV1161" s="24"/>
      <c r="DW1161" s="24"/>
      <c r="DX1161" s="24"/>
      <c r="DY1161" s="24"/>
      <c r="DZ1161" s="24"/>
      <c r="EA1161" s="24"/>
      <c r="EB1161" s="24"/>
      <c r="EC1161" s="24"/>
      <c r="ED1161" s="24"/>
      <c r="EE1161" s="24"/>
      <c r="EF1161" s="24"/>
      <c r="EG1161" s="24"/>
      <c r="EH1161" s="24"/>
      <c r="EI1161" s="24"/>
      <c r="EJ1161" s="24"/>
      <c r="EK1161" s="24"/>
      <c r="EL1161" s="24"/>
      <c r="EM1161" s="24"/>
      <c r="EN1161" s="24"/>
      <c r="EO1161" s="24"/>
      <c r="EP1161" s="24"/>
      <c r="EQ1161" s="24"/>
      <c r="ER1161" s="24"/>
      <c r="ES1161" s="151"/>
      <c r="ET1161" s="151"/>
      <c r="EU1161" s="153"/>
      <c r="EV1161" s="24"/>
      <c r="EW1161" s="125"/>
      <c r="EX1161" s="24"/>
      <c r="EY1161" s="24"/>
      <c r="EZ1161" s="24"/>
      <c r="FA1161" s="24"/>
      <c r="FB1161" s="24"/>
      <c r="FC1161" s="24"/>
      <c r="FD1161" s="24"/>
      <c r="FE1161" s="24"/>
      <c r="FF1161" s="24"/>
      <c r="FG1161" s="24"/>
      <c r="FH1161" s="24"/>
      <c r="FI1161" s="24"/>
      <c r="FJ1161" s="24"/>
      <c r="FK1161" s="24"/>
      <c r="FL1161" s="24"/>
      <c r="FM1161" s="24"/>
      <c r="FN1161" s="24"/>
      <c r="FO1161" s="24"/>
      <c r="FP1161" s="24"/>
      <c r="FQ1161" s="24"/>
      <c r="FR1161" s="24"/>
      <c r="FS1161" s="24"/>
      <c r="FT1161" s="24"/>
      <c r="FU1161" s="24"/>
      <c r="FV1161" s="24"/>
      <c r="FW1161" s="24"/>
      <c r="FX1161" s="24"/>
      <c r="FY1161" s="24"/>
      <c r="FZ1161" s="24"/>
      <c r="GA1161" s="151"/>
      <c r="GB1161" s="151"/>
      <c r="GC1161" s="153"/>
      <c r="GD1161" s="24"/>
      <c r="GE1161" s="24"/>
      <c r="GF1161" s="24"/>
      <c r="GG1161" s="24"/>
      <c r="GH1161" s="24"/>
      <c r="GI1161" s="24"/>
      <c r="GJ1161" s="24"/>
      <c r="GK1161" s="24"/>
      <c r="GL1161" s="24"/>
      <c r="GM1161" s="24"/>
      <c r="GN1161" s="24"/>
      <c r="GO1161" s="24"/>
      <c r="GP1161" s="24"/>
      <c r="GQ1161" s="24"/>
      <c r="GR1161" s="24"/>
      <c r="GS1161" s="24">
        <v>2</v>
      </c>
      <c r="GT1161" s="24"/>
      <c r="GU1161" s="24"/>
      <c r="GV1161" s="24"/>
      <c r="GW1161" s="24"/>
      <c r="GX1161" s="24"/>
      <c r="GY1161" s="24"/>
      <c r="GZ1161" s="24"/>
      <c r="HA1161" s="24"/>
      <c r="HB1161" s="24"/>
      <c r="HC1161" s="24"/>
      <c r="HD1161" s="24"/>
      <c r="HE1161" s="24"/>
      <c r="HF1161" s="24"/>
      <c r="HG1161" s="24"/>
      <c r="HH1161" s="151"/>
      <c r="HI1161" s="151"/>
      <c r="HJ1161" s="153"/>
      <c r="HK1161" s="24"/>
      <c r="HL1161" s="24"/>
      <c r="HM1161" s="24"/>
      <c r="HN1161" s="24"/>
      <c r="HO1161" s="24"/>
      <c r="HP1161" s="24"/>
      <c r="HQ1161" s="24"/>
      <c r="HR1161" s="24"/>
      <c r="HS1161" s="24"/>
      <c r="HT1161" s="24"/>
      <c r="HU1161" s="24"/>
      <c r="HV1161" s="24"/>
      <c r="HW1161" s="24"/>
      <c r="HX1161" s="24"/>
      <c r="HY1161" s="24"/>
      <c r="HZ1161" s="24"/>
      <c r="IA1161" s="24"/>
      <c r="IB1161" s="24"/>
      <c r="IC1161" s="24"/>
      <c r="ID1161" s="24"/>
      <c r="IE1161" s="24"/>
      <c r="IF1161" s="24"/>
      <c r="IG1161" s="24"/>
      <c r="IH1161" s="24"/>
      <c r="II1161" s="24"/>
      <c r="IJ1161" s="24"/>
      <c r="IK1161" s="24"/>
      <c r="IL1161" s="24"/>
      <c r="IM1161" s="24"/>
      <c r="IN1161" s="24"/>
      <c r="IO1161" s="24"/>
      <c r="IP1161" s="151"/>
      <c r="IQ1161" s="151"/>
      <c r="IR1161" s="153"/>
      <c r="IS1161" s="24"/>
      <c r="IT1161" s="24"/>
      <c r="IU1161" s="24"/>
      <c r="IV1161" s="24"/>
      <c r="IW1161" s="24"/>
      <c r="IX1161" s="24"/>
      <c r="IY1161" s="24"/>
      <c r="IZ1161" s="24"/>
      <c r="JA1161" s="24"/>
      <c r="JB1161" s="24"/>
      <c r="JC1161" s="24"/>
      <c r="JD1161" s="24"/>
      <c r="JE1161" s="24"/>
      <c r="JF1161" s="24"/>
      <c r="JG1161" s="24"/>
      <c r="JH1161" s="24"/>
      <c r="JI1161" s="24"/>
      <c r="JJ1161" s="24"/>
      <c r="JK1161" s="24"/>
      <c r="JL1161" s="24"/>
      <c r="JM1161" s="24"/>
      <c r="JN1161" s="24"/>
      <c r="JO1161" s="24"/>
      <c r="JP1161" s="24"/>
      <c r="JQ1161" s="24"/>
      <c r="JR1161" s="24"/>
      <c r="JS1161" s="24"/>
      <c r="JT1161" s="24"/>
      <c r="JU1161" s="25"/>
      <c r="JV1161" s="24"/>
      <c r="JW1161" s="151"/>
      <c r="JX1161" s="151"/>
      <c r="JY1161" s="153"/>
      <c r="JZ1161" s="24"/>
      <c r="KA1161" s="24"/>
      <c r="KB1161" s="24"/>
      <c r="KC1161" s="24"/>
      <c r="KD1161" s="24"/>
      <c r="KE1161" s="24"/>
      <c r="KF1161" s="24"/>
      <c r="KG1161" s="24"/>
      <c r="KH1161" s="24"/>
      <c r="KI1161" s="24"/>
      <c r="KJ1161" s="24"/>
      <c r="KK1161" s="24"/>
      <c r="KL1161" s="24"/>
      <c r="KM1161" s="24"/>
      <c r="KN1161" s="24"/>
      <c r="KO1161" s="24"/>
      <c r="KP1161" s="24"/>
      <c r="KQ1161" s="24"/>
      <c r="KR1161" s="24"/>
      <c r="KS1161" s="24"/>
      <c r="KT1161" s="24"/>
      <c r="KU1161" s="24"/>
      <c r="KV1161" s="24"/>
      <c r="KW1161" s="24"/>
      <c r="KX1161" s="24"/>
      <c r="KY1161" s="24"/>
      <c r="KZ1161" s="24"/>
      <c r="LA1161" s="24"/>
      <c r="LB1161" s="24"/>
      <c r="LC1161" s="24"/>
      <c r="LD1161" s="24"/>
      <c r="LE1161" s="151"/>
      <c r="LF1161" s="151"/>
      <c r="LG1161" s="153"/>
      <c r="LH1161" s="24"/>
      <c r="LI1161" s="24"/>
      <c r="LJ1161" s="24"/>
      <c r="LK1161" s="24"/>
      <c r="LL1161" s="24"/>
      <c r="LM1161" s="24"/>
      <c r="LN1161" s="24"/>
      <c r="LO1161" s="24"/>
      <c r="LP1161" s="24"/>
      <c r="LQ1161" s="24"/>
      <c r="LR1161" s="24"/>
      <c r="LS1161" s="24"/>
      <c r="LT1161" s="24"/>
      <c r="LU1161" s="24"/>
      <c r="LV1161" s="24"/>
      <c r="LW1161" s="24"/>
      <c r="LX1161" s="24"/>
      <c r="LY1161" s="24"/>
      <c r="LZ1161" s="24"/>
      <c r="MA1161" s="24"/>
      <c r="MB1161" s="24"/>
      <c r="MC1161" s="24"/>
      <c r="MD1161" s="24"/>
      <c r="ME1161" s="24"/>
      <c r="MF1161" s="24"/>
      <c r="MG1161" s="24"/>
      <c r="MH1161" s="24"/>
      <c r="MI1161" s="24"/>
      <c r="MJ1161" s="24"/>
      <c r="MK1161" s="24"/>
      <c r="ML1161" s="24"/>
    </row>
    <row r="1162" spans="1:350" s="41" customFormat="1" ht="14.25" customHeight="1" outlineLevel="3" collapsed="1" x14ac:dyDescent="0.25">
      <c r="A1162" s="220" t="s">
        <v>675</v>
      </c>
      <c r="B1162" s="230" t="s">
        <v>690</v>
      </c>
      <c r="C1162" s="175" t="s">
        <v>59</v>
      </c>
      <c r="D1162" s="175">
        <v>1</v>
      </c>
      <c r="E1162" s="175"/>
      <c r="F1162" s="175">
        <f>D1162-E1162</f>
        <v>1</v>
      </c>
      <c r="G1162" s="175" t="s">
        <v>1172</v>
      </c>
      <c r="H1162" s="170" t="s">
        <v>882</v>
      </c>
      <c r="I1162" s="170" t="s">
        <v>981</v>
      </c>
      <c r="J1162" s="212">
        <f ca="1">E1162+Q1162+AX1162+CF1162+DN1162+ES1162+GA1162+HH1162+IP1162+JW1162+LE1162</f>
        <v>0</v>
      </c>
      <c r="K1162" s="212">
        <f>E1162+R1162+AY1162+CG1162+DO1162+ET1162+GB1162+HI1162+IQ1162+JX1162+LF1162</f>
        <v>0</v>
      </c>
      <c r="L1162" s="172" t="e">
        <f ca="1">K1162/J1162</f>
        <v>#DIV/0!</v>
      </c>
      <c r="M1162" s="172">
        <f>K1162/D1162</f>
        <v>0</v>
      </c>
      <c r="N1162" s="183">
        <f ca="1">SUMIF($EV$8:$FZ$9,$O$5,$EV1163:$FZ1163)-SUMIF($EV$8:$FZ$9,$Q$5,$EV1163:$FZ1163)</f>
        <v>0</v>
      </c>
      <c r="O1162" s="154"/>
      <c r="P1162" s="154"/>
      <c r="Q1162" s="150">
        <v>0</v>
      </c>
      <c r="R1162" s="150">
        <v>0</v>
      </c>
      <c r="S1162" s="152" t="e">
        <v>#DIV/0!</v>
      </c>
      <c r="T1162" s="154"/>
      <c r="U1162" s="154"/>
      <c r="V1162" s="154"/>
      <c r="W1162" s="154"/>
      <c r="X1162" s="154"/>
      <c r="Y1162" s="154"/>
      <c r="Z1162" s="154"/>
      <c r="AA1162" s="154"/>
      <c r="AB1162" s="154"/>
      <c r="AC1162" s="154"/>
      <c r="AD1162" s="154"/>
      <c r="AE1162" s="154"/>
      <c r="AF1162" s="154"/>
      <c r="AG1162" s="154"/>
      <c r="AH1162" s="154"/>
      <c r="AI1162" s="154"/>
      <c r="AJ1162" s="154"/>
      <c r="AK1162" s="154"/>
      <c r="AL1162" s="154"/>
      <c r="AM1162" s="154"/>
      <c r="AN1162" s="154"/>
      <c r="AO1162" s="154"/>
      <c r="AP1162" s="154"/>
      <c r="AQ1162" s="154"/>
      <c r="AR1162" s="154"/>
      <c r="AS1162" s="154"/>
      <c r="AT1162" s="154"/>
      <c r="AU1162" s="154"/>
      <c r="AV1162" s="154"/>
      <c r="AW1162" s="154"/>
      <c r="AX1162" s="150">
        <f t="shared" ca="1" si="2895"/>
        <v>0</v>
      </c>
      <c r="AY1162" s="150">
        <f>SUM(BA1163:CE1163)</f>
        <v>0</v>
      </c>
      <c r="AZ1162" s="152" t="e">
        <f ca="1">AY1162/AX1162</f>
        <v>#DIV/0!</v>
      </c>
      <c r="BA1162" s="154"/>
      <c r="BB1162" s="154"/>
      <c r="BC1162" s="154"/>
      <c r="BD1162" s="154"/>
      <c r="BE1162" s="154"/>
      <c r="BF1162" s="154"/>
      <c r="BG1162" s="154"/>
      <c r="BH1162" s="154"/>
      <c r="BI1162" s="154"/>
      <c r="BJ1162" s="154"/>
      <c r="BK1162" s="154"/>
      <c r="BL1162" s="154"/>
      <c r="BM1162" s="154"/>
      <c r="BN1162" s="154"/>
      <c r="BO1162" s="154"/>
      <c r="BP1162" s="154"/>
      <c r="BQ1162" s="154"/>
      <c r="BR1162" s="154"/>
      <c r="BS1162" s="154"/>
      <c r="BT1162" s="154"/>
      <c r="BU1162" s="154"/>
      <c r="BV1162" s="154"/>
      <c r="BW1162" s="154"/>
      <c r="BX1162" s="154"/>
      <c r="BY1162" s="154"/>
      <c r="BZ1162" s="154"/>
      <c r="CA1162" s="154"/>
      <c r="CB1162" s="154"/>
      <c r="CC1162" s="154"/>
      <c r="CD1162" s="154"/>
      <c r="CE1162" s="154"/>
      <c r="CF1162" s="150">
        <f t="shared" ref="CF1162" si="3010">SUM(CI1162:DM1162)</f>
        <v>0</v>
      </c>
      <c r="CG1162" s="150">
        <f>SUM(CI1163:DM1163)</f>
        <v>0</v>
      </c>
      <c r="CH1162" s="152" t="e">
        <f>CG1162/CF1162</f>
        <v>#DIV/0!</v>
      </c>
      <c r="CI1162" s="154"/>
      <c r="CJ1162" s="154"/>
      <c r="CK1162" s="154"/>
      <c r="CL1162" s="154"/>
      <c r="CM1162" s="154"/>
      <c r="CN1162" s="154"/>
      <c r="CO1162" s="154"/>
      <c r="CP1162" s="158"/>
      <c r="CQ1162" s="158"/>
      <c r="CR1162" s="158"/>
      <c r="CS1162" s="158"/>
      <c r="CT1162" s="158"/>
      <c r="CU1162" s="158"/>
      <c r="CV1162" s="158"/>
      <c r="CW1162" s="154"/>
      <c r="CX1162" s="154"/>
      <c r="CY1162" s="154"/>
      <c r="CZ1162" s="154"/>
      <c r="DA1162" s="154"/>
      <c r="DB1162" s="154"/>
      <c r="DC1162" s="154"/>
      <c r="DD1162" s="154"/>
      <c r="DE1162" s="154"/>
      <c r="DF1162" s="154"/>
      <c r="DG1162" s="154"/>
      <c r="DH1162" s="154"/>
      <c r="DI1162" s="154"/>
      <c r="DJ1162" s="154"/>
      <c r="DK1162" s="154"/>
      <c r="DL1162" s="154"/>
      <c r="DM1162" s="154"/>
      <c r="DN1162" s="150">
        <f t="shared" ref="DN1162" si="3011">SUM(DQ1162:ER1162)</f>
        <v>0</v>
      </c>
      <c r="DO1162" s="150">
        <f>SUM(DQ1163:ER1163)</f>
        <v>0</v>
      </c>
      <c r="DP1162" s="152" t="e">
        <f t="shared" si="2903"/>
        <v>#DIV/0!</v>
      </c>
      <c r="DQ1162" s="154"/>
      <c r="DR1162" s="154"/>
      <c r="DS1162" s="154"/>
      <c r="DT1162" s="154"/>
      <c r="DU1162" s="154"/>
      <c r="DV1162" s="154"/>
      <c r="DW1162" s="154"/>
      <c r="DX1162" s="154"/>
      <c r="DY1162" s="154"/>
      <c r="DZ1162" s="154"/>
      <c r="EA1162" s="154"/>
      <c r="EB1162" s="154"/>
      <c r="EC1162" s="154"/>
      <c r="ED1162" s="154"/>
      <c r="EE1162" s="154"/>
      <c r="EF1162" s="154"/>
      <c r="EG1162" s="154"/>
      <c r="EH1162" s="154"/>
      <c r="EI1162" s="154"/>
      <c r="EJ1162" s="154"/>
      <c r="EK1162" s="154"/>
      <c r="EL1162" s="154"/>
      <c r="EM1162" s="154"/>
      <c r="EN1162" s="154"/>
      <c r="EO1162" s="154"/>
      <c r="EP1162" s="154"/>
      <c r="EQ1162" s="154"/>
      <c r="ER1162" s="154"/>
      <c r="ES1162" s="150">
        <f t="shared" ca="1" si="2939"/>
        <v>0</v>
      </c>
      <c r="ET1162" s="150">
        <f t="shared" si="2940"/>
        <v>0</v>
      </c>
      <c r="EU1162" s="152" t="e">
        <f t="shared" ca="1" si="2941"/>
        <v>#DIV/0!</v>
      </c>
      <c r="EV1162" s="154"/>
      <c r="EW1162" s="160"/>
      <c r="EX1162" s="154"/>
      <c r="EY1162" s="154"/>
      <c r="EZ1162" s="154"/>
      <c r="FA1162" s="154"/>
      <c r="FB1162" s="154"/>
      <c r="FC1162" s="154"/>
      <c r="FD1162" s="154"/>
      <c r="FE1162" s="154"/>
      <c r="FF1162" s="154"/>
      <c r="FG1162" s="154"/>
      <c r="FH1162" s="154"/>
      <c r="FI1162" s="154"/>
      <c r="FJ1162" s="154"/>
      <c r="FK1162" s="154"/>
      <c r="FL1162" s="154"/>
      <c r="FM1162" s="154"/>
      <c r="FN1162" s="154"/>
      <c r="FO1162" s="154"/>
      <c r="FP1162" s="154"/>
      <c r="FQ1162" s="154"/>
      <c r="FR1162" s="154"/>
      <c r="FS1162" s="154"/>
      <c r="FT1162" s="154"/>
      <c r="FU1162" s="154"/>
      <c r="FV1162" s="154"/>
      <c r="FW1162" s="154"/>
      <c r="FX1162" s="154"/>
      <c r="FY1162" s="154"/>
      <c r="FZ1162" s="154"/>
      <c r="GA1162" s="150">
        <f t="shared" ref="GA1162" ca="1" si="3012">SUMIF($GD$8:$HG$9,$O$5,GD1162:HG1162)</f>
        <v>0</v>
      </c>
      <c r="GB1162" s="150">
        <f t="shared" ref="GB1162" si="3013">SUM(GD1163:HG1163)</f>
        <v>0</v>
      </c>
      <c r="GC1162" s="152" t="e">
        <f t="shared" ref="GC1162" ca="1" si="3014">GB1162/GA1162</f>
        <v>#DIV/0!</v>
      </c>
      <c r="GD1162" s="154"/>
      <c r="GE1162" s="154"/>
      <c r="GF1162" s="154"/>
      <c r="GG1162" s="154"/>
      <c r="GH1162" s="154"/>
      <c r="GI1162" s="154"/>
      <c r="GJ1162" s="154"/>
      <c r="GK1162" s="154"/>
      <c r="GL1162" s="154"/>
      <c r="GM1162" s="154"/>
      <c r="GN1162" s="154"/>
      <c r="GO1162" s="154"/>
      <c r="GP1162" s="154"/>
      <c r="GQ1162" s="154"/>
      <c r="GR1162" s="154"/>
      <c r="GS1162" s="154"/>
      <c r="GT1162" s="154"/>
      <c r="GU1162" s="154"/>
      <c r="GV1162" s="154"/>
      <c r="GW1162" s="154"/>
      <c r="GX1162" s="154"/>
      <c r="GY1162" s="154"/>
      <c r="GZ1162" s="154"/>
      <c r="HA1162" s="154"/>
      <c r="HB1162" s="154"/>
      <c r="HC1162" s="154"/>
      <c r="HD1162" s="154"/>
      <c r="HE1162" s="154"/>
      <c r="HF1162" s="154"/>
      <c r="HG1162" s="154"/>
      <c r="HH1162" s="150"/>
      <c r="HI1162" s="150">
        <v>0</v>
      </c>
      <c r="HJ1162" s="154"/>
      <c r="HK1162" s="154"/>
      <c r="HL1162" s="154"/>
      <c r="HM1162" s="154"/>
      <c r="HN1162" s="154"/>
      <c r="HO1162" s="154"/>
      <c r="HP1162" s="154"/>
      <c r="HQ1162" s="154"/>
      <c r="HR1162" s="154"/>
      <c r="HS1162" s="154"/>
      <c r="HT1162" s="154"/>
      <c r="HU1162" s="154"/>
      <c r="HV1162" s="154"/>
      <c r="HW1162" s="154"/>
      <c r="HX1162" s="154"/>
      <c r="HY1162" s="154"/>
      <c r="HZ1162" s="154"/>
      <c r="IA1162" s="154"/>
      <c r="IB1162" s="154"/>
      <c r="IC1162" s="154"/>
      <c r="ID1162" s="154"/>
      <c r="IE1162" s="154"/>
      <c r="IF1162" s="154"/>
      <c r="IG1162" s="154"/>
      <c r="IH1162" s="154"/>
      <c r="II1162" s="154"/>
      <c r="IJ1162" s="154"/>
      <c r="IK1162" s="154"/>
      <c r="IL1162" s="154"/>
      <c r="IM1162" s="154"/>
      <c r="IN1162" s="154"/>
      <c r="IO1162" s="154"/>
      <c r="IP1162" s="150"/>
      <c r="IQ1162" s="150">
        <v>0</v>
      </c>
      <c r="IR1162" s="154"/>
      <c r="IS1162" s="154"/>
      <c r="IT1162" s="154"/>
      <c r="IU1162" s="154"/>
      <c r="IV1162" s="154"/>
      <c r="IW1162" s="154"/>
      <c r="IX1162" s="154"/>
      <c r="IY1162" s="154"/>
      <c r="IZ1162" s="154"/>
      <c r="JA1162" s="154"/>
      <c r="JB1162" s="154"/>
      <c r="JC1162" s="154"/>
      <c r="JD1162" s="154"/>
      <c r="JE1162" s="154"/>
      <c r="JF1162" s="154"/>
      <c r="JG1162" s="154"/>
      <c r="JH1162" s="154"/>
      <c r="JI1162" s="154"/>
      <c r="JJ1162" s="154"/>
      <c r="JK1162" s="154"/>
      <c r="JL1162" s="154"/>
      <c r="JM1162" s="154"/>
      <c r="JN1162" s="154"/>
      <c r="JO1162" s="154"/>
      <c r="JP1162" s="154"/>
      <c r="JQ1162" s="154"/>
      <c r="JR1162" s="154"/>
      <c r="JS1162" s="154"/>
      <c r="JT1162" s="154"/>
      <c r="JU1162" s="154"/>
      <c r="JV1162" s="154"/>
      <c r="JW1162" s="150"/>
      <c r="JX1162" s="150">
        <v>0</v>
      </c>
      <c r="JY1162" s="154"/>
      <c r="JZ1162" s="154"/>
      <c r="KA1162" s="154"/>
      <c r="KB1162" s="154"/>
      <c r="KC1162" s="154"/>
      <c r="KD1162" s="154"/>
      <c r="KE1162" s="154"/>
      <c r="KF1162" s="154"/>
      <c r="KG1162" s="154"/>
      <c r="KH1162" s="154"/>
      <c r="KI1162" s="154"/>
      <c r="KJ1162" s="154"/>
      <c r="KK1162" s="154"/>
      <c r="KL1162" s="154"/>
      <c r="KM1162" s="154"/>
      <c r="KN1162" s="154"/>
      <c r="KO1162" s="154"/>
      <c r="KP1162" s="154"/>
      <c r="KQ1162" s="154"/>
      <c r="KR1162" s="154"/>
      <c r="KS1162" s="154"/>
      <c r="KT1162" s="154"/>
      <c r="KU1162" s="154"/>
      <c r="KV1162" s="154"/>
      <c r="KW1162" s="154"/>
      <c r="KX1162" s="154"/>
      <c r="KY1162" s="154"/>
      <c r="KZ1162" s="154"/>
      <c r="LA1162" s="154"/>
      <c r="LB1162" s="154"/>
      <c r="LC1162" s="154"/>
      <c r="LD1162" s="154"/>
      <c r="LE1162" s="150"/>
      <c r="LF1162" s="150">
        <v>0</v>
      </c>
      <c r="LG1162" s="154"/>
      <c r="LH1162" s="154"/>
      <c r="LI1162" s="154"/>
      <c r="LJ1162" s="154"/>
      <c r="LK1162" s="154"/>
      <c r="LL1162" s="154"/>
      <c r="LM1162" s="154"/>
      <c r="LN1162" s="154"/>
      <c r="LO1162" s="154"/>
      <c r="LP1162" s="154"/>
      <c r="LQ1162" s="154"/>
      <c r="LR1162" s="154"/>
      <c r="LS1162" s="154"/>
      <c r="LT1162" s="154"/>
      <c r="LU1162" s="154"/>
      <c r="LV1162" s="154"/>
      <c r="LW1162" s="154"/>
      <c r="LX1162" s="154"/>
      <c r="LY1162" s="154"/>
      <c r="LZ1162" s="154"/>
      <c r="MA1162" s="154"/>
      <c r="MB1162" s="154"/>
      <c r="MC1162" s="154"/>
      <c r="MD1162" s="154"/>
      <c r="ME1162" s="154"/>
      <c r="MF1162" s="154"/>
      <c r="MG1162" s="154"/>
      <c r="MH1162" s="154"/>
      <c r="MI1162" s="154"/>
      <c r="MJ1162" s="154"/>
      <c r="MK1162" s="154"/>
      <c r="ML1162" s="154"/>
    </row>
    <row r="1163" spans="1:350" s="41" customFormat="1" ht="14.25" customHeight="1" outlineLevel="3" x14ac:dyDescent="0.25">
      <c r="A1163" s="221"/>
      <c r="B1163" s="231"/>
      <c r="C1163" s="176"/>
      <c r="D1163" s="176"/>
      <c r="E1163" s="176"/>
      <c r="F1163" s="176"/>
      <c r="G1163" s="176"/>
      <c r="H1163" s="171"/>
      <c r="I1163" s="171"/>
      <c r="J1163" s="213"/>
      <c r="K1163" s="213"/>
      <c r="L1163" s="173"/>
      <c r="M1163" s="173"/>
      <c r="N1163" s="184"/>
      <c r="O1163" s="155"/>
      <c r="P1163" s="155"/>
      <c r="Q1163" s="151"/>
      <c r="R1163" s="151"/>
      <c r="S1163" s="153"/>
      <c r="T1163" s="155"/>
      <c r="U1163" s="155"/>
      <c r="V1163" s="155"/>
      <c r="W1163" s="155"/>
      <c r="X1163" s="155"/>
      <c r="Y1163" s="155"/>
      <c r="Z1163" s="155"/>
      <c r="AA1163" s="155"/>
      <c r="AB1163" s="155"/>
      <c r="AC1163" s="155"/>
      <c r="AD1163" s="155"/>
      <c r="AE1163" s="155"/>
      <c r="AF1163" s="155"/>
      <c r="AG1163" s="155"/>
      <c r="AH1163" s="155"/>
      <c r="AI1163" s="155"/>
      <c r="AJ1163" s="155"/>
      <c r="AK1163" s="155"/>
      <c r="AL1163" s="155"/>
      <c r="AM1163" s="155"/>
      <c r="AN1163" s="155"/>
      <c r="AO1163" s="155"/>
      <c r="AP1163" s="155"/>
      <c r="AQ1163" s="155"/>
      <c r="AR1163" s="155"/>
      <c r="AS1163" s="155"/>
      <c r="AT1163" s="155"/>
      <c r="AU1163" s="155"/>
      <c r="AV1163" s="155"/>
      <c r="AW1163" s="155"/>
      <c r="AX1163" s="151"/>
      <c r="AY1163" s="151"/>
      <c r="AZ1163" s="153"/>
      <c r="BA1163" s="155"/>
      <c r="BB1163" s="155"/>
      <c r="BC1163" s="155"/>
      <c r="BD1163" s="155"/>
      <c r="BE1163" s="155"/>
      <c r="BF1163" s="155"/>
      <c r="BG1163" s="155"/>
      <c r="BH1163" s="155"/>
      <c r="BI1163" s="155"/>
      <c r="BJ1163" s="155"/>
      <c r="BK1163" s="155"/>
      <c r="BL1163" s="155"/>
      <c r="BM1163" s="155"/>
      <c r="BN1163" s="155"/>
      <c r="BO1163" s="155"/>
      <c r="BP1163" s="155"/>
      <c r="BQ1163" s="155"/>
      <c r="BR1163" s="155"/>
      <c r="BS1163" s="155"/>
      <c r="BT1163" s="155"/>
      <c r="BU1163" s="155"/>
      <c r="BV1163" s="155"/>
      <c r="BW1163" s="155"/>
      <c r="BX1163" s="155"/>
      <c r="BY1163" s="155"/>
      <c r="BZ1163" s="155"/>
      <c r="CA1163" s="155"/>
      <c r="CB1163" s="155"/>
      <c r="CC1163" s="155"/>
      <c r="CD1163" s="155"/>
      <c r="CE1163" s="155"/>
      <c r="CF1163" s="151"/>
      <c r="CG1163" s="151"/>
      <c r="CH1163" s="153"/>
      <c r="CI1163" s="155"/>
      <c r="CJ1163" s="155"/>
      <c r="CK1163" s="155"/>
      <c r="CL1163" s="155"/>
      <c r="CM1163" s="155"/>
      <c r="CN1163" s="155"/>
      <c r="CO1163" s="155"/>
      <c r="CP1163" s="159"/>
      <c r="CQ1163" s="159"/>
      <c r="CR1163" s="159"/>
      <c r="CS1163" s="159"/>
      <c r="CT1163" s="159"/>
      <c r="CU1163" s="159"/>
      <c r="CV1163" s="159"/>
      <c r="CW1163" s="155"/>
      <c r="CX1163" s="155"/>
      <c r="CY1163" s="155"/>
      <c r="CZ1163" s="155"/>
      <c r="DA1163" s="155"/>
      <c r="DB1163" s="155"/>
      <c r="DC1163" s="155"/>
      <c r="DD1163" s="155"/>
      <c r="DE1163" s="155"/>
      <c r="DF1163" s="155"/>
      <c r="DG1163" s="155"/>
      <c r="DH1163" s="155"/>
      <c r="DI1163" s="155"/>
      <c r="DJ1163" s="155"/>
      <c r="DK1163" s="155"/>
      <c r="DL1163" s="155"/>
      <c r="DM1163" s="155"/>
      <c r="DN1163" s="151"/>
      <c r="DO1163" s="151"/>
      <c r="DP1163" s="153"/>
      <c r="DQ1163" s="155"/>
      <c r="DR1163" s="155"/>
      <c r="DS1163" s="155"/>
      <c r="DT1163" s="155"/>
      <c r="DU1163" s="155"/>
      <c r="DV1163" s="155"/>
      <c r="DW1163" s="155"/>
      <c r="DX1163" s="155"/>
      <c r="DY1163" s="155"/>
      <c r="DZ1163" s="155"/>
      <c r="EA1163" s="155"/>
      <c r="EB1163" s="155"/>
      <c r="EC1163" s="155"/>
      <c r="ED1163" s="155"/>
      <c r="EE1163" s="155"/>
      <c r="EF1163" s="155"/>
      <c r="EG1163" s="155"/>
      <c r="EH1163" s="155"/>
      <c r="EI1163" s="155"/>
      <c r="EJ1163" s="155"/>
      <c r="EK1163" s="155"/>
      <c r="EL1163" s="155"/>
      <c r="EM1163" s="155"/>
      <c r="EN1163" s="155"/>
      <c r="EO1163" s="155"/>
      <c r="EP1163" s="155"/>
      <c r="EQ1163" s="155"/>
      <c r="ER1163" s="155"/>
      <c r="ES1163" s="151"/>
      <c r="ET1163" s="151"/>
      <c r="EU1163" s="153"/>
      <c r="EV1163" s="155"/>
      <c r="EW1163" s="161"/>
      <c r="EX1163" s="155"/>
      <c r="EY1163" s="155"/>
      <c r="EZ1163" s="155"/>
      <c r="FA1163" s="155"/>
      <c r="FB1163" s="155"/>
      <c r="FC1163" s="155"/>
      <c r="FD1163" s="155"/>
      <c r="FE1163" s="155"/>
      <c r="FF1163" s="155"/>
      <c r="FG1163" s="155"/>
      <c r="FH1163" s="155"/>
      <c r="FI1163" s="155"/>
      <c r="FJ1163" s="155"/>
      <c r="FK1163" s="155"/>
      <c r="FL1163" s="155"/>
      <c r="FM1163" s="155"/>
      <c r="FN1163" s="155"/>
      <c r="FO1163" s="155"/>
      <c r="FP1163" s="155"/>
      <c r="FQ1163" s="155"/>
      <c r="FR1163" s="155"/>
      <c r="FS1163" s="155"/>
      <c r="FT1163" s="155"/>
      <c r="FU1163" s="155"/>
      <c r="FV1163" s="155"/>
      <c r="FW1163" s="155"/>
      <c r="FX1163" s="155"/>
      <c r="FY1163" s="155"/>
      <c r="FZ1163" s="155"/>
      <c r="GA1163" s="151"/>
      <c r="GB1163" s="151"/>
      <c r="GC1163" s="153"/>
      <c r="GD1163" s="155"/>
      <c r="GE1163" s="155"/>
      <c r="GF1163" s="155"/>
      <c r="GG1163" s="155"/>
      <c r="GH1163" s="155"/>
      <c r="GI1163" s="155"/>
      <c r="GJ1163" s="155"/>
      <c r="GK1163" s="155"/>
      <c r="GL1163" s="155"/>
      <c r="GM1163" s="155"/>
      <c r="GN1163" s="155"/>
      <c r="GO1163" s="155"/>
      <c r="GP1163" s="155"/>
      <c r="GQ1163" s="155"/>
      <c r="GR1163" s="155"/>
      <c r="GS1163" s="155"/>
      <c r="GT1163" s="155"/>
      <c r="GU1163" s="155"/>
      <c r="GV1163" s="155"/>
      <c r="GW1163" s="155"/>
      <c r="GX1163" s="155"/>
      <c r="GY1163" s="155"/>
      <c r="GZ1163" s="155"/>
      <c r="HA1163" s="155"/>
      <c r="HB1163" s="155"/>
      <c r="HC1163" s="155"/>
      <c r="HD1163" s="155"/>
      <c r="HE1163" s="155"/>
      <c r="HF1163" s="155"/>
      <c r="HG1163" s="155"/>
      <c r="HH1163" s="151"/>
      <c r="HI1163" s="151"/>
      <c r="HJ1163" s="155"/>
      <c r="HK1163" s="155"/>
      <c r="HL1163" s="155"/>
      <c r="HM1163" s="155"/>
      <c r="HN1163" s="155"/>
      <c r="HO1163" s="155"/>
      <c r="HP1163" s="155"/>
      <c r="HQ1163" s="155"/>
      <c r="HR1163" s="155"/>
      <c r="HS1163" s="155"/>
      <c r="HT1163" s="155"/>
      <c r="HU1163" s="155"/>
      <c r="HV1163" s="155"/>
      <c r="HW1163" s="155"/>
      <c r="HX1163" s="155"/>
      <c r="HY1163" s="155"/>
      <c r="HZ1163" s="155"/>
      <c r="IA1163" s="155"/>
      <c r="IB1163" s="155"/>
      <c r="IC1163" s="155"/>
      <c r="ID1163" s="155"/>
      <c r="IE1163" s="155"/>
      <c r="IF1163" s="155"/>
      <c r="IG1163" s="155"/>
      <c r="IH1163" s="155"/>
      <c r="II1163" s="155"/>
      <c r="IJ1163" s="155"/>
      <c r="IK1163" s="155"/>
      <c r="IL1163" s="155"/>
      <c r="IM1163" s="155"/>
      <c r="IN1163" s="155"/>
      <c r="IO1163" s="155"/>
      <c r="IP1163" s="151"/>
      <c r="IQ1163" s="151"/>
      <c r="IR1163" s="155"/>
      <c r="IS1163" s="155"/>
      <c r="IT1163" s="155"/>
      <c r="IU1163" s="155"/>
      <c r="IV1163" s="155"/>
      <c r="IW1163" s="155"/>
      <c r="IX1163" s="155"/>
      <c r="IY1163" s="155"/>
      <c r="IZ1163" s="155"/>
      <c r="JA1163" s="155"/>
      <c r="JB1163" s="155"/>
      <c r="JC1163" s="155"/>
      <c r="JD1163" s="155"/>
      <c r="JE1163" s="155"/>
      <c r="JF1163" s="155"/>
      <c r="JG1163" s="155"/>
      <c r="JH1163" s="155"/>
      <c r="JI1163" s="155"/>
      <c r="JJ1163" s="155"/>
      <c r="JK1163" s="155"/>
      <c r="JL1163" s="155"/>
      <c r="JM1163" s="155"/>
      <c r="JN1163" s="155"/>
      <c r="JO1163" s="155"/>
      <c r="JP1163" s="155"/>
      <c r="JQ1163" s="155"/>
      <c r="JR1163" s="155"/>
      <c r="JS1163" s="155"/>
      <c r="JT1163" s="155"/>
      <c r="JU1163" s="155"/>
      <c r="JV1163" s="155"/>
      <c r="JW1163" s="151"/>
      <c r="JX1163" s="151"/>
      <c r="JY1163" s="155"/>
      <c r="JZ1163" s="155"/>
      <c r="KA1163" s="155"/>
      <c r="KB1163" s="155"/>
      <c r="KC1163" s="155"/>
      <c r="KD1163" s="155"/>
      <c r="KE1163" s="155"/>
      <c r="KF1163" s="155"/>
      <c r="KG1163" s="155"/>
      <c r="KH1163" s="155"/>
      <c r="KI1163" s="155"/>
      <c r="KJ1163" s="155"/>
      <c r="KK1163" s="155"/>
      <c r="KL1163" s="155"/>
      <c r="KM1163" s="155"/>
      <c r="KN1163" s="155"/>
      <c r="KO1163" s="155"/>
      <c r="KP1163" s="155"/>
      <c r="KQ1163" s="155"/>
      <c r="KR1163" s="155"/>
      <c r="KS1163" s="155"/>
      <c r="KT1163" s="155"/>
      <c r="KU1163" s="155"/>
      <c r="KV1163" s="155"/>
      <c r="KW1163" s="155"/>
      <c r="KX1163" s="155"/>
      <c r="KY1163" s="155"/>
      <c r="KZ1163" s="155"/>
      <c r="LA1163" s="155"/>
      <c r="LB1163" s="155"/>
      <c r="LC1163" s="155"/>
      <c r="LD1163" s="155"/>
      <c r="LE1163" s="151"/>
      <c r="LF1163" s="151"/>
      <c r="LG1163" s="155"/>
      <c r="LH1163" s="155"/>
      <c r="LI1163" s="155"/>
      <c r="LJ1163" s="155"/>
      <c r="LK1163" s="155"/>
      <c r="LL1163" s="155"/>
      <c r="LM1163" s="155"/>
      <c r="LN1163" s="155"/>
      <c r="LO1163" s="155"/>
      <c r="LP1163" s="155"/>
      <c r="LQ1163" s="155"/>
      <c r="LR1163" s="155"/>
      <c r="LS1163" s="155"/>
      <c r="LT1163" s="155"/>
      <c r="LU1163" s="155"/>
      <c r="LV1163" s="155"/>
      <c r="LW1163" s="155"/>
      <c r="LX1163" s="155"/>
      <c r="LY1163" s="155"/>
      <c r="LZ1163" s="155"/>
      <c r="MA1163" s="155"/>
      <c r="MB1163" s="155"/>
      <c r="MC1163" s="155"/>
      <c r="MD1163" s="155"/>
      <c r="ME1163" s="155"/>
      <c r="MF1163" s="155"/>
      <c r="MG1163" s="155"/>
      <c r="MH1163" s="155"/>
      <c r="MI1163" s="155"/>
      <c r="MJ1163" s="155"/>
      <c r="MK1163" s="155"/>
      <c r="ML1163" s="155"/>
    </row>
    <row r="1164" spans="1:350" ht="13.9" customHeight="1" outlineLevel="3" x14ac:dyDescent="0.2">
      <c r="A1164" s="226" t="s">
        <v>676</v>
      </c>
      <c r="B1164" s="218" t="s">
        <v>343</v>
      </c>
      <c r="C1164" s="214" t="s">
        <v>99</v>
      </c>
      <c r="D1164" s="154">
        <v>136</v>
      </c>
      <c r="E1164" s="175">
        <v>0</v>
      </c>
      <c r="F1164" s="175">
        <f>D1164-E1164</f>
        <v>136</v>
      </c>
      <c r="G1164" s="175" t="s">
        <v>844</v>
      </c>
      <c r="H1164" s="170" t="s">
        <v>882</v>
      </c>
      <c r="I1164" s="170" t="s">
        <v>855</v>
      </c>
      <c r="J1164" s="212">
        <f ca="1">E1164+Q1164+AX1164+CF1164+DN1164+ES1164+GA1164+HH1164+IP1164+JW1164+LE1164</f>
        <v>136</v>
      </c>
      <c r="K1164" s="212">
        <f>E1164+R1164+AY1164+CG1164+DO1164+ET1164+GB1164+HI1164+IQ1164+JX1164+LF1164</f>
        <v>136</v>
      </c>
      <c r="L1164" s="172">
        <f ca="1">K1164/J1164</f>
        <v>1</v>
      </c>
      <c r="M1164" s="172">
        <f>K1164/D1164</f>
        <v>1</v>
      </c>
      <c r="N1164" s="183">
        <f ca="1">SUMIF($EV$8:$FZ$9,$O$5,$EV1165:$FZ1165)-SUMIF($EV$8:$FZ$9,$Q$5,$EV1165:$FZ1165)</f>
        <v>0</v>
      </c>
      <c r="O1164" s="156"/>
      <c r="P1164" s="16" t="s">
        <v>25</v>
      </c>
      <c r="Q1164" s="150">
        <v>0</v>
      </c>
      <c r="R1164" s="150">
        <v>0</v>
      </c>
      <c r="S1164" s="152" t="e">
        <v>#DIV/0!</v>
      </c>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50">
        <f t="shared" ca="1" si="2895"/>
        <v>0</v>
      </c>
      <c r="AY1164" s="150">
        <f>SUM(BA1165:CE1165)</f>
        <v>0</v>
      </c>
      <c r="AZ1164" s="152" t="e">
        <f ca="1">AY1164/AX1164</f>
        <v>#DIV/0!</v>
      </c>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50">
        <f t="shared" ref="CF1164" si="3015">SUM(CI1164:DM1164)</f>
        <v>136</v>
      </c>
      <c r="CG1164" s="150">
        <f>SUM(CI1165:DM1165)</f>
        <v>84</v>
      </c>
      <c r="CH1164" s="152">
        <f>CG1164/CF1164</f>
        <v>0.61764705882352944</v>
      </c>
      <c r="CI1164" s="129"/>
      <c r="CJ1164" s="129"/>
      <c r="CK1164" s="129"/>
      <c r="CL1164" s="129"/>
      <c r="CM1164" s="129"/>
      <c r="CN1164" s="129"/>
      <c r="CO1164" s="129"/>
      <c r="CP1164" s="101"/>
      <c r="CQ1164" s="101"/>
      <c r="CR1164" s="101"/>
      <c r="CS1164" s="101"/>
      <c r="CT1164" s="101">
        <v>25</v>
      </c>
      <c r="CU1164" s="101">
        <v>25</v>
      </c>
      <c r="CV1164" s="101">
        <v>25</v>
      </c>
      <c r="CW1164" s="129">
        <v>25</v>
      </c>
      <c r="CX1164" s="129">
        <v>25</v>
      </c>
      <c r="CY1164" s="129">
        <v>11</v>
      </c>
      <c r="CZ1164" s="129"/>
      <c r="DA1164" s="129"/>
      <c r="DB1164" s="129"/>
      <c r="DC1164" s="129"/>
      <c r="DD1164" s="129"/>
      <c r="DE1164" s="129"/>
      <c r="DF1164" s="129"/>
      <c r="DG1164" s="129"/>
      <c r="DH1164" s="129"/>
      <c r="DI1164" s="129"/>
      <c r="DJ1164" s="129"/>
      <c r="DK1164" s="129"/>
      <c r="DL1164" s="129"/>
      <c r="DM1164" s="129"/>
      <c r="DN1164" s="150">
        <f t="shared" ref="DN1164" si="3016">SUM(DQ1164:ER1164)</f>
        <v>0</v>
      </c>
      <c r="DO1164" s="150">
        <f>SUM(DQ1165:ER1165)</f>
        <v>0</v>
      </c>
      <c r="DP1164" s="152" t="e">
        <f t="shared" si="2903"/>
        <v>#DIV/0!</v>
      </c>
      <c r="DQ1164" s="16"/>
      <c r="DR1164" s="16"/>
      <c r="DS1164" s="16"/>
      <c r="DT1164" s="16"/>
      <c r="DU1164" s="16"/>
      <c r="DV1164" s="16"/>
      <c r="DW1164" s="16"/>
      <c r="DX1164" s="16"/>
      <c r="DY1164" s="16"/>
      <c r="DZ1164" s="16"/>
      <c r="EA1164" s="16"/>
      <c r="EB1164" s="16"/>
      <c r="EC1164" s="16"/>
      <c r="ED1164" s="16"/>
      <c r="EE1164" s="16"/>
      <c r="EF1164" s="16"/>
      <c r="EG1164" s="16"/>
      <c r="EH1164" s="16"/>
      <c r="EI1164" s="16"/>
      <c r="EJ1164" s="16"/>
      <c r="EK1164" s="16"/>
      <c r="EL1164" s="16"/>
      <c r="EM1164" s="16"/>
      <c r="EN1164" s="16"/>
      <c r="EO1164" s="16"/>
      <c r="EP1164" s="16"/>
      <c r="EQ1164" s="16"/>
      <c r="ER1164" s="16"/>
      <c r="ES1164" s="150">
        <f t="shared" ca="1" si="2939"/>
        <v>0</v>
      </c>
      <c r="ET1164" s="150">
        <f t="shared" si="2940"/>
        <v>0</v>
      </c>
      <c r="EU1164" s="152" t="e">
        <f t="shared" ca="1" si="2941"/>
        <v>#DIV/0!</v>
      </c>
      <c r="EV1164" s="16"/>
      <c r="EW1164" s="67"/>
      <c r="EX1164" s="16"/>
      <c r="EY1164" s="16"/>
      <c r="EZ1164" s="16"/>
      <c r="FA1164" s="16"/>
      <c r="FB1164" s="16"/>
      <c r="FC1164" s="16"/>
      <c r="FD1164" s="16"/>
      <c r="FE1164" s="16"/>
      <c r="FF1164" s="16"/>
      <c r="FG1164" s="16"/>
      <c r="FH1164" s="16"/>
      <c r="FI1164" s="16"/>
      <c r="FJ1164" s="16"/>
      <c r="FK1164" s="16"/>
      <c r="FL1164" s="16"/>
      <c r="FM1164" s="16"/>
      <c r="FN1164" s="16"/>
      <c r="FO1164" s="16"/>
      <c r="FP1164" s="16"/>
      <c r="FQ1164" s="16"/>
      <c r="FR1164" s="16"/>
      <c r="FS1164" s="16"/>
      <c r="FT1164" s="16"/>
      <c r="FU1164" s="16"/>
      <c r="FV1164" s="16"/>
      <c r="FW1164" s="16"/>
      <c r="FX1164" s="16"/>
      <c r="FY1164" s="16"/>
      <c r="FZ1164" s="16"/>
      <c r="GA1164" s="150">
        <f t="shared" ref="GA1164" ca="1" si="3017">SUMIF($GD$8:$HG$9,$O$5,GD1164:HG1164)</f>
        <v>0</v>
      </c>
      <c r="GB1164" s="150">
        <f t="shared" ref="GB1164" si="3018">SUM(GD1165:HG1165)</f>
        <v>52</v>
      </c>
      <c r="GC1164" s="152" t="e">
        <f t="shared" ref="GC1164" ca="1" si="3019">GB1164/GA1164</f>
        <v>#DIV/0!</v>
      </c>
      <c r="GD1164" s="16"/>
      <c r="GE1164" s="16"/>
      <c r="GF1164" s="16"/>
      <c r="GG1164" s="16"/>
      <c r="GH1164" s="16"/>
      <c r="GI1164" s="16"/>
      <c r="GJ1164" s="16"/>
      <c r="GK1164" s="16"/>
      <c r="GL1164" s="16"/>
      <c r="GM1164" s="16"/>
      <c r="GN1164" s="16"/>
      <c r="GO1164" s="16"/>
      <c r="GP1164" s="16"/>
      <c r="GQ1164" s="16"/>
      <c r="GR1164" s="16"/>
      <c r="GS1164" s="16"/>
      <c r="GT1164" s="16"/>
      <c r="GU1164" s="16"/>
      <c r="GV1164" s="16"/>
      <c r="GW1164" s="16"/>
      <c r="GX1164" s="16"/>
      <c r="GY1164" s="16"/>
      <c r="GZ1164" s="16"/>
      <c r="HA1164" s="16"/>
      <c r="HB1164" s="16"/>
      <c r="HC1164" s="16"/>
      <c r="HD1164" s="16"/>
      <c r="HE1164" s="16"/>
      <c r="HF1164" s="16"/>
      <c r="HG1164" s="16"/>
      <c r="HH1164" s="150"/>
      <c r="HI1164" s="150">
        <v>0</v>
      </c>
      <c r="HJ1164" s="152" t="e">
        <v>#DIV/0!</v>
      </c>
      <c r="HK1164" s="16"/>
      <c r="HL1164" s="16"/>
      <c r="HM1164" s="16"/>
      <c r="HN1164" s="16"/>
      <c r="HO1164" s="16"/>
      <c r="HP1164" s="16"/>
      <c r="HQ1164" s="16"/>
      <c r="HR1164" s="16"/>
      <c r="HS1164" s="16"/>
      <c r="HT1164" s="16"/>
      <c r="HU1164" s="16"/>
      <c r="HV1164" s="16"/>
      <c r="HW1164" s="16"/>
      <c r="HX1164" s="16"/>
      <c r="HY1164" s="16"/>
      <c r="HZ1164" s="16"/>
      <c r="IA1164" s="16"/>
      <c r="IB1164" s="16"/>
      <c r="IC1164" s="16"/>
      <c r="ID1164" s="16"/>
      <c r="IE1164" s="16"/>
      <c r="IF1164" s="16"/>
      <c r="IG1164" s="16"/>
      <c r="IH1164" s="16"/>
      <c r="II1164" s="16"/>
      <c r="IJ1164" s="16"/>
      <c r="IK1164" s="16"/>
      <c r="IL1164" s="16"/>
      <c r="IM1164" s="16"/>
      <c r="IN1164" s="16"/>
      <c r="IO1164" s="16"/>
      <c r="IP1164" s="150"/>
      <c r="IQ1164" s="150">
        <v>0</v>
      </c>
      <c r="IR1164" s="152" t="e">
        <v>#DIV/0!</v>
      </c>
      <c r="IS1164" s="16"/>
      <c r="IT1164" s="16"/>
      <c r="IU1164" s="16"/>
      <c r="IV1164" s="16"/>
      <c r="IW1164" s="16"/>
      <c r="IX1164" s="16"/>
      <c r="IY1164" s="16"/>
      <c r="IZ1164" s="16"/>
      <c r="JA1164" s="16"/>
      <c r="JB1164" s="16"/>
      <c r="JC1164" s="16"/>
      <c r="JD1164" s="16"/>
      <c r="JE1164" s="16"/>
      <c r="JF1164" s="16"/>
      <c r="JG1164" s="16"/>
      <c r="JH1164" s="16"/>
      <c r="JI1164" s="16"/>
      <c r="JJ1164" s="16"/>
      <c r="JK1164" s="16"/>
      <c r="JL1164" s="16"/>
      <c r="JM1164" s="16"/>
      <c r="JN1164" s="16"/>
      <c r="JO1164" s="16"/>
      <c r="JP1164" s="16"/>
      <c r="JQ1164" s="16"/>
      <c r="JR1164" s="16"/>
      <c r="JS1164" s="16"/>
      <c r="JT1164" s="16"/>
      <c r="JU1164" s="23"/>
      <c r="JV1164" s="16"/>
      <c r="JW1164" s="150"/>
      <c r="JX1164" s="150">
        <v>0</v>
      </c>
      <c r="JY1164" s="152" t="e">
        <v>#DIV/0!</v>
      </c>
      <c r="JZ1164" s="16"/>
      <c r="KA1164" s="16"/>
      <c r="KB1164" s="16"/>
      <c r="KC1164" s="16"/>
      <c r="KD1164" s="16"/>
      <c r="KE1164" s="16"/>
      <c r="KF1164" s="16"/>
      <c r="KG1164" s="16"/>
      <c r="KH1164" s="16"/>
      <c r="KI1164" s="16"/>
      <c r="KJ1164" s="16"/>
      <c r="KK1164" s="16"/>
      <c r="KL1164" s="16"/>
      <c r="KM1164" s="16"/>
      <c r="KN1164" s="16"/>
      <c r="KO1164" s="16"/>
      <c r="KP1164" s="16"/>
      <c r="KQ1164" s="16"/>
      <c r="KR1164" s="16"/>
      <c r="KS1164" s="16"/>
      <c r="KT1164" s="16"/>
      <c r="KU1164" s="16"/>
      <c r="KV1164" s="16"/>
      <c r="KW1164" s="16"/>
      <c r="KX1164" s="16"/>
      <c r="KY1164" s="16"/>
      <c r="KZ1164" s="16"/>
      <c r="LA1164" s="16"/>
      <c r="LB1164" s="16"/>
      <c r="LC1164" s="16"/>
      <c r="LD1164" s="16"/>
      <c r="LE1164" s="150"/>
      <c r="LF1164" s="150">
        <v>0</v>
      </c>
      <c r="LG1164" s="152" t="e">
        <v>#DIV/0!</v>
      </c>
      <c r="LH1164" s="16"/>
      <c r="LI1164" s="16"/>
      <c r="LJ1164" s="16"/>
      <c r="LK1164" s="16"/>
      <c r="LL1164" s="16"/>
      <c r="LM1164" s="16"/>
      <c r="LN1164" s="16"/>
      <c r="LO1164" s="16"/>
      <c r="LP1164" s="16"/>
      <c r="LQ1164" s="16"/>
      <c r="LR1164" s="16"/>
      <c r="LS1164" s="16"/>
      <c r="LT1164" s="16"/>
      <c r="LU1164" s="16"/>
      <c r="LV1164" s="16"/>
      <c r="LW1164" s="16"/>
      <c r="LX1164" s="16"/>
      <c r="LY1164" s="16"/>
      <c r="LZ1164" s="16"/>
      <c r="MA1164" s="16"/>
      <c r="MB1164" s="16"/>
      <c r="MC1164" s="16"/>
      <c r="MD1164" s="16"/>
      <c r="ME1164" s="16"/>
      <c r="MF1164" s="16"/>
      <c r="MG1164" s="16"/>
      <c r="MH1164" s="16"/>
      <c r="MI1164" s="16"/>
      <c r="MJ1164" s="16"/>
      <c r="MK1164" s="16"/>
      <c r="ML1164" s="16"/>
    </row>
    <row r="1165" spans="1:350" ht="13.9" customHeight="1" outlineLevel="3" x14ac:dyDescent="0.2">
      <c r="A1165" s="227"/>
      <c r="B1165" s="219"/>
      <c r="C1165" s="215"/>
      <c r="D1165" s="155"/>
      <c r="E1165" s="176"/>
      <c r="F1165" s="176"/>
      <c r="G1165" s="176"/>
      <c r="H1165" s="171"/>
      <c r="I1165" s="171"/>
      <c r="J1165" s="213"/>
      <c r="K1165" s="213"/>
      <c r="L1165" s="173"/>
      <c r="M1165" s="173"/>
      <c r="N1165" s="184"/>
      <c r="O1165" s="157"/>
      <c r="P1165" s="17" t="s">
        <v>26</v>
      </c>
      <c r="Q1165" s="151"/>
      <c r="R1165" s="151"/>
      <c r="S1165" s="153"/>
      <c r="T1165" s="24"/>
      <c r="U1165" s="24"/>
      <c r="V1165" s="24"/>
      <c r="W1165" s="24"/>
      <c r="X1165" s="24"/>
      <c r="Y1165" s="24"/>
      <c r="Z1165" s="24"/>
      <c r="AA1165" s="24"/>
      <c r="AB1165" s="24"/>
      <c r="AC1165" s="24"/>
      <c r="AD1165" s="24"/>
      <c r="AE1165" s="24"/>
      <c r="AF1165" s="24"/>
      <c r="AG1165" s="24"/>
      <c r="AH1165" s="24"/>
      <c r="AI1165" s="24"/>
      <c r="AJ1165" s="24"/>
      <c r="AK1165" s="24"/>
      <c r="AL1165" s="24"/>
      <c r="AM1165" s="24"/>
      <c r="AN1165" s="24"/>
      <c r="AO1165" s="24"/>
      <c r="AP1165" s="24"/>
      <c r="AQ1165" s="24"/>
      <c r="AR1165" s="24"/>
      <c r="AS1165" s="24"/>
      <c r="AT1165" s="24"/>
      <c r="AU1165" s="24"/>
      <c r="AV1165" s="24"/>
      <c r="AW1165" s="24"/>
      <c r="AX1165" s="151"/>
      <c r="AY1165" s="151"/>
      <c r="AZ1165" s="153"/>
      <c r="BA1165" s="24"/>
      <c r="BB1165" s="24"/>
      <c r="BC1165" s="24"/>
      <c r="BD1165" s="24"/>
      <c r="BE1165" s="24"/>
      <c r="BF1165" s="24"/>
      <c r="BG1165" s="24"/>
      <c r="BH1165" s="24"/>
      <c r="BI1165" s="24"/>
      <c r="BJ1165" s="24"/>
      <c r="BK1165" s="24"/>
      <c r="BL1165" s="24"/>
      <c r="BM1165" s="24"/>
      <c r="BN1165" s="24"/>
      <c r="BO1165" s="24"/>
      <c r="BP1165" s="24"/>
      <c r="BQ1165" s="24"/>
      <c r="BR1165" s="24"/>
      <c r="BS1165" s="24"/>
      <c r="BT1165" s="24"/>
      <c r="BU1165" s="24"/>
      <c r="BV1165" s="24"/>
      <c r="BW1165" s="24"/>
      <c r="BX1165" s="24"/>
      <c r="BY1165" s="24"/>
      <c r="BZ1165" s="24"/>
      <c r="CA1165" s="24"/>
      <c r="CB1165" s="24"/>
      <c r="CC1165" s="24"/>
      <c r="CD1165" s="24"/>
      <c r="CE1165" s="24"/>
      <c r="CF1165" s="151"/>
      <c r="CG1165" s="151"/>
      <c r="CH1165" s="153"/>
      <c r="CI1165" s="141"/>
      <c r="CJ1165" s="141"/>
      <c r="CK1165" s="141"/>
      <c r="CL1165" s="141"/>
      <c r="CM1165" s="141"/>
      <c r="CN1165" s="141"/>
      <c r="CO1165" s="141"/>
      <c r="CP1165" s="95"/>
      <c r="CQ1165" s="95"/>
      <c r="CR1165" s="95"/>
      <c r="CS1165" s="95"/>
      <c r="CT1165" s="95"/>
      <c r="CU1165" s="95"/>
      <c r="CV1165" s="95"/>
      <c r="CW1165" s="141"/>
      <c r="CX1165" s="141"/>
      <c r="CY1165" s="141"/>
      <c r="CZ1165" s="141"/>
      <c r="DA1165" s="141"/>
      <c r="DB1165" s="141">
        <v>7</v>
      </c>
      <c r="DC1165" s="141">
        <v>53</v>
      </c>
      <c r="DD1165" s="141">
        <v>24</v>
      </c>
      <c r="DE1165" s="141"/>
      <c r="DF1165" s="141"/>
      <c r="DG1165" s="141"/>
      <c r="DH1165" s="141"/>
      <c r="DI1165" s="141"/>
      <c r="DJ1165" s="141"/>
      <c r="DK1165" s="141"/>
      <c r="DL1165" s="141"/>
      <c r="DM1165" s="141"/>
      <c r="DN1165" s="151"/>
      <c r="DO1165" s="151"/>
      <c r="DP1165" s="153"/>
      <c r="DQ1165" s="24"/>
      <c r="DR1165" s="24"/>
      <c r="DS1165" s="24"/>
      <c r="DT1165" s="24"/>
      <c r="DU1165" s="24"/>
      <c r="DV1165" s="24"/>
      <c r="DW1165" s="24"/>
      <c r="DX1165" s="24"/>
      <c r="DY1165" s="24"/>
      <c r="DZ1165" s="24"/>
      <c r="EA1165" s="24"/>
      <c r="EB1165" s="24"/>
      <c r="EC1165" s="24"/>
      <c r="ED1165" s="24"/>
      <c r="EE1165" s="24"/>
      <c r="EF1165" s="24"/>
      <c r="EG1165" s="24"/>
      <c r="EH1165" s="24"/>
      <c r="EI1165" s="24"/>
      <c r="EJ1165" s="24"/>
      <c r="EK1165" s="24"/>
      <c r="EL1165" s="24"/>
      <c r="EM1165" s="24"/>
      <c r="EN1165" s="24"/>
      <c r="EO1165" s="24"/>
      <c r="EP1165" s="24"/>
      <c r="EQ1165" s="24"/>
      <c r="ER1165" s="24"/>
      <c r="ES1165" s="151"/>
      <c r="ET1165" s="151"/>
      <c r="EU1165" s="153"/>
      <c r="EV1165" s="24"/>
      <c r="EW1165" s="125"/>
      <c r="EX1165" s="24"/>
      <c r="EY1165" s="24"/>
      <c r="EZ1165" s="24"/>
      <c r="FA1165" s="24"/>
      <c r="FB1165" s="24"/>
      <c r="FC1165" s="24"/>
      <c r="FD1165" s="24"/>
      <c r="FE1165" s="24"/>
      <c r="FF1165" s="24"/>
      <c r="FG1165" s="24"/>
      <c r="FH1165" s="24"/>
      <c r="FI1165" s="24"/>
      <c r="FJ1165" s="24"/>
      <c r="FK1165" s="24"/>
      <c r="FL1165" s="24"/>
      <c r="FM1165" s="24"/>
      <c r="FN1165" s="24"/>
      <c r="FO1165" s="24"/>
      <c r="FP1165" s="24"/>
      <c r="FQ1165" s="24"/>
      <c r="FR1165" s="24"/>
      <c r="FS1165" s="24"/>
      <c r="FT1165" s="24"/>
      <c r="FU1165" s="24"/>
      <c r="FV1165" s="24"/>
      <c r="FW1165" s="24"/>
      <c r="FX1165" s="24"/>
      <c r="FY1165" s="24"/>
      <c r="FZ1165" s="24"/>
      <c r="GA1165" s="151"/>
      <c r="GB1165" s="151"/>
      <c r="GC1165" s="153"/>
      <c r="GD1165" s="24"/>
      <c r="GE1165" s="24"/>
      <c r="GF1165" s="24"/>
      <c r="GG1165" s="24"/>
      <c r="GH1165" s="24"/>
      <c r="GI1165" s="24"/>
      <c r="GJ1165" s="24"/>
      <c r="GK1165" s="24"/>
      <c r="GL1165" s="24"/>
      <c r="GM1165" s="24"/>
      <c r="GN1165" s="24"/>
      <c r="GO1165" s="24">
        <v>10</v>
      </c>
      <c r="GP1165" s="24"/>
      <c r="GQ1165" s="24"/>
      <c r="GR1165" s="24"/>
      <c r="GS1165" s="24"/>
      <c r="GT1165" s="24"/>
      <c r="GU1165" s="24">
        <v>21</v>
      </c>
      <c r="GV1165" s="24"/>
      <c r="GW1165" s="24"/>
      <c r="GX1165" s="24"/>
      <c r="GY1165" s="24">
        <v>6</v>
      </c>
      <c r="GZ1165" s="24"/>
      <c r="HA1165" s="24">
        <v>15</v>
      </c>
      <c r="HB1165" s="24"/>
      <c r="HC1165" s="24"/>
      <c r="HD1165" s="24"/>
      <c r="HE1165" s="24"/>
      <c r="HF1165" s="24"/>
      <c r="HG1165" s="24"/>
      <c r="HH1165" s="151"/>
      <c r="HI1165" s="151"/>
      <c r="HJ1165" s="153"/>
      <c r="HK1165" s="24"/>
      <c r="HL1165" s="24"/>
      <c r="HM1165" s="24"/>
      <c r="HN1165" s="24"/>
      <c r="HO1165" s="24"/>
      <c r="HP1165" s="24"/>
      <c r="HQ1165" s="24"/>
      <c r="HR1165" s="24"/>
      <c r="HS1165" s="24"/>
      <c r="HT1165" s="24"/>
      <c r="HU1165" s="24"/>
      <c r="HV1165" s="24"/>
      <c r="HW1165" s="24"/>
      <c r="HX1165" s="24"/>
      <c r="HY1165" s="24"/>
      <c r="HZ1165" s="24"/>
      <c r="IA1165" s="24"/>
      <c r="IB1165" s="24"/>
      <c r="IC1165" s="24"/>
      <c r="ID1165" s="24"/>
      <c r="IE1165" s="24"/>
      <c r="IF1165" s="24"/>
      <c r="IG1165" s="24"/>
      <c r="IH1165" s="24"/>
      <c r="II1165" s="24"/>
      <c r="IJ1165" s="24"/>
      <c r="IK1165" s="24"/>
      <c r="IL1165" s="24"/>
      <c r="IM1165" s="24"/>
      <c r="IN1165" s="24"/>
      <c r="IO1165" s="24"/>
      <c r="IP1165" s="151"/>
      <c r="IQ1165" s="151"/>
      <c r="IR1165" s="153"/>
      <c r="IS1165" s="24"/>
      <c r="IT1165" s="24"/>
      <c r="IU1165" s="24"/>
      <c r="IV1165" s="24"/>
      <c r="IW1165" s="24"/>
      <c r="IX1165" s="24"/>
      <c r="IY1165" s="24"/>
      <c r="IZ1165" s="24"/>
      <c r="JA1165" s="24"/>
      <c r="JB1165" s="24"/>
      <c r="JC1165" s="24"/>
      <c r="JD1165" s="24"/>
      <c r="JE1165" s="24"/>
      <c r="JF1165" s="24"/>
      <c r="JG1165" s="24"/>
      <c r="JH1165" s="24"/>
      <c r="JI1165" s="24"/>
      <c r="JJ1165" s="24"/>
      <c r="JK1165" s="24"/>
      <c r="JL1165" s="24"/>
      <c r="JM1165" s="24"/>
      <c r="JN1165" s="24"/>
      <c r="JO1165" s="24"/>
      <c r="JP1165" s="24"/>
      <c r="JQ1165" s="24"/>
      <c r="JR1165" s="24"/>
      <c r="JS1165" s="24"/>
      <c r="JT1165" s="24"/>
      <c r="JU1165" s="25"/>
      <c r="JV1165" s="24"/>
      <c r="JW1165" s="151"/>
      <c r="JX1165" s="151"/>
      <c r="JY1165" s="153"/>
      <c r="JZ1165" s="24"/>
      <c r="KA1165" s="24"/>
      <c r="KB1165" s="24"/>
      <c r="KC1165" s="24"/>
      <c r="KD1165" s="24"/>
      <c r="KE1165" s="24"/>
      <c r="KF1165" s="24"/>
      <c r="KG1165" s="24"/>
      <c r="KH1165" s="24"/>
      <c r="KI1165" s="24"/>
      <c r="KJ1165" s="24"/>
      <c r="KK1165" s="24"/>
      <c r="KL1165" s="24"/>
      <c r="KM1165" s="24"/>
      <c r="KN1165" s="24"/>
      <c r="KO1165" s="24"/>
      <c r="KP1165" s="24"/>
      <c r="KQ1165" s="24"/>
      <c r="KR1165" s="24"/>
      <c r="KS1165" s="24"/>
      <c r="KT1165" s="24"/>
      <c r="KU1165" s="24"/>
      <c r="KV1165" s="24"/>
      <c r="KW1165" s="24"/>
      <c r="KX1165" s="24"/>
      <c r="KY1165" s="24"/>
      <c r="KZ1165" s="24"/>
      <c r="LA1165" s="24"/>
      <c r="LB1165" s="24"/>
      <c r="LC1165" s="24"/>
      <c r="LD1165" s="24"/>
      <c r="LE1165" s="151"/>
      <c r="LF1165" s="151"/>
      <c r="LG1165" s="153"/>
      <c r="LH1165" s="24"/>
      <c r="LI1165" s="24"/>
      <c r="LJ1165" s="24"/>
      <c r="LK1165" s="24"/>
      <c r="LL1165" s="24"/>
      <c r="LM1165" s="24"/>
      <c r="LN1165" s="24"/>
      <c r="LO1165" s="24"/>
      <c r="LP1165" s="24"/>
      <c r="LQ1165" s="24"/>
      <c r="LR1165" s="24"/>
      <c r="LS1165" s="24"/>
      <c r="LT1165" s="24"/>
      <c r="LU1165" s="24"/>
      <c r="LV1165" s="24"/>
      <c r="LW1165" s="24"/>
      <c r="LX1165" s="24"/>
      <c r="LY1165" s="24"/>
      <c r="LZ1165" s="24"/>
      <c r="MA1165" s="24"/>
      <c r="MB1165" s="24"/>
      <c r="MC1165" s="24"/>
      <c r="MD1165" s="24"/>
      <c r="ME1165" s="24"/>
      <c r="MF1165" s="24"/>
      <c r="MG1165" s="24"/>
      <c r="MH1165" s="24"/>
      <c r="MI1165" s="24"/>
      <c r="MJ1165" s="24"/>
      <c r="MK1165" s="24"/>
      <c r="ML1165" s="24"/>
    </row>
    <row r="1166" spans="1:350" ht="13.9" customHeight="1" outlineLevel="3" x14ac:dyDescent="0.2">
      <c r="A1166" s="226" t="s">
        <v>677</v>
      </c>
      <c r="B1166" s="218" t="s">
        <v>100</v>
      </c>
      <c r="C1166" s="214" t="s">
        <v>99</v>
      </c>
      <c r="D1166" s="216">
        <v>12</v>
      </c>
      <c r="E1166" s="175">
        <v>0</v>
      </c>
      <c r="F1166" s="175">
        <f>D1166-E1166</f>
        <v>12</v>
      </c>
      <c r="G1166" s="175" t="s">
        <v>842</v>
      </c>
      <c r="H1166" s="170" t="s">
        <v>856</v>
      </c>
      <c r="I1166" s="170" t="s">
        <v>885</v>
      </c>
      <c r="J1166" s="212">
        <f ca="1">E1166+Q1166+AX1166+CF1166+DN1166+ES1166+GA1166+HH1166+IP1166+JW1166+LE1166</f>
        <v>12</v>
      </c>
      <c r="K1166" s="212">
        <f>E1166+R1166+AY1166+CG1166+DO1166+ET1166+GB1166+HI1166+IQ1166+JX1166+LF1166</f>
        <v>12</v>
      </c>
      <c r="L1166" s="172">
        <f ca="1">K1166/J1166</f>
        <v>1</v>
      </c>
      <c r="M1166" s="172">
        <f>K1166/D1166</f>
        <v>1</v>
      </c>
      <c r="N1166" s="183">
        <f ca="1">SUMIF($EV$8:$FZ$9,$O$5,$EV1167:$FZ1167)-SUMIF($EV$8:$FZ$9,$Q$5,$EV1167:$FZ1167)</f>
        <v>0</v>
      </c>
      <c r="O1166" s="156"/>
      <c r="P1166" s="16" t="s">
        <v>25</v>
      </c>
      <c r="Q1166" s="150">
        <v>0</v>
      </c>
      <c r="R1166" s="150">
        <v>0</v>
      </c>
      <c r="S1166" s="152" t="e">
        <v>#DIV/0!</v>
      </c>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50">
        <f t="shared" ca="1" si="2895"/>
        <v>0</v>
      </c>
      <c r="AY1166" s="150">
        <f>SUM(BA1167:CE1167)</f>
        <v>0</v>
      </c>
      <c r="AZ1166" s="152" t="e">
        <f ca="1">AY1166/AX1166</f>
        <v>#DIV/0!</v>
      </c>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50">
        <f t="shared" ref="CF1166" si="3020">SUM(CI1166:DM1166)</f>
        <v>12</v>
      </c>
      <c r="CG1166" s="150">
        <f>SUM(CI1167:DM1167)</f>
        <v>12</v>
      </c>
      <c r="CH1166" s="152">
        <f>CG1166/CF1166</f>
        <v>1</v>
      </c>
      <c r="CI1166" s="129"/>
      <c r="CJ1166" s="129"/>
      <c r="CK1166" s="129"/>
      <c r="CL1166" s="129"/>
      <c r="CM1166" s="129"/>
      <c r="CN1166" s="129"/>
      <c r="CO1166" s="101"/>
      <c r="CP1166" s="101"/>
      <c r="CQ1166" s="101"/>
      <c r="CR1166" s="101"/>
      <c r="CS1166" s="101"/>
      <c r="CT1166" s="101"/>
      <c r="CU1166" s="101"/>
      <c r="CV1166" s="101"/>
      <c r="CW1166" s="129"/>
      <c r="CX1166" s="129"/>
      <c r="CY1166" s="129">
        <v>12</v>
      </c>
      <c r="CZ1166" s="129"/>
      <c r="DA1166" s="129"/>
      <c r="DB1166" s="129"/>
      <c r="DC1166" s="129"/>
      <c r="DD1166" s="129"/>
      <c r="DE1166" s="129"/>
      <c r="DF1166" s="129"/>
      <c r="DG1166" s="129"/>
      <c r="DH1166" s="129"/>
      <c r="DI1166" s="129"/>
      <c r="DJ1166" s="129"/>
      <c r="DK1166" s="129"/>
      <c r="DL1166" s="129"/>
      <c r="DM1166" s="129"/>
      <c r="DN1166" s="150">
        <f t="shared" ref="DN1166" si="3021">SUM(DQ1166:ER1166)</f>
        <v>0</v>
      </c>
      <c r="DO1166" s="150">
        <f>SUM(DQ1167:ER1167)</f>
        <v>0</v>
      </c>
      <c r="DP1166" s="152" t="e">
        <f t="shared" si="2903"/>
        <v>#DIV/0!</v>
      </c>
      <c r="DQ1166" s="16"/>
      <c r="DR1166" s="16"/>
      <c r="DS1166" s="16"/>
      <c r="DT1166" s="16"/>
      <c r="DU1166" s="16"/>
      <c r="DV1166" s="16"/>
      <c r="DW1166" s="16"/>
      <c r="DX1166" s="16"/>
      <c r="DY1166" s="16"/>
      <c r="DZ1166" s="16"/>
      <c r="EA1166" s="16"/>
      <c r="EB1166" s="16"/>
      <c r="EC1166" s="16"/>
      <c r="ED1166" s="16"/>
      <c r="EE1166" s="16"/>
      <c r="EF1166" s="16"/>
      <c r="EG1166" s="16"/>
      <c r="EH1166" s="16"/>
      <c r="EI1166" s="16"/>
      <c r="EJ1166" s="16"/>
      <c r="EK1166" s="16"/>
      <c r="EL1166" s="16"/>
      <c r="EM1166" s="16"/>
      <c r="EN1166" s="16"/>
      <c r="EO1166" s="16"/>
      <c r="EP1166" s="16"/>
      <c r="EQ1166" s="16"/>
      <c r="ER1166" s="16"/>
      <c r="ES1166" s="150">
        <f t="shared" ca="1" si="2939"/>
        <v>0</v>
      </c>
      <c r="ET1166" s="150">
        <f t="shared" si="2940"/>
        <v>0</v>
      </c>
      <c r="EU1166" s="152" t="e">
        <f t="shared" ca="1" si="2941"/>
        <v>#DIV/0!</v>
      </c>
      <c r="EV1166" s="16"/>
      <c r="EW1166" s="67"/>
      <c r="EX1166" s="16"/>
      <c r="EY1166" s="16"/>
      <c r="EZ1166" s="16"/>
      <c r="FA1166" s="16"/>
      <c r="FB1166" s="16"/>
      <c r="FC1166" s="16"/>
      <c r="FD1166" s="16"/>
      <c r="FE1166" s="16"/>
      <c r="FF1166" s="16"/>
      <c r="FG1166" s="16"/>
      <c r="FH1166" s="16"/>
      <c r="FI1166" s="16"/>
      <c r="FJ1166" s="16"/>
      <c r="FK1166" s="16"/>
      <c r="FL1166" s="16"/>
      <c r="FM1166" s="16"/>
      <c r="FN1166" s="16"/>
      <c r="FO1166" s="16"/>
      <c r="FP1166" s="16"/>
      <c r="FQ1166" s="16"/>
      <c r="FR1166" s="16"/>
      <c r="FS1166" s="16"/>
      <c r="FT1166" s="16"/>
      <c r="FU1166" s="16"/>
      <c r="FV1166" s="16"/>
      <c r="FW1166" s="16"/>
      <c r="FX1166" s="16"/>
      <c r="FY1166" s="16"/>
      <c r="FZ1166" s="16"/>
      <c r="GA1166" s="150">
        <f t="shared" ref="GA1166" ca="1" si="3022">SUMIF($GD$8:$HG$9,$O$5,GD1166:HG1166)</f>
        <v>0</v>
      </c>
      <c r="GB1166" s="150">
        <f t="shared" ref="GB1166" si="3023">SUM(GD1167:HG1167)</f>
        <v>0</v>
      </c>
      <c r="GC1166" s="152" t="e">
        <f t="shared" ref="GC1166" ca="1" si="3024">GB1166/GA1166</f>
        <v>#DIV/0!</v>
      </c>
      <c r="GD1166" s="16"/>
      <c r="GE1166" s="16"/>
      <c r="GF1166" s="16"/>
      <c r="GG1166" s="16"/>
      <c r="GH1166" s="16"/>
      <c r="GI1166" s="16"/>
      <c r="GJ1166" s="16"/>
      <c r="GK1166" s="16"/>
      <c r="GL1166" s="16"/>
      <c r="GM1166" s="16"/>
      <c r="GN1166" s="16"/>
      <c r="GO1166" s="16"/>
      <c r="GP1166" s="16"/>
      <c r="GQ1166" s="16"/>
      <c r="GR1166" s="16"/>
      <c r="GS1166" s="16"/>
      <c r="GT1166" s="16"/>
      <c r="GU1166" s="16"/>
      <c r="GV1166" s="16"/>
      <c r="GW1166" s="16"/>
      <c r="GX1166" s="16"/>
      <c r="GY1166" s="16"/>
      <c r="GZ1166" s="16"/>
      <c r="HA1166" s="16"/>
      <c r="HB1166" s="16"/>
      <c r="HC1166" s="16"/>
      <c r="HD1166" s="16"/>
      <c r="HE1166" s="16"/>
      <c r="HF1166" s="16"/>
      <c r="HG1166" s="16"/>
      <c r="HH1166" s="150"/>
      <c r="HI1166" s="150">
        <v>0</v>
      </c>
      <c r="HJ1166" s="152" t="e">
        <v>#DIV/0!</v>
      </c>
      <c r="HK1166" s="16"/>
      <c r="HL1166" s="16"/>
      <c r="HM1166" s="16"/>
      <c r="HN1166" s="16"/>
      <c r="HO1166" s="16"/>
      <c r="HP1166" s="16"/>
      <c r="HQ1166" s="16"/>
      <c r="HR1166" s="16"/>
      <c r="HS1166" s="16"/>
      <c r="HT1166" s="16"/>
      <c r="HU1166" s="16"/>
      <c r="HV1166" s="16"/>
      <c r="HW1166" s="16"/>
      <c r="HX1166" s="16"/>
      <c r="HY1166" s="16"/>
      <c r="HZ1166" s="16"/>
      <c r="IA1166" s="16"/>
      <c r="IB1166" s="16"/>
      <c r="IC1166" s="16"/>
      <c r="ID1166" s="16"/>
      <c r="IE1166" s="16"/>
      <c r="IF1166" s="16"/>
      <c r="IG1166" s="16"/>
      <c r="IH1166" s="16"/>
      <c r="II1166" s="16"/>
      <c r="IJ1166" s="16"/>
      <c r="IK1166" s="16"/>
      <c r="IL1166" s="16"/>
      <c r="IM1166" s="16"/>
      <c r="IN1166" s="16"/>
      <c r="IO1166" s="16"/>
      <c r="IP1166" s="150"/>
      <c r="IQ1166" s="150">
        <v>0</v>
      </c>
      <c r="IR1166" s="152" t="e">
        <v>#DIV/0!</v>
      </c>
      <c r="IS1166" s="16"/>
      <c r="IT1166" s="16"/>
      <c r="IU1166" s="16"/>
      <c r="IV1166" s="16"/>
      <c r="IW1166" s="16"/>
      <c r="IX1166" s="16"/>
      <c r="IY1166" s="16"/>
      <c r="IZ1166" s="16"/>
      <c r="JA1166" s="16"/>
      <c r="JB1166" s="16"/>
      <c r="JC1166" s="16"/>
      <c r="JD1166" s="16"/>
      <c r="JE1166" s="16"/>
      <c r="JF1166" s="16"/>
      <c r="JG1166" s="16"/>
      <c r="JH1166" s="16"/>
      <c r="JI1166" s="16"/>
      <c r="JJ1166" s="16"/>
      <c r="JK1166" s="16"/>
      <c r="JL1166" s="16"/>
      <c r="JM1166" s="16"/>
      <c r="JN1166" s="16"/>
      <c r="JO1166" s="16"/>
      <c r="JP1166" s="16"/>
      <c r="JQ1166" s="16"/>
      <c r="JR1166" s="16"/>
      <c r="JS1166" s="16"/>
      <c r="JT1166" s="16"/>
      <c r="JU1166" s="23"/>
      <c r="JV1166" s="16"/>
      <c r="JW1166" s="150"/>
      <c r="JX1166" s="150">
        <v>0</v>
      </c>
      <c r="JY1166" s="152" t="e">
        <v>#DIV/0!</v>
      </c>
      <c r="JZ1166" s="16"/>
      <c r="KA1166" s="16"/>
      <c r="KB1166" s="16"/>
      <c r="KC1166" s="16"/>
      <c r="KD1166" s="16"/>
      <c r="KE1166" s="16"/>
      <c r="KF1166" s="16"/>
      <c r="KG1166" s="16"/>
      <c r="KH1166" s="16"/>
      <c r="KI1166" s="16"/>
      <c r="KJ1166" s="16"/>
      <c r="KK1166" s="16"/>
      <c r="KL1166" s="16"/>
      <c r="KM1166" s="16"/>
      <c r="KN1166" s="16"/>
      <c r="KO1166" s="16"/>
      <c r="KP1166" s="16"/>
      <c r="KQ1166" s="16"/>
      <c r="KR1166" s="16"/>
      <c r="KS1166" s="16"/>
      <c r="KT1166" s="16"/>
      <c r="KU1166" s="16"/>
      <c r="KV1166" s="16"/>
      <c r="KW1166" s="16"/>
      <c r="KX1166" s="16"/>
      <c r="KY1166" s="16"/>
      <c r="KZ1166" s="16"/>
      <c r="LA1166" s="16"/>
      <c r="LB1166" s="16"/>
      <c r="LC1166" s="16"/>
      <c r="LD1166" s="16"/>
      <c r="LE1166" s="150"/>
      <c r="LF1166" s="150">
        <v>0</v>
      </c>
      <c r="LG1166" s="152" t="e">
        <v>#DIV/0!</v>
      </c>
      <c r="LH1166" s="16"/>
      <c r="LI1166" s="16"/>
      <c r="LJ1166" s="16"/>
      <c r="LK1166" s="16"/>
      <c r="LL1166" s="16"/>
      <c r="LM1166" s="16"/>
      <c r="LN1166" s="16"/>
      <c r="LO1166" s="16"/>
      <c r="LP1166" s="16"/>
      <c r="LQ1166" s="16"/>
      <c r="LR1166" s="16"/>
      <c r="LS1166" s="16"/>
      <c r="LT1166" s="16"/>
      <c r="LU1166" s="16"/>
      <c r="LV1166" s="16"/>
      <c r="LW1166" s="16"/>
      <c r="LX1166" s="16"/>
      <c r="LY1166" s="16"/>
      <c r="LZ1166" s="16"/>
      <c r="MA1166" s="16"/>
      <c r="MB1166" s="16"/>
      <c r="MC1166" s="16"/>
      <c r="MD1166" s="16"/>
      <c r="ME1166" s="16"/>
      <c r="MF1166" s="16"/>
      <c r="MG1166" s="16"/>
      <c r="MH1166" s="16"/>
      <c r="MI1166" s="16"/>
      <c r="MJ1166" s="16"/>
      <c r="MK1166" s="16"/>
      <c r="ML1166" s="16"/>
    </row>
    <row r="1167" spans="1:350" ht="13.9" customHeight="1" outlineLevel="3" x14ac:dyDescent="0.2">
      <c r="A1167" s="227"/>
      <c r="B1167" s="219"/>
      <c r="C1167" s="215"/>
      <c r="D1167" s="217"/>
      <c r="E1167" s="176"/>
      <c r="F1167" s="176"/>
      <c r="G1167" s="176"/>
      <c r="H1167" s="171"/>
      <c r="I1167" s="171"/>
      <c r="J1167" s="213"/>
      <c r="K1167" s="213"/>
      <c r="L1167" s="173"/>
      <c r="M1167" s="173"/>
      <c r="N1167" s="184"/>
      <c r="O1167" s="157"/>
      <c r="P1167" s="17" t="s">
        <v>26</v>
      </c>
      <c r="Q1167" s="151"/>
      <c r="R1167" s="151"/>
      <c r="S1167" s="153"/>
      <c r="T1167" s="24"/>
      <c r="U1167" s="24"/>
      <c r="V1167" s="24"/>
      <c r="W1167" s="24"/>
      <c r="X1167" s="24"/>
      <c r="Y1167" s="24"/>
      <c r="Z1167" s="24"/>
      <c r="AA1167" s="24"/>
      <c r="AB1167" s="24"/>
      <c r="AC1167" s="24"/>
      <c r="AD1167" s="24"/>
      <c r="AE1167" s="24"/>
      <c r="AF1167" s="24"/>
      <c r="AG1167" s="24"/>
      <c r="AH1167" s="24"/>
      <c r="AI1167" s="24"/>
      <c r="AJ1167" s="24"/>
      <c r="AK1167" s="24"/>
      <c r="AL1167" s="24"/>
      <c r="AM1167" s="24"/>
      <c r="AN1167" s="24"/>
      <c r="AO1167" s="24"/>
      <c r="AP1167" s="24"/>
      <c r="AQ1167" s="24"/>
      <c r="AR1167" s="24"/>
      <c r="AS1167" s="24"/>
      <c r="AT1167" s="24"/>
      <c r="AU1167" s="24"/>
      <c r="AV1167" s="24"/>
      <c r="AW1167" s="24"/>
      <c r="AX1167" s="151"/>
      <c r="AY1167" s="151"/>
      <c r="AZ1167" s="153"/>
      <c r="BA1167" s="24"/>
      <c r="BB1167" s="24"/>
      <c r="BC1167" s="24"/>
      <c r="BD1167" s="24"/>
      <c r="BE1167" s="24"/>
      <c r="BF1167" s="24"/>
      <c r="BG1167" s="24"/>
      <c r="BH1167" s="24"/>
      <c r="BI1167" s="24"/>
      <c r="BJ1167" s="24"/>
      <c r="BK1167" s="24"/>
      <c r="BL1167" s="24"/>
      <c r="BM1167" s="24"/>
      <c r="BN1167" s="24"/>
      <c r="BO1167" s="24"/>
      <c r="BP1167" s="24"/>
      <c r="BQ1167" s="24"/>
      <c r="BR1167" s="24"/>
      <c r="BS1167" s="24"/>
      <c r="BT1167" s="24"/>
      <c r="BU1167" s="24"/>
      <c r="BV1167" s="24"/>
      <c r="BW1167" s="24"/>
      <c r="BX1167" s="24"/>
      <c r="BY1167" s="24"/>
      <c r="BZ1167" s="24"/>
      <c r="CA1167" s="24"/>
      <c r="CB1167" s="24"/>
      <c r="CC1167" s="24"/>
      <c r="CD1167" s="24"/>
      <c r="CE1167" s="24"/>
      <c r="CF1167" s="151"/>
      <c r="CG1167" s="151"/>
      <c r="CH1167" s="153"/>
      <c r="CI1167" s="141"/>
      <c r="CJ1167" s="141"/>
      <c r="CK1167" s="141"/>
      <c r="CL1167" s="141"/>
      <c r="CM1167" s="141"/>
      <c r="CN1167" s="141"/>
      <c r="CO1167" s="141"/>
      <c r="CP1167" s="95"/>
      <c r="CQ1167" s="95"/>
      <c r="CR1167" s="95"/>
      <c r="CS1167" s="95"/>
      <c r="CT1167" s="95"/>
      <c r="CU1167" s="95"/>
      <c r="CV1167" s="95"/>
      <c r="CW1167" s="141"/>
      <c r="CX1167" s="141"/>
      <c r="CY1167" s="141"/>
      <c r="CZ1167" s="141"/>
      <c r="DA1167" s="141"/>
      <c r="DB1167" s="141">
        <v>12</v>
      </c>
      <c r="DC1167" s="141"/>
      <c r="DD1167" s="141"/>
      <c r="DE1167" s="141"/>
      <c r="DF1167" s="141"/>
      <c r="DG1167" s="141"/>
      <c r="DH1167" s="141"/>
      <c r="DI1167" s="141"/>
      <c r="DJ1167" s="141"/>
      <c r="DK1167" s="141"/>
      <c r="DL1167" s="141"/>
      <c r="DM1167" s="141"/>
      <c r="DN1167" s="151"/>
      <c r="DO1167" s="151"/>
      <c r="DP1167" s="153"/>
      <c r="DQ1167" s="24"/>
      <c r="DR1167" s="24"/>
      <c r="DS1167" s="24"/>
      <c r="DT1167" s="24"/>
      <c r="DU1167" s="24"/>
      <c r="DV1167" s="24"/>
      <c r="DW1167" s="24"/>
      <c r="DX1167" s="24"/>
      <c r="DY1167" s="24"/>
      <c r="DZ1167" s="24"/>
      <c r="EA1167" s="24"/>
      <c r="EB1167" s="24"/>
      <c r="EC1167" s="24"/>
      <c r="ED1167" s="24"/>
      <c r="EE1167" s="24"/>
      <c r="EF1167" s="24"/>
      <c r="EG1167" s="24"/>
      <c r="EH1167" s="24"/>
      <c r="EI1167" s="24"/>
      <c r="EJ1167" s="24"/>
      <c r="EK1167" s="24"/>
      <c r="EL1167" s="24"/>
      <c r="EM1167" s="24"/>
      <c r="EN1167" s="24"/>
      <c r="EO1167" s="24"/>
      <c r="EP1167" s="24"/>
      <c r="EQ1167" s="24"/>
      <c r="ER1167" s="24"/>
      <c r="ES1167" s="151"/>
      <c r="ET1167" s="151"/>
      <c r="EU1167" s="153"/>
      <c r="EV1167" s="24"/>
      <c r="EW1167" s="125"/>
      <c r="EX1167" s="24"/>
      <c r="EY1167" s="24"/>
      <c r="EZ1167" s="24"/>
      <c r="FA1167" s="24"/>
      <c r="FB1167" s="24"/>
      <c r="FC1167" s="24"/>
      <c r="FD1167" s="24"/>
      <c r="FE1167" s="24"/>
      <c r="FF1167" s="24"/>
      <c r="FG1167" s="24"/>
      <c r="FH1167" s="24"/>
      <c r="FI1167" s="24"/>
      <c r="FJ1167" s="24"/>
      <c r="FK1167" s="24"/>
      <c r="FL1167" s="24"/>
      <c r="FM1167" s="24"/>
      <c r="FN1167" s="24"/>
      <c r="FO1167" s="24"/>
      <c r="FP1167" s="24"/>
      <c r="FQ1167" s="24"/>
      <c r="FR1167" s="24"/>
      <c r="FS1167" s="24"/>
      <c r="FT1167" s="24"/>
      <c r="FU1167" s="24"/>
      <c r="FV1167" s="24"/>
      <c r="FW1167" s="24"/>
      <c r="FX1167" s="24"/>
      <c r="FY1167" s="24"/>
      <c r="FZ1167" s="24"/>
      <c r="GA1167" s="151"/>
      <c r="GB1167" s="151"/>
      <c r="GC1167" s="153"/>
      <c r="GD1167" s="24"/>
      <c r="GE1167" s="24"/>
      <c r="GF1167" s="24"/>
      <c r="GG1167" s="24"/>
      <c r="GH1167" s="24"/>
      <c r="GI1167" s="24"/>
      <c r="GJ1167" s="24"/>
      <c r="GK1167" s="24"/>
      <c r="GL1167" s="24"/>
      <c r="GM1167" s="24"/>
      <c r="GN1167" s="24"/>
      <c r="GO1167" s="24"/>
      <c r="GP1167" s="24"/>
      <c r="GQ1167" s="24"/>
      <c r="GR1167" s="24"/>
      <c r="GS1167" s="24"/>
      <c r="GT1167" s="24"/>
      <c r="GU1167" s="24"/>
      <c r="GV1167" s="24"/>
      <c r="GW1167" s="24"/>
      <c r="GX1167" s="24"/>
      <c r="GY1167" s="24"/>
      <c r="GZ1167" s="24"/>
      <c r="HA1167" s="24"/>
      <c r="HB1167" s="24"/>
      <c r="HC1167" s="24"/>
      <c r="HD1167" s="24"/>
      <c r="HE1167" s="24"/>
      <c r="HF1167" s="24"/>
      <c r="HG1167" s="24"/>
      <c r="HH1167" s="151"/>
      <c r="HI1167" s="151"/>
      <c r="HJ1167" s="153"/>
      <c r="HK1167" s="24"/>
      <c r="HL1167" s="24"/>
      <c r="HM1167" s="24"/>
      <c r="HN1167" s="24"/>
      <c r="HO1167" s="24"/>
      <c r="HP1167" s="24"/>
      <c r="HQ1167" s="24"/>
      <c r="HR1167" s="24"/>
      <c r="HS1167" s="24"/>
      <c r="HT1167" s="24"/>
      <c r="HU1167" s="24"/>
      <c r="HV1167" s="24"/>
      <c r="HW1167" s="24"/>
      <c r="HX1167" s="24"/>
      <c r="HY1167" s="24"/>
      <c r="HZ1167" s="24"/>
      <c r="IA1167" s="24"/>
      <c r="IB1167" s="24"/>
      <c r="IC1167" s="24"/>
      <c r="ID1167" s="24"/>
      <c r="IE1167" s="24"/>
      <c r="IF1167" s="24"/>
      <c r="IG1167" s="24"/>
      <c r="IH1167" s="24"/>
      <c r="II1167" s="24"/>
      <c r="IJ1167" s="24"/>
      <c r="IK1167" s="24"/>
      <c r="IL1167" s="24"/>
      <c r="IM1167" s="24"/>
      <c r="IN1167" s="24"/>
      <c r="IO1167" s="24"/>
      <c r="IP1167" s="151"/>
      <c r="IQ1167" s="151"/>
      <c r="IR1167" s="153"/>
      <c r="IS1167" s="24"/>
      <c r="IT1167" s="24"/>
      <c r="IU1167" s="24"/>
      <c r="IV1167" s="24"/>
      <c r="IW1167" s="24"/>
      <c r="IX1167" s="24"/>
      <c r="IY1167" s="24"/>
      <c r="IZ1167" s="24"/>
      <c r="JA1167" s="24"/>
      <c r="JB1167" s="24"/>
      <c r="JC1167" s="24"/>
      <c r="JD1167" s="24"/>
      <c r="JE1167" s="24"/>
      <c r="JF1167" s="24"/>
      <c r="JG1167" s="24"/>
      <c r="JH1167" s="24"/>
      <c r="JI1167" s="24"/>
      <c r="JJ1167" s="24"/>
      <c r="JK1167" s="24"/>
      <c r="JL1167" s="24"/>
      <c r="JM1167" s="24"/>
      <c r="JN1167" s="24"/>
      <c r="JO1167" s="24"/>
      <c r="JP1167" s="24"/>
      <c r="JQ1167" s="24"/>
      <c r="JR1167" s="24"/>
      <c r="JS1167" s="24"/>
      <c r="JT1167" s="24"/>
      <c r="JU1167" s="25"/>
      <c r="JV1167" s="24"/>
      <c r="JW1167" s="151"/>
      <c r="JX1167" s="151"/>
      <c r="JY1167" s="153"/>
      <c r="JZ1167" s="24"/>
      <c r="KA1167" s="24"/>
      <c r="KB1167" s="24"/>
      <c r="KC1167" s="24"/>
      <c r="KD1167" s="24"/>
      <c r="KE1167" s="24"/>
      <c r="KF1167" s="24"/>
      <c r="KG1167" s="24"/>
      <c r="KH1167" s="24"/>
      <c r="KI1167" s="24"/>
      <c r="KJ1167" s="24"/>
      <c r="KK1167" s="24"/>
      <c r="KL1167" s="24"/>
      <c r="KM1167" s="24"/>
      <c r="KN1167" s="24"/>
      <c r="KO1167" s="24"/>
      <c r="KP1167" s="24"/>
      <c r="KQ1167" s="24"/>
      <c r="KR1167" s="24"/>
      <c r="KS1167" s="24"/>
      <c r="KT1167" s="24"/>
      <c r="KU1167" s="24"/>
      <c r="KV1167" s="24"/>
      <c r="KW1167" s="24"/>
      <c r="KX1167" s="24"/>
      <c r="KY1167" s="24"/>
      <c r="KZ1167" s="24"/>
      <c r="LA1167" s="24"/>
      <c r="LB1167" s="24"/>
      <c r="LC1167" s="24"/>
      <c r="LD1167" s="24"/>
      <c r="LE1167" s="151"/>
      <c r="LF1167" s="151"/>
      <c r="LG1167" s="153"/>
      <c r="LH1167" s="24"/>
      <c r="LI1167" s="24"/>
      <c r="LJ1167" s="24"/>
      <c r="LK1167" s="24"/>
      <c r="LL1167" s="24"/>
      <c r="LM1167" s="24"/>
      <c r="LN1167" s="24"/>
      <c r="LO1167" s="24"/>
      <c r="LP1167" s="24"/>
      <c r="LQ1167" s="24"/>
      <c r="LR1167" s="24"/>
      <c r="LS1167" s="24"/>
      <c r="LT1167" s="24"/>
      <c r="LU1167" s="24"/>
      <c r="LV1167" s="24"/>
      <c r="LW1167" s="24"/>
      <c r="LX1167" s="24"/>
      <c r="LY1167" s="24"/>
      <c r="LZ1167" s="24"/>
      <c r="MA1167" s="24"/>
      <c r="MB1167" s="24"/>
      <c r="MC1167" s="24"/>
      <c r="MD1167" s="24"/>
      <c r="ME1167" s="24"/>
      <c r="MF1167" s="24"/>
      <c r="MG1167" s="24"/>
      <c r="MH1167" s="24"/>
      <c r="MI1167" s="24"/>
      <c r="MJ1167" s="24"/>
      <c r="MK1167" s="24"/>
      <c r="ML1167" s="24"/>
    </row>
    <row r="1168" spans="1:350" ht="13.9" customHeight="1" outlineLevel="3" x14ac:dyDescent="0.2">
      <c r="A1168" s="226" t="s">
        <v>678</v>
      </c>
      <c r="B1168" s="218" t="s">
        <v>406</v>
      </c>
      <c r="C1168" s="214" t="s">
        <v>38</v>
      </c>
      <c r="D1168" s="154">
        <v>11.093999999999999</v>
      </c>
      <c r="E1168" s="175">
        <v>0</v>
      </c>
      <c r="F1168" s="175">
        <f>D1168-E1168</f>
        <v>11.093999999999999</v>
      </c>
      <c r="G1168" s="175" t="s">
        <v>846</v>
      </c>
      <c r="H1168" s="170" t="s">
        <v>1014</v>
      </c>
      <c r="I1168" s="170" t="s">
        <v>858</v>
      </c>
      <c r="J1168" s="212">
        <f ca="1">E1168+Q1168+AX1168+CF1168+DN1168+ES1168+GA1168+HH1168+IP1168+JW1168+LE1168</f>
        <v>11.09</v>
      </c>
      <c r="K1168" s="212">
        <f>E1168+R1168+AY1168+CG1168+DO1168+ET1168+GB1168+HI1168+IQ1168+JX1168+LF1168</f>
        <v>0.8</v>
      </c>
      <c r="L1168" s="172">
        <f ca="1">K1168/J1168</f>
        <v>7.2137060414788096E-2</v>
      </c>
      <c r="M1168" s="172">
        <f>K1168/D1168</f>
        <v>7.21110510185686E-2</v>
      </c>
      <c r="N1168" s="183">
        <f ca="1">SUMIF($EV$8:$FZ$9,$O$5,$EV1169:$FZ1169)-SUMIF($EV$8:$FZ$9,$Q$5,$EV1169:$FZ1169)</f>
        <v>0</v>
      </c>
      <c r="O1168" s="156"/>
      <c r="P1168" s="16" t="s">
        <v>25</v>
      </c>
      <c r="Q1168" s="150">
        <v>0</v>
      </c>
      <c r="R1168" s="150">
        <v>0</v>
      </c>
      <c r="S1168" s="152" t="e">
        <v>#DIV/0!</v>
      </c>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50">
        <f t="shared" ca="1" si="2895"/>
        <v>0</v>
      </c>
      <c r="AY1168" s="150">
        <f>SUM(BA1169:CE1169)</f>
        <v>0</v>
      </c>
      <c r="AZ1168" s="152" t="e">
        <f ca="1">AY1168/AX1168</f>
        <v>#DIV/0!</v>
      </c>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c r="BY1168" s="16"/>
      <c r="BZ1168" s="16"/>
      <c r="CA1168" s="16"/>
      <c r="CB1168" s="16"/>
      <c r="CC1168" s="16"/>
      <c r="CD1168" s="16"/>
      <c r="CE1168" s="16"/>
      <c r="CF1168" s="150">
        <f t="shared" ref="CF1168" si="3025">SUM(CI1168:DM1168)</f>
        <v>11.09</v>
      </c>
      <c r="CG1168" s="150">
        <f>SUM(CI1169:DM1169)</f>
        <v>0</v>
      </c>
      <c r="CH1168" s="152">
        <f>CG1168/CF1168</f>
        <v>0</v>
      </c>
      <c r="CI1168" s="129"/>
      <c r="CJ1168" s="129"/>
      <c r="CK1168" s="129"/>
      <c r="CL1168" s="129"/>
      <c r="CM1168" s="129"/>
      <c r="CN1168" s="129"/>
      <c r="CO1168" s="129"/>
      <c r="CP1168" s="101"/>
      <c r="CQ1168" s="101"/>
      <c r="CR1168" s="101"/>
      <c r="CS1168" s="101"/>
      <c r="CT1168" s="101"/>
      <c r="CU1168" s="101"/>
      <c r="CV1168" s="101"/>
      <c r="CW1168" s="129"/>
      <c r="CX1168" s="129">
        <v>2</v>
      </c>
      <c r="CY1168" s="129">
        <v>2</v>
      </c>
      <c r="CZ1168" s="129">
        <v>2</v>
      </c>
      <c r="DA1168" s="129">
        <v>2</v>
      </c>
      <c r="DB1168" s="129">
        <v>2</v>
      </c>
      <c r="DC1168" s="129">
        <v>1.0900000000000001</v>
      </c>
      <c r="DD1168" s="129"/>
      <c r="DE1168" s="129"/>
      <c r="DF1168" s="129"/>
      <c r="DG1168" s="129"/>
      <c r="DH1168" s="129"/>
      <c r="DI1168" s="129"/>
      <c r="DJ1168" s="129"/>
      <c r="DK1168" s="129"/>
      <c r="DL1168" s="129"/>
      <c r="DM1168" s="129"/>
      <c r="DN1168" s="150">
        <f t="shared" ref="DN1168" si="3026">SUM(DQ1168:ER1168)</f>
        <v>0</v>
      </c>
      <c r="DO1168" s="150">
        <f>SUM(DQ1169:ER1169)</f>
        <v>0</v>
      </c>
      <c r="DP1168" s="152" t="e">
        <f t="shared" si="2903"/>
        <v>#DIV/0!</v>
      </c>
      <c r="DQ1168" s="16"/>
      <c r="DR1168" s="16"/>
      <c r="DS1168" s="16"/>
      <c r="DT1168" s="16"/>
      <c r="DU1168" s="16"/>
      <c r="DV1168" s="16"/>
      <c r="DW1168" s="16"/>
      <c r="DX1168" s="16"/>
      <c r="DY1168" s="16"/>
      <c r="DZ1168" s="16"/>
      <c r="EA1168" s="16"/>
      <c r="EB1168" s="16"/>
      <c r="EC1168" s="16"/>
      <c r="ED1168" s="16"/>
      <c r="EE1168" s="16"/>
      <c r="EF1168" s="16"/>
      <c r="EG1168" s="16"/>
      <c r="EH1168" s="16"/>
      <c r="EI1168" s="16"/>
      <c r="EJ1168" s="16"/>
      <c r="EK1168" s="16"/>
      <c r="EL1168" s="16"/>
      <c r="EM1168" s="16"/>
      <c r="EN1168" s="16"/>
      <c r="EO1168" s="16"/>
      <c r="EP1168" s="16"/>
      <c r="EQ1168" s="16"/>
      <c r="ER1168" s="16"/>
      <c r="ES1168" s="150">
        <f t="shared" ca="1" si="2939"/>
        <v>0</v>
      </c>
      <c r="ET1168" s="150">
        <f t="shared" si="2940"/>
        <v>0</v>
      </c>
      <c r="EU1168" s="152" t="e">
        <f t="shared" ca="1" si="2941"/>
        <v>#DIV/0!</v>
      </c>
      <c r="EV1168" s="16"/>
      <c r="EW1168" s="67"/>
      <c r="EX1168" s="16"/>
      <c r="EY1168" s="16"/>
      <c r="EZ1168" s="16"/>
      <c r="FA1168" s="16"/>
      <c r="FB1168" s="16"/>
      <c r="FC1168" s="16"/>
      <c r="FD1168" s="16"/>
      <c r="FE1168" s="16"/>
      <c r="FF1168" s="16"/>
      <c r="FG1168" s="16"/>
      <c r="FH1168" s="16"/>
      <c r="FI1168" s="16"/>
      <c r="FJ1168" s="16"/>
      <c r="FK1168" s="16"/>
      <c r="FL1168" s="16"/>
      <c r="FM1168" s="16"/>
      <c r="FN1168" s="16"/>
      <c r="FO1168" s="16"/>
      <c r="FP1168" s="16"/>
      <c r="FQ1168" s="16"/>
      <c r="FR1168" s="16"/>
      <c r="FS1168" s="16"/>
      <c r="FT1168" s="16"/>
      <c r="FU1168" s="16"/>
      <c r="FV1168" s="16"/>
      <c r="FW1168" s="16"/>
      <c r="FX1168" s="16"/>
      <c r="FY1168" s="16"/>
      <c r="FZ1168" s="16"/>
      <c r="GA1168" s="150">
        <f t="shared" ref="GA1168" ca="1" si="3027">SUMIF($GD$8:$HG$9,$O$5,GD1168:HG1168)</f>
        <v>0</v>
      </c>
      <c r="GB1168" s="150">
        <f t="shared" ref="GB1168" si="3028">SUM(GD1169:HG1169)</f>
        <v>0.8</v>
      </c>
      <c r="GC1168" s="152" t="e">
        <f t="shared" ref="GC1168" ca="1" si="3029">GB1168/GA1168</f>
        <v>#DIV/0!</v>
      </c>
      <c r="GD1168" s="16"/>
      <c r="GE1168" s="16"/>
      <c r="GF1168" s="16"/>
      <c r="GG1168" s="16"/>
      <c r="GH1168" s="16"/>
      <c r="GI1168" s="16"/>
      <c r="GJ1168" s="16"/>
      <c r="GK1168" s="16"/>
      <c r="GL1168" s="16"/>
      <c r="GM1168" s="16"/>
      <c r="GN1168" s="16"/>
      <c r="GO1168" s="16"/>
      <c r="GP1168" s="16"/>
      <c r="GQ1168" s="16"/>
      <c r="GR1168" s="16"/>
      <c r="GS1168" s="16"/>
      <c r="GT1168" s="16"/>
      <c r="GU1168" s="16"/>
      <c r="GV1168" s="16"/>
      <c r="GW1168" s="16"/>
      <c r="GX1168" s="16"/>
      <c r="GY1168" s="16"/>
      <c r="GZ1168" s="16"/>
      <c r="HA1168" s="16"/>
      <c r="HB1168" s="16"/>
      <c r="HC1168" s="16"/>
      <c r="HD1168" s="16"/>
      <c r="HE1168" s="16"/>
      <c r="HF1168" s="16"/>
      <c r="HG1168" s="16"/>
      <c r="HH1168" s="150"/>
      <c r="HI1168" s="150">
        <v>0</v>
      </c>
      <c r="HJ1168" s="152" t="e">
        <v>#DIV/0!</v>
      </c>
      <c r="HK1168" s="16"/>
      <c r="HL1168" s="16"/>
      <c r="HM1168" s="16"/>
      <c r="HN1168" s="16"/>
      <c r="HO1168" s="16"/>
      <c r="HP1168" s="16"/>
      <c r="HQ1168" s="16"/>
      <c r="HR1168" s="16"/>
      <c r="HS1168" s="16"/>
      <c r="HT1168" s="16"/>
      <c r="HU1168" s="16"/>
      <c r="HV1168" s="16"/>
      <c r="HW1168" s="16"/>
      <c r="HX1168" s="16"/>
      <c r="HY1168" s="16"/>
      <c r="HZ1168" s="16"/>
      <c r="IA1168" s="16"/>
      <c r="IB1168" s="16"/>
      <c r="IC1168" s="16"/>
      <c r="ID1168" s="16"/>
      <c r="IE1168" s="16"/>
      <c r="IF1168" s="16"/>
      <c r="IG1168" s="16"/>
      <c r="IH1168" s="16"/>
      <c r="II1168" s="16"/>
      <c r="IJ1168" s="16"/>
      <c r="IK1168" s="16"/>
      <c r="IL1168" s="16"/>
      <c r="IM1168" s="16"/>
      <c r="IN1168" s="16"/>
      <c r="IO1168" s="16"/>
      <c r="IP1168" s="150"/>
      <c r="IQ1168" s="150">
        <v>0</v>
      </c>
      <c r="IR1168" s="152" t="e">
        <v>#DIV/0!</v>
      </c>
      <c r="IS1168" s="16"/>
      <c r="IT1168" s="16"/>
      <c r="IU1168" s="16"/>
      <c r="IV1168" s="16"/>
      <c r="IW1168" s="16"/>
      <c r="IX1168" s="16"/>
      <c r="IY1168" s="16"/>
      <c r="IZ1168" s="16"/>
      <c r="JA1168" s="16"/>
      <c r="JB1168" s="16"/>
      <c r="JC1168" s="16"/>
      <c r="JD1168" s="16"/>
      <c r="JE1168" s="16"/>
      <c r="JF1168" s="16"/>
      <c r="JG1168" s="16"/>
      <c r="JH1168" s="16"/>
      <c r="JI1168" s="16"/>
      <c r="JJ1168" s="16"/>
      <c r="JK1168" s="16"/>
      <c r="JL1168" s="16"/>
      <c r="JM1168" s="16"/>
      <c r="JN1168" s="16"/>
      <c r="JO1168" s="16"/>
      <c r="JP1168" s="16"/>
      <c r="JQ1168" s="16"/>
      <c r="JR1168" s="16"/>
      <c r="JS1168" s="16"/>
      <c r="JT1168" s="16"/>
      <c r="JU1168" s="23"/>
      <c r="JV1168" s="16"/>
      <c r="JW1168" s="150"/>
      <c r="JX1168" s="150">
        <v>0</v>
      </c>
      <c r="JY1168" s="152" t="e">
        <v>#DIV/0!</v>
      </c>
      <c r="JZ1168" s="16"/>
      <c r="KA1168" s="16"/>
      <c r="KB1168" s="16"/>
      <c r="KC1168" s="16"/>
      <c r="KD1168" s="16"/>
      <c r="KE1168" s="16"/>
      <c r="KF1168" s="16"/>
      <c r="KG1168" s="16"/>
      <c r="KH1168" s="16"/>
      <c r="KI1168" s="16"/>
      <c r="KJ1168" s="16"/>
      <c r="KK1168" s="16"/>
      <c r="KL1168" s="16"/>
      <c r="KM1168" s="16"/>
      <c r="KN1168" s="16"/>
      <c r="KO1168" s="16"/>
      <c r="KP1168" s="16"/>
      <c r="KQ1168" s="16"/>
      <c r="KR1168" s="16"/>
      <c r="KS1168" s="16"/>
      <c r="KT1168" s="16"/>
      <c r="KU1168" s="16"/>
      <c r="KV1168" s="16"/>
      <c r="KW1168" s="16"/>
      <c r="KX1168" s="16"/>
      <c r="KY1168" s="16"/>
      <c r="KZ1168" s="16"/>
      <c r="LA1168" s="16"/>
      <c r="LB1168" s="16"/>
      <c r="LC1168" s="16"/>
      <c r="LD1168" s="16"/>
      <c r="LE1168" s="150"/>
      <c r="LF1168" s="150">
        <v>0</v>
      </c>
      <c r="LG1168" s="152" t="e">
        <v>#DIV/0!</v>
      </c>
      <c r="LH1168" s="16"/>
      <c r="LI1168" s="16"/>
      <c r="LJ1168" s="16"/>
      <c r="LK1168" s="16"/>
      <c r="LL1168" s="16"/>
      <c r="LM1168" s="16"/>
      <c r="LN1168" s="16"/>
      <c r="LO1168" s="16"/>
      <c r="LP1168" s="16"/>
      <c r="LQ1168" s="16"/>
      <c r="LR1168" s="16"/>
      <c r="LS1168" s="16"/>
      <c r="LT1168" s="16"/>
      <c r="LU1168" s="16"/>
      <c r="LV1168" s="16"/>
      <c r="LW1168" s="16"/>
      <c r="LX1168" s="16"/>
      <c r="LY1168" s="16"/>
      <c r="LZ1168" s="16"/>
      <c r="MA1168" s="16"/>
      <c r="MB1168" s="16"/>
      <c r="MC1168" s="16"/>
      <c r="MD1168" s="16"/>
      <c r="ME1168" s="16"/>
      <c r="MF1168" s="16"/>
      <c r="MG1168" s="16"/>
      <c r="MH1168" s="16"/>
      <c r="MI1168" s="16"/>
      <c r="MJ1168" s="16"/>
      <c r="MK1168" s="16"/>
      <c r="ML1168" s="16"/>
    </row>
    <row r="1169" spans="1:350" ht="13.9" customHeight="1" outlineLevel="3" x14ac:dyDescent="0.2">
      <c r="A1169" s="227"/>
      <c r="B1169" s="219"/>
      <c r="C1169" s="215"/>
      <c r="D1169" s="155"/>
      <c r="E1169" s="176"/>
      <c r="F1169" s="176"/>
      <c r="G1169" s="176"/>
      <c r="H1169" s="171"/>
      <c r="I1169" s="171"/>
      <c r="J1169" s="213"/>
      <c r="K1169" s="213"/>
      <c r="L1169" s="173"/>
      <c r="M1169" s="173"/>
      <c r="N1169" s="184"/>
      <c r="O1169" s="157"/>
      <c r="P1169" s="17" t="s">
        <v>26</v>
      </c>
      <c r="Q1169" s="151"/>
      <c r="R1169" s="151"/>
      <c r="S1169" s="153"/>
      <c r="T1169" s="24"/>
      <c r="U1169" s="24"/>
      <c r="V1169" s="24"/>
      <c r="W1169" s="24"/>
      <c r="X1169" s="24"/>
      <c r="Y1169" s="24"/>
      <c r="Z1169" s="24"/>
      <c r="AA1169" s="24"/>
      <c r="AB1169" s="24"/>
      <c r="AC1169" s="24"/>
      <c r="AD1169" s="24"/>
      <c r="AE1169" s="24"/>
      <c r="AF1169" s="24"/>
      <c r="AG1169" s="24"/>
      <c r="AH1169" s="24"/>
      <c r="AI1169" s="24"/>
      <c r="AJ1169" s="24"/>
      <c r="AK1169" s="24"/>
      <c r="AL1169" s="24"/>
      <c r="AM1169" s="24"/>
      <c r="AN1169" s="24"/>
      <c r="AO1169" s="24"/>
      <c r="AP1169" s="24"/>
      <c r="AQ1169" s="24"/>
      <c r="AR1169" s="24"/>
      <c r="AS1169" s="24"/>
      <c r="AT1169" s="24"/>
      <c r="AU1169" s="24"/>
      <c r="AV1169" s="24"/>
      <c r="AW1169" s="24"/>
      <c r="AX1169" s="151"/>
      <c r="AY1169" s="151"/>
      <c r="AZ1169" s="153"/>
      <c r="BA1169" s="24"/>
      <c r="BB1169" s="24"/>
      <c r="BC1169" s="24"/>
      <c r="BD1169" s="24"/>
      <c r="BE1169" s="24"/>
      <c r="BF1169" s="24"/>
      <c r="BG1169" s="24"/>
      <c r="BH1169" s="24"/>
      <c r="BI1169" s="24"/>
      <c r="BJ1169" s="24"/>
      <c r="BK1169" s="24"/>
      <c r="BL1169" s="24"/>
      <c r="BM1169" s="24"/>
      <c r="BN1169" s="24"/>
      <c r="BO1169" s="24"/>
      <c r="BP1169" s="24"/>
      <c r="BQ1169" s="24"/>
      <c r="BR1169" s="24"/>
      <c r="BS1169" s="24"/>
      <c r="BT1169" s="24"/>
      <c r="BU1169" s="24"/>
      <c r="BV1169" s="24"/>
      <c r="BW1169" s="24"/>
      <c r="BX1169" s="24"/>
      <c r="BY1169" s="24"/>
      <c r="BZ1169" s="24"/>
      <c r="CA1169" s="24"/>
      <c r="CB1169" s="24"/>
      <c r="CC1169" s="24"/>
      <c r="CD1169" s="24"/>
      <c r="CE1169" s="24"/>
      <c r="CF1169" s="151"/>
      <c r="CG1169" s="151"/>
      <c r="CH1169" s="153"/>
      <c r="CI1169" s="141"/>
      <c r="CJ1169" s="141"/>
      <c r="CK1169" s="141"/>
      <c r="CL1169" s="141"/>
      <c r="CM1169" s="141"/>
      <c r="CN1169" s="141"/>
      <c r="CO1169" s="141"/>
      <c r="CP1169" s="95"/>
      <c r="CQ1169" s="95"/>
      <c r="CR1169" s="95"/>
      <c r="CS1169" s="95"/>
      <c r="CT1169" s="95"/>
      <c r="CU1169" s="95"/>
      <c r="CV1169" s="95"/>
      <c r="CW1169" s="141"/>
      <c r="CX1169" s="141"/>
      <c r="CY1169" s="141"/>
      <c r="CZ1169" s="141"/>
      <c r="DA1169" s="141"/>
      <c r="DB1169" s="141"/>
      <c r="DC1169" s="141"/>
      <c r="DD1169" s="141"/>
      <c r="DE1169" s="141"/>
      <c r="DF1169" s="141"/>
      <c r="DG1169" s="141"/>
      <c r="DH1169" s="141"/>
      <c r="DI1169" s="141"/>
      <c r="DJ1169" s="141"/>
      <c r="DK1169" s="141"/>
      <c r="DL1169" s="141"/>
      <c r="DM1169" s="141"/>
      <c r="DN1169" s="151"/>
      <c r="DO1169" s="151"/>
      <c r="DP1169" s="153"/>
      <c r="DQ1169" s="24"/>
      <c r="DR1169" s="24"/>
      <c r="DS1169" s="24"/>
      <c r="DT1169" s="24"/>
      <c r="DU1169" s="24"/>
      <c r="DV1169" s="24"/>
      <c r="DW1169" s="24"/>
      <c r="DX1169" s="24"/>
      <c r="DY1169" s="24"/>
      <c r="DZ1169" s="24"/>
      <c r="EA1169" s="24"/>
      <c r="EB1169" s="24"/>
      <c r="EC1169" s="24"/>
      <c r="ED1169" s="24"/>
      <c r="EE1169" s="24"/>
      <c r="EF1169" s="24"/>
      <c r="EG1169" s="24"/>
      <c r="EH1169" s="24"/>
      <c r="EI1169" s="24"/>
      <c r="EJ1169" s="24"/>
      <c r="EK1169" s="24"/>
      <c r="EL1169" s="24"/>
      <c r="EM1169" s="24"/>
      <c r="EN1169" s="24"/>
      <c r="EO1169" s="24"/>
      <c r="EP1169" s="24"/>
      <c r="EQ1169" s="24"/>
      <c r="ER1169" s="24"/>
      <c r="ES1169" s="151"/>
      <c r="ET1169" s="151"/>
      <c r="EU1169" s="153"/>
      <c r="EV1169" s="24"/>
      <c r="EW1169" s="125"/>
      <c r="EX1169" s="24"/>
      <c r="EY1169" s="24"/>
      <c r="EZ1169" s="24"/>
      <c r="FA1169" s="24"/>
      <c r="FB1169" s="24"/>
      <c r="FC1169" s="24"/>
      <c r="FD1169" s="24"/>
      <c r="FE1169" s="24"/>
      <c r="FF1169" s="24"/>
      <c r="FG1169" s="24"/>
      <c r="FH1169" s="24"/>
      <c r="FI1169" s="24"/>
      <c r="FJ1169" s="24"/>
      <c r="FK1169" s="24"/>
      <c r="FL1169" s="24"/>
      <c r="FM1169" s="24"/>
      <c r="FN1169" s="24"/>
      <c r="FO1169" s="24"/>
      <c r="FP1169" s="24"/>
      <c r="FQ1169" s="24"/>
      <c r="FR1169" s="24"/>
      <c r="FS1169" s="24"/>
      <c r="FT1169" s="24"/>
      <c r="FU1169" s="24"/>
      <c r="FV1169" s="24"/>
      <c r="FW1169" s="24"/>
      <c r="FX1169" s="24"/>
      <c r="FY1169" s="24"/>
      <c r="FZ1169" s="24"/>
      <c r="GA1169" s="151"/>
      <c r="GB1169" s="151"/>
      <c r="GC1169" s="153"/>
      <c r="GD1169" s="24"/>
      <c r="GE1169" s="24"/>
      <c r="GF1169" s="24"/>
      <c r="GG1169" s="24"/>
      <c r="GH1169" s="24"/>
      <c r="GI1169" s="24"/>
      <c r="GJ1169" s="24"/>
      <c r="GK1169" s="24"/>
      <c r="GL1169" s="24"/>
      <c r="GM1169" s="24"/>
      <c r="GN1169" s="24"/>
      <c r="GO1169" s="24"/>
      <c r="GP1169" s="24"/>
      <c r="GQ1169" s="24"/>
      <c r="GR1169" s="24"/>
      <c r="GS1169" s="24"/>
      <c r="GT1169" s="24"/>
      <c r="GU1169" s="24"/>
      <c r="GV1169" s="24"/>
      <c r="GW1169" s="24"/>
      <c r="GX1169" s="24"/>
      <c r="GY1169" s="24"/>
      <c r="GZ1169" s="24"/>
      <c r="HA1169" s="76">
        <v>0.8</v>
      </c>
      <c r="HB1169" s="24"/>
      <c r="HC1169" s="24"/>
      <c r="HD1169" s="24"/>
      <c r="HE1169" s="24"/>
      <c r="HF1169" s="24"/>
      <c r="HG1169" s="24"/>
      <c r="HH1169" s="151"/>
      <c r="HI1169" s="151"/>
      <c r="HJ1169" s="153"/>
      <c r="HK1169" s="24"/>
      <c r="HL1169" s="24"/>
      <c r="HM1169" s="24"/>
      <c r="HN1169" s="24"/>
      <c r="HO1169" s="24"/>
      <c r="HP1169" s="24"/>
      <c r="HQ1169" s="24"/>
      <c r="HR1169" s="24"/>
      <c r="HS1169" s="24"/>
      <c r="HT1169" s="24"/>
      <c r="HU1169" s="24"/>
      <c r="HV1169" s="24"/>
      <c r="HW1169" s="24"/>
      <c r="HX1169" s="24"/>
      <c r="HY1169" s="24"/>
      <c r="HZ1169" s="24"/>
      <c r="IA1169" s="24"/>
      <c r="IB1169" s="24"/>
      <c r="IC1169" s="24"/>
      <c r="ID1169" s="24"/>
      <c r="IE1169" s="24"/>
      <c r="IF1169" s="24"/>
      <c r="IG1169" s="24"/>
      <c r="IH1169" s="24"/>
      <c r="II1169" s="24"/>
      <c r="IJ1169" s="24"/>
      <c r="IK1169" s="24"/>
      <c r="IL1169" s="24"/>
      <c r="IM1169" s="24"/>
      <c r="IN1169" s="24"/>
      <c r="IO1169" s="24"/>
      <c r="IP1169" s="151"/>
      <c r="IQ1169" s="151"/>
      <c r="IR1169" s="153"/>
      <c r="IS1169" s="24"/>
      <c r="IT1169" s="24"/>
      <c r="IU1169" s="24"/>
      <c r="IV1169" s="24"/>
      <c r="IW1169" s="24"/>
      <c r="IX1169" s="24"/>
      <c r="IY1169" s="24"/>
      <c r="IZ1169" s="24"/>
      <c r="JA1169" s="24"/>
      <c r="JB1169" s="24"/>
      <c r="JC1169" s="24"/>
      <c r="JD1169" s="24"/>
      <c r="JE1169" s="24"/>
      <c r="JF1169" s="24"/>
      <c r="JG1169" s="24"/>
      <c r="JH1169" s="24"/>
      <c r="JI1169" s="24"/>
      <c r="JJ1169" s="24"/>
      <c r="JK1169" s="24"/>
      <c r="JL1169" s="24"/>
      <c r="JM1169" s="24"/>
      <c r="JN1169" s="24"/>
      <c r="JO1169" s="24"/>
      <c r="JP1169" s="24"/>
      <c r="JQ1169" s="24"/>
      <c r="JR1169" s="24"/>
      <c r="JS1169" s="24"/>
      <c r="JT1169" s="24"/>
      <c r="JU1169" s="25"/>
      <c r="JV1169" s="24"/>
      <c r="JW1169" s="151"/>
      <c r="JX1169" s="151"/>
      <c r="JY1169" s="153"/>
      <c r="JZ1169" s="24"/>
      <c r="KA1169" s="24"/>
      <c r="KB1169" s="24"/>
      <c r="KC1169" s="24"/>
      <c r="KD1169" s="24"/>
      <c r="KE1169" s="24"/>
      <c r="KF1169" s="24"/>
      <c r="KG1169" s="24"/>
      <c r="KH1169" s="24"/>
      <c r="KI1169" s="24"/>
      <c r="KJ1169" s="24"/>
      <c r="KK1169" s="24"/>
      <c r="KL1169" s="24"/>
      <c r="KM1169" s="24"/>
      <c r="KN1169" s="24"/>
      <c r="KO1169" s="24"/>
      <c r="KP1169" s="24"/>
      <c r="KQ1169" s="24"/>
      <c r="KR1169" s="24"/>
      <c r="KS1169" s="24"/>
      <c r="KT1169" s="24"/>
      <c r="KU1169" s="24"/>
      <c r="KV1169" s="24"/>
      <c r="KW1169" s="24"/>
      <c r="KX1169" s="24"/>
      <c r="KY1169" s="24"/>
      <c r="KZ1169" s="24"/>
      <c r="LA1169" s="24"/>
      <c r="LB1169" s="24"/>
      <c r="LC1169" s="24"/>
      <c r="LD1169" s="24"/>
      <c r="LE1169" s="151"/>
      <c r="LF1169" s="151"/>
      <c r="LG1169" s="153"/>
      <c r="LH1169" s="24"/>
      <c r="LI1169" s="24"/>
      <c r="LJ1169" s="24"/>
      <c r="LK1169" s="24"/>
      <c r="LL1169" s="24"/>
      <c r="LM1169" s="24"/>
      <c r="LN1169" s="24"/>
      <c r="LO1169" s="24"/>
      <c r="LP1169" s="24"/>
      <c r="LQ1169" s="24"/>
      <c r="LR1169" s="24"/>
      <c r="LS1169" s="24"/>
      <c r="LT1169" s="24"/>
      <c r="LU1169" s="24"/>
      <c r="LV1169" s="24"/>
      <c r="LW1169" s="24"/>
      <c r="LX1169" s="24"/>
      <c r="LY1169" s="24"/>
      <c r="LZ1169" s="24"/>
      <c r="MA1169" s="24"/>
      <c r="MB1169" s="24"/>
      <c r="MC1169" s="24"/>
      <c r="MD1169" s="24"/>
      <c r="ME1169" s="24"/>
      <c r="MF1169" s="24"/>
      <c r="MG1169" s="24"/>
      <c r="MH1169" s="24"/>
      <c r="MI1169" s="24"/>
      <c r="MJ1169" s="24"/>
      <c r="MK1169" s="24"/>
      <c r="ML1169" s="24"/>
    </row>
    <row r="1170" spans="1:350" ht="13.9" customHeight="1" outlineLevel="3" x14ac:dyDescent="0.2">
      <c r="A1170" s="226" t="s">
        <v>679</v>
      </c>
      <c r="B1170" s="218" t="s">
        <v>409</v>
      </c>
      <c r="C1170" s="214" t="s">
        <v>99</v>
      </c>
      <c r="D1170" s="154">
        <v>1</v>
      </c>
      <c r="E1170" s="175">
        <v>0</v>
      </c>
      <c r="F1170" s="175">
        <f>D1170-E1170</f>
        <v>1</v>
      </c>
      <c r="G1170" s="175" t="s">
        <v>842</v>
      </c>
      <c r="H1170" s="170" t="s">
        <v>858</v>
      </c>
      <c r="I1170" s="170" t="s">
        <v>886</v>
      </c>
      <c r="J1170" s="212">
        <f ca="1">E1170+Q1170+AX1170+CF1170+DN1170+ES1170+GA1170+HH1170+IP1170+JW1170+LE1170</f>
        <v>1</v>
      </c>
      <c r="K1170" s="212">
        <f>E1170+R1170+AY1170+CG1170+DO1170+ET1170+GB1170+HI1170+IQ1170+JX1170+LF1170</f>
        <v>1</v>
      </c>
      <c r="L1170" s="172">
        <f ca="1">K1170/J1170</f>
        <v>1</v>
      </c>
      <c r="M1170" s="172">
        <f>K1170/D1170</f>
        <v>1</v>
      </c>
      <c r="N1170" s="183">
        <f ca="1">SUMIF($EV$8:$FZ$9,$O$5,$EV1171:$FZ1171)-SUMIF($EV$8:$FZ$9,$Q$5,$EV1171:$FZ1171)</f>
        <v>0</v>
      </c>
      <c r="O1170" s="156"/>
      <c r="P1170" s="16" t="s">
        <v>25</v>
      </c>
      <c r="Q1170" s="150">
        <v>0</v>
      </c>
      <c r="R1170" s="150">
        <v>0</v>
      </c>
      <c r="S1170" s="152" t="e">
        <v>#DIV/0!</v>
      </c>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50">
        <f t="shared" ref="AX1170:AX1232" ca="1" si="3030">SUMIF($BA$8:$CE$9,$O$5,$BA1170:$CE1170)</f>
        <v>0</v>
      </c>
      <c r="AY1170" s="150">
        <f>SUM(BA1171:CE1171)</f>
        <v>0</v>
      </c>
      <c r="AZ1170" s="152" t="e">
        <f ca="1">AY1170/AX1170</f>
        <v>#DIV/0!</v>
      </c>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c r="BV1170" s="16"/>
      <c r="BW1170" s="16"/>
      <c r="BX1170" s="16"/>
      <c r="BY1170" s="16"/>
      <c r="BZ1170" s="16"/>
      <c r="CA1170" s="16"/>
      <c r="CB1170" s="16"/>
      <c r="CC1170" s="16"/>
      <c r="CD1170" s="16"/>
      <c r="CE1170" s="16"/>
      <c r="CF1170" s="150">
        <f t="shared" ref="CF1170" si="3031">SUM(CI1170:DM1170)</f>
        <v>1</v>
      </c>
      <c r="CG1170" s="150">
        <f>SUM(CI1171:DM1171)</f>
        <v>0</v>
      </c>
      <c r="CH1170" s="152">
        <f>CG1170/CF1170</f>
        <v>0</v>
      </c>
      <c r="CI1170" s="129"/>
      <c r="CJ1170" s="129"/>
      <c r="CK1170" s="129"/>
      <c r="CL1170" s="129"/>
      <c r="CM1170" s="129"/>
      <c r="CN1170" s="129"/>
      <c r="CO1170" s="129"/>
      <c r="CP1170" s="101"/>
      <c r="CQ1170" s="101"/>
      <c r="CR1170" s="101"/>
      <c r="CS1170" s="101"/>
      <c r="CT1170" s="101"/>
      <c r="CU1170" s="101"/>
      <c r="CV1170" s="101"/>
      <c r="CW1170" s="129"/>
      <c r="CX1170" s="129"/>
      <c r="CY1170" s="129"/>
      <c r="CZ1170" s="129"/>
      <c r="DA1170" s="129"/>
      <c r="DB1170" s="129"/>
      <c r="DC1170" s="129"/>
      <c r="DD1170" s="129">
        <v>1</v>
      </c>
      <c r="DE1170" s="129"/>
      <c r="DF1170" s="129"/>
      <c r="DG1170" s="129"/>
      <c r="DH1170" s="129"/>
      <c r="DI1170" s="129"/>
      <c r="DJ1170" s="129"/>
      <c r="DK1170" s="129"/>
      <c r="DL1170" s="129"/>
      <c r="DM1170" s="129"/>
      <c r="DN1170" s="150">
        <f t="shared" ref="DN1170" si="3032">SUM(DQ1170:ER1170)</f>
        <v>0</v>
      </c>
      <c r="DO1170" s="150">
        <f>SUM(DQ1171:ER1171)</f>
        <v>0</v>
      </c>
      <c r="DP1170" s="152" t="e">
        <f t="shared" si="2903"/>
        <v>#DIV/0!</v>
      </c>
      <c r="DQ1170" s="16"/>
      <c r="DR1170" s="16"/>
      <c r="DS1170" s="16"/>
      <c r="DT1170" s="16"/>
      <c r="DU1170" s="16"/>
      <c r="DV1170" s="16"/>
      <c r="DW1170" s="16"/>
      <c r="DX1170" s="16"/>
      <c r="DY1170" s="16"/>
      <c r="DZ1170" s="16"/>
      <c r="EA1170" s="16"/>
      <c r="EB1170" s="16"/>
      <c r="EC1170" s="16"/>
      <c r="ED1170" s="16"/>
      <c r="EE1170" s="16"/>
      <c r="EF1170" s="16"/>
      <c r="EG1170" s="16"/>
      <c r="EH1170" s="16"/>
      <c r="EI1170" s="16"/>
      <c r="EJ1170" s="16"/>
      <c r="EK1170" s="16"/>
      <c r="EL1170" s="16"/>
      <c r="EM1170" s="16"/>
      <c r="EN1170" s="16"/>
      <c r="EO1170" s="16"/>
      <c r="EP1170" s="16"/>
      <c r="EQ1170" s="16"/>
      <c r="ER1170" s="16"/>
      <c r="ES1170" s="150">
        <f t="shared" ca="1" si="2939"/>
        <v>0</v>
      </c>
      <c r="ET1170" s="150">
        <f t="shared" si="2940"/>
        <v>0</v>
      </c>
      <c r="EU1170" s="152" t="e">
        <f t="shared" ca="1" si="2941"/>
        <v>#DIV/0!</v>
      </c>
      <c r="EV1170" s="16"/>
      <c r="EW1170" s="67"/>
      <c r="EX1170" s="16"/>
      <c r="EY1170" s="16"/>
      <c r="EZ1170" s="16"/>
      <c r="FA1170" s="16"/>
      <c r="FB1170" s="16"/>
      <c r="FC1170" s="16"/>
      <c r="FD1170" s="16"/>
      <c r="FE1170" s="16"/>
      <c r="FF1170" s="16"/>
      <c r="FG1170" s="16"/>
      <c r="FH1170" s="16"/>
      <c r="FI1170" s="16"/>
      <c r="FJ1170" s="16"/>
      <c r="FK1170" s="16"/>
      <c r="FL1170" s="16"/>
      <c r="FM1170" s="16"/>
      <c r="FN1170" s="16"/>
      <c r="FO1170" s="16"/>
      <c r="FP1170" s="16"/>
      <c r="FQ1170" s="16"/>
      <c r="FR1170" s="16"/>
      <c r="FS1170" s="16"/>
      <c r="FT1170" s="16"/>
      <c r="FU1170" s="16"/>
      <c r="FV1170" s="16"/>
      <c r="FW1170" s="16"/>
      <c r="FX1170" s="16"/>
      <c r="FY1170" s="16"/>
      <c r="FZ1170" s="16"/>
      <c r="GA1170" s="150">
        <f t="shared" ref="GA1170" ca="1" si="3033">SUMIF($GD$8:$HG$9,$O$5,GD1170:HG1170)</f>
        <v>0</v>
      </c>
      <c r="GB1170" s="150">
        <f t="shared" ref="GB1170" si="3034">SUM(GD1171:HG1171)</f>
        <v>1</v>
      </c>
      <c r="GC1170" s="152" t="e">
        <f t="shared" ref="GC1170" ca="1" si="3035">GB1170/GA1170</f>
        <v>#DIV/0!</v>
      </c>
      <c r="GD1170" s="16"/>
      <c r="GE1170" s="16"/>
      <c r="GF1170" s="16"/>
      <c r="GG1170" s="16"/>
      <c r="GH1170" s="16"/>
      <c r="GI1170" s="16"/>
      <c r="GJ1170" s="16"/>
      <c r="GK1170" s="16"/>
      <c r="GL1170" s="16"/>
      <c r="GM1170" s="16"/>
      <c r="GN1170" s="16"/>
      <c r="GO1170" s="16"/>
      <c r="GP1170" s="16"/>
      <c r="GQ1170" s="16"/>
      <c r="GR1170" s="16"/>
      <c r="GS1170" s="16"/>
      <c r="GT1170" s="16"/>
      <c r="GU1170" s="16"/>
      <c r="GV1170" s="16"/>
      <c r="GW1170" s="16"/>
      <c r="GX1170" s="16"/>
      <c r="GY1170" s="16"/>
      <c r="GZ1170" s="16"/>
      <c r="HA1170" s="16"/>
      <c r="HB1170" s="16"/>
      <c r="HC1170" s="16"/>
      <c r="HD1170" s="16"/>
      <c r="HE1170" s="16"/>
      <c r="HF1170" s="16"/>
      <c r="HG1170" s="16"/>
      <c r="HH1170" s="150"/>
      <c r="HI1170" s="150">
        <v>0</v>
      </c>
      <c r="HJ1170" s="152" t="e">
        <v>#DIV/0!</v>
      </c>
      <c r="HK1170" s="16"/>
      <c r="HL1170" s="16"/>
      <c r="HM1170" s="16"/>
      <c r="HN1170" s="16"/>
      <c r="HO1170" s="16"/>
      <c r="HP1170" s="16"/>
      <c r="HQ1170" s="16"/>
      <c r="HR1170" s="16"/>
      <c r="HS1170" s="16"/>
      <c r="HT1170" s="16"/>
      <c r="HU1170" s="16"/>
      <c r="HV1170" s="16"/>
      <c r="HW1170" s="16"/>
      <c r="HX1170" s="16"/>
      <c r="HY1170" s="16"/>
      <c r="HZ1170" s="16"/>
      <c r="IA1170" s="16"/>
      <c r="IB1170" s="16"/>
      <c r="IC1170" s="16"/>
      <c r="ID1170" s="16"/>
      <c r="IE1170" s="16"/>
      <c r="IF1170" s="16"/>
      <c r="IG1170" s="16"/>
      <c r="IH1170" s="16"/>
      <c r="II1170" s="16"/>
      <c r="IJ1170" s="16"/>
      <c r="IK1170" s="16"/>
      <c r="IL1170" s="16"/>
      <c r="IM1170" s="16"/>
      <c r="IN1170" s="16"/>
      <c r="IO1170" s="16"/>
      <c r="IP1170" s="150"/>
      <c r="IQ1170" s="150">
        <v>0</v>
      </c>
      <c r="IR1170" s="152" t="e">
        <v>#DIV/0!</v>
      </c>
      <c r="IS1170" s="16"/>
      <c r="IT1170" s="16"/>
      <c r="IU1170" s="16"/>
      <c r="IV1170" s="16"/>
      <c r="IW1170" s="16"/>
      <c r="IX1170" s="16"/>
      <c r="IY1170" s="16"/>
      <c r="IZ1170" s="16"/>
      <c r="JA1170" s="16"/>
      <c r="JB1170" s="16"/>
      <c r="JC1170" s="16"/>
      <c r="JD1170" s="16"/>
      <c r="JE1170" s="16"/>
      <c r="JF1170" s="16"/>
      <c r="JG1170" s="16"/>
      <c r="JH1170" s="16"/>
      <c r="JI1170" s="16"/>
      <c r="JJ1170" s="16"/>
      <c r="JK1170" s="16"/>
      <c r="JL1170" s="16"/>
      <c r="JM1170" s="16"/>
      <c r="JN1170" s="16"/>
      <c r="JO1170" s="16"/>
      <c r="JP1170" s="16"/>
      <c r="JQ1170" s="16"/>
      <c r="JR1170" s="16"/>
      <c r="JS1170" s="16"/>
      <c r="JT1170" s="16"/>
      <c r="JU1170" s="23"/>
      <c r="JV1170" s="16"/>
      <c r="JW1170" s="150"/>
      <c r="JX1170" s="150">
        <v>0</v>
      </c>
      <c r="JY1170" s="152" t="e">
        <v>#DIV/0!</v>
      </c>
      <c r="JZ1170" s="16"/>
      <c r="KA1170" s="16"/>
      <c r="KB1170" s="16"/>
      <c r="KC1170" s="16"/>
      <c r="KD1170" s="16"/>
      <c r="KE1170" s="16"/>
      <c r="KF1170" s="16"/>
      <c r="KG1170" s="16"/>
      <c r="KH1170" s="16"/>
      <c r="KI1170" s="16"/>
      <c r="KJ1170" s="16"/>
      <c r="KK1170" s="16"/>
      <c r="KL1170" s="16"/>
      <c r="KM1170" s="16"/>
      <c r="KN1170" s="16"/>
      <c r="KO1170" s="16"/>
      <c r="KP1170" s="16"/>
      <c r="KQ1170" s="16"/>
      <c r="KR1170" s="16"/>
      <c r="KS1170" s="16"/>
      <c r="KT1170" s="16"/>
      <c r="KU1170" s="16"/>
      <c r="KV1170" s="16"/>
      <c r="KW1170" s="16"/>
      <c r="KX1170" s="16"/>
      <c r="KY1170" s="16"/>
      <c r="KZ1170" s="16"/>
      <c r="LA1170" s="16"/>
      <c r="LB1170" s="16"/>
      <c r="LC1170" s="16"/>
      <c r="LD1170" s="16"/>
      <c r="LE1170" s="150"/>
      <c r="LF1170" s="150">
        <v>0</v>
      </c>
      <c r="LG1170" s="152" t="e">
        <v>#DIV/0!</v>
      </c>
      <c r="LH1170" s="16"/>
      <c r="LI1170" s="16"/>
      <c r="LJ1170" s="16"/>
      <c r="LK1170" s="16"/>
      <c r="LL1170" s="16"/>
      <c r="LM1170" s="16"/>
      <c r="LN1170" s="16"/>
      <c r="LO1170" s="16"/>
      <c r="LP1170" s="16"/>
      <c r="LQ1170" s="16"/>
      <c r="LR1170" s="16"/>
      <c r="LS1170" s="16"/>
      <c r="LT1170" s="16"/>
      <c r="LU1170" s="16"/>
      <c r="LV1170" s="16"/>
      <c r="LW1170" s="16"/>
      <c r="LX1170" s="16"/>
      <c r="LY1170" s="16"/>
      <c r="LZ1170" s="16"/>
      <c r="MA1170" s="16"/>
      <c r="MB1170" s="16"/>
      <c r="MC1170" s="16"/>
      <c r="MD1170" s="16"/>
      <c r="ME1170" s="16"/>
      <c r="MF1170" s="16"/>
      <c r="MG1170" s="16"/>
      <c r="MH1170" s="16"/>
      <c r="MI1170" s="16"/>
      <c r="MJ1170" s="16"/>
      <c r="MK1170" s="16"/>
      <c r="ML1170" s="16"/>
    </row>
    <row r="1171" spans="1:350" ht="13.9" customHeight="1" outlineLevel="3" x14ac:dyDescent="0.2">
      <c r="A1171" s="227"/>
      <c r="B1171" s="219"/>
      <c r="C1171" s="215"/>
      <c r="D1171" s="155"/>
      <c r="E1171" s="176"/>
      <c r="F1171" s="176"/>
      <c r="G1171" s="176"/>
      <c r="H1171" s="171"/>
      <c r="I1171" s="171"/>
      <c r="J1171" s="213"/>
      <c r="K1171" s="213"/>
      <c r="L1171" s="173"/>
      <c r="M1171" s="173"/>
      <c r="N1171" s="184"/>
      <c r="O1171" s="157"/>
      <c r="P1171" s="17" t="s">
        <v>26</v>
      </c>
      <c r="Q1171" s="151"/>
      <c r="R1171" s="151"/>
      <c r="S1171" s="153"/>
      <c r="T1171" s="24"/>
      <c r="U1171" s="24"/>
      <c r="V1171" s="24"/>
      <c r="W1171" s="24"/>
      <c r="X1171" s="24"/>
      <c r="Y1171" s="24"/>
      <c r="Z1171" s="24"/>
      <c r="AA1171" s="24"/>
      <c r="AB1171" s="24"/>
      <c r="AC1171" s="24"/>
      <c r="AD1171" s="24"/>
      <c r="AE1171" s="24"/>
      <c r="AF1171" s="24"/>
      <c r="AG1171" s="24"/>
      <c r="AH1171" s="24"/>
      <c r="AI1171" s="24"/>
      <c r="AJ1171" s="24"/>
      <c r="AK1171" s="24"/>
      <c r="AL1171" s="24"/>
      <c r="AM1171" s="24"/>
      <c r="AN1171" s="24"/>
      <c r="AO1171" s="24"/>
      <c r="AP1171" s="24"/>
      <c r="AQ1171" s="24"/>
      <c r="AR1171" s="24"/>
      <c r="AS1171" s="24"/>
      <c r="AT1171" s="24"/>
      <c r="AU1171" s="24"/>
      <c r="AV1171" s="24"/>
      <c r="AW1171" s="24"/>
      <c r="AX1171" s="151"/>
      <c r="AY1171" s="151"/>
      <c r="AZ1171" s="153"/>
      <c r="BA1171" s="24"/>
      <c r="BB1171" s="24"/>
      <c r="BC1171" s="24"/>
      <c r="BD1171" s="24"/>
      <c r="BE1171" s="24"/>
      <c r="BF1171" s="24"/>
      <c r="BG1171" s="24"/>
      <c r="BH1171" s="24"/>
      <c r="BI1171" s="24"/>
      <c r="BJ1171" s="24"/>
      <c r="BK1171" s="24"/>
      <c r="BL1171" s="24"/>
      <c r="BM1171" s="24"/>
      <c r="BN1171" s="24"/>
      <c r="BO1171" s="24"/>
      <c r="BP1171" s="24"/>
      <c r="BQ1171" s="24"/>
      <c r="BR1171" s="24"/>
      <c r="BS1171" s="24"/>
      <c r="BT1171" s="24"/>
      <c r="BU1171" s="24"/>
      <c r="BV1171" s="24"/>
      <c r="BW1171" s="24"/>
      <c r="BX1171" s="24"/>
      <c r="BY1171" s="24"/>
      <c r="BZ1171" s="24"/>
      <c r="CA1171" s="24"/>
      <c r="CB1171" s="24"/>
      <c r="CC1171" s="24"/>
      <c r="CD1171" s="24"/>
      <c r="CE1171" s="24"/>
      <c r="CF1171" s="151"/>
      <c r="CG1171" s="151"/>
      <c r="CH1171" s="153"/>
      <c r="CI1171" s="141"/>
      <c r="CJ1171" s="141"/>
      <c r="CK1171" s="141"/>
      <c r="CL1171" s="141"/>
      <c r="CM1171" s="141"/>
      <c r="CN1171" s="141"/>
      <c r="CO1171" s="141"/>
      <c r="CP1171" s="95"/>
      <c r="CQ1171" s="95"/>
      <c r="CR1171" s="95"/>
      <c r="CS1171" s="95"/>
      <c r="CT1171" s="95"/>
      <c r="CU1171" s="95"/>
      <c r="CV1171" s="95"/>
      <c r="CW1171" s="141"/>
      <c r="CX1171" s="141"/>
      <c r="CY1171" s="141"/>
      <c r="CZ1171" s="141"/>
      <c r="DA1171" s="141"/>
      <c r="DB1171" s="141"/>
      <c r="DC1171" s="141"/>
      <c r="DD1171" s="141"/>
      <c r="DE1171" s="141"/>
      <c r="DF1171" s="141"/>
      <c r="DG1171" s="141"/>
      <c r="DH1171" s="141"/>
      <c r="DI1171" s="141"/>
      <c r="DJ1171" s="141"/>
      <c r="DK1171" s="141"/>
      <c r="DL1171" s="141"/>
      <c r="DM1171" s="141"/>
      <c r="DN1171" s="151"/>
      <c r="DO1171" s="151"/>
      <c r="DP1171" s="153"/>
      <c r="DQ1171" s="24"/>
      <c r="DR1171" s="24"/>
      <c r="DS1171" s="24"/>
      <c r="DT1171" s="24"/>
      <c r="DU1171" s="24"/>
      <c r="DV1171" s="24"/>
      <c r="DW1171" s="24"/>
      <c r="DX1171" s="24"/>
      <c r="DY1171" s="24"/>
      <c r="DZ1171" s="24"/>
      <c r="EA1171" s="24"/>
      <c r="EB1171" s="24"/>
      <c r="EC1171" s="24"/>
      <c r="ED1171" s="24"/>
      <c r="EE1171" s="24"/>
      <c r="EF1171" s="24"/>
      <c r="EG1171" s="24"/>
      <c r="EH1171" s="24"/>
      <c r="EI1171" s="24"/>
      <c r="EJ1171" s="24"/>
      <c r="EK1171" s="24"/>
      <c r="EL1171" s="24"/>
      <c r="EM1171" s="24"/>
      <c r="EN1171" s="24"/>
      <c r="EO1171" s="24"/>
      <c r="EP1171" s="24"/>
      <c r="EQ1171" s="24"/>
      <c r="ER1171" s="24"/>
      <c r="ES1171" s="151"/>
      <c r="ET1171" s="151"/>
      <c r="EU1171" s="153"/>
      <c r="EV1171" s="24"/>
      <c r="EW1171" s="125"/>
      <c r="EX1171" s="24"/>
      <c r="EY1171" s="24"/>
      <c r="EZ1171" s="24"/>
      <c r="FA1171" s="24"/>
      <c r="FB1171" s="24"/>
      <c r="FC1171" s="24"/>
      <c r="FD1171" s="24"/>
      <c r="FE1171" s="24"/>
      <c r="FF1171" s="24"/>
      <c r="FG1171" s="24"/>
      <c r="FH1171" s="24"/>
      <c r="FI1171" s="24"/>
      <c r="FJ1171" s="24"/>
      <c r="FK1171" s="24"/>
      <c r="FL1171" s="24"/>
      <c r="FM1171" s="24"/>
      <c r="FN1171" s="24"/>
      <c r="FO1171" s="24"/>
      <c r="FP1171" s="24"/>
      <c r="FQ1171" s="24"/>
      <c r="FR1171" s="24"/>
      <c r="FS1171" s="24"/>
      <c r="FT1171" s="24"/>
      <c r="FU1171" s="24"/>
      <c r="FV1171" s="24"/>
      <c r="FW1171" s="24"/>
      <c r="FX1171" s="24"/>
      <c r="FY1171" s="24"/>
      <c r="FZ1171" s="24"/>
      <c r="GA1171" s="151"/>
      <c r="GB1171" s="151"/>
      <c r="GC1171" s="153"/>
      <c r="GD1171" s="24"/>
      <c r="GE1171" s="24"/>
      <c r="GF1171" s="24"/>
      <c r="GG1171" s="24"/>
      <c r="GH1171" s="24"/>
      <c r="GI1171" s="24"/>
      <c r="GJ1171" s="24"/>
      <c r="GK1171" s="24"/>
      <c r="GL1171" s="24"/>
      <c r="GM1171" s="24"/>
      <c r="GN1171" s="24"/>
      <c r="GO1171" s="24"/>
      <c r="GP1171" s="24"/>
      <c r="GQ1171" s="24"/>
      <c r="GR1171" s="24"/>
      <c r="GS1171" s="24"/>
      <c r="GT1171" s="24"/>
      <c r="GU1171" s="24"/>
      <c r="GV1171" s="24"/>
      <c r="GW1171" s="24"/>
      <c r="GX1171" s="24"/>
      <c r="GY1171" s="24"/>
      <c r="GZ1171" s="24"/>
      <c r="HA1171" s="24">
        <v>1</v>
      </c>
      <c r="HB1171" s="24"/>
      <c r="HC1171" s="24"/>
      <c r="HD1171" s="24"/>
      <c r="HE1171" s="24"/>
      <c r="HF1171" s="24"/>
      <c r="HG1171" s="24"/>
      <c r="HH1171" s="151"/>
      <c r="HI1171" s="151"/>
      <c r="HJ1171" s="153"/>
      <c r="HK1171" s="24"/>
      <c r="HL1171" s="24"/>
      <c r="HM1171" s="24"/>
      <c r="HN1171" s="24"/>
      <c r="HO1171" s="24"/>
      <c r="HP1171" s="24"/>
      <c r="HQ1171" s="24"/>
      <c r="HR1171" s="24"/>
      <c r="HS1171" s="24"/>
      <c r="HT1171" s="24"/>
      <c r="HU1171" s="24"/>
      <c r="HV1171" s="24"/>
      <c r="HW1171" s="24"/>
      <c r="HX1171" s="24"/>
      <c r="HY1171" s="24"/>
      <c r="HZ1171" s="24"/>
      <c r="IA1171" s="24"/>
      <c r="IB1171" s="24"/>
      <c r="IC1171" s="24"/>
      <c r="ID1171" s="24"/>
      <c r="IE1171" s="24"/>
      <c r="IF1171" s="24"/>
      <c r="IG1171" s="24"/>
      <c r="IH1171" s="24"/>
      <c r="II1171" s="24"/>
      <c r="IJ1171" s="24"/>
      <c r="IK1171" s="24"/>
      <c r="IL1171" s="24"/>
      <c r="IM1171" s="24"/>
      <c r="IN1171" s="24"/>
      <c r="IO1171" s="24"/>
      <c r="IP1171" s="151"/>
      <c r="IQ1171" s="151"/>
      <c r="IR1171" s="153"/>
      <c r="IS1171" s="24"/>
      <c r="IT1171" s="24"/>
      <c r="IU1171" s="24"/>
      <c r="IV1171" s="24"/>
      <c r="IW1171" s="24"/>
      <c r="IX1171" s="24"/>
      <c r="IY1171" s="24"/>
      <c r="IZ1171" s="24"/>
      <c r="JA1171" s="24"/>
      <c r="JB1171" s="24"/>
      <c r="JC1171" s="24"/>
      <c r="JD1171" s="24"/>
      <c r="JE1171" s="24"/>
      <c r="JF1171" s="24"/>
      <c r="JG1171" s="24"/>
      <c r="JH1171" s="24"/>
      <c r="JI1171" s="24"/>
      <c r="JJ1171" s="24"/>
      <c r="JK1171" s="24"/>
      <c r="JL1171" s="24"/>
      <c r="JM1171" s="24"/>
      <c r="JN1171" s="24"/>
      <c r="JO1171" s="24"/>
      <c r="JP1171" s="24"/>
      <c r="JQ1171" s="24"/>
      <c r="JR1171" s="24"/>
      <c r="JS1171" s="24"/>
      <c r="JT1171" s="24"/>
      <c r="JU1171" s="25"/>
      <c r="JV1171" s="24"/>
      <c r="JW1171" s="151"/>
      <c r="JX1171" s="151"/>
      <c r="JY1171" s="153"/>
      <c r="JZ1171" s="24"/>
      <c r="KA1171" s="24"/>
      <c r="KB1171" s="24"/>
      <c r="KC1171" s="24"/>
      <c r="KD1171" s="24"/>
      <c r="KE1171" s="24"/>
      <c r="KF1171" s="24"/>
      <c r="KG1171" s="24"/>
      <c r="KH1171" s="24"/>
      <c r="KI1171" s="24"/>
      <c r="KJ1171" s="24"/>
      <c r="KK1171" s="24"/>
      <c r="KL1171" s="24"/>
      <c r="KM1171" s="24"/>
      <c r="KN1171" s="24"/>
      <c r="KO1171" s="24"/>
      <c r="KP1171" s="24"/>
      <c r="KQ1171" s="24"/>
      <c r="KR1171" s="24"/>
      <c r="KS1171" s="24"/>
      <c r="KT1171" s="24"/>
      <c r="KU1171" s="24"/>
      <c r="KV1171" s="24"/>
      <c r="KW1171" s="24"/>
      <c r="KX1171" s="24"/>
      <c r="KY1171" s="24"/>
      <c r="KZ1171" s="24"/>
      <c r="LA1171" s="24"/>
      <c r="LB1171" s="24"/>
      <c r="LC1171" s="24"/>
      <c r="LD1171" s="24"/>
      <c r="LE1171" s="151"/>
      <c r="LF1171" s="151"/>
      <c r="LG1171" s="153"/>
      <c r="LH1171" s="24"/>
      <c r="LI1171" s="24"/>
      <c r="LJ1171" s="24"/>
      <c r="LK1171" s="24"/>
      <c r="LL1171" s="24"/>
      <c r="LM1171" s="24"/>
      <c r="LN1171" s="24"/>
      <c r="LO1171" s="24"/>
      <c r="LP1171" s="24"/>
      <c r="LQ1171" s="24"/>
      <c r="LR1171" s="24"/>
      <c r="LS1171" s="24"/>
      <c r="LT1171" s="24"/>
      <c r="LU1171" s="24"/>
      <c r="LV1171" s="24"/>
      <c r="LW1171" s="24"/>
      <c r="LX1171" s="24"/>
      <c r="LY1171" s="24"/>
      <c r="LZ1171" s="24"/>
      <c r="MA1171" s="24"/>
      <c r="MB1171" s="24"/>
      <c r="MC1171" s="24"/>
      <c r="MD1171" s="24"/>
      <c r="ME1171" s="24"/>
      <c r="MF1171" s="24"/>
      <c r="MG1171" s="24"/>
      <c r="MH1171" s="24"/>
      <c r="MI1171" s="24"/>
      <c r="MJ1171" s="24"/>
      <c r="MK1171" s="24"/>
      <c r="ML1171" s="24"/>
    </row>
    <row r="1172" spans="1:350" ht="13.9" customHeight="1" outlineLevel="3" x14ac:dyDescent="0.2">
      <c r="A1172" s="226" t="s">
        <v>680</v>
      </c>
      <c r="B1172" s="218" t="s">
        <v>411</v>
      </c>
      <c r="C1172" s="214" t="s">
        <v>38</v>
      </c>
      <c r="D1172" s="154">
        <v>2.5167000000000002</v>
      </c>
      <c r="E1172" s="175">
        <v>0</v>
      </c>
      <c r="F1172" s="175">
        <f>D1172-E1172</f>
        <v>2.5167000000000002</v>
      </c>
      <c r="G1172" s="175" t="s">
        <v>847</v>
      </c>
      <c r="H1172" s="170" t="s">
        <v>858</v>
      </c>
      <c r="I1172" s="170" t="s">
        <v>890</v>
      </c>
      <c r="J1172" s="212">
        <f ca="1">E1172+Q1172+AX1172+CF1172+DN1172+ES1172+GA1172+HH1172+IP1172+JW1172+LE1172</f>
        <v>2.5167000000000002</v>
      </c>
      <c r="K1172" s="212">
        <f>E1172+R1172+AY1172+CG1172+DO1172+ET1172+GB1172+HI1172+IQ1172+JX1172+LF1172</f>
        <v>0</v>
      </c>
      <c r="L1172" s="172">
        <f ca="1">K1172/J1172</f>
        <v>0</v>
      </c>
      <c r="M1172" s="172">
        <f>K1172/D1172</f>
        <v>0</v>
      </c>
      <c r="N1172" s="183">
        <f ca="1">SUMIF($EV$8:$FZ$9,$O$5,$EV1173:$FZ1173)-SUMIF($EV$8:$FZ$9,$Q$5,$EV1173:$FZ1173)</f>
        <v>0</v>
      </c>
      <c r="O1172" s="156"/>
      <c r="P1172" s="16" t="s">
        <v>25</v>
      </c>
      <c r="Q1172" s="150">
        <v>0</v>
      </c>
      <c r="R1172" s="150">
        <v>0</v>
      </c>
      <c r="S1172" s="152" t="e">
        <v>#DIV/0!</v>
      </c>
      <c r="T1172" s="16"/>
      <c r="U1172" s="16"/>
      <c r="V1172" s="16"/>
      <c r="W1172" s="16"/>
      <c r="X1172" s="16"/>
      <c r="Y1172" s="16"/>
      <c r="Z1172" s="16"/>
      <c r="AA1172" s="16"/>
      <c r="AB1172" s="16"/>
      <c r="AC1172" s="16"/>
      <c r="AD1172" s="16"/>
      <c r="AE1172" s="16"/>
      <c r="AF1172" s="16"/>
      <c r="AG1172" s="16"/>
      <c r="AH1172" s="16"/>
      <c r="AI1172" s="16"/>
      <c r="AJ1172" s="16"/>
      <c r="AK1172" s="16"/>
      <c r="AL1172" s="16"/>
      <c r="AM1172" s="16"/>
      <c r="AN1172" s="16"/>
      <c r="AO1172" s="16"/>
      <c r="AP1172" s="16"/>
      <c r="AQ1172" s="16"/>
      <c r="AR1172" s="16"/>
      <c r="AS1172" s="16"/>
      <c r="AT1172" s="16"/>
      <c r="AU1172" s="16"/>
      <c r="AV1172" s="16"/>
      <c r="AW1172" s="16"/>
      <c r="AX1172" s="150">
        <f t="shared" ca="1" si="3030"/>
        <v>0</v>
      </c>
      <c r="AY1172" s="150">
        <f>SUM(BA1173:CE1173)</f>
        <v>0</v>
      </c>
      <c r="AZ1172" s="152" t="e">
        <f ca="1">AY1172/AX1172</f>
        <v>#DIV/0!</v>
      </c>
      <c r="BA1172" s="16"/>
      <c r="BB1172" s="16"/>
      <c r="BC1172" s="16"/>
      <c r="BD1172" s="16"/>
      <c r="BE1172" s="16"/>
      <c r="BF1172" s="16"/>
      <c r="BG1172" s="16"/>
      <c r="BH1172" s="16"/>
      <c r="BI1172" s="16"/>
      <c r="BJ1172" s="16"/>
      <c r="BK1172" s="16"/>
      <c r="BL1172" s="16"/>
      <c r="BM1172" s="16"/>
      <c r="BN1172" s="16"/>
      <c r="BO1172" s="16"/>
      <c r="BP1172" s="16"/>
      <c r="BQ1172" s="16"/>
      <c r="BR1172" s="16"/>
      <c r="BS1172" s="16"/>
      <c r="BT1172" s="16"/>
      <c r="BU1172" s="16"/>
      <c r="BV1172" s="16"/>
      <c r="BW1172" s="16"/>
      <c r="BX1172" s="16"/>
      <c r="BY1172" s="16"/>
      <c r="BZ1172" s="16"/>
      <c r="CA1172" s="16"/>
      <c r="CB1172" s="16"/>
      <c r="CC1172" s="16"/>
      <c r="CD1172" s="16"/>
      <c r="CE1172" s="16"/>
      <c r="CF1172" s="150">
        <f t="shared" ref="CF1172" si="3036">SUM(CI1172:DM1172)</f>
        <v>2.5167000000000002</v>
      </c>
      <c r="CG1172" s="150">
        <f>SUM(CI1173:DM1173)</f>
        <v>0</v>
      </c>
      <c r="CH1172" s="152">
        <f>CG1172/CF1172</f>
        <v>0</v>
      </c>
      <c r="CI1172" s="129"/>
      <c r="CJ1172" s="129"/>
      <c r="CK1172" s="129"/>
      <c r="CL1172" s="129"/>
      <c r="CM1172" s="129"/>
      <c r="CN1172" s="129"/>
      <c r="CO1172" s="129"/>
      <c r="CP1172" s="101"/>
      <c r="CQ1172" s="101"/>
      <c r="CR1172" s="101"/>
      <c r="CS1172" s="101"/>
      <c r="CT1172" s="101"/>
      <c r="CU1172" s="101"/>
      <c r="CV1172" s="101"/>
      <c r="CW1172" s="129"/>
      <c r="CX1172" s="129"/>
      <c r="CY1172" s="129"/>
      <c r="CZ1172" s="129"/>
      <c r="DA1172" s="129"/>
      <c r="DB1172" s="129"/>
      <c r="DC1172" s="129"/>
      <c r="DD1172" s="129">
        <v>1</v>
      </c>
      <c r="DE1172" s="129">
        <v>1.5166999999999999</v>
      </c>
      <c r="DF1172" s="129"/>
      <c r="DG1172" s="129"/>
      <c r="DH1172" s="129"/>
      <c r="DI1172" s="129"/>
      <c r="DJ1172" s="129"/>
      <c r="DK1172" s="129"/>
      <c r="DL1172" s="129"/>
      <c r="DM1172" s="129"/>
      <c r="DN1172" s="150">
        <f t="shared" ref="DN1172" si="3037">SUM(DQ1172:ER1172)</f>
        <v>0</v>
      </c>
      <c r="DO1172" s="150">
        <f>SUM(DQ1173:ER1173)</f>
        <v>0</v>
      </c>
      <c r="DP1172" s="152" t="e">
        <f t="shared" si="2903"/>
        <v>#DIV/0!</v>
      </c>
      <c r="DQ1172" s="16"/>
      <c r="DR1172" s="16"/>
      <c r="DS1172" s="16"/>
      <c r="DT1172" s="16"/>
      <c r="DU1172" s="16"/>
      <c r="DV1172" s="16"/>
      <c r="DW1172" s="16"/>
      <c r="DX1172" s="16"/>
      <c r="DY1172" s="16"/>
      <c r="DZ1172" s="16"/>
      <c r="EA1172" s="16"/>
      <c r="EB1172" s="16"/>
      <c r="EC1172" s="16"/>
      <c r="ED1172" s="16"/>
      <c r="EE1172" s="16"/>
      <c r="EF1172" s="16"/>
      <c r="EG1172" s="16"/>
      <c r="EH1172" s="16"/>
      <c r="EI1172" s="16"/>
      <c r="EJ1172" s="16"/>
      <c r="EK1172" s="16"/>
      <c r="EL1172" s="16"/>
      <c r="EM1172" s="16"/>
      <c r="EN1172" s="16"/>
      <c r="EO1172" s="16"/>
      <c r="EP1172" s="16"/>
      <c r="EQ1172" s="16"/>
      <c r="ER1172" s="16"/>
      <c r="ES1172" s="150">
        <f t="shared" ca="1" si="2939"/>
        <v>0</v>
      </c>
      <c r="ET1172" s="150">
        <f t="shared" si="2940"/>
        <v>0</v>
      </c>
      <c r="EU1172" s="152" t="e">
        <f t="shared" ca="1" si="2941"/>
        <v>#DIV/0!</v>
      </c>
      <c r="EV1172" s="16"/>
      <c r="EW1172" s="67"/>
      <c r="EX1172" s="16"/>
      <c r="EY1172" s="16"/>
      <c r="EZ1172" s="16"/>
      <c r="FA1172" s="16"/>
      <c r="FB1172" s="16"/>
      <c r="FC1172" s="16"/>
      <c r="FD1172" s="16"/>
      <c r="FE1172" s="16"/>
      <c r="FF1172" s="16"/>
      <c r="FG1172" s="16"/>
      <c r="FH1172" s="16"/>
      <c r="FI1172" s="16"/>
      <c r="FJ1172" s="16"/>
      <c r="FK1172" s="16"/>
      <c r="FL1172" s="16"/>
      <c r="FM1172" s="16"/>
      <c r="FN1172" s="16"/>
      <c r="FO1172" s="16"/>
      <c r="FP1172" s="16"/>
      <c r="FQ1172" s="16"/>
      <c r="FR1172" s="16"/>
      <c r="FS1172" s="16"/>
      <c r="FT1172" s="16"/>
      <c r="FU1172" s="16"/>
      <c r="FV1172" s="16"/>
      <c r="FW1172" s="16"/>
      <c r="FX1172" s="16"/>
      <c r="FY1172" s="16"/>
      <c r="FZ1172" s="16"/>
      <c r="GA1172" s="150">
        <f t="shared" ref="GA1172" ca="1" si="3038">SUMIF($GD$8:$HG$9,$O$5,GD1172:HG1172)</f>
        <v>0</v>
      </c>
      <c r="GB1172" s="150">
        <f t="shared" ref="GB1172" si="3039">SUM(GD1173:HG1173)</f>
        <v>0</v>
      </c>
      <c r="GC1172" s="152" t="e">
        <f t="shared" ref="GC1172" ca="1" si="3040">GB1172/GA1172</f>
        <v>#DIV/0!</v>
      </c>
      <c r="GD1172" s="16"/>
      <c r="GE1172" s="16"/>
      <c r="GF1172" s="16"/>
      <c r="GG1172" s="16"/>
      <c r="GH1172" s="16"/>
      <c r="GI1172" s="16"/>
      <c r="GJ1172" s="16"/>
      <c r="GK1172" s="16"/>
      <c r="GL1172" s="16"/>
      <c r="GM1172" s="16"/>
      <c r="GN1172" s="16"/>
      <c r="GO1172" s="16"/>
      <c r="GP1172" s="16"/>
      <c r="GQ1172" s="16"/>
      <c r="GR1172" s="16"/>
      <c r="GS1172" s="16"/>
      <c r="GT1172" s="16"/>
      <c r="GU1172" s="16"/>
      <c r="GV1172" s="16"/>
      <c r="GW1172" s="16"/>
      <c r="GX1172" s="16"/>
      <c r="GY1172" s="16"/>
      <c r="GZ1172" s="16"/>
      <c r="HA1172" s="16"/>
      <c r="HB1172" s="16"/>
      <c r="HC1172" s="16"/>
      <c r="HD1172" s="16"/>
      <c r="HE1172" s="16"/>
      <c r="HF1172" s="16"/>
      <c r="HG1172" s="16"/>
      <c r="HH1172" s="150"/>
      <c r="HI1172" s="150">
        <v>0</v>
      </c>
      <c r="HJ1172" s="152" t="e">
        <v>#DIV/0!</v>
      </c>
      <c r="HK1172" s="16"/>
      <c r="HL1172" s="16"/>
      <c r="HM1172" s="16"/>
      <c r="HN1172" s="16"/>
      <c r="HO1172" s="16"/>
      <c r="HP1172" s="16"/>
      <c r="HQ1172" s="16"/>
      <c r="HR1172" s="16"/>
      <c r="HS1172" s="16"/>
      <c r="HT1172" s="16"/>
      <c r="HU1172" s="16"/>
      <c r="HV1172" s="16"/>
      <c r="HW1172" s="16"/>
      <c r="HX1172" s="16"/>
      <c r="HY1172" s="16"/>
      <c r="HZ1172" s="16"/>
      <c r="IA1172" s="16"/>
      <c r="IB1172" s="16"/>
      <c r="IC1172" s="16"/>
      <c r="ID1172" s="16"/>
      <c r="IE1172" s="16"/>
      <c r="IF1172" s="16"/>
      <c r="IG1172" s="16"/>
      <c r="IH1172" s="16"/>
      <c r="II1172" s="16"/>
      <c r="IJ1172" s="16"/>
      <c r="IK1172" s="16"/>
      <c r="IL1172" s="16"/>
      <c r="IM1172" s="16"/>
      <c r="IN1172" s="16"/>
      <c r="IO1172" s="16"/>
      <c r="IP1172" s="150"/>
      <c r="IQ1172" s="150">
        <v>0</v>
      </c>
      <c r="IR1172" s="152" t="e">
        <v>#DIV/0!</v>
      </c>
      <c r="IS1172" s="16"/>
      <c r="IT1172" s="16"/>
      <c r="IU1172" s="16"/>
      <c r="IV1172" s="16"/>
      <c r="IW1172" s="16"/>
      <c r="IX1172" s="16"/>
      <c r="IY1172" s="16"/>
      <c r="IZ1172" s="16"/>
      <c r="JA1172" s="16"/>
      <c r="JB1172" s="16"/>
      <c r="JC1172" s="16"/>
      <c r="JD1172" s="16"/>
      <c r="JE1172" s="16"/>
      <c r="JF1172" s="16"/>
      <c r="JG1172" s="16"/>
      <c r="JH1172" s="16"/>
      <c r="JI1172" s="16"/>
      <c r="JJ1172" s="16"/>
      <c r="JK1172" s="16"/>
      <c r="JL1172" s="16"/>
      <c r="JM1172" s="16"/>
      <c r="JN1172" s="16"/>
      <c r="JO1172" s="16"/>
      <c r="JP1172" s="16"/>
      <c r="JQ1172" s="16"/>
      <c r="JR1172" s="16"/>
      <c r="JS1172" s="16"/>
      <c r="JT1172" s="16"/>
      <c r="JU1172" s="23"/>
      <c r="JV1172" s="16"/>
      <c r="JW1172" s="150"/>
      <c r="JX1172" s="150">
        <v>0</v>
      </c>
      <c r="JY1172" s="152" t="e">
        <v>#DIV/0!</v>
      </c>
      <c r="JZ1172" s="16"/>
      <c r="KA1172" s="16"/>
      <c r="KB1172" s="16"/>
      <c r="KC1172" s="16"/>
      <c r="KD1172" s="16"/>
      <c r="KE1172" s="16"/>
      <c r="KF1172" s="16"/>
      <c r="KG1172" s="16"/>
      <c r="KH1172" s="16"/>
      <c r="KI1172" s="16"/>
      <c r="KJ1172" s="16"/>
      <c r="KK1172" s="16"/>
      <c r="KL1172" s="16"/>
      <c r="KM1172" s="16"/>
      <c r="KN1172" s="16"/>
      <c r="KO1172" s="16"/>
      <c r="KP1172" s="16"/>
      <c r="KQ1172" s="16"/>
      <c r="KR1172" s="16"/>
      <c r="KS1172" s="16"/>
      <c r="KT1172" s="16"/>
      <c r="KU1172" s="16"/>
      <c r="KV1172" s="16"/>
      <c r="KW1172" s="16"/>
      <c r="KX1172" s="16"/>
      <c r="KY1172" s="16"/>
      <c r="KZ1172" s="16"/>
      <c r="LA1172" s="16"/>
      <c r="LB1172" s="16"/>
      <c r="LC1172" s="16"/>
      <c r="LD1172" s="16"/>
      <c r="LE1172" s="150"/>
      <c r="LF1172" s="150">
        <v>0</v>
      </c>
      <c r="LG1172" s="152" t="e">
        <v>#DIV/0!</v>
      </c>
      <c r="LH1172" s="16"/>
      <c r="LI1172" s="16"/>
      <c r="LJ1172" s="16"/>
      <c r="LK1172" s="16"/>
      <c r="LL1172" s="16"/>
      <c r="LM1172" s="16"/>
      <c r="LN1172" s="16"/>
      <c r="LO1172" s="16"/>
      <c r="LP1172" s="16"/>
      <c r="LQ1172" s="16"/>
      <c r="LR1172" s="16"/>
      <c r="LS1172" s="16"/>
      <c r="LT1172" s="16"/>
      <c r="LU1172" s="16"/>
      <c r="LV1172" s="16"/>
      <c r="LW1172" s="16"/>
      <c r="LX1172" s="16"/>
      <c r="LY1172" s="16"/>
      <c r="LZ1172" s="16"/>
      <c r="MA1172" s="16"/>
      <c r="MB1172" s="16"/>
      <c r="MC1172" s="16"/>
      <c r="MD1172" s="16"/>
      <c r="ME1172" s="16"/>
      <c r="MF1172" s="16"/>
      <c r="MG1172" s="16"/>
      <c r="MH1172" s="16"/>
      <c r="MI1172" s="16"/>
      <c r="MJ1172" s="16"/>
      <c r="MK1172" s="16"/>
      <c r="ML1172" s="16"/>
    </row>
    <row r="1173" spans="1:350" ht="13.9" customHeight="1" outlineLevel="3" x14ac:dyDescent="0.2">
      <c r="A1173" s="227"/>
      <c r="B1173" s="219"/>
      <c r="C1173" s="215"/>
      <c r="D1173" s="155"/>
      <c r="E1173" s="176"/>
      <c r="F1173" s="176"/>
      <c r="G1173" s="176"/>
      <c r="H1173" s="171"/>
      <c r="I1173" s="171"/>
      <c r="J1173" s="213"/>
      <c r="K1173" s="213"/>
      <c r="L1173" s="173"/>
      <c r="M1173" s="173"/>
      <c r="N1173" s="184"/>
      <c r="O1173" s="157"/>
      <c r="P1173" s="17" t="s">
        <v>26</v>
      </c>
      <c r="Q1173" s="151"/>
      <c r="R1173" s="151"/>
      <c r="S1173" s="153"/>
      <c r="T1173" s="24"/>
      <c r="U1173" s="24"/>
      <c r="V1173" s="24"/>
      <c r="W1173" s="24"/>
      <c r="X1173" s="24"/>
      <c r="Y1173" s="24"/>
      <c r="Z1173" s="24"/>
      <c r="AA1173" s="24"/>
      <c r="AB1173" s="24"/>
      <c r="AC1173" s="24"/>
      <c r="AD1173" s="24"/>
      <c r="AE1173" s="24"/>
      <c r="AF1173" s="24"/>
      <c r="AG1173" s="24"/>
      <c r="AH1173" s="24"/>
      <c r="AI1173" s="24"/>
      <c r="AJ1173" s="24"/>
      <c r="AK1173" s="24"/>
      <c r="AL1173" s="24"/>
      <c r="AM1173" s="24"/>
      <c r="AN1173" s="24"/>
      <c r="AO1173" s="24"/>
      <c r="AP1173" s="24"/>
      <c r="AQ1173" s="24"/>
      <c r="AR1173" s="24"/>
      <c r="AS1173" s="24"/>
      <c r="AT1173" s="24"/>
      <c r="AU1173" s="24"/>
      <c r="AV1173" s="24"/>
      <c r="AW1173" s="24"/>
      <c r="AX1173" s="151"/>
      <c r="AY1173" s="151"/>
      <c r="AZ1173" s="153"/>
      <c r="BA1173" s="24"/>
      <c r="BB1173" s="24"/>
      <c r="BC1173" s="24"/>
      <c r="BD1173" s="24"/>
      <c r="BE1173" s="24"/>
      <c r="BF1173" s="24"/>
      <c r="BG1173" s="24"/>
      <c r="BH1173" s="24"/>
      <c r="BI1173" s="24"/>
      <c r="BJ1173" s="24"/>
      <c r="BK1173" s="24"/>
      <c r="BL1173" s="24"/>
      <c r="BM1173" s="24"/>
      <c r="BN1173" s="24"/>
      <c r="BO1173" s="24"/>
      <c r="BP1173" s="24"/>
      <c r="BQ1173" s="24"/>
      <c r="BR1173" s="24"/>
      <c r="BS1173" s="24"/>
      <c r="BT1173" s="24"/>
      <c r="BU1173" s="24"/>
      <c r="BV1173" s="24"/>
      <c r="BW1173" s="24"/>
      <c r="BX1173" s="24"/>
      <c r="BY1173" s="24"/>
      <c r="BZ1173" s="24"/>
      <c r="CA1173" s="24"/>
      <c r="CB1173" s="24"/>
      <c r="CC1173" s="24"/>
      <c r="CD1173" s="24"/>
      <c r="CE1173" s="24"/>
      <c r="CF1173" s="151"/>
      <c r="CG1173" s="151"/>
      <c r="CH1173" s="153"/>
      <c r="CI1173" s="141"/>
      <c r="CJ1173" s="141"/>
      <c r="CK1173" s="141"/>
      <c r="CL1173" s="141"/>
      <c r="CM1173" s="141"/>
      <c r="CN1173" s="141"/>
      <c r="CO1173" s="141"/>
      <c r="CP1173" s="95"/>
      <c r="CQ1173" s="95"/>
      <c r="CR1173" s="95"/>
      <c r="CS1173" s="95"/>
      <c r="CT1173" s="95"/>
      <c r="CU1173" s="95"/>
      <c r="CV1173" s="95"/>
      <c r="CW1173" s="141"/>
      <c r="CX1173" s="141"/>
      <c r="CY1173" s="141"/>
      <c r="CZ1173" s="141"/>
      <c r="DA1173" s="141"/>
      <c r="DB1173" s="141"/>
      <c r="DC1173" s="141"/>
      <c r="DD1173" s="141"/>
      <c r="DE1173" s="141"/>
      <c r="DF1173" s="141"/>
      <c r="DG1173" s="141"/>
      <c r="DH1173" s="141"/>
      <c r="DI1173" s="141"/>
      <c r="DJ1173" s="141"/>
      <c r="DK1173" s="141"/>
      <c r="DL1173" s="141"/>
      <c r="DM1173" s="141"/>
      <c r="DN1173" s="151"/>
      <c r="DO1173" s="151"/>
      <c r="DP1173" s="153"/>
      <c r="DQ1173" s="24"/>
      <c r="DR1173" s="24"/>
      <c r="DS1173" s="24"/>
      <c r="DT1173" s="24"/>
      <c r="DU1173" s="24"/>
      <c r="DV1173" s="24"/>
      <c r="DW1173" s="24"/>
      <c r="DX1173" s="24"/>
      <c r="DY1173" s="24"/>
      <c r="DZ1173" s="24"/>
      <c r="EA1173" s="24"/>
      <c r="EB1173" s="24"/>
      <c r="EC1173" s="24"/>
      <c r="ED1173" s="24"/>
      <c r="EE1173" s="24"/>
      <c r="EF1173" s="24"/>
      <c r="EG1173" s="24"/>
      <c r="EH1173" s="24"/>
      <c r="EI1173" s="24"/>
      <c r="EJ1173" s="24"/>
      <c r="EK1173" s="24"/>
      <c r="EL1173" s="24"/>
      <c r="EM1173" s="24"/>
      <c r="EN1173" s="24"/>
      <c r="EO1173" s="24"/>
      <c r="EP1173" s="24"/>
      <c r="EQ1173" s="24"/>
      <c r="ER1173" s="24"/>
      <c r="ES1173" s="151"/>
      <c r="ET1173" s="151"/>
      <c r="EU1173" s="153"/>
      <c r="EV1173" s="24"/>
      <c r="EW1173" s="125"/>
      <c r="EX1173" s="24"/>
      <c r="EY1173" s="24"/>
      <c r="EZ1173" s="24"/>
      <c r="FA1173" s="24"/>
      <c r="FB1173" s="24"/>
      <c r="FC1173" s="24"/>
      <c r="FD1173" s="24"/>
      <c r="FE1173" s="24"/>
      <c r="FF1173" s="24"/>
      <c r="FG1173" s="24"/>
      <c r="FH1173" s="24"/>
      <c r="FI1173" s="24"/>
      <c r="FJ1173" s="24"/>
      <c r="FK1173" s="24"/>
      <c r="FL1173" s="24"/>
      <c r="FM1173" s="24"/>
      <c r="FN1173" s="24"/>
      <c r="FO1173" s="24"/>
      <c r="FP1173" s="24"/>
      <c r="FQ1173" s="24"/>
      <c r="FR1173" s="24"/>
      <c r="FS1173" s="24"/>
      <c r="FT1173" s="24"/>
      <c r="FU1173" s="24"/>
      <c r="FV1173" s="24"/>
      <c r="FW1173" s="24"/>
      <c r="FX1173" s="24"/>
      <c r="FY1173" s="24"/>
      <c r="FZ1173" s="24"/>
      <c r="GA1173" s="151"/>
      <c r="GB1173" s="151"/>
      <c r="GC1173" s="153"/>
      <c r="GD1173" s="24"/>
      <c r="GE1173" s="24"/>
      <c r="GF1173" s="24"/>
      <c r="GG1173" s="24"/>
      <c r="GH1173" s="24"/>
      <c r="GI1173" s="24"/>
      <c r="GJ1173" s="24"/>
      <c r="GK1173" s="24"/>
      <c r="GL1173" s="24"/>
      <c r="GM1173" s="24"/>
      <c r="GN1173" s="24"/>
      <c r="GO1173" s="24"/>
      <c r="GP1173" s="24"/>
      <c r="GQ1173" s="24"/>
      <c r="GR1173" s="24"/>
      <c r="GS1173" s="24"/>
      <c r="GT1173" s="24"/>
      <c r="GU1173" s="24"/>
      <c r="GV1173" s="24"/>
      <c r="GW1173" s="24"/>
      <c r="GX1173" s="24"/>
      <c r="GY1173" s="24"/>
      <c r="GZ1173" s="24"/>
      <c r="HA1173" s="24"/>
      <c r="HB1173" s="24"/>
      <c r="HC1173" s="24"/>
      <c r="HD1173" s="24"/>
      <c r="HE1173" s="24"/>
      <c r="HF1173" s="24"/>
      <c r="HG1173" s="24"/>
      <c r="HH1173" s="151"/>
      <c r="HI1173" s="151"/>
      <c r="HJ1173" s="153"/>
      <c r="HK1173" s="24"/>
      <c r="HL1173" s="24"/>
      <c r="HM1173" s="24"/>
      <c r="HN1173" s="24"/>
      <c r="HO1173" s="24"/>
      <c r="HP1173" s="24"/>
      <c r="HQ1173" s="24"/>
      <c r="HR1173" s="24"/>
      <c r="HS1173" s="24"/>
      <c r="HT1173" s="24"/>
      <c r="HU1173" s="24"/>
      <c r="HV1173" s="24"/>
      <c r="HW1173" s="24"/>
      <c r="HX1173" s="24"/>
      <c r="HY1173" s="24"/>
      <c r="HZ1173" s="24"/>
      <c r="IA1173" s="24"/>
      <c r="IB1173" s="24"/>
      <c r="IC1173" s="24"/>
      <c r="ID1173" s="24"/>
      <c r="IE1173" s="24"/>
      <c r="IF1173" s="24"/>
      <c r="IG1173" s="24"/>
      <c r="IH1173" s="24"/>
      <c r="II1173" s="24"/>
      <c r="IJ1173" s="24"/>
      <c r="IK1173" s="24"/>
      <c r="IL1173" s="24"/>
      <c r="IM1173" s="24"/>
      <c r="IN1173" s="24"/>
      <c r="IO1173" s="24"/>
      <c r="IP1173" s="151"/>
      <c r="IQ1173" s="151"/>
      <c r="IR1173" s="153"/>
      <c r="IS1173" s="24"/>
      <c r="IT1173" s="24"/>
      <c r="IU1173" s="24"/>
      <c r="IV1173" s="24"/>
      <c r="IW1173" s="24"/>
      <c r="IX1173" s="24"/>
      <c r="IY1173" s="24"/>
      <c r="IZ1173" s="24"/>
      <c r="JA1173" s="24"/>
      <c r="JB1173" s="24"/>
      <c r="JC1173" s="24"/>
      <c r="JD1173" s="24"/>
      <c r="JE1173" s="24"/>
      <c r="JF1173" s="24"/>
      <c r="JG1173" s="24"/>
      <c r="JH1173" s="24"/>
      <c r="JI1173" s="24"/>
      <c r="JJ1173" s="24"/>
      <c r="JK1173" s="24"/>
      <c r="JL1173" s="24"/>
      <c r="JM1173" s="24"/>
      <c r="JN1173" s="24"/>
      <c r="JO1173" s="24"/>
      <c r="JP1173" s="24"/>
      <c r="JQ1173" s="24"/>
      <c r="JR1173" s="24"/>
      <c r="JS1173" s="24"/>
      <c r="JT1173" s="24"/>
      <c r="JU1173" s="25"/>
      <c r="JV1173" s="24"/>
      <c r="JW1173" s="151"/>
      <c r="JX1173" s="151"/>
      <c r="JY1173" s="153"/>
      <c r="JZ1173" s="24"/>
      <c r="KA1173" s="24"/>
      <c r="KB1173" s="24"/>
      <c r="KC1173" s="24"/>
      <c r="KD1173" s="24"/>
      <c r="KE1173" s="24"/>
      <c r="KF1173" s="24"/>
      <c r="KG1173" s="24"/>
      <c r="KH1173" s="24"/>
      <c r="KI1173" s="24"/>
      <c r="KJ1173" s="24"/>
      <c r="KK1173" s="24"/>
      <c r="KL1173" s="24"/>
      <c r="KM1173" s="24"/>
      <c r="KN1173" s="24"/>
      <c r="KO1173" s="24"/>
      <c r="KP1173" s="24"/>
      <c r="KQ1173" s="24"/>
      <c r="KR1173" s="24"/>
      <c r="KS1173" s="24"/>
      <c r="KT1173" s="24"/>
      <c r="KU1173" s="24"/>
      <c r="KV1173" s="24"/>
      <c r="KW1173" s="24"/>
      <c r="KX1173" s="24"/>
      <c r="KY1173" s="24"/>
      <c r="KZ1173" s="24"/>
      <c r="LA1173" s="24"/>
      <c r="LB1173" s="24"/>
      <c r="LC1173" s="24"/>
      <c r="LD1173" s="24"/>
      <c r="LE1173" s="151"/>
      <c r="LF1173" s="151"/>
      <c r="LG1173" s="153"/>
      <c r="LH1173" s="24"/>
      <c r="LI1173" s="24"/>
      <c r="LJ1173" s="24"/>
      <c r="LK1173" s="24"/>
      <c r="LL1173" s="24"/>
      <c r="LM1173" s="24"/>
      <c r="LN1173" s="24"/>
      <c r="LO1173" s="24"/>
      <c r="LP1173" s="24"/>
      <c r="LQ1173" s="24"/>
      <c r="LR1173" s="24"/>
      <c r="LS1173" s="24"/>
      <c r="LT1173" s="24"/>
      <c r="LU1173" s="24"/>
      <c r="LV1173" s="24"/>
      <c r="LW1173" s="24"/>
      <c r="LX1173" s="24"/>
      <c r="LY1173" s="24"/>
      <c r="LZ1173" s="24"/>
      <c r="MA1173" s="24"/>
      <c r="MB1173" s="24"/>
      <c r="MC1173" s="24"/>
      <c r="MD1173" s="24"/>
      <c r="ME1173" s="24"/>
      <c r="MF1173" s="24"/>
      <c r="MG1173" s="24"/>
      <c r="MH1173" s="24"/>
      <c r="MI1173" s="24"/>
      <c r="MJ1173" s="24"/>
      <c r="MK1173" s="24"/>
      <c r="ML1173" s="24"/>
    </row>
    <row r="1174" spans="1:350" ht="13.9" customHeight="1" outlineLevel="3" x14ac:dyDescent="0.2">
      <c r="A1174" s="226" t="s">
        <v>681</v>
      </c>
      <c r="B1174" s="218" t="s">
        <v>412</v>
      </c>
      <c r="C1174" s="214" t="s">
        <v>374</v>
      </c>
      <c r="D1174" s="154">
        <v>32</v>
      </c>
      <c r="E1174" s="175">
        <v>0</v>
      </c>
      <c r="F1174" s="175">
        <f>D1174-E1174</f>
        <v>32</v>
      </c>
      <c r="G1174" s="175" t="s">
        <v>847</v>
      </c>
      <c r="H1174" s="170" t="s">
        <v>946</v>
      </c>
      <c r="I1174" s="170" t="s">
        <v>981</v>
      </c>
      <c r="J1174" s="212">
        <f ca="1">E1174+Q1174+AX1174+CF1174+DN1174+ES1174+GA1174+HH1174+IP1174+JW1174+LE1174</f>
        <v>0</v>
      </c>
      <c r="K1174" s="212">
        <f>E1174+R1174+AY1174+CG1174+DO1174+ET1174+GB1174+HI1174+IQ1174+JX1174+LF1174</f>
        <v>0</v>
      </c>
      <c r="L1174" s="172" t="e">
        <f ca="1">K1174/J1174</f>
        <v>#DIV/0!</v>
      </c>
      <c r="M1174" s="172">
        <f>K1174/D1174</f>
        <v>0</v>
      </c>
      <c r="N1174" s="183">
        <f ca="1">SUMIF($EV$8:$FZ$9,$O$5,$EV1175:$FZ1175)-SUMIF($EV$8:$FZ$9,$Q$5,$EV1175:$FZ1175)</f>
        <v>0</v>
      </c>
      <c r="O1174" s="156"/>
      <c r="P1174" s="16" t="s">
        <v>25</v>
      </c>
      <c r="Q1174" s="150">
        <v>0</v>
      </c>
      <c r="R1174" s="150">
        <v>0</v>
      </c>
      <c r="S1174" s="152" t="e">
        <v>#DIV/0!</v>
      </c>
      <c r="T1174" s="16"/>
      <c r="U1174" s="16"/>
      <c r="V1174" s="16"/>
      <c r="W1174" s="16"/>
      <c r="X1174" s="16"/>
      <c r="Y1174" s="16"/>
      <c r="Z1174" s="16"/>
      <c r="AA1174" s="16"/>
      <c r="AB1174" s="16"/>
      <c r="AC1174" s="16"/>
      <c r="AD1174" s="16"/>
      <c r="AE1174" s="16"/>
      <c r="AF1174" s="16"/>
      <c r="AG1174" s="16"/>
      <c r="AH1174" s="16"/>
      <c r="AI1174" s="16"/>
      <c r="AJ1174" s="16"/>
      <c r="AK1174" s="16"/>
      <c r="AL1174" s="16"/>
      <c r="AM1174" s="16"/>
      <c r="AN1174" s="16"/>
      <c r="AO1174" s="16"/>
      <c r="AP1174" s="16"/>
      <c r="AQ1174" s="16"/>
      <c r="AR1174" s="16"/>
      <c r="AS1174" s="16"/>
      <c r="AT1174" s="16"/>
      <c r="AU1174" s="16"/>
      <c r="AV1174" s="16"/>
      <c r="AW1174" s="16"/>
      <c r="AX1174" s="150">
        <f t="shared" ca="1" si="3030"/>
        <v>0</v>
      </c>
      <c r="AY1174" s="150">
        <f>SUM(BA1175:CE1175)</f>
        <v>0</v>
      </c>
      <c r="AZ1174" s="152" t="e">
        <f ca="1">AY1174/AX1174</f>
        <v>#DIV/0!</v>
      </c>
      <c r="BA1174" s="16"/>
      <c r="BB1174" s="16"/>
      <c r="BC1174" s="16"/>
      <c r="BD1174" s="16"/>
      <c r="BE1174" s="16"/>
      <c r="BF1174" s="16"/>
      <c r="BG1174" s="16"/>
      <c r="BH1174" s="16"/>
      <c r="BI1174" s="16"/>
      <c r="BJ1174" s="16"/>
      <c r="BK1174" s="16"/>
      <c r="BL1174" s="16"/>
      <c r="BM1174" s="16"/>
      <c r="BN1174" s="16"/>
      <c r="BO1174" s="16"/>
      <c r="BP1174" s="16"/>
      <c r="BQ1174" s="16"/>
      <c r="BR1174" s="16"/>
      <c r="BS1174" s="16"/>
      <c r="BT1174" s="16"/>
      <c r="BU1174" s="16"/>
      <c r="BV1174" s="16"/>
      <c r="BW1174" s="16"/>
      <c r="BX1174" s="16"/>
      <c r="BY1174" s="16"/>
      <c r="BZ1174" s="16"/>
      <c r="CA1174" s="16"/>
      <c r="CB1174" s="16"/>
      <c r="CC1174" s="16"/>
      <c r="CD1174" s="16"/>
      <c r="CE1174" s="16"/>
      <c r="CF1174" s="150">
        <f t="shared" ref="CF1174" si="3041">SUM(CI1174:DM1174)</f>
        <v>0</v>
      </c>
      <c r="CG1174" s="150">
        <f>SUM(CI1175:DM1175)</f>
        <v>0</v>
      </c>
      <c r="CH1174" s="152" t="e">
        <f>CG1174/CF1174</f>
        <v>#DIV/0!</v>
      </c>
      <c r="CI1174" s="129"/>
      <c r="CJ1174" s="129"/>
      <c r="CK1174" s="129"/>
      <c r="CL1174" s="129"/>
      <c r="CM1174" s="129"/>
      <c r="CN1174" s="129"/>
      <c r="CO1174" s="129"/>
      <c r="CP1174" s="101"/>
      <c r="CQ1174" s="101"/>
      <c r="CR1174" s="101"/>
      <c r="CS1174" s="101"/>
      <c r="CT1174" s="101"/>
      <c r="CU1174" s="101"/>
      <c r="CV1174" s="101"/>
      <c r="CW1174" s="129"/>
      <c r="CX1174" s="129"/>
      <c r="CY1174" s="129"/>
      <c r="CZ1174" s="129"/>
      <c r="DA1174" s="129"/>
      <c r="DB1174" s="129"/>
      <c r="DC1174" s="129"/>
      <c r="DD1174" s="129"/>
      <c r="DE1174" s="129"/>
      <c r="DF1174" s="129"/>
      <c r="DG1174" s="129"/>
      <c r="DH1174" s="129"/>
      <c r="DI1174" s="129"/>
      <c r="DJ1174" s="129"/>
      <c r="DK1174" s="129"/>
      <c r="DL1174" s="129"/>
      <c r="DM1174" s="129"/>
      <c r="DN1174" s="150">
        <f t="shared" ref="DN1174" si="3042">SUM(DQ1174:ER1174)</f>
        <v>0</v>
      </c>
      <c r="DO1174" s="150">
        <f>SUM(DQ1175:ER1175)</f>
        <v>0</v>
      </c>
      <c r="DP1174" s="152" t="e">
        <f t="shared" si="2903"/>
        <v>#DIV/0!</v>
      </c>
      <c r="DQ1174" s="16"/>
      <c r="DR1174" s="16"/>
      <c r="DS1174" s="16"/>
      <c r="DT1174" s="16"/>
      <c r="DU1174" s="16"/>
      <c r="DV1174" s="16"/>
      <c r="DW1174" s="16"/>
      <c r="DX1174" s="16"/>
      <c r="DY1174" s="16"/>
      <c r="DZ1174" s="16"/>
      <c r="EA1174" s="16"/>
      <c r="EB1174" s="16"/>
      <c r="EC1174" s="16"/>
      <c r="ED1174" s="16"/>
      <c r="EE1174" s="16"/>
      <c r="EF1174" s="16"/>
      <c r="EG1174" s="16"/>
      <c r="EH1174" s="16"/>
      <c r="EI1174" s="16"/>
      <c r="EJ1174" s="16"/>
      <c r="EK1174" s="16"/>
      <c r="EL1174" s="16"/>
      <c r="EM1174" s="16"/>
      <c r="EN1174" s="16"/>
      <c r="EO1174" s="16"/>
      <c r="EP1174" s="16"/>
      <c r="EQ1174" s="16"/>
      <c r="ER1174" s="16"/>
      <c r="ES1174" s="150">
        <f t="shared" ca="1" si="2939"/>
        <v>0</v>
      </c>
      <c r="ET1174" s="150">
        <f t="shared" si="2940"/>
        <v>0</v>
      </c>
      <c r="EU1174" s="152" t="e">
        <f t="shared" ca="1" si="2941"/>
        <v>#DIV/0!</v>
      </c>
      <c r="EV1174" s="16"/>
      <c r="EW1174" s="67"/>
      <c r="EX1174" s="16"/>
      <c r="EY1174" s="16"/>
      <c r="EZ1174" s="16"/>
      <c r="FA1174" s="16"/>
      <c r="FB1174" s="16"/>
      <c r="FC1174" s="16"/>
      <c r="FD1174" s="16"/>
      <c r="FE1174" s="16"/>
      <c r="FF1174" s="16"/>
      <c r="FG1174" s="16"/>
      <c r="FH1174" s="16"/>
      <c r="FI1174" s="16"/>
      <c r="FJ1174" s="16"/>
      <c r="FK1174" s="16"/>
      <c r="FL1174" s="16"/>
      <c r="FM1174" s="16"/>
      <c r="FN1174" s="16"/>
      <c r="FO1174" s="16"/>
      <c r="FP1174" s="16"/>
      <c r="FQ1174" s="16"/>
      <c r="FR1174" s="16"/>
      <c r="FS1174" s="16"/>
      <c r="FT1174" s="16"/>
      <c r="FU1174" s="16"/>
      <c r="FV1174" s="16"/>
      <c r="FW1174" s="16"/>
      <c r="FX1174" s="16"/>
      <c r="FY1174" s="16"/>
      <c r="FZ1174" s="16"/>
      <c r="GA1174" s="150">
        <f t="shared" ref="GA1174" ca="1" si="3043">SUMIF($GD$8:$HG$9,$O$5,GD1174:HG1174)</f>
        <v>0</v>
      </c>
      <c r="GB1174" s="150">
        <f t="shared" ref="GB1174" si="3044">SUM(GD1175:HG1175)</f>
        <v>0</v>
      </c>
      <c r="GC1174" s="152" t="e">
        <f t="shared" ref="GC1174" ca="1" si="3045">GB1174/GA1174</f>
        <v>#DIV/0!</v>
      </c>
      <c r="GD1174" s="16"/>
      <c r="GE1174" s="16"/>
      <c r="GF1174" s="16"/>
      <c r="GG1174" s="16"/>
      <c r="GH1174" s="16"/>
      <c r="GI1174" s="16"/>
      <c r="GJ1174" s="16"/>
      <c r="GK1174" s="16"/>
      <c r="GL1174" s="16"/>
      <c r="GM1174" s="16"/>
      <c r="GN1174" s="16"/>
      <c r="GO1174" s="16"/>
      <c r="GP1174" s="16"/>
      <c r="GQ1174" s="16"/>
      <c r="GR1174" s="16"/>
      <c r="GS1174" s="16"/>
      <c r="GT1174" s="16"/>
      <c r="GU1174" s="16"/>
      <c r="GV1174" s="16"/>
      <c r="GW1174" s="16"/>
      <c r="GX1174" s="16"/>
      <c r="GY1174" s="16"/>
      <c r="GZ1174" s="16"/>
      <c r="HA1174" s="16"/>
      <c r="HB1174" s="16"/>
      <c r="HC1174" s="16"/>
      <c r="HD1174" s="16"/>
      <c r="HE1174" s="16"/>
      <c r="HF1174" s="16"/>
      <c r="HG1174" s="16"/>
      <c r="HH1174" s="150"/>
      <c r="HI1174" s="150">
        <v>0</v>
      </c>
      <c r="HJ1174" s="152" t="e">
        <v>#DIV/0!</v>
      </c>
      <c r="HK1174" s="16">
        <v>16</v>
      </c>
      <c r="HL1174" s="16">
        <v>16</v>
      </c>
      <c r="HM1174" s="16"/>
      <c r="HN1174" s="16"/>
      <c r="HO1174" s="16"/>
      <c r="HP1174" s="16"/>
      <c r="HQ1174" s="16"/>
      <c r="HR1174" s="16"/>
      <c r="HS1174" s="16"/>
      <c r="HT1174" s="16"/>
      <c r="HU1174" s="16"/>
      <c r="HV1174" s="16"/>
      <c r="HW1174" s="16"/>
      <c r="HX1174" s="16"/>
      <c r="HY1174" s="16"/>
      <c r="HZ1174" s="16"/>
      <c r="IA1174" s="16"/>
      <c r="IB1174" s="16"/>
      <c r="IC1174" s="16"/>
      <c r="ID1174" s="16"/>
      <c r="IE1174" s="16"/>
      <c r="IF1174" s="16"/>
      <c r="IG1174" s="16"/>
      <c r="IH1174" s="16"/>
      <c r="II1174" s="16"/>
      <c r="IJ1174" s="16"/>
      <c r="IK1174" s="16"/>
      <c r="IL1174" s="16"/>
      <c r="IM1174" s="16"/>
      <c r="IN1174" s="16"/>
      <c r="IO1174" s="16"/>
      <c r="IP1174" s="150"/>
      <c r="IQ1174" s="150">
        <v>0</v>
      </c>
      <c r="IR1174" s="152" t="e">
        <v>#DIV/0!</v>
      </c>
      <c r="IS1174" s="16"/>
      <c r="IT1174" s="16"/>
      <c r="IU1174" s="16"/>
      <c r="IV1174" s="16"/>
      <c r="IW1174" s="16"/>
      <c r="IX1174" s="16"/>
      <c r="IY1174" s="16"/>
      <c r="IZ1174" s="16"/>
      <c r="JA1174" s="16"/>
      <c r="JB1174" s="16"/>
      <c r="JC1174" s="16"/>
      <c r="JD1174" s="16"/>
      <c r="JE1174" s="16"/>
      <c r="JF1174" s="16"/>
      <c r="JG1174" s="16"/>
      <c r="JH1174" s="16"/>
      <c r="JI1174" s="16"/>
      <c r="JJ1174" s="16"/>
      <c r="JK1174" s="16"/>
      <c r="JL1174" s="16"/>
      <c r="JM1174" s="16"/>
      <c r="JN1174" s="16"/>
      <c r="JO1174" s="16"/>
      <c r="JP1174" s="16"/>
      <c r="JQ1174" s="16"/>
      <c r="JR1174" s="16"/>
      <c r="JS1174" s="16"/>
      <c r="JT1174" s="16"/>
      <c r="JU1174" s="23"/>
      <c r="JV1174" s="16"/>
      <c r="JW1174" s="150"/>
      <c r="JX1174" s="150">
        <v>0</v>
      </c>
      <c r="JY1174" s="152" t="e">
        <v>#DIV/0!</v>
      </c>
      <c r="JZ1174" s="16"/>
      <c r="KA1174" s="16"/>
      <c r="KB1174" s="16"/>
      <c r="KC1174" s="16"/>
      <c r="KD1174" s="16"/>
      <c r="KE1174" s="16"/>
      <c r="KF1174" s="16"/>
      <c r="KG1174" s="16"/>
      <c r="KH1174" s="16"/>
      <c r="KI1174" s="16"/>
      <c r="KJ1174" s="16"/>
      <c r="KK1174" s="16"/>
      <c r="KL1174" s="16"/>
      <c r="KM1174" s="16"/>
      <c r="KN1174" s="16"/>
      <c r="KO1174" s="16"/>
      <c r="KP1174" s="16"/>
      <c r="KQ1174" s="16"/>
      <c r="KR1174" s="16"/>
      <c r="KS1174" s="16"/>
      <c r="KT1174" s="16"/>
      <c r="KU1174" s="16"/>
      <c r="KV1174" s="16"/>
      <c r="KW1174" s="16"/>
      <c r="KX1174" s="16"/>
      <c r="KY1174" s="16"/>
      <c r="KZ1174" s="16"/>
      <c r="LA1174" s="16"/>
      <c r="LB1174" s="16"/>
      <c r="LC1174" s="16"/>
      <c r="LD1174" s="16"/>
      <c r="LE1174" s="150"/>
      <c r="LF1174" s="150">
        <v>0</v>
      </c>
      <c r="LG1174" s="152" t="e">
        <v>#DIV/0!</v>
      </c>
      <c r="LH1174" s="16"/>
      <c r="LI1174" s="16"/>
      <c r="LJ1174" s="16"/>
      <c r="LK1174" s="16"/>
      <c r="LL1174" s="16"/>
      <c r="LM1174" s="16"/>
      <c r="LN1174" s="16"/>
      <c r="LO1174" s="16"/>
      <c r="LP1174" s="16"/>
      <c r="LQ1174" s="16"/>
      <c r="LR1174" s="16"/>
      <c r="LS1174" s="16"/>
      <c r="LT1174" s="16"/>
      <c r="LU1174" s="16"/>
      <c r="LV1174" s="16"/>
      <c r="LW1174" s="16"/>
      <c r="LX1174" s="16"/>
      <c r="LY1174" s="16"/>
      <c r="LZ1174" s="16"/>
      <c r="MA1174" s="16"/>
      <c r="MB1174" s="16"/>
      <c r="MC1174" s="16"/>
      <c r="MD1174" s="16"/>
      <c r="ME1174" s="16"/>
      <c r="MF1174" s="16"/>
      <c r="MG1174" s="16"/>
      <c r="MH1174" s="16"/>
      <c r="MI1174" s="16"/>
      <c r="MJ1174" s="16"/>
      <c r="MK1174" s="16"/>
      <c r="ML1174" s="16"/>
    </row>
    <row r="1175" spans="1:350" ht="13.9" customHeight="1" outlineLevel="3" x14ac:dyDescent="0.2">
      <c r="A1175" s="227"/>
      <c r="B1175" s="219"/>
      <c r="C1175" s="215"/>
      <c r="D1175" s="155"/>
      <c r="E1175" s="176"/>
      <c r="F1175" s="176"/>
      <c r="G1175" s="176"/>
      <c r="H1175" s="171"/>
      <c r="I1175" s="171"/>
      <c r="J1175" s="213"/>
      <c r="K1175" s="213"/>
      <c r="L1175" s="173"/>
      <c r="M1175" s="173"/>
      <c r="N1175" s="184"/>
      <c r="O1175" s="157"/>
      <c r="P1175" s="17" t="s">
        <v>26</v>
      </c>
      <c r="Q1175" s="151"/>
      <c r="R1175" s="151"/>
      <c r="S1175" s="153"/>
      <c r="T1175" s="24"/>
      <c r="U1175" s="24"/>
      <c r="V1175" s="24"/>
      <c r="W1175" s="24"/>
      <c r="X1175" s="24"/>
      <c r="Y1175" s="24"/>
      <c r="Z1175" s="24"/>
      <c r="AA1175" s="24"/>
      <c r="AB1175" s="24"/>
      <c r="AC1175" s="24"/>
      <c r="AD1175" s="24"/>
      <c r="AE1175" s="24"/>
      <c r="AF1175" s="24"/>
      <c r="AG1175" s="24"/>
      <c r="AH1175" s="24"/>
      <c r="AI1175" s="24"/>
      <c r="AJ1175" s="24"/>
      <c r="AK1175" s="24"/>
      <c r="AL1175" s="24"/>
      <c r="AM1175" s="24"/>
      <c r="AN1175" s="24"/>
      <c r="AO1175" s="24"/>
      <c r="AP1175" s="24"/>
      <c r="AQ1175" s="24"/>
      <c r="AR1175" s="24"/>
      <c r="AS1175" s="24"/>
      <c r="AT1175" s="24"/>
      <c r="AU1175" s="24"/>
      <c r="AV1175" s="24"/>
      <c r="AW1175" s="24"/>
      <c r="AX1175" s="151"/>
      <c r="AY1175" s="151"/>
      <c r="AZ1175" s="153"/>
      <c r="BA1175" s="24"/>
      <c r="BB1175" s="24"/>
      <c r="BC1175" s="24"/>
      <c r="BD1175" s="24"/>
      <c r="BE1175" s="24"/>
      <c r="BF1175" s="24"/>
      <c r="BG1175" s="24"/>
      <c r="BH1175" s="24"/>
      <c r="BI1175" s="24"/>
      <c r="BJ1175" s="24"/>
      <c r="BK1175" s="24"/>
      <c r="BL1175" s="24"/>
      <c r="BM1175" s="24"/>
      <c r="BN1175" s="24"/>
      <c r="BO1175" s="24"/>
      <c r="BP1175" s="24"/>
      <c r="BQ1175" s="24"/>
      <c r="BR1175" s="24"/>
      <c r="BS1175" s="24"/>
      <c r="BT1175" s="24"/>
      <c r="BU1175" s="24"/>
      <c r="BV1175" s="24"/>
      <c r="BW1175" s="24"/>
      <c r="BX1175" s="24"/>
      <c r="BY1175" s="24"/>
      <c r="BZ1175" s="24"/>
      <c r="CA1175" s="24"/>
      <c r="CB1175" s="24"/>
      <c r="CC1175" s="24"/>
      <c r="CD1175" s="24"/>
      <c r="CE1175" s="24"/>
      <c r="CF1175" s="151"/>
      <c r="CG1175" s="151"/>
      <c r="CH1175" s="153"/>
      <c r="CI1175" s="141"/>
      <c r="CJ1175" s="141"/>
      <c r="CK1175" s="141"/>
      <c r="CL1175" s="141"/>
      <c r="CM1175" s="141"/>
      <c r="CN1175" s="141"/>
      <c r="CO1175" s="141"/>
      <c r="CP1175" s="95"/>
      <c r="CQ1175" s="95"/>
      <c r="CR1175" s="95"/>
      <c r="CS1175" s="95"/>
      <c r="CT1175" s="95"/>
      <c r="CU1175" s="95"/>
      <c r="CV1175" s="95"/>
      <c r="CW1175" s="141"/>
      <c r="CX1175" s="141"/>
      <c r="CY1175" s="141"/>
      <c r="CZ1175" s="141"/>
      <c r="DA1175" s="141"/>
      <c r="DB1175" s="141"/>
      <c r="DC1175" s="141"/>
      <c r="DD1175" s="141"/>
      <c r="DE1175" s="141"/>
      <c r="DF1175" s="141"/>
      <c r="DG1175" s="141"/>
      <c r="DH1175" s="141"/>
      <c r="DI1175" s="141"/>
      <c r="DJ1175" s="141"/>
      <c r="DK1175" s="141"/>
      <c r="DL1175" s="141"/>
      <c r="DM1175" s="141"/>
      <c r="DN1175" s="151"/>
      <c r="DO1175" s="151"/>
      <c r="DP1175" s="153"/>
      <c r="DQ1175" s="24"/>
      <c r="DR1175" s="24"/>
      <c r="DS1175" s="24"/>
      <c r="DT1175" s="24"/>
      <c r="DU1175" s="24"/>
      <c r="DV1175" s="24"/>
      <c r="DW1175" s="24"/>
      <c r="DX1175" s="24"/>
      <c r="DY1175" s="24"/>
      <c r="DZ1175" s="24"/>
      <c r="EA1175" s="24"/>
      <c r="EB1175" s="24"/>
      <c r="EC1175" s="24"/>
      <c r="ED1175" s="24"/>
      <c r="EE1175" s="24"/>
      <c r="EF1175" s="24"/>
      <c r="EG1175" s="24"/>
      <c r="EH1175" s="24"/>
      <c r="EI1175" s="24"/>
      <c r="EJ1175" s="24"/>
      <c r="EK1175" s="24"/>
      <c r="EL1175" s="24"/>
      <c r="EM1175" s="24"/>
      <c r="EN1175" s="24"/>
      <c r="EO1175" s="24"/>
      <c r="EP1175" s="24"/>
      <c r="EQ1175" s="24"/>
      <c r="ER1175" s="24"/>
      <c r="ES1175" s="151"/>
      <c r="ET1175" s="151"/>
      <c r="EU1175" s="153"/>
      <c r="EV1175" s="24"/>
      <c r="EW1175" s="125"/>
      <c r="EX1175" s="24"/>
      <c r="EY1175" s="24"/>
      <c r="EZ1175" s="24"/>
      <c r="FA1175" s="24"/>
      <c r="FB1175" s="24"/>
      <c r="FC1175" s="24"/>
      <c r="FD1175" s="24"/>
      <c r="FE1175" s="24"/>
      <c r="FF1175" s="24"/>
      <c r="FG1175" s="24"/>
      <c r="FH1175" s="24"/>
      <c r="FI1175" s="24"/>
      <c r="FJ1175" s="24"/>
      <c r="FK1175" s="24"/>
      <c r="FL1175" s="24"/>
      <c r="FM1175" s="24"/>
      <c r="FN1175" s="24"/>
      <c r="FO1175" s="24"/>
      <c r="FP1175" s="24"/>
      <c r="FQ1175" s="24"/>
      <c r="FR1175" s="24"/>
      <c r="FS1175" s="24"/>
      <c r="FT1175" s="24"/>
      <c r="FU1175" s="24"/>
      <c r="FV1175" s="24"/>
      <c r="FW1175" s="24"/>
      <c r="FX1175" s="24"/>
      <c r="FY1175" s="24"/>
      <c r="FZ1175" s="24"/>
      <c r="GA1175" s="151"/>
      <c r="GB1175" s="151"/>
      <c r="GC1175" s="153"/>
      <c r="GD1175" s="24"/>
      <c r="GE1175" s="24"/>
      <c r="GF1175" s="24"/>
      <c r="GG1175" s="24"/>
      <c r="GH1175" s="24"/>
      <c r="GI1175" s="24"/>
      <c r="GJ1175" s="24"/>
      <c r="GK1175" s="24"/>
      <c r="GL1175" s="24"/>
      <c r="GM1175" s="24"/>
      <c r="GN1175" s="24"/>
      <c r="GO1175" s="24"/>
      <c r="GP1175" s="24"/>
      <c r="GQ1175" s="24"/>
      <c r="GR1175" s="24"/>
      <c r="GS1175" s="24"/>
      <c r="GT1175" s="24"/>
      <c r="GU1175" s="24"/>
      <c r="GV1175" s="24"/>
      <c r="GW1175" s="24"/>
      <c r="GX1175" s="24"/>
      <c r="GY1175" s="24"/>
      <c r="GZ1175" s="24"/>
      <c r="HA1175" s="24"/>
      <c r="HB1175" s="24"/>
      <c r="HC1175" s="24"/>
      <c r="HD1175" s="24"/>
      <c r="HE1175" s="24"/>
      <c r="HF1175" s="24"/>
      <c r="HG1175" s="24"/>
      <c r="HH1175" s="151"/>
      <c r="HI1175" s="151"/>
      <c r="HJ1175" s="153"/>
      <c r="HK1175" s="24"/>
      <c r="HL1175" s="24"/>
      <c r="HM1175" s="24"/>
      <c r="HN1175" s="24"/>
      <c r="HO1175" s="24"/>
      <c r="HP1175" s="24"/>
      <c r="HQ1175" s="24"/>
      <c r="HR1175" s="24"/>
      <c r="HS1175" s="24"/>
      <c r="HT1175" s="24"/>
      <c r="HU1175" s="24"/>
      <c r="HV1175" s="24"/>
      <c r="HW1175" s="24"/>
      <c r="HX1175" s="24"/>
      <c r="HY1175" s="24"/>
      <c r="HZ1175" s="24"/>
      <c r="IA1175" s="24"/>
      <c r="IB1175" s="24"/>
      <c r="IC1175" s="24"/>
      <c r="ID1175" s="24"/>
      <c r="IE1175" s="24"/>
      <c r="IF1175" s="24"/>
      <c r="IG1175" s="24"/>
      <c r="IH1175" s="24"/>
      <c r="II1175" s="24"/>
      <c r="IJ1175" s="24"/>
      <c r="IK1175" s="24"/>
      <c r="IL1175" s="24"/>
      <c r="IM1175" s="24"/>
      <c r="IN1175" s="24"/>
      <c r="IO1175" s="24"/>
      <c r="IP1175" s="151"/>
      <c r="IQ1175" s="151"/>
      <c r="IR1175" s="153"/>
      <c r="IS1175" s="24"/>
      <c r="IT1175" s="24"/>
      <c r="IU1175" s="24"/>
      <c r="IV1175" s="24"/>
      <c r="IW1175" s="24"/>
      <c r="IX1175" s="24"/>
      <c r="IY1175" s="24"/>
      <c r="IZ1175" s="24"/>
      <c r="JA1175" s="24"/>
      <c r="JB1175" s="24"/>
      <c r="JC1175" s="24"/>
      <c r="JD1175" s="24"/>
      <c r="JE1175" s="24"/>
      <c r="JF1175" s="24"/>
      <c r="JG1175" s="24"/>
      <c r="JH1175" s="24"/>
      <c r="JI1175" s="24"/>
      <c r="JJ1175" s="24"/>
      <c r="JK1175" s="24"/>
      <c r="JL1175" s="24"/>
      <c r="JM1175" s="24"/>
      <c r="JN1175" s="24"/>
      <c r="JO1175" s="24"/>
      <c r="JP1175" s="24"/>
      <c r="JQ1175" s="24"/>
      <c r="JR1175" s="24"/>
      <c r="JS1175" s="24"/>
      <c r="JT1175" s="24"/>
      <c r="JU1175" s="25"/>
      <c r="JV1175" s="24"/>
      <c r="JW1175" s="151"/>
      <c r="JX1175" s="151"/>
      <c r="JY1175" s="153"/>
      <c r="JZ1175" s="24"/>
      <c r="KA1175" s="24"/>
      <c r="KB1175" s="24"/>
      <c r="KC1175" s="24"/>
      <c r="KD1175" s="24"/>
      <c r="KE1175" s="24"/>
      <c r="KF1175" s="24"/>
      <c r="KG1175" s="24"/>
      <c r="KH1175" s="24"/>
      <c r="KI1175" s="24"/>
      <c r="KJ1175" s="24"/>
      <c r="KK1175" s="24"/>
      <c r="KL1175" s="24"/>
      <c r="KM1175" s="24"/>
      <c r="KN1175" s="24"/>
      <c r="KO1175" s="24"/>
      <c r="KP1175" s="24"/>
      <c r="KQ1175" s="24"/>
      <c r="KR1175" s="24"/>
      <c r="KS1175" s="24"/>
      <c r="KT1175" s="24"/>
      <c r="KU1175" s="24"/>
      <c r="KV1175" s="24"/>
      <c r="KW1175" s="24"/>
      <c r="KX1175" s="24"/>
      <c r="KY1175" s="24"/>
      <c r="KZ1175" s="24"/>
      <c r="LA1175" s="24"/>
      <c r="LB1175" s="24"/>
      <c r="LC1175" s="24"/>
      <c r="LD1175" s="24"/>
      <c r="LE1175" s="151"/>
      <c r="LF1175" s="151"/>
      <c r="LG1175" s="153"/>
      <c r="LH1175" s="24"/>
      <c r="LI1175" s="24"/>
      <c r="LJ1175" s="24"/>
      <c r="LK1175" s="24"/>
      <c r="LL1175" s="24"/>
      <c r="LM1175" s="24"/>
      <c r="LN1175" s="24"/>
      <c r="LO1175" s="24"/>
      <c r="LP1175" s="24"/>
      <c r="LQ1175" s="24"/>
      <c r="LR1175" s="24"/>
      <c r="LS1175" s="24"/>
      <c r="LT1175" s="24"/>
      <c r="LU1175" s="24"/>
      <c r="LV1175" s="24"/>
      <c r="LW1175" s="24"/>
      <c r="LX1175" s="24"/>
      <c r="LY1175" s="24"/>
      <c r="LZ1175" s="24"/>
      <c r="MA1175" s="24"/>
      <c r="MB1175" s="24"/>
      <c r="MC1175" s="24"/>
      <c r="MD1175" s="24"/>
      <c r="ME1175" s="24"/>
      <c r="MF1175" s="24"/>
      <c r="MG1175" s="24"/>
      <c r="MH1175" s="24"/>
      <c r="MI1175" s="24"/>
      <c r="MJ1175" s="24"/>
      <c r="MK1175" s="24"/>
      <c r="ML1175" s="24"/>
    </row>
    <row r="1176" spans="1:350" ht="13.9" customHeight="1" outlineLevel="3" x14ac:dyDescent="0.2">
      <c r="A1176" s="226" t="s">
        <v>1196</v>
      </c>
      <c r="B1176" s="218" t="s">
        <v>353</v>
      </c>
      <c r="C1176" s="214" t="s">
        <v>37</v>
      </c>
      <c r="D1176" s="154">
        <v>731</v>
      </c>
      <c r="E1176" s="175">
        <v>0</v>
      </c>
      <c r="F1176" s="175">
        <f>D1176-E1176</f>
        <v>731</v>
      </c>
      <c r="G1176" s="175" t="s">
        <v>962</v>
      </c>
      <c r="H1176" s="170" t="s">
        <v>1016</v>
      </c>
      <c r="I1176" s="170" t="s">
        <v>861</v>
      </c>
      <c r="J1176" s="212">
        <f ca="1">E1176+Q1176+AX1176+CF1176+DN1176+ES1176+GA1176+HH1176+IP1176+JW1176+LE1176</f>
        <v>731</v>
      </c>
      <c r="K1176" s="212">
        <f>E1176+R1176+AY1176+CG1176+DO1176+ET1176+GB1176+HI1176+IQ1176+JX1176+LF1176</f>
        <v>0</v>
      </c>
      <c r="L1176" s="172">
        <f ca="1">K1176/J1176</f>
        <v>0</v>
      </c>
      <c r="M1176" s="172">
        <f>K1176/D1176</f>
        <v>0</v>
      </c>
      <c r="N1176" s="183">
        <f ca="1">SUMIF($EV$8:$FZ$9,$O$5,$EV1177:$FZ1177)-SUMIF($EV$8:$FZ$9,$Q$5,$EV1177:$FZ1177)</f>
        <v>0</v>
      </c>
      <c r="O1176" s="156"/>
      <c r="P1176" s="16" t="s">
        <v>25</v>
      </c>
      <c r="Q1176" s="150">
        <v>0</v>
      </c>
      <c r="R1176" s="150">
        <v>0</v>
      </c>
      <c r="S1176" s="152" t="e">
        <v>#DIV/0!</v>
      </c>
      <c r="T1176" s="16"/>
      <c r="U1176" s="16"/>
      <c r="V1176" s="16"/>
      <c r="W1176" s="16"/>
      <c r="X1176" s="16"/>
      <c r="Y1176" s="16"/>
      <c r="Z1176" s="16"/>
      <c r="AA1176" s="16"/>
      <c r="AB1176" s="16"/>
      <c r="AC1176" s="16"/>
      <c r="AD1176" s="16"/>
      <c r="AE1176" s="16"/>
      <c r="AF1176" s="16"/>
      <c r="AG1176" s="16"/>
      <c r="AH1176" s="16"/>
      <c r="AI1176" s="16"/>
      <c r="AJ1176" s="16"/>
      <c r="AK1176" s="16"/>
      <c r="AL1176" s="16"/>
      <c r="AM1176" s="16"/>
      <c r="AN1176" s="16"/>
      <c r="AO1176" s="16"/>
      <c r="AP1176" s="16"/>
      <c r="AQ1176" s="16"/>
      <c r="AR1176" s="16"/>
      <c r="AS1176" s="16"/>
      <c r="AT1176" s="16"/>
      <c r="AU1176" s="16"/>
      <c r="AV1176" s="16"/>
      <c r="AW1176" s="16"/>
      <c r="AX1176" s="150">
        <f t="shared" ca="1" si="3030"/>
        <v>0</v>
      </c>
      <c r="AY1176" s="150">
        <f>SUM(BA1177:CE1177)</f>
        <v>0</v>
      </c>
      <c r="AZ1176" s="152" t="e">
        <f ca="1">AY1176/AX1176</f>
        <v>#DIV/0!</v>
      </c>
      <c r="BA1176" s="16"/>
      <c r="BB1176" s="16"/>
      <c r="BC1176" s="16"/>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c r="BY1176" s="16"/>
      <c r="BZ1176" s="16"/>
      <c r="CA1176" s="16"/>
      <c r="CB1176" s="16"/>
      <c r="CC1176" s="16"/>
      <c r="CD1176" s="16"/>
      <c r="CE1176" s="16"/>
      <c r="CF1176" s="150">
        <f t="shared" ref="CF1176" si="3046">SUM(CI1176:DM1176)</f>
        <v>0</v>
      </c>
      <c r="CG1176" s="150">
        <f>SUM(CI1177:DM1177)</f>
        <v>0</v>
      </c>
      <c r="CH1176" s="152" t="e">
        <f>CG1176/CF1176</f>
        <v>#DIV/0!</v>
      </c>
      <c r="CI1176" s="129"/>
      <c r="CJ1176" s="129"/>
      <c r="CK1176" s="129"/>
      <c r="CL1176" s="129"/>
      <c r="CM1176" s="129"/>
      <c r="CN1176" s="129"/>
      <c r="CO1176" s="129"/>
      <c r="CP1176" s="101"/>
      <c r="CQ1176" s="101"/>
      <c r="CR1176" s="101"/>
      <c r="CS1176" s="101"/>
      <c r="CT1176" s="101"/>
      <c r="CU1176" s="101"/>
      <c r="CV1176" s="101"/>
      <c r="CW1176" s="129"/>
      <c r="CX1176" s="129"/>
      <c r="CY1176" s="129"/>
      <c r="CZ1176" s="129"/>
      <c r="DA1176" s="129"/>
      <c r="DB1176" s="129"/>
      <c r="DC1176" s="129"/>
      <c r="DD1176" s="129"/>
      <c r="DE1176" s="129"/>
      <c r="DF1176" s="129"/>
      <c r="DG1176" s="129"/>
      <c r="DH1176" s="129"/>
      <c r="DI1176" s="129"/>
      <c r="DJ1176" s="129"/>
      <c r="DK1176" s="129"/>
      <c r="DL1176" s="129"/>
      <c r="DM1176" s="129"/>
      <c r="DN1176" s="150">
        <f t="shared" ref="DN1176" si="3047">SUM(DQ1176:ER1176)</f>
        <v>0</v>
      </c>
      <c r="DO1176" s="150">
        <f>SUM(DQ1177:ER1177)</f>
        <v>0</v>
      </c>
      <c r="DP1176" s="152" t="e">
        <f t="shared" si="2903"/>
        <v>#DIV/0!</v>
      </c>
      <c r="DQ1176" s="16"/>
      <c r="DR1176" s="16"/>
      <c r="DS1176" s="16"/>
      <c r="DT1176" s="16"/>
      <c r="DU1176" s="16"/>
      <c r="DV1176" s="16"/>
      <c r="DW1176" s="16"/>
      <c r="DX1176" s="16"/>
      <c r="DY1176" s="16"/>
      <c r="DZ1176" s="16"/>
      <c r="EA1176" s="16"/>
      <c r="EB1176" s="16"/>
      <c r="EC1176" s="16"/>
      <c r="ED1176" s="16"/>
      <c r="EE1176" s="16"/>
      <c r="EF1176" s="16"/>
      <c r="EG1176" s="16"/>
      <c r="EH1176" s="16"/>
      <c r="EI1176" s="16"/>
      <c r="EJ1176" s="16"/>
      <c r="EK1176" s="16"/>
      <c r="EL1176" s="16"/>
      <c r="EM1176" s="16"/>
      <c r="EN1176" s="16"/>
      <c r="EO1176" s="16"/>
      <c r="EP1176" s="16"/>
      <c r="EQ1176" s="16"/>
      <c r="ER1176" s="16"/>
      <c r="ES1176" s="150">
        <f t="shared" ca="1" si="2939"/>
        <v>731</v>
      </c>
      <c r="ET1176" s="150">
        <f t="shared" si="2940"/>
        <v>0</v>
      </c>
      <c r="EU1176" s="152">
        <f t="shared" ca="1" si="2941"/>
        <v>0</v>
      </c>
      <c r="EV1176" s="16"/>
      <c r="EW1176" s="67"/>
      <c r="EX1176" s="16"/>
      <c r="EY1176" s="16"/>
      <c r="EZ1176" s="16"/>
      <c r="FA1176" s="16"/>
      <c r="FB1176" s="16"/>
      <c r="FC1176" s="16"/>
      <c r="FD1176" s="16"/>
      <c r="FE1176" s="16"/>
      <c r="FF1176" s="16"/>
      <c r="FG1176" s="16"/>
      <c r="FH1176" s="16"/>
      <c r="FI1176" s="16">
        <v>100</v>
      </c>
      <c r="FJ1176" s="16">
        <v>100</v>
      </c>
      <c r="FK1176" s="16">
        <v>100</v>
      </c>
      <c r="FL1176" s="16">
        <v>100</v>
      </c>
      <c r="FM1176" s="16">
        <v>100</v>
      </c>
      <c r="FN1176" s="16">
        <v>100</v>
      </c>
      <c r="FO1176" s="16">
        <v>131</v>
      </c>
      <c r="FP1176" s="16"/>
      <c r="FQ1176" s="16"/>
      <c r="FR1176" s="16"/>
      <c r="FS1176" s="16"/>
      <c r="FT1176" s="16"/>
      <c r="FU1176" s="16"/>
      <c r="FV1176" s="16"/>
      <c r="FW1176" s="16"/>
      <c r="FX1176" s="16"/>
      <c r="FY1176" s="16"/>
      <c r="FZ1176" s="16"/>
      <c r="GA1176" s="150">
        <f t="shared" ref="GA1176" ca="1" si="3048">SUMIF($GD$8:$HG$9,$O$5,GD1176:HG1176)</f>
        <v>0</v>
      </c>
      <c r="GB1176" s="150">
        <f t="shared" ref="GB1176" si="3049">SUM(GD1177:HG1177)</f>
        <v>0</v>
      </c>
      <c r="GC1176" s="152" t="e">
        <f t="shared" ref="GC1176" ca="1" si="3050">GB1176/GA1176</f>
        <v>#DIV/0!</v>
      </c>
      <c r="GD1176" s="16"/>
      <c r="GE1176" s="16"/>
      <c r="GF1176" s="16"/>
      <c r="GG1176" s="16"/>
      <c r="GH1176" s="16"/>
      <c r="GI1176" s="16"/>
      <c r="GJ1176" s="16"/>
      <c r="GK1176" s="16"/>
      <c r="GL1176" s="16"/>
      <c r="GM1176" s="16"/>
      <c r="GN1176" s="16"/>
      <c r="GO1176" s="16"/>
      <c r="GP1176" s="16"/>
      <c r="GQ1176" s="16"/>
      <c r="GR1176" s="16"/>
      <c r="GS1176" s="16"/>
      <c r="GT1176" s="16"/>
      <c r="GU1176" s="16"/>
      <c r="GV1176" s="16"/>
      <c r="GW1176" s="16"/>
      <c r="GX1176" s="16"/>
      <c r="GY1176" s="16"/>
      <c r="GZ1176" s="16"/>
      <c r="HA1176" s="16"/>
      <c r="HB1176" s="16"/>
      <c r="HC1176" s="16"/>
      <c r="HD1176" s="16"/>
      <c r="HE1176" s="16"/>
      <c r="HF1176" s="16"/>
      <c r="HG1176" s="16"/>
      <c r="HH1176" s="150"/>
      <c r="HI1176" s="150">
        <v>0</v>
      </c>
      <c r="HJ1176" s="152" t="e">
        <v>#DIV/0!</v>
      </c>
      <c r="HK1176" s="16"/>
      <c r="HL1176" s="16"/>
      <c r="HM1176" s="16"/>
      <c r="HN1176" s="16"/>
      <c r="HO1176" s="16"/>
      <c r="HP1176" s="16"/>
      <c r="HQ1176" s="16"/>
      <c r="HR1176" s="16"/>
      <c r="HS1176" s="16"/>
      <c r="HT1176" s="16"/>
      <c r="HU1176" s="16"/>
      <c r="HV1176" s="16"/>
      <c r="HW1176" s="16"/>
      <c r="HX1176" s="16"/>
      <c r="HY1176" s="16"/>
      <c r="HZ1176" s="16"/>
      <c r="IA1176" s="16"/>
      <c r="IB1176" s="16"/>
      <c r="IC1176" s="16"/>
      <c r="ID1176" s="16"/>
      <c r="IE1176" s="16"/>
      <c r="IF1176" s="16"/>
      <c r="IG1176" s="16"/>
      <c r="IH1176" s="16"/>
      <c r="II1176" s="16"/>
      <c r="IJ1176" s="16"/>
      <c r="IK1176" s="16"/>
      <c r="IL1176" s="16"/>
      <c r="IM1176" s="16"/>
      <c r="IN1176" s="16"/>
      <c r="IO1176" s="16"/>
      <c r="IP1176" s="150"/>
      <c r="IQ1176" s="150">
        <v>0</v>
      </c>
      <c r="IR1176" s="152" t="e">
        <v>#DIV/0!</v>
      </c>
      <c r="IS1176" s="16"/>
      <c r="IT1176" s="16"/>
      <c r="IU1176" s="16"/>
      <c r="IV1176" s="16"/>
      <c r="IW1176" s="16"/>
      <c r="IX1176" s="16"/>
      <c r="IY1176" s="16"/>
      <c r="IZ1176" s="16"/>
      <c r="JA1176" s="16"/>
      <c r="JB1176" s="16"/>
      <c r="JC1176" s="16"/>
      <c r="JD1176" s="16"/>
      <c r="JE1176" s="16"/>
      <c r="JF1176" s="16"/>
      <c r="JG1176" s="16"/>
      <c r="JH1176" s="16"/>
      <c r="JI1176" s="16"/>
      <c r="JJ1176" s="16"/>
      <c r="JK1176" s="16"/>
      <c r="JL1176" s="16"/>
      <c r="JM1176" s="16"/>
      <c r="JN1176" s="16"/>
      <c r="JO1176" s="16"/>
      <c r="JP1176" s="16"/>
      <c r="JQ1176" s="16"/>
      <c r="JR1176" s="16"/>
      <c r="JS1176" s="16"/>
      <c r="JT1176" s="16"/>
      <c r="JU1176" s="23"/>
      <c r="JV1176" s="16"/>
      <c r="JW1176" s="150"/>
      <c r="JX1176" s="150">
        <v>0</v>
      </c>
      <c r="JY1176" s="152" t="e">
        <v>#DIV/0!</v>
      </c>
      <c r="JZ1176" s="16"/>
      <c r="KA1176" s="16"/>
      <c r="KB1176" s="16"/>
      <c r="KC1176" s="16"/>
      <c r="KD1176" s="16"/>
      <c r="KE1176" s="16"/>
      <c r="KF1176" s="16"/>
      <c r="KG1176" s="16"/>
      <c r="KH1176" s="16"/>
      <c r="KI1176" s="16"/>
      <c r="KJ1176" s="16"/>
      <c r="KK1176" s="16"/>
      <c r="KL1176" s="16"/>
      <c r="KM1176" s="16"/>
      <c r="KN1176" s="16"/>
      <c r="KO1176" s="16"/>
      <c r="KP1176" s="16"/>
      <c r="KQ1176" s="16"/>
      <c r="KR1176" s="16"/>
      <c r="KS1176" s="16"/>
      <c r="KT1176" s="16"/>
      <c r="KU1176" s="16"/>
      <c r="KV1176" s="16"/>
      <c r="KW1176" s="16"/>
      <c r="KX1176" s="16"/>
      <c r="KY1176" s="16"/>
      <c r="KZ1176" s="16"/>
      <c r="LA1176" s="16"/>
      <c r="LB1176" s="16"/>
      <c r="LC1176" s="16"/>
      <c r="LD1176" s="16"/>
      <c r="LE1176" s="150"/>
      <c r="LF1176" s="150">
        <v>0</v>
      </c>
      <c r="LG1176" s="152" t="e">
        <v>#DIV/0!</v>
      </c>
      <c r="LH1176" s="16"/>
      <c r="LI1176" s="16"/>
      <c r="LJ1176" s="16"/>
      <c r="LK1176" s="16"/>
      <c r="LL1176" s="16"/>
      <c r="LM1176" s="16"/>
      <c r="LN1176" s="16"/>
      <c r="LO1176" s="16"/>
      <c r="LP1176" s="16"/>
      <c r="LQ1176" s="16"/>
      <c r="LR1176" s="16"/>
      <c r="LS1176" s="16"/>
      <c r="LT1176" s="16"/>
      <c r="LU1176" s="16"/>
      <c r="LV1176" s="16"/>
      <c r="LW1176" s="16"/>
      <c r="LX1176" s="16"/>
      <c r="LY1176" s="16"/>
      <c r="LZ1176" s="16"/>
      <c r="MA1176" s="16"/>
      <c r="MB1176" s="16"/>
      <c r="MC1176" s="16"/>
      <c r="MD1176" s="16"/>
      <c r="ME1176" s="16"/>
      <c r="MF1176" s="16"/>
      <c r="MG1176" s="16"/>
      <c r="MH1176" s="16"/>
      <c r="MI1176" s="16"/>
      <c r="MJ1176" s="16"/>
      <c r="MK1176" s="16"/>
      <c r="ML1176" s="16"/>
    </row>
    <row r="1177" spans="1:350" ht="13.9" customHeight="1" outlineLevel="3" x14ac:dyDescent="0.2">
      <c r="A1177" s="227"/>
      <c r="B1177" s="219"/>
      <c r="C1177" s="215"/>
      <c r="D1177" s="155"/>
      <c r="E1177" s="176"/>
      <c r="F1177" s="176"/>
      <c r="G1177" s="176"/>
      <c r="H1177" s="171"/>
      <c r="I1177" s="171"/>
      <c r="J1177" s="213"/>
      <c r="K1177" s="213"/>
      <c r="L1177" s="173"/>
      <c r="M1177" s="173"/>
      <c r="N1177" s="184"/>
      <c r="O1177" s="157"/>
      <c r="P1177" s="17" t="s">
        <v>26</v>
      </c>
      <c r="Q1177" s="151"/>
      <c r="R1177" s="151"/>
      <c r="S1177" s="153"/>
      <c r="T1177" s="24"/>
      <c r="U1177" s="24"/>
      <c r="V1177" s="24"/>
      <c r="W1177" s="24"/>
      <c r="X1177" s="24"/>
      <c r="Y1177" s="24"/>
      <c r="Z1177" s="24"/>
      <c r="AA1177" s="24"/>
      <c r="AB1177" s="24"/>
      <c r="AC1177" s="24"/>
      <c r="AD1177" s="24"/>
      <c r="AE1177" s="24"/>
      <c r="AF1177" s="24"/>
      <c r="AG1177" s="24"/>
      <c r="AH1177" s="24"/>
      <c r="AI1177" s="24"/>
      <c r="AJ1177" s="24"/>
      <c r="AK1177" s="24"/>
      <c r="AL1177" s="24"/>
      <c r="AM1177" s="24"/>
      <c r="AN1177" s="24"/>
      <c r="AO1177" s="24"/>
      <c r="AP1177" s="24"/>
      <c r="AQ1177" s="24"/>
      <c r="AR1177" s="24"/>
      <c r="AS1177" s="24"/>
      <c r="AT1177" s="24"/>
      <c r="AU1177" s="24"/>
      <c r="AV1177" s="24"/>
      <c r="AW1177" s="24"/>
      <c r="AX1177" s="151"/>
      <c r="AY1177" s="151"/>
      <c r="AZ1177" s="153"/>
      <c r="BA1177" s="24"/>
      <c r="BB1177" s="24"/>
      <c r="BC1177" s="24"/>
      <c r="BD1177" s="24"/>
      <c r="BE1177" s="24"/>
      <c r="BF1177" s="24"/>
      <c r="BG1177" s="24"/>
      <c r="BH1177" s="24"/>
      <c r="BI1177" s="24"/>
      <c r="BJ1177" s="24"/>
      <c r="BK1177" s="24"/>
      <c r="BL1177" s="24"/>
      <c r="BM1177" s="24"/>
      <c r="BN1177" s="24"/>
      <c r="BO1177" s="24"/>
      <c r="BP1177" s="24"/>
      <c r="BQ1177" s="24"/>
      <c r="BR1177" s="24"/>
      <c r="BS1177" s="24"/>
      <c r="BT1177" s="24"/>
      <c r="BU1177" s="24"/>
      <c r="BV1177" s="24"/>
      <c r="BW1177" s="24"/>
      <c r="BX1177" s="24"/>
      <c r="BY1177" s="24"/>
      <c r="BZ1177" s="24"/>
      <c r="CA1177" s="24"/>
      <c r="CB1177" s="24"/>
      <c r="CC1177" s="24"/>
      <c r="CD1177" s="24"/>
      <c r="CE1177" s="24"/>
      <c r="CF1177" s="151"/>
      <c r="CG1177" s="151"/>
      <c r="CH1177" s="153"/>
      <c r="CI1177" s="141"/>
      <c r="CJ1177" s="141"/>
      <c r="CK1177" s="141"/>
      <c r="CL1177" s="141"/>
      <c r="CM1177" s="141"/>
      <c r="CN1177" s="141"/>
      <c r="CO1177" s="141"/>
      <c r="CP1177" s="95"/>
      <c r="CQ1177" s="95"/>
      <c r="CR1177" s="95"/>
      <c r="CS1177" s="95"/>
      <c r="CT1177" s="95"/>
      <c r="CU1177" s="95"/>
      <c r="CV1177" s="95"/>
      <c r="CW1177" s="141"/>
      <c r="CX1177" s="141"/>
      <c r="CY1177" s="141"/>
      <c r="CZ1177" s="141"/>
      <c r="DA1177" s="141"/>
      <c r="DB1177" s="141"/>
      <c r="DC1177" s="141"/>
      <c r="DD1177" s="141"/>
      <c r="DE1177" s="141"/>
      <c r="DF1177" s="141"/>
      <c r="DG1177" s="141"/>
      <c r="DH1177" s="141"/>
      <c r="DI1177" s="141"/>
      <c r="DJ1177" s="141"/>
      <c r="DK1177" s="141"/>
      <c r="DL1177" s="141"/>
      <c r="DM1177" s="141"/>
      <c r="DN1177" s="151"/>
      <c r="DO1177" s="151"/>
      <c r="DP1177" s="153"/>
      <c r="DQ1177" s="24"/>
      <c r="DR1177" s="24"/>
      <c r="DS1177" s="24"/>
      <c r="DT1177" s="24"/>
      <c r="DU1177" s="24"/>
      <c r="DV1177" s="24"/>
      <c r="DW1177" s="24"/>
      <c r="DX1177" s="24"/>
      <c r="DY1177" s="24"/>
      <c r="DZ1177" s="24"/>
      <c r="EA1177" s="24"/>
      <c r="EB1177" s="24"/>
      <c r="EC1177" s="24"/>
      <c r="ED1177" s="24"/>
      <c r="EE1177" s="24"/>
      <c r="EF1177" s="24"/>
      <c r="EG1177" s="24"/>
      <c r="EH1177" s="24"/>
      <c r="EI1177" s="24"/>
      <c r="EJ1177" s="24"/>
      <c r="EK1177" s="24"/>
      <c r="EL1177" s="24"/>
      <c r="EM1177" s="24"/>
      <c r="EN1177" s="24"/>
      <c r="EO1177" s="24"/>
      <c r="EP1177" s="24"/>
      <c r="EQ1177" s="24"/>
      <c r="ER1177" s="24"/>
      <c r="ES1177" s="151"/>
      <c r="ET1177" s="151"/>
      <c r="EU1177" s="153"/>
      <c r="EV1177" s="24"/>
      <c r="EW1177" s="125"/>
      <c r="EX1177" s="24"/>
      <c r="EY1177" s="24"/>
      <c r="EZ1177" s="24"/>
      <c r="FA1177" s="24"/>
      <c r="FB1177" s="24"/>
      <c r="FC1177" s="24"/>
      <c r="FD1177" s="24"/>
      <c r="FE1177" s="24"/>
      <c r="FF1177" s="24"/>
      <c r="FG1177" s="24"/>
      <c r="FH1177" s="24"/>
      <c r="FI1177" s="24"/>
      <c r="FJ1177" s="24"/>
      <c r="FK1177" s="24"/>
      <c r="FL1177" s="24"/>
      <c r="FM1177" s="24"/>
      <c r="FN1177" s="24"/>
      <c r="FO1177" s="24"/>
      <c r="FP1177" s="24"/>
      <c r="FQ1177" s="24"/>
      <c r="FR1177" s="24"/>
      <c r="FS1177" s="24"/>
      <c r="FT1177" s="24"/>
      <c r="FU1177" s="24"/>
      <c r="FV1177" s="24"/>
      <c r="FW1177" s="24"/>
      <c r="FX1177" s="24"/>
      <c r="FY1177" s="24"/>
      <c r="FZ1177" s="24"/>
      <c r="GA1177" s="151"/>
      <c r="GB1177" s="151"/>
      <c r="GC1177" s="153"/>
      <c r="GD1177" s="24"/>
      <c r="GE1177" s="24"/>
      <c r="GF1177" s="24"/>
      <c r="GG1177" s="24"/>
      <c r="GH1177" s="24"/>
      <c r="GI1177" s="24"/>
      <c r="GJ1177" s="24"/>
      <c r="GK1177" s="24"/>
      <c r="GL1177" s="24"/>
      <c r="GM1177" s="24"/>
      <c r="GN1177" s="24"/>
      <c r="GO1177" s="24"/>
      <c r="GP1177" s="24"/>
      <c r="GQ1177" s="24"/>
      <c r="GR1177" s="24"/>
      <c r="GS1177" s="24"/>
      <c r="GT1177" s="24"/>
      <c r="GU1177" s="24"/>
      <c r="GV1177" s="24"/>
      <c r="GW1177" s="24"/>
      <c r="GX1177" s="24"/>
      <c r="GY1177" s="24"/>
      <c r="GZ1177" s="24"/>
      <c r="HA1177" s="24"/>
      <c r="HB1177" s="24"/>
      <c r="HC1177" s="24"/>
      <c r="HD1177" s="24"/>
      <c r="HE1177" s="24"/>
      <c r="HF1177" s="24"/>
      <c r="HG1177" s="24"/>
      <c r="HH1177" s="151"/>
      <c r="HI1177" s="151"/>
      <c r="HJ1177" s="153"/>
      <c r="HK1177" s="24"/>
      <c r="HL1177" s="24"/>
      <c r="HM1177" s="24"/>
      <c r="HN1177" s="24"/>
      <c r="HO1177" s="24"/>
      <c r="HP1177" s="24"/>
      <c r="HQ1177" s="24"/>
      <c r="HR1177" s="24"/>
      <c r="HS1177" s="24"/>
      <c r="HT1177" s="24"/>
      <c r="HU1177" s="24"/>
      <c r="HV1177" s="24"/>
      <c r="HW1177" s="24"/>
      <c r="HX1177" s="24"/>
      <c r="HY1177" s="24"/>
      <c r="HZ1177" s="24"/>
      <c r="IA1177" s="24"/>
      <c r="IB1177" s="24"/>
      <c r="IC1177" s="24"/>
      <c r="ID1177" s="24"/>
      <c r="IE1177" s="24"/>
      <c r="IF1177" s="24"/>
      <c r="IG1177" s="24"/>
      <c r="IH1177" s="24"/>
      <c r="II1177" s="24"/>
      <c r="IJ1177" s="24"/>
      <c r="IK1177" s="24"/>
      <c r="IL1177" s="24"/>
      <c r="IM1177" s="24"/>
      <c r="IN1177" s="24"/>
      <c r="IO1177" s="24"/>
      <c r="IP1177" s="151"/>
      <c r="IQ1177" s="151"/>
      <c r="IR1177" s="153"/>
      <c r="IS1177" s="24"/>
      <c r="IT1177" s="24"/>
      <c r="IU1177" s="24"/>
      <c r="IV1177" s="24"/>
      <c r="IW1177" s="24"/>
      <c r="IX1177" s="24"/>
      <c r="IY1177" s="24"/>
      <c r="IZ1177" s="24"/>
      <c r="JA1177" s="24"/>
      <c r="JB1177" s="24"/>
      <c r="JC1177" s="24"/>
      <c r="JD1177" s="24"/>
      <c r="JE1177" s="24"/>
      <c r="JF1177" s="24"/>
      <c r="JG1177" s="24"/>
      <c r="JH1177" s="24"/>
      <c r="JI1177" s="24"/>
      <c r="JJ1177" s="24"/>
      <c r="JK1177" s="24"/>
      <c r="JL1177" s="24"/>
      <c r="JM1177" s="24"/>
      <c r="JN1177" s="24"/>
      <c r="JO1177" s="24"/>
      <c r="JP1177" s="24"/>
      <c r="JQ1177" s="24"/>
      <c r="JR1177" s="24"/>
      <c r="JS1177" s="24"/>
      <c r="JT1177" s="24"/>
      <c r="JU1177" s="25"/>
      <c r="JV1177" s="24"/>
      <c r="JW1177" s="151"/>
      <c r="JX1177" s="151"/>
      <c r="JY1177" s="153"/>
      <c r="JZ1177" s="24"/>
      <c r="KA1177" s="24"/>
      <c r="KB1177" s="24"/>
      <c r="KC1177" s="24"/>
      <c r="KD1177" s="24"/>
      <c r="KE1177" s="24"/>
      <c r="KF1177" s="24"/>
      <c r="KG1177" s="24"/>
      <c r="KH1177" s="24"/>
      <c r="KI1177" s="24"/>
      <c r="KJ1177" s="24"/>
      <c r="KK1177" s="24"/>
      <c r="KL1177" s="24"/>
      <c r="KM1177" s="24"/>
      <c r="KN1177" s="24"/>
      <c r="KO1177" s="24"/>
      <c r="KP1177" s="24"/>
      <c r="KQ1177" s="24"/>
      <c r="KR1177" s="24"/>
      <c r="KS1177" s="24"/>
      <c r="KT1177" s="24"/>
      <c r="KU1177" s="24"/>
      <c r="KV1177" s="24"/>
      <c r="KW1177" s="24"/>
      <c r="KX1177" s="24"/>
      <c r="KY1177" s="24"/>
      <c r="KZ1177" s="24"/>
      <c r="LA1177" s="24"/>
      <c r="LB1177" s="24"/>
      <c r="LC1177" s="24"/>
      <c r="LD1177" s="24"/>
      <c r="LE1177" s="151"/>
      <c r="LF1177" s="151"/>
      <c r="LG1177" s="153"/>
      <c r="LH1177" s="24"/>
      <c r="LI1177" s="24"/>
      <c r="LJ1177" s="24"/>
      <c r="LK1177" s="24"/>
      <c r="LL1177" s="24"/>
      <c r="LM1177" s="24"/>
      <c r="LN1177" s="24"/>
      <c r="LO1177" s="24"/>
      <c r="LP1177" s="24"/>
      <c r="LQ1177" s="24"/>
      <c r="LR1177" s="24"/>
      <c r="LS1177" s="24"/>
      <c r="LT1177" s="24"/>
      <c r="LU1177" s="24"/>
      <c r="LV1177" s="24"/>
      <c r="LW1177" s="24"/>
      <c r="LX1177" s="24"/>
      <c r="LY1177" s="24"/>
      <c r="LZ1177" s="24"/>
      <c r="MA1177" s="24"/>
      <c r="MB1177" s="24"/>
      <c r="MC1177" s="24"/>
      <c r="MD1177" s="24"/>
      <c r="ME1177" s="24"/>
      <c r="MF1177" s="24"/>
      <c r="MG1177" s="24"/>
      <c r="MH1177" s="24"/>
      <c r="MI1177" s="24"/>
      <c r="MJ1177" s="24"/>
      <c r="MK1177" s="24"/>
      <c r="ML1177" s="24"/>
    </row>
    <row r="1178" spans="1:350" s="41" customFormat="1" ht="14.25" customHeight="1" outlineLevel="3" collapsed="1" x14ac:dyDescent="0.25">
      <c r="A1178" s="220" t="s">
        <v>682</v>
      </c>
      <c r="B1178" s="230" t="s">
        <v>689</v>
      </c>
      <c r="C1178" s="175" t="s">
        <v>59</v>
      </c>
      <c r="D1178" s="175">
        <v>1</v>
      </c>
      <c r="E1178" s="175"/>
      <c r="F1178" s="175">
        <f>D1178-E1178</f>
        <v>1</v>
      </c>
      <c r="G1178" s="175" t="s">
        <v>1173</v>
      </c>
      <c r="H1178" s="170" t="s">
        <v>906</v>
      </c>
      <c r="I1178" s="170" t="s">
        <v>975</v>
      </c>
      <c r="J1178" s="212">
        <f ca="1">E1178+Q1178+AX1178+CF1178+DN1178+ES1178+GA1178+HH1178+IP1178+JW1178+LE1178</f>
        <v>0</v>
      </c>
      <c r="K1178" s="212">
        <f>E1178+R1178+AY1178+CG1178+DO1178+ET1178+GB1178+HI1178+IQ1178+JX1178+LF1178</f>
        <v>0</v>
      </c>
      <c r="L1178" s="172" t="e">
        <f ca="1">K1178/J1178</f>
        <v>#DIV/0!</v>
      </c>
      <c r="M1178" s="172">
        <f>K1178/D1178</f>
        <v>0</v>
      </c>
      <c r="N1178" s="183">
        <f ca="1">SUMIF($EV$8:$FZ$9,$O$5,$EV1179:$FZ1179)-SUMIF($EV$8:$FZ$9,$Q$5,$EV1179:$FZ1179)</f>
        <v>0</v>
      </c>
      <c r="O1178" s="154"/>
      <c r="P1178" s="154"/>
      <c r="Q1178" s="150">
        <v>0</v>
      </c>
      <c r="R1178" s="150">
        <v>0</v>
      </c>
      <c r="S1178" s="152" t="e">
        <v>#DIV/0!</v>
      </c>
      <c r="T1178" s="154"/>
      <c r="U1178" s="154"/>
      <c r="V1178" s="154"/>
      <c r="W1178" s="154"/>
      <c r="X1178" s="154"/>
      <c r="Y1178" s="154"/>
      <c r="Z1178" s="154"/>
      <c r="AA1178" s="154"/>
      <c r="AB1178" s="154"/>
      <c r="AC1178" s="154"/>
      <c r="AD1178" s="154"/>
      <c r="AE1178" s="154"/>
      <c r="AF1178" s="154"/>
      <c r="AG1178" s="154"/>
      <c r="AH1178" s="154"/>
      <c r="AI1178" s="154"/>
      <c r="AJ1178" s="154"/>
      <c r="AK1178" s="154"/>
      <c r="AL1178" s="154"/>
      <c r="AM1178" s="154"/>
      <c r="AN1178" s="154"/>
      <c r="AO1178" s="154"/>
      <c r="AP1178" s="154"/>
      <c r="AQ1178" s="154"/>
      <c r="AR1178" s="154"/>
      <c r="AS1178" s="154"/>
      <c r="AT1178" s="154"/>
      <c r="AU1178" s="154"/>
      <c r="AV1178" s="154"/>
      <c r="AW1178" s="154"/>
      <c r="AX1178" s="150">
        <f t="shared" ca="1" si="3030"/>
        <v>0</v>
      </c>
      <c r="AY1178" s="150">
        <f>SUM(BA1179:CE1179)</f>
        <v>0</v>
      </c>
      <c r="AZ1178" s="152" t="e">
        <f ca="1">AY1178/AX1178</f>
        <v>#DIV/0!</v>
      </c>
      <c r="BA1178" s="154"/>
      <c r="BB1178" s="154"/>
      <c r="BC1178" s="154"/>
      <c r="BD1178" s="154"/>
      <c r="BE1178" s="154"/>
      <c r="BF1178" s="154"/>
      <c r="BG1178" s="154"/>
      <c r="BH1178" s="154"/>
      <c r="BI1178" s="154"/>
      <c r="BJ1178" s="154"/>
      <c r="BK1178" s="154"/>
      <c r="BL1178" s="154"/>
      <c r="BM1178" s="154"/>
      <c r="BN1178" s="154"/>
      <c r="BO1178" s="154"/>
      <c r="BP1178" s="154"/>
      <c r="BQ1178" s="154"/>
      <c r="BR1178" s="154"/>
      <c r="BS1178" s="154"/>
      <c r="BT1178" s="154"/>
      <c r="BU1178" s="154"/>
      <c r="BV1178" s="154"/>
      <c r="BW1178" s="154"/>
      <c r="BX1178" s="154"/>
      <c r="BY1178" s="154"/>
      <c r="BZ1178" s="154"/>
      <c r="CA1178" s="154"/>
      <c r="CB1178" s="154"/>
      <c r="CC1178" s="154"/>
      <c r="CD1178" s="154"/>
      <c r="CE1178" s="154"/>
      <c r="CF1178" s="150">
        <f t="shared" ref="CF1178" si="3051">SUM(CI1178:DM1178)</f>
        <v>0</v>
      </c>
      <c r="CG1178" s="150">
        <f>SUM(CI1179:DM1179)</f>
        <v>0</v>
      </c>
      <c r="CH1178" s="152" t="e">
        <f>CG1178/CF1178</f>
        <v>#DIV/0!</v>
      </c>
      <c r="CI1178" s="154"/>
      <c r="CJ1178" s="154"/>
      <c r="CK1178" s="154"/>
      <c r="CL1178" s="154"/>
      <c r="CM1178" s="154"/>
      <c r="CN1178" s="154"/>
      <c r="CO1178" s="154"/>
      <c r="CP1178" s="158"/>
      <c r="CQ1178" s="158"/>
      <c r="CR1178" s="158"/>
      <c r="CS1178" s="158"/>
      <c r="CT1178" s="158"/>
      <c r="CU1178" s="158"/>
      <c r="CV1178" s="158"/>
      <c r="CW1178" s="154"/>
      <c r="CX1178" s="154"/>
      <c r="CY1178" s="154"/>
      <c r="CZ1178" s="154"/>
      <c r="DA1178" s="154"/>
      <c r="DB1178" s="154"/>
      <c r="DC1178" s="154"/>
      <c r="DD1178" s="154"/>
      <c r="DE1178" s="154"/>
      <c r="DF1178" s="154"/>
      <c r="DG1178" s="154"/>
      <c r="DH1178" s="154"/>
      <c r="DI1178" s="154"/>
      <c r="DJ1178" s="154"/>
      <c r="DK1178" s="154"/>
      <c r="DL1178" s="154"/>
      <c r="DM1178" s="154"/>
      <c r="DN1178" s="150">
        <f t="shared" ref="DN1178" si="3052">SUM(DQ1178:ER1178)</f>
        <v>0</v>
      </c>
      <c r="DO1178" s="150">
        <f>SUM(DQ1179:ER1179)</f>
        <v>0</v>
      </c>
      <c r="DP1178" s="152" t="e">
        <f t="shared" si="2903"/>
        <v>#DIV/0!</v>
      </c>
      <c r="DQ1178" s="154"/>
      <c r="DR1178" s="154"/>
      <c r="DS1178" s="154"/>
      <c r="DT1178" s="154"/>
      <c r="DU1178" s="154"/>
      <c r="DV1178" s="154"/>
      <c r="DW1178" s="154"/>
      <c r="DX1178" s="154"/>
      <c r="DY1178" s="154"/>
      <c r="DZ1178" s="154"/>
      <c r="EA1178" s="154"/>
      <c r="EB1178" s="154"/>
      <c r="EC1178" s="154"/>
      <c r="ED1178" s="154"/>
      <c r="EE1178" s="154"/>
      <c r="EF1178" s="154"/>
      <c r="EG1178" s="154"/>
      <c r="EH1178" s="154"/>
      <c r="EI1178" s="154"/>
      <c r="EJ1178" s="154"/>
      <c r="EK1178" s="154"/>
      <c r="EL1178" s="154"/>
      <c r="EM1178" s="154"/>
      <c r="EN1178" s="154"/>
      <c r="EO1178" s="154"/>
      <c r="EP1178" s="154"/>
      <c r="EQ1178" s="154"/>
      <c r="ER1178" s="154"/>
      <c r="ES1178" s="150">
        <f t="shared" ca="1" si="2939"/>
        <v>0</v>
      </c>
      <c r="ET1178" s="150">
        <f t="shared" si="2940"/>
        <v>0</v>
      </c>
      <c r="EU1178" s="152" t="e">
        <f t="shared" ca="1" si="2941"/>
        <v>#DIV/0!</v>
      </c>
      <c r="EV1178" s="154"/>
      <c r="EW1178" s="160"/>
      <c r="EX1178" s="154"/>
      <c r="EY1178" s="154"/>
      <c r="EZ1178" s="154"/>
      <c r="FA1178" s="154"/>
      <c r="FB1178" s="154"/>
      <c r="FC1178" s="154"/>
      <c r="FD1178" s="154"/>
      <c r="FE1178" s="154"/>
      <c r="FF1178" s="154"/>
      <c r="FG1178" s="154"/>
      <c r="FH1178" s="154"/>
      <c r="FI1178" s="154"/>
      <c r="FJ1178" s="154"/>
      <c r="FK1178" s="154"/>
      <c r="FL1178" s="154"/>
      <c r="FM1178" s="154"/>
      <c r="FN1178" s="154"/>
      <c r="FO1178" s="154"/>
      <c r="FP1178" s="154"/>
      <c r="FQ1178" s="154"/>
      <c r="FR1178" s="154"/>
      <c r="FS1178" s="154"/>
      <c r="FT1178" s="154"/>
      <c r="FU1178" s="154"/>
      <c r="FV1178" s="154"/>
      <c r="FW1178" s="154"/>
      <c r="FX1178" s="154"/>
      <c r="FY1178" s="154"/>
      <c r="FZ1178" s="154"/>
      <c r="GA1178" s="150">
        <f t="shared" ref="GA1178" ca="1" si="3053">SUMIF($GD$8:$HG$9,$O$5,GD1178:HG1178)</f>
        <v>0</v>
      </c>
      <c r="GB1178" s="150">
        <f t="shared" ref="GB1178" si="3054">SUM(GD1179:HG1179)</f>
        <v>0</v>
      </c>
      <c r="GC1178" s="152" t="e">
        <f t="shared" ref="GC1178" ca="1" si="3055">GB1178/GA1178</f>
        <v>#DIV/0!</v>
      </c>
      <c r="GD1178" s="154"/>
      <c r="GE1178" s="154"/>
      <c r="GF1178" s="154"/>
      <c r="GG1178" s="154"/>
      <c r="GH1178" s="154"/>
      <c r="GI1178" s="154"/>
      <c r="GJ1178" s="154"/>
      <c r="GK1178" s="154"/>
      <c r="GL1178" s="154"/>
      <c r="GM1178" s="154"/>
      <c r="GN1178" s="154"/>
      <c r="GO1178" s="154"/>
      <c r="GP1178" s="154"/>
      <c r="GQ1178" s="154"/>
      <c r="GR1178" s="154"/>
      <c r="GS1178" s="154"/>
      <c r="GT1178" s="154"/>
      <c r="GU1178" s="154"/>
      <c r="GV1178" s="154"/>
      <c r="GW1178" s="154"/>
      <c r="GX1178" s="154"/>
      <c r="GY1178" s="154"/>
      <c r="GZ1178" s="154"/>
      <c r="HA1178" s="154"/>
      <c r="HB1178" s="154"/>
      <c r="HC1178" s="154"/>
      <c r="HD1178" s="154"/>
      <c r="HE1178" s="154"/>
      <c r="HF1178" s="154"/>
      <c r="HG1178" s="154"/>
      <c r="HH1178" s="150"/>
      <c r="HI1178" s="150">
        <v>0</v>
      </c>
      <c r="HJ1178" s="154"/>
      <c r="HK1178" s="154"/>
      <c r="HL1178" s="154"/>
      <c r="HM1178" s="154"/>
      <c r="HN1178" s="154"/>
      <c r="HO1178" s="154"/>
      <c r="HP1178" s="154"/>
      <c r="HQ1178" s="154"/>
      <c r="HR1178" s="154"/>
      <c r="HS1178" s="154"/>
      <c r="HT1178" s="154"/>
      <c r="HU1178" s="154"/>
      <c r="HV1178" s="154"/>
      <c r="HW1178" s="154"/>
      <c r="HX1178" s="154"/>
      <c r="HY1178" s="154"/>
      <c r="HZ1178" s="154"/>
      <c r="IA1178" s="154"/>
      <c r="IB1178" s="154"/>
      <c r="IC1178" s="154"/>
      <c r="ID1178" s="154"/>
      <c r="IE1178" s="154"/>
      <c r="IF1178" s="154"/>
      <c r="IG1178" s="154"/>
      <c r="IH1178" s="154"/>
      <c r="II1178" s="154"/>
      <c r="IJ1178" s="154"/>
      <c r="IK1178" s="154"/>
      <c r="IL1178" s="154"/>
      <c r="IM1178" s="154"/>
      <c r="IN1178" s="154"/>
      <c r="IO1178" s="154"/>
      <c r="IP1178" s="150"/>
      <c r="IQ1178" s="150">
        <v>0</v>
      </c>
      <c r="IR1178" s="154"/>
      <c r="IS1178" s="154"/>
      <c r="IT1178" s="154"/>
      <c r="IU1178" s="154"/>
      <c r="IV1178" s="154"/>
      <c r="IW1178" s="154"/>
      <c r="IX1178" s="154"/>
      <c r="IY1178" s="154"/>
      <c r="IZ1178" s="154"/>
      <c r="JA1178" s="154"/>
      <c r="JB1178" s="154"/>
      <c r="JC1178" s="154"/>
      <c r="JD1178" s="154"/>
      <c r="JE1178" s="154"/>
      <c r="JF1178" s="154"/>
      <c r="JG1178" s="154"/>
      <c r="JH1178" s="154"/>
      <c r="JI1178" s="154"/>
      <c r="JJ1178" s="154"/>
      <c r="JK1178" s="154"/>
      <c r="JL1178" s="154"/>
      <c r="JM1178" s="154"/>
      <c r="JN1178" s="154"/>
      <c r="JO1178" s="154"/>
      <c r="JP1178" s="154"/>
      <c r="JQ1178" s="154"/>
      <c r="JR1178" s="154"/>
      <c r="JS1178" s="154"/>
      <c r="JT1178" s="154"/>
      <c r="JU1178" s="154"/>
      <c r="JV1178" s="154"/>
      <c r="JW1178" s="150"/>
      <c r="JX1178" s="150">
        <v>0</v>
      </c>
      <c r="JY1178" s="154"/>
      <c r="JZ1178" s="154"/>
      <c r="KA1178" s="154"/>
      <c r="KB1178" s="154"/>
      <c r="KC1178" s="154"/>
      <c r="KD1178" s="154"/>
      <c r="KE1178" s="154"/>
      <c r="KF1178" s="154"/>
      <c r="KG1178" s="154"/>
      <c r="KH1178" s="154"/>
      <c r="KI1178" s="154"/>
      <c r="KJ1178" s="154"/>
      <c r="KK1178" s="154"/>
      <c r="KL1178" s="154"/>
      <c r="KM1178" s="154"/>
      <c r="KN1178" s="154"/>
      <c r="KO1178" s="154"/>
      <c r="KP1178" s="154"/>
      <c r="KQ1178" s="154"/>
      <c r="KR1178" s="154"/>
      <c r="KS1178" s="154"/>
      <c r="KT1178" s="154"/>
      <c r="KU1178" s="154"/>
      <c r="KV1178" s="154"/>
      <c r="KW1178" s="154"/>
      <c r="KX1178" s="154"/>
      <c r="KY1178" s="154"/>
      <c r="KZ1178" s="154"/>
      <c r="LA1178" s="154"/>
      <c r="LB1178" s="154"/>
      <c r="LC1178" s="154"/>
      <c r="LD1178" s="154"/>
      <c r="LE1178" s="150"/>
      <c r="LF1178" s="150">
        <v>0</v>
      </c>
      <c r="LG1178" s="154"/>
      <c r="LH1178" s="154"/>
      <c r="LI1178" s="154"/>
      <c r="LJ1178" s="154"/>
      <c r="LK1178" s="154"/>
      <c r="LL1178" s="154"/>
      <c r="LM1178" s="154"/>
      <c r="LN1178" s="154"/>
      <c r="LO1178" s="154"/>
      <c r="LP1178" s="154"/>
      <c r="LQ1178" s="154"/>
      <c r="LR1178" s="154"/>
      <c r="LS1178" s="154"/>
      <c r="LT1178" s="154"/>
      <c r="LU1178" s="154"/>
      <c r="LV1178" s="154"/>
      <c r="LW1178" s="154"/>
      <c r="LX1178" s="154"/>
      <c r="LY1178" s="154"/>
      <c r="LZ1178" s="154"/>
      <c r="MA1178" s="154"/>
      <c r="MB1178" s="154"/>
      <c r="MC1178" s="154"/>
      <c r="MD1178" s="154"/>
      <c r="ME1178" s="154"/>
      <c r="MF1178" s="154"/>
      <c r="MG1178" s="154"/>
      <c r="MH1178" s="154"/>
      <c r="MI1178" s="154"/>
      <c r="MJ1178" s="154"/>
      <c r="MK1178" s="154"/>
      <c r="ML1178" s="154"/>
    </row>
    <row r="1179" spans="1:350" s="41" customFormat="1" ht="14.25" customHeight="1" outlineLevel="3" x14ac:dyDescent="0.25">
      <c r="A1179" s="221"/>
      <c r="B1179" s="231"/>
      <c r="C1179" s="176"/>
      <c r="D1179" s="176"/>
      <c r="E1179" s="176"/>
      <c r="F1179" s="176"/>
      <c r="G1179" s="176"/>
      <c r="H1179" s="171"/>
      <c r="I1179" s="171"/>
      <c r="J1179" s="213"/>
      <c r="K1179" s="213"/>
      <c r="L1179" s="173"/>
      <c r="M1179" s="173"/>
      <c r="N1179" s="184"/>
      <c r="O1179" s="155"/>
      <c r="P1179" s="155"/>
      <c r="Q1179" s="151"/>
      <c r="R1179" s="151"/>
      <c r="S1179" s="153"/>
      <c r="T1179" s="155"/>
      <c r="U1179" s="155"/>
      <c r="V1179" s="155"/>
      <c r="W1179" s="155"/>
      <c r="X1179" s="155"/>
      <c r="Y1179" s="155"/>
      <c r="Z1179" s="155"/>
      <c r="AA1179" s="155"/>
      <c r="AB1179" s="155"/>
      <c r="AC1179" s="155"/>
      <c r="AD1179" s="155"/>
      <c r="AE1179" s="155"/>
      <c r="AF1179" s="155"/>
      <c r="AG1179" s="155"/>
      <c r="AH1179" s="155"/>
      <c r="AI1179" s="155"/>
      <c r="AJ1179" s="155"/>
      <c r="AK1179" s="155"/>
      <c r="AL1179" s="155"/>
      <c r="AM1179" s="155"/>
      <c r="AN1179" s="155"/>
      <c r="AO1179" s="155"/>
      <c r="AP1179" s="155"/>
      <c r="AQ1179" s="155"/>
      <c r="AR1179" s="155"/>
      <c r="AS1179" s="155"/>
      <c r="AT1179" s="155"/>
      <c r="AU1179" s="155"/>
      <c r="AV1179" s="155"/>
      <c r="AW1179" s="155"/>
      <c r="AX1179" s="151"/>
      <c r="AY1179" s="151"/>
      <c r="AZ1179" s="153"/>
      <c r="BA1179" s="155"/>
      <c r="BB1179" s="155"/>
      <c r="BC1179" s="155"/>
      <c r="BD1179" s="155"/>
      <c r="BE1179" s="155"/>
      <c r="BF1179" s="155"/>
      <c r="BG1179" s="155"/>
      <c r="BH1179" s="155"/>
      <c r="BI1179" s="155"/>
      <c r="BJ1179" s="155"/>
      <c r="BK1179" s="155"/>
      <c r="BL1179" s="155"/>
      <c r="BM1179" s="155"/>
      <c r="BN1179" s="155"/>
      <c r="BO1179" s="155"/>
      <c r="BP1179" s="155"/>
      <c r="BQ1179" s="155"/>
      <c r="BR1179" s="155"/>
      <c r="BS1179" s="155"/>
      <c r="BT1179" s="155"/>
      <c r="BU1179" s="155"/>
      <c r="BV1179" s="155"/>
      <c r="BW1179" s="155"/>
      <c r="BX1179" s="155"/>
      <c r="BY1179" s="155"/>
      <c r="BZ1179" s="155"/>
      <c r="CA1179" s="155"/>
      <c r="CB1179" s="155"/>
      <c r="CC1179" s="155"/>
      <c r="CD1179" s="155"/>
      <c r="CE1179" s="155"/>
      <c r="CF1179" s="151"/>
      <c r="CG1179" s="151"/>
      <c r="CH1179" s="153"/>
      <c r="CI1179" s="155"/>
      <c r="CJ1179" s="155"/>
      <c r="CK1179" s="155"/>
      <c r="CL1179" s="155"/>
      <c r="CM1179" s="155"/>
      <c r="CN1179" s="155"/>
      <c r="CO1179" s="155"/>
      <c r="CP1179" s="159"/>
      <c r="CQ1179" s="159"/>
      <c r="CR1179" s="159"/>
      <c r="CS1179" s="159"/>
      <c r="CT1179" s="159"/>
      <c r="CU1179" s="159"/>
      <c r="CV1179" s="159"/>
      <c r="CW1179" s="155"/>
      <c r="CX1179" s="155"/>
      <c r="CY1179" s="155"/>
      <c r="CZ1179" s="155"/>
      <c r="DA1179" s="155"/>
      <c r="DB1179" s="155"/>
      <c r="DC1179" s="155"/>
      <c r="DD1179" s="155"/>
      <c r="DE1179" s="155"/>
      <c r="DF1179" s="155"/>
      <c r="DG1179" s="155"/>
      <c r="DH1179" s="155"/>
      <c r="DI1179" s="155"/>
      <c r="DJ1179" s="155"/>
      <c r="DK1179" s="155"/>
      <c r="DL1179" s="155"/>
      <c r="DM1179" s="155"/>
      <c r="DN1179" s="151"/>
      <c r="DO1179" s="151"/>
      <c r="DP1179" s="153"/>
      <c r="DQ1179" s="155"/>
      <c r="DR1179" s="155"/>
      <c r="DS1179" s="155"/>
      <c r="DT1179" s="155"/>
      <c r="DU1179" s="155"/>
      <c r="DV1179" s="155"/>
      <c r="DW1179" s="155"/>
      <c r="DX1179" s="155"/>
      <c r="DY1179" s="155"/>
      <c r="DZ1179" s="155"/>
      <c r="EA1179" s="155"/>
      <c r="EB1179" s="155"/>
      <c r="EC1179" s="155"/>
      <c r="ED1179" s="155"/>
      <c r="EE1179" s="155"/>
      <c r="EF1179" s="155"/>
      <c r="EG1179" s="155"/>
      <c r="EH1179" s="155"/>
      <c r="EI1179" s="155"/>
      <c r="EJ1179" s="155"/>
      <c r="EK1179" s="155"/>
      <c r="EL1179" s="155"/>
      <c r="EM1179" s="155"/>
      <c r="EN1179" s="155"/>
      <c r="EO1179" s="155"/>
      <c r="EP1179" s="155"/>
      <c r="EQ1179" s="155"/>
      <c r="ER1179" s="155"/>
      <c r="ES1179" s="151"/>
      <c r="ET1179" s="151"/>
      <c r="EU1179" s="153"/>
      <c r="EV1179" s="155"/>
      <c r="EW1179" s="161"/>
      <c r="EX1179" s="155"/>
      <c r="EY1179" s="155"/>
      <c r="EZ1179" s="155"/>
      <c r="FA1179" s="155"/>
      <c r="FB1179" s="155"/>
      <c r="FC1179" s="155"/>
      <c r="FD1179" s="155"/>
      <c r="FE1179" s="155"/>
      <c r="FF1179" s="155"/>
      <c r="FG1179" s="155"/>
      <c r="FH1179" s="155"/>
      <c r="FI1179" s="155"/>
      <c r="FJ1179" s="155"/>
      <c r="FK1179" s="155"/>
      <c r="FL1179" s="155"/>
      <c r="FM1179" s="155"/>
      <c r="FN1179" s="155"/>
      <c r="FO1179" s="155"/>
      <c r="FP1179" s="155"/>
      <c r="FQ1179" s="155"/>
      <c r="FR1179" s="155"/>
      <c r="FS1179" s="155"/>
      <c r="FT1179" s="155"/>
      <c r="FU1179" s="155"/>
      <c r="FV1179" s="155"/>
      <c r="FW1179" s="155"/>
      <c r="FX1179" s="155"/>
      <c r="FY1179" s="155"/>
      <c r="FZ1179" s="155"/>
      <c r="GA1179" s="151"/>
      <c r="GB1179" s="151"/>
      <c r="GC1179" s="153"/>
      <c r="GD1179" s="155"/>
      <c r="GE1179" s="155"/>
      <c r="GF1179" s="155"/>
      <c r="GG1179" s="155"/>
      <c r="GH1179" s="155"/>
      <c r="GI1179" s="155"/>
      <c r="GJ1179" s="155"/>
      <c r="GK1179" s="155"/>
      <c r="GL1179" s="155"/>
      <c r="GM1179" s="155"/>
      <c r="GN1179" s="155"/>
      <c r="GO1179" s="155"/>
      <c r="GP1179" s="155"/>
      <c r="GQ1179" s="155"/>
      <c r="GR1179" s="155"/>
      <c r="GS1179" s="155"/>
      <c r="GT1179" s="155"/>
      <c r="GU1179" s="155"/>
      <c r="GV1179" s="155"/>
      <c r="GW1179" s="155"/>
      <c r="GX1179" s="155"/>
      <c r="GY1179" s="155"/>
      <c r="GZ1179" s="155"/>
      <c r="HA1179" s="155"/>
      <c r="HB1179" s="155"/>
      <c r="HC1179" s="155"/>
      <c r="HD1179" s="155"/>
      <c r="HE1179" s="155"/>
      <c r="HF1179" s="155"/>
      <c r="HG1179" s="155"/>
      <c r="HH1179" s="151"/>
      <c r="HI1179" s="151"/>
      <c r="HJ1179" s="155"/>
      <c r="HK1179" s="155"/>
      <c r="HL1179" s="155"/>
      <c r="HM1179" s="155"/>
      <c r="HN1179" s="155"/>
      <c r="HO1179" s="155"/>
      <c r="HP1179" s="155"/>
      <c r="HQ1179" s="155"/>
      <c r="HR1179" s="155"/>
      <c r="HS1179" s="155"/>
      <c r="HT1179" s="155"/>
      <c r="HU1179" s="155"/>
      <c r="HV1179" s="155"/>
      <c r="HW1179" s="155"/>
      <c r="HX1179" s="155"/>
      <c r="HY1179" s="155"/>
      <c r="HZ1179" s="155"/>
      <c r="IA1179" s="155"/>
      <c r="IB1179" s="155"/>
      <c r="IC1179" s="155"/>
      <c r="ID1179" s="155"/>
      <c r="IE1179" s="155"/>
      <c r="IF1179" s="155"/>
      <c r="IG1179" s="155"/>
      <c r="IH1179" s="155"/>
      <c r="II1179" s="155"/>
      <c r="IJ1179" s="155"/>
      <c r="IK1179" s="155"/>
      <c r="IL1179" s="155"/>
      <c r="IM1179" s="155"/>
      <c r="IN1179" s="155"/>
      <c r="IO1179" s="155"/>
      <c r="IP1179" s="151"/>
      <c r="IQ1179" s="151"/>
      <c r="IR1179" s="155"/>
      <c r="IS1179" s="155"/>
      <c r="IT1179" s="155"/>
      <c r="IU1179" s="155"/>
      <c r="IV1179" s="155"/>
      <c r="IW1179" s="155"/>
      <c r="IX1179" s="155"/>
      <c r="IY1179" s="155"/>
      <c r="IZ1179" s="155"/>
      <c r="JA1179" s="155"/>
      <c r="JB1179" s="155"/>
      <c r="JC1179" s="155"/>
      <c r="JD1179" s="155"/>
      <c r="JE1179" s="155"/>
      <c r="JF1179" s="155"/>
      <c r="JG1179" s="155"/>
      <c r="JH1179" s="155"/>
      <c r="JI1179" s="155"/>
      <c r="JJ1179" s="155"/>
      <c r="JK1179" s="155"/>
      <c r="JL1179" s="155"/>
      <c r="JM1179" s="155"/>
      <c r="JN1179" s="155"/>
      <c r="JO1179" s="155"/>
      <c r="JP1179" s="155"/>
      <c r="JQ1179" s="155"/>
      <c r="JR1179" s="155"/>
      <c r="JS1179" s="155"/>
      <c r="JT1179" s="155"/>
      <c r="JU1179" s="155"/>
      <c r="JV1179" s="155"/>
      <c r="JW1179" s="151"/>
      <c r="JX1179" s="151"/>
      <c r="JY1179" s="155"/>
      <c r="JZ1179" s="155"/>
      <c r="KA1179" s="155"/>
      <c r="KB1179" s="155"/>
      <c r="KC1179" s="155"/>
      <c r="KD1179" s="155"/>
      <c r="KE1179" s="155"/>
      <c r="KF1179" s="155"/>
      <c r="KG1179" s="155"/>
      <c r="KH1179" s="155"/>
      <c r="KI1179" s="155"/>
      <c r="KJ1179" s="155"/>
      <c r="KK1179" s="155"/>
      <c r="KL1179" s="155"/>
      <c r="KM1179" s="155"/>
      <c r="KN1179" s="155"/>
      <c r="KO1179" s="155"/>
      <c r="KP1179" s="155"/>
      <c r="KQ1179" s="155"/>
      <c r="KR1179" s="155"/>
      <c r="KS1179" s="155"/>
      <c r="KT1179" s="155"/>
      <c r="KU1179" s="155"/>
      <c r="KV1179" s="155"/>
      <c r="KW1179" s="155"/>
      <c r="KX1179" s="155"/>
      <c r="KY1179" s="155"/>
      <c r="KZ1179" s="155"/>
      <c r="LA1179" s="155"/>
      <c r="LB1179" s="155"/>
      <c r="LC1179" s="155"/>
      <c r="LD1179" s="155"/>
      <c r="LE1179" s="151"/>
      <c r="LF1179" s="151"/>
      <c r="LG1179" s="155"/>
      <c r="LH1179" s="155"/>
      <c r="LI1179" s="155"/>
      <c r="LJ1179" s="155"/>
      <c r="LK1179" s="155"/>
      <c r="LL1179" s="155"/>
      <c r="LM1179" s="155"/>
      <c r="LN1179" s="155"/>
      <c r="LO1179" s="155"/>
      <c r="LP1179" s="155"/>
      <c r="LQ1179" s="155"/>
      <c r="LR1179" s="155"/>
      <c r="LS1179" s="155"/>
      <c r="LT1179" s="155"/>
      <c r="LU1179" s="155"/>
      <c r="LV1179" s="155"/>
      <c r="LW1179" s="155"/>
      <c r="LX1179" s="155"/>
      <c r="LY1179" s="155"/>
      <c r="LZ1179" s="155"/>
      <c r="MA1179" s="155"/>
      <c r="MB1179" s="155"/>
      <c r="MC1179" s="155"/>
      <c r="MD1179" s="155"/>
      <c r="ME1179" s="155"/>
      <c r="MF1179" s="155"/>
      <c r="MG1179" s="155"/>
      <c r="MH1179" s="155"/>
      <c r="MI1179" s="155"/>
      <c r="MJ1179" s="155"/>
      <c r="MK1179" s="155"/>
      <c r="ML1179" s="155"/>
    </row>
    <row r="1180" spans="1:350" ht="13.9" customHeight="1" outlineLevel="3" x14ac:dyDescent="0.2">
      <c r="A1180" s="226" t="s">
        <v>683</v>
      </c>
      <c r="B1180" s="218" t="s">
        <v>343</v>
      </c>
      <c r="C1180" s="214" t="s">
        <v>99</v>
      </c>
      <c r="D1180" s="154">
        <v>98</v>
      </c>
      <c r="E1180" s="175">
        <v>0</v>
      </c>
      <c r="F1180" s="175">
        <f>D1180-E1180</f>
        <v>98</v>
      </c>
      <c r="G1180" s="175" t="s">
        <v>847</v>
      </c>
      <c r="H1180" s="170" t="s">
        <v>906</v>
      </c>
      <c r="I1180" s="170" t="s">
        <v>882</v>
      </c>
      <c r="J1180" s="212">
        <f ca="1">E1180+Q1180+AX1180+CF1180+DN1180+ES1180+GA1180+HH1180+IP1180+JW1180+LE1180</f>
        <v>98</v>
      </c>
      <c r="K1180" s="212">
        <f>E1180+R1180+AY1180+CG1180+DO1180+ET1180+GB1180+HI1180+IQ1180+JX1180+LF1180</f>
        <v>98</v>
      </c>
      <c r="L1180" s="172">
        <f ca="1">K1180/J1180</f>
        <v>1</v>
      </c>
      <c r="M1180" s="172">
        <f>K1180/D1180</f>
        <v>1</v>
      </c>
      <c r="N1180" s="183">
        <f ca="1">SUMIF($EV$8:$FZ$9,$O$5,$EV1181:$FZ1181)-SUMIF($EV$8:$FZ$9,$Q$5,$EV1181:$FZ1181)</f>
        <v>0</v>
      </c>
      <c r="O1180" s="156"/>
      <c r="P1180" s="16" t="s">
        <v>25</v>
      </c>
      <c r="Q1180" s="150">
        <v>0</v>
      </c>
      <c r="R1180" s="150">
        <v>0</v>
      </c>
      <c r="S1180" s="152" t="e">
        <v>#DIV/0!</v>
      </c>
      <c r="T1180" s="16"/>
      <c r="U1180" s="16"/>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c r="AU1180" s="16"/>
      <c r="AV1180" s="16"/>
      <c r="AW1180" s="16"/>
      <c r="AX1180" s="150">
        <f t="shared" ca="1" si="3030"/>
        <v>0</v>
      </c>
      <c r="AY1180" s="150">
        <f>SUM(BA1181:CE1181)</f>
        <v>0</v>
      </c>
      <c r="AZ1180" s="152" t="e">
        <f ca="1">AY1180/AX1180</f>
        <v>#DIV/0!</v>
      </c>
      <c r="BA1180" s="16"/>
      <c r="BB1180" s="16"/>
      <c r="BC1180" s="16"/>
      <c r="BD1180" s="16"/>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50">
        <f t="shared" ref="CF1180" si="3056">SUM(CI1180:DM1180)</f>
        <v>98</v>
      </c>
      <c r="CG1180" s="150">
        <f>SUM(CI1181:DM1181)</f>
        <v>0</v>
      </c>
      <c r="CH1180" s="152">
        <f>CG1180/CF1180</f>
        <v>0</v>
      </c>
      <c r="CI1180" s="129"/>
      <c r="CJ1180" s="129"/>
      <c r="CK1180" s="129"/>
      <c r="CL1180" s="129"/>
      <c r="CM1180" s="129"/>
      <c r="CN1180" s="129"/>
      <c r="CO1180" s="129"/>
      <c r="CP1180" s="101"/>
      <c r="CQ1180" s="101"/>
      <c r="CR1180" s="101">
        <v>20</v>
      </c>
      <c r="CS1180" s="101">
        <v>20</v>
      </c>
      <c r="CT1180" s="101">
        <v>20</v>
      </c>
      <c r="CU1180" s="101">
        <v>20</v>
      </c>
      <c r="CV1180" s="101">
        <v>18</v>
      </c>
      <c r="CW1180" s="129"/>
      <c r="CX1180" s="129"/>
      <c r="CY1180" s="129"/>
      <c r="CZ1180" s="129"/>
      <c r="DA1180" s="129"/>
      <c r="DB1180" s="129"/>
      <c r="DC1180" s="129"/>
      <c r="DD1180" s="129"/>
      <c r="DE1180" s="129"/>
      <c r="DF1180" s="129"/>
      <c r="DG1180" s="129"/>
      <c r="DH1180" s="129"/>
      <c r="DI1180" s="129"/>
      <c r="DJ1180" s="129"/>
      <c r="DK1180" s="129"/>
      <c r="DL1180" s="129"/>
      <c r="DM1180" s="129"/>
      <c r="DN1180" s="150">
        <f t="shared" ref="DN1180" si="3057">SUM(DQ1180:ER1180)</f>
        <v>0</v>
      </c>
      <c r="DO1180" s="150">
        <f>SUM(DQ1181:ER1181)</f>
        <v>0</v>
      </c>
      <c r="DP1180" s="152" t="e">
        <f t="shared" si="2903"/>
        <v>#DIV/0!</v>
      </c>
      <c r="DQ1180" s="16"/>
      <c r="DR1180" s="16"/>
      <c r="DS1180" s="16"/>
      <c r="DT1180" s="16"/>
      <c r="DU1180" s="16"/>
      <c r="DV1180" s="16"/>
      <c r="DW1180" s="16"/>
      <c r="DX1180" s="16"/>
      <c r="DY1180" s="16"/>
      <c r="DZ1180" s="16"/>
      <c r="EA1180" s="16"/>
      <c r="EB1180" s="16"/>
      <c r="EC1180" s="16"/>
      <c r="ED1180" s="16"/>
      <c r="EE1180" s="16"/>
      <c r="EF1180" s="16"/>
      <c r="EG1180" s="16"/>
      <c r="EH1180" s="16"/>
      <c r="EI1180" s="16"/>
      <c r="EJ1180" s="16"/>
      <c r="EK1180" s="16"/>
      <c r="EL1180" s="16"/>
      <c r="EM1180" s="16"/>
      <c r="EN1180" s="16"/>
      <c r="EO1180" s="16"/>
      <c r="EP1180" s="16"/>
      <c r="EQ1180" s="16"/>
      <c r="ER1180" s="16"/>
      <c r="ES1180" s="150">
        <f t="shared" ca="1" si="2939"/>
        <v>0</v>
      </c>
      <c r="ET1180" s="150">
        <f t="shared" si="2940"/>
        <v>0</v>
      </c>
      <c r="EU1180" s="152" t="e">
        <f t="shared" ca="1" si="2941"/>
        <v>#DIV/0!</v>
      </c>
      <c r="EV1180" s="16"/>
      <c r="EW1180" s="67"/>
      <c r="EX1180" s="16"/>
      <c r="EY1180" s="16"/>
      <c r="EZ1180" s="16"/>
      <c r="FA1180" s="16"/>
      <c r="FB1180" s="16"/>
      <c r="FC1180" s="16"/>
      <c r="FD1180" s="16"/>
      <c r="FE1180" s="16"/>
      <c r="FF1180" s="16"/>
      <c r="FG1180" s="16"/>
      <c r="FH1180" s="16"/>
      <c r="FI1180" s="16"/>
      <c r="FJ1180" s="16"/>
      <c r="FK1180" s="16"/>
      <c r="FL1180" s="16"/>
      <c r="FM1180" s="16"/>
      <c r="FN1180" s="16"/>
      <c r="FO1180" s="16"/>
      <c r="FP1180" s="16"/>
      <c r="FQ1180" s="16"/>
      <c r="FR1180" s="16"/>
      <c r="FS1180" s="16"/>
      <c r="FT1180" s="16"/>
      <c r="FU1180" s="16"/>
      <c r="FV1180" s="16"/>
      <c r="FW1180" s="16"/>
      <c r="FX1180" s="16"/>
      <c r="FY1180" s="16"/>
      <c r="FZ1180" s="16"/>
      <c r="GA1180" s="150">
        <f t="shared" ref="GA1180" ca="1" si="3058">SUMIF($GD$8:$HG$9,$O$5,GD1180:HG1180)</f>
        <v>0</v>
      </c>
      <c r="GB1180" s="150">
        <f t="shared" ref="GB1180" si="3059">SUM(GD1181:HG1181)</f>
        <v>98</v>
      </c>
      <c r="GC1180" s="152" t="e">
        <f t="shared" ref="GC1180" ca="1" si="3060">GB1180/GA1180</f>
        <v>#DIV/0!</v>
      </c>
      <c r="GD1180" s="16"/>
      <c r="GE1180" s="16"/>
      <c r="GF1180" s="16"/>
      <c r="GG1180" s="16"/>
      <c r="GH1180" s="16"/>
      <c r="GI1180" s="16"/>
      <c r="GJ1180" s="16"/>
      <c r="GK1180" s="16"/>
      <c r="GL1180" s="16"/>
      <c r="GM1180" s="16"/>
      <c r="GN1180" s="16"/>
      <c r="GO1180" s="16"/>
      <c r="GP1180" s="16"/>
      <c r="GQ1180" s="16"/>
      <c r="GR1180" s="16"/>
      <c r="GS1180" s="16"/>
      <c r="GT1180" s="16"/>
      <c r="GU1180" s="16"/>
      <c r="GV1180" s="16"/>
      <c r="GW1180" s="16"/>
      <c r="GX1180" s="16"/>
      <c r="GY1180" s="16"/>
      <c r="GZ1180" s="16"/>
      <c r="HA1180" s="16"/>
      <c r="HB1180" s="16"/>
      <c r="HC1180" s="16"/>
      <c r="HD1180" s="16"/>
      <c r="HE1180" s="16"/>
      <c r="HF1180" s="16"/>
      <c r="HG1180" s="16"/>
      <c r="HH1180" s="150"/>
      <c r="HI1180" s="150">
        <v>0</v>
      </c>
      <c r="HJ1180" s="152" t="e">
        <v>#DIV/0!</v>
      </c>
      <c r="HK1180" s="16"/>
      <c r="HL1180" s="16"/>
      <c r="HM1180" s="16"/>
      <c r="HN1180" s="16"/>
      <c r="HO1180" s="16"/>
      <c r="HP1180" s="16"/>
      <c r="HQ1180" s="16"/>
      <c r="HR1180" s="16"/>
      <c r="HS1180" s="16"/>
      <c r="HT1180" s="16"/>
      <c r="HU1180" s="16"/>
      <c r="HV1180" s="16"/>
      <c r="HW1180" s="16"/>
      <c r="HX1180" s="16"/>
      <c r="HY1180" s="16"/>
      <c r="HZ1180" s="16"/>
      <c r="IA1180" s="16"/>
      <c r="IB1180" s="16"/>
      <c r="IC1180" s="16"/>
      <c r="ID1180" s="16"/>
      <c r="IE1180" s="16"/>
      <c r="IF1180" s="16"/>
      <c r="IG1180" s="16"/>
      <c r="IH1180" s="16"/>
      <c r="II1180" s="16"/>
      <c r="IJ1180" s="16"/>
      <c r="IK1180" s="16"/>
      <c r="IL1180" s="16"/>
      <c r="IM1180" s="16"/>
      <c r="IN1180" s="16"/>
      <c r="IO1180" s="16"/>
      <c r="IP1180" s="150"/>
      <c r="IQ1180" s="150">
        <v>0</v>
      </c>
      <c r="IR1180" s="152" t="e">
        <v>#DIV/0!</v>
      </c>
      <c r="IS1180" s="16"/>
      <c r="IT1180" s="16"/>
      <c r="IU1180" s="16"/>
      <c r="IV1180" s="16"/>
      <c r="IW1180" s="16"/>
      <c r="IX1180" s="16"/>
      <c r="IY1180" s="16"/>
      <c r="IZ1180" s="16"/>
      <c r="JA1180" s="16"/>
      <c r="JB1180" s="16"/>
      <c r="JC1180" s="16"/>
      <c r="JD1180" s="16"/>
      <c r="JE1180" s="16"/>
      <c r="JF1180" s="16"/>
      <c r="JG1180" s="16"/>
      <c r="JH1180" s="16"/>
      <c r="JI1180" s="16"/>
      <c r="JJ1180" s="16"/>
      <c r="JK1180" s="16"/>
      <c r="JL1180" s="16"/>
      <c r="JM1180" s="16"/>
      <c r="JN1180" s="16"/>
      <c r="JO1180" s="16"/>
      <c r="JP1180" s="16"/>
      <c r="JQ1180" s="16"/>
      <c r="JR1180" s="16"/>
      <c r="JS1180" s="16"/>
      <c r="JT1180" s="16"/>
      <c r="JU1180" s="23"/>
      <c r="JV1180" s="16"/>
      <c r="JW1180" s="150"/>
      <c r="JX1180" s="150">
        <v>0</v>
      </c>
      <c r="JY1180" s="152" t="e">
        <v>#DIV/0!</v>
      </c>
      <c r="JZ1180" s="16"/>
      <c r="KA1180" s="16"/>
      <c r="KB1180" s="16"/>
      <c r="KC1180" s="16"/>
      <c r="KD1180" s="16"/>
      <c r="KE1180" s="16"/>
      <c r="KF1180" s="16"/>
      <c r="KG1180" s="16"/>
      <c r="KH1180" s="16"/>
      <c r="KI1180" s="16"/>
      <c r="KJ1180" s="16"/>
      <c r="KK1180" s="16"/>
      <c r="KL1180" s="16"/>
      <c r="KM1180" s="16"/>
      <c r="KN1180" s="16"/>
      <c r="KO1180" s="16"/>
      <c r="KP1180" s="16"/>
      <c r="KQ1180" s="16"/>
      <c r="KR1180" s="16"/>
      <c r="KS1180" s="16"/>
      <c r="KT1180" s="16"/>
      <c r="KU1180" s="16"/>
      <c r="KV1180" s="16"/>
      <c r="KW1180" s="16"/>
      <c r="KX1180" s="16"/>
      <c r="KY1180" s="16"/>
      <c r="KZ1180" s="16"/>
      <c r="LA1180" s="16"/>
      <c r="LB1180" s="16"/>
      <c r="LC1180" s="16"/>
      <c r="LD1180" s="16"/>
      <c r="LE1180" s="150"/>
      <c r="LF1180" s="150">
        <v>0</v>
      </c>
      <c r="LG1180" s="152" t="e">
        <v>#DIV/0!</v>
      </c>
      <c r="LH1180" s="16"/>
      <c r="LI1180" s="16"/>
      <c r="LJ1180" s="16"/>
      <c r="LK1180" s="16"/>
      <c r="LL1180" s="16"/>
      <c r="LM1180" s="16"/>
      <c r="LN1180" s="16"/>
      <c r="LO1180" s="16"/>
      <c r="LP1180" s="16"/>
      <c r="LQ1180" s="16"/>
      <c r="LR1180" s="16"/>
      <c r="LS1180" s="16"/>
      <c r="LT1180" s="16"/>
      <c r="LU1180" s="16"/>
      <c r="LV1180" s="16"/>
      <c r="LW1180" s="16"/>
      <c r="LX1180" s="16"/>
      <c r="LY1180" s="16"/>
      <c r="LZ1180" s="16"/>
      <c r="MA1180" s="16"/>
      <c r="MB1180" s="16"/>
      <c r="MC1180" s="16"/>
      <c r="MD1180" s="16"/>
      <c r="ME1180" s="16"/>
      <c r="MF1180" s="16"/>
      <c r="MG1180" s="16"/>
      <c r="MH1180" s="16"/>
      <c r="MI1180" s="16"/>
      <c r="MJ1180" s="16"/>
      <c r="MK1180" s="16"/>
      <c r="ML1180" s="16"/>
    </row>
    <row r="1181" spans="1:350" ht="13.9" customHeight="1" outlineLevel="3" x14ac:dyDescent="0.2">
      <c r="A1181" s="227"/>
      <c r="B1181" s="219"/>
      <c r="C1181" s="215"/>
      <c r="D1181" s="155"/>
      <c r="E1181" s="176"/>
      <c r="F1181" s="176"/>
      <c r="G1181" s="176"/>
      <c r="H1181" s="171"/>
      <c r="I1181" s="171"/>
      <c r="J1181" s="213"/>
      <c r="K1181" s="213"/>
      <c r="L1181" s="173"/>
      <c r="M1181" s="173"/>
      <c r="N1181" s="184"/>
      <c r="O1181" s="157"/>
      <c r="P1181" s="17" t="s">
        <v>26</v>
      </c>
      <c r="Q1181" s="151"/>
      <c r="R1181" s="151"/>
      <c r="S1181" s="153"/>
      <c r="T1181" s="24"/>
      <c r="U1181" s="24"/>
      <c r="V1181" s="24"/>
      <c r="W1181" s="24"/>
      <c r="X1181" s="24"/>
      <c r="Y1181" s="24"/>
      <c r="Z1181" s="24"/>
      <c r="AA1181" s="24"/>
      <c r="AB1181" s="24"/>
      <c r="AC1181" s="24"/>
      <c r="AD1181" s="24"/>
      <c r="AE1181" s="24"/>
      <c r="AF1181" s="24"/>
      <c r="AG1181" s="24"/>
      <c r="AH1181" s="24"/>
      <c r="AI1181" s="24"/>
      <c r="AJ1181" s="24"/>
      <c r="AK1181" s="24"/>
      <c r="AL1181" s="24"/>
      <c r="AM1181" s="24"/>
      <c r="AN1181" s="24"/>
      <c r="AO1181" s="24"/>
      <c r="AP1181" s="24"/>
      <c r="AQ1181" s="24"/>
      <c r="AR1181" s="24"/>
      <c r="AS1181" s="24"/>
      <c r="AT1181" s="24"/>
      <c r="AU1181" s="24"/>
      <c r="AV1181" s="24"/>
      <c r="AW1181" s="24"/>
      <c r="AX1181" s="151"/>
      <c r="AY1181" s="151"/>
      <c r="AZ1181" s="153"/>
      <c r="BA1181" s="24"/>
      <c r="BB1181" s="24"/>
      <c r="BC1181" s="24"/>
      <c r="BD1181" s="24"/>
      <c r="BE1181" s="24"/>
      <c r="BF1181" s="24"/>
      <c r="BG1181" s="24"/>
      <c r="BH1181" s="24"/>
      <c r="BI1181" s="24"/>
      <c r="BJ1181" s="24"/>
      <c r="BK1181" s="24"/>
      <c r="BL1181" s="24"/>
      <c r="BM1181" s="24"/>
      <c r="BN1181" s="24"/>
      <c r="BO1181" s="24"/>
      <c r="BP1181" s="24"/>
      <c r="BQ1181" s="24"/>
      <c r="BR1181" s="24"/>
      <c r="BS1181" s="24"/>
      <c r="BT1181" s="24"/>
      <c r="BU1181" s="24"/>
      <c r="BV1181" s="24"/>
      <c r="BW1181" s="24"/>
      <c r="BX1181" s="24"/>
      <c r="BY1181" s="24"/>
      <c r="BZ1181" s="24"/>
      <c r="CA1181" s="24"/>
      <c r="CB1181" s="24"/>
      <c r="CC1181" s="24"/>
      <c r="CD1181" s="24"/>
      <c r="CE1181" s="24"/>
      <c r="CF1181" s="151"/>
      <c r="CG1181" s="151"/>
      <c r="CH1181" s="153"/>
      <c r="CI1181" s="141"/>
      <c r="CJ1181" s="141"/>
      <c r="CK1181" s="141"/>
      <c r="CL1181" s="141"/>
      <c r="CM1181" s="141"/>
      <c r="CN1181" s="141"/>
      <c r="CO1181" s="141"/>
      <c r="CP1181" s="95"/>
      <c r="CQ1181" s="95"/>
      <c r="CR1181" s="95"/>
      <c r="CS1181" s="95"/>
      <c r="CT1181" s="95"/>
      <c r="CU1181" s="95"/>
      <c r="CV1181" s="95"/>
      <c r="CW1181" s="141"/>
      <c r="CX1181" s="141"/>
      <c r="CY1181" s="141"/>
      <c r="CZ1181" s="141"/>
      <c r="DA1181" s="141"/>
      <c r="DB1181" s="141"/>
      <c r="DC1181" s="141"/>
      <c r="DD1181" s="141"/>
      <c r="DE1181" s="141"/>
      <c r="DF1181" s="141"/>
      <c r="DG1181" s="141"/>
      <c r="DH1181" s="141"/>
      <c r="DI1181" s="141"/>
      <c r="DJ1181" s="141"/>
      <c r="DK1181" s="141"/>
      <c r="DL1181" s="141"/>
      <c r="DM1181" s="141"/>
      <c r="DN1181" s="151"/>
      <c r="DO1181" s="151"/>
      <c r="DP1181" s="153"/>
      <c r="DQ1181" s="24"/>
      <c r="DR1181" s="24"/>
      <c r="DS1181" s="24"/>
      <c r="DT1181" s="24"/>
      <c r="DU1181" s="24"/>
      <c r="DV1181" s="24"/>
      <c r="DW1181" s="24"/>
      <c r="DX1181" s="24"/>
      <c r="DY1181" s="24"/>
      <c r="DZ1181" s="24"/>
      <c r="EA1181" s="24"/>
      <c r="EB1181" s="24"/>
      <c r="EC1181" s="24"/>
      <c r="ED1181" s="24"/>
      <c r="EE1181" s="24"/>
      <c r="EF1181" s="24"/>
      <c r="EG1181" s="24"/>
      <c r="EH1181" s="24"/>
      <c r="EI1181" s="24"/>
      <c r="EJ1181" s="24"/>
      <c r="EK1181" s="24"/>
      <c r="EL1181" s="24"/>
      <c r="EM1181" s="24"/>
      <c r="EN1181" s="24"/>
      <c r="EO1181" s="24"/>
      <c r="EP1181" s="24"/>
      <c r="EQ1181" s="24"/>
      <c r="ER1181" s="24"/>
      <c r="ES1181" s="151"/>
      <c r="ET1181" s="151"/>
      <c r="EU1181" s="153"/>
      <c r="EV1181" s="24"/>
      <c r="EW1181" s="125"/>
      <c r="EX1181" s="24"/>
      <c r="EY1181" s="24"/>
      <c r="EZ1181" s="24"/>
      <c r="FA1181" s="24"/>
      <c r="FB1181" s="24"/>
      <c r="FC1181" s="24"/>
      <c r="FD1181" s="24"/>
      <c r="FE1181" s="24"/>
      <c r="FF1181" s="24"/>
      <c r="FG1181" s="24"/>
      <c r="FH1181" s="24"/>
      <c r="FI1181" s="24"/>
      <c r="FJ1181" s="24"/>
      <c r="FK1181" s="24"/>
      <c r="FL1181" s="24"/>
      <c r="FM1181" s="24"/>
      <c r="FN1181" s="24"/>
      <c r="FO1181" s="24"/>
      <c r="FP1181" s="24"/>
      <c r="FQ1181" s="24"/>
      <c r="FR1181" s="24"/>
      <c r="FS1181" s="24"/>
      <c r="FT1181" s="24"/>
      <c r="FU1181" s="24"/>
      <c r="FV1181" s="24"/>
      <c r="FW1181" s="24"/>
      <c r="FX1181" s="24"/>
      <c r="FY1181" s="24"/>
      <c r="FZ1181" s="24"/>
      <c r="GA1181" s="151"/>
      <c r="GB1181" s="151"/>
      <c r="GC1181" s="153"/>
      <c r="GD1181" s="24"/>
      <c r="GE1181" s="24">
        <v>52</v>
      </c>
      <c r="GF1181" s="24"/>
      <c r="GG1181" s="24"/>
      <c r="GH1181" s="24">
        <v>7</v>
      </c>
      <c r="GI1181" s="24"/>
      <c r="GJ1181" s="24"/>
      <c r="GK1181" s="24"/>
      <c r="GL1181" s="24"/>
      <c r="GM1181" s="24"/>
      <c r="GN1181" s="24"/>
      <c r="GO1181" s="24"/>
      <c r="GP1181" s="24"/>
      <c r="GQ1181" s="24"/>
      <c r="GR1181" s="24">
        <v>13</v>
      </c>
      <c r="GS1181" s="24">
        <v>11</v>
      </c>
      <c r="GT1181" s="24"/>
      <c r="GU1181" s="24">
        <v>15</v>
      </c>
      <c r="GV1181" s="24"/>
      <c r="GW1181" s="24"/>
      <c r="GX1181" s="24"/>
      <c r="GY1181" s="24"/>
      <c r="GZ1181" s="24"/>
      <c r="HA1181" s="24"/>
      <c r="HB1181" s="24"/>
      <c r="HC1181" s="24"/>
      <c r="HD1181" s="24"/>
      <c r="HE1181" s="24"/>
      <c r="HF1181" s="24"/>
      <c r="HG1181" s="24"/>
      <c r="HH1181" s="151"/>
      <c r="HI1181" s="151"/>
      <c r="HJ1181" s="153"/>
      <c r="HK1181" s="24"/>
      <c r="HL1181" s="24"/>
      <c r="HM1181" s="24"/>
      <c r="HN1181" s="24"/>
      <c r="HO1181" s="24"/>
      <c r="HP1181" s="24"/>
      <c r="HQ1181" s="24"/>
      <c r="HR1181" s="24"/>
      <c r="HS1181" s="24"/>
      <c r="HT1181" s="24"/>
      <c r="HU1181" s="24"/>
      <c r="HV1181" s="24"/>
      <c r="HW1181" s="24"/>
      <c r="HX1181" s="24"/>
      <c r="HY1181" s="24"/>
      <c r="HZ1181" s="24"/>
      <c r="IA1181" s="24"/>
      <c r="IB1181" s="24"/>
      <c r="IC1181" s="24"/>
      <c r="ID1181" s="24"/>
      <c r="IE1181" s="24"/>
      <c r="IF1181" s="24"/>
      <c r="IG1181" s="24"/>
      <c r="IH1181" s="24"/>
      <c r="II1181" s="24"/>
      <c r="IJ1181" s="24"/>
      <c r="IK1181" s="24"/>
      <c r="IL1181" s="24"/>
      <c r="IM1181" s="24"/>
      <c r="IN1181" s="24"/>
      <c r="IO1181" s="24"/>
      <c r="IP1181" s="151"/>
      <c r="IQ1181" s="151"/>
      <c r="IR1181" s="153"/>
      <c r="IS1181" s="24"/>
      <c r="IT1181" s="24"/>
      <c r="IU1181" s="24"/>
      <c r="IV1181" s="24"/>
      <c r="IW1181" s="24"/>
      <c r="IX1181" s="24"/>
      <c r="IY1181" s="24"/>
      <c r="IZ1181" s="24"/>
      <c r="JA1181" s="24"/>
      <c r="JB1181" s="24"/>
      <c r="JC1181" s="24"/>
      <c r="JD1181" s="24"/>
      <c r="JE1181" s="24"/>
      <c r="JF1181" s="24"/>
      <c r="JG1181" s="24"/>
      <c r="JH1181" s="24"/>
      <c r="JI1181" s="24"/>
      <c r="JJ1181" s="24"/>
      <c r="JK1181" s="24"/>
      <c r="JL1181" s="24"/>
      <c r="JM1181" s="24"/>
      <c r="JN1181" s="24"/>
      <c r="JO1181" s="24"/>
      <c r="JP1181" s="24"/>
      <c r="JQ1181" s="24"/>
      <c r="JR1181" s="24"/>
      <c r="JS1181" s="24"/>
      <c r="JT1181" s="24"/>
      <c r="JU1181" s="25"/>
      <c r="JV1181" s="24"/>
      <c r="JW1181" s="151"/>
      <c r="JX1181" s="151"/>
      <c r="JY1181" s="153"/>
      <c r="JZ1181" s="24"/>
      <c r="KA1181" s="24"/>
      <c r="KB1181" s="24"/>
      <c r="KC1181" s="24"/>
      <c r="KD1181" s="24"/>
      <c r="KE1181" s="24"/>
      <c r="KF1181" s="24"/>
      <c r="KG1181" s="24"/>
      <c r="KH1181" s="24"/>
      <c r="KI1181" s="24"/>
      <c r="KJ1181" s="24"/>
      <c r="KK1181" s="24"/>
      <c r="KL1181" s="24"/>
      <c r="KM1181" s="24"/>
      <c r="KN1181" s="24"/>
      <c r="KO1181" s="24"/>
      <c r="KP1181" s="24"/>
      <c r="KQ1181" s="24"/>
      <c r="KR1181" s="24"/>
      <c r="KS1181" s="24"/>
      <c r="KT1181" s="24"/>
      <c r="KU1181" s="24"/>
      <c r="KV1181" s="24"/>
      <c r="KW1181" s="24"/>
      <c r="KX1181" s="24"/>
      <c r="KY1181" s="24"/>
      <c r="KZ1181" s="24"/>
      <c r="LA1181" s="24"/>
      <c r="LB1181" s="24"/>
      <c r="LC1181" s="24"/>
      <c r="LD1181" s="24"/>
      <c r="LE1181" s="151"/>
      <c r="LF1181" s="151"/>
      <c r="LG1181" s="153"/>
      <c r="LH1181" s="24"/>
      <c r="LI1181" s="24"/>
      <c r="LJ1181" s="24"/>
      <c r="LK1181" s="24"/>
      <c r="LL1181" s="24"/>
      <c r="LM1181" s="24"/>
      <c r="LN1181" s="24"/>
      <c r="LO1181" s="24"/>
      <c r="LP1181" s="24"/>
      <c r="LQ1181" s="24"/>
      <c r="LR1181" s="24"/>
      <c r="LS1181" s="24"/>
      <c r="LT1181" s="24"/>
      <c r="LU1181" s="24"/>
      <c r="LV1181" s="24"/>
      <c r="LW1181" s="24"/>
      <c r="LX1181" s="24"/>
      <c r="LY1181" s="24"/>
      <c r="LZ1181" s="24"/>
      <c r="MA1181" s="24"/>
      <c r="MB1181" s="24"/>
      <c r="MC1181" s="24"/>
      <c r="MD1181" s="24"/>
      <c r="ME1181" s="24"/>
      <c r="MF1181" s="24"/>
      <c r="MG1181" s="24"/>
      <c r="MH1181" s="24"/>
      <c r="MI1181" s="24"/>
      <c r="MJ1181" s="24"/>
      <c r="MK1181" s="24"/>
      <c r="ML1181" s="24"/>
    </row>
    <row r="1182" spans="1:350" ht="13.9" customHeight="1" outlineLevel="3" x14ac:dyDescent="0.2">
      <c r="A1182" s="226" t="s">
        <v>684</v>
      </c>
      <c r="B1182" s="218" t="s">
        <v>100</v>
      </c>
      <c r="C1182" s="214" t="s">
        <v>99</v>
      </c>
      <c r="D1182" s="216">
        <v>12</v>
      </c>
      <c r="E1182" s="175">
        <v>0</v>
      </c>
      <c r="F1182" s="175">
        <f>D1182-E1182</f>
        <v>12</v>
      </c>
      <c r="G1182" s="175" t="s">
        <v>842</v>
      </c>
      <c r="H1182" s="170" t="s">
        <v>856</v>
      </c>
      <c r="I1182" s="170" t="s">
        <v>885</v>
      </c>
      <c r="J1182" s="212">
        <f ca="1">E1182+Q1182+AX1182+CF1182+DN1182+ES1182+GA1182+HH1182+IP1182+JW1182+LE1182</f>
        <v>12</v>
      </c>
      <c r="K1182" s="212">
        <f>E1182+R1182+AY1182+CG1182+DO1182+ET1182+GB1182+HI1182+IQ1182+JX1182+LF1182</f>
        <v>12</v>
      </c>
      <c r="L1182" s="172">
        <f ca="1">K1182/J1182</f>
        <v>1</v>
      </c>
      <c r="M1182" s="172">
        <f>K1182/D1182</f>
        <v>1</v>
      </c>
      <c r="N1182" s="183">
        <f ca="1">SUMIF($EV$8:$FZ$9,$O$5,$EV1183:$FZ1183)-SUMIF($EV$8:$FZ$9,$Q$5,$EV1183:$FZ1183)</f>
        <v>0</v>
      </c>
      <c r="O1182" s="156"/>
      <c r="P1182" s="16" t="s">
        <v>25</v>
      </c>
      <c r="Q1182" s="150">
        <v>0</v>
      </c>
      <c r="R1182" s="150">
        <v>0</v>
      </c>
      <c r="S1182" s="152" t="e">
        <v>#DIV/0!</v>
      </c>
      <c r="T1182" s="16"/>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50">
        <f ca="1">SUMIF($BA$8:$CE$9,$O$5,$BA1182:$CE1182)</f>
        <v>0</v>
      </c>
      <c r="AY1182" s="150">
        <f>SUM(BA1183:CE1183)</f>
        <v>0</v>
      </c>
      <c r="AZ1182" s="152" t="e">
        <f ca="1">AY1182/AX1182</f>
        <v>#DIV/0!</v>
      </c>
      <c r="BA1182" s="16"/>
      <c r="BB1182" s="16"/>
      <c r="BC1182" s="16"/>
      <c r="BD1182" s="16"/>
      <c r="BE1182" s="16"/>
      <c r="BF1182" s="16"/>
      <c r="BG1182" s="16"/>
      <c r="BH1182" s="16"/>
      <c r="BI1182" s="16"/>
      <c r="BJ1182" s="16"/>
      <c r="BK1182" s="16"/>
      <c r="BL1182" s="16"/>
      <c r="BM1182" s="16"/>
      <c r="BN1182" s="16"/>
      <c r="BO1182" s="16"/>
      <c r="BP1182" s="16"/>
      <c r="BQ1182" s="16"/>
      <c r="BR1182" s="16"/>
      <c r="BS1182" s="16"/>
      <c r="BT1182" s="16"/>
      <c r="BU1182" s="16"/>
      <c r="BV1182" s="16"/>
      <c r="BW1182" s="16"/>
      <c r="BX1182" s="16"/>
      <c r="BY1182" s="16"/>
      <c r="BZ1182" s="16"/>
      <c r="CA1182" s="16"/>
      <c r="CB1182" s="16"/>
      <c r="CC1182" s="16"/>
      <c r="CD1182" s="16"/>
      <c r="CE1182" s="16"/>
      <c r="CF1182" s="150">
        <f t="shared" ref="CF1182" si="3061">SUM(CI1182:DM1182)</f>
        <v>12</v>
      </c>
      <c r="CG1182" s="150">
        <f>SUM(CI1183:DM1183)</f>
        <v>12</v>
      </c>
      <c r="CH1182" s="152">
        <f>CG1182/CF1182</f>
        <v>1</v>
      </c>
      <c r="CI1182" s="129"/>
      <c r="CJ1182" s="129"/>
      <c r="CK1182" s="129"/>
      <c r="CL1182" s="129"/>
      <c r="CM1182" s="129"/>
      <c r="CN1182" s="129"/>
      <c r="CO1182" s="129"/>
      <c r="CP1182" s="101"/>
      <c r="CQ1182" s="101"/>
      <c r="CR1182" s="101"/>
      <c r="CS1182" s="101"/>
      <c r="CT1182" s="101"/>
      <c r="CU1182" s="101"/>
      <c r="CV1182" s="101"/>
      <c r="CW1182" s="101"/>
      <c r="CX1182" s="129"/>
      <c r="CY1182" s="129">
        <v>12</v>
      </c>
      <c r="CZ1182" s="129"/>
      <c r="DA1182" s="129"/>
      <c r="DB1182" s="129"/>
      <c r="DC1182" s="129"/>
      <c r="DD1182" s="129"/>
      <c r="DE1182" s="129"/>
      <c r="DF1182" s="129"/>
      <c r="DG1182" s="129"/>
      <c r="DH1182" s="129"/>
      <c r="DI1182" s="129"/>
      <c r="DJ1182" s="129"/>
      <c r="DK1182" s="129"/>
      <c r="DL1182" s="129"/>
      <c r="DM1182" s="129"/>
      <c r="DN1182" s="150">
        <f t="shared" ref="DN1182" si="3062">SUM(DQ1182:ER1182)</f>
        <v>0</v>
      </c>
      <c r="DO1182" s="150">
        <f>SUM(DQ1183:ER1183)</f>
        <v>0</v>
      </c>
      <c r="DP1182" s="152" t="e">
        <f t="shared" si="2903"/>
        <v>#DIV/0!</v>
      </c>
      <c r="DQ1182" s="16"/>
      <c r="DR1182" s="16"/>
      <c r="DS1182" s="16"/>
      <c r="DT1182" s="16"/>
      <c r="DU1182" s="16"/>
      <c r="DV1182" s="16"/>
      <c r="DW1182" s="16"/>
      <c r="DX1182" s="16"/>
      <c r="DY1182" s="16"/>
      <c r="DZ1182" s="16"/>
      <c r="EA1182" s="16"/>
      <c r="EB1182" s="16"/>
      <c r="EC1182" s="16"/>
      <c r="ED1182" s="16"/>
      <c r="EE1182" s="16"/>
      <c r="EF1182" s="16"/>
      <c r="EG1182" s="16"/>
      <c r="EH1182" s="16"/>
      <c r="EI1182" s="16"/>
      <c r="EJ1182" s="16"/>
      <c r="EK1182" s="16"/>
      <c r="EL1182" s="16"/>
      <c r="EM1182" s="16"/>
      <c r="EN1182" s="16"/>
      <c r="EO1182" s="16"/>
      <c r="EP1182" s="16"/>
      <c r="EQ1182" s="16"/>
      <c r="ER1182" s="16"/>
      <c r="ES1182" s="150">
        <f t="shared" ca="1" si="2939"/>
        <v>0</v>
      </c>
      <c r="ET1182" s="150">
        <f t="shared" si="2940"/>
        <v>0</v>
      </c>
      <c r="EU1182" s="152" t="e">
        <f t="shared" ca="1" si="2941"/>
        <v>#DIV/0!</v>
      </c>
      <c r="EV1182" s="16"/>
      <c r="EW1182" s="67"/>
      <c r="EX1182" s="16"/>
      <c r="EY1182" s="16"/>
      <c r="EZ1182" s="16"/>
      <c r="FA1182" s="16"/>
      <c r="FB1182" s="16"/>
      <c r="FC1182" s="16"/>
      <c r="FD1182" s="16"/>
      <c r="FE1182" s="16"/>
      <c r="FF1182" s="16"/>
      <c r="FG1182" s="16"/>
      <c r="FH1182" s="16"/>
      <c r="FI1182" s="16"/>
      <c r="FJ1182" s="16"/>
      <c r="FK1182" s="16"/>
      <c r="FL1182" s="16"/>
      <c r="FM1182" s="16"/>
      <c r="FN1182" s="16"/>
      <c r="FO1182" s="16"/>
      <c r="FP1182" s="16"/>
      <c r="FQ1182" s="16"/>
      <c r="FR1182" s="16"/>
      <c r="FS1182" s="16"/>
      <c r="FT1182" s="16"/>
      <c r="FU1182" s="16"/>
      <c r="FV1182" s="16"/>
      <c r="FW1182" s="16"/>
      <c r="FX1182" s="16"/>
      <c r="FY1182" s="16"/>
      <c r="FZ1182" s="16"/>
      <c r="GA1182" s="150">
        <f t="shared" ref="GA1182" ca="1" si="3063">SUMIF($GD$8:$HG$9,$O$5,GD1182:HG1182)</f>
        <v>0</v>
      </c>
      <c r="GB1182" s="150">
        <f t="shared" ref="GB1182" si="3064">SUM(GD1183:HG1183)</f>
        <v>0</v>
      </c>
      <c r="GC1182" s="152" t="e">
        <f t="shared" ref="GC1182" ca="1" si="3065">GB1182/GA1182</f>
        <v>#DIV/0!</v>
      </c>
      <c r="GD1182" s="16"/>
      <c r="GE1182" s="16"/>
      <c r="GF1182" s="16"/>
      <c r="GG1182" s="16"/>
      <c r="GH1182" s="16"/>
      <c r="GI1182" s="16"/>
      <c r="GJ1182" s="16"/>
      <c r="GK1182" s="16"/>
      <c r="GL1182" s="16"/>
      <c r="GM1182" s="16"/>
      <c r="GN1182" s="16"/>
      <c r="GO1182" s="16"/>
      <c r="GP1182" s="16"/>
      <c r="GQ1182" s="16"/>
      <c r="GR1182" s="16"/>
      <c r="GS1182" s="16"/>
      <c r="GT1182" s="16"/>
      <c r="GU1182" s="16"/>
      <c r="GV1182" s="16"/>
      <c r="GW1182" s="16"/>
      <c r="GX1182" s="16"/>
      <c r="GY1182" s="16"/>
      <c r="GZ1182" s="16"/>
      <c r="HA1182" s="16"/>
      <c r="HB1182" s="16"/>
      <c r="HC1182" s="16"/>
      <c r="HD1182" s="16"/>
      <c r="HE1182" s="16"/>
      <c r="HF1182" s="16"/>
      <c r="HG1182" s="16"/>
      <c r="HH1182" s="150"/>
      <c r="HI1182" s="150">
        <v>0</v>
      </c>
      <c r="HJ1182" s="152" t="e">
        <v>#DIV/0!</v>
      </c>
      <c r="HK1182" s="16"/>
      <c r="HL1182" s="16"/>
      <c r="HM1182" s="16"/>
      <c r="HN1182" s="16"/>
      <c r="HO1182" s="16"/>
      <c r="HP1182" s="16"/>
      <c r="HQ1182" s="16"/>
      <c r="HR1182" s="16"/>
      <c r="HS1182" s="16"/>
      <c r="HT1182" s="16"/>
      <c r="HU1182" s="16"/>
      <c r="HV1182" s="16"/>
      <c r="HW1182" s="16"/>
      <c r="HX1182" s="16"/>
      <c r="HY1182" s="16"/>
      <c r="HZ1182" s="16"/>
      <c r="IA1182" s="16"/>
      <c r="IB1182" s="16"/>
      <c r="IC1182" s="16"/>
      <c r="ID1182" s="16"/>
      <c r="IE1182" s="16"/>
      <c r="IF1182" s="16"/>
      <c r="IG1182" s="16"/>
      <c r="IH1182" s="16"/>
      <c r="II1182" s="16"/>
      <c r="IJ1182" s="16"/>
      <c r="IK1182" s="16"/>
      <c r="IL1182" s="16"/>
      <c r="IM1182" s="16"/>
      <c r="IN1182" s="16"/>
      <c r="IO1182" s="16"/>
      <c r="IP1182" s="150"/>
      <c r="IQ1182" s="150">
        <v>0</v>
      </c>
      <c r="IR1182" s="152" t="e">
        <v>#DIV/0!</v>
      </c>
      <c r="IS1182" s="16"/>
      <c r="IT1182" s="16"/>
      <c r="IU1182" s="16"/>
      <c r="IV1182" s="16"/>
      <c r="IW1182" s="16"/>
      <c r="IX1182" s="16"/>
      <c r="IY1182" s="16"/>
      <c r="IZ1182" s="16"/>
      <c r="JA1182" s="16"/>
      <c r="JB1182" s="16"/>
      <c r="JC1182" s="16"/>
      <c r="JD1182" s="16"/>
      <c r="JE1182" s="16"/>
      <c r="JF1182" s="16"/>
      <c r="JG1182" s="16"/>
      <c r="JH1182" s="16"/>
      <c r="JI1182" s="16"/>
      <c r="JJ1182" s="16"/>
      <c r="JK1182" s="16"/>
      <c r="JL1182" s="16"/>
      <c r="JM1182" s="16"/>
      <c r="JN1182" s="16"/>
      <c r="JO1182" s="16"/>
      <c r="JP1182" s="16"/>
      <c r="JQ1182" s="16"/>
      <c r="JR1182" s="16"/>
      <c r="JS1182" s="16"/>
      <c r="JT1182" s="16"/>
      <c r="JU1182" s="23"/>
      <c r="JV1182" s="16"/>
      <c r="JW1182" s="150"/>
      <c r="JX1182" s="150">
        <v>0</v>
      </c>
      <c r="JY1182" s="152" t="e">
        <v>#DIV/0!</v>
      </c>
      <c r="JZ1182" s="16"/>
      <c r="KA1182" s="16"/>
      <c r="KB1182" s="16"/>
      <c r="KC1182" s="16"/>
      <c r="KD1182" s="16"/>
      <c r="KE1182" s="16"/>
      <c r="KF1182" s="16"/>
      <c r="KG1182" s="16"/>
      <c r="KH1182" s="16"/>
      <c r="KI1182" s="16"/>
      <c r="KJ1182" s="16"/>
      <c r="KK1182" s="16"/>
      <c r="KL1182" s="16"/>
      <c r="KM1182" s="16"/>
      <c r="KN1182" s="16"/>
      <c r="KO1182" s="16"/>
      <c r="KP1182" s="16"/>
      <c r="KQ1182" s="16"/>
      <c r="KR1182" s="16"/>
      <c r="KS1182" s="16"/>
      <c r="KT1182" s="16"/>
      <c r="KU1182" s="16"/>
      <c r="KV1182" s="16"/>
      <c r="KW1182" s="16"/>
      <c r="KX1182" s="16"/>
      <c r="KY1182" s="16"/>
      <c r="KZ1182" s="16"/>
      <c r="LA1182" s="16"/>
      <c r="LB1182" s="16"/>
      <c r="LC1182" s="16"/>
      <c r="LD1182" s="16"/>
      <c r="LE1182" s="150"/>
      <c r="LF1182" s="150">
        <v>0</v>
      </c>
      <c r="LG1182" s="152" t="e">
        <v>#DIV/0!</v>
      </c>
      <c r="LH1182" s="16"/>
      <c r="LI1182" s="16"/>
      <c r="LJ1182" s="16"/>
      <c r="LK1182" s="16"/>
      <c r="LL1182" s="16"/>
      <c r="LM1182" s="16"/>
      <c r="LN1182" s="16"/>
      <c r="LO1182" s="16"/>
      <c r="LP1182" s="16"/>
      <c r="LQ1182" s="16"/>
      <c r="LR1182" s="16"/>
      <c r="LS1182" s="16"/>
      <c r="LT1182" s="16"/>
      <c r="LU1182" s="16"/>
      <c r="LV1182" s="16"/>
      <c r="LW1182" s="16"/>
      <c r="LX1182" s="16"/>
      <c r="LY1182" s="16"/>
      <c r="LZ1182" s="16"/>
      <c r="MA1182" s="16"/>
      <c r="MB1182" s="16"/>
      <c r="MC1182" s="16"/>
      <c r="MD1182" s="16"/>
      <c r="ME1182" s="16"/>
      <c r="MF1182" s="16"/>
      <c r="MG1182" s="16"/>
      <c r="MH1182" s="16"/>
      <c r="MI1182" s="16"/>
      <c r="MJ1182" s="16"/>
      <c r="MK1182" s="16"/>
      <c r="ML1182" s="16"/>
    </row>
    <row r="1183" spans="1:350" ht="13.9" customHeight="1" outlineLevel="3" x14ac:dyDescent="0.2">
      <c r="A1183" s="227"/>
      <c r="B1183" s="219"/>
      <c r="C1183" s="215"/>
      <c r="D1183" s="217"/>
      <c r="E1183" s="176"/>
      <c r="F1183" s="176"/>
      <c r="G1183" s="176"/>
      <c r="H1183" s="171"/>
      <c r="I1183" s="171"/>
      <c r="J1183" s="213"/>
      <c r="K1183" s="213"/>
      <c r="L1183" s="173"/>
      <c r="M1183" s="173"/>
      <c r="N1183" s="184"/>
      <c r="O1183" s="157"/>
      <c r="P1183" s="17" t="s">
        <v>26</v>
      </c>
      <c r="Q1183" s="151"/>
      <c r="R1183" s="151"/>
      <c r="S1183" s="153"/>
      <c r="T1183" s="24"/>
      <c r="U1183" s="24"/>
      <c r="V1183" s="24"/>
      <c r="W1183" s="24"/>
      <c r="X1183" s="24"/>
      <c r="Y1183" s="24"/>
      <c r="Z1183" s="24"/>
      <c r="AA1183" s="24"/>
      <c r="AB1183" s="24"/>
      <c r="AC1183" s="24"/>
      <c r="AD1183" s="24"/>
      <c r="AE1183" s="24"/>
      <c r="AF1183" s="24"/>
      <c r="AG1183" s="24"/>
      <c r="AH1183" s="24"/>
      <c r="AI1183" s="24"/>
      <c r="AJ1183" s="24"/>
      <c r="AK1183" s="24"/>
      <c r="AL1183" s="24"/>
      <c r="AM1183" s="24"/>
      <c r="AN1183" s="24"/>
      <c r="AO1183" s="24"/>
      <c r="AP1183" s="24"/>
      <c r="AQ1183" s="24"/>
      <c r="AR1183" s="24"/>
      <c r="AS1183" s="24"/>
      <c r="AT1183" s="24"/>
      <c r="AU1183" s="24"/>
      <c r="AV1183" s="24"/>
      <c r="AW1183" s="24"/>
      <c r="AX1183" s="151"/>
      <c r="AY1183" s="151"/>
      <c r="AZ1183" s="153"/>
      <c r="BA1183" s="24"/>
      <c r="BB1183" s="24"/>
      <c r="BC1183" s="24"/>
      <c r="BD1183" s="24"/>
      <c r="BE1183" s="24"/>
      <c r="BF1183" s="24"/>
      <c r="BG1183" s="24"/>
      <c r="BH1183" s="24"/>
      <c r="BI1183" s="24"/>
      <c r="BJ1183" s="24"/>
      <c r="BK1183" s="24"/>
      <c r="BL1183" s="24"/>
      <c r="BM1183" s="24"/>
      <c r="BN1183" s="24"/>
      <c r="BO1183" s="24"/>
      <c r="BP1183" s="24"/>
      <c r="BQ1183" s="24"/>
      <c r="BR1183" s="24"/>
      <c r="BS1183" s="24"/>
      <c r="BT1183" s="24"/>
      <c r="BU1183" s="24"/>
      <c r="BV1183" s="24"/>
      <c r="BW1183" s="24"/>
      <c r="BX1183" s="24"/>
      <c r="BY1183" s="24"/>
      <c r="BZ1183" s="24"/>
      <c r="CA1183" s="24"/>
      <c r="CB1183" s="24"/>
      <c r="CC1183" s="24"/>
      <c r="CD1183" s="24"/>
      <c r="CE1183" s="24"/>
      <c r="CF1183" s="151"/>
      <c r="CG1183" s="151"/>
      <c r="CH1183" s="153"/>
      <c r="CI1183" s="141"/>
      <c r="CJ1183" s="141"/>
      <c r="CK1183" s="141"/>
      <c r="CL1183" s="141"/>
      <c r="CM1183" s="141"/>
      <c r="CN1183" s="141"/>
      <c r="CO1183" s="141"/>
      <c r="CP1183" s="95"/>
      <c r="CQ1183" s="95"/>
      <c r="CR1183" s="95">
        <v>4</v>
      </c>
      <c r="CS1183" s="95">
        <v>8</v>
      </c>
      <c r="CT1183" s="95"/>
      <c r="CU1183" s="95"/>
      <c r="CV1183" s="95"/>
      <c r="CW1183" s="141"/>
      <c r="CX1183" s="141"/>
      <c r="CY1183" s="141"/>
      <c r="CZ1183" s="141"/>
      <c r="DA1183" s="141"/>
      <c r="DB1183" s="141"/>
      <c r="DC1183" s="141"/>
      <c r="DD1183" s="141"/>
      <c r="DE1183" s="141"/>
      <c r="DF1183" s="141"/>
      <c r="DG1183" s="141"/>
      <c r="DH1183" s="141"/>
      <c r="DI1183" s="141"/>
      <c r="DJ1183" s="141"/>
      <c r="DK1183" s="141"/>
      <c r="DL1183" s="141"/>
      <c r="DM1183" s="141"/>
      <c r="DN1183" s="151"/>
      <c r="DO1183" s="151"/>
      <c r="DP1183" s="153"/>
      <c r="DQ1183" s="24"/>
      <c r="DR1183" s="24"/>
      <c r="DS1183" s="24"/>
      <c r="DT1183" s="24"/>
      <c r="DU1183" s="24"/>
      <c r="DV1183" s="24"/>
      <c r="DW1183" s="24"/>
      <c r="DX1183" s="24"/>
      <c r="DY1183" s="24"/>
      <c r="DZ1183" s="24"/>
      <c r="EA1183" s="24"/>
      <c r="EB1183" s="24"/>
      <c r="EC1183" s="24"/>
      <c r="ED1183" s="24"/>
      <c r="EE1183" s="24"/>
      <c r="EF1183" s="24"/>
      <c r="EG1183" s="24"/>
      <c r="EH1183" s="24"/>
      <c r="EI1183" s="24"/>
      <c r="EJ1183" s="24"/>
      <c r="EK1183" s="24"/>
      <c r="EL1183" s="24"/>
      <c r="EM1183" s="24"/>
      <c r="EN1183" s="24"/>
      <c r="EO1183" s="24"/>
      <c r="EP1183" s="24"/>
      <c r="EQ1183" s="24"/>
      <c r="ER1183" s="24"/>
      <c r="ES1183" s="151"/>
      <c r="ET1183" s="151"/>
      <c r="EU1183" s="153"/>
      <c r="EV1183" s="24"/>
      <c r="EW1183" s="125"/>
      <c r="EX1183" s="24"/>
      <c r="EY1183" s="24"/>
      <c r="EZ1183" s="24"/>
      <c r="FA1183" s="24"/>
      <c r="FB1183" s="24"/>
      <c r="FC1183" s="24"/>
      <c r="FD1183" s="24"/>
      <c r="FE1183" s="24"/>
      <c r="FF1183" s="24"/>
      <c r="FG1183" s="24"/>
      <c r="FH1183" s="24"/>
      <c r="FI1183" s="24"/>
      <c r="FJ1183" s="24"/>
      <c r="FK1183" s="24"/>
      <c r="FL1183" s="24"/>
      <c r="FM1183" s="24"/>
      <c r="FN1183" s="24"/>
      <c r="FO1183" s="24"/>
      <c r="FP1183" s="24"/>
      <c r="FQ1183" s="24"/>
      <c r="FR1183" s="24"/>
      <c r="FS1183" s="24"/>
      <c r="FT1183" s="24"/>
      <c r="FU1183" s="24"/>
      <c r="FV1183" s="24"/>
      <c r="FW1183" s="24"/>
      <c r="FX1183" s="24"/>
      <c r="FY1183" s="24"/>
      <c r="FZ1183" s="24"/>
      <c r="GA1183" s="151"/>
      <c r="GB1183" s="151"/>
      <c r="GC1183" s="153"/>
      <c r="GD1183" s="24"/>
      <c r="GE1183" s="24"/>
      <c r="GF1183" s="24"/>
      <c r="GG1183" s="24"/>
      <c r="GH1183" s="24"/>
      <c r="GI1183" s="24"/>
      <c r="GJ1183" s="24"/>
      <c r="GK1183" s="24"/>
      <c r="GL1183" s="24"/>
      <c r="GM1183" s="24"/>
      <c r="GN1183" s="24"/>
      <c r="GO1183" s="24"/>
      <c r="GP1183" s="24"/>
      <c r="GQ1183" s="24"/>
      <c r="GR1183" s="24"/>
      <c r="GS1183" s="24"/>
      <c r="GT1183" s="24"/>
      <c r="GU1183" s="24"/>
      <c r="GV1183" s="24"/>
      <c r="GW1183" s="24"/>
      <c r="GX1183" s="24"/>
      <c r="GY1183" s="24"/>
      <c r="GZ1183" s="24"/>
      <c r="HA1183" s="24"/>
      <c r="HB1183" s="24"/>
      <c r="HC1183" s="24"/>
      <c r="HD1183" s="24"/>
      <c r="HE1183" s="24"/>
      <c r="HF1183" s="24"/>
      <c r="HG1183" s="24"/>
      <c r="HH1183" s="151"/>
      <c r="HI1183" s="151"/>
      <c r="HJ1183" s="153"/>
      <c r="HK1183" s="24"/>
      <c r="HL1183" s="24"/>
      <c r="HM1183" s="24"/>
      <c r="HN1183" s="24"/>
      <c r="HO1183" s="24"/>
      <c r="HP1183" s="24"/>
      <c r="HQ1183" s="24"/>
      <c r="HR1183" s="24"/>
      <c r="HS1183" s="24"/>
      <c r="HT1183" s="24"/>
      <c r="HU1183" s="24"/>
      <c r="HV1183" s="24"/>
      <c r="HW1183" s="24"/>
      <c r="HX1183" s="24"/>
      <c r="HY1183" s="24"/>
      <c r="HZ1183" s="24"/>
      <c r="IA1183" s="24"/>
      <c r="IB1183" s="24"/>
      <c r="IC1183" s="24"/>
      <c r="ID1183" s="24"/>
      <c r="IE1183" s="24"/>
      <c r="IF1183" s="24"/>
      <c r="IG1183" s="24"/>
      <c r="IH1183" s="24"/>
      <c r="II1183" s="24"/>
      <c r="IJ1183" s="24"/>
      <c r="IK1183" s="24"/>
      <c r="IL1183" s="24"/>
      <c r="IM1183" s="24"/>
      <c r="IN1183" s="24"/>
      <c r="IO1183" s="24"/>
      <c r="IP1183" s="151"/>
      <c r="IQ1183" s="151"/>
      <c r="IR1183" s="153"/>
      <c r="IS1183" s="24"/>
      <c r="IT1183" s="24"/>
      <c r="IU1183" s="24"/>
      <c r="IV1183" s="24"/>
      <c r="IW1183" s="24"/>
      <c r="IX1183" s="24"/>
      <c r="IY1183" s="24"/>
      <c r="IZ1183" s="24"/>
      <c r="JA1183" s="24"/>
      <c r="JB1183" s="24"/>
      <c r="JC1183" s="24"/>
      <c r="JD1183" s="24"/>
      <c r="JE1183" s="24"/>
      <c r="JF1183" s="24"/>
      <c r="JG1183" s="24"/>
      <c r="JH1183" s="24"/>
      <c r="JI1183" s="24"/>
      <c r="JJ1183" s="24"/>
      <c r="JK1183" s="24"/>
      <c r="JL1183" s="24"/>
      <c r="JM1183" s="24"/>
      <c r="JN1183" s="24"/>
      <c r="JO1183" s="24"/>
      <c r="JP1183" s="24"/>
      <c r="JQ1183" s="24"/>
      <c r="JR1183" s="24"/>
      <c r="JS1183" s="24"/>
      <c r="JT1183" s="24"/>
      <c r="JU1183" s="25"/>
      <c r="JV1183" s="24"/>
      <c r="JW1183" s="151"/>
      <c r="JX1183" s="151"/>
      <c r="JY1183" s="153"/>
      <c r="JZ1183" s="24"/>
      <c r="KA1183" s="24"/>
      <c r="KB1183" s="24"/>
      <c r="KC1183" s="24"/>
      <c r="KD1183" s="24"/>
      <c r="KE1183" s="24"/>
      <c r="KF1183" s="24"/>
      <c r="KG1183" s="24"/>
      <c r="KH1183" s="24"/>
      <c r="KI1183" s="24"/>
      <c r="KJ1183" s="24"/>
      <c r="KK1183" s="24"/>
      <c r="KL1183" s="24"/>
      <c r="KM1183" s="24"/>
      <c r="KN1183" s="24"/>
      <c r="KO1183" s="24"/>
      <c r="KP1183" s="24"/>
      <c r="KQ1183" s="24"/>
      <c r="KR1183" s="24"/>
      <c r="KS1183" s="24"/>
      <c r="KT1183" s="24"/>
      <c r="KU1183" s="24"/>
      <c r="KV1183" s="24"/>
      <c r="KW1183" s="24"/>
      <c r="KX1183" s="24"/>
      <c r="KY1183" s="24"/>
      <c r="KZ1183" s="24"/>
      <c r="LA1183" s="24"/>
      <c r="LB1183" s="24"/>
      <c r="LC1183" s="24"/>
      <c r="LD1183" s="24"/>
      <c r="LE1183" s="151"/>
      <c r="LF1183" s="151"/>
      <c r="LG1183" s="153"/>
      <c r="LH1183" s="24"/>
      <c r="LI1183" s="24"/>
      <c r="LJ1183" s="24"/>
      <c r="LK1183" s="24"/>
      <c r="LL1183" s="24"/>
      <c r="LM1183" s="24"/>
      <c r="LN1183" s="24"/>
      <c r="LO1183" s="24"/>
      <c r="LP1183" s="24"/>
      <c r="LQ1183" s="24"/>
      <c r="LR1183" s="24"/>
      <c r="LS1183" s="24"/>
      <c r="LT1183" s="24"/>
      <c r="LU1183" s="24"/>
      <c r="LV1183" s="24"/>
      <c r="LW1183" s="24"/>
      <c r="LX1183" s="24"/>
      <c r="LY1183" s="24"/>
      <c r="LZ1183" s="24"/>
      <c r="MA1183" s="24"/>
      <c r="MB1183" s="24"/>
      <c r="MC1183" s="24"/>
      <c r="MD1183" s="24"/>
      <c r="ME1183" s="24"/>
      <c r="MF1183" s="24"/>
      <c r="MG1183" s="24"/>
      <c r="MH1183" s="24"/>
      <c r="MI1183" s="24"/>
      <c r="MJ1183" s="24"/>
      <c r="MK1183" s="24"/>
      <c r="ML1183" s="24"/>
    </row>
    <row r="1184" spans="1:350" ht="13.9" customHeight="1" outlineLevel="3" x14ac:dyDescent="0.2">
      <c r="A1184" s="226" t="s">
        <v>685</v>
      </c>
      <c r="B1184" s="218" t="s">
        <v>406</v>
      </c>
      <c r="C1184" s="214" t="s">
        <v>38</v>
      </c>
      <c r="D1184" s="154">
        <v>3.5168999999999997</v>
      </c>
      <c r="E1184" s="175">
        <v>0</v>
      </c>
      <c r="F1184" s="175">
        <f>D1184-E1184</f>
        <v>3.5168999999999997</v>
      </c>
      <c r="G1184" s="175" t="s">
        <v>847</v>
      </c>
      <c r="H1184" s="170" t="s">
        <v>882</v>
      </c>
      <c r="I1184" s="170" t="s">
        <v>1012</v>
      </c>
      <c r="J1184" s="212">
        <f ca="1">E1184+Q1184+AX1184+CF1184+DN1184+ES1184+GA1184+HH1184+IP1184+JW1184+LE1184</f>
        <v>3.5168999999999997</v>
      </c>
      <c r="K1184" s="212">
        <f>0.15+0.4</f>
        <v>0.55000000000000004</v>
      </c>
      <c r="L1184" s="172">
        <f ca="1">K1184/J1184</f>
        <v>0.15638772782848534</v>
      </c>
      <c r="M1184" s="172">
        <f>K1184/D1184</f>
        <v>0.15638772782848534</v>
      </c>
      <c r="N1184" s="183">
        <f ca="1">SUMIF($EV$8:$FZ$9,$O$5,$EV1185:$FZ1185)-SUMIF($EV$8:$FZ$9,$Q$5,$EV1185:$FZ1185)</f>
        <v>0</v>
      </c>
      <c r="O1184" s="156"/>
      <c r="P1184" s="16" t="s">
        <v>25</v>
      </c>
      <c r="Q1184" s="150">
        <v>0</v>
      </c>
      <c r="R1184" s="150">
        <v>0</v>
      </c>
      <c r="S1184" s="152" t="e">
        <v>#DIV/0!</v>
      </c>
      <c r="T1184" s="16"/>
      <c r="U1184" s="16"/>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6"/>
      <c r="AR1184" s="16"/>
      <c r="AS1184" s="16"/>
      <c r="AT1184" s="16"/>
      <c r="AU1184" s="16"/>
      <c r="AV1184" s="16"/>
      <c r="AW1184" s="16"/>
      <c r="AX1184" s="150">
        <f t="shared" ca="1" si="3030"/>
        <v>0</v>
      </c>
      <c r="AY1184" s="150">
        <f>SUM(BA1185:CE1185)</f>
        <v>0</v>
      </c>
      <c r="AZ1184" s="152" t="e">
        <f ca="1">AY1184/AX1184</f>
        <v>#DIV/0!</v>
      </c>
      <c r="BA1184" s="16"/>
      <c r="BB1184" s="16"/>
      <c r="BC1184" s="16"/>
      <c r="BD1184" s="16"/>
      <c r="BE1184" s="16"/>
      <c r="BF1184" s="16"/>
      <c r="BG1184" s="16"/>
      <c r="BH1184" s="16"/>
      <c r="BI1184" s="16"/>
      <c r="BJ1184" s="16"/>
      <c r="BK1184" s="16"/>
      <c r="BL1184" s="16"/>
      <c r="BM1184" s="16"/>
      <c r="BN1184" s="16"/>
      <c r="BO1184" s="16"/>
      <c r="BP1184" s="16"/>
      <c r="BQ1184" s="16"/>
      <c r="BR1184" s="16"/>
      <c r="BS1184" s="16"/>
      <c r="BT1184" s="16"/>
      <c r="BU1184" s="16"/>
      <c r="BV1184" s="16"/>
      <c r="BW1184" s="16"/>
      <c r="BX1184" s="16"/>
      <c r="BY1184" s="16"/>
      <c r="BZ1184" s="16"/>
      <c r="CA1184" s="16"/>
      <c r="CB1184" s="16"/>
      <c r="CC1184" s="16"/>
      <c r="CD1184" s="16"/>
      <c r="CE1184" s="16"/>
      <c r="CF1184" s="150">
        <f t="shared" ref="CF1184" si="3066">SUM(CI1184:DM1184)</f>
        <v>3.5168999999999997</v>
      </c>
      <c r="CG1184" s="150">
        <f>SUM(CI1185:DM1185)</f>
        <v>0</v>
      </c>
      <c r="CH1184" s="152">
        <f>CG1184/CF1184</f>
        <v>0</v>
      </c>
      <c r="CI1184" s="129"/>
      <c r="CJ1184" s="129"/>
      <c r="CK1184" s="129"/>
      <c r="CL1184" s="129"/>
      <c r="CM1184" s="129"/>
      <c r="CN1184" s="129"/>
      <c r="CO1184" s="129"/>
      <c r="CP1184" s="101"/>
      <c r="CQ1184" s="101"/>
      <c r="CR1184" s="101"/>
      <c r="CS1184" s="101"/>
      <c r="CT1184" s="101">
        <v>2</v>
      </c>
      <c r="CU1184" s="101">
        <v>1.5168999999999999</v>
      </c>
      <c r="CV1184" s="101"/>
      <c r="CW1184" s="129"/>
      <c r="CX1184" s="129"/>
      <c r="CY1184" s="129"/>
      <c r="CZ1184" s="129"/>
      <c r="DA1184" s="129"/>
      <c r="DB1184" s="129"/>
      <c r="DC1184" s="129"/>
      <c r="DD1184" s="129"/>
      <c r="DE1184" s="129"/>
      <c r="DF1184" s="129"/>
      <c r="DG1184" s="129"/>
      <c r="DH1184" s="129"/>
      <c r="DI1184" s="129"/>
      <c r="DJ1184" s="129"/>
      <c r="DK1184" s="129"/>
      <c r="DL1184" s="129"/>
      <c r="DM1184" s="129"/>
      <c r="DN1184" s="150">
        <f t="shared" ref="DN1184" si="3067">SUM(DQ1184:ER1184)</f>
        <v>0</v>
      </c>
      <c r="DO1184" s="150">
        <f>SUM(DQ1185:ER1185)</f>
        <v>0</v>
      </c>
      <c r="DP1184" s="152" t="e">
        <f t="shared" ref="DP1184:DP1246" si="3068">DO1184/DN1184</f>
        <v>#DIV/0!</v>
      </c>
      <c r="DQ1184" s="16"/>
      <c r="DR1184" s="16"/>
      <c r="DS1184" s="16"/>
      <c r="DT1184" s="16"/>
      <c r="DU1184" s="16"/>
      <c r="DV1184" s="16"/>
      <c r="DW1184" s="16"/>
      <c r="DX1184" s="16"/>
      <c r="DY1184" s="16"/>
      <c r="DZ1184" s="16"/>
      <c r="EA1184" s="16"/>
      <c r="EB1184" s="16"/>
      <c r="EC1184" s="16"/>
      <c r="ED1184" s="16"/>
      <c r="EE1184" s="16"/>
      <c r="EF1184" s="16"/>
      <c r="EG1184" s="16"/>
      <c r="EH1184" s="16"/>
      <c r="EI1184" s="16"/>
      <c r="EJ1184" s="16"/>
      <c r="EK1184" s="16"/>
      <c r="EL1184" s="16"/>
      <c r="EM1184" s="16"/>
      <c r="EN1184" s="16"/>
      <c r="EO1184" s="16"/>
      <c r="EP1184" s="16"/>
      <c r="EQ1184" s="16"/>
      <c r="ER1184" s="16"/>
      <c r="ES1184" s="150">
        <f t="shared" ca="1" si="2939"/>
        <v>0</v>
      </c>
      <c r="ET1184" s="150">
        <f t="shared" si="2940"/>
        <v>0</v>
      </c>
      <c r="EU1184" s="152" t="e">
        <f t="shared" ca="1" si="2941"/>
        <v>#DIV/0!</v>
      </c>
      <c r="EV1184" s="16"/>
      <c r="EW1184" s="67"/>
      <c r="EX1184" s="16"/>
      <c r="EY1184" s="16"/>
      <c r="EZ1184" s="16"/>
      <c r="FA1184" s="16"/>
      <c r="FB1184" s="16"/>
      <c r="FC1184" s="16"/>
      <c r="FD1184" s="16"/>
      <c r="FE1184" s="16"/>
      <c r="FF1184" s="16"/>
      <c r="FG1184" s="16"/>
      <c r="FH1184" s="16"/>
      <c r="FI1184" s="16"/>
      <c r="FJ1184" s="16"/>
      <c r="FK1184" s="16"/>
      <c r="FL1184" s="16"/>
      <c r="FM1184" s="16"/>
      <c r="FN1184" s="16"/>
      <c r="FO1184" s="16"/>
      <c r="FP1184" s="16"/>
      <c r="FQ1184" s="16"/>
      <c r="FR1184" s="16"/>
      <c r="FS1184" s="16"/>
      <c r="FT1184" s="16"/>
      <c r="FU1184" s="16"/>
      <c r="FV1184" s="16"/>
      <c r="FW1184" s="16"/>
      <c r="FX1184" s="16"/>
      <c r="FY1184" s="16"/>
      <c r="FZ1184" s="16"/>
      <c r="GA1184" s="150">
        <f t="shared" ref="GA1184" ca="1" si="3069">SUMIF($GD$8:$HG$9,$O$5,GD1184:HG1184)</f>
        <v>0</v>
      </c>
      <c r="GB1184" s="150">
        <f t="shared" ref="GB1184" si="3070">SUM(GD1185:HG1185)</f>
        <v>0.15</v>
      </c>
      <c r="GC1184" s="152" t="e">
        <f t="shared" ref="GC1184" ca="1" si="3071">GB1184/GA1184</f>
        <v>#DIV/0!</v>
      </c>
      <c r="GD1184" s="16"/>
      <c r="GE1184" s="16"/>
      <c r="GF1184" s="16"/>
      <c r="GG1184" s="16"/>
      <c r="GH1184" s="16"/>
      <c r="GI1184" s="16"/>
      <c r="GJ1184" s="16"/>
      <c r="GK1184" s="16"/>
      <c r="GL1184" s="16"/>
      <c r="GM1184" s="16"/>
      <c r="GN1184" s="16"/>
      <c r="GO1184" s="16"/>
      <c r="GP1184" s="16"/>
      <c r="GQ1184" s="16"/>
      <c r="GR1184" s="16"/>
      <c r="GS1184" s="16"/>
      <c r="GT1184" s="16"/>
      <c r="GU1184" s="16"/>
      <c r="GV1184" s="16"/>
      <c r="GW1184" s="16"/>
      <c r="GX1184" s="16"/>
      <c r="GY1184" s="16"/>
      <c r="GZ1184" s="16"/>
      <c r="HA1184" s="16"/>
      <c r="HB1184" s="16"/>
      <c r="HC1184" s="16"/>
      <c r="HD1184" s="16"/>
      <c r="HE1184" s="16"/>
      <c r="HF1184" s="16"/>
      <c r="HG1184" s="16"/>
      <c r="HH1184" s="150"/>
      <c r="HI1184" s="150">
        <v>0</v>
      </c>
      <c r="HJ1184" s="152" t="e">
        <v>#DIV/0!</v>
      </c>
      <c r="HK1184" s="16"/>
      <c r="HL1184" s="16"/>
      <c r="HM1184" s="16"/>
      <c r="HN1184" s="16"/>
      <c r="HO1184" s="16"/>
      <c r="HP1184" s="16"/>
      <c r="HQ1184" s="16"/>
      <c r="HR1184" s="16"/>
      <c r="HS1184" s="16"/>
      <c r="HT1184" s="16"/>
      <c r="HU1184" s="16"/>
      <c r="HV1184" s="16"/>
      <c r="HW1184" s="16"/>
      <c r="HX1184" s="16"/>
      <c r="HY1184" s="16"/>
      <c r="HZ1184" s="16"/>
      <c r="IA1184" s="16"/>
      <c r="IB1184" s="16"/>
      <c r="IC1184" s="16"/>
      <c r="ID1184" s="16"/>
      <c r="IE1184" s="16"/>
      <c r="IF1184" s="16"/>
      <c r="IG1184" s="16"/>
      <c r="IH1184" s="16"/>
      <c r="II1184" s="16"/>
      <c r="IJ1184" s="16"/>
      <c r="IK1184" s="16"/>
      <c r="IL1184" s="16"/>
      <c r="IM1184" s="16"/>
      <c r="IN1184" s="16"/>
      <c r="IO1184" s="16"/>
      <c r="IP1184" s="150"/>
      <c r="IQ1184" s="150">
        <v>0</v>
      </c>
      <c r="IR1184" s="152" t="e">
        <v>#DIV/0!</v>
      </c>
      <c r="IS1184" s="16"/>
      <c r="IT1184" s="16"/>
      <c r="IU1184" s="16"/>
      <c r="IV1184" s="16"/>
      <c r="IW1184" s="16"/>
      <c r="IX1184" s="16"/>
      <c r="IY1184" s="16"/>
      <c r="IZ1184" s="16"/>
      <c r="JA1184" s="16"/>
      <c r="JB1184" s="16"/>
      <c r="JC1184" s="16"/>
      <c r="JD1184" s="16"/>
      <c r="JE1184" s="16"/>
      <c r="JF1184" s="16"/>
      <c r="JG1184" s="16"/>
      <c r="JH1184" s="16"/>
      <c r="JI1184" s="16"/>
      <c r="JJ1184" s="16"/>
      <c r="JK1184" s="16"/>
      <c r="JL1184" s="16"/>
      <c r="JM1184" s="16"/>
      <c r="JN1184" s="16"/>
      <c r="JO1184" s="16"/>
      <c r="JP1184" s="16"/>
      <c r="JQ1184" s="16"/>
      <c r="JR1184" s="16"/>
      <c r="JS1184" s="16"/>
      <c r="JT1184" s="16"/>
      <c r="JU1184" s="23"/>
      <c r="JV1184" s="16"/>
      <c r="JW1184" s="150"/>
      <c r="JX1184" s="150">
        <v>0</v>
      </c>
      <c r="JY1184" s="152" t="e">
        <v>#DIV/0!</v>
      </c>
      <c r="JZ1184" s="16"/>
      <c r="KA1184" s="16"/>
      <c r="KB1184" s="16"/>
      <c r="KC1184" s="16"/>
      <c r="KD1184" s="16"/>
      <c r="KE1184" s="16"/>
      <c r="KF1184" s="16"/>
      <c r="KG1184" s="16"/>
      <c r="KH1184" s="16"/>
      <c r="KI1184" s="16"/>
      <c r="KJ1184" s="16"/>
      <c r="KK1184" s="16"/>
      <c r="KL1184" s="16"/>
      <c r="KM1184" s="16"/>
      <c r="KN1184" s="16"/>
      <c r="KO1184" s="16"/>
      <c r="KP1184" s="16"/>
      <c r="KQ1184" s="16"/>
      <c r="KR1184" s="16"/>
      <c r="KS1184" s="16"/>
      <c r="KT1184" s="16"/>
      <c r="KU1184" s="16"/>
      <c r="KV1184" s="16"/>
      <c r="KW1184" s="16"/>
      <c r="KX1184" s="16"/>
      <c r="KY1184" s="16"/>
      <c r="KZ1184" s="16"/>
      <c r="LA1184" s="16"/>
      <c r="LB1184" s="16"/>
      <c r="LC1184" s="16"/>
      <c r="LD1184" s="16"/>
      <c r="LE1184" s="150"/>
      <c r="LF1184" s="150">
        <v>0</v>
      </c>
      <c r="LG1184" s="152" t="e">
        <v>#DIV/0!</v>
      </c>
      <c r="LH1184" s="16"/>
      <c r="LI1184" s="16"/>
      <c r="LJ1184" s="16"/>
      <c r="LK1184" s="16"/>
      <c r="LL1184" s="16"/>
      <c r="LM1184" s="16"/>
      <c r="LN1184" s="16"/>
      <c r="LO1184" s="16"/>
      <c r="LP1184" s="16"/>
      <c r="LQ1184" s="16"/>
      <c r="LR1184" s="16"/>
      <c r="LS1184" s="16"/>
      <c r="LT1184" s="16"/>
      <c r="LU1184" s="16"/>
      <c r="LV1184" s="16"/>
      <c r="LW1184" s="16"/>
      <c r="LX1184" s="16"/>
      <c r="LY1184" s="16"/>
      <c r="LZ1184" s="16"/>
      <c r="MA1184" s="16"/>
      <c r="MB1184" s="16"/>
      <c r="MC1184" s="16"/>
      <c r="MD1184" s="16"/>
      <c r="ME1184" s="16"/>
      <c r="MF1184" s="16"/>
      <c r="MG1184" s="16"/>
      <c r="MH1184" s="16"/>
      <c r="MI1184" s="16"/>
      <c r="MJ1184" s="16"/>
      <c r="MK1184" s="16"/>
      <c r="ML1184" s="16"/>
    </row>
    <row r="1185" spans="1:350" ht="13.9" customHeight="1" outlineLevel="3" x14ac:dyDescent="0.2">
      <c r="A1185" s="227"/>
      <c r="B1185" s="219"/>
      <c r="C1185" s="215"/>
      <c r="D1185" s="155"/>
      <c r="E1185" s="176"/>
      <c r="F1185" s="176"/>
      <c r="G1185" s="176"/>
      <c r="H1185" s="171"/>
      <c r="I1185" s="171"/>
      <c r="J1185" s="213"/>
      <c r="K1185" s="213"/>
      <c r="L1185" s="173"/>
      <c r="M1185" s="173"/>
      <c r="N1185" s="184"/>
      <c r="O1185" s="157"/>
      <c r="P1185" s="17" t="s">
        <v>26</v>
      </c>
      <c r="Q1185" s="151"/>
      <c r="R1185" s="151"/>
      <c r="S1185" s="153"/>
      <c r="T1185" s="24"/>
      <c r="U1185" s="24"/>
      <c r="V1185" s="24"/>
      <c r="W1185" s="24"/>
      <c r="X1185" s="24"/>
      <c r="Y1185" s="24"/>
      <c r="Z1185" s="24"/>
      <c r="AA1185" s="24"/>
      <c r="AB1185" s="24"/>
      <c r="AC1185" s="24"/>
      <c r="AD1185" s="24"/>
      <c r="AE1185" s="24"/>
      <c r="AF1185" s="24"/>
      <c r="AG1185" s="24"/>
      <c r="AH1185" s="24"/>
      <c r="AI1185" s="24"/>
      <c r="AJ1185" s="24"/>
      <c r="AK1185" s="24"/>
      <c r="AL1185" s="24"/>
      <c r="AM1185" s="24"/>
      <c r="AN1185" s="24"/>
      <c r="AO1185" s="24"/>
      <c r="AP1185" s="24"/>
      <c r="AQ1185" s="24"/>
      <c r="AR1185" s="24"/>
      <c r="AS1185" s="24"/>
      <c r="AT1185" s="24"/>
      <c r="AU1185" s="24"/>
      <c r="AV1185" s="24"/>
      <c r="AW1185" s="24"/>
      <c r="AX1185" s="151"/>
      <c r="AY1185" s="151"/>
      <c r="AZ1185" s="153"/>
      <c r="BA1185" s="24"/>
      <c r="BB1185" s="24"/>
      <c r="BC1185" s="24"/>
      <c r="BD1185" s="24"/>
      <c r="BE1185" s="24"/>
      <c r="BF1185" s="24"/>
      <c r="BG1185" s="24"/>
      <c r="BH1185" s="24"/>
      <c r="BI1185" s="24"/>
      <c r="BJ1185" s="24"/>
      <c r="BK1185" s="24"/>
      <c r="BL1185" s="24"/>
      <c r="BM1185" s="24"/>
      <c r="BN1185" s="24"/>
      <c r="BO1185" s="24"/>
      <c r="BP1185" s="24"/>
      <c r="BQ1185" s="24"/>
      <c r="BR1185" s="24"/>
      <c r="BS1185" s="24"/>
      <c r="BT1185" s="24"/>
      <c r="BU1185" s="24"/>
      <c r="BV1185" s="24"/>
      <c r="BW1185" s="24"/>
      <c r="BX1185" s="24"/>
      <c r="BY1185" s="24"/>
      <c r="BZ1185" s="24"/>
      <c r="CA1185" s="24"/>
      <c r="CB1185" s="24"/>
      <c r="CC1185" s="24"/>
      <c r="CD1185" s="24"/>
      <c r="CE1185" s="24"/>
      <c r="CF1185" s="151"/>
      <c r="CG1185" s="151"/>
      <c r="CH1185" s="153"/>
      <c r="CI1185" s="141"/>
      <c r="CJ1185" s="141"/>
      <c r="CK1185" s="141"/>
      <c r="CL1185" s="141"/>
      <c r="CM1185" s="141"/>
      <c r="CN1185" s="141"/>
      <c r="CO1185" s="141"/>
      <c r="CP1185" s="95"/>
      <c r="CQ1185" s="95"/>
      <c r="CR1185" s="95"/>
      <c r="CS1185" s="95"/>
      <c r="CT1185" s="95"/>
      <c r="CU1185" s="95"/>
      <c r="CV1185" s="95"/>
      <c r="CW1185" s="141"/>
      <c r="CX1185" s="141"/>
      <c r="CY1185" s="141"/>
      <c r="CZ1185" s="141"/>
      <c r="DA1185" s="141"/>
      <c r="DB1185" s="141"/>
      <c r="DC1185" s="141"/>
      <c r="DD1185" s="141"/>
      <c r="DE1185" s="141"/>
      <c r="DF1185" s="141"/>
      <c r="DG1185" s="141"/>
      <c r="DH1185" s="141"/>
      <c r="DI1185" s="141"/>
      <c r="DJ1185" s="141"/>
      <c r="DK1185" s="141"/>
      <c r="DL1185" s="141"/>
      <c r="DM1185" s="141"/>
      <c r="DN1185" s="151"/>
      <c r="DO1185" s="151"/>
      <c r="DP1185" s="153"/>
      <c r="DQ1185" s="24"/>
      <c r="DR1185" s="24"/>
      <c r="DS1185" s="24"/>
      <c r="DT1185" s="24"/>
      <c r="DU1185" s="24"/>
      <c r="DV1185" s="24"/>
      <c r="DW1185" s="24"/>
      <c r="DX1185" s="24"/>
      <c r="DY1185" s="24"/>
      <c r="DZ1185" s="24"/>
      <c r="EA1185" s="24"/>
      <c r="EB1185" s="24"/>
      <c r="EC1185" s="24"/>
      <c r="ED1185" s="24"/>
      <c r="EE1185" s="24"/>
      <c r="EF1185" s="24"/>
      <c r="EG1185" s="24"/>
      <c r="EH1185" s="24"/>
      <c r="EI1185" s="24"/>
      <c r="EJ1185" s="24"/>
      <c r="EK1185" s="24"/>
      <c r="EL1185" s="24"/>
      <c r="EM1185" s="24"/>
      <c r="EN1185" s="24"/>
      <c r="EO1185" s="24"/>
      <c r="EP1185" s="24"/>
      <c r="EQ1185" s="24"/>
      <c r="ER1185" s="24"/>
      <c r="ES1185" s="151"/>
      <c r="ET1185" s="151"/>
      <c r="EU1185" s="153"/>
      <c r="EV1185" s="24"/>
      <c r="EW1185" s="125"/>
      <c r="EX1185" s="24"/>
      <c r="EY1185" s="24"/>
      <c r="EZ1185" s="24"/>
      <c r="FA1185" s="24"/>
      <c r="FB1185" s="24"/>
      <c r="FC1185" s="24"/>
      <c r="FD1185" s="24"/>
      <c r="FE1185" s="24"/>
      <c r="FF1185" s="24"/>
      <c r="FG1185" s="24"/>
      <c r="FH1185" s="24"/>
      <c r="FI1185" s="24"/>
      <c r="FJ1185" s="24"/>
      <c r="FK1185" s="24"/>
      <c r="FL1185" s="24"/>
      <c r="FM1185" s="24"/>
      <c r="FN1185" s="24"/>
      <c r="FO1185" s="24"/>
      <c r="FP1185" s="24"/>
      <c r="FQ1185" s="24"/>
      <c r="FR1185" s="24"/>
      <c r="FS1185" s="24"/>
      <c r="FT1185" s="24"/>
      <c r="FU1185" s="24"/>
      <c r="FV1185" s="24"/>
      <c r="FW1185" s="24"/>
      <c r="FX1185" s="24"/>
      <c r="FY1185" s="24"/>
      <c r="FZ1185" s="24"/>
      <c r="GA1185" s="151"/>
      <c r="GB1185" s="151"/>
      <c r="GC1185" s="153"/>
      <c r="GD1185" s="24"/>
      <c r="GE1185" s="24"/>
      <c r="GF1185" s="24"/>
      <c r="GG1185" s="24"/>
      <c r="GH1185" s="24"/>
      <c r="GI1185" s="24"/>
      <c r="GJ1185" s="24"/>
      <c r="GK1185" s="24"/>
      <c r="GL1185" s="24"/>
      <c r="GM1185" s="24"/>
      <c r="GN1185" s="24"/>
      <c r="GO1185" s="24"/>
      <c r="GP1185" s="24"/>
      <c r="GQ1185" s="24"/>
      <c r="GR1185" s="24"/>
      <c r="GS1185" s="24"/>
      <c r="GT1185" s="24"/>
      <c r="GU1185" s="24"/>
      <c r="GV1185" s="24"/>
      <c r="GW1185" s="24"/>
      <c r="GX1185" s="142">
        <v>0.15</v>
      </c>
      <c r="GY1185" s="24"/>
      <c r="GZ1185" s="24"/>
      <c r="HA1185" s="24"/>
      <c r="HB1185" s="24"/>
      <c r="HC1185" s="24"/>
      <c r="HD1185" s="24"/>
      <c r="HE1185" s="24"/>
      <c r="HF1185" s="24"/>
      <c r="HG1185" s="24"/>
      <c r="HH1185" s="151"/>
      <c r="HI1185" s="151"/>
      <c r="HJ1185" s="153"/>
      <c r="HK1185" s="24"/>
      <c r="HL1185" s="24"/>
      <c r="HM1185" s="24"/>
      <c r="HN1185" s="24"/>
      <c r="HO1185" s="24"/>
      <c r="HP1185" s="24"/>
      <c r="HQ1185" s="24"/>
      <c r="HR1185" s="24"/>
      <c r="HS1185" s="24"/>
      <c r="HT1185" s="24"/>
      <c r="HU1185" s="76">
        <v>0.4</v>
      </c>
      <c r="HV1185" s="24"/>
      <c r="HW1185" s="24"/>
      <c r="HX1185" s="24"/>
      <c r="HY1185" s="24"/>
      <c r="HZ1185" s="24"/>
      <c r="IA1185" s="24"/>
      <c r="IB1185" s="24"/>
      <c r="IC1185" s="24"/>
      <c r="ID1185" s="24"/>
      <c r="IE1185" s="24"/>
      <c r="IF1185" s="24"/>
      <c r="IG1185" s="24"/>
      <c r="IH1185" s="24"/>
      <c r="II1185" s="24"/>
      <c r="IJ1185" s="24"/>
      <c r="IK1185" s="24"/>
      <c r="IL1185" s="24"/>
      <c r="IM1185" s="24"/>
      <c r="IN1185" s="24"/>
      <c r="IO1185" s="24"/>
      <c r="IP1185" s="151"/>
      <c r="IQ1185" s="151"/>
      <c r="IR1185" s="153"/>
      <c r="IS1185" s="24"/>
      <c r="IT1185" s="24"/>
      <c r="IU1185" s="24"/>
      <c r="IV1185" s="24"/>
      <c r="IW1185" s="24"/>
      <c r="IX1185" s="24"/>
      <c r="IY1185" s="24"/>
      <c r="IZ1185" s="24"/>
      <c r="JA1185" s="24"/>
      <c r="JB1185" s="24"/>
      <c r="JC1185" s="24"/>
      <c r="JD1185" s="24"/>
      <c r="JE1185" s="24"/>
      <c r="JF1185" s="24"/>
      <c r="JG1185" s="24"/>
      <c r="JH1185" s="24"/>
      <c r="JI1185" s="24"/>
      <c r="JJ1185" s="24"/>
      <c r="JK1185" s="24"/>
      <c r="JL1185" s="24"/>
      <c r="JM1185" s="24"/>
      <c r="JN1185" s="24"/>
      <c r="JO1185" s="24"/>
      <c r="JP1185" s="24"/>
      <c r="JQ1185" s="24"/>
      <c r="JR1185" s="24"/>
      <c r="JS1185" s="24"/>
      <c r="JT1185" s="24"/>
      <c r="JU1185" s="25"/>
      <c r="JV1185" s="24"/>
      <c r="JW1185" s="151"/>
      <c r="JX1185" s="151"/>
      <c r="JY1185" s="153"/>
      <c r="JZ1185" s="24"/>
      <c r="KA1185" s="24"/>
      <c r="KB1185" s="24"/>
      <c r="KC1185" s="24"/>
      <c r="KD1185" s="24"/>
      <c r="KE1185" s="24"/>
      <c r="KF1185" s="24"/>
      <c r="KG1185" s="24"/>
      <c r="KH1185" s="24"/>
      <c r="KI1185" s="24"/>
      <c r="KJ1185" s="24"/>
      <c r="KK1185" s="24"/>
      <c r="KL1185" s="24"/>
      <c r="KM1185" s="24"/>
      <c r="KN1185" s="24"/>
      <c r="KO1185" s="24"/>
      <c r="KP1185" s="24"/>
      <c r="KQ1185" s="24"/>
      <c r="KR1185" s="24"/>
      <c r="KS1185" s="24"/>
      <c r="KT1185" s="24"/>
      <c r="KU1185" s="24"/>
      <c r="KV1185" s="24"/>
      <c r="KW1185" s="24"/>
      <c r="KX1185" s="24"/>
      <c r="KY1185" s="24"/>
      <c r="KZ1185" s="24"/>
      <c r="LA1185" s="24"/>
      <c r="LB1185" s="24"/>
      <c r="LC1185" s="24"/>
      <c r="LD1185" s="24"/>
      <c r="LE1185" s="151"/>
      <c r="LF1185" s="151"/>
      <c r="LG1185" s="153"/>
      <c r="LH1185" s="24"/>
      <c r="LI1185" s="24"/>
      <c r="LJ1185" s="24"/>
      <c r="LK1185" s="24"/>
      <c r="LL1185" s="24"/>
      <c r="LM1185" s="24"/>
      <c r="LN1185" s="24"/>
      <c r="LO1185" s="24"/>
      <c r="LP1185" s="24"/>
      <c r="LQ1185" s="24"/>
      <c r="LR1185" s="24"/>
      <c r="LS1185" s="24"/>
      <c r="LT1185" s="24"/>
      <c r="LU1185" s="24"/>
      <c r="LV1185" s="24"/>
      <c r="LW1185" s="24"/>
      <c r="LX1185" s="24"/>
      <c r="LY1185" s="24"/>
      <c r="LZ1185" s="24"/>
      <c r="MA1185" s="24"/>
      <c r="MB1185" s="24"/>
      <c r="MC1185" s="24"/>
      <c r="MD1185" s="24"/>
      <c r="ME1185" s="24"/>
      <c r="MF1185" s="24"/>
      <c r="MG1185" s="24"/>
      <c r="MH1185" s="24"/>
      <c r="MI1185" s="24"/>
      <c r="MJ1185" s="24"/>
      <c r="MK1185" s="24"/>
      <c r="ML1185" s="24"/>
    </row>
    <row r="1186" spans="1:350" ht="13.9" customHeight="1" outlineLevel="3" x14ac:dyDescent="0.2">
      <c r="A1186" s="226" t="s">
        <v>686</v>
      </c>
      <c r="B1186" s="218" t="s">
        <v>409</v>
      </c>
      <c r="C1186" s="214" t="s">
        <v>99</v>
      </c>
      <c r="D1186" s="154">
        <v>1</v>
      </c>
      <c r="E1186" s="175">
        <v>0</v>
      </c>
      <c r="F1186" s="175">
        <f>D1186-E1186</f>
        <v>1</v>
      </c>
      <c r="G1186" s="175" t="s">
        <v>842</v>
      </c>
      <c r="H1186" s="170" t="s">
        <v>1012</v>
      </c>
      <c r="I1186" s="170" t="s">
        <v>855</v>
      </c>
      <c r="J1186" s="212">
        <f ca="1">E1186+Q1186+AX1186+CF1186+DN1186+ES1186+GA1186+HH1186+IP1186+JW1186+LE1186</f>
        <v>1</v>
      </c>
      <c r="K1186" s="212">
        <f>E1186+R1186+AY1186+CG1186+DO1186+ET1186+GB1186+HI1186+IQ1186+JX1186+LF1186</f>
        <v>1</v>
      </c>
      <c r="L1186" s="172">
        <f ca="1">K1186/J1186</f>
        <v>1</v>
      </c>
      <c r="M1186" s="172">
        <f>K1186/D1186</f>
        <v>1</v>
      </c>
      <c r="N1186" s="183">
        <f ca="1">SUMIF($EV$8:$FZ$9,$O$5,$EV1187:$FZ1187)-SUMIF($EV$8:$FZ$9,$Q$5,$EV1187:$FZ1187)</f>
        <v>0</v>
      </c>
      <c r="O1186" s="156"/>
      <c r="P1186" s="16" t="s">
        <v>25</v>
      </c>
      <c r="Q1186" s="150">
        <v>0</v>
      </c>
      <c r="R1186" s="150">
        <v>0</v>
      </c>
      <c r="S1186" s="152" t="e">
        <v>#DIV/0!</v>
      </c>
      <c r="T1186" s="16"/>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c r="AU1186" s="16"/>
      <c r="AV1186" s="16"/>
      <c r="AW1186" s="16"/>
      <c r="AX1186" s="150">
        <f t="shared" ca="1" si="3030"/>
        <v>0</v>
      </c>
      <c r="AY1186" s="150">
        <f>SUM(BA1187:CE1187)</f>
        <v>0</v>
      </c>
      <c r="AZ1186" s="152" t="e">
        <f ca="1">AY1186/AX1186</f>
        <v>#DIV/0!</v>
      </c>
      <c r="BA1186" s="16"/>
      <c r="BB1186" s="16"/>
      <c r="BC1186" s="16"/>
      <c r="BD1186" s="16"/>
      <c r="BE1186" s="16"/>
      <c r="BF1186" s="16"/>
      <c r="BG1186" s="16"/>
      <c r="BH1186" s="16"/>
      <c r="BI1186" s="16"/>
      <c r="BJ1186" s="16"/>
      <c r="BK1186" s="16"/>
      <c r="BL1186" s="16"/>
      <c r="BM1186" s="16"/>
      <c r="BN1186" s="16"/>
      <c r="BO1186" s="16"/>
      <c r="BP1186" s="16"/>
      <c r="BQ1186" s="16"/>
      <c r="BR1186" s="16"/>
      <c r="BS1186" s="16"/>
      <c r="BT1186" s="16"/>
      <c r="BU1186" s="16"/>
      <c r="BV1186" s="16"/>
      <c r="BW1186" s="16"/>
      <c r="BX1186" s="16"/>
      <c r="BY1186" s="16"/>
      <c r="BZ1186" s="16"/>
      <c r="CA1186" s="16"/>
      <c r="CB1186" s="16"/>
      <c r="CC1186" s="16"/>
      <c r="CD1186" s="16"/>
      <c r="CE1186" s="16"/>
      <c r="CF1186" s="150">
        <f t="shared" ref="CF1186" si="3072">SUM(CI1186:DM1186)</f>
        <v>1</v>
      </c>
      <c r="CG1186" s="150">
        <f>SUM(CI1187:DM1187)</f>
        <v>0</v>
      </c>
      <c r="CH1186" s="152">
        <f>CG1186/CF1186</f>
        <v>0</v>
      </c>
      <c r="CI1186" s="129"/>
      <c r="CJ1186" s="129"/>
      <c r="CK1186" s="129"/>
      <c r="CL1186" s="129"/>
      <c r="CM1186" s="129"/>
      <c r="CN1186" s="129"/>
      <c r="CO1186" s="129"/>
      <c r="CP1186" s="101"/>
      <c r="CQ1186" s="101"/>
      <c r="CR1186" s="101"/>
      <c r="CS1186" s="101"/>
      <c r="CT1186" s="101"/>
      <c r="CU1186" s="101"/>
      <c r="CV1186" s="101">
        <v>1</v>
      </c>
      <c r="CW1186" s="101"/>
      <c r="CX1186" s="129"/>
      <c r="CY1186" s="129"/>
      <c r="CZ1186" s="129"/>
      <c r="DA1186" s="129"/>
      <c r="DB1186" s="129"/>
      <c r="DC1186" s="129"/>
      <c r="DD1186" s="129"/>
      <c r="DE1186" s="129"/>
      <c r="DF1186" s="129"/>
      <c r="DG1186" s="129"/>
      <c r="DH1186" s="129"/>
      <c r="DI1186" s="129"/>
      <c r="DJ1186" s="129"/>
      <c r="DK1186" s="129"/>
      <c r="DL1186" s="129"/>
      <c r="DM1186" s="129"/>
      <c r="DN1186" s="150">
        <f t="shared" ref="DN1186" si="3073">SUM(DQ1186:ER1186)</f>
        <v>0</v>
      </c>
      <c r="DO1186" s="150">
        <f>SUM(DQ1187:ER1187)</f>
        <v>0</v>
      </c>
      <c r="DP1186" s="152" t="e">
        <f t="shared" si="3068"/>
        <v>#DIV/0!</v>
      </c>
      <c r="DQ1186" s="16"/>
      <c r="DR1186" s="16"/>
      <c r="DS1186" s="16"/>
      <c r="DT1186" s="16"/>
      <c r="DU1186" s="16"/>
      <c r="DV1186" s="16"/>
      <c r="DW1186" s="16"/>
      <c r="DX1186" s="16"/>
      <c r="DY1186" s="16"/>
      <c r="DZ1186" s="16"/>
      <c r="EA1186" s="16"/>
      <c r="EB1186" s="16"/>
      <c r="EC1186" s="16"/>
      <c r="ED1186" s="16"/>
      <c r="EE1186" s="16"/>
      <c r="EF1186" s="16"/>
      <c r="EG1186" s="16"/>
      <c r="EH1186" s="16"/>
      <c r="EI1186" s="16"/>
      <c r="EJ1186" s="16"/>
      <c r="EK1186" s="16"/>
      <c r="EL1186" s="16"/>
      <c r="EM1186" s="16"/>
      <c r="EN1186" s="16"/>
      <c r="EO1186" s="16"/>
      <c r="EP1186" s="16"/>
      <c r="EQ1186" s="16"/>
      <c r="ER1186" s="16"/>
      <c r="ES1186" s="150">
        <f t="shared" ca="1" si="2939"/>
        <v>0</v>
      </c>
      <c r="ET1186" s="150">
        <f t="shared" si="2940"/>
        <v>0</v>
      </c>
      <c r="EU1186" s="152" t="e">
        <f t="shared" ca="1" si="2941"/>
        <v>#DIV/0!</v>
      </c>
      <c r="EV1186" s="16"/>
      <c r="EW1186" s="67"/>
      <c r="EX1186" s="16"/>
      <c r="EY1186" s="16"/>
      <c r="EZ1186" s="16"/>
      <c r="FA1186" s="16"/>
      <c r="FB1186" s="16"/>
      <c r="FC1186" s="16"/>
      <c r="FD1186" s="16"/>
      <c r="FE1186" s="16"/>
      <c r="FF1186" s="16"/>
      <c r="FG1186" s="16"/>
      <c r="FH1186" s="16"/>
      <c r="FI1186" s="16"/>
      <c r="FJ1186" s="16"/>
      <c r="FK1186" s="16"/>
      <c r="FL1186" s="16"/>
      <c r="FM1186" s="16"/>
      <c r="FN1186" s="16"/>
      <c r="FO1186" s="16"/>
      <c r="FP1186" s="16"/>
      <c r="FQ1186" s="16"/>
      <c r="FR1186" s="16"/>
      <c r="FS1186" s="16"/>
      <c r="FT1186" s="16"/>
      <c r="FU1186" s="16"/>
      <c r="FV1186" s="16"/>
      <c r="FW1186" s="16"/>
      <c r="FX1186" s="16"/>
      <c r="FY1186" s="16"/>
      <c r="FZ1186" s="16"/>
      <c r="GA1186" s="150">
        <f t="shared" ref="GA1186" ca="1" si="3074">SUMIF($GD$8:$HG$9,$O$5,GD1186:HG1186)</f>
        <v>0</v>
      </c>
      <c r="GB1186" s="150">
        <f t="shared" ref="GB1186" si="3075">SUM(GD1187:HG1187)</f>
        <v>1</v>
      </c>
      <c r="GC1186" s="152" t="e">
        <f t="shared" ref="GC1186" ca="1" si="3076">GB1186/GA1186</f>
        <v>#DIV/0!</v>
      </c>
      <c r="GD1186" s="16"/>
      <c r="GE1186" s="16"/>
      <c r="GF1186" s="16"/>
      <c r="GG1186" s="16"/>
      <c r="GH1186" s="16"/>
      <c r="GI1186" s="16"/>
      <c r="GJ1186" s="16"/>
      <c r="GK1186" s="16"/>
      <c r="GL1186" s="16"/>
      <c r="GM1186" s="16"/>
      <c r="GN1186" s="16"/>
      <c r="GO1186" s="16"/>
      <c r="GP1186" s="16"/>
      <c r="GQ1186" s="16"/>
      <c r="GR1186" s="16"/>
      <c r="GS1186" s="16"/>
      <c r="GT1186" s="16"/>
      <c r="GU1186" s="16"/>
      <c r="GV1186" s="16"/>
      <c r="GW1186" s="16"/>
      <c r="GX1186" s="16"/>
      <c r="GY1186" s="16"/>
      <c r="GZ1186" s="16"/>
      <c r="HA1186" s="16"/>
      <c r="HB1186" s="16"/>
      <c r="HC1186" s="16"/>
      <c r="HD1186" s="16"/>
      <c r="HE1186" s="16"/>
      <c r="HF1186" s="16"/>
      <c r="HG1186" s="16"/>
      <c r="HH1186" s="150"/>
      <c r="HI1186" s="150">
        <v>0</v>
      </c>
      <c r="HJ1186" s="152" t="e">
        <v>#DIV/0!</v>
      </c>
      <c r="HK1186" s="16"/>
      <c r="HL1186" s="16"/>
      <c r="HM1186" s="16"/>
      <c r="HN1186" s="16"/>
      <c r="HO1186" s="16"/>
      <c r="HP1186" s="16"/>
      <c r="HQ1186" s="16"/>
      <c r="HR1186" s="16"/>
      <c r="HS1186" s="16"/>
      <c r="HT1186" s="16"/>
      <c r="HU1186" s="16"/>
      <c r="HV1186" s="16"/>
      <c r="HW1186" s="16"/>
      <c r="HX1186" s="16"/>
      <c r="HY1186" s="16"/>
      <c r="HZ1186" s="16"/>
      <c r="IA1186" s="16"/>
      <c r="IB1186" s="16"/>
      <c r="IC1186" s="16"/>
      <c r="ID1186" s="16"/>
      <c r="IE1186" s="16"/>
      <c r="IF1186" s="16"/>
      <c r="IG1186" s="16"/>
      <c r="IH1186" s="16"/>
      <c r="II1186" s="16"/>
      <c r="IJ1186" s="16"/>
      <c r="IK1186" s="16"/>
      <c r="IL1186" s="16"/>
      <c r="IM1186" s="16"/>
      <c r="IN1186" s="16"/>
      <c r="IO1186" s="16"/>
      <c r="IP1186" s="150"/>
      <c r="IQ1186" s="150">
        <v>0</v>
      </c>
      <c r="IR1186" s="152" t="e">
        <v>#DIV/0!</v>
      </c>
      <c r="IS1186" s="16"/>
      <c r="IT1186" s="16"/>
      <c r="IU1186" s="16"/>
      <c r="IV1186" s="16"/>
      <c r="IW1186" s="16"/>
      <c r="IX1186" s="16"/>
      <c r="IY1186" s="16"/>
      <c r="IZ1186" s="16"/>
      <c r="JA1186" s="16"/>
      <c r="JB1186" s="16"/>
      <c r="JC1186" s="16"/>
      <c r="JD1186" s="16"/>
      <c r="JE1186" s="16"/>
      <c r="JF1186" s="16"/>
      <c r="JG1186" s="16"/>
      <c r="JH1186" s="16"/>
      <c r="JI1186" s="16"/>
      <c r="JJ1186" s="16"/>
      <c r="JK1186" s="16"/>
      <c r="JL1186" s="16"/>
      <c r="JM1186" s="16"/>
      <c r="JN1186" s="16"/>
      <c r="JO1186" s="16"/>
      <c r="JP1186" s="16"/>
      <c r="JQ1186" s="16"/>
      <c r="JR1186" s="16"/>
      <c r="JS1186" s="16"/>
      <c r="JT1186" s="16"/>
      <c r="JU1186" s="23"/>
      <c r="JV1186" s="16"/>
      <c r="JW1186" s="150"/>
      <c r="JX1186" s="150">
        <v>0</v>
      </c>
      <c r="JY1186" s="152" t="e">
        <v>#DIV/0!</v>
      </c>
      <c r="JZ1186" s="16"/>
      <c r="KA1186" s="16"/>
      <c r="KB1186" s="16"/>
      <c r="KC1186" s="16"/>
      <c r="KD1186" s="16"/>
      <c r="KE1186" s="16"/>
      <c r="KF1186" s="16"/>
      <c r="KG1186" s="16"/>
      <c r="KH1186" s="16"/>
      <c r="KI1186" s="16"/>
      <c r="KJ1186" s="16"/>
      <c r="KK1186" s="16"/>
      <c r="KL1186" s="16"/>
      <c r="KM1186" s="16"/>
      <c r="KN1186" s="16"/>
      <c r="KO1186" s="16"/>
      <c r="KP1186" s="16"/>
      <c r="KQ1186" s="16"/>
      <c r="KR1186" s="16"/>
      <c r="KS1186" s="16"/>
      <c r="KT1186" s="16"/>
      <c r="KU1186" s="16"/>
      <c r="KV1186" s="16"/>
      <c r="KW1186" s="16"/>
      <c r="KX1186" s="16"/>
      <c r="KY1186" s="16"/>
      <c r="KZ1186" s="16"/>
      <c r="LA1186" s="16"/>
      <c r="LB1186" s="16"/>
      <c r="LC1186" s="16"/>
      <c r="LD1186" s="16"/>
      <c r="LE1186" s="150"/>
      <c r="LF1186" s="150">
        <v>0</v>
      </c>
      <c r="LG1186" s="152" t="e">
        <v>#DIV/0!</v>
      </c>
      <c r="LH1186" s="16"/>
      <c r="LI1186" s="16"/>
      <c r="LJ1186" s="16"/>
      <c r="LK1186" s="16"/>
      <c r="LL1186" s="16"/>
      <c r="LM1186" s="16"/>
      <c r="LN1186" s="16"/>
      <c r="LO1186" s="16"/>
      <c r="LP1186" s="16"/>
      <c r="LQ1186" s="16"/>
      <c r="LR1186" s="16"/>
      <c r="LS1186" s="16"/>
      <c r="LT1186" s="16"/>
      <c r="LU1186" s="16"/>
      <c r="LV1186" s="16"/>
      <c r="LW1186" s="16"/>
      <c r="LX1186" s="16"/>
      <c r="LY1186" s="16"/>
      <c r="LZ1186" s="16"/>
      <c r="MA1186" s="16"/>
      <c r="MB1186" s="16"/>
      <c r="MC1186" s="16"/>
      <c r="MD1186" s="16"/>
      <c r="ME1186" s="16"/>
      <c r="MF1186" s="16"/>
      <c r="MG1186" s="16"/>
      <c r="MH1186" s="16"/>
      <c r="MI1186" s="16"/>
      <c r="MJ1186" s="16"/>
      <c r="MK1186" s="16"/>
      <c r="ML1186" s="16"/>
    </row>
    <row r="1187" spans="1:350" ht="13.9" customHeight="1" outlineLevel="3" x14ac:dyDescent="0.2">
      <c r="A1187" s="227"/>
      <c r="B1187" s="219"/>
      <c r="C1187" s="215"/>
      <c r="D1187" s="155"/>
      <c r="E1187" s="176"/>
      <c r="F1187" s="176"/>
      <c r="G1187" s="176"/>
      <c r="H1187" s="171"/>
      <c r="I1187" s="171"/>
      <c r="J1187" s="213"/>
      <c r="K1187" s="213"/>
      <c r="L1187" s="173"/>
      <c r="M1187" s="173"/>
      <c r="N1187" s="184"/>
      <c r="O1187" s="157"/>
      <c r="P1187" s="17" t="s">
        <v>26</v>
      </c>
      <c r="Q1187" s="151"/>
      <c r="R1187" s="151"/>
      <c r="S1187" s="153"/>
      <c r="T1187" s="24"/>
      <c r="U1187" s="24"/>
      <c r="V1187" s="24"/>
      <c r="W1187" s="24"/>
      <c r="X1187" s="24"/>
      <c r="Y1187" s="24"/>
      <c r="Z1187" s="24"/>
      <c r="AA1187" s="24"/>
      <c r="AB1187" s="24"/>
      <c r="AC1187" s="24"/>
      <c r="AD1187" s="24"/>
      <c r="AE1187" s="24"/>
      <c r="AF1187" s="24"/>
      <c r="AG1187" s="24"/>
      <c r="AH1187" s="24"/>
      <c r="AI1187" s="24"/>
      <c r="AJ1187" s="24"/>
      <c r="AK1187" s="24"/>
      <c r="AL1187" s="24"/>
      <c r="AM1187" s="24"/>
      <c r="AN1187" s="24"/>
      <c r="AO1187" s="24"/>
      <c r="AP1187" s="24"/>
      <c r="AQ1187" s="24"/>
      <c r="AR1187" s="24"/>
      <c r="AS1187" s="24"/>
      <c r="AT1187" s="24"/>
      <c r="AU1187" s="24"/>
      <c r="AV1187" s="24"/>
      <c r="AW1187" s="24"/>
      <c r="AX1187" s="151"/>
      <c r="AY1187" s="151"/>
      <c r="AZ1187" s="153"/>
      <c r="BA1187" s="24"/>
      <c r="BB1187" s="24"/>
      <c r="BC1187" s="24"/>
      <c r="BD1187" s="24"/>
      <c r="BE1187" s="24"/>
      <c r="BF1187" s="24"/>
      <c r="BG1187" s="24"/>
      <c r="BH1187" s="24"/>
      <c r="BI1187" s="24"/>
      <c r="BJ1187" s="24"/>
      <c r="BK1187" s="24"/>
      <c r="BL1187" s="24"/>
      <c r="BM1187" s="24"/>
      <c r="BN1187" s="24"/>
      <c r="BO1187" s="24"/>
      <c r="BP1187" s="24"/>
      <c r="BQ1187" s="24"/>
      <c r="BR1187" s="24"/>
      <c r="BS1187" s="24"/>
      <c r="BT1187" s="24"/>
      <c r="BU1187" s="24"/>
      <c r="BV1187" s="24"/>
      <c r="BW1187" s="24"/>
      <c r="BX1187" s="24"/>
      <c r="BY1187" s="24"/>
      <c r="BZ1187" s="24"/>
      <c r="CA1187" s="24"/>
      <c r="CB1187" s="24"/>
      <c r="CC1187" s="24"/>
      <c r="CD1187" s="24"/>
      <c r="CE1187" s="24"/>
      <c r="CF1187" s="151"/>
      <c r="CG1187" s="151"/>
      <c r="CH1187" s="153"/>
      <c r="CI1187" s="141"/>
      <c r="CJ1187" s="141"/>
      <c r="CK1187" s="141"/>
      <c r="CL1187" s="141"/>
      <c r="CM1187" s="141"/>
      <c r="CN1187" s="141"/>
      <c r="CO1187" s="141"/>
      <c r="CP1187" s="95"/>
      <c r="CQ1187" s="95"/>
      <c r="CR1187" s="95"/>
      <c r="CS1187" s="95"/>
      <c r="CT1187" s="95"/>
      <c r="CU1187" s="95"/>
      <c r="CV1187" s="95"/>
      <c r="CW1187" s="141"/>
      <c r="CX1187" s="141"/>
      <c r="CY1187" s="141"/>
      <c r="CZ1187" s="141"/>
      <c r="DA1187" s="141"/>
      <c r="DB1187" s="141"/>
      <c r="DC1187" s="141"/>
      <c r="DD1187" s="141"/>
      <c r="DE1187" s="141"/>
      <c r="DF1187" s="141"/>
      <c r="DG1187" s="141"/>
      <c r="DH1187" s="141"/>
      <c r="DI1187" s="141"/>
      <c r="DJ1187" s="141"/>
      <c r="DK1187" s="141"/>
      <c r="DL1187" s="141"/>
      <c r="DM1187" s="141"/>
      <c r="DN1187" s="151"/>
      <c r="DO1187" s="151"/>
      <c r="DP1187" s="153"/>
      <c r="DQ1187" s="24"/>
      <c r="DR1187" s="24"/>
      <c r="DS1187" s="24"/>
      <c r="DT1187" s="24"/>
      <c r="DU1187" s="24"/>
      <c r="DV1187" s="24"/>
      <c r="DW1187" s="24"/>
      <c r="DX1187" s="24"/>
      <c r="DY1187" s="24"/>
      <c r="DZ1187" s="24"/>
      <c r="EA1187" s="24"/>
      <c r="EB1187" s="24"/>
      <c r="EC1187" s="24"/>
      <c r="ED1187" s="24"/>
      <c r="EE1187" s="24"/>
      <c r="EF1187" s="24"/>
      <c r="EG1187" s="24"/>
      <c r="EH1187" s="24"/>
      <c r="EI1187" s="24"/>
      <c r="EJ1187" s="24"/>
      <c r="EK1187" s="24"/>
      <c r="EL1187" s="24"/>
      <c r="EM1187" s="24"/>
      <c r="EN1187" s="24"/>
      <c r="EO1187" s="24"/>
      <c r="EP1187" s="24"/>
      <c r="EQ1187" s="24"/>
      <c r="ER1187" s="24"/>
      <c r="ES1187" s="151"/>
      <c r="ET1187" s="151"/>
      <c r="EU1187" s="153"/>
      <c r="EV1187" s="24"/>
      <c r="EW1187" s="125"/>
      <c r="EX1187" s="24"/>
      <c r="EY1187" s="24"/>
      <c r="EZ1187" s="24"/>
      <c r="FA1187" s="24"/>
      <c r="FB1187" s="24"/>
      <c r="FC1187" s="24"/>
      <c r="FD1187" s="24"/>
      <c r="FE1187" s="24"/>
      <c r="FF1187" s="24"/>
      <c r="FG1187" s="24"/>
      <c r="FH1187" s="24"/>
      <c r="FI1187" s="24"/>
      <c r="FJ1187" s="24"/>
      <c r="FK1187" s="24"/>
      <c r="FL1187" s="24"/>
      <c r="FM1187" s="24"/>
      <c r="FN1187" s="24"/>
      <c r="FO1187" s="24"/>
      <c r="FP1187" s="24"/>
      <c r="FQ1187" s="24"/>
      <c r="FR1187" s="24"/>
      <c r="FS1187" s="24"/>
      <c r="FT1187" s="24"/>
      <c r="FU1187" s="24"/>
      <c r="FV1187" s="24"/>
      <c r="FW1187" s="24"/>
      <c r="FX1187" s="24"/>
      <c r="FY1187" s="24"/>
      <c r="FZ1187" s="24"/>
      <c r="GA1187" s="151"/>
      <c r="GB1187" s="151"/>
      <c r="GC1187" s="153"/>
      <c r="GD1187" s="24"/>
      <c r="GE1187" s="24"/>
      <c r="GF1187" s="24"/>
      <c r="GG1187" s="24"/>
      <c r="GH1187" s="24"/>
      <c r="GI1187" s="24"/>
      <c r="GJ1187" s="24"/>
      <c r="GK1187" s="24"/>
      <c r="GL1187" s="24"/>
      <c r="GM1187" s="24"/>
      <c r="GN1187" s="24"/>
      <c r="GO1187" s="24"/>
      <c r="GP1187" s="24"/>
      <c r="GQ1187" s="24"/>
      <c r="GR1187" s="24"/>
      <c r="GS1187" s="24"/>
      <c r="GT1187" s="24"/>
      <c r="GU1187" s="24"/>
      <c r="GV1187" s="24"/>
      <c r="GW1187" s="24"/>
      <c r="GX1187" s="24"/>
      <c r="GY1187" s="24"/>
      <c r="GZ1187" s="24">
        <v>1</v>
      </c>
      <c r="HA1187" s="24"/>
      <c r="HB1187" s="24"/>
      <c r="HC1187" s="24"/>
      <c r="HD1187" s="24"/>
      <c r="HE1187" s="24"/>
      <c r="HF1187" s="24"/>
      <c r="HG1187" s="24"/>
      <c r="HH1187" s="151"/>
      <c r="HI1187" s="151"/>
      <c r="HJ1187" s="153"/>
      <c r="HK1187" s="24"/>
      <c r="HL1187" s="24"/>
      <c r="HM1187" s="24"/>
      <c r="HN1187" s="24"/>
      <c r="HO1187" s="24"/>
      <c r="HP1187" s="24"/>
      <c r="HQ1187" s="24"/>
      <c r="HR1187" s="24"/>
      <c r="HS1187" s="24"/>
      <c r="HT1187" s="24"/>
      <c r="HU1187" s="24"/>
      <c r="HV1187" s="24"/>
      <c r="HW1187" s="24"/>
      <c r="HX1187" s="24"/>
      <c r="HY1187" s="24"/>
      <c r="HZ1187" s="24"/>
      <c r="IA1187" s="24"/>
      <c r="IB1187" s="24"/>
      <c r="IC1187" s="24"/>
      <c r="ID1187" s="24"/>
      <c r="IE1187" s="24"/>
      <c r="IF1187" s="24"/>
      <c r="IG1187" s="24"/>
      <c r="IH1187" s="24"/>
      <c r="II1187" s="24"/>
      <c r="IJ1187" s="24"/>
      <c r="IK1187" s="24"/>
      <c r="IL1187" s="24"/>
      <c r="IM1187" s="24"/>
      <c r="IN1187" s="24"/>
      <c r="IO1187" s="24"/>
      <c r="IP1187" s="151"/>
      <c r="IQ1187" s="151"/>
      <c r="IR1187" s="153"/>
      <c r="IS1187" s="24"/>
      <c r="IT1187" s="24"/>
      <c r="IU1187" s="24"/>
      <c r="IV1187" s="24"/>
      <c r="IW1187" s="24"/>
      <c r="IX1187" s="24"/>
      <c r="IY1187" s="24"/>
      <c r="IZ1187" s="24"/>
      <c r="JA1187" s="24"/>
      <c r="JB1187" s="24"/>
      <c r="JC1187" s="24"/>
      <c r="JD1187" s="24"/>
      <c r="JE1187" s="24"/>
      <c r="JF1187" s="24"/>
      <c r="JG1187" s="24"/>
      <c r="JH1187" s="24"/>
      <c r="JI1187" s="24"/>
      <c r="JJ1187" s="24"/>
      <c r="JK1187" s="24"/>
      <c r="JL1187" s="24"/>
      <c r="JM1187" s="24"/>
      <c r="JN1187" s="24"/>
      <c r="JO1187" s="24"/>
      <c r="JP1187" s="24"/>
      <c r="JQ1187" s="24"/>
      <c r="JR1187" s="24"/>
      <c r="JS1187" s="24"/>
      <c r="JT1187" s="24"/>
      <c r="JU1187" s="25"/>
      <c r="JV1187" s="24"/>
      <c r="JW1187" s="151"/>
      <c r="JX1187" s="151"/>
      <c r="JY1187" s="153"/>
      <c r="JZ1187" s="24"/>
      <c r="KA1187" s="24"/>
      <c r="KB1187" s="24"/>
      <c r="KC1187" s="24"/>
      <c r="KD1187" s="24"/>
      <c r="KE1187" s="24"/>
      <c r="KF1187" s="24"/>
      <c r="KG1187" s="24"/>
      <c r="KH1187" s="24"/>
      <c r="KI1187" s="24"/>
      <c r="KJ1187" s="24"/>
      <c r="KK1187" s="24"/>
      <c r="KL1187" s="24"/>
      <c r="KM1187" s="24"/>
      <c r="KN1187" s="24"/>
      <c r="KO1187" s="24"/>
      <c r="KP1187" s="24"/>
      <c r="KQ1187" s="24"/>
      <c r="KR1187" s="24"/>
      <c r="KS1187" s="24"/>
      <c r="KT1187" s="24"/>
      <c r="KU1187" s="24"/>
      <c r="KV1187" s="24"/>
      <c r="KW1187" s="24"/>
      <c r="KX1187" s="24"/>
      <c r="KY1187" s="24"/>
      <c r="KZ1187" s="24"/>
      <c r="LA1187" s="24"/>
      <c r="LB1187" s="24"/>
      <c r="LC1187" s="24"/>
      <c r="LD1187" s="24"/>
      <c r="LE1187" s="151"/>
      <c r="LF1187" s="151"/>
      <c r="LG1187" s="153"/>
      <c r="LH1187" s="24"/>
      <c r="LI1187" s="24"/>
      <c r="LJ1187" s="24"/>
      <c r="LK1187" s="24"/>
      <c r="LL1187" s="24"/>
      <c r="LM1187" s="24"/>
      <c r="LN1187" s="24"/>
      <c r="LO1187" s="24"/>
      <c r="LP1187" s="24"/>
      <c r="LQ1187" s="24"/>
      <c r="LR1187" s="24"/>
      <c r="LS1187" s="24"/>
      <c r="LT1187" s="24"/>
      <c r="LU1187" s="24"/>
      <c r="LV1187" s="24"/>
      <c r="LW1187" s="24"/>
      <c r="LX1187" s="24"/>
      <c r="LY1187" s="24"/>
      <c r="LZ1187" s="24"/>
      <c r="MA1187" s="24"/>
      <c r="MB1187" s="24"/>
      <c r="MC1187" s="24"/>
      <c r="MD1187" s="24"/>
      <c r="ME1187" s="24"/>
      <c r="MF1187" s="24"/>
      <c r="MG1187" s="24"/>
      <c r="MH1187" s="24"/>
      <c r="MI1187" s="24"/>
      <c r="MJ1187" s="24"/>
      <c r="MK1187" s="24"/>
      <c r="ML1187" s="24"/>
    </row>
    <row r="1188" spans="1:350" ht="13.9" customHeight="1" outlineLevel="3" x14ac:dyDescent="0.2">
      <c r="A1188" s="226" t="s">
        <v>687</v>
      </c>
      <c r="B1188" s="218" t="s">
        <v>411</v>
      </c>
      <c r="C1188" s="214" t="s">
        <v>38</v>
      </c>
      <c r="D1188" s="154">
        <v>2.3339999999999996</v>
      </c>
      <c r="E1188" s="175">
        <v>0</v>
      </c>
      <c r="F1188" s="175">
        <f>D1188-E1188</f>
        <v>2.3339999999999996</v>
      </c>
      <c r="G1188" s="175" t="s">
        <v>847</v>
      </c>
      <c r="H1188" s="170" t="s">
        <v>1012</v>
      </c>
      <c r="I1188" s="170" t="s">
        <v>1014</v>
      </c>
      <c r="J1188" s="212">
        <f ca="1">E1188+Q1188+AX1188+CF1188+DN1188+ES1188+GA1188+HH1188+IP1188+JW1188+LE1188</f>
        <v>2.3340000000000001</v>
      </c>
      <c r="K1188" s="212">
        <f>E1188+R1188+AY1188+CG1188+DO1188+ET1188+GB1188+HI1188+IQ1188+JX1188+LF1188</f>
        <v>0</v>
      </c>
      <c r="L1188" s="172">
        <f ca="1">K1188/J1188</f>
        <v>0</v>
      </c>
      <c r="M1188" s="172">
        <f>K1188/D1188</f>
        <v>0</v>
      </c>
      <c r="N1188" s="183">
        <f ca="1">SUMIF($EV$8:$FZ$9,$O$5,$EV1189:$FZ1189)-SUMIF($EV$8:$FZ$9,$Q$5,$EV1189:$FZ1189)</f>
        <v>0</v>
      </c>
      <c r="O1188" s="156"/>
      <c r="P1188" s="16" t="s">
        <v>25</v>
      </c>
      <c r="Q1188" s="150">
        <v>0</v>
      </c>
      <c r="R1188" s="150">
        <v>0</v>
      </c>
      <c r="S1188" s="152" t="e">
        <v>#DIV/0!</v>
      </c>
      <c r="T1188" s="16"/>
      <c r="U1188" s="16"/>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c r="AU1188" s="16"/>
      <c r="AV1188" s="16"/>
      <c r="AW1188" s="16"/>
      <c r="AX1188" s="150">
        <f t="shared" ca="1" si="3030"/>
        <v>0</v>
      </c>
      <c r="AY1188" s="150">
        <f>SUM(BA1189:CE1189)</f>
        <v>0</v>
      </c>
      <c r="AZ1188" s="152" t="e">
        <f ca="1">AY1188/AX1188</f>
        <v>#DIV/0!</v>
      </c>
      <c r="BA1188" s="16"/>
      <c r="BB1188" s="16"/>
      <c r="BC1188" s="16"/>
      <c r="BD1188" s="16"/>
      <c r="BE1188" s="16"/>
      <c r="BF1188" s="16"/>
      <c r="BG1188" s="16"/>
      <c r="BH1188" s="16"/>
      <c r="BI1188" s="16"/>
      <c r="BJ1188" s="16"/>
      <c r="BK1188" s="16"/>
      <c r="BL1188" s="16"/>
      <c r="BM1188" s="16"/>
      <c r="BN1188" s="16"/>
      <c r="BO1188" s="16"/>
      <c r="BP1188" s="16"/>
      <c r="BQ1188" s="16"/>
      <c r="BR1188" s="16"/>
      <c r="BS1188" s="16"/>
      <c r="BT1188" s="16"/>
      <c r="BU1188" s="16"/>
      <c r="BV1188" s="16"/>
      <c r="BW1188" s="16"/>
      <c r="BX1188" s="16"/>
      <c r="BY1188" s="16"/>
      <c r="BZ1188" s="16"/>
      <c r="CA1188" s="16"/>
      <c r="CB1188" s="16"/>
      <c r="CC1188" s="16"/>
      <c r="CD1188" s="16"/>
      <c r="CE1188" s="16"/>
      <c r="CF1188" s="150">
        <f t="shared" ref="CF1188" si="3077">SUM(CI1188:DM1188)</f>
        <v>2.3340000000000001</v>
      </c>
      <c r="CG1188" s="150">
        <f>SUM(CI1189:DM1189)</f>
        <v>0</v>
      </c>
      <c r="CH1188" s="152">
        <f>CG1188/CF1188</f>
        <v>0</v>
      </c>
      <c r="CI1188" s="129"/>
      <c r="CJ1188" s="129"/>
      <c r="CK1188" s="129"/>
      <c r="CL1188" s="129"/>
      <c r="CM1188" s="129"/>
      <c r="CN1188" s="129"/>
      <c r="CO1188" s="129"/>
      <c r="CP1188" s="101"/>
      <c r="CQ1188" s="101"/>
      <c r="CR1188" s="101"/>
      <c r="CS1188" s="101"/>
      <c r="CT1188" s="101"/>
      <c r="CU1188" s="101"/>
      <c r="CV1188" s="101">
        <v>1</v>
      </c>
      <c r="CW1188" s="129">
        <v>1.3340000000000001</v>
      </c>
      <c r="CX1188" s="129"/>
      <c r="CY1188" s="129"/>
      <c r="CZ1188" s="129"/>
      <c r="DA1188" s="129"/>
      <c r="DB1188" s="129"/>
      <c r="DC1188" s="129"/>
      <c r="DD1188" s="129"/>
      <c r="DE1188" s="129"/>
      <c r="DF1188" s="129"/>
      <c r="DG1188" s="129"/>
      <c r="DH1188" s="129"/>
      <c r="DI1188" s="129"/>
      <c r="DJ1188" s="129"/>
      <c r="DK1188" s="129"/>
      <c r="DL1188" s="129"/>
      <c r="DM1188" s="129"/>
      <c r="DN1188" s="150">
        <f t="shared" ref="DN1188" si="3078">SUM(DQ1188:ER1188)</f>
        <v>0</v>
      </c>
      <c r="DO1188" s="150">
        <f>SUM(DQ1189:ER1189)</f>
        <v>0</v>
      </c>
      <c r="DP1188" s="152" t="e">
        <f t="shared" si="3068"/>
        <v>#DIV/0!</v>
      </c>
      <c r="DQ1188" s="16"/>
      <c r="DR1188" s="16"/>
      <c r="DS1188" s="16"/>
      <c r="DT1188" s="16"/>
      <c r="DU1188" s="16"/>
      <c r="DV1188" s="16"/>
      <c r="DW1188" s="16"/>
      <c r="DX1188" s="16"/>
      <c r="DY1188" s="16"/>
      <c r="DZ1188" s="16"/>
      <c r="EA1188" s="16"/>
      <c r="EB1188" s="16"/>
      <c r="EC1188" s="16"/>
      <c r="ED1188" s="16"/>
      <c r="EE1188" s="16"/>
      <c r="EF1188" s="16"/>
      <c r="EG1188" s="16"/>
      <c r="EH1188" s="16"/>
      <c r="EI1188" s="16"/>
      <c r="EJ1188" s="16"/>
      <c r="EK1188" s="16"/>
      <c r="EL1188" s="16"/>
      <c r="EM1188" s="16"/>
      <c r="EN1188" s="16"/>
      <c r="EO1188" s="16"/>
      <c r="EP1188" s="16"/>
      <c r="EQ1188" s="16"/>
      <c r="ER1188" s="16"/>
      <c r="ES1188" s="150">
        <f t="shared" ref="ES1188:ES1244" ca="1" si="3079">SUMIF($EV$8:$FZ$9,$O$5,EV1188:FZ1188)</f>
        <v>0</v>
      </c>
      <c r="ET1188" s="150">
        <f t="shared" si="2940"/>
        <v>0</v>
      </c>
      <c r="EU1188" s="152" t="e">
        <f t="shared" ca="1" si="2941"/>
        <v>#DIV/0!</v>
      </c>
      <c r="EV1188" s="16"/>
      <c r="EW1188" s="67"/>
      <c r="EX1188" s="16"/>
      <c r="EY1188" s="16"/>
      <c r="EZ1188" s="16"/>
      <c r="FA1188" s="16"/>
      <c r="FB1188" s="16"/>
      <c r="FC1188" s="16"/>
      <c r="FD1188" s="16"/>
      <c r="FE1188" s="16"/>
      <c r="FF1188" s="16"/>
      <c r="FG1188" s="16"/>
      <c r="FH1188" s="16"/>
      <c r="FI1188" s="16"/>
      <c r="FJ1188" s="16"/>
      <c r="FK1188" s="16"/>
      <c r="FL1188" s="16"/>
      <c r="FM1188" s="16"/>
      <c r="FN1188" s="16"/>
      <c r="FO1188" s="16"/>
      <c r="FP1188" s="16"/>
      <c r="FQ1188" s="16"/>
      <c r="FR1188" s="16"/>
      <c r="FS1188" s="16"/>
      <c r="FT1188" s="16"/>
      <c r="FU1188" s="16"/>
      <c r="FV1188" s="16"/>
      <c r="FW1188" s="16"/>
      <c r="FX1188" s="16"/>
      <c r="FY1188" s="16"/>
      <c r="FZ1188" s="16"/>
      <c r="GA1188" s="150">
        <f t="shared" ref="GA1188" ca="1" si="3080">SUMIF($GD$8:$HG$9,$O$5,GD1188:HG1188)</f>
        <v>0</v>
      </c>
      <c r="GB1188" s="150">
        <f t="shared" ref="GB1188" si="3081">SUM(GD1189:HG1189)</f>
        <v>0</v>
      </c>
      <c r="GC1188" s="152" t="e">
        <f t="shared" ref="GC1188" ca="1" si="3082">GB1188/GA1188</f>
        <v>#DIV/0!</v>
      </c>
      <c r="GD1188" s="16"/>
      <c r="GE1188" s="16"/>
      <c r="GF1188" s="16"/>
      <c r="GG1188" s="16"/>
      <c r="GH1188" s="16"/>
      <c r="GI1188" s="16"/>
      <c r="GJ1188" s="16"/>
      <c r="GK1188" s="16"/>
      <c r="GL1188" s="16"/>
      <c r="GM1188" s="16"/>
      <c r="GN1188" s="16"/>
      <c r="GO1188" s="16"/>
      <c r="GP1188" s="16"/>
      <c r="GQ1188" s="16"/>
      <c r="GR1188" s="16"/>
      <c r="GS1188" s="16"/>
      <c r="GT1188" s="16"/>
      <c r="GU1188" s="16"/>
      <c r="GV1188" s="16"/>
      <c r="GW1188" s="16"/>
      <c r="GX1188" s="16"/>
      <c r="GY1188" s="16"/>
      <c r="GZ1188" s="16"/>
      <c r="HA1188" s="16"/>
      <c r="HB1188" s="16"/>
      <c r="HC1188" s="16"/>
      <c r="HD1188" s="16"/>
      <c r="HE1188" s="16"/>
      <c r="HF1188" s="16"/>
      <c r="HG1188" s="16"/>
      <c r="HH1188" s="150"/>
      <c r="HI1188" s="150">
        <v>0</v>
      </c>
      <c r="HJ1188" s="152" t="e">
        <v>#DIV/0!</v>
      </c>
      <c r="HK1188" s="16"/>
      <c r="HL1188" s="16"/>
      <c r="HM1188" s="16"/>
      <c r="HN1188" s="16"/>
      <c r="HO1188" s="16"/>
      <c r="HP1188" s="16"/>
      <c r="HQ1188" s="16"/>
      <c r="HR1188" s="16"/>
      <c r="HS1188" s="16"/>
      <c r="HT1188" s="16"/>
      <c r="HU1188" s="16"/>
      <c r="HV1188" s="16"/>
      <c r="HW1188" s="16"/>
      <c r="HX1188" s="16"/>
      <c r="HY1188" s="16"/>
      <c r="HZ1188" s="16"/>
      <c r="IA1188" s="16"/>
      <c r="IB1188" s="16"/>
      <c r="IC1188" s="16"/>
      <c r="ID1188" s="16"/>
      <c r="IE1188" s="16"/>
      <c r="IF1188" s="16"/>
      <c r="IG1188" s="16"/>
      <c r="IH1188" s="16"/>
      <c r="II1188" s="16"/>
      <c r="IJ1188" s="16"/>
      <c r="IK1188" s="16"/>
      <c r="IL1188" s="16"/>
      <c r="IM1188" s="16"/>
      <c r="IN1188" s="16"/>
      <c r="IO1188" s="16"/>
      <c r="IP1188" s="150"/>
      <c r="IQ1188" s="150">
        <v>0</v>
      </c>
      <c r="IR1188" s="152" t="e">
        <v>#DIV/0!</v>
      </c>
      <c r="IS1188" s="16"/>
      <c r="IT1188" s="16"/>
      <c r="IU1188" s="16"/>
      <c r="IV1188" s="16"/>
      <c r="IW1188" s="16"/>
      <c r="IX1188" s="16"/>
      <c r="IY1188" s="16"/>
      <c r="IZ1188" s="16"/>
      <c r="JA1188" s="16"/>
      <c r="JB1188" s="16"/>
      <c r="JC1188" s="16"/>
      <c r="JD1188" s="16"/>
      <c r="JE1188" s="16"/>
      <c r="JF1188" s="16"/>
      <c r="JG1188" s="16"/>
      <c r="JH1188" s="16"/>
      <c r="JI1188" s="16"/>
      <c r="JJ1188" s="16"/>
      <c r="JK1188" s="16"/>
      <c r="JL1188" s="16"/>
      <c r="JM1188" s="16"/>
      <c r="JN1188" s="16"/>
      <c r="JO1188" s="16"/>
      <c r="JP1188" s="16"/>
      <c r="JQ1188" s="16"/>
      <c r="JR1188" s="16"/>
      <c r="JS1188" s="16"/>
      <c r="JT1188" s="16"/>
      <c r="JU1188" s="23"/>
      <c r="JV1188" s="16"/>
      <c r="JW1188" s="150"/>
      <c r="JX1188" s="150">
        <v>0</v>
      </c>
      <c r="JY1188" s="152" t="e">
        <v>#DIV/0!</v>
      </c>
      <c r="JZ1188" s="16"/>
      <c r="KA1188" s="16"/>
      <c r="KB1188" s="16"/>
      <c r="KC1188" s="16"/>
      <c r="KD1188" s="16"/>
      <c r="KE1188" s="16"/>
      <c r="KF1188" s="16"/>
      <c r="KG1188" s="16"/>
      <c r="KH1188" s="16"/>
      <c r="KI1188" s="16"/>
      <c r="KJ1188" s="16"/>
      <c r="KK1188" s="16"/>
      <c r="KL1188" s="16"/>
      <c r="KM1188" s="16"/>
      <c r="KN1188" s="16"/>
      <c r="KO1188" s="16"/>
      <c r="KP1188" s="16"/>
      <c r="KQ1188" s="16"/>
      <c r="KR1188" s="16"/>
      <c r="KS1188" s="16"/>
      <c r="KT1188" s="16"/>
      <c r="KU1188" s="16"/>
      <c r="KV1188" s="16"/>
      <c r="KW1188" s="16"/>
      <c r="KX1188" s="16"/>
      <c r="KY1188" s="16"/>
      <c r="KZ1188" s="16"/>
      <c r="LA1188" s="16"/>
      <c r="LB1188" s="16"/>
      <c r="LC1188" s="16"/>
      <c r="LD1188" s="16"/>
      <c r="LE1188" s="150"/>
      <c r="LF1188" s="150">
        <v>0</v>
      </c>
      <c r="LG1188" s="152" t="e">
        <v>#DIV/0!</v>
      </c>
      <c r="LH1188" s="16"/>
      <c r="LI1188" s="16"/>
      <c r="LJ1188" s="16"/>
      <c r="LK1188" s="16"/>
      <c r="LL1188" s="16"/>
      <c r="LM1188" s="16"/>
      <c r="LN1188" s="16"/>
      <c r="LO1188" s="16"/>
      <c r="LP1188" s="16"/>
      <c r="LQ1188" s="16"/>
      <c r="LR1188" s="16"/>
      <c r="LS1188" s="16"/>
      <c r="LT1188" s="16"/>
      <c r="LU1188" s="16"/>
      <c r="LV1188" s="16"/>
      <c r="LW1188" s="16"/>
      <c r="LX1188" s="16"/>
      <c r="LY1188" s="16"/>
      <c r="LZ1188" s="16"/>
      <c r="MA1188" s="16"/>
      <c r="MB1188" s="16"/>
      <c r="MC1188" s="16"/>
      <c r="MD1188" s="16"/>
      <c r="ME1188" s="16"/>
      <c r="MF1188" s="16"/>
      <c r="MG1188" s="16"/>
      <c r="MH1188" s="16"/>
      <c r="MI1188" s="16"/>
      <c r="MJ1188" s="16"/>
      <c r="MK1188" s="16"/>
      <c r="ML1188" s="16"/>
    </row>
    <row r="1189" spans="1:350" ht="13.9" customHeight="1" outlineLevel="3" x14ac:dyDescent="0.2">
      <c r="A1189" s="227"/>
      <c r="B1189" s="219"/>
      <c r="C1189" s="215"/>
      <c r="D1189" s="155"/>
      <c r="E1189" s="176"/>
      <c r="F1189" s="176"/>
      <c r="G1189" s="176"/>
      <c r="H1189" s="171"/>
      <c r="I1189" s="171"/>
      <c r="J1189" s="213"/>
      <c r="K1189" s="213"/>
      <c r="L1189" s="173"/>
      <c r="M1189" s="173"/>
      <c r="N1189" s="184"/>
      <c r="O1189" s="157"/>
      <c r="P1189" s="17" t="s">
        <v>26</v>
      </c>
      <c r="Q1189" s="151"/>
      <c r="R1189" s="151"/>
      <c r="S1189" s="153"/>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151"/>
      <c r="AY1189" s="151"/>
      <c r="AZ1189" s="153"/>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151"/>
      <c r="CG1189" s="151"/>
      <c r="CH1189" s="153"/>
      <c r="CI1189" s="141"/>
      <c r="CJ1189" s="141"/>
      <c r="CK1189" s="141"/>
      <c r="CL1189" s="141"/>
      <c r="CM1189" s="141"/>
      <c r="CN1189" s="141"/>
      <c r="CO1189" s="141"/>
      <c r="CP1189" s="95"/>
      <c r="CQ1189" s="95"/>
      <c r="CR1189" s="95"/>
      <c r="CS1189" s="95"/>
      <c r="CT1189" s="95"/>
      <c r="CU1189" s="95"/>
      <c r="CV1189" s="95"/>
      <c r="CW1189" s="141"/>
      <c r="CX1189" s="141"/>
      <c r="CY1189" s="141"/>
      <c r="CZ1189" s="141"/>
      <c r="DA1189" s="141"/>
      <c r="DB1189" s="141"/>
      <c r="DC1189" s="141"/>
      <c r="DD1189" s="141"/>
      <c r="DE1189" s="141"/>
      <c r="DF1189" s="141"/>
      <c r="DG1189" s="141"/>
      <c r="DH1189" s="141"/>
      <c r="DI1189" s="141"/>
      <c r="DJ1189" s="141"/>
      <c r="DK1189" s="141"/>
      <c r="DL1189" s="141"/>
      <c r="DM1189" s="141"/>
      <c r="DN1189" s="151"/>
      <c r="DO1189" s="151"/>
      <c r="DP1189" s="153"/>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151"/>
      <c r="ET1189" s="151"/>
      <c r="EU1189" s="153"/>
      <c r="EV1189" s="24"/>
      <c r="EW1189" s="125"/>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c r="FU1189" s="24"/>
      <c r="FV1189" s="24"/>
      <c r="FW1189" s="24"/>
      <c r="FX1189" s="24"/>
      <c r="FY1189" s="24"/>
      <c r="FZ1189" s="24"/>
      <c r="GA1189" s="151"/>
      <c r="GB1189" s="151"/>
      <c r="GC1189" s="153"/>
      <c r="GD1189" s="24"/>
      <c r="GE1189" s="24"/>
      <c r="GF1189" s="24"/>
      <c r="GG1189" s="24"/>
      <c r="GH1189" s="24"/>
      <c r="GI1189" s="24"/>
      <c r="GJ1189" s="24"/>
      <c r="GK1189" s="24"/>
      <c r="GL1189" s="24"/>
      <c r="GM1189" s="24"/>
      <c r="GN1189" s="24"/>
      <c r="GO1189" s="24"/>
      <c r="GP1189" s="24"/>
      <c r="GQ1189" s="24"/>
      <c r="GR1189" s="24"/>
      <c r="GS1189" s="24"/>
      <c r="GT1189" s="24"/>
      <c r="GU1189" s="24"/>
      <c r="GV1189" s="24"/>
      <c r="GW1189" s="24"/>
      <c r="GX1189" s="24"/>
      <c r="GY1189" s="24"/>
      <c r="GZ1189" s="24"/>
      <c r="HA1189" s="24"/>
      <c r="HB1189" s="24"/>
      <c r="HC1189" s="24"/>
      <c r="HD1189" s="24"/>
      <c r="HE1189" s="24"/>
      <c r="HF1189" s="24"/>
      <c r="HG1189" s="24"/>
      <c r="HH1189" s="151"/>
      <c r="HI1189" s="151"/>
      <c r="HJ1189" s="153"/>
      <c r="HK1189" s="24"/>
      <c r="HL1189" s="24"/>
      <c r="HM1189" s="24"/>
      <c r="HN1189" s="24"/>
      <c r="HO1189" s="24"/>
      <c r="HP1189" s="24"/>
      <c r="HQ1189" s="24"/>
      <c r="HR1189" s="24"/>
      <c r="HS1189" s="24"/>
      <c r="HT1189" s="24"/>
      <c r="HU1189" s="24"/>
      <c r="HV1189" s="24"/>
      <c r="HW1189" s="24"/>
      <c r="HX1189" s="24"/>
      <c r="HY1189" s="24"/>
      <c r="HZ1189" s="24"/>
      <c r="IA1189" s="24"/>
      <c r="IB1189" s="24"/>
      <c r="IC1189" s="24"/>
      <c r="ID1189" s="24"/>
      <c r="IE1189" s="24"/>
      <c r="IF1189" s="24"/>
      <c r="IG1189" s="24"/>
      <c r="IH1189" s="24"/>
      <c r="II1189" s="24"/>
      <c r="IJ1189" s="24"/>
      <c r="IK1189" s="24"/>
      <c r="IL1189" s="24"/>
      <c r="IM1189" s="24"/>
      <c r="IN1189" s="24"/>
      <c r="IO1189" s="24"/>
      <c r="IP1189" s="151"/>
      <c r="IQ1189" s="151"/>
      <c r="IR1189" s="153"/>
      <c r="IS1189" s="24"/>
      <c r="IT1189" s="24"/>
      <c r="IU1189" s="24"/>
      <c r="IV1189" s="24"/>
      <c r="IW1189" s="24"/>
      <c r="IX1189" s="24"/>
      <c r="IY1189" s="24"/>
      <c r="IZ1189" s="24"/>
      <c r="JA1189" s="24"/>
      <c r="JB1189" s="24"/>
      <c r="JC1189" s="24"/>
      <c r="JD1189" s="24"/>
      <c r="JE1189" s="24"/>
      <c r="JF1189" s="24"/>
      <c r="JG1189" s="24"/>
      <c r="JH1189" s="24"/>
      <c r="JI1189" s="24"/>
      <c r="JJ1189" s="24"/>
      <c r="JK1189" s="24"/>
      <c r="JL1189" s="24"/>
      <c r="JM1189" s="24"/>
      <c r="JN1189" s="24"/>
      <c r="JO1189" s="24"/>
      <c r="JP1189" s="24"/>
      <c r="JQ1189" s="24"/>
      <c r="JR1189" s="24"/>
      <c r="JS1189" s="24"/>
      <c r="JT1189" s="24"/>
      <c r="JU1189" s="25"/>
      <c r="JV1189" s="24"/>
      <c r="JW1189" s="151"/>
      <c r="JX1189" s="151"/>
      <c r="JY1189" s="153"/>
      <c r="JZ1189" s="24"/>
      <c r="KA1189" s="24"/>
      <c r="KB1189" s="24"/>
      <c r="KC1189" s="24"/>
      <c r="KD1189" s="24"/>
      <c r="KE1189" s="24"/>
      <c r="KF1189" s="24"/>
      <c r="KG1189" s="24"/>
      <c r="KH1189" s="24"/>
      <c r="KI1189" s="24"/>
      <c r="KJ1189" s="24"/>
      <c r="KK1189" s="24"/>
      <c r="KL1189" s="24"/>
      <c r="KM1189" s="24"/>
      <c r="KN1189" s="24"/>
      <c r="KO1189" s="24"/>
      <c r="KP1189" s="24"/>
      <c r="KQ1189" s="24"/>
      <c r="KR1189" s="24"/>
      <c r="KS1189" s="24"/>
      <c r="KT1189" s="24"/>
      <c r="KU1189" s="24"/>
      <c r="KV1189" s="24"/>
      <c r="KW1189" s="24"/>
      <c r="KX1189" s="24"/>
      <c r="KY1189" s="24"/>
      <c r="KZ1189" s="24"/>
      <c r="LA1189" s="24"/>
      <c r="LB1189" s="24"/>
      <c r="LC1189" s="24"/>
      <c r="LD1189" s="24"/>
      <c r="LE1189" s="151"/>
      <c r="LF1189" s="151"/>
      <c r="LG1189" s="153"/>
      <c r="LH1189" s="24"/>
      <c r="LI1189" s="24"/>
      <c r="LJ1189" s="24"/>
      <c r="LK1189" s="24"/>
      <c r="LL1189" s="24"/>
      <c r="LM1189" s="24"/>
      <c r="LN1189" s="24"/>
      <c r="LO1189" s="24"/>
      <c r="LP1189" s="24"/>
      <c r="LQ1189" s="24"/>
      <c r="LR1189" s="24"/>
      <c r="LS1189" s="24"/>
      <c r="LT1189" s="24"/>
      <c r="LU1189" s="24"/>
      <c r="LV1189" s="24"/>
      <c r="LW1189" s="24"/>
      <c r="LX1189" s="24"/>
      <c r="LY1189" s="24"/>
      <c r="LZ1189" s="24"/>
      <c r="MA1189" s="24"/>
      <c r="MB1189" s="24"/>
      <c r="MC1189" s="24"/>
      <c r="MD1189" s="24"/>
      <c r="ME1189" s="24"/>
      <c r="MF1189" s="24"/>
      <c r="MG1189" s="24"/>
      <c r="MH1189" s="24"/>
      <c r="MI1189" s="24"/>
      <c r="MJ1189" s="24"/>
      <c r="MK1189" s="24"/>
      <c r="ML1189" s="24"/>
    </row>
    <row r="1190" spans="1:350" ht="13.9" customHeight="1" outlineLevel="3" x14ac:dyDescent="0.2">
      <c r="A1190" s="226" t="s">
        <v>688</v>
      </c>
      <c r="B1190" s="218" t="s">
        <v>412</v>
      </c>
      <c r="C1190" s="214" t="s">
        <v>374</v>
      </c>
      <c r="D1190" s="154">
        <v>32</v>
      </c>
      <c r="E1190" s="175">
        <v>0</v>
      </c>
      <c r="F1190" s="175">
        <f>D1190-E1190</f>
        <v>32</v>
      </c>
      <c r="G1190" s="175" t="s">
        <v>847</v>
      </c>
      <c r="H1190" s="170" t="s">
        <v>981</v>
      </c>
      <c r="I1190" s="170" t="s">
        <v>975</v>
      </c>
      <c r="J1190" s="212">
        <f ca="1">E1190+Q1190+AX1190+CF1190+DN1190+ES1190+GA1190+HH1190+IP1190+JW1190+LE1190</f>
        <v>0</v>
      </c>
      <c r="K1190" s="212">
        <f>E1190+R1190+AY1190+CG1190+DO1190+ET1190+GB1190+HI1190+IQ1190+JX1190+LF1190</f>
        <v>0</v>
      </c>
      <c r="L1190" s="172" t="e">
        <f ca="1">K1190/J1190</f>
        <v>#DIV/0!</v>
      </c>
      <c r="M1190" s="172">
        <f>K1190/D1190</f>
        <v>0</v>
      </c>
      <c r="N1190" s="183">
        <f ca="1">SUMIF($EV$8:$FZ$9,$O$5,$EV1191:$FZ1191)-SUMIF($EV$8:$FZ$9,$Q$5,$EV1191:$FZ1191)</f>
        <v>0</v>
      </c>
      <c r="O1190" s="156"/>
      <c r="P1190" s="16" t="s">
        <v>25</v>
      </c>
      <c r="Q1190" s="150">
        <v>0</v>
      </c>
      <c r="R1190" s="150">
        <v>0</v>
      </c>
      <c r="S1190" s="152" t="e">
        <v>#DIV/0!</v>
      </c>
      <c r="T1190" s="16"/>
      <c r="U1190" s="16"/>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c r="AU1190" s="16"/>
      <c r="AV1190" s="16"/>
      <c r="AW1190" s="16"/>
      <c r="AX1190" s="150">
        <f t="shared" ca="1" si="3030"/>
        <v>0</v>
      </c>
      <c r="AY1190" s="150">
        <f>SUM(BA1191:CE1191)</f>
        <v>0</v>
      </c>
      <c r="AZ1190" s="152" t="e">
        <f ca="1">AY1190/AX1190</f>
        <v>#DIV/0!</v>
      </c>
      <c r="BA1190" s="16"/>
      <c r="BB1190" s="16"/>
      <c r="BC1190" s="16"/>
      <c r="BD1190" s="16"/>
      <c r="BE1190" s="16"/>
      <c r="BF1190" s="16"/>
      <c r="BG1190" s="16"/>
      <c r="BH1190" s="16"/>
      <c r="BI1190" s="16"/>
      <c r="BJ1190" s="16"/>
      <c r="BK1190" s="16"/>
      <c r="BL1190" s="16"/>
      <c r="BM1190" s="16"/>
      <c r="BN1190" s="16"/>
      <c r="BO1190" s="16"/>
      <c r="BP1190" s="16"/>
      <c r="BQ1190" s="16"/>
      <c r="BR1190" s="16"/>
      <c r="BS1190" s="16"/>
      <c r="BT1190" s="16"/>
      <c r="BU1190" s="16"/>
      <c r="BV1190" s="16"/>
      <c r="BW1190" s="16"/>
      <c r="BX1190" s="16"/>
      <c r="BY1190" s="16"/>
      <c r="BZ1190" s="16"/>
      <c r="CA1190" s="16"/>
      <c r="CB1190" s="16"/>
      <c r="CC1190" s="16"/>
      <c r="CD1190" s="16"/>
      <c r="CE1190" s="16"/>
      <c r="CF1190" s="150">
        <f t="shared" ref="CF1190" si="3083">SUM(CI1190:DM1190)</f>
        <v>0</v>
      </c>
      <c r="CG1190" s="150">
        <f>SUM(CI1191:DM1191)</f>
        <v>0</v>
      </c>
      <c r="CH1190" s="152" t="e">
        <f>CG1190/CF1190</f>
        <v>#DIV/0!</v>
      </c>
      <c r="CI1190" s="129"/>
      <c r="CJ1190" s="129"/>
      <c r="CK1190" s="129"/>
      <c r="CL1190" s="129"/>
      <c r="CM1190" s="129"/>
      <c r="CN1190" s="129"/>
      <c r="CO1190" s="129"/>
      <c r="CP1190" s="101"/>
      <c r="CQ1190" s="101"/>
      <c r="CR1190" s="101"/>
      <c r="CS1190" s="101"/>
      <c r="CT1190" s="101"/>
      <c r="CU1190" s="101"/>
      <c r="CV1190" s="101"/>
      <c r="CW1190" s="129"/>
      <c r="CX1190" s="129"/>
      <c r="CY1190" s="129"/>
      <c r="CZ1190" s="129"/>
      <c r="DA1190" s="129"/>
      <c r="DB1190" s="129"/>
      <c r="DC1190" s="129"/>
      <c r="DD1190" s="129"/>
      <c r="DE1190" s="129"/>
      <c r="DF1190" s="129"/>
      <c r="DG1190" s="129"/>
      <c r="DH1190" s="129"/>
      <c r="DI1190" s="129"/>
      <c r="DJ1190" s="129"/>
      <c r="DK1190" s="129"/>
      <c r="DL1190" s="129"/>
      <c r="DM1190" s="129"/>
      <c r="DN1190" s="150">
        <f t="shared" ref="DN1190" si="3084">SUM(DQ1190:ER1190)</f>
        <v>0</v>
      </c>
      <c r="DO1190" s="150">
        <f>SUM(DQ1191:ER1191)</f>
        <v>0</v>
      </c>
      <c r="DP1190" s="152" t="e">
        <f t="shared" si="3068"/>
        <v>#DIV/0!</v>
      </c>
      <c r="DQ1190" s="16"/>
      <c r="DR1190" s="16"/>
      <c r="DS1190" s="16"/>
      <c r="DT1190" s="16"/>
      <c r="DU1190" s="16"/>
      <c r="DV1190" s="16"/>
      <c r="DW1190" s="16"/>
      <c r="DX1190" s="16"/>
      <c r="DY1190" s="16"/>
      <c r="DZ1190" s="16"/>
      <c r="EA1190" s="16"/>
      <c r="EB1190" s="16"/>
      <c r="EC1190" s="16"/>
      <c r="ED1190" s="16"/>
      <c r="EE1190" s="16"/>
      <c r="EF1190" s="16"/>
      <c r="EG1190" s="16"/>
      <c r="EH1190" s="16"/>
      <c r="EI1190" s="16"/>
      <c r="EJ1190" s="16"/>
      <c r="EK1190" s="16"/>
      <c r="EL1190" s="16"/>
      <c r="EM1190" s="16"/>
      <c r="EN1190" s="16"/>
      <c r="EO1190" s="16"/>
      <c r="EP1190" s="16"/>
      <c r="EQ1190" s="16"/>
      <c r="ER1190" s="16"/>
      <c r="ES1190" s="150">
        <f t="shared" ca="1" si="3079"/>
        <v>0</v>
      </c>
      <c r="ET1190" s="150">
        <f t="shared" si="2940"/>
        <v>0</v>
      </c>
      <c r="EU1190" s="152" t="e">
        <f t="shared" ca="1" si="2941"/>
        <v>#DIV/0!</v>
      </c>
      <c r="EV1190" s="16"/>
      <c r="EW1190" s="67"/>
      <c r="EX1190" s="16"/>
      <c r="EY1190" s="16"/>
      <c r="EZ1190" s="16"/>
      <c r="FA1190" s="16"/>
      <c r="FB1190" s="16"/>
      <c r="FC1190" s="16"/>
      <c r="FD1190" s="16"/>
      <c r="FE1190" s="16"/>
      <c r="FF1190" s="16"/>
      <c r="FG1190" s="16"/>
      <c r="FH1190" s="16"/>
      <c r="FI1190" s="16"/>
      <c r="FJ1190" s="16"/>
      <c r="FK1190" s="16"/>
      <c r="FL1190" s="16"/>
      <c r="FM1190" s="16"/>
      <c r="FN1190" s="16"/>
      <c r="FO1190" s="16"/>
      <c r="FP1190" s="16"/>
      <c r="FQ1190" s="16"/>
      <c r="FR1190" s="16"/>
      <c r="FS1190" s="16"/>
      <c r="FT1190" s="16"/>
      <c r="FU1190" s="16"/>
      <c r="FV1190" s="16"/>
      <c r="FW1190" s="16"/>
      <c r="FX1190" s="16"/>
      <c r="FY1190" s="16"/>
      <c r="FZ1190" s="16"/>
      <c r="GA1190" s="150">
        <f t="shared" ref="GA1190" ca="1" si="3085">SUMIF($GD$8:$HG$9,$O$5,GD1190:HG1190)</f>
        <v>0</v>
      </c>
      <c r="GB1190" s="150">
        <f t="shared" ref="GB1190" si="3086">SUM(GD1191:HG1191)</f>
        <v>0</v>
      </c>
      <c r="GC1190" s="152" t="e">
        <f t="shared" ref="GC1190" ca="1" si="3087">GB1190/GA1190</f>
        <v>#DIV/0!</v>
      </c>
      <c r="GD1190" s="16"/>
      <c r="GE1190" s="16"/>
      <c r="GF1190" s="16"/>
      <c r="GG1190" s="16"/>
      <c r="GH1190" s="16"/>
      <c r="GI1190" s="16"/>
      <c r="GJ1190" s="16"/>
      <c r="GK1190" s="16"/>
      <c r="GL1190" s="16"/>
      <c r="GM1190" s="16"/>
      <c r="GN1190" s="16"/>
      <c r="GO1190" s="16"/>
      <c r="GP1190" s="16"/>
      <c r="GQ1190" s="16"/>
      <c r="GR1190" s="16"/>
      <c r="GS1190" s="16"/>
      <c r="GT1190" s="16"/>
      <c r="GU1190" s="16"/>
      <c r="GV1190" s="16"/>
      <c r="GW1190" s="16"/>
      <c r="GX1190" s="16"/>
      <c r="GY1190" s="16"/>
      <c r="GZ1190" s="16"/>
      <c r="HA1190" s="16"/>
      <c r="HB1190" s="16"/>
      <c r="HC1190" s="16"/>
      <c r="HD1190" s="16"/>
      <c r="HE1190" s="16"/>
      <c r="HF1190" s="16"/>
      <c r="HG1190" s="16"/>
      <c r="HH1190" s="150"/>
      <c r="HI1190" s="150">
        <v>0</v>
      </c>
      <c r="HJ1190" s="152" t="e">
        <v>#DIV/0!</v>
      </c>
      <c r="HK1190" s="16"/>
      <c r="HL1190" s="16"/>
      <c r="HM1190" s="16">
        <v>16</v>
      </c>
      <c r="HN1190" s="16">
        <v>16</v>
      </c>
      <c r="HO1190" s="16"/>
      <c r="HP1190" s="16"/>
      <c r="HQ1190" s="16"/>
      <c r="HR1190" s="16"/>
      <c r="HS1190" s="16"/>
      <c r="HT1190" s="16"/>
      <c r="HU1190" s="16"/>
      <c r="HV1190" s="16"/>
      <c r="HW1190" s="16"/>
      <c r="HX1190" s="16"/>
      <c r="HY1190" s="16"/>
      <c r="HZ1190" s="16"/>
      <c r="IA1190" s="16"/>
      <c r="IB1190" s="16"/>
      <c r="IC1190" s="16"/>
      <c r="ID1190" s="16"/>
      <c r="IE1190" s="16"/>
      <c r="IF1190" s="16"/>
      <c r="IG1190" s="16"/>
      <c r="IH1190" s="16"/>
      <c r="II1190" s="16"/>
      <c r="IJ1190" s="16"/>
      <c r="IK1190" s="16"/>
      <c r="IL1190" s="16"/>
      <c r="IM1190" s="16"/>
      <c r="IN1190" s="16"/>
      <c r="IO1190" s="16"/>
      <c r="IP1190" s="150"/>
      <c r="IQ1190" s="150">
        <v>0</v>
      </c>
      <c r="IR1190" s="152" t="e">
        <v>#DIV/0!</v>
      </c>
      <c r="IS1190" s="16"/>
      <c r="IT1190" s="16"/>
      <c r="IU1190" s="16"/>
      <c r="IV1190" s="16"/>
      <c r="IW1190" s="16"/>
      <c r="IX1190" s="16"/>
      <c r="IY1190" s="16"/>
      <c r="IZ1190" s="16"/>
      <c r="JA1190" s="16"/>
      <c r="JB1190" s="16"/>
      <c r="JC1190" s="16"/>
      <c r="JD1190" s="16"/>
      <c r="JE1190" s="16"/>
      <c r="JF1190" s="16"/>
      <c r="JG1190" s="16"/>
      <c r="JH1190" s="16"/>
      <c r="JI1190" s="16"/>
      <c r="JJ1190" s="16"/>
      <c r="JK1190" s="16"/>
      <c r="JL1190" s="16"/>
      <c r="JM1190" s="16"/>
      <c r="JN1190" s="16"/>
      <c r="JO1190" s="16"/>
      <c r="JP1190" s="16"/>
      <c r="JQ1190" s="16"/>
      <c r="JR1190" s="16"/>
      <c r="JS1190" s="16"/>
      <c r="JT1190" s="16"/>
      <c r="JU1190" s="23"/>
      <c r="JV1190" s="16"/>
      <c r="JW1190" s="150"/>
      <c r="JX1190" s="150">
        <v>0</v>
      </c>
      <c r="JY1190" s="152" t="e">
        <v>#DIV/0!</v>
      </c>
      <c r="JZ1190" s="16"/>
      <c r="KA1190" s="16"/>
      <c r="KB1190" s="16"/>
      <c r="KC1190" s="16"/>
      <c r="KD1190" s="16"/>
      <c r="KE1190" s="16"/>
      <c r="KF1190" s="16"/>
      <c r="KG1190" s="16"/>
      <c r="KH1190" s="16"/>
      <c r="KI1190" s="16"/>
      <c r="KJ1190" s="16"/>
      <c r="KK1190" s="16"/>
      <c r="KL1190" s="16"/>
      <c r="KM1190" s="16"/>
      <c r="KN1190" s="16"/>
      <c r="KO1190" s="16"/>
      <c r="KP1190" s="16"/>
      <c r="KQ1190" s="16"/>
      <c r="KR1190" s="16"/>
      <c r="KS1190" s="16"/>
      <c r="KT1190" s="16"/>
      <c r="KU1190" s="16"/>
      <c r="KV1190" s="16"/>
      <c r="KW1190" s="16"/>
      <c r="KX1190" s="16"/>
      <c r="KY1190" s="16"/>
      <c r="KZ1190" s="16"/>
      <c r="LA1190" s="16"/>
      <c r="LB1190" s="16"/>
      <c r="LC1190" s="16"/>
      <c r="LD1190" s="16"/>
      <c r="LE1190" s="150"/>
      <c r="LF1190" s="150">
        <v>0</v>
      </c>
      <c r="LG1190" s="152" t="e">
        <v>#DIV/0!</v>
      </c>
      <c r="LH1190" s="16"/>
      <c r="LI1190" s="16"/>
      <c r="LJ1190" s="16"/>
      <c r="LK1190" s="16"/>
      <c r="LL1190" s="16"/>
      <c r="LM1190" s="16"/>
      <c r="LN1190" s="16"/>
      <c r="LO1190" s="16"/>
      <c r="LP1190" s="16"/>
      <c r="LQ1190" s="16"/>
      <c r="LR1190" s="16"/>
      <c r="LS1190" s="16"/>
      <c r="LT1190" s="16"/>
      <c r="LU1190" s="16"/>
      <c r="LV1190" s="16"/>
      <c r="LW1190" s="16"/>
      <c r="LX1190" s="16"/>
      <c r="LY1190" s="16"/>
      <c r="LZ1190" s="16"/>
      <c r="MA1190" s="16"/>
      <c r="MB1190" s="16"/>
      <c r="MC1190" s="16"/>
      <c r="MD1190" s="16"/>
      <c r="ME1190" s="16"/>
      <c r="MF1190" s="16"/>
      <c r="MG1190" s="16"/>
      <c r="MH1190" s="16"/>
      <c r="MI1190" s="16"/>
      <c r="MJ1190" s="16"/>
      <c r="MK1190" s="16"/>
      <c r="ML1190" s="16"/>
    </row>
    <row r="1191" spans="1:350" ht="13.9" customHeight="1" outlineLevel="3" x14ac:dyDescent="0.2">
      <c r="A1191" s="227"/>
      <c r="B1191" s="219"/>
      <c r="C1191" s="215"/>
      <c r="D1191" s="155"/>
      <c r="E1191" s="176"/>
      <c r="F1191" s="176"/>
      <c r="G1191" s="176"/>
      <c r="H1191" s="171"/>
      <c r="I1191" s="171"/>
      <c r="J1191" s="213"/>
      <c r="K1191" s="213"/>
      <c r="L1191" s="173"/>
      <c r="M1191" s="173"/>
      <c r="N1191" s="184"/>
      <c r="O1191" s="157"/>
      <c r="P1191" s="17" t="s">
        <v>26</v>
      </c>
      <c r="Q1191" s="151"/>
      <c r="R1191" s="151"/>
      <c r="S1191" s="153"/>
      <c r="T1191" s="24"/>
      <c r="U1191" s="24"/>
      <c r="V1191" s="24"/>
      <c r="W1191" s="24"/>
      <c r="X1191" s="24"/>
      <c r="Y1191" s="24"/>
      <c r="Z1191" s="24"/>
      <c r="AA1191" s="24"/>
      <c r="AB1191" s="24"/>
      <c r="AC1191" s="24"/>
      <c r="AD1191" s="24"/>
      <c r="AE1191" s="24"/>
      <c r="AF1191" s="24"/>
      <c r="AG1191" s="24"/>
      <c r="AH1191" s="24"/>
      <c r="AI1191" s="24"/>
      <c r="AJ1191" s="24"/>
      <c r="AK1191" s="24"/>
      <c r="AL1191" s="24"/>
      <c r="AM1191" s="24"/>
      <c r="AN1191" s="24"/>
      <c r="AO1191" s="24"/>
      <c r="AP1191" s="24"/>
      <c r="AQ1191" s="24"/>
      <c r="AR1191" s="24"/>
      <c r="AS1191" s="24"/>
      <c r="AT1191" s="24"/>
      <c r="AU1191" s="24"/>
      <c r="AV1191" s="24"/>
      <c r="AW1191" s="24"/>
      <c r="AX1191" s="151"/>
      <c r="AY1191" s="151"/>
      <c r="AZ1191" s="153"/>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c r="CF1191" s="151"/>
      <c r="CG1191" s="151"/>
      <c r="CH1191" s="153"/>
      <c r="CI1191" s="141"/>
      <c r="CJ1191" s="141"/>
      <c r="CK1191" s="141"/>
      <c r="CL1191" s="141"/>
      <c r="CM1191" s="141"/>
      <c r="CN1191" s="141"/>
      <c r="CO1191" s="141"/>
      <c r="CP1191" s="95"/>
      <c r="CQ1191" s="95"/>
      <c r="CR1191" s="95"/>
      <c r="CS1191" s="95"/>
      <c r="CT1191" s="95"/>
      <c r="CU1191" s="95"/>
      <c r="CV1191" s="95"/>
      <c r="CW1191" s="141"/>
      <c r="CX1191" s="141"/>
      <c r="CY1191" s="141"/>
      <c r="CZ1191" s="141"/>
      <c r="DA1191" s="141"/>
      <c r="DB1191" s="141"/>
      <c r="DC1191" s="141"/>
      <c r="DD1191" s="141"/>
      <c r="DE1191" s="141"/>
      <c r="DF1191" s="141"/>
      <c r="DG1191" s="141"/>
      <c r="DH1191" s="141"/>
      <c r="DI1191" s="141"/>
      <c r="DJ1191" s="141"/>
      <c r="DK1191" s="141"/>
      <c r="DL1191" s="141"/>
      <c r="DM1191" s="141"/>
      <c r="DN1191" s="151"/>
      <c r="DO1191" s="151"/>
      <c r="DP1191" s="153"/>
      <c r="DQ1191" s="24"/>
      <c r="DR1191" s="24"/>
      <c r="DS1191" s="24"/>
      <c r="DT1191" s="24"/>
      <c r="DU1191" s="24"/>
      <c r="DV1191" s="24"/>
      <c r="DW1191" s="24"/>
      <c r="DX1191" s="24"/>
      <c r="DY1191" s="24"/>
      <c r="DZ1191" s="24"/>
      <c r="EA1191" s="24"/>
      <c r="EB1191" s="24"/>
      <c r="EC1191" s="24"/>
      <c r="ED1191" s="24"/>
      <c r="EE1191" s="24"/>
      <c r="EF1191" s="24"/>
      <c r="EG1191" s="24"/>
      <c r="EH1191" s="24"/>
      <c r="EI1191" s="24"/>
      <c r="EJ1191" s="24"/>
      <c r="EK1191" s="24"/>
      <c r="EL1191" s="24"/>
      <c r="EM1191" s="24"/>
      <c r="EN1191" s="24"/>
      <c r="EO1191" s="24"/>
      <c r="EP1191" s="24"/>
      <c r="EQ1191" s="24"/>
      <c r="ER1191" s="24"/>
      <c r="ES1191" s="151"/>
      <c r="ET1191" s="151"/>
      <c r="EU1191" s="153"/>
      <c r="EV1191" s="24"/>
      <c r="EW1191" s="125"/>
      <c r="EX1191" s="24"/>
      <c r="EY1191" s="24"/>
      <c r="EZ1191" s="24"/>
      <c r="FA1191" s="24"/>
      <c r="FB1191" s="24"/>
      <c r="FC1191" s="24"/>
      <c r="FD1191" s="24"/>
      <c r="FE1191" s="24"/>
      <c r="FF1191" s="24"/>
      <c r="FG1191" s="24"/>
      <c r="FH1191" s="24"/>
      <c r="FI1191" s="24"/>
      <c r="FJ1191" s="24"/>
      <c r="FK1191" s="24"/>
      <c r="FL1191" s="24"/>
      <c r="FM1191" s="24"/>
      <c r="FN1191" s="24"/>
      <c r="FO1191" s="24"/>
      <c r="FP1191" s="24"/>
      <c r="FQ1191" s="24"/>
      <c r="FR1191" s="24"/>
      <c r="FS1191" s="24"/>
      <c r="FT1191" s="24"/>
      <c r="FU1191" s="24"/>
      <c r="FV1191" s="24"/>
      <c r="FW1191" s="24"/>
      <c r="FX1191" s="24"/>
      <c r="FY1191" s="24"/>
      <c r="FZ1191" s="24"/>
      <c r="GA1191" s="151"/>
      <c r="GB1191" s="151"/>
      <c r="GC1191" s="153"/>
      <c r="GD1191" s="24"/>
      <c r="GE1191" s="24"/>
      <c r="GF1191" s="24"/>
      <c r="GG1191" s="24"/>
      <c r="GH1191" s="24"/>
      <c r="GI1191" s="24"/>
      <c r="GJ1191" s="24"/>
      <c r="GK1191" s="24"/>
      <c r="GL1191" s="24"/>
      <c r="GM1191" s="24"/>
      <c r="GN1191" s="24"/>
      <c r="GO1191" s="24"/>
      <c r="GP1191" s="24"/>
      <c r="GQ1191" s="24"/>
      <c r="GR1191" s="24"/>
      <c r="GS1191" s="24"/>
      <c r="GT1191" s="24"/>
      <c r="GU1191" s="24"/>
      <c r="GV1191" s="24"/>
      <c r="GW1191" s="24"/>
      <c r="GX1191" s="24"/>
      <c r="GY1191" s="24"/>
      <c r="GZ1191" s="24"/>
      <c r="HA1191" s="24"/>
      <c r="HB1191" s="24"/>
      <c r="HC1191" s="24"/>
      <c r="HD1191" s="24"/>
      <c r="HE1191" s="24"/>
      <c r="HF1191" s="24"/>
      <c r="HG1191" s="24"/>
      <c r="HH1191" s="151"/>
      <c r="HI1191" s="151"/>
      <c r="HJ1191" s="153"/>
      <c r="HK1191" s="24"/>
      <c r="HL1191" s="24"/>
      <c r="HM1191" s="24"/>
      <c r="HN1191" s="24"/>
      <c r="HO1191" s="24"/>
      <c r="HP1191" s="24"/>
      <c r="HQ1191" s="24"/>
      <c r="HR1191" s="24"/>
      <c r="HS1191" s="24"/>
      <c r="HT1191" s="24"/>
      <c r="HU1191" s="24"/>
      <c r="HV1191" s="24"/>
      <c r="HW1191" s="24"/>
      <c r="HX1191" s="24"/>
      <c r="HY1191" s="24"/>
      <c r="HZ1191" s="24"/>
      <c r="IA1191" s="24"/>
      <c r="IB1191" s="24"/>
      <c r="IC1191" s="24"/>
      <c r="ID1191" s="24"/>
      <c r="IE1191" s="24"/>
      <c r="IF1191" s="24"/>
      <c r="IG1191" s="24"/>
      <c r="IH1191" s="24"/>
      <c r="II1191" s="24"/>
      <c r="IJ1191" s="24"/>
      <c r="IK1191" s="24"/>
      <c r="IL1191" s="24"/>
      <c r="IM1191" s="24"/>
      <c r="IN1191" s="24"/>
      <c r="IO1191" s="24"/>
      <c r="IP1191" s="151"/>
      <c r="IQ1191" s="151"/>
      <c r="IR1191" s="153"/>
      <c r="IS1191" s="24"/>
      <c r="IT1191" s="24"/>
      <c r="IU1191" s="24"/>
      <c r="IV1191" s="24"/>
      <c r="IW1191" s="24"/>
      <c r="IX1191" s="24"/>
      <c r="IY1191" s="24"/>
      <c r="IZ1191" s="24"/>
      <c r="JA1191" s="24"/>
      <c r="JB1191" s="24"/>
      <c r="JC1191" s="24"/>
      <c r="JD1191" s="24"/>
      <c r="JE1191" s="24"/>
      <c r="JF1191" s="24"/>
      <c r="JG1191" s="24"/>
      <c r="JH1191" s="24"/>
      <c r="JI1191" s="24"/>
      <c r="JJ1191" s="24"/>
      <c r="JK1191" s="24"/>
      <c r="JL1191" s="24"/>
      <c r="JM1191" s="24"/>
      <c r="JN1191" s="24"/>
      <c r="JO1191" s="24"/>
      <c r="JP1191" s="24"/>
      <c r="JQ1191" s="24"/>
      <c r="JR1191" s="24"/>
      <c r="JS1191" s="24"/>
      <c r="JT1191" s="24"/>
      <c r="JU1191" s="25"/>
      <c r="JV1191" s="24"/>
      <c r="JW1191" s="151"/>
      <c r="JX1191" s="151"/>
      <c r="JY1191" s="153"/>
      <c r="JZ1191" s="24"/>
      <c r="KA1191" s="24"/>
      <c r="KB1191" s="24"/>
      <c r="KC1191" s="24"/>
      <c r="KD1191" s="24"/>
      <c r="KE1191" s="24"/>
      <c r="KF1191" s="24"/>
      <c r="KG1191" s="24"/>
      <c r="KH1191" s="24"/>
      <c r="KI1191" s="24"/>
      <c r="KJ1191" s="24"/>
      <c r="KK1191" s="24"/>
      <c r="KL1191" s="24"/>
      <c r="KM1191" s="24"/>
      <c r="KN1191" s="24"/>
      <c r="KO1191" s="24"/>
      <c r="KP1191" s="24"/>
      <c r="KQ1191" s="24"/>
      <c r="KR1191" s="24"/>
      <c r="KS1191" s="24"/>
      <c r="KT1191" s="24"/>
      <c r="KU1191" s="24"/>
      <c r="KV1191" s="24"/>
      <c r="KW1191" s="24"/>
      <c r="KX1191" s="24"/>
      <c r="KY1191" s="24"/>
      <c r="KZ1191" s="24"/>
      <c r="LA1191" s="24"/>
      <c r="LB1191" s="24"/>
      <c r="LC1191" s="24"/>
      <c r="LD1191" s="24"/>
      <c r="LE1191" s="151"/>
      <c r="LF1191" s="151"/>
      <c r="LG1191" s="153"/>
      <c r="LH1191" s="24"/>
      <c r="LI1191" s="24"/>
      <c r="LJ1191" s="24"/>
      <c r="LK1191" s="24"/>
      <c r="LL1191" s="24"/>
      <c r="LM1191" s="24"/>
      <c r="LN1191" s="24"/>
      <c r="LO1191" s="24"/>
      <c r="LP1191" s="24"/>
      <c r="LQ1191" s="24"/>
      <c r="LR1191" s="24"/>
      <c r="LS1191" s="24"/>
      <c r="LT1191" s="24"/>
      <c r="LU1191" s="24"/>
      <c r="LV1191" s="24"/>
      <c r="LW1191" s="24"/>
      <c r="LX1191" s="24"/>
      <c r="LY1191" s="24"/>
      <c r="LZ1191" s="24"/>
      <c r="MA1191" s="24"/>
      <c r="MB1191" s="24"/>
      <c r="MC1191" s="24"/>
      <c r="MD1191" s="24"/>
      <c r="ME1191" s="24"/>
      <c r="MF1191" s="24"/>
      <c r="MG1191" s="24"/>
      <c r="MH1191" s="24"/>
      <c r="MI1191" s="24"/>
      <c r="MJ1191" s="24"/>
      <c r="MK1191" s="24"/>
      <c r="ML1191" s="24"/>
    </row>
    <row r="1192" spans="1:350" ht="13.9" customHeight="1" outlineLevel="3" x14ac:dyDescent="0.2">
      <c r="A1192" s="226" t="s">
        <v>1195</v>
      </c>
      <c r="B1192" s="218" t="s">
        <v>353</v>
      </c>
      <c r="C1192" s="214" t="s">
        <v>37</v>
      </c>
      <c r="D1192" s="154">
        <v>349</v>
      </c>
      <c r="E1192" s="175">
        <v>0</v>
      </c>
      <c r="F1192" s="175">
        <f>D1192-E1192</f>
        <v>349</v>
      </c>
      <c r="G1192" s="175" t="s">
        <v>898</v>
      </c>
      <c r="H1192" s="170" t="s">
        <v>828</v>
      </c>
      <c r="I1192" s="170" t="s">
        <v>1016</v>
      </c>
      <c r="J1192" s="212">
        <f ca="1">E1192+Q1192+AX1192+CF1192+DN1192+ES1192+GA1192+HH1192+IP1192+JW1192+LE1192</f>
        <v>349</v>
      </c>
      <c r="K1192" s="212">
        <f>E1192+R1192+AY1192+CG1192+DO1192+ET1192+GB1192+HI1192+IQ1192+JX1192+LF1192</f>
        <v>0</v>
      </c>
      <c r="L1192" s="172">
        <f ca="1">K1192/J1192</f>
        <v>0</v>
      </c>
      <c r="M1192" s="172">
        <f>K1192/D1192</f>
        <v>0</v>
      </c>
      <c r="N1192" s="183">
        <f ca="1">SUMIF($EV$8:$FZ$9,$O$5,$EV1193:$FZ1193)-SUMIF($EV$8:$FZ$9,$Q$5,$EV1193:$FZ1193)</f>
        <v>0</v>
      </c>
      <c r="O1192" s="156"/>
      <c r="P1192" s="16" t="s">
        <v>25</v>
      </c>
      <c r="Q1192" s="150">
        <v>0</v>
      </c>
      <c r="R1192" s="150">
        <v>0</v>
      </c>
      <c r="S1192" s="152" t="e">
        <v>#DIV/0!</v>
      </c>
      <c r="T1192" s="16"/>
      <c r="U1192" s="16"/>
      <c r="V1192" s="16"/>
      <c r="W1192" s="16"/>
      <c r="X1192" s="16"/>
      <c r="Y1192" s="16"/>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50">
        <f t="shared" ca="1" si="3030"/>
        <v>0</v>
      </c>
      <c r="AY1192" s="150">
        <f>SUM(BA1193:CE1193)</f>
        <v>0</v>
      </c>
      <c r="AZ1192" s="152" t="e">
        <f ca="1">AY1192/AX1192</f>
        <v>#DIV/0!</v>
      </c>
      <c r="BA1192" s="16"/>
      <c r="BB1192" s="16"/>
      <c r="BC1192" s="16"/>
      <c r="BD1192" s="16"/>
      <c r="BE1192" s="16"/>
      <c r="BF1192" s="16"/>
      <c r="BG1192" s="16"/>
      <c r="BH1192" s="16"/>
      <c r="BI1192" s="16"/>
      <c r="BJ1192" s="16"/>
      <c r="BK1192" s="16"/>
      <c r="BL1192" s="16"/>
      <c r="BM1192" s="16"/>
      <c r="BN1192" s="16"/>
      <c r="BO1192" s="16"/>
      <c r="BP1192" s="16"/>
      <c r="BQ1192" s="16"/>
      <c r="BR1192" s="16"/>
      <c r="BS1192" s="16"/>
      <c r="BT1192" s="16"/>
      <c r="BU1192" s="16"/>
      <c r="BV1192" s="16"/>
      <c r="BW1192" s="16"/>
      <c r="BX1192" s="16"/>
      <c r="BY1192" s="16"/>
      <c r="BZ1192" s="16"/>
      <c r="CA1192" s="16"/>
      <c r="CB1192" s="16"/>
      <c r="CC1192" s="16"/>
      <c r="CD1192" s="16"/>
      <c r="CE1192" s="16"/>
      <c r="CF1192" s="150">
        <f t="shared" ref="CF1192" si="3088">SUM(CI1192:DM1192)</f>
        <v>0</v>
      </c>
      <c r="CG1192" s="150">
        <f>SUM(CI1193:DM1193)</f>
        <v>0</v>
      </c>
      <c r="CH1192" s="152" t="e">
        <f>CG1192/CF1192</f>
        <v>#DIV/0!</v>
      </c>
      <c r="CI1192" s="129"/>
      <c r="CJ1192" s="129"/>
      <c r="CK1192" s="129"/>
      <c r="CL1192" s="129"/>
      <c r="CM1192" s="129"/>
      <c r="CN1192" s="129"/>
      <c r="CO1192" s="129"/>
      <c r="CP1192" s="101"/>
      <c r="CQ1192" s="101"/>
      <c r="CR1192" s="101"/>
      <c r="CS1192" s="101"/>
      <c r="CT1192" s="101"/>
      <c r="CU1192" s="101"/>
      <c r="CV1192" s="101"/>
      <c r="CW1192" s="129"/>
      <c r="CX1192" s="129"/>
      <c r="CY1192" s="129"/>
      <c r="CZ1192" s="129"/>
      <c r="DA1192" s="129"/>
      <c r="DB1192" s="129"/>
      <c r="DC1192" s="129"/>
      <c r="DD1192" s="129"/>
      <c r="DE1192" s="129"/>
      <c r="DF1192" s="129"/>
      <c r="DG1192" s="129"/>
      <c r="DH1192" s="129"/>
      <c r="DI1192" s="129"/>
      <c r="DJ1192" s="129"/>
      <c r="DK1192" s="129"/>
      <c r="DL1192" s="129"/>
      <c r="DM1192" s="129"/>
      <c r="DN1192" s="150">
        <f t="shared" ref="DN1192" si="3089">SUM(DQ1192:ER1192)</f>
        <v>0</v>
      </c>
      <c r="DO1192" s="150">
        <f>SUM(DQ1193:ER1193)</f>
        <v>0</v>
      </c>
      <c r="DP1192" s="152" t="e">
        <f t="shared" si="3068"/>
        <v>#DIV/0!</v>
      </c>
      <c r="DQ1192" s="16"/>
      <c r="DR1192" s="16"/>
      <c r="DS1192" s="16"/>
      <c r="DT1192" s="16"/>
      <c r="DU1192" s="16"/>
      <c r="DV1192" s="16"/>
      <c r="DW1192" s="16"/>
      <c r="DX1192" s="16"/>
      <c r="DY1192" s="16"/>
      <c r="DZ1192" s="16"/>
      <c r="EA1192" s="16"/>
      <c r="EB1192" s="16"/>
      <c r="EC1192" s="16"/>
      <c r="ED1192" s="16"/>
      <c r="EE1192" s="16"/>
      <c r="EF1192" s="16"/>
      <c r="EG1192" s="16"/>
      <c r="EH1192" s="16"/>
      <c r="EI1192" s="16"/>
      <c r="EJ1192" s="16"/>
      <c r="EK1192" s="16"/>
      <c r="EL1192" s="16"/>
      <c r="EM1192" s="16"/>
      <c r="EN1192" s="16"/>
      <c r="EO1192" s="16"/>
      <c r="EP1192" s="16"/>
      <c r="EQ1192" s="16"/>
      <c r="ER1192" s="16"/>
      <c r="ES1192" s="150">
        <f t="shared" ca="1" si="3079"/>
        <v>349</v>
      </c>
      <c r="ET1192" s="150">
        <f t="shared" si="2940"/>
        <v>0</v>
      </c>
      <c r="EU1192" s="152">
        <f t="shared" ca="1" si="2941"/>
        <v>0</v>
      </c>
      <c r="EV1192" s="16"/>
      <c r="EW1192" s="67"/>
      <c r="EX1192" s="16"/>
      <c r="EY1192" s="16"/>
      <c r="EZ1192" s="16"/>
      <c r="FA1192" s="16"/>
      <c r="FB1192" s="16"/>
      <c r="FC1192" s="16"/>
      <c r="FD1192" s="16"/>
      <c r="FE1192" s="16">
        <v>100</v>
      </c>
      <c r="FF1192" s="16">
        <v>100</v>
      </c>
      <c r="FG1192" s="16">
        <v>100</v>
      </c>
      <c r="FH1192" s="16">
        <v>49</v>
      </c>
      <c r="FI1192" s="16"/>
      <c r="FJ1192" s="16"/>
      <c r="FK1192" s="16"/>
      <c r="FL1192" s="16"/>
      <c r="FM1192" s="16"/>
      <c r="FN1192" s="16"/>
      <c r="FO1192" s="16"/>
      <c r="FP1192" s="16"/>
      <c r="FQ1192" s="16"/>
      <c r="FR1192" s="16"/>
      <c r="FS1192" s="16"/>
      <c r="FT1192" s="16"/>
      <c r="FU1192" s="16"/>
      <c r="FV1192" s="16"/>
      <c r="FW1192" s="16"/>
      <c r="FX1192" s="16"/>
      <c r="FY1192" s="16"/>
      <c r="FZ1192" s="16"/>
      <c r="GA1192" s="150">
        <f t="shared" ref="GA1192" ca="1" si="3090">SUMIF($GD$8:$HG$9,$O$5,GD1192:HG1192)</f>
        <v>0</v>
      </c>
      <c r="GB1192" s="150">
        <f t="shared" ref="GB1192" si="3091">SUM(GD1193:HG1193)</f>
        <v>0</v>
      </c>
      <c r="GC1192" s="152" t="e">
        <f t="shared" ref="GC1192" ca="1" si="3092">GB1192/GA1192</f>
        <v>#DIV/0!</v>
      </c>
      <c r="GD1192" s="16"/>
      <c r="GE1192" s="16"/>
      <c r="GF1192" s="16"/>
      <c r="GG1192" s="16"/>
      <c r="GH1192" s="16"/>
      <c r="GI1192" s="16"/>
      <c r="GJ1192" s="16"/>
      <c r="GK1192" s="16"/>
      <c r="GL1192" s="16"/>
      <c r="GM1192" s="16"/>
      <c r="GN1192" s="16"/>
      <c r="GO1192" s="16"/>
      <c r="GP1192" s="16"/>
      <c r="GQ1192" s="16"/>
      <c r="GR1192" s="16"/>
      <c r="GS1192" s="16"/>
      <c r="GT1192" s="16"/>
      <c r="GU1192" s="16"/>
      <c r="GV1192" s="16"/>
      <c r="GW1192" s="16"/>
      <c r="GX1192" s="16"/>
      <c r="GY1192" s="16"/>
      <c r="GZ1192" s="16"/>
      <c r="HA1192" s="16"/>
      <c r="HB1192" s="16"/>
      <c r="HC1192" s="16"/>
      <c r="HD1192" s="16"/>
      <c r="HE1192" s="16"/>
      <c r="HF1192" s="16"/>
      <c r="HG1192" s="16"/>
      <c r="HH1192" s="150"/>
      <c r="HI1192" s="150">
        <v>0</v>
      </c>
      <c r="HJ1192" s="152" t="e">
        <v>#DIV/0!</v>
      </c>
      <c r="HK1192" s="16"/>
      <c r="HL1192" s="16"/>
      <c r="HM1192" s="16"/>
      <c r="HN1192" s="16"/>
      <c r="HO1192" s="16"/>
      <c r="HP1192" s="16"/>
      <c r="HQ1192" s="16"/>
      <c r="HR1192" s="16"/>
      <c r="HS1192" s="16"/>
      <c r="HT1192" s="16"/>
      <c r="HU1192" s="16"/>
      <c r="HV1192" s="16"/>
      <c r="HW1192" s="16"/>
      <c r="HX1192" s="16"/>
      <c r="HY1192" s="16"/>
      <c r="HZ1192" s="16"/>
      <c r="IA1192" s="16"/>
      <c r="IB1192" s="16"/>
      <c r="IC1192" s="16"/>
      <c r="ID1192" s="16"/>
      <c r="IE1192" s="16"/>
      <c r="IF1192" s="16"/>
      <c r="IG1192" s="16"/>
      <c r="IH1192" s="16"/>
      <c r="II1192" s="16"/>
      <c r="IJ1192" s="16"/>
      <c r="IK1192" s="16"/>
      <c r="IL1192" s="16"/>
      <c r="IM1192" s="16"/>
      <c r="IN1192" s="16"/>
      <c r="IO1192" s="16"/>
      <c r="IP1192" s="150"/>
      <c r="IQ1192" s="150">
        <v>0</v>
      </c>
      <c r="IR1192" s="152" t="e">
        <v>#DIV/0!</v>
      </c>
      <c r="IS1192" s="16"/>
      <c r="IT1192" s="16"/>
      <c r="IU1192" s="16"/>
      <c r="IV1192" s="16"/>
      <c r="IW1192" s="16"/>
      <c r="IX1192" s="16"/>
      <c r="IY1192" s="16"/>
      <c r="IZ1192" s="16"/>
      <c r="JA1192" s="16"/>
      <c r="JB1192" s="16"/>
      <c r="JC1192" s="16"/>
      <c r="JD1192" s="16"/>
      <c r="JE1192" s="16"/>
      <c r="JF1192" s="16"/>
      <c r="JG1192" s="16"/>
      <c r="JH1192" s="16"/>
      <c r="JI1192" s="16"/>
      <c r="JJ1192" s="16"/>
      <c r="JK1192" s="16"/>
      <c r="JL1192" s="16"/>
      <c r="JM1192" s="16"/>
      <c r="JN1192" s="16"/>
      <c r="JO1192" s="16"/>
      <c r="JP1192" s="16"/>
      <c r="JQ1192" s="16"/>
      <c r="JR1192" s="16"/>
      <c r="JS1192" s="16"/>
      <c r="JT1192" s="16"/>
      <c r="JU1192" s="23"/>
      <c r="JV1192" s="16"/>
      <c r="JW1192" s="150"/>
      <c r="JX1192" s="150">
        <v>0</v>
      </c>
      <c r="JY1192" s="152" t="e">
        <v>#DIV/0!</v>
      </c>
      <c r="JZ1192" s="16"/>
      <c r="KA1192" s="16"/>
      <c r="KB1192" s="16"/>
      <c r="KC1192" s="16"/>
      <c r="KD1192" s="16"/>
      <c r="KE1192" s="16"/>
      <c r="KF1192" s="16"/>
      <c r="KG1192" s="16"/>
      <c r="KH1192" s="16"/>
      <c r="KI1192" s="16"/>
      <c r="KJ1192" s="16"/>
      <c r="KK1192" s="16"/>
      <c r="KL1192" s="16"/>
      <c r="KM1192" s="16"/>
      <c r="KN1192" s="16"/>
      <c r="KO1192" s="16"/>
      <c r="KP1192" s="16"/>
      <c r="KQ1192" s="16"/>
      <c r="KR1192" s="16"/>
      <c r="KS1192" s="16"/>
      <c r="KT1192" s="16"/>
      <c r="KU1192" s="16"/>
      <c r="KV1192" s="16"/>
      <c r="KW1192" s="16"/>
      <c r="KX1192" s="16"/>
      <c r="KY1192" s="16"/>
      <c r="KZ1192" s="16"/>
      <c r="LA1192" s="16"/>
      <c r="LB1192" s="16"/>
      <c r="LC1192" s="16"/>
      <c r="LD1192" s="16"/>
      <c r="LE1192" s="150"/>
      <c r="LF1192" s="150">
        <v>0</v>
      </c>
      <c r="LG1192" s="152" t="e">
        <v>#DIV/0!</v>
      </c>
      <c r="LH1192" s="16"/>
      <c r="LI1192" s="16"/>
      <c r="LJ1192" s="16"/>
      <c r="LK1192" s="16"/>
      <c r="LL1192" s="16"/>
      <c r="LM1192" s="16"/>
      <c r="LN1192" s="16"/>
      <c r="LO1192" s="16"/>
      <c r="LP1192" s="16"/>
      <c r="LQ1192" s="16"/>
      <c r="LR1192" s="16"/>
      <c r="LS1192" s="16"/>
      <c r="LT1192" s="16"/>
      <c r="LU1192" s="16"/>
      <c r="LV1192" s="16"/>
      <c r="LW1192" s="16"/>
      <c r="LX1192" s="16"/>
      <c r="LY1192" s="16"/>
      <c r="LZ1192" s="16"/>
      <c r="MA1192" s="16"/>
      <c r="MB1192" s="16"/>
      <c r="MC1192" s="16"/>
      <c r="MD1192" s="16"/>
      <c r="ME1192" s="16"/>
      <c r="MF1192" s="16"/>
      <c r="MG1192" s="16"/>
      <c r="MH1192" s="16"/>
      <c r="MI1192" s="16"/>
      <c r="MJ1192" s="16"/>
      <c r="MK1192" s="16"/>
      <c r="ML1192" s="16"/>
    </row>
    <row r="1193" spans="1:350" ht="13.9" customHeight="1" outlineLevel="3" x14ac:dyDescent="0.2">
      <c r="A1193" s="227"/>
      <c r="B1193" s="219"/>
      <c r="C1193" s="215"/>
      <c r="D1193" s="155"/>
      <c r="E1193" s="176"/>
      <c r="F1193" s="176"/>
      <c r="G1193" s="176"/>
      <c r="H1193" s="171"/>
      <c r="I1193" s="171"/>
      <c r="J1193" s="213"/>
      <c r="K1193" s="213"/>
      <c r="L1193" s="173"/>
      <c r="M1193" s="173"/>
      <c r="N1193" s="184"/>
      <c r="O1193" s="157"/>
      <c r="P1193" s="17" t="s">
        <v>26</v>
      </c>
      <c r="Q1193" s="151"/>
      <c r="R1193" s="151"/>
      <c r="S1193" s="153"/>
      <c r="T1193" s="24"/>
      <c r="U1193" s="24"/>
      <c r="V1193" s="24"/>
      <c r="W1193" s="24"/>
      <c r="X1193" s="24"/>
      <c r="Y1193" s="24"/>
      <c r="Z1193" s="24"/>
      <c r="AA1193" s="24"/>
      <c r="AB1193" s="24"/>
      <c r="AC1193" s="24"/>
      <c r="AD1193" s="24"/>
      <c r="AE1193" s="24"/>
      <c r="AF1193" s="24"/>
      <c r="AG1193" s="24"/>
      <c r="AH1193" s="24"/>
      <c r="AI1193" s="24"/>
      <c r="AJ1193" s="24"/>
      <c r="AK1193" s="24"/>
      <c r="AL1193" s="24"/>
      <c r="AM1193" s="24"/>
      <c r="AN1193" s="24"/>
      <c r="AO1193" s="24"/>
      <c r="AP1193" s="24"/>
      <c r="AQ1193" s="24"/>
      <c r="AR1193" s="24"/>
      <c r="AS1193" s="24"/>
      <c r="AT1193" s="24"/>
      <c r="AU1193" s="24"/>
      <c r="AV1193" s="24"/>
      <c r="AW1193" s="24"/>
      <c r="AX1193" s="151"/>
      <c r="AY1193" s="151"/>
      <c r="AZ1193" s="153"/>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c r="CF1193" s="151"/>
      <c r="CG1193" s="151"/>
      <c r="CH1193" s="153"/>
      <c r="CI1193" s="141"/>
      <c r="CJ1193" s="141"/>
      <c r="CK1193" s="141"/>
      <c r="CL1193" s="141"/>
      <c r="CM1193" s="141"/>
      <c r="CN1193" s="141"/>
      <c r="CO1193" s="141"/>
      <c r="CP1193" s="95"/>
      <c r="CQ1193" s="95"/>
      <c r="CR1193" s="95"/>
      <c r="CS1193" s="95"/>
      <c r="CT1193" s="95"/>
      <c r="CU1193" s="95"/>
      <c r="CV1193" s="95"/>
      <c r="CW1193" s="141"/>
      <c r="CX1193" s="141"/>
      <c r="CY1193" s="141"/>
      <c r="CZ1193" s="141"/>
      <c r="DA1193" s="141"/>
      <c r="DB1193" s="141"/>
      <c r="DC1193" s="141"/>
      <c r="DD1193" s="141"/>
      <c r="DE1193" s="141"/>
      <c r="DF1193" s="141"/>
      <c r="DG1193" s="141"/>
      <c r="DH1193" s="141"/>
      <c r="DI1193" s="141"/>
      <c r="DJ1193" s="141"/>
      <c r="DK1193" s="141"/>
      <c r="DL1193" s="141"/>
      <c r="DM1193" s="141"/>
      <c r="DN1193" s="151"/>
      <c r="DO1193" s="151"/>
      <c r="DP1193" s="153"/>
      <c r="DQ1193" s="24"/>
      <c r="DR1193" s="24"/>
      <c r="DS1193" s="24"/>
      <c r="DT1193" s="24"/>
      <c r="DU1193" s="24"/>
      <c r="DV1193" s="24"/>
      <c r="DW1193" s="24"/>
      <c r="DX1193" s="24"/>
      <c r="DY1193" s="24"/>
      <c r="DZ1193" s="24"/>
      <c r="EA1193" s="24"/>
      <c r="EB1193" s="24"/>
      <c r="EC1193" s="24"/>
      <c r="ED1193" s="24"/>
      <c r="EE1193" s="24"/>
      <c r="EF1193" s="24"/>
      <c r="EG1193" s="24"/>
      <c r="EH1193" s="24"/>
      <c r="EI1193" s="24"/>
      <c r="EJ1193" s="24"/>
      <c r="EK1193" s="24"/>
      <c r="EL1193" s="24"/>
      <c r="EM1193" s="24"/>
      <c r="EN1193" s="24"/>
      <c r="EO1193" s="24"/>
      <c r="EP1193" s="24"/>
      <c r="EQ1193" s="24"/>
      <c r="ER1193" s="24"/>
      <c r="ES1193" s="151"/>
      <c r="ET1193" s="151"/>
      <c r="EU1193" s="153"/>
      <c r="EV1193" s="24"/>
      <c r="EW1193" s="125"/>
      <c r="EX1193" s="24"/>
      <c r="EY1193" s="24"/>
      <c r="EZ1193" s="24"/>
      <c r="FA1193" s="24"/>
      <c r="FB1193" s="24"/>
      <c r="FC1193" s="24"/>
      <c r="FD1193" s="24"/>
      <c r="FE1193" s="24"/>
      <c r="FF1193" s="24"/>
      <c r="FG1193" s="24"/>
      <c r="FH1193" s="24"/>
      <c r="FI1193" s="24"/>
      <c r="FJ1193" s="24"/>
      <c r="FK1193" s="24"/>
      <c r="FL1193" s="24"/>
      <c r="FM1193" s="24"/>
      <c r="FN1193" s="24"/>
      <c r="FO1193" s="24"/>
      <c r="FP1193" s="24"/>
      <c r="FQ1193" s="24"/>
      <c r="FR1193" s="24"/>
      <c r="FS1193" s="24"/>
      <c r="FT1193" s="24"/>
      <c r="FU1193" s="24"/>
      <c r="FV1193" s="24"/>
      <c r="FW1193" s="24"/>
      <c r="FX1193" s="24"/>
      <c r="FY1193" s="24"/>
      <c r="FZ1193" s="24"/>
      <c r="GA1193" s="151"/>
      <c r="GB1193" s="151"/>
      <c r="GC1193" s="153"/>
      <c r="GD1193" s="24"/>
      <c r="GE1193" s="24"/>
      <c r="GF1193" s="24"/>
      <c r="GG1193" s="24"/>
      <c r="GH1193" s="24"/>
      <c r="GI1193" s="24"/>
      <c r="GJ1193" s="24"/>
      <c r="GK1193" s="24"/>
      <c r="GL1193" s="24"/>
      <c r="GM1193" s="24"/>
      <c r="GN1193" s="24"/>
      <c r="GO1193" s="24"/>
      <c r="GP1193" s="24"/>
      <c r="GQ1193" s="24"/>
      <c r="GR1193" s="24"/>
      <c r="GS1193" s="24"/>
      <c r="GT1193" s="24"/>
      <c r="GU1193" s="24"/>
      <c r="GV1193" s="24"/>
      <c r="GW1193" s="24"/>
      <c r="GX1193" s="24"/>
      <c r="GY1193" s="24"/>
      <c r="GZ1193" s="24"/>
      <c r="HA1193" s="24"/>
      <c r="HB1193" s="24"/>
      <c r="HC1193" s="24"/>
      <c r="HD1193" s="24"/>
      <c r="HE1193" s="24"/>
      <c r="HF1193" s="24"/>
      <c r="HG1193" s="24"/>
      <c r="HH1193" s="151"/>
      <c r="HI1193" s="151"/>
      <c r="HJ1193" s="153"/>
      <c r="HK1193" s="24"/>
      <c r="HL1193" s="24"/>
      <c r="HM1193" s="24"/>
      <c r="HN1193" s="24"/>
      <c r="HO1193" s="24"/>
      <c r="HP1193" s="24"/>
      <c r="HQ1193" s="24"/>
      <c r="HR1193" s="24"/>
      <c r="HS1193" s="24"/>
      <c r="HT1193" s="24"/>
      <c r="HU1193" s="24"/>
      <c r="HV1193" s="24"/>
      <c r="HW1193" s="24"/>
      <c r="HX1193" s="24"/>
      <c r="HY1193" s="24"/>
      <c r="HZ1193" s="24"/>
      <c r="IA1193" s="24"/>
      <c r="IB1193" s="24"/>
      <c r="IC1193" s="24"/>
      <c r="ID1193" s="24"/>
      <c r="IE1193" s="24"/>
      <c r="IF1193" s="24"/>
      <c r="IG1193" s="24"/>
      <c r="IH1193" s="24"/>
      <c r="II1193" s="24"/>
      <c r="IJ1193" s="24"/>
      <c r="IK1193" s="24"/>
      <c r="IL1193" s="24"/>
      <c r="IM1193" s="24"/>
      <c r="IN1193" s="24"/>
      <c r="IO1193" s="24"/>
      <c r="IP1193" s="151"/>
      <c r="IQ1193" s="151"/>
      <c r="IR1193" s="153"/>
      <c r="IS1193" s="24"/>
      <c r="IT1193" s="24"/>
      <c r="IU1193" s="24"/>
      <c r="IV1193" s="24"/>
      <c r="IW1193" s="24"/>
      <c r="IX1193" s="24"/>
      <c r="IY1193" s="24"/>
      <c r="IZ1193" s="24"/>
      <c r="JA1193" s="24"/>
      <c r="JB1193" s="24"/>
      <c r="JC1193" s="24"/>
      <c r="JD1193" s="24"/>
      <c r="JE1193" s="24"/>
      <c r="JF1193" s="24"/>
      <c r="JG1193" s="24"/>
      <c r="JH1193" s="24"/>
      <c r="JI1193" s="24"/>
      <c r="JJ1193" s="24"/>
      <c r="JK1193" s="24"/>
      <c r="JL1193" s="24"/>
      <c r="JM1193" s="24"/>
      <c r="JN1193" s="24"/>
      <c r="JO1193" s="24"/>
      <c r="JP1193" s="24"/>
      <c r="JQ1193" s="24"/>
      <c r="JR1193" s="24"/>
      <c r="JS1193" s="24"/>
      <c r="JT1193" s="24"/>
      <c r="JU1193" s="25"/>
      <c r="JV1193" s="24"/>
      <c r="JW1193" s="151"/>
      <c r="JX1193" s="151"/>
      <c r="JY1193" s="153"/>
      <c r="JZ1193" s="24"/>
      <c r="KA1193" s="24"/>
      <c r="KB1193" s="24"/>
      <c r="KC1193" s="24"/>
      <c r="KD1193" s="24"/>
      <c r="KE1193" s="24"/>
      <c r="KF1193" s="24"/>
      <c r="KG1193" s="24"/>
      <c r="KH1193" s="24"/>
      <c r="KI1193" s="24"/>
      <c r="KJ1193" s="24"/>
      <c r="KK1193" s="24"/>
      <c r="KL1193" s="24"/>
      <c r="KM1193" s="24"/>
      <c r="KN1193" s="24"/>
      <c r="KO1193" s="24"/>
      <c r="KP1193" s="24"/>
      <c r="KQ1193" s="24"/>
      <c r="KR1193" s="24"/>
      <c r="KS1193" s="24"/>
      <c r="KT1193" s="24"/>
      <c r="KU1193" s="24"/>
      <c r="KV1193" s="24"/>
      <c r="KW1193" s="24"/>
      <c r="KX1193" s="24"/>
      <c r="KY1193" s="24"/>
      <c r="KZ1193" s="24"/>
      <c r="LA1193" s="24"/>
      <c r="LB1193" s="24"/>
      <c r="LC1193" s="24"/>
      <c r="LD1193" s="24"/>
      <c r="LE1193" s="151"/>
      <c r="LF1193" s="151"/>
      <c r="LG1193" s="153"/>
      <c r="LH1193" s="24"/>
      <c r="LI1193" s="24"/>
      <c r="LJ1193" s="24"/>
      <c r="LK1193" s="24"/>
      <c r="LL1193" s="24"/>
      <c r="LM1193" s="24"/>
      <c r="LN1193" s="24"/>
      <c r="LO1193" s="24"/>
      <c r="LP1193" s="24"/>
      <c r="LQ1193" s="24"/>
      <c r="LR1193" s="24"/>
      <c r="LS1193" s="24"/>
      <c r="LT1193" s="24"/>
      <c r="LU1193" s="24"/>
      <c r="LV1193" s="24"/>
      <c r="LW1193" s="24"/>
      <c r="LX1193" s="24"/>
      <c r="LY1193" s="24"/>
      <c r="LZ1193" s="24"/>
      <c r="MA1193" s="24"/>
      <c r="MB1193" s="24"/>
      <c r="MC1193" s="24"/>
      <c r="MD1193" s="24"/>
      <c r="ME1193" s="24"/>
      <c r="MF1193" s="24"/>
      <c r="MG1193" s="24"/>
      <c r="MH1193" s="24"/>
      <c r="MI1193" s="24"/>
      <c r="MJ1193" s="24"/>
      <c r="MK1193" s="24"/>
      <c r="ML1193" s="24"/>
    </row>
    <row r="1194" spans="1:350" s="31" customFormat="1" ht="14.25" customHeight="1" outlineLevel="1" x14ac:dyDescent="0.25">
      <c r="A1194" s="236" t="s">
        <v>694</v>
      </c>
      <c r="B1194" s="228" t="s">
        <v>695</v>
      </c>
      <c r="C1194" s="191" t="s">
        <v>374</v>
      </c>
      <c r="D1194" s="191">
        <v>1212</v>
      </c>
      <c r="E1194" s="175"/>
      <c r="F1194" s="175">
        <f>D1194-E1194</f>
        <v>1212</v>
      </c>
      <c r="G1194" s="175">
        <v>77</v>
      </c>
      <c r="H1194" s="170" t="s">
        <v>884</v>
      </c>
      <c r="I1194" s="170" t="s">
        <v>903</v>
      </c>
      <c r="J1194" s="212">
        <f ca="1">E1194+Q1194+AX1194+CF1194+DN1194+ES1194+GA1194+HH1194+IP1194+JW1194+LE1194</f>
        <v>0</v>
      </c>
      <c r="K1194" s="212">
        <f>E1194+R1194+AY1194+CG1194+DO1194+ET1194+GB1194+HI1194+IQ1194+JX1194+LF1194</f>
        <v>0</v>
      </c>
      <c r="L1194" s="172" t="e">
        <f ca="1">K1194/J1194</f>
        <v>#DIV/0!</v>
      </c>
      <c r="M1194" s="172">
        <f>K1194/D1194</f>
        <v>0</v>
      </c>
      <c r="N1194" s="183">
        <f ca="1">SUMIF($EV$8:$FZ$9,$O$5,$EV1195:$FZ1195)-SUMIF($EV$8:$FZ$9,$Q$5,$EV1195:$FZ1195)</f>
        <v>0</v>
      </c>
      <c r="O1194" s="154"/>
      <c r="P1194" s="191"/>
      <c r="Q1194" s="193">
        <v>0</v>
      </c>
      <c r="R1194" s="193">
        <v>0</v>
      </c>
      <c r="S1194" s="199" t="e">
        <v>#DIV/0!</v>
      </c>
      <c r="T1194" s="191"/>
      <c r="U1194" s="191"/>
      <c r="V1194" s="191"/>
      <c r="W1194" s="191"/>
      <c r="X1194" s="191"/>
      <c r="Y1194" s="191"/>
      <c r="Z1194" s="191"/>
      <c r="AA1194" s="191"/>
      <c r="AB1194" s="191"/>
      <c r="AC1194" s="191"/>
      <c r="AD1194" s="191"/>
      <c r="AE1194" s="191"/>
      <c r="AF1194" s="191"/>
      <c r="AG1194" s="191"/>
      <c r="AH1194" s="191"/>
      <c r="AI1194" s="191"/>
      <c r="AJ1194" s="191"/>
      <c r="AK1194" s="191"/>
      <c r="AL1194" s="191"/>
      <c r="AM1194" s="191"/>
      <c r="AN1194" s="191"/>
      <c r="AO1194" s="191"/>
      <c r="AP1194" s="191"/>
      <c r="AQ1194" s="191"/>
      <c r="AR1194" s="191"/>
      <c r="AS1194" s="191"/>
      <c r="AT1194" s="191"/>
      <c r="AU1194" s="191"/>
      <c r="AV1194" s="191"/>
      <c r="AW1194" s="191"/>
      <c r="AX1194" s="193">
        <f t="shared" ca="1" si="3030"/>
        <v>0</v>
      </c>
      <c r="AY1194" s="193">
        <f>SUM(BA1195:CE1195)</f>
        <v>0</v>
      </c>
      <c r="AZ1194" s="199" t="e">
        <f ca="1">AY1194/AX1194</f>
        <v>#DIV/0!</v>
      </c>
      <c r="BA1194" s="191"/>
      <c r="BB1194" s="191"/>
      <c r="BC1194" s="191"/>
      <c r="BD1194" s="191"/>
      <c r="BE1194" s="191"/>
      <c r="BF1194" s="191"/>
      <c r="BG1194" s="191"/>
      <c r="BH1194" s="191"/>
      <c r="BI1194" s="191"/>
      <c r="BJ1194" s="191"/>
      <c r="BK1194" s="191"/>
      <c r="BL1194" s="191"/>
      <c r="BM1194" s="191"/>
      <c r="BN1194" s="191"/>
      <c r="BO1194" s="191"/>
      <c r="BP1194" s="191"/>
      <c r="BQ1194" s="191"/>
      <c r="BR1194" s="191"/>
      <c r="BS1194" s="191"/>
      <c r="BT1194" s="191"/>
      <c r="BU1194" s="191"/>
      <c r="BV1194" s="191"/>
      <c r="BW1194" s="191"/>
      <c r="BX1194" s="191"/>
      <c r="BY1194" s="191"/>
      <c r="BZ1194" s="191"/>
      <c r="CA1194" s="191"/>
      <c r="CB1194" s="191"/>
      <c r="CC1194" s="191"/>
      <c r="CD1194" s="191"/>
      <c r="CE1194" s="191"/>
      <c r="CF1194" s="150">
        <f t="shared" ref="CF1194" si="3093">SUM(CI1194:DM1194)</f>
        <v>0</v>
      </c>
      <c r="CG1194" s="193">
        <f>SUM(CI1195:DM1195)</f>
        <v>0</v>
      </c>
      <c r="CH1194" s="199" t="e">
        <f>CG1194/CF1194</f>
        <v>#DIV/0!</v>
      </c>
      <c r="CI1194" s="191"/>
      <c r="CJ1194" s="191"/>
      <c r="CK1194" s="191"/>
      <c r="CL1194" s="191"/>
      <c r="CM1194" s="191"/>
      <c r="CN1194" s="191"/>
      <c r="CO1194" s="191"/>
      <c r="CP1194" s="191"/>
      <c r="CQ1194" s="191"/>
      <c r="CR1194" s="191"/>
      <c r="CS1194" s="191"/>
      <c r="CT1194" s="191"/>
      <c r="CU1194" s="191"/>
      <c r="CV1194" s="191"/>
      <c r="CW1194" s="191"/>
      <c r="CX1194" s="191"/>
      <c r="CY1194" s="191"/>
      <c r="CZ1194" s="191"/>
      <c r="DA1194" s="191"/>
      <c r="DB1194" s="191"/>
      <c r="DC1194" s="191"/>
      <c r="DD1194" s="191"/>
      <c r="DE1194" s="191"/>
      <c r="DF1194" s="191"/>
      <c r="DG1194" s="191"/>
      <c r="DH1194" s="191"/>
      <c r="DI1194" s="191"/>
      <c r="DJ1194" s="191"/>
      <c r="DK1194" s="191"/>
      <c r="DL1194" s="191"/>
      <c r="DM1194" s="191"/>
      <c r="DN1194" s="150">
        <f t="shared" ref="DN1194" si="3094">SUM(DQ1194:ER1194)</f>
        <v>0</v>
      </c>
      <c r="DO1194" s="193">
        <f>SUM(DQ1195:ER1195)</f>
        <v>0</v>
      </c>
      <c r="DP1194" s="199" t="e">
        <f t="shared" si="3068"/>
        <v>#DIV/0!</v>
      </c>
      <c r="DQ1194" s="191"/>
      <c r="DR1194" s="191"/>
      <c r="DS1194" s="191"/>
      <c r="DT1194" s="191"/>
      <c r="DU1194" s="191"/>
      <c r="DV1194" s="191"/>
      <c r="DW1194" s="191"/>
      <c r="DX1194" s="191"/>
      <c r="DY1194" s="191"/>
      <c r="DZ1194" s="191"/>
      <c r="EA1194" s="191"/>
      <c r="EB1194" s="191"/>
      <c r="EC1194" s="191"/>
      <c r="ED1194" s="191"/>
      <c r="EE1194" s="191"/>
      <c r="EF1194" s="191"/>
      <c r="EG1194" s="191"/>
      <c r="EH1194" s="191"/>
      <c r="EI1194" s="191"/>
      <c r="EJ1194" s="191"/>
      <c r="EK1194" s="191"/>
      <c r="EL1194" s="191"/>
      <c r="EM1194" s="191"/>
      <c r="EN1194" s="191"/>
      <c r="EO1194" s="191"/>
      <c r="EP1194" s="191"/>
      <c r="EQ1194" s="191"/>
      <c r="ER1194" s="191"/>
      <c r="ES1194" s="150">
        <f t="shared" ca="1" si="3079"/>
        <v>0</v>
      </c>
      <c r="ET1194" s="193">
        <f t="shared" si="2940"/>
        <v>0</v>
      </c>
      <c r="EU1194" s="199" t="e">
        <f t="shared" ca="1" si="2941"/>
        <v>#DIV/0!</v>
      </c>
      <c r="EV1194" s="191"/>
      <c r="EW1194" s="201"/>
      <c r="EX1194" s="191"/>
      <c r="EY1194" s="191"/>
      <c r="EZ1194" s="191"/>
      <c r="FA1194" s="191"/>
      <c r="FB1194" s="191"/>
      <c r="FC1194" s="191"/>
      <c r="FD1194" s="191"/>
      <c r="FE1194" s="191"/>
      <c r="FF1194" s="191"/>
      <c r="FG1194" s="191"/>
      <c r="FH1194" s="191"/>
      <c r="FI1194" s="191"/>
      <c r="FJ1194" s="191"/>
      <c r="FK1194" s="191"/>
      <c r="FL1194" s="191"/>
      <c r="FM1194" s="191"/>
      <c r="FN1194" s="191"/>
      <c r="FO1194" s="191"/>
      <c r="FP1194" s="191"/>
      <c r="FQ1194" s="191"/>
      <c r="FR1194" s="191"/>
      <c r="FS1194" s="191"/>
      <c r="FT1194" s="191"/>
      <c r="FU1194" s="191"/>
      <c r="FV1194" s="191"/>
      <c r="FW1194" s="191"/>
      <c r="FX1194" s="191"/>
      <c r="FY1194" s="191"/>
      <c r="FZ1194" s="191"/>
      <c r="GA1194" s="150">
        <f t="shared" ref="GA1194" ca="1" si="3095">SUMIF($GD$8:$HG$9,$O$5,GD1194:HG1194)</f>
        <v>0</v>
      </c>
      <c r="GB1194" s="150">
        <f t="shared" ref="GB1194" si="3096">SUM(GD1195:HG1195)</f>
        <v>0</v>
      </c>
      <c r="GC1194" s="152" t="e">
        <f t="shared" ref="GC1194" ca="1" si="3097">GB1194/GA1194</f>
        <v>#DIV/0!</v>
      </c>
      <c r="GD1194" s="154"/>
      <c r="GE1194" s="154"/>
      <c r="GF1194" s="154"/>
      <c r="GG1194" s="154"/>
      <c r="GH1194" s="154"/>
      <c r="GI1194" s="154"/>
      <c r="GJ1194" s="154"/>
      <c r="GK1194" s="154"/>
      <c r="GL1194" s="154"/>
      <c r="GM1194" s="154"/>
      <c r="GN1194" s="154"/>
      <c r="GO1194" s="154"/>
      <c r="GP1194" s="154"/>
      <c r="GQ1194" s="154"/>
      <c r="GR1194" s="154"/>
      <c r="GS1194" s="154"/>
      <c r="GT1194" s="154"/>
      <c r="GU1194" s="154"/>
      <c r="GV1194" s="154"/>
      <c r="GW1194" s="154"/>
      <c r="GX1194" s="154"/>
      <c r="GY1194" s="154"/>
      <c r="GZ1194" s="154"/>
      <c r="HA1194" s="154"/>
      <c r="HB1194" s="154"/>
      <c r="HC1194" s="154"/>
      <c r="HD1194" s="154"/>
      <c r="HE1194" s="154"/>
      <c r="HF1194" s="154"/>
      <c r="HG1194" s="154"/>
      <c r="HH1194" s="150"/>
      <c r="HI1194" s="150">
        <v>0</v>
      </c>
      <c r="HJ1194" s="154"/>
      <c r="HK1194" s="154"/>
      <c r="HL1194" s="154"/>
      <c r="HM1194" s="154"/>
      <c r="HN1194" s="154"/>
      <c r="HO1194" s="154"/>
      <c r="HP1194" s="154"/>
      <c r="HQ1194" s="154"/>
      <c r="HR1194" s="154"/>
      <c r="HS1194" s="154"/>
      <c r="HT1194" s="154"/>
      <c r="HU1194" s="154"/>
      <c r="HV1194" s="154"/>
      <c r="HW1194" s="154"/>
      <c r="HX1194" s="154"/>
      <c r="HY1194" s="154"/>
      <c r="HZ1194" s="154"/>
      <c r="IA1194" s="154"/>
      <c r="IB1194" s="154"/>
      <c r="IC1194" s="154"/>
      <c r="ID1194" s="154"/>
      <c r="IE1194" s="154"/>
      <c r="IF1194" s="154"/>
      <c r="IG1194" s="154"/>
      <c r="IH1194" s="154"/>
      <c r="II1194" s="154"/>
      <c r="IJ1194" s="154"/>
      <c r="IK1194" s="154"/>
      <c r="IL1194" s="154"/>
      <c r="IM1194" s="154"/>
      <c r="IN1194" s="154"/>
      <c r="IO1194" s="154"/>
      <c r="IP1194" s="150"/>
      <c r="IQ1194" s="150">
        <v>0</v>
      </c>
      <c r="IR1194" s="154"/>
      <c r="IS1194" s="154"/>
      <c r="IT1194" s="154"/>
      <c r="IU1194" s="154"/>
      <c r="IV1194" s="154"/>
      <c r="IW1194" s="154"/>
      <c r="IX1194" s="154"/>
      <c r="IY1194" s="154"/>
      <c r="IZ1194" s="154"/>
      <c r="JA1194" s="154"/>
      <c r="JB1194" s="154"/>
      <c r="JC1194" s="154"/>
      <c r="JD1194" s="154"/>
      <c r="JE1194" s="154"/>
      <c r="JF1194" s="154"/>
      <c r="JG1194" s="154"/>
      <c r="JH1194" s="154"/>
      <c r="JI1194" s="154"/>
      <c r="JJ1194" s="154"/>
      <c r="JK1194" s="154"/>
      <c r="JL1194" s="154"/>
      <c r="JM1194" s="154"/>
      <c r="JN1194" s="154"/>
      <c r="JO1194" s="154"/>
      <c r="JP1194" s="154"/>
      <c r="JQ1194" s="154"/>
      <c r="JR1194" s="154"/>
      <c r="JS1194" s="154"/>
      <c r="JT1194" s="154"/>
      <c r="JU1194" s="154"/>
      <c r="JV1194" s="154"/>
      <c r="JW1194" s="150"/>
      <c r="JX1194" s="150">
        <v>0</v>
      </c>
      <c r="JY1194" s="154"/>
      <c r="JZ1194" s="154"/>
      <c r="KA1194" s="154"/>
      <c r="KB1194" s="154"/>
      <c r="KC1194" s="154"/>
      <c r="KD1194" s="154"/>
      <c r="KE1194" s="154"/>
      <c r="KF1194" s="154"/>
      <c r="KG1194" s="154"/>
      <c r="KH1194" s="154"/>
      <c r="KI1194" s="154"/>
      <c r="KJ1194" s="154"/>
      <c r="KK1194" s="154"/>
      <c r="KL1194" s="154"/>
      <c r="KM1194" s="154"/>
      <c r="KN1194" s="154"/>
      <c r="KO1194" s="154"/>
      <c r="KP1194" s="154"/>
      <c r="KQ1194" s="154"/>
      <c r="KR1194" s="154"/>
      <c r="KS1194" s="154"/>
      <c r="KT1194" s="154"/>
      <c r="KU1194" s="154"/>
      <c r="KV1194" s="154"/>
      <c r="KW1194" s="154"/>
      <c r="KX1194" s="154"/>
      <c r="KY1194" s="154"/>
      <c r="KZ1194" s="154"/>
      <c r="LA1194" s="154"/>
      <c r="LB1194" s="154"/>
      <c r="LC1194" s="154"/>
      <c r="LD1194" s="154"/>
      <c r="LE1194" s="150"/>
      <c r="LF1194" s="150">
        <v>0</v>
      </c>
      <c r="LG1194" s="154"/>
      <c r="LH1194" s="154"/>
      <c r="LI1194" s="154"/>
      <c r="LJ1194" s="154"/>
      <c r="LK1194" s="154"/>
      <c r="LL1194" s="154"/>
      <c r="LM1194" s="154"/>
      <c r="LN1194" s="154"/>
      <c r="LO1194" s="154"/>
      <c r="LP1194" s="154"/>
      <c r="LQ1194" s="154"/>
      <c r="LR1194" s="154"/>
      <c r="LS1194" s="154"/>
      <c r="LT1194" s="154"/>
      <c r="LU1194" s="154"/>
      <c r="LV1194" s="154"/>
      <c r="LW1194" s="154"/>
      <c r="LX1194" s="154"/>
      <c r="LY1194" s="154"/>
      <c r="LZ1194" s="154"/>
      <c r="MA1194" s="154"/>
      <c r="MB1194" s="154"/>
      <c r="MC1194" s="154"/>
      <c r="MD1194" s="154"/>
      <c r="ME1194" s="154"/>
      <c r="MF1194" s="154"/>
      <c r="MG1194" s="154"/>
      <c r="MH1194" s="154"/>
      <c r="MI1194" s="154"/>
      <c r="MJ1194" s="154"/>
      <c r="MK1194" s="154"/>
      <c r="ML1194" s="154"/>
    </row>
    <row r="1195" spans="1:350" s="31" customFormat="1" ht="14.25" customHeight="1" outlineLevel="1" x14ac:dyDescent="0.25">
      <c r="A1195" s="237"/>
      <c r="B1195" s="229"/>
      <c r="C1195" s="192"/>
      <c r="D1195" s="192"/>
      <c r="E1195" s="176"/>
      <c r="F1195" s="176"/>
      <c r="G1195" s="176"/>
      <c r="H1195" s="171"/>
      <c r="I1195" s="171"/>
      <c r="J1195" s="213"/>
      <c r="K1195" s="213"/>
      <c r="L1195" s="173"/>
      <c r="M1195" s="173"/>
      <c r="N1195" s="184"/>
      <c r="O1195" s="155"/>
      <c r="P1195" s="192"/>
      <c r="Q1195" s="194"/>
      <c r="R1195" s="194"/>
      <c r="S1195" s="200"/>
      <c r="T1195" s="192"/>
      <c r="U1195" s="192"/>
      <c r="V1195" s="192"/>
      <c r="W1195" s="192"/>
      <c r="X1195" s="192"/>
      <c r="Y1195" s="192"/>
      <c r="Z1195" s="192"/>
      <c r="AA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V1195" s="192"/>
      <c r="AW1195" s="192"/>
      <c r="AX1195" s="194"/>
      <c r="AY1195" s="194"/>
      <c r="AZ1195" s="200"/>
      <c r="BA1195" s="192"/>
      <c r="BB1195" s="192"/>
      <c r="BC1195" s="192"/>
      <c r="BD1195" s="192"/>
      <c r="BE1195" s="192"/>
      <c r="BF1195" s="192"/>
      <c r="BG1195" s="192"/>
      <c r="BH1195" s="192"/>
      <c r="BI1195" s="192"/>
      <c r="BJ1195" s="192"/>
      <c r="BK1195" s="192"/>
      <c r="BL1195" s="192"/>
      <c r="BM1195" s="192"/>
      <c r="BN1195" s="192"/>
      <c r="BO1195" s="192"/>
      <c r="BP1195" s="192"/>
      <c r="BQ1195" s="192"/>
      <c r="BR1195" s="192"/>
      <c r="BS1195" s="192"/>
      <c r="BT1195" s="192"/>
      <c r="BU1195" s="192"/>
      <c r="BV1195" s="192"/>
      <c r="BW1195" s="192"/>
      <c r="BX1195" s="192"/>
      <c r="BY1195" s="192"/>
      <c r="BZ1195" s="192"/>
      <c r="CA1195" s="192"/>
      <c r="CB1195" s="192"/>
      <c r="CC1195" s="192"/>
      <c r="CD1195" s="192"/>
      <c r="CE1195" s="192"/>
      <c r="CF1195" s="151"/>
      <c r="CG1195" s="194"/>
      <c r="CH1195" s="200"/>
      <c r="CI1195" s="192"/>
      <c r="CJ1195" s="192"/>
      <c r="CK1195" s="192"/>
      <c r="CL1195" s="192"/>
      <c r="CM1195" s="192"/>
      <c r="CN1195" s="192"/>
      <c r="CO1195" s="192"/>
      <c r="CP1195" s="192"/>
      <c r="CQ1195" s="192"/>
      <c r="CR1195" s="192"/>
      <c r="CS1195" s="192"/>
      <c r="CT1195" s="192"/>
      <c r="CU1195" s="192"/>
      <c r="CV1195" s="192"/>
      <c r="CW1195" s="192"/>
      <c r="CX1195" s="192"/>
      <c r="CY1195" s="192"/>
      <c r="CZ1195" s="192"/>
      <c r="DA1195" s="192"/>
      <c r="DB1195" s="192"/>
      <c r="DC1195" s="192"/>
      <c r="DD1195" s="192"/>
      <c r="DE1195" s="192"/>
      <c r="DF1195" s="192"/>
      <c r="DG1195" s="192"/>
      <c r="DH1195" s="192"/>
      <c r="DI1195" s="192"/>
      <c r="DJ1195" s="192"/>
      <c r="DK1195" s="192"/>
      <c r="DL1195" s="192"/>
      <c r="DM1195" s="192"/>
      <c r="DN1195" s="151"/>
      <c r="DO1195" s="194"/>
      <c r="DP1195" s="200"/>
      <c r="DQ1195" s="192"/>
      <c r="DR1195" s="192"/>
      <c r="DS1195" s="192"/>
      <c r="DT1195" s="192"/>
      <c r="DU1195" s="192"/>
      <c r="DV1195" s="192"/>
      <c r="DW1195" s="192"/>
      <c r="DX1195" s="192"/>
      <c r="DY1195" s="192"/>
      <c r="DZ1195" s="192"/>
      <c r="EA1195" s="192"/>
      <c r="EB1195" s="192"/>
      <c r="EC1195" s="192"/>
      <c r="ED1195" s="192"/>
      <c r="EE1195" s="192"/>
      <c r="EF1195" s="192"/>
      <c r="EG1195" s="192"/>
      <c r="EH1195" s="192"/>
      <c r="EI1195" s="192"/>
      <c r="EJ1195" s="192"/>
      <c r="EK1195" s="192"/>
      <c r="EL1195" s="192"/>
      <c r="EM1195" s="192"/>
      <c r="EN1195" s="192"/>
      <c r="EO1195" s="192"/>
      <c r="EP1195" s="192"/>
      <c r="EQ1195" s="192"/>
      <c r="ER1195" s="192"/>
      <c r="ES1195" s="151"/>
      <c r="ET1195" s="194"/>
      <c r="EU1195" s="200"/>
      <c r="EV1195" s="192"/>
      <c r="EW1195" s="202"/>
      <c r="EX1195" s="192"/>
      <c r="EY1195" s="192"/>
      <c r="EZ1195" s="192"/>
      <c r="FA1195" s="192"/>
      <c r="FB1195" s="192"/>
      <c r="FC1195" s="192"/>
      <c r="FD1195" s="192"/>
      <c r="FE1195" s="192"/>
      <c r="FF1195" s="192"/>
      <c r="FG1195" s="192"/>
      <c r="FH1195" s="192"/>
      <c r="FI1195" s="192"/>
      <c r="FJ1195" s="192"/>
      <c r="FK1195" s="192"/>
      <c r="FL1195" s="192"/>
      <c r="FM1195" s="192"/>
      <c r="FN1195" s="192"/>
      <c r="FO1195" s="192"/>
      <c r="FP1195" s="192"/>
      <c r="FQ1195" s="192"/>
      <c r="FR1195" s="192"/>
      <c r="FS1195" s="192"/>
      <c r="FT1195" s="192"/>
      <c r="FU1195" s="192"/>
      <c r="FV1195" s="192"/>
      <c r="FW1195" s="192"/>
      <c r="FX1195" s="192"/>
      <c r="FY1195" s="192"/>
      <c r="FZ1195" s="192"/>
      <c r="GA1195" s="151"/>
      <c r="GB1195" s="151"/>
      <c r="GC1195" s="153"/>
      <c r="GD1195" s="155"/>
      <c r="GE1195" s="155"/>
      <c r="GF1195" s="155"/>
      <c r="GG1195" s="155"/>
      <c r="GH1195" s="155"/>
      <c r="GI1195" s="155"/>
      <c r="GJ1195" s="155"/>
      <c r="GK1195" s="155"/>
      <c r="GL1195" s="155"/>
      <c r="GM1195" s="155"/>
      <c r="GN1195" s="155"/>
      <c r="GO1195" s="155"/>
      <c r="GP1195" s="155"/>
      <c r="GQ1195" s="155"/>
      <c r="GR1195" s="155"/>
      <c r="GS1195" s="155"/>
      <c r="GT1195" s="155"/>
      <c r="GU1195" s="155"/>
      <c r="GV1195" s="155"/>
      <c r="GW1195" s="155"/>
      <c r="GX1195" s="155"/>
      <c r="GY1195" s="155"/>
      <c r="GZ1195" s="155"/>
      <c r="HA1195" s="155"/>
      <c r="HB1195" s="155"/>
      <c r="HC1195" s="155"/>
      <c r="HD1195" s="155"/>
      <c r="HE1195" s="155"/>
      <c r="HF1195" s="155"/>
      <c r="HG1195" s="155"/>
      <c r="HH1195" s="151"/>
      <c r="HI1195" s="151"/>
      <c r="HJ1195" s="155"/>
      <c r="HK1195" s="155"/>
      <c r="HL1195" s="155"/>
      <c r="HM1195" s="155"/>
      <c r="HN1195" s="155"/>
      <c r="HO1195" s="155"/>
      <c r="HP1195" s="155"/>
      <c r="HQ1195" s="155"/>
      <c r="HR1195" s="155"/>
      <c r="HS1195" s="155"/>
      <c r="HT1195" s="155"/>
      <c r="HU1195" s="155"/>
      <c r="HV1195" s="155"/>
      <c r="HW1195" s="155"/>
      <c r="HX1195" s="155"/>
      <c r="HY1195" s="155"/>
      <c r="HZ1195" s="155"/>
      <c r="IA1195" s="155"/>
      <c r="IB1195" s="155"/>
      <c r="IC1195" s="155"/>
      <c r="ID1195" s="155"/>
      <c r="IE1195" s="155"/>
      <c r="IF1195" s="155"/>
      <c r="IG1195" s="155"/>
      <c r="IH1195" s="155"/>
      <c r="II1195" s="155"/>
      <c r="IJ1195" s="155"/>
      <c r="IK1195" s="155"/>
      <c r="IL1195" s="155"/>
      <c r="IM1195" s="155"/>
      <c r="IN1195" s="155"/>
      <c r="IO1195" s="155"/>
      <c r="IP1195" s="151"/>
      <c r="IQ1195" s="151"/>
      <c r="IR1195" s="155"/>
      <c r="IS1195" s="155"/>
      <c r="IT1195" s="155"/>
      <c r="IU1195" s="155"/>
      <c r="IV1195" s="155"/>
      <c r="IW1195" s="155"/>
      <c r="IX1195" s="155"/>
      <c r="IY1195" s="155"/>
      <c r="IZ1195" s="155"/>
      <c r="JA1195" s="155"/>
      <c r="JB1195" s="155"/>
      <c r="JC1195" s="155"/>
      <c r="JD1195" s="155"/>
      <c r="JE1195" s="155"/>
      <c r="JF1195" s="155"/>
      <c r="JG1195" s="155"/>
      <c r="JH1195" s="155"/>
      <c r="JI1195" s="155"/>
      <c r="JJ1195" s="155"/>
      <c r="JK1195" s="155"/>
      <c r="JL1195" s="155"/>
      <c r="JM1195" s="155"/>
      <c r="JN1195" s="155"/>
      <c r="JO1195" s="155"/>
      <c r="JP1195" s="155"/>
      <c r="JQ1195" s="155"/>
      <c r="JR1195" s="155"/>
      <c r="JS1195" s="155"/>
      <c r="JT1195" s="155"/>
      <c r="JU1195" s="155"/>
      <c r="JV1195" s="155"/>
      <c r="JW1195" s="151"/>
      <c r="JX1195" s="151"/>
      <c r="JY1195" s="155"/>
      <c r="JZ1195" s="155"/>
      <c r="KA1195" s="155"/>
      <c r="KB1195" s="155"/>
      <c r="KC1195" s="155"/>
      <c r="KD1195" s="155"/>
      <c r="KE1195" s="155"/>
      <c r="KF1195" s="155"/>
      <c r="KG1195" s="155"/>
      <c r="KH1195" s="155"/>
      <c r="KI1195" s="155"/>
      <c r="KJ1195" s="155"/>
      <c r="KK1195" s="155"/>
      <c r="KL1195" s="155"/>
      <c r="KM1195" s="155"/>
      <c r="KN1195" s="155"/>
      <c r="KO1195" s="155"/>
      <c r="KP1195" s="155"/>
      <c r="KQ1195" s="155"/>
      <c r="KR1195" s="155"/>
      <c r="KS1195" s="155"/>
      <c r="KT1195" s="155"/>
      <c r="KU1195" s="155"/>
      <c r="KV1195" s="155"/>
      <c r="KW1195" s="155"/>
      <c r="KX1195" s="155"/>
      <c r="KY1195" s="155"/>
      <c r="KZ1195" s="155"/>
      <c r="LA1195" s="155"/>
      <c r="LB1195" s="155"/>
      <c r="LC1195" s="155"/>
      <c r="LD1195" s="155"/>
      <c r="LE1195" s="151"/>
      <c r="LF1195" s="151"/>
      <c r="LG1195" s="155"/>
      <c r="LH1195" s="155"/>
      <c r="LI1195" s="155"/>
      <c r="LJ1195" s="155"/>
      <c r="LK1195" s="155"/>
      <c r="LL1195" s="155"/>
      <c r="LM1195" s="155"/>
      <c r="LN1195" s="155"/>
      <c r="LO1195" s="155"/>
      <c r="LP1195" s="155"/>
      <c r="LQ1195" s="155"/>
      <c r="LR1195" s="155"/>
      <c r="LS1195" s="155"/>
      <c r="LT1195" s="155"/>
      <c r="LU1195" s="155"/>
      <c r="LV1195" s="155"/>
      <c r="LW1195" s="155"/>
      <c r="LX1195" s="155"/>
      <c r="LY1195" s="155"/>
      <c r="LZ1195" s="155"/>
      <c r="MA1195" s="155"/>
      <c r="MB1195" s="155"/>
      <c r="MC1195" s="155"/>
      <c r="MD1195" s="155"/>
      <c r="ME1195" s="155"/>
      <c r="MF1195" s="155"/>
      <c r="MG1195" s="155"/>
      <c r="MH1195" s="155"/>
      <c r="MI1195" s="155"/>
      <c r="MJ1195" s="155"/>
      <c r="MK1195" s="155"/>
      <c r="ML1195" s="155"/>
    </row>
    <row r="1196" spans="1:350" ht="13.9" customHeight="1" outlineLevel="2" x14ac:dyDescent="0.2">
      <c r="A1196" s="185" t="s">
        <v>703</v>
      </c>
      <c r="B1196" s="218" t="s">
        <v>696</v>
      </c>
      <c r="C1196" s="154" t="s">
        <v>59</v>
      </c>
      <c r="D1196" s="154">
        <v>77</v>
      </c>
      <c r="E1196" s="175">
        <v>77</v>
      </c>
      <c r="F1196" s="175">
        <f>D1196-E1196</f>
        <v>0</v>
      </c>
      <c r="G1196" s="175" t="s">
        <v>842</v>
      </c>
      <c r="H1196" s="170" t="s">
        <v>884</v>
      </c>
      <c r="I1196" s="170" t="s">
        <v>845</v>
      </c>
      <c r="J1196" s="212">
        <f ca="1">E1196+Q1196+AX1196+CF1196+DN1196+ES1196+GA1196+HH1196+IP1196+JW1196+LE1196</f>
        <v>77</v>
      </c>
      <c r="K1196" s="212">
        <f>E1196+R1196+AY1196+CG1196+DO1196+ET1196+GB1196+HI1196+IQ1196+JX1196+LF1196</f>
        <v>77</v>
      </c>
      <c r="L1196" s="172">
        <f ca="1">K1196/J1196</f>
        <v>1</v>
      </c>
      <c r="M1196" s="172">
        <f>K1196/D1196</f>
        <v>1</v>
      </c>
      <c r="N1196" s="183">
        <f ca="1">SUMIF($EV$8:$FZ$9,$O$5,$EV1197:$FZ1197)-SUMIF($EV$8:$FZ$9,$Q$5,$EV1197:$FZ1197)</f>
        <v>0</v>
      </c>
      <c r="O1196" s="156"/>
      <c r="P1196" s="134" t="s">
        <v>25</v>
      </c>
      <c r="Q1196" s="193">
        <v>0</v>
      </c>
      <c r="R1196" s="193">
        <v>0</v>
      </c>
      <c r="S1196" s="199" t="e">
        <v>#DIV/0!</v>
      </c>
      <c r="T1196" s="134"/>
      <c r="U1196" s="134"/>
      <c r="V1196" s="134"/>
      <c r="W1196" s="134"/>
      <c r="X1196" s="134"/>
      <c r="Y1196" s="134"/>
      <c r="Z1196" s="134"/>
      <c r="AA1196" s="134"/>
      <c r="AB1196" s="134"/>
      <c r="AC1196" s="134"/>
      <c r="AD1196" s="134"/>
      <c r="AE1196" s="134"/>
      <c r="AF1196" s="134"/>
      <c r="AG1196" s="134"/>
      <c r="AH1196" s="134"/>
      <c r="AI1196" s="134"/>
      <c r="AJ1196" s="134"/>
      <c r="AK1196" s="134"/>
      <c r="AL1196" s="134"/>
      <c r="AM1196" s="134"/>
      <c r="AN1196" s="134"/>
      <c r="AO1196" s="134"/>
      <c r="AP1196" s="134"/>
      <c r="AQ1196" s="134"/>
      <c r="AR1196" s="134"/>
      <c r="AS1196" s="134"/>
      <c r="AT1196" s="134"/>
      <c r="AU1196" s="134"/>
      <c r="AV1196" s="134"/>
      <c r="AW1196" s="134"/>
      <c r="AX1196" s="193">
        <f t="shared" ca="1" si="3030"/>
        <v>0</v>
      </c>
      <c r="AY1196" s="193">
        <f>SUM(BA1197:CE1197)</f>
        <v>0</v>
      </c>
      <c r="AZ1196" s="199" t="e">
        <f ca="1">AY1196/AX1196</f>
        <v>#DIV/0!</v>
      </c>
      <c r="BA1196" s="134"/>
      <c r="BB1196" s="134"/>
      <c r="BC1196" s="134"/>
      <c r="BD1196" s="134"/>
      <c r="BE1196" s="134"/>
      <c r="BF1196" s="134"/>
      <c r="BG1196" s="134"/>
      <c r="BH1196" s="134"/>
      <c r="BI1196" s="134"/>
      <c r="BJ1196" s="134"/>
      <c r="BK1196" s="134"/>
      <c r="BL1196" s="134"/>
      <c r="BM1196" s="134"/>
      <c r="BN1196" s="134"/>
      <c r="BO1196" s="134"/>
      <c r="BP1196" s="134"/>
      <c r="BQ1196" s="134"/>
      <c r="BR1196" s="134"/>
      <c r="BS1196" s="134"/>
      <c r="BT1196" s="134"/>
      <c r="BU1196" s="134"/>
      <c r="BV1196" s="134"/>
      <c r="BW1196" s="134"/>
      <c r="BX1196" s="134"/>
      <c r="BY1196" s="134"/>
      <c r="BZ1196" s="134"/>
      <c r="CA1196" s="134"/>
      <c r="CB1196" s="134"/>
      <c r="CC1196" s="134"/>
      <c r="CD1196" s="134"/>
      <c r="CE1196" s="134"/>
      <c r="CF1196" s="150">
        <f t="shared" ref="CF1196" si="3098">SUM(CI1196:DM1196)</f>
        <v>0</v>
      </c>
      <c r="CG1196" s="193">
        <f>SUM(CI1197:DM1197)</f>
        <v>0</v>
      </c>
      <c r="CH1196" s="199" t="e">
        <f>CG1196/CF1196</f>
        <v>#DIV/0!</v>
      </c>
      <c r="CI1196" s="134"/>
      <c r="CJ1196" s="134"/>
      <c r="CK1196" s="134"/>
      <c r="CL1196" s="134"/>
      <c r="CM1196" s="134"/>
      <c r="CN1196" s="134"/>
      <c r="CO1196" s="134"/>
      <c r="CP1196" s="134"/>
      <c r="CQ1196" s="134"/>
      <c r="CR1196" s="134"/>
      <c r="CS1196" s="134"/>
      <c r="CT1196" s="134"/>
      <c r="CU1196" s="134"/>
      <c r="CV1196" s="134"/>
      <c r="CW1196" s="134"/>
      <c r="CX1196" s="134"/>
      <c r="CY1196" s="134"/>
      <c r="CZ1196" s="134"/>
      <c r="DA1196" s="134"/>
      <c r="DB1196" s="134"/>
      <c r="DC1196" s="134"/>
      <c r="DD1196" s="134"/>
      <c r="DE1196" s="134"/>
      <c r="DF1196" s="134"/>
      <c r="DG1196" s="134"/>
      <c r="DH1196" s="134"/>
      <c r="DI1196" s="134"/>
      <c r="DJ1196" s="134"/>
      <c r="DK1196" s="134"/>
      <c r="DL1196" s="134"/>
      <c r="DM1196" s="134"/>
      <c r="DN1196" s="150">
        <f t="shared" ref="DN1196" si="3099">SUM(DQ1196:ER1196)</f>
        <v>0</v>
      </c>
      <c r="DO1196" s="193">
        <f>SUM(DQ1197:ER1197)</f>
        <v>0</v>
      </c>
      <c r="DP1196" s="199" t="e">
        <f t="shared" si="3068"/>
        <v>#DIV/0!</v>
      </c>
      <c r="DQ1196" s="134"/>
      <c r="DR1196" s="134"/>
      <c r="DS1196" s="134"/>
      <c r="DT1196" s="134"/>
      <c r="DU1196" s="134"/>
      <c r="DV1196" s="134"/>
      <c r="DW1196" s="134"/>
      <c r="DX1196" s="134"/>
      <c r="DY1196" s="134"/>
      <c r="DZ1196" s="134"/>
      <c r="EA1196" s="134"/>
      <c r="EB1196" s="134"/>
      <c r="EC1196" s="134"/>
      <c r="ED1196" s="134"/>
      <c r="EE1196" s="134"/>
      <c r="EF1196" s="134"/>
      <c r="EG1196" s="134"/>
      <c r="EH1196" s="134"/>
      <c r="EI1196" s="134"/>
      <c r="EJ1196" s="134"/>
      <c r="EK1196" s="134"/>
      <c r="EL1196" s="134"/>
      <c r="EM1196" s="134"/>
      <c r="EN1196" s="134"/>
      <c r="EO1196" s="134"/>
      <c r="EP1196" s="134"/>
      <c r="EQ1196" s="134"/>
      <c r="ER1196" s="134"/>
      <c r="ES1196" s="150">
        <f t="shared" ca="1" si="3079"/>
        <v>0</v>
      </c>
      <c r="ET1196" s="193">
        <f t="shared" si="2940"/>
        <v>0</v>
      </c>
      <c r="EU1196" s="199" t="e">
        <f t="shared" ca="1" si="2941"/>
        <v>#DIV/0!</v>
      </c>
      <c r="EV1196" s="134"/>
      <c r="EW1196" s="136"/>
      <c r="EX1196" s="134"/>
      <c r="EY1196" s="134"/>
      <c r="EZ1196" s="134"/>
      <c r="FA1196" s="134"/>
      <c r="FB1196" s="134"/>
      <c r="FC1196" s="134"/>
      <c r="FD1196" s="134"/>
      <c r="FE1196" s="134"/>
      <c r="FF1196" s="134"/>
      <c r="FG1196" s="134"/>
      <c r="FH1196" s="134"/>
      <c r="FI1196" s="134"/>
      <c r="FJ1196" s="134"/>
      <c r="FK1196" s="134"/>
      <c r="FL1196" s="134"/>
      <c r="FM1196" s="134"/>
      <c r="FN1196" s="134"/>
      <c r="FO1196" s="134"/>
      <c r="FP1196" s="134"/>
      <c r="FQ1196" s="134"/>
      <c r="FR1196" s="134"/>
      <c r="FS1196" s="134"/>
      <c r="FT1196" s="134"/>
      <c r="FU1196" s="134"/>
      <c r="FV1196" s="134"/>
      <c r="FW1196" s="134"/>
      <c r="FX1196" s="134"/>
      <c r="FY1196" s="134"/>
      <c r="FZ1196" s="134"/>
      <c r="GA1196" s="150">
        <f t="shared" ref="GA1196" ca="1" si="3100">SUMIF($GD$8:$HG$9,$O$5,GD1196:HG1196)</f>
        <v>0</v>
      </c>
      <c r="GB1196" s="150">
        <f t="shared" ref="GB1196" si="3101">SUM(GD1197:HG1197)</f>
        <v>0</v>
      </c>
      <c r="GC1196" s="152" t="e">
        <f t="shared" ref="GC1196" ca="1" si="3102">GB1196/GA1196</f>
        <v>#DIV/0!</v>
      </c>
      <c r="GD1196" s="16"/>
      <c r="GE1196" s="16"/>
      <c r="GF1196" s="16"/>
      <c r="GG1196" s="16"/>
      <c r="GH1196" s="16"/>
      <c r="GI1196" s="16"/>
      <c r="GJ1196" s="16"/>
      <c r="GK1196" s="16"/>
      <c r="GL1196" s="16"/>
      <c r="GM1196" s="16"/>
      <c r="GN1196" s="16"/>
      <c r="GO1196" s="16"/>
      <c r="GP1196" s="16"/>
      <c r="GQ1196" s="16"/>
      <c r="GR1196" s="16"/>
      <c r="GS1196" s="16"/>
      <c r="GT1196" s="16"/>
      <c r="GU1196" s="16"/>
      <c r="GV1196" s="16"/>
      <c r="GW1196" s="16"/>
      <c r="GX1196" s="16"/>
      <c r="GY1196" s="16"/>
      <c r="GZ1196" s="16"/>
      <c r="HA1196" s="16"/>
      <c r="HB1196" s="16"/>
      <c r="HC1196" s="16"/>
      <c r="HD1196" s="16"/>
      <c r="HE1196" s="16"/>
      <c r="HF1196" s="16"/>
      <c r="HG1196" s="16"/>
      <c r="HH1196" s="150"/>
      <c r="HI1196" s="150">
        <v>0</v>
      </c>
      <c r="HJ1196" s="152" t="e">
        <v>#DIV/0!</v>
      </c>
      <c r="HK1196" s="16"/>
      <c r="HL1196" s="16"/>
      <c r="HM1196" s="16"/>
      <c r="HN1196" s="16"/>
      <c r="HO1196" s="16"/>
      <c r="HP1196" s="16"/>
      <c r="HQ1196" s="16"/>
      <c r="HR1196" s="16"/>
      <c r="HS1196" s="16"/>
      <c r="HT1196" s="16"/>
      <c r="HU1196" s="16"/>
      <c r="HV1196" s="16"/>
      <c r="HW1196" s="16"/>
      <c r="HX1196" s="16"/>
      <c r="HY1196" s="16"/>
      <c r="HZ1196" s="16"/>
      <c r="IA1196" s="16"/>
      <c r="IB1196" s="16"/>
      <c r="IC1196" s="16"/>
      <c r="ID1196" s="16"/>
      <c r="IE1196" s="16"/>
      <c r="IF1196" s="16"/>
      <c r="IG1196" s="16"/>
      <c r="IH1196" s="16"/>
      <c r="II1196" s="16"/>
      <c r="IJ1196" s="16"/>
      <c r="IK1196" s="16"/>
      <c r="IL1196" s="16"/>
      <c r="IM1196" s="16"/>
      <c r="IN1196" s="16"/>
      <c r="IO1196" s="16"/>
      <c r="IP1196" s="150"/>
      <c r="IQ1196" s="150">
        <v>0</v>
      </c>
      <c r="IR1196" s="152" t="e">
        <v>#DIV/0!</v>
      </c>
      <c r="IS1196" s="16"/>
      <c r="IT1196" s="16"/>
      <c r="IU1196" s="16"/>
      <c r="IV1196" s="16"/>
      <c r="IW1196" s="16"/>
      <c r="IX1196" s="16"/>
      <c r="IY1196" s="16"/>
      <c r="IZ1196" s="16"/>
      <c r="JA1196" s="16"/>
      <c r="JB1196" s="16"/>
      <c r="JC1196" s="16"/>
      <c r="JD1196" s="16"/>
      <c r="JE1196" s="16"/>
      <c r="JF1196" s="16"/>
      <c r="JG1196" s="16"/>
      <c r="JH1196" s="16"/>
      <c r="JI1196" s="16"/>
      <c r="JJ1196" s="16"/>
      <c r="JK1196" s="16"/>
      <c r="JL1196" s="16"/>
      <c r="JM1196" s="16"/>
      <c r="JN1196" s="16"/>
      <c r="JO1196" s="16"/>
      <c r="JP1196" s="16"/>
      <c r="JQ1196" s="16"/>
      <c r="JR1196" s="16"/>
      <c r="JS1196" s="16"/>
      <c r="JT1196" s="16"/>
      <c r="JU1196" s="23"/>
      <c r="JV1196" s="16"/>
      <c r="JW1196" s="150"/>
      <c r="JX1196" s="150">
        <v>0</v>
      </c>
      <c r="JY1196" s="152" t="e">
        <v>#DIV/0!</v>
      </c>
      <c r="JZ1196" s="16"/>
      <c r="KA1196" s="16"/>
      <c r="KB1196" s="16"/>
      <c r="KC1196" s="16"/>
      <c r="KD1196" s="16"/>
      <c r="KE1196" s="16"/>
      <c r="KF1196" s="16"/>
      <c r="KG1196" s="16"/>
      <c r="KH1196" s="16"/>
      <c r="KI1196" s="16"/>
      <c r="KJ1196" s="16"/>
      <c r="KK1196" s="16"/>
      <c r="KL1196" s="16"/>
      <c r="KM1196" s="16"/>
      <c r="KN1196" s="16"/>
      <c r="KO1196" s="16"/>
      <c r="KP1196" s="16"/>
      <c r="KQ1196" s="16"/>
      <c r="KR1196" s="16"/>
      <c r="KS1196" s="16"/>
      <c r="KT1196" s="16"/>
      <c r="KU1196" s="16"/>
      <c r="KV1196" s="16"/>
      <c r="KW1196" s="16"/>
      <c r="KX1196" s="16"/>
      <c r="KY1196" s="16"/>
      <c r="KZ1196" s="16"/>
      <c r="LA1196" s="16"/>
      <c r="LB1196" s="16"/>
      <c r="LC1196" s="16"/>
      <c r="LD1196" s="16"/>
      <c r="LE1196" s="150"/>
      <c r="LF1196" s="150">
        <v>0</v>
      </c>
      <c r="LG1196" s="152" t="e">
        <v>#DIV/0!</v>
      </c>
      <c r="LH1196" s="16"/>
      <c r="LI1196" s="16"/>
      <c r="LJ1196" s="16"/>
      <c r="LK1196" s="16"/>
      <c r="LL1196" s="16"/>
      <c r="LM1196" s="16"/>
      <c r="LN1196" s="16"/>
      <c r="LO1196" s="16"/>
      <c r="LP1196" s="16"/>
      <c r="LQ1196" s="16"/>
      <c r="LR1196" s="16"/>
      <c r="LS1196" s="16"/>
      <c r="LT1196" s="16"/>
      <c r="LU1196" s="16"/>
      <c r="LV1196" s="16"/>
      <c r="LW1196" s="16"/>
      <c r="LX1196" s="16"/>
      <c r="LY1196" s="16"/>
      <c r="LZ1196" s="16"/>
      <c r="MA1196" s="16"/>
      <c r="MB1196" s="16"/>
      <c r="MC1196" s="16"/>
      <c r="MD1196" s="16"/>
      <c r="ME1196" s="16"/>
      <c r="MF1196" s="16"/>
      <c r="MG1196" s="16"/>
      <c r="MH1196" s="16"/>
      <c r="MI1196" s="16"/>
      <c r="MJ1196" s="16"/>
      <c r="MK1196" s="16"/>
      <c r="ML1196" s="16"/>
    </row>
    <row r="1197" spans="1:350" ht="13.9" customHeight="1" outlineLevel="2" x14ac:dyDescent="0.2">
      <c r="A1197" s="186"/>
      <c r="B1197" s="219"/>
      <c r="C1197" s="155"/>
      <c r="D1197" s="155"/>
      <c r="E1197" s="176"/>
      <c r="F1197" s="176"/>
      <c r="G1197" s="176"/>
      <c r="H1197" s="171"/>
      <c r="I1197" s="171"/>
      <c r="J1197" s="213"/>
      <c r="K1197" s="213"/>
      <c r="L1197" s="173"/>
      <c r="M1197" s="173"/>
      <c r="N1197" s="184"/>
      <c r="O1197" s="157"/>
      <c r="P1197" s="134" t="s">
        <v>26</v>
      </c>
      <c r="Q1197" s="194"/>
      <c r="R1197" s="194"/>
      <c r="S1197" s="200"/>
      <c r="T1197" s="135"/>
      <c r="U1197" s="135"/>
      <c r="V1197" s="135"/>
      <c r="W1197" s="135"/>
      <c r="X1197" s="135"/>
      <c r="Y1197" s="135"/>
      <c r="Z1197" s="135"/>
      <c r="AA1197" s="135"/>
      <c r="AB1197" s="135"/>
      <c r="AC1197" s="135"/>
      <c r="AD1197" s="135"/>
      <c r="AE1197" s="135"/>
      <c r="AF1197" s="135"/>
      <c r="AG1197" s="135"/>
      <c r="AH1197" s="135"/>
      <c r="AI1197" s="135"/>
      <c r="AJ1197" s="135"/>
      <c r="AK1197" s="135"/>
      <c r="AL1197" s="135"/>
      <c r="AM1197" s="135"/>
      <c r="AN1197" s="135"/>
      <c r="AO1197" s="135"/>
      <c r="AP1197" s="135"/>
      <c r="AQ1197" s="135"/>
      <c r="AR1197" s="135"/>
      <c r="AS1197" s="135"/>
      <c r="AT1197" s="135"/>
      <c r="AU1197" s="135"/>
      <c r="AV1197" s="135"/>
      <c r="AW1197" s="135"/>
      <c r="AX1197" s="194"/>
      <c r="AY1197" s="194"/>
      <c r="AZ1197" s="200"/>
      <c r="BA1197" s="135"/>
      <c r="BB1197" s="135"/>
      <c r="BC1197" s="135"/>
      <c r="BD1197" s="135"/>
      <c r="BE1197" s="135"/>
      <c r="BF1197" s="135"/>
      <c r="BG1197" s="135"/>
      <c r="BH1197" s="135"/>
      <c r="BI1197" s="135"/>
      <c r="BJ1197" s="135"/>
      <c r="BK1197" s="135"/>
      <c r="BL1197" s="135"/>
      <c r="BM1197" s="135"/>
      <c r="BN1197" s="135"/>
      <c r="BO1197" s="135"/>
      <c r="BP1197" s="135"/>
      <c r="BQ1197" s="135"/>
      <c r="BR1197" s="135"/>
      <c r="BS1197" s="135"/>
      <c r="BT1197" s="135"/>
      <c r="BU1197" s="135"/>
      <c r="BV1197" s="135"/>
      <c r="BW1197" s="135"/>
      <c r="BX1197" s="135"/>
      <c r="BY1197" s="135"/>
      <c r="BZ1197" s="135"/>
      <c r="CA1197" s="135"/>
      <c r="CB1197" s="135"/>
      <c r="CC1197" s="135"/>
      <c r="CD1197" s="135"/>
      <c r="CE1197" s="135"/>
      <c r="CF1197" s="151"/>
      <c r="CG1197" s="194"/>
      <c r="CH1197" s="200"/>
      <c r="CI1197" s="135"/>
      <c r="CJ1197" s="135"/>
      <c r="CK1197" s="135"/>
      <c r="CL1197" s="135"/>
      <c r="CM1197" s="135"/>
      <c r="CN1197" s="135"/>
      <c r="CO1197" s="135"/>
      <c r="CP1197" s="135"/>
      <c r="CQ1197" s="135"/>
      <c r="CR1197" s="135"/>
      <c r="CS1197" s="135"/>
      <c r="CT1197" s="135"/>
      <c r="CU1197" s="135"/>
      <c r="CV1197" s="135"/>
      <c r="CW1197" s="135"/>
      <c r="CX1197" s="135"/>
      <c r="CY1197" s="135"/>
      <c r="CZ1197" s="135"/>
      <c r="DA1197" s="135"/>
      <c r="DB1197" s="135"/>
      <c r="DC1197" s="135"/>
      <c r="DD1197" s="135"/>
      <c r="DE1197" s="135"/>
      <c r="DF1197" s="135"/>
      <c r="DG1197" s="135"/>
      <c r="DH1197" s="135"/>
      <c r="DI1197" s="135"/>
      <c r="DJ1197" s="135"/>
      <c r="DK1197" s="135"/>
      <c r="DL1197" s="135"/>
      <c r="DM1197" s="135"/>
      <c r="DN1197" s="151"/>
      <c r="DO1197" s="194"/>
      <c r="DP1197" s="200"/>
      <c r="DQ1197" s="135"/>
      <c r="DR1197" s="135"/>
      <c r="DS1197" s="135"/>
      <c r="DT1197" s="135"/>
      <c r="DU1197" s="135"/>
      <c r="DV1197" s="135"/>
      <c r="DW1197" s="135"/>
      <c r="DX1197" s="135"/>
      <c r="DY1197" s="135"/>
      <c r="DZ1197" s="135"/>
      <c r="EA1197" s="135"/>
      <c r="EB1197" s="135"/>
      <c r="EC1197" s="135"/>
      <c r="ED1197" s="135"/>
      <c r="EE1197" s="135"/>
      <c r="EF1197" s="135"/>
      <c r="EG1197" s="135"/>
      <c r="EH1197" s="135"/>
      <c r="EI1197" s="135"/>
      <c r="EJ1197" s="135"/>
      <c r="EK1197" s="135"/>
      <c r="EL1197" s="135"/>
      <c r="EM1197" s="135"/>
      <c r="EN1197" s="135"/>
      <c r="EO1197" s="135"/>
      <c r="EP1197" s="135"/>
      <c r="EQ1197" s="135"/>
      <c r="ER1197" s="135"/>
      <c r="ES1197" s="151"/>
      <c r="ET1197" s="194"/>
      <c r="EU1197" s="200"/>
      <c r="EV1197" s="135"/>
      <c r="EW1197" s="135"/>
      <c r="EX1197" s="135"/>
      <c r="EY1197" s="135"/>
      <c r="EZ1197" s="135"/>
      <c r="FA1197" s="135"/>
      <c r="FB1197" s="135"/>
      <c r="FC1197" s="135"/>
      <c r="FD1197" s="135"/>
      <c r="FE1197" s="135"/>
      <c r="FF1197" s="135"/>
      <c r="FG1197" s="135"/>
      <c r="FH1197" s="135"/>
      <c r="FI1197" s="135"/>
      <c r="FJ1197" s="135"/>
      <c r="FK1197" s="135"/>
      <c r="FL1197" s="135"/>
      <c r="FM1197" s="135"/>
      <c r="FN1197" s="135"/>
      <c r="FO1197" s="135"/>
      <c r="FP1197" s="135"/>
      <c r="FQ1197" s="135"/>
      <c r="FR1197" s="135"/>
      <c r="FS1197" s="135"/>
      <c r="FT1197" s="135"/>
      <c r="FU1197" s="135"/>
      <c r="FV1197" s="135"/>
      <c r="FW1197" s="135"/>
      <c r="FX1197" s="135"/>
      <c r="FY1197" s="135"/>
      <c r="FZ1197" s="135"/>
      <c r="GA1197" s="151"/>
      <c r="GB1197" s="151"/>
      <c r="GC1197" s="153"/>
      <c r="GD1197" s="24"/>
      <c r="GE1197" s="24"/>
      <c r="GF1197" s="24"/>
      <c r="GG1197" s="24"/>
      <c r="GH1197" s="24"/>
      <c r="GI1197" s="24"/>
      <c r="GJ1197" s="24"/>
      <c r="GK1197" s="24"/>
      <c r="GL1197" s="24"/>
      <c r="GM1197" s="24"/>
      <c r="GN1197" s="24"/>
      <c r="GO1197" s="24"/>
      <c r="GP1197" s="24"/>
      <c r="GQ1197" s="24"/>
      <c r="GR1197" s="24"/>
      <c r="GS1197" s="24"/>
      <c r="GT1197" s="24"/>
      <c r="GU1197" s="24"/>
      <c r="GV1197" s="24"/>
      <c r="GW1197" s="24"/>
      <c r="GX1197" s="24"/>
      <c r="GY1197" s="24"/>
      <c r="GZ1197" s="24"/>
      <c r="HA1197" s="24"/>
      <c r="HB1197" s="24"/>
      <c r="HC1197" s="24"/>
      <c r="HD1197" s="24"/>
      <c r="HE1197" s="24"/>
      <c r="HF1197" s="24"/>
      <c r="HG1197" s="24"/>
      <c r="HH1197" s="151"/>
      <c r="HI1197" s="151"/>
      <c r="HJ1197" s="153"/>
      <c r="HK1197" s="24"/>
      <c r="HL1197" s="24"/>
      <c r="HM1197" s="24"/>
      <c r="HN1197" s="24"/>
      <c r="HO1197" s="24"/>
      <c r="HP1197" s="24"/>
      <c r="HQ1197" s="24"/>
      <c r="HR1197" s="24"/>
      <c r="HS1197" s="24"/>
      <c r="HT1197" s="24"/>
      <c r="HU1197" s="24"/>
      <c r="HV1197" s="24"/>
      <c r="HW1197" s="24"/>
      <c r="HX1197" s="24"/>
      <c r="HY1197" s="24"/>
      <c r="HZ1197" s="24"/>
      <c r="IA1197" s="24"/>
      <c r="IB1197" s="24"/>
      <c r="IC1197" s="24"/>
      <c r="ID1197" s="24"/>
      <c r="IE1197" s="24"/>
      <c r="IF1197" s="24"/>
      <c r="IG1197" s="24"/>
      <c r="IH1197" s="24"/>
      <c r="II1197" s="24"/>
      <c r="IJ1197" s="24"/>
      <c r="IK1197" s="24"/>
      <c r="IL1197" s="24"/>
      <c r="IM1197" s="24"/>
      <c r="IN1197" s="24"/>
      <c r="IO1197" s="24"/>
      <c r="IP1197" s="151"/>
      <c r="IQ1197" s="151"/>
      <c r="IR1197" s="153"/>
      <c r="IS1197" s="24"/>
      <c r="IT1197" s="24"/>
      <c r="IU1197" s="24"/>
      <c r="IV1197" s="24"/>
      <c r="IW1197" s="24"/>
      <c r="IX1197" s="24"/>
      <c r="IY1197" s="24"/>
      <c r="IZ1197" s="24"/>
      <c r="JA1197" s="24"/>
      <c r="JB1197" s="24"/>
      <c r="JC1197" s="24"/>
      <c r="JD1197" s="24"/>
      <c r="JE1197" s="24"/>
      <c r="JF1197" s="24"/>
      <c r="JG1197" s="24"/>
      <c r="JH1197" s="24"/>
      <c r="JI1197" s="24"/>
      <c r="JJ1197" s="24"/>
      <c r="JK1197" s="24"/>
      <c r="JL1197" s="24"/>
      <c r="JM1197" s="24"/>
      <c r="JN1197" s="24"/>
      <c r="JO1197" s="24"/>
      <c r="JP1197" s="24"/>
      <c r="JQ1197" s="24"/>
      <c r="JR1197" s="24"/>
      <c r="JS1197" s="24"/>
      <c r="JT1197" s="24"/>
      <c r="JU1197" s="25"/>
      <c r="JV1197" s="24"/>
      <c r="JW1197" s="151"/>
      <c r="JX1197" s="151"/>
      <c r="JY1197" s="153"/>
      <c r="JZ1197" s="24"/>
      <c r="KA1197" s="24"/>
      <c r="KB1197" s="24"/>
      <c r="KC1197" s="24"/>
      <c r="KD1197" s="24"/>
      <c r="KE1197" s="24"/>
      <c r="KF1197" s="24"/>
      <c r="KG1197" s="24"/>
      <c r="KH1197" s="24"/>
      <c r="KI1197" s="24"/>
      <c r="KJ1197" s="24"/>
      <c r="KK1197" s="24"/>
      <c r="KL1197" s="24"/>
      <c r="KM1197" s="24"/>
      <c r="KN1197" s="24"/>
      <c r="KO1197" s="24"/>
      <c r="KP1197" s="24"/>
      <c r="KQ1197" s="24"/>
      <c r="KR1197" s="24"/>
      <c r="KS1197" s="24"/>
      <c r="KT1197" s="24"/>
      <c r="KU1197" s="24"/>
      <c r="KV1197" s="24"/>
      <c r="KW1197" s="24"/>
      <c r="KX1197" s="24"/>
      <c r="KY1197" s="24"/>
      <c r="KZ1197" s="24"/>
      <c r="LA1197" s="24"/>
      <c r="LB1197" s="24"/>
      <c r="LC1197" s="24"/>
      <c r="LD1197" s="24"/>
      <c r="LE1197" s="151"/>
      <c r="LF1197" s="151"/>
      <c r="LG1197" s="153"/>
      <c r="LH1197" s="24"/>
      <c r="LI1197" s="24"/>
      <c r="LJ1197" s="24"/>
      <c r="LK1197" s="24"/>
      <c r="LL1197" s="24"/>
      <c r="LM1197" s="24"/>
      <c r="LN1197" s="24"/>
      <c r="LO1197" s="24"/>
      <c r="LP1197" s="24"/>
      <c r="LQ1197" s="24"/>
      <c r="LR1197" s="24"/>
      <c r="LS1197" s="24"/>
      <c r="LT1197" s="24"/>
      <c r="LU1197" s="24"/>
      <c r="LV1197" s="24"/>
      <c r="LW1197" s="24"/>
      <c r="LX1197" s="24"/>
      <c r="LY1197" s="24"/>
      <c r="LZ1197" s="24"/>
      <c r="MA1197" s="24"/>
      <c r="MB1197" s="24"/>
      <c r="MC1197" s="24"/>
      <c r="MD1197" s="24"/>
      <c r="ME1197" s="24"/>
      <c r="MF1197" s="24"/>
      <c r="MG1197" s="24"/>
      <c r="MH1197" s="24"/>
      <c r="MI1197" s="24"/>
      <c r="MJ1197" s="24"/>
      <c r="MK1197" s="24"/>
      <c r="ML1197" s="24"/>
    </row>
    <row r="1198" spans="1:350" ht="13.9" customHeight="1" outlineLevel="2" x14ac:dyDescent="0.2">
      <c r="A1198" s="185" t="s">
        <v>704</v>
      </c>
      <c r="B1198" s="218" t="s">
        <v>697</v>
      </c>
      <c r="C1198" s="154" t="s">
        <v>38</v>
      </c>
      <c r="D1198" s="154">
        <v>22.8</v>
      </c>
      <c r="E1198" s="175"/>
      <c r="F1198" s="175">
        <f>D1198-E1198</f>
        <v>22.8</v>
      </c>
      <c r="G1198" s="175" t="s">
        <v>1115</v>
      </c>
      <c r="H1198" s="170" t="s">
        <v>887</v>
      </c>
      <c r="I1198" s="170" t="s">
        <v>893</v>
      </c>
      <c r="J1198" s="212">
        <f ca="1">E1198+Q1198+AX1198+CF1198+DN1198+ES1198+GA1198+HH1198+IP1198+JW1198+LE1198</f>
        <v>22.8</v>
      </c>
      <c r="K1198" s="212">
        <f>E1198+R1198+AY1198+CG1198+DO1198+ET1198+GB1198+HI1198+IQ1198+JX1198+LF1198</f>
        <v>16.12</v>
      </c>
      <c r="L1198" s="172">
        <f ca="1">K1198/J1198</f>
        <v>0.7070175438596491</v>
      </c>
      <c r="M1198" s="172">
        <f>K1198/D1198</f>
        <v>0.7070175438596491</v>
      </c>
      <c r="N1198" s="183">
        <f ca="1">SUMIF($EV$8:$FZ$9,$O$5,$EV1199:$FZ1199)-SUMIF($EV$8:$FZ$9,$Q$5,$EV1199:$FZ1199)</f>
        <v>0</v>
      </c>
      <c r="O1198" s="156"/>
      <c r="P1198" s="134" t="s">
        <v>25</v>
      </c>
      <c r="Q1198" s="193">
        <v>0</v>
      </c>
      <c r="R1198" s="193">
        <v>0</v>
      </c>
      <c r="S1198" s="199" t="e">
        <v>#DIV/0!</v>
      </c>
      <c r="T1198" s="134"/>
      <c r="U1198" s="134"/>
      <c r="V1198" s="134"/>
      <c r="W1198" s="134"/>
      <c r="X1198" s="134"/>
      <c r="Y1198" s="134"/>
      <c r="Z1198" s="134"/>
      <c r="AA1198" s="134"/>
      <c r="AB1198" s="134"/>
      <c r="AC1198" s="134"/>
      <c r="AD1198" s="134"/>
      <c r="AE1198" s="134"/>
      <c r="AF1198" s="134"/>
      <c r="AG1198" s="134"/>
      <c r="AH1198" s="134"/>
      <c r="AI1198" s="134"/>
      <c r="AJ1198" s="134"/>
      <c r="AK1198" s="134"/>
      <c r="AL1198" s="134"/>
      <c r="AM1198" s="134"/>
      <c r="AN1198" s="134"/>
      <c r="AO1198" s="134"/>
      <c r="AP1198" s="134"/>
      <c r="AQ1198" s="134"/>
      <c r="AR1198" s="134"/>
      <c r="AS1198" s="134"/>
      <c r="AT1198" s="134"/>
      <c r="AU1198" s="134"/>
      <c r="AV1198" s="134"/>
      <c r="AW1198" s="134"/>
      <c r="AX1198" s="193">
        <f t="shared" ca="1" si="3030"/>
        <v>0</v>
      </c>
      <c r="AY1198" s="193">
        <f>SUM(BA1199:CE1199)</f>
        <v>0</v>
      </c>
      <c r="AZ1198" s="199" t="e">
        <f ca="1">AY1198/AX1198</f>
        <v>#DIV/0!</v>
      </c>
      <c r="BA1198" s="134"/>
      <c r="BB1198" s="134"/>
      <c r="BC1198" s="134"/>
      <c r="BD1198" s="134"/>
      <c r="BE1198" s="134"/>
      <c r="BF1198" s="134"/>
      <c r="BG1198" s="134"/>
      <c r="BH1198" s="134"/>
      <c r="BI1198" s="134"/>
      <c r="BJ1198" s="134"/>
      <c r="BK1198" s="134"/>
      <c r="BL1198" s="134"/>
      <c r="BM1198" s="134"/>
      <c r="BN1198" s="134"/>
      <c r="BO1198" s="134"/>
      <c r="BP1198" s="134"/>
      <c r="BQ1198" s="134"/>
      <c r="BR1198" s="134"/>
      <c r="BS1198" s="134"/>
      <c r="BT1198" s="134"/>
      <c r="BU1198" s="134"/>
      <c r="BV1198" s="134"/>
      <c r="BW1198" s="134"/>
      <c r="BX1198" s="134"/>
      <c r="BY1198" s="134"/>
      <c r="BZ1198" s="134"/>
      <c r="CA1198" s="134"/>
      <c r="CB1198" s="134"/>
      <c r="CC1198" s="134"/>
      <c r="CD1198" s="134"/>
      <c r="CE1198" s="134"/>
      <c r="CF1198" s="150">
        <f t="shared" ref="CF1198" si="3103">SUM(CI1198:DM1198)</f>
        <v>18</v>
      </c>
      <c r="CG1198" s="193">
        <f>SUM(CI1199:DM1199)</f>
        <v>0</v>
      </c>
      <c r="CH1198" s="199">
        <f>CG1198/CF1198</f>
        <v>0</v>
      </c>
      <c r="CI1198" s="134"/>
      <c r="CJ1198" s="134"/>
      <c r="CK1198" s="134"/>
      <c r="CL1198" s="134"/>
      <c r="CM1198" s="134"/>
      <c r="CN1198" s="134"/>
      <c r="CO1198" s="134"/>
      <c r="CP1198" s="134"/>
      <c r="CQ1198" s="134"/>
      <c r="CR1198" s="134"/>
      <c r="CS1198" s="134"/>
      <c r="CT1198" s="134"/>
      <c r="CU1198" s="134"/>
      <c r="CV1198" s="134"/>
      <c r="CW1198" s="134"/>
      <c r="CX1198" s="134"/>
      <c r="CY1198" s="134"/>
      <c r="CZ1198" s="134"/>
      <c r="DA1198" s="134"/>
      <c r="DB1198" s="134">
        <v>1.5</v>
      </c>
      <c r="DC1198" s="134">
        <v>1.5</v>
      </c>
      <c r="DD1198" s="134">
        <v>1.5</v>
      </c>
      <c r="DE1198" s="134">
        <v>1.5</v>
      </c>
      <c r="DF1198" s="134">
        <v>1.5</v>
      </c>
      <c r="DG1198" s="134">
        <v>1.5</v>
      </c>
      <c r="DH1198" s="134">
        <v>1.5</v>
      </c>
      <c r="DI1198" s="134">
        <v>1.5</v>
      </c>
      <c r="DJ1198" s="134">
        <v>1.5</v>
      </c>
      <c r="DK1198" s="134">
        <v>1.5</v>
      </c>
      <c r="DL1198" s="134">
        <v>1.5</v>
      </c>
      <c r="DM1198" s="134">
        <v>1.5</v>
      </c>
      <c r="DN1198" s="150">
        <f t="shared" ref="DN1198" si="3104">SUM(DQ1198:ER1198)</f>
        <v>4.8000000000000007</v>
      </c>
      <c r="DO1198" s="193">
        <f>SUM(DQ1199:ER1199)</f>
        <v>0</v>
      </c>
      <c r="DP1198" s="199">
        <f t="shared" si="3068"/>
        <v>0</v>
      </c>
      <c r="DQ1198" s="134">
        <v>1.6</v>
      </c>
      <c r="DR1198" s="134">
        <v>1.6</v>
      </c>
      <c r="DS1198" s="134">
        <v>1.6</v>
      </c>
      <c r="DT1198" s="134"/>
      <c r="DU1198" s="134"/>
      <c r="DV1198" s="134"/>
      <c r="DW1198" s="134"/>
      <c r="DX1198" s="134"/>
      <c r="DY1198" s="134"/>
      <c r="DZ1198" s="134"/>
      <c r="EA1198" s="134"/>
      <c r="EB1198" s="134"/>
      <c r="EC1198" s="134"/>
      <c r="ED1198" s="134"/>
      <c r="EE1198" s="134"/>
      <c r="EF1198" s="134"/>
      <c r="EG1198" s="134"/>
      <c r="EH1198" s="134"/>
      <c r="EI1198" s="134"/>
      <c r="EJ1198" s="134"/>
      <c r="EK1198" s="134"/>
      <c r="EL1198" s="134"/>
      <c r="EM1198" s="134"/>
      <c r="EN1198" s="134"/>
      <c r="EO1198" s="134"/>
      <c r="EP1198" s="134"/>
      <c r="EQ1198" s="134"/>
      <c r="ER1198" s="134"/>
      <c r="ES1198" s="150">
        <f t="shared" ca="1" si="3079"/>
        <v>0</v>
      </c>
      <c r="ET1198" s="193">
        <f>SUM(EV1199:FZ1199)</f>
        <v>0</v>
      </c>
      <c r="EU1198" s="199" t="e">
        <f t="shared" ref="EU1198:EU1260" ca="1" si="3105">ET1198/ES1198</f>
        <v>#DIV/0!</v>
      </c>
      <c r="EV1198" s="134"/>
      <c r="EW1198" s="136"/>
      <c r="EX1198" s="134"/>
      <c r="EY1198" s="134"/>
      <c r="EZ1198" s="134"/>
      <c r="FA1198" s="134"/>
      <c r="FB1198" s="134"/>
      <c r="FC1198" s="134"/>
      <c r="FD1198" s="134"/>
      <c r="FE1198" s="134"/>
      <c r="FF1198" s="134"/>
      <c r="FG1198" s="134"/>
      <c r="FH1198" s="134"/>
      <c r="FI1198" s="134"/>
      <c r="FJ1198" s="134"/>
      <c r="FK1198" s="134"/>
      <c r="FL1198" s="134"/>
      <c r="FM1198" s="134"/>
      <c r="FN1198" s="134"/>
      <c r="FO1198" s="134"/>
      <c r="FP1198" s="134"/>
      <c r="FQ1198" s="134"/>
      <c r="FR1198" s="134"/>
      <c r="FS1198" s="134"/>
      <c r="FT1198" s="134"/>
      <c r="FU1198" s="134"/>
      <c r="FV1198" s="134"/>
      <c r="FW1198" s="134"/>
      <c r="FX1198" s="134"/>
      <c r="FY1198" s="134"/>
      <c r="FZ1198" s="134"/>
      <c r="GA1198" s="150">
        <f t="shared" ref="GA1198" ca="1" si="3106">SUMIF($GD$8:$HG$9,$O$5,GD1198:HG1198)</f>
        <v>0</v>
      </c>
      <c r="GB1198" s="150">
        <f t="shared" ref="GB1198" si="3107">SUM(GD1199:HG1199)</f>
        <v>14.2</v>
      </c>
      <c r="GC1198" s="152" t="e">
        <f t="shared" ref="GC1198" ca="1" si="3108">GB1198/GA1198</f>
        <v>#DIV/0!</v>
      </c>
      <c r="GD1198" s="16"/>
      <c r="GE1198" s="16"/>
      <c r="GF1198" s="16"/>
      <c r="GG1198" s="16"/>
      <c r="GH1198" s="16"/>
      <c r="GI1198" s="16"/>
      <c r="GJ1198" s="16"/>
      <c r="GK1198" s="16"/>
      <c r="GL1198" s="16"/>
      <c r="GM1198" s="16"/>
      <c r="GN1198" s="16"/>
      <c r="GO1198" s="16"/>
      <c r="GP1198" s="16"/>
      <c r="GQ1198" s="16"/>
      <c r="GR1198" s="16"/>
      <c r="GS1198" s="16"/>
      <c r="GT1198" s="16"/>
      <c r="GU1198" s="16"/>
      <c r="GV1198" s="16"/>
      <c r="GW1198" s="16"/>
      <c r="GX1198" s="16"/>
      <c r="GY1198" s="16"/>
      <c r="GZ1198" s="16"/>
      <c r="HA1198" s="16"/>
      <c r="HB1198" s="16"/>
      <c r="HC1198" s="16"/>
      <c r="HD1198" s="16"/>
      <c r="HE1198" s="16"/>
      <c r="HF1198" s="16"/>
      <c r="HG1198" s="16"/>
      <c r="HH1198" s="150"/>
      <c r="HI1198" s="150">
        <f t="shared" ref="HI1198" si="3109">SUM(HK1199:IN1199)</f>
        <v>1.9200000000000002</v>
      </c>
      <c r="HJ1198" s="152" t="e">
        <v>#DIV/0!</v>
      </c>
      <c r="HK1198" s="16"/>
      <c r="HL1198" s="16"/>
      <c r="HM1198" s="16"/>
      <c r="HN1198" s="16"/>
      <c r="HO1198" s="16"/>
      <c r="HP1198" s="16"/>
      <c r="HQ1198" s="16"/>
      <c r="HR1198" s="16"/>
      <c r="HS1198" s="16"/>
      <c r="HT1198" s="16"/>
      <c r="HU1198" s="16"/>
      <c r="HV1198" s="16"/>
      <c r="HW1198" s="16"/>
      <c r="HX1198" s="16"/>
      <c r="HY1198" s="16"/>
      <c r="HZ1198" s="16"/>
      <c r="IA1198" s="16"/>
      <c r="IB1198" s="16"/>
      <c r="IC1198" s="16"/>
      <c r="ID1198" s="16"/>
      <c r="IE1198" s="16"/>
      <c r="IF1198" s="16"/>
      <c r="IG1198" s="16"/>
      <c r="IH1198" s="16"/>
      <c r="II1198" s="16"/>
      <c r="IJ1198" s="16"/>
      <c r="IK1198" s="16"/>
      <c r="IL1198" s="16"/>
      <c r="IM1198" s="16"/>
      <c r="IN1198" s="16"/>
      <c r="IO1198" s="16"/>
      <c r="IP1198" s="150"/>
      <c r="IQ1198" s="150">
        <v>0</v>
      </c>
      <c r="IR1198" s="152" t="e">
        <v>#DIV/0!</v>
      </c>
      <c r="IS1198" s="16"/>
      <c r="IT1198" s="16"/>
      <c r="IU1198" s="16"/>
      <c r="IV1198" s="16"/>
      <c r="IW1198" s="16"/>
      <c r="IX1198" s="16"/>
      <c r="IY1198" s="16"/>
      <c r="IZ1198" s="16"/>
      <c r="JA1198" s="16"/>
      <c r="JB1198" s="16"/>
      <c r="JC1198" s="16"/>
      <c r="JD1198" s="16"/>
      <c r="JE1198" s="16"/>
      <c r="JF1198" s="16"/>
      <c r="JG1198" s="16"/>
      <c r="JH1198" s="16"/>
      <c r="JI1198" s="16"/>
      <c r="JJ1198" s="16"/>
      <c r="JK1198" s="16"/>
      <c r="JL1198" s="16"/>
      <c r="JM1198" s="16"/>
      <c r="JN1198" s="16"/>
      <c r="JO1198" s="16"/>
      <c r="JP1198" s="16"/>
      <c r="JQ1198" s="16"/>
      <c r="JR1198" s="16"/>
      <c r="JS1198" s="16"/>
      <c r="JT1198" s="16"/>
      <c r="JU1198" s="23"/>
      <c r="JV1198" s="16"/>
      <c r="JW1198" s="150"/>
      <c r="JX1198" s="150">
        <v>0</v>
      </c>
      <c r="JY1198" s="152" t="e">
        <v>#DIV/0!</v>
      </c>
      <c r="JZ1198" s="16"/>
      <c r="KA1198" s="16"/>
      <c r="KB1198" s="16"/>
      <c r="KC1198" s="16"/>
      <c r="KD1198" s="16"/>
      <c r="KE1198" s="16"/>
      <c r="KF1198" s="16"/>
      <c r="KG1198" s="16"/>
      <c r="KH1198" s="16"/>
      <c r="KI1198" s="16"/>
      <c r="KJ1198" s="16"/>
      <c r="KK1198" s="16"/>
      <c r="KL1198" s="16"/>
      <c r="KM1198" s="16"/>
      <c r="KN1198" s="16"/>
      <c r="KO1198" s="16"/>
      <c r="KP1198" s="16"/>
      <c r="KQ1198" s="16"/>
      <c r="KR1198" s="16"/>
      <c r="KS1198" s="16"/>
      <c r="KT1198" s="16"/>
      <c r="KU1198" s="16"/>
      <c r="KV1198" s="16"/>
      <c r="KW1198" s="16"/>
      <c r="KX1198" s="16"/>
      <c r="KY1198" s="16"/>
      <c r="KZ1198" s="16"/>
      <c r="LA1198" s="16"/>
      <c r="LB1198" s="16"/>
      <c r="LC1198" s="16"/>
      <c r="LD1198" s="16"/>
      <c r="LE1198" s="150"/>
      <c r="LF1198" s="150">
        <v>0</v>
      </c>
      <c r="LG1198" s="152" t="e">
        <v>#DIV/0!</v>
      </c>
      <c r="LH1198" s="16"/>
      <c r="LI1198" s="16"/>
      <c r="LJ1198" s="16"/>
      <c r="LK1198" s="16"/>
      <c r="LL1198" s="16"/>
      <c r="LM1198" s="16"/>
      <c r="LN1198" s="16"/>
      <c r="LO1198" s="16"/>
      <c r="LP1198" s="16"/>
      <c r="LQ1198" s="16"/>
      <c r="LR1198" s="16"/>
      <c r="LS1198" s="16"/>
      <c r="LT1198" s="16"/>
      <c r="LU1198" s="16"/>
      <c r="LV1198" s="16"/>
      <c r="LW1198" s="16"/>
      <c r="LX1198" s="16"/>
      <c r="LY1198" s="16"/>
      <c r="LZ1198" s="16"/>
      <c r="MA1198" s="16"/>
      <c r="MB1198" s="16"/>
      <c r="MC1198" s="16"/>
      <c r="MD1198" s="16"/>
      <c r="ME1198" s="16"/>
      <c r="MF1198" s="16"/>
      <c r="MG1198" s="16"/>
      <c r="MH1198" s="16"/>
      <c r="MI1198" s="16"/>
      <c r="MJ1198" s="16"/>
      <c r="MK1198" s="16"/>
      <c r="ML1198" s="16"/>
    </row>
    <row r="1199" spans="1:350" ht="13.9" customHeight="1" outlineLevel="2" x14ac:dyDescent="0.2">
      <c r="A1199" s="186"/>
      <c r="B1199" s="219"/>
      <c r="C1199" s="155"/>
      <c r="D1199" s="155"/>
      <c r="E1199" s="176"/>
      <c r="F1199" s="176"/>
      <c r="G1199" s="176"/>
      <c r="H1199" s="171"/>
      <c r="I1199" s="171"/>
      <c r="J1199" s="213"/>
      <c r="K1199" s="213"/>
      <c r="L1199" s="173"/>
      <c r="M1199" s="173"/>
      <c r="N1199" s="184"/>
      <c r="O1199" s="157"/>
      <c r="P1199" s="134" t="s">
        <v>26</v>
      </c>
      <c r="Q1199" s="194"/>
      <c r="R1199" s="194"/>
      <c r="S1199" s="200"/>
      <c r="T1199" s="135"/>
      <c r="U1199" s="135"/>
      <c r="V1199" s="135"/>
      <c r="W1199" s="135"/>
      <c r="X1199" s="135"/>
      <c r="Y1199" s="135"/>
      <c r="Z1199" s="135"/>
      <c r="AA1199" s="135"/>
      <c r="AB1199" s="135"/>
      <c r="AC1199" s="135"/>
      <c r="AD1199" s="135"/>
      <c r="AE1199" s="135"/>
      <c r="AF1199" s="135"/>
      <c r="AG1199" s="135"/>
      <c r="AH1199" s="135"/>
      <c r="AI1199" s="135"/>
      <c r="AJ1199" s="135"/>
      <c r="AK1199" s="135"/>
      <c r="AL1199" s="135"/>
      <c r="AM1199" s="135"/>
      <c r="AN1199" s="135"/>
      <c r="AO1199" s="135"/>
      <c r="AP1199" s="135"/>
      <c r="AQ1199" s="135"/>
      <c r="AR1199" s="135"/>
      <c r="AS1199" s="135"/>
      <c r="AT1199" s="135"/>
      <c r="AU1199" s="135"/>
      <c r="AV1199" s="135"/>
      <c r="AW1199" s="135"/>
      <c r="AX1199" s="194"/>
      <c r="AY1199" s="194"/>
      <c r="AZ1199" s="200"/>
      <c r="BA1199" s="135"/>
      <c r="BB1199" s="135"/>
      <c r="BC1199" s="135"/>
      <c r="BD1199" s="135"/>
      <c r="BE1199" s="135"/>
      <c r="BF1199" s="135"/>
      <c r="BG1199" s="135"/>
      <c r="BH1199" s="135"/>
      <c r="BI1199" s="135"/>
      <c r="BJ1199" s="135"/>
      <c r="BK1199" s="135"/>
      <c r="BL1199" s="135"/>
      <c r="BM1199" s="135"/>
      <c r="BN1199" s="135"/>
      <c r="BO1199" s="135"/>
      <c r="BP1199" s="135"/>
      <c r="BQ1199" s="135"/>
      <c r="BR1199" s="135"/>
      <c r="BS1199" s="135"/>
      <c r="BT1199" s="135"/>
      <c r="BU1199" s="135"/>
      <c r="BV1199" s="135"/>
      <c r="BW1199" s="135"/>
      <c r="BX1199" s="135"/>
      <c r="BY1199" s="135"/>
      <c r="BZ1199" s="135"/>
      <c r="CA1199" s="135"/>
      <c r="CB1199" s="135"/>
      <c r="CC1199" s="135"/>
      <c r="CD1199" s="135"/>
      <c r="CE1199" s="135"/>
      <c r="CF1199" s="151"/>
      <c r="CG1199" s="194"/>
      <c r="CH1199" s="200"/>
      <c r="CI1199" s="135"/>
      <c r="CJ1199" s="135"/>
      <c r="CK1199" s="135"/>
      <c r="CL1199" s="135"/>
      <c r="CM1199" s="135"/>
      <c r="CN1199" s="135"/>
      <c r="CO1199" s="135"/>
      <c r="CP1199" s="135"/>
      <c r="CQ1199" s="135"/>
      <c r="CR1199" s="135"/>
      <c r="CS1199" s="135"/>
      <c r="CT1199" s="135"/>
      <c r="CU1199" s="135"/>
      <c r="CV1199" s="135"/>
      <c r="CW1199" s="135"/>
      <c r="CX1199" s="135"/>
      <c r="CY1199" s="135"/>
      <c r="CZ1199" s="135"/>
      <c r="DA1199" s="135"/>
      <c r="DB1199" s="135"/>
      <c r="DC1199" s="135"/>
      <c r="DD1199" s="135"/>
      <c r="DE1199" s="135"/>
      <c r="DF1199" s="135"/>
      <c r="DG1199" s="135"/>
      <c r="DH1199" s="135"/>
      <c r="DI1199" s="135"/>
      <c r="DJ1199" s="135"/>
      <c r="DK1199" s="135"/>
      <c r="DL1199" s="135"/>
      <c r="DM1199" s="135"/>
      <c r="DN1199" s="151"/>
      <c r="DO1199" s="194"/>
      <c r="DP1199" s="200"/>
      <c r="DQ1199" s="135"/>
      <c r="DR1199" s="135"/>
      <c r="DS1199" s="135"/>
      <c r="DT1199" s="135"/>
      <c r="DU1199" s="135"/>
      <c r="DV1199" s="135"/>
      <c r="DW1199" s="135"/>
      <c r="DX1199" s="135"/>
      <c r="DY1199" s="135"/>
      <c r="DZ1199" s="135"/>
      <c r="EA1199" s="135"/>
      <c r="EB1199" s="135"/>
      <c r="EC1199" s="135"/>
      <c r="ED1199" s="135"/>
      <c r="EE1199" s="135"/>
      <c r="EF1199" s="135"/>
      <c r="EG1199" s="135"/>
      <c r="EH1199" s="135"/>
      <c r="EI1199" s="135"/>
      <c r="EJ1199" s="135"/>
      <c r="EK1199" s="135"/>
      <c r="EL1199" s="135"/>
      <c r="EM1199" s="135"/>
      <c r="EN1199" s="135"/>
      <c r="EO1199" s="135"/>
      <c r="EP1199" s="135"/>
      <c r="EQ1199" s="135"/>
      <c r="ER1199" s="135"/>
      <c r="ES1199" s="151"/>
      <c r="ET1199" s="194"/>
      <c r="EU1199" s="200"/>
      <c r="EV1199" s="135"/>
      <c r="EW1199" s="135"/>
      <c r="EX1199" s="135"/>
      <c r="EY1199" s="135"/>
      <c r="EZ1199" s="135"/>
      <c r="FA1199" s="135"/>
      <c r="FB1199" s="135"/>
      <c r="FC1199" s="135"/>
      <c r="FD1199" s="135"/>
      <c r="FE1199" s="135"/>
      <c r="FF1199" s="135"/>
      <c r="FG1199" s="135"/>
      <c r="FH1199" s="135"/>
      <c r="FI1199" s="135"/>
      <c r="FJ1199" s="135"/>
      <c r="FK1199" s="135"/>
      <c r="FL1199" s="135"/>
      <c r="FM1199" s="135"/>
      <c r="FN1199" s="135"/>
      <c r="FO1199" s="135"/>
      <c r="FP1199" s="135"/>
      <c r="FQ1199" s="135"/>
      <c r="FR1199" s="135"/>
      <c r="FS1199" s="135"/>
      <c r="FT1199" s="135"/>
      <c r="FU1199" s="135"/>
      <c r="FV1199" s="135"/>
      <c r="FW1199" s="135"/>
      <c r="FX1199" s="135"/>
      <c r="FY1199" s="135"/>
      <c r="FZ1199" s="135"/>
      <c r="GA1199" s="151"/>
      <c r="GB1199" s="151"/>
      <c r="GC1199" s="153"/>
      <c r="GD1199" s="24"/>
      <c r="GE1199" s="24"/>
      <c r="GF1199" s="24"/>
      <c r="GG1199" s="24"/>
      <c r="GH1199" s="24"/>
      <c r="GI1199" s="24"/>
      <c r="GJ1199" s="24"/>
      <c r="GK1199" s="24"/>
      <c r="GL1199" s="24"/>
      <c r="GM1199" s="24"/>
      <c r="GN1199" s="24"/>
      <c r="GO1199" s="24"/>
      <c r="GP1199" s="24"/>
      <c r="GQ1199" s="24"/>
      <c r="GR1199" s="24"/>
      <c r="GS1199" s="24"/>
      <c r="GT1199" s="24"/>
      <c r="GU1199" s="24"/>
      <c r="GV1199" s="24"/>
      <c r="GW1199" s="24"/>
      <c r="GX1199" s="24"/>
      <c r="GY1199" s="24"/>
      <c r="GZ1199" s="24"/>
      <c r="HA1199" s="24"/>
      <c r="HB1199" s="24"/>
      <c r="HC1199" s="76">
        <v>8.1999999999999993</v>
      </c>
      <c r="HD1199" s="76">
        <v>0.6</v>
      </c>
      <c r="HE1199" s="76">
        <v>2.5</v>
      </c>
      <c r="HF1199" s="76">
        <v>1.8</v>
      </c>
      <c r="HG1199" s="76">
        <v>1.1000000000000001</v>
      </c>
      <c r="HH1199" s="151"/>
      <c r="HI1199" s="151"/>
      <c r="HJ1199" s="153"/>
      <c r="HK1199" s="142">
        <v>0.6</v>
      </c>
      <c r="HL1199" s="76">
        <v>0.6</v>
      </c>
      <c r="HM1199" s="76">
        <v>0.4</v>
      </c>
      <c r="HN1199" s="142">
        <v>0.12</v>
      </c>
      <c r="HO1199" s="24"/>
      <c r="HP1199" s="76">
        <v>0.2</v>
      </c>
      <c r="HQ1199" s="24"/>
      <c r="HR1199" s="24"/>
      <c r="HS1199" s="24"/>
      <c r="HT1199" s="24"/>
      <c r="HU1199" s="24"/>
      <c r="HV1199" s="24"/>
      <c r="HW1199" s="24"/>
      <c r="HX1199" s="24"/>
      <c r="HY1199" s="24"/>
      <c r="HZ1199" s="24"/>
      <c r="IA1199" s="24"/>
      <c r="IB1199" s="24"/>
      <c r="IC1199" s="24"/>
      <c r="ID1199" s="24"/>
      <c r="IE1199" s="24"/>
      <c r="IF1199" s="24"/>
      <c r="IG1199" s="24"/>
      <c r="IH1199" s="24"/>
      <c r="II1199" s="24"/>
      <c r="IJ1199" s="76"/>
      <c r="IK1199" s="24"/>
      <c r="IL1199" s="24"/>
      <c r="IM1199" s="24"/>
      <c r="IN1199" s="24"/>
      <c r="IO1199" s="24"/>
      <c r="IP1199" s="151"/>
      <c r="IQ1199" s="151"/>
      <c r="IR1199" s="153"/>
      <c r="IS1199" s="24"/>
      <c r="IT1199" s="24"/>
      <c r="IU1199" s="24"/>
      <c r="IV1199" s="24"/>
      <c r="IW1199" s="24"/>
      <c r="IX1199" s="24"/>
      <c r="IY1199" s="24"/>
      <c r="IZ1199" s="24"/>
      <c r="JA1199" s="24"/>
      <c r="JB1199" s="24"/>
      <c r="JC1199" s="24"/>
      <c r="JD1199" s="24"/>
      <c r="JE1199" s="24"/>
      <c r="JF1199" s="24"/>
      <c r="JG1199" s="24"/>
      <c r="JH1199" s="24"/>
      <c r="JI1199" s="24"/>
      <c r="JJ1199" s="24"/>
      <c r="JK1199" s="24"/>
      <c r="JL1199" s="24"/>
      <c r="JM1199" s="24"/>
      <c r="JN1199" s="24"/>
      <c r="JO1199" s="24"/>
      <c r="JP1199" s="24"/>
      <c r="JQ1199" s="24"/>
      <c r="JR1199" s="24"/>
      <c r="JS1199" s="24"/>
      <c r="JT1199" s="24"/>
      <c r="JU1199" s="25"/>
      <c r="JV1199" s="24"/>
      <c r="JW1199" s="151"/>
      <c r="JX1199" s="151"/>
      <c r="JY1199" s="153"/>
      <c r="JZ1199" s="24"/>
      <c r="KA1199" s="24"/>
      <c r="KB1199" s="24"/>
      <c r="KC1199" s="24"/>
      <c r="KD1199" s="24"/>
      <c r="KE1199" s="24"/>
      <c r="KF1199" s="24"/>
      <c r="KG1199" s="24"/>
      <c r="KH1199" s="24"/>
      <c r="KI1199" s="24"/>
      <c r="KJ1199" s="24"/>
      <c r="KK1199" s="24"/>
      <c r="KL1199" s="24"/>
      <c r="KM1199" s="24"/>
      <c r="KN1199" s="24"/>
      <c r="KO1199" s="24"/>
      <c r="KP1199" s="24"/>
      <c r="KQ1199" s="24"/>
      <c r="KR1199" s="24"/>
      <c r="KS1199" s="24"/>
      <c r="KT1199" s="24"/>
      <c r="KU1199" s="24"/>
      <c r="KV1199" s="24"/>
      <c r="KW1199" s="24"/>
      <c r="KX1199" s="24"/>
      <c r="KY1199" s="24"/>
      <c r="KZ1199" s="24"/>
      <c r="LA1199" s="24"/>
      <c r="LB1199" s="24"/>
      <c r="LC1199" s="24"/>
      <c r="LD1199" s="24"/>
      <c r="LE1199" s="151"/>
      <c r="LF1199" s="151"/>
      <c r="LG1199" s="153"/>
      <c r="LH1199" s="24"/>
      <c r="LI1199" s="24"/>
      <c r="LJ1199" s="24"/>
      <c r="LK1199" s="24"/>
      <c r="LL1199" s="24"/>
      <c r="LM1199" s="24"/>
      <c r="LN1199" s="24"/>
      <c r="LO1199" s="24"/>
      <c r="LP1199" s="24"/>
      <c r="LQ1199" s="24"/>
      <c r="LR1199" s="24"/>
      <c r="LS1199" s="24"/>
      <c r="LT1199" s="24"/>
      <c r="LU1199" s="24"/>
      <c r="LV1199" s="24"/>
      <c r="LW1199" s="24"/>
      <c r="LX1199" s="24"/>
      <c r="LY1199" s="24"/>
      <c r="LZ1199" s="24"/>
      <c r="MA1199" s="24"/>
      <c r="MB1199" s="24"/>
      <c r="MC1199" s="24"/>
      <c r="MD1199" s="24"/>
      <c r="ME1199" s="24"/>
      <c r="MF1199" s="24"/>
      <c r="MG1199" s="24"/>
      <c r="MH1199" s="24"/>
      <c r="MI1199" s="24"/>
      <c r="MJ1199" s="24"/>
      <c r="MK1199" s="24"/>
      <c r="ML1199" s="24"/>
    </row>
    <row r="1200" spans="1:350" ht="13.9" customHeight="1" outlineLevel="2" x14ac:dyDescent="0.2">
      <c r="A1200" s="185" t="s">
        <v>705</v>
      </c>
      <c r="B1200" s="218" t="s">
        <v>353</v>
      </c>
      <c r="C1200" s="154" t="s">
        <v>37</v>
      </c>
      <c r="D1200" s="154">
        <v>296.3</v>
      </c>
      <c r="E1200" s="175">
        <v>296.3</v>
      </c>
      <c r="F1200" s="175">
        <f>D1200-E1200</f>
        <v>0</v>
      </c>
      <c r="G1200" s="175" t="s">
        <v>842</v>
      </c>
      <c r="H1200" s="170" t="s">
        <v>884</v>
      </c>
      <c r="I1200" s="170" t="s">
        <v>845</v>
      </c>
      <c r="J1200" s="212">
        <f ca="1">E1200+Q1200+AX1200+CF1200+DN1200+ES1200+GA1200+HH1200+IP1200+JW1200+LE1200</f>
        <v>296.3</v>
      </c>
      <c r="K1200" s="212">
        <f>E1200+R1200+AY1200+CG1200+DO1200+ET1200+GB1200+HI1200+IQ1200+JX1200+LF1200</f>
        <v>296.3</v>
      </c>
      <c r="L1200" s="172">
        <f ca="1">K1200/J1200</f>
        <v>1</v>
      </c>
      <c r="M1200" s="172">
        <f>K1200/D1200</f>
        <v>1</v>
      </c>
      <c r="N1200" s="183">
        <f ca="1">SUMIF($EV$8:$FZ$9,$O$5,$EV1201:$FZ1201)-SUMIF($EV$8:$FZ$9,$Q$5,$EV1201:$FZ1201)</f>
        <v>0</v>
      </c>
      <c r="O1200" s="156"/>
      <c r="P1200" s="134" t="s">
        <v>25</v>
      </c>
      <c r="Q1200" s="193">
        <v>0</v>
      </c>
      <c r="R1200" s="193">
        <v>0</v>
      </c>
      <c r="S1200" s="199" t="e">
        <v>#DIV/0!</v>
      </c>
      <c r="T1200" s="134"/>
      <c r="U1200" s="134"/>
      <c r="V1200" s="134"/>
      <c r="W1200" s="134"/>
      <c r="X1200" s="134"/>
      <c r="Y1200" s="134"/>
      <c r="Z1200" s="134"/>
      <c r="AA1200" s="134"/>
      <c r="AB1200" s="134"/>
      <c r="AC1200" s="134"/>
      <c r="AD1200" s="134"/>
      <c r="AE1200" s="134"/>
      <c r="AF1200" s="134"/>
      <c r="AG1200" s="134"/>
      <c r="AH1200" s="134"/>
      <c r="AI1200" s="134"/>
      <c r="AJ1200" s="134"/>
      <c r="AK1200" s="134"/>
      <c r="AL1200" s="134"/>
      <c r="AM1200" s="134"/>
      <c r="AN1200" s="134"/>
      <c r="AO1200" s="134"/>
      <c r="AP1200" s="134"/>
      <c r="AQ1200" s="134"/>
      <c r="AR1200" s="134"/>
      <c r="AS1200" s="134"/>
      <c r="AT1200" s="134"/>
      <c r="AU1200" s="134"/>
      <c r="AV1200" s="134"/>
      <c r="AW1200" s="134"/>
      <c r="AX1200" s="193">
        <f t="shared" ca="1" si="3030"/>
        <v>0</v>
      </c>
      <c r="AY1200" s="193">
        <f>SUM(BA1201:CE1201)</f>
        <v>0</v>
      </c>
      <c r="AZ1200" s="199" t="e">
        <f ca="1">AY1200/AX1200</f>
        <v>#DIV/0!</v>
      </c>
      <c r="BA1200" s="134"/>
      <c r="BB1200" s="134"/>
      <c r="BC1200" s="134"/>
      <c r="BD1200" s="134"/>
      <c r="BE1200" s="134"/>
      <c r="BF1200" s="134"/>
      <c r="BG1200" s="134"/>
      <c r="BH1200" s="134"/>
      <c r="BI1200" s="134"/>
      <c r="BJ1200" s="134"/>
      <c r="BK1200" s="134"/>
      <c r="BL1200" s="134"/>
      <c r="BM1200" s="134"/>
      <c r="BN1200" s="134"/>
      <c r="BO1200" s="134"/>
      <c r="BP1200" s="134"/>
      <c r="BQ1200" s="134"/>
      <c r="BR1200" s="134"/>
      <c r="BS1200" s="134"/>
      <c r="BT1200" s="134"/>
      <c r="BU1200" s="134"/>
      <c r="BV1200" s="134"/>
      <c r="BW1200" s="134"/>
      <c r="BX1200" s="134"/>
      <c r="BY1200" s="134"/>
      <c r="BZ1200" s="134"/>
      <c r="CA1200" s="134"/>
      <c r="CB1200" s="134"/>
      <c r="CC1200" s="134"/>
      <c r="CD1200" s="134"/>
      <c r="CE1200" s="134"/>
      <c r="CF1200" s="150">
        <f t="shared" ref="CF1200" si="3110">SUM(CI1200:DM1200)</f>
        <v>0</v>
      </c>
      <c r="CG1200" s="193">
        <f>SUM(CI1201:DM1201)</f>
        <v>0</v>
      </c>
      <c r="CH1200" s="199" t="e">
        <f>CG1200/CF1200</f>
        <v>#DIV/0!</v>
      </c>
      <c r="CI1200" s="134"/>
      <c r="CJ1200" s="134"/>
      <c r="CK1200" s="134"/>
      <c r="CL1200" s="134"/>
      <c r="CM1200" s="134"/>
      <c r="CN1200" s="134"/>
      <c r="CO1200" s="134"/>
      <c r="CP1200" s="134"/>
      <c r="CQ1200" s="134"/>
      <c r="CR1200" s="134"/>
      <c r="CS1200" s="134"/>
      <c r="CT1200" s="134"/>
      <c r="CU1200" s="134"/>
      <c r="CV1200" s="134"/>
      <c r="CW1200" s="134"/>
      <c r="CX1200" s="134"/>
      <c r="CY1200" s="134"/>
      <c r="CZ1200" s="134"/>
      <c r="DA1200" s="134"/>
      <c r="DB1200" s="134"/>
      <c r="DC1200" s="134"/>
      <c r="DD1200" s="134"/>
      <c r="DE1200" s="134"/>
      <c r="DF1200" s="134"/>
      <c r="DG1200" s="134"/>
      <c r="DH1200" s="134"/>
      <c r="DI1200" s="134"/>
      <c r="DJ1200" s="134"/>
      <c r="DK1200" s="134"/>
      <c r="DL1200" s="134"/>
      <c r="DM1200" s="134"/>
      <c r="DN1200" s="150">
        <f t="shared" ref="DN1200" si="3111">SUM(DQ1200:ER1200)</f>
        <v>0</v>
      </c>
      <c r="DO1200" s="193">
        <f>SUM(DQ1201:ER1201)</f>
        <v>0</v>
      </c>
      <c r="DP1200" s="199" t="e">
        <f t="shared" si="3068"/>
        <v>#DIV/0!</v>
      </c>
      <c r="DQ1200" s="134"/>
      <c r="DR1200" s="134"/>
      <c r="DS1200" s="134"/>
      <c r="DT1200" s="134"/>
      <c r="DU1200" s="134"/>
      <c r="DV1200" s="134"/>
      <c r="DW1200" s="134"/>
      <c r="DX1200" s="134"/>
      <c r="DY1200" s="134"/>
      <c r="DZ1200" s="134"/>
      <c r="EA1200" s="134"/>
      <c r="EB1200" s="134"/>
      <c r="EC1200" s="134"/>
      <c r="ED1200" s="134"/>
      <c r="EE1200" s="134"/>
      <c r="EF1200" s="134"/>
      <c r="EG1200" s="134"/>
      <c r="EH1200" s="134"/>
      <c r="EI1200" s="134"/>
      <c r="EJ1200" s="134"/>
      <c r="EK1200" s="134"/>
      <c r="EL1200" s="134"/>
      <c r="EM1200" s="134"/>
      <c r="EN1200" s="134"/>
      <c r="EO1200" s="134"/>
      <c r="EP1200" s="134"/>
      <c r="EQ1200" s="134"/>
      <c r="ER1200" s="134"/>
      <c r="ES1200" s="150">
        <f t="shared" ca="1" si="3079"/>
        <v>0</v>
      </c>
      <c r="ET1200" s="193">
        <f>SUM(EV1201:FZ1201)</f>
        <v>0</v>
      </c>
      <c r="EU1200" s="199" t="e">
        <f t="shared" ca="1" si="3105"/>
        <v>#DIV/0!</v>
      </c>
      <c r="EV1200" s="134"/>
      <c r="EW1200" s="136"/>
      <c r="EX1200" s="134"/>
      <c r="EY1200" s="134"/>
      <c r="EZ1200" s="134"/>
      <c r="FA1200" s="134"/>
      <c r="FB1200" s="134"/>
      <c r="FC1200" s="134"/>
      <c r="FD1200" s="134"/>
      <c r="FE1200" s="134"/>
      <c r="FF1200" s="134"/>
      <c r="FG1200" s="134"/>
      <c r="FH1200" s="134"/>
      <c r="FI1200" s="134"/>
      <c r="FJ1200" s="134"/>
      <c r="FK1200" s="134"/>
      <c r="FL1200" s="134"/>
      <c r="FM1200" s="134"/>
      <c r="FN1200" s="134"/>
      <c r="FO1200" s="134"/>
      <c r="FP1200" s="134"/>
      <c r="FQ1200" s="134"/>
      <c r="FR1200" s="134"/>
      <c r="FS1200" s="134"/>
      <c r="FT1200" s="134"/>
      <c r="FU1200" s="134"/>
      <c r="FV1200" s="134"/>
      <c r="FW1200" s="134"/>
      <c r="FX1200" s="134"/>
      <c r="FY1200" s="134"/>
      <c r="FZ1200" s="134"/>
      <c r="GA1200" s="150">
        <f t="shared" ref="GA1200" ca="1" si="3112">SUMIF($GD$8:$HG$9,$O$5,GD1200:HG1200)</f>
        <v>0</v>
      </c>
      <c r="GB1200" s="150">
        <f t="shared" ref="GB1200" si="3113">SUM(GD1201:HG1201)</f>
        <v>0</v>
      </c>
      <c r="GC1200" s="152" t="e">
        <f t="shared" ref="GC1200" ca="1" si="3114">GB1200/GA1200</f>
        <v>#DIV/0!</v>
      </c>
      <c r="GD1200" s="16"/>
      <c r="GE1200" s="16"/>
      <c r="GF1200" s="16"/>
      <c r="GG1200" s="16"/>
      <c r="GH1200" s="16"/>
      <c r="GI1200" s="16"/>
      <c r="GJ1200" s="16"/>
      <c r="GK1200" s="16"/>
      <c r="GL1200" s="16"/>
      <c r="GM1200" s="16"/>
      <c r="GN1200" s="16"/>
      <c r="GO1200" s="16"/>
      <c r="GP1200" s="16"/>
      <c r="GQ1200" s="16"/>
      <c r="GR1200" s="16"/>
      <c r="GS1200" s="16"/>
      <c r="GT1200" s="16"/>
      <c r="GU1200" s="16"/>
      <c r="GV1200" s="16"/>
      <c r="GW1200" s="16"/>
      <c r="GX1200" s="16"/>
      <c r="GY1200" s="16"/>
      <c r="GZ1200" s="16"/>
      <c r="HA1200" s="16"/>
      <c r="HB1200" s="16"/>
      <c r="HC1200" s="16"/>
      <c r="HD1200" s="16"/>
      <c r="HE1200" s="16"/>
      <c r="HF1200" s="16"/>
      <c r="HG1200" s="16"/>
      <c r="HH1200" s="150"/>
      <c r="HI1200" s="150">
        <v>0</v>
      </c>
      <c r="HJ1200" s="152" t="e">
        <v>#DIV/0!</v>
      </c>
      <c r="HK1200" s="16"/>
      <c r="HL1200" s="16"/>
      <c r="HM1200" s="16"/>
      <c r="HN1200" s="16"/>
      <c r="HO1200" s="16"/>
      <c r="HP1200" s="16"/>
      <c r="HQ1200" s="16"/>
      <c r="HR1200" s="16"/>
      <c r="HS1200" s="16"/>
      <c r="HT1200" s="16"/>
      <c r="HU1200" s="16"/>
      <c r="HV1200" s="16"/>
      <c r="HW1200" s="16"/>
      <c r="HX1200" s="16"/>
      <c r="HY1200" s="16"/>
      <c r="HZ1200" s="16"/>
      <c r="IA1200" s="16"/>
      <c r="IB1200" s="16"/>
      <c r="IC1200" s="16"/>
      <c r="ID1200" s="16"/>
      <c r="IE1200" s="16"/>
      <c r="IF1200" s="16"/>
      <c r="IG1200" s="16"/>
      <c r="IH1200" s="16"/>
      <c r="II1200" s="16"/>
      <c r="IJ1200" s="16"/>
      <c r="IK1200" s="16"/>
      <c r="IL1200" s="16"/>
      <c r="IM1200" s="16"/>
      <c r="IN1200" s="16"/>
      <c r="IO1200" s="16"/>
      <c r="IP1200" s="150"/>
      <c r="IQ1200" s="150">
        <v>0</v>
      </c>
      <c r="IR1200" s="152" t="e">
        <v>#DIV/0!</v>
      </c>
      <c r="IS1200" s="16"/>
      <c r="IT1200" s="16"/>
      <c r="IU1200" s="16"/>
      <c r="IV1200" s="16"/>
      <c r="IW1200" s="16"/>
      <c r="IX1200" s="16"/>
      <c r="IY1200" s="16"/>
      <c r="IZ1200" s="16"/>
      <c r="JA1200" s="16"/>
      <c r="JB1200" s="16"/>
      <c r="JC1200" s="16"/>
      <c r="JD1200" s="16"/>
      <c r="JE1200" s="16"/>
      <c r="JF1200" s="16"/>
      <c r="JG1200" s="16"/>
      <c r="JH1200" s="16"/>
      <c r="JI1200" s="16"/>
      <c r="JJ1200" s="16"/>
      <c r="JK1200" s="16"/>
      <c r="JL1200" s="16"/>
      <c r="JM1200" s="16"/>
      <c r="JN1200" s="16"/>
      <c r="JO1200" s="16"/>
      <c r="JP1200" s="16"/>
      <c r="JQ1200" s="16"/>
      <c r="JR1200" s="16"/>
      <c r="JS1200" s="16"/>
      <c r="JT1200" s="16"/>
      <c r="JU1200" s="23"/>
      <c r="JV1200" s="16"/>
      <c r="JW1200" s="150"/>
      <c r="JX1200" s="150">
        <v>0</v>
      </c>
      <c r="JY1200" s="152" t="e">
        <v>#DIV/0!</v>
      </c>
      <c r="JZ1200" s="16"/>
      <c r="KA1200" s="16"/>
      <c r="KB1200" s="16"/>
      <c r="KC1200" s="16"/>
      <c r="KD1200" s="16"/>
      <c r="KE1200" s="16"/>
      <c r="KF1200" s="16"/>
      <c r="KG1200" s="16"/>
      <c r="KH1200" s="16"/>
      <c r="KI1200" s="16"/>
      <c r="KJ1200" s="16"/>
      <c r="KK1200" s="16"/>
      <c r="KL1200" s="16"/>
      <c r="KM1200" s="16"/>
      <c r="KN1200" s="16"/>
      <c r="KO1200" s="16"/>
      <c r="KP1200" s="16"/>
      <c r="KQ1200" s="16"/>
      <c r="KR1200" s="16"/>
      <c r="KS1200" s="16"/>
      <c r="KT1200" s="16"/>
      <c r="KU1200" s="16"/>
      <c r="KV1200" s="16"/>
      <c r="KW1200" s="16"/>
      <c r="KX1200" s="16"/>
      <c r="KY1200" s="16"/>
      <c r="KZ1200" s="16"/>
      <c r="LA1200" s="16"/>
      <c r="LB1200" s="16"/>
      <c r="LC1200" s="16"/>
      <c r="LD1200" s="16"/>
      <c r="LE1200" s="150"/>
      <c r="LF1200" s="150">
        <v>0</v>
      </c>
      <c r="LG1200" s="152" t="e">
        <v>#DIV/0!</v>
      </c>
      <c r="LH1200" s="16"/>
      <c r="LI1200" s="16"/>
      <c r="LJ1200" s="16"/>
      <c r="LK1200" s="16"/>
      <c r="LL1200" s="16"/>
      <c r="LM1200" s="16"/>
      <c r="LN1200" s="16"/>
      <c r="LO1200" s="16"/>
      <c r="LP1200" s="16"/>
      <c r="LQ1200" s="16"/>
      <c r="LR1200" s="16"/>
      <c r="LS1200" s="16"/>
      <c r="LT1200" s="16"/>
      <c r="LU1200" s="16"/>
      <c r="LV1200" s="16"/>
      <c r="LW1200" s="16"/>
      <c r="LX1200" s="16"/>
      <c r="LY1200" s="16"/>
      <c r="LZ1200" s="16"/>
      <c r="MA1200" s="16"/>
      <c r="MB1200" s="16"/>
      <c r="MC1200" s="16"/>
      <c r="MD1200" s="16"/>
      <c r="ME1200" s="16"/>
      <c r="MF1200" s="16"/>
      <c r="MG1200" s="16"/>
      <c r="MH1200" s="16"/>
      <c r="MI1200" s="16"/>
      <c r="MJ1200" s="16"/>
      <c r="MK1200" s="16"/>
      <c r="ML1200" s="16"/>
    </row>
    <row r="1201" spans="1:350" ht="13.9" customHeight="1" outlineLevel="2" x14ac:dyDescent="0.2">
      <c r="A1201" s="186"/>
      <c r="B1201" s="219"/>
      <c r="C1201" s="155"/>
      <c r="D1201" s="155"/>
      <c r="E1201" s="176"/>
      <c r="F1201" s="176"/>
      <c r="G1201" s="176"/>
      <c r="H1201" s="171"/>
      <c r="I1201" s="171"/>
      <c r="J1201" s="213"/>
      <c r="K1201" s="213"/>
      <c r="L1201" s="173"/>
      <c r="M1201" s="173"/>
      <c r="N1201" s="184"/>
      <c r="O1201" s="157"/>
      <c r="P1201" s="134" t="s">
        <v>26</v>
      </c>
      <c r="Q1201" s="194"/>
      <c r="R1201" s="194"/>
      <c r="S1201" s="200"/>
      <c r="T1201" s="135"/>
      <c r="U1201" s="135"/>
      <c r="V1201" s="135"/>
      <c r="W1201" s="135"/>
      <c r="X1201" s="135"/>
      <c r="Y1201" s="135"/>
      <c r="Z1201" s="135"/>
      <c r="AA1201" s="135"/>
      <c r="AB1201" s="135"/>
      <c r="AC1201" s="135"/>
      <c r="AD1201" s="135"/>
      <c r="AE1201" s="135"/>
      <c r="AF1201" s="135"/>
      <c r="AG1201" s="135"/>
      <c r="AH1201" s="135"/>
      <c r="AI1201" s="135"/>
      <c r="AJ1201" s="135"/>
      <c r="AK1201" s="135"/>
      <c r="AL1201" s="135"/>
      <c r="AM1201" s="135"/>
      <c r="AN1201" s="135"/>
      <c r="AO1201" s="135"/>
      <c r="AP1201" s="135"/>
      <c r="AQ1201" s="135"/>
      <c r="AR1201" s="135"/>
      <c r="AS1201" s="135"/>
      <c r="AT1201" s="135"/>
      <c r="AU1201" s="135"/>
      <c r="AV1201" s="135"/>
      <c r="AW1201" s="135"/>
      <c r="AX1201" s="194"/>
      <c r="AY1201" s="194"/>
      <c r="AZ1201" s="200"/>
      <c r="BA1201" s="135"/>
      <c r="BB1201" s="135"/>
      <c r="BC1201" s="135"/>
      <c r="BD1201" s="135"/>
      <c r="BE1201" s="135"/>
      <c r="BF1201" s="135"/>
      <c r="BG1201" s="135"/>
      <c r="BH1201" s="135"/>
      <c r="BI1201" s="135"/>
      <c r="BJ1201" s="135"/>
      <c r="BK1201" s="135"/>
      <c r="BL1201" s="135"/>
      <c r="BM1201" s="135"/>
      <c r="BN1201" s="135"/>
      <c r="BO1201" s="135"/>
      <c r="BP1201" s="135"/>
      <c r="BQ1201" s="135"/>
      <c r="BR1201" s="135"/>
      <c r="BS1201" s="135"/>
      <c r="BT1201" s="135"/>
      <c r="BU1201" s="135"/>
      <c r="BV1201" s="135"/>
      <c r="BW1201" s="135"/>
      <c r="BX1201" s="135"/>
      <c r="BY1201" s="135"/>
      <c r="BZ1201" s="135"/>
      <c r="CA1201" s="135"/>
      <c r="CB1201" s="135"/>
      <c r="CC1201" s="135"/>
      <c r="CD1201" s="135"/>
      <c r="CE1201" s="135"/>
      <c r="CF1201" s="151"/>
      <c r="CG1201" s="194"/>
      <c r="CH1201" s="200"/>
      <c r="CI1201" s="135"/>
      <c r="CJ1201" s="135"/>
      <c r="CK1201" s="135"/>
      <c r="CL1201" s="135"/>
      <c r="CM1201" s="135"/>
      <c r="CN1201" s="135"/>
      <c r="CO1201" s="135"/>
      <c r="CP1201" s="135"/>
      <c r="CQ1201" s="135"/>
      <c r="CR1201" s="135"/>
      <c r="CS1201" s="135"/>
      <c r="CT1201" s="135"/>
      <c r="CU1201" s="135"/>
      <c r="CV1201" s="135"/>
      <c r="CW1201" s="135"/>
      <c r="CX1201" s="135"/>
      <c r="CY1201" s="135"/>
      <c r="CZ1201" s="135"/>
      <c r="DA1201" s="135"/>
      <c r="DB1201" s="135"/>
      <c r="DC1201" s="135"/>
      <c r="DD1201" s="135"/>
      <c r="DE1201" s="135"/>
      <c r="DF1201" s="135"/>
      <c r="DG1201" s="135"/>
      <c r="DH1201" s="135"/>
      <c r="DI1201" s="135"/>
      <c r="DJ1201" s="135"/>
      <c r="DK1201" s="135"/>
      <c r="DL1201" s="135"/>
      <c r="DM1201" s="135"/>
      <c r="DN1201" s="151"/>
      <c r="DO1201" s="194"/>
      <c r="DP1201" s="200"/>
      <c r="DQ1201" s="135"/>
      <c r="DR1201" s="135"/>
      <c r="DS1201" s="135"/>
      <c r="DT1201" s="135"/>
      <c r="DU1201" s="135"/>
      <c r="DV1201" s="135"/>
      <c r="DW1201" s="135"/>
      <c r="DX1201" s="135"/>
      <c r="DY1201" s="135"/>
      <c r="DZ1201" s="135"/>
      <c r="EA1201" s="135"/>
      <c r="EB1201" s="135"/>
      <c r="EC1201" s="135"/>
      <c r="ED1201" s="135"/>
      <c r="EE1201" s="135"/>
      <c r="EF1201" s="135"/>
      <c r="EG1201" s="135"/>
      <c r="EH1201" s="135"/>
      <c r="EI1201" s="135"/>
      <c r="EJ1201" s="135"/>
      <c r="EK1201" s="135"/>
      <c r="EL1201" s="135"/>
      <c r="EM1201" s="135"/>
      <c r="EN1201" s="135"/>
      <c r="EO1201" s="135"/>
      <c r="EP1201" s="135"/>
      <c r="EQ1201" s="135"/>
      <c r="ER1201" s="135"/>
      <c r="ES1201" s="151"/>
      <c r="ET1201" s="194"/>
      <c r="EU1201" s="200"/>
      <c r="EV1201" s="135"/>
      <c r="EW1201" s="135"/>
      <c r="EX1201" s="135"/>
      <c r="EY1201" s="135"/>
      <c r="EZ1201" s="135"/>
      <c r="FA1201" s="135"/>
      <c r="FB1201" s="135"/>
      <c r="FC1201" s="135"/>
      <c r="FD1201" s="135"/>
      <c r="FE1201" s="135"/>
      <c r="FF1201" s="135"/>
      <c r="FG1201" s="135"/>
      <c r="FH1201" s="135"/>
      <c r="FI1201" s="135"/>
      <c r="FJ1201" s="135"/>
      <c r="FK1201" s="135"/>
      <c r="FL1201" s="135"/>
      <c r="FM1201" s="135"/>
      <c r="FN1201" s="135"/>
      <c r="FO1201" s="135"/>
      <c r="FP1201" s="135"/>
      <c r="FQ1201" s="135"/>
      <c r="FR1201" s="135"/>
      <c r="FS1201" s="135"/>
      <c r="FT1201" s="135"/>
      <c r="FU1201" s="135"/>
      <c r="FV1201" s="135"/>
      <c r="FW1201" s="135"/>
      <c r="FX1201" s="135"/>
      <c r="FY1201" s="135"/>
      <c r="FZ1201" s="135"/>
      <c r="GA1201" s="151"/>
      <c r="GB1201" s="151"/>
      <c r="GC1201" s="153"/>
      <c r="GD1201" s="24"/>
      <c r="GE1201" s="24"/>
      <c r="GF1201" s="24"/>
      <c r="GG1201" s="24"/>
      <c r="GH1201" s="24"/>
      <c r="GI1201" s="24"/>
      <c r="GJ1201" s="24"/>
      <c r="GK1201" s="24"/>
      <c r="GL1201" s="24"/>
      <c r="GM1201" s="24"/>
      <c r="GN1201" s="24"/>
      <c r="GO1201" s="24"/>
      <c r="GP1201" s="24"/>
      <c r="GQ1201" s="24"/>
      <c r="GR1201" s="24"/>
      <c r="GS1201" s="24"/>
      <c r="GT1201" s="24"/>
      <c r="GU1201" s="24"/>
      <c r="GV1201" s="24"/>
      <c r="GW1201" s="24"/>
      <c r="GX1201" s="24"/>
      <c r="GY1201" s="24"/>
      <c r="GZ1201" s="24"/>
      <c r="HA1201" s="24"/>
      <c r="HB1201" s="24"/>
      <c r="HC1201" s="24"/>
      <c r="HD1201" s="24"/>
      <c r="HE1201" s="24"/>
      <c r="HF1201" s="24"/>
      <c r="HG1201" s="24"/>
      <c r="HH1201" s="151"/>
      <c r="HI1201" s="151"/>
      <c r="HJ1201" s="153"/>
      <c r="HK1201" s="24"/>
      <c r="HL1201" s="24"/>
      <c r="HM1201" s="24"/>
      <c r="HN1201" s="24"/>
      <c r="HO1201" s="24"/>
      <c r="HP1201" s="24"/>
      <c r="HQ1201" s="24"/>
      <c r="HR1201" s="24"/>
      <c r="HS1201" s="24"/>
      <c r="HT1201" s="24"/>
      <c r="HU1201" s="24"/>
      <c r="HV1201" s="24"/>
      <c r="HW1201" s="24"/>
      <c r="HX1201" s="24"/>
      <c r="HY1201" s="24"/>
      <c r="HZ1201" s="24"/>
      <c r="IA1201" s="24"/>
      <c r="IB1201" s="24"/>
      <c r="IC1201" s="24"/>
      <c r="ID1201" s="24"/>
      <c r="IE1201" s="24"/>
      <c r="IF1201" s="24"/>
      <c r="IG1201" s="24"/>
      <c r="IH1201" s="24"/>
      <c r="II1201" s="24"/>
      <c r="IJ1201" s="24"/>
      <c r="IK1201" s="24"/>
      <c r="IL1201" s="24"/>
      <c r="IM1201" s="24"/>
      <c r="IN1201" s="24"/>
      <c r="IO1201" s="24"/>
      <c r="IP1201" s="151"/>
      <c r="IQ1201" s="151"/>
      <c r="IR1201" s="153"/>
      <c r="IS1201" s="24"/>
      <c r="IT1201" s="24"/>
      <c r="IU1201" s="24"/>
      <c r="IV1201" s="24"/>
      <c r="IW1201" s="24"/>
      <c r="IX1201" s="24"/>
      <c r="IY1201" s="24"/>
      <c r="IZ1201" s="24"/>
      <c r="JA1201" s="24"/>
      <c r="JB1201" s="24"/>
      <c r="JC1201" s="24"/>
      <c r="JD1201" s="24"/>
      <c r="JE1201" s="24"/>
      <c r="JF1201" s="24"/>
      <c r="JG1201" s="24"/>
      <c r="JH1201" s="24"/>
      <c r="JI1201" s="24"/>
      <c r="JJ1201" s="24"/>
      <c r="JK1201" s="24"/>
      <c r="JL1201" s="24"/>
      <c r="JM1201" s="24"/>
      <c r="JN1201" s="24"/>
      <c r="JO1201" s="24"/>
      <c r="JP1201" s="24"/>
      <c r="JQ1201" s="24"/>
      <c r="JR1201" s="24"/>
      <c r="JS1201" s="24"/>
      <c r="JT1201" s="24"/>
      <c r="JU1201" s="25"/>
      <c r="JV1201" s="24"/>
      <c r="JW1201" s="151"/>
      <c r="JX1201" s="151"/>
      <c r="JY1201" s="153"/>
      <c r="JZ1201" s="24"/>
      <c r="KA1201" s="24"/>
      <c r="KB1201" s="24"/>
      <c r="KC1201" s="24"/>
      <c r="KD1201" s="24"/>
      <c r="KE1201" s="24"/>
      <c r="KF1201" s="24"/>
      <c r="KG1201" s="24"/>
      <c r="KH1201" s="24"/>
      <c r="KI1201" s="24"/>
      <c r="KJ1201" s="24"/>
      <c r="KK1201" s="24"/>
      <c r="KL1201" s="24"/>
      <c r="KM1201" s="24"/>
      <c r="KN1201" s="24"/>
      <c r="KO1201" s="24"/>
      <c r="KP1201" s="24"/>
      <c r="KQ1201" s="24"/>
      <c r="KR1201" s="24"/>
      <c r="KS1201" s="24"/>
      <c r="KT1201" s="24"/>
      <c r="KU1201" s="24"/>
      <c r="KV1201" s="24"/>
      <c r="KW1201" s="24"/>
      <c r="KX1201" s="24"/>
      <c r="KY1201" s="24"/>
      <c r="KZ1201" s="24"/>
      <c r="LA1201" s="24"/>
      <c r="LB1201" s="24"/>
      <c r="LC1201" s="24"/>
      <c r="LD1201" s="24"/>
      <c r="LE1201" s="151"/>
      <c r="LF1201" s="151"/>
      <c r="LG1201" s="153"/>
      <c r="LH1201" s="24"/>
      <c r="LI1201" s="24"/>
      <c r="LJ1201" s="24"/>
      <c r="LK1201" s="24"/>
      <c r="LL1201" s="24"/>
      <c r="LM1201" s="24"/>
      <c r="LN1201" s="24"/>
      <c r="LO1201" s="24"/>
      <c r="LP1201" s="24"/>
      <c r="LQ1201" s="24"/>
      <c r="LR1201" s="24"/>
      <c r="LS1201" s="24"/>
      <c r="LT1201" s="24"/>
      <c r="LU1201" s="24"/>
      <c r="LV1201" s="24"/>
      <c r="LW1201" s="24"/>
      <c r="LX1201" s="24"/>
      <c r="LY1201" s="24"/>
      <c r="LZ1201" s="24"/>
      <c r="MA1201" s="24"/>
      <c r="MB1201" s="24"/>
      <c r="MC1201" s="24"/>
      <c r="MD1201" s="24"/>
      <c r="ME1201" s="24"/>
      <c r="MF1201" s="24"/>
      <c r="MG1201" s="24"/>
      <c r="MH1201" s="24"/>
      <c r="MI1201" s="24"/>
      <c r="MJ1201" s="24"/>
      <c r="MK1201" s="24"/>
      <c r="ML1201" s="24"/>
    </row>
    <row r="1202" spans="1:350" ht="13.9" customHeight="1" outlineLevel="2" x14ac:dyDescent="0.2">
      <c r="A1202" s="185" t="s">
        <v>706</v>
      </c>
      <c r="B1202" s="181" t="s">
        <v>698</v>
      </c>
      <c r="C1202" s="154" t="s">
        <v>59</v>
      </c>
      <c r="D1202" s="154">
        <v>1215</v>
      </c>
      <c r="E1202" s="175"/>
      <c r="F1202" s="175">
        <f>D1202-E1202</f>
        <v>1215</v>
      </c>
      <c r="G1202" s="175" t="s">
        <v>943</v>
      </c>
      <c r="H1202" s="170" t="s">
        <v>893</v>
      </c>
      <c r="I1202" s="170" t="s">
        <v>896</v>
      </c>
      <c r="J1202" s="212">
        <f ca="1">E1202+Q1202+AX1202+CF1202+DN1202+ES1202+GA1202+HH1202+IP1202+JW1202+LE1202</f>
        <v>1215</v>
      </c>
      <c r="K1202" s="212">
        <f>E1202+R1202+AY1202+CG1202+DO1202+ET1202+GB1202+HI1202+IQ1202+JX1202+LF1202</f>
        <v>0</v>
      </c>
      <c r="L1202" s="172">
        <f ca="1">K1202/J1202</f>
        <v>0</v>
      </c>
      <c r="M1202" s="172">
        <f>K1202/D1202</f>
        <v>0</v>
      </c>
      <c r="N1202" s="183">
        <f ca="1">SUMIF($EV$8:$FZ$9,$O$5,$EV1203:$FZ1203)-SUMIF($EV$8:$FZ$9,$Q$5,$EV1203:$FZ1203)</f>
        <v>0</v>
      </c>
      <c r="O1202" s="156"/>
      <c r="P1202" s="134" t="s">
        <v>25</v>
      </c>
      <c r="Q1202" s="193">
        <v>0</v>
      </c>
      <c r="R1202" s="193">
        <v>0</v>
      </c>
      <c r="S1202" s="199" t="e">
        <v>#DIV/0!</v>
      </c>
      <c r="T1202" s="134"/>
      <c r="U1202" s="134"/>
      <c r="V1202" s="134"/>
      <c r="W1202" s="134"/>
      <c r="X1202" s="134"/>
      <c r="Y1202" s="134"/>
      <c r="Z1202" s="134"/>
      <c r="AA1202" s="134"/>
      <c r="AB1202" s="134"/>
      <c r="AC1202" s="134"/>
      <c r="AD1202" s="134"/>
      <c r="AE1202" s="134"/>
      <c r="AF1202" s="134"/>
      <c r="AG1202" s="134"/>
      <c r="AH1202" s="134"/>
      <c r="AI1202" s="134"/>
      <c r="AJ1202" s="134"/>
      <c r="AK1202" s="134"/>
      <c r="AL1202" s="134"/>
      <c r="AM1202" s="134"/>
      <c r="AN1202" s="134"/>
      <c r="AO1202" s="134"/>
      <c r="AP1202" s="134"/>
      <c r="AQ1202" s="134"/>
      <c r="AR1202" s="134"/>
      <c r="AS1202" s="134"/>
      <c r="AT1202" s="134"/>
      <c r="AU1202" s="134"/>
      <c r="AV1202" s="134"/>
      <c r="AW1202" s="134"/>
      <c r="AX1202" s="193">
        <f t="shared" ca="1" si="3030"/>
        <v>0</v>
      </c>
      <c r="AY1202" s="193">
        <f>SUM(BA1203:CE1203)</f>
        <v>0</v>
      </c>
      <c r="AZ1202" s="199" t="e">
        <f ca="1">AY1202/AX1202</f>
        <v>#DIV/0!</v>
      </c>
      <c r="BA1202" s="134"/>
      <c r="BB1202" s="134"/>
      <c r="BC1202" s="134"/>
      <c r="BD1202" s="134"/>
      <c r="BE1202" s="134"/>
      <c r="BF1202" s="134"/>
      <c r="BG1202" s="134"/>
      <c r="BH1202" s="134"/>
      <c r="BI1202" s="134"/>
      <c r="BJ1202" s="134"/>
      <c r="BK1202" s="134"/>
      <c r="BL1202" s="134"/>
      <c r="BM1202" s="134"/>
      <c r="BN1202" s="134"/>
      <c r="BO1202" s="134"/>
      <c r="BP1202" s="134"/>
      <c r="BQ1202" s="134"/>
      <c r="BR1202" s="134"/>
      <c r="BS1202" s="134"/>
      <c r="BT1202" s="134"/>
      <c r="BU1202" s="134"/>
      <c r="BV1202" s="134"/>
      <c r="BW1202" s="134"/>
      <c r="BX1202" s="134"/>
      <c r="BY1202" s="134"/>
      <c r="BZ1202" s="134"/>
      <c r="CA1202" s="134"/>
      <c r="CB1202" s="134"/>
      <c r="CC1202" s="134"/>
      <c r="CD1202" s="134"/>
      <c r="CE1202" s="134"/>
      <c r="CF1202" s="150">
        <f t="shared" ref="CF1202" si="3115">SUM(CI1202:DM1202)</f>
        <v>0</v>
      </c>
      <c r="CG1202" s="193">
        <f>SUM(CI1203:DM1203)</f>
        <v>0</v>
      </c>
      <c r="CH1202" s="199" t="e">
        <f>CG1202/CF1202</f>
        <v>#DIV/0!</v>
      </c>
      <c r="CI1202" s="134"/>
      <c r="CJ1202" s="134"/>
      <c r="CK1202" s="134"/>
      <c r="CL1202" s="134"/>
      <c r="CM1202" s="134"/>
      <c r="CN1202" s="134"/>
      <c r="CO1202" s="134"/>
      <c r="CP1202" s="134"/>
      <c r="CQ1202" s="134"/>
      <c r="CR1202" s="134"/>
      <c r="CS1202" s="134"/>
      <c r="CT1202" s="134"/>
      <c r="CU1202" s="134"/>
      <c r="CV1202" s="134"/>
      <c r="CW1202" s="134"/>
      <c r="CX1202" s="134"/>
      <c r="CY1202" s="134"/>
      <c r="CZ1202" s="134"/>
      <c r="DA1202" s="134"/>
      <c r="DB1202" s="134"/>
      <c r="DC1202" s="134"/>
      <c r="DD1202" s="134"/>
      <c r="DE1202" s="134"/>
      <c r="DF1202" s="134"/>
      <c r="DG1202" s="134"/>
      <c r="DH1202" s="134"/>
      <c r="DI1202" s="134"/>
      <c r="DJ1202" s="134"/>
      <c r="DK1202" s="134"/>
      <c r="DL1202" s="134"/>
      <c r="DM1202" s="134"/>
      <c r="DN1202" s="150">
        <f t="shared" ref="DN1202" si="3116">SUM(DQ1202:ER1202)</f>
        <v>1215</v>
      </c>
      <c r="DO1202" s="193">
        <f>SUM(DQ1203:ER1203)</f>
        <v>0</v>
      </c>
      <c r="DP1202" s="199">
        <f t="shared" si="3068"/>
        <v>0</v>
      </c>
      <c r="DQ1202" s="134"/>
      <c r="DR1202" s="134"/>
      <c r="DS1202" s="134"/>
      <c r="DT1202" s="134">
        <v>120</v>
      </c>
      <c r="DU1202" s="134">
        <v>120</v>
      </c>
      <c r="DV1202" s="134">
        <v>120</v>
      </c>
      <c r="DW1202" s="134">
        <v>120</v>
      </c>
      <c r="DX1202" s="134">
        <v>120</v>
      </c>
      <c r="DY1202" s="134">
        <v>120</v>
      </c>
      <c r="DZ1202" s="134">
        <v>120</v>
      </c>
      <c r="EA1202" s="134">
        <v>120</v>
      </c>
      <c r="EB1202" s="134">
        <v>120</v>
      </c>
      <c r="EC1202" s="134">
        <v>120</v>
      </c>
      <c r="ED1202" s="134">
        <v>15</v>
      </c>
      <c r="EE1202" s="134"/>
      <c r="EF1202" s="134"/>
      <c r="EG1202" s="134"/>
      <c r="EH1202" s="134"/>
      <c r="EI1202" s="134"/>
      <c r="EJ1202" s="134"/>
      <c r="EK1202" s="134"/>
      <c r="EL1202" s="134"/>
      <c r="EM1202" s="134"/>
      <c r="EN1202" s="134"/>
      <c r="EO1202" s="134"/>
      <c r="EP1202" s="134"/>
      <c r="EQ1202" s="134"/>
      <c r="ER1202" s="134"/>
      <c r="ES1202" s="150">
        <f t="shared" ca="1" si="3079"/>
        <v>0</v>
      </c>
      <c r="ET1202" s="193">
        <f>SUM(EV1203:FZ1203)</f>
        <v>0</v>
      </c>
      <c r="EU1202" s="199" t="e">
        <f t="shared" ca="1" si="3105"/>
        <v>#DIV/0!</v>
      </c>
      <c r="EV1202" s="134"/>
      <c r="EW1202" s="136"/>
      <c r="EX1202" s="134"/>
      <c r="EY1202" s="134"/>
      <c r="EZ1202" s="134"/>
      <c r="FA1202" s="134"/>
      <c r="FB1202" s="134"/>
      <c r="FC1202" s="134"/>
      <c r="FD1202" s="134"/>
      <c r="FE1202" s="134"/>
      <c r="FF1202" s="134"/>
      <c r="FG1202" s="134"/>
      <c r="FH1202" s="134"/>
      <c r="FI1202" s="134"/>
      <c r="FJ1202" s="134"/>
      <c r="FK1202" s="134"/>
      <c r="FL1202" s="134"/>
      <c r="FM1202" s="134"/>
      <c r="FN1202" s="134"/>
      <c r="FO1202" s="134"/>
      <c r="FP1202" s="134"/>
      <c r="FQ1202" s="134"/>
      <c r="FR1202" s="134"/>
      <c r="FS1202" s="134"/>
      <c r="FT1202" s="134"/>
      <c r="FU1202" s="134"/>
      <c r="FV1202" s="134"/>
      <c r="FW1202" s="134"/>
      <c r="FX1202" s="134"/>
      <c r="FY1202" s="134"/>
      <c r="FZ1202" s="134"/>
      <c r="GA1202" s="150">
        <f t="shared" ref="GA1202" ca="1" si="3117">SUMIF($GD$8:$HG$9,$O$5,GD1202:HG1202)</f>
        <v>0</v>
      </c>
      <c r="GB1202" s="150">
        <f t="shared" ref="GB1202" si="3118">SUM(GD1203:HG1203)</f>
        <v>0</v>
      </c>
      <c r="GC1202" s="152" t="e">
        <f t="shared" ref="GC1202" ca="1" si="3119">GB1202/GA1202</f>
        <v>#DIV/0!</v>
      </c>
      <c r="GD1202" s="16"/>
      <c r="GE1202" s="16"/>
      <c r="GF1202" s="16"/>
      <c r="GG1202" s="16"/>
      <c r="GH1202" s="16"/>
      <c r="GI1202" s="16"/>
      <c r="GJ1202" s="16"/>
      <c r="GK1202" s="16"/>
      <c r="GL1202" s="16"/>
      <c r="GM1202" s="16"/>
      <c r="GN1202" s="16"/>
      <c r="GO1202" s="16"/>
      <c r="GP1202" s="16"/>
      <c r="GQ1202" s="16"/>
      <c r="GR1202" s="16"/>
      <c r="GS1202" s="16"/>
      <c r="GT1202" s="16"/>
      <c r="GU1202" s="16"/>
      <c r="GV1202" s="16"/>
      <c r="GW1202" s="16"/>
      <c r="GX1202" s="16"/>
      <c r="GY1202" s="16"/>
      <c r="GZ1202" s="16"/>
      <c r="HA1202" s="16"/>
      <c r="HB1202" s="16"/>
      <c r="HC1202" s="16"/>
      <c r="HD1202" s="16"/>
      <c r="HE1202" s="16"/>
      <c r="HF1202" s="16"/>
      <c r="HG1202" s="16"/>
      <c r="HH1202" s="150"/>
      <c r="HI1202" s="150">
        <v>0</v>
      </c>
      <c r="HJ1202" s="152" t="e">
        <v>#DIV/0!</v>
      </c>
      <c r="HK1202" s="16"/>
      <c r="HL1202" s="16"/>
      <c r="HM1202" s="16"/>
      <c r="HN1202" s="16"/>
      <c r="HO1202" s="16"/>
      <c r="HP1202" s="16"/>
      <c r="HQ1202" s="16"/>
      <c r="HR1202" s="16"/>
      <c r="HS1202" s="16"/>
      <c r="HT1202" s="16"/>
      <c r="HU1202" s="16"/>
      <c r="HV1202" s="16"/>
      <c r="HW1202" s="16"/>
      <c r="HX1202" s="16"/>
      <c r="HY1202" s="16"/>
      <c r="HZ1202" s="16"/>
      <c r="IA1202" s="16"/>
      <c r="IB1202" s="16"/>
      <c r="IC1202" s="16"/>
      <c r="ID1202" s="16"/>
      <c r="IE1202" s="16"/>
      <c r="IF1202" s="16"/>
      <c r="IG1202" s="16"/>
      <c r="IH1202" s="16"/>
      <c r="II1202" s="16"/>
      <c r="IJ1202" s="16"/>
      <c r="IK1202" s="16"/>
      <c r="IL1202" s="16"/>
      <c r="IM1202" s="16"/>
      <c r="IN1202" s="16"/>
      <c r="IO1202" s="16"/>
      <c r="IP1202" s="150"/>
      <c r="IQ1202" s="150">
        <v>0</v>
      </c>
      <c r="IR1202" s="152" t="e">
        <v>#DIV/0!</v>
      </c>
      <c r="IS1202" s="16"/>
      <c r="IT1202" s="16"/>
      <c r="IU1202" s="16"/>
      <c r="IV1202" s="16"/>
      <c r="IW1202" s="16"/>
      <c r="IX1202" s="16"/>
      <c r="IY1202" s="16"/>
      <c r="IZ1202" s="16"/>
      <c r="JA1202" s="16"/>
      <c r="JB1202" s="16"/>
      <c r="JC1202" s="16"/>
      <c r="JD1202" s="16"/>
      <c r="JE1202" s="16"/>
      <c r="JF1202" s="16"/>
      <c r="JG1202" s="16"/>
      <c r="JH1202" s="16"/>
      <c r="JI1202" s="16"/>
      <c r="JJ1202" s="16"/>
      <c r="JK1202" s="16"/>
      <c r="JL1202" s="16"/>
      <c r="JM1202" s="16"/>
      <c r="JN1202" s="16"/>
      <c r="JO1202" s="16"/>
      <c r="JP1202" s="16"/>
      <c r="JQ1202" s="16"/>
      <c r="JR1202" s="16"/>
      <c r="JS1202" s="16"/>
      <c r="JT1202" s="16"/>
      <c r="JU1202" s="23"/>
      <c r="JV1202" s="16"/>
      <c r="JW1202" s="150"/>
      <c r="JX1202" s="150">
        <v>0</v>
      </c>
      <c r="JY1202" s="152" t="e">
        <v>#DIV/0!</v>
      </c>
      <c r="JZ1202" s="16"/>
      <c r="KA1202" s="16"/>
      <c r="KB1202" s="16"/>
      <c r="KC1202" s="16"/>
      <c r="KD1202" s="16"/>
      <c r="KE1202" s="16"/>
      <c r="KF1202" s="16"/>
      <c r="KG1202" s="16"/>
      <c r="KH1202" s="16"/>
      <c r="KI1202" s="16"/>
      <c r="KJ1202" s="16"/>
      <c r="KK1202" s="16"/>
      <c r="KL1202" s="16"/>
      <c r="KM1202" s="16"/>
      <c r="KN1202" s="16"/>
      <c r="KO1202" s="16"/>
      <c r="KP1202" s="16"/>
      <c r="KQ1202" s="16"/>
      <c r="KR1202" s="16"/>
      <c r="KS1202" s="16"/>
      <c r="KT1202" s="16"/>
      <c r="KU1202" s="16"/>
      <c r="KV1202" s="16"/>
      <c r="KW1202" s="16"/>
      <c r="KX1202" s="16"/>
      <c r="KY1202" s="16"/>
      <c r="KZ1202" s="16"/>
      <c r="LA1202" s="16"/>
      <c r="LB1202" s="16"/>
      <c r="LC1202" s="16"/>
      <c r="LD1202" s="16"/>
      <c r="LE1202" s="150"/>
      <c r="LF1202" s="150">
        <v>0</v>
      </c>
      <c r="LG1202" s="152" t="e">
        <v>#DIV/0!</v>
      </c>
      <c r="LH1202" s="16"/>
      <c r="LI1202" s="16"/>
      <c r="LJ1202" s="16"/>
      <c r="LK1202" s="16"/>
      <c r="LL1202" s="16"/>
      <c r="LM1202" s="16"/>
      <c r="LN1202" s="16"/>
      <c r="LO1202" s="16"/>
      <c r="LP1202" s="16"/>
      <c r="LQ1202" s="16"/>
      <c r="LR1202" s="16"/>
      <c r="LS1202" s="16"/>
      <c r="LT1202" s="16"/>
      <c r="LU1202" s="16"/>
      <c r="LV1202" s="16"/>
      <c r="LW1202" s="16"/>
      <c r="LX1202" s="16"/>
      <c r="LY1202" s="16"/>
      <c r="LZ1202" s="16"/>
      <c r="MA1202" s="16"/>
      <c r="MB1202" s="16"/>
      <c r="MC1202" s="16"/>
      <c r="MD1202" s="16"/>
      <c r="ME1202" s="16"/>
      <c r="MF1202" s="16"/>
      <c r="MG1202" s="16"/>
      <c r="MH1202" s="16"/>
      <c r="MI1202" s="16"/>
      <c r="MJ1202" s="16"/>
      <c r="MK1202" s="16"/>
      <c r="ML1202" s="16"/>
    </row>
    <row r="1203" spans="1:350" ht="13.9" customHeight="1" outlineLevel="2" x14ac:dyDescent="0.2">
      <c r="A1203" s="186"/>
      <c r="B1203" s="182"/>
      <c r="C1203" s="155"/>
      <c r="D1203" s="155"/>
      <c r="E1203" s="176"/>
      <c r="F1203" s="176"/>
      <c r="G1203" s="176"/>
      <c r="H1203" s="171"/>
      <c r="I1203" s="171"/>
      <c r="J1203" s="213"/>
      <c r="K1203" s="213"/>
      <c r="L1203" s="173"/>
      <c r="M1203" s="173"/>
      <c r="N1203" s="184"/>
      <c r="O1203" s="157"/>
      <c r="P1203" s="134" t="s">
        <v>26</v>
      </c>
      <c r="Q1203" s="194"/>
      <c r="R1203" s="194"/>
      <c r="S1203" s="200"/>
      <c r="T1203" s="135"/>
      <c r="U1203" s="135"/>
      <c r="V1203" s="135"/>
      <c r="W1203" s="135"/>
      <c r="X1203" s="135"/>
      <c r="Y1203" s="135"/>
      <c r="Z1203" s="135"/>
      <c r="AA1203" s="135"/>
      <c r="AB1203" s="135"/>
      <c r="AC1203" s="135"/>
      <c r="AD1203" s="135"/>
      <c r="AE1203" s="135"/>
      <c r="AF1203" s="135"/>
      <c r="AG1203" s="135"/>
      <c r="AH1203" s="135"/>
      <c r="AI1203" s="135"/>
      <c r="AJ1203" s="135"/>
      <c r="AK1203" s="135"/>
      <c r="AL1203" s="135"/>
      <c r="AM1203" s="135"/>
      <c r="AN1203" s="135"/>
      <c r="AO1203" s="135"/>
      <c r="AP1203" s="135"/>
      <c r="AQ1203" s="135"/>
      <c r="AR1203" s="135"/>
      <c r="AS1203" s="135"/>
      <c r="AT1203" s="135"/>
      <c r="AU1203" s="135"/>
      <c r="AV1203" s="135"/>
      <c r="AW1203" s="135"/>
      <c r="AX1203" s="194"/>
      <c r="AY1203" s="194"/>
      <c r="AZ1203" s="200"/>
      <c r="BA1203" s="135"/>
      <c r="BB1203" s="135"/>
      <c r="BC1203" s="135"/>
      <c r="BD1203" s="135"/>
      <c r="BE1203" s="135"/>
      <c r="BF1203" s="135"/>
      <c r="BG1203" s="135"/>
      <c r="BH1203" s="135"/>
      <c r="BI1203" s="135"/>
      <c r="BJ1203" s="135"/>
      <c r="BK1203" s="135"/>
      <c r="BL1203" s="135"/>
      <c r="BM1203" s="135"/>
      <c r="BN1203" s="135"/>
      <c r="BO1203" s="135"/>
      <c r="BP1203" s="135"/>
      <c r="BQ1203" s="135"/>
      <c r="BR1203" s="135"/>
      <c r="BS1203" s="135"/>
      <c r="BT1203" s="135"/>
      <c r="BU1203" s="135"/>
      <c r="BV1203" s="135"/>
      <c r="BW1203" s="135"/>
      <c r="BX1203" s="135"/>
      <c r="BY1203" s="135"/>
      <c r="BZ1203" s="135"/>
      <c r="CA1203" s="135"/>
      <c r="CB1203" s="135"/>
      <c r="CC1203" s="135"/>
      <c r="CD1203" s="135"/>
      <c r="CE1203" s="135"/>
      <c r="CF1203" s="151"/>
      <c r="CG1203" s="194"/>
      <c r="CH1203" s="200"/>
      <c r="CI1203" s="135"/>
      <c r="CJ1203" s="135"/>
      <c r="CK1203" s="135"/>
      <c r="CL1203" s="135"/>
      <c r="CM1203" s="135"/>
      <c r="CN1203" s="135"/>
      <c r="CO1203" s="135"/>
      <c r="CP1203" s="135"/>
      <c r="CQ1203" s="135"/>
      <c r="CR1203" s="135"/>
      <c r="CS1203" s="135"/>
      <c r="CT1203" s="135"/>
      <c r="CU1203" s="135"/>
      <c r="CV1203" s="135"/>
      <c r="CW1203" s="135"/>
      <c r="CX1203" s="135"/>
      <c r="CY1203" s="135"/>
      <c r="CZ1203" s="135"/>
      <c r="DA1203" s="135"/>
      <c r="DB1203" s="135"/>
      <c r="DC1203" s="135"/>
      <c r="DD1203" s="135"/>
      <c r="DE1203" s="135"/>
      <c r="DF1203" s="135"/>
      <c r="DG1203" s="135"/>
      <c r="DH1203" s="135"/>
      <c r="DI1203" s="135"/>
      <c r="DJ1203" s="135"/>
      <c r="DK1203" s="135"/>
      <c r="DL1203" s="135"/>
      <c r="DM1203" s="135"/>
      <c r="DN1203" s="151"/>
      <c r="DO1203" s="194"/>
      <c r="DP1203" s="200"/>
      <c r="DQ1203" s="135"/>
      <c r="DR1203" s="135"/>
      <c r="DS1203" s="135"/>
      <c r="DT1203" s="135"/>
      <c r="DU1203" s="135"/>
      <c r="DV1203" s="135"/>
      <c r="DW1203" s="135"/>
      <c r="DX1203" s="135"/>
      <c r="DY1203" s="135"/>
      <c r="DZ1203" s="135"/>
      <c r="EA1203" s="135"/>
      <c r="EB1203" s="135"/>
      <c r="EC1203" s="135"/>
      <c r="ED1203" s="135"/>
      <c r="EE1203" s="135"/>
      <c r="EF1203" s="135"/>
      <c r="EG1203" s="135"/>
      <c r="EH1203" s="135"/>
      <c r="EI1203" s="135"/>
      <c r="EJ1203" s="135"/>
      <c r="EK1203" s="135"/>
      <c r="EL1203" s="135"/>
      <c r="EM1203" s="135"/>
      <c r="EN1203" s="135"/>
      <c r="EO1203" s="135"/>
      <c r="EP1203" s="135"/>
      <c r="EQ1203" s="135"/>
      <c r="ER1203" s="135"/>
      <c r="ES1203" s="151"/>
      <c r="ET1203" s="194"/>
      <c r="EU1203" s="200"/>
      <c r="EV1203" s="135"/>
      <c r="EW1203" s="135"/>
      <c r="EX1203" s="135"/>
      <c r="EY1203" s="135"/>
      <c r="EZ1203" s="135"/>
      <c r="FA1203" s="135"/>
      <c r="FB1203" s="135"/>
      <c r="FC1203" s="135"/>
      <c r="FD1203" s="135"/>
      <c r="FE1203" s="135"/>
      <c r="FF1203" s="135"/>
      <c r="FG1203" s="135"/>
      <c r="FH1203" s="135"/>
      <c r="FI1203" s="135"/>
      <c r="FJ1203" s="135"/>
      <c r="FK1203" s="135"/>
      <c r="FL1203" s="135"/>
      <c r="FM1203" s="135"/>
      <c r="FN1203" s="135"/>
      <c r="FO1203" s="135"/>
      <c r="FP1203" s="135"/>
      <c r="FQ1203" s="135"/>
      <c r="FR1203" s="135"/>
      <c r="FS1203" s="135"/>
      <c r="FT1203" s="135"/>
      <c r="FU1203" s="135"/>
      <c r="FV1203" s="135"/>
      <c r="FW1203" s="135"/>
      <c r="FX1203" s="135"/>
      <c r="FY1203" s="135"/>
      <c r="FZ1203" s="135"/>
      <c r="GA1203" s="151"/>
      <c r="GB1203" s="151"/>
      <c r="GC1203" s="153"/>
      <c r="GD1203" s="24"/>
      <c r="GE1203" s="24"/>
      <c r="GF1203" s="24"/>
      <c r="GG1203" s="24"/>
      <c r="GH1203" s="24"/>
      <c r="GI1203" s="24"/>
      <c r="GJ1203" s="24"/>
      <c r="GK1203" s="24"/>
      <c r="GL1203" s="24"/>
      <c r="GM1203" s="24"/>
      <c r="GN1203" s="24"/>
      <c r="GO1203" s="24"/>
      <c r="GP1203" s="24"/>
      <c r="GQ1203" s="24"/>
      <c r="GR1203" s="24"/>
      <c r="GS1203" s="24"/>
      <c r="GT1203" s="24"/>
      <c r="GU1203" s="24"/>
      <c r="GV1203" s="24"/>
      <c r="GW1203" s="24"/>
      <c r="GX1203" s="24"/>
      <c r="GY1203" s="24"/>
      <c r="GZ1203" s="24"/>
      <c r="HA1203" s="24"/>
      <c r="HB1203" s="24"/>
      <c r="HC1203" s="24"/>
      <c r="HD1203" s="24"/>
      <c r="HE1203" s="24"/>
      <c r="HF1203" s="24"/>
      <c r="HG1203" s="24"/>
      <c r="HH1203" s="151"/>
      <c r="HI1203" s="151"/>
      <c r="HJ1203" s="153"/>
      <c r="HK1203" s="24"/>
      <c r="HL1203" s="24"/>
      <c r="HM1203" s="24">
        <v>20</v>
      </c>
      <c r="HN1203" s="24"/>
      <c r="HO1203" s="24"/>
      <c r="HP1203" s="24"/>
      <c r="HQ1203" s="24"/>
      <c r="HR1203" s="24"/>
      <c r="HS1203" s="24"/>
      <c r="HT1203" s="24"/>
      <c r="HU1203" s="24"/>
      <c r="HV1203" s="24"/>
      <c r="HW1203" s="24"/>
      <c r="HX1203" s="24"/>
      <c r="HY1203" s="24"/>
      <c r="HZ1203" s="24"/>
      <c r="IA1203" s="24"/>
      <c r="IB1203" s="24"/>
      <c r="IC1203" s="24"/>
      <c r="ID1203" s="24"/>
      <c r="IE1203" s="24"/>
      <c r="IF1203" s="24"/>
      <c r="IG1203" s="24"/>
      <c r="IH1203" s="24"/>
      <c r="II1203" s="24"/>
      <c r="IJ1203" s="24"/>
      <c r="IK1203" s="24"/>
      <c r="IL1203" s="24"/>
      <c r="IM1203" s="24"/>
      <c r="IN1203" s="24"/>
      <c r="IO1203" s="24"/>
      <c r="IP1203" s="151"/>
      <c r="IQ1203" s="151"/>
      <c r="IR1203" s="153"/>
      <c r="IS1203" s="24"/>
      <c r="IT1203" s="24"/>
      <c r="IU1203" s="24"/>
      <c r="IV1203" s="24"/>
      <c r="IW1203" s="24"/>
      <c r="IX1203" s="24"/>
      <c r="IY1203" s="24"/>
      <c r="IZ1203" s="24"/>
      <c r="JA1203" s="24"/>
      <c r="JB1203" s="24"/>
      <c r="JC1203" s="24"/>
      <c r="JD1203" s="24"/>
      <c r="JE1203" s="24"/>
      <c r="JF1203" s="24"/>
      <c r="JG1203" s="24"/>
      <c r="JH1203" s="24"/>
      <c r="JI1203" s="24"/>
      <c r="JJ1203" s="24"/>
      <c r="JK1203" s="24"/>
      <c r="JL1203" s="24"/>
      <c r="JM1203" s="24"/>
      <c r="JN1203" s="24"/>
      <c r="JO1203" s="24"/>
      <c r="JP1203" s="24"/>
      <c r="JQ1203" s="24"/>
      <c r="JR1203" s="24"/>
      <c r="JS1203" s="24"/>
      <c r="JT1203" s="24"/>
      <c r="JU1203" s="25"/>
      <c r="JV1203" s="24"/>
      <c r="JW1203" s="151"/>
      <c r="JX1203" s="151"/>
      <c r="JY1203" s="153"/>
      <c r="JZ1203" s="24"/>
      <c r="KA1203" s="24"/>
      <c r="KB1203" s="24"/>
      <c r="KC1203" s="24"/>
      <c r="KD1203" s="24"/>
      <c r="KE1203" s="24"/>
      <c r="KF1203" s="24"/>
      <c r="KG1203" s="24"/>
      <c r="KH1203" s="24"/>
      <c r="KI1203" s="24"/>
      <c r="KJ1203" s="24"/>
      <c r="KK1203" s="24"/>
      <c r="KL1203" s="24"/>
      <c r="KM1203" s="24"/>
      <c r="KN1203" s="24"/>
      <c r="KO1203" s="24"/>
      <c r="KP1203" s="24"/>
      <c r="KQ1203" s="24"/>
      <c r="KR1203" s="24"/>
      <c r="KS1203" s="24"/>
      <c r="KT1203" s="24"/>
      <c r="KU1203" s="24"/>
      <c r="KV1203" s="24"/>
      <c r="KW1203" s="24"/>
      <c r="KX1203" s="24"/>
      <c r="KY1203" s="24"/>
      <c r="KZ1203" s="24"/>
      <c r="LA1203" s="24"/>
      <c r="LB1203" s="24"/>
      <c r="LC1203" s="24"/>
      <c r="LD1203" s="24"/>
      <c r="LE1203" s="151"/>
      <c r="LF1203" s="151"/>
      <c r="LG1203" s="153"/>
      <c r="LH1203" s="24"/>
      <c r="LI1203" s="24"/>
      <c r="LJ1203" s="24"/>
      <c r="LK1203" s="24"/>
      <c r="LL1203" s="24"/>
      <c r="LM1203" s="24"/>
      <c r="LN1203" s="24"/>
      <c r="LO1203" s="24"/>
      <c r="LP1203" s="24"/>
      <c r="LQ1203" s="24"/>
      <c r="LR1203" s="24"/>
      <c r="LS1203" s="24"/>
      <c r="LT1203" s="24"/>
      <c r="LU1203" s="24"/>
      <c r="LV1203" s="24"/>
      <c r="LW1203" s="24"/>
      <c r="LX1203" s="24"/>
      <c r="LY1203" s="24"/>
      <c r="LZ1203" s="24"/>
      <c r="MA1203" s="24"/>
      <c r="MB1203" s="24"/>
      <c r="MC1203" s="24"/>
      <c r="MD1203" s="24"/>
      <c r="ME1203" s="24"/>
      <c r="MF1203" s="24"/>
      <c r="MG1203" s="24"/>
      <c r="MH1203" s="24"/>
      <c r="MI1203" s="24"/>
      <c r="MJ1203" s="24"/>
      <c r="MK1203" s="24"/>
      <c r="ML1203" s="24"/>
    </row>
    <row r="1204" spans="1:350" ht="13.9" customHeight="1" outlineLevel="2" x14ac:dyDescent="0.2">
      <c r="A1204" s="185" t="s">
        <v>707</v>
      </c>
      <c r="B1204" s="181" t="s">
        <v>699</v>
      </c>
      <c r="C1204" s="154" t="s">
        <v>59</v>
      </c>
      <c r="D1204" s="154">
        <v>2430</v>
      </c>
      <c r="E1204" s="175"/>
      <c r="F1204" s="175">
        <f>D1204-E1204</f>
        <v>2430</v>
      </c>
      <c r="G1204" s="175" t="s">
        <v>943</v>
      </c>
      <c r="H1204" s="170" t="s">
        <v>896</v>
      </c>
      <c r="I1204" s="170" t="s">
        <v>827</v>
      </c>
      <c r="J1204" s="212">
        <f ca="1">E1204+Q1204+AX1204+CF1204+DN1204+ES1204+GA1204+HH1204+IP1204+JW1204+LE1204</f>
        <v>2430</v>
      </c>
      <c r="K1204" s="212">
        <f>E1204+R1204+AY1204+CG1204+DO1204+ET1204+GB1204+HI1204+IQ1204+JX1204+LF1204</f>
        <v>0</v>
      </c>
      <c r="L1204" s="172">
        <f ca="1">K1204/J1204</f>
        <v>0</v>
      </c>
      <c r="M1204" s="172">
        <f>K1204/D1204</f>
        <v>0</v>
      </c>
      <c r="N1204" s="183">
        <f ca="1">SUMIF($EV$8:$FZ$9,$O$5,$EV1205:$FZ1205)-SUMIF($EV$8:$FZ$9,$Q$5,$EV1205:$FZ1205)</f>
        <v>0</v>
      </c>
      <c r="O1204" s="156"/>
      <c r="P1204" s="134" t="s">
        <v>25</v>
      </c>
      <c r="Q1204" s="193">
        <v>0</v>
      </c>
      <c r="R1204" s="193">
        <v>0</v>
      </c>
      <c r="S1204" s="199" t="e">
        <v>#DIV/0!</v>
      </c>
      <c r="T1204" s="134"/>
      <c r="U1204" s="134"/>
      <c r="V1204" s="134"/>
      <c r="W1204" s="134"/>
      <c r="X1204" s="134"/>
      <c r="Y1204" s="134"/>
      <c r="Z1204" s="134"/>
      <c r="AA1204" s="134"/>
      <c r="AB1204" s="134"/>
      <c r="AC1204" s="134"/>
      <c r="AD1204" s="134"/>
      <c r="AE1204" s="134"/>
      <c r="AF1204" s="134"/>
      <c r="AG1204" s="134"/>
      <c r="AH1204" s="134"/>
      <c r="AI1204" s="134"/>
      <c r="AJ1204" s="134"/>
      <c r="AK1204" s="134"/>
      <c r="AL1204" s="134"/>
      <c r="AM1204" s="134"/>
      <c r="AN1204" s="134"/>
      <c r="AO1204" s="134"/>
      <c r="AP1204" s="134"/>
      <c r="AQ1204" s="134"/>
      <c r="AR1204" s="134"/>
      <c r="AS1204" s="134"/>
      <c r="AT1204" s="134"/>
      <c r="AU1204" s="134"/>
      <c r="AV1204" s="134"/>
      <c r="AW1204" s="134"/>
      <c r="AX1204" s="193">
        <f t="shared" ca="1" si="3030"/>
        <v>0</v>
      </c>
      <c r="AY1204" s="193">
        <f>SUM(BA1205:CE1205)</f>
        <v>0</v>
      </c>
      <c r="AZ1204" s="199" t="e">
        <f ca="1">AY1204/AX1204</f>
        <v>#DIV/0!</v>
      </c>
      <c r="BA1204" s="134"/>
      <c r="BB1204" s="134"/>
      <c r="BC1204" s="134"/>
      <c r="BD1204" s="134"/>
      <c r="BE1204" s="134"/>
      <c r="BF1204" s="134"/>
      <c r="BG1204" s="134"/>
      <c r="BH1204" s="134"/>
      <c r="BI1204" s="134"/>
      <c r="BJ1204" s="134"/>
      <c r="BK1204" s="134"/>
      <c r="BL1204" s="134"/>
      <c r="BM1204" s="134"/>
      <c r="BN1204" s="134"/>
      <c r="BO1204" s="134"/>
      <c r="BP1204" s="134"/>
      <c r="BQ1204" s="134"/>
      <c r="BR1204" s="134"/>
      <c r="BS1204" s="134"/>
      <c r="BT1204" s="134"/>
      <c r="BU1204" s="134"/>
      <c r="BV1204" s="134"/>
      <c r="BW1204" s="134"/>
      <c r="BX1204" s="134"/>
      <c r="BY1204" s="134"/>
      <c r="BZ1204" s="134"/>
      <c r="CA1204" s="134"/>
      <c r="CB1204" s="134"/>
      <c r="CC1204" s="134"/>
      <c r="CD1204" s="134"/>
      <c r="CE1204" s="134"/>
      <c r="CF1204" s="150">
        <f t="shared" ref="CF1204" si="3120">SUM(CI1204:DM1204)</f>
        <v>0</v>
      </c>
      <c r="CG1204" s="193">
        <f>SUM(CI1205:DM1205)</f>
        <v>0</v>
      </c>
      <c r="CH1204" s="199" t="e">
        <f>CG1204/CF1204</f>
        <v>#DIV/0!</v>
      </c>
      <c r="CI1204" s="134"/>
      <c r="CJ1204" s="134"/>
      <c r="CK1204" s="134"/>
      <c r="CL1204" s="134"/>
      <c r="CM1204" s="134"/>
      <c r="CN1204" s="134"/>
      <c r="CO1204" s="134"/>
      <c r="CP1204" s="134"/>
      <c r="CQ1204" s="134"/>
      <c r="CR1204" s="134"/>
      <c r="CS1204" s="134"/>
      <c r="CT1204" s="134"/>
      <c r="CU1204" s="134"/>
      <c r="CV1204" s="134"/>
      <c r="CW1204" s="134"/>
      <c r="CX1204" s="134"/>
      <c r="CY1204" s="134"/>
      <c r="CZ1204" s="134"/>
      <c r="DA1204" s="134"/>
      <c r="DB1204" s="134"/>
      <c r="DC1204" s="134"/>
      <c r="DD1204" s="134"/>
      <c r="DE1204" s="134"/>
      <c r="DF1204" s="134"/>
      <c r="DG1204" s="134"/>
      <c r="DH1204" s="134"/>
      <c r="DI1204" s="134"/>
      <c r="DJ1204" s="134"/>
      <c r="DK1204" s="134"/>
      <c r="DL1204" s="134"/>
      <c r="DM1204" s="134"/>
      <c r="DN1204" s="150">
        <f t="shared" ref="DN1204" si="3121">SUM(DQ1204:ER1204)</f>
        <v>2430</v>
      </c>
      <c r="DO1204" s="193">
        <f>SUM(DQ1205:ER1205)</f>
        <v>0</v>
      </c>
      <c r="DP1204" s="199">
        <f t="shared" si="3068"/>
        <v>0</v>
      </c>
      <c r="DQ1204" s="134"/>
      <c r="DR1204" s="134"/>
      <c r="DS1204" s="134"/>
      <c r="DT1204" s="134"/>
      <c r="DU1204" s="134"/>
      <c r="DV1204" s="134"/>
      <c r="DW1204" s="134"/>
      <c r="DX1204" s="134"/>
      <c r="DY1204" s="134"/>
      <c r="DZ1204" s="134"/>
      <c r="EA1204" s="134"/>
      <c r="EB1204" s="134"/>
      <c r="EC1204" s="134"/>
      <c r="ED1204" s="134">
        <v>243</v>
      </c>
      <c r="EE1204" s="134">
        <v>243</v>
      </c>
      <c r="EF1204" s="134">
        <v>243</v>
      </c>
      <c r="EG1204" s="134">
        <v>243</v>
      </c>
      <c r="EH1204" s="134">
        <v>243</v>
      </c>
      <c r="EI1204" s="134">
        <v>243</v>
      </c>
      <c r="EJ1204" s="134">
        <v>243</v>
      </c>
      <c r="EK1204" s="134">
        <v>243</v>
      </c>
      <c r="EL1204" s="134">
        <v>243</v>
      </c>
      <c r="EM1204" s="134">
        <v>243</v>
      </c>
      <c r="EN1204" s="134"/>
      <c r="EO1204" s="134"/>
      <c r="EP1204" s="134"/>
      <c r="EQ1204" s="134"/>
      <c r="ER1204" s="134"/>
      <c r="ES1204" s="150">
        <f t="shared" ca="1" si="3079"/>
        <v>0</v>
      </c>
      <c r="ET1204" s="193">
        <f>SUM(EV1205:FZ1205)</f>
        <v>0</v>
      </c>
      <c r="EU1204" s="199" t="e">
        <f t="shared" ca="1" si="3105"/>
        <v>#DIV/0!</v>
      </c>
      <c r="EV1204" s="134"/>
      <c r="EW1204" s="136"/>
      <c r="EX1204" s="134"/>
      <c r="EY1204" s="134"/>
      <c r="EZ1204" s="134"/>
      <c r="FA1204" s="134"/>
      <c r="FB1204" s="134"/>
      <c r="FC1204" s="134"/>
      <c r="FD1204" s="134"/>
      <c r="FE1204" s="134"/>
      <c r="FF1204" s="134"/>
      <c r="FG1204" s="134"/>
      <c r="FH1204" s="134"/>
      <c r="FI1204" s="134"/>
      <c r="FJ1204" s="134"/>
      <c r="FK1204" s="134"/>
      <c r="FL1204" s="134"/>
      <c r="FM1204" s="134"/>
      <c r="FN1204" s="134"/>
      <c r="FO1204" s="134"/>
      <c r="FP1204" s="134"/>
      <c r="FQ1204" s="134"/>
      <c r="FR1204" s="134"/>
      <c r="FS1204" s="134"/>
      <c r="FT1204" s="134"/>
      <c r="FU1204" s="134"/>
      <c r="FV1204" s="134"/>
      <c r="FW1204" s="134"/>
      <c r="FX1204" s="134"/>
      <c r="FY1204" s="134"/>
      <c r="FZ1204" s="134"/>
      <c r="GA1204" s="150">
        <f t="shared" ref="GA1204" ca="1" si="3122">SUMIF($GD$8:$HG$9,$O$5,GD1204:HG1204)</f>
        <v>0</v>
      </c>
      <c r="GB1204" s="150">
        <f t="shared" ref="GB1204" si="3123">SUM(GD1205:HG1205)</f>
        <v>0</v>
      </c>
      <c r="GC1204" s="152" t="e">
        <f t="shared" ref="GC1204" ca="1" si="3124">GB1204/GA1204</f>
        <v>#DIV/0!</v>
      </c>
      <c r="GD1204" s="16"/>
      <c r="GE1204" s="16"/>
      <c r="GF1204" s="16"/>
      <c r="GG1204" s="16"/>
      <c r="GH1204" s="16"/>
      <c r="GI1204" s="16"/>
      <c r="GJ1204" s="16"/>
      <c r="GK1204" s="16"/>
      <c r="GL1204" s="16"/>
      <c r="GM1204" s="16"/>
      <c r="GN1204" s="16"/>
      <c r="GO1204" s="16"/>
      <c r="GP1204" s="16"/>
      <c r="GQ1204" s="16"/>
      <c r="GR1204" s="16"/>
      <c r="GS1204" s="16"/>
      <c r="GT1204" s="16"/>
      <c r="GU1204" s="16"/>
      <c r="GV1204" s="16"/>
      <c r="GW1204" s="16"/>
      <c r="GX1204" s="16"/>
      <c r="GY1204" s="16"/>
      <c r="GZ1204" s="16"/>
      <c r="HA1204" s="16"/>
      <c r="HB1204" s="16"/>
      <c r="HC1204" s="16"/>
      <c r="HD1204" s="16"/>
      <c r="HE1204" s="16"/>
      <c r="HF1204" s="16"/>
      <c r="HG1204" s="16"/>
      <c r="HH1204" s="150"/>
      <c r="HI1204" s="150">
        <v>0</v>
      </c>
      <c r="HJ1204" s="152" t="e">
        <v>#DIV/0!</v>
      </c>
      <c r="HK1204" s="16"/>
      <c r="HL1204" s="16"/>
      <c r="HM1204" s="16"/>
      <c r="HN1204" s="16"/>
      <c r="HO1204" s="16"/>
      <c r="HP1204" s="16"/>
      <c r="HQ1204" s="16"/>
      <c r="HR1204" s="16"/>
      <c r="HS1204" s="16"/>
      <c r="HT1204" s="16"/>
      <c r="HU1204" s="16"/>
      <c r="HV1204" s="16"/>
      <c r="HW1204" s="16"/>
      <c r="HX1204" s="16"/>
      <c r="HY1204" s="16"/>
      <c r="HZ1204" s="16"/>
      <c r="IA1204" s="16"/>
      <c r="IB1204" s="16"/>
      <c r="IC1204" s="16"/>
      <c r="ID1204" s="16"/>
      <c r="IE1204" s="16"/>
      <c r="IF1204" s="16"/>
      <c r="IG1204" s="16"/>
      <c r="IH1204" s="16"/>
      <c r="II1204" s="16"/>
      <c r="IJ1204" s="16"/>
      <c r="IK1204" s="16"/>
      <c r="IL1204" s="16"/>
      <c r="IM1204" s="16"/>
      <c r="IN1204" s="16"/>
      <c r="IO1204" s="16"/>
      <c r="IP1204" s="150"/>
      <c r="IQ1204" s="150">
        <v>0</v>
      </c>
      <c r="IR1204" s="152" t="e">
        <v>#DIV/0!</v>
      </c>
      <c r="IS1204" s="16"/>
      <c r="IT1204" s="16"/>
      <c r="IU1204" s="16"/>
      <c r="IV1204" s="16"/>
      <c r="IW1204" s="16"/>
      <c r="IX1204" s="16"/>
      <c r="IY1204" s="16"/>
      <c r="IZ1204" s="16"/>
      <c r="JA1204" s="16"/>
      <c r="JB1204" s="16"/>
      <c r="JC1204" s="16"/>
      <c r="JD1204" s="16"/>
      <c r="JE1204" s="16"/>
      <c r="JF1204" s="16"/>
      <c r="JG1204" s="16"/>
      <c r="JH1204" s="16"/>
      <c r="JI1204" s="16"/>
      <c r="JJ1204" s="16"/>
      <c r="JK1204" s="16"/>
      <c r="JL1204" s="16"/>
      <c r="JM1204" s="16"/>
      <c r="JN1204" s="16"/>
      <c r="JO1204" s="16"/>
      <c r="JP1204" s="16"/>
      <c r="JQ1204" s="16"/>
      <c r="JR1204" s="16"/>
      <c r="JS1204" s="16"/>
      <c r="JT1204" s="16"/>
      <c r="JU1204" s="23"/>
      <c r="JV1204" s="16"/>
      <c r="JW1204" s="150"/>
      <c r="JX1204" s="150">
        <v>0</v>
      </c>
      <c r="JY1204" s="152" t="e">
        <v>#DIV/0!</v>
      </c>
      <c r="JZ1204" s="16"/>
      <c r="KA1204" s="16"/>
      <c r="KB1204" s="16"/>
      <c r="KC1204" s="16"/>
      <c r="KD1204" s="16"/>
      <c r="KE1204" s="16"/>
      <c r="KF1204" s="16"/>
      <c r="KG1204" s="16"/>
      <c r="KH1204" s="16"/>
      <c r="KI1204" s="16"/>
      <c r="KJ1204" s="16"/>
      <c r="KK1204" s="16"/>
      <c r="KL1204" s="16"/>
      <c r="KM1204" s="16"/>
      <c r="KN1204" s="16"/>
      <c r="KO1204" s="16"/>
      <c r="KP1204" s="16"/>
      <c r="KQ1204" s="16"/>
      <c r="KR1204" s="16"/>
      <c r="KS1204" s="16"/>
      <c r="KT1204" s="16"/>
      <c r="KU1204" s="16"/>
      <c r="KV1204" s="16"/>
      <c r="KW1204" s="16"/>
      <c r="KX1204" s="16"/>
      <c r="KY1204" s="16"/>
      <c r="KZ1204" s="16"/>
      <c r="LA1204" s="16"/>
      <c r="LB1204" s="16"/>
      <c r="LC1204" s="16"/>
      <c r="LD1204" s="16"/>
      <c r="LE1204" s="150"/>
      <c r="LF1204" s="150">
        <v>0</v>
      </c>
      <c r="LG1204" s="152" t="e">
        <v>#DIV/0!</v>
      </c>
      <c r="LH1204" s="16"/>
      <c r="LI1204" s="16"/>
      <c r="LJ1204" s="16"/>
      <c r="LK1204" s="16"/>
      <c r="LL1204" s="16"/>
      <c r="LM1204" s="16"/>
      <c r="LN1204" s="16"/>
      <c r="LO1204" s="16"/>
      <c r="LP1204" s="16"/>
      <c r="LQ1204" s="16"/>
      <c r="LR1204" s="16"/>
      <c r="LS1204" s="16"/>
      <c r="LT1204" s="16"/>
      <c r="LU1204" s="16"/>
      <c r="LV1204" s="16"/>
      <c r="LW1204" s="16"/>
      <c r="LX1204" s="16"/>
      <c r="LY1204" s="16"/>
      <c r="LZ1204" s="16"/>
      <c r="MA1204" s="16"/>
      <c r="MB1204" s="16"/>
      <c r="MC1204" s="16"/>
      <c r="MD1204" s="16"/>
      <c r="ME1204" s="16"/>
      <c r="MF1204" s="16"/>
      <c r="MG1204" s="16"/>
      <c r="MH1204" s="16"/>
      <c r="MI1204" s="16"/>
      <c r="MJ1204" s="16"/>
      <c r="MK1204" s="16"/>
      <c r="ML1204" s="16"/>
    </row>
    <row r="1205" spans="1:350" ht="13.9" customHeight="1" outlineLevel="2" x14ac:dyDescent="0.2">
      <c r="A1205" s="186"/>
      <c r="B1205" s="182"/>
      <c r="C1205" s="155"/>
      <c r="D1205" s="155"/>
      <c r="E1205" s="176"/>
      <c r="F1205" s="176"/>
      <c r="G1205" s="176"/>
      <c r="H1205" s="171"/>
      <c r="I1205" s="171"/>
      <c r="J1205" s="213"/>
      <c r="K1205" s="213"/>
      <c r="L1205" s="173"/>
      <c r="M1205" s="173"/>
      <c r="N1205" s="184"/>
      <c r="O1205" s="157"/>
      <c r="P1205" s="134" t="s">
        <v>26</v>
      </c>
      <c r="Q1205" s="194"/>
      <c r="R1205" s="194"/>
      <c r="S1205" s="200"/>
      <c r="T1205" s="135"/>
      <c r="U1205" s="135"/>
      <c r="V1205" s="135"/>
      <c r="W1205" s="135"/>
      <c r="X1205" s="135"/>
      <c r="Y1205" s="135"/>
      <c r="Z1205" s="135"/>
      <c r="AA1205" s="135"/>
      <c r="AB1205" s="135"/>
      <c r="AC1205" s="135"/>
      <c r="AD1205" s="135"/>
      <c r="AE1205" s="135"/>
      <c r="AF1205" s="135"/>
      <c r="AG1205" s="135"/>
      <c r="AH1205" s="135"/>
      <c r="AI1205" s="135"/>
      <c r="AJ1205" s="135"/>
      <c r="AK1205" s="135"/>
      <c r="AL1205" s="135"/>
      <c r="AM1205" s="135"/>
      <c r="AN1205" s="135"/>
      <c r="AO1205" s="135"/>
      <c r="AP1205" s="135"/>
      <c r="AQ1205" s="135"/>
      <c r="AR1205" s="135"/>
      <c r="AS1205" s="135"/>
      <c r="AT1205" s="135"/>
      <c r="AU1205" s="135"/>
      <c r="AV1205" s="135"/>
      <c r="AW1205" s="135"/>
      <c r="AX1205" s="194"/>
      <c r="AY1205" s="194"/>
      <c r="AZ1205" s="200"/>
      <c r="BA1205" s="135"/>
      <c r="BB1205" s="135"/>
      <c r="BC1205" s="135"/>
      <c r="BD1205" s="135"/>
      <c r="BE1205" s="135"/>
      <c r="BF1205" s="135"/>
      <c r="BG1205" s="135"/>
      <c r="BH1205" s="135"/>
      <c r="BI1205" s="135"/>
      <c r="BJ1205" s="135"/>
      <c r="BK1205" s="135"/>
      <c r="BL1205" s="135"/>
      <c r="BM1205" s="135"/>
      <c r="BN1205" s="135"/>
      <c r="BO1205" s="135"/>
      <c r="BP1205" s="135"/>
      <c r="BQ1205" s="135"/>
      <c r="BR1205" s="135"/>
      <c r="BS1205" s="135"/>
      <c r="BT1205" s="135"/>
      <c r="BU1205" s="135"/>
      <c r="BV1205" s="135"/>
      <c r="BW1205" s="135"/>
      <c r="BX1205" s="135"/>
      <c r="BY1205" s="135"/>
      <c r="BZ1205" s="135"/>
      <c r="CA1205" s="135"/>
      <c r="CB1205" s="135"/>
      <c r="CC1205" s="135"/>
      <c r="CD1205" s="135"/>
      <c r="CE1205" s="135"/>
      <c r="CF1205" s="151"/>
      <c r="CG1205" s="194"/>
      <c r="CH1205" s="200"/>
      <c r="CI1205" s="135"/>
      <c r="CJ1205" s="135"/>
      <c r="CK1205" s="135"/>
      <c r="CL1205" s="135"/>
      <c r="CM1205" s="135"/>
      <c r="CN1205" s="135"/>
      <c r="CO1205" s="135"/>
      <c r="CP1205" s="135"/>
      <c r="CQ1205" s="135"/>
      <c r="CR1205" s="135"/>
      <c r="CS1205" s="135"/>
      <c r="CT1205" s="135"/>
      <c r="CU1205" s="135"/>
      <c r="CV1205" s="135"/>
      <c r="CW1205" s="135"/>
      <c r="CX1205" s="135"/>
      <c r="CY1205" s="135"/>
      <c r="CZ1205" s="135"/>
      <c r="DA1205" s="135"/>
      <c r="DB1205" s="135"/>
      <c r="DC1205" s="135"/>
      <c r="DD1205" s="135"/>
      <c r="DE1205" s="135"/>
      <c r="DF1205" s="135"/>
      <c r="DG1205" s="135"/>
      <c r="DH1205" s="135"/>
      <c r="DI1205" s="135"/>
      <c r="DJ1205" s="135"/>
      <c r="DK1205" s="135"/>
      <c r="DL1205" s="135"/>
      <c r="DM1205" s="135"/>
      <c r="DN1205" s="151"/>
      <c r="DO1205" s="194"/>
      <c r="DP1205" s="200"/>
      <c r="DQ1205" s="135"/>
      <c r="DR1205" s="135"/>
      <c r="DS1205" s="135"/>
      <c r="DT1205" s="135"/>
      <c r="DU1205" s="135"/>
      <c r="DV1205" s="135"/>
      <c r="DW1205" s="135"/>
      <c r="DX1205" s="135"/>
      <c r="DY1205" s="135"/>
      <c r="DZ1205" s="135"/>
      <c r="EA1205" s="135"/>
      <c r="EB1205" s="135"/>
      <c r="EC1205" s="135"/>
      <c r="ED1205" s="135"/>
      <c r="EE1205" s="135"/>
      <c r="EF1205" s="135"/>
      <c r="EG1205" s="135"/>
      <c r="EH1205" s="135"/>
      <c r="EI1205" s="135"/>
      <c r="EJ1205" s="135"/>
      <c r="EK1205" s="135"/>
      <c r="EL1205" s="135"/>
      <c r="EM1205" s="135"/>
      <c r="EN1205" s="135"/>
      <c r="EO1205" s="135"/>
      <c r="EP1205" s="135"/>
      <c r="EQ1205" s="135"/>
      <c r="ER1205" s="135"/>
      <c r="ES1205" s="151"/>
      <c r="ET1205" s="194"/>
      <c r="EU1205" s="200"/>
      <c r="EV1205" s="135"/>
      <c r="EW1205" s="135"/>
      <c r="EX1205" s="135"/>
      <c r="EY1205" s="135"/>
      <c r="EZ1205" s="135"/>
      <c r="FA1205" s="135"/>
      <c r="FB1205" s="135"/>
      <c r="FC1205" s="135"/>
      <c r="FD1205" s="135"/>
      <c r="FE1205" s="135"/>
      <c r="FF1205" s="135"/>
      <c r="FG1205" s="135"/>
      <c r="FH1205" s="135"/>
      <c r="FI1205" s="135"/>
      <c r="FJ1205" s="135"/>
      <c r="FK1205" s="135"/>
      <c r="FL1205" s="135"/>
      <c r="FM1205" s="135"/>
      <c r="FN1205" s="135"/>
      <c r="FO1205" s="135"/>
      <c r="FP1205" s="135"/>
      <c r="FQ1205" s="135"/>
      <c r="FR1205" s="135"/>
      <c r="FS1205" s="135"/>
      <c r="FT1205" s="135"/>
      <c r="FU1205" s="135"/>
      <c r="FV1205" s="135"/>
      <c r="FW1205" s="135"/>
      <c r="FX1205" s="135"/>
      <c r="FY1205" s="135"/>
      <c r="FZ1205" s="135"/>
      <c r="GA1205" s="151"/>
      <c r="GB1205" s="151"/>
      <c r="GC1205" s="153"/>
      <c r="GD1205" s="24"/>
      <c r="GE1205" s="24"/>
      <c r="GF1205" s="24"/>
      <c r="GG1205" s="24"/>
      <c r="GH1205" s="24"/>
      <c r="GI1205" s="24"/>
      <c r="GJ1205" s="24"/>
      <c r="GK1205" s="24"/>
      <c r="GL1205" s="24"/>
      <c r="GM1205" s="24"/>
      <c r="GN1205" s="24"/>
      <c r="GO1205" s="24"/>
      <c r="GP1205" s="24"/>
      <c r="GQ1205" s="24"/>
      <c r="GR1205" s="24"/>
      <c r="GS1205" s="24"/>
      <c r="GT1205" s="24"/>
      <c r="GU1205" s="24"/>
      <c r="GV1205" s="24"/>
      <c r="GW1205" s="24"/>
      <c r="GX1205" s="24"/>
      <c r="GY1205" s="24"/>
      <c r="GZ1205" s="24"/>
      <c r="HA1205" s="24"/>
      <c r="HB1205" s="24"/>
      <c r="HC1205" s="24"/>
      <c r="HD1205" s="24"/>
      <c r="HE1205" s="24"/>
      <c r="HF1205" s="24"/>
      <c r="HG1205" s="24"/>
      <c r="HH1205" s="151"/>
      <c r="HI1205" s="151"/>
      <c r="HJ1205" s="153"/>
      <c r="HK1205" s="24"/>
      <c r="HL1205" s="24"/>
      <c r="HM1205" s="24"/>
      <c r="HN1205" s="24"/>
      <c r="HO1205" s="24"/>
      <c r="HP1205" s="24"/>
      <c r="HQ1205" s="24"/>
      <c r="HR1205" s="24"/>
      <c r="HS1205" s="24"/>
      <c r="HT1205" s="24"/>
      <c r="HU1205" s="24"/>
      <c r="HV1205" s="24"/>
      <c r="HW1205" s="24"/>
      <c r="HX1205" s="24"/>
      <c r="HY1205" s="24"/>
      <c r="HZ1205" s="24"/>
      <c r="IA1205" s="24"/>
      <c r="IB1205" s="24"/>
      <c r="IC1205" s="24"/>
      <c r="ID1205" s="24"/>
      <c r="IE1205" s="24"/>
      <c r="IF1205" s="24"/>
      <c r="IG1205" s="24"/>
      <c r="IH1205" s="24"/>
      <c r="II1205" s="24"/>
      <c r="IJ1205" s="24"/>
      <c r="IK1205" s="24"/>
      <c r="IL1205" s="24"/>
      <c r="IM1205" s="24"/>
      <c r="IN1205" s="24"/>
      <c r="IO1205" s="24"/>
      <c r="IP1205" s="151"/>
      <c r="IQ1205" s="151"/>
      <c r="IR1205" s="153"/>
      <c r="IS1205" s="24"/>
      <c r="IT1205" s="24"/>
      <c r="IU1205" s="24"/>
      <c r="IV1205" s="24"/>
      <c r="IW1205" s="24"/>
      <c r="IX1205" s="24"/>
      <c r="IY1205" s="24"/>
      <c r="IZ1205" s="24"/>
      <c r="JA1205" s="24"/>
      <c r="JB1205" s="24"/>
      <c r="JC1205" s="24"/>
      <c r="JD1205" s="24"/>
      <c r="JE1205" s="24"/>
      <c r="JF1205" s="24"/>
      <c r="JG1205" s="24"/>
      <c r="JH1205" s="24"/>
      <c r="JI1205" s="24"/>
      <c r="JJ1205" s="24"/>
      <c r="JK1205" s="24"/>
      <c r="JL1205" s="24"/>
      <c r="JM1205" s="24"/>
      <c r="JN1205" s="24"/>
      <c r="JO1205" s="24"/>
      <c r="JP1205" s="24"/>
      <c r="JQ1205" s="24"/>
      <c r="JR1205" s="24"/>
      <c r="JS1205" s="24"/>
      <c r="JT1205" s="24"/>
      <c r="JU1205" s="25"/>
      <c r="JV1205" s="24"/>
      <c r="JW1205" s="151"/>
      <c r="JX1205" s="151"/>
      <c r="JY1205" s="153"/>
      <c r="JZ1205" s="24"/>
      <c r="KA1205" s="24"/>
      <c r="KB1205" s="24"/>
      <c r="KC1205" s="24"/>
      <c r="KD1205" s="24"/>
      <c r="KE1205" s="24"/>
      <c r="KF1205" s="24"/>
      <c r="KG1205" s="24"/>
      <c r="KH1205" s="24"/>
      <c r="KI1205" s="24"/>
      <c r="KJ1205" s="24"/>
      <c r="KK1205" s="24"/>
      <c r="KL1205" s="24"/>
      <c r="KM1205" s="24"/>
      <c r="KN1205" s="24"/>
      <c r="KO1205" s="24"/>
      <c r="KP1205" s="24"/>
      <c r="KQ1205" s="24"/>
      <c r="KR1205" s="24"/>
      <c r="KS1205" s="24"/>
      <c r="KT1205" s="24"/>
      <c r="KU1205" s="24"/>
      <c r="KV1205" s="24"/>
      <c r="KW1205" s="24"/>
      <c r="KX1205" s="24"/>
      <c r="KY1205" s="24"/>
      <c r="KZ1205" s="24"/>
      <c r="LA1205" s="24"/>
      <c r="LB1205" s="24"/>
      <c r="LC1205" s="24"/>
      <c r="LD1205" s="24"/>
      <c r="LE1205" s="151"/>
      <c r="LF1205" s="151"/>
      <c r="LG1205" s="153"/>
      <c r="LH1205" s="24"/>
      <c r="LI1205" s="24"/>
      <c r="LJ1205" s="24"/>
      <c r="LK1205" s="24"/>
      <c r="LL1205" s="24"/>
      <c r="LM1205" s="24"/>
      <c r="LN1205" s="24"/>
      <c r="LO1205" s="24"/>
      <c r="LP1205" s="24"/>
      <c r="LQ1205" s="24"/>
      <c r="LR1205" s="24"/>
      <c r="LS1205" s="24"/>
      <c r="LT1205" s="24"/>
      <c r="LU1205" s="24"/>
      <c r="LV1205" s="24"/>
      <c r="LW1205" s="24"/>
      <c r="LX1205" s="24"/>
      <c r="LY1205" s="24"/>
      <c r="LZ1205" s="24"/>
      <c r="MA1205" s="24"/>
      <c r="MB1205" s="24"/>
      <c r="MC1205" s="24"/>
      <c r="MD1205" s="24"/>
      <c r="ME1205" s="24"/>
      <c r="MF1205" s="24"/>
      <c r="MG1205" s="24"/>
      <c r="MH1205" s="24"/>
      <c r="MI1205" s="24"/>
      <c r="MJ1205" s="24"/>
      <c r="MK1205" s="24"/>
      <c r="ML1205" s="24"/>
    </row>
    <row r="1206" spans="1:350" ht="13.9" customHeight="1" outlineLevel="2" x14ac:dyDescent="0.2">
      <c r="A1206" s="185" t="s">
        <v>708</v>
      </c>
      <c r="B1206" s="181" t="s">
        <v>700</v>
      </c>
      <c r="C1206" s="154" t="s">
        <v>701</v>
      </c>
      <c r="D1206" s="154">
        <v>2674</v>
      </c>
      <c r="E1206" s="175"/>
      <c r="F1206" s="175">
        <f>D1206-E1206</f>
        <v>2674</v>
      </c>
      <c r="G1206" s="175" t="s">
        <v>888</v>
      </c>
      <c r="H1206" s="170" t="s">
        <v>827</v>
      </c>
      <c r="I1206" s="170" t="s">
        <v>958</v>
      </c>
      <c r="J1206" s="212">
        <f ca="1">E1206+Q1206+AX1206+CF1206+DN1206+ES1206+GA1206+HH1206+IP1206+JW1206+LE1206</f>
        <v>2674</v>
      </c>
      <c r="K1206" s="212">
        <f>E1206+R1206+AY1206+CG1206+DO1206+ET1206+GB1206+HI1206+IQ1206+JX1206+LF1206</f>
        <v>0</v>
      </c>
      <c r="L1206" s="172">
        <f ca="1">K1206/J1206</f>
        <v>0</v>
      </c>
      <c r="M1206" s="172">
        <f>K1206/D1206</f>
        <v>0</v>
      </c>
      <c r="N1206" s="183">
        <f ca="1">SUMIF($EV$8:$FZ$9,$O$5,$EV1207:$FZ1207)-SUMIF($EV$8:$FZ$9,$Q$5,$EV1207:$FZ1207)</f>
        <v>0</v>
      </c>
      <c r="O1206" s="156"/>
      <c r="P1206" s="134" t="s">
        <v>25</v>
      </c>
      <c r="Q1206" s="193">
        <v>0</v>
      </c>
      <c r="R1206" s="193">
        <v>0</v>
      </c>
      <c r="S1206" s="199" t="e">
        <v>#DIV/0!</v>
      </c>
      <c r="T1206" s="134"/>
      <c r="U1206" s="134"/>
      <c r="V1206" s="134"/>
      <c r="W1206" s="134"/>
      <c r="X1206" s="134"/>
      <c r="Y1206" s="134"/>
      <c r="Z1206" s="134"/>
      <c r="AA1206" s="134"/>
      <c r="AB1206" s="134"/>
      <c r="AC1206" s="134"/>
      <c r="AD1206" s="134"/>
      <c r="AE1206" s="134"/>
      <c r="AF1206" s="134"/>
      <c r="AG1206" s="134"/>
      <c r="AH1206" s="134"/>
      <c r="AI1206" s="134"/>
      <c r="AJ1206" s="134"/>
      <c r="AK1206" s="134"/>
      <c r="AL1206" s="134"/>
      <c r="AM1206" s="134"/>
      <c r="AN1206" s="134"/>
      <c r="AO1206" s="134"/>
      <c r="AP1206" s="134"/>
      <c r="AQ1206" s="134"/>
      <c r="AR1206" s="134"/>
      <c r="AS1206" s="134"/>
      <c r="AT1206" s="134"/>
      <c r="AU1206" s="134"/>
      <c r="AV1206" s="134"/>
      <c r="AW1206" s="134"/>
      <c r="AX1206" s="193">
        <f t="shared" ca="1" si="3030"/>
        <v>0</v>
      </c>
      <c r="AY1206" s="193">
        <f>SUM(BA1207:CE1207)</f>
        <v>0</v>
      </c>
      <c r="AZ1206" s="199" t="e">
        <f ca="1">AY1206/AX1206</f>
        <v>#DIV/0!</v>
      </c>
      <c r="BA1206" s="134"/>
      <c r="BB1206" s="134"/>
      <c r="BC1206" s="134"/>
      <c r="BD1206" s="134"/>
      <c r="BE1206" s="134"/>
      <c r="BF1206" s="134"/>
      <c r="BG1206" s="134"/>
      <c r="BH1206" s="134"/>
      <c r="BI1206" s="134"/>
      <c r="BJ1206" s="134"/>
      <c r="BK1206" s="134"/>
      <c r="BL1206" s="134"/>
      <c r="BM1206" s="134"/>
      <c r="BN1206" s="134"/>
      <c r="BO1206" s="134"/>
      <c r="BP1206" s="134"/>
      <c r="BQ1206" s="134"/>
      <c r="BR1206" s="134"/>
      <c r="BS1206" s="134"/>
      <c r="BT1206" s="134"/>
      <c r="BU1206" s="134"/>
      <c r="BV1206" s="134"/>
      <c r="BW1206" s="134"/>
      <c r="BX1206" s="134"/>
      <c r="BY1206" s="134"/>
      <c r="BZ1206" s="134"/>
      <c r="CA1206" s="134"/>
      <c r="CB1206" s="134"/>
      <c r="CC1206" s="134"/>
      <c r="CD1206" s="134"/>
      <c r="CE1206" s="134"/>
      <c r="CF1206" s="150">
        <f t="shared" ref="CF1206" si="3125">SUM(CI1206:DM1206)</f>
        <v>0</v>
      </c>
      <c r="CG1206" s="193">
        <f>SUM(CI1207:DM1207)</f>
        <v>0</v>
      </c>
      <c r="CH1206" s="199" t="e">
        <f>CG1206/CF1206</f>
        <v>#DIV/0!</v>
      </c>
      <c r="CI1206" s="134"/>
      <c r="CJ1206" s="134"/>
      <c r="CK1206" s="134"/>
      <c r="CL1206" s="134"/>
      <c r="CM1206" s="134"/>
      <c r="CN1206" s="134"/>
      <c r="CO1206" s="134"/>
      <c r="CP1206" s="134"/>
      <c r="CQ1206" s="134"/>
      <c r="CR1206" s="134"/>
      <c r="CS1206" s="134"/>
      <c r="CT1206" s="134"/>
      <c r="CU1206" s="134"/>
      <c r="CV1206" s="134"/>
      <c r="CW1206" s="134"/>
      <c r="CX1206" s="134"/>
      <c r="CY1206" s="134"/>
      <c r="CZ1206" s="134"/>
      <c r="DA1206" s="134"/>
      <c r="DB1206" s="134"/>
      <c r="DC1206" s="134"/>
      <c r="DD1206" s="134"/>
      <c r="DE1206" s="134"/>
      <c r="DF1206" s="134"/>
      <c r="DG1206" s="134"/>
      <c r="DH1206" s="134"/>
      <c r="DI1206" s="134"/>
      <c r="DJ1206" s="134"/>
      <c r="DK1206" s="134"/>
      <c r="DL1206" s="134"/>
      <c r="DM1206" s="134"/>
      <c r="DN1206" s="150">
        <f t="shared" ref="DN1206" si="3126">SUM(DQ1206:ER1206)</f>
        <v>2674</v>
      </c>
      <c r="DO1206" s="193">
        <f>SUM(DQ1207:ER1207)</f>
        <v>0</v>
      </c>
      <c r="DP1206" s="199">
        <f t="shared" si="3068"/>
        <v>0</v>
      </c>
      <c r="DQ1206" s="134"/>
      <c r="DR1206" s="134"/>
      <c r="DS1206" s="134"/>
      <c r="DT1206" s="134"/>
      <c r="DU1206" s="134"/>
      <c r="DV1206" s="134"/>
      <c r="DW1206" s="134"/>
      <c r="DX1206" s="134"/>
      <c r="DY1206" s="134"/>
      <c r="DZ1206" s="134"/>
      <c r="EA1206" s="134"/>
      <c r="EB1206" s="134"/>
      <c r="EC1206" s="134"/>
      <c r="ED1206" s="134"/>
      <c r="EE1206" s="134"/>
      <c r="EF1206" s="134"/>
      <c r="EG1206" s="134"/>
      <c r="EH1206" s="134"/>
      <c r="EI1206" s="134"/>
      <c r="EJ1206" s="134"/>
      <c r="EK1206" s="134"/>
      <c r="EL1206" s="134"/>
      <c r="EM1206" s="134"/>
      <c r="EN1206" s="134">
        <v>530</v>
      </c>
      <c r="EO1206" s="134">
        <v>530</v>
      </c>
      <c r="EP1206" s="134">
        <v>530</v>
      </c>
      <c r="EQ1206" s="134">
        <v>530</v>
      </c>
      <c r="ER1206" s="134">
        <v>554</v>
      </c>
      <c r="ES1206" s="150">
        <f t="shared" ca="1" si="3079"/>
        <v>0</v>
      </c>
      <c r="ET1206" s="193">
        <f>SUM(EV1207:FZ1207)</f>
        <v>0</v>
      </c>
      <c r="EU1206" s="199" t="e">
        <f t="shared" ca="1" si="3105"/>
        <v>#DIV/0!</v>
      </c>
      <c r="EV1206" s="134"/>
      <c r="EW1206" s="136"/>
      <c r="EX1206" s="134"/>
      <c r="EY1206" s="134"/>
      <c r="EZ1206" s="134"/>
      <c r="FA1206" s="134"/>
      <c r="FB1206" s="134"/>
      <c r="FC1206" s="134"/>
      <c r="FD1206" s="134"/>
      <c r="FE1206" s="134"/>
      <c r="FF1206" s="134"/>
      <c r="FG1206" s="134"/>
      <c r="FH1206" s="134"/>
      <c r="FI1206" s="134"/>
      <c r="FJ1206" s="134"/>
      <c r="FK1206" s="134"/>
      <c r="FL1206" s="134"/>
      <c r="FM1206" s="134"/>
      <c r="FN1206" s="134"/>
      <c r="FO1206" s="134"/>
      <c r="FP1206" s="134"/>
      <c r="FQ1206" s="134"/>
      <c r="FR1206" s="134"/>
      <c r="FS1206" s="134"/>
      <c r="FT1206" s="134"/>
      <c r="FU1206" s="134"/>
      <c r="FV1206" s="134"/>
      <c r="FW1206" s="134"/>
      <c r="FX1206" s="134"/>
      <c r="FY1206" s="134"/>
      <c r="FZ1206" s="134"/>
      <c r="GA1206" s="150">
        <f t="shared" ref="GA1206" ca="1" si="3127">SUMIF($GD$8:$HG$9,$O$5,GD1206:HG1206)</f>
        <v>0</v>
      </c>
      <c r="GB1206" s="150">
        <f t="shared" ref="GB1206" si="3128">SUM(GD1207:HG1207)</f>
        <v>0</v>
      </c>
      <c r="GC1206" s="152" t="e">
        <f t="shared" ref="GC1206" ca="1" si="3129">GB1206/GA1206</f>
        <v>#DIV/0!</v>
      </c>
      <c r="GD1206" s="16"/>
      <c r="GE1206" s="16"/>
      <c r="GF1206" s="16"/>
      <c r="GG1206" s="16"/>
      <c r="GH1206" s="16"/>
      <c r="GI1206" s="16"/>
      <c r="GJ1206" s="16"/>
      <c r="GK1206" s="16"/>
      <c r="GL1206" s="16"/>
      <c r="GM1206" s="16"/>
      <c r="GN1206" s="16"/>
      <c r="GO1206" s="16"/>
      <c r="GP1206" s="16"/>
      <c r="GQ1206" s="16"/>
      <c r="GR1206" s="16"/>
      <c r="GS1206" s="16"/>
      <c r="GT1206" s="16"/>
      <c r="GU1206" s="16"/>
      <c r="GV1206" s="16"/>
      <c r="GW1206" s="16"/>
      <c r="GX1206" s="16"/>
      <c r="GY1206" s="16"/>
      <c r="GZ1206" s="16"/>
      <c r="HA1206" s="16"/>
      <c r="HB1206" s="16"/>
      <c r="HC1206" s="16"/>
      <c r="HD1206" s="16"/>
      <c r="HE1206" s="16"/>
      <c r="HF1206" s="16"/>
      <c r="HG1206" s="16"/>
      <c r="HH1206" s="150"/>
      <c r="HI1206" s="150">
        <v>0</v>
      </c>
      <c r="HJ1206" s="152" t="e">
        <v>#DIV/0!</v>
      </c>
      <c r="HK1206" s="16"/>
      <c r="HL1206" s="16"/>
      <c r="HM1206" s="16"/>
      <c r="HN1206" s="16"/>
      <c r="HO1206" s="16"/>
      <c r="HP1206" s="16"/>
      <c r="HQ1206" s="16"/>
      <c r="HR1206" s="16"/>
      <c r="HS1206" s="16"/>
      <c r="HT1206" s="16"/>
      <c r="HU1206" s="16"/>
      <c r="HV1206" s="16"/>
      <c r="HW1206" s="16"/>
      <c r="HX1206" s="16"/>
      <c r="HY1206" s="16"/>
      <c r="HZ1206" s="16"/>
      <c r="IA1206" s="16"/>
      <c r="IB1206" s="16"/>
      <c r="IC1206" s="16"/>
      <c r="ID1206" s="16"/>
      <c r="IE1206" s="16"/>
      <c r="IF1206" s="16"/>
      <c r="IG1206" s="16"/>
      <c r="IH1206" s="16"/>
      <c r="II1206" s="16"/>
      <c r="IJ1206" s="16"/>
      <c r="IK1206" s="16"/>
      <c r="IL1206" s="16"/>
      <c r="IM1206" s="16"/>
      <c r="IN1206" s="16"/>
      <c r="IO1206" s="16"/>
      <c r="IP1206" s="150"/>
      <c r="IQ1206" s="150">
        <v>0</v>
      </c>
      <c r="IR1206" s="152" t="e">
        <v>#DIV/0!</v>
      </c>
      <c r="IS1206" s="16"/>
      <c r="IT1206" s="16"/>
      <c r="IU1206" s="16"/>
      <c r="IV1206" s="16"/>
      <c r="IW1206" s="16"/>
      <c r="IX1206" s="16"/>
      <c r="IY1206" s="16"/>
      <c r="IZ1206" s="16"/>
      <c r="JA1206" s="16"/>
      <c r="JB1206" s="16"/>
      <c r="JC1206" s="16"/>
      <c r="JD1206" s="16"/>
      <c r="JE1206" s="16"/>
      <c r="JF1206" s="16"/>
      <c r="JG1206" s="16"/>
      <c r="JH1206" s="16"/>
      <c r="JI1206" s="16"/>
      <c r="JJ1206" s="16"/>
      <c r="JK1206" s="16"/>
      <c r="JL1206" s="16"/>
      <c r="JM1206" s="16"/>
      <c r="JN1206" s="16"/>
      <c r="JO1206" s="16"/>
      <c r="JP1206" s="16"/>
      <c r="JQ1206" s="16"/>
      <c r="JR1206" s="16"/>
      <c r="JS1206" s="16"/>
      <c r="JT1206" s="16"/>
      <c r="JU1206" s="23"/>
      <c r="JV1206" s="16"/>
      <c r="JW1206" s="150"/>
      <c r="JX1206" s="150">
        <v>0</v>
      </c>
      <c r="JY1206" s="152" t="e">
        <v>#DIV/0!</v>
      </c>
      <c r="JZ1206" s="16"/>
      <c r="KA1206" s="16"/>
      <c r="KB1206" s="16"/>
      <c r="KC1206" s="16"/>
      <c r="KD1206" s="16"/>
      <c r="KE1206" s="16"/>
      <c r="KF1206" s="16"/>
      <c r="KG1206" s="16"/>
      <c r="KH1206" s="16"/>
      <c r="KI1206" s="16"/>
      <c r="KJ1206" s="16"/>
      <c r="KK1206" s="16"/>
      <c r="KL1206" s="16"/>
      <c r="KM1206" s="16"/>
      <c r="KN1206" s="16"/>
      <c r="KO1206" s="16"/>
      <c r="KP1206" s="16"/>
      <c r="KQ1206" s="16"/>
      <c r="KR1206" s="16"/>
      <c r="KS1206" s="16"/>
      <c r="KT1206" s="16"/>
      <c r="KU1206" s="16"/>
      <c r="KV1206" s="16"/>
      <c r="KW1206" s="16"/>
      <c r="KX1206" s="16"/>
      <c r="KY1206" s="16"/>
      <c r="KZ1206" s="16"/>
      <c r="LA1206" s="16"/>
      <c r="LB1206" s="16"/>
      <c r="LC1206" s="16"/>
      <c r="LD1206" s="16"/>
      <c r="LE1206" s="150"/>
      <c r="LF1206" s="150">
        <v>0</v>
      </c>
      <c r="LG1206" s="152" t="e">
        <v>#DIV/0!</v>
      </c>
      <c r="LH1206" s="16"/>
      <c r="LI1206" s="16"/>
      <c r="LJ1206" s="16"/>
      <c r="LK1206" s="16"/>
      <c r="LL1206" s="16"/>
      <c r="LM1206" s="16"/>
      <c r="LN1206" s="16"/>
      <c r="LO1206" s="16"/>
      <c r="LP1206" s="16"/>
      <c r="LQ1206" s="16"/>
      <c r="LR1206" s="16"/>
      <c r="LS1206" s="16"/>
      <c r="LT1206" s="16"/>
      <c r="LU1206" s="16"/>
      <c r="LV1206" s="16"/>
      <c r="LW1206" s="16"/>
      <c r="LX1206" s="16"/>
      <c r="LY1206" s="16"/>
      <c r="LZ1206" s="16"/>
      <c r="MA1206" s="16"/>
      <c r="MB1206" s="16"/>
      <c r="MC1206" s="16"/>
      <c r="MD1206" s="16"/>
      <c r="ME1206" s="16"/>
      <c r="MF1206" s="16"/>
      <c r="MG1206" s="16"/>
      <c r="MH1206" s="16"/>
      <c r="MI1206" s="16"/>
      <c r="MJ1206" s="16"/>
      <c r="MK1206" s="16"/>
      <c r="ML1206" s="16"/>
    </row>
    <row r="1207" spans="1:350" ht="13.9" customHeight="1" outlineLevel="2" x14ac:dyDescent="0.2">
      <c r="A1207" s="186"/>
      <c r="B1207" s="182"/>
      <c r="C1207" s="155"/>
      <c r="D1207" s="155"/>
      <c r="E1207" s="176"/>
      <c r="F1207" s="176"/>
      <c r="G1207" s="176"/>
      <c r="H1207" s="171"/>
      <c r="I1207" s="171"/>
      <c r="J1207" s="213"/>
      <c r="K1207" s="213"/>
      <c r="L1207" s="173"/>
      <c r="M1207" s="173"/>
      <c r="N1207" s="184"/>
      <c r="O1207" s="157"/>
      <c r="P1207" s="134" t="s">
        <v>26</v>
      </c>
      <c r="Q1207" s="194"/>
      <c r="R1207" s="194"/>
      <c r="S1207" s="200"/>
      <c r="T1207" s="135"/>
      <c r="U1207" s="135"/>
      <c r="V1207" s="135"/>
      <c r="W1207" s="135"/>
      <c r="X1207" s="135"/>
      <c r="Y1207" s="135"/>
      <c r="Z1207" s="135"/>
      <c r="AA1207" s="135"/>
      <c r="AB1207" s="135"/>
      <c r="AC1207" s="135"/>
      <c r="AD1207" s="135"/>
      <c r="AE1207" s="135"/>
      <c r="AF1207" s="135"/>
      <c r="AG1207" s="135"/>
      <c r="AH1207" s="135"/>
      <c r="AI1207" s="135"/>
      <c r="AJ1207" s="135"/>
      <c r="AK1207" s="135"/>
      <c r="AL1207" s="135"/>
      <c r="AM1207" s="135"/>
      <c r="AN1207" s="135"/>
      <c r="AO1207" s="135"/>
      <c r="AP1207" s="135"/>
      <c r="AQ1207" s="135"/>
      <c r="AR1207" s="135"/>
      <c r="AS1207" s="135"/>
      <c r="AT1207" s="135"/>
      <c r="AU1207" s="135"/>
      <c r="AV1207" s="135"/>
      <c r="AW1207" s="135"/>
      <c r="AX1207" s="194"/>
      <c r="AY1207" s="194"/>
      <c r="AZ1207" s="200"/>
      <c r="BA1207" s="135"/>
      <c r="BB1207" s="135"/>
      <c r="BC1207" s="135"/>
      <c r="BD1207" s="135"/>
      <c r="BE1207" s="135"/>
      <c r="BF1207" s="135"/>
      <c r="BG1207" s="135"/>
      <c r="BH1207" s="135"/>
      <c r="BI1207" s="135"/>
      <c r="BJ1207" s="135"/>
      <c r="BK1207" s="135"/>
      <c r="BL1207" s="135"/>
      <c r="BM1207" s="135"/>
      <c r="BN1207" s="135"/>
      <c r="BO1207" s="135"/>
      <c r="BP1207" s="135"/>
      <c r="BQ1207" s="135"/>
      <c r="BR1207" s="135"/>
      <c r="BS1207" s="135"/>
      <c r="BT1207" s="135"/>
      <c r="BU1207" s="135"/>
      <c r="BV1207" s="135"/>
      <c r="BW1207" s="135"/>
      <c r="BX1207" s="135"/>
      <c r="BY1207" s="135"/>
      <c r="BZ1207" s="135"/>
      <c r="CA1207" s="135"/>
      <c r="CB1207" s="135"/>
      <c r="CC1207" s="135"/>
      <c r="CD1207" s="135"/>
      <c r="CE1207" s="135"/>
      <c r="CF1207" s="151"/>
      <c r="CG1207" s="194"/>
      <c r="CH1207" s="200"/>
      <c r="CI1207" s="135"/>
      <c r="CJ1207" s="135"/>
      <c r="CK1207" s="135"/>
      <c r="CL1207" s="135"/>
      <c r="CM1207" s="135"/>
      <c r="CN1207" s="135"/>
      <c r="CO1207" s="135"/>
      <c r="CP1207" s="135"/>
      <c r="CQ1207" s="135"/>
      <c r="CR1207" s="135"/>
      <c r="CS1207" s="135"/>
      <c r="CT1207" s="135"/>
      <c r="CU1207" s="135"/>
      <c r="CV1207" s="135"/>
      <c r="CW1207" s="135"/>
      <c r="CX1207" s="135"/>
      <c r="CY1207" s="135"/>
      <c r="CZ1207" s="135"/>
      <c r="DA1207" s="135"/>
      <c r="DB1207" s="135"/>
      <c r="DC1207" s="135"/>
      <c r="DD1207" s="135"/>
      <c r="DE1207" s="135"/>
      <c r="DF1207" s="135"/>
      <c r="DG1207" s="135"/>
      <c r="DH1207" s="135"/>
      <c r="DI1207" s="135"/>
      <c r="DJ1207" s="135"/>
      <c r="DK1207" s="135"/>
      <c r="DL1207" s="135"/>
      <c r="DM1207" s="135"/>
      <c r="DN1207" s="151"/>
      <c r="DO1207" s="194"/>
      <c r="DP1207" s="200"/>
      <c r="DQ1207" s="135"/>
      <c r="DR1207" s="135"/>
      <c r="DS1207" s="135"/>
      <c r="DT1207" s="135"/>
      <c r="DU1207" s="135"/>
      <c r="DV1207" s="135"/>
      <c r="DW1207" s="135"/>
      <c r="DX1207" s="135"/>
      <c r="DY1207" s="135"/>
      <c r="DZ1207" s="135"/>
      <c r="EA1207" s="135"/>
      <c r="EB1207" s="135"/>
      <c r="EC1207" s="135"/>
      <c r="ED1207" s="135"/>
      <c r="EE1207" s="135"/>
      <c r="EF1207" s="135"/>
      <c r="EG1207" s="135"/>
      <c r="EH1207" s="135"/>
      <c r="EI1207" s="135"/>
      <c r="EJ1207" s="135"/>
      <c r="EK1207" s="135"/>
      <c r="EL1207" s="135"/>
      <c r="EM1207" s="135"/>
      <c r="EN1207" s="135"/>
      <c r="EO1207" s="135"/>
      <c r="EP1207" s="135"/>
      <c r="EQ1207" s="135"/>
      <c r="ER1207" s="135"/>
      <c r="ES1207" s="151"/>
      <c r="ET1207" s="194"/>
      <c r="EU1207" s="200"/>
      <c r="EV1207" s="135"/>
      <c r="EW1207" s="135"/>
      <c r="EX1207" s="135"/>
      <c r="EY1207" s="135"/>
      <c r="EZ1207" s="135"/>
      <c r="FA1207" s="135"/>
      <c r="FB1207" s="135"/>
      <c r="FC1207" s="135"/>
      <c r="FD1207" s="135"/>
      <c r="FE1207" s="135"/>
      <c r="FF1207" s="135"/>
      <c r="FG1207" s="135"/>
      <c r="FH1207" s="135"/>
      <c r="FI1207" s="135"/>
      <c r="FJ1207" s="135"/>
      <c r="FK1207" s="135"/>
      <c r="FL1207" s="135"/>
      <c r="FM1207" s="135"/>
      <c r="FN1207" s="135"/>
      <c r="FO1207" s="135"/>
      <c r="FP1207" s="135"/>
      <c r="FQ1207" s="135"/>
      <c r="FR1207" s="135"/>
      <c r="FS1207" s="135"/>
      <c r="FT1207" s="135"/>
      <c r="FU1207" s="135"/>
      <c r="FV1207" s="135"/>
      <c r="FW1207" s="135"/>
      <c r="FX1207" s="135"/>
      <c r="FY1207" s="135"/>
      <c r="FZ1207" s="135"/>
      <c r="GA1207" s="151"/>
      <c r="GB1207" s="151"/>
      <c r="GC1207" s="153"/>
      <c r="GD1207" s="24"/>
      <c r="GE1207" s="24"/>
      <c r="GF1207" s="24"/>
      <c r="GG1207" s="24"/>
      <c r="GH1207" s="24"/>
      <c r="GI1207" s="24"/>
      <c r="GJ1207" s="24"/>
      <c r="GK1207" s="24"/>
      <c r="GL1207" s="24"/>
      <c r="GM1207" s="24"/>
      <c r="GN1207" s="24"/>
      <c r="GO1207" s="24"/>
      <c r="GP1207" s="24"/>
      <c r="GQ1207" s="24"/>
      <c r="GR1207" s="24"/>
      <c r="GS1207" s="24"/>
      <c r="GT1207" s="24"/>
      <c r="GU1207" s="24"/>
      <c r="GV1207" s="24"/>
      <c r="GW1207" s="24"/>
      <c r="GX1207" s="24"/>
      <c r="GY1207" s="24"/>
      <c r="GZ1207" s="24"/>
      <c r="HA1207" s="24"/>
      <c r="HB1207" s="24"/>
      <c r="HC1207" s="24"/>
      <c r="HD1207" s="24"/>
      <c r="HE1207" s="24"/>
      <c r="HF1207" s="24"/>
      <c r="HG1207" s="24"/>
      <c r="HH1207" s="151"/>
      <c r="HI1207" s="151"/>
      <c r="HJ1207" s="153"/>
      <c r="HK1207" s="24"/>
      <c r="HL1207" s="24"/>
      <c r="HM1207" s="24"/>
      <c r="HN1207" s="24"/>
      <c r="HO1207" s="24"/>
      <c r="HP1207" s="24"/>
      <c r="HQ1207" s="24"/>
      <c r="HR1207" s="24"/>
      <c r="HS1207" s="24"/>
      <c r="HT1207" s="24"/>
      <c r="HU1207" s="24"/>
      <c r="HV1207" s="24"/>
      <c r="HW1207" s="24"/>
      <c r="HX1207" s="24"/>
      <c r="HY1207" s="24"/>
      <c r="HZ1207" s="24"/>
      <c r="IA1207" s="24"/>
      <c r="IB1207" s="24"/>
      <c r="IC1207" s="24"/>
      <c r="ID1207" s="24"/>
      <c r="IE1207" s="24"/>
      <c r="IF1207" s="24"/>
      <c r="IG1207" s="24"/>
      <c r="IH1207" s="24"/>
      <c r="II1207" s="24"/>
      <c r="IJ1207" s="24"/>
      <c r="IK1207" s="24"/>
      <c r="IL1207" s="24"/>
      <c r="IM1207" s="24"/>
      <c r="IN1207" s="24"/>
      <c r="IO1207" s="24"/>
      <c r="IP1207" s="151"/>
      <c r="IQ1207" s="151"/>
      <c r="IR1207" s="153"/>
      <c r="IS1207" s="24"/>
      <c r="IT1207" s="24"/>
      <c r="IU1207" s="24"/>
      <c r="IV1207" s="24"/>
      <c r="IW1207" s="24"/>
      <c r="IX1207" s="24"/>
      <c r="IY1207" s="24"/>
      <c r="IZ1207" s="24"/>
      <c r="JA1207" s="24"/>
      <c r="JB1207" s="24"/>
      <c r="JC1207" s="24"/>
      <c r="JD1207" s="24"/>
      <c r="JE1207" s="24"/>
      <c r="JF1207" s="24"/>
      <c r="JG1207" s="24"/>
      <c r="JH1207" s="24"/>
      <c r="JI1207" s="24"/>
      <c r="JJ1207" s="24"/>
      <c r="JK1207" s="24"/>
      <c r="JL1207" s="24"/>
      <c r="JM1207" s="24"/>
      <c r="JN1207" s="24"/>
      <c r="JO1207" s="24"/>
      <c r="JP1207" s="24"/>
      <c r="JQ1207" s="24"/>
      <c r="JR1207" s="24"/>
      <c r="JS1207" s="24"/>
      <c r="JT1207" s="24"/>
      <c r="JU1207" s="25"/>
      <c r="JV1207" s="24"/>
      <c r="JW1207" s="151"/>
      <c r="JX1207" s="151"/>
      <c r="JY1207" s="153"/>
      <c r="JZ1207" s="24"/>
      <c r="KA1207" s="24"/>
      <c r="KB1207" s="24"/>
      <c r="KC1207" s="24"/>
      <c r="KD1207" s="24"/>
      <c r="KE1207" s="24"/>
      <c r="KF1207" s="24"/>
      <c r="KG1207" s="24"/>
      <c r="KH1207" s="24"/>
      <c r="KI1207" s="24"/>
      <c r="KJ1207" s="24"/>
      <c r="KK1207" s="24"/>
      <c r="KL1207" s="24"/>
      <c r="KM1207" s="24"/>
      <c r="KN1207" s="24"/>
      <c r="KO1207" s="24"/>
      <c r="KP1207" s="24"/>
      <c r="KQ1207" s="24"/>
      <c r="KR1207" s="24"/>
      <c r="KS1207" s="24"/>
      <c r="KT1207" s="24"/>
      <c r="KU1207" s="24"/>
      <c r="KV1207" s="24"/>
      <c r="KW1207" s="24"/>
      <c r="KX1207" s="24"/>
      <c r="KY1207" s="24"/>
      <c r="KZ1207" s="24"/>
      <c r="LA1207" s="24"/>
      <c r="LB1207" s="24"/>
      <c r="LC1207" s="24"/>
      <c r="LD1207" s="24"/>
      <c r="LE1207" s="151"/>
      <c r="LF1207" s="151"/>
      <c r="LG1207" s="153"/>
      <c r="LH1207" s="24"/>
      <c r="LI1207" s="24"/>
      <c r="LJ1207" s="24"/>
      <c r="LK1207" s="24"/>
      <c r="LL1207" s="24"/>
      <c r="LM1207" s="24"/>
      <c r="LN1207" s="24"/>
      <c r="LO1207" s="24"/>
      <c r="LP1207" s="24"/>
      <c r="LQ1207" s="24"/>
      <c r="LR1207" s="24"/>
      <c r="LS1207" s="24"/>
      <c r="LT1207" s="24"/>
      <c r="LU1207" s="24"/>
      <c r="LV1207" s="24"/>
      <c r="LW1207" s="24"/>
      <c r="LX1207" s="24"/>
      <c r="LY1207" s="24"/>
      <c r="LZ1207" s="24"/>
      <c r="MA1207" s="24"/>
      <c r="MB1207" s="24"/>
      <c r="MC1207" s="24"/>
      <c r="MD1207" s="24"/>
      <c r="ME1207" s="24"/>
      <c r="MF1207" s="24"/>
      <c r="MG1207" s="24"/>
      <c r="MH1207" s="24"/>
      <c r="MI1207" s="24"/>
      <c r="MJ1207" s="24"/>
      <c r="MK1207" s="24"/>
      <c r="ML1207" s="24"/>
    </row>
    <row r="1208" spans="1:350" ht="13.9" customHeight="1" outlineLevel="2" x14ac:dyDescent="0.2">
      <c r="A1208" s="185" t="s">
        <v>709</v>
      </c>
      <c r="B1208" s="181" t="s">
        <v>702</v>
      </c>
      <c r="C1208" s="154" t="s">
        <v>701</v>
      </c>
      <c r="D1208" s="154">
        <v>1212</v>
      </c>
      <c r="E1208" s="175"/>
      <c r="F1208" s="175">
        <f>D1208-E1208</f>
        <v>1212</v>
      </c>
      <c r="G1208" s="175" t="s">
        <v>943</v>
      </c>
      <c r="H1208" s="170" t="s">
        <v>958</v>
      </c>
      <c r="I1208" s="170" t="s">
        <v>903</v>
      </c>
      <c r="J1208" s="212">
        <f ca="1">E1208+Q1208+AX1208+CF1208+DN1208+ES1208+GA1208+HH1208+IP1208+JW1208+LE1208</f>
        <v>1212</v>
      </c>
      <c r="K1208" s="212">
        <f>E1208+R1208+AY1208+CG1208+DO1208+ET1208+GB1208+HI1208+IQ1208+JX1208+LF1208</f>
        <v>0</v>
      </c>
      <c r="L1208" s="172">
        <f ca="1">K1208/J1208</f>
        <v>0</v>
      </c>
      <c r="M1208" s="172">
        <f>K1208/D1208</f>
        <v>0</v>
      </c>
      <c r="N1208" s="183">
        <f ca="1">SUMIF($EV$8:$FZ$9,$O$5,$EV1209:$FZ1209)-SUMIF($EV$8:$FZ$9,$Q$5,$EV1209:$FZ1209)</f>
        <v>0</v>
      </c>
      <c r="O1208" s="156"/>
      <c r="P1208" s="134" t="s">
        <v>25</v>
      </c>
      <c r="Q1208" s="193">
        <v>0</v>
      </c>
      <c r="R1208" s="193">
        <v>0</v>
      </c>
      <c r="S1208" s="199" t="e">
        <v>#DIV/0!</v>
      </c>
      <c r="T1208" s="134"/>
      <c r="U1208" s="134"/>
      <c r="V1208" s="134"/>
      <c r="W1208" s="134"/>
      <c r="X1208" s="134"/>
      <c r="Y1208" s="134"/>
      <c r="Z1208" s="134"/>
      <c r="AA1208" s="134"/>
      <c r="AB1208" s="134"/>
      <c r="AC1208" s="134"/>
      <c r="AD1208" s="134"/>
      <c r="AE1208" s="134"/>
      <c r="AF1208" s="134"/>
      <c r="AG1208" s="134"/>
      <c r="AH1208" s="134"/>
      <c r="AI1208" s="134"/>
      <c r="AJ1208" s="134"/>
      <c r="AK1208" s="134"/>
      <c r="AL1208" s="134"/>
      <c r="AM1208" s="134"/>
      <c r="AN1208" s="134"/>
      <c r="AO1208" s="134"/>
      <c r="AP1208" s="134"/>
      <c r="AQ1208" s="134"/>
      <c r="AR1208" s="134"/>
      <c r="AS1208" s="134"/>
      <c r="AT1208" s="134"/>
      <c r="AU1208" s="134"/>
      <c r="AV1208" s="134"/>
      <c r="AW1208" s="134"/>
      <c r="AX1208" s="193">
        <f t="shared" ca="1" si="3030"/>
        <v>0</v>
      </c>
      <c r="AY1208" s="193">
        <f>SUM(BA1209:CE1209)</f>
        <v>0</v>
      </c>
      <c r="AZ1208" s="199" t="e">
        <f ca="1">AY1208/AX1208</f>
        <v>#DIV/0!</v>
      </c>
      <c r="BA1208" s="134"/>
      <c r="BB1208" s="134"/>
      <c r="BC1208" s="134"/>
      <c r="BD1208" s="134"/>
      <c r="BE1208" s="134"/>
      <c r="BF1208" s="134"/>
      <c r="BG1208" s="134"/>
      <c r="BH1208" s="134"/>
      <c r="BI1208" s="134"/>
      <c r="BJ1208" s="134"/>
      <c r="BK1208" s="134"/>
      <c r="BL1208" s="134"/>
      <c r="BM1208" s="134"/>
      <c r="BN1208" s="134"/>
      <c r="BO1208" s="134"/>
      <c r="BP1208" s="134"/>
      <c r="BQ1208" s="134"/>
      <c r="BR1208" s="134"/>
      <c r="BS1208" s="134"/>
      <c r="BT1208" s="134"/>
      <c r="BU1208" s="134"/>
      <c r="BV1208" s="134"/>
      <c r="BW1208" s="134"/>
      <c r="BX1208" s="134"/>
      <c r="BY1208" s="134"/>
      <c r="BZ1208" s="134"/>
      <c r="CA1208" s="134"/>
      <c r="CB1208" s="134"/>
      <c r="CC1208" s="134"/>
      <c r="CD1208" s="134"/>
      <c r="CE1208" s="134"/>
      <c r="CF1208" s="150">
        <f t="shared" ref="CF1208" si="3130">SUM(CI1208:DM1208)</f>
        <v>0</v>
      </c>
      <c r="CG1208" s="193">
        <f>SUM(CI1209:DM1209)</f>
        <v>0</v>
      </c>
      <c r="CH1208" s="199" t="e">
        <f>CG1208/CF1208</f>
        <v>#DIV/0!</v>
      </c>
      <c r="CI1208" s="134"/>
      <c r="CJ1208" s="134"/>
      <c r="CK1208" s="134"/>
      <c r="CL1208" s="134"/>
      <c r="CM1208" s="134"/>
      <c r="CN1208" s="134"/>
      <c r="CO1208" s="134"/>
      <c r="CP1208" s="134"/>
      <c r="CQ1208" s="134"/>
      <c r="CR1208" s="134"/>
      <c r="CS1208" s="134"/>
      <c r="CT1208" s="134"/>
      <c r="CU1208" s="134"/>
      <c r="CV1208" s="134"/>
      <c r="CW1208" s="134"/>
      <c r="CX1208" s="134"/>
      <c r="CY1208" s="134"/>
      <c r="CZ1208" s="134"/>
      <c r="DA1208" s="134"/>
      <c r="DB1208" s="134"/>
      <c r="DC1208" s="134"/>
      <c r="DD1208" s="134"/>
      <c r="DE1208" s="134"/>
      <c r="DF1208" s="134"/>
      <c r="DG1208" s="134"/>
      <c r="DH1208" s="134"/>
      <c r="DI1208" s="134"/>
      <c r="DJ1208" s="134"/>
      <c r="DK1208" s="134"/>
      <c r="DL1208" s="134"/>
      <c r="DM1208" s="134"/>
      <c r="DN1208" s="150">
        <f t="shared" ref="DN1208" si="3131">SUM(DQ1208:ER1208)</f>
        <v>0</v>
      </c>
      <c r="DO1208" s="193">
        <f>SUM(DQ1209:ER1209)</f>
        <v>0</v>
      </c>
      <c r="DP1208" s="199" t="e">
        <f t="shared" si="3068"/>
        <v>#DIV/0!</v>
      </c>
      <c r="DQ1208" s="134"/>
      <c r="DR1208" s="134"/>
      <c r="DS1208" s="134"/>
      <c r="DT1208" s="134"/>
      <c r="DU1208" s="134"/>
      <c r="DV1208" s="134"/>
      <c r="DW1208" s="134"/>
      <c r="DX1208" s="134"/>
      <c r="DY1208" s="134"/>
      <c r="DZ1208" s="134"/>
      <c r="EA1208" s="134"/>
      <c r="EB1208" s="134"/>
      <c r="EC1208" s="134"/>
      <c r="ED1208" s="134"/>
      <c r="EE1208" s="134"/>
      <c r="EF1208" s="134"/>
      <c r="EG1208" s="134"/>
      <c r="EH1208" s="134"/>
      <c r="EI1208" s="134"/>
      <c r="EJ1208" s="134"/>
      <c r="EK1208" s="134"/>
      <c r="EL1208" s="134"/>
      <c r="EM1208" s="134"/>
      <c r="EN1208" s="134"/>
      <c r="EO1208" s="134"/>
      <c r="EP1208" s="134"/>
      <c r="EQ1208" s="134"/>
      <c r="ER1208" s="134"/>
      <c r="ES1208" s="150">
        <f t="shared" ca="1" si="3079"/>
        <v>1212</v>
      </c>
      <c r="ET1208" s="193">
        <f>SUM(EV1209:FZ1209)</f>
        <v>0</v>
      </c>
      <c r="EU1208" s="199">
        <f t="shared" ca="1" si="3105"/>
        <v>0</v>
      </c>
      <c r="EV1208" s="134">
        <v>120</v>
      </c>
      <c r="EW1208" s="136">
        <v>120</v>
      </c>
      <c r="EX1208" s="134">
        <v>120</v>
      </c>
      <c r="EY1208" s="134">
        <v>120</v>
      </c>
      <c r="EZ1208" s="134">
        <v>120</v>
      </c>
      <c r="FA1208" s="134">
        <v>120</v>
      </c>
      <c r="FB1208" s="134">
        <v>120</v>
      </c>
      <c r="FC1208" s="134">
        <v>120</v>
      </c>
      <c r="FD1208" s="134">
        <v>120</v>
      </c>
      <c r="FE1208" s="134">
        <v>120</v>
      </c>
      <c r="FF1208" s="134">
        <v>12</v>
      </c>
      <c r="FG1208" s="134"/>
      <c r="FH1208" s="134"/>
      <c r="FI1208" s="134"/>
      <c r="FJ1208" s="134"/>
      <c r="FK1208" s="134"/>
      <c r="FL1208" s="134"/>
      <c r="FM1208" s="134"/>
      <c r="FN1208" s="134"/>
      <c r="FO1208" s="134"/>
      <c r="FP1208" s="134"/>
      <c r="FQ1208" s="134"/>
      <c r="FR1208" s="134"/>
      <c r="FS1208" s="134"/>
      <c r="FT1208" s="134"/>
      <c r="FU1208" s="134"/>
      <c r="FV1208" s="134"/>
      <c r="FW1208" s="134"/>
      <c r="FX1208" s="134"/>
      <c r="FY1208" s="134"/>
      <c r="FZ1208" s="134"/>
      <c r="GA1208" s="150">
        <f t="shared" ref="GA1208" ca="1" si="3132">SUMIF($GD$8:$HG$9,$O$5,GD1208:HG1208)</f>
        <v>0</v>
      </c>
      <c r="GB1208" s="150">
        <f t="shared" ref="GB1208" si="3133">SUM(GD1209:HG1209)</f>
        <v>0</v>
      </c>
      <c r="GC1208" s="152" t="e">
        <f t="shared" ref="GC1208" ca="1" si="3134">GB1208/GA1208</f>
        <v>#DIV/0!</v>
      </c>
      <c r="GD1208" s="16"/>
      <c r="GE1208" s="16"/>
      <c r="GF1208" s="16"/>
      <c r="GG1208" s="16"/>
      <c r="GH1208" s="16"/>
      <c r="GI1208" s="16"/>
      <c r="GJ1208" s="16"/>
      <c r="GK1208" s="16"/>
      <c r="GL1208" s="16"/>
      <c r="GM1208" s="16"/>
      <c r="GN1208" s="16"/>
      <c r="GO1208" s="16"/>
      <c r="GP1208" s="16"/>
      <c r="GQ1208" s="16"/>
      <c r="GR1208" s="16"/>
      <c r="GS1208" s="16"/>
      <c r="GT1208" s="16"/>
      <c r="GU1208" s="16"/>
      <c r="GV1208" s="16"/>
      <c r="GW1208" s="16"/>
      <c r="GX1208" s="16"/>
      <c r="GY1208" s="16"/>
      <c r="GZ1208" s="16"/>
      <c r="HA1208" s="16"/>
      <c r="HB1208" s="16"/>
      <c r="HC1208" s="16"/>
      <c r="HD1208" s="16"/>
      <c r="HE1208" s="16"/>
      <c r="HF1208" s="16"/>
      <c r="HG1208" s="16"/>
      <c r="HH1208" s="150"/>
      <c r="HI1208" s="150">
        <v>0</v>
      </c>
      <c r="HJ1208" s="152" t="e">
        <v>#DIV/0!</v>
      </c>
      <c r="HK1208" s="16"/>
      <c r="HL1208" s="16"/>
      <c r="HM1208" s="16"/>
      <c r="HN1208" s="16"/>
      <c r="HO1208" s="16"/>
      <c r="HP1208" s="16"/>
      <c r="HQ1208" s="16"/>
      <c r="HR1208" s="16"/>
      <c r="HS1208" s="16"/>
      <c r="HT1208" s="16"/>
      <c r="HU1208" s="16"/>
      <c r="HV1208" s="16"/>
      <c r="HW1208" s="16"/>
      <c r="HX1208" s="16"/>
      <c r="HY1208" s="16"/>
      <c r="HZ1208" s="16"/>
      <c r="IA1208" s="16"/>
      <c r="IB1208" s="16"/>
      <c r="IC1208" s="16"/>
      <c r="ID1208" s="16"/>
      <c r="IE1208" s="16"/>
      <c r="IF1208" s="16"/>
      <c r="IG1208" s="16"/>
      <c r="IH1208" s="16"/>
      <c r="II1208" s="16"/>
      <c r="IJ1208" s="16"/>
      <c r="IK1208" s="16"/>
      <c r="IL1208" s="16"/>
      <c r="IM1208" s="16"/>
      <c r="IN1208" s="16"/>
      <c r="IO1208" s="16"/>
      <c r="IP1208" s="150"/>
      <c r="IQ1208" s="150">
        <v>0</v>
      </c>
      <c r="IR1208" s="152" t="e">
        <v>#DIV/0!</v>
      </c>
      <c r="IS1208" s="16"/>
      <c r="IT1208" s="16"/>
      <c r="IU1208" s="16"/>
      <c r="IV1208" s="16"/>
      <c r="IW1208" s="16"/>
      <c r="IX1208" s="16"/>
      <c r="IY1208" s="16"/>
      <c r="IZ1208" s="16"/>
      <c r="JA1208" s="16"/>
      <c r="JB1208" s="16"/>
      <c r="JC1208" s="16"/>
      <c r="JD1208" s="16"/>
      <c r="JE1208" s="16"/>
      <c r="JF1208" s="16"/>
      <c r="JG1208" s="16"/>
      <c r="JH1208" s="16"/>
      <c r="JI1208" s="16"/>
      <c r="JJ1208" s="16"/>
      <c r="JK1208" s="16"/>
      <c r="JL1208" s="16"/>
      <c r="JM1208" s="16"/>
      <c r="JN1208" s="16"/>
      <c r="JO1208" s="16"/>
      <c r="JP1208" s="16"/>
      <c r="JQ1208" s="16"/>
      <c r="JR1208" s="16"/>
      <c r="JS1208" s="16"/>
      <c r="JT1208" s="16"/>
      <c r="JU1208" s="23"/>
      <c r="JV1208" s="16"/>
      <c r="JW1208" s="150"/>
      <c r="JX1208" s="150">
        <v>0</v>
      </c>
      <c r="JY1208" s="152" t="e">
        <v>#DIV/0!</v>
      </c>
      <c r="JZ1208" s="16"/>
      <c r="KA1208" s="16"/>
      <c r="KB1208" s="16"/>
      <c r="KC1208" s="16"/>
      <c r="KD1208" s="16"/>
      <c r="KE1208" s="16"/>
      <c r="KF1208" s="16"/>
      <c r="KG1208" s="16"/>
      <c r="KH1208" s="16"/>
      <c r="KI1208" s="16"/>
      <c r="KJ1208" s="16"/>
      <c r="KK1208" s="16"/>
      <c r="KL1208" s="16"/>
      <c r="KM1208" s="16"/>
      <c r="KN1208" s="16"/>
      <c r="KO1208" s="16"/>
      <c r="KP1208" s="16"/>
      <c r="KQ1208" s="16"/>
      <c r="KR1208" s="16"/>
      <c r="KS1208" s="16"/>
      <c r="KT1208" s="16"/>
      <c r="KU1208" s="16"/>
      <c r="KV1208" s="16"/>
      <c r="KW1208" s="16"/>
      <c r="KX1208" s="16"/>
      <c r="KY1208" s="16"/>
      <c r="KZ1208" s="16"/>
      <c r="LA1208" s="16"/>
      <c r="LB1208" s="16"/>
      <c r="LC1208" s="16"/>
      <c r="LD1208" s="16"/>
      <c r="LE1208" s="150"/>
      <c r="LF1208" s="150">
        <v>0</v>
      </c>
      <c r="LG1208" s="152" t="e">
        <v>#DIV/0!</v>
      </c>
      <c r="LH1208" s="16"/>
      <c r="LI1208" s="16"/>
      <c r="LJ1208" s="16"/>
      <c r="LK1208" s="16"/>
      <c r="LL1208" s="16"/>
      <c r="LM1208" s="16"/>
      <c r="LN1208" s="16"/>
      <c r="LO1208" s="16"/>
      <c r="LP1208" s="16"/>
      <c r="LQ1208" s="16"/>
      <c r="LR1208" s="16"/>
      <c r="LS1208" s="16"/>
      <c r="LT1208" s="16"/>
      <c r="LU1208" s="16"/>
      <c r="LV1208" s="16"/>
      <c r="LW1208" s="16"/>
      <c r="LX1208" s="16"/>
      <c r="LY1208" s="16"/>
      <c r="LZ1208" s="16"/>
      <c r="MA1208" s="16"/>
      <c r="MB1208" s="16"/>
      <c r="MC1208" s="16"/>
      <c r="MD1208" s="16"/>
      <c r="ME1208" s="16"/>
      <c r="MF1208" s="16"/>
      <c r="MG1208" s="16"/>
      <c r="MH1208" s="16"/>
      <c r="MI1208" s="16"/>
      <c r="MJ1208" s="16"/>
      <c r="MK1208" s="16"/>
      <c r="ML1208" s="16"/>
    </row>
    <row r="1209" spans="1:350" ht="13.9" customHeight="1" outlineLevel="2" x14ac:dyDescent="0.2">
      <c r="A1209" s="186"/>
      <c r="B1209" s="182"/>
      <c r="C1209" s="155"/>
      <c r="D1209" s="155"/>
      <c r="E1209" s="176"/>
      <c r="F1209" s="176"/>
      <c r="G1209" s="176"/>
      <c r="H1209" s="171"/>
      <c r="I1209" s="171"/>
      <c r="J1209" s="213"/>
      <c r="K1209" s="213"/>
      <c r="L1209" s="173"/>
      <c r="M1209" s="173"/>
      <c r="N1209" s="184"/>
      <c r="O1209" s="157"/>
      <c r="P1209" s="134" t="s">
        <v>26</v>
      </c>
      <c r="Q1209" s="194"/>
      <c r="R1209" s="194"/>
      <c r="S1209" s="200"/>
      <c r="T1209" s="135"/>
      <c r="U1209" s="135"/>
      <c r="V1209" s="135"/>
      <c r="W1209" s="135"/>
      <c r="X1209" s="135"/>
      <c r="Y1209" s="135"/>
      <c r="Z1209" s="135"/>
      <c r="AA1209" s="135"/>
      <c r="AB1209" s="135"/>
      <c r="AC1209" s="135"/>
      <c r="AD1209" s="135"/>
      <c r="AE1209" s="135"/>
      <c r="AF1209" s="135"/>
      <c r="AG1209" s="135"/>
      <c r="AH1209" s="135"/>
      <c r="AI1209" s="135"/>
      <c r="AJ1209" s="135"/>
      <c r="AK1209" s="135"/>
      <c r="AL1209" s="135"/>
      <c r="AM1209" s="135"/>
      <c r="AN1209" s="135"/>
      <c r="AO1209" s="135"/>
      <c r="AP1209" s="135"/>
      <c r="AQ1209" s="135"/>
      <c r="AR1209" s="135"/>
      <c r="AS1209" s="135"/>
      <c r="AT1209" s="135"/>
      <c r="AU1209" s="135"/>
      <c r="AV1209" s="135"/>
      <c r="AW1209" s="135"/>
      <c r="AX1209" s="194"/>
      <c r="AY1209" s="194"/>
      <c r="AZ1209" s="200"/>
      <c r="BA1209" s="135"/>
      <c r="BB1209" s="135"/>
      <c r="BC1209" s="135"/>
      <c r="BD1209" s="135"/>
      <c r="BE1209" s="135"/>
      <c r="BF1209" s="135"/>
      <c r="BG1209" s="135"/>
      <c r="BH1209" s="135"/>
      <c r="BI1209" s="135"/>
      <c r="BJ1209" s="135"/>
      <c r="BK1209" s="135"/>
      <c r="BL1209" s="135"/>
      <c r="BM1209" s="135"/>
      <c r="BN1209" s="135"/>
      <c r="BO1209" s="135"/>
      <c r="BP1209" s="135"/>
      <c r="BQ1209" s="135"/>
      <c r="BR1209" s="135"/>
      <c r="BS1209" s="135"/>
      <c r="BT1209" s="135"/>
      <c r="BU1209" s="135"/>
      <c r="BV1209" s="135"/>
      <c r="BW1209" s="135"/>
      <c r="BX1209" s="135"/>
      <c r="BY1209" s="135"/>
      <c r="BZ1209" s="135"/>
      <c r="CA1209" s="135"/>
      <c r="CB1209" s="135"/>
      <c r="CC1209" s="135"/>
      <c r="CD1209" s="135"/>
      <c r="CE1209" s="135"/>
      <c r="CF1209" s="151"/>
      <c r="CG1209" s="194"/>
      <c r="CH1209" s="200"/>
      <c r="CI1209" s="135"/>
      <c r="CJ1209" s="135"/>
      <c r="CK1209" s="135"/>
      <c r="CL1209" s="135"/>
      <c r="CM1209" s="135"/>
      <c r="CN1209" s="135"/>
      <c r="CO1209" s="135"/>
      <c r="CP1209" s="135"/>
      <c r="CQ1209" s="135"/>
      <c r="CR1209" s="135"/>
      <c r="CS1209" s="135"/>
      <c r="CT1209" s="135"/>
      <c r="CU1209" s="135"/>
      <c r="CV1209" s="135"/>
      <c r="CW1209" s="135"/>
      <c r="CX1209" s="135"/>
      <c r="CY1209" s="135"/>
      <c r="CZ1209" s="135"/>
      <c r="DA1209" s="135"/>
      <c r="DB1209" s="135"/>
      <c r="DC1209" s="135"/>
      <c r="DD1209" s="135"/>
      <c r="DE1209" s="135"/>
      <c r="DF1209" s="135"/>
      <c r="DG1209" s="135"/>
      <c r="DH1209" s="135"/>
      <c r="DI1209" s="135"/>
      <c r="DJ1209" s="135"/>
      <c r="DK1209" s="135"/>
      <c r="DL1209" s="135"/>
      <c r="DM1209" s="135"/>
      <c r="DN1209" s="151"/>
      <c r="DO1209" s="194"/>
      <c r="DP1209" s="200"/>
      <c r="DQ1209" s="135"/>
      <c r="DR1209" s="135"/>
      <c r="DS1209" s="135"/>
      <c r="DT1209" s="135"/>
      <c r="DU1209" s="135"/>
      <c r="DV1209" s="135"/>
      <c r="DW1209" s="135"/>
      <c r="DX1209" s="135"/>
      <c r="DY1209" s="135"/>
      <c r="DZ1209" s="135"/>
      <c r="EA1209" s="135"/>
      <c r="EB1209" s="135"/>
      <c r="EC1209" s="135"/>
      <c r="ED1209" s="135"/>
      <c r="EE1209" s="135"/>
      <c r="EF1209" s="135"/>
      <c r="EG1209" s="135"/>
      <c r="EH1209" s="135"/>
      <c r="EI1209" s="135"/>
      <c r="EJ1209" s="135"/>
      <c r="EK1209" s="135"/>
      <c r="EL1209" s="135"/>
      <c r="EM1209" s="135"/>
      <c r="EN1209" s="135"/>
      <c r="EO1209" s="135"/>
      <c r="EP1209" s="135"/>
      <c r="EQ1209" s="135"/>
      <c r="ER1209" s="135"/>
      <c r="ES1209" s="151"/>
      <c r="ET1209" s="194"/>
      <c r="EU1209" s="200"/>
      <c r="EV1209" s="135"/>
      <c r="EW1209" s="135"/>
      <c r="EX1209" s="135"/>
      <c r="EY1209" s="135"/>
      <c r="EZ1209" s="135"/>
      <c r="FA1209" s="135"/>
      <c r="FB1209" s="135"/>
      <c r="FC1209" s="135"/>
      <c r="FD1209" s="135"/>
      <c r="FE1209" s="135"/>
      <c r="FF1209" s="135"/>
      <c r="FG1209" s="135"/>
      <c r="FH1209" s="135"/>
      <c r="FI1209" s="135"/>
      <c r="FJ1209" s="135"/>
      <c r="FK1209" s="135"/>
      <c r="FL1209" s="135"/>
      <c r="FM1209" s="135"/>
      <c r="FN1209" s="135"/>
      <c r="FO1209" s="135"/>
      <c r="FP1209" s="135"/>
      <c r="FQ1209" s="135"/>
      <c r="FR1209" s="135"/>
      <c r="FS1209" s="135"/>
      <c r="FT1209" s="135"/>
      <c r="FU1209" s="135"/>
      <c r="FV1209" s="135"/>
      <c r="FW1209" s="135"/>
      <c r="FX1209" s="135"/>
      <c r="FY1209" s="135"/>
      <c r="FZ1209" s="135"/>
      <c r="GA1209" s="151"/>
      <c r="GB1209" s="151"/>
      <c r="GC1209" s="153"/>
      <c r="GD1209" s="24"/>
      <c r="GE1209" s="24"/>
      <c r="GF1209" s="24"/>
      <c r="GG1209" s="24"/>
      <c r="GH1209" s="24"/>
      <c r="GI1209" s="24"/>
      <c r="GJ1209" s="24"/>
      <c r="GK1209" s="24"/>
      <c r="GL1209" s="24"/>
      <c r="GM1209" s="24"/>
      <c r="GN1209" s="24"/>
      <c r="GO1209" s="24"/>
      <c r="GP1209" s="24"/>
      <c r="GQ1209" s="24"/>
      <c r="GR1209" s="24"/>
      <c r="GS1209" s="24"/>
      <c r="GT1209" s="24"/>
      <c r="GU1209" s="24"/>
      <c r="GV1209" s="24"/>
      <c r="GW1209" s="24"/>
      <c r="GX1209" s="24"/>
      <c r="GY1209" s="24"/>
      <c r="GZ1209" s="24"/>
      <c r="HA1209" s="24"/>
      <c r="HB1209" s="24"/>
      <c r="HC1209" s="24"/>
      <c r="HD1209" s="24"/>
      <c r="HE1209" s="24"/>
      <c r="HF1209" s="24"/>
      <c r="HG1209" s="24"/>
      <c r="HH1209" s="151"/>
      <c r="HI1209" s="151"/>
      <c r="HJ1209" s="153"/>
      <c r="HK1209" s="24"/>
      <c r="HL1209" s="24"/>
      <c r="HM1209" s="24"/>
      <c r="HN1209" s="24"/>
      <c r="HO1209" s="24"/>
      <c r="HP1209" s="24"/>
      <c r="HQ1209" s="24"/>
      <c r="HR1209" s="24"/>
      <c r="HS1209" s="24"/>
      <c r="HT1209" s="24"/>
      <c r="HU1209" s="24"/>
      <c r="HV1209" s="24"/>
      <c r="HW1209" s="24"/>
      <c r="HX1209" s="24"/>
      <c r="HY1209" s="24"/>
      <c r="HZ1209" s="24"/>
      <c r="IA1209" s="24"/>
      <c r="IB1209" s="24"/>
      <c r="IC1209" s="24"/>
      <c r="ID1209" s="24"/>
      <c r="IE1209" s="24"/>
      <c r="IF1209" s="24"/>
      <c r="IG1209" s="24"/>
      <c r="IH1209" s="24"/>
      <c r="II1209" s="24"/>
      <c r="IJ1209" s="24"/>
      <c r="IK1209" s="24"/>
      <c r="IL1209" s="24"/>
      <c r="IM1209" s="24"/>
      <c r="IN1209" s="24"/>
      <c r="IO1209" s="24"/>
      <c r="IP1209" s="151"/>
      <c r="IQ1209" s="151"/>
      <c r="IR1209" s="153"/>
      <c r="IS1209" s="24"/>
      <c r="IT1209" s="24"/>
      <c r="IU1209" s="24"/>
      <c r="IV1209" s="24"/>
      <c r="IW1209" s="24"/>
      <c r="IX1209" s="24"/>
      <c r="IY1209" s="24"/>
      <c r="IZ1209" s="24"/>
      <c r="JA1209" s="24"/>
      <c r="JB1209" s="24"/>
      <c r="JC1209" s="24"/>
      <c r="JD1209" s="24"/>
      <c r="JE1209" s="24"/>
      <c r="JF1209" s="24"/>
      <c r="JG1209" s="24"/>
      <c r="JH1209" s="24"/>
      <c r="JI1209" s="24"/>
      <c r="JJ1209" s="24"/>
      <c r="JK1209" s="24"/>
      <c r="JL1209" s="24"/>
      <c r="JM1209" s="24"/>
      <c r="JN1209" s="24"/>
      <c r="JO1209" s="24"/>
      <c r="JP1209" s="24"/>
      <c r="JQ1209" s="24"/>
      <c r="JR1209" s="24"/>
      <c r="JS1209" s="24"/>
      <c r="JT1209" s="24"/>
      <c r="JU1209" s="25"/>
      <c r="JV1209" s="24"/>
      <c r="JW1209" s="151"/>
      <c r="JX1209" s="151"/>
      <c r="JY1209" s="153"/>
      <c r="JZ1209" s="24"/>
      <c r="KA1209" s="24"/>
      <c r="KB1209" s="24"/>
      <c r="KC1209" s="24"/>
      <c r="KD1209" s="24"/>
      <c r="KE1209" s="24"/>
      <c r="KF1209" s="24"/>
      <c r="KG1209" s="24"/>
      <c r="KH1209" s="24"/>
      <c r="KI1209" s="24"/>
      <c r="KJ1209" s="24"/>
      <c r="KK1209" s="24"/>
      <c r="KL1209" s="24"/>
      <c r="KM1209" s="24"/>
      <c r="KN1209" s="24"/>
      <c r="KO1209" s="24"/>
      <c r="KP1209" s="24"/>
      <c r="KQ1209" s="24"/>
      <c r="KR1209" s="24"/>
      <c r="KS1209" s="24"/>
      <c r="KT1209" s="24"/>
      <c r="KU1209" s="24"/>
      <c r="KV1209" s="24"/>
      <c r="KW1209" s="24"/>
      <c r="KX1209" s="24"/>
      <c r="KY1209" s="24"/>
      <c r="KZ1209" s="24"/>
      <c r="LA1209" s="24"/>
      <c r="LB1209" s="24"/>
      <c r="LC1209" s="24"/>
      <c r="LD1209" s="24"/>
      <c r="LE1209" s="151"/>
      <c r="LF1209" s="151"/>
      <c r="LG1209" s="153"/>
      <c r="LH1209" s="24"/>
      <c r="LI1209" s="24"/>
      <c r="LJ1209" s="24"/>
      <c r="LK1209" s="24"/>
      <c r="LL1209" s="24"/>
      <c r="LM1209" s="24"/>
      <c r="LN1209" s="24"/>
      <c r="LO1209" s="24"/>
      <c r="LP1209" s="24"/>
      <c r="LQ1209" s="24"/>
      <c r="LR1209" s="24"/>
      <c r="LS1209" s="24"/>
      <c r="LT1209" s="24"/>
      <c r="LU1209" s="24"/>
      <c r="LV1209" s="24"/>
      <c r="LW1209" s="24"/>
      <c r="LX1209" s="24"/>
      <c r="LY1209" s="24"/>
      <c r="LZ1209" s="24"/>
      <c r="MA1209" s="24"/>
      <c r="MB1209" s="24"/>
      <c r="MC1209" s="24"/>
      <c r="MD1209" s="24"/>
      <c r="ME1209" s="24"/>
      <c r="MF1209" s="24"/>
      <c r="MG1209" s="24"/>
      <c r="MH1209" s="24"/>
      <c r="MI1209" s="24"/>
      <c r="MJ1209" s="24"/>
      <c r="MK1209" s="24"/>
      <c r="ML1209" s="24"/>
    </row>
    <row r="1210" spans="1:350" s="31" customFormat="1" ht="14.25" customHeight="1" outlineLevel="1" x14ac:dyDescent="0.25">
      <c r="A1210" s="236" t="s">
        <v>710</v>
      </c>
      <c r="B1210" s="228" t="s">
        <v>711</v>
      </c>
      <c r="C1210" s="191" t="s">
        <v>733</v>
      </c>
      <c r="D1210" s="191">
        <v>102.36</v>
      </c>
      <c r="E1210" s="175"/>
      <c r="F1210" s="175">
        <f>D1210-E1210</f>
        <v>102.36</v>
      </c>
      <c r="G1210" s="175" t="s">
        <v>902</v>
      </c>
      <c r="H1210" s="170">
        <v>41663</v>
      </c>
      <c r="I1210" s="170">
        <v>41769</v>
      </c>
      <c r="J1210" s="212">
        <f ca="1">E1210+Q1210+AX1210+CF1210+DN1210+ES1210+GA1210+HH1210+IP1210+JW1210+LE1210</f>
        <v>0</v>
      </c>
      <c r="K1210" s="212">
        <f>E1210+R1210+AY1210+CG1210+DO1210+ET1210+GB1210+HI1210+IQ1210+JX1210+LF1210</f>
        <v>0</v>
      </c>
      <c r="L1210" s="172" t="e">
        <f ca="1">K1210/J1210</f>
        <v>#DIV/0!</v>
      </c>
      <c r="M1210" s="172">
        <f>K1210/D1210</f>
        <v>0</v>
      </c>
      <c r="N1210" s="183">
        <f ca="1">SUMIF($EV$8:$FZ$9,$O$5,$EV1211:$FZ1211)-SUMIF($EV$8:$FZ$9,$Q$5,$EV1211:$FZ1211)</f>
        <v>0</v>
      </c>
      <c r="O1210" s="154"/>
      <c r="P1210" s="191"/>
      <c r="Q1210" s="193">
        <v>0</v>
      </c>
      <c r="R1210" s="193">
        <v>0</v>
      </c>
      <c r="S1210" s="199" t="e">
        <v>#DIV/0!</v>
      </c>
      <c r="T1210" s="191"/>
      <c r="U1210" s="191"/>
      <c r="V1210" s="191"/>
      <c r="W1210" s="191"/>
      <c r="X1210" s="191"/>
      <c r="Y1210" s="191"/>
      <c r="Z1210" s="191"/>
      <c r="AA1210" s="191"/>
      <c r="AB1210" s="191"/>
      <c r="AC1210" s="191"/>
      <c r="AD1210" s="191"/>
      <c r="AE1210" s="191"/>
      <c r="AF1210" s="191"/>
      <c r="AG1210" s="191"/>
      <c r="AH1210" s="191"/>
      <c r="AI1210" s="191"/>
      <c r="AJ1210" s="191"/>
      <c r="AK1210" s="191"/>
      <c r="AL1210" s="191"/>
      <c r="AM1210" s="191"/>
      <c r="AN1210" s="191"/>
      <c r="AO1210" s="191"/>
      <c r="AP1210" s="191"/>
      <c r="AQ1210" s="191"/>
      <c r="AR1210" s="191"/>
      <c r="AS1210" s="191"/>
      <c r="AT1210" s="191"/>
      <c r="AU1210" s="191"/>
      <c r="AV1210" s="191"/>
      <c r="AW1210" s="191"/>
      <c r="AX1210" s="193">
        <f t="shared" ca="1" si="3030"/>
        <v>0</v>
      </c>
      <c r="AY1210" s="193">
        <f>SUM(BA1211:CE1211)</f>
        <v>0</v>
      </c>
      <c r="AZ1210" s="199" t="e">
        <f ca="1">AY1210/AX1210</f>
        <v>#DIV/0!</v>
      </c>
      <c r="BA1210" s="191"/>
      <c r="BB1210" s="191"/>
      <c r="BC1210" s="191"/>
      <c r="BD1210" s="191"/>
      <c r="BE1210" s="191"/>
      <c r="BF1210" s="191"/>
      <c r="BG1210" s="191"/>
      <c r="BH1210" s="191"/>
      <c r="BI1210" s="191"/>
      <c r="BJ1210" s="191"/>
      <c r="BK1210" s="191"/>
      <c r="BL1210" s="191"/>
      <c r="BM1210" s="191"/>
      <c r="BN1210" s="191"/>
      <c r="BO1210" s="191"/>
      <c r="BP1210" s="191"/>
      <c r="BQ1210" s="191"/>
      <c r="BR1210" s="191"/>
      <c r="BS1210" s="191"/>
      <c r="BT1210" s="191"/>
      <c r="BU1210" s="191"/>
      <c r="BV1210" s="191"/>
      <c r="BW1210" s="191"/>
      <c r="BX1210" s="191"/>
      <c r="BY1210" s="191"/>
      <c r="BZ1210" s="191"/>
      <c r="CA1210" s="191"/>
      <c r="CB1210" s="191"/>
      <c r="CC1210" s="191"/>
      <c r="CD1210" s="191"/>
      <c r="CE1210" s="191"/>
      <c r="CF1210" s="150">
        <f t="shared" ref="CF1210" si="3135">SUM(CI1210:DM1210)</f>
        <v>0</v>
      </c>
      <c r="CG1210" s="193">
        <f>SUM(CI1211:DM1211)</f>
        <v>0</v>
      </c>
      <c r="CH1210" s="199" t="e">
        <f>CG1210/CF1210</f>
        <v>#DIV/0!</v>
      </c>
      <c r="CI1210" s="191"/>
      <c r="CJ1210" s="191"/>
      <c r="CK1210" s="191"/>
      <c r="CL1210" s="191"/>
      <c r="CM1210" s="191"/>
      <c r="CN1210" s="191"/>
      <c r="CO1210" s="191"/>
      <c r="CP1210" s="191"/>
      <c r="CQ1210" s="191"/>
      <c r="CR1210" s="191"/>
      <c r="CS1210" s="191"/>
      <c r="CT1210" s="191"/>
      <c r="CU1210" s="191"/>
      <c r="CV1210" s="191"/>
      <c r="CW1210" s="191"/>
      <c r="CX1210" s="191"/>
      <c r="CY1210" s="191"/>
      <c r="CZ1210" s="191"/>
      <c r="DA1210" s="191"/>
      <c r="DB1210" s="191"/>
      <c r="DC1210" s="191"/>
      <c r="DD1210" s="191"/>
      <c r="DE1210" s="191"/>
      <c r="DF1210" s="191"/>
      <c r="DG1210" s="191"/>
      <c r="DH1210" s="191"/>
      <c r="DI1210" s="191"/>
      <c r="DJ1210" s="191"/>
      <c r="DK1210" s="191"/>
      <c r="DL1210" s="191"/>
      <c r="DM1210" s="191"/>
      <c r="DN1210" s="150">
        <f t="shared" ref="DN1210" si="3136">SUM(DQ1210:ER1210)</f>
        <v>0</v>
      </c>
      <c r="DO1210" s="193">
        <f>SUM(DQ1211:ER1211)</f>
        <v>0</v>
      </c>
      <c r="DP1210" s="199" t="e">
        <f t="shared" si="3068"/>
        <v>#DIV/0!</v>
      </c>
      <c r="DQ1210" s="191"/>
      <c r="DR1210" s="191"/>
      <c r="DS1210" s="191"/>
      <c r="DT1210" s="191"/>
      <c r="DU1210" s="191"/>
      <c r="DV1210" s="191"/>
      <c r="DW1210" s="191"/>
      <c r="DX1210" s="191"/>
      <c r="DY1210" s="191"/>
      <c r="DZ1210" s="191"/>
      <c r="EA1210" s="191"/>
      <c r="EB1210" s="191"/>
      <c r="EC1210" s="191"/>
      <c r="ED1210" s="191"/>
      <c r="EE1210" s="191"/>
      <c r="EF1210" s="191"/>
      <c r="EG1210" s="191"/>
      <c r="EH1210" s="191"/>
      <c r="EI1210" s="191"/>
      <c r="EJ1210" s="191"/>
      <c r="EK1210" s="191"/>
      <c r="EL1210" s="191"/>
      <c r="EM1210" s="191"/>
      <c r="EN1210" s="191"/>
      <c r="EO1210" s="191"/>
      <c r="EP1210" s="191"/>
      <c r="EQ1210" s="191"/>
      <c r="ER1210" s="191"/>
      <c r="ES1210" s="150">
        <f t="shared" ca="1" si="3079"/>
        <v>0</v>
      </c>
      <c r="ET1210" s="193">
        <f>SUM(EV1211:FZ1211)</f>
        <v>0</v>
      </c>
      <c r="EU1210" s="199" t="e">
        <f t="shared" ca="1" si="3105"/>
        <v>#DIV/0!</v>
      </c>
      <c r="EV1210" s="191"/>
      <c r="EW1210" s="201"/>
      <c r="EX1210" s="191"/>
      <c r="EY1210" s="191"/>
      <c r="EZ1210" s="191"/>
      <c r="FA1210" s="191"/>
      <c r="FB1210" s="191"/>
      <c r="FC1210" s="191"/>
      <c r="FD1210" s="191"/>
      <c r="FE1210" s="191"/>
      <c r="FF1210" s="191"/>
      <c r="FG1210" s="191"/>
      <c r="FH1210" s="191"/>
      <c r="FI1210" s="191"/>
      <c r="FJ1210" s="191"/>
      <c r="FK1210" s="191"/>
      <c r="FL1210" s="191"/>
      <c r="FM1210" s="191"/>
      <c r="FN1210" s="191"/>
      <c r="FO1210" s="191"/>
      <c r="FP1210" s="191"/>
      <c r="FQ1210" s="191"/>
      <c r="FR1210" s="191"/>
      <c r="FS1210" s="191"/>
      <c r="FT1210" s="191"/>
      <c r="FU1210" s="191"/>
      <c r="FV1210" s="191"/>
      <c r="FW1210" s="191"/>
      <c r="FX1210" s="191"/>
      <c r="FY1210" s="191"/>
      <c r="FZ1210" s="191"/>
      <c r="GA1210" s="150">
        <f t="shared" ref="GA1210" ca="1" si="3137">SUMIF($GD$8:$HG$9,$O$5,GD1210:HG1210)</f>
        <v>0</v>
      </c>
      <c r="GB1210" s="150">
        <f t="shared" ref="GB1210" si="3138">SUM(GD1211:HG1211)</f>
        <v>0</v>
      </c>
      <c r="GC1210" s="152" t="e">
        <f t="shared" ref="GC1210" ca="1" si="3139">GB1210/GA1210</f>
        <v>#DIV/0!</v>
      </c>
      <c r="GD1210" s="154"/>
      <c r="GE1210" s="154"/>
      <c r="GF1210" s="154"/>
      <c r="GG1210" s="154"/>
      <c r="GH1210" s="154"/>
      <c r="GI1210" s="154"/>
      <c r="GJ1210" s="154"/>
      <c r="GK1210" s="154"/>
      <c r="GL1210" s="154"/>
      <c r="GM1210" s="154"/>
      <c r="GN1210" s="154"/>
      <c r="GO1210" s="154"/>
      <c r="GP1210" s="154"/>
      <c r="GQ1210" s="154"/>
      <c r="GR1210" s="154"/>
      <c r="GS1210" s="154"/>
      <c r="GT1210" s="154"/>
      <c r="GU1210" s="154"/>
      <c r="GV1210" s="154"/>
      <c r="GW1210" s="154"/>
      <c r="GX1210" s="154"/>
      <c r="GY1210" s="154"/>
      <c r="GZ1210" s="154"/>
      <c r="HA1210" s="154"/>
      <c r="HB1210" s="154"/>
      <c r="HC1210" s="154"/>
      <c r="HD1210" s="154"/>
      <c r="HE1210" s="154"/>
      <c r="HF1210" s="154"/>
      <c r="HG1210" s="154"/>
      <c r="HH1210" s="150"/>
      <c r="HI1210" s="150">
        <v>0</v>
      </c>
      <c r="HJ1210" s="154"/>
      <c r="HK1210" s="154"/>
      <c r="HL1210" s="154"/>
      <c r="HM1210" s="154"/>
      <c r="HN1210" s="154"/>
      <c r="HO1210" s="154"/>
      <c r="HP1210" s="154"/>
      <c r="HQ1210" s="154"/>
      <c r="HR1210" s="154"/>
      <c r="HS1210" s="154"/>
      <c r="HT1210" s="154"/>
      <c r="HU1210" s="154"/>
      <c r="HV1210" s="154"/>
      <c r="HW1210" s="154"/>
      <c r="HX1210" s="154"/>
      <c r="HY1210" s="154"/>
      <c r="HZ1210" s="154"/>
      <c r="IA1210" s="154"/>
      <c r="IB1210" s="154"/>
      <c r="IC1210" s="154"/>
      <c r="ID1210" s="154"/>
      <c r="IE1210" s="154"/>
      <c r="IF1210" s="154"/>
      <c r="IG1210" s="154"/>
      <c r="IH1210" s="154"/>
      <c r="II1210" s="154"/>
      <c r="IJ1210" s="154"/>
      <c r="IK1210" s="154"/>
      <c r="IL1210" s="154"/>
      <c r="IM1210" s="154"/>
      <c r="IN1210" s="154"/>
      <c r="IO1210" s="154"/>
      <c r="IP1210" s="150"/>
      <c r="IQ1210" s="150">
        <v>0</v>
      </c>
      <c r="IR1210" s="154"/>
      <c r="IS1210" s="154"/>
      <c r="IT1210" s="154"/>
      <c r="IU1210" s="154"/>
      <c r="IV1210" s="154"/>
      <c r="IW1210" s="154"/>
      <c r="IX1210" s="154"/>
      <c r="IY1210" s="154"/>
      <c r="IZ1210" s="154"/>
      <c r="JA1210" s="154"/>
      <c r="JB1210" s="154"/>
      <c r="JC1210" s="154"/>
      <c r="JD1210" s="154"/>
      <c r="JE1210" s="154"/>
      <c r="JF1210" s="154"/>
      <c r="JG1210" s="154"/>
      <c r="JH1210" s="154"/>
      <c r="JI1210" s="154"/>
      <c r="JJ1210" s="154"/>
      <c r="JK1210" s="154"/>
      <c r="JL1210" s="154"/>
      <c r="JM1210" s="154"/>
      <c r="JN1210" s="154"/>
      <c r="JO1210" s="154"/>
      <c r="JP1210" s="154"/>
      <c r="JQ1210" s="154"/>
      <c r="JR1210" s="154"/>
      <c r="JS1210" s="154"/>
      <c r="JT1210" s="154"/>
      <c r="JU1210" s="154"/>
      <c r="JV1210" s="154"/>
      <c r="JW1210" s="150"/>
      <c r="JX1210" s="150">
        <v>0</v>
      </c>
      <c r="JY1210" s="154"/>
      <c r="JZ1210" s="154"/>
      <c r="KA1210" s="154"/>
      <c r="KB1210" s="154"/>
      <c r="KC1210" s="154"/>
      <c r="KD1210" s="154"/>
      <c r="KE1210" s="154"/>
      <c r="KF1210" s="154"/>
      <c r="KG1210" s="154"/>
      <c r="KH1210" s="154"/>
      <c r="KI1210" s="154"/>
      <c r="KJ1210" s="154"/>
      <c r="KK1210" s="154"/>
      <c r="KL1210" s="154"/>
      <c r="KM1210" s="154"/>
      <c r="KN1210" s="154"/>
      <c r="KO1210" s="154"/>
      <c r="KP1210" s="154"/>
      <c r="KQ1210" s="154"/>
      <c r="KR1210" s="154"/>
      <c r="KS1210" s="154"/>
      <c r="KT1210" s="154"/>
      <c r="KU1210" s="154"/>
      <c r="KV1210" s="154"/>
      <c r="KW1210" s="154"/>
      <c r="KX1210" s="154"/>
      <c r="KY1210" s="154"/>
      <c r="KZ1210" s="154"/>
      <c r="LA1210" s="154"/>
      <c r="LB1210" s="154"/>
      <c r="LC1210" s="154"/>
      <c r="LD1210" s="154"/>
      <c r="LE1210" s="150"/>
      <c r="LF1210" s="150">
        <v>0</v>
      </c>
      <c r="LG1210" s="154"/>
      <c r="LH1210" s="154"/>
      <c r="LI1210" s="154"/>
      <c r="LJ1210" s="154"/>
      <c r="LK1210" s="154"/>
      <c r="LL1210" s="154"/>
      <c r="LM1210" s="154"/>
      <c r="LN1210" s="154"/>
      <c r="LO1210" s="154"/>
      <c r="LP1210" s="154"/>
      <c r="LQ1210" s="154"/>
      <c r="LR1210" s="154"/>
      <c r="LS1210" s="154"/>
      <c r="LT1210" s="154"/>
      <c r="LU1210" s="154"/>
      <c r="LV1210" s="154"/>
      <c r="LW1210" s="154"/>
      <c r="LX1210" s="154"/>
      <c r="LY1210" s="154"/>
      <c r="LZ1210" s="154"/>
      <c r="MA1210" s="154"/>
      <c r="MB1210" s="154"/>
      <c r="MC1210" s="154"/>
      <c r="MD1210" s="154"/>
      <c r="ME1210" s="154"/>
      <c r="MF1210" s="154"/>
      <c r="MG1210" s="154"/>
      <c r="MH1210" s="154"/>
      <c r="MI1210" s="154"/>
      <c r="MJ1210" s="154"/>
      <c r="MK1210" s="154"/>
      <c r="ML1210" s="154"/>
    </row>
    <row r="1211" spans="1:350" s="31" customFormat="1" ht="14.25" customHeight="1" outlineLevel="1" x14ac:dyDescent="0.25">
      <c r="A1211" s="237"/>
      <c r="B1211" s="229"/>
      <c r="C1211" s="192"/>
      <c r="D1211" s="192"/>
      <c r="E1211" s="176"/>
      <c r="F1211" s="176"/>
      <c r="G1211" s="176"/>
      <c r="H1211" s="171"/>
      <c r="I1211" s="171"/>
      <c r="J1211" s="213"/>
      <c r="K1211" s="213"/>
      <c r="L1211" s="173"/>
      <c r="M1211" s="173"/>
      <c r="N1211" s="184"/>
      <c r="O1211" s="155"/>
      <c r="P1211" s="192"/>
      <c r="Q1211" s="194"/>
      <c r="R1211" s="194"/>
      <c r="S1211" s="200"/>
      <c r="T1211" s="192"/>
      <c r="U1211" s="192"/>
      <c r="V1211" s="192"/>
      <c r="W1211" s="192"/>
      <c r="X1211" s="192"/>
      <c r="Y1211" s="192"/>
      <c r="Z1211" s="192"/>
      <c r="AA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V1211" s="192"/>
      <c r="AW1211" s="192"/>
      <c r="AX1211" s="194"/>
      <c r="AY1211" s="194"/>
      <c r="AZ1211" s="200"/>
      <c r="BA1211" s="192"/>
      <c r="BB1211" s="192"/>
      <c r="BC1211" s="192"/>
      <c r="BD1211" s="192"/>
      <c r="BE1211" s="192"/>
      <c r="BF1211" s="192"/>
      <c r="BG1211" s="192"/>
      <c r="BH1211" s="192"/>
      <c r="BI1211" s="192"/>
      <c r="BJ1211" s="192"/>
      <c r="BK1211" s="192"/>
      <c r="BL1211" s="192"/>
      <c r="BM1211" s="192"/>
      <c r="BN1211" s="192"/>
      <c r="BO1211" s="192"/>
      <c r="BP1211" s="192"/>
      <c r="BQ1211" s="192"/>
      <c r="BR1211" s="192"/>
      <c r="BS1211" s="192"/>
      <c r="BT1211" s="192"/>
      <c r="BU1211" s="192"/>
      <c r="BV1211" s="192"/>
      <c r="BW1211" s="192"/>
      <c r="BX1211" s="192"/>
      <c r="BY1211" s="192"/>
      <c r="BZ1211" s="192"/>
      <c r="CA1211" s="192"/>
      <c r="CB1211" s="192"/>
      <c r="CC1211" s="192"/>
      <c r="CD1211" s="192"/>
      <c r="CE1211" s="192"/>
      <c r="CF1211" s="151"/>
      <c r="CG1211" s="194"/>
      <c r="CH1211" s="200"/>
      <c r="CI1211" s="192"/>
      <c r="CJ1211" s="192"/>
      <c r="CK1211" s="192"/>
      <c r="CL1211" s="192"/>
      <c r="CM1211" s="192"/>
      <c r="CN1211" s="192"/>
      <c r="CO1211" s="192"/>
      <c r="CP1211" s="192"/>
      <c r="CQ1211" s="192"/>
      <c r="CR1211" s="192"/>
      <c r="CS1211" s="192"/>
      <c r="CT1211" s="192"/>
      <c r="CU1211" s="192"/>
      <c r="CV1211" s="192"/>
      <c r="CW1211" s="192"/>
      <c r="CX1211" s="192"/>
      <c r="CY1211" s="192"/>
      <c r="CZ1211" s="192"/>
      <c r="DA1211" s="192"/>
      <c r="DB1211" s="192"/>
      <c r="DC1211" s="192"/>
      <c r="DD1211" s="192"/>
      <c r="DE1211" s="192"/>
      <c r="DF1211" s="192"/>
      <c r="DG1211" s="192"/>
      <c r="DH1211" s="192"/>
      <c r="DI1211" s="192"/>
      <c r="DJ1211" s="192"/>
      <c r="DK1211" s="192"/>
      <c r="DL1211" s="192"/>
      <c r="DM1211" s="192"/>
      <c r="DN1211" s="151"/>
      <c r="DO1211" s="194"/>
      <c r="DP1211" s="200"/>
      <c r="DQ1211" s="192"/>
      <c r="DR1211" s="192"/>
      <c r="DS1211" s="192"/>
      <c r="DT1211" s="192"/>
      <c r="DU1211" s="192"/>
      <c r="DV1211" s="192"/>
      <c r="DW1211" s="192"/>
      <c r="DX1211" s="192"/>
      <c r="DY1211" s="192"/>
      <c r="DZ1211" s="192"/>
      <c r="EA1211" s="192"/>
      <c r="EB1211" s="192"/>
      <c r="EC1211" s="192"/>
      <c r="ED1211" s="192"/>
      <c r="EE1211" s="192"/>
      <c r="EF1211" s="192"/>
      <c r="EG1211" s="192"/>
      <c r="EH1211" s="192"/>
      <c r="EI1211" s="192"/>
      <c r="EJ1211" s="192"/>
      <c r="EK1211" s="192"/>
      <c r="EL1211" s="192"/>
      <c r="EM1211" s="192"/>
      <c r="EN1211" s="192"/>
      <c r="EO1211" s="192"/>
      <c r="EP1211" s="192"/>
      <c r="EQ1211" s="192"/>
      <c r="ER1211" s="192"/>
      <c r="ES1211" s="151"/>
      <c r="ET1211" s="194"/>
      <c r="EU1211" s="200"/>
      <c r="EV1211" s="192"/>
      <c r="EW1211" s="202"/>
      <c r="EX1211" s="192"/>
      <c r="EY1211" s="192"/>
      <c r="EZ1211" s="192"/>
      <c r="FA1211" s="192"/>
      <c r="FB1211" s="192"/>
      <c r="FC1211" s="192"/>
      <c r="FD1211" s="192"/>
      <c r="FE1211" s="192"/>
      <c r="FF1211" s="192"/>
      <c r="FG1211" s="192"/>
      <c r="FH1211" s="192"/>
      <c r="FI1211" s="192"/>
      <c r="FJ1211" s="192"/>
      <c r="FK1211" s="192"/>
      <c r="FL1211" s="192"/>
      <c r="FM1211" s="192"/>
      <c r="FN1211" s="192"/>
      <c r="FO1211" s="192"/>
      <c r="FP1211" s="192"/>
      <c r="FQ1211" s="192"/>
      <c r="FR1211" s="192"/>
      <c r="FS1211" s="192"/>
      <c r="FT1211" s="192"/>
      <c r="FU1211" s="192"/>
      <c r="FV1211" s="192"/>
      <c r="FW1211" s="192"/>
      <c r="FX1211" s="192"/>
      <c r="FY1211" s="192"/>
      <c r="FZ1211" s="192"/>
      <c r="GA1211" s="151"/>
      <c r="GB1211" s="151"/>
      <c r="GC1211" s="153"/>
      <c r="GD1211" s="155"/>
      <c r="GE1211" s="155"/>
      <c r="GF1211" s="155"/>
      <c r="GG1211" s="155"/>
      <c r="GH1211" s="155"/>
      <c r="GI1211" s="155"/>
      <c r="GJ1211" s="155"/>
      <c r="GK1211" s="155"/>
      <c r="GL1211" s="155"/>
      <c r="GM1211" s="155"/>
      <c r="GN1211" s="155"/>
      <c r="GO1211" s="155"/>
      <c r="GP1211" s="155"/>
      <c r="GQ1211" s="155"/>
      <c r="GR1211" s="155"/>
      <c r="GS1211" s="155"/>
      <c r="GT1211" s="155"/>
      <c r="GU1211" s="155"/>
      <c r="GV1211" s="155"/>
      <c r="GW1211" s="155"/>
      <c r="GX1211" s="155"/>
      <c r="GY1211" s="155"/>
      <c r="GZ1211" s="155"/>
      <c r="HA1211" s="155"/>
      <c r="HB1211" s="155"/>
      <c r="HC1211" s="155"/>
      <c r="HD1211" s="155"/>
      <c r="HE1211" s="155"/>
      <c r="HF1211" s="155"/>
      <c r="HG1211" s="155"/>
      <c r="HH1211" s="151"/>
      <c r="HI1211" s="151"/>
      <c r="HJ1211" s="155"/>
      <c r="HK1211" s="155"/>
      <c r="HL1211" s="155"/>
      <c r="HM1211" s="155"/>
      <c r="HN1211" s="155"/>
      <c r="HO1211" s="155"/>
      <c r="HP1211" s="155"/>
      <c r="HQ1211" s="155"/>
      <c r="HR1211" s="155"/>
      <c r="HS1211" s="155"/>
      <c r="HT1211" s="155"/>
      <c r="HU1211" s="155"/>
      <c r="HV1211" s="155"/>
      <c r="HW1211" s="155"/>
      <c r="HX1211" s="155"/>
      <c r="HY1211" s="155"/>
      <c r="HZ1211" s="155"/>
      <c r="IA1211" s="155"/>
      <c r="IB1211" s="155"/>
      <c r="IC1211" s="155"/>
      <c r="ID1211" s="155"/>
      <c r="IE1211" s="155"/>
      <c r="IF1211" s="155"/>
      <c r="IG1211" s="155"/>
      <c r="IH1211" s="155"/>
      <c r="II1211" s="155"/>
      <c r="IJ1211" s="155"/>
      <c r="IK1211" s="155"/>
      <c r="IL1211" s="155"/>
      <c r="IM1211" s="155"/>
      <c r="IN1211" s="155"/>
      <c r="IO1211" s="155"/>
      <c r="IP1211" s="151"/>
      <c r="IQ1211" s="151"/>
      <c r="IR1211" s="155"/>
      <c r="IS1211" s="155"/>
      <c r="IT1211" s="155"/>
      <c r="IU1211" s="155"/>
      <c r="IV1211" s="155"/>
      <c r="IW1211" s="155"/>
      <c r="IX1211" s="155"/>
      <c r="IY1211" s="155"/>
      <c r="IZ1211" s="155"/>
      <c r="JA1211" s="155"/>
      <c r="JB1211" s="155"/>
      <c r="JC1211" s="155"/>
      <c r="JD1211" s="155"/>
      <c r="JE1211" s="155"/>
      <c r="JF1211" s="155"/>
      <c r="JG1211" s="155"/>
      <c r="JH1211" s="155"/>
      <c r="JI1211" s="155"/>
      <c r="JJ1211" s="155"/>
      <c r="JK1211" s="155"/>
      <c r="JL1211" s="155"/>
      <c r="JM1211" s="155"/>
      <c r="JN1211" s="155"/>
      <c r="JO1211" s="155"/>
      <c r="JP1211" s="155"/>
      <c r="JQ1211" s="155"/>
      <c r="JR1211" s="155"/>
      <c r="JS1211" s="155"/>
      <c r="JT1211" s="155"/>
      <c r="JU1211" s="155"/>
      <c r="JV1211" s="155"/>
      <c r="JW1211" s="151"/>
      <c r="JX1211" s="151"/>
      <c r="JY1211" s="155"/>
      <c r="JZ1211" s="155"/>
      <c r="KA1211" s="155"/>
      <c r="KB1211" s="155"/>
      <c r="KC1211" s="155"/>
      <c r="KD1211" s="155"/>
      <c r="KE1211" s="155"/>
      <c r="KF1211" s="155"/>
      <c r="KG1211" s="155"/>
      <c r="KH1211" s="155"/>
      <c r="KI1211" s="155"/>
      <c r="KJ1211" s="155"/>
      <c r="KK1211" s="155"/>
      <c r="KL1211" s="155"/>
      <c r="KM1211" s="155"/>
      <c r="KN1211" s="155"/>
      <c r="KO1211" s="155"/>
      <c r="KP1211" s="155"/>
      <c r="KQ1211" s="155"/>
      <c r="KR1211" s="155"/>
      <c r="KS1211" s="155"/>
      <c r="KT1211" s="155"/>
      <c r="KU1211" s="155"/>
      <c r="KV1211" s="155"/>
      <c r="KW1211" s="155"/>
      <c r="KX1211" s="155"/>
      <c r="KY1211" s="155"/>
      <c r="KZ1211" s="155"/>
      <c r="LA1211" s="155"/>
      <c r="LB1211" s="155"/>
      <c r="LC1211" s="155"/>
      <c r="LD1211" s="155"/>
      <c r="LE1211" s="151"/>
      <c r="LF1211" s="151"/>
      <c r="LG1211" s="155"/>
      <c r="LH1211" s="155"/>
      <c r="LI1211" s="155"/>
      <c r="LJ1211" s="155"/>
      <c r="LK1211" s="155"/>
      <c r="LL1211" s="155"/>
      <c r="LM1211" s="155"/>
      <c r="LN1211" s="155"/>
      <c r="LO1211" s="155"/>
      <c r="LP1211" s="155"/>
      <c r="LQ1211" s="155"/>
      <c r="LR1211" s="155"/>
      <c r="LS1211" s="155"/>
      <c r="LT1211" s="155"/>
      <c r="LU1211" s="155"/>
      <c r="LV1211" s="155"/>
      <c r="LW1211" s="155"/>
      <c r="LX1211" s="155"/>
      <c r="LY1211" s="155"/>
      <c r="LZ1211" s="155"/>
      <c r="MA1211" s="155"/>
      <c r="MB1211" s="155"/>
      <c r="MC1211" s="155"/>
      <c r="MD1211" s="155"/>
      <c r="ME1211" s="155"/>
      <c r="MF1211" s="155"/>
      <c r="MG1211" s="155"/>
      <c r="MH1211" s="155"/>
      <c r="MI1211" s="155"/>
      <c r="MJ1211" s="155"/>
      <c r="MK1211" s="155"/>
      <c r="ML1211" s="155"/>
    </row>
    <row r="1212" spans="1:350" s="41" customFormat="1" ht="14.25" customHeight="1" outlineLevel="2" x14ac:dyDescent="0.25">
      <c r="A1212" s="220" t="s">
        <v>713</v>
      </c>
      <c r="B1212" s="230" t="s">
        <v>714</v>
      </c>
      <c r="C1212" s="175"/>
      <c r="D1212" s="175"/>
      <c r="E1212" s="175"/>
      <c r="F1212" s="175">
        <f>D1212-E1212</f>
        <v>0</v>
      </c>
      <c r="G1212" s="175" t="s">
        <v>1037</v>
      </c>
      <c r="H1212" s="170">
        <v>41663</v>
      </c>
      <c r="I1212" s="170">
        <v>41769</v>
      </c>
      <c r="J1212" s="212">
        <f ca="1">E1212+Q1212+AX1212+CF1212+DN1212+ES1212+GA1212+HH1212+IP1212+JW1212+LE1212</f>
        <v>0</v>
      </c>
      <c r="K1212" s="212">
        <f>E1212+R1212+AY1212+CG1212+DO1212+ET1212+GB1212+HI1212+IQ1212+JX1212+LF1212</f>
        <v>0</v>
      </c>
      <c r="L1212" s="172" t="e">
        <f ca="1">K1212/J1212</f>
        <v>#DIV/0!</v>
      </c>
      <c r="M1212" s="172" t="e">
        <f>K1212/D1212</f>
        <v>#DIV/0!</v>
      </c>
      <c r="N1212" s="183">
        <f ca="1">SUMIF($EV$8:$FZ$9,$O$5,$EV1213:$FZ1213)-SUMIF($EV$8:$FZ$9,$Q$5,$EV1213:$FZ1213)</f>
        <v>0</v>
      </c>
      <c r="O1212" s="154"/>
      <c r="P1212" s="154"/>
      <c r="Q1212" s="150">
        <v>0</v>
      </c>
      <c r="R1212" s="150">
        <v>0</v>
      </c>
      <c r="S1212" s="152" t="e">
        <v>#DIV/0!</v>
      </c>
      <c r="T1212" s="154"/>
      <c r="U1212" s="154"/>
      <c r="V1212" s="154"/>
      <c r="W1212" s="154"/>
      <c r="X1212" s="154"/>
      <c r="Y1212" s="154"/>
      <c r="Z1212" s="154"/>
      <c r="AA1212" s="154"/>
      <c r="AB1212" s="154"/>
      <c r="AC1212" s="154"/>
      <c r="AD1212" s="154"/>
      <c r="AE1212" s="154"/>
      <c r="AF1212" s="154"/>
      <c r="AG1212" s="154"/>
      <c r="AH1212" s="154"/>
      <c r="AI1212" s="154"/>
      <c r="AJ1212" s="154"/>
      <c r="AK1212" s="154"/>
      <c r="AL1212" s="154"/>
      <c r="AM1212" s="154"/>
      <c r="AN1212" s="154"/>
      <c r="AO1212" s="154"/>
      <c r="AP1212" s="154"/>
      <c r="AQ1212" s="154"/>
      <c r="AR1212" s="154"/>
      <c r="AS1212" s="154"/>
      <c r="AT1212" s="154"/>
      <c r="AU1212" s="154"/>
      <c r="AV1212" s="154"/>
      <c r="AW1212" s="154"/>
      <c r="AX1212" s="150">
        <f t="shared" ca="1" si="3030"/>
        <v>0</v>
      </c>
      <c r="AY1212" s="150">
        <f>SUM(BA1213:CE1213)</f>
        <v>0</v>
      </c>
      <c r="AZ1212" s="152" t="e">
        <f ca="1">AY1212/AX1212</f>
        <v>#DIV/0!</v>
      </c>
      <c r="BA1212" s="154"/>
      <c r="BB1212" s="154"/>
      <c r="BC1212" s="154"/>
      <c r="BD1212" s="154"/>
      <c r="BE1212" s="154"/>
      <c r="BF1212" s="154"/>
      <c r="BG1212" s="154"/>
      <c r="BH1212" s="154"/>
      <c r="BI1212" s="154"/>
      <c r="BJ1212" s="154"/>
      <c r="BK1212" s="154"/>
      <c r="BL1212" s="154"/>
      <c r="BM1212" s="154"/>
      <c r="BN1212" s="154"/>
      <c r="BO1212" s="154"/>
      <c r="BP1212" s="154"/>
      <c r="BQ1212" s="154"/>
      <c r="BR1212" s="154"/>
      <c r="BS1212" s="154"/>
      <c r="BT1212" s="154"/>
      <c r="BU1212" s="154"/>
      <c r="BV1212" s="154"/>
      <c r="BW1212" s="154"/>
      <c r="BX1212" s="154"/>
      <c r="BY1212" s="154"/>
      <c r="BZ1212" s="154"/>
      <c r="CA1212" s="154"/>
      <c r="CB1212" s="154"/>
      <c r="CC1212" s="154"/>
      <c r="CD1212" s="154"/>
      <c r="CE1212" s="154"/>
      <c r="CF1212" s="150">
        <f t="shared" ref="CF1212" si="3140">SUM(CI1212:DM1212)</f>
        <v>0</v>
      </c>
      <c r="CG1212" s="150">
        <f>SUM(CI1213:DM1213)</f>
        <v>0</v>
      </c>
      <c r="CH1212" s="152" t="e">
        <f>CG1212/CF1212</f>
        <v>#DIV/0!</v>
      </c>
      <c r="CI1212" s="154"/>
      <c r="CJ1212" s="154"/>
      <c r="CK1212" s="154"/>
      <c r="CL1212" s="154"/>
      <c r="CM1212" s="154"/>
      <c r="CN1212" s="154"/>
      <c r="CO1212" s="154"/>
      <c r="CP1212" s="158"/>
      <c r="CQ1212" s="158"/>
      <c r="CR1212" s="158"/>
      <c r="CS1212" s="158"/>
      <c r="CT1212" s="158"/>
      <c r="CU1212" s="158"/>
      <c r="CV1212" s="158"/>
      <c r="CW1212" s="154"/>
      <c r="CX1212" s="154"/>
      <c r="CY1212" s="154"/>
      <c r="CZ1212" s="154"/>
      <c r="DA1212" s="154"/>
      <c r="DB1212" s="154"/>
      <c r="DC1212" s="154"/>
      <c r="DD1212" s="154"/>
      <c r="DE1212" s="154"/>
      <c r="DF1212" s="154"/>
      <c r="DG1212" s="154"/>
      <c r="DH1212" s="154"/>
      <c r="DI1212" s="154"/>
      <c r="DJ1212" s="154"/>
      <c r="DK1212" s="154"/>
      <c r="DL1212" s="154"/>
      <c r="DM1212" s="154"/>
      <c r="DN1212" s="150">
        <f t="shared" ref="DN1212" si="3141">SUM(DQ1212:ER1212)</f>
        <v>0</v>
      </c>
      <c r="DO1212" s="150">
        <f>SUM(DQ1213:ER1213)</f>
        <v>0</v>
      </c>
      <c r="DP1212" s="152" t="e">
        <f t="shared" si="3068"/>
        <v>#DIV/0!</v>
      </c>
      <c r="DQ1212" s="154"/>
      <c r="DR1212" s="154"/>
      <c r="DS1212" s="154"/>
      <c r="DT1212" s="154"/>
      <c r="DU1212" s="154"/>
      <c r="DV1212" s="154"/>
      <c r="DW1212" s="154"/>
      <c r="DX1212" s="154"/>
      <c r="DY1212" s="154"/>
      <c r="DZ1212" s="154"/>
      <c r="EA1212" s="154"/>
      <c r="EB1212" s="154"/>
      <c r="EC1212" s="154"/>
      <c r="ED1212" s="154"/>
      <c r="EE1212" s="154"/>
      <c r="EF1212" s="154"/>
      <c r="EG1212" s="154"/>
      <c r="EH1212" s="154"/>
      <c r="EI1212" s="154"/>
      <c r="EJ1212" s="154"/>
      <c r="EK1212" s="154"/>
      <c r="EL1212" s="154"/>
      <c r="EM1212" s="154"/>
      <c r="EN1212" s="154"/>
      <c r="EO1212" s="154"/>
      <c r="EP1212" s="154"/>
      <c r="EQ1212" s="154"/>
      <c r="ER1212" s="154"/>
      <c r="ES1212" s="150">
        <f t="shared" ca="1" si="3079"/>
        <v>0</v>
      </c>
      <c r="ET1212" s="150">
        <f>SUM(EV1213:FZ1213)</f>
        <v>0</v>
      </c>
      <c r="EU1212" s="152" t="e">
        <f t="shared" ca="1" si="3105"/>
        <v>#DIV/0!</v>
      </c>
      <c r="EV1212" s="154"/>
      <c r="EW1212" s="160"/>
      <c r="EX1212" s="154"/>
      <c r="EY1212" s="154"/>
      <c r="EZ1212" s="154"/>
      <c r="FA1212" s="154"/>
      <c r="FB1212" s="154"/>
      <c r="FC1212" s="154"/>
      <c r="FD1212" s="154"/>
      <c r="FE1212" s="154"/>
      <c r="FF1212" s="154"/>
      <c r="FG1212" s="154"/>
      <c r="FH1212" s="154"/>
      <c r="FI1212" s="154"/>
      <c r="FJ1212" s="154"/>
      <c r="FK1212" s="154"/>
      <c r="FL1212" s="154"/>
      <c r="FM1212" s="154"/>
      <c r="FN1212" s="154"/>
      <c r="FO1212" s="154"/>
      <c r="FP1212" s="154"/>
      <c r="FQ1212" s="154"/>
      <c r="FR1212" s="154"/>
      <c r="FS1212" s="154"/>
      <c r="FT1212" s="154"/>
      <c r="FU1212" s="154"/>
      <c r="FV1212" s="154"/>
      <c r="FW1212" s="154"/>
      <c r="FX1212" s="154"/>
      <c r="FY1212" s="154"/>
      <c r="FZ1212" s="154"/>
      <c r="GA1212" s="150">
        <f t="shared" ref="GA1212" ca="1" si="3142">SUMIF($GD$8:$HG$9,$O$5,GD1212:HG1212)</f>
        <v>0</v>
      </c>
      <c r="GB1212" s="150">
        <f>SUM(GD1213:HG1213)</f>
        <v>0</v>
      </c>
      <c r="GC1212" s="152" t="e">
        <f t="shared" ref="GC1212" ca="1" si="3143">GB1212/GA1212</f>
        <v>#DIV/0!</v>
      </c>
      <c r="GD1212" s="154"/>
      <c r="GE1212" s="154"/>
      <c r="GF1212" s="154"/>
      <c r="GG1212" s="154"/>
      <c r="GH1212" s="154"/>
      <c r="GI1212" s="154"/>
      <c r="GJ1212" s="154"/>
      <c r="GK1212" s="154"/>
      <c r="GL1212" s="154"/>
      <c r="GM1212" s="154"/>
      <c r="GN1212" s="154"/>
      <c r="GO1212" s="154"/>
      <c r="GP1212" s="154"/>
      <c r="GQ1212" s="154"/>
      <c r="GR1212" s="154"/>
      <c r="GS1212" s="154"/>
      <c r="GT1212" s="154"/>
      <c r="GU1212" s="154"/>
      <c r="GV1212" s="154"/>
      <c r="GW1212" s="154"/>
      <c r="GX1212" s="154"/>
      <c r="GY1212" s="154"/>
      <c r="GZ1212" s="154"/>
      <c r="HA1212" s="154"/>
      <c r="HB1212" s="154"/>
      <c r="HC1212" s="154"/>
      <c r="HD1212" s="154"/>
      <c r="HE1212" s="154"/>
      <c r="HF1212" s="154"/>
      <c r="HG1212" s="154"/>
      <c r="HH1212" s="150"/>
      <c r="HI1212" s="150">
        <v>0</v>
      </c>
      <c r="HJ1212" s="154"/>
      <c r="HK1212" s="154"/>
      <c r="HL1212" s="154"/>
      <c r="HM1212" s="154"/>
      <c r="HN1212" s="154"/>
      <c r="HO1212" s="154"/>
      <c r="HP1212" s="154"/>
      <c r="HQ1212" s="154"/>
      <c r="HR1212" s="154"/>
      <c r="HS1212" s="154"/>
      <c r="HT1212" s="154"/>
      <c r="HU1212" s="154"/>
      <c r="HV1212" s="154"/>
      <c r="HW1212" s="154"/>
      <c r="HX1212" s="154"/>
      <c r="HY1212" s="154"/>
      <c r="HZ1212" s="154"/>
      <c r="IA1212" s="154"/>
      <c r="IB1212" s="154"/>
      <c r="IC1212" s="154"/>
      <c r="ID1212" s="154"/>
      <c r="IE1212" s="154"/>
      <c r="IF1212" s="154"/>
      <c r="IG1212" s="154"/>
      <c r="IH1212" s="154"/>
      <c r="II1212" s="154"/>
      <c r="IJ1212" s="154"/>
      <c r="IK1212" s="154"/>
      <c r="IL1212" s="154"/>
      <c r="IM1212" s="154"/>
      <c r="IN1212" s="154"/>
      <c r="IO1212" s="154"/>
      <c r="IP1212" s="150"/>
      <c r="IQ1212" s="150">
        <v>0</v>
      </c>
      <c r="IR1212" s="154"/>
      <c r="IS1212" s="154"/>
      <c r="IT1212" s="154"/>
      <c r="IU1212" s="154"/>
      <c r="IV1212" s="154"/>
      <c r="IW1212" s="154"/>
      <c r="IX1212" s="154"/>
      <c r="IY1212" s="154"/>
      <c r="IZ1212" s="154"/>
      <c r="JA1212" s="154"/>
      <c r="JB1212" s="154"/>
      <c r="JC1212" s="154"/>
      <c r="JD1212" s="154"/>
      <c r="JE1212" s="154"/>
      <c r="JF1212" s="154"/>
      <c r="JG1212" s="154"/>
      <c r="JH1212" s="154"/>
      <c r="JI1212" s="154"/>
      <c r="JJ1212" s="154"/>
      <c r="JK1212" s="154"/>
      <c r="JL1212" s="154"/>
      <c r="JM1212" s="154"/>
      <c r="JN1212" s="154"/>
      <c r="JO1212" s="154"/>
      <c r="JP1212" s="154"/>
      <c r="JQ1212" s="154"/>
      <c r="JR1212" s="154"/>
      <c r="JS1212" s="154"/>
      <c r="JT1212" s="154"/>
      <c r="JU1212" s="154"/>
      <c r="JV1212" s="154"/>
      <c r="JW1212" s="150"/>
      <c r="JX1212" s="150">
        <v>0</v>
      </c>
      <c r="JY1212" s="154"/>
      <c r="JZ1212" s="154"/>
      <c r="KA1212" s="154"/>
      <c r="KB1212" s="154"/>
      <c r="KC1212" s="154"/>
      <c r="KD1212" s="154"/>
      <c r="KE1212" s="154"/>
      <c r="KF1212" s="154"/>
      <c r="KG1212" s="154"/>
      <c r="KH1212" s="154"/>
      <c r="KI1212" s="154"/>
      <c r="KJ1212" s="154"/>
      <c r="KK1212" s="154"/>
      <c r="KL1212" s="154"/>
      <c r="KM1212" s="154"/>
      <c r="KN1212" s="154"/>
      <c r="KO1212" s="154"/>
      <c r="KP1212" s="154"/>
      <c r="KQ1212" s="154"/>
      <c r="KR1212" s="154"/>
      <c r="KS1212" s="154"/>
      <c r="KT1212" s="154"/>
      <c r="KU1212" s="154"/>
      <c r="KV1212" s="154"/>
      <c r="KW1212" s="154"/>
      <c r="KX1212" s="154"/>
      <c r="KY1212" s="154"/>
      <c r="KZ1212" s="154"/>
      <c r="LA1212" s="154"/>
      <c r="LB1212" s="154"/>
      <c r="LC1212" s="154"/>
      <c r="LD1212" s="154"/>
      <c r="LE1212" s="150"/>
      <c r="LF1212" s="150">
        <v>0</v>
      </c>
      <c r="LG1212" s="154"/>
      <c r="LH1212" s="154"/>
      <c r="LI1212" s="154"/>
      <c r="LJ1212" s="154"/>
      <c r="LK1212" s="154"/>
      <c r="LL1212" s="154"/>
      <c r="LM1212" s="154"/>
      <c r="LN1212" s="154"/>
      <c r="LO1212" s="154"/>
      <c r="LP1212" s="154"/>
      <c r="LQ1212" s="154"/>
      <c r="LR1212" s="154"/>
      <c r="LS1212" s="154"/>
      <c r="LT1212" s="154"/>
      <c r="LU1212" s="154"/>
      <c r="LV1212" s="154"/>
      <c r="LW1212" s="154"/>
      <c r="LX1212" s="154"/>
      <c r="LY1212" s="154"/>
      <c r="LZ1212" s="154"/>
      <c r="MA1212" s="154"/>
      <c r="MB1212" s="154"/>
      <c r="MC1212" s="154"/>
      <c r="MD1212" s="154"/>
      <c r="ME1212" s="154"/>
      <c r="MF1212" s="154"/>
      <c r="MG1212" s="154"/>
      <c r="MH1212" s="154"/>
      <c r="MI1212" s="154"/>
      <c r="MJ1212" s="154"/>
      <c r="MK1212" s="154"/>
      <c r="ML1212" s="154"/>
    </row>
    <row r="1213" spans="1:350" s="41" customFormat="1" ht="14.25" customHeight="1" outlineLevel="2" x14ac:dyDescent="0.25">
      <c r="A1213" s="221"/>
      <c r="B1213" s="231"/>
      <c r="C1213" s="176"/>
      <c r="D1213" s="176"/>
      <c r="E1213" s="176"/>
      <c r="F1213" s="176"/>
      <c r="G1213" s="176"/>
      <c r="H1213" s="171"/>
      <c r="I1213" s="171"/>
      <c r="J1213" s="213"/>
      <c r="K1213" s="213"/>
      <c r="L1213" s="173"/>
      <c r="M1213" s="173"/>
      <c r="N1213" s="184"/>
      <c r="O1213" s="155"/>
      <c r="P1213" s="155"/>
      <c r="Q1213" s="151"/>
      <c r="R1213" s="151"/>
      <c r="S1213" s="153"/>
      <c r="T1213" s="155"/>
      <c r="U1213" s="155"/>
      <c r="V1213" s="155"/>
      <c r="W1213" s="155"/>
      <c r="X1213" s="155"/>
      <c r="Y1213" s="155"/>
      <c r="Z1213" s="155"/>
      <c r="AA1213" s="155"/>
      <c r="AB1213" s="155"/>
      <c r="AC1213" s="155"/>
      <c r="AD1213" s="155"/>
      <c r="AE1213" s="155"/>
      <c r="AF1213" s="155"/>
      <c r="AG1213" s="155"/>
      <c r="AH1213" s="155"/>
      <c r="AI1213" s="155"/>
      <c r="AJ1213" s="155"/>
      <c r="AK1213" s="155"/>
      <c r="AL1213" s="155"/>
      <c r="AM1213" s="155"/>
      <c r="AN1213" s="155"/>
      <c r="AO1213" s="155"/>
      <c r="AP1213" s="155"/>
      <c r="AQ1213" s="155"/>
      <c r="AR1213" s="155"/>
      <c r="AS1213" s="155"/>
      <c r="AT1213" s="155"/>
      <c r="AU1213" s="155"/>
      <c r="AV1213" s="155"/>
      <c r="AW1213" s="155"/>
      <c r="AX1213" s="151"/>
      <c r="AY1213" s="151"/>
      <c r="AZ1213" s="153"/>
      <c r="BA1213" s="155"/>
      <c r="BB1213" s="155"/>
      <c r="BC1213" s="155"/>
      <c r="BD1213" s="155"/>
      <c r="BE1213" s="155"/>
      <c r="BF1213" s="155"/>
      <c r="BG1213" s="155"/>
      <c r="BH1213" s="155"/>
      <c r="BI1213" s="155"/>
      <c r="BJ1213" s="155"/>
      <c r="BK1213" s="155"/>
      <c r="BL1213" s="155"/>
      <c r="BM1213" s="155"/>
      <c r="BN1213" s="155"/>
      <c r="BO1213" s="155"/>
      <c r="BP1213" s="155"/>
      <c r="BQ1213" s="155"/>
      <c r="BR1213" s="155"/>
      <c r="BS1213" s="155"/>
      <c r="BT1213" s="155"/>
      <c r="BU1213" s="155"/>
      <c r="BV1213" s="155"/>
      <c r="BW1213" s="155"/>
      <c r="BX1213" s="155"/>
      <c r="BY1213" s="155"/>
      <c r="BZ1213" s="155"/>
      <c r="CA1213" s="155"/>
      <c r="CB1213" s="155"/>
      <c r="CC1213" s="155"/>
      <c r="CD1213" s="155"/>
      <c r="CE1213" s="155"/>
      <c r="CF1213" s="151"/>
      <c r="CG1213" s="151"/>
      <c r="CH1213" s="153"/>
      <c r="CI1213" s="155"/>
      <c r="CJ1213" s="155"/>
      <c r="CK1213" s="155"/>
      <c r="CL1213" s="155"/>
      <c r="CM1213" s="155"/>
      <c r="CN1213" s="155"/>
      <c r="CO1213" s="155"/>
      <c r="CP1213" s="159"/>
      <c r="CQ1213" s="159"/>
      <c r="CR1213" s="159"/>
      <c r="CS1213" s="159"/>
      <c r="CT1213" s="159"/>
      <c r="CU1213" s="159"/>
      <c r="CV1213" s="159"/>
      <c r="CW1213" s="155"/>
      <c r="CX1213" s="155"/>
      <c r="CY1213" s="155"/>
      <c r="CZ1213" s="155"/>
      <c r="DA1213" s="155"/>
      <c r="DB1213" s="155"/>
      <c r="DC1213" s="155"/>
      <c r="DD1213" s="155"/>
      <c r="DE1213" s="155"/>
      <c r="DF1213" s="155"/>
      <c r="DG1213" s="155"/>
      <c r="DH1213" s="155"/>
      <c r="DI1213" s="155"/>
      <c r="DJ1213" s="155"/>
      <c r="DK1213" s="155"/>
      <c r="DL1213" s="155"/>
      <c r="DM1213" s="155"/>
      <c r="DN1213" s="151"/>
      <c r="DO1213" s="151"/>
      <c r="DP1213" s="153"/>
      <c r="DQ1213" s="155"/>
      <c r="DR1213" s="155"/>
      <c r="DS1213" s="155"/>
      <c r="DT1213" s="155"/>
      <c r="DU1213" s="155"/>
      <c r="DV1213" s="155"/>
      <c r="DW1213" s="155"/>
      <c r="DX1213" s="155"/>
      <c r="DY1213" s="155"/>
      <c r="DZ1213" s="155"/>
      <c r="EA1213" s="155"/>
      <c r="EB1213" s="155"/>
      <c r="EC1213" s="155"/>
      <c r="ED1213" s="155"/>
      <c r="EE1213" s="155"/>
      <c r="EF1213" s="155"/>
      <c r="EG1213" s="155"/>
      <c r="EH1213" s="155"/>
      <c r="EI1213" s="155"/>
      <c r="EJ1213" s="155"/>
      <c r="EK1213" s="155"/>
      <c r="EL1213" s="155"/>
      <c r="EM1213" s="155"/>
      <c r="EN1213" s="155"/>
      <c r="EO1213" s="155"/>
      <c r="EP1213" s="155"/>
      <c r="EQ1213" s="155"/>
      <c r="ER1213" s="155"/>
      <c r="ES1213" s="151"/>
      <c r="ET1213" s="151"/>
      <c r="EU1213" s="153"/>
      <c r="EV1213" s="155"/>
      <c r="EW1213" s="161"/>
      <c r="EX1213" s="155"/>
      <c r="EY1213" s="155"/>
      <c r="EZ1213" s="155"/>
      <c r="FA1213" s="155"/>
      <c r="FB1213" s="155"/>
      <c r="FC1213" s="155"/>
      <c r="FD1213" s="155"/>
      <c r="FE1213" s="155"/>
      <c r="FF1213" s="155"/>
      <c r="FG1213" s="155"/>
      <c r="FH1213" s="155"/>
      <c r="FI1213" s="155"/>
      <c r="FJ1213" s="155"/>
      <c r="FK1213" s="155"/>
      <c r="FL1213" s="155"/>
      <c r="FM1213" s="155"/>
      <c r="FN1213" s="155"/>
      <c r="FO1213" s="155"/>
      <c r="FP1213" s="155"/>
      <c r="FQ1213" s="155"/>
      <c r="FR1213" s="155"/>
      <c r="FS1213" s="155"/>
      <c r="FT1213" s="155"/>
      <c r="FU1213" s="155"/>
      <c r="FV1213" s="155"/>
      <c r="FW1213" s="155"/>
      <c r="FX1213" s="155"/>
      <c r="FY1213" s="155"/>
      <c r="FZ1213" s="155"/>
      <c r="GA1213" s="151"/>
      <c r="GB1213" s="151"/>
      <c r="GC1213" s="153"/>
      <c r="GD1213" s="155"/>
      <c r="GE1213" s="155"/>
      <c r="GF1213" s="155"/>
      <c r="GG1213" s="155"/>
      <c r="GH1213" s="155"/>
      <c r="GI1213" s="155"/>
      <c r="GJ1213" s="155"/>
      <c r="GK1213" s="155"/>
      <c r="GL1213" s="155"/>
      <c r="GM1213" s="155"/>
      <c r="GN1213" s="155"/>
      <c r="GO1213" s="155"/>
      <c r="GP1213" s="155"/>
      <c r="GQ1213" s="155"/>
      <c r="GR1213" s="155"/>
      <c r="GS1213" s="155"/>
      <c r="GT1213" s="155"/>
      <c r="GU1213" s="155"/>
      <c r="GV1213" s="155"/>
      <c r="GW1213" s="155"/>
      <c r="GX1213" s="155"/>
      <c r="GY1213" s="155"/>
      <c r="GZ1213" s="155"/>
      <c r="HA1213" s="155"/>
      <c r="HB1213" s="155"/>
      <c r="HC1213" s="155"/>
      <c r="HD1213" s="155"/>
      <c r="HE1213" s="155"/>
      <c r="HF1213" s="155"/>
      <c r="HG1213" s="155"/>
      <c r="HH1213" s="151"/>
      <c r="HI1213" s="151"/>
      <c r="HJ1213" s="155"/>
      <c r="HK1213" s="155"/>
      <c r="HL1213" s="155"/>
      <c r="HM1213" s="155"/>
      <c r="HN1213" s="155"/>
      <c r="HO1213" s="155"/>
      <c r="HP1213" s="155"/>
      <c r="HQ1213" s="155"/>
      <c r="HR1213" s="155"/>
      <c r="HS1213" s="155"/>
      <c r="HT1213" s="155"/>
      <c r="HU1213" s="155"/>
      <c r="HV1213" s="155"/>
      <c r="HW1213" s="155"/>
      <c r="HX1213" s="155"/>
      <c r="HY1213" s="155"/>
      <c r="HZ1213" s="155"/>
      <c r="IA1213" s="155"/>
      <c r="IB1213" s="155"/>
      <c r="IC1213" s="155"/>
      <c r="ID1213" s="155"/>
      <c r="IE1213" s="155"/>
      <c r="IF1213" s="155"/>
      <c r="IG1213" s="155"/>
      <c r="IH1213" s="155"/>
      <c r="II1213" s="155"/>
      <c r="IJ1213" s="155"/>
      <c r="IK1213" s="155"/>
      <c r="IL1213" s="155"/>
      <c r="IM1213" s="155"/>
      <c r="IN1213" s="155"/>
      <c r="IO1213" s="155"/>
      <c r="IP1213" s="151"/>
      <c r="IQ1213" s="151"/>
      <c r="IR1213" s="155"/>
      <c r="IS1213" s="155"/>
      <c r="IT1213" s="155"/>
      <c r="IU1213" s="155"/>
      <c r="IV1213" s="155"/>
      <c r="IW1213" s="155"/>
      <c r="IX1213" s="155"/>
      <c r="IY1213" s="155"/>
      <c r="IZ1213" s="155"/>
      <c r="JA1213" s="155"/>
      <c r="JB1213" s="155"/>
      <c r="JC1213" s="155"/>
      <c r="JD1213" s="155"/>
      <c r="JE1213" s="155"/>
      <c r="JF1213" s="155"/>
      <c r="JG1213" s="155"/>
      <c r="JH1213" s="155"/>
      <c r="JI1213" s="155"/>
      <c r="JJ1213" s="155"/>
      <c r="JK1213" s="155"/>
      <c r="JL1213" s="155"/>
      <c r="JM1213" s="155"/>
      <c r="JN1213" s="155"/>
      <c r="JO1213" s="155"/>
      <c r="JP1213" s="155"/>
      <c r="JQ1213" s="155"/>
      <c r="JR1213" s="155"/>
      <c r="JS1213" s="155"/>
      <c r="JT1213" s="155"/>
      <c r="JU1213" s="155"/>
      <c r="JV1213" s="155"/>
      <c r="JW1213" s="151"/>
      <c r="JX1213" s="151"/>
      <c r="JY1213" s="155"/>
      <c r="JZ1213" s="155"/>
      <c r="KA1213" s="155"/>
      <c r="KB1213" s="155"/>
      <c r="KC1213" s="155"/>
      <c r="KD1213" s="155"/>
      <c r="KE1213" s="155"/>
      <c r="KF1213" s="155"/>
      <c r="KG1213" s="155"/>
      <c r="KH1213" s="155"/>
      <c r="KI1213" s="155"/>
      <c r="KJ1213" s="155"/>
      <c r="KK1213" s="155"/>
      <c r="KL1213" s="155"/>
      <c r="KM1213" s="155"/>
      <c r="KN1213" s="155"/>
      <c r="KO1213" s="155"/>
      <c r="KP1213" s="155"/>
      <c r="KQ1213" s="155"/>
      <c r="KR1213" s="155"/>
      <c r="KS1213" s="155"/>
      <c r="KT1213" s="155"/>
      <c r="KU1213" s="155"/>
      <c r="KV1213" s="155"/>
      <c r="KW1213" s="155"/>
      <c r="KX1213" s="155"/>
      <c r="KY1213" s="155"/>
      <c r="KZ1213" s="155"/>
      <c r="LA1213" s="155"/>
      <c r="LB1213" s="155"/>
      <c r="LC1213" s="155"/>
      <c r="LD1213" s="155"/>
      <c r="LE1213" s="151"/>
      <c r="LF1213" s="151"/>
      <c r="LG1213" s="155"/>
      <c r="LH1213" s="155"/>
      <c r="LI1213" s="155"/>
      <c r="LJ1213" s="155"/>
      <c r="LK1213" s="155"/>
      <c r="LL1213" s="155"/>
      <c r="LM1213" s="155"/>
      <c r="LN1213" s="155"/>
      <c r="LO1213" s="155"/>
      <c r="LP1213" s="155"/>
      <c r="LQ1213" s="155"/>
      <c r="LR1213" s="155"/>
      <c r="LS1213" s="155"/>
      <c r="LT1213" s="155"/>
      <c r="LU1213" s="155"/>
      <c r="LV1213" s="155"/>
      <c r="LW1213" s="155"/>
      <c r="LX1213" s="155"/>
      <c r="LY1213" s="155"/>
      <c r="LZ1213" s="155"/>
      <c r="MA1213" s="155"/>
      <c r="MB1213" s="155"/>
      <c r="MC1213" s="155"/>
      <c r="MD1213" s="155"/>
      <c r="ME1213" s="155"/>
      <c r="MF1213" s="155"/>
      <c r="MG1213" s="155"/>
      <c r="MH1213" s="155"/>
      <c r="MI1213" s="155"/>
      <c r="MJ1213" s="155"/>
      <c r="MK1213" s="155"/>
      <c r="ML1213" s="155"/>
    </row>
    <row r="1214" spans="1:350" ht="13.9" customHeight="1" outlineLevel="2" x14ac:dyDescent="0.2">
      <c r="A1214" s="185" t="s">
        <v>715</v>
      </c>
      <c r="B1214" s="181" t="s">
        <v>1200</v>
      </c>
      <c r="C1214" s="154" t="s">
        <v>733</v>
      </c>
      <c r="D1214" s="154">
        <v>102.6</v>
      </c>
      <c r="E1214" s="175"/>
      <c r="F1214" s="175">
        <f>D1214-E1214</f>
        <v>102.6</v>
      </c>
      <c r="G1214" s="175" t="s">
        <v>1100</v>
      </c>
      <c r="H1214" s="170">
        <v>41663</v>
      </c>
      <c r="I1214" s="170">
        <v>41745</v>
      </c>
      <c r="J1214" s="212">
        <f ca="1">E1214+Q1214+AX1214+CF1214+DN1214+ES1214+GA1214+HH1214+IP1214+JW1214+LE1214</f>
        <v>102.6</v>
      </c>
      <c r="K1214" s="212">
        <f>E1214+R1214+AY1214+CG1214+DO1214+ET1214+GB1214+HI1214+IQ1214+JX1214+LF1214</f>
        <v>100.193</v>
      </c>
      <c r="L1214" s="172">
        <f ca="1">K1214/J1214</f>
        <v>0.97653996101364526</v>
      </c>
      <c r="M1214" s="172">
        <f>K1214/D1214</f>
        <v>0.97653996101364526</v>
      </c>
      <c r="N1214" s="183">
        <f ca="1">SUMIF($EV$8:$FZ$9,$O$5,$EV1215:$FZ1215)-SUMIF($EV$8:$FZ$9,$Q$5,$EV1215:$FZ1215)</f>
        <v>0</v>
      </c>
      <c r="O1214" s="156"/>
      <c r="P1214" s="104" t="s">
        <v>25</v>
      </c>
      <c r="Q1214" s="150">
        <v>0</v>
      </c>
      <c r="R1214" s="150">
        <v>0</v>
      </c>
      <c r="S1214" s="152" t="e">
        <v>#DIV/0!</v>
      </c>
      <c r="T1214" s="104"/>
      <c r="U1214" s="104"/>
      <c r="V1214" s="104"/>
      <c r="W1214" s="104"/>
      <c r="X1214" s="104"/>
      <c r="Y1214" s="104"/>
      <c r="Z1214" s="104"/>
      <c r="AA1214" s="104"/>
      <c r="AB1214" s="104"/>
      <c r="AC1214" s="104"/>
      <c r="AD1214" s="104"/>
      <c r="AE1214" s="104"/>
      <c r="AF1214" s="104"/>
      <c r="AG1214" s="104"/>
      <c r="AH1214" s="104"/>
      <c r="AI1214" s="104"/>
      <c r="AJ1214" s="104"/>
      <c r="AK1214" s="104"/>
      <c r="AL1214" s="104"/>
      <c r="AM1214" s="104"/>
      <c r="AN1214" s="104"/>
      <c r="AO1214" s="104"/>
      <c r="AP1214" s="104"/>
      <c r="AQ1214" s="104"/>
      <c r="AR1214" s="104"/>
      <c r="AS1214" s="104"/>
      <c r="AT1214" s="104"/>
      <c r="AU1214" s="104"/>
      <c r="AV1214" s="104"/>
      <c r="AW1214" s="104"/>
      <c r="AX1214" s="150">
        <f t="shared" ca="1" si="3030"/>
        <v>0</v>
      </c>
      <c r="AY1214" s="150">
        <f>SUM(BA1215:CE1215)</f>
        <v>0</v>
      </c>
      <c r="AZ1214" s="152" t="e">
        <f ca="1">AY1214/AX1214</f>
        <v>#DIV/0!</v>
      </c>
      <c r="BA1214" s="104"/>
      <c r="BB1214" s="104"/>
      <c r="BC1214" s="104"/>
      <c r="BD1214" s="104"/>
      <c r="BE1214" s="104"/>
      <c r="BF1214" s="104"/>
      <c r="BG1214" s="104"/>
      <c r="BH1214" s="104"/>
      <c r="BI1214" s="104"/>
      <c r="BJ1214" s="104"/>
      <c r="BK1214" s="104"/>
      <c r="BL1214" s="104"/>
      <c r="BM1214" s="104"/>
      <c r="BN1214" s="104"/>
      <c r="BO1214" s="104"/>
      <c r="BP1214" s="104"/>
      <c r="BQ1214" s="104"/>
      <c r="BR1214" s="104"/>
      <c r="BS1214" s="104"/>
      <c r="BT1214" s="104"/>
      <c r="BU1214" s="104"/>
      <c r="BV1214" s="104"/>
      <c r="BW1214" s="104"/>
      <c r="BX1214" s="104"/>
      <c r="BY1214" s="104"/>
      <c r="BZ1214" s="104"/>
      <c r="CA1214" s="104"/>
      <c r="CB1214" s="104"/>
      <c r="CC1214" s="104"/>
      <c r="CD1214" s="104"/>
      <c r="CE1214" s="104"/>
      <c r="CF1214" s="150">
        <f t="shared" ref="CF1214" si="3144">SUM(CI1214:DM1214)</f>
        <v>9.6</v>
      </c>
      <c r="CG1214" s="150">
        <f>SUM(CI1215:DM1215)</f>
        <v>1</v>
      </c>
      <c r="CH1214" s="152">
        <f>CG1214/CF1214</f>
        <v>0.10416666666666667</v>
      </c>
      <c r="CI1214" s="129"/>
      <c r="CJ1214" s="129"/>
      <c r="CK1214" s="129"/>
      <c r="CL1214" s="129"/>
      <c r="CM1214" s="129"/>
      <c r="CN1214" s="129"/>
      <c r="CO1214" s="129"/>
      <c r="CP1214" s="129"/>
      <c r="CQ1214" s="129"/>
      <c r="CR1214" s="129"/>
      <c r="CS1214" s="129"/>
      <c r="CT1214" s="129"/>
      <c r="CU1214" s="129"/>
      <c r="CV1214" s="129"/>
      <c r="CW1214" s="129"/>
      <c r="CX1214" s="129"/>
      <c r="CY1214" s="129"/>
      <c r="CZ1214" s="129"/>
      <c r="DA1214" s="129"/>
      <c r="DB1214" s="129"/>
      <c r="DC1214" s="129"/>
      <c r="DD1214" s="129"/>
      <c r="DE1214" s="129"/>
      <c r="DF1214" s="129">
        <v>1.2</v>
      </c>
      <c r="DG1214" s="129">
        <v>1.2</v>
      </c>
      <c r="DH1214" s="129">
        <v>1.2</v>
      </c>
      <c r="DI1214" s="129">
        <v>1.2</v>
      </c>
      <c r="DJ1214" s="129">
        <v>1.2</v>
      </c>
      <c r="DK1214" s="129">
        <v>1.2</v>
      </c>
      <c r="DL1214" s="129">
        <v>1.2</v>
      </c>
      <c r="DM1214" s="129">
        <v>1.2</v>
      </c>
      <c r="DN1214" s="150">
        <f t="shared" ref="DN1214" si="3145">SUM(DQ1214:ER1214)</f>
        <v>33.599999999999994</v>
      </c>
      <c r="DO1214" s="150">
        <f>SUM(DQ1215:ER1215)</f>
        <v>20.018000000000001</v>
      </c>
      <c r="DP1214" s="152">
        <f t="shared" si="3068"/>
        <v>0.59577380952380965</v>
      </c>
      <c r="DQ1214" s="104">
        <v>1.2</v>
      </c>
      <c r="DR1214" s="104">
        <v>1.2</v>
      </c>
      <c r="DS1214" s="104">
        <v>1.2</v>
      </c>
      <c r="DT1214" s="104">
        <v>1.2</v>
      </c>
      <c r="DU1214" s="104">
        <v>1.2</v>
      </c>
      <c r="DV1214" s="104">
        <v>1.2</v>
      </c>
      <c r="DW1214" s="104">
        <v>1.2</v>
      </c>
      <c r="DX1214" s="104">
        <v>1.2</v>
      </c>
      <c r="DY1214" s="104">
        <v>1.2</v>
      </c>
      <c r="DZ1214" s="104">
        <v>1.2</v>
      </c>
      <c r="EA1214" s="104">
        <v>1.2</v>
      </c>
      <c r="EB1214" s="104">
        <v>1.2</v>
      </c>
      <c r="EC1214" s="104">
        <v>1.2</v>
      </c>
      <c r="ED1214" s="104">
        <v>1.2</v>
      </c>
      <c r="EE1214" s="104">
        <v>1.2</v>
      </c>
      <c r="EF1214" s="104">
        <v>1.2</v>
      </c>
      <c r="EG1214" s="104">
        <v>1.2</v>
      </c>
      <c r="EH1214" s="104">
        <v>1.2</v>
      </c>
      <c r="EI1214" s="104">
        <v>1.2</v>
      </c>
      <c r="EJ1214" s="104">
        <v>1.2</v>
      </c>
      <c r="EK1214" s="104">
        <v>1.2</v>
      </c>
      <c r="EL1214" s="104">
        <v>1.2</v>
      </c>
      <c r="EM1214" s="104">
        <v>1.2</v>
      </c>
      <c r="EN1214" s="104">
        <v>1.2</v>
      </c>
      <c r="EO1214" s="104">
        <v>1.2</v>
      </c>
      <c r="EP1214" s="104">
        <v>1.2</v>
      </c>
      <c r="EQ1214" s="104">
        <v>1.2</v>
      </c>
      <c r="ER1214" s="104">
        <v>1.2</v>
      </c>
      <c r="ES1214" s="150">
        <f t="shared" ca="1" si="3079"/>
        <v>37.800000000000004</v>
      </c>
      <c r="ET1214" s="150">
        <f>SUM(EV1215:FZ1215)</f>
        <v>43.024999999999991</v>
      </c>
      <c r="EU1214" s="152">
        <f t="shared" ca="1" si="3105"/>
        <v>1.1382275132275128</v>
      </c>
      <c r="EV1214" s="104">
        <v>1.2</v>
      </c>
      <c r="EW1214" s="67">
        <v>1.2</v>
      </c>
      <c r="EX1214" s="104">
        <v>1.2</v>
      </c>
      <c r="EY1214" s="104">
        <v>1.2</v>
      </c>
      <c r="EZ1214" s="104">
        <v>1.2</v>
      </c>
      <c r="FA1214" s="104">
        <v>1.2</v>
      </c>
      <c r="FB1214" s="104">
        <v>1.2</v>
      </c>
      <c r="FC1214" s="104">
        <v>1.2</v>
      </c>
      <c r="FD1214" s="104">
        <v>1.2</v>
      </c>
      <c r="FE1214" s="104">
        <v>1.4</v>
      </c>
      <c r="FF1214" s="104">
        <v>1.4</v>
      </c>
      <c r="FG1214" s="104">
        <v>1.4</v>
      </c>
      <c r="FH1214" s="104">
        <v>1.2</v>
      </c>
      <c r="FI1214" s="104">
        <v>1.2</v>
      </c>
      <c r="FJ1214" s="104">
        <v>1.2</v>
      </c>
      <c r="FK1214" s="104">
        <v>1.2</v>
      </c>
      <c r="FL1214" s="104">
        <v>1.2</v>
      </c>
      <c r="FM1214" s="104">
        <v>1.2</v>
      </c>
      <c r="FN1214" s="104">
        <v>1.2</v>
      </c>
      <c r="FO1214" s="104">
        <v>1.2</v>
      </c>
      <c r="FP1214" s="104">
        <v>1.2</v>
      </c>
      <c r="FQ1214" s="104">
        <v>1.2</v>
      </c>
      <c r="FR1214" s="104">
        <v>1.2</v>
      </c>
      <c r="FS1214" s="104">
        <v>1.2</v>
      </c>
      <c r="FT1214" s="104">
        <v>1.2</v>
      </c>
      <c r="FU1214" s="104">
        <v>1.2</v>
      </c>
      <c r="FV1214" s="104">
        <v>1.2</v>
      </c>
      <c r="FW1214" s="104">
        <v>1.2</v>
      </c>
      <c r="FX1214" s="104">
        <v>1.2</v>
      </c>
      <c r="FY1214" s="104">
        <v>1.2</v>
      </c>
      <c r="FZ1214" s="104">
        <v>1.2</v>
      </c>
      <c r="GA1214" s="150">
        <f ca="1">SUMIF($GD$8:$HG$9,$O$5,GD1214:HG1214)</f>
        <v>21.599999999999994</v>
      </c>
      <c r="GB1214" s="150">
        <f>SUM(GD1215:HG1215)</f>
        <v>32.20000000000001</v>
      </c>
      <c r="GC1214" s="152">
        <f ca="1">GB1214/GA1214</f>
        <v>1.4907407407407416</v>
      </c>
      <c r="GD1214" s="104">
        <v>1.2</v>
      </c>
      <c r="GE1214" s="104">
        <v>1.2</v>
      </c>
      <c r="GF1214" s="104">
        <v>1.2</v>
      </c>
      <c r="GG1214" s="104">
        <v>1.2</v>
      </c>
      <c r="GH1214" s="104">
        <v>1.2</v>
      </c>
      <c r="GI1214" s="104">
        <v>1.2</v>
      </c>
      <c r="GJ1214" s="104">
        <v>1.2</v>
      </c>
      <c r="GK1214" s="104">
        <v>1.2</v>
      </c>
      <c r="GL1214" s="104">
        <v>1.2</v>
      </c>
      <c r="GM1214" s="104">
        <v>1.2</v>
      </c>
      <c r="GN1214" s="104">
        <v>1.2</v>
      </c>
      <c r="GO1214" s="104">
        <v>1.2</v>
      </c>
      <c r="GP1214" s="104">
        <v>1.2</v>
      </c>
      <c r="GQ1214" s="104">
        <v>1.2</v>
      </c>
      <c r="GR1214" s="104">
        <v>1.2</v>
      </c>
      <c r="GS1214" s="104">
        <v>1.2</v>
      </c>
      <c r="GT1214" s="104">
        <v>1.2</v>
      </c>
      <c r="GU1214" s="104">
        <v>1.2</v>
      </c>
      <c r="GV1214" s="104"/>
      <c r="GW1214" s="104"/>
      <c r="GX1214" s="104"/>
      <c r="GY1214" s="104"/>
      <c r="GZ1214" s="104"/>
      <c r="HA1214" s="104"/>
      <c r="HB1214" s="104"/>
      <c r="HC1214" s="104"/>
      <c r="HD1214" s="104"/>
      <c r="HE1214" s="104"/>
      <c r="HF1214" s="104"/>
      <c r="HG1214" s="104"/>
      <c r="HH1214" s="150"/>
      <c r="HI1214" s="150">
        <f>SUM(HK1215:IO1215)</f>
        <v>3.95</v>
      </c>
      <c r="HJ1214" s="152" t="e">
        <v>#DIV/0!</v>
      </c>
      <c r="HK1214" s="104"/>
      <c r="HL1214" s="104"/>
      <c r="HM1214" s="104"/>
      <c r="HN1214" s="104"/>
      <c r="HO1214" s="104"/>
      <c r="HP1214" s="104"/>
      <c r="HQ1214" s="104"/>
      <c r="HR1214" s="104"/>
      <c r="HS1214" s="104"/>
      <c r="HT1214" s="104"/>
      <c r="HU1214" s="104"/>
      <c r="HV1214" s="104"/>
      <c r="HW1214" s="104"/>
      <c r="HX1214" s="104"/>
      <c r="HY1214" s="104"/>
      <c r="HZ1214" s="104"/>
      <c r="IA1214" s="104"/>
      <c r="IB1214" s="104"/>
      <c r="IC1214" s="104"/>
      <c r="ID1214" s="104"/>
      <c r="IE1214" s="104"/>
      <c r="IF1214" s="104"/>
      <c r="IG1214" s="104"/>
      <c r="IH1214" s="104"/>
      <c r="II1214" s="104"/>
      <c r="IJ1214" s="104"/>
      <c r="IK1214" s="104"/>
      <c r="IL1214" s="104"/>
      <c r="IM1214" s="104"/>
      <c r="IN1214" s="104"/>
      <c r="IO1214" s="104"/>
      <c r="IP1214" s="150"/>
      <c r="IQ1214" s="150">
        <v>0</v>
      </c>
      <c r="IR1214" s="152" t="e">
        <v>#DIV/0!</v>
      </c>
      <c r="IS1214" s="104"/>
      <c r="IT1214" s="104"/>
      <c r="IU1214" s="104"/>
      <c r="IV1214" s="104"/>
      <c r="IW1214" s="104"/>
      <c r="IX1214" s="104"/>
      <c r="IY1214" s="104"/>
      <c r="IZ1214" s="104"/>
      <c r="JA1214" s="104"/>
      <c r="JB1214" s="104"/>
      <c r="JC1214" s="104"/>
      <c r="JD1214" s="104"/>
      <c r="JE1214" s="104"/>
      <c r="JF1214" s="104"/>
      <c r="JG1214" s="104"/>
      <c r="JH1214" s="104"/>
      <c r="JI1214" s="104"/>
      <c r="JJ1214" s="104"/>
      <c r="JK1214" s="104"/>
      <c r="JL1214" s="104"/>
      <c r="JM1214" s="104"/>
      <c r="JN1214" s="104"/>
      <c r="JO1214" s="104"/>
      <c r="JP1214" s="104"/>
      <c r="JQ1214" s="104"/>
      <c r="JR1214" s="104"/>
      <c r="JS1214" s="104"/>
      <c r="JT1214" s="104"/>
      <c r="JU1214" s="23"/>
      <c r="JV1214" s="104"/>
      <c r="JW1214" s="150"/>
      <c r="JX1214" s="150">
        <v>0</v>
      </c>
      <c r="JY1214" s="152" t="e">
        <v>#DIV/0!</v>
      </c>
      <c r="JZ1214" s="104"/>
      <c r="KA1214" s="104"/>
      <c r="KB1214" s="104"/>
      <c r="KC1214" s="104"/>
      <c r="KD1214" s="104"/>
      <c r="KE1214" s="104"/>
      <c r="KF1214" s="104"/>
      <c r="KG1214" s="104"/>
      <c r="KH1214" s="104"/>
      <c r="KI1214" s="104"/>
      <c r="KJ1214" s="104"/>
      <c r="KK1214" s="104"/>
      <c r="KL1214" s="104"/>
      <c r="KM1214" s="104"/>
      <c r="KN1214" s="104"/>
      <c r="KO1214" s="104"/>
      <c r="KP1214" s="104"/>
      <c r="KQ1214" s="104"/>
      <c r="KR1214" s="104"/>
      <c r="KS1214" s="104"/>
      <c r="KT1214" s="104"/>
      <c r="KU1214" s="104"/>
      <c r="KV1214" s="104"/>
      <c r="KW1214" s="104"/>
      <c r="KX1214" s="104"/>
      <c r="KY1214" s="104"/>
      <c r="KZ1214" s="104"/>
      <c r="LA1214" s="104"/>
      <c r="LB1214" s="104"/>
      <c r="LC1214" s="104"/>
      <c r="LD1214" s="104"/>
      <c r="LE1214" s="150"/>
      <c r="LF1214" s="150">
        <v>0</v>
      </c>
      <c r="LG1214" s="152" t="e">
        <v>#DIV/0!</v>
      </c>
      <c r="LH1214" s="104"/>
      <c r="LI1214" s="104"/>
      <c r="LJ1214" s="104"/>
      <c r="LK1214" s="104"/>
      <c r="LL1214" s="104"/>
      <c r="LM1214" s="104"/>
      <c r="LN1214" s="104"/>
      <c r="LO1214" s="104"/>
      <c r="LP1214" s="104"/>
      <c r="LQ1214" s="104"/>
      <c r="LR1214" s="104"/>
      <c r="LS1214" s="104"/>
      <c r="LT1214" s="104"/>
      <c r="LU1214" s="104"/>
      <c r="LV1214" s="104"/>
      <c r="LW1214" s="104"/>
      <c r="LX1214" s="104"/>
      <c r="LY1214" s="104"/>
      <c r="LZ1214" s="104"/>
      <c r="MA1214" s="104"/>
      <c r="MB1214" s="104"/>
      <c r="MC1214" s="104"/>
      <c r="MD1214" s="104"/>
      <c r="ME1214" s="104"/>
      <c r="MF1214" s="104"/>
      <c r="MG1214" s="104"/>
      <c r="MH1214" s="104"/>
      <c r="MI1214" s="104"/>
      <c r="MJ1214" s="104"/>
      <c r="MK1214" s="104"/>
      <c r="ML1214" s="104"/>
    </row>
    <row r="1215" spans="1:350" ht="13.9" customHeight="1" outlineLevel="2" x14ac:dyDescent="0.2">
      <c r="A1215" s="186"/>
      <c r="B1215" s="182"/>
      <c r="C1215" s="155"/>
      <c r="D1215" s="155"/>
      <c r="E1215" s="176"/>
      <c r="F1215" s="176"/>
      <c r="G1215" s="176"/>
      <c r="H1215" s="171"/>
      <c r="I1215" s="171"/>
      <c r="J1215" s="213"/>
      <c r="K1215" s="213"/>
      <c r="L1215" s="173"/>
      <c r="M1215" s="173"/>
      <c r="N1215" s="184"/>
      <c r="O1215" s="157"/>
      <c r="P1215" s="17" t="s">
        <v>26</v>
      </c>
      <c r="Q1215" s="151"/>
      <c r="R1215" s="151"/>
      <c r="S1215" s="153"/>
      <c r="T1215" s="105"/>
      <c r="U1215" s="105"/>
      <c r="V1215" s="105"/>
      <c r="W1215" s="105"/>
      <c r="X1215" s="105"/>
      <c r="Y1215" s="105"/>
      <c r="Z1215" s="105"/>
      <c r="AA1215" s="105"/>
      <c r="AB1215" s="105"/>
      <c r="AC1215" s="105"/>
      <c r="AD1215" s="105"/>
      <c r="AE1215" s="105"/>
      <c r="AF1215" s="105"/>
      <c r="AG1215" s="105"/>
      <c r="AH1215" s="105"/>
      <c r="AI1215" s="105"/>
      <c r="AJ1215" s="105"/>
      <c r="AK1215" s="105"/>
      <c r="AL1215" s="105"/>
      <c r="AM1215" s="105"/>
      <c r="AN1215" s="105"/>
      <c r="AO1215" s="105"/>
      <c r="AP1215" s="105"/>
      <c r="AQ1215" s="105"/>
      <c r="AR1215" s="105"/>
      <c r="AS1215" s="105"/>
      <c r="AT1215" s="105"/>
      <c r="AU1215" s="105"/>
      <c r="AV1215" s="105"/>
      <c r="AW1215" s="105"/>
      <c r="AX1215" s="151"/>
      <c r="AY1215" s="151"/>
      <c r="AZ1215" s="153"/>
      <c r="BA1215" s="105"/>
      <c r="BB1215" s="105"/>
      <c r="BC1215" s="105"/>
      <c r="BD1215" s="105"/>
      <c r="BE1215" s="105"/>
      <c r="BF1215" s="105"/>
      <c r="BG1215" s="105"/>
      <c r="BH1215" s="105"/>
      <c r="BI1215" s="105"/>
      <c r="BJ1215" s="105"/>
      <c r="BK1215" s="105"/>
      <c r="BL1215" s="105"/>
      <c r="BM1215" s="105"/>
      <c r="BN1215" s="105"/>
      <c r="BO1215" s="105"/>
      <c r="BP1215" s="105"/>
      <c r="BQ1215" s="105"/>
      <c r="BR1215" s="105"/>
      <c r="BS1215" s="105"/>
      <c r="BT1215" s="105"/>
      <c r="BU1215" s="105"/>
      <c r="BV1215" s="105"/>
      <c r="BW1215" s="105"/>
      <c r="BX1215" s="105"/>
      <c r="BY1215" s="105"/>
      <c r="BZ1215" s="105"/>
      <c r="CA1215" s="105"/>
      <c r="CB1215" s="105"/>
      <c r="CC1215" s="105"/>
      <c r="CD1215" s="105"/>
      <c r="CE1215" s="105"/>
      <c r="CF1215" s="151"/>
      <c r="CG1215" s="151"/>
      <c r="CH1215" s="153"/>
      <c r="CI1215" s="141"/>
      <c r="CJ1215" s="141"/>
      <c r="CK1215" s="141"/>
      <c r="CL1215" s="141"/>
      <c r="CM1215" s="141"/>
      <c r="CN1215" s="141"/>
      <c r="CO1215" s="141"/>
      <c r="CP1215" s="141"/>
      <c r="CQ1215" s="141"/>
      <c r="CR1215" s="141"/>
      <c r="CS1215" s="141"/>
      <c r="CT1215" s="141"/>
      <c r="CU1215" s="141"/>
      <c r="CV1215" s="141"/>
      <c r="CW1215" s="141"/>
      <c r="CX1215" s="141"/>
      <c r="CY1215" s="141"/>
      <c r="CZ1215" s="141"/>
      <c r="DA1215" s="141"/>
      <c r="DB1215" s="141"/>
      <c r="DC1215" s="141"/>
      <c r="DD1215" s="141"/>
      <c r="DE1215" s="141"/>
      <c r="DF1215" s="142">
        <v>0.25</v>
      </c>
      <c r="DG1215" s="141"/>
      <c r="DH1215" s="142">
        <v>0.25</v>
      </c>
      <c r="DI1215" s="142">
        <v>0.15</v>
      </c>
      <c r="DJ1215" s="141"/>
      <c r="DK1215" s="141"/>
      <c r="DL1215" s="141"/>
      <c r="DM1215" s="142">
        <v>0.35</v>
      </c>
      <c r="DN1215" s="151"/>
      <c r="DO1215" s="151"/>
      <c r="DP1215" s="153"/>
      <c r="DQ1215" s="110">
        <v>0.25</v>
      </c>
      <c r="DR1215" s="110">
        <v>0.1</v>
      </c>
      <c r="DS1215" s="110">
        <v>0.35</v>
      </c>
      <c r="DT1215" s="110">
        <v>0.45</v>
      </c>
      <c r="DU1215" s="110">
        <v>0.5</v>
      </c>
      <c r="DV1215" s="110">
        <v>0.38</v>
      </c>
      <c r="DW1215" s="115">
        <v>0.3</v>
      </c>
      <c r="DX1215" s="110">
        <v>0.3</v>
      </c>
      <c r="DY1215" s="110">
        <v>0.3</v>
      </c>
      <c r="DZ1215" s="110">
        <v>0.4</v>
      </c>
      <c r="EA1215" s="110">
        <v>0.57399999999999995</v>
      </c>
      <c r="EB1215" s="110">
        <v>1.524</v>
      </c>
      <c r="EC1215" s="110">
        <v>1.35</v>
      </c>
      <c r="ED1215" s="110">
        <v>0.3</v>
      </c>
      <c r="EE1215" s="110">
        <v>1.05</v>
      </c>
      <c r="EF1215" s="110">
        <v>0.8</v>
      </c>
      <c r="EG1215" s="110">
        <v>0.9</v>
      </c>
      <c r="EH1215" s="110">
        <v>0.4</v>
      </c>
      <c r="EI1215" s="110">
        <v>1.34</v>
      </c>
      <c r="EJ1215" s="110">
        <v>1.44</v>
      </c>
      <c r="EK1215" s="110">
        <v>1.1599999999999999</v>
      </c>
      <c r="EL1215" s="110">
        <v>1</v>
      </c>
      <c r="EM1215" s="110">
        <v>0.4</v>
      </c>
      <c r="EN1215" s="110">
        <v>1.1499999999999999</v>
      </c>
      <c r="EO1215" s="110">
        <v>0.92</v>
      </c>
      <c r="EP1215" s="110">
        <v>0.47</v>
      </c>
      <c r="EQ1215" s="110">
        <v>0.95</v>
      </c>
      <c r="ER1215" s="110">
        <v>0.96</v>
      </c>
      <c r="ES1215" s="151"/>
      <c r="ET1215" s="151"/>
      <c r="EU1215" s="153"/>
      <c r="EV1215" s="126">
        <v>0.15</v>
      </c>
      <c r="EW1215" s="126">
        <v>0.85</v>
      </c>
      <c r="EX1215" s="126">
        <v>1.2</v>
      </c>
      <c r="EY1215" s="142">
        <v>1.35</v>
      </c>
      <c r="EZ1215" s="142">
        <v>0.9</v>
      </c>
      <c r="FA1215" s="142">
        <v>1.48</v>
      </c>
      <c r="FB1215" s="142">
        <v>1.25</v>
      </c>
      <c r="FC1215" s="142">
        <v>1</v>
      </c>
      <c r="FD1215" s="133">
        <v>0.55000000000000004</v>
      </c>
      <c r="FE1215" s="133">
        <v>0.1</v>
      </c>
      <c r="FF1215" s="110">
        <v>0.5</v>
      </c>
      <c r="FG1215" s="142">
        <v>1.1000000000000001</v>
      </c>
      <c r="FH1215" s="142">
        <v>1.25</v>
      </c>
      <c r="FI1215" s="142">
        <v>1.25</v>
      </c>
      <c r="FJ1215" s="105">
        <v>0</v>
      </c>
      <c r="FK1215" s="142">
        <v>1.29</v>
      </c>
      <c r="FL1215" s="105">
        <v>0</v>
      </c>
      <c r="FM1215" s="142">
        <v>1.3</v>
      </c>
      <c r="FN1215" s="142">
        <v>2.2000000000000002</v>
      </c>
      <c r="FO1215" s="142">
        <v>2.25</v>
      </c>
      <c r="FP1215" s="142">
        <v>2.2999999999999998</v>
      </c>
      <c r="FQ1215" s="110">
        <v>1.905</v>
      </c>
      <c r="FR1215" s="142">
        <v>1.3</v>
      </c>
      <c r="FS1215" s="105">
        <v>0</v>
      </c>
      <c r="FT1215" s="142">
        <v>3.04</v>
      </c>
      <c r="FU1215" s="142">
        <v>2.8</v>
      </c>
      <c r="FV1215" s="142">
        <v>2.7</v>
      </c>
      <c r="FW1215" s="142">
        <v>2.86</v>
      </c>
      <c r="FX1215" s="142">
        <v>2.8</v>
      </c>
      <c r="FY1215" s="142">
        <v>1.3</v>
      </c>
      <c r="FZ1215" s="142">
        <v>2.0499999999999998</v>
      </c>
      <c r="GA1215" s="151"/>
      <c r="GB1215" s="151"/>
      <c r="GC1215" s="153"/>
      <c r="GD1215" s="142">
        <v>3.1</v>
      </c>
      <c r="GE1215" s="76">
        <v>2.4</v>
      </c>
      <c r="GF1215" s="142">
        <v>2.3199999999999998</v>
      </c>
      <c r="GG1215" s="142">
        <v>0.97</v>
      </c>
      <c r="GH1215" s="76">
        <v>1.1000000000000001</v>
      </c>
      <c r="GI1215" s="142">
        <v>1.65</v>
      </c>
      <c r="GJ1215" s="142">
        <v>3.16</v>
      </c>
      <c r="GK1215" s="105"/>
      <c r="GL1215" s="105"/>
      <c r="GM1215" s="105"/>
      <c r="GN1215" s="142">
        <v>1.25</v>
      </c>
      <c r="GO1215" s="105">
        <v>1</v>
      </c>
      <c r="GP1215" s="76">
        <v>0.5</v>
      </c>
      <c r="GQ1215" s="76">
        <v>2.1</v>
      </c>
      <c r="GR1215" s="76">
        <v>2.2999999999999998</v>
      </c>
      <c r="GS1215" s="142">
        <v>1.1499999999999999</v>
      </c>
      <c r="GT1215" s="142">
        <v>0.65</v>
      </c>
      <c r="GU1215" s="76">
        <v>0.9</v>
      </c>
      <c r="GV1215" s="142">
        <v>0.5</v>
      </c>
      <c r="GW1215" s="142">
        <v>0.8</v>
      </c>
      <c r="GX1215" s="105"/>
      <c r="GY1215" s="142">
        <v>1.1000000000000001</v>
      </c>
      <c r="GZ1215" s="142">
        <v>1.2</v>
      </c>
      <c r="HA1215" s="142">
        <v>0.75</v>
      </c>
      <c r="HB1215" s="76">
        <v>0.9</v>
      </c>
      <c r="HC1215" s="76">
        <v>1.1000000000000001</v>
      </c>
      <c r="HD1215" s="76">
        <v>0.6</v>
      </c>
      <c r="HE1215" s="142">
        <v>0.3</v>
      </c>
      <c r="HF1215" s="142">
        <v>0.2</v>
      </c>
      <c r="HG1215" s="142">
        <v>0.2</v>
      </c>
      <c r="HH1215" s="151"/>
      <c r="HI1215" s="151"/>
      <c r="HJ1215" s="153"/>
      <c r="HK1215" s="142">
        <v>0.25</v>
      </c>
      <c r="HL1215" s="142">
        <v>0.65</v>
      </c>
      <c r="HM1215" s="142">
        <v>0.1</v>
      </c>
      <c r="HN1215" s="76">
        <v>0.1</v>
      </c>
      <c r="HO1215" s="105"/>
      <c r="HP1215" s="76">
        <v>0.6</v>
      </c>
      <c r="HQ1215" s="142"/>
      <c r="HR1215" s="142">
        <v>0.25</v>
      </c>
      <c r="HS1215" s="142">
        <v>0.1</v>
      </c>
      <c r="HT1215" s="105"/>
      <c r="HU1215" s="105"/>
      <c r="HV1215" s="105"/>
      <c r="HW1215" s="105"/>
      <c r="HX1215" s="105"/>
      <c r="HY1215" s="105"/>
      <c r="HZ1215" s="105"/>
      <c r="IA1215" s="142">
        <v>0.8</v>
      </c>
      <c r="IB1215" s="142"/>
      <c r="IC1215" s="105"/>
      <c r="ID1215" s="105"/>
      <c r="IE1215" s="105"/>
      <c r="IF1215" s="105"/>
      <c r="IG1215" s="105"/>
      <c r="IH1215" s="76">
        <v>0.5</v>
      </c>
      <c r="II1215" s="76">
        <v>0.3</v>
      </c>
      <c r="IJ1215" s="105"/>
      <c r="IK1215" s="105"/>
      <c r="IL1215" s="76">
        <v>0.3</v>
      </c>
      <c r="IM1215" s="105"/>
      <c r="IN1215" s="105"/>
      <c r="IO1215" s="105"/>
      <c r="IP1215" s="151"/>
      <c r="IQ1215" s="151"/>
      <c r="IR1215" s="153"/>
      <c r="IS1215" s="105"/>
      <c r="IT1215" s="105"/>
      <c r="IU1215" s="105"/>
      <c r="IV1215" s="105"/>
      <c r="IW1215" s="105"/>
      <c r="IX1215" s="105"/>
      <c r="IY1215" s="105"/>
      <c r="IZ1215" s="105"/>
      <c r="JA1215" s="105"/>
      <c r="JB1215" s="105"/>
      <c r="JC1215" s="105"/>
      <c r="JD1215" s="105"/>
      <c r="JE1215" s="105"/>
      <c r="JF1215" s="105"/>
      <c r="JG1215" s="105"/>
      <c r="JH1215" s="105"/>
      <c r="JI1215" s="105"/>
      <c r="JJ1215" s="105"/>
      <c r="JK1215" s="105"/>
      <c r="JL1215" s="105"/>
      <c r="JM1215" s="105"/>
      <c r="JN1215" s="105"/>
      <c r="JO1215" s="105"/>
      <c r="JP1215" s="105"/>
      <c r="JQ1215" s="105"/>
      <c r="JR1215" s="105"/>
      <c r="JS1215" s="105"/>
      <c r="JT1215" s="105"/>
      <c r="JU1215" s="25"/>
      <c r="JV1215" s="105"/>
      <c r="JW1215" s="151"/>
      <c r="JX1215" s="151"/>
      <c r="JY1215" s="153"/>
      <c r="JZ1215" s="105"/>
      <c r="KA1215" s="105"/>
      <c r="KB1215" s="105"/>
      <c r="KC1215" s="105"/>
      <c r="KD1215" s="105"/>
      <c r="KE1215" s="105"/>
      <c r="KF1215" s="105"/>
      <c r="KG1215" s="105"/>
      <c r="KH1215" s="105"/>
      <c r="KI1215" s="105"/>
      <c r="KJ1215" s="105"/>
      <c r="KK1215" s="105"/>
      <c r="KL1215" s="105"/>
      <c r="KM1215" s="105"/>
      <c r="KN1215" s="105"/>
      <c r="KO1215" s="105"/>
      <c r="KP1215" s="105"/>
      <c r="KQ1215" s="105"/>
      <c r="KR1215" s="105"/>
      <c r="KS1215" s="105"/>
      <c r="KT1215" s="105"/>
      <c r="KU1215" s="105"/>
      <c r="KV1215" s="105"/>
      <c r="KW1215" s="105"/>
      <c r="KX1215" s="105"/>
      <c r="KY1215" s="105"/>
      <c r="KZ1215" s="105"/>
      <c r="LA1215" s="105"/>
      <c r="LB1215" s="105"/>
      <c r="LC1215" s="105"/>
      <c r="LD1215" s="105"/>
      <c r="LE1215" s="151"/>
      <c r="LF1215" s="151"/>
      <c r="LG1215" s="153"/>
      <c r="LH1215" s="105"/>
      <c r="LI1215" s="105"/>
      <c r="LJ1215" s="105"/>
      <c r="LK1215" s="105"/>
      <c r="LL1215" s="105"/>
      <c r="LM1215" s="105"/>
      <c r="LN1215" s="105"/>
      <c r="LO1215" s="105"/>
      <c r="LP1215" s="105"/>
      <c r="LQ1215" s="105"/>
      <c r="LR1215" s="105"/>
      <c r="LS1215" s="105"/>
      <c r="LT1215" s="105"/>
      <c r="LU1215" s="105"/>
      <c r="LV1215" s="105"/>
      <c r="LW1215" s="105"/>
      <c r="LX1215" s="105"/>
      <c r="LY1215" s="105"/>
      <c r="LZ1215" s="105"/>
      <c r="MA1215" s="105"/>
      <c r="MB1215" s="105"/>
      <c r="MC1215" s="105"/>
      <c r="MD1215" s="105"/>
      <c r="ME1215" s="105"/>
      <c r="MF1215" s="105"/>
      <c r="MG1215" s="105"/>
      <c r="MH1215" s="105"/>
      <c r="MI1215" s="105"/>
      <c r="MJ1215" s="105"/>
      <c r="MK1215" s="105"/>
      <c r="ML1215" s="105"/>
    </row>
    <row r="1216" spans="1:350" ht="13.9" customHeight="1" outlineLevel="2" x14ac:dyDescent="0.2">
      <c r="A1216" s="185" t="s">
        <v>716</v>
      </c>
      <c r="B1216" s="181" t="s">
        <v>1199</v>
      </c>
      <c r="C1216" s="154" t="s">
        <v>59</v>
      </c>
      <c r="D1216" s="154">
        <v>1635</v>
      </c>
      <c r="E1216" s="175"/>
      <c r="F1216" s="175">
        <f>D1216-E1216</f>
        <v>1635</v>
      </c>
      <c r="G1216" s="175" t="s">
        <v>1100</v>
      </c>
      <c r="H1216" s="170">
        <v>41667</v>
      </c>
      <c r="I1216" s="170">
        <v>41751</v>
      </c>
      <c r="J1216" s="212">
        <v>1635</v>
      </c>
      <c r="K1216" s="212">
        <f>E1216+R1216+AY1216+CG1216+DO1216+ET1216+GB1216+HI1216+IQ1216+JX1216+LF1216</f>
        <v>1644</v>
      </c>
      <c r="L1216" s="172">
        <f>K1216/J1216</f>
        <v>1.0055045871559634</v>
      </c>
      <c r="M1216" s="172">
        <f>K1216/D1216</f>
        <v>1.0055045871559634</v>
      </c>
      <c r="N1216" s="183">
        <f ca="1">SUMIF($EV$8:$FZ$9,$O$5,$EV1217:$FZ1217)-SUMIF($EV$8:$FZ$9,$Q$5,$EV1217:$FZ1217)</f>
        <v>0</v>
      </c>
      <c r="O1216" s="156"/>
      <c r="P1216" s="104" t="s">
        <v>25</v>
      </c>
      <c r="Q1216" s="150">
        <v>0</v>
      </c>
      <c r="R1216" s="150">
        <v>0</v>
      </c>
      <c r="S1216" s="152" t="e">
        <v>#DIV/0!</v>
      </c>
      <c r="T1216" s="104"/>
      <c r="U1216" s="104"/>
      <c r="V1216" s="104"/>
      <c r="W1216" s="104"/>
      <c r="X1216" s="104"/>
      <c r="Y1216" s="104"/>
      <c r="Z1216" s="104"/>
      <c r="AA1216" s="104"/>
      <c r="AB1216" s="104"/>
      <c r="AC1216" s="104"/>
      <c r="AD1216" s="104"/>
      <c r="AE1216" s="104"/>
      <c r="AF1216" s="104"/>
      <c r="AG1216" s="104"/>
      <c r="AH1216" s="104"/>
      <c r="AI1216" s="104"/>
      <c r="AJ1216" s="104"/>
      <c r="AK1216" s="104"/>
      <c r="AL1216" s="104"/>
      <c r="AM1216" s="104"/>
      <c r="AN1216" s="104"/>
      <c r="AO1216" s="104"/>
      <c r="AP1216" s="104"/>
      <c r="AQ1216" s="104"/>
      <c r="AR1216" s="104"/>
      <c r="AS1216" s="104"/>
      <c r="AT1216" s="104"/>
      <c r="AU1216" s="104"/>
      <c r="AV1216" s="104"/>
      <c r="AW1216" s="104"/>
      <c r="AX1216" s="150">
        <f t="shared" ca="1" si="3030"/>
        <v>0</v>
      </c>
      <c r="AY1216" s="150">
        <f>SUM(BA1217:CE1217)</f>
        <v>0</v>
      </c>
      <c r="AZ1216" s="152" t="e">
        <f ca="1">AY1216/AX1216</f>
        <v>#DIV/0!</v>
      </c>
      <c r="BA1216" s="104"/>
      <c r="BB1216" s="104"/>
      <c r="BC1216" s="104"/>
      <c r="BD1216" s="104"/>
      <c r="BE1216" s="104"/>
      <c r="BF1216" s="104"/>
      <c r="BG1216" s="104"/>
      <c r="BH1216" s="104"/>
      <c r="BI1216" s="104"/>
      <c r="BJ1216" s="104"/>
      <c r="BK1216" s="104"/>
      <c r="BL1216" s="104"/>
      <c r="BM1216" s="104"/>
      <c r="BN1216" s="104"/>
      <c r="BO1216" s="104"/>
      <c r="BP1216" s="104"/>
      <c r="BQ1216" s="104"/>
      <c r="BR1216" s="104"/>
      <c r="BS1216" s="104"/>
      <c r="BT1216" s="104"/>
      <c r="BU1216" s="104"/>
      <c r="BV1216" s="104"/>
      <c r="BW1216" s="104"/>
      <c r="BX1216" s="104"/>
      <c r="BY1216" s="104"/>
      <c r="BZ1216" s="104"/>
      <c r="CA1216" s="104"/>
      <c r="CB1216" s="104"/>
      <c r="CC1216" s="104"/>
      <c r="CD1216" s="104"/>
      <c r="CE1216" s="104"/>
      <c r="CF1216" s="150">
        <f t="shared" ref="CF1216" si="3146">SUM(CI1216:DM1216)</f>
        <v>16</v>
      </c>
      <c r="CG1216" s="150">
        <f>SUM(CI1217:DM1217)</f>
        <v>21</v>
      </c>
      <c r="CH1216" s="152">
        <f>CG1216/CF1216</f>
        <v>1.3125</v>
      </c>
      <c r="CI1216" s="129"/>
      <c r="CJ1216" s="129"/>
      <c r="CK1216" s="129"/>
      <c r="CL1216" s="129"/>
      <c r="CM1216" s="129"/>
      <c r="CN1216" s="129"/>
      <c r="CO1216" s="129"/>
      <c r="CP1216" s="129"/>
      <c r="CQ1216" s="129"/>
      <c r="CR1216" s="129"/>
      <c r="CS1216" s="129"/>
      <c r="CT1216" s="129"/>
      <c r="CU1216" s="129"/>
      <c r="CV1216" s="129"/>
      <c r="CW1216" s="129"/>
      <c r="CX1216" s="129"/>
      <c r="CY1216" s="129"/>
      <c r="CZ1216" s="129"/>
      <c r="DA1216" s="129"/>
      <c r="DB1216" s="129"/>
      <c r="DC1216" s="129"/>
      <c r="DD1216" s="129"/>
      <c r="DE1216" s="129"/>
      <c r="DF1216" s="129"/>
      <c r="DG1216" s="129"/>
      <c r="DH1216" s="129"/>
      <c r="DI1216" s="129"/>
      <c r="DJ1216" s="129">
        <v>4</v>
      </c>
      <c r="DK1216" s="129">
        <v>4</v>
      </c>
      <c r="DL1216" s="129">
        <v>4</v>
      </c>
      <c r="DM1216" s="129">
        <v>4</v>
      </c>
      <c r="DN1216" s="150">
        <f t="shared" ref="DN1216" si="3147">SUM(DQ1216:ER1216)</f>
        <v>112</v>
      </c>
      <c r="DO1216" s="150">
        <f>SUM(DQ1217:ER1217)</f>
        <v>399</v>
      </c>
      <c r="DP1216" s="152">
        <f t="shared" si="3068"/>
        <v>3.5625</v>
      </c>
      <c r="DQ1216" s="104">
        <v>4</v>
      </c>
      <c r="DR1216" s="104">
        <v>4</v>
      </c>
      <c r="DS1216" s="104">
        <v>4</v>
      </c>
      <c r="DT1216" s="104">
        <v>4</v>
      </c>
      <c r="DU1216" s="104">
        <v>4</v>
      </c>
      <c r="DV1216" s="104">
        <v>4</v>
      </c>
      <c r="DW1216" s="104">
        <v>4</v>
      </c>
      <c r="DX1216" s="104">
        <v>4</v>
      </c>
      <c r="DY1216" s="104">
        <v>4</v>
      </c>
      <c r="DZ1216" s="104">
        <v>4</v>
      </c>
      <c r="EA1216" s="104">
        <v>4</v>
      </c>
      <c r="EB1216" s="104">
        <v>4</v>
      </c>
      <c r="EC1216" s="104">
        <v>4</v>
      </c>
      <c r="ED1216" s="104">
        <v>4</v>
      </c>
      <c r="EE1216" s="104">
        <v>4</v>
      </c>
      <c r="EF1216" s="104">
        <v>4</v>
      </c>
      <c r="EG1216" s="104">
        <v>4</v>
      </c>
      <c r="EH1216" s="104">
        <v>4</v>
      </c>
      <c r="EI1216" s="104">
        <v>4</v>
      </c>
      <c r="EJ1216" s="104">
        <v>4</v>
      </c>
      <c r="EK1216" s="104">
        <v>4</v>
      </c>
      <c r="EL1216" s="104">
        <v>4</v>
      </c>
      <c r="EM1216" s="104">
        <v>4</v>
      </c>
      <c r="EN1216" s="104">
        <v>4</v>
      </c>
      <c r="EO1216" s="104">
        <v>4</v>
      </c>
      <c r="EP1216" s="104">
        <v>4</v>
      </c>
      <c r="EQ1216" s="104">
        <v>4</v>
      </c>
      <c r="ER1216" s="104">
        <v>4</v>
      </c>
      <c r="ES1216" s="150">
        <f t="shared" ca="1" si="3079"/>
        <v>217</v>
      </c>
      <c r="ET1216" s="150">
        <f>SUM(EV1217:FZ1217)</f>
        <v>850</v>
      </c>
      <c r="EU1216" s="152">
        <f t="shared" ca="1" si="3105"/>
        <v>3.9170506912442398</v>
      </c>
      <c r="EV1216" s="104">
        <v>7</v>
      </c>
      <c r="EW1216" s="67">
        <v>7</v>
      </c>
      <c r="EX1216" s="104">
        <v>7</v>
      </c>
      <c r="EY1216" s="104">
        <v>7</v>
      </c>
      <c r="EZ1216" s="104">
        <v>7</v>
      </c>
      <c r="FA1216" s="104">
        <v>7</v>
      </c>
      <c r="FB1216" s="104">
        <v>7</v>
      </c>
      <c r="FC1216" s="104">
        <v>7</v>
      </c>
      <c r="FD1216" s="104">
        <v>7</v>
      </c>
      <c r="FE1216" s="104">
        <v>7</v>
      </c>
      <c r="FF1216" s="104">
        <v>7</v>
      </c>
      <c r="FG1216" s="104">
        <v>7</v>
      </c>
      <c r="FH1216" s="104">
        <v>7</v>
      </c>
      <c r="FI1216" s="104">
        <v>7</v>
      </c>
      <c r="FJ1216" s="104">
        <v>7</v>
      </c>
      <c r="FK1216" s="104">
        <v>7</v>
      </c>
      <c r="FL1216" s="104">
        <v>7</v>
      </c>
      <c r="FM1216" s="104">
        <v>7</v>
      </c>
      <c r="FN1216" s="104">
        <v>7</v>
      </c>
      <c r="FO1216" s="104">
        <v>7</v>
      </c>
      <c r="FP1216" s="104">
        <v>7</v>
      </c>
      <c r="FQ1216" s="104">
        <v>7</v>
      </c>
      <c r="FR1216" s="104">
        <v>7</v>
      </c>
      <c r="FS1216" s="104">
        <v>7</v>
      </c>
      <c r="FT1216" s="104">
        <v>7</v>
      </c>
      <c r="FU1216" s="104">
        <v>7</v>
      </c>
      <c r="FV1216" s="104">
        <v>7</v>
      </c>
      <c r="FW1216" s="104">
        <v>7</v>
      </c>
      <c r="FX1216" s="104">
        <v>7</v>
      </c>
      <c r="FY1216" s="104">
        <v>7</v>
      </c>
      <c r="FZ1216" s="104">
        <v>7</v>
      </c>
      <c r="GA1216" s="150">
        <f t="shared" ref="GA1216" ca="1" si="3148">SUMIF($GD$8:$HG$9,$O$5,GD1216:HG1216)</f>
        <v>88</v>
      </c>
      <c r="GB1216" s="150">
        <f t="shared" ref="GB1216" si="3149">SUM(GD1217:HG1217)</f>
        <v>363</v>
      </c>
      <c r="GC1216" s="152">
        <f t="shared" ref="GC1216" ca="1" si="3150">GB1216/GA1216</f>
        <v>4.125</v>
      </c>
      <c r="GD1216" s="104">
        <v>4</v>
      </c>
      <c r="GE1216" s="104">
        <v>4</v>
      </c>
      <c r="GF1216" s="104">
        <v>4</v>
      </c>
      <c r="GG1216" s="104">
        <v>4</v>
      </c>
      <c r="GH1216" s="104">
        <v>4</v>
      </c>
      <c r="GI1216" s="104">
        <v>4</v>
      </c>
      <c r="GJ1216" s="104">
        <v>4</v>
      </c>
      <c r="GK1216" s="104">
        <v>4</v>
      </c>
      <c r="GL1216" s="104">
        <v>4</v>
      </c>
      <c r="GM1216" s="104">
        <v>4</v>
      </c>
      <c r="GN1216" s="104">
        <v>4</v>
      </c>
      <c r="GO1216" s="104">
        <v>4</v>
      </c>
      <c r="GP1216" s="104">
        <v>4</v>
      </c>
      <c r="GQ1216" s="104">
        <v>4</v>
      </c>
      <c r="GR1216" s="104">
        <v>4</v>
      </c>
      <c r="GS1216" s="104">
        <v>4</v>
      </c>
      <c r="GT1216" s="104">
        <v>4</v>
      </c>
      <c r="GU1216" s="104">
        <v>4</v>
      </c>
      <c r="GV1216" s="104">
        <v>4</v>
      </c>
      <c r="GW1216" s="104">
        <v>4</v>
      </c>
      <c r="GX1216" s="104">
        <v>4</v>
      </c>
      <c r="GY1216" s="104">
        <v>4</v>
      </c>
      <c r="GZ1216" s="104"/>
      <c r="HA1216" s="104"/>
      <c r="HB1216" s="104"/>
      <c r="HC1216" s="104"/>
      <c r="HD1216" s="104"/>
      <c r="HE1216" s="104"/>
      <c r="HF1216" s="104"/>
      <c r="HG1216" s="104"/>
      <c r="HH1216" s="150"/>
      <c r="HI1216" s="150">
        <f t="shared" ref="HI1216" si="3151">SUM(HK1217:IO1217)</f>
        <v>11</v>
      </c>
      <c r="HJ1216" s="152" t="e">
        <v>#DIV/0!</v>
      </c>
      <c r="HK1216" s="104"/>
      <c r="HL1216" s="104"/>
      <c r="HM1216" s="104"/>
      <c r="HN1216" s="104"/>
      <c r="HO1216" s="104"/>
      <c r="HP1216" s="104"/>
      <c r="HQ1216" s="104"/>
      <c r="HR1216" s="104"/>
      <c r="HS1216" s="104"/>
      <c r="HT1216" s="104"/>
      <c r="HU1216" s="104"/>
      <c r="HV1216" s="104"/>
      <c r="HW1216" s="104"/>
      <c r="HX1216" s="104"/>
      <c r="HY1216" s="104"/>
      <c r="HZ1216" s="104"/>
      <c r="IA1216" s="104"/>
      <c r="IB1216" s="104"/>
      <c r="IC1216" s="104"/>
      <c r="ID1216" s="104"/>
      <c r="IE1216" s="104"/>
      <c r="IF1216" s="104"/>
      <c r="IG1216" s="104"/>
      <c r="IH1216" s="104"/>
      <c r="II1216" s="104"/>
      <c r="IJ1216" s="104"/>
      <c r="IK1216" s="104"/>
      <c r="IL1216" s="104"/>
      <c r="IM1216" s="104"/>
      <c r="IN1216" s="104"/>
      <c r="IO1216" s="104"/>
      <c r="IP1216" s="150"/>
      <c r="IQ1216" s="150">
        <v>0</v>
      </c>
      <c r="IR1216" s="152" t="e">
        <v>#DIV/0!</v>
      </c>
      <c r="IS1216" s="104"/>
      <c r="IT1216" s="104"/>
      <c r="IU1216" s="104"/>
      <c r="IV1216" s="104"/>
      <c r="IW1216" s="104"/>
      <c r="IX1216" s="104"/>
      <c r="IY1216" s="104"/>
      <c r="IZ1216" s="104"/>
      <c r="JA1216" s="104"/>
      <c r="JB1216" s="104"/>
      <c r="JC1216" s="104"/>
      <c r="JD1216" s="104"/>
      <c r="JE1216" s="104"/>
      <c r="JF1216" s="104"/>
      <c r="JG1216" s="104"/>
      <c r="JH1216" s="104"/>
      <c r="JI1216" s="104"/>
      <c r="JJ1216" s="104"/>
      <c r="JK1216" s="104"/>
      <c r="JL1216" s="104"/>
      <c r="JM1216" s="104"/>
      <c r="JN1216" s="104"/>
      <c r="JO1216" s="104"/>
      <c r="JP1216" s="104"/>
      <c r="JQ1216" s="104"/>
      <c r="JR1216" s="104"/>
      <c r="JS1216" s="104"/>
      <c r="JT1216" s="104"/>
      <c r="JU1216" s="23"/>
      <c r="JV1216" s="104"/>
      <c r="JW1216" s="150"/>
      <c r="JX1216" s="150">
        <v>0</v>
      </c>
      <c r="JY1216" s="152" t="e">
        <v>#DIV/0!</v>
      </c>
      <c r="JZ1216" s="104"/>
      <c r="KA1216" s="104"/>
      <c r="KB1216" s="104"/>
      <c r="KC1216" s="104"/>
      <c r="KD1216" s="104"/>
      <c r="KE1216" s="104"/>
      <c r="KF1216" s="104"/>
      <c r="KG1216" s="104"/>
      <c r="KH1216" s="104"/>
      <c r="KI1216" s="104"/>
      <c r="KJ1216" s="104"/>
      <c r="KK1216" s="104"/>
      <c r="KL1216" s="104"/>
      <c r="KM1216" s="104"/>
      <c r="KN1216" s="104"/>
      <c r="KO1216" s="104"/>
      <c r="KP1216" s="104"/>
      <c r="KQ1216" s="104"/>
      <c r="KR1216" s="104"/>
      <c r="KS1216" s="104"/>
      <c r="KT1216" s="104"/>
      <c r="KU1216" s="104"/>
      <c r="KV1216" s="104"/>
      <c r="KW1216" s="104"/>
      <c r="KX1216" s="104"/>
      <c r="KY1216" s="104"/>
      <c r="KZ1216" s="104"/>
      <c r="LA1216" s="104"/>
      <c r="LB1216" s="104"/>
      <c r="LC1216" s="104"/>
      <c r="LD1216" s="104"/>
      <c r="LE1216" s="150"/>
      <c r="LF1216" s="150">
        <v>0</v>
      </c>
      <c r="LG1216" s="152" t="e">
        <v>#DIV/0!</v>
      </c>
      <c r="LH1216" s="104"/>
      <c r="LI1216" s="104"/>
      <c r="LJ1216" s="104"/>
      <c r="LK1216" s="104"/>
      <c r="LL1216" s="104"/>
      <c r="LM1216" s="104"/>
      <c r="LN1216" s="104"/>
      <c r="LO1216" s="104"/>
      <c r="LP1216" s="104"/>
      <c r="LQ1216" s="104"/>
      <c r="LR1216" s="104"/>
      <c r="LS1216" s="104"/>
      <c r="LT1216" s="104"/>
      <c r="LU1216" s="104"/>
      <c r="LV1216" s="104"/>
      <c r="LW1216" s="104"/>
      <c r="LX1216" s="104"/>
      <c r="LY1216" s="104"/>
      <c r="LZ1216" s="104"/>
      <c r="MA1216" s="104"/>
      <c r="MB1216" s="104"/>
      <c r="MC1216" s="104"/>
      <c r="MD1216" s="104"/>
      <c r="ME1216" s="104"/>
      <c r="MF1216" s="104"/>
      <c r="MG1216" s="104"/>
      <c r="MH1216" s="104"/>
      <c r="MI1216" s="104"/>
      <c r="MJ1216" s="104"/>
      <c r="MK1216" s="104"/>
      <c r="ML1216" s="104"/>
    </row>
    <row r="1217" spans="1:350" ht="13.9" customHeight="1" outlineLevel="2" x14ac:dyDescent="0.2">
      <c r="A1217" s="186"/>
      <c r="B1217" s="182"/>
      <c r="C1217" s="155"/>
      <c r="D1217" s="155"/>
      <c r="E1217" s="176"/>
      <c r="F1217" s="176"/>
      <c r="G1217" s="176"/>
      <c r="H1217" s="171"/>
      <c r="I1217" s="171"/>
      <c r="J1217" s="213"/>
      <c r="K1217" s="213"/>
      <c r="L1217" s="173"/>
      <c r="M1217" s="173"/>
      <c r="N1217" s="184"/>
      <c r="O1217" s="157"/>
      <c r="P1217" s="17" t="s">
        <v>26</v>
      </c>
      <c r="Q1217" s="151"/>
      <c r="R1217" s="151"/>
      <c r="S1217" s="153"/>
      <c r="T1217" s="105"/>
      <c r="U1217" s="105"/>
      <c r="V1217" s="105"/>
      <c r="W1217" s="105"/>
      <c r="X1217" s="105"/>
      <c r="Y1217" s="105"/>
      <c r="Z1217" s="105"/>
      <c r="AA1217" s="105"/>
      <c r="AB1217" s="105"/>
      <c r="AC1217" s="105"/>
      <c r="AD1217" s="105"/>
      <c r="AE1217" s="105"/>
      <c r="AF1217" s="105"/>
      <c r="AG1217" s="105"/>
      <c r="AH1217" s="105"/>
      <c r="AI1217" s="105"/>
      <c r="AJ1217" s="105"/>
      <c r="AK1217" s="105"/>
      <c r="AL1217" s="105"/>
      <c r="AM1217" s="105"/>
      <c r="AN1217" s="105"/>
      <c r="AO1217" s="105"/>
      <c r="AP1217" s="105"/>
      <c r="AQ1217" s="105"/>
      <c r="AR1217" s="105"/>
      <c r="AS1217" s="105"/>
      <c r="AT1217" s="105"/>
      <c r="AU1217" s="105"/>
      <c r="AV1217" s="105"/>
      <c r="AW1217" s="105"/>
      <c r="AX1217" s="151"/>
      <c r="AY1217" s="151"/>
      <c r="AZ1217" s="153"/>
      <c r="BA1217" s="105"/>
      <c r="BB1217" s="105"/>
      <c r="BC1217" s="105"/>
      <c r="BD1217" s="105"/>
      <c r="BE1217" s="105"/>
      <c r="BF1217" s="105"/>
      <c r="BG1217" s="105"/>
      <c r="BH1217" s="105"/>
      <c r="BI1217" s="105"/>
      <c r="BJ1217" s="105"/>
      <c r="BK1217" s="105"/>
      <c r="BL1217" s="105"/>
      <c r="BM1217" s="105"/>
      <c r="BN1217" s="105"/>
      <c r="BO1217" s="105"/>
      <c r="BP1217" s="105"/>
      <c r="BQ1217" s="105"/>
      <c r="BR1217" s="105"/>
      <c r="BS1217" s="105"/>
      <c r="BT1217" s="105"/>
      <c r="BU1217" s="105"/>
      <c r="BV1217" s="105"/>
      <c r="BW1217" s="105"/>
      <c r="BX1217" s="105"/>
      <c r="BY1217" s="105"/>
      <c r="BZ1217" s="105"/>
      <c r="CA1217" s="105"/>
      <c r="CB1217" s="105"/>
      <c r="CC1217" s="105"/>
      <c r="CD1217" s="105"/>
      <c r="CE1217" s="105"/>
      <c r="CF1217" s="151"/>
      <c r="CG1217" s="151"/>
      <c r="CH1217" s="153"/>
      <c r="CI1217" s="141"/>
      <c r="CJ1217" s="141"/>
      <c r="CK1217" s="141"/>
      <c r="CL1217" s="141"/>
      <c r="CM1217" s="141"/>
      <c r="CN1217" s="141"/>
      <c r="CO1217" s="141"/>
      <c r="CP1217" s="141"/>
      <c r="CQ1217" s="141"/>
      <c r="CR1217" s="141"/>
      <c r="CS1217" s="141"/>
      <c r="CT1217" s="141"/>
      <c r="CU1217" s="141"/>
      <c r="CV1217" s="141"/>
      <c r="CW1217" s="141"/>
      <c r="CX1217" s="141"/>
      <c r="CY1217" s="141"/>
      <c r="CZ1217" s="141"/>
      <c r="DA1217" s="141"/>
      <c r="DB1217" s="141"/>
      <c r="DC1217" s="141"/>
      <c r="DD1217" s="141"/>
      <c r="DE1217" s="141"/>
      <c r="DF1217" s="141">
        <v>4</v>
      </c>
      <c r="DG1217" s="141"/>
      <c r="DH1217" s="141">
        <v>4</v>
      </c>
      <c r="DI1217" s="141">
        <v>6</v>
      </c>
      <c r="DJ1217" s="141"/>
      <c r="DK1217" s="141"/>
      <c r="DL1217" s="141"/>
      <c r="DM1217" s="141">
        <v>7</v>
      </c>
      <c r="DN1217" s="151"/>
      <c r="DO1217" s="151"/>
      <c r="DP1217" s="153"/>
      <c r="DQ1217" s="105">
        <v>5</v>
      </c>
      <c r="DR1217" s="105">
        <v>4</v>
      </c>
      <c r="DS1217" s="105">
        <v>8</v>
      </c>
      <c r="DT1217" s="105">
        <v>8</v>
      </c>
      <c r="DU1217" s="105">
        <v>10</v>
      </c>
      <c r="DV1217" s="105">
        <v>9</v>
      </c>
      <c r="DW1217" s="121">
        <v>5</v>
      </c>
      <c r="DX1217" s="105">
        <v>9</v>
      </c>
      <c r="DY1217" s="105">
        <v>7</v>
      </c>
      <c r="DZ1217" s="105">
        <v>10</v>
      </c>
      <c r="EA1217" s="105">
        <v>13</v>
      </c>
      <c r="EB1217" s="105">
        <v>32</v>
      </c>
      <c r="EC1217" s="105">
        <v>26</v>
      </c>
      <c r="ED1217" s="105">
        <v>7</v>
      </c>
      <c r="EE1217" s="105">
        <v>23</v>
      </c>
      <c r="EF1217" s="105">
        <v>15</v>
      </c>
      <c r="EG1217" s="105">
        <v>17</v>
      </c>
      <c r="EH1217" s="105">
        <v>11</v>
      </c>
      <c r="EI1217" s="105">
        <v>26</v>
      </c>
      <c r="EJ1217" s="105">
        <v>16</v>
      </c>
      <c r="EK1217" s="105">
        <v>23</v>
      </c>
      <c r="EL1217" s="105">
        <v>22</v>
      </c>
      <c r="EM1217" s="105">
        <v>8</v>
      </c>
      <c r="EN1217" s="105">
        <v>23</v>
      </c>
      <c r="EO1217" s="105">
        <v>20</v>
      </c>
      <c r="EP1217" s="105">
        <v>7</v>
      </c>
      <c r="EQ1217" s="105">
        <v>17</v>
      </c>
      <c r="ER1217" s="105">
        <v>18</v>
      </c>
      <c r="ES1217" s="151"/>
      <c r="ET1217" s="151"/>
      <c r="EU1217" s="153"/>
      <c r="EV1217" s="105">
        <v>4</v>
      </c>
      <c r="EW1217" s="125">
        <v>17</v>
      </c>
      <c r="EX1217" s="105">
        <v>22</v>
      </c>
      <c r="EY1217" s="105">
        <v>26</v>
      </c>
      <c r="EZ1217" s="105">
        <v>18</v>
      </c>
      <c r="FA1217" s="105">
        <v>28</v>
      </c>
      <c r="FB1217" s="105">
        <v>32</v>
      </c>
      <c r="FC1217" s="105">
        <v>15</v>
      </c>
      <c r="FD1217" s="105">
        <v>4</v>
      </c>
      <c r="FE1217" s="105">
        <v>4</v>
      </c>
      <c r="FF1217" s="105">
        <v>10</v>
      </c>
      <c r="FG1217" s="105">
        <v>29</v>
      </c>
      <c r="FH1217" s="105">
        <v>25</v>
      </c>
      <c r="FI1217" s="105">
        <v>20</v>
      </c>
      <c r="FJ1217" s="105">
        <v>0</v>
      </c>
      <c r="FK1217" s="141">
        <v>27</v>
      </c>
      <c r="FL1217" s="105">
        <v>0</v>
      </c>
      <c r="FM1217" s="105">
        <v>22</v>
      </c>
      <c r="FN1217" s="105">
        <v>45</v>
      </c>
      <c r="FO1217" s="105">
        <v>45</v>
      </c>
      <c r="FP1217" s="141">
        <v>48</v>
      </c>
      <c r="FQ1217" s="105">
        <v>41</v>
      </c>
      <c r="FR1217" s="105">
        <v>28</v>
      </c>
      <c r="FS1217" s="105">
        <v>0</v>
      </c>
      <c r="FT1217" s="105">
        <v>64</v>
      </c>
      <c r="FU1217" s="105">
        <v>54</v>
      </c>
      <c r="FV1217" s="105">
        <v>54</v>
      </c>
      <c r="FW1217" s="105">
        <v>56</v>
      </c>
      <c r="FX1217" s="105">
        <v>55</v>
      </c>
      <c r="FY1217" s="105">
        <v>15</v>
      </c>
      <c r="FZ1217" s="105">
        <v>42</v>
      </c>
      <c r="GA1217" s="151"/>
      <c r="GB1217" s="151"/>
      <c r="GC1217" s="153"/>
      <c r="GD1217" s="105">
        <v>59</v>
      </c>
      <c r="GE1217" s="105">
        <v>50</v>
      </c>
      <c r="GF1217" s="105">
        <v>46</v>
      </c>
      <c r="GG1217" s="105">
        <v>19</v>
      </c>
      <c r="GH1217" s="105">
        <v>19</v>
      </c>
      <c r="GI1217" s="105">
        <v>33</v>
      </c>
      <c r="GJ1217" s="105">
        <v>72</v>
      </c>
      <c r="GK1217" s="105"/>
      <c r="GL1217" s="105"/>
      <c r="GM1217" s="105"/>
      <c r="GN1217" s="105">
        <v>25</v>
      </c>
      <c r="GO1217" s="105">
        <v>21</v>
      </c>
      <c r="GP1217" s="105">
        <v>10</v>
      </c>
      <c r="GQ1217" s="105"/>
      <c r="GR1217" s="105">
        <v>2</v>
      </c>
      <c r="GS1217" s="105"/>
      <c r="GT1217" s="105">
        <v>1</v>
      </c>
      <c r="GU1217" s="105">
        <v>2</v>
      </c>
      <c r="GV1217" s="105">
        <v>2</v>
      </c>
      <c r="GW1217" s="105">
        <v>1</v>
      </c>
      <c r="GX1217" s="105"/>
      <c r="GY1217" s="105">
        <v>1</v>
      </c>
      <c r="GZ1217" s="105"/>
      <c r="HA1217" s="105"/>
      <c r="HB1217" s="105"/>
      <c r="HC1217" s="105"/>
      <c r="HD1217" s="105"/>
      <c r="HE1217" s="105"/>
      <c r="HF1217" s="105"/>
      <c r="HG1217" s="105"/>
      <c r="HH1217" s="151"/>
      <c r="HI1217" s="151"/>
      <c r="HJ1217" s="153"/>
      <c r="HK1217" s="105"/>
      <c r="HL1217" s="105"/>
      <c r="HM1217" s="105"/>
      <c r="HN1217" s="105"/>
      <c r="HO1217" s="105"/>
      <c r="HP1217" s="105">
        <v>9</v>
      </c>
      <c r="HQ1217" s="105"/>
      <c r="HR1217" s="105">
        <v>2</v>
      </c>
      <c r="HS1217" s="105"/>
      <c r="HT1217" s="105"/>
      <c r="HU1217" s="105"/>
      <c r="HV1217" s="105"/>
      <c r="HW1217" s="105"/>
      <c r="HX1217" s="105"/>
      <c r="HY1217" s="105"/>
      <c r="HZ1217" s="105"/>
      <c r="IA1217" s="105"/>
      <c r="IB1217" s="105"/>
      <c r="IC1217" s="105"/>
      <c r="ID1217" s="105"/>
      <c r="IE1217" s="105"/>
      <c r="IF1217" s="105"/>
      <c r="IG1217" s="105"/>
      <c r="IH1217" s="105"/>
      <c r="II1217" s="105"/>
      <c r="IJ1217" s="105"/>
      <c r="IK1217" s="105"/>
      <c r="IL1217" s="105"/>
      <c r="IM1217" s="105"/>
      <c r="IN1217" s="105"/>
      <c r="IO1217" s="105"/>
      <c r="IP1217" s="151"/>
      <c r="IQ1217" s="151"/>
      <c r="IR1217" s="153"/>
      <c r="IS1217" s="105"/>
      <c r="IT1217" s="105"/>
      <c r="IU1217" s="105"/>
      <c r="IV1217" s="105"/>
      <c r="IW1217" s="105"/>
      <c r="IX1217" s="105"/>
      <c r="IY1217" s="105"/>
      <c r="IZ1217" s="105"/>
      <c r="JA1217" s="105"/>
      <c r="JB1217" s="105"/>
      <c r="JC1217" s="105"/>
      <c r="JD1217" s="105"/>
      <c r="JE1217" s="105"/>
      <c r="JF1217" s="105"/>
      <c r="JG1217" s="105"/>
      <c r="JH1217" s="105"/>
      <c r="JI1217" s="105"/>
      <c r="JJ1217" s="105"/>
      <c r="JK1217" s="105"/>
      <c r="JL1217" s="105"/>
      <c r="JM1217" s="105"/>
      <c r="JN1217" s="105"/>
      <c r="JO1217" s="105"/>
      <c r="JP1217" s="105"/>
      <c r="JQ1217" s="105"/>
      <c r="JR1217" s="105"/>
      <c r="JS1217" s="105"/>
      <c r="JT1217" s="105"/>
      <c r="JU1217" s="25"/>
      <c r="JV1217" s="105"/>
      <c r="JW1217" s="151"/>
      <c r="JX1217" s="151"/>
      <c r="JY1217" s="153"/>
      <c r="JZ1217" s="105"/>
      <c r="KA1217" s="105"/>
      <c r="KB1217" s="105"/>
      <c r="KC1217" s="105"/>
      <c r="KD1217" s="105"/>
      <c r="KE1217" s="105"/>
      <c r="KF1217" s="105"/>
      <c r="KG1217" s="105"/>
      <c r="KH1217" s="105"/>
      <c r="KI1217" s="105"/>
      <c r="KJ1217" s="105"/>
      <c r="KK1217" s="105"/>
      <c r="KL1217" s="105"/>
      <c r="KM1217" s="105"/>
      <c r="KN1217" s="105"/>
      <c r="KO1217" s="105"/>
      <c r="KP1217" s="105"/>
      <c r="KQ1217" s="105"/>
      <c r="KR1217" s="105"/>
      <c r="KS1217" s="105"/>
      <c r="KT1217" s="105"/>
      <c r="KU1217" s="105"/>
      <c r="KV1217" s="105"/>
      <c r="KW1217" s="105"/>
      <c r="KX1217" s="105"/>
      <c r="KY1217" s="105"/>
      <c r="KZ1217" s="105"/>
      <c r="LA1217" s="105"/>
      <c r="LB1217" s="105"/>
      <c r="LC1217" s="105"/>
      <c r="LD1217" s="105"/>
      <c r="LE1217" s="151"/>
      <c r="LF1217" s="151"/>
      <c r="LG1217" s="153"/>
      <c r="LH1217" s="105"/>
      <c r="LI1217" s="105"/>
      <c r="LJ1217" s="105"/>
      <c r="LK1217" s="105"/>
      <c r="LL1217" s="105"/>
      <c r="LM1217" s="105"/>
      <c r="LN1217" s="105"/>
      <c r="LO1217" s="105"/>
      <c r="LP1217" s="105"/>
      <c r="LQ1217" s="105"/>
      <c r="LR1217" s="105"/>
      <c r="LS1217" s="105"/>
      <c r="LT1217" s="105"/>
      <c r="LU1217" s="105"/>
      <c r="LV1217" s="105"/>
      <c r="LW1217" s="105"/>
      <c r="LX1217" s="105"/>
      <c r="LY1217" s="105"/>
      <c r="LZ1217" s="105"/>
      <c r="MA1217" s="105"/>
      <c r="MB1217" s="105"/>
      <c r="MC1217" s="105"/>
      <c r="MD1217" s="105"/>
      <c r="ME1217" s="105"/>
      <c r="MF1217" s="105"/>
      <c r="MG1217" s="105"/>
      <c r="MH1217" s="105"/>
      <c r="MI1217" s="105"/>
      <c r="MJ1217" s="105"/>
      <c r="MK1217" s="105"/>
      <c r="ML1217" s="105"/>
    </row>
    <row r="1218" spans="1:350" ht="13.9" customHeight="1" outlineLevel="2" x14ac:dyDescent="0.2">
      <c r="A1218" s="185" t="s">
        <v>717</v>
      </c>
      <c r="B1218" s="181" t="s">
        <v>1201</v>
      </c>
      <c r="C1218" s="154" t="s">
        <v>59</v>
      </c>
      <c r="D1218" s="154">
        <v>120</v>
      </c>
      <c r="E1218" s="175"/>
      <c r="F1218" s="175">
        <f>D1218-E1218</f>
        <v>120</v>
      </c>
      <c r="G1218" s="175" t="s">
        <v>1102</v>
      </c>
      <c r="H1218" s="170">
        <v>41680</v>
      </c>
      <c r="I1218" s="170">
        <v>41751</v>
      </c>
      <c r="J1218" s="212">
        <f ca="1">E1218+Q1218+AX1218+CF1218+DN1218+ES1218+GA1218+HH1218+IP1218+JW1218+LE1218</f>
        <v>120</v>
      </c>
      <c r="K1218" s="212">
        <f>E1218+R1218+AY1218+CG1218+DO1218+ET1218+GB1218+HI1218+IQ1218+JX1218+LF1218</f>
        <v>131</v>
      </c>
      <c r="L1218" s="172">
        <f ca="1">K1218/J1218</f>
        <v>1.0916666666666666</v>
      </c>
      <c r="M1218" s="172">
        <f>K1218/D1218</f>
        <v>1.0916666666666666</v>
      </c>
      <c r="N1218" s="183">
        <f ca="1">SUMIF($EV$8:$FZ$9,$O$5,$EV1219:$FZ1219)-SUMIF($EV$8:$FZ$9,$Q$5,$EV1219:$FZ1219)</f>
        <v>0</v>
      </c>
      <c r="O1218" s="156"/>
      <c r="P1218" s="104" t="s">
        <v>25</v>
      </c>
      <c r="Q1218" s="150">
        <v>0</v>
      </c>
      <c r="R1218" s="150">
        <v>0</v>
      </c>
      <c r="S1218" s="152" t="e">
        <v>#DIV/0!</v>
      </c>
      <c r="T1218" s="104"/>
      <c r="U1218" s="104"/>
      <c r="V1218" s="104"/>
      <c r="W1218" s="104"/>
      <c r="X1218" s="104"/>
      <c r="Y1218" s="104"/>
      <c r="Z1218" s="104"/>
      <c r="AA1218" s="104"/>
      <c r="AB1218" s="104"/>
      <c r="AC1218" s="104"/>
      <c r="AD1218" s="104"/>
      <c r="AE1218" s="104"/>
      <c r="AF1218" s="104"/>
      <c r="AG1218" s="104"/>
      <c r="AH1218" s="104"/>
      <c r="AI1218" s="104"/>
      <c r="AJ1218" s="104"/>
      <c r="AK1218" s="104"/>
      <c r="AL1218" s="104"/>
      <c r="AM1218" s="104"/>
      <c r="AN1218" s="104"/>
      <c r="AO1218" s="104"/>
      <c r="AP1218" s="104"/>
      <c r="AQ1218" s="104"/>
      <c r="AR1218" s="104"/>
      <c r="AS1218" s="104"/>
      <c r="AT1218" s="104"/>
      <c r="AU1218" s="104"/>
      <c r="AV1218" s="104"/>
      <c r="AW1218" s="104"/>
      <c r="AX1218" s="150">
        <f t="shared" ca="1" si="3030"/>
        <v>0</v>
      </c>
      <c r="AY1218" s="150">
        <f>SUM(BA1219:CE1219)</f>
        <v>0</v>
      </c>
      <c r="AZ1218" s="152" t="e">
        <f ca="1">AY1218/AX1218</f>
        <v>#DIV/0!</v>
      </c>
      <c r="BA1218" s="104"/>
      <c r="BB1218" s="104"/>
      <c r="BC1218" s="104"/>
      <c r="BD1218" s="104"/>
      <c r="BE1218" s="104"/>
      <c r="BF1218" s="104"/>
      <c r="BG1218" s="104"/>
      <c r="BH1218" s="104"/>
      <c r="BI1218" s="104"/>
      <c r="BJ1218" s="104"/>
      <c r="BK1218" s="104"/>
      <c r="BL1218" s="104"/>
      <c r="BM1218" s="104"/>
      <c r="BN1218" s="104"/>
      <c r="BO1218" s="104"/>
      <c r="BP1218" s="104"/>
      <c r="BQ1218" s="104"/>
      <c r="BR1218" s="104"/>
      <c r="BS1218" s="104"/>
      <c r="BT1218" s="104"/>
      <c r="BU1218" s="104"/>
      <c r="BV1218" s="104"/>
      <c r="BW1218" s="104"/>
      <c r="BX1218" s="104"/>
      <c r="BY1218" s="104"/>
      <c r="BZ1218" s="104"/>
      <c r="CA1218" s="104"/>
      <c r="CB1218" s="104"/>
      <c r="CC1218" s="104"/>
      <c r="CD1218" s="104"/>
      <c r="CE1218" s="104"/>
      <c r="CF1218" s="150">
        <f t="shared" ref="CF1218" si="3152">SUM(CI1218:DM1218)</f>
        <v>0</v>
      </c>
      <c r="CG1218" s="150">
        <f>SUM(CI1219:DM1219)</f>
        <v>0</v>
      </c>
      <c r="CH1218" s="152" t="e">
        <f>CG1218/CF1218</f>
        <v>#DIV/0!</v>
      </c>
      <c r="CI1218" s="129"/>
      <c r="CJ1218" s="129"/>
      <c r="CK1218" s="129"/>
      <c r="CL1218" s="129"/>
      <c r="CM1218" s="129"/>
      <c r="CN1218" s="129"/>
      <c r="CO1218" s="129"/>
      <c r="CP1218" s="129"/>
      <c r="CQ1218" s="129"/>
      <c r="CR1218" s="129"/>
      <c r="CS1218" s="129"/>
      <c r="CT1218" s="129"/>
      <c r="CU1218" s="129"/>
      <c r="CV1218" s="129"/>
      <c r="CW1218" s="129"/>
      <c r="CX1218" s="129"/>
      <c r="CY1218" s="129"/>
      <c r="CZ1218" s="129"/>
      <c r="DA1218" s="129"/>
      <c r="DB1218" s="129"/>
      <c r="DC1218" s="129"/>
      <c r="DD1218" s="129"/>
      <c r="DE1218" s="129"/>
      <c r="DF1218" s="129"/>
      <c r="DG1218" s="129"/>
      <c r="DH1218" s="129"/>
      <c r="DI1218" s="129"/>
      <c r="DJ1218" s="129"/>
      <c r="DK1218" s="129"/>
      <c r="DL1218" s="129"/>
      <c r="DM1218" s="129"/>
      <c r="DN1218" s="150">
        <f t="shared" ref="DN1218" si="3153">SUM(DQ1218:ER1218)</f>
        <v>36</v>
      </c>
      <c r="DO1218" s="150">
        <f>SUM(DQ1219:ER1219)</f>
        <v>0</v>
      </c>
      <c r="DP1218" s="152">
        <f t="shared" si="3068"/>
        <v>0</v>
      </c>
      <c r="DQ1218" s="104"/>
      <c r="DR1218" s="104"/>
      <c r="DS1218" s="104"/>
      <c r="DT1218" s="104"/>
      <c r="DU1218" s="104"/>
      <c r="DV1218" s="104"/>
      <c r="DW1218" s="104"/>
      <c r="DX1218" s="104"/>
      <c r="DY1218" s="104"/>
      <c r="DZ1218" s="104">
        <v>4</v>
      </c>
      <c r="EA1218" s="104"/>
      <c r="EB1218" s="104"/>
      <c r="EC1218" s="104">
        <v>4</v>
      </c>
      <c r="ED1218" s="104"/>
      <c r="EE1218" s="104"/>
      <c r="EF1218" s="104">
        <v>4</v>
      </c>
      <c r="EG1218" s="104"/>
      <c r="EH1218" s="104"/>
      <c r="EI1218" s="104">
        <v>6</v>
      </c>
      <c r="EJ1218" s="104"/>
      <c r="EK1218" s="104"/>
      <c r="EL1218" s="104">
        <v>6</v>
      </c>
      <c r="EM1218" s="104"/>
      <c r="EN1218" s="104"/>
      <c r="EO1218" s="104">
        <v>6</v>
      </c>
      <c r="EP1218" s="104"/>
      <c r="EQ1218" s="104"/>
      <c r="ER1218" s="104">
        <v>6</v>
      </c>
      <c r="ES1218" s="150">
        <f t="shared" ca="1" si="3079"/>
        <v>56</v>
      </c>
      <c r="ET1218" s="150">
        <f>SUM(EV1219:FZ1219)</f>
        <v>0</v>
      </c>
      <c r="EU1218" s="152">
        <f t="shared" ca="1" si="3105"/>
        <v>0</v>
      </c>
      <c r="EV1218" s="104"/>
      <c r="EW1218" s="67"/>
      <c r="EX1218" s="104">
        <v>6</v>
      </c>
      <c r="EY1218" s="104"/>
      <c r="EZ1218" s="104"/>
      <c r="FA1218" s="104">
        <v>6</v>
      </c>
      <c r="FB1218" s="104"/>
      <c r="FC1218" s="104"/>
      <c r="FD1218" s="104">
        <v>6</v>
      </c>
      <c r="FE1218" s="104"/>
      <c r="FF1218" s="104"/>
      <c r="FG1218" s="104">
        <v>6</v>
      </c>
      <c r="FH1218" s="104"/>
      <c r="FI1218" s="104"/>
      <c r="FJ1218" s="104">
        <v>6</v>
      </c>
      <c r="FK1218" s="104"/>
      <c r="FL1218" s="104"/>
      <c r="FM1218" s="104">
        <v>6</v>
      </c>
      <c r="FN1218" s="104"/>
      <c r="FO1218" s="104"/>
      <c r="FP1218" s="104">
        <v>6</v>
      </c>
      <c r="FQ1218" s="104"/>
      <c r="FR1218" s="104"/>
      <c r="FS1218" s="104">
        <v>6</v>
      </c>
      <c r="FT1218" s="104"/>
      <c r="FU1218" s="104"/>
      <c r="FV1218" s="104">
        <v>4</v>
      </c>
      <c r="FW1218" s="104"/>
      <c r="FX1218" s="104"/>
      <c r="FY1218" s="104">
        <v>4</v>
      </c>
      <c r="FZ1218" s="104"/>
      <c r="GA1218" s="150">
        <f t="shared" ref="GA1218" ca="1" si="3154">SUMIF($GD$8:$HG$9,$O$5,GD1218:HG1218)</f>
        <v>28</v>
      </c>
      <c r="GB1218" s="150">
        <f t="shared" ref="GB1218" si="3155">SUM(GD1219:HG1219)</f>
        <v>110</v>
      </c>
      <c r="GC1218" s="152">
        <f t="shared" ref="GC1218" ca="1" si="3156">GB1218/GA1218</f>
        <v>3.9285714285714284</v>
      </c>
      <c r="GD1218" s="104"/>
      <c r="GE1218" s="104">
        <v>4</v>
      </c>
      <c r="GF1218" s="104"/>
      <c r="GG1218" s="104"/>
      <c r="GH1218" s="104">
        <v>4</v>
      </c>
      <c r="GI1218" s="104"/>
      <c r="GJ1218" s="104"/>
      <c r="GK1218" s="104">
        <v>4</v>
      </c>
      <c r="GL1218" s="104"/>
      <c r="GM1218" s="104"/>
      <c r="GN1218" s="104">
        <v>4</v>
      </c>
      <c r="GO1218" s="104"/>
      <c r="GP1218" s="104"/>
      <c r="GQ1218" s="104">
        <v>4</v>
      </c>
      <c r="GR1218" s="104"/>
      <c r="GS1218" s="104"/>
      <c r="GT1218" s="104">
        <v>4</v>
      </c>
      <c r="GU1218" s="104"/>
      <c r="GV1218" s="104"/>
      <c r="GW1218" s="104"/>
      <c r="GX1218" s="104"/>
      <c r="GY1218" s="104">
        <v>4</v>
      </c>
      <c r="GZ1218" s="104"/>
      <c r="HA1218" s="104"/>
      <c r="HB1218" s="104"/>
      <c r="HC1218" s="104"/>
      <c r="HD1218" s="104"/>
      <c r="HE1218" s="104"/>
      <c r="HF1218" s="104"/>
      <c r="HG1218" s="104"/>
      <c r="HH1218" s="150"/>
      <c r="HI1218" s="150">
        <f t="shared" ref="HI1218" si="3157">SUM(HK1219:IO1219)</f>
        <v>21</v>
      </c>
      <c r="HJ1218" s="152" t="e">
        <v>#DIV/0!</v>
      </c>
      <c r="HK1218" s="104"/>
      <c r="HL1218" s="104"/>
      <c r="HM1218" s="104"/>
      <c r="HN1218" s="104"/>
      <c r="HO1218" s="104"/>
      <c r="HP1218" s="104"/>
      <c r="HQ1218" s="104"/>
      <c r="HR1218" s="104"/>
      <c r="HS1218" s="104"/>
      <c r="HT1218" s="104"/>
      <c r="HU1218" s="104"/>
      <c r="HV1218" s="104"/>
      <c r="HW1218" s="104"/>
      <c r="HX1218" s="104"/>
      <c r="HY1218" s="104"/>
      <c r="HZ1218" s="104"/>
      <c r="IA1218" s="104"/>
      <c r="IB1218" s="104"/>
      <c r="IC1218" s="104"/>
      <c r="ID1218" s="104"/>
      <c r="IE1218" s="104"/>
      <c r="IF1218" s="104"/>
      <c r="IG1218" s="104"/>
      <c r="IH1218" s="104"/>
      <c r="II1218" s="104"/>
      <c r="IJ1218" s="104"/>
      <c r="IK1218" s="104"/>
      <c r="IL1218" s="104"/>
      <c r="IM1218" s="104"/>
      <c r="IN1218" s="104"/>
      <c r="IO1218" s="104"/>
      <c r="IP1218" s="150"/>
      <c r="IQ1218" s="150">
        <v>0</v>
      </c>
      <c r="IR1218" s="152" t="e">
        <v>#DIV/0!</v>
      </c>
      <c r="IS1218" s="104"/>
      <c r="IT1218" s="104"/>
      <c r="IU1218" s="104"/>
      <c r="IV1218" s="104"/>
      <c r="IW1218" s="104"/>
      <c r="IX1218" s="104"/>
      <c r="IY1218" s="104"/>
      <c r="IZ1218" s="104"/>
      <c r="JA1218" s="104"/>
      <c r="JB1218" s="104"/>
      <c r="JC1218" s="104"/>
      <c r="JD1218" s="104"/>
      <c r="JE1218" s="104"/>
      <c r="JF1218" s="104"/>
      <c r="JG1218" s="104"/>
      <c r="JH1218" s="104"/>
      <c r="JI1218" s="104"/>
      <c r="JJ1218" s="104"/>
      <c r="JK1218" s="104"/>
      <c r="JL1218" s="104"/>
      <c r="JM1218" s="104"/>
      <c r="JN1218" s="104"/>
      <c r="JO1218" s="104"/>
      <c r="JP1218" s="104"/>
      <c r="JQ1218" s="104"/>
      <c r="JR1218" s="104"/>
      <c r="JS1218" s="104"/>
      <c r="JT1218" s="104"/>
      <c r="JU1218" s="23"/>
      <c r="JV1218" s="104"/>
      <c r="JW1218" s="150"/>
      <c r="JX1218" s="150">
        <v>0</v>
      </c>
      <c r="JY1218" s="152" t="e">
        <v>#DIV/0!</v>
      </c>
      <c r="JZ1218" s="104"/>
      <c r="KA1218" s="104"/>
      <c r="KB1218" s="104"/>
      <c r="KC1218" s="104"/>
      <c r="KD1218" s="104"/>
      <c r="KE1218" s="104"/>
      <c r="KF1218" s="104"/>
      <c r="KG1218" s="104"/>
      <c r="KH1218" s="104"/>
      <c r="KI1218" s="104"/>
      <c r="KJ1218" s="104"/>
      <c r="KK1218" s="104"/>
      <c r="KL1218" s="104"/>
      <c r="KM1218" s="104"/>
      <c r="KN1218" s="104"/>
      <c r="KO1218" s="104"/>
      <c r="KP1218" s="104"/>
      <c r="KQ1218" s="104"/>
      <c r="KR1218" s="104"/>
      <c r="KS1218" s="104"/>
      <c r="KT1218" s="104"/>
      <c r="KU1218" s="104"/>
      <c r="KV1218" s="104"/>
      <c r="KW1218" s="104"/>
      <c r="KX1218" s="104"/>
      <c r="KY1218" s="104"/>
      <c r="KZ1218" s="104"/>
      <c r="LA1218" s="104"/>
      <c r="LB1218" s="104"/>
      <c r="LC1218" s="104"/>
      <c r="LD1218" s="104"/>
      <c r="LE1218" s="150"/>
      <c r="LF1218" s="150">
        <v>0</v>
      </c>
      <c r="LG1218" s="152" t="e">
        <v>#DIV/0!</v>
      </c>
      <c r="LH1218" s="104"/>
      <c r="LI1218" s="104"/>
      <c r="LJ1218" s="104"/>
      <c r="LK1218" s="104"/>
      <c r="LL1218" s="104"/>
      <c r="LM1218" s="104"/>
      <c r="LN1218" s="104"/>
      <c r="LO1218" s="104"/>
      <c r="LP1218" s="104"/>
      <c r="LQ1218" s="104"/>
      <c r="LR1218" s="104"/>
      <c r="LS1218" s="104"/>
      <c r="LT1218" s="104"/>
      <c r="LU1218" s="104"/>
      <c r="LV1218" s="104"/>
      <c r="LW1218" s="104"/>
      <c r="LX1218" s="104"/>
      <c r="LY1218" s="104"/>
      <c r="LZ1218" s="104"/>
      <c r="MA1218" s="104"/>
      <c r="MB1218" s="104"/>
      <c r="MC1218" s="104"/>
      <c r="MD1218" s="104"/>
      <c r="ME1218" s="104"/>
      <c r="MF1218" s="104"/>
      <c r="MG1218" s="104"/>
      <c r="MH1218" s="104"/>
      <c r="MI1218" s="104"/>
      <c r="MJ1218" s="104"/>
      <c r="MK1218" s="104"/>
      <c r="ML1218" s="104"/>
    </row>
    <row r="1219" spans="1:350" ht="13.9" customHeight="1" outlineLevel="2" x14ac:dyDescent="0.2">
      <c r="A1219" s="186"/>
      <c r="B1219" s="182"/>
      <c r="C1219" s="155"/>
      <c r="D1219" s="155"/>
      <c r="E1219" s="176"/>
      <c r="F1219" s="176"/>
      <c r="G1219" s="176"/>
      <c r="H1219" s="171"/>
      <c r="I1219" s="171"/>
      <c r="J1219" s="213"/>
      <c r="K1219" s="213"/>
      <c r="L1219" s="173"/>
      <c r="M1219" s="173"/>
      <c r="N1219" s="184"/>
      <c r="O1219" s="157"/>
      <c r="P1219" s="17" t="s">
        <v>26</v>
      </c>
      <c r="Q1219" s="151"/>
      <c r="R1219" s="151"/>
      <c r="S1219" s="153"/>
      <c r="T1219" s="105"/>
      <c r="U1219" s="105"/>
      <c r="V1219" s="105"/>
      <c r="W1219" s="105"/>
      <c r="X1219" s="105"/>
      <c r="Y1219" s="105"/>
      <c r="Z1219" s="105"/>
      <c r="AA1219" s="105"/>
      <c r="AB1219" s="105"/>
      <c r="AC1219" s="105"/>
      <c r="AD1219" s="105"/>
      <c r="AE1219" s="105"/>
      <c r="AF1219" s="105"/>
      <c r="AG1219" s="105"/>
      <c r="AH1219" s="105"/>
      <c r="AI1219" s="105"/>
      <c r="AJ1219" s="105"/>
      <c r="AK1219" s="105"/>
      <c r="AL1219" s="105"/>
      <c r="AM1219" s="105"/>
      <c r="AN1219" s="105"/>
      <c r="AO1219" s="105"/>
      <c r="AP1219" s="105"/>
      <c r="AQ1219" s="105"/>
      <c r="AR1219" s="105"/>
      <c r="AS1219" s="105"/>
      <c r="AT1219" s="105"/>
      <c r="AU1219" s="105"/>
      <c r="AV1219" s="105"/>
      <c r="AW1219" s="105"/>
      <c r="AX1219" s="151"/>
      <c r="AY1219" s="151"/>
      <c r="AZ1219" s="153"/>
      <c r="BA1219" s="105"/>
      <c r="BB1219" s="105"/>
      <c r="BC1219" s="105"/>
      <c r="BD1219" s="105"/>
      <c r="BE1219" s="105"/>
      <c r="BF1219" s="105"/>
      <c r="BG1219" s="105"/>
      <c r="BH1219" s="105"/>
      <c r="BI1219" s="105"/>
      <c r="BJ1219" s="105"/>
      <c r="BK1219" s="105"/>
      <c r="BL1219" s="105"/>
      <c r="BM1219" s="105"/>
      <c r="BN1219" s="105"/>
      <c r="BO1219" s="105"/>
      <c r="BP1219" s="105"/>
      <c r="BQ1219" s="105"/>
      <c r="BR1219" s="105"/>
      <c r="BS1219" s="105"/>
      <c r="BT1219" s="105"/>
      <c r="BU1219" s="105"/>
      <c r="BV1219" s="105"/>
      <c r="BW1219" s="105"/>
      <c r="BX1219" s="105"/>
      <c r="BY1219" s="105"/>
      <c r="BZ1219" s="105"/>
      <c r="CA1219" s="105"/>
      <c r="CB1219" s="105"/>
      <c r="CC1219" s="105"/>
      <c r="CD1219" s="105"/>
      <c r="CE1219" s="105"/>
      <c r="CF1219" s="151"/>
      <c r="CG1219" s="151"/>
      <c r="CH1219" s="153"/>
      <c r="CI1219" s="141"/>
      <c r="CJ1219" s="141"/>
      <c r="CK1219" s="141"/>
      <c r="CL1219" s="141"/>
      <c r="CM1219" s="141"/>
      <c r="CN1219" s="141"/>
      <c r="CO1219" s="141"/>
      <c r="CP1219" s="141"/>
      <c r="CQ1219" s="141"/>
      <c r="CR1219" s="141"/>
      <c r="CS1219" s="141"/>
      <c r="CT1219" s="141"/>
      <c r="CU1219" s="141"/>
      <c r="CV1219" s="141"/>
      <c r="CW1219" s="141"/>
      <c r="CX1219" s="141"/>
      <c r="CY1219" s="141"/>
      <c r="CZ1219" s="141"/>
      <c r="DA1219" s="141"/>
      <c r="DB1219" s="141"/>
      <c r="DC1219" s="141"/>
      <c r="DD1219" s="141"/>
      <c r="DE1219" s="141"/>
      <c r="DF1219" s="141"/>
      <c r="DG1219" s="141"/>
      <c r="DH1219" s="141"/>
      <c r="DI1219" s="141"/>
      <c r="DJ1219" s="141"/>
      <c r="DK1219" s="141"/>
      <c r="DL1219" s="141"/>
      <c r="DM1219" s="141"/>
      <c r="DN1219" s="151"/>
      <c r="DO1219" s="151"/>
      <c r="DP1219" s="153"/>
      <c r="DQ1219" s="105"/>
      <c r="DR1219" s="105"/>
      <c r="DS1219" s="105"/>
      <c r="DT1219" s="105"/>
      <c r="DU1219" s="105"/>
      <c r="DV1219" s="105"/>
      <c r="DW1219" s="105"/>
      <c r="DX1219" s="105"/>
      <c r="DY1219" s="105"/>
      <c r="DZ1219" s="105"/>
      <c r="EA1219" s="105"/>
      <c r="EB1219" s="105"/>
      <c r="EC1219" s="105"/>
      <c r="ED1219" s="105"/>
      <c r="EE1219" s="105"/>
      <c r="EF1219" s="105"/>
      <c r="EG1219" s="105"/>
      <c r="EH1219" s="105"/>
      <c r="EI1219" s="105"/>
      <c r="EJ1219" s="105"/>
      <c r="EK1219" s="105"/>
      <c r="EL1219" s="105"/>
      <c r="EM1219" s="105"/>
      <c r="EN1219" s="105"/>
      <c r="EO1219" s="105"/>
      <c r="EP1219" s="105"/>
      <c r="EQ1219" s="105"/>
      <c r="ER1219" s="105"/>
      <c r="ES1219" s="151"/>
      <c r="ET1219" s="151"/>
      <c r="EU1219" s="153"/>
      <c r="EV1219" s="105"/>
      <c r="EW1219" s="125"/>
      <c r="EX1219" s="105"/>
      <c r="EY1219" s="105"/>
      <c r="EZ1219" s="105"/>
      <c r="FA1219" s="105"/>
      <c r="FB1219" s="105"/>
      <c r="FC1219" s="105"/>
      <c r="FD1219" s="105"/>
      <c r="FE1219" s="105"/>
      <c r="FF1219" s="105"/>
      <c r="FG1219" s="105"/>
      <c r="FH1219" s="105"/>
      <c r="FI1219" s="105"/>
      <c r="FJ1219" s="105"/>
      <c r="FK1219" s="105"/>
      <c r="FL1219" s="105"/>
      <c r="FM1219" s="105"/>
      <c r="FN1219" s="105"/>
      <c r="FO1219" s="105"/>
      <c r="FP1219" s="105"/>
      <c r="FQ1219" s="105"/>
      <c r="FR1219" s="105"/>
      <c r="FS1219" s="105"/>
      <c r="FT1219" s="105"/>
      <c r="FU1219" s="105"/>
      <c r="FV1219" s="105"/>
      <c r="FW1219" s="105"/>
      <c r="FX1219" s="105"/>
      <c r="FY1219" s="105"/>
      <c r="FZ1219" s="105"/>
      <c r="GA1219" s="151"/>
      <c r="GB1219" s="151"/>
      <c r="GC1219" s="153"/>
      <c r="GD1219" s="105"/>
      <c r="GE1219" s="105"/>
      <c r="GF1219" s="105"/>
      <c r="GG1219" s="105"/>
      <c r="GH1219" s="105"/>
      <c r="GI1219" s="105"/>
      <c r="GJ1219" s="105"/>
      <c r="GK1219" s="105"/>
      <c r="GL1219" s="105"/>
      <c r="GM1219" s="105"/>
      <c r="GN1219" s="105"/>
      <c r="GO1219" s="105"/>
      <c r="GP1219" s="105"/>
      <c r="GQ1219" s="105"/>
      <c r="GR1219" s="105"/>
      <c r="GS1219" s="105"/>
      <c r="GT1219" s="105"/>
      <c r="GU1219" s="105"/>
      <c r="GV1219" s="105">
        <v>32</v>
      </c>
      <c r="GW1219" s="105">
        <v>12</v>
      </c>
      <c r="GX1219" s="105"/>
      <c r="GY1219" s="105"/>
      <c r="GZ1219" s="105">
        <v>35</v>
      </c>
      <c r="HA1219" s="105"/>
      <c r="HB1219" s="105">
        <v>24</v>
      </c>
      <c r="HC1219" s="105">
        <v>2</v>
      </c>
      <c r="HD1219" s="105">
        <v>1</v>
      </c>
      <c r="HE1219" s="105"/>
      <c r="HF1219" s="105">
        <v>2</v>
      </c>
      <c r="HG1219" s="105">
        <v>2</v>
      </c>
      <c r="HH1219" s="151"/>
      <c r="HI1219" s="151"/>
      <c r="HJ1219" s="153"/>
      <c r="HK1219" s="105">
        <v>2</v>
      </c>
      <c r="HL1219" s="105"/>
      <c r="HM1219" s="105"/>
      <c r="HN1219" s="105"/>
      <c r="HO1219" s="105"/>
      <c r="HP1219" s="105"/>
      <c r="HQ1219" s="105"/>
      <c r="HR1219" s="105"/>
      <c r="HS1219" s="105"/>
      <c r="HT1219" s="105"/>
      <c r="HU1219" s="105"/>
      <c r="HV1219" s="105"/>
      <c r="HW1219" s="105"/>
      <c r="HX1219" s="105"/>
      <c r="HY1219" s="105"/>
      <c r="HZ1219" s="105"/>
      <c r="IA1219" s="105">
        <v>1</v>
      </c>
      <c r="IB1219" s="105"/>
      <c r="IC1219" s="105"/>
      <c r="ID1219" s="105"/>
      <c r="IE1219" s="105"/>
      <c r="IF1219" s="105"/>
      <c r="IG1219" s="105"/>
      <c r="IH1219" s="105">
        <v>8</v>
      </c>
      <c r="II1219" s="105">
        <v>6</v>
      </c>
      <c r="IJ1219" s="105">
        <v>4</v>
      </c>
      <c r="IK1219" s="105"/>
      <c r="IL1219" s="105"/>
      <c r="IM1219" s="105"/>
      <c r="IN1219" s="105"/>
      <c r="IO1219" s="105"/>
      <c r="IP1219" s="151"/>
      <c r="IQ1219" s="151"/>
      <c r="IR1219" s="153"/>
      <c r="IS1219" s="105"/>
      <c r="IT1219" s="105"/>
      <c r="IU1219" s="105"/>
      <c r="IV1219" s="105"/>
      <c r="IW1219" s="105"/>
      <c r="IX1219" s="105"/>
      <c r="IY1219" s="105"/>
      <c r="IZ1219" s="105"/>
      <c r="JA1219" s="105"/>
      <c r="JB1219" s="105"/>
      <c r="JC1219" s="105"/>
      <c r="JD1219" s="105"/>
      <c r="JE1219" s="105"/>
      <c r="JF1219" s="105"/>
      <c r="JG1219" s="105"/>
      <c r="JH1219" s="105"/>
      <c r="JI1219" s="105"/>
      <c r="JJ1219" s="105"/>
      <c r="JK1219" s="105"/>
      <c r="JL1219" s="105"/>
      <c r="JM1219" s="105"/>
      <c r="JN1219" s="105"/>
      <c r="JO1219" s="105"/>
      <c r="JP1219" s="105"/>
      <c r="JQ1219" s="105"/>
      <c r="JR1219" s="105"/>
      <c r="JS1219" s="105"/>
      <c r="JT1219" s="105"/>
      <c r="JU1219" s="25"/>
      <c r="JV1219" s="105"/>
      <c r="JW1219" s="151"/>
      <c r="JX1219" s="151"/>
      <c r="JY1219" s="153"/>
      <c r="JZ1219" s="105"/>
      <c r="KA1219" s="105"/>
      <c r="KB1219" s="105"/>
      <c r="KC1219" s="105"/>
      <c r="KD1219" s="105"/>
      <c r="KE1219" s="105"/>
      <c r="KF1219" s="105"/>
      <c r="KG1219" s="105"/>
      <c r="KH1219" s="105"/>
      <c r="KI1219" s="105"/>
      <c r="KJ1219" s="105"/>
      <c r="KK1219" s="105"/>
      <c r="KL1219" s="105"/>
      <c r="KM1219" s="105"/>
      <c r="KN1219" s="105"/>
      <c r="KO1219" s="105"/>
      <c r="KP1219" s="105"/>
      <c r="KQ1219" s="105"/>
      <c r="KR1219" s="105"/>
      <c r="KS1219" s="105"/>
      <c r="KT1219" s="105"/>
      <c r="KU1219" s="105"/>
      <c r="KV1219" s="105"/>
      <c r="KW1219" s="105"/>
      <c r="KX1219" s="105"/>
      <c r="KY1219" s="105"/>
      <c r="KZ1219" s="105"/>
      <c r="LA1219" s="105"/>
      <c r="LB1219" s="105"/>
      <c r="LC1219" s="105"/>
      <c r="LD1219" s="105"/>
      <c r="LE1219" s="151"/>
      <c r="LF1219" s="151"/>
      <c r="LG1219" s="153"/>
      <c r="LH1219" s="105"/>
      <c r="LI1219" s="105"/>
      <c r="LJ1219" s="105"/>
      <c r="LK1219" s="105"/>
      <c r="LL1219" s="105"/>
      <c r="LM1219" s="105"/>
      <c r="LN1219" s="105"/>
      <c r="LO1219" s="105"/>
      <c r="LP1219" s="105"/>
      <c r="LQ1219" s="105"/>
      <c r="LR1219" s="105"/>
      <c r="LS1219" s="105"/>
      <c r="LT1219" s="105"/>
      <c r="LU1219" s="105"/>
      <c r="LV1219" s="105"/>
      <c r="LW1219" s="105"/>
      <c r="LX1219" s="105"/>
      <c r="LY1219" s="105"/>
      <c r="LZ1219" s="105"/>
      <c r="MA1219" s="105"/>
      <c r="MB1219" s="105"/>
      <c r="MC1219" s="105"/>
      <c r="MD1219" s="105"/>
      <c r="ME1219" s="105"/>
      <c r="MF1219" s="105"/>
      <c r="MG1219" s="105"/>
      <c r="MH1219" s="105"/>
      <c r="MI1219" s="105"/>
      <c r="MJ1219" s="105"/>
      <c r="MK1219" s="105"/>
      <c r="ML1219" s="105"/>
    </row>
    <row r="1220" spans="1:350" ht="13.9" customHeight="1" outlineLevel="2" x14ac:dyDescent="0.2">
      <c r="A1220" s="185" t="s">
        <v>718</v>
      </c>
      <c r="B1220" s="181" t="s">
        <v>1197</v>
      </c>
      <c r="C1220" s="154" t="s">
        <v>1198</v>
      </c>
      <c r="D1220" s="154">
        <v>2149</v>
      </c>
      <c r="E1220" s="175"/>
      <c r="F1220" s="175">
        <f>D1220-E1220</f>
        <v>2149</v>
      </c>
      <c r="G1220" s="175" t="s">
        <v>849</v>
      </c>
      <c r="H1220" s="170">
        <v>41669</v>
      </c>
      <c r="I1220" s="170">
        <v>41751</v>
      </c>
      <c r="J1220" s="212">
        <f ca="1">E1220+Q1220+AX1220+CF1220+DN1220+ES1220+GA1220+HH1220+IP1220+JW1220+LE1220</f>
        <v>2139</v>
      </c>
      <c r="K1220" s="212">
        <f>E1220+R1220+AY1220+CG1220+DO1220+ET1220+GB1220+HI1220+IQ1220+JX1220+LF1220</f>
        <v>1736</v>
      </c>
      <c r="L1220" s="172">
        <f ca="1">K1220/J1220</f>
        <v>0.81159420289855078</v>
      </c>
      <c r="M1220" s="172">
        <f>K1220/D1220</f>
        <v>0.80781758957654726</v>
      </c>
      <c r="N1220" s="183">
        <f ca="1">SUMIF($EV$8:$FZ$9,$O$5,$EV1221:$FZ1221)-SUMIF($EV$8:$FZ$9,$Q$5,$EV1221:$FZ1221)</f>
        <v>0</v>
      </c>
      <c r="O1220" s="156"/>
      <c r="P1220" s="104" t="s">
        <v>25</v>
      </c>
      <c r="Q1220" s="150">
        <v>0</v>
      </c>
      <c r="R1220" s="150">
        <v>0</v>
      </c>
      <c r="S1220" s="152" t="e">
        <v>#DIV/0!</v>
      </c>
      <c r="T1220" s="104"/>
      <c r="U1220" s="104"/>
      <c r="V1220" s="104"/>
      <c r="W1220" s="104"/>
      <c r="X1220" s="104"/>
      <c r="Y1220" s="104"/>
      <c r="Z1220" s="104"/>
      <c r="AA1220" s="104"/>
      <c r="AB1220" s="104"/>
      <c r="AC1220" s="104"/>
      <c r="AD1220" s="104"/>
      <c r="AE1220" s="104"/>
      <c r="AF1220" s="104"/>
      <c r="AG1220" s="104"/>
      <c r="AH1220" s="104"/>
      <c r="AI1220" s="104"/>
      <c r="AJ1220" s="104"/>
      <c r="AK1220" s="104"/>
      <c r="AL1220" s="104"/>
      <c r="AM1220" s="104"/>
      <c r="AN1220" s="104"/>
      <c r="AO1220" s="104"/>
      <c r="AP1220" s="104"/>
      <c r="AQ1220" s="104"/>
      <c r="AR1220" s="104"/>
      <c r="AS1220" s="104"/>
      <c r="AT1220" s="104"/>
      <c r="AU1220" s="104"/>
      <c r="AV1220" s="104"/>
      <c r="AW1220" s="104"/>
      <c r="AX1220" s="150">
        <f t="shared" ca="1" si="3030"/>
        <v>0</v>
      </c>
      <c r="AY1220" s="150">
        <f>SUM(BA1221:CE1221)</f>
        <v>0</v>
      </c>
      <c r="AZ1220" s="152" t="e">
        <f ca="1">AY1220/AX1220</f>
        <v>#DIV/0!</v>
      </c>
      <c r="BA1220" s="104"/>
      <c r="BB1220" s="104"/>
      <c r="BC1220" s="104"/>
      <c r="BD1220" s="104"/>
      <c r="BE1220" s="104"/>
      <c r="BF1220" s="104"/>
      <c r="BG1220" s="104"/>
      <c r="BH1220" s="104"/>
      <c r="BI1220" s="104"/>
      <c r="BJ1220" s="104"/>
      <c r="BK1220" s="104"/>
      <c r="BL1220" s="104"/>
      <c r="BM1220" s="104"/>
      <c r="BN1220" s="104"/>
      <c r="BO1220" s="104"/>
      <c r="BP1220" s="104"/>
      <c r="BQ1220" s="104"/>
      <c r="BR1220" s="104"/>
      <c r="BS1220" s="104"/>
      <c r="BT1220" s="104"/>
      <c r="BU1220" s="104"/>
      <c r="BV1220" s="104"/>
      <c r="BW1220" s="104"/>
      <c r="BX1220" s="104"/>
      <c r="BY1220" s="104"/>
      <c r="BZ1220" s="104"/>
      <c r="CA1220" s="104"/>
      <c r="CB1220" s="104"/>
      <c r="CC1220" s="104"/>
      <c r="CD1220" s="104"/>
      <c r="CE1220" s="104"/>
      <c r="CF1220" s="150">
        <f t="shared" ref="CF1220" si="3158">SUM(CI1220:DM1220)</f>
        <v>3</v>
      </c>
      <c r="CG1220" s="150">
        <f>SUM(CI1221:DM1221)</f>
        <v>0</v>
      </c>
      <c r="CH1220" s="152">
        <f>CG1220/CF1220</f>
        <v>0</v>
      </c>
      <c r="CI1220" s="129"/>
      <c r="CJ1220" s="129"/>
      <c r="CK1220" s="129"/>
      <c r="CL1220" s="129"/>
      <c r="CM1220" s="129"/>
      <c r="CN1220" s="129"/>
      <c r="CO1220" s="129"/>
      <c r="CP1220" s="129"/>
      <c r="CQ1220" s="129"/>
      <c r="CR1220" s="129"/>
      <c r="CS1220" s="129"/>
      <c r="CT1220" s="129"/>
      <c r="CU1220" s="129"/>
      <c r="CV1220" s="129"/>
      <c r="CW1220" s="129"/>
      <c r="CX1220" s="129"/>
      <c r="CY1220" s="129"/>
      <c r="CZ1220" s="129"/>
      <c r="DA1220" s="129"/>
      <c r="DB1220" s="129"/>
      <c r="DC1220" s="129"/>
      <c r="DD1220" s="129"/>
      <c r="DE1220" s="129"/>
      <c r="DF1220" s="129"/>
      <c r="DG1220" s="129"/>
      <c r="DH1220" s="129"/>
      <c r="DI1220" s="129"/>
      <c r="DJ1220" s="129"/>
      <c r="DK1220" s="129"/>
      <c r="DL1220" s="129">
        <v>1</v>
      </c>
      <c r="DM1220" s="129">
        <v>2</v>
      </c>
      <c r="DN1220" s="150">
        <f t="shared" ref="DN1220" si="3159">SUM(DQ1220:ER1220)</f>
        <v>710</v>
      </c>
      <c r="DO1220" s="150">
        <f>SUM(DQ1221:ER1221)</f>
        <v>0</v>
      </c>
      <c r="DP1220" s="152">
        <f t="shared" si="3068"/>
        <v>0</v>
      </c>
      <c r="DQ1220" s="104">
        <v>5</v>
      </c>
      <c r="DR1220" s="104">
        <v>10</v>
      </c>
      <c r="DS1220" s="104">
        <v>20</v>
      </c>
      <c r="DT1220" s="104">
        <v>27</v>
      </c>
      <c r="DU1220" s="104">
        <v>27</v>
      </c>
      <c r="DV1220" s="104">
        <v>27</v>
      </c>
      <c r="DW1220" s="104">
        <v>27</v>
      </c>
      <c r="DX1220" s="104">
        <v>27</v>
      </c>
      <c r="DY1220" s="104">
        <v>27</v>
      </c>
      <c r="DZ1220" s="104">
        <v>27</v>
      </c>
      <c r="EA1220" s="104">
        <v>27</v>
      </c>
      <c r="EB1220" s="104">
        <v>27</v>
      </c>
      <c r="EC1220" s="104">
        <v>27</v>
      </c>
      <c r="ED1220" s="104">
        <v>27</v>
      </c>
      <c r="EE1220" s="104">
        <v>27</v>
      </c>
      <c r="EF1220" s="104">
        <v>27</v>
      </c>
      <c r="EG1220" s="104">
        <v>27</v>
      </c>
      <c r="EH1220" s="104">
        <v>27</v>
      </c>
      <c r="EI1220" s="104">
        <v>27</v>
      </c>
      <c r="EJ1220" s="104">
        <v>27</v>
      </c>
      <c r="EK1220" s="104">
        <v>27</v>
      </c>
      <c r="EL1220" s="104">
        <v>27</v>
      </c>
      <c r="EM1220" s="104">
        <v>27</v>
      </c>
      <c r="EN1220" s="104">
        <v>27</v>
      </c>
      <c r="EO1220" s="104">
        <v>27</v>
      </c>
      <c r="EP1220" s="104">
        <v>27</v>
      </c>
      <c r="EQ1220" s="104">
        <v>27</v>
      </c>
      <c r="ER1220" s="104">
        <v>27</v>
      </c>
      <c r="ES1220" s="150">
        <f t="shared" ca="1" si="3079"/>
        <v>837</v>
      </c>
      <c r="ET1220" s="150">
        <f>41+SUM(EV1221:FZ1221)</f>
        <v>616</v>
      </c>
      <c r="EU1220" s="152">
        <f t="shared" ca="1" si="3105"/>
        <v>0.73596176821983272</v>
      </c>
      <c r="EV1220" s="104">
        <v>27</v>
      </c>
      <c r="EW1220" s="67">
        <v>27</v>
      </c>
      <c r="EX1220" s="104">
        <v>27</v>
      </c>
      <c r="EY1220" s="104">
        <v>27</v>
      </c>
      <c r="EZ1220" s="104">
        <v>27</v>
      </c>
      <c r="FA1220" s="104">
        <v>27</v>
      </c>
      <c r="FB1220" s="104">
        <v>27</v>
      </c>
      <c r="FC1220" s="104">
        <v>27</v>
      </c>
      <c r="FD1220" s="104">
        <v>27</v>
      </c>
      <c r="FE1220" s="104">
        <v>27</v>
      </c>
      <c r="FF1220" s="104">
        <v>27</v>
      </c>
      <c r="FG1220" s="104">
        <v>27</v>
      </c>
      <c r="FH1220" s="104">
        <v>27</v>
      </c>
      <c r="FI1220" s="104">
        <v>27</v>
      </c>
      <c r="FJ1220" s="104">
        <v>27</v>
      </c>
      <c r="FK1220" s="104">
        <v>27</v>
      </c>
      <c r="FL1220" s="104">
        <v>27</v>
      </c>
      <c r="FM1220" s="104">
        <v>27</v>
      </c>
      <c r="FN1220" s="104">
        <v>27</v>
      </c>
      <c r="FO1220" s="104">
        <v>27</v>
      </c>
      <c r="FP1220" s="104">
        <v>27</v>
      </c>
      <c r="FQ1220" s="104">
        <v>27</v>
      </c>
      <c r="FR1220" s="104">
        <v>27</v>
      </c>
      <c r="FS1220" s="104">
        <v>27</v>
      </c>
      <c r="FT1220" s="104">
        <v>27</v>
      </c>
      <c r="FU1220" s="104">
        <v>27</v>
      </c>
      <c r="FV1220" s="104">
        <v>27</v>
      </c>
      <c r="FW1220" s="104">
        <v>27</v>
      </c>
      <c r="FX1220" s="104">
        <v>27</v>
      </c>
      <c r="FY1220" s="104">
        <v>27</v>
      </c>
      <c r="FZ1220" s="104">
        <v>27</v>
      </c>
      <c r="GA1220" s="150">
        <f t="shared" ref="GA1220" ca="1" si="3160">SUMIF($GD$8:$HG$9,$O$5,GD1220:HG1220)</f>
        <v>589</v>
      </c>
      <c r="GB1220" s="150">
        <f t="shared" ref="GB1220" si="3161">SUM(GD1221:HG1221)</f>
        <v>1003</v>
      </c>
      <c r="GC1220" s="152">
        <f t="shared" ref="GC1220" ca="1" si="3162">GB1220/GA1220</f>
        <v>1.7028862478777589</v>
      </c>
      <c r="GD1220" s="104">
        <v>27</v>
      </c>
      <c r="GE1220" s="104">
        <v>27</v>
      </c>
      <c r="GF1220" s="104">
        <v>27</v>
      </c>
      <c r="GG1220" s="104">
        <v>27</v>
      </c>
      <c r="GH1220" s="104">
        <v>27</v>
      </c>
      <c r="GI1220" s="104">
        <v>27</v>
      </c>
      <c r="GJ1220" s="104">
        <v>27</v>
      </c>
      <c r="GK1220" s="104">
        <v>27</v>
      </c>
      <c r="GL1220" s="104">
        <v>27</v>
      </c>
      <c r="GM1220" s="104">
        <v>27</v>
      </c>
      <c r="GN1220" s="104">
        <v>27</v>
      </c>
      <c r="GO1220" s="104">
        <v>27</v>
      </c>
      <c r="GP1220" s="104">
        <v>27</v>
      </c>
      <c r="GQ1220" s="104">
        <v>27</v>
      </c>
      <c r="GR1220" s="104">
        <v>27</v>
      </c>
      <c r="GS1220" s="104">
        <v>27</v>
      </c>
      <c r="GT1220" s="104">
        <v>27</v>
      </c>
      <c r="GU1220" s="104">
        <v>27</v>
      </c>
      <c r="GV1220" s="104">
        <v>27</v>
      </c>
      <c r="GW1220" s="104">
        <v>27</v>
      </c>
      <c r="GX1220" s="104">
        <v>27</v>
      </c>
      <c r="GY1220" s="104">
        <v>22</v>
      </c>
      <c r="GZ1220" s="104"/>
      <c r="HA1220" s="104"/>
      <c r="HB1220" s="104"/>
      <c r="HC1220" s="104"/>
      <c r="HD1220" s="104"/>
      <c r="HE1220" s="104"/>
      <c r="HF1220" s="104"/>
      <c r="HG1220" s="104"/>
      <c r="HH1220" s="150"/>
      <c r="HI1220" s="150">
        <f t="shared" ref="HI1220" si="3163">SUM(HK1221:IO1221)</f>
        <v>117</v>
      </c>
      <c r="HJ1220" s="152" t="e">
        <v>#DIV/0!</v>
      </c>
      <c r="HK1220" s="104"/>
      <c r="HL1220" s="104"/>
      <c r="HM1220" s="104"/>
      <c r="HN1220" s="104"/>
      <c r="HO1220" s="104"/>
      <c r="HP1220" s="104"/>
      <c r="HQ1220" s="104"/>
      <c r="HR1220" s="104"/>
      <c r="HS1220" s="104"/>
      <c r="HT1220" s="104"/>
      <c r="HU1220" s="104"/>
      <c r="HV1220" s="104"/>
      <c r="HW1220" s="104"/>
      <c r="HX1220" s="104"/>
      <c r="HY1220" s="104"/>
      <c r="HZ1220" s="104"/>
      <c r="IA1220" s="104"/>
      <c r="IB1220" s="104"/>
      <c r="IC1220" s="104"/>
      <c r="ID1220" s="104"/>
      <c r="IE1220" s="104"/>
      <c r="IF1220" s="104"/>
      <c r="IG1220" s="104"/>
      <c r="IH1220" s="104"/>
      <c r="II1220" s="104"/>
      <c r="IJ1220" s="104"/>
      <c r="IK1220" s="104"/>
      <c r="IL1220" s="104"/>
      <c r="IM1220" s="104"/>
      <c r="IN1220" s="104"/>
      <c r="IO1220" s="104"/>
      <c r="IP1220" s="150"/>
      <c r="IQ1220" s="150">
        <v>0</v>
      </c>
      <c r="IR1220" s="152" t="e">
        <v>#DIV/0!</v>
      </c>
      <c r="IS1220" s="104"/>
      <c r="IT1220" s="104"/>
      <c r="IU1220" s="104"/>
      <c r="IV1220" s="104"/>
      <c r="IW1220" s="104"/>
      <c r="IX1220" s="104"/>
      <c r="IY1220" s="104"/>
      <c r="IZ1220" s="104"/>
      <c r="JA1220" s="104"/>
      <c r="JB1220" s="104"/>
      <c r="JC1220" s="104"/>
      <c r="JD1220" s="104"/>
      <c r="JE1220" s="104"/>
      <c r="JF1220" s="104"/>
      <c r="JG1220" s="104"/>
      <c r="JH1220" s="104"/>
      <c r="JI1220" s="104"/>
      <c r="JJ1220" s="104"/>
      <c r="JK1220" s="104"/>
      <c r="JL1220" s="104"/>
      <c r="JM1220" s="104"/>
      <c r="JN1220" s="104"/>
      <c r="JO1220" s="104"/>
      <c r="JP1220" s="104"/>
      <c r="JQ1220" s="104"/>
      <c r="JR1220" s="104"/>
      <c r="JS1220" s="104"/>
      <c r="JT1220" s="104"/>
      <c r="JU1220" s="23"/>
      <c r="JV1220" s="104"/>
      <c r="JW1220" s="150"/>
      <c r="JX1220" s="150">
        <v>0</v>
      </c>
      <c r="JY1220" s="152" t="e">
        <v>#DIV/0!</v>
      </c>
      <c r="JZ1220" s="104"/>
      <c r="KA1220" s="104"/>
      <c r="KB1220" s="104"/>
      <c r="KC1220" s="104"/>
      <c r="KD1220" s="104"/>
      <c r="KE1220" s="104"/>
      <c r="KF1220" s="104"/>
      <c r="KG1220" s="104"/>
      <c r="KH1220" s="104"/>
      <c r="KI1220" s="104"/>
      <c r="KJ1220" s="104"/>
      <c r="KK1220" s="104"/>
      <c r="KL1220" s="104"/>
      <c r="KM1220" s="104"/>
      <c r="KN1220" s="104"/>
      <c r="KO1220" s="104"/>
      <c r="KP1220" s="104"/>
      <c r="KQ1220" s="104"/>
      <c r="KR1220" s="104"/>
      <c r="KS1220" s="104"/>
      <c r="KT1220" s="104"/>
      <c r="KU1220" s="104"/>
      <c r="KV1220" s="104"/>
      <c r="KW1220" s="104"/>
      <c r="KX1220" s="104"/>
      <c r="KY1220" s="104"/>
      <c r="KZ1220" s="104"/>
      <c r="LA1220" s="104"/>
      <c r="LB1220" s="104"/>
      <c r="LC1220" s="104"/>
      <c r="LD1220" s="104"/>
      <c r="LE1220" s="150"/>
      <c r="LF1220" s="150">
        <v>0</v>
      </c>
      <c r="LG1220" s="152" t="e">
        <v>#DIV/0!</v>
      </c>
      <c r="LH1220" s="104"/>
      <c r="LI1220" s="104"/>
      <c r="LJ1220" s="104"/>
      <c r="LK1220" s="104"/>
      <c r="LL1220" s="104"/>
      <c r="LM1220" s="104"/>
      <c r="LN1220" s="104"/>
      <c r="LO1220" s="104"/>
      <c r="LP1220" s="104"/>
      <c r="LQ1220" s="104"/>
      <c r="LR1220" s="104"/>
      <c r="LS1220" s="104"/>
      <c r="LT1220" s="104"/>
      <c r="LU1220" s="104"/>
      <c r="LV1220" s="104"/>
      <c r="LW1220" s="104"/>
      <c r="LX1220" s="104"/>
      <c r="LY1220" s="104"/>
      <c r="LZ1220" s="104"/>
      <c r="MA1220" s="104"/>
      <c r="MB1220" s="104"/>
      <c r="MC1220" s="104"/>
      <c r="MD1220" s="104"/>
      <c r="ME1220" s="104"/>
      <c r="MF1220" s="104"/>
      <c r="MG1220" s="104"/>
      <c r="MH1220" s="104"/>
      <c r="MI1220" s="104"/>
      <c r="MJ1220" s="104"/>
      <c r="MK1220" s="104"/>
      <c r="ML1220" s="104"/>
    </row>
    <row r="1221" spans="1:350" ht="13.9" customHeight="1" outlineLevel="2" x14ac:dyDescent="0.2">
      <c r="A1221" s="186"/>
      <c r="B1221" s="182"/>
      <c r="C1221" s="155"/>
      <c r="D1221" s="155"/>
      <c r="E1221" s="176"/>
      <c r="F1221" s="176"/>
      <c r="G1221" s="176"/>
      <c r="H1221" s="171"/>
      <c r="I1221" s="171"/>
      <c r="J1221" s="213"/>
      <c r="K1221" s="213"/>
      <c r="L1221" s="173"/>
      <c r="M1221" s="173"/>
      <c r="N1221" s="184"/>
      <c r="O1221" s="157"/>
      <c r="P1221" s="17" t="s">
        <v>26</v>
      </c>
      <c r="Q1221" s="151"/>
      <c r="R1221" s="151"/>
      <c r="S1221" s="153"/>
      <c r="T1221" s="105"/>
      <c r="U1221" s="105"/>
      <c r="V1221" s="105"/>
      <c r="W1221" s="105"/>
      <c r="X1221" s="105"/>
      <c r="Y1221" s="105"/>
      <c r="Z1221" s="105"/>
      <c r="AA1221" s="105"/>
      <c r="AB1221" s="105"/>
      <c r="AC1221" s="105"/>
      <c r="AD1221" s="105"/>
      <c r="AE1221" s="105"/>
      <c r="AF1221" s="105"/>
      <c r="AG1221" s="105"/>
      <c r="AH1221" s="105"/>
      <c r="AI1221" s="105"/>
      <c r="AJ1221" s="105"/>
      <c r="AK1221" s="105"/>
      <c r="AL1221" s="105"/>
      <c r="AM1221" s="105"/>
      <c r="AN1221" s="105"/>
      <c r="AO1221" s="105"/>
      <c r="AP1221" s="105"/>
      <c r="AQ1221" s="105"/>
      <c r="AR1221" s="105"/>
      <c r="AS1221" s="105"/>
      <c r="AT1221" s="105"/>
      <c r="AU1221" s="105"/>
      <c r="AV1221" s="105"/>
      <c r="AW1221" s="105"/>
      <c r="AX1221" s="151"/>
      <c r="AY1221" s="151"/>
      <c r="AZ1221" s="153"/>
      <c r="BA1221" s="105"/>
      <c r="BB1221" s="105"/>
      <c r="BC1221" s="105"/>
      <c r="BD1221" s="105"/>
      <c r="BE1221" s="105"/>
      <c r="BF1221" s="105"/>
      <c r="BG1221" s="105"/>
      <c r="BH1221" s="105"/>
      <c r="BI1221" s="105"/>
      <c r="BJ1221" s="105"/>
      <c r="BK1221" s="105"/>
      <c r="BL1221" s="105"/>
      <c r="BM1221" s="105"/>
      <c r="BN1221" s="105"/>
      <c r="BO1221" s="105"/>
      <c r="BP1221" s="105"/>
      <c r="BQ1221" s="105"/>
      <c r="BR1221" s="105"/>
      <c r="BS1221" s="105"/>
      <c r="BT1221" s="105"/>
      <c r="BU1221" s="105"/>
      <c r="BV1221" s="105"/>
      <c r="BW1221" s="105"/>
      <c r="BX1221" s="105"/>
      <c r="BY1221" s="105"/>
      <c r="BZ1221" s="105"/>
      <c r="CA1221" s="105"/>
      <c r="CB1221" s="105"/>
      <c r="CC1221" s="105"/>
      <c r="CD1221" s="105"/>
      <c r="CE1221" s="105"/>
      <c r="CF1221" s="151"/>
      <c r="CG1221" s="151"/>
      <c r="CH1221" s="153"/>
      <c r="CI1221" s="141"/>
      <c r="CJ1221" s="141"/>
      <c r="CK1221" s="141"/>
      <c r="CL1221" s="141"/>
      <c r="CM1221" s="141"/>
      <c r="CN1221" s="141"/>
      <c r="CO1221" s="141"/>
      <c r="CP1221" s="141"/>
      <c r="CQ1221" s="141"/>
      <c r="CR1221" s="141"/>
      <c r="CS1221" s="141"/>
      <c r="CT1221" s="141"/>
      <c r="CU1221" s="141"/>
      <c r="CV1221" s="141"/>
      <c r="CW1221" s="141"/>
      <c r="CX1221" s="141"/>
      <c r="CY1221" s="141"/>
      <c r="CZ1221" s="141"/>
      <c r="DA1221" s="141"/>
      <c r="DB1221" s="141"/>
      <c r="DC1221" s="141"/>
      <c r="DD1221" s="141"/>
      <c r="DE1221" s="141"/>
      <c r="DF1221" s="141"/>
      <c r="DG1221" s="141"/>
      <c r="DH1221" s="141"/>
      <c r="DI1221" s="141"/>
      <c r="DJ1221" s="141"/>
      <c r="DK1221" s="141"/>
      <c r="DL1221" s="141"/>
      <c r="DM1221" s="141"/>
      <c r="DN1221" s="151"/>
      <c r="DO1221" s="151"/>
      <c r="DP1221" s="153"/>
      <c r="DQ1221" s="105"/>
      <c r="DR1221" s="105"/>
      <c r="DS1221" s="105"/>
      <c r="DT1221" s="105"/>
      <c r="DU1221" s="105"/>
      <c r="DV1221" s="105"/>
      <c r="DW1221" s="105"/>
      <c r="DX1221" s="105"/>
      <c r="DY1221" s="105"/>
      <c r="DZ1221" s="105"/>
      <c r="EA1221" s="105"/>
      <c r="EB1221" s="105"/>
      <c r="EC1221" s="105"/>
      <c r="ED1221" s="105"/>
      <c r="EE1221" s="105"/>
      <c r="EF1221" s="105"/>
      <c r="EG1221" s="105"/>
      <c r="EH1221" s="105"/>
      <c r="EI1221" s="105"/>
      <c r="EJ1221" s="105"/>
      <c r="EK1221" s="105"/>
      <c r="EL1221" s="105"/>
      <c r="EM1221" s="105"/>
      <c r="EN1221" s="105"/>
      <c r="EO1221" s="105"/>
      <c r="EP1221" s="105"/>
      <c r="EQ1221" s="105"/>
      <c r="ER1221" s="105"/>
      <c r="ES1221" s="151"/>
      <c r="ET1221" s="151"/>
      <c r="EU1221" s="153"/>
      <c r="EV1221" s="105"/>
      <c r="EW1221" s="125"/>
      <c r="EX1221" s="105"/>
      <c r="EY1221" s="105"/>
      <c r="EZ1221" s="105"/>
      <c r="FA1221" s="105"/>
      <c r="FB1221" s="105"/>
      <c r="FC1221" s="105"/>
      <c r="FD1221" s="105"/>
      <c r="FE1221" s="105"/>
      <c r="FF1221" s="105">
        <v>5</v>
      </c>
      <c r="FG1221" s="105">
        <v>29</v>
      </c>
      <c r="FH1221" s="105">
        <v>34</v>
      </c>
      <c r="FI1221" s="105">
        <v>45</v>
      </c>
      <c r="FJ1221" s="105">
        <v>0</v>
      </c>
      <c r="FK1221" s="141">
        <v>26</v>
      </c>
      <c r="FL1221" s="105">
        <v>24</v>
      </c>
      <c r="FM1221" s="105"/>
      <c r="FN1221" s="105">
        <v>91</v>
      </c>
      <c r="FO1221" s="105"/>
      <c r="FP1221" s="105"/>
      <c r="FQ1221" s="105"/>
      <c r="FR1221" s="105"/>
      <c r="FS1221" s="105"/>
      <c r="FT1221" s="105">
        <v>70</v>
      </c>
      <c r="FU1221" s="105"/>
      <c r="FV1221" s="105">
        <v>33</v>
      </c>
      <c r="FW1221" s="105">
        <v>26</v>
      </c>
      <c r="FX1221" s="105">
        <v>52</v>
      </c>
      <c r="FY1221" s="105">
        <v>68</v>
      </c>
      <c r="FZ1221" s="105">
        <v>72</v>
      </c>
      <c r="GA1221" s="151"/>
      <c r="GB1221" s="151"/>
      <c r="GC1221" s="153"/>
      <c r="GD1221" s="105">
        <v>110</v>
      </c>
      <c r="GE1221" s="105">
        <v>99</v>
      </c>
      <c r="GF1221" s="105">
        <v>76</v>
      </c>
      <c r="GG1221" s="105">
        <v>82</v>
      </c>
      <c r="GH1221" s="105"/>
      <c r="GI1221" s="105"/>
      <c r="GJ1221" s="105">
        <v>101</v>
      </c>
      <c r="GK1221" s="105"/>
      <c r="GL1221" s="105"/>
      <c r="GM1221" s="105"/>
      <c r="GN1221" s="105"/>
      <c r="GO1221" s="105">
        <v>40</v>
      </c>
      <c r="GP1221" s="105"/>
      <c r="GQ1221" s="105">
        <v>103</v>
      </c>
      <c r="GR1221" s="105"/>
      <c r="GS1221" s="105">
        <v>72</v>
      </c>
      <c r="GT1221" s="105">
        <v>32</v>
      </c>
      <c r="GU1221" s="105"/>
      <c r="GV1221" s="105">
        <v>61</v>
      </c>
      <c r="GW1221" s="105">
        <v>3</v>
      </c>
      <c r="GX1221" s="105"/>
      <c r="GY1221" s="105">
        <v>28</v>
      </c>
      <c r="GZ1221" s="105">
        <v>16</v>
      </c>
      <c r="HA1221" s="105">
        <v>42</v>
      </c>
      <c r="HB1221" s="105">
        <v>38</v>
      </c>
      <c r="HC1221" s="105">
        <v>21</v>
      </c>
      <c r="HD1221" s="105">
        <v>22</v>
      </c>
      <c r="HE1221" s="105">
        <v>15</v>
      </c>
      <c r="HF1221" s="105">
        <v>30</v>
      </c>
      <c r="HG1221" s="105">
        <v>12</v>
      </c>
      <c r="HH1221" s="151"/>
      <c r="HI1221" s="151"/>
      <c r="HJ1221" s="153"/>
      <c r="HK1221" s="105">
        <v>6</v>
      </c>
      <c r="HL1221" s="105">
        <v>25</v>
      </c>
      <c r="HM1221" s="105">
        <v>10</v>
      </c>
      <c r="HN1221" s="105"/>
      <c r="HO1221" s="105"/>
      <c r="HP1221" s="105">
        <v>8</v>
      </c>
      <c r="HQ1221" s="105"/>
      <c r="HR1221" s="105"/>
      <c r="HS1221" s="105"/>
      <c r="HT1221" s="105"/>
      <c r="HU1221" s="105"/>
      <c r="HV1221" s="141">
        <v>28</v>
      </c>
      <c r="HW1221" s="141">
        <v>30</v>
      </c>
      <c r="HX1221" s="141">
        <v>10</v>
      </c>
      <c r="HY1221" s="105"/>
      <c r="HZ1221" s="105"/>
      <c r="IA1221" s="105"/>
      <c r="IB1221" s="105"/>
      <c r="IC1221" s="105"/>
      <c r="ID1221" s="105"/>
      <c r="IE1221" s="105"/>
      <c r="IF1221" s="105"/>
      <c r="IG1221" s="105"/>
      <c r="IH1221" s="105"/>
      <c r="II1221" s="105"/>
      <c r="IJ1221" s="105"/>
      <c r="IK1221" s="105"/>
      <c r="IL1221" s="105"/>
      <c r="IM1221" s="105"/>
      <c r="IN1221" s="105"/>
      <c r="IO1221" s="105"/>
      <c r="IP1221" s="151"/>
      <c r="IQ1221" s="151"/>
      <c r="IR1221" s="153"/>
      <c r="IS1221" s="105"/>
      <c r="IT1221" s="105"/>
      <c r="IU1221" s="105"/>
      <c r="IV1221" s="105"/>
      <c r="IW1221" s="105"/>
      <c r="IX1221" s="105"/>
      <c r="IY1221" s="105"/>
      <c r="IZ1221" s="105"/>
      <c r="JA1221" s="105"/>
      <c r="JB1221" s="105"/>
      <c r="JC1221" s="105"/>
      <c r="JD1221" s="105"/>
      <c r="JE1221" s="105"/>
      <c r="JF1221" s="105"/>
      <c r="JG1221" s="105"/>
      <c r="JH1221" s="105"/>
      <c r="JI1221" s="105"/>
      <c r="JJ1221" s="105"/>
      <c r="JK1221" s="105"/>
      <c r="JL1221" s="105"/>
      <c r="JM1221" s="105"/>
      <c r="JN1221" s="105"/>
      <c r="JO1221" s="105"/>
      <c r="JP1221" s="105"/>
      <c r="JQ1221" s="105"/>
      <c r="JR1221" s="105"/>
      <c r="JS1221" s="105"/>
      <c r="JT1221" s="105"/>
      <c r="JU1221" s="25"/>
      <c r="JV1221" s="105"/>
      <c r="JW1221" s="151"/>
      <c r="JX1221" s="151"/>
      <c r="JY1221" s="153"/>
      <c r="JZ1221" s="105"/>
      <c r="KA1221" s="105"/>
      <c r="KB1221" s="105"/>
      <c r="KC1221" s="105"/>
      <c r="KD1221" s="105"/>
      <c r="KE1221" s="105"/>
      <c r="KF1221" s="105"/>
      <c r="KG1221" s="105"/>
      <c r="KH1221" s="105"/>
      <c r="KI1221" s="105"/>
      <c r="KJ1221" s="105"/>
      <c r="KK1221" s="105"/>
      <c r="KL1221" s="105"/>
      <c r="KM1221" s="105"/>
      <c r="KN1221" s="105"/>
      <c r="KO1221" s="105"/>
      <c r="KP1221" s="105"/>
      <c r="KQ1221" s="105"/>
      <c r="KR1221" s="105"/>
      <c r="KS1221" s="105"/>
      <c r="KT1221" s="105"/>
      <c r="KU1221" s="105"/>
      <c r="KV1221" s="105"/>
      <c r="KW1221" s="105"/>
      <c r="KX1221" s="105"/>
      <c r="KY1221" s="105"/>
      <c r="KZ1221" s="105"/>
      <c r="LA1221" s="105"/>
      <c r="LB1221" s="105"/>
      <c r="LC1221" s="105"/>
      <c r="LD1221" s="105"/>
      <c r="LE1221" s="151"/>
      <c r="LF1221" s="151"/>
      <c r="LG1221" s="153"/>
      <c r="LH1221" s="105"/>
      <c r="LI1221" s="105"/>
      <c r="LJ1221" s="105"/>
      <c r="LK1221" s="105"/>
      <c r="LL1221" s="105"/>
      <c r="LM1221" s="105"/>
      <c r="LN1221" s="105"/>
      <c r="LO1221" s="105"/>
      <c r="LP1221" s="105"/>
      <c r="LQ1221" s="105"/>
      <c r="LR1221" s="105"/>
      <c r="LS1221" s="105"/>
      <c r="LT1221" s="105"/>
      <c r="LU1221" s="105"/>
      <c r="LV1221" s="105"/>
      <c r="LW1221" s="105"/>
      <c r="LX1221" s="105"/>
      <c r="LY1221" s="105"/>
      <c r="LZ1221" s="105"/>
      <c r="MA1221" s="105"/>
      <c r="MB1221" s="105"/>
      <c r="MC1221" s="105"/>
      <c r="MD1221" s="105"/>
      <c r="ME1221" s="105"/>
      <c r="MF1221" s="105"/>
      <c r="MG1221" s="105"/>
      <c r="MH1221" s="105"/>
      <c r="MI1221" s="105"/>
      <c r="MJ1221" s="105"/>
      <c r="MK1221" s="105"/>
      <c r="ML1221" s="105"/>
    </row>
    <row r="1222" spans="1:350" ht="13.9" customHeight="1" outlineLevel="2" x14ac:dyDescent="0.2">
      <c r="A1222" s="185" t="s">
        <v>719</v>
      </c>
      <c r="B1222" s="181" t="s">
        <v>1202</v>
      </c>
      <c r="C1222" s="154" t="s">
        <v>701</v>
      </c>
      <c r="D1222" s="154">
        <v>102360</v>
      </c>
      <c r="E1222" s="175"/>
      <c r="F1222" s="175">
        <f>D1222-E1222</f>
        <v>102360</v>
      </c>
      <c r="G1222" s="175" t="s">
        <v>849</v>
      </c>
      <c r="H1222" s="170">
        <v>41671</v>
      </c>
      <c r="I1222" s="170">
        <v>41757</v>
      </c>
      <c r="J1222" s="234">
        <f ca="1">E1222+Q1222+AX1222+CF1222+DN1222+ES1222+GA1222+HH1222+IP1222+JW1222+LE1222</f>
        <v>102300</v>
      </c>
      <c r="K1222" s="234">
        <f>61191+1600+1050+1300+1100+2610+1315+800+600+750+500+2300</f>
        <v>75116</v>
      </c>
      <c r="L1222" s="172">
        <f ca="1">K1222/J1222</f>
        <v>0.73427174975562071</v>
      </c>
      <c r="M1222" s="172">
        <f>K1222/D1222</f>
        <v>0.7338413442751075</v>
      </c>
      <c r="N1222" s="183">
        <f ca="1">SUMIF($EV$8:$FZ$9,$O$5,$EV1223:$FZ1223)-SUMIF($EV$8:$FZ$9,$Q$5,$EV1223:$FZ1223)</f>
        <v>0</v>
      </c>
      <c r="O1222" s="156"/>
      <c r="P1222" s="104" t="s">
        <v>25</v>
      </c>
      <c r="Q1222" s="150">
        <v>0</v>
      </c>
      <c r="R1222" s="150">
        <v>0</v>
      </c>
      <c r="S1222" s="152" t="e">
        <v>#DIV/0!</v>
      </c>
      <c r="T1222" s="104"/>
      <c r="U1222" s="104"/>
      <c r="V1222" s="104"/>
      <c r="W1222" s="104"/>
      <c r="X1222" s="104"/>
      <c r="Y1222" s="104"/>
      <c r="Z1222" s="104"/>
      <c r="AA1222" s="104"/>
      <c r="AB1222" s="104"/>
      <c r="AC1222" s="104"/>
      <c r="AD1222" s="104"/>
      <c r="AE1222" s="104"/>
      <c r="AF1222" s="104"/>
      <c r="AG1222" s="104"/>
      <c r="AH1222" s="104"/>
      <c r="AI1222" s="104"/>
      <c r="AJ1222" s="104"/>
      <c r="AK1222" s="104"/>
      <c r="AL1222" s="104"/>
      <c r="AM1222" s="104"/>
      <c r="AN1222" s="104"/>
      <c r="AO1222" s="104"/>
      <c r="AP1222" s="104"/>
      <c r="AQ1222" s="104"/>
      <c r="AR1222" s="104"/>
      <c r="AS1222" s="104"/>
      <c r="AT1222" s="104"/>
      <c r="AU1222" s="104"/>
      <c r="AV1222" s="104"/>
      <c r="AW1222" s="104"/>
      <c r="AX1222" s="150">
        <f t="shared" ca="1" si="3030"/>
        <v>0</v>
      </c>
      <c r="AY1222" s="150">
        <f>SUM(BA1223:CE1223)</f>
        <v>0</v>
      </c>
      <c r="AZ1222" s="152" t="e">
        <f ca="1">AY1222/AX1222</f>
        <v>#DIV/0!</v>
      </c>
      <c r="BA1222" s="104"/>
      <c r="BB1222" s="104"/>
      <c r="BC1222" s="104"/>
      <c r="BD1222" s="104"/>
      <c r="BE1222" s="104"/>
      <c r="BF1222" s="104"/>
      <c r="BG1222" s="104"/>
      <c r="BH1222" s="104"/>
      <c r="BI1222" s="104"/>
      <c r="BJ1222" s="104"/>
      <c r="BK1222" s="104"/>
      <c r="BL1222" s="104"/>
      <c r="BM1222" s="104"/>
      <c r="BN1222" s="104"/>
      <c r="BO1222" s="104"/>
      <c r="BP1222" s="104"/>
      <c r="BQ1222" s="104"/>
      <c r="BR1222" s="104"/>
      <c r="BS1222" s="104"/>
      <c r="BT1222" s="104"/>
      <c r="BU1222" s="104"/>
      <c r="BV1222" s="104"/>
      <c r="BW1222" s="104"/>
      <c r="BX1222" s="104"/>
      <c r="BY1222" s="104"/>
      <c r="BZ1222" s="104"/>
      <c r="CA1222" s="104"/>
      <c r="CB1222" s="104"/>
      <c r="CC1222" s="104"/>
      <c r="CD1222" s="104"/>
      <c r="CE1222" s="104"/>
      <c r="CF1222" s="150">
        <f t="shared" ref="CF1222" si="3164">SUM(CI1222:DM1222)</f>
        <v>0</v>
      </c>
      <c r="CG1222" s="150">
        <f>SUM(CI1223:DM1223)</f>
        <v>0</v>
      </c>
      <c r="CH1222" s="152" t="e">
        <f>CG1222/CF1222</f>
        <v>#DIV/0!</v>
      </c>
      <c r="CI1222" s="129"/>
      <c r="CJ1222" s="129"/>
      <c r="CK1222" s="129"/>
      <c r="CL1222" s="129"/>
      <c r="CM1222" s="129"/>
      <c r="CN1222" s="129"/>
      <c r="CO1222" s="129"/>
      <c r="CP1222" s="129"/>
      <c r="CQ1222" s="129"/>
      <c r="CR1222" s="129"/>
      <c r="CS1222" s="129"/>
      <c r="CT1222" s="129"/>
      <c r="CU1222" s="129"/>
      <c r="CV1222" s="129"/>
      <c r="CW1222" s="129"/>
      <c r="CX1222" s="129"/>
      <c r="CY1222" s="129"/>
      <c r="CZ1222" s="129"/>
      <c r="DA1222" s="129"/>
      <c r="DB1222" s="129"/>
      <c r="DC1222" s="129"/>
      <c r="DD1222" s="129"/>
      <c r="DE1222" s="129"/>
      <c r="DF1222" s="129"/>
      <c r="DG1222" s="129"/>
      <c r="DH1222" s="129"/>
      <c r="DI1222" s="129"/>
      <c r="DJ1222" s="129"/>
      <c r="DK1222" s="129"/>
      <c r="DL1222" s="129"/>
      <c r="DM1222" s="129"/>
      <c r="DN1222" s="150">
        <f t="shared" ref="DN1222" si="3165">SUM(DQ1222:ER1222)</f>
        <v>25600</v>
      </c>
      <c r="DO1222" s="150">
        <f>SUM(DQ1223:ER1223)</f>
        <v>0</v>
      </c>
      <c r="DP1222" s="152">
        <f t="shared" si="3068"/>
        <v>0</v>
      </c>
      <c r="DQ1222" s="104">
        <v>200</v>
      </c>
      <c r="DR1222" s="104">
        <v>200</v>
      </c>
      <c r="DS1222" s="104">
        <v>200</v>
      </c>
      <c r="DT1222" s="104">
        <v>200</v>
      </c>
      <c r="DU1222" s="104">
        <v>500</v>
      </c>
      <c r="DV1222" s="104">
        <v>500</v>
      </c>
      <c r="DW1222" s="104">
        <v>1000</v>
      </c>
      <c r="DX1222" s="104">
        <v>1000</v>
      </c>
      <c r="DY1222" s="104">
        <v>1000</v>
      </c>
      <c r="DZ1222" s="104">
        <v>1000</v>
      </c>
      <c r="EA1222" s="104">
        <v>1000</v>
      </c>
      <c r="EB1222" s="104">
        <v>1000</v>
      </c>
      <c r="EC1222" s="104">
        <v>1000</v>
      </c>
      <c r="ED1222" s="104">
        <v>1000</v>
      </c>
      <c r="EE1222" s="106">
        <v>1000</v>
      </c>
      <c r="EF1222" s="104">
        <v>1000</v>
      </c>
      <c r="EG1222" s="104">
        <v>1000</v>
      </c>
      <c r="EH1222" s="104">
        <v>1000</v>
      </c>
      <c r="EI1222" s="104">
        <v>1000</v>
      </c>
      <c r="EJ1222" s="104">
        <v>1000</v>
      </c>
      <c r="EK1222" s="104">
        <v>1000</v>
      </c>
      <c r="EL1222" s="104">
        <v>1000</v>
      </c>
      <c r="EM1222" s="104">
        <v>1300</v>
      </c>
      <c r="EN1222" s="104">
        <v>1300</v>
      </c>
      <c r="EO1222" s="104">
        <v>1300</v>
      </c>
      <c r="EP1222" s="104">
        <v>1300</v>
      </c>
      <c r="EQ1222" s="104">
        <v>1300</v>
      </c>
      <c r="ER1222" s="104">
        <v>1300</v>
      </c>
      <c r="ES1222" s="150">
        <f t="shared" ca="1" si="3079"/>
        <v>40300</v>
      </c>
      <c r="ET1222" s="150">
        <f>SUM(EV1223:FZ1223)</f>
        <v>28893</v>
      </c>
      <c r="EU1222" s="152">
        <f t="shared" ca="1" si="3105"/>
        <v>0.71694789081885857</v>
      </c>
      <c r="EV1222" s="67">
        <v>1300</v>
      </c>
      <c r="EW1222" s="67">
        <v>1300</v>
      </c>
      <c r="EX1222" s="67">
        <v>1300</v>
      </c>
      <c r="EY1222" s="67">
        <v>1300</v>
      </c>
      <c r="EZ1222" s="67">
        <v>1300</v>
      </c>
      <c r="FA1222" s="67">
        <v>1300</v>
      </c>
      <c r="FB1222" s="67">
        <v>1300</v>
      </c>
      <c r="FC1222" s="67">
        <v>1300</v>
      </c>
      <c r="FD1222" s="67">
        <v>1300</v>
      </c>
      <c r="FE1222" s="67">
        <v>1300</v>
      </c>
      <c r="FF1222" s="67">
        <v>1300</v>
      </c>
      <c r="FG1222" s="67">
        <v>1300</v>
      </c>
      <c r="FH1222" s="67">
        <v>1300</v>
      </c>
      <c r="FI1222" s="67">
        <v>1300</v>
      </c>
      <c r="FJ1222" s="67">
        <v>1300</v>
      </c>
      <c r="FK1222" s="67">
        <v>1300</v>
      </c>
      <c r="FL1222" s="67">
        <v>1300</v>
      </c>
      <c r="FM1222" s="67">
        <v>1300</v>
      </c>
      <c r="FN1222" s="67">
        <v>1300</v>
      </c>
      <c r="FO1222" s="67">
        <v>1300</v>
      </c>
      <c r="FP1222" s="67">
        <v>1300</v>
      </c>
      <c r="FQ1222" s="67">
        <v>1300</v>
      </c>
      <c r="FR1222" s="67">
        <v>1300</v>
      </c>
      <c r="FS1222" s="67">
        <v>1300</v>
      </c>
      <c r="FT1222" s="67">
        <v>1300</v>
      </c>
      <c r="FU1222" s="67">
        <v>1300</v>
      </c>
      <c r="FV1222" s="67">
        <v>1300</v>
      </c>
      <c r="FW1222" s="67">
        <v>1300</v>
      </c>
      <c r="FX1222" s="67">
        <v>1300</v>
      </c>
      <c r="FY1222" s="104">
        <v>1300</v>
      </c>
      <c r="FZ1222" s="104">
        <v>1300</v>
      </c>
      <c r="GA1222" s="150">
        <f t="shared" ref="GA1222" ca="1" si="3166">SUMIF($GD$8:$HG$9,$O$5,GD1222:HG1222)</f>
        <v>36400</v>
      </c>
      <c r="GB1222" s="150">
        <f t="shared" ref="GB1222" si="3167">SUM(GD1223:HG1223)</f>
        <v>26440</v>
      </c>
      <c r="GC1222" s="152">
        <f t="shared" ref="GC1222" ca="1" si="3168">GB1222/GA1222</f>
        <v>0.72637362637362635</v>
      </c>
      <c r="GD1222" s="104">
        <v>1300</v>
      </c>
      <c r="GE1222" s="104">
        <v>1300</v>
      </c>
      <c r="GF1222" s="104">
        <v>1300</v>
      </c>
      <c r="GG1222" s="104">
        <v>1300</v>
      </c>
      <c r="GH1222" s="104">
        <v>1300</v>
      </c>
      <c r="GI1222" s="104">
        <v>1300</v>
      </c>
      <c r="GJ1222" s="104">
        <v>1300</v>
      </c>
      <c r="GK1222" s="104">
        <v>1300</v>
      </c>
      <c r="GL1222" s="104">
        <v>1300</v>
      </c>
      <c r="GM1222" s="104">
        <v>1300</v>
      </c>
      <c r="GN1222" s="104">
        <v>1300</v>
      </c>
      <c r="GO1222" s="104">
        <v>1300</v>
      </c>
      <c r="GP1222" s="104">
        <v>1300</v>
      </c>
      <c r="GQ1222" s="104">
        <v>1300</v>
      </c>
      <c r="GR1222" s="104">
        <v>1300</v>
      </c>
      <c r="GS1222" s="104">
        <v>1300</v>
      </c>
      <c r="GT1222" s="104">
        <v>1300</v>
      </c>
      <c r="GU1222" s="104">
        <v>1300</v>
      </c>
      <c r="GV1222" s="104">
        <v>1300</v>
      </c>
      <c r="GW1222" s="104">
        <v>1300</v>
      </c>
      <c r="GX1222" s="104">
        <v>1300</v>
      </c>
      <c r="GY1222" s="104">
        <v>1300</v>
      </c>
      <c r="GZ1222" s="104">
        <v>1300</v>
      </c>
      <c r="HA1222" s="104">
        <v>1300</v>
      </c>
      <c r="HB1222" s="104">
        <v>1300</v>
      </c>
      <c r="HC1222" s="104">
        <v>1300</v>
      </c>
      <c r="HD1222" s="104">
        <v>1300</v>
      </c>
      <c r="HE1222" s="104">
        <v>1300</v>
      </c>
      <c r="HF1222" s="104"/>
      <c r="HG1222" s="104"/>
      <c r="HH1222" s="150"/>
      <c r="HI1222" s="156">
        <f t="shared" ref="HI1222" si="3169">SUM(HK1223:IO1223)</f>
        <v>18280</v>
      </c>
      <c r="HJ1222" s="152" t="e">
        <v>#DIV/0!</v>
      </c>
      <c r="HK1222" s="104"/>
      <c r="HL1222" s="104"/>
      <c r="HM1222" s="104"/>
      <c r="HN1222" s="104"/>
      <c r="HO1222" s="104"/>
      <c r="HP1222" s="104"/>
      <c r="HQ1222" s="104"/>
      <c r="HR1222" s="104"/>
      <c r="HS1222" s="104"/>
      <c r="HT1222" s="104"/>
      <c r="HU1222" s="104"/>
      <c r="HV1222" s="104"/>
      <c r="HW1222" s="104"/>
      <c r="HX1222" s="104"/>
      <c r="HY1222" s="104"/>
      <c r="HZ1222" s="104"/>
      <c r="IA1222" s="104"/>
      <c r="IB1222" s="104"/>
      <c r="IC1222" s="104"/>
      <c r="ID1222" s="104"/>
      <c r="IE1222" s="104"/>
      <c r="IF1222" s="104"/>
      <c r="IG1222" s="104"/>
      <c r="IH1222" s="104"/>
      <c r="II1222" s="104"/>
      <c r="IJ1222" s="104"/>
      <c r="IK1222" s="104"/>
      <c r="IL1222" s="104"/>
      <c r="IM1222" s="104"/>
      <c r="IN1222" s="104"/>
      <c r="IO1222" s="104"/>
      <c r="IP1222" s="150"/>
      <c r="IQ1222" s="150">
        <v>0</v>
      </c>
      <c r="IR1222" s="152" t="e">
        <v>#DIV/0!</v>
      </c>
      <c r="IS1222" s="104"/>
      <c r="IT1222" s="104"/>
      <c r="IU1222" s="104"/>
      <c r="IV1222" s="104"/>
      <c r="IW1222" s="104"/>
      <c r="IX1222" s="104"/>
      <c r="IY1222" s="104"/>
      <c r="IZ1222" s="104"/>
      <c r="JA1222" s="104"/>
      <c r="JB1222" s="104"/>
      <c r="JC1222" s="104"/>
      <c r="JD1222" s="104"/>
      <c r="JE1222" s="104"/>
      <c r="JF1222" s="104"/>
      <c r="JG1222" s="104"/>
      <c r="JH1222" s="104"/>
      <c r="JI1222" s="104"/>
      <c r="JJ1222" s="104"/>
      <c r="JK1222" s="104"/>
      <c r="JL1222" s="104"/>
      <c r="JM1222" s="104"/>
      <c r="JN1222" s="104"/>
      <c r="JO1222" s="104"/>
      <c r="JP1222" s="104"/>
      <c r="JQ1222" s="104"/>
      <c r="JR1222" s="104"/>
      <c r="JS1222" s="104"/>
      <c r="JT1222" s="104"/>
      <c r="JU1222" s="23"/>
      <c r="JV1222" s="104"/>
      <c r="JW1222" s="150"/>
      <c r="JX1222" s="150">
        <v>0</v>
      </c>
      <c r="JY1222" s="152" t="e">
        <v>#DIV/0!</v>
      </c>
      <c r="JZ1222" s="104"/>
      <c r="KA1222" s="104"/>
      <c r="KB1222" s="104"/>
      <c r="KC1222" s="104"/>
      <c r="KD1222" s="104"/>
      <c r="KE1222" s="104"/>
      <c r="KF1222" s="104"/>
      <c r="KG1222" s="104"/>
      <c r="KH1222" s="104"/>
      <c r="KI1222" s="104"/>
      <c r="KJ1222" s="104"/>
      <c r="KK1222" s="104"/>
      <c r="KL1222" s="104"/>
      <c r="KM1222" s="104"/>
      <c r="KN1222" s="104"/>
      <c r="KO1222" s="104"/>
      <c r="KP1222" s="104"/>
      <c r="KQ1222" s="104"/>
      <c r="KR1222" s="104"/>
      <c r="KS1222" s="104"/>
      <c r="KT1222" s="104"/>
      <c r="KU1222" s="104"/>
      <c r="KV1222" s="104"/>
      <c r="KW1222" s="104"/>
      <c r="KX1222" s="104"/>
      <c r="KY1222" s="104"/>
      <c r="KZ1222" s="104"/>
      <c r="LA1222" s="104"/>
      <c r="LB1222" s="104"/>
      <c r="LC1222" s="104"/>
      <c r="LD1222" s="104"/>
      <c r="LE1222" s="150"/>
      <c r="LF1222" s="150">
        <v>0</v>
      </c>
      <c r="LG1222" s="152" t="e">
        <v>#DIV/0!</v>
      </c>
      <c r="LH1222" s="104"/>
      <c r="LI1222" s="104"/>
      <c r="LJ1222" s="104"/>
      <c r="LK1222" s="104"/>
      <c r="LL1222" s="104"/>
      <c r="LM1222" s="104"/>
      <c r="LN1222" s="104"/>
      <c r="LO1222" s="104"/>
      <c r="LP1222" s="104"/>
      <c r="LQ1222" s="104"/>
      <c r="LR1222" s="104"/>
      <c r="LS1222" s="104"/>
      <c r="LT1222" s="104"/>
      <c r="LU1222" s="104"/>
      <c r="LV1222" s="104"/>
      <c r="LW1222" s="104"/>
      <c r="LX1222" s="104"/>
      <c r="LY1222" s="104"/>
      <c r="LZ1222" s="104"/>
      <c r="MA1222" s="104"/>
      <c r="MB1222" s="104"/>
      <c r="MC1222" s="104"/>
      <c r="MD1222" s="104"/>
      <c r="ME1222" s="104"/>
      <c r="MF1222" s="104"/>
      <c r="MG1222" s="104"/>
      <c r="MH1222" s="104"/>
      <c r="MI1222" s="104"/>
      <c r="MJ1222" s="104"/>
      <c r="MK1222" s="104"/>
      <c r="ML1222" s="104"/>
    </row>
    <row r="1223" spans="1:350" ht="13.9" customHeight="1" outlineLevel="2" x14ac:dyDescent="0.2">
      <c r="A1223" s="186"/>
      <c r="B1223" s="182"/>
      <c r="C1223" s="155"/>
      <c r="D1223" s="155"/>
      <c r="E1223" s="176"/>
      <c r="F1223" s="176"/>
      <c r="G1223" s="176"/>
      <c r="H1223" s="171"/>
      <c r="I1223" s="171"/>
      <c r="J1223" s="235"/>
      <c r="K1223" s="235"/>
      <c r="L1223" s="173"/>
      <c r="M1223" s="173"/>
      <c r="N1223" s="184"/>
      <c r="O1223" s="157"/>
      <c r="P1223" s="17" t="s">
        <v>26</v>
      </c>
      <c r="Q1223" s="151"/>
      <c r="R1223" s="151"/>
      <c r="S1223" s="153"/>
      <c r="T1223" s="105"/>
      <c r="U1223" s="105"/>
      <c r="V1223" s="105"/>
      <c r="W1223" s="105"/>
      <c r="X1223" s="105"/>
      <c r="Y1223" s="105"/>
      <c r="Z1223" s="105"/>
      <c r="AA1223" s="105"/>
      <c r="AB1223" s="105"/>
      <c r="AC1223" s="105"/>
      <c r="AD1223" s="105"/>
      <c r="AE1223" s="105"/>
      <c r="AF1223" s="105"/>
      <c r="AG1223" s="105"/>
      <c r="AH1223" s="105"/>
      <c r="AI1223" s="105"/>
      <c r="AJ1223" s="105"/>
      <c r="AK1223" s="105"/>
      <c r="AL1223" s="105"/>
      <c r="AM1223" s="105"/>
      <c r="AN1223" s="105"/>
      <c r="AO1223" s="105"/>
      <c r="AP1223" s="105"/>
      <c r="AQ1223" s="105"/>
      <c r="AR1223" s="105"/>
      <c r="AS1223" s="105"/>
      <c r="AT1223" s="105"/>
      <c r="AU1223" s="105"/>
      <c r="AV1223" s="105"/>
      <c r="AW1223" s="105"/>
      <c r="AX1223" s="151"/>
      <c r="AY1223" s="151"/>
      <c r="AZ1223" s="153"/>
      <c r="BA1223" s="105"/>
      <c r="BB1223" s="105"/>
      <c r="BC1223" s="105"/>
      <c r="BD1223" s="105"/>
      <c r="BE1223" s="105"/>
      <c r="BF1223" s="105"/>
      <c r="BG1223" s="105"/>
      <c r="BH1223" s="105"/>
      <c r="BI1223" s="105"/>
      <c r="BJ1223" s="105"/>
      <c r="BK1223" s="105"/>
      <c r="BL1223" s="105"/>
      <c r="BM1223" s="105"/>
      <c r="BN1223" s="105"/>
      <c r="BO1223" s="105"/>
      <c r="BP1223" s="105"/>
      <c r="BQ1223" s="105"/>
      <c r="BR1223" s="105"/>
      <c r="BS1223" s="105"/>
      <c r="BT1223" s="105"/>
      <c r="BU1223" s="105"/>
      <c r="BV1223" s="105"/>
      <c r="BW1223" s="105"/>
      <c r="BX1223" s="105"/>
      <c r="BY1223" s="105"/>
      <c r="BZ1223" s="105"/>
      <c r="CA1223" s="105"/>
      <c r="CB1223" s="105"/>
      <c r="CC1223" s="105"/>
      <c r="CD1223" s="105"/>
      <c r="CE1223" s="105"/>
      <c r="CF1223" s="151"/>
      <c r="CG1223" s="151"/>
      <c r="CH1223" s="153"/>
      <c r="CI1223" s="141"/>
      <c r="CJ1223" s="141"/>
      <c r="CK1223" s="141"/>
      <c r="CL1223" s="141"/>
      <c r="CM1223" s="141"/>
      <c r="CN1223" s="141"/>
      <c r="CO1223" s="141"/>
      <c r="CP1223" s="141"/>
      <c r="CQ1223" s="141"/>
      <c r="CR1223" s="141"/>
      <c r="CS1223" s="141"/>
      <c r="CT1223" s="141"/>
      <c r="CU1223" s="141"/>
      <c r="CV1223" s="141"/>
      <c r="CW1223" s="141"/>
      <c r="CX1223" s="141"/>
      <c r="CY1223" s="141"/>
      <c r="CZ1223" s="141"/>
      <c r="DA1223" s="141"/>
      <c r="DB1223" s="141"/>
      <c r="DC1223" s="141"/>
      <c r="DD1223" s="141"/>
      <c r="DE1223" s="141"/>
      <c r="DF1223" s="141"/>
      <c r="DG1223" s="141"/>
      <c r="DH1223" s="141"/>
      <c r="DI1223" s="141"/>
      <c r="DJ1223" s="141"/>
      <c r="DK1223" s="141"/>
      <c r="DL1223" s="141"/>
      <c r="DM1223" s="141"/>
      <c r="DN1223" s="151"/>
      <c r="DO1223" s="151"/>
      <c r="DP1223" s="153"/>
      <c r="DQ1223" s="105"/>
      <c r="DR1223" s="105"/>
      <c r="DS1223" s="105"/>
      <c r="DT1223" s="105"/>
      <c r="DU1223" s="105"/>
      <c r="DV1223" s="105"/>
      <c r="DW1223" s="105"/>
      <c r="DX1223" s="105"/>
      <c r="DY1223" s="105"/>
      <c r="DZ1223" s="105"/>
      <c r="EA1223" s="105"/>
      <c r="EB1223" s="105"/>
      <c r="EC1223" s="105"/>
      <c r="ED1223" s="105"/>
      <c r="EE1223" s="105"/>
      <c r="EF1223" s="105"/>
      <c r="EG1223" s="105"/>
      <c r="EH1223" s="105"/>
      <c r="EI1223" s="105"/>
      <c r="EJ1223" s="105"/>
      <c r="EK1223" s="105"/>
      <c r="EL1223" s="105"/>
      <c r="EM1223" s="105"/>
      <c r="EN1223" s="105"/>
      <c r="EO1223" s="105"/>
      <c r="EP1223" s="105"/>
      <c r="EQ1223" s="105"/>
      <c r="ER1223" s="105"/>
      <c r="ES1223" s="151"/>
      <c r="ET1223" s="151"/>
      <c r="EU1223" s="153"/>
      <c r="EV1223" s="105"/>
      <c r="EW1223" s="125"/>
      <c r="EX1223" s="105"/>
      <c r="EY1223" s="105"/>
      <c r="EZ1223" s="105"/>
      <c r="FA1223" s="105"/>
      <c r="FB1223" s="105"/>
      <c r="FC1223" s="105"/>
      <c r="FD1223" s="105"/>
      <c r="FE1223" s="133">
        <v>1170</v>
      </c>
      <c r="FF1223" s="141">
        <v>1100</v>
      </c>
      <c r="FG1223" s="141">
        <v>450</v>
      </c>
      <c r="FH1223" s="105">
        <v>450</v>
      </c>
      <c r="FI1223" s="105">
        <v>1280</v>
      </c>
      <c r="FJ1223" s="105">
        <v>0</v>
      </c>
      <c r="FK1223" s="105">
        <v>2750</v>
      </c>
      <c r="FL1223" s="105">
        <v>3930</v>
      </c>
      <c r="FM1223" s="105">
        <v>1170</v>
      </c>
      <c r="FN1223" s="105">
        <v>650</v>
      </c>
      <c r="FO1223" s="105">
        <v>3100</v>
      </c>
      <c r="FP1223" s="141">
        <v>1185</v>
      </c>
      <c r="FQ1223" s="105">
        <v>1100</v>
      </c>
      <c r="FR1223" s="105">
        <v>580</v>
      </c>
      <c r="FS1223" s="105">
        <v>0</v>
      </c>
      <c r="FT1223" s="105">
        <v>2855</v>
      </c>
      <c r="FU1223" s="105">
        <v>818</v>
      </c>
      <c r="FV1223" s="105">
        <v>1750</v>
      </c>
      <c r="FW1223" s="105">
        <v>1525</v>
      </c>
      <c r="FX1223" s="105">
        <v>600</v>
      </c>
      <c r="FY1223" s="105">
        <v>1500</v>
      </c>
      <c r="FZ1223" s="105">
        <v>930</v>
      </c>
      <c r="GA1223" s="151"/>
      <c r="GB1223" s="151"/>
      <c r="GC1223" s="153"/>
      <c r="GD1223" s="105">
        <v>1180</v>
      </c>
      <c r="GE1223" s="105">
        <v>1500</v>
      </c>
      <c r="GF1223" s="105">
        <v>1170</v>
      </c>
      <c r="GG1223" s="105">
        <v>1460</v>
      </c>
      <c r="GH1223" s="105">
        <v>1200</v>
      </c>
      <c r="GI1223" s="105"/>
      <c r="GJ1223" s="105">
        <v>3040</v>
      </c>
      <c r="GK1223" s="105"/>
      <c r="GL1223" s="105"/>
      <c r="GM1223" s="105"/>
      <c r="GN1223" s="105">
        <v>700</v>
      </c>
      <c r="GO1223" s="105">
        <v>690</v>
      </c>
      <c r="GP1223" s="105"/>
      <c r="GQ1223" s="105">
        <v>400</v>
      </c>
      <c r="GR1223" s="105">
        <v>400</v>
      </c>
      <c r="GS1223" s="105">
        <v>950</v>
      </c>
      <c r="GT1223" s="105">
        <v>2810</v>
      </c>
      <c r="GU1223" s="105"/>
      <c r="GV1223" s="105">
        <v>2500</v>
      </c>
      <c r="GW1223" s="105"/>
      <c r="GX1223" s="105"/>
      <c r="GY1223" s="105">
        <v>600</v>
      </c>
      <c r="GZ1223" s="105">
        <v>1000</v>
      </c>
      <c r="HA1223" s="105">
        <v>1000</v>
      </c>
      <c r="HB1223" s="105">
        <v>800</v>
      </c>
      <c r="HC1223" s="105">
        <v>320</v>
      </c>
      <c r="HD1223" s="105"/>
      <c r="HE1223" s="105">
        <v>520</v>
      </c>
      <c r="HF1223" s="105">
        <v>2330</v>
      </c>
      <c r="HG1223" s="105">
        <v>1870</v>
      </c>
      <c r="HH1223" s="151"/>
      <c r="HI1223" s="157"/>
      <c r="HJ1223" s="153"/>
      <c r="HK1223" s="105">
        <v>765</v>
      </c>
      <c r="HL1223" s="105">
        <v>700</v>
      </c>
      <c r="HM1223" s="105">
        <v>1020</v>
      </c>
      <c r="HN1223" s="105"/>
      <c r="HO1223" s="105"/>
      <c r="HP1223" s="105">
        <v>1270</v>
      </c>
      <c r="HQ1223" s="105">
        <v>400</v>
      </c>
      <c r="HR1223" s="105"/>
      <c r="HS1223" s="105"/>
      <c r="HT1223" s="105">
        <v>200</v>
      </c>
      <c r="HU1223" s="105"/>
      <c r="HV1223" s="105">
        <v>1600</v>
      </c>
      <c r="HW1223" s="105">
        <v>1050</v>
      </c>
      <c r="HX1223" s="105">
        <v>1300</v>
      </c>
      <c r="HY1223" s="105">
        <v>1100</v>
      </c>
      <c r="HZ1223" s="105"/>
      <c r="IA1223" s="105"/>
      <c r="IB1223" s="105"/>
      <c r="IC1223" s="105">
        <v>2610</v>
      </c>
      <c r="ID1223" s="105"/>
      <c r="IE1223" s="105">
        <v>1315</v>
      </c>
      <c r="IF1223" s="105"/>
      <c r="IG1223" s="105">
        <v>800</v>
      </c>
      <c r="IH1223" s="105"/>
      <c r="II1223" s="105"/>
      <c r="IJ1223" s="105">
        <v>600</v>
      </c>
      <c r="IK1223" s="105">
        <v>750</v>
      </c>
      <c r="IL1223" s="105"/>
      <c r="IM1223" s="105">
        <v>500</v>
      </c>
      <c r="IN1223" s="141">
        <v>2300</v>
      </c>
      <c r="IO1223" s="105"/>
      <c r="IP1223" s="151"/>
      <c r="IQ1223" s="151"/>
      <c r="IR1223" s="153"/>
      <c r="IS1223" s="105"/>
      <c r="IT1223" s="105"/>
      <c r="IU1223" s="105"/>
      <c r="IV1223" s="105"/>
      <c r="IW1223" s="105"/>
      <c r="IX1223" s="105"/>
      <c r="IY1223" s="105"/>
      <c r="IZ1223" s="105"/>
      <c r="JA1223" s="105"/>
      <c r="JB1223" s="105"/>
      <c r="JC1223" s="105"/>
      <c r="JD1223" s="105"/>
      <c r="JE1223" s="105"/>
      <c r="JF1223" s="105"/>
      <c r="JG1223" s="105"/>
      <c r="JH1223" s="105"/>
      <c r="JI1223" s="105"/>
      <c r="JJ1223" s="105"/>
      <c r="JK1223" s="105"/>
      <c r="JL1223" s="105"/>
      <c r="JM1223" s="105"/>
      <c r="JN1223" s="105"/>
      <c r="JO1223" s="105"/>
      <c r="JP1223" s="105"/>
      <c r="JQ1223" s="105"/>
      <c r="JR1223" s="105"/>
      <c r="JS1223" s="105"/>
      <c r="JT1223" s="105"/>
      <c r="JU1223" s="25"/>
      <c r="JV1223" s="105"/>
      <c r="JW1223" s="151"/>
      <c r="JX1223" s="151"/>
      <c r="JY1223" s="153"/>
      <c r="JZ1223" s="105"/>
      <c r="KA1223" s="105"/>
      <c r="KB1223" s="105"/>
      <c r="KC1223" s="105"/>
      <c r="KD1223" s="105"/>
      <c r="KE1223" s="105"/>
      <c r="KF1223" s="105"/>
      <c r="KG1223" s="105"/>
      <c r="KH1223" s="105"/>
      <c r="KI1223" s="105"/>
      <c r="KJ1223" s="105"/>
      <c r="KK1223" s="105"/>
      <c r="KL1223" s="105"/>
      <c r="KM1223" s="105"/>
      <c r="KN1223" s="105"/>
      <c r="KO1223" s="105"/>
      <c r="KP1223" s="105"/>
      <c r="KQ1223" s="105"/>
      <c r="KR1223" s="105"/>
      <c r="KS1223" s="105"/>
      <c r="KT1223" s="105"/>
      <c r="KU1223" s="105"/>
      <c r="KV1223" s="105"/>
      <c r="KW1223" s="105"/>
      <c r="KX1223" s="105"/>
      <c r="KY1223" s="105"/>
      <c r="KZ1223" s="105"/>
      <c r="LA1223" s="105"/>
      <c r="LB1223" s="105"/>
      <c r="LC1223" s="105"/>
      <c r="LD1223" s="105"/>
      <c r="LE1223" s="151"/>
      <c r="LF1223" s="151"/>
      <c r="LG1223" s="153"/>
      <c r="LH1223" s="105"/>
      <c r="LI1223" s="105"/>
      <c r="LJ1223" s="105"/>
      <c r="LK1223" s="105"/>
      <c r="LL1223" s="105"/>
      <c r="LM1223" s="105"/>
      <c r="LN1223" s="105"/>
      <c r="LO1223" s="105"/>
      <c r="LP1223" s="105"/>
      <c r="LQ1223" s="105"/>
      <c r="LR1223" s="105"/>
      <c r="LS1223" s="105"/>
      <c r="LT1223" s="105"/>
      <c r="LU1223" s="105"/>
      <c r="LV1223" s="105"/>
      <c r="LW1223" s="105"/>
      <c r="LX1223" s="105"/>
      <c r="LY1223" s="105"/>
      <c r="LZ1223" s="105"/>
      <c r="MA1223" s="105"/>
      <c r="MB1223" s="105"/>
      <c r="MC1223" s="105"/>
      <c r="MD1223" s="105"/>
      <c r="ME1223" s="105"/>
      <c r="MF1223" s="105"/>
      <c r="MG1223" s="105"/>
      <c r="MH1223" s="105"/>
      <c r="MI1223" s="105"/>
      <c r="MJ1223" s="105"/>
      <c r="MK1223" s="105"/>
      <c r="ML1223" s="105"/>
    </row>
    <row r="1224" spans="1:350" ht="13.9" customHeight="1" outlineLevel="2" x14ac:dyDescent="0.2">
      <c r="A1224" s="185" t="s">
        <v>1208</v>
      </c>
      <c r="B1224" s="181" t="s">
        <v>1203</v>
      </c>
      <c r="C1224" s="154" t="s">
        <v>59</v>
      </c>
      <c r="D1224" s="154">
        <v>370</v>
      </c>
      <c r="E1224" s="175"/>
      <c r="F1224" s="175">
        <f>D1224-E1224</f>
        <v>370</v>
      </c>
      <c r="G1224" s="175" t="s">
        <v>849</v>
      </c>
      <c r="H1224" s="170">
        <v>41673</v>
      </c>
      <c r="I1224" s="170">
        <v>41757</v>
      </c>
      <c r="J1224" s="212">
        <f ca="1">E1224+Q1224+AX1224+CF1224+DN1224+ES1224+GA1224+HH1224+IP1224+JW1224+LE1224</f>
        <v>369</v>
      </c>
      <c r="K1224" s="212">
        <f>E1224+R1224+AY1224+CG1224+DO1224+ET1224+GB1224+HI1224+IQ1224+JX1224+LF1224</f>
        <v>2</v>
      </c>
      <c r="L1224" s="172">
        <f ca="1">K1224/J1224</f>
        <v>5.4200542005420054E-3</v>
      </c>
      <c r="M1224" s="172">
        <f>K1224/D1224</f>
        <v>5.4054054054054057E-3</v>
      </c>
      <c r="N1224" s="183">
        <f ca="1">SUMIF($EV$8:$FZ$9,$O$5,$EV1225:$FZ1225)-SUMIF($EV$8:$FZ$9,$Q$5,$EV1225:$FZ1225)</f>
        <v>0</v>
      </c>
      <c r="O1224" s="156"/>
      <c r="P1224" s="104" t="s">
        <v>25</v>
      </c>
      <c r="Q1224" s="150">
        <v>0</v>
      </c>
      <c r="R1224" s="150">
        <v>0</v>
      </c>
      <c r="S1224" s="152" t="e">
        <v>#DIV/0!</v>
      </c>
      <c r="T1224" s="104"/>
      <c r="U1224" s="104"/>
      <c r="V1224" s="104"/>
      <c r="W1224" s="104"/>
      <c r="X1224" s="104"/>
      <c r="Y1224" s="104"/>
      <c r="Z1224" s="104"/>
      <c r="AA1224" s="104"/>
      <c r="AB1224" s="104"/>
      <c r="AC1224" s="104"/>
      <c r="AD1224" s="104"/>
      <c r="AE1224" s="104"/>
      <c r="AF1224" s="104"/>
      <c r="AG1224" s="104"/>
      <c r="AH1224" s="104"/>
      <c r="AI1224" s="104"/>
      <c r="AJ1224" s="104"/>
      <c r="AK1224" s="104"/>
      <c r="AL1224" s="104"/>
      <c r="AM1224" s="104"/>
      <c r="AN1224" s="104"/>
      <c r="AO1224" s="104"/>
      <c r="AP1224" s="104"/>
      <c r="AQ1224" s="104"/>
      <c r="AR1224" s="104"/>
      <c r="AS1224" s="104"/>
      <c r="AT1224" s="104"/>
      <c r="AU1224" s="104"/>
      <c r="AV1224" s="104"/>
      <c r="AW1224" s="104"/>
      <c r="AX1224" s="150">
        <f t="shared" ca="1" si="3030"/>
        <v>0</v>
      </c>
      <c r="AY1224" s="150">
        <f>SUM(BA1225:CE1225)</f>
        <v>0</v>
      </c>
      <c r="AZ1224" s="152" t="e">
        <f ca="1">AY1224/AX1224</f>
        <v>#DIV/0!</v>
      </c>
      <c r="BA1224" s="104"/>
      <c r="BB1224" s="104"/>
      <c r="BC1224" s="104"/>
      <c r="BD1224" s="104"/>
      <c r="BE1224" s="104"/>
      <c r="BF1224" s="104"/>
      <c r="BG1224" s="104"/>
      <c r="BH1224" s="104"/>
      <c r="BI1224" s="104"/>
      <c r="BJ1224" s="104"/>
      <c r="BK1224" s="104"/>
      <c r="BL1224" s="104"/>
      <c r="BM1224" s="104"/>
      <c r="BN1224" s="104"/>
      <c r="BO1224" s="104"/>
      <c r="BP1224" s="104"/>
      <c r="BQ1224" s="104"/>
      <c r="BR1224" s="104"/>
      <c r="BS1224" s="104"/>
      <c r="BT1224" s="104"/>
      <c r="BU1224" s="104"/>
      <c r="BV1224" s="104"/>
      <c r="BW1224" s="104"/>
      <c r="BX1224" s="104"/>
      <c r="BY1224" s="104"/>
      <c r="BZ1224" s="104"/>
      <c r="CA1224" s="104"/>
      <c r="CB1224" s="104"/>
      <c r="CC1224" s="104"/>
      <c r="CD1224" s="104"/>
      <c r="CE1224" s="104"/>
      <c r="CF1224" s="150">
        <f t="shared" ref="CF1224" si="3170">SUM(CI1224:DM1224)</f>
        <v>0</v>
      </c>
      <c r="CG1224" s="150">
        <f>SUM(CI1225:DM1225)</f>
        <v>0</v>
      </c>
      <c r="CH1224" s="152" t="e">
        <f>CG1224/CF1224</f>
        <v>#DIV/0!</v>
      </c>
      <c r="CI1224" s="129"/>
      <c r="CJ1224" s="129"/>
      <c r="CK1224" s="129"/>
      <c r="CL1224" s="129"/>
      <c r="CM1224" s="129"/>
      <c r="CN1224" s="129"/>
      <c r="CO1224" s="129"/>
      <c r="CP1224" s="129"/>
      <c r="CQ1224" s="129"/>
      <c r="CR1224" s="129"/>
      <c r="CS1224" s="129"/>
      <c r="CT1224" s="129"/>
      <c r="CU1224" s="129"/>
      <c r="CV1224" s="129"/>
      <c r="CW1224" s="129"/>
      <c r="CX1224" s="129"/>
      <c r="CY1224" s="129"/>
      <c r="CZ1224" s="129"/>
      <c r="DA1224" s="129"/>
      <c r="DB1224" s="129"/>
      <c r="DC1224" s="129"/>
      <c r="DD1224" s="129"/>
      <c r="DE1224" s="129"/>
      <c r="DF1224" s="129"/>
      <c r="DG1224" s="129"/>
      <c r="DH1224" s="129"/>
      <c r="DI1224" s="129"/>
      <c r="DJ1224" s="129"/>
      <c r="DK1224" s="129"/>
      <c r="DL1224" s="129"/>
      <c r="DM1224" s="129"/>
      <c r="DN1224" s="150">
        <f t="shared" ref="DN1224" si="3171">SUM(DQ1224:ER1224)</f>
        <v>94</v>
      </c>
      <c r="DO1224" s="150">
        <f>SUM(DQ1225:ER1225)</f>
        <v>0</v>
      </c>
      <c r="DP1224" s="152">
        <f t="shared" si="3068"/>
        <v>0</v>
      </c>
      <c r="DQ1224" s="104"/>
      <c r="DR1224" s="104"/>
      <c r="DS1224" s="104">
        <v>2</v>
      </c>
      <c r="DT1224" s="104">
        <v>2</v>
      </c>
      <c r="DU1224" s="104">
        <v>2</v>
      </c>
      <c r="DV1224" s="104">
        <v>2</v>
      </c>
      <c r="DW1224" s="104">
        <v>2</v>
      </c>
      <c r="DX1224" s="104">
        <v>4</v>
      </c>
      <c r="DY1224" s="104">
        <v>4</v>
      </c>
      <c r="DZ1224" s="104">
        <v>4</v>
      </c>
      <c r="EA1224" s="104">
        <v>4</v>
      </c>
      <c r="EB1224" s="104">
        <v>4</v>
      </c>
      <c r="EC1224" s="104">
        <v>4</v>
      </c>
      <c r="ED1224" s="104">
        <v>4</v>
      </c>
      <c r="EE1224" s="104">
        <v>4</v>
      </c>
      <c r="EF1224" s="104">
        <v>4</v>
      </c>
      <c r="EG1224" s="104">
        <v>4</v>
      </c>
      <c r="EH1224" s="104">
        <v>4</v>
      </c>
      <c r="EI1224" s="104">
        <v>4</v>
      </c>
      <c r="EJ1224" s="104">
        <v>4</v>
      </c>
      <c r="EK1224" s="104">
        <v>4</v>
      </c>
      <c r="EL1224" s="104">
        <v>4</v>
      </c>
      <c r="EM1224" s="104">
        <v>4</v>
      </c>
      <c r="EN1224" s="104">
        <v>4</v>
      </c>
      <c r="EO1224" s="104">
        <v>4</v>
      </c>
      <c r="EP1224" s="104">
        <v>4</v>
      </c>
      <c r="EQ1224" s="104">
        <v>4</v>
      </c>
      <c r="ER1224" s="104">
        <v>4</v>
      </c>
      <c r="ES1224" s="150">
        <f t="shared" ca="1" si="3079"/>
        <v>135</v>
      </c>
      <c r="ET1224" s="150">
        <f>SUM(EV1225:FZ1225)</f>
        <v>2</v>
      </c>
      <c r="EU1224" s="152">
        <f t="shared" ca="1" si="3105"/>
        <v>1.4814814814814815E-2</v>
      </c>
      <c r="EV1224" s="104">
        <v>4</v>
      </c>
      <c r="EW1224" s="67">
        <v>4</v>
      </c>
      <c r="EX1224" s="104">
        <v>4</v>
      </c>
      <c r="EY1224" s="104">
        <v>4</v>
      </c>
      <c r="EZ1224" s="104">
        <v>4</v>
      </c>
      <c r="FA1224" s="104">
        <v>4</v>
      </c>
      <c r="FB1224" s="104">
        <v>4</v>
      </c>
      <c r="FC1224" s="104">
        <v>4</v>
      </c>
      <c r="FD1224" s="104">
        <v>4</v>
      </c>
      <c r="FE1224" s="104">
        <v>4</v>
      </c>
      <c r="FF1224" s="104">
        <v>4</v>
      </c>
      <c r="FG1224" s="104">
        <v>4</v>
      </c>
      <c r="FH1224" s="104">
        <v>4</v>
      </c>
      <c r="FI1224" s="104">
        <v>4</v>
      </c>
      <c r="FJ1224" s="104">
        <v>4</v>
      </c>
      <c r="FK1224" s="104">
        <v>4</v>
      </c>
      <c r="FL1224" s="104">
        <v>4</v>
      </c>
      <c r="FM1224" s="104">
        <v>4</v>
      </c>
      <c r="FN1224" s="104">
        <v>4</v>
      </c>
      <c r="FO1224" s="104">
        <v>4</v>
      </c>
      <c r="FP1224" s="104">
        <v>5</v>
      </c>
      <c r="FQ1224" s="104">
        <v>5</v>
      </c>
      <c r="FR1224" s="104">
        <v>5</v>
      </c>
      <c r="FS1224" s="104">
        <v>5</v>
      </c>
      <c r="FT1224" s="104">
        <v>5</v>
      </c>
      <c r="FU1224" s="104">
        <v>5</v>
      </c>
      <c r="FV1224" s="104">
        <v>5</v>
      </c>
      <c r="FW1224" s="104">
        <v>5</v>
      </c>
      <c r="FX1224" s="104">
        <v>5</v>
      </c>
      <c r="FY1224" s="104">
        <v>5</v>
      </c>
      <c r="FZ1224" s="104">
        <v>5</v>
      </c>
      <c r="GA1224" s="150">
        <f t="shared" ref="GA1224" ca="1" si="3172">SUMIF($GD$8:$HG$9,$O$5,GD1224:HG1224)</f>
        <v>140</v>
      </c>
      <c r="GB1224" s="150">
        <f t="shared" ref="GB1224" si="3173">SUM(GD1225:HG1225)</f>
        <v>0</v>
      </c>
      <c r="GC1224" s="152">
        <f t="shared" ref="GC1224" ca="1" si="3174">GB1224/GA1224</f>
        <v>0</v>
      </c>
      <c r="GD1224" s="104">
        <v>5</v>
      </c>
      <c r="GE1224" s="104">
        <v>5</v>
      </c>
      <c r="GF1224" s="104">
        <v>5</v>
      </c>
      <c r="GG1224" s="104">
        <v>5</v>
      </c>
      <c r="GH1224" s="104">
        <v>5</v>
      </c>
      <c r="GI1224" s="104">
        <v>5</v>
      </c>
      <c r="GJ1224" s="104">
        <v>5</v>
      </c>
      <c r="GK1224" s="104">
        <v>5</v>
      </c>
      <c r="GL1224" s="104">
        <v>5</v>
      </c>
      <c r="GM1224" s="104">
        <v>5</v>
      </c>
      <c r="GN1224" s="104">
        <v>5</v>
      </c>
      <c r="GO1224" s="104">
        <v>5</v>
      </c>
      <c r="GP1224" s="104">
        <v>5</v>
      </c>
      <c r="GQ1224" s="104">
        <v>5</v>
      </c>
      <c r="GR1224" s="104">
        <v>5</v>
      </c>
      <c r="GS1224" s="104">
        <v>5</v>
      </c>
      <c r="GT1224" s="104">
        <v>5</v>
      </c>
      <c r="GU1224" s="104">
        <v>5</v>
      </c>
      <c r="GV1224" s="104">
        <v>5</v>
      </c>
      <c r="GW1224" s="104">
        <v>5</v>
      </c>
      <c r="GX1224" s="104">
        <v>5</v>
      </c>
      <c r="GY1224" s="104">
        <v>5</v>
      </c>
      <c r="GZ1224" s="104">
        <v>5</v>
      </c>
      <c r="HA1224" s="104">
        <v>5</v>
      </c>
      <c r="HB1224" s="104">
        <v>5</v>
      </c>
      <c r="HC1224" s="104">
        <v>5</v>
      </c>
      <c r="HD1224" s="104">
        <v>5</v>
      </c>
      <c r="HE1224" s="104">
        <v>5</v>
      </c>
      <c r="HF1224" s="104"/>
      <c r="HG1224" s="104"/>
      <c r="HH1224" s="150"/>
      <c r="HI1224" s="150">
        <f t="shared" ref="HI1224" si="3175">SUM(HK1225:IO1225)</f>
        <v>0</v>
      </c>
      <c r="HJ1224" s="152" t="e">
        <v>#DIV/0!</v>
      </c>
      <c r="HK1224" s="104"/>
      <c r="HL1224" s="104"/>
      <c r="HM1224" s="104"/>
      <c r="HN1224" s="104"/>
      <c r="HO1224" s="104"/>
      <c r="HP1224" s="104"/>
      <c r="HQ1224" s="104"/>
      <c r="HR1224" s="104"/>
      <c r="HS1224" s="104"/>
      <c r="HT1224" s="104"/>
      <c r="HU1224" s="104"/>
      <c r="HV1224" s="104"/>
      <c r="HW1224" s="104"/>
      <c r="HX1224" s="104"/>
      <c r="HY1224" s="104"/>
      <c r="HZ1224" s="104"/>
      <c r="IA1224" s="104"/>
      <c r="IB1224" s="104"/>
      <c r="IC1224" s="104"/>
      <c r="ID1224" s="104"/>
      <c r="IE1224" s="104"/>
      <c r="IF1224" s="104"/>
      <c r="IG1224" s="104"/>
      <c r="IH1224" s="104"/>
      <c r="II1224" s="104"/>
      <c r="IJ1224" s="104"/>
      <c r="IK1224" s="104"/>
      <c r="IL1224" s="104"/>
      <c r="IM1224" s="104"/>
      <c r="IN1224" s="104"/>
      <c r="IO1224" s="104"/>
      <c r="IP1224" s="150"/>
      <c r="IQ1224" s="150">
        <v>0</v>
      </c>
      <c r="IR1224" s="152" t="e">
        <v>#DIV/0!</v>
      </c>
      <c r="IS1224" s="104"/>
      <c r="IT1224" s="104"/>
      <c r="IU1224" s="104"/>
      <c r="IV1224" s="104"/>
      <c r="IW1224" s="104"/>
      <c r="IX1224" s="104"/>
      <c r="IY1224" s="104"/>
      <c r="IZ1224" s="104"/>
      <c r="JA1224" s="104"/>
      <c r="JB1224" s="104"/>
      <c r="JC1224" s="104"/>
      <c r="JD1224" s="104"/>
      <c r="JE1224" s="104"/>
      <c r="JF1224" s="104"/>
      <c r="JG1224" s="104"/>
      <c r="JH1224" s="104"/>
      <c r="JI1224" s="104"/>
      <c r="JJ1224" s="104"/>
      <c r="JK1224" s="104"/>
      <c r="JL1224" s="104"/>
      <c r="JM1224" s="104"/>
      <c r="JN1224" s="104"/>
      <c r="JO1224" s="104"/>
      <c r="JP1224" s="104"/>
      <c r="JQ1224" s="104"/>
      <c r="JR1224" s="104"/>
      <c r="JS1224" s="104"/>
      <c r="JT1224" s="104"/>
      <c r="JU1224" s="23"/>
      <c r="JV1224" s="104"/>
      <c r="JW1224" s="150"/>
      <c r="JX1224" s="150">
        <v>0</v>
      </c>
      <c r="JY1224" s="152" t="e">
        <v>#DIV/0!</v>
      </c>
      <c r="JZ1224" s="104"/>
      <c r="KA1224" s="104"/>
      <c r="KB1224" s="104"/>
      <c r="KC1224" s="104"/>
      <c r="KD1224" s="104"/>
      <c r="KE1224" s="104"/>
      <c r="KF1224" s="104"/>
      <c r="KG1224" s="104"/>
      <c r="KH1224" s="104"/>
      <c r="KI1224" s="104"/>
      <c r="KJ1224" s="104"/>
      <c r="KK1224" s="104"/>
      <c r="KL1224" s="104"/>
      <c r="KM1224" s="104"/>
      <c r="KN1224" s="104"/>
      <c r="KO1224" s="104"/>
      <c r="KP1224" s="104"/>
      <c r="KQ1224" s="104"/>
      <c r="KR1224" s="104"/>
      <c r="KS1224" s="104"/>
      <c r="KT1224" s="104"/>
      <c r="KU1224" s="104"/>
      <c r="KV1224" s="104"/>
      <c r="KW1224" s="104"/>
      <c r="KX1224" s="104"/>
      <c r="KY1224" s="104"/>
      <c r="KZ1224" s="104"/>
      <c r="LA1224" s="104"/>
      <c r="LB1224" s="104"/>
      <c r="LC1224" s="104"/>
      <c r="LD1224" s="104"/>
      <c r="LE1224" s="150"/>
      <c r="LF1224" s="150">
        <v>0</v>
      </c>
      <c r="LG1224" s="152" t="e">
        <v>#DIV/0!</v>
      </c>
      <c r="LH1224" s="104"/>
      <c r="LI1224" s="104"/>
      <c r="LJ1224" s="104"/>
      <c r="LK1224" s="104"/>
      <c r="LL1224" s="104"/>
      <c r="LM1224" s="104"/>
      <c r="LN1224" s="104"/>
      <c r="LO1224" s="104"/>
      <c r="LP1224" s="104"/>
      <c r="LQ1224" s="104"/>
      <c r="LR1224" s="104"/>
      <c r="LS1224" s="104"/>
      <c r="LT1224" s="104"/>
      <c r="LU1224" s="104"/>
      <c r="LV1224" s="104"/>
      <c r="LW1224" s="104"/>
      <c r="LX1224" s="104"/>
      <c r="LY1224" s="104"/>
      <c r="LZ1224" s="104"/>
      <c r="MA1224" s="104"/>
      <c r="MB1224" s="104"/>
      <c r="MC1224" s="104"/>
      <c r="MD1224" s="104"/>
      <c r="ME1224" s="104"/>
      <c r="MF1224" s="104"/>
      <c r="MG1224" s="104"/>
      <c r="MH1224" s="104"/>
      <c r="MI1224" s="104"/>
      <c r="MJ1224" s="104"/>
      <c r="MK1224" s="104"/>
      <c r="ML1224" s="104"/>
    </row>
    <row r="1225" spans="1:350" ht="13.9" customHeight="1" outlineLevel="2" x14ac:dyDescent="0.2">
      <c r="A1225" s="186"/>
      <c r="B1225" s="182"/>
      <c r="C1225" s="155"/>
      <c r="D1225" s="155"/>
      <c r="E1225" s="176"/>
      <c r="F1225" s="176"/>
      <c r="G1225" s="176"/>
      <c r="H1225" s="171"/>
      <c r="I1225" s="171"/>
      <c r="J1225" s="213"/>
      <c r="K1225" s="213"/>
      <c r="L1225" s="173"/>
      <c r="M1225" s="173"/>
      <c r="N1225" s="184"/>
      <c r="O1225" s="157"/>
      <c r="P1225" s="17" t="s">
        <v>26</v>
      </c>
      <c r="Q1225" s="151"/>
      <c r="R1225" s="151"/>
      <c r="S1225" s="153"/>
      <c r="T1225" s="105"/>
      <c r="U1225" s="105"/>
      <c r="V1225" s="105"/>
      <c r="W1225" s="105"/>
      <c r="X1225" s="105"/>
      <c r="Y1225" s="105"/>
      <c r="Z1225" s="105"/>
      <c r="AA1225" s="105"/>
      <c r="AB1225" s="105"/>
      <c r="AC1225" s="105"/>
      <c r="AD1225" s="105"/>
      <c r="AE1225" s="105"/>
      <c r="AF1225" s="105"/>
      <c r="AG1225" s="105"/>
      <c r="AH1225" s="105"/>
      <c r="AI1225" s="105"/>
      <c r="AJ1225" s="105"/>
      <c r="AK1225" s="105"/>
      <c r="AL1225" s="105"/>
      <c r="AM1225" s="105"/>
      <c r="AN1225" s="105"/>
      <c r="AO1225" s="105"/>
      <c r="AP1225" s="105"/>
      <c r="AQ1225" s="105"/>
      <c r="AR1225" s="105"/>
      <c r="AS1225" s="105"/>
      <c r="AT1225" s="105"/>
      <c r="AU1225" s="105"/>
      <c r="AV1225" s="105"/>
      <c r="AW1225" s="105"/>
      <c r="AX1225" s="151"/>
      <c r="AY1225" s="151"/>
      <c r="AZ1225" s="153"/>
      <c r="BA1225" s="105"/>
      <c r="BB1225" s="105"/>
      <c r="BC1225" s="105"/>
      <c r="BD1225" s="105"/>
      <c r="BE1225" s="105"/>
      <c r="BF1225" s="105"/>
      <c r="BG1225" s="105"/>
      <c r="BH1225" s="105"/>
      <c r="BI1225" s="105"/>
      <c r="BJ1225" s="105"/>
      <c r="BK1225" s="105"/>
      <c r="BL1225" s="105"/>
      <c r="BM1225" s="105"/>
      <c r="BN1225" s="105"/>
      <c r="BO1225" s="105"/>
      <c r="BP1225" s="105"/>
      <c r="BQ1225" s="105"/>
      <c r="BR1225" s="105"/>
      <c r="BS1225" s="105"/>
      <c r="BT1225" s="105"/>
      <c r="BU1225" s="105"/>
      <c r="BV1225" s="105"/>
      <c r="BW1225" s="105"/>
      <c r="BX1225" s="105"/>
      <c r="BY1225" s="105"/>
      <c r="BZ1225" s="105"/>
      <c r="CA1225" s="105"/>
      <c r="CB1225" s="105"/>
      <c r="CC1225" s="105"/>
      <c r="CD1225" s="105"/>
      <c r="CE1225" s="105"/>
      <c r="CF1225" s="151"/>
      <c r="CG1225" s="151"/>
      <c r="CH1225" s="153"/>
      <c r="CI1225" s="141"/>
      <c r="CJ1225" s="141"/>
      <c r="CK1225" s="141"/>
      <c r="CL1225" s="141"/>
      <c r="CM1225" s="141"/>
      <c r="CN1225" s="141"/>
      <c r="CO1225" s="141"/>
      <c r="CP1225" s="141"/>
      <c r="CQ1225" s="141"/>
      <c r="CR1225" s="141"/>
      <c r="CS1225" s="141"/>
      <c r="CT1225" s="141"/>
      <c r="CU1225" s="141"/>
      <c r="CV1225" s="141"/>
      <c r="CW1225" s="141"/>
      <c r="CX1225" s="141"/>
      <c r="CY1225" s="141"/>
      <c r="CZ1225" s="141"/>
      <c r="DA1225" s="141"/>
      <c r="DB1225" s="141"/>
      <c r="DC1225" s="141"/>
      <c r="DD1225" s="141"/>
      <c r="DE1225" s="141"/>
      <c r="DF1225" s="141"/>
      <c r="DG1225" s="141"/>
      <c r="DH1225" s="141"/>
      <c r="DI1225" s="141"/>
      <c r="DJ1225" s="141"/>
      <c r="DK1225" s="141"/>
      <c r="DL1225" s="141"/>
      <c r="DM1225" s="141"/>
      <c r="DN1225" s="151"/>
      <c r="DO1225" s="151"/>
      <c r="DP1225" s="153"/>
      <c r="DQ1225" s="105"/>
      <c r="DR1225" s="105"/>
      <c r="DS1225" s="105"/>
      <c r="DT1225" s="105"/>
      <c r="DU1225" s="105"/>
      <c r="DV1225" s="105"/>
      <c r="DW1225" s="105"/>
      <c r="DX1225" s="105"/>
      <c r="DY1225" s="105"/>
      <c r="DZ1225" s="105"/>
      <c r="EA1225" s="105"/>
      <c r="EB1225" s="105"/>
      <c r="EC1225" s="105"/>
      <c r="ED1225" s="105"/>
      <c r="EE1225" s="105"/>
      <c r="EF1225" s="105"/>
      <c r="EG1225" s="105"/>
      <c r="EH1225" s="105"/>
      <c r="EI1225" s="105"/>
      <c r="EJ1225" s="105"/>
      <c r="EK1225" s="105"/>
      <c r="EL1225" s="105"/>
      <c r="EM1225" s="105"/>
      <c r="EN1225" s="105"/>
      <c r="EO1225" s="105"/>
      <c r="EP1225" s="105"/>
      <c r="EQ1225" s="105"/>
      <c r="ER1225" s="105"/>
      <c r="ES1225" s="151"/>
      <c r="ET1225" s="151"/>
      <c r="EU1225" s="153"/>
      <c r="EV1225" s="105"/>
      <c r="EW1225" s="125"/>
      <c r="EX1225" s="105"/>
      <c r="EY1225" s="105"/>
      <c r="EZ1225" s="105"/>
      <c r="FA1225" s="105"/>
      <c r="FB1225" s="105"/>
      <c r="FC1225" s="105"/>
      <c r="FD1225" s="105"/>
      <c r="FE1225" s="105"/>
      <c r="FF1225" s="105"/>
      <c r="FG1225" s="105"/>
      <c r="FH1225" s="105">
        <v>2</v>
      </c>
      <c r="FI1225" s="105"/>
      <c r="FJ1225" s="105">
        <v>0</v>
      </c>
      <c r="FK1225" s="105"/>
      <c r="FL1225" s="105"/>
      <c r="FM1225" s="105"/>
      <c r="FN1225" s="105"/>
      <c r="FO1225" s="105"/>
      <c r="FP1225" s="105"/>
      <c r="FQ1225" s="105"/>
      <c r="FR1225" s="105"/>
      <c r="FS1225" s="105"/>
      <c r="FT1225" s="105"/>
      <c r="FU1225" s="105"/>
      <c r="FV1225" s="105"/>
      <c r="FW1225" s="105"/>
      <c r="FX1225" s="105"/>
      <c r="FY1225" s="105"/>
      <c r="FZ1225" s="105"/>
      <c r="GA1225" s="151"/>
      <c r="GB1225" s="151"/>
      <c r="GC1225" s="153"/>
      <c r="GD1225" s="105"/>
      <c r="GE1225" s="105"/>
      <c r="GF1225" s="105"/>
      <c r="GG1225" s="105"/>
      <c r="GH1225" s="105"/>
      <c r="GI1225" s="105"/>
      <c r="GJ1225" s="105"/>
      <c r="GK1225" s="105"/>
      <c r="GL1225" s="105"/>
      <c r="GM1225" s="105"/>
      <c r="GN1225" s="105"/>
      <c r="GO1225" s="105"/>
      <c r="GP1225" s="105"/>
      <c r="GQ1225" s="105"/>
      <c r="GR1225" s="105"/>
      <c r="GS1225" s="105"/>
      <c r="GT1225" s="105"/>
      <c r="GU1225" s="105"/>
      <c r="GV1225" s="105"/>
      <c r="GW1225" s="105"/>
      <c r="GX1225" s="105"/>
      <c r="GY1225" s="105"/>
      <c r="GZ1225" s="105"/>
      <c r="HA1225" s="105"/>
      <c r="HB1225" s="105"/>
      <c r="HC1225" s="105"/>
      <c r="HD1225" s="105"/>
      <c r="HE1225" s="105"/>
      <c r="HF1225" s="105"/>
      <c r="HG1225" s="105"/>
      <c r="HH1225" s="151"/>
      <c r="HI1225" s="151"/>
      <c r="HJ1225" s="153"/>
      <c r="HK1225" s="105"/>
      <c r="HL1225" s="105"/>
      <c r="HM1225" s="105"/>
      <c r="HN1225" s="105"/>
      <c r="HO1225" s="105"/>
      <c r="HP1225" s="105"/>
      <c r="HQ1225" s="105"/>
      <c r="HR1225" s="105"/>
      <c r="HS1225" s="105"/>
      <c r="HT1225" s="105"/>
      <c r="HU1225" s="105"/>
      <c r="HV1225" s="105"/>
      <c r="HW1225" s="105"/>
      <c r="HX1225" s="105"/>
      <c r="HY1225" s="105"/>
      <c r="HZ1225" s="105"/>
      <c r="IA1225" s="105"/>
      <c r="IB1225" s="105"/>
      <c r="IC1225" s="105"/>
      <c r="ID1225" s="105"/>
      <c r="IE1225" s="105"/>
      <c r="IF1225" s="105"/>
      <c r="IG1225" s="105"/>
      <c r="IH1225" s="105"/>
      <c r="II1225" s="105"/>
      <c r="IJ1225" s="105"/>
      <c r="IK1225" s="105"/>
      <c r="IL1225" s="105"/>
      <c r="IM1225" s="105"/>
      <c r="IN1225" s="105"/>
      <c r="IO1225" s="105"/>
      <c r="IP1225" s="151"/>
      <c r="IQ1225" s="151"/>
      <c r="IR1225" s="153"/>
      <c r="IS1225" s="105"/>
      <c r="IT1225" s="105"/>
      <c r="IU1225" s="105"/>
      <c r="IV1225" s="105"/>
      <c r="IW1225" s="105"/>
      <c r="IX1225" s="105"/>
      <c r="IY1225" s="105"/>
      <c r="IZ1225" s="105"/>
      <c r="JA1225" s="105"/>
      <c r="JB1225" s="105"/>
      <c r="JC1225" s="105"/>
      <c r="JD1225" s="105"/>
      <c r="JE1225" s="105"/>
      <c r="JF1225" s="105"/>
      <c r="JG1225" s="105"/>
      <c r="JH1225" s="105"/>
      <c r="JI1225" s="105"/>
      <c r="JJ1225" s="105"/>
      <c r="JK1225" s="105"/>
      <c r="JL1225" s="105"/>
      <c r="JM1225" s="105"/>
      <c r="JN1225" s="105"/>
      <c r="JO1225" s="105"/>
      <c r="JP1225" s="105"/>
      <c r="JQ1225" s="105"/>
      <c r="JR1225" s="105"/>
      <c r="JS1225" s="105"/>
      <c r="JT1225" s="105"/>
      <c r="JU1225" s="25"/>
      <c r="JV1225" s="105"/>
      <c r="JW1225" s="151"/>
      <c r="JX1225" s="151"/>
      <c r="JY1225" s="153"/>
      <c r="JZ1225" s="105"/>
      <c r="KA1225" s="105"/>
      <c r="KB1225" s="105"/>
      <c r="KC1225" s="105"/>
      <c r="KD1225" s="105"/>
      <c r="KE1225" s="105"/>
      <c r="KF1225" s="105"/>
      <c r="KG1225" s="105"/>
      <c r="KH1225" s="105"/>
      <c r="KI1225" s="105"/>
      <c r="KJ1225" s="105"/>
      <c r="KK1225" s="105"/>
      <c r="KL1225" s="105"/>
      <c r="KM1225" s="105"/>
      <c r="KN1225" s="105"/>
      <c r="KO1225" s="105"/>
      <c r="KP1225" s="105"/>
      <c r="KQ1225" s="105"/>
      <c r="KR1225" s="105"/>
      <c r="KS1225" s="105"/>
      <c r="KT1225" s="105"/>
      <c r="KU1225" s="105"/>
      <c r="KV1225" s="105"/>
      <c r="KW1225" s="105"/>
      <c r="KX1225" s="105"/>
      <c r="KY1225" s="105"/>
      <c r="KZ1225" s="105"/>
      <c r="LA1225" s="105"/>
      <c r="LB1225" s="105"/>
      <c r="LC1225" s="105"/>
      <c r="LD1225" s="105"/>
      <c r="LE1225" s="151"/>
      <c r="LF1225" s="151"/>
      <c r="LG1225" s="153"/>
      <c r="LH1225" s="105"/>
      <c r="LI1225" s="105"/>
      <c r="LJ1225" s="105"/>
      <c r="LK1225" s="105"/>
      <c r="LL1225" s="105"/>
      <c r="LM1225" s="105"/>
      <c r="LN1225" s="105"/>
      <c r="LO1225" s="105"/>
      <c r="LP1225" s="105"/>
      <c r="LQ1225" s="105"/>
      <c r="LR1225" s="105"/>
      <c r="LS1225" s="105"/>
      <c r="LT1225" s="105"/>
      <c r="LU1225" s="105"/>
      <c r="LV1225" s="105"/>
      <c r="LW1225" s="105"/>
      <c r="LX1225" s="105"/>
      <c r="LY1225" s="105"/>
      <c r="LZ1225" s="105"/>
      <c r="MA1225" s="105"/>
      <c r="MB1225" s="105"/>
      <c r="MC1225" s="105"/>
      <c r="MD1225" s="105"/>
      <c r="ME1225" s="105"/>
      <c r="MF1225" s="105"/>
      <c r="MG1225" s="105"/>
      <c r="MH1225" s="105"/>
      <c r="MI1225" s="105"/>
      <c r="MJ1225" s="105"/>
      <c r="MK1225" s="105"/>
      <c r="ML1225" s="105"/>
    </row>
    <row r="1226" spans="1:350" ht="13.9" customHeight="1" outlineLevel="2" x14ac:dyDescent="0.2">
      <c r="A1226" s="185" t="s">
        <v>1209</v>
      </c>
      <c r="B1226" s="181" t="s">
        <v>1204</v>
      </c>
      <c r="C1226" s="154" t="s">
        <v>701</v>
      </c>
      <c r="D1226" s="154">
        <v>500</v>
      </c>
      <c r="E1226" s="175"/>
      <c r="F1226" s="175">
        <f>D1226-E1226</f>
        <v>500</v>
      </c>
      <c r="G1226" s="175" t="s">
        <v>849</v>
      </c>
      <c r="H1226" s="170">
        <v>41702</v>
      </c>
      <c r="I1226" s="170">
        <v>41747</v>
      </c>
      <c r="J1226" s="212">
        <f ca="1">E1226+Q1226+AX1226+CF1226+DN1226+ES1226+GA1226+HH1226+IP1226+JW1226+LE1226</f>
        <v>500</v>
      </c>
      <c r="K1226" s="212">
        <f>E1226+R1226+AY1226+CG1226+DO1226+ET1226+GB1226+HI1226+IQ1226+JX1226+LF1226</f>
        <v>0</v>
      </c>
      <c r="L1226" s="172">
        <f ca="1">K1226/J1226</f>
        <v>0</v>
      </c>
      <c r="M1226" s="172">
        <f>K1226/D1226</f>
        <v>0</v>
      </c>
      <c r="N1226" s="183">
        <f ca="1">SUMIF($EV$8:$FZ$9,$O$5,$EV1227:$FZ1227)-SUMIF($EV$8:$FZ$9,$Q$5,$EV1227:$FZ1227)</f>
        <v>0</v>
      </c>
      <c r="O1226" s="156"/>
      <c r="P1226" s="104" t="s">
        <v>25</v>
      </c>
      <c r="Q1226" s="150">
        <v>0</v>
      </c>
      <c r="R1226" s="150">
        <v>0</v>
      </c>
      <c r="S1226" s="152" t="e">
        <v>#DIV/0!</v>
      </c>
      <c r="T1226" s="104"/>
      <c r="U1226" s="104"/>
      <c r="V1226" s="104"/>
      <c r="W1226" s="104"/>
      <c r="X1226" s="104"/>
      <c r="Y1226" s="104"/>
      <c r="Z1226" s="104"/>
      <c r="AA1226" s="104"/>
      <c r="AB1226" s="104"/>
      <c r="AC1226" s="104"/>
      <c r="AD1226" s="104"/>
      <c r="AE1226" s="104"/>
      <c r="AF1226" s="104"/>
      <c r="AG1226" s="104"/>
      <c r="AH1226" s="104"/>
      <c r="AI1226" s="104"/>
      <c r="AJ1226" s="104"/>
      <c r="AK1226" s="104"/>
      <c r="AL1226" s="104"/>
      <c r="AM1226" s="104"/>
      <c r="AN1226" s="104"/>
      <c r="AO1226" s="104"/>
      <c r="AP1226" s="104"/>
      <c r="AQ1226" s="104"/>
      <c r="AR1226" s="104"/>
      <c r="AS1226" s="104"/>
      <c r="AT1226" s="104"/>
      <c r="AU1226" s="104"/>
      <c r="AV1226" s="104"/>
      <c r="AW1226" s="104"/>
      <c r="AX1226" s="150">
        <f t="shared" ca="1" si="3030"/>
        <v>0</v>
      </c>
      <c r="AY1226" s="150">
        <f>SUM(BA1227:CE1227)</f>
        <v>0</v>
      </c>
      <c r="AZ1226" s="152" t="e">
        <f ca="1">AY1226/AX1226</f>
        <v>#DIV/0!</v>
      </c>
      <c r="BA1226" s="104"/>
      <c r="BB1226" s="104"/>
      <c r="BC1226" s="104"/>
      <c r="BD1226" s="104"/>
      <c r="BE1226" s="104"/>
      <c r="BF1226" s="104"/>
      <c r="BG1226" s="104"/>
      <c r="BH1226" s="104"/>
      <c r="BI1226" s="104"/>
      <c r="BJ1226" s="104"/>
      <c r="BK1226" s="104"/>
      <c r="BL1226" s="104"/>
      <c r="BM1226" s="104"/>
      <c r="BN1226" s="104"/>
      <c r="BO1226" s="104"/>
      <c r="BP1226" s="104"/>
      <c r="BQ1226" s="104"/>
      <c r="BR1226" s="104"/>
      <c r="BS1226" s="104"/>
      <c r="BT1226" s="104"/>
      <c r="BU1226" s="104"/>
      <c r="BV1226" s="104"/>
      <c r="BW1226" s="104"/>
      <c r="BX1226" s="104"/>
      <c r="BY1226" s="104"/>
      <c r="BZ1226" s="104"/>
      <c r="CA1226" s="104"/>
      <c r="CB1226" s="104"/>
      <c r="CC1226" s="104"/>
      <c r="CD1226" s="104"/>
      <c r="CE1226" s="104"/>
      <c r="CF1226" s="150">
        <f t="shared" ref="CF1226" si="3176">SUM(CI1226:DM1226)</f>
        <v>0</v>
      </c>
      <c r="CG1226" s="150">
        <f>SUM(CI1227:DM1227)</f>
        <v>0</v>
      </c>
      <c r="CH1226" s="152" t="e">
        <f>CG1226/CF1226</f>
        <v>#DIV/0!</v>
      </c>
      <c r="CI1226" s="129"/>
      <c r="CJ1226" s="129"/>
      <c r="CK1226" s="129"/>
      <c r="CL1226" s="129"/>
      <c r="CM1226" s="129"/>
      <c r="CN1226" s="129"/>
      <c r="CO1226" s="129"/>
      <c r="CP1226" s="129"/>
      <c r="CQ1226" s="129"/>
      <c r="CR1226" s="129"/>
      <c r="CS1226" s="129"/>
      <c r="CT1226" s="129"/>
      <c r="CU1226" s="129"/>
      <c r="CV1226" s="129"/>
      <c r="CW1226" s="129"/>
      <c r="CX1226" s="129"/>
      <c r="CY1226" s="129"/>
      <c r="CZ1226" s="129"/>
      <c r="DA1226" s="129"/>
      <c r="DB1226" s="129"/>
      <c r="DC1226" s="129"/>
      <c r="DD1226" s="129"/>
      <c r="DE1226" s="129"/>
      <c r="DF1226" s="129"/>
      <c r="DG1226" s="129"/>
      <c r="DH1226" s="129"/>
      <c r="DI1226" s="129"/>
      <c r="DJ1226" s="129"/>
      <c r="DK1226" s="129"/>
      <c r="DL1226" s="129"/>
      <c r="DM1226" s="129"/>
      <c r="DN1226" s="150">
        <f t="shared" ref="DN1226" si="3177">SUM(DQ1226:ER1226)</f>
        <v>0</v>
      </c>
      <c r="DO1226" s="150">
        <f>SUM(DQ1227:ER1227)</f>
        <v>0</v>
      </c>
      <c r="DP1226" s="152" t="e">
        <f t="shared" si="3068"/>
        <v>#DIV/0!</v>
      </c>
      <c r="DQ1226" s="104"/>
      <c r="DR1226" s="104"/>
      <c r="DS1226" s="104"/>
      <c r="DT1226" s="104"/>
      <c r="DU1226" s="104"/>
      <c r="DV1226" s="104"/>
      <c r="DW1226" s="104"/>
      <c r="DX1226" s="104"/>
      <c r="DY1226" s="104"/>
      <c r="DZ1226" s="104"/>
      <c r="EA1226" s="104"/>
      <c r="EB1226" s="104"/>
      <c r="EC1226" s="104"/>
      <c r="ED1226" s="104"/>
      <c r="EE1226" s="104"/>
      <c r="EF1226" s="104"/>
      <c r="EG1226" s="104"/>
      <c r="EH1226" s="104"/>
      <c r="EI1226" s="104"/>
      <c r="EJ1226" s="104"/>
      <c r="EK1226" s="104"/>
      <c r="EL1226" s="104"/>
      <c r="EM1226" s="104"/>
      <c r="EN1226" s="104"/>
      <c r="EO1226" s="104"/>
      <c r="EP1226" s="104"/>
      <c r="EQ1226" s="104"/>
      <c r="ER1226" s="104"/>
      <c r="ES1226" s="150">
        <f t="shared" ca="1" si="3079"/>
        <v>300</v>
      </c>
      <c r="ET1226" s="150">
        <f>SUM(EV1227:FZ1227)</f>
        <v>0</v>
      </c>
      <c r="EU1226" s="152">
        <f t="shared" ca="1" si="3105"/>
        <v>0</v>
      </c>
      <c r="EV1226" s="104"/>
      <c r="EW1226" s="67"/>
      <c r="EX1226" s="104"/>
      <c r="EY1226" s="104">
        <v>50</v>
      </c>
      <c r="EZ1226" s="104"/>
      <c r="FA1226" s="104"/>
      <c r="FB1226" s="104"/>
      <c r="FC1226" s="104"/>
      <c r="FD1226" s="104">
        <v>50</v>
      </c>
      <c r="FE1226" s="104"/>
      <c r="FF1226" s="104"/>
      <c r="FG1226" s="104"/>
      <c r="FH1226" s="104"/>
      <c r="FI1226" s="104">
        <v>50</v>
      </c>
      <c r="FJ1226" s="104"/>
      <c r="FK1226" s="104"/>
      <c r="FL1226" s="104"/>
      <c r="FM1226" s="104"/>
      <c r="FN1226" s="104">
        <v>50</v>
      </c>
      <c r="FO1226" s="104"/>
      <c r="FP1226" s="104"/>
      <c r="FQ1226" s="104"/>
      <c r="FR1226" s="104">
        <v>50</v>
      </c>
      <c r="FS1226" s="104"/>
      <c r="FT1226" s="104"/>
      <c r="FU1226" s="104"/>
      <c r="FV1226" s="104">
        <v>50</v>
      </c>
      <c r="FW1226" s="104"/>
      <c r="FX1226" s="104"/>
      <c r="FY1226" s="104"/>
      <c r="FZ1226" s="104"/>
      <c r="GA1226" s="150">
        <f t="shared" ref="GA1226" ca="1" si="3178">SUMIF($GD$8:$HG$9,$O$5,GD1226:HG1226)</f>
        <v>200</v>
      </c>
      <c r="GB1226" s="150">
        <f t="shared" ref="GB1226" si="3179">SUM(GD1227:HG1227)</f>
        <v>0</v>
      </c>
      <c r="GC1226" s="152">
        <f t="shared" ref="GC1226" ca="1" si="3180">GB1226/GA1226</f>
        <v>0</v>
      </c>
      <c r="GD1226" s="104">
        <v>50</v>
      </c>
      <c r="GE1226" s="104"/>
      <c r="GF1226" s="104"/>
      <c r="GG1226" s="104"/>
      <c r="GH1226" s="104"/>
      <c r="GI1226" s="104">
        <v>50</v>
      </c>
      <c r="GJ1226" s="104"/>
      <c r="GK1226" s="104"/>
      <c r="GL1226" s="104"/>
      <c r="GM1226" s="104"/>
      <c r="GN1226" s="104"/>
      <c r="GO1226" s="104">
        <v>50</v>
      </c>
      <c r="GP1226" s="104"/>
      <c r="GQ1226" s="104"/>
      <c r="GR1226" s="104"/>
      <c r="GS1226" s="104"/>
      <c r="GT1226" s="104"/>
      <c r="GU1226" s="104">
        <v>50</v>
      </c>
      <c r="GV1226" s="104"/>
      <c r="GW1226" s="104"/>
      <c r="GX1226" s="104"/>
      <c r="GY1226" s="104"/>
      <c r="GZ1226" s="104"/>
      <c r="HA1226" s="104"/>
      <c r="HB1226" s="104"/>
      <c r="HC1226" s="104"/>
      <c r="HD1226" s="104"/>
      <c r="HE1226" s="104"/>
      <c r="HF1226" s="104"/>
      <c r="HG1226" s="104"/>
      <c r="HH1226" s="150"/>
      <c r="HI1226" s="150">
        <f t="shared" ref="HI1226" si="3181">SUM(HK1227:IO1227)</f>
        <v>0</v>
      </c>
      <c r="HJ1226" s="152" t="e">
        <v>#DIV/0!</v>
      </c>
      <c r="HK1226" s="104"/>
      <c r="HL1226" s="104"/>
      <c r="HM1226" s="104"/>
      <c r="HN1226" s="104"/>
      <c r="HO1226" s="104"/>
      <c r="HP1226" s="104"/>
      <c r="HQ1226" s="104"/>
      <c r="HR1226" s="104"/>
      <c r="HS1226" s="104"/>
      <c r="HT1226" s="104"/>
      <c r="HU1226" s="104"/>
      <c r="HV1226" s="104"/>
      <c r="HW1226" s="104"/>
      <c r="HX1226" s="104"/>
      <c r="HY1226" s="104"/>
      <c r="HZ1226" s="104"/>
      <c r="IA1226" s="104"/>
      <c r="IB1226" s="104"/>
      <c r="IC1226" s="104"/>
      <c r="ID1226" s="104"/>
      <c r="IE1226" s="104"/>
      <c r="IF1226" s="104"/>
      <c r="IG1226" s="104"/>
      <c r="IH1226" s="104"/>
      <c r="II1226" s="104"/>
      <c r="IJ1226" s="104"/>
      <c r="IK1226" s="104"/>
      <c r="IL1226" s="104"/>
      <c r="IM1226" s="104"/>
      <c r="IN1226" s="104"/>
      <c r="IO1226" s="104"/>
      <c r="IP1226" s="150"/>
      <c r="IQ1226" s="150">
        <v>0</v>
      </c>
      <c r="IR1226" s="152" t="e">
        <v>#DIV/0!</v>
      </c>
      <c r="IS1226" s="104"/>
      <c r="IT1226" s="104"/>
      <c r="IU1226" s="104"/>
      <c r="IV1226" s="104"/>
      <c r="IW1226" s="104"/>
      <c r="IX1226" s="104"/>
      <c r="IY1226" s="104"/>
      <c r="IZ1226" s="104"/>
      <c r="JA1226" s="104"/>
      <c r="JB1226" s="104"/>
      <c r="JC1226" s="104"/>
      <c r="JD1226" s="104"/>
      <c r="JE1226" s="104"/>
      <c r="JF1226" s="104"/>
      <c r="JG1226" s="104"/>
      <c r="JH1226" s="104"/>
      <c r="JI1226" s="104"/>
      <c r="JJ1226" s="104"/>
      <c r="JK1226" s="104"/>
      <c r="JL1226" s="104"/>
      <c r="JM1226" s="104"/>
      <c r="JN1226" s="104"/>
      <c r="JO1226" s="104"/>
      <c r="JP1226" s="104"/>
      <c r="JQ1226" s="104"/>
      <c r="JR1226" s="104"/>
      <c r="JS1226" s="104"/>
      <c r="JT1226" s="104"/>
      <c r="JU1226" s="23"/>
      <c r="JV1226" s="104"/>
      <c r="JW1226" s="150"/>
      <c r="JX1226" s="150">
        <v>0</v>
      </c>
      <c r="JY1226" s="152" t="e">
        <v>#DIV/0!</v>
      </c>
      <c r="JZ1226" s="104"/>
      <c r="KA1226" s="104"/>
      <c r="KB1226" s="104"/>
      <c r="KC1226" s="104"/>
      <c r="KD1226" s="104"/>
      <c r="KE1226" s="104"/>
      <c r="KF1226" s="104"/>
      <c r="KG1226" s="104"/>
      <c r="KH1226" s="104"/>
      <c r="KI1226" s="104"/>
      <c r="KJ1226" s="104"/>
      <c r="KK1226" s="104"/>
      <c r="KL1226" s="104"/>
      <c r="KM1226" s="104"/>
      <c r="KN1226" s="104"/>
      <c r="KO1226" s="104"/>
      <c r="KP1226" s="104"/>
      <c r="KQ1226" s="104"/>
      <c r="KR1226" s="104"/>
      <c r="KS1226" s="104"/>
      <c r="KT1226" s="104"/>
      <c r="KU1226" s="104"/>
      <c r="KV1226" s="104"/>
      <c r="KW1226" s="104"/>
      <c r="KX1226" s="104"/>
      <c r="KY1226" s="104"/>
      <c r="KZ1226" s="104"/>
      <c r="LA1226" s="104"/>
      <c r="LB1226" s="104"/>
      <c r="LC1226" s="104"/>
      <c r="LD1226" s="104"/>
      <c r="LE1226" s="150"/>
      <c r="LF1226" s="150">
        <v>0</v>
      </c>
      <c r="LG1226" s="152" t="e">
        <v>#DIV/0!</v>
      </c>
      <c r="LH1226" s="104"/>
      <c r="LI1226" s="104"/>
      <c r="LJ1226" s="104"/>
      <c r="LK1226" s="104"/>
      <c r="LL1226" s="104"/>
      <c r="LM1226" s="104"/>
      <c r="LN1226" s="104"/>
      <c r="LO1226" s="104"/>
      <c r="LP1226" s="104"/>
      <c r="LQ1226" s="104"/>
      <c r="LR1226" s="104"/>
      <c r="LS1226" s="104"/>
      <c r="LT1226" s="104"/>
      <c r="LU1226" s="104"/>
      <c r="LV1226" s="104"/>
      <c r="LW1226" s="104"/>
      <c r="LX1226" s="104"/>
      <c r="LY1226" s="104"/>
      <c r="LZ1226" s="104"/>
      <c r="MA1226" s="104"/>
      <c r="MB1226" s="104"/>
      <c r="MC1226" s="104"/>
      <c r="MD1226" s="104"/>
      <c r="ME1226" s="104"/>
      <c r="MF1226" s="104"/>
      <c r="MG1226" s="104"/>
      <c r="MH1226" s="104"/>
      <c r="MI1226" s="104"/>
      <c r="MJ1226" s="104"/>
      <c r="MK1226" s="104"/>
      <c r="ML1226" s="104"/>
    </row>
    <row r="1227" spans="1:350" ht="13.9" customHeight="1" outlineLevel="2" x14ac:dyDescent="0.2">
      <c r="A1227" s="186"/>
      <c r="B1227" s="182"/>
      <c r="C1227" s="155"/>
      <c r="D1227" s="155"/>
      <c r="E1227" s="176"/>
      <c r="F1227" s="176"/>
      <c r="G1227" s="176"/>
      <c r="H1227" s="171"/>
      <c r="I1227" s="171"/>
      <c r="J1227" s="213"/>
      <c r="K1227" s="213"/>
      <c r="L1227" s="173"/>
      <c r="M1227" s="173"/>
      <c r="N1227" s="184"/>
      <c r="O1227" s="157"/>
      <c r="P1227" s="17" t="s">
        <v>26</v>
      </c>
      <c r="Q1227" s="151"/>
      <c r="R1227" s="151"/>
      <c r="S1227" s="153"/>
      <c r="T1227" s="105"/>
      <c r="U1227" s="105"/>
      <c r="V1227" s="105"/>
      <c r="W1227" s="105"/>
      <c r="X1227" s="105"/>
      <c r="Y1227" s="105"/>
      <c r="Z1227" s="105"/>
      <c r="AA1227" s="105"/>
      <c r="AB1227" s="105"/>
      <c r="AC1227" s="105"/>
      <c r="AD1227" s="105"/>
      <c r="AE1227" s="105"/>
      <c r="AF1227" s="105"/>
      <c r="AG1227" s="105"/>
      <c r="AH1227" s="105"/>
      <c r="AI1227" s="105"/>
      <c r="AJ1227" s="105"/>
      <c r="AK1227" s="105"/>
      <c r="AL1227" s="105"/>
      <c r="AM1227" s="105"/>
      <c r="AN1227" s="105"/>
      <c r="AO1227" s="105"/>
      <c r="AP1227" s="105"/>
      <c r="AQ1227" s="105"/>
      <c r="AR1227" s="105"/>
      <c r="AS1227" s="105"/>
      <c r="AT1227" s="105"/>
      <c r="AU1227" s="105"/>
      <c r="AV1227" s="105"/>
      <c r="AW1227" s="105"/>
      <c r="AX1227" s="151"/>
      <c r="AY1227" s="151"/>
      <c r="AZ1227" s="153"/>
      <c r="BA1227" s="105"/>
      <c r="BB1227" s="105"/>
      <c r="BC1227" s="105"/>
      <c r="BD1227" s="105"/>
      <c r="BE1227" s="105"/>
      <c r="BF1227" s="105"/>
      <c r="BG1227" s="105"/>
      <c r="BH1227" s="105"/>
      <c r="BI1227" s="105"/>
      <c r="BJ1227" s="105"/>
      <c r="BK1227" s="105"/>
      <c r="BL1227" s="105"/>
      <c r="BM1227" s="105"/>
      <c r="BN1227" s="105"/>
      <c r="BO1227" s="105"/>
      <c r="BP1227" s="105"/>
      <c r="BQ1227" s="105"/>
      <c r="BR1227" s="105"/>
      <c r="BS1227" s="105"/>
      <c r="BT1227" s="105"/>
      <c r="BU1227" s="105"/>
      <c r="BV1227" s="105"/>
      <c r="BW1227" s="105"/>
      <c r="BX1227" s="105"/>
      <c r="BY1227" s="105"/>
      <c r="BZ1227" s="105"/>
      <c r="CA1227" s="105"/>
      <c r="CB1227" s="105"/>
      <c r="CC1227" s="105"/>
      <c r="CD1227" s="105"/>
      <c r="CE1227" s="105"/>
      <c r="CF1227" s="151"/>
      <c r="CG1227" s="151"/>
      <c r="CH1227" s="153"/>
      <c r="CI1227" s="141"/>
      <c r="CJ1227" s="141"/>
      <c r="CK1227" s="141"/>
      <c r="CL1227" s="141"/>
      <c r="CM1227" s="141"/>
      <c r="CN1227" s="141"/>
      <c r="CO1227" s="141"/>
      <c r="CP1227" s="141"/>
      <c r="CQ1227" s="141"/>
      <c r="CR1227" s="141"/>
      <c r="CS1227" s="141"/>
      <c r="CT1227" s="141"/>
      <c r="CU1227" s="141"/>
      <c r="CV1227" s="141"/>
      <c r="CW1227" s="141"/>
      <c r="CX1227" s="141"/>
      <c r="CY1227" s="141"/>
      <c r="CZ1227" s="141"/>
      <c r="DA1227" s="141"/>
      <c r="DB1227" s="141"/>
      <c r="DC1227" s="141"/>
      <c r="DD1227" s="141"/>
      <c r="DE1227" s="141"/>
      <c r="DF1227" s="141"/>
      <c r="DG1227" s="141"/>
      <c r="DH1227" s="141"/>
      <c r="DI1227" s="141"/>
      <c r="DJ1227" s="141"/>
      <c r="DK1227" s="141"/>
      <c r="DL1227" s="141"/>
      <c r="DM1227" s="141"/>
      <c r="DN1227" s="151"/>
      <c r="DO1227" s="151"/>
      <c r="DP1227" s="153"/>
      <c r="DQ1227" s="105"/>
      <c r="DR1227" s="105"/>
      <c r="DS1227" s="105"/>
      <c r="DT1227" s="105"/>
      <c r="DU1227" s="105"/>
      <c r="DV1227" s="105"/>
      <c r="DW1227" s="105"/>
      <c r="DX1227" s="105"/>
      <c r="DY1227" s="105"/>
      <c r="DZ1227" s="105"/>
      <c r="EA1227" s="105"/>
      <c r="EB1227" s="105"/>
      <c r="EC1227" s="105"/>
      <c r="ED1227" s="105"/>
      <c r="EE1227" s="105"/>
      <c r="EF1227" s="105"/>
      <c r="EG1227" s="105"/>
      <c r="EH1227" s="105"/>
      <c r="EI1227" s="105"/>
      <c r="EJ1227" s="105"/>
      <c r="EK1227" s="105"/>
      <c r="EL1227" s="105"/>
      <c r="EM1227" s="105"/>
      <c r="EN1227" s="105"/>
      <c r="EO1227" s="105"/>
      <c r="EP1227" s="105"/>
      <c r="EQ1227" s="105"/>
      <c r="ER1227" s="105"/>
      <c r="ES1227" s="151"/>
      <c r="ET1227" s="151"/>
      <c r="EU1227" s="153"/>
      <c r="EV1227" s="105"/>
      <c r="EW1227" s="125"/>
      <c r="EX1227" s="105"/>
      <c r="EY1227" s="105"/>
      <c r="EZ1227" s="105"/>
      <c r="FA1227" s="105"/>
      <c r="FB1227" s="105"/>
      <c r="FC1227" s="105"/>
      <c r="FD1227" s="105"/>
      <c r="FE1227" s="105"/>
      <c r="FF1227" s="105"/>
      <c r="FG1227" s="105"/>
      <c r="FH1227" s="105"/>
      <c r="FI1227" s="105"/>
      <c r="FJ1227" s="105"/>
      <c r="FK1227" s="105"/>
      <c r="FL1227" s="105"/>
      <c r="FM1227" s="105"/>
      <c r="FN1227" s="105"/>
      <c r="FO1227" s="105"/>
      <c r="FP1227" s="105"/>
      <c r="FQ1227" s="105"/>
      <c r="FR1227" s="105"/>
      <c r="FS1227" s="105"/>
      <c r="FT1227" s="105"/>
      <c r="FU1227" s="105"/>
      <c r="FV1227" s="105"/>
      <c r="FW1227" s="105"/>
      <c r="FX1227" s="105"/>
      <c r="FY1227" s="105"/>
      <c r="FZ1227" s="105"/>
      <c r="GA1227" s="151"/>
      <c r="GB1227" s="151"/>
      <c r="GC1227" s="153"/>
      <c r="GD1227" s="105"/>
      <c r="GE1227" s="105"/>
      <c r="GF1227" s="105"/>
      <c r="GG1227" s="105"/>
      <c r="GH1227" s="105"/>
      <c r="GI1227" s="105"/>
      <c r="GJ1227" s="105"/>
      <c r="GK1227" s="105"/>
      <c r="GL1227" s="105"/>
      <c r="GM1227" s="105"/>
      <c r="GN1227" s="105"/>
      <c r="GO1227" s="105"/>
      <c r="GP1227" s="105"/>
      <c r="GQ1227" s="105"/>
      <c r="GR1227" s="105"/>
      <c r="GS1227" s="105"/>
      <c r="GT1227" s="105"/>
      <c r="GU1227" s="105"/>
      <c r="GV1227" s="105"/>
      <c r="GW1227" s="105"/>
      <c r="GX1227" s="105"/>
      <c r="GY1227" s="105"/>
      <c r="GZ1227" s="105"/>
      <c r="HA1227" s="105"/>
      <c r="HB1227" s="105"/>
      <c r="HC1227" s="105"/>
      <c r="HD1227" s="105"/>
      <c r="HE1227" s="105"/>
      <c r="HF1227" s="105"/>
      <c r="HG1227" s="105"/>
      <c r="HH1227" s="151"/>
      <c r="HI1227" s="151"/>
      <c r="HJ1227" s="153"/>
      <c r="HK1227" s="105"/>
      <c r="HL1227" s="105"/>
      <c r="HM1227" s="105"/>
      <c r="HN1227" s="105"/>
      <c r="HO1227" s="105"/>
      <c r="HP1227" s="105"/>
      <c r="HQ1227" s="105"/>
      <c r="HR1227" s="105"/>
      <c r="HS1227" s="105"/>
      <c r="HT1227" s="105"/>
      <c r="HU1227" s="105"/>
      <c r="HV1227" s="105"/>
      <c r="HW1227" s="105"/>
      <c r="HX1227" s="105"/>
      <c r="HY1227" s="105"/>
      <c r="HZ1227" s="105"/>
      <c r="IA1227" s="105"/>
      <c r="IB1227" s="105"/>
      <c r="IC1227" s="105"/>
      <c r="ID1227" s="105"/>
      <c r="IE1227" s="105"/>
      <c r="IF1227" s="105"/>
      <c r="IG1227" s="105"/>
      <c r="IH1227" s="105"/>
      <c r="II1227" s="105"/>
      <c r="IJ1227" s="105"/>
      <c r="IK1227" s="105"/>
      <c r="IL1227" s="105"/>
      <c r="IM1227" s="105"/>
      <c r="IN1227" s="105"/>
      <c r="IO1227" s="105"/>
      <c r="IP1227" s="151"/>
      <c r="IQ1227" s="151"/>
      <c r="IR1227" s="153"/>
      <c r="IS1227" s="105"/>
      <c r="IT1227" s="105"/>
      <c r="IU1227" s="105"/>
      <c r="IV1227" s="105"/>
      <c r="IW1227" s="105"/>
      <c r="IX1227" s="105"/>
      <c r="IY1227" s="105"/>
      <c r="IZ1227" s="105"/>
      <c r="JA1227" s="105"/>
      <c r="JB1227" s="105"/>
      <c r="JC1227" s="105"/>
      <c r="JD1227" s="105"/>
      <c r="JE1227" s="105"/>
      <c r="JF1227" s="105"/>
      <c r="JG1227" s="105"/>
      <c r="JH1227" s="105"/>
      <c r="JI1227" s="105"/>
      <c r="JJ1227" s="105"/>
      <c r="JK1227" s="105"/>
      <c r="JL1227" s="105"/>
      <c r="JM1227" s="105"/>
      <c r="JN1227" s="105"/>
      <c r="JO1227" s="105"/>
      <c r="JP1227" s="105"/>
      <c r="JQ1227" s="105"/>
      <c r="JR1227" s="105"/>
      <c r="JS1227" s="105"/>
      <c r="JT1227" s="105"/>
      <c r="JU1227" s="25"/>
      <c r="JV1227" s="105"/>
      <c r="JW1227" s="151"/>
      <c r="JX1227" s="151"/>
      <c r="JY1227" s="153"/>
      <c r="JZ1227" s="105"/>
      <c r="KA1227" s="105"/>
      <c r="KB1227" s="105"/>
      <c r="KC1227" s="105"/>
      <c r="KD1227" s="105"/>
      <c r="KE1227" s="105"/>
      <c r="KF1227" s="105"/>
      <c r="KG1227" s="105"/>
      <c r="KH1227" s="105"/>
      <c r="KI1227" s="105"/>
      <c r="KJ1227" s="105"/>
      <c r="KK1227" s="105"/>
      <c r="KL1227" s="105"/>
      <c r="KM1227" s="105"/>
      <c r="KN1227" s="105"/>
      <c r="KO1227" s="105"/>
      <c r="KP1227" s="105"/>
      <c r="KQ1227" s="105"/>
      <c r="KR1227" s="105"/>
      <c r="KS1227" s="105"/>
      <c r="KT1227" s="105"/>
      <c r="KU1227" s="105"/>
      <c r="KV1227" s="105"/>
      <c r="KW1227" s="105"/>
      <c r="KX1227" s="105"/>
      <c r="KY1227" s="105"/>
      <c r="KZ1227" s="105"/>
      <c r="LA1227" s="105"/>
      <c r="LB1227" s="105"/>
      <c r="LC1227" s="105"/>
      <c r="LD1227" s="105"/>
      <c r="LE1227" s="151"/>
      <c r="LF1227" s="151"/>
      <c r="LG1227" s="153"/>
      <c r="LH1227" s="105"/>
      <c r="LI1227" s="105"/>
      <c r="LJ1227" s="105"/>
      <c r="LK1227" s="105"/>
      <c r="LL1227" s="105"/>
      <c r="LM1227" s="105"/>
      <c r="LN1227" s="105"/>
      <c r="LO1227" s="105"/>
      <c r="LP1227" s="105"/>
      <c r="LQ1227" s="105"/>
      <c r="LR1227" s="105"/>
      <c r="LS1227" s="105"/>
      <c r="LT1227" s="105"/>
      <c r="LU1227" s="105"/>
      <c r="LV1227" s="105"/>
      <c r="LW1227" s="105"/>
      <c r="LX1227" s="105"/>
      <c r="LY1227" s="105"/>
      <c r="LZ1227" s="105"/>
      <c r="MA1227" s="105"/>
      <c r="MB1227" s="105"/>
      <c r="MC1227" s="105"/>
      <c r="MD1227" s="105"/>
      <c r="ME1227" s="105"/>
      <c r="MF1227" s="105"/>
      <c r="MG1227" s="105"/>
      <c r="MH1227" s="105"/>
      <c r="MI1227" s="105"/>
      <c r="MJ1227" s="105"/>
      <c r="MK1227" s="105"/>
      <c r="ML1227" s="105"/>
    </row>
    <row r="1228" spans="1:350" ht="13.9" customHeight="1" outlineLevel="2" x14ac:dyDescent="0.2">
      <c r="A1228" s="185" t="s">
        <v>1210</v>
      </c>
      <c r="B1228" s="181" t="s">
        <v>1205</v>
      </c>
      <c r="C1228" s="154" t="s">
        <v>701</v>
      </c>
      <c r="D1228" s="154">
        <v>1000</v>
      </c>
      <c r="E1228" s="175"/>
      <c r="F1228" s="175">
        <f>D1228-E1228</f>
        <v>1000</v>
      </c>
      <c r="G1228" s="175" t="s">
        <v>849</v>
      </c>
      <c r="H1228" s="170">
        <v>41703</v>
      </c>
      <c r="I1228" s="170">
        <v>41748</v>
      </c>
      <c r="J1228" s="212">
        <f ca="1">E1228+Q1228+AX1228+CF1228+DN1228+ES1228+GA1228+HH1228+IP1228+JW1228+LE1228</f>
        <v>1000</v>
      </c>
      <c r="K1228" s="212">
        <f>E1228+R1228+AY1228+CG1228+DO1228+ET1228+GB1228+HI1228+IQ1228+JX1228+LF1228</f>
        <v>0</v>
      </c>
      <c r="L1228" s="172">
        <f ca="1">K1228/J1228</f>
        <v>0</v>
      </c>
      <c r="M1228" s="172">
        <f>K1228/D1228</f>
        <v>0</v>
      </c>
      <c r="N1228" s="183">
        <f ca="1">SUMIF($EV$8:$FZ$9,$O$5,$EV1229:$FZ1229)-SUMIF($EV$8:$FZ$9,$Q$5,$EV1229:$FZ1229)</f>
        <v>0</v>
      </c>
      <c r="O1228" s="156"/>
      <c r="P1228" s="104" t="s">
        <v>25</v>
      </c>
      <c r="Q1228" s="150">
        <v>0</v>
      </c>
      <c r="R1228" s="150">
        <v>0</v>
      </c>
      <c r="S1228" s="152" t="e">
        <v>#DIV/0!</v>
      </c>
      <c r="T1228" s="104"/>
      <c r="U1228" s="104"/>
      <c r="V1228" s="104"/>
      <c r="W1228" s="104"/>
      <c r="X1228" s="104"/>
      <c r="Y1228" s="104"/>
      <c r="Z1228" s="104"/>
      <c r="AA1228" s="104"/>
      <c r="AB1228" s="104"/>
      <c r="AC1228" s="104"/>
      <c r="AD1228" s="104"/>
      <c r="AE1228" s="104"/>
      <c r="AF1228" s="104"/>
      <c r="AG1228" s="104"/>
      <c r="AH1228" s="104"/>
      <c r="AI1228" s="104"/>
      <c r="AJ1228" s="104"/>
      <c r="AK1228" s="104"/>
      <c r="AL1228" s="104"/>
      <c r="AM1228" s="104"/>
      <c r="AN1228" s="104"/>
      <c r="AO1228" s="104"/>
      <c r="AP1228" s="104"/>
      <c r="AQ1228" s="104"/>
      <c r="AR1228" s="104"/>
      <c r="AS1228" s="104"/>
      <c r="AT1228" s="104"/>
      <c r="AU1228" s="104"/>
      <c r="AV1228" s="104"/>
      <c r="AW1228" s="104"/>
      <c r="AX1228" s="150">
        <f t="shared" ca="1" si="3030"/>
        <v>0</v>
      </c>
      <c r="AY1228" s="150">
        <f>SUM(BA1229:CE1229)</f>
        <v>0</v>
      </c>
      <c r="AZ1228" s="152" t="e">
        <f ca="1">AY1228/AX1228</f>
        <v>#DIV/0!</v>
      </c>
      <c r="BA1228" s="104"/>
      <c r="BB1228" s="104"/>
      <c r="BC1228" s="104"/>
      <c r="BD1228" s="104"/>
      <c r="BE1228" s="104"/>
      <c r="BF1228" s="104"/>
      <c r="BG1228" s="104"/>
      <c r="BH1228" s="104"/>
      <c r="BI1228" s="104"/>
      <c r="BJ1228" s="104"/>
      <c r="BK1228" s="104"/>
      <c r="BL1228" s="104"/>
      <c r="BM1228" s="104"/>
      <c r="BN1228" s="104"/>
      <c r="BO1228" s="104"/>
      <c r="BP1228" s="104"/>
      <c r="BQ1228" s="104"/>
      <c r="BR1228" s="104"/>
      <c r="BS1228" s="104"/>
      <c r="BT1228" s="104"/>
      <c r="BU1228" s="104"/>
      <c r="BV1228" s="104"/>
      <c r="BW1228" s="104"/>
      <c r="BX1228" s="104"/>
      <c r="BY1228" s="104"/>
      <c r="BZ1228" s="104"/>
      <c r="CA1228" s="104"/>
      <c r="CB1228" s="104"/>
      <c r="CC1228" s="104"/>
      <c r="CD1228" s="104"/>
      <c r="CE1228" s="104"/>
      <c r="CF1228" s="150">
        <f t="shared" ref="CF1228" si="3182">SUM(CI1228:DM1228)</f>
        <v>0</v>
      </c>
      <c r="CG1228" s="150">
        <f>SUM(CI1229:DM1229)</f>
        <v>0</v>
      </c>
      <c r="CH1228" s="152" t="e">
        <f>CG1228/CF1228</f>
        <v>#DIV/0!</v>
      </c>
      <c r="CI1228" s="129"/>
      <c r="CJ1228" s="129"/>
      <c r="CK1228" s="129"/>
      <c r="CL1228" s="129"/>
      <c r="CM1228" s="129"/>
      <c r="CN1228" s="129"/>
      <c r="CO1228" s="129"/>
      <c r="CP1228" s="129"/>
      <c r="CQ1228" s="129"/>
      <c r="CR1228" s="129"/>
      <c r="CS1228" s="129"/>
      <c r="CT1228" s="129"/>
      <c r="CU1228" s="129"/>
      <c r="CV1228" s="129"/>
      <c r="CW1228" s="129"/>
      <c r="CX1228" s="129"/>
      <c r="CY1228" s="129"/>
      <c r="CZ1228" s="129"/>
      <c r="DA1228" s="129"/>
      <c r="DB1228" s="129"/>
      <c r="DC1228" s="129"/>
      <c r="DD1228" s="129"/>
      <c r="DE1228" s="129"/>
      <c r="DF1228" s="129"/>
      <c r="DG1228" s="129"/>
      <c r="DH1228" s="129"/>
      <c r="DI1228" s="129"/>
      <c r="DJ1228" s="129"/>
      <c r="DK1228" s="129"/>
      <c r="DL1228" s="129"/>
      <c r="DM1228" s="129"/>
      <c r="DN1228" s="150">
        <f t="shared" ref="DN1228" si="3183">SUM(DQ1228:ER1228)</f>
        <v>0</v>
      </c>
      <c r="DO1228" s="150">
        <f>SUM(DQ1229:ER1229)</f>
        <v>0</v>
      </c>
      <c r="DP1228" s="152" t="e">
        <f t="shared" si="3068"/>
        <v>#DIV/0!</v>
      </c>
      <c r="DQ1228" s="104"/>
      <c r="DR1228" s="104"/>
      <c r="DS1228" s="104"/>
      <c r="DT1228" s="104"/>
      <c r="DU1228" s="104"/>
      <c r="DV1228" s="104"/>
      <c r="DW1228" s="104"/>
      <c r="DX1228" s="104"/>
      <c r="DY1228" s="104"/>
      <c r="DZ1228" s="104"/>
      <c r="EA1228" s="104"/>
      <c r="EB1228" s="104"/>
      <c r="EC1228" s="104"/>
      <c r="ED1228" s="104"/>
      <c r="EE1228" s="104"/>
      <c r="EF1228" s="104"/>
      <c r="EG1228" s="104"/>
      <c r="EH1228" s="104"/>
      <c r="EI1228" s="104"/>
      <c r="EJ1228" s="104"/>
      <c r="EK1228" s="104"/>
      <c r="EL1228" s="104"/>
      <c r="EM1228" s="104"/>
      <c r="EN1228" s="104"/>
      <c r="EO1228" s="104"/>
      <c r="EP1228" s="104"/>
      <c r="EQ1228" s="104"/>
      <c r="ER1228" s="104"/>
      <c r="ES1228" s="150">
        <f t="shared" ca="1" si="3079"/>
        <v>600</v>
      </c>
      <c r="ET1228" s="150">
        <f>SUM(EV1229:FZ1229)</f>
        <v>0</v>
      </c>
      <c r="EU1228" s="152">
        <f t="shared" ca="1" si="3105"/>
        <v>0</v>
      </c>
      <c r="EV1228" s="104"/>
      <c r="EW1228" s="67"/>
      <c r="EX1228" s="104"/>
      <c r="EY1228" s="104"/>
      <c r="EZ1228" s="104">
        <v>100</v>
      </c>
      <c r="FA1228" s="104"/>
      <c r="FB1228" s="104"/>
      <c r="FC1228" s="104"/>
      <c r="FD1228" s="104"/>
      <c r="FE1228" s="104">
        <v>100</v>
      </c>
      <c r="FF1228" s="104"/>
      <c r="FG1228" s="104"/>
      <c r="FH1228" s="104"/>
      <c r="FI1228" s="104"/>
      <c r="FJ1228" s="104">
        <v>100</v>
      </c>
      <c r="FK1228" s="104"/>
      <c r="FL1228" s="104"/>
      <c r="FM1228" s="104"/>
      <c r="FN1228" s="104"/>
      <c r="FO1228" s="104">
        <v>100</v>
      </c>
      <c r="FP1228" s="104"/>
      <c r="FQ1228" s="104"/>
      <c r="FR1228" s="104"/>
      <c r="FS1228" s="104">
        <v>100</v>
      </c>
      <c r="FT1228" s="104"/>
      <c r="FU1228" s="104"/>
      <c r="FV1228" s="104"/>
      <c r="FW1228" s="104">
        <v>100</v>
      </c>
      <c r="FX1228" s="104"/>
      <c r="FY1228" s="104"/>
      <c r="FZ1228" s="104"/>
      <c r="GA1228" s="150">
        <f t="shared" ref="GA1228" ca="1" si="3184">SUMIF($GD$8:$HG$9,$O$5,GD1228:HG1228)</f>
        <v>400</v>
      </c>
      <c r="GB1228" s="150">
        <f t="shared" ref="GB1228" si="3185">SUM(GD1229:HG1229)</f>
        <v>0</v>
      </c>
      <c r="GC1228" s="152">
        <f t="shared" ref="GC1228" ca="1" si="3186">GB1228/GA1228</f>
        <v>0</v>
      </c>
      <c r="GD1228" s="104"/>
      <c r="GE1228" s="104">
        <v>100</v>
      </c>
      <c r="GF1228" s="104"/>
      <c r="GG1228" s="104"/>
      <c r="GH1228" s="104"/>
      <c r="GI1228" s="104"/>
      <c r="GJ1228" s="104">
        <v>100</v>
      </c>
      <c r="GK1228" s="104"/>
      <c r="GL1228" s="104"/>
      <c r="GM1228" s="104"/>
      <c r="GN1228" s="104"/>
      <c r="GO1228" s="104"/>
      <c r="GP1228" s="104">
        <v>100</v>
      </c>
      <c r="GQ1228" s="104"/>
      <c r="GR1228" s="104"/>
      <c r="GS1228" s="104"/>
      <c r="GT1228" s="104"/>
      <c r="GU1228" s="104"/>
      <c r="GV1228" s="104">
        <v>100</v>
      </c>
      <c r="GW1228" s="104"/>
      <c r="GX1228" s="104"/>
      <c r="GY1228" s="104"/>
      <c r="GZ1228" s="104"/>
      <c r="HA1228" s="104"/>
      <c r="HB1228" s="104"/>
      <c r="HC1228" s="104"/>
      <c r="HD1228" s="104"/>
      <c r="HE1228" s="104"/>
      <c r="HF1228" s="104"/>
      <c r="HG1228" s="104"/>
      <c r="HH1228" s="150"/>
      <c r="HI1228" s="150">
        <f t="shared" ref="HI1228" si="3187">SUM(HK1229:IO1229)</f>
        <v>0</v>
      </c>
      <c r="HJ1228" s="152" t="e">
        <v>#DIV/0!</v>
      </c>
      <c r="HK1228" s="104"/>
      <c r="HL1228" s="104"/>
      <c r="HM1228" s="104"/>
      <c r="HN1228" s="104"/>
      <c r="HO1228" s="104"/>
      <c r="HP1228" s="104"/>
      <c r="HQ1228" s="104"/>
      <c r="HR1228" s="104"/>
      <c r="HS1228" s="104"/>
      <c r="HT1228" s="104"/>
      <c r="HU1228" s="104"/>
      <c r="HV1228" s="104"/>
      <c r="HW1228" s="104"/>
      <c r="HX1228" s="104"/>
      <c r="HY1228" s="104"/>
      <c r="HZ1228" s="104"/>
      <c r="IA1228" s="104"/>
      <c r="IB1228" s="104"/>
      <c r="IC1228" s="104"/>
      <c r="ID1228" s="104"/>
      <c r="IE1228" s="104"/>
      <c r="IF1228" s="104"/>
      <c r="IG1228" s="104"/>
      <c r="IH1228" s="104"/>
      <c r="II1228" s="104"/>
      <c r="IJ1228" s="104"/>
      <c r="IK1228" s="104"/>
      <c r="IL1228" s="104"/>
      <c r="IM1228" s="104"/>
      <c r="IN1228" s="104"/>
      <c r="IO1228" s="104"/>
      <c r="IP1228" s="150"/>
      <c r="IQ1228" s="150">
        <v>0</v>
      </c>
      <c r="IR1228" s="152" t="e">
        <v>#DIV/0!</v>
      </c>
      <c r="IS1228" s="104"/>
      <c r="IT1228" s="104"/>
      <c r="IU1228" s="104"/>
      <c r="IV1228" s="104"/>
      <c r="IW1228" s="104"/>
      <c r="IX1228" s="104"/>
      <c r="IY1228" s="104"/>
      <c r="IZ1228" s="104"/>
      <c r="JA1228" s="104"/>
      <c r="JB1228" s="104"/>
      <c r="JC1228" s="104"/>
      <c r="JD1228" s="104"/>
      <c r="JE1228" s="104"/>
      <c r="JF1228" s="104"/>
      <c r="JG1228" s="104"/>
      <c r="JH1228" s="104"/>
      <c r="JI1228" s="104"/>
      <c r="JJ1228" s="104"/>
      <c r="JK1228" s="104"/>
      <c r="JL1228" s="104"/>
      <c r="JM1228" s="104"/>
      <c r="JN1228" s="104"/>
      <c r="JO1228" s="104"/>
      <c r="JP1228" s="104"/>
      <c r="JQ1228" s="104"/>
      <c r="JR1228" s="104"/>
      <c r="JS1228" s="104"/>
      <c r="JT1228" s="104"/>
      <c r="JU1228" s="23"/>
      <c r="JV1228" s="104"/>
      <c r="JW1228" s="150"/>
      <c r="JX1228" s="150">
        <v>0</v>
      </c>
      <c r="JY1228" s="152" t="e">
        <v>#DIV/0!</v>
      </c>
      <c r="JZ1228" s="104"/>
      <c r="KA1228" s="104"/>
      <c r="KB1228" s="104"/>
      <c r="KC1228" s="104"/>
      <c r="KD1228" s="104"/>
      <c r="KE1228" s="104"/>
      <c r="KF1228" s="104"/>
      <c r="KG1228" s="104"/>
      <c r="KH1228" s="104"/>
      <c r="KI1228" s="104"/>
      <c r="KJ1228" s="104"/>
      <c r="KK1228" s="104"/>
      <c r="KL1228" s="104"/>
      <c r="KM1228" s="104"/>
      <c r="KN1228" s="104"/>
      <c r="KO1228" s="104"/>
      <c r="KP1228" s="104"/>
      <c r="KQ1228" s="104"/>
      <c r="KR1228" s="104"/>
      <c r="KS1228" s="104"/>
      <c r="KT1228" s="104"/>
      <c r="KU1228" s="104"/>
      <c r="KV1228" s="104"/>
      <c r="KW1228" s="104"/>
      <c r="KX1228" s="104"/>
      <c r="KY1228" s="104"/>
      <c r="KZ1228" s="104"/>
      <c r="LA1228" s="104"/>
      <c r="LB1228" s="104"/>
      <c r="LC1228" s="104"/>
      <c r="LD1228" s="104"/>
      <c r="LE1228" s="150"/>
      <c r="LF1228" s="150">
        <v>0</v>
      </c>
      <c r="LG1228" s="152" t="e">
        <v>#DIV/0!</v>
      </c>
      <c r="LH1228" s="104"/>
      <c r="LI1228" s="104"/>
      <c r="LJ1228" s="104"/>
      <c r="LK1228" s="104"/>
      <c r="LL1228" s="104"/>
      <c r="LM1228" s="104"/>
      <c r="LN1228" s="104"/>
      <c r="LO1228" s="104"/>
      <c r="LP1228" s="104"/>
      <c r="LQ1228" s="104"/>
      <c r="LR1228" s="104"/>
      <c r="LS1228" s="104"/>
      <c r="LT1228" s="104"/>
      <c r="LU1228" s="104"/>
      <c r="LV1228" s="104"/>
      <c r="LW1228" s="104"/>
      <c r="LX1228" s="104"/>
      <c r="LY1228" s="104"/>
      <c r="LZ1228" s="104"/>
      <c r="MA1228" s="104"/>
      <c r="MB1228" s="104"/>
      <c r="MC1228" s="104"/>
      <c r="MD1228" s="104"/>
      <c r="ME1228" s="104"/>
      <c r="MF1228" s="104"/>
      <c r="MG1228" s="104"/>
      <c r="MH1228" s="104"/>
      <c r="MI1228" s="104"/>
      <c r="MJ1228" s="104"/>
      <c r="MK1228" s="104"/>
      <c r="ML1228" s="104"/>
    </row>
    <row r="1229" spans="1:350" ht="13.9" customHeight="1" outlineLevel="2" x14ac:dyDescent="0.2">
      <c r="A1229" s="186"/>
      <c r="B1229" s="182"/>
      <c r="C1229" s="155"/>
      <c r="D1229" s="155"/>
      <c r="E1229" s="176"/>
      <c r="F1229" s="176"/>
      <c r="G1229" s="176"/>
      <c r="H1229" s="171"/>
      <c r="I1229" s="171"/>
      <c r="J1229" s="213"/>
      <c r="K1229" s="213"/>
      <c r="L1229" s="173"/>
      <c r="M1229" s="173"/>
      <c r="N1229" s="184"/>
      <c r="O1229" s="157"/>
      <c r="P1229" s="17" t="s">
        <v>26</v>
      </c>
      <c r="Q1229" s="151"/>
      <c r="R1229" s="151"/>
      <c r="S1229" s="153"/>
      <c r="T1229" s="105"/>
      <c r="U1229" s="105"/>
      <c r="V1229" s="105"/>
      <c r="W1229" s="105"/>
      <c r="X1229" s="105"/>
      <c r="Y1229" s="105"/>
      <c r="Z1229" s="105"/>
      <c r="AA1229" s="105"/>
      <c r="AB1229" s="105"/>
      <c r="AC1229" s="105"/>
      <c r="AD1229" s="105"/>
      <c r="AE1229" s="105"/>
      <c r="AF1229" s="105"/>
      <c r="AG1229" s="105"/>
      <c r="AH1229" s="105"/>
      <c r="AI1229" s="105"/>
      <c r="AJ1229" s="105"/>
      <c r="AK1229" s="105"/>
      <c r="AL1229" s="105"/>
      <c r="AM1229" s="105"/>
      <c r="AN1229" s="105"/>
      <c r="AO1229" s="105"/>
      <c r="AP1229" s="105"/>
      <c r="AQ1229" s="105"/>
      <c r="AR1229" s="105"/>
      <c r="AS1229" s="105"/>
      <c r="AT1229" s="105"/>
      <c r="AU1229" s="105"/>
      <c r="AV1229" s="105"/>
      <c r="AW1229" s="105"/>
      <c r="AX1229" s="151"/>
      <c r="AY1229" s="151"/>
      <c r="AZ1229" s="153"/>
      <c r="BA1229" s="105"/>
      <c r="BB1229" s="105"/>
      <c r="BC1229" s="105"/>
      <c r="BD1229" s="105"/>
      <c r="BE1229" s="105"/>
      <c r="BF1229" s="105"/>
      <c r="BG1229" s="105"/>
      <c r="BH1229" s="105"/>
      <c r="BI1229" s="105"/>
      <c r="BJ1229" s="105"/>
      <c r="BK1229" s="105"/>
      <c r="BL1229" s="105"/>
      <c r="BM1229" s="105"/>
      <c r="BN1229" s="105"/>
      <c r="BO1229" s="105"/>
      <c r="BP1229" s="105"/>
      <c r="BQ1229" s="105"/>
      <c r="BR1229" s="105"/>
      <c r="BS1229" s="105"/>
      <c r="BT1229" s="105"/>
      <c r="BU1229" s="105"/>
      <c r="BV1229" s="105"/>
      <c r="BW1229" s="105"/>
      <c r="BX1229" s="105"/>
      <c r="BY1229" s="105"/>
      <c r="BZ1229" s="105"/>
      <c r="CA1229" s="105"/>
      <c r="CB1229" s="105"/>
      <c r="CC1229" s="105"/>
      <c r="CD1229" s="105"/>
      <c r="CE1229" s="105"/>
      <c r="CF1229" s="151"/>
      <c r="CG1229" s="151"/>
      <c r="CH1229" s="153"/>
      <c r="CI1229" s="141"/>
      <c r="CJ1229" s="141"/>
      <c r="CK1229" s="141"/>
      <c r="CL1229" s="141"/>
      <c r="CM1229" s="141"/>
      <c r="CN1229" s="141"/>
      <c r="CO1229" s="141"/>
      <c r="CP1229" s="141"/>
      <c r="CQ1229" s="141"/>
      <c r="CR1229" s="141"/>
      <c r="CS1229" s="141"/>
      <c r="CT1229" s="141"/>
      <c r="CU1229" s="141"/>
      <c r="CV1229" s="141"/>
      <c r="CW1229" s="141"/>
      <c r="CX1229" s="141"/>
      <c r="CY1229" s="141"/>
      <c r="CZ1229" s="141"/>
      <c r="DA1229" s="141"/>
      <c r="DB1229" s="141"/>
      <c r="DC1229" s="141"/>
      <c r="DD1229" s="141"/>
      <c r="DE1229" s="141"/>
      <c r="DF1229" s="141"/>
      <c r="DG1229" s="141"/>
      <c r="DH1229" s="141"/>
      <c r="DI1229" s="141"/>
      <c r="DJ1229" s="141"/>
      <c r="DK1229" s="141"/>
      <c r="DL1229" s="141"/>
      <c r="DM1229" s="141"/>
      <c r="DN1229" s="151"/>
      <c r="DO1229" s="151"/>
      <c r="DP1229" s="153"/>
      <c r="DQ1229" s="105"/>
      <c r="DR1229" s="105"/>
      <c r="DS1229" s="105"/>
      <c r="DT1229" s="105"/>
      <c r="DU1229" s="105"/>
      <c r="DV1229" s="105"/>
      <c r="DW1229" s="105"/>
      <c r="DX1229" s="105"/>
      <c r="DY1229" s="105"/>
      <c r="DZ1229" s="105"/>
      <c r="EA1229" s="105"/>
      <c r="EB1229" s="105"/>
      <c r="EC1229" s="105"/>
      <c r="ED1229" s="105"/>
      <c r="EE1229" s="105"/>
      <c r="EF1229" s="105"/>
      <c r="EG1229" s="105"/>
      <c r="EH1229" s="105"/>
      <c r="EI1229" s="105"/>
      <c r="EJ1229" s="105"/>
      <c r="EK1229" s="105"/>
      <c r="EL1229" s="105"/>
      <c r="EM1229" s="105"/>
      <c r="EN1229" s="105"/>
      <c r="EO1229" s="105"/>
      <c r="EP1229" s="105"/>
      <c r="EQ1229" s="105"/>
      <c r="ER1229" s="105"/>
      <c r="ES1229" s="151"/>
      <c r="ET1229" s="151"/>
      <c r="EU1229" s="153"/>
      <c r="EV1229" s="105"/>
      <c r="EW1229" s="125"/>
      <c r="EX1229" s="105"/>
      <c r="EY1229" s="105"/>
      <c r="EZ1229" s="105"/>
      <c r="FA1229" s="105"/>
      <c r="FB1229" s="105"/>
      <c r="FC1229" s="105"/>
      <c r="FD1229" s="105"/>
      <c r="FE1229" s="105"/>
      <c r="FF1229" s="105"/>
      <c r="FG1229" s="105"/>
      <c r="FH1229" s="105"/>
      <c r="FI1229" s="105"/>
      <c r="FJ1229" s="105"/>
      <c r="FK1229" s="105"/>
      <c r="FL1229" s="105"/>
      <c r="FM1229" s="105"/>
      <c r="FN1229" s="105"/>
      <c r="FO1229" s="105"/>
      <c r="FP1229" s="105"/>
      <c r="FQ1229" s="105"/>
      <c r="FR1229" s="105"/>
      <c r="FS1229" s="105"/>
      <c r="FT1229" s="105"/>
      <c r="FU1229" s="105"/>
      <c r="FV1229" s="105"/>
      <c r="FW1229" s="105"/>
      <c r="FX1229" s="105"/>
      <c r="FY1229" s="105"/>
      <c r="FZ1229" s="105"/>
      <c r="GA1229" s="151"/>
      <c r="GB1229" s="151"/>
      <c r="GC1229" s="153"/>
      <c r="GD1229" s="105"/>
      <c r="GE1229" s="105"/>
      <c r="GF1229" s="105"/>
      <c r="GG1229" s="105"/>
      <c r="GH1229" s="105"/>
      <c r="GI1229" s="105"/>
      <c r="GJ1229" s="105"/>
      <c r="GK1229" s="105"/>
      <c r="GL1229" s="105"/>
      <c r="GM1229" s="105"/>
      <c r="GN1229" s="105"/>
      <c r="GO1229" s="105"/>
      <c r="GP1229" s="105"/>
      <c r="GQ1229" s="105"/>
      <c r="GR1229" s="105"/>
      <c r="GS1229" s="105"/>
      <c r="GT1229" s="105"/>
      <c r="GU1229" s="105"/>
      <c r="GV1229" s="105"/>
      <c r="GW1229" s="105"/>
      <c r="GX1229" s="105"/>
      <c r="GY1229" s="105"/>
      <c r="GZ1229" s="105"/>
      <c r="HA1229" s="105"/>
      <c r="HB1229" s="105"/>
      <c r="HC1229" s="105"/>
      <c r="HD1229" s="105"/>
      <c r="HE1229" s="105"/>
      <c r="HF1229" s="105"/>
      <c r="HG1229" s="105"/>
      <c r="HH1229" s="151"/>
      <c r="HI1229" s="151"/>
      <c r="HJ1229" s="153"/>
      <c r="HK1229" s="105"/>
      <c r="HL1229" s="105"/>
      <c r="HM1229" s="105"/>
      <c r="HN1229" s="105"/>
      <c r="HO1229" s="105"/>
      <c r="HP1229" s="105"/>
      <c r="HQ1229" s="105"/>
      <c r="HR1229" s="105"/>
      <c r="HS1229" s="105"/>
      <c r="HT1229" s="105"/>
      <c r="HU1229" s="105"/>
      <c r="HV1229" s="105"/>
      <c r="HW1229" s="105"/>
      <c r="HX1229" s="105"/>
      <c r="HY1229" s="105"/>
      <c r="HZ1229" s="105"/>
      <c r="IA1229" s="105"/>
      <c r="IB1229" s="105"/>
      <c r="IC1229" s="105"/>
      <c r="ID1229" s="105"/>
      <c r="IE1229" s="105"/>
      <c r="IF1229" s="105"/>
      <c r="IG1229" s="105"/>
      <c r="IH1229" s="105"/>
      <c r="II1229" s="105"/>
      <c r="IJ1229" s="105"/>
      <c r="IK1229" s="105"/>
      <c r="IL1229" s="105"/>
      <c r="IM1229" s="105"/>
      <c r="IN1229" s="105"/>
      <c r="IO1229" s="105"/>
      <c r="IP1229" s="151"/>
      <c r="IQ1229" s="151"/>
      <c r="IR1229" s="153"/>
      <c r="IS1229" s="105"/>
      <c r="IT1229" s="105"/>
      <c r="IU1229" s="105"/>
      <c r="IV1229" s="105"/>
      <c r="IW1229" s="105"/>
      <c r="IX1229" s="105"/>
      <c r="IY1229" s="105"/>
      <c r="IZ1229" s="105"/>
      <c r="JA1229" s="105"/>
      <c r="JB1229" s="105"/>
      <c r="JC1229" s="105"/>
      <c r="JD1229" s="105"/>
      <c r="JE1229" s="105"/>
      <c r="JF1229" s="105"/>
      <c r="JG1229" s="105"/>
      <c r="JH1229" s="105"/>
      <c r="JI1229" s="105"/>
      <c r="JJ1229" s="105"/>
      <c r="JK1229" s="105"/>
      <c r="JL1229" s="105"/>
      <c r="JM1229" s="105"/>
      <c r="JN1229" s="105"/>
      <c r="JO1229" s="105"/>
      <c r="JP1229" s="105"/>
      <c r="JQ1229" s="105"/>
      <c r="JR1229" s="105"/>
      <c r="JS1229" s="105"/>
      <c r="JT1229" s="105"/>
      <c r="JU1229" s="25"/>
      <c r="JV1229" s="105"/>
      <c r="JW1229" s="151"/>
      <c r="JX1229" s="151"/>
      <c r="JY1229" s="153"/>
      <c r="JZ1229" s="105"/>
      <c r="KA1229" s="105"/>
      <c r="KB1229" s="105"/>
      <c r="KC1229" s="105"/>
      <c r="KD1229" s="105"/>
      <c r="KE1229" s="105"/>
      <c r="KF1229" s="105"/>
      <c r="KG1229" s="105"/>
      <c r="KH1229" s="105"/>
      <c r="KI1229" s="105"/>
      <c r="KJ1229" s="105"/>
      <c r="KK1229" s="105"/>
      <c r="KL1229" s="105"/>
      <c r="KM1229" s="105"/>
      <c r="KN1229" s="105"/>
      <c r="KO1229" s="105"/>
      <c r="KP1229" s="105"/>
      <c r="KQ1229" s="105"/>
      <c r="KR1229" s="105"/>
      <c r="KS1229" s="105"/>
      <c r="KT1229" s="105"/>
      <c r="KU1229" s="105"/>
      <c r="KV1229" s="105"/>
      <c r="KW1229" s="105"/>
      <c r="KX1229" s="105"/>
      <c r="KY1229" s="105"/>
      <c r="KZ1229" s="105"/>
      <c r="LA1229" s="105"/>
      <c r="LB1229" s="105"/>
      <c r="LC1229" s="105"/>
      <c r="LD1229" s="105"/>
      <c r="LE1229" s="151"/>
      <c r="LF1229" s="151"/>
      <c r="LG1229" s="153"/>
      <c r="LH1229" s="105"/>
      <c r="LI1229" s="105"/>
      <c r="LJ1229" s="105"/>
      <c r="LK1229" s="105"/>
      <c r="LL1229" s="105"/>
      <c r="LM1229" s="105"/>
      <c r="LN1229" s="105"/>
      <c r="LO1229" s="105"/>
      <c r="LP1229" s="105"/>
      <c r="LQ1229" s="105"/>
      <c r="LR1229" s="105"/>
      <c r="LS1229" s="105"/>
      <c r="LT1229" s="105"/>
      <c r="LU1229" s="105"/>
      <c r="LV1229" s="105"/>
      <c r="LW1229" s="105"/>
      <c r="LX1229" s="105"/>
      <c r="LY1229" s="105"/>
      <c r="LZ1229" s="105"/>
      <c r="MA1229" s="105"/>
      <c r="MB1229" s="105"/>
      <c r="MC1229" s="105"/>
      <c r="MD1229" s="105"/>
      <c r="ME1229" s="105"/>
      <c r="MF1229" s="105"/>
      <c r="MG1229" s="105"/>
      <c r="MH1229" s="105"/>
      <c r="MI1229" s="105"/>
      <c r="MJ1229" s="105"/>
      <c r="MK1229" s="105"/>
      <c r="ML1229" s="105"/>
    </row>
    <row r="1230" spans="1:350" ht="13.9" customHeight="1" outlineLevel="2" x14ac:dyDescent="0.2">
      <c r="A1230" s="185" t="s">
        <v>1211</v>
      </c>
      <c r="B1230" s="181" t="s">
        <v>1206</v>
      </c>
      <c r="C1230" s="154" t="s">
        <v>59</v>
      </c>
      <c r="D1230" s="154">
        <v>60</v>
      </c>
      <c r="E1230" s="175"/>
      <c r="F1230" s="175">
        <f>D1230-E1230</f>
        <v>60</v>
      </c>
      <c r="G1230" s="175" t="s">
        <v>1100</v>
      </c>
      <c r="H1230" s="170">
        <v>41708</v>
      </c>
      <c r="I1230" s="170">
        <v>41759</v>
      </c>
      <c r="J1230" s="212">
        <f ca="1">E1230+Q1230+AX1230+CF1230+DN1230+ES1230+GA1230+HH1230+IP1230+JW1230+LE1230</f>
        <v>62</v>
      </c>
      <c r="K1230" s="212">
        <f>E1230+R1230+AY1230+CG1230+DO1230+ET1230+GB1230+HI1230+IQ1230+JX1230+LF1230</f>
        <v>0</v>
      </c>
      <c r="L1230" s="172">
        <f ca="1">K1230/J1230</f>
        <v>0</v>
      </c>
      <c r="M1230" s="172">
        <f>K1230/D1230</f>
        <v>0</v>
      </c>
      <c r="N1230" s="183">
        <f ca="1">SUMIF($EV$8:$FZ$9,$O$5,$EV1231:$FZ1231)-SUMIF($EV$8:$FZ$9,$Q$5,$EV1231:$FZ1231)</f>
        <v>0</v>
      </c>
      <c r="O1230" s="156"/>
      <c r="P1230" s="16" t="s">
        <v>25</v>
      </c>
      <c r="Q1230" s="150">
        <v>0</v>
      </c>
      <c r="R1230" s="150">
        <v>0</v>
      </c>
      <c r="S1230" s="152" t="e">
        <v>#DIV/0!</v>
      </c>
      <c r="T1230" s="16"/>
      <c r="U1230" s="16"/>
      <c r="V1230" s="16"/>
      <c r="W1230" s="16"/>
      <c r="X1230" s="16"/>
      <c r="Y1230" s="16"/>
      <c r="Z1230" s="16"/>
      <c r="AA1230" s="16"/>
      <c r="AB1230" s="16"/>
      <c r="AC1230" s="16"/>
      <c r="AD1230" s="16"/>
      <c r="AE1230" s="16"/>
      <c r="AF1230" s="16"/>
      <c r="AG1230" s="16"/>
      <c r="AH1230" s="16"/>
      <c r="AI1230" s="16"/>
      <c r="AJ1230" s="16"/>
      <c r="AK1230" s="16"/>
      <c r="AL1230" s="16"/>
      <c r="AM1230" s="16"/>
      <c r="AN1230" s="16"/>
      <c r="AO1230" s="16"/>
      <c r="AP1230" s="16"/>
      <c r="AQ1230" s="16"/>
      <c r="AR1230" s="16"/>
      <c r="AS1230" s="16"/>
      <c r="AT1230" s="16"/>
      <c r="AU1230" s="16"/>
      <c r="AV1230" s="16"/>
      <c r="AW1230" s="16"/>
      <c r="AX1230" s="150">
        <f t="shared" ca="1" si="3030"/>
        <v>0</v>
      </c>
      <c r="AY1230" s="150">
        <f>SUM(BA1231:CE1231)</f>
        <v>0</v>
      </c>
      <c r="AZ1230" s="152" t="e">
        <f ca="1">AY1230/AX1230</f>
        <v>#DIV/0!</v>
      </c>
      <c r="BA1230" s="16"/>
      <c r="BB1230" s="16"/>
      <c r="BC1230" s="16"/>
      <c r="BD1230" s="16"/>
      <c r="BE1230" s="16"/>
      <c r="BF1230" s="16"/>
      <c r="BG1230" s="16"/>
      <c r="BH1230" s="16"/>
      <c r="BI1230" s="16"/>
      <c r="BJ1230" s="16"/>
      <c r="BK1230" s="16"/>
      <c r="BL1230" s="16"/>
      <c r="BM1230" s="16"/>
      <c r="BN1230" s="16"/>
      <c r="BO1230" s="16"/>
      <c r="BP1230" s="16"/>
      <c r="BQ1230" s="16"/>
      <c r="BR1230" s="16"/>
      <c r="BS1230" s="16"/>
      <c r="BT1230" s="16"/>
      <c r="BU1230" s="16"/>
      <c r="BV1230" s="16"/>
      <c r="BW1230" s="16"/>
      <c r="BX1230" s="16"/>
      <c r="BY1230" s="16"/>
      <c r="BZ1230" s="16"/>
      <c r="CA1230" s="16"/>
      <c r="CB1230" s="16"/>
      <c r="CC1230" s="16"/>
      <c r="CD1230" s="16"/>
      <c r="CE1230" s="16"/>
      <c r="CF1230" s="150">
        <f t="shared" ref="CF1230" si="3188">SUM(CI1230:DM1230)</f>
        <v>0</v>
      </c>
      <c r="CG1230" s="150">
        <f>SUM(CI1231:DM1231)</f>
        <v>0</v>
      </c>
      <c r="CH1230" s="152" t="e">
        <f>CG1230/CF1230</f>
        <v>#DIV/0!</v>
      </c>
      <c r="CI1230" s="129"/>
      <c r="CJ1230" s="129"/>
      <c r="CK1230" s="129"/>
      <c r="CL1230" s="129"/>
      <c r="CM1230" s="129"/>
      <c r="CN1230" s="129"/>
      <c r="CO1230" s="129"/>
      <c r="CP1230" s="129"/>
      <c r="CQ1230" s="129"/>
      <c r="CR1230" s="129"/>
      <c r="CS1230" s="129"/>
      <c r="CT1230" s="129"/>
      <c r="CU1230" s="129"/>
      <c r="CV1230" s="129"/>
      <c r="CW1230" s="129"/>
      <c r="CX1230" s="129"/>
      <c r="CY1230" s="129"/>
      <c r="CZ1230" s="129"/>
      <c r="DA1230" s="129"/>
      <c r="DB1230" s="129"/>
      <c r="DC1230" s="129"/>
      <c r="DD1230" s="129"/>
      <c r="DE1230" s="129"/>
      <c r="DF1230" s="129"/>
      <c r="DG1230" s="129"/>
      <c r="DH1230" s="129"/>
      <c r="DI1230" s="129"/>
      <c r="DJ1230" s="129"/>
      <c r="DK1230" s="129"/>
      <c r="DL1230" s="129"/>
      <c r="DM1230" s="129"/>
      <c r="DN1230" s="150">
        <f t="shared" ref="DN1230" si="3189">SUM(DQ1230:ER1230)</f>
        <v>0</v>
      </c>
      <c r="DO1230" s="150">
        <f>SUM(DQ1231:ER1231)</f>
        <v>0</v>
      </c>
      <c r="DP1230" s="152" t="e">
        <f t="shared" si="3068"/>
        <v>#DIV/0!</v>
      </c>
      <c r="DQ1230" s="16"/>
      <c r="DR1230" s="16"/>
      <c r="DS1230" s="16"/>
      <c r="DT1230" s="16"/>
      <c r="DU1230" s="16"/>
      <c r="DV1230" s="16"/>
      <c r="DW1230" s="16"/>
      <c r="DX1230" s="16"/>
      <c r="DY1230" s="16"/>
      <c r="DZ1230" s="16"/>
      <c r="EA1230" s="16"/>
      <c r="EB1230" s="16"/>
      <c r="EC1230" s="16"/>
      <c r="ED1230" s="16"/>
      <c r="EE1230" s="16"/>
      <c r="EF1230" s="16"/>
      <c r="EG1230" s="16"/>
      <c r="EH1230" s="16"/>
      <c r="EI1230" s="16"/>
      <c r="EJ1230" s="16"/>
      <c r="EK1230" s="16"/>
      <c r="EL1230" s="16"/>
      <c r="EM1230" s="16"/>
      <c r="EN1230" s="16"/>
      <c r="EO1230" s="16"/>
      <c r="EP1230" s="16"/>
      <c r="EQ1230" s="16"/>
      <c r="ER1230" s="16"/>
      <c r="ES1230" s="150">
        <f t="shared" ca="1" si="3079"/>
        <v>24</v>
      </c>
      <c r="ET1230" s="150">
        <f>SUM(EV1231:FZ1231)</f>
        <v>0</v>
      </c>
      <c r="EU1230" s="152">
        <f t="shared" ca="1" si="3105"/>
        <v>0</v>
      </c>
      <c r="EV1230" s="16"/>
      <c r="EW1230" s="67"/>
      <c r="EX1230" s="16"/>
      <c r="EY1230" s="16"/>
      <c r="EZ1230" s="16"/>
      <c r="FA1230" s="16">
        <v>4</v>
      </c>
      <c r="FB1230" s="16"/>
      <c r="FC1230" s="16"/>
      <c r="FD1230" s="16"/>
      <c r="FE1230" s="16"/>
      <c r="FF1230" s="16">
        <v>4</v>
      </c>
      <c r="FG1230" s="16"/>
      <c r="FH1230" s="16"/>
      <c r="FI1230" s="16"/>
      <c r="FJ1230" s="16"/>
      <c r="FK1230" s="16">
        <v>4</v>
      </c>
      <c r="FL1230" s="16"/>
      <c r="FM1230" s="16"/>
      <c r="FN1230" s="16"/>
      <c r="FO1230" s="16"/>
      <c r="FP1230" s="16">
        <v>4</v>
      </c>
      <c r="FQ1230" s="16"/>
      <c r="FR1230" s="16"/>
      <c r="FS1230" s="16"/>
      <c r="FT1230" s="16">
        <v>4</v>
      </c>
      <c r="FU1230" s="16"/>
      <c r="FV1230" s="16"/>
      <c r="FW1230" s="16"/>
      <c r="FX1230" s="16">
        <v>4</v>
      </c>
      <c r="FY1230" s="16"/>
      <c r="FZ1230" s="16"/>
      <c r="GA1230" s="150">
        <f t="shared" ref="GA1230" ca="1" si="3190">SUMIF($GD$8:$HG$9,$O$5,GD1230:HG1230)</f>
        <v>38</v>
      </c>
      <c r="GB1230" s="150">
        <f t="shared" ref="GB1230" si="3191">SUM(GD1231:HG1231)</f>
        <v>0</v>
      </c>
      <c r="GC1230" s="152">
        <f t="shared" ref="GC1230" ca="1" si="3192">GB1230/GA1230</f>
        <v>0</v>
      </c>
      <c r="GD1230" s="16"/>
      <c r="GE1230" s="16"/>
      <c r="GF1230" s="16">
        <v>4</v>
      </c>
      <c r="GG1230" s="16"/>
      <c r="GH1230" s="16"/>
      <c r="GI1230" s="16"/>
      <c r="GJ1230" s="16"/>
      <c r="GK1230" s="16">
        <v>4</v>
      </c>
      <c r="GL1230" s="16"/>
      <c r="GM1230" s="16"/>
      <c r="GN1230" s="16"/>
      <c r="GO1230" s="16"/>
      <c r="GP1230" s="16"/>
      <c r="GQ1230" s="16">
        <v>4</v>
      </c>
      <c r="GR1230" s="16"/>
      <c r="GS1230" s="16"/>
      <c r="GT1230" s="16">
        <v>4</v>
      </c>
      <c r="GU1230" s="16"/>
      <c r="GV1230" s="16"/>
      <c r="GW1230" s="16">
        <v>4</v>
      </c>
      <c r="GX1230" s="16"/>
      <c r="GY1230" s="16">
        <v>4</v>
      </c>
      <c r="GZ1230" s="16"/>
      <c r="HA1230" s="16">
        <v>4</v>
      </c>
      <c r="HB1230" s="16"/>
      <c r="HC1230" s="16">
        <v>4</v>
      </c>
      <c r="HD1230" s="16"/>
      <c r="HE1230" s="16">
        <v>4</v>
      </c>
      <c r="HF1230" s="16"/>
      <c r="HG1230" s="16">
        <v>2</v>
      </c>
      <c r="HH1230" s="150"/>
      <c r="HI1230" s="150">
        <f t="shared" ref="HI1230" si="3193">SUM(HK1231:IO1231)</f>
        <v>0</v>
      </c>
      <c r="HJ1230" s="152" t="e">
        <v>#DIV/0!</v>
      </c>
      <c r="HK1230" s="16"/>
      <c r="HL1230" s="16"/>
      <c r="HM1230" s="16"/>
      <c r="HN1230" s="16"/>
      <c r="HO1230" s="16"/>
      <c r="HP1230" s="16"/>
      <c r="HQ1230" s="16"/>
      <c r="HR1230" s="16"/>
      <c r="HS1230" s="16"/>
      <c r="HT1230" s="16"/>
      <c r="HU1230" s="16"/>
      <c r="HV1230" s="16"/>
      <c r="HW1230" s="16"/>
      <c r="HX1230" s="16"/>
      <c r="HY1230" s="16"/>
      <c r="HZ1230" s="16"/>
      <c r="IA1230" s="16"/>
      <c r="IB1230" s="16"/>
      <c r="IC1230" s="16"/>
      <c r="ID1230" s="16"/>
      <c r="IE1230" s="16"/>
      <c r="IF1230" s="16"/>
      <c r="IG1230" s="16"/>
      <c r="IH1230" s="16"/>
      <c r="II1230" s="16"/>
      <c r="IJ1230" s="16"/>
      <c r="IK1230" s="16"/>
      <c r="IL1230" s="16"/>
      <c r="IM1230" s="16"/>
      <c r="IN1230" s="16"/>
      <c r="IO1230" s="16"/>
      <c r="IP1230" s="150"/>
      <c r="IQ1230" s="150">
        <v>0</v>
      </c>
      <c r="IR1230" s="152" t="e">
        <v>#DIV/0!</v>
      </c>
      <c r="IS1230" s="16"/>
      <c r="IT1230" s="16"/>
      <c r="IU1230" s="16"/>
      <c r="IV1230" s="16"/>
      <c r="IW1230" s="16"/>
      <c r="IX1230" s="16"/>
      <c r="IY1230" s="16"/>
      <c r="IZ1230" s="16"/>
      <c r="JA1230" s="16"/>
      <c r="JB1230" s="16"/>
      <c r="JC1230" s="16"/>
      <c r="JD1230" s="16"/>
      <c r="JE1230" s="16"/>
      <c r="JF1230" s="16"/>
      <c r="JG1230" s="16"/>
      <c r="JH1230" s="16"/>
      <c r="JI1230" s="16"/>
      <c r="JJ1230" s="16"/>
      <c r="JK1230" s="16"/>
      <c r="JL1230" s="16"/>
      <c r="JM1230" s="16"/>
      <c r="JN1230" s="16"/>
      <c r="JO1230" s="16"/>
      <c r="JP1230" s="16"/>
      <c r="JQ1230" s="16"/>
      <c r="JR1230" s="16"/>
      <c r="JS1230" s="16"/>
      <c r="JT1230" s="16"/>
      <c r="JU1230" s="23"/>
      <c r="JV1230" s="16"/>
      <c r="JW1230" s="150"/>
      <c r="JX1230" s="150">
        <v>0</v>
      </c>
      <c r="JY1230" s="152" t="e">
        <v>#DIV/0!</v>
      </c>
      <c r="JZ1230" s="16"/>
      <c r="KA1230" s="16"/>
      <c r="KB1230" s="16"/>
      <c r="KC1230" s="16"/>
      <c r="KD1230" s="16"/>
      <c r="KE1230" s="16"/>
      <c r="KF1230" s="16"/>
      <c r="KG1230" s="16"/>
      <c r="KH1230" s="16"/>
      <c r="KI1230" s="16"/>
      <c r="KJ1230" s="16"/>
      <c r="KK1230" s="16"/>
      <c r="KL1230" s="16"/>
      <c r="KM1230" s="16"/>
      <c r="KN1230" s="16"/>
      <c r="KO1230" s="16"/>
      <c r="KP1230" s="16"/>
      <c r="KQ1230" s="16"/>
      <c r="KR1230" s="16"/>
      <c r="KS1230" s="16"/>
      <c r="KT1230" s="16"/>
      <c r="KU1230" s="16"/>
      <c r="KV1230" s="16"/>
      <c r="KW1230" s="16"/>
      <c r="KX1230" s="16"/>
      <c r="KY1230" s="16"/>
      <c r="KZ1230" s="16"/>
      <c r="LA1230" s="16"/>
      <c r="LB1230" s="16"/>
      <c r="LC1230" s="16"/>
      <c r="LD1230" s="16"/>
      <c r="LE1230" s="150"/>
      <c r="LF1230" s="150">
        <v>0</v>
      </c>
      <c r="LG1230" s="152" t="e">
        <v>#DIV/0!</v>
      </c>
      <c r="LH1230" s="16"/>
      <c r="LI1230" s="16"/>
      <c r="LJ1230" s="16"/>
      <c r="LK1230" s="16"/>
      <c r="LL1230" s="16"/>
      <c r="LM1230" s="16"/>
      <c r="LN1230" s="16"/>
      <c r="LO1230" s="16"/>
      <c r="LP1230" s="16"/>
      <c r="LQ1230" s="16"/>
      <c r="LR1230" s="16"/>
      <c r="LS1230" s="16"/>
      <c r="LT1230" s="16"/>
      <c r="LU1230" s="16"/>
      <c r="LV1230" s="16"/>
      <c r="LW1230" s="16"/>
      <c r="LX1230" s="16"/>
      <c r="LY1230" s="16"/>
      <c r="LZ1230" s="16"/>
      <c r="MA1230" s="16"/>
      <c r="MB1230" s="16"/>
      <c r="MC1230" s="16"/>
      <c r="MD1230" s="16"/>
      <c r="ME1230" s="16"/>
      <c r="MF1230" s="16"/>
      <c r="MG1230" s="16"/>
      <c r="MH1230" s="16"/>
      <c r="MI1230" s="16"/>
      <c r="MJ1230" s="16"/>
      <c r="MK1230" s="16"/>
      <c r="ML1230" s="16"/>
    </row>
    <row r="1231" spans="1:350" ht="13.9" customHeight="1" outlineLevel="2" x14ac:dyDescent="0.2">
      <c r="A1231" s="186"/>
      <c r="B1231" s="182"/>
      <c r="C1231" s="155"/>
      <c r="D1231" s="155"/>
      <c r="E1231" s="176"/>
      <c r="F1231" s="176"/>
      <c r="G1231" s="176"/>
      <c r="H1231" s="171"/>
      <c r="I1231" s="171"/>
      <c r="J1231" s="213"/>
      <c r="K1231" s="213"/>
      <c r="L1231" s="173"/>
      <c r="M1231" s="173"/>
      <c r="N1231" s="184"/>
      <c r="O1231" s="157"/>
      <c r="P1231" s="17" t="s">
        <v>26</v>
      </c>
      <c r="Q1231" s="151"/>
      <c r="R1231" s="151"/>
      <c r="S1231" s="153"/>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151"/>
      <c r="AY1231" s="151"/>
      <c r="AZ1231" s="153"/>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c r="CF1231" s="151"/>
      <c r="CG1231" s="151"/>
      <c r="CH1231" s="153"/>
      <c r="CI1231" s="141"/>
      <c r="CJ1231" s="141"/>
      <c r="CK1231" s="141"/>
      <c r="CL1231" s="141"/>
      <c r="CM1231" s="141"/>
      <c r="CN1231" s="141"/>
      <c r="CO1231" s="141"/>
      <c r="CP1231" s="141"/>
      <c r="CQ1231" s="141"/>
      <c r="CR1231" s="141"/>
      <c r="CS1231" s="141"/>
      <c r="CT1231" s="141"/>
      <c r="CU1231" s="141"/>
      <c r="CV1231" s="141"/>
      <c r="CW1231" s="141"/>
      <c r="CX1231" s="141"/>
      <c r="CY1231" s="141"/>
      <c r="CZ1231" s="141"/>
      <c r="DA1231" s="141"/>
      <c r="DB1231" s="141"/>
      <c r="DC1231" s="141"/>
      <c r="DD1231" s="141"/>
      <c r="DE1231" s="141"/>
      <c r="DF1231" s="141"/>
      <c r="DG1231" s="141"/>
      <c r="DH1231" s="141"/>
      <c r="DI1231" s="141"/>
      <c r="DJ1231" s="141"/>
      <c r="DK1231" s="141"/>
      <c r="DL1231" s="141"/>
      <c r="DM1231" s="141"/>
      <c r="DN1231" s="151"/>
      <c r="DO1231" s="151"/>
      <c r="DP1231" s="153"/>
      <c r="DQ1231" s="24"/>
      <c r="DR1231" s="24"/>
      <c r="DS1231" s="24"/>
      <c r="DT1231" s="24"/>
      <c r="DU1231" s="24"/>
      <c r="DV1231" s="24"/>
      <c r="DW1231" s="24"/>
      <c r="DX1231" s="24"/>
      <c r="DY1231" s="24"/>
      <c r="DZ1231" s="24"/>
      <c r="EA1231" s="24"/>
      <c r="EB1231" s="24"/>
      <c r="EC1231" s="24"/>
      <c r="ED1231" s="24"/>
      <c r="EE1231" s="24"/>
      <c r="EF1231" s="24"/>
      <c r="EG1231" s="24"/>
      <c r="EH1231" s="24"/>
      <c r="EI1231" s="24"/>
      <c r="EJ1231" s="24"/>
      <c r="EK1231" s="24"/>
      <c r="EL1231" s="24"/>
      <c r="EM1231" s="24"/>
      <c r="EN1231" s="24"/>
      <c r="EO1231" s="24"/>
      <c r="EP1231" s="24"/>
      <c r="EQ1231" s="24"/>
      <c r="ER1231" s="24"/>
      <c r="ES1231" s="151"/>
      <c r="ET1231" s="151"/>
      <c r="EU1231" s="153"/>
      <c r="EV1231" s="24"/>
      <c r="EW1231" s="125"/>
      <c r="EX1231" s="24"/>
      <c r="EY1231" s="24"/>
      <c r="EZ1231" s="24"/>
      <c r="FA1231" s="24"/>
      <c r="FB1231" s="24"/>
      <c r="FC1231" s="24"/>
      <c r="FD1231" s="24"/>
      <c r="FE1231" s="24"/>
      <c r="FF1231" s="24"/>
      <c r="FG1231" s="24"/>
      <c r="FH1231" s="24"/>
      <c r="FI1231" s="24"/>
      <c r="FJ1231" s="24"/>
      <c r="FK1231" s="24"/>
      <c r="FL1231" s="24"/>
      <c r="FM1231" s="24"/>
      <c r="FN1231" s="24"/>
      <c r="FO1231" s="24"/>
      <c r="FP1231" s="24"/>
      <c r="FQ1231" s="24"/>
      <c r="FR1231" s="24"/>
      <c r="FS1231" s="24"/>
      <c r="FT1231" s="24"/>
      <c r="FU1231" s="24"/>
      <c r="FV1231" s="24"/>
      <c r="FW1231" s="24"/>
      <c r="FX1231" s="24"/>
      <c r="FY1231" s="24"/>
      <c r="FZ1231" s="24"/>
      <c r="GA1231" s="151"/>
      <c r="GB1231" s="151"/>
      <c r="GC1231" s="153"/>
      <c r="GD1231" s="24"/>
      <c r="GE1231" s="24"/>
      <c r="GF1231" s="24"/>
      <c r="GG1231" s="24"/>
      <c r="GH1231" s="24"/>
      <c r="GI1231" s="24"/>
      <c r="GJ1231" s="24"/>
      <c r="GK1231" s="24"/>
      <c r="GL1231" s="24"/>
      <c r="GM1231" s="24"/>
      <c r="GN1231" s="24"/>
      <c r="GO1231" s="24"/>
      <c r="GP1231" s="24"/>
      <c r="GQ1231" s="24"/>
      <c r="GR1231" s="24"/>
      <c r="GS1231" s="24"/>
      <c r="GT1231" s="24"/>
      <c r="GU1231" s="24"/>
      <c r="GV1231" s="24"/>
      <c r="GW1231" s="24"/>
      <c r="GX1231" s="24"/>
      <c r="GY1231" s="24"/>
      <c r="GZ1231" s="24"/>
      <c r="HA1231" s="24"/>
      <c r="HB1231" s="24"/>
      <c r="HC1231" s="24"/>
      <c r="HD1231" s="24"/>
      <c r="HE1231" s="24"/>
      <c r="HF1231" s="24"/>
      <c r="HG1231" s="24"/>
      <c r="HH1231" s="151"/>
      <c r="HI1231" s="151"/>
      <c r="HJ1231" s="153"/>
      <c r="HK1231" s="24"/>
      <c r="HL1231" s="24"/>
      <c r="HM1231" s="24"/>
      <c r="HN1231" s="24"/>
      <c r="HO1231" s="24"/>
      <c r="HP1231" s="24"/>
      <c r="HQ1231" s="24"/>
      <c r="HR1231" s="24"/>
      <c r="HS1231" s="24"/>
      <c r="HT1231" s="24"/>
      <c r="HU1231" s="24"/>
      <c r="HV1231" s="24"/>
      <c r="HW1231" s="24"/>
      <c r="HX1231" s="24"/>
      <c r="HY1231" s="24"/>
      <c r="HZ1231" s="24"/>
      <c r="IA1231" s="24"/>
      <c r="IB1231" s="24"/>
      <c r="IC1231" s="24"/>
      <c r="ID1231" s="24"/>
      <c r="IE1231" s="24"/>
      <c r="IF1231" s="24"/>
      <c r="IG1231" s="24"/>
      <c r="IH1231" s="24"/>
      <c r="II1231" s="24"/>
      <c r="IJ1231" s="24"/>
      <c r="IK1231" s="24"/>
      <c r="IL1231" s="24"/>
      <c r="IM1231" s="24"/>
      <c r="IN1231" s="24"/>
      <c r="IO1231" s="24"/>
      <c r="IP1231" s="151"/>
      <c r="IQ1231" s="151"/>
      <c r="IR1231" s="153"/>
      <c r="IS1231" s="24"/>
      <c r="IT1231" s="24"/>
      <c r="IU1231" s="24"/>
      <c r="IV1231" s="24"/>
      <c r="IW1231" s="24"/>
      <c r="IX1231" s="24"/>
      <c r="IY1231" s="24"/>
      <c r="IZ1231" s="24"/>
      <c r="JA1231" s="24"/>
      <c r="JB1231" s="24"/>
      <c r="JC1231" s="24"/>
      <c r="JD1231" s="24"/>
      <c r="JE1231" s="24"/>
      <c r="JF1231" s="24"/>
      <c r="JG1231" s="24"/>
      <c r="JH1231" s="24"/>
      <c r="JI1231" s="24"/>
      <c r="JJ1231" s="24"/>
      <c r="JK1231" s="24"/>
      <c r="JL1231" s="24"/>
      <c r="JM1231" s="24"/>
      <c r="JN1231" s="24"/>
      <c r="JO1231" s="24"/>
      <c r="JP1231" s="24"/>
      <c r="JQ1231" s="24"/>
      <c r="JR1231" s="24"/>
      <c r="JS1231" s="24"/>
      <c r="JT1231" s="24"/>
      <c r="JU1231" s="25"/>
      <c r="JV1231" s="24"/>
      <c r="JW1231" s="151"/>
      <c r="JX1231" s="151"/>
      <c r="JY1231" s="153"/>
      <c r="JZ1231" s="24"/>
      <c r="KA1231" s="24"/>
      <c r="KB1231" s="24"/>
      <c r="KC1231" s="24"/>
      <c r="KD1231" s="24"/>
      <c r="KE1231" s="24"/>
      <c r="KF1231" s="24"/>
      <c r="KG1231" s="24"/>
      <c r="KH1231" s="24"/>
      <c r="KI1231" s="24"/>
      <c r="KJ1231" s="24"/>
      <c r="KK1231" s="24"/>
      <c r="KL1231" s="24"/>
      <c r="KM1231" s="24"/>
      <c r="KN1231" s="24"/>
      <c r="KO1231" s="24"/>
      <c r="KP1231" s="24"/>
      <c r="KQ1231" s="24"/>
      <c r="KR1231" s="24"/>
      <c r="KS1231" s="24"/>
      <c r="KT1231" s="24"/>
      <c r="KU1231" s="24"/>
      <c r="KV1231" s="24"/>
      <c r="KW1231" s="24"/>
      <c r="KX1231" s="24"/>
      <c r="KY1231" s="24"/>
      <c r="KZ1231" s="24"/>
      <c r="LA1231" s="24"/>
      <c r="LB1231" s="24"/>
      <c r="LC1231" s="24"/>
      <c r="LD1231" s="24"/>
      <c r="LE1231" s="151"/>
      <c r="LF1231" s="151"/>
      <c r="LG1231" s="153"/>
      <c r="LH1231" s="24"/>
      <c r="LI1231" s="24"/>
      <c r="LJ1231" s="24"/>
      <c r="LK1231" s="24"/>
      <c r="LL1231" s="24"/>
      <c r="LM1231" s="24"/>
      <c r="LN1231" s="24"/>
      <c r="LO1231" s="24"/>
      <c r="LP1231" s="24"/>
      <c r="LQ1231" s="24"/>
      <c r="LR1231" s="24"/>
      <c r="LS1231" s="24"/>
      <c r="LT1231" s="24"/>
      <c r="LU1231" s="24"/>
      <c r="LV1231" s="24"/>
      <c r="LW1231" s="24"/>
      <c r="LX1231" s="24"/>
      <c r="LY1231" s="24"/>
      <c r="LZ1231" s="24"/>
      <c r="MA1231" s="24"/>
      <c r="MB1231" s="24"/>
      <c r="MC1231" s="24"/>
      <c r="MD1231" s="24"/>
      <c r="ME1231" s="24"/>
      <c r="MF1231" s="24"/>
      <c r="MG1231" s="24"/>
      <c r="MH1231" s="24"/>
      <c r="MI1231" s="24"/>
      <c r="MJ1231" s="24"/>
      <c r="MK1231" s="24"/>
      <c r="ML1231" s="24"/>
    </row>
    <row r="1232" spans="1:350" ht="13.9" customHeight="1" outlineLevel="2" x14ac:dyDescent="0.2">
      <c r="A1232" s="185" t="s">
        <v>1212</v>
      </c>
      <c r="B1232" s="181" t="s">
        <v>1207</v>
      </c>
      <c r="C1232" s="154" t="s">
        <v>693</v>
      </c>
      <c r="D1232" s="154">
        <v>100</v>
      </c>
      <c r="E1232" s="175"/>
      <c r="F1232" s="175">
        <f>D1232-E1232</f>
        <v>100</v>
      </c>
      <c r="G1232" s="175" t="s">
        <v>1102</v>
      </c>
      <c r="H1232" s="170">
        <v>41758</v>
      </c>
      <c r="I1232" s="170">
        <v>41769</v>
      </c>
      <c r="J1232" s="212">
        <f ca="1">E1232+Q1232+AX1232+CF1232+DN1232+ES1232+GA1232+HH1232+IP1232+JW1232+LE1232</f>
        <v>10</v>
      </c>
      <c r="K1232" s="212">
        <f>E1232+R1232+AY1232+CG1232+DO1232+ET1232+GB1232+HI1232+IQ1232+JX1232+LF1232</f>
        <v>0</v>
      </c>
      <c r="L1232" s="172">
        <f ca="1">K1232/J1232</f>
        <v>0</v>
      </c>
      <c r="M1232" s="172">
        <f>K1232/D1232</f>
        <v>0</v>
      </c>
      <c r="N1232" s="183">
        <f ca="1">SUMIF($EV$8:$FZ$9,$O$5,$EV1233:$FZ1233)-SUMIF($EV$8:$FZ$9,$Q$5,$EV1233:$FZ1233)</f>
        <v>0</v>
      </c>
      <c r="O1232" s="156"/>
      <c r="P1232" s="16" t="s">
        <v>25</v>
      </c>
      <c r="Q1232" s="150">
        <v>0</v>
      </c>
      <c r="R1232" s="150">
        <v>0</v>
      </c>
      <c r="S1232" s="152" t="e">
        <v>#DIV/0!</v>
      </c>
      <c r="T1232" s="16"/>
      <c r="U1232" s="16"/>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c r="AU1232" s="16"/>
      <c r="AV1232" s="16"/>
      <c r="AW1232" s="16"/>
      <c r="AX1232" s="150">
        <f t="shared" ca="1" si="3030"/>
        <v>0</v>
      </c>
      <c r="AY1232" s="150">
        <f>SUM(BA1233:CE1233)</f>
        <v>0</v>
      </c>
      <c r="AZ1232" s="152" t="e">
        <f ca="1">AY1232/AX1232</f>
        <v>#DIV/0!</v>
      </c>
      <c r="BA1232" s="16"/>
      <c r="BB1232" s="16"/>
      <c r="BC1232" s="16"/>
      <c r="BD1232" s="16"/>
      <c r="BE1232" s="16"/>
      <c r="BF1232" s="16"/>
      <c r="BG1232" s="16"/>
      <c r="BH1232" s="16"/>
      <c r="BI1232" s="16"/>
      <c r="BJ1232" s="16"/>
      <c r="BK1232" s="16"/>
      <c r="BL1232" s="16"/>
      <c r="BM1232" s="16"/>
      <c r="BN1232" s="16"/>
      <c r="BO1232" s="16"/>
      <c r="BP1232" s="16"/>
      <c r="BQ1232" s="16"/>
      <c r="BR1232" s="16"/>
      <c r="BS1232" s="16"/>
      <c r="BT1232" s="16"/>
      <c r="BU1232" s="16"/>
      <c r="BV1232" s="16"/>
      <c r="BW1232" s="16"/>
      <c r="BX1232" s="16"/>
      <c r="BY1232" s="16"/>
      <c r="BZ1232" s="16"/>
      <c r="CA1232" s="16"/>
      <c r="CB1232" s="16"/>
      <c r="CC1232" s="16"/>
      <c r="CD1232" s="16"/>
      <c r="CE1232" s="16"/>
      <c r="CF1232" s="150">
        <f t="shared" ref="CF1232" si="3194">SUM(CI1232:DM1232)</f>
        <v>0</v>
      </c>
      <c r="CG1232" s="150">
        <f>SUM(CI1233:DM1233)</f>
        <v>0</v>
      </c>
      <c r="CH1232" s="152" t="e">
        <f>CG1232/CF1232</f>
        <v>#DIV/0!</v>
      </c>
      <c r="CI1232" s="129"/>
      <c r="CJ1232" s="129"/>
      <c r="CK1232" s="129"/>
      <c r="CL1232" s="129"/>
      <c r="CM1232" s="129"/>
      <c r="CN1232" s="129"/>
      <c r="CO1232" s="129"/>
      <c r="CP1232" s="129"/>
      <c r="CQ1232" s="129"/>
      <c r="CR1232" s="129"/>
      <c r="CS1232" s="129"/>
      <c r="CT1232" s="129"/>
      <c r="CU1232" s="129"/>
      <c r="CV1232" s="129"/>
      <c r="CW1232" s="129"/>
      <c r="CX1232" s="129"/>
      <c r="CY1232" s="129"/>
      <c r="CZ1232" s="129"/>
      <c r="DA1232" s="129"/>
      <c r="DB1232" s="129"/>
      <c r="DC1232" s="129"/>
      <c r="DD1232" s="129"/>
      <c r="DE1232" s="129"/>
      <c r="DF1232" s="129"/>
      <c r="DG1232" s="129"/>
      <c r="DH1232" s="129"/>
      <c r="DI1232" s="129"/>
      <c r="DJ1232" s="129"/>
      <c r="DK1232" s="129"/>
      <c r="DL1232" s="129"/>
      <c r="DM1232" s="129"/>
      <c r="DN1232" s="150">
        <f t="shared" ref="DN1232" si="3195">SUM(DQ1232:ER1232)</f>
        <v>0</v>
      </c>
      <c r="DO1232" s="150">
        <f>SUM(DQ1233:ER1233)</f>
        <v>0</v>
      </c>
      <c r="DP1232" s="152" t="e">
        <f t="shared" si="3068"/>
        <v>#DIV/0!</v>
      </c>
      <c r="DQ1232" s="16"/>
      <c r="DR1232" s="16"/>
      <c r="DS1232" s="16"/>
      <c r="DT1232" s="16"/>
      <c r="DU1232" s="16"/>
      <c r="DV1232" s="16"/>
      <c r="DW1232" s="16"/>
      <c r="DX1232" s="16"/>
      <c r="DY1232" s="16"/>
      <c r="DZ1232" s="16"/>
      <c r="EA1232" s="16"/>
      <c r="EB1232" s="16"/>
      <c r="EC1232" s="16"/>
      <c r="ED1232" s="16"/>
      <c r="EE1232" s="16"/>
      <c r="EF1232" s="16"/>
      <c r="EG1232" s="16"/>
      <c r="EH1232" s="16"/>
      <c r="EI1232" s="16"/>
      <c r="EJ1232" s="16"/>
      <c r="EK1232" s="16"/>
      <c r="EL1232" s="16"/>
      <c r="EM1232" s="16"/>
      <c r="EN1232" s="16"/>
      <c r="EO1232" s="16"/>
      <c r="EP1232" s="16"/>
      <c r="EQ1232" s="16"/>
      <c r="ER1232" s="16"/>
      <c r="ES1232" s="150">
        <f t="shared" ca="1" si="3079"/>
        <v>0</v>
      </c>
      <c r="ET1232" s="150">
        <f>SUM(EV1233:FZ1233)</f>
        <v>0</v>
      </c>
      <c r="EU1232" s="152" t="e">
        <f t="shared" ca="1" si="3105"/>
        <v>#DIV/0!</v>
      </c>
      <c r="EV1232" s="16"/>
      <c r="EW1232" s="67"/>
      <c r="EX1232" s="16"/>
      <c r="EY1232" s="16"/>
      <c r="EZ1232" s="16"/>
      <c r="FA1232" s="16"/>
      <c r="FB1232" s="16"/>
      <c r="FC1232" s="16"/>
      <c r="FD1232" s="16"/>
      <c r="FE1232" s="16"/>
      <c r="FF1232" s="16"/>
      <c r="FG1232" s="16"/>
      <c r="FH1232" s="16"/>
      <c r="FI1232" s="16"/>
      <c r="FJ1232" s="16"/>
      <c r="FK1232" s="16"/>
      <c r="FL1232" s="16"/>
      <c r="FM1232" s="16"/>
      <c r="FN1232" s="16"/>
      <c r="FO1232" s="16"/>
      <c r="FP1232" s="16"/>
      <c r="FQ1232" s="16"/>
      <c r="FR1232" s="16"/>
      <c r="FS1232" s="16"/>
      <c r="FT1232" s="16"/>
      <c r="FU1232" s="16"/>
      <c r="FV1232" s="16"/>
      <c r="FW1232" s="16"/>
      <c r="FX1232" s="16"/>
      <c r="FY1232" s="16"/>
      <c r="FZ1232" s="16"/>
      <c r="GA1232" s="150">
        <f t="shared" ref="GA1232" ca="1" si="3196">SUMIF($GD$8:$HG$9,$O$5,GD1232:HG1232)</f>
        <v>10</v>
      </c>
      <c r="GB1232" s="150">
        <f t="shared" ref="GB1232" si="3197">SUM(GD1233:HG1233)</f>
        <v>0</v>
      </c>
      <c r="GC1232" s="152">
        <f t="shared" ref="GC1232" ca="1" si="3198">GB1232/GA1232</f>
        <v>0</v>
      </c>
      <c r="GD1232" s="16"/>
      <c r="GE1232" s="16"/>
      <c r="GF1232" s="16"/>
      <c r="GG1232" s="16"/>
      <c r="GH1232" s="16"/>
      <c r="GI1232" s="16"/>
      <c r="GJ1232" s="16"/>
      <c r="GK1232" s="16"/>
      <c r="GL1232" s="16"/>
      <c r="GM1232" s="16"/>
      <c r="GN1232" s="16"/>
      <c r="GO1232" s="16"/>
      <c r="GP1232" s="16"/>
      <c r="GQ1232" s="16"/>
      <c r="GR1232" s="16"/>
      <c r="GS1232" s="16"/>
      <c r="GT1232" s="16"/>
      <c r="GU1232" s="16"/>
      <c r="GV1232" s="16"/>
      <c r="GW1232" s="16"/>
      <c r="GX1232" s="16"/>
      <c r="GY1232" s="16"/>
      <c r="GZ1232" s="16"/>
      <c r="HA1232" s="16"/>
      <c r="HB1232" s="16"/>
      <c r="HC1232" s="16"/>
      <c r="HD1232" s="16"/>
      <c r="HE1232" s="16"/>
      <c r="HF1232" s="16">
        <v>5</v>
      </c>
      <c r="HG1232" s="16">
        <v>5</v>
      </c>
      <c r="HH1232" s="150"/>
      <c r="HI1232" s="150">
        <f t="shared" ref="HI1232" si="3199">SUM(HK1233:IO1233)</f>
        <v>0</v>
      </c>
      <c r="HJ1232" s="152" t="e">
        <v>#DIV/0!</v>
      </c>
      <c r="HK1232" s="16">
        <v>5</v>
      </c>
      <c r="HL1232" s="16">
        <v>5</v>
      </c>
      <c r="HM1232" s="16">
        <v>10</v>
      </c>
      <c r="HN1232" s="16">
        <v>10</v>
      </c>
      <c r="HO1232" s="16">
        <v>10</v>
      </c>
      <c r="HP1232" s="16">
        <v>10</v>
      </c>
      <c r="HQ1232" s="16">
        <v>10</v>
      </c>
      <c r="HR1232" s="16">
        <v>10</v>
      </c>
      <c r="HS1232" s="16">
        <v>10</v>
      </c>
      <c r="HT1232" s="16">
        <v>10</v>
      </c>
      <c r="HU1232" s="16"/>
      <c r="HV1232" s="16"/>
      <c r="HW1232" s="16"/>
      <c r="HX1232" s="16"/>
      <c r="HY1232" s="16"/>
      <c r="HZ1232" s="16"/>
      <c r="IA1232" s="16"/>
      <c r="IB1232" s="16"/>
      <c r="IC1232" s="16"/>
      <c r="ID1232" s="16"/>
      <c r="IE1232" s="16"/>
      <c r="IF1232" s="16"/>
      <c r="IG1232" s="16"/>
      <c r="IH1232" s="16"/>
      <c r="II1232" s="16"/>
      <c r="IJ1232" s="16"/>
      <c r="IK1232" s="16"/>
      <c r="IL1232" s="16"/>
      <c r="IM1232" s="16"/>
      <c r="IN1232" s="16"/>
      <c r="IO1232" s="16"/>
      <c r="IP1232" s="150"/>
      <c r="IQ1232" s="150">
        <v>0</v>
      </c>
      <c r="IR1232" s="152" t="e">
        <v>#DIV/0!</v>
      </c>
      <c r="IS1232" s="16"/>
      <c r="IT1232" s="16"/>
      <c r="IU1232" s="16"/>
      <c r="IV1232" s="16"/>
      <c r="IW1232" s="16"/>
      <c r="IX1232" s="16"/>
      <c r="IY1232" s="16"/>
      <c r="IZ1232" s="16"/>
      <c r="JA1232" s="16"/>
      <c r="JB1232" s="16"/>
      <c r="JC1232" s="16"/>
      <c r="JD1232" s="16"/>
      <c r="JE1232" s="16"/>
      <c r="JF1232" s="16"/>
      <c r="JG1232" s="16"/>
      <c r="JH1232" s="16"/>
      <c r="JI1232" s="16"/>
      <c r="JJ1232" s="16"/>
      <c r="JK1232" s="16"/>
      <c r="JL1232" s="16"/>
      <c r="JM1232" s="16"/>
      <c r="JN1232" s="16"/>
      <c r="JO1232" s="16"/>
      <c r="JP1232" s="16"/>
      <c r="JQ1232" s="16"/>
      <c r="JR1232" s="16"/>
      <c r="JS1232" s="16"/>
      <c r="JT1232" s="16"/>
      <c r="JU1232" s="23"/>
      <c r="JV1232" s="16"/>
      <c r="JW1232" s="150"/>
      <c r="JX1232" s="150">
        <v>0</v>
      </c>
      <c r="JY1232" s="152" t="e">
        <v>#DIV/0!</v>
      </c>
      <c r="JZ1232" s="16"/>
      <c r="KA1232" s="16"/>
      <c r="KB1232" s="16"/>
      <c r="KC1232" s="16"/>
      <c r="KD1232" s="16"/>
      <c r="KE1232" s="16"/>
      <c r="KF1232" s="16"/>
      <c r="KG1232" s="16"/>
      <c r="KH1232" s="16"/>
      <c r="KI1232" s="16"/>
      <c r="KJ1232" s="16"/>
      <c r="KK1232" s="16"/>
      <c r="KL1232" s="16"/>
      <c r="KM1232" s="16"/>
      <c r="KN1232" s="16"/>
      <c r="KO1232" s="16"/>
      <c r="KP1232" s="16"/>
      <c r="KQ1232" s="16"/>
      <c r="KR1232" s="16"/>
      <c r="KS1232" s="16"/>
      <c r="KT1232" s="16"/>
      <c r="KU1232" s="16"/>
      <c r="KV1232" s="16"/>
      <c r="KW1232" s="16"/>
      <c r="KX1232" s="16"/>
      <c r="KY1232" s="16"/>
      <c r="KZ1232" s="16"/>
      <c r="LA1232" s="16"/>
      <c r="LB1232" s="16"/>
      <c r="LC1232" s="16"/>
      <c r="LD1232" s="16"/>
      <c r="LE1232" s="150"/>
      <c r="LF1232" s="150">
        <v>0</v>
      </c>
      <c r="LG1232" s="152" t="e">
        <v>#DIV/0!</v>
      </c>
      <c r="LH1232" s="16"/>
      <c r="LI1232" s="16"/>
      <c r="LJ1232" s="16"/>
      <c r="LK1232" s="16"/>
      <c r="LL1232" s="16"/>
      <c r="LM1232" s="16"/>
      <c r="LN1232" s="16"/>
      <c r="LO1232" s="16"/>
      <c r="LP1232" s="16"/>
      <c r="LQ1232" s="16"/>
      <c r="LR1232" s="16"/>
      <c r="LS1232" s="16"/>
      <c r="LT1232" s="16"/>
      <c r="LU1232" s="16"/>
      <c r="LV1232" s="16"/>
      <c r="LW1232" s="16"/>
      <c r="LX1232" s="16"/>
      <c r="LY1232" s="16"/>
      <c r="LZ1232" s="16"/>
      <c r="MA1232" s="16"/>
      <c r="MB1232" s="16"/>
      <c r="MC1232" s="16"/>
      <c r="MD1232" s="16"/>
      <c r="ME1232" s="16"/>
      <c r="MF1232" s="16"/>
      <c r="MG1232" s="16"/>
      <c r="MH1232" s="16"/>
      <c r="MI1232" s="16"/>
      <c r="MJ1232" s="16"/>
      <c r="MK1232" s="16"/>
      <c r="ML1232" s="16"/>
    </row>
    <row r="1233" spans="1:350" ht="13.9" customHeight="1" outlineLevel="2" x14ac:dyDescent="0.2">
      <c r="A1233" s="186"/>
      <c r="B1233" s="182"/>
      <c r="C1233" s="155"/>
      <c r="D1233" s="155"/>
      <c r="E1233" s="176"/>
      <c r="F1233" s="176"/>
      <c r="G1233" s="176"/>
      <c r="H1233" s="171"/>
      <c r="I1233" s="171"/>
      <c r="J1233" s="213"/>
      <c r="K1233" s="213"/>
      <c r="L1233" s="173"/>
      <c r="M1233" s="173"/>
      <c r="N1233" s="184"/>
      <c r="O1233" s="157"/>
      <c r="P1233" s="17" t="s">
        <v>26</v>
      </c>
      <c r="Q1233" s="151"/>
      <c r="R1233" s="151"/>
      <c r="S1233" s="153"/>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151"/>
      <c r="AY1233" s="151"/>
      <c r="AZ1233" s="153"/>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4"/>
      <c r="CF1233" s="151"/>
      <c r="CG1233" s="151"/>
      <c r="CH1233" s="153"/>
      <c r="CI1233" s="141"/>
      <c r="CJ1233" s="141"/>
      <c r="CK1233" s="141"/>
      <c r="CL1233" s="141"/>
      <c r="CM1233" s="141"/>
      <c r="CN1233" s="141"/>
      <c r="CO1233" s="141"/>
      <c r="CP1233" s="141"/>
      <c r="CQ1233" s="141"/>
      <c r="CR1233" s="141"/>
      <c r="CS1233" s="141"/>
      <c r="CT1233" s="141"/>
      <c r="CU1233" s="141"/>
      <c r="CV1233" s="141"/>
      <c r="CW1233" s="141"/>
      <c r="CX1233" s="141"/>
      <c r="CY1233" s="141"/>
      <c r="CZ1233" s="141"/>
      <c r="DA1233" s="141"/>
      <c r="DB1233" s="141"/>
      <c r="DC1233" s="141"/>
      <c r="DD1233" s="141"/>
      <c r="DE1233" s="141"/>
      <c r="DF1233" s="141"/>
      <c r="DG1233" s="141"/>
      <c r="DH1233" s="141"/>
      <c r="DI1233" s="141"/>
      <c r="DJ1233" s="141"/>
      <c r="DK1233" s="141"/>
      <c r="DL1233" s="141"/>
      <c r="DM1233" s="141"/>
      <c r="DN1233" s="151"/>
      <c r="DO1233" s="151"/>
      <c r="DP1233" s="153"/>
      <c r="DQ1233" s="24"/>
      <c r="DR1233" s="24"/>
      <c r="DS1233" s="24"/>
      <c r="DT1233" s="24"/>
      <c r="DU1233" s="24"/>
      <c r="DV1233" s="24"/>
      <c r="DW1233" s="24"/>
      <c r="DX1233" s="24"/>
      <c r="DY1233" s="24"/>
      <c r="DZ1233" s="24"/>
      <c r="EA1233" s="24"/>
      <c r="EB1233" s="24"/>
      <c r="EC1233" s="24"/>
      <c r="ED1233" s="24"/>
      <c r="EE1233" s="24"/>
      <c r="EF1233" s="24"/>
      <c r="EG1233" s="24"/>
      <c r="EH1233" s="24"/>
      <c r="EI1233" s="24"/>
      <c r="EJ1233" s="24"/>
      <c r="EK1233" s="24"/>
      <c r="EL1233" s="24"/>
      <c r="EM1233" s="24"/>
      <c r="EN1233" s="24"/>
      <c r="EO1233" s="24"/>
      <c r="EP1233" s="24"/>
      <c r="EQ1233" s="24"/>
      <c r="ER1233" s="24"/>
      <c r="ES1233" s="151"/>
      <c r="ET1233" s="151"/>
      <c r="EU1233" s="153"/>
      <c r="EV1233" s="24"/>
      <c r="EW1233" s="125"/>
      <c r="EX1233" s="24"/>
      <c r="EY1233" s="24"/>
      <c r="EZ1233" s="24"/>
      <c r="FA1233" s="24"/>
      <c r="FB1233" s="24"/>
      <c r="FC1233" s="24"/>
      <c r="FD1233" s="24"/>
      <c r="FE1233" s="24"/>
      <c r="FF1233" s="24"/>
      <c r="FG1233" s="24"/>
      <c r="FH1233" s="24"/>
      <c r="FI1233" s="24"/>
      <c r="FJ1233" s="24"/>
      <c r="FK1233" s="24"/>
      <c r="FL1233" s="24"/>
      <c r="FM1233" s="24"/>
      <c r="FN1233" s="24"/>
      <c r="FO1233" s="24"/>
      <c r="FP1233" s="24"/>
      <c r="FQ1233" s="24"/>
      <c r="FR1233" s="24"/>
      <c r="FS1233" s="24"/>
      <c r="FT1233" s="24"/>
      <c r="FU1233" s="24"/>
      <c r="FV1233" s="24"/>
      <c r="FW1233" s="24"/>
      <c r="FX1233" s="24"/>
      <c r="FY1233" s="24"/>
      <c r="FZ1233" s="24"/>
      <c r="GA1233" s="151"/>
      <c r="GB1233" s="151"/>
      <c r="GC1233" s="153"/>
      <c r="GD1233" s="24"/>
      <c r="GE1233" s="24"/>
      <c r="GF1233" s="24"/>
      <c r="GG1233" s="24"/>
      <c r="GH1233" s="24"/>
      <c r="GI1233" s="24"/>
      <c r="GJ1233" s="24"/>
      <c r="GK1233" s="24"/>
      <c r="GL1233" s="24"/>
      <c r="GM1233" s="24"/>
      <c r="GN1233" s="24"/>
      <c r="GO1233" s="24"/>
      <c r="GP1233" s="24"/>
      <c r="GQ1233" s="24"/>
      <c r="GR1233" s="24"/>
      <c r="GS1233" s="24"/>
      <c r="GT1233" s="24"/>
      <c r="GU1233" s="24"/>
      <c r="GV1233" s="24"/>
      <c r="GW1233" s="24"/>
      <c r="GX1233" s="24"/>
      <c r="GY1233" s="24"/>
      <c r="GZ1233" s="24"/>
      <c r="HA1233" s="24"/>
      <c r="HB1233" s="24"/>
      <c r="HC1233" s="24"/>
      <c r="HD1233" s="24"/>
      <c r="HE1233" s="24"/>
      <c r="HF1233" s="24"/>
      <c r="HG1233" s="24"/>
      <c r="HH1233" s="151"/>
      <c r="HI1233" s="151"/>
      <c r="HJ1233" s="153"/>
      <c r="HK1233" s="24"/>
      <c r="HL1233" s="24"/>
      <c r="HM1233" s="24"/>
      <c r="HN1233" s="24"/>
      <c r="HO1233" s="24"/>
      <c r="HP1233" s="24"/>
      <c r="HQ1233" s="24"/>
      <c r="HR1233" s="24"/>
      <c r="HS1233" s="24"/>
      <c r="HT1233" s="24"/>
      <c r="HU1233" s="24"/>
      <c r="HV1233" s="24"/>
      <c r="HW1233" s="24"/>
      <c r="HX1233" s="24"/>
      <c r="HY1233" s="24"/>
      <c r="HZ1233" s="24"/>
      <c r="IA1233" s="24"/>
      <c r="IB1233" s="24"/>
      <c r="IC1233" s="24"/>
      <c r="ID1233" s="24"/>
      <c r="IE1233" s="24"/>
      <c r="IF1233" s="24"/>
      <c r="IG1233" s="24"/>
      <c r="IH1233" s="24"/>
      <c r="II1233" s="24"/>
      <c r="IJ1233" s="24"/>
      <c r="IK1233" s="24"/>
      <c r="IL1233" s="24"/>
      <c r="IM1233" s="24"/>
      <c r="IN1233" s="24"/>
      <c r="IO1233" s="24"/>
      <c r="IP1233" s="151"/>
      <c r="IQ1233" s="151"/>
      <c r="IR1233" s="153"/>
      <c r="IS1233" s="24"/>
      <c r="IT1233" s="24"/>
      <c r="IU1233" s="24"/>
      <c r="IV1233" s="24"/>
      <c r="IW1233" s="24"/>
      <c r="IX1233" s="24"/>
      <c r="IY1233" s="24"/>
      <c r="IZ1233" s="24"/>
      <c r="JA1233" s="24"/>
      <c r="JB1233" s="24"/>
      <c r="JC1233" s="24"/>
      <c r="JD1233" s="24"/>
      <c r="JE1233" s="24"/>
      <c r="JF1233" s="24"/>
      <c r="JG1233" s="24"/>
      <c r="JH1233" s="24"/>
      <c r="JI1233" s="24"/>
      <c r="JJ1233" s="24"/>
      <c r="JK1233" s="24"/>
      <c r="JL1233" s="24"/>
      <c r="JM1233" s="24"/>
      <c r="JN1233" s="24"/>
      <c r="JO1233" s="24"/>
      <c r="JP1233" s="24"/>
      <c r="JQ1233" s="24"/>
      <c r="JR1233" s="24"/>
      <c r="JS1233" s="24"/>
      <c r="JT1233" s="24"/>
      <c r="JU1233" s="25"/>
      <c r="JV1233" s="24"/>
      <c r="JW1233" s="151"/>
      <c r="JX1233" s="151"/>
      <c r="JY1233" s="153"/>
      <c r="JZ1233" s="24"/>
      <c r="KA1233" s="24"/>
      <c r="KB1233" s="24"/>
      <c r="KC1233" s="24"/>
      <c r="KD1233" s="24"/>
      <c r="KE1233" s="24"/>
      <c r="KF1233" s="24"/>
      <c r="KG1233" s="24"/>
      <c r="KH1233" s="24"/>
      <c r="KI1233" s="24"/>
      <c r="KJ1233" s="24"/>
      <c r="KK1233" s="24"/>
      <c r="KL1233" s="24"/>
      <c r="KM1233" s="24"/>
      <c r="KN1233" s="24"/>
      <c r="KO1233" s="24"/>
      <c r="KP1233" s="24"/>
      <c r="KQ1233" s="24"/>
      <c r="KR1233" s="24"/>
      <c r="KS1233" s="24"/>
      <c r="KT1233" s="24"/>
      <c r="KU1233" s="24"/>
      <c r="KV1233" s="24"/>
      <c r="KW1233" s="24"/>
      <c r="KX1233" s="24"/>
      <c r="KY1233" s="24"/>
      <c r="KZ1233" s="24"/>
      <c r="LA1233" s="24"/>
      <c r="LB1233" s="24"/>
      <c r="LC1233" s="24"/>
      <c r="LD1233" s="24"/>
      <c r="LE1233" s="151"/>
      <c r="LF1233" s="151"/>
      <c r="LG1233" s="153"/>
      <c r="LH1233" s="24"/>
      <c r="LI1233" s="24"/>
      <c r="LJ1233" s="24"/>
      <c r="LK1233" s="24"/>
      <c r="LL1233" s="24"/>
      <c r="LM1233" s="24"/>
      <c r="LN1233" s="24"/>
      <c r="LO1233" s="24"/>
      <c r="LP1233" s="24"/>
      <c r="LQ1233" s="24"/>
      <c r="LR1233" s="24"/>
      <c r="LS1233" s="24"/>
      <c r="LT1233" s="24"/>
      <c r="LU1233" s="24"/>
      <c r="LV1233" s="24"/>
      <c r="LW1233" s="24"/>
      <c r="LX1233" s="24"/>
      <c r="LY1233" s="24"/>
      <c r="LZ1233" s="24"/>
      <c r="MA1233" s="24"/>
      <c r="MB1233" s="24"/>
      <c r="MC1233" s="24"/>
      <c r="MD1233" s="24"/>
      <c r="ME1233" s="24"/>
      <c r="MF1233" s="24"/>
      <c r="MG1233" s="24"/>
      <c r="MH1233" s="24"/>
      <c r="MI1233" s="24"/>
      <c r="MJ1233" s="24"/>
      <c r="MK1233" s="24"/>
      <c r="ML1233" s="24"/>
    </row>
    <row r="1234" spans="1:350" s="41" customFormat="1" ht="14.25" customHeight="1" outlineLevel="2" x14ac:dyDescent="0.25">
      <c r="A1234" s="220" t="s">
        <v>721</v>
      </c>
      <c r="B1234" s="230" t="s">
        <v>720</v>
      </c>
      <c r="C1234" s="175"/>
      <c r="D1234" s="175"/>
      <c r="E1234" s="175"/>
      <c r="F1234" s="175">
        <f>D1234-E1234</f>
        <v>0</v>
      </c>
      <c r="G1234" s="175" t="s">
        <v>1027</v>
      </c>
      <c r="H1234" s="170" t="s">
        <v>824</v>
      </c>
      <c r="I1234" s="170" t="s">
        <v>833</v>
      </c>
      <c r="J1234" s="212">
        <f ca="1">E1234+Q1234+AX1234+CF1234+DN1234+ES1234+GA1234+HH1234+IP1234+JW1234+LE1234</f>
        <v>0</v>
      </c>
      <c r="K1234" s="212">
        <f>E1234+R1234+AY1234+CG1234+DO1234+ET1234+GB1234+HI1234+IQ1234+JX1234+LF1234</f>
        <v>0</v>
      </c>
      <c r="L1234" s="172" t="e">
        <f ca="1">K1234/J1234</f>
        <v>#DIV/0!</v>
      </c>
      <c r="M1234" s="172" t="e">
        <f>K1234/D1234</f>
        <v>#DIV/0!</v>
      </c>
      <c r="N1234" s="183">
        <f ca="1">SUMIF($EV$8:$FZ$9,$O$5,$EV1235:$FZ1235)-SUMIF($EV$8:$FZ$9,$Q$5,$EV1235:$FZ1235)</f>
        <v>0</v>
      </c>
      <c r="O1234" s="154"/>
      <c r="P1234" s="154"/>
      <c r="Q1234" s="150">
        <v>0</v>
      </c>
      <c r="R1234" s="150">
        <v>0</v>
      </c>
      <c r="S1234" s="152" t="e">
        <v>#DIV/0!</v>
      </c>
      <c r="T1234" s="154"/>
      <c r="U1234" s="154"/>
      <c r="V1234" s="154"/>
      <c r="W1234" s="154"/>
      <c r="X1234" s="154"/>
      <c r="Y1234" s="154"/>
      <c r="Z1234" s="154"/>
      <c r="AA1234" s="154"/>
      <c r="AB1234" s="154"/>
      <c r="AC1234" s="154"/>
      <c r="AD1234" s="154"/>
      <c r="AE1234" s="154"/>
      <c r="AF1234" s="154"/>
      <c r="AG1234" s="154"/>
      <c r="AH1234" s="154"/>
      <c r="AI1234" s="154"/>
      <c r="AJ1234" s="154"/>
      <c r="AK1234" s="154"/>
      <c r="AL1234" s="154"/>
      <c r="AM1234" s="154"/>
      <c r="AN1234" s="154"/>
      <c r="AO1234" s="154"/>
      <c r="AP1234" s="154"/>
      <c r="AQ1234" s="154"/>
      <c r="AR1234" s="154"/>
      <c r="AS1234" s="154"/>
      <c r="AT1234" s="154"/>
      <c r="AU1234" s="154"/>
      <c r="AV1234" s="154"/>
      <c r="AW1234" s="154"/>
      <c r="AX1234" s="150">
        <f t="shared" ref="AX1234:AX1308" ca="1" si="3200">SUMIF($BA$8:$CE$9,$O$5,$BA1234:$CE1234)</f>
        <v>0</v>
      </c>
      <c r="AY1234" s="150">
        <f>SUM(BA1235:CE1235)</f>
        <v>0</v>
      </c>
      <c r="AZ1234" s="152" t="e">
        <f ca="1">AY1234/AX1234</f>
        <v>#DIV/0!</v>
      </c>
      <c r="BA1234" s="154"/>
      <c r="BB1234" s="154"/>
      <c r="BC1234" s="154"/>
      <c r="BD1234" s="154"/>
      <c r="BE1234" s="154"/>
      <c r="BF1234" s="154"/>
      <c r="BG1234" s="154"/>
      <c r="BH1234" s="154"/>
      <c r="BI1234" s="154"/>
      <c r="BJ1234" s="154"/>
      <c r="BK1234" s="154"/>
      <c r="BL1234" s="154"/>
      <c r="BM1234" s="154"/>
      <c r="BN1234" s="154"/>
      <c r="BO1234" s="154"/>
      <c r="BP1234" s="154"/>
      <c r="BQ1234" s="154"/>
      <c r="BR1234" s="154"/>
      <c r="BS1234" s="154"/>
      <c r="BT1234" s="154"/>
      <c r="BU1234" s="154"/>
      <c r="BV1234" s="154"/>
      <c r="BW1234" s="154"/>
      <c r="BX1234" s="154"/>
      <c r="BY1234" s="154"/>
      <c r="BZ1234" s="154"/>
      <c r="CA1234" s="154"/>
      <c r="CB1234" s="154"/>
      <c r="CC1234" s="154"/>
      <c r="CD1234" s="154"/>
      <c r="CE1234" s="154"/>
      <c r="CF1234" s="150">
        <f t="shared" ref="CF1234" si="3201">SUM(CI1234:DM1234)</f>
        <v>0</v>
      </c>
      <c r="CG1234" s="150">
        <f>SUM(CI1235:DM1235)</f>
        <v>0</v>
      </c>
      <c r="CH1234" s="152" t="e">
        <f>CG1234/CF1234</f>
        <v>#DIV/0!</v>
      </c>
      <c r="CI1234" s="154"/>
      <c r="CJ1234" s="154"/>
      <c r="CK1234" s="154"/>
      <c r="CL1234" s="154"/>
      <c r="CM1234" s="154"/>
      <c r="CN1234" s="154"/>
      <c r="CO1234" s="154"/>
      <c r="CP1234" s="158"/>
      <c r="CQ1234" s="158"/>
      <c r="CR1234" s="158"/>
      <c r="CS1234" s="158"/>
      <c r="CT1234" s="158"/>
      <c r="CU1234" s="158"/>
      <c r="CV1234" s="158"/>
      <c r="CW1234" s="154"/>
      <c r="CX1234" s="154"/>
      <c r="CY1234" s="154"/>
      <c r="CZ1234" s="154"/>
      <c r="DA1234" s="154"/>
      <c r="DB1234" s="154"/>
      <c r="DC1234" s="154"/>
      <c r="DD1234" s="154"/>
      <c r="DE1234" s="154"/>
      <c r="DF1234" s="154"/>
      <c r="DG1234" s="154"/>
      <c r="DH1234" s="154"/>
      <c r="DI1234" s="154"/>
      <c r="DJ1234" s="154"/>
      <c r="DK1234" s="154"/>
      <c r="DL1234" s="154"/>
      <c r="DM1234" s="154"/>
      <c r="DN1234" s="150">
        <f t="shared" ref="DN1234" si="3202">SUM(DQ1234:ER1234)</f>
        <v>0</v>
      </c>
      <c r="DO1234" s="150">
        <f>SUM(DQ1235:ER1235)</f>
        <v>0</v>
      </c>
      <c r="DP1234" s="152" t="e">
        <f t="shared" si="3068"/>
        <v>#DIV/0!</v>
      </c>
      <c r="DQ1234" s="154"/>
      <c r="DR1234" s="154"/>
      <c r="DS1234" s="154"/>
      <c r="DT1234" s="154"/>
      <c r="DU1234" s="154"/>
      <c r="DV1234" s="154"/>
      <c r="DW1234" s="154"/>
      <c r="DX1234" s="154"/>
      <c r="DY1234" s="154"/>
      <c r="DZ1234" s="154"/>
      <c r="EA1234" s="154"/>
      <c r="EB1234" s="154"/>
      <c r="EC1234" s="154"/>
      <c r="ED1234" s="154"/>
      <c r="EE1234" s="154"/>
      <c r="EF1234" s="154"/>
      <c r="EG1234" s="154"/>
      <c r="EH1234" s="154"/>
      <c r="EI1234" s="154"/>
      <c r="EJ1234" s="154"/>
      <c r="EK1234" s="154"/>
      <c r="EL1234" s="154"/>
      <c r="EM1234" s="154"/>
      <c r="EN1234" s="154"/>
      <c r="EO1234" s="154"/>
      <c r="EP1234" s="154"/>
      <c r="EQ1234" s="154"/>
      <c r="ER1234" s="154"/>
      <c r="ES1234" s="150">
        <f t="shared" ca="1" si="3079"/>
        <v>0</v>
      </c>
      <c r="ET1234" s="150">
        <f>SUM(EV1235:FZ1235)</f>
        <v>0</v>
      </c>
      <c r="EU1234" s="152" t="e">
        <f t="shared" ca="1" si="3105"/>
        <v>#DIV/0!</v>
      </c>
      <c r="EV1234" s="154"/>
      <c r="EW1234" s="160"/>
      <c r="EX1234" s="154"/>
      <c r="EY1234" s="154"/>
      <c r="EZ1234" s="154"/>
      <c r="FA1234" s="154"/>
      <c r="FB1234" s="154"/>
      <c r="FC1234" s="154"/>
      <c r="FD1234" s="154"/>
      <c r="FE1234" s="154"/>
      <c r="FF1234" s="154"/>
      <c r="FG1234" s="154"/>
      <c r="FH1234" s="154"/>
      <c r="FI1234" s="154"/>
      <c r="FJ1234" s="154"/>
      <c r="FK1234" s="154"/>
      <c r="FL1234" s="154"/>
      <c r="FM1234" s="154"/>
      <c r="FN1234" s="154"/>
      <c r="FO1234" s="154"/>
      <c r="FP1234" s="154"/>
      <c r="FQ1234" s="154"/>
      <c r="FR1234" s="154"/>
      <c r="FS1234" s="154"/>
      <c r="FT1234" s="154"/>
      <c r="FU1234" s="154"/>
      <c r="FV1234" s="154"/>
      <c r="FW1234" s="154"/>
      <c r="FX1234" s="154"/>
      <c r="FY1234" s="154"/>
      <c r="FZ1234" s="154"/>
      <c r="GA1234" s="150">
        <f t="shared" ref="GA1234" ca="1" si="3203">SUMIF($GD$8:$HG$9,$O$5,GD1234:HG1234)</f>
        <v>0</v>
      </c>
      <c r="GB1234" s="150">
        <f t="shared" ref="GB1234" si="3204">SUM(GD1235:HG1235)</f>
        <v>0</v>
      </c>
      <c r="GC1234" s="152" t="e">
        <f t="shared" ref="GC1234" ca="1" si="3205">GB1234/GA1234</f>
        <v>#DIV/0!</v>
      </c>
      <c r="GD1234" s="154"/>
      <c r="GE1234" s="154"/>
      <c r="GF1234" s="154"/>
      <c r="GG1234" s="154"/>
      <c r="GH1234" s="154"/>
      <c r="GI1234" s="154"/>
      <c r="GJ1234" s="154"/>
      <c r="GK1234" s="154"/>
      <c r="GL1234" s="154"/>
      <c r="GM1234" s="154"/>
      <c r="GN1234" s="154"/>
      <c r="GO1234" s="154"/>
      <c r="GP1234" s="154"/>
      <c r="GQ1234" s="154"/>
      <c r="GR1234" s="154"/>
      <c r="GS1234" s="154"/>
      <c r="GT1234" s="154"/>
      <c r="GU1234" s="154"/>
      <c r="GV1234" s="154"/>
      <c r="GW1234" s="154"/>
      <c r="GX1234" s="154"/>
      <c r="GY1234" s="154"/>
      <c r="GZ1234" s="154"/>
      <c r="HA1234" s="154"/>
      <c r="HB1234" s="154"/>
      <c r="HC1234" s="154"/>
      <c r="HD1234" s="154"/>
      <c r="HE1234" s="154"/>
      <c r="HF1234" s="154"/>
      <c r="HG1234" s="154"/>
      <c r="HH1234" s="150"/>
      <c r="HI1234" s="150">
        <f t="shared" ref="HI1234" si="3206">SUM(HK1235:IO1235)</f>
        <v>0</v>
      </c>
      <c r="HJ1234" s="154"/>
      <c r="HK1234" s="154"/>
      <c r="HL1234" s="154"/>
      <c r="HM1234" s="154"/>
      <c r="HN1234" s="154"/>
      <c r="HO1234" s="154"/>
      <c r="HP1234" s="154"/>
      <c r="HQ1234" s="154"/>
      <c r="HR1234" s="154"/>
      <c r="HS1234" s="154"/>
      <c r="HT1234" s="154"/>
      <c r="HU1234" s="154"/>
      <c r="HV1234" s="154"/>
      <c r="HW1234" s="154"/>
      <c r="HX1234" s="154"/>
      <c r="HY1234" s="154"/>
      <c r="HZ1234" s="154"/>
      <c r="IA1234" s="154"/>
      <c r="IB1234" s="154"/>
      <c r="IC1234" s="154"/>
      <c r="ID1234" s="154"/>
      <c r="IE1234" s="154"/>
      <c r="IF1234" s="154"/>
      <c r="IG1234" s="154"/>
      <c r="IH1234" s="154"/>
      <c r="II1234" s="154"/>
      <c r="IJ1234" s="154"/>
      <c r="IK1234" s="154"/>
      <c r="IL1234" s="154"/>
      <c r="IM1234" s="154"/>
      <c r="IN1234" s="154"/>
      <c r="IO1234" s="154"/>
      <c r="IP1234" s="150"/>
      <c r="IQ1234" s="150">
        <v>0</v>
      </c>
      <c r="IR1234" s="154"/>
      <c r="IS1234" s="154"/>
      <c r="IT1234" s="154"/>
      <c r="IU1234" s="154"/>
      <c r="IV1234" s="154"/>
      <c r="IW1234" s="154"/>
      <c r="IX1234" s="154"/>
      <c r="IY1234" s="154"/>
      <c r="IZ1234" s="154"/>
      <c r="JA1234" s="154"/>
      <c r="JB1234" s="154"/>
      <c r="JC1234" s="154"/>
      <c r="JD1234" s="154"/>
      <c r="JE1234" s="154"/>
      <c r="JF1234" s="154"/>
      <c r="JG1234" s="154"/>
      <c r="JH1234" s="154"/>
      <c r="JI1234" s="154"/>
      <c r="JJ1234" s="154"/>
      <c r="JK1234" s="154"/>
      <c r="JL1234" s="154"/>
      <c r="JM1234" s="154"/>
      <c r="JN1234" s="154"/>
      <c r="JO1234" s="154"/>
      <c r="JP1234" s="154"/>
      <c r="JQ1234" s="154"/>
      <c r="JR1234" s="154"/>
      <c r="JS1234" s="154"/>
      <c r="JT1234" s="154"/>
      <c r="JU1234" s="154"/>
      <c r="JV1234" s="154"/>
      <c r="JW1234" s="150"/>
      <c r="JX1234" s="150">
        <v>0</v>
      </c>
      <c r="JY1234" s="154"/>
      <c r="JZ1234" s="154"/>
      <c r="KA1234" s="154"/>
      <c r="KB1234" s="154"/>
      <c r="KC1234" s="154"/>
      <c r="KD1234" s="154"/>
      <c r="KE1234" s="154"/>
      <c r="KF1234" s="154"/>
      <c r="KG1234" s="154"/>
      <c r="KH1234" s="154"/>
      <c r="KI1234" s="154"/>
      <c r="KJ1234" s="154"/>
      <c r="KK1234" s="154"/>
      <c r="KL1234" s="154"/>
      <c r="KM1234" s="154"/>
      <c r="KN1234" s="154"/>
      <c r="KO1234" s="154"/>
      <c r="KP1234" s="154"/>
      <c r="KQ1234" s="154"/>
      <c r="KR1234" s="154"/>
      <c r="KS1234" s="154"/>
      <c r="KT1234" s="154"/>
      <c r="KU1234" s="154"/>
      <c r="KV1234" s="154"/>
      <c r="KW1234" s="154"/>
      <c r="KX1234" s="154"/>
      <c r="KY1234" s="154"/>
      <c r="KZ1234" s="154"/>
      <c r="LA1234" s="154"/>
      <c r="LB1234" s="154"/>
      <c r="LC1234" s="154"/>
      <c r="LD1234" s="154"/>
      <c r="LE1234" s="150"/>
      <c r="LF1234" s="150">
        <v>0</v>
      </c>
      <c r="LG1234" s="154"/>
      <c r="LH1234" s="154"/>
      <c r="LI1234" s="154"/>
      <c r="LJ1234" s="154"/>
      <c r="LK1234" s="154"/>
      <c r="LL1234" s="154"/>
      <c r="LM1234" s="154"/>
      <c r="LN1234" s="154"/>
      <c r="LO1234" s="154"/>
      <c r="LP1234" s="154"/>
      <c r="LQ1234" s="154"/>
      <c r="LR1234" s="154"/>
      <c r="LS1234" s="154"/>
      <c r="LT1234" s="154"/>
      <c r="LU1234" s="154"/>
      <c r="LV1234" s="154"/>
      <c r="LW1234" s="154"/>
      <c r="LX1234" s="154"/>
      <c r="LY1234" s="154"/>
      <c r="LZ1234" s="154"/>
      <c r="MA1234" s="154"/>
      <c r="MB1234" s="154"/>
      <c r="MC1234" s="154"/>
      <c r="MD1234" s="154"/>
      <c r="ME1234" s="154"/>
      <c r="MF1234" s="154"/>
      <c r="MG1234" s="154"/>
      <c r="MH1234" s="154"/>
      <c r="MI1234" s="154"/>
      <c r="MJ1234" s="154"/>
      <c r="MK1234" s="154"/>
      <c r="ML1234" s="154"/>
    </row>
    <row r="1235" spans="1:350" s="41" customFormat="1" ht="14.25" customHeight="1" outlineLevel="2" x14ac:dyDescent="0.25">
      <c r="A1235" s="221"/>
      <c r="B1235" s="231"/>
      <c r="C1235" s="176"/>
      <c r="D1235" s="176"/>
      <c r="E1235" s="176"/>
      <c r="F1235" s="176"/>
      <c r="G1235" s="176"/>
      <c r="H1235" s="171"/>
      <c r="I1235" s="171"/>
      <c r="J1235" s="213"/>
      <c r="K1235" s="213"/>
      <c r="L1235" s="173"/>
      <c r="M1235" s="173"/>
      <c r="N1235" s="184"/>
      <c r="O1235" s="155"/>
      <c r="P1235" s="155"/>
      <c r="Q1235" s="151"/>
      <c r="R1235" s="151"/>
      <c r="S1235" s="153"/>
      <c r="T1235" s="155"/>
      <c r="U1235" s="155"/>
      <c r="V1235" s="155"/>
      <c r="W1235" s="155"/>
      <c r="X1235" s="155"/>
      <c r="Y1235" s="155"/>
      <c r="Z1235" s="155"/>
      <c r="AA1235" s="155"/>
      <c r="AB1235" s="155"/>
      <c r="AC1235" s="155"/>
      <c r="AD1235" s="155"/>
      <c r="AE1235" s="155"/>
      <c r="AF1235" s="155"/>
      <c r="AG1235" s="155"/>
      <c r="AH1235" s="155"/>
      <c r="AI1235" s="155"/>
      <c r="AJ1235" s="155"/>
      <c r="AK1235" s="155"/>
      <c r="AL1235" s="155"/>
      <c r="AM1235" s="155"/>
      <c r="AN1235" s="155"/>
      <c r="AO1235" s="155"/>
      <c r="AP1235" s="155"/>
      <c r="AQ1235" s="155"/>
      <c r="AR1235" s="155"/>
      <c r="AS1235" s="155"/>
      <c r="AT1235" s="155"/>
      <c r="AU1235" s="155"/>
      <c r="AV1235" s="155"/>
      <c r="AW1235" s="155"/>
      <c r="AX1235" s="151"/>
      <c r="AY1235" s="151"/>
      <c r="AZ1235" s="153"/>
      <c r="BA1235" s="155"/>
      <c r="BB1235" s="155"/>
      <c r="BC1235" s="155"/>
      <c r="BD1235" s="155"/>
      <c r="BE1235" s="155"/>
      <c r="BF1235" s="155"/>
      <c r="BG1235" s="155"/>
      <c r="BH1235" s="155"/>
      <c r="BI1235" s="155"/>
      <c r="BJ1235" s="155"/>
      <c r="BK1235" s="155"/>
      <c r="BL1235" s="155"/>
      <c r="BM1235" s="155"/>
      <c r="BN1235" s="155"/>
      <c r="BO1235" s="155"/>
      <c r="BP1235" s="155"/>
      <c r="BQ1235" s="155"/>
      <c r="BR1235" s="155"/>
      <c r="BS1235" s="155"/>
      <c r="BT1235" s="155"/>
      <c r="BU1235" s="155"/>
      <c r="BV1235" s="155"/>
      <c r="BW1235" s="155"/>
      <c r="BX1235" s="155"/>
      <c r="BY1235" s="155"/>
      <c r="BZ1235" s="155"/>
      <c r="CA1235" s="155"/>
      <c r="CB1235" s="155"/>
      <c r="CC1235" s="155"/>
      <c r="CD1235" s="155"/>
      <c r="CE1235" s="155"/>
      <c r="CF1235" s="151"/>
      <c r="CG1235" s="151"/>
      <c r="CH1235" s="153"/>
      <c r="CI1235" s="155"/>
      <c r="CJ1235" s="155"/>
      <c r="CK1235" s="155"/>
      <c r="CL1235" s="155"/>
      <c r="CM1235" s="155"/>
      <c r="CN1235" s="155"/>
      <c r="CO1235" s="155"/>
      <c r="CP1235" s="159"/>
      <c r="CQ1235" s="159"/>
      <c r="CR1235" s="159"/>
      <c r="CS1235" s="159"/>
      <c r="CT1235" s="159"/>
      <c r="CU1235" s="159"/>
      <c r="CV1235" s="159"/>
      <c r="CW1235" s="155"/>
      <c r="CX1235" s="155"/>
      <c r="CY1235" s="155"/>
      <c r="CZ1235" s="155"/>
      <c r="DA1235" s="155"/>
      <c r="DB1235" s="155"/>
      <c r="DC1235" s="155"/>
      <c r="DD1235" s="155"/>
      <c r="DE1235" s="155"/>
      <c r="DF1235" s="155"/>
      <c r="DG1235" s="155"/>
      <c r="DH1235" s="155"/>
      <c r="DI1235" s="155"/>
      <c r="DJ1235" s="155"/>
      <c r="DK1235" s="155"/>
      <c r="DL1235" s="155"/>
      <c r="DM1235" s="155"/>
      <c r="DN1235" s="151"/>
      <c r="DO1235" s="151"/>
      <c r="DP1235" s="153"/>
      <c r="DQ1235" s="155"/>
      <c r="DR1235" s="155"/>
      <c r="DS1235" s="155"/>
      <c r="DT1235" s="155"/>
      <c r="DU1235" s="155"/>
      <c r="DV1235" s="155"/>
      <c r="DW1235" s="155"/>
      <c r="DX1235" s="155"/>
      <c r="DY1235" s="155"/>
      <c r="DZ1235" s="155"/>
      <c r="EA1235" s="155"/>
      <c r="EB1235" s="155"/>
      <c r="EC1235" s="155"/>
      <c r="ED1235" s="155"/>
      <c r="EE1235" s="155"/>
      <c r="EF1235" s="155"/>
      <c r="EG1235" s="155"/>
      <c r="EH1235" s="155"/>
      <c r="EI1235" s="155"/>
      <c r="EJ1235" s="155"/>
      <c r="EK1235" s="155"/>
      <c r="EL1235" s="155"/>
      <c r="EM1235" s="155"/>
      <c r="EN1235" s="155"/>
      <c r="EO1235" s="155"/>
      <c r="EP1235" s="155"/>
      <c r="EQ1235" s="155"/>
      <c r="ER1235" s="155"/>
      <c r="ES1235" s="151"/>
      <c r="ET1235" s="151"/>
      <c r="EU1235" s="153"/>
      <c r="EV1235" s="155"/>
      <c r="EW1235" s="161"/>
      <c r="EX1235" s="155"/>
      <c r="EY1235" s="155"/>
      <c r="EZ1235" s="155"/>
      <c r="FA1235" s="155"/>
      <c r="FB1235" s="155"/>
      <c r="FC1235" s="155"/>
      <c r="FD1235" s="155"/>
      <c r="FE1235" s="155"/>
      <c r="FF1235" s="155"/>
      <c r="FG1235" s="155"/>
      <c r="FH1235" s="155"/>
      <c r="FI1235" s="155"/>
      <c r="FJ1235" s="155"/>
      <c r="FK1235" s="155"/>
      <c r="FL1235" s="155"/>
      <c r="FM1235" s="155"/>
      <c r="FN1235" s="155"/>
      <c r="FO1235" s="155"/>
      <c r="FP1235" s="155"/>
      <c r="FQ1235" s="155"/>
      <c r="FR1235" s="155"/>
      <c r="FS1235" s="155"/>
      <c r="FT1235" s="155"/>
      <c r="FU1235" s="155"/>
      <c r="FV1235" s="155"/>
      <c r="FW1235" s="155"/>
      <c r="FX1235" s="155"/>
      <c r="FY1235" s="155"/>
      <c r="FZ1235" s="155"/>
      <c r="GA1235" s="151"/>
      <c r="GB1235" s="151"/>
      <c r="GC1235" s="153"/>
      <c r="GD1235" s="155"/>
      <c r="GE1235" s="155"/>
      <c r="GF1235" s="155"/>
      <c r="GG1235" s="155"/>
      <c r="GH1235" s="155"/>
      <c r="GI1235" s="155"/>
      <c r="GJ1235" s="155"/>
      <c r="GK1235" s="155"/>
      <c r="GL1235" s="155"/>
      <c r="GM1235" s="155"/>
      <c r="GN1235" s="155"/>
      <c r="GO1235" s="155"/>
      <c r="GP1235" s="155"/>
      <c r="GQ1235" s="155"/>
      <c r="GR1235" s="155"/>
      <c r="GS1235" s="155"/>
      <c r="GT1235" s="155"/>
      <c r="GU1235" s="155"/>
      <c r="GV1235" s="155"/>
      <c r="GW1235" s="155"/>
      <c r="GX1235" s="155"/>
      <c r="GY1235" s="155"/>
      <c r="GZ1235" s="155"/>
      <c r="HA1235" s="155"/>
      <c r="HB1235" s="155"/>
      <c r="HC1235" s="155"/>
      <c r="HD1235" s="155"/>
      <c r="HE1235" s="155"/>
      <c r="HF1235" s="155"/>
      <c r="HG1235" s="155"/>
      <c r="HH1235" s="151"/>
      <c r="HI1235" s="151"/>
      <c r="HJ1235" s="155"/>
      <c r="HK1235" s="155"/>
      <c r="HL1235" s="155"/>
      <c r="HM1235" s="155"/>
      <c r="HN1235" s="155"/>
      <c r="HO1235" s="155"/>
      <c r="HP1235" s="155"/>
      <c r="HQ1235" s="155"/>
      <c r="HR1235" s="155"/>
      <c r="HS1235" s="155"/>
      <c r="HT1235" s="155"/>
      <c r="HU1235" s="155"/>
      <c r="HV1235" s="155"/>
      <c r="HW1235" s="155"/>
      <c r="HX1235" s="155"/>
      <c r="HY1235" s="155"/>
      <c r="HZ1235" s="155"/>
      <c r="IA1235" s="155"/>
      <c r="IB1235" s="155"/>
      <c r="IC1235" s="155"/>
      <c r="ID1235" s="155"/>
      <c r="IE1235" s="155"/>
      <c r="IF1235" s="155"/>
      <c r="IG1235" s="155"/>
      <c r="IH1235" s="155"/>
      <c r="II1235" s="155"/>
      <c r="IJ1235" s="155"/>
      <c r="IK1235" s="155"/>
      <c r="IL1235" s="155"/>
      <c r="IM1235" s="155"/>
      <c r="IN1235" s="155"/>
      <c r="IO1235" s="155"/>
      <c r="IP1235" s="151"/>
      <c r="IQ1235" s="151"/>
      <c r="IR1235" s="155"/>
      <c r="IS1235" s="155"/>
      <c r="IT1235" s="155"/>
      <c r="IU1235" s="155"/>
      <c r="IV1235" s="155"/>
      <c r="IW1235" s="155"/>
      <c r="IX1235" s="155"/>
      <c r="IY1235" s="155"/>
      <c r="IZ1235" s="155"/>
      <c r="JA1235" s="155"/>
      <c r="JB1235" s="155"/>
      <c r="JC1235" s="155"/>
      <c r="JD1235" s="155"/>
      <c r="JE1235" s="155"/>
      <c r="JF1235" s="155"/>
      <c r="JG1235" s="155"/>
      <c r="JH1235" s="155"/>
      <c r="JI1235" s="155"/>
      <c r="JJ1235" s="155"/>
      <c r="JK1235" s="155"/>
      <c r="JL1235" s="155"/>
      <c r="JM1235" s="155"/>
      <c r="JN1235" s="155"/>
      <c r="JO1235" s="155"/>
      <c r="JP1235" s="155"/>
      <c r="JQ1235" s="155"/>
      <c r="JR1235" s="155"/>
      <c r="JS1235" s="155"/>
      <c r="JT1235" s="155"/>
      <c r="JU1235" s="155"/>
      <c r="JV1235" s="155"/>
      <c r="JW1235" s="151"/>
      <c r="JX1235" s="151"/>
      <c r="JY1235" s="155"/>
      <c r="JZ1235" s="155"/>
      <c r="KA1235" s="155"/>
      <c r="KB1235" s="155"/>
      <c r="KC1235" s="155"/>
      <c r="KD1235" s="155"/>
      <c r="KE1235" s="155"/>
      <c r="KF1235" s="155"/>
      <c r="KG1235" s="155"/>
      <c r="KH1235" s="155"/>
      <c r="KI1235" s="155"/>
      <c r="KJ1235" s="155"/>
      <c r="KK1235" s="155"/>
      <c r="KL1235" s="155"/>
      <c r="KM1235" s="155"/>
      <c r="KN1235" s="155"/>
      <c r="KO1235" s="155"/>
      <c r="KP1235" s="155"/>
      <c r="KQ1235" s="155"/>
      <c r="KR1235" s="155"/>
      <c r="KS1235" s="155"/>
      <c r="KT1235" s="155"/>
      <c r="KU1235" s="155"/>
      <c r="KV1235" s="155"/>
      <c r="KW1235" s="155"/>
      <c r="KX1235" s="155"/>
      <c r="KY1235" s="155"/>
      <c r="KZ1235" s="155"/>
      <c r="LA1235" s="155"/>
      <c r="LB1235" s="155"/>
      <c r="LC1235" s="155"/>
      <c r="LD1235" s="155"/>
      <c r="LE1235" s="151"/>
      <c r="LF1235" s="151"/>
      <c r="LG1235" s="155"/>
      <c r="LH1235" s="155"/>
      <c r="LI1235" s="155"/>
      <c r="LJ1235" s="155"/>
      <c r="LK1235" s="155"/>
      <c r="LL1235" s="155"/>
      <c r="LM1235" s="155"/>
      <c r="LN1235" s="155"/>
      <c r="LO1235" s="155"/>
      <c r="LP1235" s="155"/>
      <c r="LQ1235" s="155"/>
      <c r="LR1235" s="155"/>
      <c r="LS1235" s="155"/>
      <c r="LT1235" s="155"/>
      <c r="LU1235" s="155"/>
      <c r="LV1235" s="155"/>
      <c r="LW1235" s="155"/>
      <c r="LX1235" s="155"/>
      <c r="LY1235" s="155"/>
      <c r="LZ1235" s="155"/>
      <c r="MA1235" s="155"/>
      <c r="MB1235" s="155"/>
      <c r="MC1235" s="155"/>
      <c r="MD1235" s="155"/>
      <c r="ME1235" s="155"/>
      <c r="MF1235" s="155"/>
      <c r="MG1235" s="155"/>
      <c r="MH1235" s="155"/>
      <c r="MI1235" s="155"/>
      <c r="MJ1235" s="155"/>
      <c r="MK1235" s="155"/>
      <c r="ML1235" s="155"/>
    </row>
    <row r="1236" spans="1:350" ht="13.9" customHeight="1" outlineLevel="2" x14ac:dyDescent="0.2">
      <c r="A1236" s="185" t="s">
        <v>722</v>
      </c>
      <c r="B1236" s="181" t="s">
        <v>1213</v>
      </c>
      <c r="C1236" s="154" t="s">
        <v>701</v>
      </c>
      <c r="D1236" s="154">
        <v>4600</v>
      </c>
      <c r="E1236" s="175"/>
      <c r="F1236" s="175">
        <f>D1236-E1236</f>
        <v>4600</v>
      </c>
      <c r="G1236" s="175" t="s">
        <v>1028</v>
      </c>
      <c r="H1236" s="170">
        <v>41680</v>
      </c>
      <c r="I1236" s="170">
        <v>41749</v>
      </c>
      <c r="J1236" s="212">
        <f ca="1">E1236+Q1236+AX1236+CF1236+DN1236+ES1236+GA1236+HH1236+IP1236+JW1236+LE1236</f>
        <v>4600</v>
      </c>
      <c r="K1236" s="212">
        <f>E1236+R1236+AY1236+CG1236+DO1236+ET1236+GB1236+HI1236+IQ1236+JX1236+LF1236</f>
        <v>0</v>
      </c>
      <c r="L1236" s="172">
        <f ca="1">K1236/J1236</f>
        <v>0</v>
      </c>
      <c r="M1236" s="172">
        <f>K1236/D1236</f>
        <v>0</v>
      </c>
      <c r="N1236" s="183">
        <f ca="1">SUMIF($EV$8:$FZ$9,$O$5,$EV1237:$FZ1237)-SUMIF($EV$8:$FZ$9,$Q$5,$EV1237:$FZ1237)</f>
        <v>0</v>
      </c>
      <c r="O1236" s="156"/>
      <c r="P1236" s="16" t="s">
        <v>25</v>
      </c>
      <c r="Q1236" s="150">
        <v>0</v>
      </c>
      <c r="R1236" s="150">
        <v>0</v>
      </c>
      <c r="S1236" s="152" t="e">
        <v>#DIV/0!</v>
      </c>
      <c r="T1236" s="16"/>
      <c r="U1236" s="16"/>
      <c r="V1236" s="16"/>
      <c r="W1236" s="16"/>
      <c r="X1236" s="16"/>
      <c r="Y1236" s="16"/>
      <c r="Z1236" s="16"/>
      <c r="AA1236" s="16"/>
      <c r="AB1236" s="16"/>
      <c r="AC1236" s="16"/>
      <c r="AD1236" s="16"/>
      <c r="AE1236" s="16"/>
      <c r="AF1236" s="16"/>
      <c r="AG1236" s="16"/>
      <c r="AH1236" s="16"/>
      <c r="AI1236" s="16"/>
      <c r="AJ1236" s="16"/>
      <c r="AK1236" s="16"/>
      <c r="AL1236" s="16"/>
      <c r="AM1236" s="16"/>
      <c r="AN1236" s="16"/>
      <c r="AO1236" s="16"/>
      <c r="AP1236" s="16"/>
      <c r="AQ1236" s="16"/>
      <c r="AR1236" s="16"/>
      <c r="AS1236" s="16"/>
      <c r="AT1236" s="16"/>
      <c r="AU1236" s="16"/>
      <c r="AV1236" s="16"/>
      <c r="AW1236" s="16"/>
      <c r="AX1236" s="150">
        <f t="shared" ca="1" si="3200"/>
        <v>0</v>
      </c>
      <c r="AY1236" s="150">
        <f>SUM(BA1237:CE1237)</f>
        <v>0</v>
      </c>
      <c r="AZ1236" s="152" t="e">
        <f ca="1">AY1236/AX1236</f>
        <v>#DIV/0!</v>
      </c>
      <c r="BA1236" s="16"/>
      <c r="BB1236" s="16"/>
      <c r="BC1236" s="16"/>
      <c r="BD1236" s="16"/>
      <c r="BE1236" s="16"/>
      <c r="BF1236" s="16"/>
      <c r="BG1236" s="16"/>
      <c r="BH1236" s="16"/>
      <c r="BI1236" s="16"/>
      <c r="BJ1236" s="16"/>
      <c r="BK1236" s="16"/>
      <c r="BL1236" s="16"/>
      <c r="BM1236" s="16"/>
      <c r="BN1236" s="16"/>
      <c r="BO1236" s="16"/>
      <c r="BP1236" s="16"/>
      <c r="BQ1236" s="16"/>
      <c r="BR1236" s="16"/>
      <c r="BS1236" s="16"/>
      <c r="BT1236" s="16"/>
      <c r="BU1236" s="16"/>
      <c r="BV1236" s="16"/>
      <c r="BW1236" s="16"/>
      <c r="BX1236" s="16"/>
      <c r="BY1236" s="16"/>
      <c r="BZ1236" s="16"/>
      <c r="CA1236" s="16"/>
      <c r="CB1236" s="16"/>
      <c r="CC1236" s="16"/>
      <c r="CD1236" s="16"/>
      <c r="CE1236" s="16"/>
      <c r="CF1236" s="150">
        <f t="shared" ref="CF1236" si="3207">SUM(CI1236:DM1236)</f>
        <v>0</v>
      </c>
      <c r="CG1236" s="150">
        <f>SUM(CI1237:DM1237)</f>
        <v>0</v>
      </c>
      <c r="CH1236" s="152" t="e">
        <f>CG1236/CF1236</f>
        <v>#DIV/0!</v>
      </c>
      <c r="CI1236" s="129"/>
      <c r="CJ1236" s="129"/>
      <c r="CK1236" s="129"/>
      <c r="CL1236" s="129"/>
      <c r="CM1236" s="129"/>
      <c r="CN1236" s="129"/>
      <c r="CO1236" s="129"/>
      <c r="CP1236" s="129"/>
      <c r="CQ1236" s="129"/>
      <c r="CR1236" s="129"/>
      <c r="CS1236" s="129"/>
      <c r="CT1236" s="129"/>
      <c r="CU1236" s="129"/>
      <c r="CV1236" s="129"/>
      <c r="CW1236" s="129"/>
      <c r="CX1236" s="129"/>
      <c r="CY1236" s="129"/>
      <c r="CZ1236" s="129"/>
      <c r="DA1236" s="129"/>
      <c r="DB1236" s="129"/>
      <c r="DC1236" s="129"/>
      <c r="DD1236" s="129"/>
      <c r="DE1236" s="129"/>
      <c r="DF1236" s="129"/>
      <c r="DG1236" s="129"/>
      <c r="DH1236" s="129"/>
      <c r="DI1236" s="129"/>
      <c r="DJ1236" s="129"/>
      <c r="DK1236" s="129"/>
      <c r="DL1236" s="129"/>
      <c r="DM1236" s="129"/>
      <c r="DN1236" s="150">
        <f t="shared" ref="DN1236" si="3208">SUM(DQ1236:ER1236)</f>
        <v>950</v>
      </c>
      <c r="DO1236" s="150">
        <f>SUM(DQ1237:ER1237)</f>
        <v>0</v>
      </c>
      <c r="DP1236" s="152">
        <f t="shared" si="3068"/>
        <v>0</v>
      </c>
      <c r="DQ1236" s="16"/>
      <c r="DR1236" s="16"/>
      <c r="DS1236" s="16"/>
      <c r="DT1236" s="16"/>
      <c r="DU1236" s="16"/>
      <c r="DV1236" s="16"/>
      <c r="DW1236" s="16"/>
      <c r="DX1236" s="16"/>
      <c r="DY1236" s="16"/>
      <c r="DZ1236" s="16">
        <v>50</v>
      </c>
      <c r="EA1236" s="16">
        <v>50</v>
      </c>
      <c r="EB1236" s="16">
        <v>50</v>
      </c>
      <c r="EC1236" s="16">
        <v>50</v>
      </c>
      <c r="ED1236" s="16">
        <v>50</v>
      </c>
      <c r="EE1236" s="16">
        <v>50</v>
      </c>
      <c r="EF1236" s="16">
        <v>50</v>
      </c>
      <c r="EG1236" s="16">
        <v>50</v>
      </c>
      <c r="EH1236" s="16">
        <v>50</v>
      </c>
      <c r="EI1236" s="16">
        <v>50</v>
      </c>
      <c r="EJ1236" s="16">
        <v>50</v>
      </c>
      <c r="EK1236" s="16">
        <v>50</v>
      </c>
      <c r="EL1236" s="16">
        <v>50</v>
      </c>
      <c r="EM1236" s="16">
        <v>50</v>
      </c>
      <c r="EN1236" s="16">
        <v>50</v>
      </c>
      <c r="EO1236" s="16">
        <v>50</v>
      </c>
      <c r="EP1236" s="16">
        <v>50</v>
      </c>
      <c r="EQ1236" s="16">
        <v>50</v>
      </c>
      <c r="ER1236" s="16">
        <v>50</v>
      </c>
      <c r="ES1236" s="150">
        <f t="shared" ca="1" si="3079"/>
        <v>2950</v>
      </c>
      <c r="ET1236" s="150">
        <f>SUM(EV1237:FZ1237)</f>
        <v>0</v>
      </c>
      <c r="EU1236" s="152">
        <f t="shared" ca="1" si="3105"/>
        <v>0</v>
      </c>
      <c r="EV1236" s="16">
        <v>50</v>
      </c>
      <c r="EW1236" s="67">
        <v>50</v>
      </c>
      <c r="EX1236" s="16">
        <v>50</v>
      </c>
      <c r="EY1236" s="16">
        <v>50</v>
      </c>
      <c r="EZ1236" s="16">
        <v>100</v>
      </c>
      <c r="FA1236" s="16">
        <v>100</v>
      </c>
      <c r="FB1236" s="16">
        <v>100</v>
      </c>
      <c r="FC1236" s="16">
        <v>200</v>
      </c>
      <c r="FD1236" s="16">
        <v>100</v>
      </c>
      <c r="FE1236" s="16">
        <v>100</v>
      </c>
      <c r="FF1236" s="16">
        <v>200</v>
      </c>
      <c r="FG1236" s="16">
        <v>100</v>
      </c>
      <c r="FH1236" s="16">
        <v>100</v>
      </c>
      <c r="FI1236" s="16">
        <v>200</v>
      </c>
      <c r="FJ1236" s="16">
        <v>100</v>
      </c>
      <c r="FK1236" s="16">
        <v>100</v>
      </c>
      <c r="FL1236" s="16">
        <v>200</v>
      </c>
      <c r="FM1236" s="16">
        <v>100</v>
      </c>
      <c r="FN1236" s="16">
        <v>100</v>
      </c>
      <c r="FO1236" s="16">
        <v>200</v>
      </c>
      <c r="FP1236" s="16">
        <v>100</v>
      </c>
      <c r="FQ1236" s="16">
        <v>100</v>
      </c>
      <c r="FR1236" s="16">
        <v>100</v>
      </c>
      <c r="FS1236" s="16">
        <v>100</v>
      </c>
      <c r="FT1236" s="16">
        <v>50</v>
      </c>
      <c r="FU1236" s="16">
        <v>100</v>
      </c>
      <c r="FV1236" s="16"/>
      <c r="FW1236" s="16"/>
      <c r="FX1236" s="16">
        <v>100</v>
      </c>
      <c r="FY1236" s="16"/>
      <c r="FZ1236" s="16"/>
      <c r="GA1236" s="150">
        <f t="shared" ref="GA1236" ca="1" si="3209">SUMIF($GD$8:$HG$9,$O$5,GD1236:HG1236)</f>
        <v>700</v>
      </c>
      <c r="GB1236" s="150">
        <f t="shared" ref="GB1236" si="3210">SUM(GD1237:HG1237)</f>
        <v>0</v>
      </c>
      <c r="GC1236" s="152">
        <f t="shared" ref="GC1236" ca="1" si="3211">GB1236/GA1236</f>
        <v>0</v>
      </c>
      <c r="GD1236" s="16">
        <v>100</v>
      </c>
      <c r="GE1236" s="16"/>
      <c r="GF1236" s="16"/>
      <c r="GG1236" s="16"/>
      <c r="GH1236" s="16">
        <v>100</v>
      </c>
      <c r="GI1236" s="16"/>
      <c r="GJ1236" s="16"/>
      <c r="GK1236" s="16">
        <v>100</v>
      </c>
      <c r="GL1236" s="16"/>
      <c r="GM1236" s="16"/>
      <c r="GN1236" s="16">
        <v>100</v>
      </c>
      <c r="GO1236" s="16"/>
      <c r="GP1236" s="16"/>
      <c r="GQ1236" s="16">
        <v>100</v>
      </c>
      <c r="GR1236" s="16"/>
      <c r="GS1236" s="16"/>
      <c r="GT1236" s="16">
        <v>100</v>
      </c>
      <c r="GU1236" s="16"/>
      <c r="GV1236" s="16"/>
      <c r="GW1236" s="16">
        <v>100</v>
      </c>
      <c r="GX1236" s="16"/>
      <c r="GY1236" s="16"/>
      <c r="GZ1236" s="16"/>
      <c r="HA1236" s="16"/>
      <c r="HB1236" s="16"/>
      <c r="HC1236" s="16"/>
      <c r="HD1236" s="16"/>
      <c r="HE1236" s="16"/>
      <c r="HF1236" s="16"/>
      <c r="HG1236" s="16"/>
      <c r="HH1236" s="150"/>
      <c r="HI1236" s="150">
        <v>0</v>
      </c>
      <c r="HJ1236" s="152" t="e">
        <v>#DIV/0!</v>
      </c>
      <c r="HK1236" s="16"/>
      <c r="HL1236" s="16"/>
      <c r="HM1236" s="16"/>
      <c r="HN1236" s="16"/>
      <c r="HO1236" s="16"/>
      <c r="HP1236" s="16"/>
      <c r="HQ1236" s="16"/>
      <c r="HR1236" s="16"/>
      <c r="HS1236" s="16"/>
      <c r="HT1236" s="16"/>
      <c r="HU1236" s="16"/>
      <c r="HV1236" s="16"/>
      <c r="HW1236" s="16"/>
      <c r="HX1236" s="16"/>
      <c r="HY1236" s="16"/>
      <c r="HZ1236" s="16"/>
      <c r="IA1236" s="16"/>
      <c r="IB1236" s="16"/>
      <c r="IC1236" s="16"/>
      <c r="ID1236" s="16"/>
      <c r="IE1236" s="16"/>
      <c r="IF1236" s="16"/>
      <c r="IG1236" s="16"/>
      <c r="IH1236" s="16"/>
      <c r="II1236" s="16"/>
      <c r="IJ1236" s="16"/>
      <c r="IK1236" s="16"/>
      <c r="IL1236" s="16"/>
      <c r="IM1236" s="16"/>
      <c r="IN1236" s="16"/>
      <c r="IO1236" s="16"/>
      <c r="IP1236" s="150"/>
      <c r="IQ1236" s="150">
        <v>0</v>
      </c>
      <c r="IR1236" s="152" t="e">
        <v>#DIV/0!</v>
      </c>
      <c r="IS1236" s="16"/>
      <c r="IT1236" s="16"/>
      <c r="IU1236" s="16"/>
      <c r="IV1236" s="16"/>
      <c r="IW1236" s="16"/>
      <c r="IX1236" s="16"/>
      <c r="IY1236" s="16"/>
      <c r="IZ1236" s="16"/>
      <c r="JA1236" s="16"/>
      <c r="JB1236" s="16"/>
      <c r="JC1236" s="16"/>
      <c r="JD1236" s="16"/>
      <c r="JE1236" s="16"/>
      <c r="JF1236" s="16"/>
      <c r="JG1236" s="16"/>
      <c r="JH1236" s="16"/>
      <c r="JI1236" s="16"/>
      <c r="JJ1236" s="16"/>
      <c r="JK1236" s="16"/>
      <c r="JL1236" s="16"/>
      <c r="JM1236" s="16"/>
      <c r="JN1236" s="16"/>
      <c r="JO1236" s="16"/>
      <c r="JP1236" s="16"/>
      <c r="JQ1236" s="16"/>
      <c r="JR1236" s="16"/>
      <c r="JS1236" s="16"/>
      <c r="JT1236" s="16"/>
      <c r="JU1236" s="23"/>
      <c r="JV1236" s="16"/>
      <c r="JW1236" s="150"/>
      <c r="JX1236" s="150">
        <v>0</v>
      </c>
      <c r="JY1236" s="152" t="e">
        <v>#DIV/0!</v>
      </c>
      <c r="JZ1236" s="16"/>
      <c r="KA1236" s="16"/>
      <c r="KB1236" s="16"/>
      <c r="KC1236" s="16"/>
      <c r="KD1236" s="16"/>
      <c r="KE1236" s="16"/>
      <c r="KF1236" s="16"/>
      <c r="KG1236" s="16"/>
      <c r="KH1236" s="16"/>
      <c r="KI1236" s="16"/>
      <c r="KJ1236" s="16"/>
      <c r="KK1236" s="16"/>
      <c r="KL1236" s="16"/>
      <c r="KM1236" s="16"/>
      <c r="KN1236" s="16"/>
      <c r="KO1236" s="16"/>
      <c r="KP1236" s="16"/>
      <c r="KQ1236" s="16"/>
      <c r="KR1236" s="16"/>
      <c r="KS1236" s="16"/>
      <c r="KT1236" s="16"/>
      <c r="KU1236" s="16"/>
      <c r="KV1236" s="16"/>
      <c r="KW1236" s="16"/>
      <c r="KX1236" s="16"/>
      <c r="KY1236" s="16"/>
      <c r="KZ1236" s="16"/>
      <c r="LA1236" s="16"/>
      <c r="LB1236" s="16"/>
      <c r="LC1236" s="16"/>
      <c r="LD1236" s="16"/>
      <c r="LE1236" s="150"/>
      <c r="LF1236" s="150">
        <v>0</v>
      </c>
      <c r="LG1236" s="152" t="e">
        <v>#DIV/0!</v>
      </c>
      <c r="LH1236" s="16"/>
      <c r="LI1236" s="16"/>
      <c r="LJ1236" s="16"/>
      <c r="LK1236" s="16"/>
      <c r="LL1236" s="16"/>
      <c r="LM1236" s="16"/>
      <c r="LN1236" s="16"/>
      <c r="LO1236" s="16"/>
      <c r="LP1236" s="16"/>
      <c r="LQ1236" s="16"/>
      <c r="LR1236" s="16"/>
      <c r="LS1236" s="16"/>
      <c r="LT1236" s="16"/>
      <c r="LU1236" s="16"/>
      <c r="LV1236" s="16"/>
      <c r="LW1236" s="16"/>
      <c r="LX1236" s="16"/>
      <c r="LY1236" s="16"/>
      <c r="LZ1236" s="16"/>
      <c r="MA1236" s="16"/>
      <c r="MB1236" s="16"/>
      <c r="MC1236" s="16"/>
      <c r="MD1236" s="16"/>
      <c r="ME1236" s="16"/>
      <c r="MF1236" s="16"/>
      <c r="MG1236" s="16"/>
      <c r="MH1236" s="16"/>
      <c r="MI1236" s="16"/>
      <c r="MJ1236" s="16"/>
      <c r="MK1236" s="16"/>
      <c r="ML1236" s="16"/>
    </row>
    <row r="1237" spans="1:350" ht="13.9" customHeight="1" outlineLevel="2" x14ac:dyDescent="0.2">
      <c r="A1237" s="186"/>
      <c r="B1237" s="182"/>
      <c r="C1237" s="155"/>
      <c r="D1237" s="155"/>
      <c r="E1237" s="176"/>
      <c r="F1237" s="176"/>
      <c r="G1237" s="176"/>
      <c r="H1237" s="171"/>
      <c r="I1237" s="171"/>
      <c r="J1237" s="213"/>
      <c r="K1237" s="213"/>
      <c r="L1237" s="173"/>
      <c r="M1237" s="173"/>
      <c r="N1237" s="184"/>
      <c r="O1237" s="157"/>
      <c r="P1237" s="17" t="s">
        <v>26</v>
      </c>
      <c r="Q1237" s="151"/>
      <c r="R1237" s="151"/>
      <c r="S1237" s="153"/>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151"/>
      <c r="AY1237" s="151"/>
      <c r="AZ1237" s="153"/>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c r="CF1237" s="151"/>
      <c r="CG1237" s="151"/>
      <c r="CH1237" s="153"/>
      <c r="CI1237" s="141"/>
      <c r="CJ1237" s="141"/>
      <c r="CK1237" s="141"/>
      <c r="CL1237" s="141"/>
      <c r="CM1237" s="141"/>
      <c r="CN1237" s="141"/>
      <c r="CO1237" s="141"/>
      <c r="CP1237" s="141"/>
      <c r="CQ1237" s="141"/>
      <c r="CR1237" s="141"/>
      <c r="CS1237" s="141"/>
      <c r="CT1237" s="141"/>
      <c r="CU1237" s="141"/>
      <c r="CV1237" s="141"/>
      <c r="CW1237" s="141"/>
      <c r="CX1237" s="141"/>
      <c r="CY1237" s="141"/>
      <c r="CZ1237" s="141"/>
      <c r="DA1237" s="141"/>
      <c r="DB1237" s="141"/>
      <c r="DC1237" s="141"/>
      <c r="DD1237" s="141"/>
      <c r="DE1237" s="141"/>
      <c r="DF1237" s="141"/>
      <c r="DG1237" s="141"/>
      <c r="DH1237" s="141"/>
      <c r="DI1237" s="141"/>
      <c r="DJ1237" s="141"/>
      <c r="DK1237" s="141"/>
      <c r="DL1237" s="141"/>
      <c r="DM1237" s="141"/>
      <c r="DN1237" s="151"/>
      <c r="DO1237" s="151"/>
      <c r="DP1237" s="153"/>
      <c r="DQ1237" s="24"/>
      <c r="DR1237" s="24"/>
      <c r="DS1237" s="24"/>
      <c r="DT1237" s="24"/>
      <c r="DU1237" s="24"/>
      <c r="DV1237" s="24"/>
      <c r="DW1237" s="24"/>
      <c r="DX1237" s="24"/>
      <c r="DY1237" s="24"/>
      <c r="DZ1237" s="24"/>
      <c r="EA1237" s="24"/>
      <c r="EB1237" s="24"/>
      <c r="EC1237" s="24"/>
      <c r="ED1237" s="24"/>
      <c r="EE1237" s="24"/>
      <c r="EF1237" s="24"/>
      <c r="EG1237" s="24"/>
      <c r="EH1237" s="24"/>
      <c r="EI1237" s="24"/>
      <c r="EJ1237" s="24"/>
      <c r="EK1237" s="24"/>
      <c r="EL1237" s="24"/>
      <c r="EM1237" s="24"/>
      <c r="EN1237" s="24"/>
      <c r="EO1237" s="24"/>
      <c r="EP1237" s="24"/>
      <c r="EQ1237" s="24"/>
      <c r="ER1237" s="24"/>
      <c r="ES1237" s="151"/>
      <c r="ET1237" s="151"/>
      <c r="EU1237" s="153"/>
      <c r="EV1237" s="24"/>
      <c r="EW1237" s="125"/>
      <c r="EX1237" s="24"/>
      <c r="EY1237" s="24"/>
      <c r="EZ1237" s="24"/>
      <c r="FA1237" s="24"/>
      <c r="FB1237" s="24"/>
      <c r="FC1237" s="24"/>
      <c r="FD1237" s="24"/>
      <c r="FE1237" s="24"/>
      <c r="FF1237" s="24"/>
      <c r="FG1237" s="24"/>
      <c r="FH1237" s="24"/>
      <c r="FI1237" s="24"/>
      <c r="FJ1237" s="24"/>
      <c r="FK1237" s="24"/>
      <c r="FL1237" s="24"/>
      <c r="FM1237" s="24"/>
      <c r="FN1237" s="24"/>
      <c r="FO1237" s="24"/>
      <c r="FP1237" s="24"/>
      <c r="FQ1237" s="24"/>
      <c r="FR1237" s="24"/>
      <c r="FS1237" s="24"/>
      <c r="FT1237" s="24"/>
      <c r="FU1237" s="24"/>
      <c r="FV1237" s="24"/>
      <c r="FW1237" s="24"/>
      <c r="FX1237" s="24"/>
      <c r="FY1237" s="24"/>
      <c r="FZ1237" s="24"/>
      <c r="GA1237" s="151"/>
      <c r="GB1237" s="151"/>
      <c r="GC1237" s="153"/>
      <c r="GD1237" s="24"/>
      <c r="GE1237" s="24"/>
      <c r="GF1237" s="24"/>
      <c r="GG1237" s="24"/>
      <c r="GH1237" s="24"/>
      <c r="GI1237" s="24"/>
      <c r="GJ1237" s="24"/>
      <c r="GK1237" s="24"/>
      <c r="GL1237" s="24"/>
      <c r="GM1237" s="24"/>
      <c r="GN1237" s="24"/>
      <c r="GO1237" s="24"/>
      <c r="GP1237" s="24"/>
      <c r="GQ1237" s="24"/>
      <c r="GR1237" s="24"/>
      <c r="GS1237" s="24"/>
      <c r="GT1237" s="24"/>
      <c r="GU1237" s="24"/>
      <c r="GV1237" s="24"/>
      <c r="GW1237" s="24"/>
      <c r="GX1237" s="24"/>
      <c r="GY1237" s="24"/>
      <c r="GZ1237" s="24"/>
      <c r="HA1237" s="24"/>
      <c r="HB1237" s="24"/>
      <c r="HC1237" s="24"/>
      <c r="HD1237" s="24"/>
      <c r="HE1237" s="24"/>
      <c r="HF1237" s="24"/>
      <c r="HG1237" s="24"/>
      <c r="HH1237" s="151"/>
      <c r="HI1237" s="151"/>
      <c r="HJ1237" s="153"/>
      <c r="HK1237" s="24"/>
      <c r="HL1237" s="24"/>
      <c r="HM1237" s="24"/>
      <c r="HN1237" s="24"/>
      <c r="HO1237" s="24"/>
      <c r="HP1237" s="24"/>
      <c r="HQ1237" s="24"/>
      <c r="HR1237" s="24"/>
      <c r="HS1237" s="24"/>
      <c r="HT1237" s="24"/>
      <c r="HU1237" s="24"/>
      <c r="HV1237" s="24"/>
      <c r="HW1237" s="24"/>
      <c r="HX1237" s="24"/>
      <c r="HY1237" s="24"/>
      <c r="HZ1237" s="24"/>
      <c r="IA1237" s="24"/>
      <c r="IB1237" s="24"/>
      <c r="IC1237" s="24"/>
      <c r="ID1237" s="24"/>
      <c r="IE1237" s="24"/>
      <c r="IF1237" s="24"/>
      <c r="IG1237" s="24"/>
      <c r="IH1237" s="24"/>
      <c r="II1237" s="24"/>
      <c r="IJ1237" s="24"/>
      <c r="IK1237" s="24"/>
      <c r="IL1237" s="24"/>
      <c r="IM1237" s="24"/>
      <c r="IN1237" s="24"/>
      <c r="IO1237" s="24"/>
      <c r="IP1237" s="151"/>
      <c r="IQ1237" s="151"/>
      <c r="IR1237" s="153"/>
      <c r="IS1237" s="24"/>
      <c r="IT1237" s="24"/>
      <c r="IU1237" s="24"/>
      <c r="IV1237" s="24"/>
      <c r="IW1237" s="24"/>
      <c r="IX1237" s="24"/>
      <c r="IY1237" s="24"/>
      <c r="IZ1237" s="24"/>
      <c r="JA1237" s="24"/>
      <c r="JB1237" s="24"/>
      <c r="JC1237" s="24"/>
      <c r="JD1237" s="24"/>
      <c r="JE1237" s="24"/>
      <c r="JF1237" s="24"/>
      <c r="JG1237" s="24"/>
      <c r="JH1237" s="24"/>
      <c r="JI1237" s="24"/>
      <c r="JJ1237" s="24"/>
      <c r="JK1237" s="24"/>
      <c r="JL1237" s="24"/>
      <c r="JM1237" s="24"/>
      <c r="JN1237" s="24"/>
      <c r="JO1237" s="24"/>
      <c r="JP1237" s="24"/>
      <c r="JQ1237" s="24"/>
      <c r="JR1237" s="24"/>
      <c r="JS1237" s="24"/>
      <c r="JT1237" s="24"/>
      <c r="JU1237" s="25"/>
      <c r="JV1237" s="24"/>
      <c r="JW1237" s="151"/>
      <c r="JX1237" s="151"/>
      <c r="JY1237" s="153"/>
      <c r="JZ1237" s="24"/>
      <c r="KA1237" s="24"/>
      <c r="KB1237" s="24"/>
      <c r="KC1237" s="24"/>
      <c r="KD1237" s="24"/>
      <c r="KE1237" s="24"/>
      <c r="KF1237" s="24"/>
      <c r="KG1237" s="24"/>
      <c r="KH1237" s="24"/>
      <c r="KI1237" s="24"/>
      <c r="KJ1237" s="24"/>
      <c r="KK1237" s="24"/>
      <c r="KL1237" s="24"/>
      <c r="KM1237" s="24"/>
      <c r="KN1237" s="24"/>
      <c r="KO1237" s="24"/>
      <c r="KP1237" s="24"/>
      <c r="KQ1237" s="24"/>
      <c r="KR1237" s="24"/>
      <c r="KS1237" s="24"/>
      <c r="KT1237" s="24"/>
      <c r="KU1237" s="24"/>
      <c r="KV1237" s="24"/>
      <c r="KW1237" s="24"/>
      <c r="KX1237" s="24"/>
      <c r="KY1237" s="24"/>
      <c r="KZ1237" s="24"/>
      <c r="LA1237" s="24"/>
      <c r="LB1237" s="24"/>
      <c r="LC1237" s="24"/>
      <c r="LD1237" s="24"/>
      <c r="LE1237" s="151"/>
      <c r="LF1237" s="151"/>
      <c r="LG1237" s="153"/>
      <c r="LH1237" s="24"/>
      <c r="LI1237" s="24"/>
      <c r="LJ1237" s="24"/>
      <c r="LK1237" s="24"/>
      <c r="LL1237" s="24"/>
      <c r="LM1237" s="24"/>
      <c r="LN1237" s="24"/>
      <c r="LO1237" s="24"/>
      <c r="LP1237" s="24"/>
      <c r="LQ1237" s="24"/>
      <c r="LR1237" s="24"/>
      <c r="LS1237" s="24"/>
      <c r="LT1237" s="24"/>
      <c r="LU1237" s="24"/>
      <c r="LV1237" s="24"/>
      <c r="LW1237" s="24"/>
      <c r="LX1237" s="24"/>
      <c r="LY1237" s="24"/>
      <c r="LZ1237" s="24"/>
      <c r="MA1237" s="24"/>
      <c r="MB1237" s="24"/>
      <c r="MC1237" s="24"/>
      <c r="MD1237" s="24"/>
      <c r="ME1237" s="24"/>
      <c r="MF1237" s="24"/>
      <c r="MG1237" s="24"/>
      <c r="MH1237" s="24"/>
      <c r="MI1237" s="24"/>
      <c r="MJ1237" s="24"/>
      <c r="MK1237" s="24"/>
      <c r="ML1237" s="24"/>
    </row>
    <row r="1238" spans="1:350" ht="13.9" customHeight="1" outlineLevel="2" x14ac:dyDescent="0.2">
      <c r="A1238" s="185" t="s">
        <v>723</v>
      </c>
      <c r="B1238" s="181" t="s">
        <v>1214</v>
      </c>
      <c r="C1238" s="154" t="s">
        <v>701</v>
      </c>
      <c r="D1238" s="154">
        <v>3850</v>
      </c>
      <c r="E1238" s="175"/>
      <c r="F1238" s="175">
        <f>D1238-E1238</f>
        <v>3850</v>
      </c>
      <c r="G1238" s="175" t="s">
        <v>1029</v>
      </c>
      <c r="H1238" s="170">
        <v>41680</v>
      </c>
      <c r="I1238" s="170">
        <v>41749</v>
      </c>
      <c r="J1238" s="212">
        <f ca="1">E1238+Q1238+AX1238+CF1238+DN1238+ES1238+GA1238+HH1238+IP1238+JW1238+LE1238</f>
        <v>3885</v>
      </c>
      <c r="K1238" s="212">
        <f>E1238+R1238+AY1238+CG1238+DO1238+ET1238+GB1238+HI1238+IQ1238+JX1238+LF1238</f>
        <v>0</v>
      </c>
      <c r="L1238" s="172">
        <f ca="1">K1238/J1238</f>
        <v>0</v>
      </c>
      <c r="M1238" s="172">
        <f>K1238/D1238</f>
        <v>0</v>
      </c>
      <c r="N1238" s="183">
        <f ca="1">SUMIF($EV$8:$FZ$9,$O$5,$EV1239:$FZ1239)-SUMIF($EV$8:$FZ$9,$Q$5,$EV1239:$FZ1239)</f>
        <v>0</v>
      </c>
      <c r="O1238" s="156"/>
      <c r="P1238" s="16" t="s">
        <v>25</v>
      </c>
      <c r="Q1238" s="150">
        <v>0</v>
      </c>
      <c r="R1238" s="150">
        <v>0</v>
      </c>
      <c r="S1238" s="152" t="e">
        <v>#DIV/0!</v>
      </c>
      <c r="T1238" s="16"/>
      <c r="U1238" s="16"/>
      <c r="V1238" s="16"/>
      <c r="W1238" s="16"/>
      <c r="X1238" s="16"/>
      <c r="Y1238" s="16"/>
      <c r="Z1238" s="16"/>
      <c r="AA1238" s="16"/>
      <c r="AB1238" s="16"/>
      <c r="AC1238" s="16"/>
      <c r="AD1238" s="16"/>
      <c r="AE1238" s="16"/>
      <c r="AF1238" s="16"/>
      <c r="AG1238" s="16"/>
      <c r="AH1238" s="16"/>
      <c r="AI1238" s="16"/>
      <c r="AJ1238" s="16"/>
      <c r="AK1238" s="16"/>
      <c r="AL1238" s="16"/>
      <c r="AM1238" s="16"/>
      <c r="AN1238" s="16"/>
      <c r="AO1238" s="16"/>
      <c r="AP1238" s="16"/>
      <c r="AQ1238" s="16"/>
      <c r="AR1238" s="16"/>
      <c r="AS1238" s="16"/>
      <c r="AT1238" s="16"/>
      <c r="AU1238" s="16"/>
      <c r="AV1238" s="16"/>
      <c r="AW1238" s="16"/>
      <c r="AX1238" s="150">
        <f t="shared" ca="1" si="3200"/>
        <v>0</v>
      </c>
      <c r="AY1238" s="150">
        <f>SUM(BA1239:CE1239)</f>
        <v>0</v>
      </c>
      <c r="AZ1238" s="152" t="e">
        <f ca="1">AY1238/AX1238</f>
        <v>#DIV/0!</v>
      </c>
      <c r="BA1238" s="16"/>
      <c r="BB1238" s="16"/>
      <c r="BC1238" s="16"/>
      <c r="BD1238" s="16"/>
      <c r="BE1238" s="16"/>
      <c r="BF1238" s="16"/>
      <c r="BG1238" s="16"/>
      <c r="BH1238" s="16"/>
      <c r="BI1238" s="16"/>
      <c r="BJ1238" s="16"/>
      <c r="BK1238" s="16"/>
      <c r="BL1238" s="16"/>
      <c r="BM1238" s="16"/>
      <c r="BN1238" s="16"/>
      <c r="BO1238" s="16"/>
      <c r="BP1238" s="16"/>
      <c r="BQ1238" s="16"/>
      <c r="BR1238" s="16"/>
      <c r="BS1238" s="16"/>
      <c r="BT1238" s="16"/>
      <c r="BU1238" s="16"/>
      <c r="BV1238" s="16"/>
      <c r="BW1238" s="16"/>
      <c r="BX1238" s="16"/>
      <c r="BY1238" s="16"/>
      <c r="BZ1238" s="16"/>
      <c r="CA1238" s="16"/>
      <c r="CB1238" s="16"/>
      <c r="CC1238" s="16"/>
      <c r="CD1238" s="16"/>
      <c r="CE1238" s="16"/>
      <c r="CF1238" s="150">
        <f t="shared" ref="CF1238" si="3212">SUM(CI1238:DM1238)</f>
        <v>0</v>
      </c>
      <c r="CG1238" s="150">
        <f>SUM(CI1239:DM1239)</f>
        <v>0</v>
      </c>
      <c r="CH1238" s="152" t="e">
        <f>CG1238/CF1238</f>
        <v>#DIV/0!</v>
      </c>
      <c r="CI1238" s="129"/>
      <c r="CJ1238" s="129"/>
      <c r="CK1238" s="129"/>
      <c r="CL1238" s="129"/>
      <c r="CM1238" s="129"/>
      <c r="CN1238" s="129"/>
      <c r="CO1238" s="129"/>
      <c r="CP1238" s="129"/>
      <c r="CQ1238" s="129"/>
      <c r="CR1238" s="129"/>
      <c r="CS1238" s="129"/>
      <c r="CT1238" s="129"/>
      <c r="CU1238" s="129"/>
      <c r="CV1238" s="129"/>
      <c r="CW1238" s="129"/>
      <c r="CX1238" s="129"/>
      <c r="CY1238" s="129"/>
      <c r="CZ1238" s="129"/>
      <c r="DA1238" s="129"/>
      <c r="DB1238" s="129"/>
      <c r="DC1238" s="129"/>
      <c r="DD1238" s="129"/>
      <c r="DE1238" s="129"/>
      <c r="DF1238" s="129"/>
      <c r="DG1238" s="129"/>
      <c r="DH1238" s="129"/>
      <c r="DI1238" s="129"/>
      <c r="DJ1238" s="129"/>
      <c r="DK1238" s="129"/>
      <c r="DL1238" s="129"/>
      <c r="DM1238" s="129"/>
      <c r="DN1238" s="150">
        <f t="shared" ref="DN1238" si="3213">SUM(DQ1238:ER1238)</f>
        <v>600</v>
      </c>
      <c r="DO1238" s="150">
        <f>SUM(DQ1239:ER1239)</f>
        <v>0</v>
      </c>
      <c r="DP1238" s="152">
        <f t="shared" si="3068"/>
        <v>0</v>
      </c>
      <c r="DQ1238" s="16"/>
      <c r="DR1238" s="16"/>
      <c r="DS1238" s="16"/>
      <c r="DT1238" s="16"/>
      <c r="DU1238" s="16"/>
      <c r="DV1238" s="16"/>
      <c r="DW1238" s="16"/>
      <c r="DX1238" s="16"/>
      <c r="DY1238" s="16"/>
      <c r="DZ1238" s="16">
        <v>100</v>
      </c>
      <c r="EA1238" s="16"/>
      <c r="EB1238" s="16">
        <v>100</v>
      </c>
      <c r="EC1238" s="16"/>
      <c r="ED1238" s="16"/>
      <c r="EE1238" s="16">
        <v>100</v>
      </c>
      <c r="EF1238" s="16"/>
      <c r="EG1238" s="16"/>
      <c r="EH1238" s="16">
        <v>100</v>
      </c>
      <c r="EI1238" s="16"/>
      <c r="EJ1238" s="16"/>
      <c r="EK1238" s="16"/>
      <c r="EL1238" s="16">
        <v>100</v>
      </c>
      <c r="EM1238" s="16"/>
      <c r="EN1238" s="16"/>
      <c r="EO1238" s="16"/>
      <c r="EP1238" s="16">
        <v>100</v>
      </c>
      <c r="EQ1238" s="16"/>
      <c r="ER1238" s="16"/>
      <c r="ES1238" s="150">
        <f t="shared" ca="1" si="3079"/>
        <v>1585</v>
      </c>
      <c r="ET1238" s="150">
        <f>SUM(EV1239:FZ1239)</f>
        <v>0</v>
      </c>
      <c r="EU1238" s="152">
        <f t="shared" ca="1" si="3105"/>
        <v>0</v>
      </c>
      <c r="EV1238" s="16">
        <v>100</v>
      </c>
      <c r="EW1238" s="67"/>
      <c r="EX1238" s="16"/>
      <c r="EY1238" s="16">
        <v>100</v>
      </c>
      <c r="EZ1238" s="16"/>
      <c r="FA1238" s="16"/>
      <c r="FB1238" s="16">
        <v>100</v>
      </c>
      <c r="FC1238" s="16"/>
      <c r="FD1238" s="16"/>
      <c r="FE1238" s="16">
        <v>100</v>
      </c>
      <c r="FF1238" s="16"/>
      <c r="FG1238" s="16">
        <v>100</v>
      </c>
      <c r="FH1238" s="16"/>
      <c r="FI1238" s="16">
        <v>100</v>
      </c>
      <c r="FJ1238" s="16"/>
      <c r="FK1238" s="16">
        <v>100</v>
      </c>
      <c r="FL1238" s="16"/>
      <c r="FM1238" s="16">
        <v>100</v>
      </c>
      <c r="FN1238" s="16"/>
      <c r="FO1238" s="16">
        <v>100</v>
      </c>
      <c r="FP1238" s="16"/>
      <c r="FQ1238" s="16">
        <v>100</v>
      </c>
      <c r="FR1238" s="16"/>
      <c r="FS1238" s="16">
        <v>100</v>
      </c>
      <c r="FT1238" s="16"/>
      <c r="FU1238" s="16">
        <v>100</v>
      </c>
      <c r="FV1238" s="16"/>
      <c r="FW1238" s="16">
        <v>100</v>
      </c>
      <c r="FX1238" s="16">
        <v>85</v>
      </c>
      <c r="FY1238" s="16">
        <v>100</v>
      </c>
      <c r="FZ1238" s="16">
        <v>100</v>
      </c>
      <c r="GA1238" s="150">
        <f t="shared" ref="GA1238" ca="1" si="3214">SUMIF($GD$8:$HG$9,$O$5,GD1238:HG1238)</f>
        <v>1700</v>
      </c>
      <c r="GB1238" s="150">
        <f t="shared" ref="GB1238" si="3215">SUM(GD1239:HG1239)</f>
        <v>0</v>
      </c>
      <c r="GC1238" s="152">
        <f t="shared" ref="GC1238" ca="1" si="3216">GB1238/GA1238</f>
        <v>0</v>
      </c>
      <c r="GD1238" s="16">
        <v>100</v>
      </c>
      <c r="GE1238" s="16">
        <v>100</v>
      </c>
      <c r="GF1238" s="16">
        <v>100</v>
      </c>
      <c r="GG1238" s="16">
        <v>100</v>
      </c>
      <c r="GH1238" s="16">
        <v>100</v>
      </c>
      <c r="GI1238" s="16">
        <v>100</v>
      </c>
      <c r="GJ1238" s="16">
        <v>100</v>
      </c>
      <c r="GK1238" s="16">
        <v>100</v>
      </c>
      <c r="GL1238" s="16">
        <v>100</v>
      </c>
      <c r="GM1238" s="16">
        <v>100</v>
      </c>
      <c r="GN1238" s="16">
        <v>100</v>
      </c>
      <c r="GO1238" s="16">
        <v>100</v>
      </c>
      <c r="GP1238" s="16">
        <v>100</v>
      </c>
      <c r="GQ1238" s="16"/>
      <c r="GR1238" s="16">
        <v>100</v>
      </c>
      <c r="GS1238" s="16"/>
      <c r="GT1238" s="16">
        <v>100</v>
      </c>
      <c r="GU1238" s="16"/>
      <c r="GV1238" s="16">
        <v>100</v>
      </c>
      <c r="GW1238" s="16">
        <v>100</v>
      </c>
      <c r="GX1238" s="16"/>
      <c r="GY1238" s="16"/>
      <c r="GZ1238" s="16"/>
      <c r="HA1238" s="16"/>
      <c r="HB1238" s="16"/>
      <c r="HC1238" s="16"/>
      <c r="HD1238" s="16"/>
      <c r="HE1238" s="16"/>
      <c r="HF1238" s="16"/>
      <c r="HG1238" s="16"/>
      <c r="HH1238" s="150"/>
      <c r="HI1238" s="150">
        <v>0</v>
      </c>
      <c r="HJ1238" s="152" t="e">
        <v>#DIV/0!</v>
      </c>
      <c r="HK1238" s="16"/>
      <c r="HL1238" s="16"/>
      <c r="HM1238" s="16"/>
      <c r="HN1238" s="16"/>
      <c r="HO1238" s="16"/>
      <c r="HP1238" s="16"/>
      <c r="HQ1238" s="16"/>
      <c r="HR1238" s="16"/>
      <c r="HS1238" s="16"/>
      <c r="HT1238" s="16"/>
      <c r="HU1238" s="16"/>
      <c r="HV1238" s="16"/>
      <c r="HW1238" s="16"/>
      <c r="HX1238" s="16"/>
      <c r="HY1238" s="16"/>
      <c r="HZ1238" s="16"/>
      <c r="IA1238" s="16"/>
      <c r="IB1238" s="16"/>
      <c r="IC1238" s="16"/>
      <c r="ID1238" s="16"/>
      <c r="IE1238" s="16"/>
      <c r="IF1238" s="16"/>
      <c r="IG1238" s="16"/>
      <c r="IH1238" s="16"/>
      <c r="II1238" s="16"/>
      <c r="IJ1238" s="16"/>
      <c r="IK1238" s="16"/>
      <c r="IL1238" s="16"/>
      <c r="IM1238" s="16"/>
      <c r="IN1238" s="16"/>
      <c r="IO1238" s="16"/>
      <c r="IP1238" s="150"/>
      <c r="IQ1238" s="150">
        <v>0</v>
      </c>
      <c r="IR1238" s="152" t="e">
        <v>#DIV/0!</v>
      </c>
      <c r="IS1238" s="16"/>
      <c r="IT1238" s="16"/>
      <c r="IU1238" s="16"/>
      <c r="IV1238" s="16"/>
      <c r="IW1238" s="16"/>
      <c r="IX1238" s="16"/>
      <c r="IY1238" s="16"/>
      <c r="IZ1238" s="16"/>
      <c r="JA1238" s="16"/>
      <c r="JB1238" s="16"/>
      <c r="JC1238" s="16"/>
      <c r="JD1238" s="16"/>
      <c r="JE1238" s="16"/>
      <c r="JF1238" s="16"/>
      <c r="JG1238" s="16"/>
      <c r="JH1238" s="16"/>
      <c r="JI1238" s="16"/>
      <c r="JJ1238" s="16"/>
      <c r="JK1238" s="16"/>
      <c r="JL1238" s="16"/>
      <c r="JM1238" s="16"/>
      <c r="JN1238" s="16"/>
      <c r="JO1238" s="16"/>
      <c r="JP1238" s="16"/>
      <c r="JQ1238" s="16"/>
      <c r="JR1238" s="16"/>
      <c r="JS1238" s="16"/>
      <c r="JT1238" s="16"/>
      <c r="JU1238" s="23"/>
      <c r="JV1238" s="16"/>
      <c r="JW1238" s="150"/>
      <c r="JX1238" s="150">
        <v>0</v>
      </c>
      <c r="JY1238" s="152" t="e">
        <v>#DIV/0!</v>
      </c>
      <c r="JZ1238" s="16"/>
      <c r="KA1238" s="16"/>
      <c r="KB1238" s="16"/>
      <c r="KC1238" s="16"/>
      <c r="KD1238" s="16"/>
      <c r="KE1238" s="16"/>
      <c r="KF1238" s="16"/>
      <c r="KG1238" s="16"/>
      <c r="KH1238" s="16"/>
      <c r="KI1238" s="16"/>
      <c r="KJ1238" s="16"/>
      <c r="KK1238" s="16"/>
      <c r="KL1238" s="16"/>
      <c r="KM1238" s="16"/>
      <c r="KN1238" s="16"/>
      <c r="KO1238" s="16"/>
      <c r="KP1238" s="16"/>
      <c r="KQ1238" s="16"/>
      <c r="KR1238" s="16"/>
      <c r="KS1238" s="16"/>
      <c r="KT1238" s="16"/>
      <c r="KU1238" s="16"/>
      <c r="KV1238" s="16"/>
      <c r="KW1238" s="16"/>
      <c r="KX1238" s="16"/>
      <c r="KY1238" s="16"/>
      <c r="KZ1238" s="16"/>
      <c r="LA1238" s="16"/>
      <c r="LB1238" s="16"/>
      <c r="LC1238" s="16"/>
      <c r="LD1238" s="16"/>
      <c r="LE1238" s="150"/>
      <c r="LF1238" s="150">
        <v>0</v>
      </c>
      <c r="LG1238" s="152" t="e">
        <v>#DIV/0!</v>
      </c>
      <c r="LH1238" s="16"/>
      <c r="LI1238" s="16"/>
      <c r="LJ1238" s="16"/>
      <c r="LK1238" s="16"/>
      <c r="LL1238" s="16"/>
      <c r="LM1238" s="16"/>
      <c r="LN1238" s="16"/>
      <c r="LO1238" s="16"/>
      <c r="LP1238" s="16"/>
      <c r="LQ1238" s="16"/>
      <c r="LR1238" s="16"/>
      <c r="LS1238" s="16"/>
      <c r="LT1238" s="16"/>
      <c r="LU1238" s="16"/>
      <c r="LV1238" s="16"/>
      <c r="LW1238" s="16"/>
      <c r="LX1238" s="16"/>
      <c r="LY1238" s="16"/>
      <c r="LZ1238" s="16"/>
      <c r="MA1238" s="16"/>
      <c r="MB1238" s="16"/>
      <c r="MC1238" s="16"/>
      <c r="MD1238" s="16"/>
      <c r="ME1238" s="16"/>
      <c r="MF1238" s="16"/>
      <c r="MG1238" s="16"/>
      <c r="MH1238" s="16"/>
      <c r="MI1238" s="16"/>
      <c r="MJ1238" s="16"/>
      <c r="MK1238" s="16"/>
      <c r="ML1238" s="16"/>
    </row>
    <row r="1239" spans="1:350" ht="13.9" customHeight="1" outlineLevel="2" x14ac:dyDescent="0.2">
      <c r="A1239" s="186"/>
      <c r="B1239" s="182"/>
      <c r="C1239" s="155"/>
      <c r="D1239" s="155"/>
      <c r="E1239" s="176"/>
      <c r="F1239" s="176"/>
      <c r="G1239" s="176"/>
      <c r="H1239" s="171"/>
      <c r="I1239" s="171"/>
      <c r="J1239" s="213"/>
      <c r="K1239" s="213"/>
      <c r="L1239" s="173"/>
      <c r="M1239" s="173"/>
      <c r="N1239" s="184"/>
      <c r="O1239" s="157"/>
      <c r="P1239" s="17" t="s">
        <v>26</v>
      </c>
      <c r="Q1239" s="151"/>
      <c r="R1239" s="151"/>
      <c r="S1239" s="153"/>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151"/>
      <c r="AY1239" s="151"/>
      <c r="AZ1239" s="153"/>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151"/>
      <c r="CG1239" s="151"/>
      <c r="CH1239" s="153"/>
      <c r="CI1239" s="141"/>
      <c r="CJ1239" s="141"/>
      <c r="CK1239" s="141"/>
      <c r="CL1239" s="141"/>
      <c r="CM1239" s="141"/>
      <c r="CN1239" s="141"/>
      <c r="CO1239" s="141"/>
      <c r="CP1239" s="141"/>
      <c r="CQ1239" s="141"/>
      <c r="CR1239" s="141"/>
      <c r="CS1239" s="141"/>
      <c r="CT1239" s="141"/>
      <c r="CU1239" s="141"/>
      <c r="CV1239" s="141"/>
      <c r="CW1239" s="141"/>
      <c r="CX1239" s="141"/>
      <c r="CY1239" s="141"/>
      <c r="CZ1239" s="141"/>
      <c r="DA1239" s="141"/>
      <c r="DB1239" s="141"/>
      <c r="DC1239" s="141"/>
      <c r="DD1239" s="141"/>
      <c r="DE1239" s="141"/>
      <c r="DF1239" s="141"/>
      <c r="DG1239" s="141"/>
      <c r="DH1239" s="141"/>
      <c r="DI1239" s="141"/>
      <c r="DJ1239" s="141"/>
      <c r="DK1239" s="141"/>
      <c r="DL1239" s="141"/>
      <c r="DM1239" s="141"/>
      <c r="DN1239" s="151"/>
      <c r="DO1239" s="151"/>
      <c r="DP1239" s="153"/>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151"/>
      <c r="ET1239" s="151"/>
      <c r="EU1239" s="153"/>
      <c r="EV1239" s="24"/>
      <c r="EW1239" s="125"/>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c r="FU1239" s="24"/>
      <c r="FV1239" s="24"/>
      <c r="FW1239" s="24"/>
      <c r="FX1239" s="24"/>
      <c r="FY1239" s="24"/>
      <c r="FZ1239" s="24"/>
      <c r="GA1239" s="151"/>
      <c r="GB1239" s="151"/>
      <c r="GC1239" s="153"/>
      <c r="GD1239" s="24"/>
      <c r="GE1239" s="24"/>
      <c r="GF1239" s="24"/>
      <c r="GG1239" s="24"/>
      <c r="GH1239" s="24"/>
      <c r="GI1239" s="24"/>
      <c r="GJ1239" s="24"/>
      <c r="GK1239" s="24"/>
      <c r="GL1239" s="24"/>
      <c r="GM1239" s="24"/>
      <c r="GN1239" s="24"/>
      <c r="GO1239" s="24"/>
      <c r="GP1239" s="24"/>
      <c r="GQ1239" s="24"/>
      <c r="GR1239" s="24"/>
      <c r="GS1239" s="24"/>
      <c r="GT1239" s="24"/>
      <c r="GU1239" s="24"/>
      <c r="GV1239" s="24"/>
      <c r="GW1239" s="24"/>
      <c r="GX1239" s="24"/>
      <c r="GY1239" s="24"/>
      <c r="GZ1239" s="24"/>
      <c r="HA1239" s="24"/>
      <c r="HB1239" s="24"/>
      <c r="HC1239" s="24"/>
      <c r="HD1239" s="24"/>
      <c r="HE1239" s="24"/>
      <c r="HF1239" s="24"/>
      <c r="HG1239" s="24"/>
      <c r="HH1239" s="151"/>
      <c r="HI1239" s="151"/>
      <c r="HJ1239" s="153"/>
      <c r="HK1239" s="24"/>
      <c r="HL1239" s="24"/>
      <c r="HM1239" s="24"/>
      <c r="HN1239" s="24"/>
      <c r="HO1239" s="24"/>
      <c r="HP1239" s="24"/>
      <c r="HQ1239" s="24"/>
      <c r="HR1239" s="24"/>
      <c r="HS1239" s="24"/>
      <c r="HT1239" s="24"/>
      <c r="HU1239" s="24"/>
      <c r="HV1239" s="24"/>
      <c r="HW1239" s="24"/>
      <c r="HX1239" s="24"/>
      <c r="HY1239" s="24"/>
      <c r="HZ1239" s="24"/>
      <c r="IA1239" s="24"/>
      <c r="IB1239" s="24"/>
      <c r="IC1239" s="24"/>
      <c r="ID1239" s="24"/>
      <c r="IE1239" s="24"/>
      <c r="IF1239" s="24"/>
      <c r="IG1239" s="24"/>
      <c r="IH1239" s="24"/>
      <c r="II1239" s="24"/>
      <c r="IJ1239" s="24"/>
      <c r="IK1239" s="24"/>
      <c r="IL1239" s="24"/>
      <c r="IM1239" s="24"/>
      <c r="IN1239" s="24"/>
      <c r="IO1239" s="24"/>
      <c r="IP1239" s="151"/>
      <c r="IQ1239" s="151"/>
      <c r="IR1239" s="153"/>
      <c r="IS1239" s="24"/>
      <c r="IT1239" s="24"/>
      <c r="IU1239" s="24"/>
      <c r="IV1239" s="24"/>
      <c r="IW1239" s="24"/>
      <c r="IX1239" s="24"/>
      <c r="IY1239" s="24"/>
      <c r="IZ1239" s="24"/>
      <c r="JA1239" s="24"/>
      <c r="JB1239" s="24"/>
      <c r="JC1239" s="24"/>
      <c r="JD1239" s="24"/>
      <c r="JE1239" s="24"/>
      <c r="JF1239" s="24"/>
      <c r="JG1239" s="24"/>
      <c r="JH1239" s="24"/>
      <c r="JI1239" s="24"/>
      <c r="JJ1239" s="24"/>
      <c r="JK1239" s="24"/>
      <c r="JL1239" s="24"/>
      <c r="JM1239" s="24"/>
      <c r="JN1239" s="24"/>
      <c r="JO1239" s="24"/>
      <c r="JP1239" s="24"/>
      <c r="JQ1239" s="24"/>
      <c r="JR1239" s="24"/>
      <c r="JS1239" s="24"/>
      <c r="JT1239" s="24"/>
      <c r="JU1239" s="25"/>
      <c r="JV1239" s="24"/>
      <c r="JW1239" s="151"/>
      <c r="JX1239" s="151"/>
      <c r="JY1239" s="153"/>
      <c r="JZ1239" s="24"/>
      <c r="KA1239" s="24"/>
      <c r="KB1239" s="24"/>
      <c r="KC1239" s="24"/>
      <c r="KD1239" s="24"/>
      <c r="KE1239" s="24"/>
      <c r="KF1239" s="24"/>
      <c r="KG1239" s="24"/>
      <c r="KH1239" s="24"/>
      <c r="KI1239" s="24"/>
      <c r="KJ1239" s="24"/>
      <c r="KK1239" s="24"/>
      <c r="KL1239" s="24"/>
      <c r="KM1239" s="24"/>
      <c r="KN1239" s="24"/>
      <c r="KO1239" s="24"/>
      <c r="KP1239" s="24"/>
      <c r="KQ1239" s="24"/>
      <c r="KR1239" s="24"/>
      <c r="KS1239" s="24"/>
      <c r="KT1239" s="24"/>
      <c r="KU1239" s="24"/>
      <c r="KV1239" s="24"/>
      <c r="KW1239" s="24"/>
      <c r="KX1239" s="24"/>
      <c r="KY1239" s="24"/>
      <c r="KZ1239" s="24"/>
      <c r="LA1239" s="24"/>
      <c r="LB1239" s="24"/>
      <c r="LC1239" s="24"/>
      <c r="LD1239" s="24"/>
      <c r="LE1239" s="151"/>
      <c r="LF1239" s="151"/>
      <c r="LG1239" s="153"/>
      <c r="LH1239" s="24"/>
      <c r="LI1239" s="24"/>
      <c r="LJ1239" s="24"/>
      <c r="LK1239" s="24"/>
      <c r="LL1239" s="24"/>
      <c r="LM1239" s="24"/>
      <c r="LN1239" s="24"/>
      <c r="LO1239" s="24"/>
      <c r="LP1239" s="24"/>
      <c r="LQ1239" s="24"/>
      <c r="LR1239" s="24"/>
      <c r="LS1239" s="24"/>
      <c r="LT1239" s="24"/>
      <c r="LU1239" s="24"/>
      <c r="LV1239" s="24"/>
      <c r="LW1239" s="24"/>
      <c r="LX1239" s="24"/>
      <c r="LY1239" s="24"/>
      <c r="LZ1239" s="24"/>
      <c r="MA1239" s="24"/>
      <c r="MB1239" s="24"/>
      <c r="MC1239" s="24"/>
      <c r="MD1239" s="24"/>
      <c r="ME1239" s="24"/>
      <c r="MF1239" s="24"/>
      <c r="MG1239" s="24"/>
      <c r="MH1239" s="24"/>
      <c r="MI1239" s="24"/>
      <c r="MJ1239" s="24"/>
      <c r="MK1239" s="24"/>
      <c r="ML1239" s="24"/>
    </row>
    <row r="1240" spans="1:350" ht="13.9" customHeight="1" outlineLevel="2" x14ac:dyDescent="0.2">
      <c r="A1240" s="185" t="s">
        <v>722</v>
      </c>
      <c r="B1240" s="181" t="s">
        <v>1215</v>
      </c>
      <c r="C1240" s="154" t="s">
        <v>59</v>
      </c>
      <c r="D1240" s="154">
        <v>50</v>
      </c>
      <c r="E1240" s="175"/>
      <c r="F1240" s="175">
        <f>D1240-E1240</f>
        <v>50</v>
      </c>
      <c r="G1240" s="175" t="s">
        <v>1028</v>
      </c>
      <c r="H1240" s="170">
        <v>41680</v>
      </c>
      <c r="I1240" s="170">
        <v>41749</v>
      </c>
      <c r="J1240" s="212">
        <f ca="1">E1240+Q1240+AX1240+CF1240+DN1240+ES1240+GA1240+HH1240+IP1240+JW1240+LE1240</f>
        <v>40</v>
      </c>
      <c r="K1240" s="212">
        <f>E1240+R1240+AY1240+CG1240+DO1240+ET1240+GB1240+HI1240+IQ1240+JX1240+LF1240</f>
        <v>0</v>
      </c>
      <c r="L1240" s="172">
        <f ca="1">K1240/J1240</f>
        <v>0</v>
      </c>
      <c r="M1240" s="172">
        <f>K1240/D1240</f>
        <v>0</v>
      </c>
      <c r="N1240" s="183">
        <f ca="1">SUMIF($EV$8:$FZ$9,$O$5,$EV1241:$FZ1241)-SUMIF($EV$8:$FZ$9,$Q$5,$EV1241:$FZ1241)</f>
        <v>0</v>
      </c>
      <c r="O1240" s="156"/>
      <c r="P1240" s="104" t="s">
        <v>25</v>
      </c>
      <c r="Q1240" s="150">
        <v>0</v>
      </c>
      <c r="R1240" s="150">
        <v>0</v>
      </c>
      <c r="S1240" s="152" t="e">
        <v>#DIV/0!</v>
      </c>
      <c r="T1240" s="104"/>
      <c r="U1240" s="104"/>
      <c r="V1240" s="104"/>
      <c r="W1240" s="104"/>
      <c r="X1240" s="104"/>
      <c r="Y1240" s="104"/>
      <c r="Z1240" s="104"/>
      <c r="AA1240" s="104"/>
      <c r="AB1240" s="104"/>
      <c r="AC1240" s="104"/>
      <c r="AD1240" s="104"/>
      <c r="AE1240" s="104"/>
      <c r="AF1240" s="104"/>
      <c r="AG1240" s="104"/>
      <c r="AH1240" s="104"/>
      <c r="AI1240" s="104"/>
      <c r="AJ1240" s="104"/>
      <c r="AK1240" s="104"/>
      <c r="AL1240" s="104"/>
      <c r="AM1240" s="104"/>
      <c r="AN1240" s="104"/>
      <c r="AO1240" s="104"/>
      <c r="AP1240" s="104"/>
      <c r="AQ1240" s="104"/>
      <c r="AR1240" s="104"/>
      <c r="AS1240" s="104"/>
      <c r="AT1240" s="104"/>
      <c r="AU1240" s="104"/>
      <c r="AV1240" s="104"/>
      <c r="AW1240" s="104"/>
      <c r="AX1240" s="150">
        <f t="shared" ca="1" si="3200"/>
        <v>0</v>
      </c>
      <c r="AY1240" s="150">
        <f>SUM(BA1241:CE1241)</f>
        <v>0</v>
      </c>
      <c r="AZ1240" s="152" t="e">
        <f ca="1">AY1240/AX1240</f>
        <v>#DIV/0!</v>
      </c>
      <c r="BA1240" s="104"/>
      <c r="BB1240" s="104"/>
      <c r="BC1240" s="104"/>
      <c r="BD1240" s="104"/>
      <c r="BE1240" s="104"/>
      <c r="BF1240" s="104"/>
      <c r="BG1240" s="104"/>
      <c r="BH1240" s="104"/>
      <c r="BI1240" s="104"/>
      <c r="BJ1240" s="104"/>
      <c r="BK1240" s="104"/>
      <c r="BL1240" s="104"/>
      <c r="BM1240" s="104"/>
      <c r="BN1240" s="104"/>
      <c r="BO1240" s="104"/>
      <c r="BP1240" s="104"/>
      <c r="BQ1240" s="104"/>
      <c r="BR1240" s="104"/>
      <c r="BS1240" s="104"/>
      <c r="BT1240" s="104"/>
      <c r="BU1240" s="104"/>
      <c r="BV1240" s="104"/>
      <c r="BW1240" s="104"/>
      <c r="BX1240" s="104"/>
      <c r="BY1240" s="104"/>
      <c r="BZ1240" s="104"/>
      <c r="CA1240" s="104"/>
      <c r="CB1240" s="104"/>
      <c r="CC1240" s="104"/>
      <c r="CD1240" s="104"/>
      <c r="CE1240" s="104"/>
      <c r="CF1240" s="150">
        <f t="shared" ref="CF1240" si="3217">SUM(CI1240:DM1240)</f>
        <v>0</v>
      </c>
      <c r="CG1240" s="150">
        <f>SUM(CI1241:DM1241)</f>
        <v>0</v>
      </c>
      <c r="CH1240" s="152" t="e">
        <f>CG1240/CF1240</f>
        <v>#DIV/0!</v>
      </c>
      <c r="CI1240" s="129"/>
      <c r="CJ1240" s="129"/>
      <c r="CK1240" s="129"/>
      <c r="CL1240" s="129"/>
      <c r="CM1240" s="129"/>
      <c r="CN1240" s="129"/>
      <c r="CO1240" s="129"/>
      <c r="CP1240" s="129"/>
      <c r="CQ1240" s="129"/>
      <c r="CR1240" s="129"/>
      <c r="CS1240" s="129"/>
      <c r="CT1240" s="129"/>
      <c r="CU1240" s="129"/>
      <c r="CV1240" s="129"/>
      <c r="CW1240" s="129"/>
      <c r="CX1240" s="129"/>
      <c r="CY1240" s="129"/>
      <c r="CZ1240" s="129"/>
      <c r="DA1240" s="129"/>
      <c r="DB1240" s="129"/>
      <c r="DC1240" s="129"/>
      <c r="DD1240" s="129"/>
      <c r="DE1240" s="129"/>
      <c r="DF1240" s="129"/>
      <c r="DG1240" s="129"/>
      <c r="DH1240" s="129"/>
      <c r="DI1240" s="129"/>
      <c r="DJ1240" s="129"/>
      <c r="DK1240" s="129"/>
      <c r="DL1240" s="129"/>
      <c r="DM1240" s="129"/>
      <c r="DN1240" s="150">
        <f t="shared" ref="DN1240" si="3218">SUM(DQ1240:ER1240)</f>
        <v>0</v>
      </c>
      <c r="DO1240" s="150">
        <f>SUM(DQ1241:ER1241)</f>
        <v>0</v>
      </c>
      <c r="DP1240" s="152" t="e">
        <f t="shared" si="3068"/>
        <v>#DIV/0!</v>
      </c>
      <c r="DQ1240" s="104"/>
      <c r="DR1240" s="104"/>
      <c r="DS1240" s="104"/>
      <c r="DT1240" s="104"/>
      <c r="DU1240" s="104"/>
      <c r="DV1240" s="104"/>
      <c r="DW1240" s="104"/>
      <c r="DX1240" s="104"/>
      <c r="DY1240" s="104"/>
      <c r="DZ1240" s="104"/>
      <c r="EA1240" s="104"/>
      <c r="EB1240" s="104"/>
      <c r="EC1240" s="104"/>
      <c r="ED1240" s="104"/>
      <c r="EE1240" s="104"/>
      <c r="EF1240" s="104"/>
      <c r="EG1240" s="104"/>
      <c r="EH1240" s="104"/>
      <c r="EI1240" s="104"/>
      <c r="EJ1240" s="104"/>
      <c r="EK1240" s="104"/>
      <c r="EL1240" s="104"/>
      <c r="EM1240" s="104"/>
      <c r="EN1240" s="104"/>
      <c r="EO1240" s="104"/>
      <c r="EP1240" s="104"/>
      <c r="EQ1240" s="104"/>
      <c r="ER1240" s="104"/>
      <c r="ES1240" s="150">
        <f t="shared" ca="1" si="3079"/>
        <v>24</v>
      </c>
      <c r="ET1240" s="150">
        <f>SUM(EV1241:FZ1241)</f>
        <v>0</v>
      </c>
      <c r="EU1240" s="152">
        <f t="shared" ca="1" si="3105"/>
        <v>0</v>
      </c>
      <c r="EV1240" s="104"/>
      <c r="EW1240" s="67"/>
      <c r="EX1240" s="104"/>
      <c r="EY1240" s="104"/>
      <c r="EZ1240" s="104"/>
      <c r="FA1240" s="104">
        <v>4</v>
      </c>
      <c r="FB1240" s="104"/>
      <c r="FC1240" s="104"/>
      <c r="FD1240" s="104"/>
      <c r="FE1240" s="104"/>
      <c r="FF1240" s="104">
        <v>4</v>
      </c>
      <c r="FG1240" s="104"/>
      <c r="FH1240" s="104"/>
      <c r="FI1240" s="104"/>
      <c r="FJ1240" s="104"/>
      <c r="FK1240" s="104">
        <v>4</v>
      </c>
      <c r="FL1240" s="104"/>
      <c r="FM1240" s="104"/>
      <c r="FN1240" s="104"/>
      <c r="FO1240" s="104"/>
      <c r="FP1240" s="104">
        <v>4</v>
      </c>
      <c r="FQ1240" s="104"/>
      <c r="FR1240" s="104"/>
      <c r="FS1240" s="104"/>
      <c r="FT1240" s="104">
        <v>4</v>
      </c>
      <c r="FU1240" s="104"/>
      <c r="FV1240" s="104"/>
      <c r="FW1240" s="104"/>
      <c r="FX1240" s="104">
        <v>4</v>
      </c>
      <c r="FY1240" s="104"/>
      <c r="FZ1240" s="104"/>
      <c r="GA1240" s="150">
        <f t="shared" ref="GA1240" ca="1" si="3219">SUMIF($GD$8:$HG$9,$O$5,GD1240:HG1240)</f>
        <v>16</v>
      </c>
      <c r="GB1240" s="150">
        <f t="shared" ref="GB1240" si="3220">SUM(GD1241:HG1241)</f>
        <v>0</v>
      </c>
      <c r="GC1240" s="152">
        <f t="shared" ref="GC1240" ca="1" si="3221">GB1240/GA1240</f>
        <v>0</v>
      </c>
      <c r="GD1240" s="104"/>
      <c r="GE1240" s="104"/>
      <c r="GF1240" s="104">
        <v>4</v>
      </c>
      <c r="GG1240" s="104"/>
      <c r="GH1240" s="104"/>
      <c r="GI1240" s="104"/>
      <c r="GJ1240" s="104"/>
      <c r="GK1240" s="104">
        <v>4</v>
      </c>
      <c r="GL1240" s="104"/>
      <c r="GM1240" s="104"/>
      <c r="GN1240" s="104"/>
      <c r="GO1240" s="104"/>
      <c r="GP1240" s="104"/>
      <c r="GQ1240" s="104">
        <v>4</v>
      </c>
      <c r="GR1240" s="104"/>
      <c r="GS1240" s="104"/>
      <c r="GT1240" s="104"/>
      <c r="GU1240" s="104"/>
      <c r="GV1240" s="104"/>
      <c r="GW1240" s="104">
        <v>4</v>
      </c>
      <c r="GX1240" s="104"/>
      <c r="GY1240" s="104"/>
      <c r="GZ1240" s="104"/>
      <c r="HA1240" s="104"/>
      <c r="HB1240" s="104"/>
      <c r="HC1240" s="104"/>
      <c r="HD1240" s="104"/>
      <c r="HE1240" s="104"/>
      <c r="HF1240" s="104"/>
      <c r="HG1240" s="104"/>
      <c r="HH1240" s="150"/>
      <c r="HI1240" s="150">
        <v>0</v>
      </c>
      <c r="HJ1240" s="152" t="e">
        <v>#DIV/0!</v>
      </c>
      <c r="HK1240" s="104"/>
      <c r="HL1240" s="104"/>
      <c r="HM1240" s="104"/>
      <c r="HN1240" s="104"/>
      <c r="HO1240" s="104"/>
      <c r="HP1240" s="104"/>
      <c r="HQ1240" s="104"/>
      <c r="HR1240" s="104"/>
      <c r="HS1240" s="104"/>
      <c r="HT1240" s="104"/>
      <c r="HU1240" s="104"/>
      <c r="HV1240" s="104"/>
      <c r="HW1240" s="104"/>
      <c r="HX1240" s="104"/>
      <c r="HY1240" s="104"/>
      <c r="HZ1240" s="104"/>
      <c r="IA1240" s="104"/>
      <c r="IB1240" s="104"/>
      <c r="IC1240" s="104"/>
      <c r="ID1240" s="104"/>
      <c r="IE1240" s="104"/>
      <c r="IF1240" s="104"/>
      <c r="IG1240" s="104"/>
      <c r="IH1240" s="104"/>
      <c r="II1240" s="104"/>
      <c r="IJ1240" s="104"/>
      <c r="IK1240" s="104"/>
      <c r="IL1240" s="104"/>
      <c r="IM1240" s="104"/>
      <c r="IN1240" s="104"/>
      <c r="IO1240" s="104"/>
      <c r="IP1240" s="150"/>
      <c r="IQ1240" s="150">
        <v>0</v>
      </c>
      <c r="IR1240" s="152" t="e">
        <v>#DIV/0!</v>
      </c>
      <c r="IS1240" s="104"/>
      <c r="IT1240" s="104"/>
      <c r="IU1240" s="104"/>
      <c r="IV1240" s="104"/>
      <c r="IW1240" s="104"/>
      <c r="IX1240" s="104"/>
      <c r="IY1240" s="104"/>
      <c r="IZ1240" s="104"/>
      <c r="JA1240" s="104"/>
      <c r="JB1240" s="104"/>
      <c r="JC1240" s="104"/>
      <c r="JD1240" s="104"/>
      <c r="JE1240" s="104"/>
      <c r="JF1240" s="104"/>
      <c r="JG1240" s="104"/>
      <c r="JH1240" s="104"/>
      <c r="JI1240" s="104"/>
      <c r="JJ1240" s="104"/>
      <c r="JK1240" s="104"/>
      <c r="JL1240" s="104"/>
      <c r="JM1240" s="104"/>
      <c r="JN1240" s="104"/>
      <c r="JO1240" s="104"/>
      <c r="JP1240" s="104"/>
      <c r="JQ1240" s="104"/>
      <c r="JR1240" s="104"/>
      <c r="JS1240" s="104"/>
      <c r="JT1240" s="104"/>
      <c r="JU1240" s="23"/>
      <c r="JV1240" s="104"/>
      <c r="JW1240" s="150"/>
      <c r="JX1240" s="150">
        <v>0</v>
      </c>
      <c r="JY1240" s="152" t="e">
        <v>#DIV/0!</v>
      </c>
      <c r="JZ1240" s="104"/>
      <c r="KA1240" s="104"/>
      <c r="KB1240" s="104"/>
      <c r="KC1240" s="104"/>
      <c r="KD1240" s="104"/>
      <c r="KE1240" s="104"/>
      <c r="KF1240" s="104"/>
      <c r="KG1240" s="104"/>
      <c r="KH1240" s="104"/>
      <c r="KI1240" s="104"/>
      <c r="KJ1240" s="104"/>
      <c r="KK1240" s="104"/>
      <c r="KL1240" s="104"/>
      <c r="KM1240" s="104"/>
      <c r="KN1240" s="104"/>
      <c r="KO1240" s="104"/>
      <c r="KP1240" s="104"/>
      <c r="KQ1240" s="104"/>
      <c r="KR1240" s="104"/>
      <c r="KS1240" s="104"/>
      <c r="KT1240" s="104"/>
      <c r="KU1240" s="104"/>
      <c r="KV1240" s="104"/>
      <c r="KW1240" s="104"/>
      <c r="KX1240" s="104"/>
      <c r="KY1240" s="104"/>
      <c r="KZ1240" s="104"/>
      <c r="LA1240" s="104"/>
      <c r="LB1240" s="104"/>
      <c r="LC1240" s="104"/>
      <c r="LD1240" s="104"/>
      <c r="LE1240" s="150"/>
      <c r="LF1240" s="150">
        <v>0</v>
      </c>
      <c r="LG1240" s="152" t="e">
        <v>#DIV/0!</v>
      </c>
      <c r="LH1240" s="104"/>
      <c r="LI1240" s="104"/>
      <c r="LJ1240" s="104"/>
      <c r="LK1240" s="104"/>
      <c r="LL1240" s="104"/>
      <c r="LM1240" s="104"/>
      <c r="LN1240" s="104"/>
      <c r="LO1240" s="104"/>
      <c r="LP1240" s="104"/>
      <c r="LQ1240" s="104"/>
      <c r="LR1240" s="104"/>
      <c r="LS1240" s="104"/>
      <c r="LT1240" s="104"/>
      <c r="LU1240" s="104"/>
      <c r="LV1240" s="104"/>
      <c r="LW1240" s="104"/>
      <c r="LX1240" s="104"/>
      <c r="LY1240" s="104"/>
      <c r="LZ1240" s="104"/>
      <c r="MA1240" s="104"/>
      <c r="MB1240" s="104"/>
      <c r="MC1240" s="104"/>
      <c r="MD1240" s="104"/>
      <c r="ME1240" s="104"/>
      <c r="MF1240" s="104"/>
      <c r="MG1240" s="104"/>
      <c r="MH1240" s="104"/>
      <c r="MI1240" s="104"/>
      <c r="MJ1240" s="104"/>
      <c r="MK1240" s="104"/>
      <c r="ML1240" s="104"/>
    </row>
    <row r="1241" spans="1:350" ht="13.9" customHeight="1" outlineLevel="2" x14ac:dyDescent="0.2">
      <c r="A1241" s="186"/>
      <c r="B1241" s="182"/>
      <c r="C1241" s="155"/>
      <c r="D1241" s="155"/>
      <c r="E1241" s="176"/>
      <c r="F1241" s="176"/>
      <c r="G1241" s="176"/>
      <c r="H1241" s="171"/>
      <c r="I1241" s="171"/>
      <c r="J1241" s="213"/>
      <c r="K1241" s="213"/>
      <c r="L1241" s="173"/>
      <c r="M1241" s="173"/>
      <c r="N1241" s="184"/>
      <c r="O1241" s="157"/>
      <c r="P1241" s="17" t="s">
        <v>26</v>
      </c>
      <c r="Q1241" s="151"/>
      <c r="R1241" s="151"/>
      <c r="S1241" s="153"/>
      <c r="T1241" s="105"/>
      <c r="U1241" s="105"/>
      <c r="V1241" s="105"/>
      <c r="W1241" s="105"/>
      <c r="X1241" s="105"/>
      <c r="Y1241" s="105"/>
      <c r="Z1241" s="105"/>
      <c r="AA1241" s="105"/>
      <c r="AB1241" s="105"/>
      <c r="AC1241" s="105"/>
      <c r="AD1241" s="105"/>
      <c r="AE1241" s="105"/>
      <c r="AF1241" s="105"/>
      <c r="AG1241" s="105"/>
      <c r="AH1241" s="105"/>
      <c r="AI1241" s="105"/>
      <c r="AJ1241" s="105"/>
      <c r="AK1241" s="105"/>
      <c r="AL1241" s="105"/>
      <c r="AM1241" s="105"/>
      <c r="AN1241" s="105"/>
      <c r="AO1241" s="105"/>
      <c r="AP1241" s="105"/>
      <c r="AQ1241" s="105"/>
      <c r="AR1241" s="105"/>
      <c r="AS1241" s="105"/>
      <c r="AT1241" s="105"/>
      <c r="AU1241" s="105"/>
      <c r="AV1241" s="105"/>
      <c r="AW1241" s="105"/>
      <c r="AX1241" s="151"/>
      <c r="AY1241" s="151"/>
      <c r="AZ1241" s="153"/>
      <c r="BA1241" s="105"/>
      <c r="BB1241" s="105"/>
      <c r="BC1241" s="105"/>
      <c r="BD1241" s="105"/>
      <c r="BE1241" s="105"/>
      <c r="BF1241" s="105"/>
      <c r="BG1241" s="105"/>
      <c r="BH1241" s="105"/>
      <c r="BI1241" s="105"/>
      <c r="BJ1241" s="105"/>
      <c r="BK1241" s="105"/>
      <c r="BL1241" s="105"/>
      <c r="BM1241" s="105"/>
      <c r="BN1241" s="105"/>
      <c r="BO1241" s="105"/>
      <c r="BP1241" s="105"/>
      <c r="BQ1241" s="105"/>
      <c r="BR1241" s="105"/>
      <c r="BS1241" s="105"/>
      <c r="BT1241" s="105"/>
      <c r="BU1241" s="105"/>
      <c r="BV1241" s="105"/>
      <c r="BW1241" s="105"/>
      <c r="BX1241" s="105"/>
      <c r="BY1241" s="105"/>
      <c r="BZ1241" s="105"/>
      <c r="CA1241" s="105"/>
      <c r="CB1241" s="105"/>
      <c r="CC1241" s="105"/>
      <c r="CD1241" s="105"/>
      <c r="CE1241" s="105"/>
      <c r="CF1241" s="151"/>
      <c r="CG1241" s="151"/>
      <c r="CH1241" s="153"/>
      <c r="CI1241" s="141"/>
      <c r="CJ1241" s="141"/>
      <c r="CK1241" s="141"/>
      <c r="CL1241" s="141"/>
      <c r="CM1241" s="141"/>
      <c r="CN1241" s="141"/>
      <c r="CO1241" s="141"/>
      <c r="CP1241" s="141"/>
      <c r="CQ1241" s="141"/>
      <c r="CR1241" s="141"/>
      <c r="CS1241" s="141"/>
      <c r="CT1241" s="141"/>
      <c r="CU1241" s="141"/>
      <c r="CV1241" s="141"/>
      <c r="CW1241" s="141"/>
      <c r="CX1241" s="141"/>
      <c r="CY1241" s="141"/>
      <c r="CZ1241" s="141"/>
      <c r="DA1241" s="141"/>
      <c r="DB1241" s="141"/>
      <c r="DC1241" s="141"/>
      <c r="DD1241" s="141"/>
      <c r="DE1241" s="141"/>
      <c r="DF1241" s="141"/>
      <c r="DG1241" s="141"/>
      <c r="DH1241" s="141"/>
      <c r="DI1241" s="141"/>
      <c r="DJ1241" s="141"/>
      <c r="DK1241" s="141"/>
      <c r="DL1241" s="141"/>
      <c r="DM1241" s="141"/>
      <c r="DN1241" s="151"/>
      <c r="DO1241" s="151"/>
      <c r="DP1241" s="153"/>
      <c r="DQ1241" s="105"/>
      <c r="DR1241" s="105"/>
      <c r="DS1241" s="105"/>
      <c r="DT1241" s="105"/>
      <c r="DU1241" s="105"/>
      <c r="DV1241" s="105"/>
      <c r="DW1241" s="105"/>
      <c r="DX1241" s="105"/>
      <c r="DY1241" s="105"/>
      <c r="DZ1241" s="105"/>
      <c r="EA1241" s="105"/>
      <c r="EB1241" s="105"/>
      <c r="EC1241" s="105"/>
      <c r="ED1241" s="105"/>
      <c r="EE1241" s="105"/>
      <c r="EF1241" s="105"/>
      <c r="EG1241" s="105"/>
      <c r="EH1241" s="105"/>
      <c r="EI1241" s="105"/>
      <c r="EJ1241" s="105"/>
      <c r="EK1241" s="105"/>
      <c r="EL1241" s="105"/>
      <c r="EM1241" s="105"/>
      <c r="EN1241" s="105"/>
      <c r="EO1241" s="105"/>
      <c r="EP1241" s="105"/>
      <c r="EQ1241" s="105"/>
      <c r="ER1241" s="105"/>
      <c r="ES1241" s="151"/>
      <c r="ET1241" s="151"/>
      <c r="EU1241" s="153"/>
      <c r="EV1241" s="105"/>
      <c r="EW1241" s="125"/>
      <c r="EX1241" s="105"/>
      <c r="EY1241" s="105"/>
      <c r="EZ1241" s="105"/>
      <c r="FA1241" s="105"/>
      <c r="FB1241" s="105"/>
      <c r="FC1241" s="105"/>
      <c r="FD1241" s="105"/>
      <c r="FE1241" s="105"/>
      <c r="FF1241" s="105"/>
      <c r="FG1241" s="105"/>
      <c r="FH1241" s="105"/>
      <c r="FI1241" s="105"/>
      <c r="FJ1241" s="105"/>
      <c r="FK1241" s="105"/>
      <c r="FL1241" s="105"/>
      <c r="FM1241" s="105"/>
      <c r="FN1241" s="105"/>
      <c r="FO1241" s="105"/>
      <c r="FP1241" s="105"/>
      <c r="FQ1241" s="105"/>
      <c r="FR1241" s="105"/>
      <c r="FS1241" s="105"/>
      <c r="FT1241" s="105"/>
      <c r="FU1241" s="105"/>
      <c r="FV1241" s="105"/>
      <c r="FW1241" s="105"/>
      <c r="FX1241" s="105"/>
      <c r="FY1241" s="105"/>
      <c r="FZ1241" s="105"/>
      <c r="GA1241" s="151"/>
      <c r="GB1241" s="151"/>
      <c r="GC1241" s="153"/>
      <c r="GD1241" s="105"/>
      <c r="GE1241" s="105"/>
      <c r="GF1241" s="105"/>
      <c r="GG1241" s="105"/>
      <c r="GH1241" s="105"/>
      <c r="GI1241" s="105"/>
      <c r="GJ1241" s="105"/>
      <c r="GK1241" s="105"/>
      <c r="GL1241" s="105"/>
      <c r="GM1241" s="105"/>
      <c r="GN1241" s="105"/>
      <c r="GO1241" s="105"/>
      <c r="GP1241" s="105"/>
      <c r="GQ1241" s="105"/>
      <c r="GR1241" s="105"/>
      <c r="GS1241" s="105"/>
      <c r="GT1241" s="105"/>
      <c r="GU1241" s="105"/>
      <c r="GV1241" s="105"/>
      <c r="GW1241" s="105"/>
      <c r="GX1241" s="105"/>
      <c r="GY1241" s="105"/>
      <c r="GZ1241" s="105"/>
      <c r="HA1241" s="105"/>
      <c r="HB1241" s="105"/>
      <c r="HC1241" s="105"/>
      <c r="HD1241" s="105"/>
      <c r="HE1241" s="105"/>
      <c r="HF1241" s="105"/>
      <c r="HG1241" s="105"/>
      <c r="HH1241" s="151"/>
      <c r="HI1241" s="151"/>
      <c r="HJ1241" s="153"/>
      <c r="HK1241" s="105"/>
      <c r="HL1241" s="105"/>
      <c r="HM1241" s="105"/>
      <c r="HN1241" s="105"/>
      <c r="HO1241" s="105"/>
      <c r="HP1241" s="105"/>
      <c r="HQ1241" s="105"/>
      <c r="HR1241" s="105"/>
      <c r="HS1241" s="105"/>
      <c r="HT1241" s="105"/>
      <c r="HU1241" s="105"/>
      <c r="HV1241" s="105"/>
      <c r="HW1241" s="105"/>
      <c r="HX1241" s="105"/>
      <c r="HY1241" s="105"/>
      <c r="HZ1241" s="105"/>
      <c r="IA1241" s="105"/>
      <c r="IB1241" s="105"/>
      <c r="IC1241" s="105"/>
      <c r="ID1241" s="105"/>
      <c r="IE1241" s="105"/>
      <c r="IF1241" s="105"/>
      <c r="IG1241" s="105"/>
      <c r="IH1241" s="105"/>
      <c r="II1241" s="105"/>
      <c r="IJ1241" s="105"/>
      <c r="IK1241" s="105"/>
      <c r="IL1241" s="105"/>
      <c r="IM1241" s="105"/>
      <c r="IN1241" s="105"/>
      <c r="IO1241" s="105"/>
      <c r="IP1241" s="151"/>
      <c r="IQ1241" s="151"/>
      <c r="IR1241" s="153"/>
      <c r="IS1241" s="105"/>
      <c r="IT1241" s="105"/>
      <c r="IU1241" s="105"/>
      <c r="IV1241" s="105"/>
      <c r="IW1241" s="105"/>
      <c r="IX1241" s="105"/>
      <c r="IY1241" s="105"/>
      <c r="IZ1241" s="105"/>
      <c r="JA1241" s="105"/>
      <c r="JB1241" s="105"/>
      <c r="JC1241" s="105"/>
      <c r="JD1241" s="105"/>
      <c r="JE1241" s="105"/>
      <c r="JF1241" s="105"/>
      <c r="JG1241" s="105"/>
      <c r="JH1241" s="105"/>
      <c r="JI1241" s="105"/>
      <c r="JJ1241" s="105"/>
      <c r="JK1241" s="105"/>
      <c r="JL1241" s="105"/>
      <c r="JM1241" s="105"/>
      <c r="JN1241" s="105"/>
      <c r="JO1241" s="105"/>
      <c r="JP1241" s="105"/>
      <c r="JQ1241" s="105"/>
      <c r="JR1241" s="105"/>
      <c r="JS1241" s="105"/>
      <c r="JT1241" s="105"/>
      <c r="JU1241" s="25"/>
      <c r="JV1241" s="105"/>
      <c r="JW1241" s="151"/>
      <c r="JX1241" s="151"/>
      <c r="JY1241" s="153"/>
      <c r="JZ1241" s="105"/>
      <c r="KA1241" s="105"/>
      <c r="KB1241" s="105"/>
      <c r="KC1241" s="105"/>
      <c r="KD1241" s="105"/>
      <c r="KE1241" s="105"/>
      <c r="KF1241" s="105"/>
      <c r="KG1241" s="105"/>
      <c r="KH1241" s="105"/>
      <c r="KI1241" s="105"/>
      <c r="KJ1241" s="105"/>
      <c r="KK1241" s="105"/>
      <c r="KL1241" s="105"/>
      <c r="KM1241" s="105"/>
      <c r="KN1241" s="105"/>
      <c r="KO1241" s="105"/>
      <c r="KP1241" s="105"/>
      <c r="KQ1241" s="105"/>
      <c r="KR1241" s="105"/>
      <c r="KS1241" s="105"/>
      <c r="KT1241" s="105"/>
      <c r="KU1241" s="105"/>
      <c r="KV1241" s="105"/>
      <c r="KW1241" s="105"/>
      <c r="KX1241" s="105"/>
      <c r="KY1241" s="105"/>
      <c r="KZ1241" s="105"/>
      <c r="LA1241" s="105"/>
      <c r="LB1241" s="105"/>
      <c r="LC1241" s="105"/>
      <c r="LD1241" s="105"/>
      <c r="LE1241" s="151"/>
      <c r="LF1241" s="151"/>
      <c r="LG1241" s="153"/>
      <c r="LH1241" s="105"/>
      <c r="LI1241" s="105"/>
      <c r="LJ1241" s="105"/>
      <c r="LK1241" s="105"/>
      <c r="LL1241" s="105"/>
      <c r="LM1241" s="105"/>
      <c r="LN1241" s="105"/>
      <c r="LO1241" s="105"/>
      <c r="LP1241" s="105"/>
      <c r="LQ1241" s="105"/>
      <c r="LR1241" s="105"/>
      <c r="LS1241" s="105"/>
      <c r="LT1241" s="105"/>
      <c r="LU1241" s="105"/>
      <c r="LV1241" s="105"/>
      <c r="LW1241" s="105"/>
      <c r="LX1241" s="105"/>
      <c r="LY1241" s="105"/>
      <c r="LZ1241" s="105"/>
      <c r="MA1241" s="105"/>
      <c r="MB1241" s="105"/>
      <c r="MC1241" s="105"/>
      <c r="MD1241" s="105"/>
      <c r="ME1241" s="105"/>
      <c r="MF1241" s="105"/>
      <c r="MG1241" s="105"/>
      <c r="MH1241" s="105"/>
      <c r="MI1241" s="105"/>
      <c r="MJ1241" s="105"/>
      <c r="MK1241" s="105"/>
      <c r="ML1241" s="105"/>
    </row>
    <row r="1242" spans="1:350" ht="13.9" customHeight="1" outlineLevel="2" x14ac:dyDescent="0.2">
      <c r="A1242" s="185" t="s">
        <v>723</v>
      </c>
      <c r="B1242" s="181" t="s">
        <v>1216</v>
      </c>
      <c r="C1242" s="154" t="s">
        <v>59</v>
      </c>
      <c r="D1242" s="154">
        <v>39</v>
      </c>
      <c r="E1242" s="175"/>
      <c r="F1242" s="175">
        <f>D1242-E1242</f>
        <v>39</v>
      </c>
      <c r="G1242" s="175" t="s">
        <v>1029</v>
      </c>
      <c r="H1242" s="170">
        <v>41708</v>
      </c>
      <c r="I1242" s="170">
        <v>41759</v>
      </c>
      <c r="J1242" s="212">
        <f ca="1">E1242+Q1242+AX1242+CF1242+DN1242+ES1242+GA1242+HH1242+IP1242+JW1242+LE1242</f>
        <v>39</v>
      </c>
      <c r="K1242" s="212">
        <f>E1242+R1242+AY1242+CG1242+DO1242+ET1242+GB1242+HI1242+IQ1242+JX1242+LF1242</f>
        <v>0</v>
      </c>
      <c r="L1242" s="172">
        <f ca="1">K1242/J1242</f>
        <v>0</v>
      </c>
      <c r="M1242" s="172">
        <f>K1242/D1242</f>
        <v>0</v>
      </c>
      <c r="N1242" s="183">
        <f ca="1">SUMIF($EV$8:$FZ$9,$O$5,$EV1243:$FZ1243)-SUMIF($EV$8:$FZ$9,$Q$5,$EV1243:$FZ1243)</f>
        <v>0</v>
      </c>
      <c r="O1242" s="156"/>
      <c r="P1242" s="104" t="s">
        <v>25</v>
      </c>
      <c r="Q1242" s="150">
        <v>0</v>
      </c>
      <c r="R1242" s="150">
        <v>0</v>
      </c>
      <c r="S1242" s="152" t="e">
        <v>#DIV/0!</v>
      </c>
      <c r="T1242" s="104"/>
      <c r="U1242" s="104"/>
      <c r="V1242" s="104"/>
      <c r="W1242" s="104"/>
      <c r="X1242" s="104"/>
      <c r="Y1242" s="104"/>
      <c r="Z1242" s="104"/>
      <c r="AA1242" s="104"/>
      <c r="AB1242" s="104"/>
      <c r="AC1242" s="104"/>
      <c r="AD1242" s="104"/>
      <c r="AE1242" s="104"/>
      <c r="AF1242" s="104"/>
      <c r="AG1242" s="104"/>
      <c r="AH1242" s="104"/>
      <c r="AI1242" s="104"/>
      <c r="AJ1242" s="104"/>
      <c r="AK1242" s="104"/>
      <c r="AL1242" s="104"/>
      <c r="AM1242" s="104"/>
      <c r="AN1242" s="104"/>
      <c r="AO1242" s="104"/>
      <c r="AP1242" s="104"/>
      <c r="AQ1242" s="104"/>
      <c r="AR1242" s="104"/>
      <c r="AS1242" s="104"/>
      <c r="AT1242" s="104"/>
      <c r="AU1242" s="104"/>
      <c r="AV1242" s="104"/>
      <c r="AW1242" s="104"/>
      <c r="AX1242" s="150">
        <f t="shared" ca="1" si="3200"/>
        <v>0</v>
      </c>
      <c r="AY1242" s="150">
        <f>SUM(BA1243:CE1243)</f>
        <v>0</v>
      </c>
      <c r="AZ1242" s="152" t="e">
        <f ca="1">AY1242/AX1242</f>
        <v>#DIV/0!</v>
      </c>
      <c r="BA1242" s="104"/>
      <c r="BB1242" s="104"/>
      <c r="BC1242" s="104"/>
      <c r="BD1242" s="104"/>
      <c r="BE1242" s="104"/>
      <c r="BF1242" s="104"/>
      <c r="BG1242" s="104"/>
      <c r="BH1242" s="104"/>
      <c r="BI1242" s="104"/>
      <c r="BJ1242" s="104"/>
      <c r="BK1242" s="104"/>
      <c r="BL1242" s="104"/>
      <c r="BM1242" s="104"/>
      <c r="BN1242" s="104"/>
      <c r="BO1242" s="104"/>
      <c r="BP1242" s="104"/>
      <c r="BQ1242" s="104"/>
      <c r="BR1242" s="104"/>
      <c r="BS1242" s="104"/>
      <c r="BT1242" s="104"/>
      <c r="BU1242" s="104"/>
      <c r="BV1242" s="104"/>
      <c r="BW1242" s="104"/>
      <c r="BX1242" s="104"/>
      <c r="BY1242" s="104"/>
      <c r="BZ1242" s="104"/>
      <c r="CA1242" s="104"/>
      <c r="CB1242" s="104"/>
      <c r="CC1242" s="104"/>
      <c r="CD1242" s="104"/>
      <c r="CE1242" s="104"/>
      <c r="CF1242" s="150">
        <f t="shared" ref="CF1242" si="3222">SUM(CI1242:DM1242)</f>
        <v>0</v>
      </c>
      <c r="CG1242" s="150">
        <f>SUM(CI1243:DM1243)</f>
        <v>0</v>
      </c>
      <c r="CH1242" s="152" t="e">
        <f>CG1242/CF1242</f>
        <v>#DIV/0!</v>
      </c>
      <c r="CI1242" s="129"/>
      <c r="CJ1242" s="129"/>
      <c r="CK1242" s="129"/>
      <c r="CL1242" s="129"/>
      <c r="CM1242" s="129"/>
      <c r="CN1242" s="129"/>
      <c r="CO1242" s="129"/>
      <c r="CP1242" s="129"/>
      <c r="CQ1242" s="129"/>
      <c r="CR1242" s="129"/>
      <c r="CS1242" s="129"/>
      <c r="CT1242" s="129"/>
      <c r="CU1242" s="129"/>
      <c r="CV1242" s="129"/>
      <c r="CW1242" s="129"/>
      <c r="CX1242" s="129"/>
      <c r="CY1242" s="129"/>
      <c r="CZ1242" s="129"/>
      <c r="DA1242" s="129"/>
      <c r="DB1242" s="129"/>
      <c r="DC1242" s="129"/>
      <c r="DD1242" s="129"/>
      <c r="DE1242" s="129"/>
      <c r="DF1242" s="129"/>
      <c r="DG1242" s="129"/>
      <c r="DH1242" s="129"/>
      <c r="DI1242" s="129"/>
      <c r="DJ1242" s="129"/>
      <c r="DK1242" s="129"/>
      <c r="DL1242" s="129"/>
      <c r="DM1242" s="129"/>
      <c r="DN1242" s="150">
        <f t="shared" ref="DN1242" si="3223">SUM(DQ1242:ER1242)</f>
        <v>0</v>
      </c>
      <c r="DO1242" s="150">
        <f>SUM(DQ1243:ER1243)</f>
        <v>0</v>
      </c>
      <c r="DP1242" s="152" t="e">
        <f t="shared" si="3068"/>
        <v>#DIV/0!</v>
      </c>
      <c r="DQ1242" s="104"/>
      <c r="DR1242" s="104"/>
      <c r="DS1242" s="104"/>
      <c r="DT1242" s="104"/>
      <c r="DU1242" s="104"/>
      <c r="DV1242" s="104"/>
      <c r="DW1242" s="104"/>
      <c r="DX1242" s="104"/>
      <c r="DY1242" s="104"/>
      <c r="DZ1242" s="104"/>
      <c r="EA1242" s="104"/>
      <c r="EB1242" s="104"/>
      <c r="EC1242" s="104"/>
      <c r="ED1242" s="104"/>
      <c r="EE1242" s="104"/>
      <c r="EF1242" s="104"/>
      <c r="EG1242" s="104"/>
      <c r="EH1242" s="104"/>
      <c r="EI1242" s="104"/>
      <c r="EJ1242" s="104"/>
      <c r="EK1242" s="104"/>
      <c r="EL1242" s="104"/>
      <c r="EM1242" s="104"/>
      <c r="EN1242" s="104"/>
      <c r="EO1242" s="104"/>
      <c r="EP1242" s="104"/>
      <c r="EQ1242" s="104"/>
      <c r="ER1242" s="104"/>
      <c r="ES1242" s="150">
        <f t="shared" ca="1" si="3079"/>
        <v>16</v>
      </c>
      <c r="ET1242" s="150">
        <f>SUM(EV1243:FZ1243)</f>
        <v>0</v>
      </c>
      <c r="EU1242" s="152">
        <f t="shared" ca="1" si="3105"/>
        <v>0</v>
      </c>
      <c r="EV1242" s="104"/>
      <c r="EW1242" s="67"/>
      <c r="EX1242" s="104"/>
      <c r="EY1242" s="104"/>
      <c r="EZ1242" s="104"/>
      <c r="FA1242" s="104"/>
      <c r="FB1242" s="104"/>
      <c r="FC1242" s="104"/>
      <c r="FD1242" s="104"/>
      <c r="FE1242" s="104">
        <v>2</v>
      </c>
      <c r="FF1242" s="104"/>
      <c r="FG1242" s="104"/>
      <c r="FH1242" s="104">
        <v>2</v>
      </c>
      <c r="FI1242" s="104"/>
      <c r="FJ1242" s="104"/>
      <c r="FK1242" s="104">
        <v>2</v>
      </c>
      <c r="FL1242" s="104"/>
      <c r="FM1242" s="104"/>
      <c r="FN1242" s="104">
        <v>2</v>
      </c>
      <c r="FO1242" s="104"/>
      <c r="FP1242" s="104"/>
      <c r="FQ1242" s="104">
        <v>2</v>
      </c>
      <c r="FR1242" s="104"/>
      <c r="FS1242" s="104"/>
      <c r="FT1242" s="104">
        <v>2</v>
      </c>
      <c r="FU1242" s="104"/>
      <c r="FV1242" s="104"/>
      <c r="FW1242" s="104">
        <v>2</v>
      </c>
      <c r="FX1242" s="104"/>
      <c r="FY1242" s="104"/>
      <c r="FZ1242" s="104">
        <v>2</v>
      </c>
      <c r="GA1242" s="150">
        <f t="shared" ref="GA1242" ca="1" si="3224">SUMIF($GD$8:$HG$9,$O$5,GD1242:HG1242)</f>
        <v>23</v>
      </c>
      <c r="GB1242" s="150">
        <f t="shared" ref="GB1242" si="3225">SUM(GD1243:HG1243)</f>
        <v>0</v>
      </c>
      <c r="GC1242" s="152">
        <f t="shared" ref="GC1242" ca="1" si="3226">GB1242/GA1242</f>
        <v>0</v>
      </c>
      <c r="GD1242" s="104"/>
      <c r="GE1242" s="104"/>
      <c r="GF1242" s="104">
        <v>2</v>
      </c>
      <c r="GG1242" s="104"/>
      <c r="GH1242" s="104"/>
      <c r="GI1242" s="104">
        <v>3</v>
      </c>
      <c r="GJ1242" s="104"/>
      <c r="GK1242" s="104"/>
      <c r="GL1242" s="104">
        <v>3</v>
      </c>
      <c r="GM1242" s="104"/>
      <c r="GN1242" s="104"/>
      <c r="GO1242" s="104">
        <v>3</v>
      </c>
      <c r="GP1242" s="104"/>
      <c r="GQ1242" s="104"/>
      <c r="GR1242" s="104">
        <v>2</v>
      </c>
      <c r="GS1242" s="104"/>
      <c r="GT1242" s="104"/>
      <c r="GU1242" s="104">
        <v>2</v>
      </c>
      <c r="GV1242" s="104"/>
      <c r="GW1242" s="104"/>
      <c r="GX1242" s="104">
        <v>2</v>
      </c>
      <c r="GY1242" s="104"/>
      <c r="GZ1242" s="104"/>
      <c r="HA1242" s="104">
        <v>2</v>
      </c>
      <c r="HB1242" s="104"/>
      <c r="HC1242" s="104"/>
      <c r="HD1242" s="104">
        <v>2</v>
      </c>
      <c r="HE1242" s="104"/>
      <c r="HF1242" s="104"/>
      <c r="HG1242" s="104">
        <v>2</v>
      </c>
      <c r="HH1242" s="150"/>
      <c r="HI1242" s="150">
        <v>0</v>
      </c>
      <c r="HJ1242" s="152" t="e">
        <v>#DIV/0!</v>
      </c>
      <c r="HK1242" s="104"/>
      <c r="HL1242" s="104"/>
      <c r="HM1242" s="104"/>
      <c r="HN1242" s="104"/>
      <c r="HO1242" s="104"/>
      <c r="HP1242" s="104"/>
      <c r="HQ1242" s="104"/>
      <c r="HR1242" s="104"/>
      <c r="HS1242" s="104"/>
      <c r="HT1242" s="104"/>
      <c r="HU1242" s="104"/>
      <c r="HV1242" s="104"/>
      <c r="HW1242" s="104"/>
      <c r="HX1242" s="104"/>
      <c r="HY1242" s="104"/>
      <c r="HZ1242" s="104"/>
      <c r="IA1242" s="104"/>
      <c r="IB1242" s="104"/>
      <c r="IC1242" s="104"/>
      <c r="ID1242" s="104"/>
      <c r="IE1242" s="104"/>
      <c r="IF1242" s="104"/>
      <c r="IG1242" s="104"/>
      <c r="IH1242" s="104"/>
      <c r="II1242" s="104"/>
      <c r="IJ1242" s="104"/>
      <c r="IK1242" s="104"/>
      <c r="IL1242" s="104"/>
      <c r="IM1242" s="104"/>
      <c r="IN1242" s="104"/>
      <c r="IO1242" s="104"/>
      <c r="IP1242" s="150"/>
      <c r="IQ1242" s="150">
        <v>0</v>
      </c>
      <c r="IR1242" s="152" t="e">
        <v>#DIV/0!</v>
      </c>
      <c r="IS1242" s="104"/>
      <c r="IT1242" s="104"/>
      <c r="IU1242" s="104"/>
      <c r="IV1242" s="104"/>
      <c r="IW1242" s="104"/>
      <c r="IX1242" s="104"/>
      <c r="IY1242" s="104"/>
      <c r="IZ1242" s="104"/>
      <c r="JA1242" s="104"/>
      <c r="JB1242" s="104"/>
      <c r="JC1242" s="104"/>
      <c r="JD1242" s="104"/>
      <c r="JE1242" s="104"/>
      <c r="JF1242" s="104"/>
      <c r="JG1242" s="104"/>
      <c r="JH1242" s="104"/>
      <c r="JI1242" s="104"/>
      <c r="JJ1242" s="104"/>
      <c r="JK1242" s="104"/>
      <c r="JL1242" s="104"/>
      <c r="JM1242" s="104"/>
      <c r="JN1242" s="104"/>
      <c r="JO1242" s="104"/>
      <c r="JP1242" s="104"/>
      <c r="JQ1242" s="104"/>
      <c r="JR1242" s="104"/>
      <c r="JS1242" s="104"/>
      <c r="JT1242" s="104"/>
      <c r="JU1242" s="23"/>
      <c r="JV1242" s="104"/>
      <c r="JW1242" s="150"/>
      <c r="JX1242" s="150">
        <v>0</v>
      </c>
      <c r="JY1242" s="152" t="e">
        <v>#DIV/0!</v>
      </c>
      <c r="JZ1242" s="104"/>
      <c r="KA1242" s="104"/>
      <c r="KB1242" s="104"/>
      <c r="KC1242" s="104"/>
      <c r="KD1242" s="104"/>
      <c r="KE1242" s="104"/>
      <c r="KF1242" s="104"/>
      <c r="KG1242" s="104"/>
      <c r="KH1242" s="104"/>
      <c r="KI1242" s="104"/>
      <c r="KJ1242" s="104"/>
      <c r="KK1242" s="104"/>
      <c r="KL1242" s="104"/>
      <c r="KM1242" s="104"/>
      <c r="KN1242" s="104"/>
      <c r="KO1242" s="104"/>
      <c r="KP1242" s="104"/>
      <c r="KQ1242" s="104"/>
      <c r="KR1242" s="104"/>
      <c r="KS1242" s="104"/>
      <c r="KT1242" s="104"/>
      <c r="KU1242" s="104"/>
      <c r="KV1242" s="104"/>
      <c r="KW1242" s="104"/>
      <c r="KX1242" s="104"/>
      <c r="KY1242" s="104"/>
      <c r="KZ1242" s="104"/>
      <c r="LA1242" s="104"/>
      <c r="LB1242" s="104"/>
      <c r="LC1242" s="104"/>
      <c r="LD1242" s="104"/>
      <c r="LE1242" s="150"/>
      <c r="LF1242" s="150">
        <v>0</v>
      </c>
      <c r="LG1242" s="152" t="e">
        <v>#DIV/0!</v>
      </c>
      <c r="LH1242" s="104"/>
      <c r="LI1242" s="104"/>
      <c r="LJ1242" s="104"/>
      <c r="LK1242" s="104"/>
      <c r="LL1242" s="104"/>
      <c r="LM1242" s="104"/>
      <c r="LN1242" s="104"/>
      <c r="LO1242" s="104"/>
      <c r="LP1242" s="104"/>
      <c r="LQ1242" s="104"/>
      <c r="LR1242" s="104"/>
      <c r="LS1242" s="104"/>
      <c r="LT1242" s="104"/>
      <c r="LU1242" s="104"/>
      <c r="LV1242" s="104"/>
      <c r="LW1242" s="104"/>
      <c r="LX1242" s="104"/>
      <c r="LY1242" s="104"/>
      <c r="LZ1242" s="104"/>
      <c r="MA1242" s="104"/>
      <c r="MB1242" s="104"/>
      <c r="MC1242" s="104"/>
      <c r="MD1242" s="104"/>
      <c r="ME1242" s="104"/>
      <c r="MF1242" s="104"/>
      <c r="MG1242" s="104"/>
      <c r="MH1242" s="104"/>
      <c r="MI1242" s="104"/>
      <c r="MJ1242" s="104"/>
      <c r="MK1242" s="104"/>
      <c r="ML1242" s="104"/>
    </row>
    <row r="1243" spans="1:350" ht="13.9" customHeight="1" outlineLevel="2" x14ac:dyDescent="0.2">
      <c r="A1243" s="186"/>
      <c r="B1243" s="182"/>
      <c r="C1243" s="155"/>
      <c r="D1243" s="155"/>
      <c r="E1243" s="176"/>
      <c r="F1243" s="176"/>
      <c r="G1243" s="176"/>
      <c r="H1243" s="171"/>
      <c r="I1243" s="171"/>
      <c r="J1243" s="213"/>
      <c r="K1243" s="213"/>
      <c r="L1243" s="173"/>
      <c r="M1243" s="173"/>
      <c r="N1243" s="184"/>
      <c r="O1243" s="157"/>
      <c r="P1243" s="17" t="s">
        <v>26</v>
      </c>
      <c r="Q1243" s="151"/>
      <c r="R1243" s="151"/>
      <c r="S1243" s="153"/>
      <c r="T1243" s="105"/>
      <c r="U1243" s="105"/>
      <c r="V1243" s="105"/>
      <c r="W1243" s="105"/>
      <c r="X1243" s="105"/>
      <c r="Y1243" s="105"/>
      <c r="Z1243" s="105"/>
      <c r="AA1243" s="105"/>
      <c r="AB1243" s="105"/>
      <c r="AC1243" s="105"/>
      <c r="AD1243" s="105"/>
      <c r="AE1243" s="105"/>
      <c r="AF1243" s="105"/>
      <c r="AG1243" s="105"/>
      <c r="AH1243" s="105"/>
      <c r="AI1243" s="105"/>
      <c r="AJ1243" s="105"/>
      <c r="AK1243" s="105"/>
      <c r="AL1243" s="105"/>
      <c r="AM1243" s="105"/>
      <c r="AN1243" s="105"/>
      <c r="AO1243" s="105"/>
      <c r="AP1243" s="105"/>
      <c r="AQ1243" s="105"/>
      <c r="AR1243" s="105"/>
      <c r="AS1243" s="105"/>
      <c r="AT1243" s="105"/>
      <c r="AU1243" s="105"/>
      <c r="AV1243" s="105"/>
      <c r="AW1243" s="105"/>
      <c r="AX1243" s="151"/>
      <c r="AY1243" s="151"/>
      <c r="AZ1243" s="153"/>
      <c r="BA1243" s="105"/>
      <c r="BB1243" s="105"/>
      <c r="BC1243" s="105"/>
      <c r="BD1243" s="105"/>
      <c r="BE1243" s="105"/>
      <c r="BF1243" s="105"/>
      <c r="BG1243" s="105"/>
      <c r="BH1243" s="105"/>
      <c r="BI1243" s="105"/>
      <c r="BJ1243" s="105"/>
      <c r="BK1243" s="105"/>
      <c r="BL1243" s="105"/>
      <c r="BM1243" s="105"/>
      <c r="BN1243" s="105"/>
      <c r="BO1243" s="105"/>
      <c r="BP1243" s="105"/>
      <c r="BQ1243" s="105"/>
      <c r="BR1243" s="105"/>
      <c r="BS1243" s="105"/>
      <c r="BT1243" s="105"/>
      <c r="BU1243" s="105"/>
      <c r="BV1243" s="105"/>
      <c r="BW1243" s="105"/>
      <c r="BX1243" s="105"/>
      <c r="BY1243" s="105"/>
      <c r="BZ1243" s="105"/>
      <c r="CA1243" s="105"/>
      <c r="CB1243" s="105"/>
      <c r="CC1243" s="105"/>
      <c r="CD1243" s="105"/>
      <c r="CE1243" s="105"/>
      <c r="CF1243" s="151"/>
      <c r="CG1243" s="151"/>
      <c r="CH1243" s="153"/>
      <c r="CI1243" s="141"/>
      <c r="CJ1243" s="141"/>
      <c r="CK1243" s="141"/>
      <c r="CL1243" s="141"/>
      <c r="CM1243" s="141"/>
      <c r="CN1243" s="141"/>
      <c r="CO1243" s="141"/>
      <c r="CP1243" s="141"/>
      <c r="CQ1243" s="141"/>
      <c r="CR1243" s="141"/>
      <c r="CS1243" s="141"/>
      <c r="CT1243" s="141"/>
      <c r="CU1243" s="141"/>
      <c r="CV1243" s="141"/>
      <c r="CW1243" s="141"/>
      <c r="CX1243" s="141"/>
      <c r="CY1243" s="141"/>
      <c r="CZ1243" s="141"/>
      <c r="DA1243" s="141"/>
      <c r="DB1243" s="141"/>
      <c r="DC1243" s="141"/>
      <c r="DD1243" s="141"/>
      <c r="DE1243" s="141"/>
      <c r="DF1243" s="141"/>
      <c r="DG1243" s="141"/>
      <c r="DH1243" s="141"/>
      <c r="DI1243" s="141"/>
      <c r="DJ1243" s="141"/>
      <c r="DK1243" s="141"/>
      <c r="DL1243" s="141"/>
      <c r="DM1243" s="141"/>
      <c r="DN1243" s="151"/>
      <c r="DO1243" s="151"/>
      <c r="DP1243" s="153"/>
      <c r="DQ1243" s="105"/>
      <c r="DR1243" s="105"/>
      <c r="DS1243" s="105"/>
      <c r="DT1243" s="105"/>
      <c r="DU1243" s="105"/>
      <c r="DV1243" s="105"/>
      <c r="DW1243" s="105"/>
      <c r="DX1243" s="105"/>
      <c r="DY1243" s="105"/>
      <c r="DZ1243" s="105"/>
      <c r="EA1243" s="105"/>
      <c r="EB1243" s="105"/>
      <c r="EC1243" s="105"/>
      <c r="ED1243" s="105"/>
      <c r="EE1243" s="105"/>
      <c r="EF1243" s="105"/>
      <c r="EG1243" s="105"/>
      <c r="EH1243" s="105"/>
      <c r="EI1243" s="105"/>
      <c r="EJ1243" s="105"/>
      <c r="EK1243" s="105"/>
      <c r="EL1243" s="105"/>
      <c r="EM1243" s="105"/>
      <c r="EN1243" s="105"/>
      <c r="EO1243" s="105"/>
      <c r="EP1243" s="105"/>
      <c r="EQ1243" s="105"/>
      <c r="ER1243" s="105"/>
      <c r="ES1243" s="151"/>
      <c r="ET1243" s="151"/>
      <c r="EU1243" s="153"/>
      <c r="EV1243" s="105"/>
      <c r="EW1243" s="125"/>
      <c r="EX1243" s="105"/>
      <c r="EY1243" s="105"/>
      <c r="EZ1243" s="105"/>
      <c r="FA1243" s="105"/>
      <c r="FB1243" s="105"/>
      <c r="FC1243" s="105"/>
      <c r="FD1243" s="105"/>
      <c r="FE1243" s="105"/>
      <c r="FF1243" s="105"/>
      <c r="FG1243" s="105"/>
      <c r="FH1243" s="105"/>
      <c r="FI1243" s="105"/>
      <c r="FJ1243" s="105"/>
      <c r="FK1243" s="105"/>
      <c r="FL1243" s="105"/>
      <c r="FM1243" s="105"/>
      <c r="FN1243" s="105"/>
      <c r="FO1243" s="105"/>
      <c r="FP1243" s="105"/>
      <c r="FQ1243" s="105"/>
      <c r="FR1243" s="105"/>
      <c r="FS1243" s="105"/>
      <c r="FT1243" s="105"/>
      <c r="FU1243" s="105"/>
      <c r="FV1243" s="105"/>
      <c r="FW1243" s="105"/>
      <c r="FX1243" s="105"/>
      <c r="FY1243" s="105"/>
      <c r="FZ1243" s="105"/>
      <c r="GA1243" s="151"/>
      <c r="GB1243" s="151"/>
      <c r="GC1243" s="153"/>
      <c r="GD1243" s="105"/>
      <c r="GE1243" s="105"/>
      <c r="GF1243" s="105"/>
      <c r="GG1243" s="105"/>
      <c r="GH1243" s="105"/>
      <c r="GI1243" s="105"/>
      <c r="GJ1243" s="105"/>
      <c r="GK1243" s="105"/>
      <c r="GL1243" s="105"/>
      <c r="GM1243" s="105"/>
      <c r="GN1243" s="105"/>
      <c r="GO1243" s="105"/>
      <c r="GP1243" s="105"/>
      <c r="GQ1243" s="105"/>
      <c r="GR1243" s="105"/>
      <c r="GS1243" s="105"/>
      <c r="GT1243" s="105"/>
      <c r="GU1243" s="105"/>
      <c r="GV1243" s="105"/>
      <c r="GW1243" s="105"/>
      <c r="GX1243" s="105"/>
      <c r="GY1243" s="105"/>
      <c r="GZ1243" s="105"/>
      <c r="HA1243" s="105"/>
      <c r="HB1243" s="105"/>
      <c r="HC1243" s="105"/>
      <c r="HD1243" s="105"/>
      <c r="HE1243" s="105"/>
      <c r="HF1243" s="105"/>
      <c r="HG1243" s="105"/>
      <c r="HH1243" s="151"/>
      <c r="HI1243" s="151"/>
      <c r="HJ1243" s="153"/>
      <c r="HK1243" s="105"/>
      <c r="HL1243" s="105"/>
      <c r="HM1243" s="105"/>
      <c r="HN1243" s="105"/>
      <c r="HO1243" s="105"/>
      <c r="HP1243" s="105"/>
      <c r="HQ1243" s="105"/>
      <c r="HR1243" s="105"/>
      <c r="HS1243" s="105"/>
      <c r="HT1243" s="105"/>
      <c r="HU1243" s="105"/>
      <c r="HV1243" s="105"/>
      <c r="HW1243" s="105"/>
      <c r="HX1243" s="105"/>
      <c r="HY1243" s="105"/>
      <c r="HZ1243" s="105"/>
      <c r="IA1243" s="105"/>
      <c r="IB1243" s="105"/>
      <c r="IC1243" s="105"/>
      <c r="ID1243" s="105"/>
      <c r="IE1243" s="105"/>
      <c r="IF1243" s="105"/>
      <c r="IG1243" s="105"/>
      <c r="IH1243" s="105"/>
      <c r="II1243" s="105"/>
      <c r="IJ1243" s="105"/>
      <c r="IK1243" s="105"/>
      <c r="IL1243" s="105"/>
      <c r="IM1243" s="105"/>
      <c r="IN1243" s="105"/>
      <c r="IO1243" s="105"/>
      <c r="IP1243" s="151"/>
      <c r="IQ1243" s="151"/>
      <c r="IR1243" s="153"/>
      <c r="IS1243" s="105"/>
      <c r="IT1243" s="105"/>
      <c r="IU1243" s="105"/>
      <c r="IV1243" s="105"/>
      <c r="IW1243" s="105"/>
      <c r="IX1243" s="105"/>
      <c r="IY1243" s="105"/>
      <c r="IZ1243" s="105"/>
      <c r="JA1243" s="105"/>
      <c r="JB1243" s="105"/>
      <c r="JC1243" s="105"/>
      <c r="JD1243" s="105"/>
      <c r="JE1243" s="105"/>
      <c r="JF1243" s="105"/>
      <c r="JG1243" s="105"/>
      <c r="JH1243" s="105"/>
      <c r="JI1243" s="105"/>
      <c r="JJ1243" s="105"/>
      <c r="JK1243" s="105"/>
      <c r="JL1243" s="105"/>
      <c r="JM1243" s="105"/>
      <c r="JN1243" s="105"/>
      <c r="JO1243" s="105"/>
      <c r="JP1243" s="105"/>
      <c r="JQ1243" s="105"/>
      <c r="JR1243" s="105"/>
      <c r="JS1243" s="105"/>
      <c r="JT1243" s="105"/>
      <c r="JU1243" s="25"/>
      <c r="JV1243" s="105"/>
      <c r="JW1243" s="151"/>
      <c r="JX1243" s="151"/>
      <c r="JY1243" s="153"/>
      <c r="JZ1243" s="105"/>
      <c r="KA1243" s="105"/>
      <c r="KB1243" s="105"/>
      <c r="KC1243" s="105"/>
      <c r="KD1243" s="105"/>
      <c r="KE1243" s="105"/>
      <c r="KF1243" s="105"/>
      <c r="KG1243" s="105"/>
      <c r="KH1243" s="105"/>
      <c r="KI1243" s="105"/>
      <c r="KJ1243" s="105"/>
      <c r="KK1243" s="105"/>
      <c r="KL1243" s="105"/>
      <c r="KM1243" s="105"/>
      <c r="KN1243" s="105"/>
      <c r="KO1243" s="105"/>
      <c r="KP1243" s="105"/>
      <c r="KQ1243" s="105"/>
      <c r="KR1243" s="105"/>
      <c r="KS1243" s="105"/>
      <c r="KT1243" s="105"/>
      <c r="KU1243" s="105"/>
      <c r="KV1243" s="105"/>
      <c r="KW1243" s="105"/>
      <c r="KX1243" s="105"/>
      <c r="KY1243" s="105"/>
      <c r="KZ1243" s="105"/>
      <c r="LA1243" s="105"/>
      <c r="LB1243" s="105"/>
      <c r="LC1243" s="105"/>
      <c r="LD1243" s="105"/>
      <c r="LE1243" s="151"/>
      <c r="LF1243" s="151"/>
      <c r="LG1243" s="153"/>
      <c r="LH1243" s="105"/>
      <c r="LI1243" s="105"/>
      <c r="LJ1243" s="105"/>
      <c r="LK1243" s="105"/>
      <c r="LL1243" s="105"/>
      <c r="LM1243" s="105"/>
      <c r="LN1243" s="105"/>
      <c r="LO1243" s="105"/>
      <c r="LP1243" s="105"/>
      <c r="LQ1243" s="105"/>
      <c r="LR1243" s="105"/>
      <c r="LS1243" s="105"/>
      <c r="LT1243" s="105"/>
      <c r="LU1243" s="105"/>
      <c r="LV1243" s="105"/>
      <c r="LW1243" s="105"/>
      <c r="LX1243" s="105"/>
      <c r="LY1243" s="105"/>
      <c r="LZ1243" s="105"/>
      <c r="MA1243" s="105"/>
      <c r="MB1243" s="105"/>
      <c r="MC1243" s="105"/>
      <c r="MD1243" s="105"/>
      <c r="ME1243" s="105"/>
      <c r="MF1243" s="105"/>
      <c r="MG1243" s="105"/>
      <c r="MH1243" s="105"/>
      <c r="MI1243" s="105"/>
      <c r="MJ1243" s="105"/>
      <c r="MK1243" s="105"/>
      <c r="ML1243" s="105"/>
    </row>
    <row r="1244" spans="1:350" ht="13.9" customHeight="1" outlineLevel="2" x14ac:dyDescent="0.2">
      <c r="A1244" s="185" t="s">
        <v>722</v>
      </c>
      <c r="B1244" s="181" t="s">
        <v>776</v>
      </c>
      <c r="C1244" s="154" t="s">
        <v>693</v>
      </c>
      <c r="D1244" s="154">
        <v>100</v>
      </c>
      <c r="E1244" s="175"/>
      <c r="F1244" s="175">
        <f>D1244-E1244</f>
        <v>100</v>
      </c>
      <c r="G1244" s="175" t="s">
        <v>1028</v>
      </c>
      <c r="H1244" s="170">
        <v>41760</v>
      </c>
      <c r="I1244" s="170">
        <v>41769</v>
      </c>
      <c r="J1244" s="212">
        <f ca="1">E1244+Q1244+AX1244+CF1244+DN1244+ES1244+GA1244+HH1244+IP1244+JW1244+LE1244</f>
        <v>0</v>
      </c>
      <c r="K1244" s="212">
        <f>E1244+R1244+AY1244+CG1244+DO1244+ET1244+GB1244+HI1244+IQ1244+JX1244+LF1244</f>
        <v>0</v>
      </c>
      <c r="L1244" s="172" t="e">
        <f ca="1">K1244/J1244</f>
        <v>#DIV/0!</v>
      </c>
      <c r="M1244" s="172">
        <f>K1244/D1244</f>
        <v>0</v>
      </c>
      <c r="N1244" s="183">
        <f ca="1">SUMIF($EV$8:$FZ$9,$O$5,$EV1245:$FZ1245)-SUMIF($EV$8:$FZ$9,$Q$5,$EV1245:$FZ1245)</f>
        <v>0</v>
      </c>
      <c r="O1244" s="156"/>
      <c r="P1244" s="104" t="s">
        <v>25</v>
      </c>
      <c r="Q1244" s="150">
        <v>0</v>
      </c>
      <c r="R1244" s="150">
        <v>0</v>
      </c>
      <c r="S1244" s="152" t="e">
        <v>#DIV/0!</v>
      </c>
      <c r="T1244" s="104"/>
      <c r="U1244" s="104"/>
      <c r="V1244" s="104"/>
      <c r="W1244" s="104"/>
      <c r="X1244" s="104"/>
      <c r="Y1244" s="104"/>
      <c r="Z1244" s="104"/>
      <c r="AA1244" s="104"/>
      <c r="AB1244" s="104"/>
      <c r="AC1244" s="104"/>
      <c r="AD1244" s="104"/>
      <c r="AE1244" s="104"/>
      <c r="AF1244" s="104"/>
      <c r="AG1244" s="104"/>
      <c r="AH1244" s="104"/>
      <c r="AI1244" s="104"/>
      <c r="AJ1244" s="104"/>
      <c r="AK1244" s="104"/>
      <c r="AL1244" s="104"/>
      <c r="AM1244" s="104"/>
      <c r="AN1244" s="104"/>
      <c r="AO1244" s="104"/>
      <c r="AP1244" s="104"/>
      <c r="AQ1244" s="104"/>
      <c r="AR1244" s="104"/>
      <c r="AS1244" s="104"/>
      <c r="AT1244" s="104"/>
      <c r="AU1244" s="104"/>
      <c r="AV1244" s="104"/>
      <c r="AW1244" s="104"/>
      <c r="AX1244" s="150">
        <f t="shared" ca="1" si="3200"/>
        <v>0</v>
      </c>
      <c r="AY1244" s="150">
        <f>SUM(BA1245:CE1245)</f>
        <v>0</v>
      </c>
      <c r="AZ1244" s="152" t="e">
        <f ca="1">AY1244/AX1244</f>
        <v>#DIV/0!</v>
      </c>
      <c r="BA1244" s="104"/>
      <c r="BB1244" s="104"/>
      <c r="BC1244" s="104"/>
      <c r="BD1244" s="104"/>
      <c r="BE1244" s="104"/>
      <c r="BF1244" s="104"/>
      <c r="BG1244" s="104"/>
      <c r="BH1244" s="104"/>
      <c r="BI1244" s="104"/>
      <c r="BJ1244" s="104"/>
      <c r="BK1244" s="104"/>
      <c r="BL1244" s="104"/>
      <c r="BM1244" s="104"/>
      <c r="BN1244" s="104"/>
      <c r="BO1244" s="104"/>
      <c r="BP1244" s="104"/>
      <c r="BQ1244" s="104"/>
      <c r="BR1244" s="104"/>
      <c r="BS1244" s="104"/>
      <c r="BT1244" s="104"/>
      <c r="BU1244" s="104"/>
      <c r="BV1244" s="104"/>
      <c r="BW1244" s="104"/>
      <c r="BX1244" s="104"/>
      <c r="BY1244" s="104"/>
      <c r="BZ1244" s="104"/>
      <c r="CA1244" s="104"/>
      <c r="CB1244" s="104"/>
      <c r="CC1244" s="104"/>
      <c r="CD1244" s="104"/>
      <c r="CE1244" s="104"/>
      <c r="CF1244" s="150">
        <f t="shared" ref="CF1244" si="3227">SUM(CI1244:DM1244)</f>
        <v>0</v>
      </c>
      <c r="CG1244" s="150">
        <f>SUM(CI1245:DM1245)</f>
        <v>0</v>
      </c>
      <c r="CH1244" s="152" t="e">
        <f>CG1244/CF1244</f>
        <v>#DIV/0!</v>
      </c>
      <c r="CI1244" s="129"/>
      <c r="CJ1244" s="129"/>
      <c r="CK1244" s="129"/>
      <c r="CL1244" s="129"/>
      <c r="CM1244" s="129"/>
      <c r="CN1244" s="129"/>
      <c r="CO1244" s="129"/>
      <c r="CP1244" s="129"/>
      <c r="CQ1244" s="129"/>
      <c r="CR1244" s="129"/>
      <c r="CS1244" s="129"/>
      <c r="CT1244" s="129"/>
      <c r="CU1244" s="129"/>
      <c r="CV1244" s="129"/>
      <c r="CW1244" s="129"/>
      <c r="CX1244" s="129"/>
      <c r="CY1244" s="129"/>
      <c r="CZ1244" s="129"/>
      <c r="DA1244" s="129"/>
      <c r="DB1244" s="129"/>
      <c r="DC1244" s="129"/>
      <c r="DD1244" s="129"/>
      <c r="DE1244" s="129"/>
      <c r="DF1244" s="129"/>
      <c r="DG1244" s="129"/>
      <c r="DH1244" s="129"/>
      <c r="DI1244" s="129"/>
      <c r="DJ1244" s="129"/>
      <c r="DK1244" s="129"/>
      <c r="DL1244" s="129"/>
      <c r="DM1244" s="129"/>
      <c r="DN1244" s="150">
        <f t="shared" ref="DN1244" si="3228">SUM(DQ1244:ER1244)</f>
        <v>0</v>
      </c>
      <c r="DO1244" s="150">
        <f>SUM(DQ1245:ER1245)</f>
        <v>0</v>
      </c>
      <c r="DP1244" s="152" t="e">
        <f t="shared" si="3068"/>
        <v>#DIV/0!</v>
      </c>
      <c r="DQ1244" s="104"/>
      <c r="DR1244" s="104"/>
      <c r="DS1244" s="104"/>
      <c r="DT1244" s="104"/>
      <c r="DU1244" s="104"/>
      <c r="DV1244" s="104"/>
      <c r="DW1244" s="104"/>
      <c r="DX1244" s="104"/>
      <c r="DY1244" s="104"/>
      <c r="DZ1244" s="104"/>
      <c r="EA1244" s="104"/>
      <c r="EB1244" s="104"/>
      <c r="EC1244" s="104"/>
      <c r="ED1244" s="104"/>
      <c r="EE1244" s="104"/>
      <c r="EF1244" s="104"/>
      <c r="EG1244" s="104"/>
      <c r="EH1244" s="104"/>
      <c r="EI1244" s="104"/>
      <c r="EJ1244" s="104"/>
      <c r="EK1244" s="104"/>
      <c r="EL1244" s="104"/>
      <c r="EM1244" s="104"/>
      <c r="EN1244" s="104"/>
      <c r="EO1244" s="104"/>
      <c r="EP1244" s="104"/>
      <c r="EQ1244" s="104"/>
      <c r="ER1244" s="104"/>
      <c r="ES1244" s="150">
        <f t="shared" ca="1" si="3079"/>
        <v>0</v>
      </c>
      <c r="ET1244" s="150">
        <f>SUM(EV1245:FZ1245)</f>
        <v>0</v>
      </c>
      <c r="EU1244" s="152" t="e">
        <f t="shared" ca="1" si="3105"/>
        <v>#DIV/0!</v>
      </c>
      <c r="EV1244" s="104"/>
      <c r="EW1244" s="67"/>
      <c r="EX1244" s="104"/>
      <c r="EY1244" s="104"/>
      <c r="EZ1244" s="104"/>
      <c r="FA1244" s="104"/>
      <c r="FB1244" s="104"/>
      <c r="FC1244" s="104"/>
      <c r="FD1244" s="104"/>
      <c r="FE1244" s="104"/>
      <c r="FF1244" s="104"/>
      <c r="FG1244" s="104"/>
      <c r="FH1244" s="104"/>
      <c r="FI1244" s="104"/>
      <c r="FJ1244" s="104"/>
      <c r="FK1244" s="104"/>
      <c r="FL1244" s="104"/>
      <c r="FM1244" s="104"/>
      <c r="FN1244" s="104"/>
      <c r="FO1244" s="104"/>
      <c r="FP1244" s="104"/>
      <c r="FQ1244" s="104"/>
      <c r="FR1244" s="104"/>
      <c r="FS1244" s="104"/>
      <c r="FT1244" s="104"/>
      <c r="FU1244" s="104"/>
      <c r="FV1244" s="104"/>
      <c r="FW1244" s="104"/>
      <c r="FX1244" s="104"/>
      <c r="FY1244" s="104"/>
      <c r="FZ1244" s="104"/>
      <c r="GA1244" s="150">
        <f t="shared" ref="GA1244" ca="1" si="3229">SUMIF($GD$8:$HG$9,$O$5,GD1244:HG1244)</f>
        <v>0</v>
      </c>
      <c r="GB1244" s="150">
        <f t="shared" ref="GB1244" si="3230">SUM(GD1245:HG1245)</f>
        <v>0</v>
      </c>
      <c r="GC1244" s="152" t="e">
        <f t="shared" ref="GC1244" ca="1" si="3231">GB1244/GA1244</f>
        <v>#DIV/0!</v>
      </c>
      <c r="GD1244" s="104"/>
      <c r="GE1244" s="104"/>
      <c r="GF1244" s="104"/>
      <c r="GG1244" s="104"/>
      <c r="GH1244" s="104"/>
      <c r="GI1244" s="104"/>
      <c r="GJ1244" s="104"/>
      <c r="GK1244" s="104"/>
      <c r="GL1244" s="104"/>
      <c r="GM1244" s="104"/>
      <c r="GN1244" s="104"/>
      <c r="GO1244" s="104"/>
      <c r="GP1244" s="104"/>
      <c r="GQ1244" s="104"/>
      <c r="GR1244" s="104"/>
      <c r="GS1244" s="104"/>
      <c r="GT1244" s="104"/>
      <c r="GU1244" s="104"/>
      <c r="GV1244" s="104"/>
      <c r="GW1244" s="104"/>
      <c r="GX1244" s="104"/>
      <c r="GY1244" s="104"/>
      <c r="GZ1244" s="104"/>
      <c r="HA1244" s="104"/>
      <c r="HB1244" s="104"/>
      <c r="HC1244" s="104"/>
      <c r="HD1244" s="104"/>
      <c r="HE1244" s="104"/>
      <c r="HF1244" s="104"/>
      <c r="HG1244" s="104"/>
      <c r="HH1244" s="150"/>
      <c r="HI1244" s="150">
        <v>0</v>
      </c>
      <c r="HJ1244" s="152" t="e">
        <v>#DIV/0!</v>
      </c>
      <c r="HK1244" s="104">
        <v>10</v>
      </c>
      <c r="HL1244" s="104">
        <v>10</v>
      </c>
      <c r="HM1244" s="104">
        <v>10</v>
      </c>
      <c r="HN1244" s="104">
        <v>10</v>
      </c>
      <c r="HO1244" s="104">
        <v>10</v>
      </c>
      <c r="HP1244" s="104">
        <v>10</v>
      </c>
      <c r="HQ1244" s="104">
        <v>10</v>
      </c>
      <c r="HR1244" s="104">
        <v>10</v>
      </c>
      <c r="HS1244" s="104">
        <v>10</v>
      </c>
      <c r="HT1244" s="104">
        <v>10</v>
      </c>
      <c r="HU1244" s="104"/>
      <c r="HV1244" s="104"/>
      <c r="HW1244" s="104"/>
      <c r="HX1244" s="104"/>
      <c r="HY1244" s="104"/>
      <c r="HZ1244" s="104"/>
      <c r="IA1244" s="104"/>
      <c r="IB1244" s="104"/>
      <c r="IC1244" s="104"/>
      <c r="ID1244" s="104"/>
      <c r="IE1244" s="104"/>
      <c r="IF1244" s="104"/>
      <c r="IG1244" s="104"/>
      <c r="IH1244" s="104"/>
      <c r="II1244" s="104"/>
      <c r="IJ1244" s="104"/>
      <c r="IK1244" s="104"/>
      <c r="IL1244" s="104"/>
      <c r="IM1244" s="104"/>
      <c r="IN1244" s="104"/>
      <c r="IO1244" s="104"/>
      <c r="IP1244" s="150"/>
      <c r="IQ1244" s="150">
        <v>0</v>
      </c>
      <c r="IR1244" s="152" t="e">
        <v>#DIV/0!</v>
      </c>
      <c r="IS1244" s="104"/>
      <c r="IT1244" s="104"/>
      <c r="IU1244" s="104"/>
      <c r="IV1244" s="104"/>
      <c r="IW1244" s="104"/>
      <c r="IX1244" s="104"/>
      <c r="IY1244" s="104"/>
      <c r="IZ1244" s="104"/>
      <c r="JA1244" s="104"/>
      <c r="JB1244" s="104"/>
      <c r="JC1244" s="104"/>
      <c r="JD1244" s="104"/>
      <c r="JE1244" s="104"/>
      <c r="JF1244" s="104"/>
      <c r="JG1244" s="104"/>
      <c r="JH1244" s="104"/>
      <c r="JI1244" s="104"/>
      <c r="JJ1244" s="104"/>
      <c r="JK1244" s="104"/>
      <c r="JL1244" s="104"/>
      <c r="JM1244" s="104"/>
      <c r="JN1244" s="104"/>
      <c r="JO1244" s="104"/>
      <c r="JP1244" s="104"/>
      <c r="JQ1244" s="104"/>
      <c r="JR1244" s="104"/>
      <c r="JS1244" s="104"/>
      <c r="JT1244" s="104"/>
      <c r="JU1244" s="23"/>
      <c r="JV1244" s="104"/>
      <c r="JW1244" s="150"/>
      <c r="JX1244" s="150">
        <v>0</v>
      </c>
      <c r="JY1244" s="152" t="e">
        <v>#DIV/0!</v>
      </c>
      <c r="JZ1244" s="104"/>
      <c r="KA1244" s="104"/>
      <c r="KB1244" s="104"/>
      <c r="KC1244" s="104"/>
      <c r="KD1244" s="104"/>
      <c r="KE1244" s="104"/>
      <c r="KF1244" s="104"/>
      <c r="KG1244" s="104"/>
      <c r="KH1244" s="104"/>
      <c r="KI1244" s="104"/>
      <c r="KJ1244" s="104"/>
      <c r="KK1244" s="104"/>
      <c r="KL1244" s="104"/>
      <c r="KM1244" s="104"/>
      <c r="KN1244" s="104"/>
      <c r="KO1244" s="104"/>
      <c r="KP1244" s="104"/>
      <c r="KQ1244" s="104"/>
      <c r="KR1244" s="104"/>
      <c r="KS1244" s="104"/>
      <c r="KT1244" s="104"/>
      <c r="KU1244" s="104"/>
      <c r="KV1244" s="104"/>
      <c r="KW1244" s="104"/>
      <c r="KX1244" s="104"/>
      <c r="KY1244" s="104"/>
      <c r="KZ1244" s="104"/>
      <c r="LA1244" s="104"/>
      <c r="LB1244" s="104"/>
      <c r="LC1244" s="104"/>
      <c r="LD1244" s="104"/>
      <c r="LE1244" s="150"/>
      <c r="LF1244" s="150">
        <v>0</v>
      </c>
      <c r="LG1244" s="152" t="e">
        <v>#DIV/0!</v>
      </c>
      <c r="LH1244" s="104"/>
      <c r="LI1244" s="104"/>
      <c r="LJ1244" s="104"/>
      <c r="LK1244" s="104"/>
      <c r="LL1244" s="104"/>
      <c r="LM1244" s="104"/>
      <c r="LN1244" s="104"/>
      <c r="LO1244" s="104"/>
      <c r="LP1244" s="104"/>
      <c r="LQ1244" s="104"/>
      <c r="LR1244" s="104"/>
      <c r="LS1244" s="104"/>
      <c r="LT1244" s="104"/>
      <c r="LU1244" s="104"/>
      <c r="LV1244" s="104"/>
      <c r="LW1244" s="104"/>
      <c r="LX1244" s="104"/>
      <c r="LY1244" s="104"/>
      <c r="LZ1244" s="104"/>
      <c r="MA1244" s="104"/>
      <c r="MB1244" s="104"/>
      <c r="MC1244" s="104"/>
      <c r="MD1244" s="104"/>
      <c r="ME1244" s="104"/>
      <c r="MF1244" s="104"/>
      <c r="MG1244" s="104"/>
      <c r="MH1244" s="104"/>
      <c r="MI1244" s="104"/>
      <c r="MJ1244" s="104"/>
      <c r="MK1244" s="104"/>
      <c r="ML1244" s="104"/>
    </row>
    <row r="1245" spans="1:350" ht="13.9" customHeight="1" outlineLevel="2" x14ac:dyDescent="0.2">
      <c r="A1245" s="186"/>
      <c r="B1245" s="182"/>
      <c r="C1245" s="155"/>
      <c r="D1245" s="155"/>
      <c r="E1245" s="176"/>
      <c r="F1245" s="176"/>
      <c r="G1245" s="176"/>
      <c r="H1245" s="171"/>
      <c r="I1245" s="171"/>
      <c r="J1245" s="213"/>
      <c r="K1245" s="213"/>
      <c r="L1245" s="173"/>
      <c r="M1245" s="173"/>
      <c r="N1245" s="184"/>
      <c r="O1245" s="157"/>
      <c r="P1245" s="17" t="s">
        <v>26</v>
      </c>
      <c r="Q1245" s="151"/>
      <c r="R1245" s="151"/>
      <c r="S1245" s="153"/>
      <c r="T1245" s="105"/>
      <c r="U1245" s="105"/>
      <c r="V1245" s="105"/>
      <c r="W1245" s="105"/>
      <c r="X1245" s="105"/>
      <c r="Y1245" s="105"/>
      <c r="Z1245" s="105"/>
      <c r="AA1245" s="105"/>
      <c r="AB1245" s="105"/>
      <c r="AC1245" s="105"/>
      <c r="AD1245" s="105"/>
      <c r="AE1245" s="105"/>
      <c r="AF1245" s="105"/>
      <c r="AG1245" s="105"/>
      <c r="AH1245" s="105"/>
      <c r="AI1245" s="105"/>
      <c r="AJ1245" s="105"/>
      <c r="AK1245" s="105"/>
      <c r="AL1245" s="105"/>
      <c r="AM1245" s="105"/>
      <c r="AN1245" s="105"/>
      <c r="AO1245" s="105"/>
      <c r="AP1245" s="105"/>
      <c r="AQ1245" s="105"/>
      <c r="AR1245" s="105"/>
      <c r="AS1245" s="105"/>
      <c r="AT1245" s="105"/>
      <c r="AU1245" s="105"/>
      <c r="AV1245" s="105"/>
      <c r="AW1245" s="105"/>
      <c r="AX1245" s="151"/>
      <c r="AY1245" s="151"/>
      <c r="AZ1245" s="153"/>
      <c r="BA1245" s="105"/>
      <c r="BB1245" s="105"/>
      <c r="BC1245" s="105"/>
      <c r="BD1245" s="105"/>
      <c r="BE1245" s="105"/>
      <c r="BF1245" s="105"/>
      <c r="BG1245" s="105"/>
      <c r="BH1245" s="105"/>
      <c r="BI1245" s="105"/>
      <c r="BJ1245" s="105"/>
      <c r="BK1245" s="105"/>
      <c r="BL1245" s="105"/>
      <c r="BM1245" s="105"/>
      <c r="BN1245" s="105"/>
      <c r="BO1245" s="105"/>
      <c r="BP1245" s="105"/>
      <c r="BQ1245" s="105"/>
      <c r="BR1245" s="105"/>
      <c r="BS1245" s="105"/>
      <c r="BT1245" s="105"/>
      <c r="BU1245" s="105"/>
      <c r="BV1245" s="105"/>
      <c r="BW1245" s="105"/>
      <c r="BX1245" s="105"/>
      <c r="BY1245" s="105"/>
      <c r="BZ1245" s="105"/>
      <c r="CA1245" s="105"/>
      <c r="CB1245" s="105"/>
      <c r="CC1245" s="105"/>
      <c r="CD1245" s="105"/>
      <c r="CE1245" s="105"/>
      <c r="CF1245" s="151"/>
      <c r="CG1245" s="151"/>
      <c r="CH1245" s="153"/>
      <c r="CI1245" s="141"/>
      <c r="CJ1245" s="141"/>
      <c r="CK1245" s="141"/>
      <c r="CL1245" s="141"/>
      <c r="CM1245" s="141"/>
      <c r="CN1245" s="141"/>
      <c r="CO1245" s="141"/>
      <c r="CP1245" s="141"/>
      <c r="CQ1245" s="141"/>
      <c r="CR1245" s="141"/>
      <c r="CS1245" s="141"/>
      <c r="CT1245" s="141"/>
      <c r="CU1245" s="141"/>
      <c r="CV1245" s="141"/>
      <c r="CW1245" s="141"/>
      <c r="CX1245" s="141"/>
      <c r="CY1245" s="141"/>
      <c r="CZ1245" s="141"/>
      <c r="DA1245" s="141"/>
      <c r="DB1245" s="141"/>
      <c r="DC1245" s="141"/>
      <c r="DD1245" s="141"/>
      <c r="DE1245" s="141"/>
      <c r="DF1245" s="141"/>
      <c r="DG1245" s="141"/>
      <c r="DH1245" s="141"/>
      <c r="DI1245" s="141"/>
      <c r="DJ1245" s="141"/>
      <c r="DK1245" s="141"/>
      <c r="DL1245" s="141"/>
      <c r="DM1245" s="141"/>
      <c r="DN1245" s="151"/>
      <c r="DO1245" s="151"/>
      <c r="DP1245" s="153"/>
      <c r="DQ1245" s="105"/>
      <c r="DR1245" s="105"/>
      <c r="DS1245" s="105"/>
      <c r="DT1245" s="105"/>
      <c r="DU1245" s="105"/>
      <c r="DV1245" s="105"/>
      <c r="DW1245" s="105"/>
      <c r="DX1245" s="105"/>
      <c r="DY1245" s="105"/>
      <c r="DZ1245" s="105"/>
      <c r="EA1245" s="105"/>
      <c r="EB1245" s="105"/>
      <c r="EC1245" s="105"/>
      <c r="ED1245" s="105"/>
      <c r="EE1245" s="105"/>
      <c r="EF1245" s="105"/>
      <c r="EG1245" s="105"/>
      <c r="EH1245" s="105"/>
      <c r="EI1245" s="105"/>
      <c r="EJ1245" s="105"/>
      <c r="EK1245" s="105"/>
      <c r="EL1245" s="105"/>
      <c r="EM1245" s="105"/>
      <c r="EN1245" s="105"/>
      <c r="EO1245" s="105"/>
      <c r="EP1245" s="105"/>
      <c r="EQ1245" s="105"/>
      <c r="ER1245" s="105"/>
      <c r="ES1245" s="151"/>
      <c r="ET1245" s="151"/>
      <c r="EU1245" s="153"/>
      <c r="EV1245" s="105"/>
      <c r="EW1245" s="125"/>
      <c r="EX1245" s="105"/>
      <c r="EY1245" s="105"/>
      <c r="EZ1245" s="105"/>
      <c r="FA1245" s="105"/>
      <c r="FB1245" s="105"/>
      <c r="FC1245" s="105"/>
      <c r="FD1245" s="105"/>
      <c r="FE1245" s="105"/>
      <c r="FF1245" s="105"/>
      <c r="FG1245" s="105"/>
      <c r="FH1245" s="105"/>
      <c r="FI1245" s="105"/>
      <c r="FJ1245" s="105"/>
      <c r="FK1245" s="105"/>
      <c r="FL1245" s="105"/>
      <c r="FM1245" s="105"/>
      <c r="FN1245" s="105"/>
      <c r="FO1245" s="105"/>
      <c r="FP1245" s="105"/>
      <c r="FQ1245" s="105"/>
      <c r="FR1245" s="105"/>
      <c r="FS1245" s="105"/>
      <c r="FT1245" s="105"/>
      <c r="FU1245" s="105"/>
      <c r="FV1245" s="105"/>
      <c r="FW1245" s="105"/>
      <c r="FX1245" s="105"/>
      <c r="FY1245" s="105"/>
      <c r="FZ1245" s="105"/>
      <c r="GA1245" s="151"/>
      <c r="GB1245" s="151"/>
      <c r="GC1245" s="153"/>
      <c r="GD1245" s="105"/>
      <c r="GE1245" s="105"/>
      <c r="GF1245" s="105"/>
      <c r="GG1245" s="105"/>
      <c r="GH1245" s="105"/>
      <c r="GI1245" s="105"/>
      <c r="GJ1245" s="105"/>
      <c r="GK1245" s="105"/>
      <c r="GL1245" s="105"/>
      <c r="GM1245" s="105"/>
      <c r="GN1245" s="105"/>
      <c r="GO1245" s="105"/>
      <c r="GP1245" s="105"/>
      <c r="GQ1245" s="105"/>
      <c r="GR1245" s="105"/>
      <c r="GS1245" s="105"/>
      <c r="GT1245" s="105"/>
      <c r="GU1245" s="105"/>
      <c r="GV1245" s="105"/>
      <c r="GW1245" s="105"/>
      <c r="GX1245" s="105"/>
      <c r="GY1245" s="105"/>
      <c r="GZ1245" s="105"/>
      <c r="HA1245" s="105"/>
      <c r="HB1245" s="105"/>
      <c r="HC1245" s="105"/>
      <c r="HD1245" s="105"/>
      <c r="HE1245" s="105"/>
      <c r="HF1245" s="105"/>
      <c r="HG1245" s="105"/>
      <c r="HH1245" s="151"/>
      <c r="HI1245" s="151"/>
      <c r="HJ1245" s="153"/>
      <c r="HK1245" s="105"/>
      <c r="HL1245" s="105"/>
      <c r="HM1245" s="105"/>
      <c r="HN1245" s="105"/>
      <c r="HO1245" s="105"/>
      <c r="HP1245" s="105"/>
      <c r="HQ1245" s="105"/>
      <c r="HR1245" s="105"/>
      <c r="HS1245" s="105"/>
      <c r="HT1245" s="105"/>
      <c r="HU1245" s="105"/>
      <c r="HV1245" s="105"/>
      <c r="HW1245" s="105"/>
      <c r="HX1245" s="105"/>
      <c r="HY1245" s="105"/>
      <c r="HZ1245" s="105"/>
      <c r="IA1245" s="105"/>
      <c r="IB1245" s="105"/>
      <c r="IC1245" s="105"/>
      <c r="ID1245" s="105"/>
      <c r="IE1245" s="105"/>
      <c r="IF1245" s="105"/>
      <c r="IG1245" s="105"/>
      <c r="IH1245" s="105"/>
      <c r="II1245" s="105"/>
      <c r="IJ1245" s="105"/>
      <c r="IK1245" s="105"/>
      <c r="IL1245" s="105"/>
      <c r="IM1245" s="105"/>
      <c r="IN1245" s="105"/>
      <c r="IO1245" s="105"/>
      <c r="IP1245" s="151"/>
      <c r="IQ1245" s="151"/>
      <c r="IR1245" s="153"/>
      <c r="IS1245" s="105"/>
      <c r="IT1245" s="105"/>
      <c r="IU1245" s="105"/>
      <c r="IV1245" s="105"/>
      <c r="IW1245" s="105"/>
      <c r="IX1245" s="105"/>
      <c r="IY1245" s="105"/>
      <c r="IZ1245" s="105"/>
      <c r="JA1245" s="105"/>
      <c r="JB1245" s="105"/>
      <c r="JC1245" s="105"/>
      <c r="JD1245" s="105"/>
      <c r="JE1245" s="105"/>
      <c r="JF1245" s="105"/>
      <c r="JG1245" s="105"/>
      <c r="JH1245" s="105"/>
      <c r="JI1245" s="105"/>
      <c r="JJ1245" s="105"/>
      <c r="JK1245" s="105"/>
      <c r="JL1245" s="105"/>
      <c r="JM1245" s="105"/>
      <c r="JN1245" s="105"/>
      <c r="JO1245" s="105"/>
      <c r="JP1245" s="105"/>
      <c r="JQ1245" s="105"/>
      <c r="JR1245" s="105"/>
      <c r="JS1245" s="105"/>
      <c r="JT1245" s="105"/>
      <c r="JU1245" s="25"/>
      <c r="JV1245" s="105"/>
      <c r="JW1245" s="151"/>
      <c r="JX1245" s="151"/>
      <c r="JY1245" s="153"/>
      <c r="JZ1245" s="105"/>
      <c r="KA1245" s="105"/>
      <c r="KB1245" s="105"/>
      <c r="KC1245" s="105"/>
      <c r="KD1245" s="105"/>
      <c r="KE1245" s="105"/>
      <c r="KF1245" s="105"/>
      <c r="KG1245" s="105"/>
      <c r="KH1245" s="105"/>
      <c r="KI1245" s="105"/>
      <c r="KJ1245" s="105"/>
      <c r="KK1245" s="105"/>
      <c r="KL1245" s="105"/>
      <c r="KM1245" s="105"/>
      <c r="KN1245" s="105"/>
      <c r="KO1245" s="105"/>
      <c r="KP1245" s="105"/>
      <c r="KQ1245" s="105"/>
      <c r="KR1245" s="105"/>
      <c r="KS1245" s="105"/>
      <c r="KT1245" s="105"/>
      <c r="KU1245" s="105"/>
      <c r="KV1245" s="105"/>
      <c r="KW1245" s="105"/>
      <c r="KX1245" s="105"/>
      <c r="KY1245" s="105"/>
      <c r="KZ1245" s="105"/>
      <c r="LA1245" s="105"/>
      <c r="LB1245" s="105"/>
      <c r="LC1245" s="105"/>
      <c r="LD1245" s="105"/>
      <c r="LE1245" s="151"/>
      <c r="LF1245" s="151"/>
      <c r="LG1245" s="153"/>
      <c r="LH1245" s="105"/>
      <c r="LI1245" s="105"/>
      <c r="LJ1245" s="105"/>
      <c r="LK1245" s="105"/>
      <c r="LL1245" s="105"/>
      <c r="LM1245" s="105"/>
      <c r="LN1245" s="105"/>
      <c r="LO1245" s="105"/>
      <c r="LP1245" s="105"/>
      <c r="LQ1245" s="105"/>
      <c r="LR1245" s="105"/>
      <c r="LS1245" s="105"/>
      <c r="LT1245" s="105"/>
      <c r="LU1245" s="105"/>
      <c r="LV1245" s="105"/>
      <c r="LW1245" s="105"/>
      <c r="LX1245" s="105"/>
      <c r="LY1245" s="105"/>
      <c r="LZ1245" s="105"/>
      <c r="MA1245" s="105"/>
      <c r="MB1245" s="105"/>
      <c r="MC1245" s="105"/>
      <c r="MD1245" s="105"/>
      <c r="ME1245" s="105"/>
      <c r="MF1245" s="105"/>
      <c r="MG1245" s="105"/>
      <c r="MH1245" s="105"/>
      <c r="MI1245" s="105"/>
      <c r="MJ1245" s="105"/>
      <c r="MK1245" s="105"/>
      <c r="ML1245" s="105"/>
    </row>
    <row r="1246" spans="1:350" s="31" customFormat="1" ht="14.25" customHeight="1" outlineLevel="1" x14ac:dyDescent="0.25">
      <c r="A1246" s="236" t="s">
        <v>724</v>
      </c>
      <c r="B1246" s="228" t="s">
        <v>1240</v>
      </c>
      <c r="C1246" s="191" t="s">
        <v>733</v>
      </c>
      <c r="D1246" s="191">
        <v>46.8</v>
      </c>
      <c r="E1246" s="175"/>
      <c r="F1246" s="175">
        <f>D1246-E1246</f>
        <v>46.8</v>
      </c>
      <c r="G1246" s="175" t="s">
        <v>1174</v>
      </c>
      <c r="H1246" s="170" t="s">
        <v>884</v>
      </c>
      <c r="I1246" s="170" t="s">
        <v>970</v>
      </c>
      <c r="J1246" s="212">
        <f ca="1">E1246+Q1246+AX1246+CF1246+DN1246+ES1246+GA1246+HH1246+IP1246+JW1246+LE1246</f>
        <v>0</v>
      </c>
      <c r="K1246" s="212">
        <f>E1246+R1246+AY1246+CG1246+DO1246+ET1246+GB1246+HI1246+IQ1246+JX1246+LF1246</f>
        <v>13.8</v>
      </c>
      <c r="L1246" s="172" t="e">
        <f ca="1">K1246/J1246</f>
        <v>#DIV/0!</v>
      </c>
      <c r="M1246" s="172">
        <f>K1246/D1246</f>
        <v>0.29487179487179488</v>
      </c>
      <c r="N1246" s="183">
        <f ca="1">SUMIF($EV$8:$FZ$9,$O$5,$EV1247:$FZ1247)-SUMIF($EV$8:$FZ$9,$Q$5,$EV1247:$FZ1247)</f>
        <v>0</v>
      </c>
      <c r="O1246" s="154"/>
      <c r="P1246" s="154"/>
      <c r="Q1246" s="150">
        <v>0</v>
      </c>
      <c r="R1246" s="150">
        <v>0</v>
      </c>
      <c r="S1246" s="152" t="e">
        <v>#DIV/0!</v>
      </c>
      <c r="T1246" s="154"/>
      <c r="U1246" s="154"/>
      <c r="V1246" s="154"/>
      <c r="W1246" s="154"/>
      <c r="X1246" s="154"/>
      <c r="Y1246" s="154"/>
      <c r="Z1246" s="154"/>
      <c r="AA1246" s="154"/>
      <c r="AB1246" s="154"/>
      <c r="AC1246" s="154"/>
      <c r="AD1246" s="154"/>
      <c r="AE1246" s="154"/>
      <c r="AF1246" s="154"/>
      <c r="AG1246" s="154"/>
      <c r="AH1246" s="154"/>
      <c r="AI1246" s="154"/>
      <c r="AJ1246" s="154"/>
      <c r="AK1246" s="154"/>
      <c r="AL1246" s="154"/>
      <c r="AM1246" s="154"/>
      <c r="AN1246" s="154"/>
      <c r="AO1246" s="154"/>
      <c r="AP1246" s="154"/>
      <c r="AQ1246" s="154"/>
      <c r="AR1246" s="154"/>
      <c r="AS1246" s="154"/>
      <c r="AT1246" s="154"/>
      <c r="AU1246" s="154"/>
      <c r="AV1246" s="154"/>
      <c r="AW1246" s="154"/>
      <c r="AX1246" s="150">
        <f t="shared" ca="1" si="3200"/>
        <v>0</v>
      </c>
      <c r="AY1246" s="150">
        <f>SUM(BA1247:CE1247)</f>
        <v>0</v>
      </c>
      <c r="AZ1246" s="152" t="e">
        <f ca="1">AY1246/AX1246</f>
        <v>#DIV/0!</v>
      </c>
      <c r="BA1246" s="154"/>
      <c r="BB1246" s="154"/>
      <c r="BC1246" s="154"/>
      <c r="BD1246" s="154"/>
      <c r="BE1246" s="154"/>
      <c r="BF1246" s="154"/>
      <c r="BG1246" s="154"/>
      <c r="BH1246" s="154"/>
      <c r="BI1246" s="154"/>
      <c r="BJ1246" s="154"/>
      <c r="BK1246" s="154"/>
      <c r="BL1246" s="154"/>
      <c r="BM1246" s="154"/>
      <c r="BN1246" s="154"/>
      <c r="BO1246" s="154"/>
      <c r="BP1246" s="154"/>
      <c r="BQ1246" s="154"/>
      <c r="BR1246" s="154"/>
      <c r="BS1246" s="154"/>
      <c r="BT1246" s="154"/>
      <c r="BU1246" s="154"/>
      <c r="BV1246" s="154"/>
      <c r="BW1246" s="154"/>
      <c r="BX1246" s="154"/>
      <c r="BY1246" s="154"/>
      <c r="BZ1246" s="154"/>
      <c r="CA1246" s="154"/>
      <c r="CB1246" s="154"/>
      <c r="CC1246" s="154"/>
      <c r="CD1246" s="154"/>
      <c r="CE1246" s="154"/>
      <c r="CF1246" s="150">
        <f t="shared" ref="CF1246" si="3232">SUM(CI1246:DM1246)</f>
        <v>0</v>
      </c>
      <c r="CG1246" s="150">
        <f>SUM(CI1247:DM1247)</f>
        <v>0</v>
      </c>
      <c r="CH1246" s="152" t="e">
        <f>CG1246/CF1246</f>
        <v>#DIV/0!</v>
      </c>
      <c r="CI1246" s="154"/>
      <c r="CJ1246" s="154"/>
      <c r="CK1246" s="154"/>
      <c r="CL1246" s="154"/>
      <c r="CM1246" s="154"/>
      <c r="CN1246" s="154"/>
      <c r="CO1246" s="154"/>
      <c r="CP1246" s="158"/>
      <c r="CQ1246" s="158"/>
      <c r="CR1246" s="158"/>
      <c r="CS1246" s="158"/>
      <c r="CT1246" s="158"/>
      <c r="CU1246" s="158"/>
      <c r="CV1246" s="158"/>
      <c r="CW1246" s="154"/>
      <c r="CX1246" s="154"/>
      <c r="CY1246" s="154"/>
      <c r="CZ1246" s="154"/>
      <c r="DA1246" s="154"/>
      <c r="DB1246" s="154"/>
      <c r="DC1246" s="154"/>
      <c r="DD1246" s="154"/>
      <c r="DE1246" s="154"/>
      <c r="DF1246" s="154"/>
      <c r="DG1246" s="154"/>
      <c r="DH1246" s="154"/>
      <c r="DI1246" s="154"/>
      <c r="DJ1246" s="154"/>
      <c r="DK1246" s="154"/>
      <c r="DL1246" s="154"/>
      <c r="DM1246" s="154"/>
      <c r="DN1246" s="150">
        <f t="shared" ref="DN1246" si="3233">SUM(DQ1246:ER1246)</f>
        <v>0</v>
      </c>
      <c r="DO1246" s="150">
        <f>SUM(DQ1247:ER1247)</f>
        <v>0</v>
      </c>
      <c r="DP1246" s="152" t="e">
        <f t="shared" si="3068"/>
        <v>#DIV/0!</v>
      </c>
      <c r="DQ1246" s="154"/>
      <c r="DR1246" s="154"/>
      <c r="DS1246" s="154"/>
      <c r="DT1246" s="154"/>
      <c r="DU1246" s="154"/>
      <c r="DV1246" s="154"/>
      <c r="DW1246" s="154"/>
      <c r="DX1246" s="154"/>
      <c r="DY1246" s="154"/>
      <c r="DZ1246" s="154"/>
      <c r="EA1246" s="154"/>
      <c r="EB1246" s="154"/>
      <c r="EC1246" s="154"/>
      <c r="ED1246" s="154"/>
      <c r="EE1246" s="154"/>
      <c r="EF1246" s="154"/>
      <c r="EG1246" s="154"/>
      <c r="EH1246" s="154"/>
      <c r="EI1246" s="154"/>
      <c r="EJ1246" s="154"/>
      <c r="EK1246" s="154"/>
      <c r="EL1246" s="154"/>
      <c r="EM1246" s="154"/>
      <c r="EN1246" s="154"/>
      <c r="EO1246" s="154"/>
      <c r="EP1246" s="154"/>
      <c r="EQ1246" s="154"/>
      <c r="ER1246" s="154"/>
      <c r="ES1246" s="150">
        <f t="shared" ref="ES1246:ES1298" ca="1" si="3234">SUMIF($EV$8:$FZ$9,$O$5,EV1246:FZ1246)</f>
        <v>0</v>
      </c>
      <c r="ET1246" s="150">
        <f>SUM(EV1247:FZ1247)</f>
        <v>13.8</v>
      </c>
      <c r="EU1246" s="152" t="e">
        <f t="shared" ca="1" si="3105"/>
        <v>#DIV/0!</v>
      </c>
      <c r="EV1246" s="154"/>
      <c r="EW1246" s="160"/>
      <c r="EX1246" s="154"/>
      <c r="EY1246" s="154"/>
      <c r="EZ1246" s="154"/>
      <c r="FA1246" s="154"/>
      <c r="FB1246" s="154"/>
      <c r="FC1246" s="154"/>
      <c r="FD1246" s="154"/>
      <c r="FE1246" s="154"/>
      <c r="FF1246" s="154"/>
      <c r="FG1246" s="154"/>
      <c r="FH1246" s="154"/>
      <c r="FI1246" s="154"/>
      <c r="FJ1246" s="154"/>
      <c r="FK1246" s="154"/>
      <c r="FL1246" s="154"/>
      <c r="FM1246" s="154"/>
      <c r="FN1246" s="154"/>
      <c r="FO1246" s="42"/>
      <c r="FP1246" s="154"/>
      <c r="FQ1246" s="154"/>
      <c r="FR1246" s="154"/>
      <c r="FS1246" s="154"/>
      <c r="FT1246" s="154"/>
      <c r="FU1246" s="154"/>
      <c r="FV1246" s="154"/>
      <c r="FW1246" s="154"/>
      <c r="FX1246" s="154"/>
      <c r="FY1246" s="154"/>
      <c r="FZ1246" s="154"/>
      <c r="GA1246" s="150">
        <f t="shared" ref="GA1246" ca="1" si="3235">SUMIF($GD$8:$HG$9,$O$5,GD1246:HG1246)</f>
        <v>0</v>
      </c>
      <c r="GB1246" s="150">
        <f t="shared" ref="GB1246" si="3236">SUM(GD1247:HG1247)</f>
        <v>0</v>
      </c>
      <c r="GC1246" s="152" t="e">
        <f t="shared" ref="GC1246" ca="1" si="3237">GB1246/GA1246</f>
        <v>#DIV/0!</v>
      </c>
      <c r="GD1246" s="154"/>
      <c r="GE1246" s="154"/>
      <c r="GF1246" s="154"/>
      <c r="GG1246" s="154"/>
      <c r="GH1246" s="154"/>
      <c r="GI1246" s="154"/>
      <c r="GJ1246" s="154"/>
      <c r="GK1246" s="154"/>
      <c r="GL1246" s="154"/>
      <c r="GM1246" s="154"/>
      <c r="GN1246" s="154"/>
      <c r="GO1246" s="154"/>
      <c r="GP1246" s="154"/>
      <c r="GQ1246" s="154"/>
      <c r="GR1246" s="154"/>
      <c r="GS1246" s="154"/>
      <c r="GT1246" s="154"/>
      <c r="GU1246" s="154"/>
      <c r="GV1246" s="154"/>
      <c r="GW1246" s="154"/>
      <c r="GX1246" s="154"/>
      <c r="GY1246" s="154"/>
      <c r="GZ1246" s="154"/>
      <c r="HA1246" s="154"/>
      <c r="HB1246" s="154"/>
      <c r="HC1246" s="154"/>
      <c r="HD1246" s="154"/>
      <c r="HE1246" s="154"/>
      <c r="HF1246" s="154"/>
      <c r="HG1246" s="154"/>
      <c r="HH1246" s="150"/>
      <c r="HI1246" s="150">
        <v>0</v>
      </c>
      <c r="HJ1246" s="154"/>
      <c r="HK1246" s="154"/>
      <c r="HL1246" s="154"/>
      <c r="HM1246" s="154"/>
      <c r="HN1246" s="154"/>
      <c r="HO1246" s="154"/>
      <c r="HP1246" s="154"/>
      <c r="HQ1246" s="154"/>
      <c r="HR1246" s="154"/>
      <c r="HS1246" s="154"/>
      <c r="HT1246" s="154"/>
      <c r="HU1246" s="154"/>
      <c r="HV1246" s="154"/>
      <c r="HW1246" s="154"/>
      <c r="HX1246" s="154"/>
      <c r="HY1246" s="154"/>
      <c r="HZ1246" s="154"/>
      <c r="IA1246" s="154"/>
      <c r="IB1246" s="154"/>
      <c r="IC1246" s="154"/>
      <c r="ID1246" s="154"/>
      <c r="IE1246" s="154"/>
      <c r="IF1246" s="154"/>
      <c r="IG1246" s="154"/>
      <c r="IH1246" s="154"/>
      <c r="II1246" s="154"/>
      <c r="IJ1246" s="154"/>
      <c r="IK1246" s="154"/>
      <c r="IL1246" s="154"/>
      <c r="IM1246" s="154"/>
      <c r="IN1246" s="154"/>
      <c r="IO1246" s="154"/>
      <c r="IP1246" s="150"/>
      <c r="IQ1246" s="150">
        <v>0</v>
      </c>
      <c r="IR1246" s="154"/>
      <c r="IS1246" s="154"/>
      <c r="IT1246" s="154"/>
      <c r="IU1246" s="154"/>
      <c r="IV1246" s="154"/>
      <c r="IW1246" s="154"/>
      <c r="IX1246" s="154"/>
      <c r="IY1246" s="154"/>
      <c r="IZ1246" s="154"/>
      <c r="JA1246" s="154"/>
      <c r="JB1246" s="154"/>
      <c r="JC1246" s="154"/>
      <c r="JD1246" s="154"/>
      <c r="JE1246" s="154"/>
      <c r="JF1246" s="154"/>
      <c r="JG1246" s="154"/>
      <c r="JH1246" s="154"/>
      <c r="JI1246" s="154"/>
      <c r="JJ1246" s="154"/>
      <c r="JK1246" s="154"/>
      <c r="JL1246" s="154"/>
      <c r="JM1246" s="154"/>
      <c r="JN1246" s="154"/>
      <c r="JO1246" s="154"/>
      <c r="JP1246" s="154"/>
      <c r="JQ1246" s="154"/>
      <c r="JR1246" s="154"/>
      <c r="JS1246" s="154"/>
      <c r="JT1246" s="154"/>
      <c r="JU1246" s="154"/>
      <c r="JV1246" s="154"/>
      <c r="JW1246" s="150"/>
      <c r="JX1246" s="150">
        <v>0</v>
      </c>
      <c r="JY1246" s="154"/>
      <c r="JZ1246" s="154"/>
      <c r="KA1246" s="154"/>
      <c r="KB1246" s="154"/>
      <c r="KC1246" s="154"/>
      <c r="KD1246" s="154"/>
      <c r="KE1246" s="154"/>
      <c r="KF1246" s="154"/>
      <c r="KG1246" s="154"/>
      <c r="KH1246" s="154"/>
      <c r="KI1246" s="154"/>
      <c r="KJ1246" s="154"/>
      <c r="KK1246" s="154"/>
      <c r="KL1246" s="154"/>
      <c r="KM1246" s="154"/>
      <c r="KN1246" s="154"/>
      <c r="KO1246" s="154"/>
      <c r="KP1246" s="154"/>
      <c r="KQ1246" s="154"/>
      <c r="KR1246" s="154"/>
      <c r="KS1246" s="154"/>
      <c r="KT1246" s="154"/>
      <c r="KU1246" s="154"/>
      <c r="KV1246" s="154"/>
      <c r="KW1246" s="154"/>
      <c r="KX1246" s="154"/>
      <c r="KY1246" s="154"/>
      <c r="KZ1246" s="154"/>
      <c r="LA1246" s="154"/>
      <c r="LB1246" s="154"/>
      <c r="LC1246" s="154"/>
      <c r="LD1246" s="154"/>
      <c r="LE1246" s="150"/>
      <c r="LF1246" s="150">
        <v>0</v>
      </c>
      <c r="LG1246" s="154"/>
      <c r="LH1246" s="154"/>
      <c r="LI1246" s="154"/>
      <c r="LJ1246" s="154"/>
      <c r="LK1246" s="154"/>
      <c r="LL1246" s="154"/>
      <c r="LM1246" s="154"/>
      <c r="LN1246" s="154"/>
      <c r="LO1246" s="154"/>
      <c r="LP1246" s="154"/>
      <c r="LQ1246" s="154"/>
      <c r="LR1246" s="154"/>
      <c r="LS1246" s="154"/>
      <c r="LT1246" s="154"/>
      <c r="LU1246" s="154"/>
      <c r="LV1246" s="154"/>
      <c r="LW1246" s="154"/>
      <c r="LX1246" s="154"/>
      <c r="LY1246" s="154"/>
      <c r="LZ1246" s="154"/>
      <c r="MA1246" s="154"/>
      <c r="MB1246" s="154"/>
      <c r="MC1246" s="154"/>
      <c r="MD1246" s="154"/>
      <c r="ME1246" s="154"/>
      <c r="MF1246" s="154"/>
      <c r="MG1246" s="154"/>
      <c r="MH1246" s="154"/>
      <c r="MI1246" s="154"/>
      <c r="MJ1246" s="154"/>
      <c r="MK1246" s="154"/>
      <c r="ML1246" s="154"/>
    </row>
    <row r="1247" spans="1:350" s="31" customFormat="1" ht="14.25" customHeight="1" outlineLevel="1" x14ac:dyDescent="0.25">
      <c r="A1247" s="237"/>
      <c r="B1247" s="229"/>
      <c r="C1247" s="192"/>
      <c r="D1247" s="192"/>
      <c r="E1247" s="176"/>
      <c r="F1247" s="176"/>
      <c r="G1247" s="176"/>
      <c r="H1247" s="171"/>
      <c r="I1247" s="171"/>
      <c r="J1247" s="213"/>
      <c r="K1247" s="213"/>
      <c r="L1247" s="173"/>
      <c r="M1247" s="173"/>
      <c r="N1247" s="184"/>
      <c r="O1247" s="155"/>
      <c r="P1247" s="155"/>
      <c r="Q1247" s="151"/>
      <c r="R1247" s="151"/>
      <c r="S1247" s="153"/>
      <c r="T1247" s="155"/>
      <c r="U1247" s="155"/>
      <c r="V1247" s="155"/>
      <c r="W1247" s="155"/>
      <c r="X1247" s="155"/>
      <c r="Y1247" s="155"/>
      <c r="Z1247" s="155"/>
      <c r="AA1247" s="155"/>
      <c r="AB1247" s="155"/>
      <c r="AC1247" s="155"/>
      <c r="AD1247" s="155"/>
      <c r="AE1247" s="155"/>
      <c r="AF1247" s="155"/>
      <c r="AG1247" s="155"/>
      <c r="AH1247" s="155"/>
      <c r="AI1247" s="155"/>
      <c r="AJ1247" s="155"/>
      <c r="AK1247" s="155"/>
      <c r="AL1247" s="155"/>
      <c r="AM1247" s="155"/>
      <c r="AN1247" s="155"/>
      <c r="AO1247" s="155"/>
      <c r="AP1247" s="155"/>
      <c r="AQ1247" s="155"/>
      <c r="AR1247" s="155"/>
      <c r="AS1247" s="155"/>
      <c r="AT1247" s="155"/>
      <c r="AU1247" s="155"/>
      <c r="AV1247" s="155"/>
      <c r="AW1247" s="155"/>
      <c r="AX1247" s="151"/>
      <c r="AY1247" s="151"/>
      <c r="AZ1247" s="153"/>
      <c r="BA1247" s="155"/>
      <c r="BB1247" s="155"/>
      <c r="BC1247" s="155"/>
      <c r="BD1247" s="155"/>
      <c r="BE1247" s="155"/>
      <c r="BF1247" s="155"/>
      <c r="BG1247" s="155"/>
      <c r="BH1247" s="155"/>
      <c r="BI1247" s="155"/>
      <c r="BJ1247" s="155"/>
      <c r="BK1247" s="155"/>
      <c r="BL1247" s="155"/>
      <c r="BM1247" s="155"/>
      <c r="BN1247" s="155"/>
      <c r="BO1247" s="155"/>
      <c r="BP1247" s="155"/>
      <c r="BQ1247" s="155"/>
      <c r="BR1247" s="155"/>
      <c r="BS1247" s="155"/>
      <c r="BT1247" s="155"/>
      <c r="BU1247" s="155"/>
      <c r="BV1247" s="155"/>
      <c r="BW1247" s="155"/>
      <c r="BX1247" s="155"/>
      <c r="BY1247" s="155"/>
      <c r="BZ1247" s="155"/>
      <c r="CA1247" s="155"/>
      <c r="CB1247" s="155"/>
      <c r="CC1247" s="155"/>
      <c r="CD1247" s="155"/>
      <c r="CE1247" s="155"/>
      <c r="CF1247" s="151"/>
      <c r="CG1247" s="151"/>
      <c r="CH1247" s="153"/>
      <c r="CI1247" s="155"/>
      <c r="CJ1247" s="155"/>
      <c r="CK1247" s="155"/>
      <c r="CL1247" s="155"/>
      <c r="CM1247" s="155"/>
      <c r="CN1247" s="155"/>
      <c r="CO1247" s="155"/>
      <c r="CP1247" s="159"/>
      <c r="CQ1247" s="159"/>
      <c r="CR1247" s="159"/>
      <c r="CS1247" s="159"/>
      <c r="CT1247" s="159"/>
      <c r="CU1247" s="159"/>
      <c r="CV1247" s="159"/>
      <c r="CW1247" s="155"/>
      <c r="CX1247" s="155"/>
      <c r="CY1247" s="155"/>
      <c r="CZ1247" s="155"/>
      <c r="DA1247" s="155"/>
      <c r="DB1247" s="155"/>
      <c r="DC1247" s="155"/>
      <c r="DD1247" s="155"/>
      <c r="DE1247" s="155"/>
      <c r="DF1247" s="155"/>
      <c r="DG1247" s="155"/>
      <c r="DH1247" s="155"/>
      <c r="DI1247" s="155"/>
      <c r="DJ1247" s="155"/>
      <c r="DK1247" s="155"/>
      <c r="DL1247" s="155"/>
      <c r="DM1247" s="155"/>
      <c r="DN1247" s="151"/>
      <c r="DO1247" s="151"/>
      <c r="DP1247" s="153"/>
      <c r="DQ1247" s="155"/>
      <c r="DR1247" s="155"/>
      <c r="DS1247" s="155"/>
      <c r="DT1247" s="155"/>
      <c r="DU1247" s="155"/>
      <c r="DV1247" s="155"/>
      <c r="DW1247" s="155"/>
      <c r="DX1247" s="155"/>
      <c r="DY1247" s="155"/>
      <c r="DZ1247" s="155"/>
      <c r="EA1247" s="155"/>
      <c r="EB1247" s="155"/>
      <c r="EC1247" s="155"/>
      <c r="ED1247" s="155"/>
      <c r="EE1247" s="155"/>
      <c r="EF1247" s="155"/>
      <c r="EG1247" s="155"/>
      <c r="EH1247" s="155"/>
      <c r="EI1247" s="155"/>
      <c r="EJ1247" s="155"/>
      <c r="EK1247" s="155"/>
      <c r="EL1247" s="155"/>
      <c r="EM1247" s="155"/>
      <c r="EN1247" s="155"/>
      <c r="EO1247" s="155"/>
      <c r="EP1247" s="155"/>
      <c r="EQ1247" s="155"/>
      <c r="ER1247" s="155"/>
      <c r="ES1247" s="151"/>
      <c r="ET1247" s="151"/>
      <c r="EU1247" s="153"/>
      <c r="EV1247" s="155"/>
      <c r="EW1247" s="161"/>
      <c r="EX1247" s="155"/>
      <c r="EY1247" s="155"/>
      <c r="EZ1247" s="155"/>
      <c r="FA1247" s="155"/>
      <c r="FB1247" s="155"/>
      <c r="FC1247" s="155"/>
      <c r="FD1247" s="155"/>
      <c r="FE1247" s="155"/>
      <c r="FF1247" s="155"/>
      <c r="FG1247" s="155"/>
      <c r="FH1247" s="155"/>
      <c r="FI1247" s="155"/>
      <c r="FJ1247" s="155"/>
      <c r="FK1247" s="155"/>
      <c r="FL1247" s="155"/>
      <c r="FM1247" s="155"/>
      <c r="FN1247" s="155"/>
      <c r="FO1247" s="148">
        <v>13.8</v>
      </c>
      <c r="FP1247" s="155"/>
      <c r="FQ1247" s="155"/>
      <c r="FR1247" s="155"/>
      <c r="FS1247" s="155"/>
      <c r="FT1247" s="155"/>
      <c r="FU1247" s="155"/>
      <c r="FV1247" s="155"/>
      <c r="FW1247" s="155"/>
      <c r="FX1247" s="155"/>
      <c r="FY1247" s="155"/>
      <c r="FZ1247" s="155"/>
      <c r="GA1247" s="151"/>
      <c r="GB1247" s="151"/>
      <c r="GC1247" s="153"/>
      <c r="GD1247" s="155"/>
      <c r="GE1247" s="155"/>
      <c r="GF1247" s="155"/>
      <c r="GG1247" s="155"/>
      <c r="GH1247" s="155"/>
      <c r="GI1247" s="155"/>
      <c r="GJ1247" s="155"/>
      <c r="GK1247" s="155"/>
      <c r="GL1247" s="155"/>
      <c r="GM1247" s="155"/>
      <c r="GN1247" s="155"/>
      <c r="GO1247" s="155"/>
      <c r="GP1247" s="155"/>
      <c r="GQ1247" s="155"/>
      <c r="GR1247" s="155"/>
      <c r="GS1247" s="155"/>
      <c r="GT1247" s="155"/>
      <c r="GU1247" s="155"/>
      <c r="GV1247" s="155"/>
      <c r="GW1247" s="155"/>
      <c r="GX1247" s="155"/>
      <c r="GY1247" s="155"/>
      <c r="GZ1247" s="155"/>
      <c r="HA1247" s="155"/>
      <c r="HB1247" s="155"/>
      <c r="HC1247" s="155"/>
      <c r="HD1247" s="155"/>
      <c r="HE1247" s="155"/>
      <c r="HF1247" s="155"/>
      <c r="HG1247" s="155"/>
      <c r="HH1247" s="151"/>
      <c r="HI1247" s="151"/>
      <c r="HJ1247" s="155"/>
      <c r="HK1247" s="155"/>
      <c r="HL1247" s="155"/>
      <c r="HM1247" s="155"/>
      <c r="HN1247" s="155"/>
      <c r="HO1247" s="155"/>
      <c r="HP1247" s="155"/>
      <c r="HQ1247" s="155"/>
      <c r="HR1247" s="155"/>
      <c r="HS1247" s="155"/>
      <c r="HT1247" s="155"/>
      <c r="HU1247" s="155"/>
      <c r="HV1247" s="155"/>
      <c r="HW1247" s="155"/>
      <c r="HX1247" s="155"/>
      <c r="HY1247" s="155"/>
      <c r="HZ1247" s="155"/>
      <c r="IA1247" s="155"/>
      <c r="IB1247" s="155"/>
      <c r="IC1247" s="155"/>
      <c r="ID1247" s="155"/>
      <c r="IE1247" s="155"/>
      <c r="IF1247" s="155"/>
      <c r="IG1247" s="155"/>
      <c r="IH1247" s="155"/>
      <c r="II1247" s="155"/>
      <c r="IJ1247" s="155"/>
      <c r="IK1247" s="155"/>
      <c r="IL1247" s="155"/>
      <c r="IM1247" s="155"/>
      <c r="IN1247" s="155"/>
      <c r="IO1247" s="155"/>
      <c r="IP1247" s="151"/>
      <c r="IQ1247" s="151"/>
      <c r="IR1247" s="155"/>
      <c r="IS1247" s="155"/>
      <c r="IT1247" s="155"/>
      <c r="IU1247" s="155"/>
      <c r="IV1247" s="155"/>
      <c r="IW1247" s="155"/>
      <c r="IX1247" s="155"/>
      <c r="IY1247" s="155"/>
      <c r="IZ1247" s="155"/>
      <c r="JA1247" s="155"/>
      <c r="JB1247" s="155"/>
      <c r="JC1247" s="155"/>
      <c r="JD1247" s="155"/>
      <c r="JE1247" s="155"/>
      <c r="JF1247" s="155"/>
      <c r="JG1247" s="155"/>
      <c r="JH1247" s="155"/>
      <c r="JI1247" s="155"/>
      <c r="JJ1247" s="155"/>
      <c r="JK1247" s="155"/>
      <c r="JL1247" s="155"/>
      <c r="JM1247" s="155"/>
      <c r="JN1247" s="155"/>
      <c r="JO1247" s="155"/>
      <c r="JP1247" s="155"/>
      <c r="JQ1247" s="155"/>
      <c r="JR1247" s="155"/>
      <c r="JS1247" s="155"/>
      <c r="JT1247" s="155"/>
      <c r="JU1247" s="155"/>
      <c r="JV1247" s="155"/>
      <c r="JW1247" s="151"/>
      <c r="JX1247" s="151"/>
      <c r="JY1247" s="155"/>
      <c r="JZ1247" s="155"/>
      <c r="KA1247" s="155"/>
      <c r="KB1247" s="155"/>
      <c r="KC1247" s="155"/>
      <c r="KD1247" s="155"/>
      <c r="KE1247" s="155"/>
      <c r="KF1247" s="155"/>
      <c r="KG1247" s="155"/>
      <c r="KH1247" s="155"/>
      <c r="KI1247" s="155"/>
      <c r="KJ1247" s="155"/>
      <c r="KK1247" s="155"/>
      <c r="KL1247" s="155"/>
      <c r="KM1247" s="155"/>
      <c r="KN1247" s="155"/>
      <c r="KO1247" s="155"/>
      <c r="KP1247" s="155"/>
      <c r="KQ1247" s="155"/>
      <c r="KR1247" s="155"/>
      <c r="KS1247" s="155"/>
      <c r="KT1247" s="155"/>
      <c r="KU1247" s="155"/>
      <c r="KV1247" s="155"/>
      <c r="KW1247" s="155"/>
      <c r="KX1247" s="155"/>
      <c r="KY1247" s="155"/>
      <c r="KZ1247" s="155"/>
      <c r="LA1247" s="155"/>
      <c r="LB1247" s="155"/>
      <c r="LC1247" s="155"/>
      <c r="LD1247" s="155"/>
      <c r="LE1247" s="151"/>
      <c r="LF1247" s="151"/>
      <c r="LG1247" s="155"/>
      <c r="LH1247" s="155"/>
      <c r="LI1247" s="155"/>
      <c r="LJ1247" s="155"/>
      <c r="LK1247" s="155"/>
      <c r="LL1247" s="155"/>
      <c r="LM1247" s="155"/>
      <c r="LN1247" s="155"/>
      <c r="LO1247" s="155"/>
      <c r="LP1247" s="155"/>
      <c r="LQ1247" s="155"/>
      <c r="LR1247" s="155"/>
      <c r="LS1247" s="155"/>
      <c r="LT1247" s="155"/>
      <c r="LU1247" s="155"/>
      <c r="LV1247" s="155"/>
      <c r="LW1247" s="155"/>
      <c r="LX1247" s="155"/>
      <c r="LY1247" s="155"/>
      <c r="LZ1247" s="155"/>
      <c r="MA1247" s="155"/>
      <c r="MB1247" s="155"/>
      <c r="MC1247" s="155"/>
      <c r="MD1247" s="155"/>
      <c r="ME1247" s="155"/>
      <c r="MF1247" s="155"/>
      <c r="MG1247" s="155"/>
      <c r="MH1247" s="155"/>
      <c r="MI1247" s="155"/>
      <c r="MJ1247" s="155"/>
      <c r="MK1247" s="155"/>
      <c r="ML1247" s="155"/>
    </row>
    <row r="1248" spans="1:350" ht="13.9" customHeight="1" outlineLevel="2" x14ac:dyDescent="0.2">
      <c r="A1248" s="185" t="s">
        <v>726</v>
      </c>
      <c r="B1248" s="181" t="s">
        <v>728</v>
      </c>
      <c r="C1248" s="154" t="s">
        <v>59</v>
      </c>
      <c r="D1248" s="154">
        <v>1004</v>
      </c>
      <c r="E1248" s="175"/>
      <c r="F1248" s="175">
        <f>D1248-E1248</f>
        <v>1004</v>
      </c>
      <c r="G1248" s="175" t="s">
        <v>1028</v>
      </c>
      <c r="H1248" s="170" t="s">
        <v>906</v>
      </c>
      <c r="I1248" s="170" t="s">
        <v>958</v>
      </c>
      <c r="J1248" s="212">
        <f ca="1">E1248+Q1248+AX1248+CF1248+DN1248+ES1248+GA1248+HH1248+IP1248+JW1248+LE1248</f>
        <v>1004</v>
      </c>
      <c r="K1248" s="212">
        <f>E1248+R1248+AY1248+CG1248+DO1248+ET1248+GB1248+HI1248+IQ1248+JX1248+LF1248</f>
        <v>1004</v>
      </c>
      <c r="L1248" s="172">
        <f ca="1">K1248/J1248</f>
        <v>1</v>
      </c>
      <c r="M1248" s="172">
        <f>K1248/D1248</f>
        <v>1</v>
      </c>
      <c r="N1248" s="183">
        <f ca="1">SUMIF($EV$8:$FZ$9,$O$5,$EV1249:$FZ1249)-SUMIF($EV$8:$FZ$9,$Q$5,$EV1249:$FZ1249)</f>
        <v>0</v>
      </c>
      <c r="O1248" s="156"/>
      <c r="P1248" s="16" t="s">
        <v>25</v>
      </c>
      <c r="Q1248" s="150">
        <v>0</v>
      </c>
      <c r="R1248" s="150">
        <v>0</v>
      </c>
      <c r="S1248" s="152" t="e">
        <v>#DIV/0!</v>
      </c>
      <c r="T1248" s="16"/>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c r="AQ1248" s="16"/>
      <c r="AR1248" s="16"/>
      <c r="AS1248" s="16"/>
      <c r="AT1248" s="16"/>
      <c r="AU1248" s="16"/>
      <c r="AV1248" s="16"/>
      <c r="AW1248" s="16"/>
      <c r="AX1248" s="150">
        <f t="shared" ca="1" si="3200"/>
        <v>0</v>
      </c>
      <c r="AY1248" s="150">
        <f>SUM(BA1249:CE1249)</f>
        <v>0</v>
      </c>
      <c r="AZ1248" s="152" t="e">
        <f ca="1">AY1248/AX1248</f>
        <v>#DIV/0!</v>
      </c>
      <c r="BA1248" s="16"/>
      <c r="BB1248" s="16"/>
      <c r="BC1248" s="16"/>
      <c r="BD1248" s="16"/>
      <c r="BE1248" s="16"/>
      <c r="BF1248" s="16"/>
      <c r="BG1248" s="16"/>
      <c r="BH1248" s="16"/>
      <c r="BI1248" s="16"/>
      <c r="BJ1248" s="16"/>
      <c r="BK1248" s="16"/>
      <c r="BL1248" s="16"/>
      <c r="BM1248" s="16"/>
      <c r="BN1248" s="16"/>
      <c r="BO1248" s="16"/>
      <c r="BP1248" s="16"/>
      <c r="BQ1248" s="16"/>
      <c r="BR1248" s="16"/>
      <c r="BS1248" s="16"/>
      <c r="BT1248" s="16"/>
      <c r="BU1248" s="16"/>
      <c r="BV1248" s="16"/>
      <c r="BW1248" s="16"/>
      <c r="BX1248" s="16"/>
      <c r="BY1248" s="16"/>
      <c r="BZ1248" s="16"/>
      <c r="CA1248" s="16"/>
      <c r="CB1248" s="16"/>
      <c r="CC1248" s="16"/>
      <c r="CD1248" s="16"/>
      <c r="CE1248" s="16"/>
      <c r="CF1248" s="150">
        <f t="shared" ref="CF1248" si="3238">SUM(CI1248:DM1248)</f>
        <v>340</v>
      </c>
      <c r="CG1248" s="150">
        <f>SUM(CI1249:DM1249)</f>
        <v>16</v>
      </c>
      <c r="CH1248" s="152">
        <f>CG1248/CF1248</f>
        <v>4.7058823529411764E-2</v>
      </c>
      <c r="CI1248" s="129"/>
      <c r="CJ1248" s="129"/>
      <c r="CK1248" s="129"/>
      <c r="CL1248" s="129"/>
      <c r="CM1248" s="129"/>
      <c r="CN1248" s="129"/>
      <c r="CO1248" s="129"/>
      <c r="CP1248" s="101"/>
      <c r="CQ1248" s="101"/>
      <c r="CR1248" s="101">
        <v>10</v>
      </c>
      <c r="CS1248" s="101">
        <v>10</v>
      </c>
      <c r="CT1248" s="101">
        <v>10</v>
      </c>
      <c r="CU1248" s="101">
        <v>10</v>
      </c>
      <c r="CV1248" s="101">
        <v>10</v>
      </c>
      <c r="CW1248" s="129">
        <v>10</v>
      </c>
      <c r="CX1248" s="129">
        <v>10</v>
      </c>
      <c r="CY1248" s="129">
        <v>10</v>
      </c>
      <c r="CZ1248" s="129">
        <v>10</v>
      </c>
      <c r="DA1248" s="129">
        <v>10</v>
      </c>
      <c r="DB1248" s="129">
        <v>20</v>
      </c>
      <c r="DC1248" s="129">
        <v>20</v>
      </c>
      <c r="DD1248" s="129">
        <v>20</v>
      </c>
      <c r="DE1248" s="129">
        <v>20</v>
      </c>
      <c r="DF1248" s="129">
        <v>20</v>
      </c>
      <c r="DG1248" s="129">
        <v>20</v>
      </c>
      <c r="DH1248" s="129">
        <v>20</v>
      </c>
      <c r="DI1248" s="129">
        <v>20</v>
      </c>
      <c r="DJ1248" s="129">
        <v>20</v>
      </c>
      <c r="DK1248" s="129">
        <v>20</v>
      </c>
      <c r="DL1248" s="129">
        <v>20</v>
      </c>
      <c r="DM1248" s="129">
        <v>20</v>
      </c>
      <c r="DN1248" s="150">
        <f t="shared" ref="DN1248" si="3239">SUM(DQ1248:ER1248)</f>
        <v>664</v>
      </c>
      <c r="DO1248" s="150">
        <f>SUM(DQ1249:ER1249)</f>
        <v>419</v>
      </c>
      <c r="DP1248" s="152">
        <f t="shared" ref="DP1248:DP1310" si="3240">DO1248/DN1248</f>
        <v>0.63102409638554213</v>
      </c>
      <c r="DQ1248" s="16">
        <v>25</v>
      </c>
      <c r="DR1248" s="16">
        <v>25</v>
      </c>
      <c r="DS1248" s="16">
        <v>25</v>
      </c>
      <c r="DT1248" s="16">
        <v>25</v>
      </c>
      <c r="DU1248" s="16">
        <v>25</v>
      </c>
      <c r="DV1248" s="16">
        <v>25</v>
      </c>
      <c r="DW1248" s="16">
        <v>25</v>
      </c>
      <c r="DX1248" s="16">
        <v>25</v>
      </c>
      <c r="DY1248" s="16">
        <v>25</v>
      </c>
      <c r="DZ1248" s="16">
        <v>25</v>
      </c>
      <c r="EA1248" s="16">
        <v>25</v>
      </c>
      <c r="EB1248" s="16">
        <v>25</v>
      </c>
      <c r="EC1248" s="16">
        <v>25</v>
      </c>
      <c r="ED1248" s="16">
        <v>25</v>
      </c>
      <c r="EE1248" s="16">
        <v>25</v>
      </c>
      <c r="EF1248" s="16">
        <v>25</v>
      </c>
      <c r="EG1248" s="16">
        <v>25</v>
      </c>
      <c r="EH1248" s="16">
        <v>25</v>
      </c>
      <c r="EI1248" s="16">
        <v>25</v>
      </c>
      <c r="EJ1248" s="16">
        <v>25</v>
      </c>
      <c r="EK1248" s="16">
        <v>24</v>
      </c>
      <c r="EL1248" s="16">
        <v>20</v>
      </c>
      <c r="EM1248" s="16">
        <v>20</v>
      </c>
      <c r="EN1248" s="16">
        <v>20</v>
      </c>
      <c r="EO1248" s="16">
        <v>20</v>
      </c>
      <c r="EP1248" s="16">
        <v>20</v>
      </c>
      <c r="EQ1248" s="16">
        <v>20</v>
      </c>
      <c r="ER1248" s="16">
        <v>20</v>
      </c>
      <c r="ES1248" s="150">
        <f t="shared" ca="1" si="3234"/>
        <v>0</v>
      </c>
      <c r="ET1248" s="150">
        <f>SUM(EV1249:FZ1249)</f>
        <v>473</v>
      </c>
      <c r="EU1248" s="152" t="e">
        <f t="shared" ca="1" si="3105"/>
        <v>#DIV/0!</v>
      </c>
      <c r="EV1248" s="16"/>
      <c r="EW1248" s="67"/>
      <c r="EX1248" s="16"/>
      <c r="EY1248" s="16"/>
      <c r="EZ1248" s="16"/>
      <c r="FA1248" s="16"/>
      <c r="FB1248" s="16"/>
      <c r="FC1248" s="16"/>
      <c r="FD1248" s="16"/>
      <c r="FE1248" s="16"/>
      <c r="FF1248" s="16"/>
      <c r="FG1248" s="16"/>
      <c r="FH1248" s="16"/>
      <c r="FI1248" s="16"/>
      <c r="FJ1248" s="16"/>
      <c r="FK1248" s="16"/>
      <c r="FL1248" s="16"/>
      <c r="FM1248" s="16"/>
      <c r="FN1248" s="16"/>
      <c r="FO1248" s="16"/>
      <c r="FP1248" s="16"/>
      <c r="FQ1248" s="16"/>
      <c r="FR1248" s="16"/>
      <c r="FS1248" s="16"/>
      <c r="FT1248" s="16"/>
      <c r="FU1248" s="16"/>
      <c r="FV1248" s="16"/>
      <c r="FW1248" s="16"/>
      <c r="FX1248" s="16"/>
      <c r="FY1248" s="16"/>
      <c r="FZ1248" s="16"/>
      <c r="GA1248" s="150">
        <f t="shared" ref="GA1248" ca="1" si="3241">SUMIF($GD$8:$HG$9,$O$5,GD1248:HG1248)</f>
        <v>0</v>
      </c>
      <c r="GB1248" s="150">
        <f t="shared" ref="GB1248" si="3242">SUM(GD1249:HG1249)</f>
        <v>96</v>
      </c>
      <c r="GC1248" s="152" t="e">
        <f t="shared" ref="GC1248" ca="1" si="3243">GB1248/GA1248</f>
        <v>#DIV/0!</v>
      </c>
      <c r="GD1248" s="16"/>
      <c r="GE1248" s="16"/>
      <c r="GF1248" s="16"/>
      <c r="GG1248" s="16"/>
      <c r="GH1248" s="16"/>
      <c r="GI1248" s="16"/>
      <c r="GJ1248" s="16"/>
      <c r="GK1248" s="16"/>
      <c r="GL1248" s="16"/>
      <c r="GM1248" s="16"/>
      <c r="GN1248" s="16"/>
      <c r="GO1248" s="16"/>
      <c r="GP1248" s="16"/>
      <c r="GQ1248" s="16"/>
      <c r="GR1248" s="16"/>
      <c r="GS1248" s="16"/>
      <c r="GT1248" s="16"/>
      <c r="GU1248" s="16"/>
      <c r="GV1248" s="16"/>
      <c r="GW1248" s="16"/>
      <c r="GX1248" s="16"/>
      <c r="GY1248" s="16"/>
      <c r="GZ1248" s="16"/>
      <c r="HA1248" s="16"/>
      <c r="HB1248" s="16"/>
      <c r="HC1248" s="16"/>
      <c r="HD1248" s="16"/>
      <c r="HE1248" s="16"/>
      <c r="HF1248" s="16"/>
      <c r="HG1248" s="16"/>
      <c r="HH1248" s="150"/>
      <c r="HI1248" s="150">
        <v>0</v>
      </c>
      <c r="HJ1248" s="152" t="e">
        <v>#DIV/0!</v>
      </c>
      <c r="HK1248" s="16"/>
      <c r="HL1248" s="16"/>
      <c r="HM1248" s="16"/>
      <c r="HN1248" s="16"/>
      <c r="HO1248" s="16"/>
      <c r="HP1248" s="16"/>
      <c r="HQ1248" s="16"/>
      <c r="HR1248" s="16"/>
      <c r="HS1248" s="16"/>
      <c r="HT1248" s="16"/>
      <c r="HU1248" s="16"/>
      <c r="HV1248" s="16"/>
      <c r="HW1248" s="16"/>
      <c r="HX1248" s="16"/>
      <c r="HY1248" s="16"/>
      <c r="HZ1248" s="16"/>
      <c r="IA1248" s="16"/>
      <c r="IB1248" s="16"/>
      <c r="IC1248" s="16"/>
      <c r="ID1248" s="16"/>
      <c r="IE1248" s="16"/>
      <c r="IF1248" s="16"/>
      <c r="IG1248" s="16"/>
      <c r="IH1248" s="16"/>
      <c r="II1248" s="16"/>
      <c r="IJ1248" s="16"/>
      <c r="IK1248" s="16"/>
      <c r="IL1248" s="16"/>
      <c r="IM1248" s="16"/>
      <c r="IN1248" s="16"/>
      <c r="IO1248" s="16"/>
      <c r="IP1248" s="150"/>
      <c r="IQ1248" s="150">
        <v>0</v>
      </c>
      <c r="IR1248" s="152" t="e">
        <v>#DIV/0!</v>
      </c>
      <c r="IS1248" s="16"/>
      <c r="IT1248" s="16"/>
      <c r="IU1248" s="16"/>
      <c r="IV1248" s="16"/>
      <c r="IW1248" s="16"/>
      <c r="IX1248" s="16"/>
      <c r="IY1248" s="16"/>
      <c r="IZ1248" s="16"/>
      <c r="JA1248" s="16"/>
      <c r="JB1248" s="16"/>
      <c r="JC1248" s="16"/>
      <c r="JD1248" s="16"/>
      <c r="JE1248" s="16"/>
      <c r="JF1248" s="16"/>
      <c r="JG1248" s="16"/>
      <c r="JH1248" s="16"/>
      <c r="JI1248" s="16"/>
      <c r="JJ1248" s="16"/>
      <c r="JK1248" s="16"/>
      <c r="JL1248" s="16"/>
      <c r="JM1248" s="16"/>
      <c r="JN1248" s="16"/>
      <c r="JO1248" s="16"/>
      <c r="JP1248" s="16"/>
      <c r="JQ1248" s="16"/>
      <c r="JR1248" s="16"/>
      <c r="JS1248" s="16"/>
      <c r="JT1248" s="16"/>
      <c r="JU1248" s="23"/>
      <c r="JV1248" s="16"/>
      <c r="JW1248" s="150"/>
      <c r="JX1248" s="150">
        <v>0</v>
      </c>
      <c r="JY1248" s="152" t="e">
        <v>#DIV/0!</v>
      </c>
      <c r="JZ1248" s="16"/>
      <c r="KA1248" s="16"/>
      <c r="KB1248" s="16"/>
      <c r="KC1248" s="16"/>
      <c r="KD1248" s="16"/>
      <c r="KE1248" s="16"/>
      <c r="KF1248" s="16"/>
      <c r="KG1248" s="16"/>
      <c r="KH1248" s="16"/>
      <c r="KI1248" s="16"/>
      <c r="KJ1248" s="16"/>
      <c r="KK1248" s="16"/>
      <c r="KL1248" s="16"/>
      <c r="KM1248" s="16"/>
      <c r="KN1248" s="16"/>
      <c r="KO1248" s="16"/>
      <c r="KP1248" s="16"/>
      <c r="KQ1248" s="16"/>
      <c r="KR1248" s="16"/>
      <c r="KS1248" s="16"/>
      <c r="KT1248" s="16"/>
      <c r="KU1248" s="16"/>
      <c r="KV1248" s="16"/>
      <c r="KW1248" s="16"/>
      <c r="KX1248" s="16"/>
      <c r="KY1248" s="16"/>
      <c r="KZ1248" s="16"/>
      <c r="LA1248" s="16"/>
      <c r="LB1248" s="16"/>
      <c r="LC1248" s="16"/>
      <c r="LD1248" s="16"/>
      <c r="LE1248" s="150"/>
      <c r="LF1248" s="150">
        <v>0</v>
      </c>
      <c r="LG1248" s="152" t="e">
        <v>#DIV/0!</v>
      </c>
      <c r="LH1248" s="16"/>
      <c r="LI1248" s="16"/>
      <c r="LJ1248" s="16"/>
      <c r="LK1248" s="16"/>
      <c r="LL1248" s="16"/>
      <c r="LM1248" s="16"/>
      <c r="LN1248" s="16"/>
      <c r="LO1248" s="16"/>
      <c r="LP1248" s="16"/>
      <c r="LQ1248" s="16"/>
      <c r="LR1248" s="16"/>
      <c r="LS1248" s="16"/>
      <c r="LT1248" s="16"/>
      <c r="LU1248" s="16"/>
      <c r="LV1248" s="16"/>
      <c r="LW1248" s="16"/>
      <c r="LX1248" s="16"/>
      <c r="LY1248" s="16"/>
      <c r="LZ1248" s="16"/>
      <c r="MA1248" s="16"/>
      <c r="MB1248" s="16"/>
      <c r="MC1248" s="16"/>
      <c r="MD1248" s="16"/>
      <c r="ME1248" s="16"/>
      <c r="MF1248" s="16"/>
      <c r="MG1248" s="16"/>
      <c r="MH1248" s="16"/>
      <c r="MI1248" s="16"/>
      <c r="MJ1248" s="16"/>
      <c r="MK1248" s="16"/>
      <c r="ML1248" s="16"/>
    </row>
    <row r="1249" spans="1:350" ht="13.9" customHeight="1" outlineLevel="2" x14ac:dyDescent="0.2">
      <c r="A1249" s="186"/>
      <c r="B1249" s="182"/>
      <c r="C1249" s="155"/>
      <c r="D1249" s="155"/>
      <c r="E1249" s="176"/>
      <c r="F1249" s="176"/>
      <c r="G1249" s="176"/>
      <c r="H1249" s="171"/>
      <c r="I1249" s="171"/>
      <c r="J1249" s="213"/>
      <c r="K1249" s="213"/>
      <c r="L1249" s="173"/>
      <c r="M1249" s="173"/>
      <c r="N1249" s="184"/>
      <c r="O1249" s="157"/>
      <c r="P1249" s="17" t="s">
        <v>26</v>
      </c>
      <c r="Q1249" s="151"/>
      <c r="R1249" s="151"/>
      <c r="S1249" s="153"/>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151"/>
      <c r="AY1249" s="151"/>
      <c r="AZ1249" s="153"/>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c r="CF1249" s="151"/>
      <c r="CG1249" s="151"/>
      <c r="CH1249" s="153"/>
      <c r="CI1249" s="141"/>
      <c r="CJ1249" s="141"/>
      <c r="CK1249" s="141"/>
      <c r="CL1249" s="141"/>
      <c r="CM1249" s="141"/>
      <c r="CN1249" s="141"/>
      <c r="CO1249" s="141"/>
      <c r="CP1249" s="95"/>
      <c r="CQ1249" s="95"/>
      <c r="CR1249" s="95"/>
      <c r="CS1249" s="95"/>
      <c r="CT1249" s="95"/>
      <c r="CU1249" s="95"/>
      <c r="CV1249" s="95"/>
      <c r="CW1249" s="141"/>
      <c r="CX1249" s="141"/>
      <c r="CY1249" s="141"/>
      <c r="CZ1249" s="141"/>
      <c r="DA1249" s="141"/>
      <c r="DB1249" s="141"/>
      <c r="DC1249" s="141"/>
      <c r="DD1249" s="141"/>
      <c r="DE1249" s="141"/>
      <c r="DF1249" s="141"/>
      <c r="DG1249" s="141"/>
      <c r="DH1249" s="141"/>
      <c r="DI1249" s="141"/>
      <c r="DJ1249" s="141"/>
      <c r="DK1249" s="141"/>
      <c r="DL1249" s="95"/>
      <c r="DM1249" s="141">
        <v>16</v>
      </c>
      <c r="DN1249" s="151"/>
      <c r="DO1249" s="151"/>
      <c r="DP1249" s="153"/>
      <c r="DQ1249" s="24">
        <v>112</v>
      </c>
      <c r="DR1249" s="24">
        <v>52</v>
      </c>
      <c r="DS1249" s="24">
        <v>26</v>
      </c>
      <c r="DT1249" s="24">
        <v>10</v>
      </c>
      <c r="DU1249" s="24">
        <v>10</v>
      </c>
      <c r="DV1249" s="24">
        <v>96</v>
      </c>
      <c r="DW1249" s="24"/>
      <c r="DX1249" s="24"/>
      <c r="DY1249" s="24">
        <v>113</v>
      </c>
      <c r="DZ1249" s="24"/>
      <c r="EA1249" s="24"/>
      <c r="EB1249" s="24"/>
      <c r="EC1249" s="24"/>
      <c r="ED1249" s="24"/>
      <c r="EE1249" s="24"/>
      <c r="EF1249" s="24"/>
      <c r="EG1249" s="24"/>
      <c r="EH1249" s="24"/>
      <c r="EI1249" s="24"/>
      <c r="EJ1249" s="24"/>
      <c r="EK1249" s="24"/>
      <c r="EL1249" s="24"/>
      <c r="EM1249" s="24"/>
      <c r="EN1249" s="24"/>
      <c r="EO1249" s="24"/>
      <c r="EP1249" s="24"/>
      <c r="EQ1249" s="24"/>
      <c r="ER1249" s="24"/>
      <c r="ES1249" s="151"/>
      <c r="ET1249" s="151"/>
      <c r="EU1249" s="153"/>
      <c r="EV1249" s="24"/>
      <c r="EW1249" s="125"/>
      <c r="EX1249" s="24"/>
      <c r="EY1249" s="24"/>
      <c r="EZ1249" s="24"/>
      <c r="FA1249" s="24"/>
      <c r="FB1249" s="24"/>
      <c r="FC1249" s="24"/>
      <c r="FD1249" s="24">
        <v>26</v>
      </c>
      <c r="FE1249" s="24">
        <v>58</v>
      </c>
      <c r="FF1249" s="24">
        <v>38</v>
      </c>
      <c r="FG1249" s="24">
        <v>60</v>
      </c>
      <c r="FH1249" s="24">
        <v>45</v>
      </c>
      <c r="FI1249" s="24">
        <v>52</v>
      </c>
      <c r="FJ1249" s="24">
        <v>7</v>
      </c>
      <c r="FK1249" s="24">
        <v>51</v>
      </c>
      <c r="FL1249" s="24">
        <v>0</v>
      </c>
      <c r="FM1249" s="24">
        <v>0</v>
      </c>
      <c r="FN1249" s="24">
        <v>48</v>
      </c>
      <c r="FO1249" s="24">
        <v>16</v>
      </c>
      <c r="FP1249" s="24">
        <v>20</v>
      </c>
      <c r="FQ1249" s="24"/>
      <c r="FR1249" s="24"/>
      <c r="FS1249" s="24"/>
      <c r="FT1249" s="24"/>
      <c r="FU1249" s="24"/>
      <c r="FV1249" s="24"/>
      <c r="FW1249" s="24">
        <v>52</v>
      </c>
      <c r="FX1249" s="24"/>
      <c r="FY1249" s="24"/>
      <c r="FZ1249" s="24"/>
      <c r="GA1249" s="151"/>
      <c r="GB1249" s="151"/>
      <c r="GC1249" s="153"/>
      <c r="GD1249" s="24">
        <v>34</v>
      </c>
      <c r="GE1249" s="24"/>
      <c r="GF1249" s="24"/>
      <c r="GG1249" s="24"/>
      <c r="GH1249" s="24"/>
      <c r="GI1249" s="24"/>
      <c r="GJ1249" s="24">
        <v>28</v>
      </c>
      <c r="GK1249" s="24"/>
      <c r="GL1249" s="24"/>
      <c r="GM1249" s="24"/>
      <c r="GN1249" s="24"/>
      <c r="GO1249" s="24"/>
      <c r="GP1249" s="24">
        <v>25</v>
      </c>
      <c r="GQ1249" s="24"/>
      <c r="GR1249" s="24"/>
      <c r="GS1249" s="24"/>
      <c r="GT1249" s="24">
        <v>9</v>
      </c>
      <c r="GU1249" s="24"/>
      <c r="GV1249" s="24"/>
      <c r="GW1249" s="24"/>
      <c r="GX1249" s="24"/>
      <c r="GY1249" s="24"/>
      <c r="GZ1249" s="24"/>
      <c r="HA1249" s="24"/>
      <c r="HB1249" s="24"/>
      <c r="HC1249" s="24"/>
      <c r="HD1249" s="24"/>
      <c r="HE1249" s="24"/>
      <c r="HF1249" s="24"/>
      <c r="HG1249" s="24"/>
      <c r="HH1249" s="151"/>
      <c r="HI1249" s="151"/>
      <c r="HJ1249" s="153"/>
      <c r="HK1249" s="24"/>
      <c r="HL1249" s="24"/>
      <c r="HM1249" s="24"/>
      <c r="HN1249" s="24"/>
      <c r="HO1249" s="24"/>
      <c r="HP1249" s="24"/>
      <c r="HQ1249" s="24"/>
      <c r="HR1249" s="24"/>
      <c r="HS1249" s="24"/>
      <c r="HT1249" s="24"/>
      <c r="HU1249" s="24"/>
      <c r="HV1249" s="24"/>
      <c r="HW1249" s="24"/>
      <c r="HX1249" s="24"/>
      <c r="HY1249" s="24"/>
      <c r="HZ1249" s="24"/>
      <c r="IA1249" s="24"/>
      <c r="IB1249" s="24"/>
      <c r="IC1249" s="24"/>
      <c r="ID1249" s="24"/>
      <c r="IE1249" s="24"/>
      <c r="IF1249" s="24"/>
      <c r="IG1249" s="24"/>
      <c r="IH1249" s="24"/>
      <c r="II1249" s="24"/>
      <c r="IJ1249" s="24"/>
      <c r="IK1249" s="24"/>
      <c r="IL1249" s="24"/>
      <c r="IM1249" s="24"/>
      <c r="IN1249" s="24"/>
      <c r="IO1249" s="24"/>
      <c r="IP1249" s="151"/>
      <c r="IQ1249" s="151"/>
      <c r="IR1249" s="153"/>
      <c r="IS1249" s="24"/>
      <c r="IT1249" s="24"/>
      <c r="IU1249" s="24"/>
      <c r="IV1249" s="24"/>
      <c r="IW1249" s="24"/>
      <c r="IX1249" s="24"/>
      <c r="IY1249" s="24"/>
      <c r="IZ1249" s="24"/>
      <c r="JA1249" s="24"/>
      <c r="JB1249" s="24"/>
      <c r="JC1249" s="24"/>
      <c r="JD1249" s="24"/>
      <c r="JE1249" s="24"/>
      <c r="JF1249" s="24"/>
      <c r="JG1249" s="24"/>
      <c r="JH1249" s="24"/>
      <c r="JI1249" s="24"/>
      <c r="JJ1249" s="24"/>
      <c r="JK1249" s="24"/>
      <c r="JL1249" s="24"/>
      <c r="JM1249" s="24"/>
      <c r="JN1249" s="24"/>
      <c r="JO1249" s="24"/>
      <c r="JP1249" s="24"/>
      <c r="JQ1249" s="24"/>
      <c r="JR1249" s="24"/>
      <c r="JS1249" s="24"/>
      <c r="JT1249" s="24"/>
      <c r="JU1249" s="25"/>
      <c r="JV1249" s="24"/>
      <c r="JW1249" s="151"/>
      <c r="JX1249" s="151"/>
      <c r="JY1249" s="153"/>
      <c r="JZ1249" s="24"/>
      <c r="KA1249" s="24"/>
      <c r="KB1249" s="24"/>
      <c r="KC1249" s="24"/>
      <c r="KD1249" s="24"/>
      <c r="KE1249" s="24"/>
      <c r="KF1249" s="24"/>
      <c r="KG1249" s="24"/>
      <c r="KH1249" s="24"/>
      <c r="KI1249" s="24"/>
      <c r="KJ1249" s="24"/>
      <c r="KK1249" s="24"/>
      <c r="KL1249" s="24"/>
      <c r="KM1249" s="24"/>
      <c r="KN1249" s="24"/>
      <c r="KO1249" s="24"/>
      <c r="KP1249" s="24"/>
      <c r="KQ1249" s="24"/>
      <c r="KR1249" s="24"/>
      <c r="KS1249" s="24"/>
      <c r="KT1249" s="24"/>
      <c r="KU1249" s="24"/>
      <c r="KV1249" s="24"/>
      <c r="KW1249" s="24"/>
      <c r="KX1249" s="24"/>
      <c r="KY1249" s="24"/>
      <c r="KZ1249" s="24"/>
      <c r="LA1249" s="24"/>
      <c r="LB1249" s="24"/>
      <c r="LC1249" s="24"/>
      <c r="LD1249" s="24"/>
      <c r="LE1249" s="151"/>
      <c r="LF1249" s="151"/>
      <c r="LG1249" s="153"/>
      <c r="LH1249" s="24"/>
      <c r="LI1249" s="24"/>
      <c r="LJ1249" s="24"/>
      <c r="LK1249" s="24"/>
      <c r="LL1249" s="24"/>
      <c r="LM1249" s="24"/>
      <c r="LN1249" s="24"/>
      <c r="LO1249" s="24"/>
      <c r="LP1249" s="24"/>
      <c r="LQ1249" s="24"/>
      <c r="LR1249" s="24"/>
      <c r="LS1249" s="24"/>
      <c r="LT1249" s="24"/>
      <c r="LU1249" s="24"/>
      <c r="LV1249" s="24"/>
      <c r="LW1249" s="24"/>
      <c r="LX1249" s="24"/>
      <c r="LY1249" s="24"/>
      <c r="LZ1249" s="24"/>
      <c r="MA1249" s="24"/>
      <c r="MB1249" s="24"/>
      <c r="MC1249" s="24"/>
      <c r="MD1249" s="24"/>
      <c r="ME1249" s="24"/>
      <c r="MF1249" s="24"/>
      <c r="MG1249" s="24"/>
      <c r="MH1249" s="24"/>
      <c r="MI1249" s="24"/>
      <c r="MJ1249" s="24"/>
      <c r="MK1249" s="24"/>
      <c r="ML1249" s="24"/>
    </row>
    <row r="1250" spans="1:350" ht="13.5" customHeight="1" outlineLevel="2" x14ac:dyDescent="0.2">
      <c r="A1250" s="185" t="s">
        <v>727</v>
      </c>
      <c r="B1250" s="218" t="s">
        <v>100</v>
      </c>
      <c r="C1250" s="154" t="s">
        <v>59</v>
      </c>
      <c r="D1250" s="154">
        <v>1149</v>
      </c>
      <c r="E1250" s="175"/>
      <c r="F1250" s="175">
        <f>D1250-E1250</f>
        <v>1149</v>
      </c>
      <c r="G1250" s="175" t="s">
        <v>1101</v>
      </c>
      <c r="H1250" s="170" t="s">
        <v>884</v>
      </c>
      <c r="I1250" s="170" t="s">
        <v>909</v>
      </c>
      <c r="J1250" s="212">
        <v>1149</v>
      </c>
      <c r="K1250" s="299">
        <f>E1250+R1250+AY1250+CG1250+DO1250+ET1250+GB1250+HI1250+IQ1250+JX1250+LF1250</f>
        <v>1149</v>
      </c>
      <c r="L1250" s="172">
        <f>K1250/J1250</f>
        <v>1</v>
      </c>
      <c r="M1250" s="172">
        <f>K1250/D1250</f>
        <v>1</v>
      </c>
      <c r="N1250" s="183">
        <f ca="1">SUMIF($EV$8:$FZ$9,$O$5,$EV1251:$FZ1251)-SUMIF($EV$8:$FZ$9,$Q$5,$EV1251:$FZ1251)</f>
        <v>0</v>
      </c>
      <c r="O1250" s="156"/>
      <c r="P1250" s="16" t="s">
        <v>25</v>
      </c>
      <c r="Q1250" s="150">
        <v>0</v>
      </c>
      <c r="R1250" s="150">
        <v>0</v>
      </c>
      <c r="S1250" s="152" t="e">
        <v>#DIV/0!</v>
      </c>
      <c r="T1250" s="16"/>
      <c r="U1250" s="16"/>
      <c r="V1250" s="16"/>
      <c r="W1250" s="16"/>
      <c r="X1250" s="16"/>
      <c r="Y1250" s="16"/>
      <c r="Z1250" s="16"/>
      <c r="AA1250" s="16"/>
      <c r="AB1250" s="16"/>
      <c r="AC1250" s="16"/>
      <c r="AD1250" s="16"/>
      <c r="AE1250" s="16"/>
      <c r="AF1250" s="16"/>
      <c r="AG1250" s="16"/>
      <c r="AH1250" s="16"/>
      <c r="AI1250" s="16"/>
      <c r="AJ1250" s="16"/>
      <c r="AK1250" s="16"/>
      <c r="AL1250" s="16"/>
      <c r="AM1250" s="16"/>
      <c r="AN1250" s="16"/>
      <c r="AO1250" s="16"/>
      <c r="AP1250" s="16"/>
      <c r="AQ1250" s="16"/>
      <c r="AR1250" s="16"/>
      <c r="AS1250" s="16"/>
      <c r="AT1250" s="16"/>
      <c r="AU1250" s="16"/>
      <c r="AV1250" s="16"/>
      <c r="AW1250" s="16"/>
      <c r="AX1250" s="150">
        <f ca="1">SUMIF($BA$8:$CE$9,$O$5,$BA1250:$CE1250)</f>
        <v>105</v>
      </c>
      <c r="AY1250" s="150">
        <f>SUM(BA1251:CE1251)</f>
        <v>54</v>
      </c>
      <c r="AZ1250" s="152">
        <f ca="1">AY1250/AX1250</f>
        <v>0.51428571428571423</v>
      </c>
      <c r="BA1250" s="16"/>
      <c r="BB1250" s="16"/>
      <c r="BC1250" s="16"/>
      <c r="BD1250" s="16"/>
      <c r="BE1250" s="16"/>
      <c r="BF1250" s="16"/>
      <c r="BG1250" s="16"/>
      <c r="BH1250" s="16"/>
      <c r="BI1250" s="16"/>
      <c r="BJ1250" s="16"/>
      <c r="BK1250" s="16"/>
      <c r="BL1250" s="16"/>
      <c r="BM1250" s="16"/>
      <c r="BN1250" s="16"/>
      <c r="BO1250" s="16"/>
      <c r="BP1250" s="16"/>
      <c r="BQ1250" s="16"/>
      <c r="BR1250" s="16"/>
      <c r="BS1250" s="16"/>
      <c r="BT1250" s="16"/>
      <c r="BU1250" s="16"/>
      <c r="BV1250" s="16"/>
      <c r="BW1250" s="16">
        <v>10</v>
      </c>
      <c r="BX1250" s="16">
        <v>10</v>
      </c>
      <c r="BY1250" s="16">
        <v>10</v>
      </c>
      <c r="BZ1250" s="16">
        <v>15</v>
      </c>
      <c r="CA1250" s="16">
        <v>15</v>
      </c>
      <c r="CB1250" s="16">
        <v>15</v>
      </c>
      <c r="CC1250" s="16">
        <v>15</v>
      </c>
      <c r="CD1250" s="16">
        <v>15</v>
      </c>
      <c r="CE1250" s="16"/>
      <c r="CF1250" s="150">
        <f t="shared" ref="CF1250" si="3244">SUM(CI1250:DM1250)</f>
        <v>801</v>
      </c>
      <c r="CG1250" s="150">
        <f>SUM(CI1251:DM1251)</f>
        <v>204</v>
      </c>
      <c r="CH1250" s="152">
        <f>CG1250/CF1250</f>
        <v>0.25468164794007492</v>
      </c>
      <c r="CI1250" s="129"/>
      <c r="CJ1250" s="129">
        <v>15</v>
      </c>
      <c r="CK1250" s="129">
        <v>15</v>
      </c>
      <c r="CL1250" s="129">
        <v>15</v>
      </c>
      <c r="CM1250" s="129">
        <v>28</v>
      </c>
      <c r="CN1250" s="129">
        <v>28</v>
      </c>
      <c r="CO1250" s="129">
        <v>28</v>
      </c>
      <c r="CP1250" s="101">
        <v>28</v>
      </c>
      <c r="CQ1250" s="101">
        <v>28</v>
      </c>
      <c r="CR1250" s="101">
        <v>28</v>
      </c>
      <c r="CS1250" s="101">
        <v>28</v>
      </c>
      <c r="CT1250" s="101">
        <v>28</v>
      </c>
      <c r="CU1250" s="101">
        <v>28</v>
      </c>
      <c r="CV1250" s="101">
        <v>28</v>
      </c>
      <c r="CW1250" s="129">
        <v>28</v>
      </c>
      <c r="CX1250" s="129">
        <v>28</v>
      </c>
      <c r="CY1250" s="129">
        <v>28</v>
      </c>
      <c r="CZ1250" s="129">
        <v>28</v>
      </c>
      <c r="DA1250" s="129">
        <v>28</v>
      </c>
      <c r="DB1250" s="129">
        <v>28</v>
      </c>
      <c r="DC1250" s="129">
        <v>28</v>
      </c>
      <c r="DD1250" s="129">
        <v>28</v>
      </c>
      <c r="DE1250" s="129">
        <v>28</v>
      </c>
      <c r="DF1250" s="129">
        <v>28</v>
      </c>
      <c r="DG1250" s="129">
        <v>28</v>
      </c>
      <c r="DH1250" s="129">
        <v>28</v>
      </c>
      <c r="DI1250" s="129">
        <v>28</v>
      </c>
      <c r="DJ1250" s="129">
        <v>28</v>
      </c>
      <c r="DK1250" s="129">
        <v>28</v>
      </c>
      <c r="DL1250" s="129">
        <v>28</v>
      </c>
      <c r="DM1250" s="129">
        <v>28</v>
      </c>
      <c r="DN1250" s="150">
        <f t="shared" ref="DN1250" si="3245">SUM(DQ1250:ER1250)</f>
        <v>242</v>
      </c>
      <c r="DO1250" s="150">
        <f>SUM(DQ1251:ER1251)</f>
        <v>302</v>
      </c>
      <c r="DP1250" s="152">
        <f t="shared" si="3240"/>
        <v>1.2479338842975207</v>
      </c>
      <c r="DQ1250" s="16">
        <v>28</v>
      </c>
      <c r="DR1250" s="16">
        <v>28</v>
      </c>
      <c r="DS1250" s="16">
        <v>28</v>
      </c>
      <c r="DT1250" s="16">
        <v>28</v>
      </c>
      <c r="DU1250" s="16">
        <v>28</v>
      </c>
      <c r="DV1250" s="16">
        <v>28</v>
      </c>
      <c r="DW1250" s="16">
        <v>28</v>
      </c>
      <c r="DX1250" s="16">
        <v>18</v>
      </c>
      <c r="DY1250" s="16">
        <v>18</v>
      </c>
      <c r="DZ1250" s="16">
        <v>10</v>
      </c>
      <c r="EA1250" s="16"/>
      <c r="EB1250" s="16"/>
      <c r="EC1250" s="16"/>
      <c r="ED1250" s="16"/>
      <c r="EE1250" s="16"/>
      <c r="EF1250" s="16"/>
      <c r="EG1250" s="16"/>
      <c r="EH1250" s="16"/>
      <c r="EI1250" s="16"/>
      <c r="EJ1250" s="16"/>
      <c r="EK1250" s="16"/>
      <c r="EL1250" s="16"/>
      <c r="EM1250" s="16"/>
      <c r="EN1250" s="16"/>
      <c r="EO1250" s="16"/>
      <c r="EP1250" s="16"/>
      <c r="EQ1250" s="16"/>
      <c r="ER1250" s="16"/>
      <c r="ES1250" s="150">
        <f t="shared" ca="1" si="3234"/>
        <v>0</v>
      </c>
      <c r="ET1250" s="150">
        <f>SUM(EV1251:FZ1251)</f>
        <v>589</v>
      </c>
      <c r="EU1250" s="152" t="e">
        <f t="shared" ca="1" si="3105"/>
        <v>#DIV/0!</v>
      </c>
      <c r="EV1250" s="129"/>
      <c r="EW1250" s="67"/>
      <c r="EX1250" s="129"/>
      <c r="EY1250" s="129"/>
      <c r="EZ1250" s="129"/>
      <c r="FA1250" s="129"/>
      <c r="FB1250" s="129"/>
      <c r="FC1250" s="129"/>
      <c r="FD1250" s="129"/>
      <c r="FE1250" s="129"/>
      <c r="FF1250" s="129"/>
      <c r="FG1250" s="129"/>
      <c r="FH1250" s="129"/>
      <c r="FI1250" s="129"/>
      <c r="FJ1250" s="129"/>
      <c r="FK1250" s="129"/>
      <c r="FL1250" s="129"/>
      <c r="FM1250" s="129"/>
      <c r="FN1250" s="129"/>
      <c r="FO1250" s="129"/>
      <c r="FP1250" s="129"/>
      <c r="FQ1250" s="129"/>
      <c r="FR1250" s="129"/>
      <c r="FS1250" s="129"/>
      <c r="FT1250" s="129"/>
      <c r="FU1250" s="129"/>
      <c r="FV1250" s="129"/>
      <c r="FW1250" s="129"/>
      <c r="FX1250" s="129"/>
      <c r="FY1250" s="129"/>
      <c r="FZ1250" s="129"/>
      <c r="GA1250" s="150">
        <f t="shared" ref="GA1250" ca="1" si="3246">SUMIF($GD$8:$HG$9,$O$5,GD1250:HG1250)</f>
        <v>0</v>
      </c>
      <c r="GB1250" s="150">
        <f t="shared" ref="GB1250" si="3247">SUM(GD1251:HG1251)</f>
        <v>0</v>
      </c>
      <c r="GC1250" s="152" t="e">
        <f t="shared" ref="GC1250" ca="1" si="3248">GB1250/GA1250</f>
        <v>#DIV/0!</v>
      </c>
      <c r="GD1250" s="16"/>
      <c r="GE1250" s="16"/>
      <c r="GF1250" s="16"/>
      <c r="GG1250" s="16"/>
      <c r="GH1250" s="16"/>
      <c r="GI1250" s="16"/>
      <c r="GJ1250" s="16"/>
      <c r="GK1250" s="16"/>
      <c r="GL1250" s="16"/>
      <c r="GM1250" s="16"/>
      <c r="GN1250" s="16"/>
      <c r="GO1250" s="16"/>
      <c r="GP1250" s="16"/>
      <c r="GQ1250" s="16"/>
      <c r="GR1250" s="16"/>
      <c r="GS1250" s="16"/>
      <c r="GT1250" s="16"/>
      <c r="GU1250" s="16"/>
      <c r="GV1250" s="16"/>
      <c r="GW1250" s="16"/>
      <c r="GX1250" s="16"/>
      <c r="GY1250" s="16"/>
      <c r="GZ1250" s="16"/>
      <c r="HA1250" s="16"/>
      <c r="HB1250" s="16"/>
      <c r="HC1250" s="16"/>
      <c r="HD1250" s="16"/>
      <c r="HE1250" s="16"/>
      <c r="HF1250" s="16"/>
      <c r="HG1250" s="16"/>
      <c r="HH1250" s="150"/>
      <c r="HI1250" s="150">
        <v>0</v>
      </c>
      <c r="HJ1250" s="152" t="e">
        <v>#DIV/0!</v>
      </c>
      <c r="HK1250" s="16"/>
      <c r="HL1250" s="16"/>
      <c r="HM1250" s="16"/>
      <c r="HN1250" s="16"/>
      <c r="HO1250" s="16"/>
      <c r="HP1250" s="16"/>
      <c r="HQ1250" s="16"/>
      <c r="HR1250" s="16"/>
      <c r="HS1250" s="16"/>
      <c r="HT1250" s="16"/>
      <c r="HU1250" s="16"/>
      <c r="HV1250" s="16"/>
      <c r="HW1250" s="16"/>
      <c r="HX1250" s="16"/>
      <c r="HY1250" s="16"/>
      <c r="HZ1250" s="16"/>
      <c r="IA1250" s="16"/>
      <c r="IB1250" s="16"/>
      <c r="IC1250" s="16"/>
      <c r="ID1250" s="16"/>
      <c r="IE1250" s="16"/>
      <c r="IF1250" s="16"/>
      <c r="IG1250" s="16"/>
      <c r="IH1250" s="16"/>
      <c r="II1250" s="16"/>
      <c r="IJ1250" s="16"/>
      <c r="IK1250" s="16"/>
      <c r="IL1250" s="16"/>
      <c r="IM1250" s="16"/>
      <c r="IN1250" s="16"/>
      <c r="IO1250" s="16"/>
      <c r="IP1250" s="150"/>
      <c r="IQ1250" s="150">
        <v>0</v>
      </c>
      <c r="IR1250" s="152" t="e">
        <v>#DIV/0!</v>
      </c>
      <c r="IS1250" s="16"/>
      <c r="IT1250" s="16"/>
      <c r="IU1250" s="16"/>
      <c r="IV1250" s="16"/>
      <c r="IW1250" s="16"/>
      <c r="IX1250" s="16"/>
      <c r="IY1250" s="16"/>
      <c r="IZ1250" s="16"/>
      <c r="JA1250" s="16"/>
      <c r="JB1250" s="16"/>
      <c r="JC1250" s="16"/>
      <c r="JD1250" s="16"/>
      <c r="JE1250" s="16"/>
      <c r="JF1250" s="16"/>
      <c r="JG1250" s="16"/>
      <c r="JH1250" s="16"/>
      <c r="JI1250" s="16"/>
      <c r="JJ1250" s="16"/>
      <c r="JK1250" s="16"/>
      <c r="JL1250" s="16"/>
      <c r="JM1250" s="16"/>
      <c r="JN1250" s="16"/>
      <c r="JO1250" s="16"/>
      <c r="JP1250" s="16"/>
      <c r="JQ1250" s="16"/>
      <c r="JR1250" s="16"/>
      <c r="JS1250" s="16"/>
      <c r="JT1250" s="16"/>
      <c r="JU1250" s="23"/>
      <c r="JV1250" s="16"/>
      <c r="JW1250" s="150"/>
      <c r="JX1250" s="150">
        <v>0</v>
      </c>
      <c r="JY1250" s="152" t="e">
        <v>#DIV/0!</v>
      </c>
      <c r="JZ1250" s="16"/>
      <c r="KA1250" s="16"/>
      <c r="KB1250" s="16"/>
      <c r="KC1250" s="16"/>
      <c r="KD1250" s="16"/>
      <c r="KE1250" s="16"/>
      <c r="KF1250" s="16"/>
      <c r="KG1250" s="16"/>
      <c r="KH1250" s="16"/>
      <c r="KI1250" s="16"/>
      <c r="KJ1250" s="16"/>
      <c r="KK1250" s="16"/>
      <c r="KL1250" s="16"/>
      <c r="KM1250" s="16"/>
      <c r="KN1250" s="16"/>
      <c r="KO1250" s="16"/>
      <c r="KP1250" s="16"/>
      <c r="KQ1250" s="16"/>
      <c r="KR1250" s="16"/>
      <c r="KS1250" s="16"/>
      <c r="KT1250" s="16"/>
      <c r="KU1250" s="16"/>
      <c r="KV1250" s="16"/>
      <c r="KW1250" s="16"/>
      <c r="KX1250" s="16"/>
      <c r="KY1250" s="16"/>
      <c r="KZ1250" s="16"/>
      <c r="LA1250" s="16"/>
      <c r="LB1250" s="16"/>
      <c r="LC1250" s="16"/>
      <c r="LD1250" s="16"/>
      <c r="LE1250" s="150"/>
      <c r="LF1250" s="150">
        <v>0</v>
      </c>
      <c r="LG1250" s="152" t="e">
        <v>#DIV/0!</v>
      </c>
      <c r="LH1250" s="16"/>
      <c r="LI1250" s="16"/>
      <c r="LJ1250" s="16"/>
      <c r="LK1250" s="16"/>
      <c r="LL1250" s="16"/>
      <c r="LM1250" s="16"/>
      <c r="LN1250" s="16"/>
      <c r="LO1250" s="16"/>
      <c r="LP1250" s="16"/>
      <c r="LQ1250" s="16"/>
      <c r="LR1250" s="16"/>
      <c r="LS1250" s="16"/>
      <c r="LT1250" s="16"/>
      <c r="LU1250" s="16"/>
      <c r="LV1250" s="16"/>
      <c r="LW1250" s="16"/>
      <c r="LX1250" s="16"/>
      <c r="LY1250" s="16"/>
      <c r="LZ1250" s="16"/>
      <c r="MA1250" s="16"/>
      <c r="MB1250" s="16"/>
      <c r="MC1250" s="16"/>
      <c r="MD1250" s="16"/>
      <c r="ME1250" s="16"/>
      <c r="MF1250" s="16"/>
      <c r="MG1250" s="16"/>
      <c r="MH1250" s="16"/>
      <c r="MI1250" s="16"/>
      <c r="MJ1250" s="16"/>
      <c r="MK1250" s="16"/>
      <c r="ML1250" s="16"/>
    </row>
    <row r="1251" spans="1:350" ht="13.9" customHeight="1" outlineLevel="2" x14ac:dyDescent="0.2">
      <c r="A1251" s="186"/>
      <c r="B1251" s="219"/>
      <c r="C1251" s="155"/>
      <c r="D1251" s="155"/>
      <c r="E1251" s="176"/>
      <c r="F1251" s="176"/>
      <c r="G1251" s="176"/>
      <c r="H1251" s="171"/>
      <c r="I1251" s="171"/>
      <c r="J1251" s="213"/>
      <c r="K1251" s="300"/>
      <c r="L1251" s="173"/>
      <c r="M1251" s="173"/>
      <c r="N1251" s="184"/>
      <c r="O1251" s="157"/>
      <c r="P1251" s="17" t="s">
        <v>26</v>
      </c>
      <c r="Q1251" s="151"/>
      <c r="R1251" s="151"/>
      <c r="S1251" s="153"/>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151"/>
      <c r="AY1251" s="151"/>
      <c r="AZ1251" s="153"/>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v>2</v>
      </c>
      <c r="CA1251" s="24">
        <v>12</v>
      </c>
      <c r="CB1251" s="24">
        <v>18</v>
      </c>
      <c r="CC1251" s="24">
        <v>17</v>
      </c>
      <c r="CD1251" s="24"/>
      <c r="CE1251" s="24">
        <v>5</v>
      </c>
      <c r="CF1251" s="151"/>
      <c r="CG1251" s="151"/>
      <c r="CH1251" s="153"/>
      <c r="CI1251" s="141"/>
      <c r="CJ1251" s="141"/>
      <c r="CK1251" s="141">
        <v>10</v>
      </c>
      <c r="CL1251" s="141"/>
      <c r="CM1251" s="141"/>
      <c r="CN1251" s="141">
        <v>24</v>
      </c>
      <c r="CO1251" s="141">
        <v>8</v>
      </c>
      <c r="CP1251" s="95"/>
      <c r="CQ1251" s="95">
        <v>26</v>
      </c>
      <c r="CR1251" s="95"/>
      <c r="CS1251" s="95">
        <v>13</v>
      </c>
      <c r="CT1251" s="95"/>
      <c r="CU1251" s="95">
        <v>31</v>
      </c>
      <c r="CV1251" s="95">
        <v>26</v>
      </c>
      <c r="CW1251" s="141"/>
      <c r="CX1251" s="141"/>
      <c r="CY1251" s="141"/>
      <c r="CZ1251" s="141">
        <v>7</v>
      </c>
      <c r="DA1251" s="141">
        <v>5</v>
      </c>
      <c r="DB1251" s="141">
        <v>10</v>
      </c>
      <c r="DC1251" s="141">
        <v>33</v>
      </c>
      <c r="DD1251" s="141"/>
      <c r="DE1251" s="141"/>
      <c r="DF1251" s="141"/>
      <c r="DG1251" s="141"/>
      <c r="DH1251" s="141"/>
      <c r="DI1251" s="141">
        <v>11</v>
      </c>
      <c r="DJ1251" s="141"/>
      <c r="DK1251" s="141"/>
      <c r="DL1251" s="141"/>
      <c r="DM1251" s="141"/>
      <c r="DN1251" s="151"/>
      <c r="DO1251" s="151"/>
      <c r="DP1251" s="153"/>
      <c r="DQ1251" s="24">
        <v>4</v>
      </c>
      <c r="DR1251" s="24">
        <v>49</v>
      </c>
      <c r="DS1251" s="24">
        <v>70</v>
      </c>
      <c r="DT1251" s="24"/>
      <c r="DU1251" s="24">
        <v>2</v>
      </c>
      <c r="DV1251" s="24"/>
      <c r="DW1251" s="24"/>
      <c r="DX1251" s="24"/>
      <c r="DY1251" s="24"/>
      <c r="DZ1251" s="24">
        <v>11</v>
      </c>
      <c r="EA1251" s="24"/>
      <c r="EB1251" s="24"/>
      <c r="EC1251" s="24"/>
      <c r="ED1251" s="24">
        <v>20</v>
      </c>
      <c r="EE1251" s="24">
        <v>20</v>
      </c>
      <c r="EF1251" s="24">
        <v>20</v>
      </c>
      <c r="EG1251" s="24"/>
      <c r="EH1251" s="24"/>
      <c r="EI1251" s="24"/>
      <c r="EJ1251" s="24"/>
      <c r="EK1251" s="24"/>
      <c r="EL1251" s="24"/>
      <c r="EM1251" s="24"/>
      <c r="EN1251" s="24">
        <v>21</v>
      </c>
      <c r="EO1251" s="24">
        <v>25</v>
      </c>
      <c r="EP1251" s="24">
        <v>28</v>
      </c>
      <c r="EQ1251" s="24">
        <v>23</v>
      </c>
      <c r="ER1251" s="24">
        <v>9</v>
      </c>
      <c r="ES1251" s="151"/>
      <c r="ET1251" s="151"/>
      <c r="EU1251" s="153"/>
      <c r="EV1251" s="24">
        <v>6</v>
      </c>
      <c r="EW1251" s="125">
        <v>64</v>
      </c>
      <c r="EX1251" s="24">
        <v>65</v>
      </c>
      <c r="EY1251" s="24">
        <v>50</v>
      </c>
      <c r="EZ1251" s="24">
        <v>45</v>
      </c>
      <c r="FA1251" s="24">
        <v>101</v>
      </c>
      <c r="FB1251" s="24">
        <v>22</v>
      </c>
      <c r="FC1251" s="24">
        <v>45</v>
      </c>
      <c r="FD1251" s="24">
        <v>10</v>
      </c>
      <c r="FE1251" s="24">
        <v>25</v>
      </c>
      <c r="FF1251" s="24">
        <v>5</v>
      </c>
      <c r="FG1251" s="24"/>
      <c r="FH1251" s="24">
        <v>7</v>
      </c>
      <c r="FI1251" s="24">
        <v>7</v>
      </c>
      <c r="FJ1251" s="24">
        <v>2</v>
      </c>
      <c r="FK1251" s="24">
        <v>3</v>
      </c>
      <c r="FL1251" s="24">
        <v>5</v>
      </c>
      <c r="FM1251" s="24">
        <v>7</v>
      </c>
      <c r="FN1251" s="24">
        <v>28</v>
      </c>
      <c r="FO1251" s="24">
        <v>36</v>
      </c>
      <c r="FP1251" s="141">
        <v>22</v>
      </c>
      <c r="FQ1251" s="24">
        <v>27</v>
      </c>
      <c r="FR1251" s="24">
        <v>6</v>
      </c>
      <c r="FS1251" s="24">
        <v>0</v>
      </c>
      <c r="FT1251" s="24"/>
      <c r="FU1251" s="24">
        <v>1</v>
      </c>
      <c r="FV1251" s="24"/>
      <c r="FW1251" s="24"/>
      <c r="FX1251" s="24"/>
      <c r="FY1251" s="24"/>
      <c r="FZ1251" s="24"/>
      <c r="GA1251" s="151"/>
      <c r="GB1251" s="151"/>
      <c r="GC1251" s="153"/>
      <c r="GD1251" s="24"/>
      <c r="GE1251" s="24"/>
      <c r="GF1251" s="24"/>
      <c r="GG1251" s="24"/>
      <c r="GH1251" s="24"/>
      <c r="GI1251" s="24"/>
      <c r="GJ1251" s="24"/>
      <c r="GK1251" s="24"/>
      <c r="GL1251" s="24"/>
      <c r="GM1251" s="24"/>
      <c r="GN1251" s="24"/>
      <c r="GO1251" s="24"/>
      <c r="GP1251" s="24"/>
      <c r="GQ1251" s="24"/>
      <c r="GR1251" s="24"/>
      <c r="GS1251" s="24"/>
      <c r="GT1251" s="24"/>
      <c r="GU1251" s="24"/>
      <c r="GV1251" s="24"/>
      <c r="GW1251" s="24"/>
      <c r="GX1251" s="24"/>
      <c r="GY1251" s="24"/>
      <c r="GZ1251" s="24"/>
      <c r="HA1251" s="24"/>
      <c r="HB1251" s="24"/>
      <c r="HC1251" s="24"/>
      <c r="HD1251" s="24"/>
      <c r="HE1251" s="24"/>
      <c r="HF1251" s="24"/>
      <c r="HG1251" s="24"/>
      <c r="HH1251" s="151"/>
      <c r="HI1251" s="151"/>
      <c r="HJ1251" s="153"/>
      <c r="HK1251" s="24"/>
      <c r="HL1251" s="24"/>
      <c r="HM1251" s="24"/>
      <c r="HN1251" s="24"/>
      <c r="HO1251" s="24"/>
      <c r="HP1251" s="24"/>
      <c r="HQ1251" s="24"/>
      <c r="HR1251" s="24"/>
      <c r="HS1251" s="24"/>
      <c r="HT1251" s="24"/>
      <c r="HU1251" s="24"/>
      <c r="HV1251" s="24"/>
      <c r="HW1251" s="24"/>
      <c r="HX1251" s="24"/>
      <c r="HY1251" s="24"/>
      <c r="HZ1251" s="24"/>
      <c r="IA1251" s="24"/>
      <c r="IB1251" s="24"/>
      <c r="IC1251" s="24"/>
      <c r="ID1251" s="24"/>
      <c r="IE1251" s="24"/>
      <c r="IF1251" s="24"/>
      <c r="IG1251" s="24"/>
      <c r="IH1251" s="24"/>
      <c r="II1251" s="24"/>
      <c r="IJ1251" s="24"/>
      <c r="IK1251" s="24"/>
      <c r="IL1251" s="24"/>
      <c r="IM1251" s="24"/>
      <c r="IN1251" s="24"/>
      <c r="IO1251" s="24"/>
      <c r="IP1251" s="151"/>
      <c r="IQ1251" s="151"/>
      <c r="IR1251" s="153"/>
      <c r="IS1251" s="24"/>
      <c r="IT1251" s="24"/>
      <c r="IU1251" s="24"/>
      <c r="IV1251" s="24"/>
      <c r="IW1251" s="24"/>
      <c r="IX1251" s="24"/>
      <c r="IY1251" s="24"/>
      <c r="IZ1251" s="24"/>
      <c r="JA1251" s="24"/>
      <c r="JB1251" s="24"/>
      <c r="JC1251" s="24"/>
      <c r="JD1251" s="24"/>
      <c r="JE1251" s="24"/>
      <c r="JF1251" s="24"/>
      <c r="JG1251" s="24"/>
      <c r="JH1251" s="24"/>
      <c r="JI1251" s="24"/>
      <c r="JJ1251" s="24"/>
      <c r="JK1251" s="24"/>
      <c r="JL1251" s="24"/>
      <c r="JM1251" s="24"/>
      <c r="JN1251" s="24"/>
      <c r="JO1251" s="24"/>
      <c r="JP1251" s="24"/>
      <c r="JQ1251" s="24"/>
      <c r="JR1251" s="24"/>
      <c r="JS1251" s="24"/>
      <c r="JT1251" s="24"/>
      <c r="JU1251" s="25"/>
      <c r="JV1251" s="24"/>
      <c r="JW1251" s="151"/>
      <c r="JX1251" s="151"/>
      <c r="JY1251" s="153"/>
      <c r="JZ1251" s="24"/>
      <c r="KA1251" s="24"/>
      <c r="KB1251" s="24"/>
      <c r="KC1251" s="24"/>
      <c r="KD1251" s="24"/>
      <c r="KE1251" s="24"/>
      <c r="KF1251" s="24"/>
      <c r="KG1251" s="24"/>
      <c r="KH1251" s="24"/>
      <c r="KI1251" s="24"/>
      <c r="KJ1251" s="24"/>
      <c r="KK1251" s="24"/>
      <c r="KL1251" s="24"/>
      <c r="KM1251" s="24"/>
      <c r="KN1251" s="24"/>
      <c r="KO1251" s="24"/>
      <c r="KP1251" s="24"/>
      <c r="KQ1251" s="24"/>
      <c r="KR1251" s="24"/>
      <c r="KS1251" s="24"/>
      <c r="KT1251" s="24"/>
      <c r="KU1251" s="24"/>
      <c r="KV1251" s="24"/>
      <c r="KW1251" s="24"/>
      <c r="KX1251" s="24"/>
      <c r="KY1251" s="24"/>
      <c r="KZ1251" s="24"/>
      <c r="LA1251" s="24"/>
      <c r="LB1251" s="24"/>
      <c r="LC1251" s="24"/>
      <c r="LD1251" s="24"/>
      <c r="LE1251" s="151"/>
      <c r="LF1251" s="151"/>
      <c r="LG1251" s="153"/>
      <c r="LH1251" s="24"/>
      <c r="LI1251" s="24"/>
      <c r="LJ1251" s="24"/>
      <c r="LK1251" s="24"/>
      <c r="LL1251" s="24"/>
      <c r="LM1251" s="24"/>
      <c r="LN1251" s="24"/>
      <c r="LO1251" s="24"/>
      <c r="LP1251" s="24"/>
      <c r="LQ1251" s="24"/>
      <c r="LR1251" s="24"/>
      <c r="LS1251" s="24"/>
      <c r="LT1251" s="24"/>
      <c r="LU1251" s="24"/>
      <c r="LV1251" s="24"/>
      <c r="LW1251" s="24"/>
      <c r="LX1251" s="24"/>
      <c r="LY1251" s="24"/>
      <c r="LZ1251" s="24"/>
      <c r="MA1251" s="24"/>
      <c r="MB1251" s="24"/>
      <c r="MC1251" s="24"/>
      <c r="MD1251" s="24"/>
      <c r="ME1251" s="24"/>
      <c r="MF1251" s="24"/>
      <c r="MG1251" s="24"/>
      <c r="MH1251" s="24"/>
      <c r="MI1251" s="24"/>
      <c r="MJ1251" s="24"/>
      <c r="MK1251" s="24"/>
      <c r="ML1251" s="24"/>
    </row>
    <row r="1252" spans="1:350" ht="13.9" customHeight="1" outlineLevel="2" x14ac:dyDescent="0.2">
      <c r="A1252" s="185" t="s">
        <v>729</v>
      </c>
      <c r="B1252" s="181" t="s">
        <v>735</v>
      </c>
      <c r="C1252" s="154" t="s">
        <v>59</v>
      </c>
      <c r="D1252" s="154">
        <v>1002</v>
      </c>
      <c r="E1252" s="175"/>
      <c r="F1252" s="175">
        <f>D1252-E1252</f>
        <v>1002</v>
      </c>
      <c r="G1252" s="175" t="s">
        <v>957</v>
      </c>
      <c r="H1252" s="170" t="s">
        <v>855</v>
      </c>
      <c r="I1252" s="170" t="s">
        <v>1019</v>
      </c>
      <c r="J1252" s="212">
        <v>1002</v>
      </c>
      <c r="K1252" s="212">
        <f>E1252+R1252+AY1252+CG1252+DO1252+ET1252+GB1252+HI1252+IQ1252+JX1252+LF1252</f>
        <v>1002</v>
      </c>
      <c r="L1252" s="172">
        <f>K1252/J1252</f>
        <v>1</v>
      </c>
      <c r="M1252" s="172">
        <f>K1252/D1252</f>
        <v>1</v>
      </c>
      <c r="N1252" s="183">
        <f ca="1">SUMIF($EV$8:$FZ$9,$O$5,$EV1253:$FZ1253)-SUMIF($EV$8:$FZ$9,$Q$5,$EV1253:$FZ1253)</f>
        <v>0</v>
      </c>
      <c r="O1252" s="156"/>
      <c r="P1252" s="16" t="s">
        <v>25</v>
      </c>
      <c r="Q1252" s="150">
        <v>0</v>
      </c>
      <c r="R1252" s="150">
        <v>0</v>
      </c>
      <c r="S1252" s="152" t="e">
        <v>#DIV/0!</v>
      </c>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c r="AT1252" s="16"/>
      <c r="AU1252" s="16"/>
      <c r="AV1252" s="16"/>
      <c r="AW1252" s="16"/>
      <c r="AX1252" s="150">
        <f t="shared" ca="1" si="3200"/>
        <v>0</v>
      </c>
      <c r="AY1252" s="150">
        <f>SUM(BA1253:CE1253)</f>
        <v>0</v>
      </c>
      <c r="AZ1252" s="152" t="e">
        <f ca="1">AY1252/AX1252</f>
        <v>#DIV/0!</v>
      </c>
      <c r="BA1252" s="16"/>
      <c r="BB1252" s="16"/>
      <c r="BC1252" s="16"/>
      <c r="BD1252" s="16"/>
      <c r="BE1252" s="16"/>
      <c r="BF1252" s="16"/>
      <c r="BG1252" s="16"/>
      <c r="BH1252" s="16"/>
      <c r="BI1252" s="16"/>
      <c r="BJ1252" s="16"/>
      <c r="BK1252" s="16"/>
      <c r="BL1252" s="16"/>
      <c r="BM1252" s="16"/>
      <c r="BN1252" s="16"/>
      <c r="BO1252" s="16"/>
      <c r="BP1252" s="16"/>
      <c r="BQ1252" s="16"/>
      <c r="BR1252" s="16"/>
      <c r="BS1252" s="16"/>
      <c r="BT1252" s="16"/>
      <c r="BU1252" s="16"/>
      <c r="BV1252" s="16"/>
      <c r="BW1252" s="16"/>
      <c r="BX1252" s="16"/>
      <c r="BY1252" s="16"/>
      <c r="BZ1252" s="16"/>
      <c r="CA1252" s="16"/>
      <c r="CB1252" s="16"/>
      <c r="CC1252" s="16"/>
      <c r="CD1252" s="16"/>
      <c r="CE1252" s="16"/>
      <c r="CF1252" s="150">
        <f t="shared" ref="CF1252" si="3249">SUM(CI1252:DM1252)</f>
        <v>220</v>
      </c>
      <c r="CG1252" s="150">
        <f>SUM(CI1253:DM1253)</f>
        <v>0</v>
      </c>
      <c r="CH1252" s="152">
        <f>CG1252/CF1252</f>
        <v>0</v>
      </c>
      <c r="CI1252" s="129"/>
      <c r="CJ1252" s="129"/>
      <c r="CK1252" s="129"/>
      <c r="CL1252" s="129"/>
      <c r="CM1252" s="129"/>
      <c r="CN1252" s="129"/>
      <c r="CO1252" s="129"/>
      <c r="CP1252" s="101"/>
      <c r="CQ1252" s="101"/>
      <c r="CR1252" s="101"/>
      <c r="CS1252" s="101"/>
      <c r="CT1252" s="101"/>
      <c r="CU1252" s="101"/>
      <c r="CV1252" s="101"/>
      <c r="CW1252" s="129">
        <v>10</v>
      </c>
      <c r="CX1252" s="129">
        <v>10</v>
      </c>
      <c r="CY1252" s="129">
        <v>10</v>
      </c>
      <c r="CZ1252" s="129">
        <v>10</v>
      </c>
      <c r="DA1252" s="129">
        <v>10</v>
      </c>
      <c r="DB1252" s="129">
        <v>10</v>
      </c>
      <c r="DC1252" s="129">
        <v>10</v>
      </c>
      <c r="DD1252" s="129">
        <v>15</v>
      </c>
      <c r="DE1252" s="129">
        <v>15</v>
      </c>
      <c r="DF1252" s="129">
        <v>15</v>
      </c>
      <c r="DG1252" s="129">
        <v>15</v>
      </c>
      <c r="DH1252" s="129">
        <v>15</v>
      </c>
      <c r="DI1252" s="129">
        <v>15</v>
      </c>
      <c r="DJ1252" s="129">
        <v>15</v>
      </c>
      <c r="DK1252" s="129">
        <v>15</v>
      </c>
      <c r="DL1252" s="129">
        <v>15</v>
      </c>
      <c r="DM1252" s="129">
        <v>15</v>
      </c>
      <c r="DN1252" s="150">
        <f t="shared" ref="DN1252" si="3250">SUM(DQ1252:ER1252)</f>
        <v>420</v>
      </c>
      <c r="DO1252" s="150">
        <f>SUM(DQ1253:ER1253)</f>
        <v>199</v>
      </c>
      <c r="DP1252" s="152">
        <f t="shared" si="3240"/>
        <v>0.47380952380952379</v>
      </c>
      <c r="DQ1252" s="16">
        <v>15</v>
      </c>
      <c r="DR1252" s="16">
        <v>15</v>
      </c>
      <c r="DS1252" s="16">
        <v>15</v>
      </c>
      <c r="DT1252" s="16">
        <v>15</v>
      </c>
      <c r="DU1252" s="16">
        <v>15</v>
      </c>
      <c r="DV1252" s="16">
        <v>15</v>
      </c>
      <c r="DW1252" s="16">
        <v>15</v>
      </c>
      <c r="DX1252" s="16">
        <v>15</v>
      </c>
      <c r="DY1252" s="16">
        <v>15</v>
      </c>
      <c r="DZ1252" s="16">
        <v>15</v>
      </c>
      <c r="EA1252" s="16">
        <v>15</v>
      </c>
      <c r="EB1252" s="16">
        <v>15</v>
      </c>
      <c r="EC1252" s="16">
        <v>15</v>
      </c>
      <c r="ED1252" s="16">
        <v>15</v>
      </c>
      <c r="EE1252" s="16">
        <v>15</v>
      </c>
      <c r="EF1252" s="16">
        <v>15</v>
      </c>
      <c r="EG1252" s="16">
        <v>15</v>
      </c>
      <c r="EH1252" s="16">
        <v>15</v>
      </c>
      <c r="EI1252" s="16">
        <v>15</v>
      </c>
      <c r="EJ1252" s="16">
        <v>15</v>
      </c>
      <c r="EK1252" s="16">
        <v>15</v>
      </c>
      <c r="EL1252" s="16">
        <v>15</v>
      </c>
      <c r="EM1252" s="16">
        <v>15</v>
      </c>
      <c r="EN1252" s="16">
        <v>15</v>
      </c>
      <c r="EO1252" s="16">
        <v>15</v>
      </c>
      <c r="EP1252" s="16">
        <v>15</v>
      </c>
      <c r="EQ1252" s="16">
        <v>15</v>
      </c>
      <c r="ER1252" s="16">
        <v>15</v>
      </c>
      <c r="ES1252" s="150">
        <f t="shared" ca="1" si="3234"/>
        <v>364</v>
      </c>
      <c r="ET1252" s="150">
        <f>SUM(EV1253:FZ1253)</f>
        <v>703</v>
      </c>
      <c r="EU1252" s="152">
        <f t="shared" ca="1" si="3105"/>
        <v>1.9313186813186813</v>
      </c>
      <c r="EV1252" s="16">
        <v>15</v>
      </c>
      <c r="EW1252" s="67">
        <v>15</v>
      </c>
      <c r="EX1252" s="16">
        <v>15</v>
      </c>
      <c r="EY1252" s="16">
        <v>15</v>
      </c>
      <c r="EZ1252" s="16">
        <v>15</v>
      </c>
      <c r="FA1252" s="16">
        <v>15</v>
      </c>
      <c r="FB1252" s="16">
        <v>15</v>
      </c>
      <c r="FC1252" s="16">
        <v>15</v>
      </c>
      <c r="FD1252" s="16">
        <v>15</v>
      </c>
      <c r="FE1252" s="16">
        <v>15</v>
      </c>
      <c r="FF1252" s="16">
        <v>15</v>
      </c>
      <c r="FG1252" s="16">
        <v>15</v>
      </c>
      <c r="FH1252" s="16">
        <v>15</v>
      </c>
      <c r="FI1252" s="16">
        <v>15</v>
      </c>
      <c r="FJ1252" s="16">
        <v>15</v>
      </c>
      <c r="FK1252" s="16">
        <v>15</v>
      </c>
      <c r="FL1252" s="16">
        <v>15</v>
      </c>
      <c r="FM1252" s="16">
        <v>15</v>
      </c>
      <c r="FN1252" s="16">
        <v>15</v>
      </c>
      <c r="FO1252" s="16">
        <v>15</v>
      </c>
      <c r="FP1252" s="16">
        <v>15</v>
      </c>
      <c r="FQ1252" s="16">
        <v>15</v>
      </c>
      <c r="FR1252" s="16">
        <v>15</v>
      </c>
      <c r="FS1252" s="16">
        <v>15</v>
      </c>
      <c r="FT1252" s="16">
        <v>4</v>
      </c>
      <c r="FU1252" s="16"/>
      <c r="FV1252" s="16"/>
      <c r="FW1252" s="16"/>
      <c r="FX1252" s="16"/>
      <c r="FY1252" s="16"/>
      <c r="FZ1252" s="16"/>
      <c r="GA1252" s="150">
        <f t="shared" ref="GA1252" ca="1" si="3251">SUMIF($GD$8:$HG$9,$O$5,GD1252:HG1252)</f>
        <v>0</v>
      </c>
      <c r="GB1252" s="150">
        <f t="shared" ref="GB1252" si="3252">SUM(GD1253:HG1253)</f>
        <v>100</v>
      </c>
      <c r="GC1252" s="152" t="e">
        <f t="shared" ref="GC1252" ca="1" si="3253">GB1252/GA1252</f>
        <v>#DIV/0!</v>
      </c>
      <c r="GD1252" s="16"/>
      <c r="GE1252" s="16"/>
      <c r="GF1252" s="16"/>
      <c r="GG1252" s="16"/>
      <c r="GH1252" s="16"/>
      <c r="GI1252" s="16"/>
      <c r="GJ1252" s="16"/>
      <c r="GK1252" s="16"/>
      <c r="GL1252" s="16"/>
      <c r="GM1252" s="16"/>
      <c r="GN1252" s="16"/>
      <c r="GO1252" s="16"/>
      <c r="GP1252" s="16"/>
      <c r="GQ1252" s="16"/>
      <c r="GR1252" s="16"/>
      <c r="GS1252" s="16"/>
      <c r="GT1252" s="16"/>
      <c r="GU1252" s="16"/>
      <c r="GV1252" s="16"/>
      <c r="GW1252" s="16"/>
      <c r="GX1252" s="16"/>
      <c r="GY1252" s="16"/>
      <c r="GZ1252" s="16"/>
      <c r="HA1252" s="16"/>
      <c r="HB1252" s="16"/>
      <c r="HC1252" s="16"/>
      <c r="HD1252" s="16"/>
      <c r="HE1252" s="16"/>
      <c r="HF1252" s="16"/>
      <c r="HG1252" s="16"/>
      <c r="HH1252" s="150"/>
      <c r="HI1252" s="150">
        <v>0</v>
      </c>
      <c r="HJ1252" s="152" t="e">
        <v>#DIV/0!</v>
      </c>
      <c r="HK1252" s="16"/>
      <c r="HL1252" s="16"/>
      <c r="HM1252" s="16"/>
      <c r="HN1252" s="16"/>
      <c r="HO1252" s="16"/>
      <c r="HP1252" s="16"/>
      <c r="HQ1252" s="16"/>
      <c r="HR1252" s="16"/>
      <c r="HS1252" s="16"/>
      <c r="HT1252" s="16"/>
      <c r="HU1252" s="16"/>
      <c r="HV1252" s="16"/>
      <c r="HW1252" s="16"/>
      <c r="HX1252" s="16"/>
      <c r="HY1252" s="16"/>
      <c r="HZ1252" s="16"/>
      <c r="IA1252" s="16"/>
      <c r="IB1252" s="16"/>
      <c r="IC1252" s="16"/>
      <c r="ID1252" s="16"/>
      <c r="IE1252" s="16"/>
      <c r="IF1252" s="16"/>
      <c r="IG1252" s="16"/>
      <c r="IH1252" s="16"/>
      <c r="II1252" s="16"/>
      <c r="IJ1252" s="16"/>
      <c r="IK1252" s="16"/>
      <c r="IL1252" s="16"/>
      <c r="IM1252" s="16"/>
      <c r="IN1252" s="16"/>
      <c r="IO1252" s="16"/>
      <c r="IP1252" s="150"/>
      <c r="IQ1252" s="150">
        <v>0</v>
      </c>
      <c r="IR1252" s="152" t="e">
        <v>#DIV/0!</v>
      </c>
      <c r="IS1252" s="16"/>
      <c r="IT1252" s="16"/>
      <c r="IU1252" s="16"/>
      <c r="IV1252" s="16"/>
      <c r="IW1252" s="16"/>
      <c r="IX1252" s="16"/>
      <c r="IY1252" s="16"/>
      <c r="IZ1252" s="16"/>
      <c r="JA1252" s="16"/>
      <c r="JB1252" s="16"/>
      <c r="JC1252" s="16"/>
      <c r="JD1252" s="16"/>
      <c r="JE1252" s="16"/>
      <c r="JF1252" s="16"/>
      <c r="JG1252" s="16"/>
      <c r="JH1252" s="16"/>
      <c r="JI1252" s="16"/>
      <c r="JJ1252" s="16"/>
      <c r="JK1252" s="16"/>
      <c r="JL1252" s="16"/>
      <c r="JM1252" s="16"/>
      <c r="JN1252" s="16"/>
      <c r="JO1252" s="16"/>
      <c r="JP1252" s="16"/>
      <c r="JQ1252" s="16"/>
      <c r="JR1252" s="16"/>
      <c r="JS1252" s="16"/>
      <c r="JT1252" s="16"/>
      <c r="JU1252" s="23"/>
      <c r="JV1252" s="16"/>
      <c r="JW1252" s="150"/>
      <c r="JX1252" s="150">
        <v>0</v>
      </c>
      <c r="JY1252" s="152" t="e">
        <v>#DIV/0!</v>
      </c>
      <c r="JZ1252" s="16"/>
      <c r="KA1252" s="16"/>
      <c r="KB1252" s="16"/>
      <c r="KC1252" s="16"/>
      <c r="KD1252" s="16"/>
      <c r="KE1252" s="16"/>
      <c r="KF1252" s="16"/>
      <c r="KG1252" s="16"/>
      <c r="KH1252" s="16"/>
      <c r="KI1252" s="16"/>
      <c r="KJ1252" s="16"/>
      <c r="KK1252" s="16"/>
      <c r="KL1252" s="16"/>
      <c r="KM1252" s="16"/>
      <c r="KN1252" s="16"/>
      <c r="KO1252" s="16"/>
      <c r="KP1252" s="16"/>
      <c r="KQ1252" s="16"/>
      <c r="KR1252" s="16"/>
      <c r="KS1252" s="16"/>
      <c r="KT1252" s="16"/>
      <c r="KU1252" s="16"/>
      <c r="KV1252" s="16"/>
      <c r="KW1252" s="16"/>
      <c r="KX1252" s="16"/>
      <c r="KY1252" s="16"/>
      <c r="KZ1252" s="16"/>
      <c r="LA1252" s="16"/>
      <c r="LB1252" s="16"/>
      <c r="LC1252" s="16"/>
      <c r="LD1252" s="16"/>
      <c r="LE1252" s="150"/>
      <c r="LF1252" s="150">
        <v>0</v>
      </c>
      <c r="LG1252" s="152" t="e">
        <v>#DIV/0!</v>
      </c>
      <c r="LH1252" s="16"/>
      <c r="LI1252" s="16"/>
      <c r="LJ1252" s="16"/>
      <c r="LK1252" s="16"/>
      <c r="LL1252" s="16"/>
      <c r="LM1252" s="16"/>
      <c r="LN1252" s="16"/>
      <c r="LO1252" s="16"/>
      <c r="LP1252" s="16"/>
      <c r="LQ1252" s="16"/>
      <c r="LR1252" s="16"/>
      <c r="LS1252" s="16"/>
      <c r="LT1252" s="16"/>
      <c r="LU1252" s="16"/>
      <c r="LV1252" s="16"/>
      <c r="LW1252" s="16"/>
      <c r="LX1252" s="16"/>
      <c r="LY1252" s="16"/>
      <c r="LZ1252" s="16"/>
      <c r="MA1252" s="16"/>
      <c r="MB1252" s="16"/>
      <c r="MC1252" s="16"/>
      <c r="MD1252" s="16"/>
      <c r="ME1252" s="16"/>
      <c r="MF1252" s="16"/>
      <c r="MG1252" s="16"/>
      <c r="MH1252" s="16"/>
      <c r="MI1252" s="16"/>
      <c r="MJ1252" s="16"/>
      <c r="MK1252" s="16"/>
      <c r="ML1252" s="16"/>
    </row>
    <row r="1253" spans="1:350" ht="13.9" customHeight="1" outlineLevel="2" x14ac:dyDescent="0.2">
      <c r="A1253" s="186"/>
      <c r="B1253" s="182"/>
      <c r="C1253" s="155"/>
      <c r="D1253" s="155"/>
      <c r="E1253" s="176"/>
      <c r="F1253" s="176"/>
      <c r="G1253" s="176"/>
      <c r="H1253" s="171"/>
      <c r="I1253" s="171"/>
      <c r="J1253" s="213"/>
      <c r="K1253" s="213"/>
      <c r="L1253" s="173"/>
      <c r="M1253" s="173"/>
      <c r="N1253" s="184"/>
      <c r="O1253" s="157"/>
      <c r="P1253" s="17" t="s">
        <v>26</v>
      </c>
      <c r="Q1253" s="151"/>
      <c r="R1253" s="151"/>
      <c r="S1253" s="153"/>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151"/>
      <c r="AY1253" s="151"/>
      <c r="AZ1253" s="153"/>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c r="CF1253" s="151"/>
      <c r="CG1253" s="151"/>
      <c r="CH1253" s="153"/>
      <c r="CI1253" s="141"/>
      <c r="CJ1253" s="141"/>
      <c r="CK1253" s="141"/>
      <c r="CL1253" s="141"/>
      <c r="CM1253" s="141"/>
      <c r="CN1253" s="141"/>
      <c r="CO1253" s="141"/>
      <c r="CP1253" s="95"/>
      <c r="CQ1253" s="95"/>
      <c r="CR1253" s="95"/>
      <c r="CS1253" s="95"/>
      <c r="CT1253" s="95"/>
      <c r="CU1253" s="95"/>
      <c r="CV1253" s="95"/>
      <c r="CW1253" s="141"/>
      <c r="CX1253" s="141"/>
      <c r="CY1253" s="141"/>
      <c r="CZ1253" s="141"/>
      <c r="DA1253" s="141"/>
      <c r="DB1253" s="141"/>
      <c r="DC1253" s="141"/>
      <c r="DD1253" s="141"/>
      <c r="DE1253" s="141"/>
      <c r="DF1253" s="141"/>
      <c r="DG1253" s="141"/>
      <c r="DH1253" s="141"/>
      <c r="DI1253" s="141"/>
      <c r="DJ1253" s="141"/>
      <c r="DK1253" s="141"/>
      <c r="DL1253" s="141"/>
      <c r="DM1253" s="141"/>
      <c r="DN1253" s="151"/>
      <c r="DO1253" s="151"/>
      <c r="DP1253" s="153"/>
      <c r="DQ1253" s="24"/>
      <c r="DR1253" s="24"/>
      <c r="DS1253" s="24"/>
      <c r="DT1253" s="24"/>
      <c r="DU1253" s="24">
        <v>4</v>
      </c>
      <c r="DV1253" s="24">
        <v>2</v>
      </c>
      <c r="DW1253" s="24"/>
      <c r="DX1253" s="24">
        <v>8</v>
      </c>
      <c r="DY1253" s="24"/>
      <c r="DZ1253" s="24">
        <v>4</v>
      </c>
      <c r="EA1253" s="24">
        <v>12</v>
      </c>
      <c r="EB1253" s="24">
        <v>11</v>
      </c>
      <c r="EC1253" s="24">
        <v>9</v>
      </c>
      <c r="ED1253" s="24">
        <v>13</v>
      </c>
      <c r="EE1253" s="24">
        <v>10</v>
      </c>
      <c r="EF1253" s="24">
        <v>14</v>
      </c>
      <c r="EG1253" s="24">
        <v>14</v>
      </c>
      <c r="EH1253" s="24"/>
      <c r="EI1253" s="24">
        <v>12</v>
      </c>
      <c r="EJ1253" s="24"/>
      <c r="EK1253" s="24"/>
      <c r="EL1253" s="24"/>
      <c r="EM1253" s="24">
        <v>8</v>
      </c>
      <c r="EN1253" s="24"/>
      <c r="EO1253" s="125">
        <v>14</v>
      </c>
      <c r="EP1253" s="125">
        <v>11</v>
      </c>
      <c r="EQ1253" s="24">
        <v>24</v>
      </c>
      <c r="ER1253" s="24">
        <v>29</v>
      </c>
      <c r="ES1253" s="151"/>
      <c r="ET1253" s="151"/>
      <c r="EU1253" s="153"/>
      <c r="EV1253" s="24">
        <v>42</v>
      </c>
      <c r="EW1253" s="125">
        <v>33</v>
      </c>
      <c r="EX1253" s="24">
        <v>49</v>
      </c>
      <c r="EY1253" s="24">
        <v>30</v>
      </c>
      <c r="EZ1253" s="24">
        <v>15</v>
      </c>
      <c r="FA1253" s="24">
        <v>36</v>
      </c>
      <c r="FB1253" s="24">
        <v>46</v>
      </c>
      <c r="FC1253" s="24">
        <v>35</v>
      </c>
      <c r="FD1253" s="24">
        <v>15</v>
      </c>
      <c r="FE1253" s="24">
        <v>36</v>
      </c>
      <c r="FF1253" s="24">
        <f>21+15</f>
        <v>36</v>
      </c>
      <c r="FG1253" s="24">
        <v>38</v>
      </c>
      <c r="FH1253" s="141">
        <v>36</v>
      </c>
      <c r="FI1253" s="141">
        <v>35</v>
      </c>
      <c r="FJ1253" s="24">
        <v>0</v>
      </c>
      <c r="FK1253" s="141">
        <v>30</v>
      </c>
      <c r="FL1253" s="141">
        <v>20</v>
      </c>
      <c r="FM1253" s="24">
        <v>26</v>
      </c>
      <c r="FN1253" s="141">
        <v>26</v>
      </c>
      <c r="FO1253" s="24">
        <v>24</v>
      </c>
      <c r="FP1253" s="141">
        <v>16</v>
      </c>
      <c r="FQ1253" s="24">
        <v>2</v>
      </c>
      <c r="FR1253" s="24">
        <v>13</v>
      </c>
      <c r="FS1253" s="24">
        <v>0</v>
      </c>
      <c r="FT1253" s="24">
        <v>4</v>
      </c>
      <c r="FU1253" s="24">
        <v>9</v>
      </c>
      <c r="FV1253" s="24">
        <v>11</v>
      </c>
      <c r="FW1253" s="24">
        <v>10</v>
      </c>
      <c r="FX1253" s="24">
        <v>8</v>
      </c>
      <c r="FY1253" s="24">
        <v>13</v>
      </c>
      <c r="FZ1253" s="24">
        <v>9</v>
      </c>
      <c r="GA1253" s="151"/>
      <c r="GB1253" s="151"/>
      <c r="GC1253" s="153"/>
      <c r="GD1253" s="24">
        <v>7</v>
      </c>
      <c r="GE1253" s="24">
        <v>10</v>
      </c>
      <c r="GF1253" s="24">
        <v>6</v>
      </c>
      <c r="GG1253" s="24">
        <v>9</v>
      </c>
      <c r="GH1253" s="24">
        <v>6</v>
      </c>
      <c r="GI1253" s="24">
        <v>9</v>
      </c>
      <c r="GJ1253" s="24">
        <v>7</v>
      </c>
      <c r="GK1253" s="24"/>
      <c r="GL1253" s="24"/>
      <c r="GM1253" s="24">
        <v>2</v>
      </c>
      <c r="GN1253" s="24"/>
      <c r="GO1253" s="24">
        <v>2</v>
      </c>
      <c r="GP1253" s="24">
        <v>15</v>
      </c>
      <c r="GQ1253" s="24">
        <v>2</v>
      </c>
      <c r="GR1253" s="24">
        <v>11</v>
      </c>
      <c r="GS1253" s="24">
        <v>2</v>
      </c>
      <c r="GT1253" s="24">
        <v>7</v>
      </c>
      <c r="GU1253" s="24"/>
      <c r="GV1253" s="24">
        <v>1</v>
      </c>
      <c r="GW1253" s="24"/>
      <c r="GX1253" s="24"/>
      <c r="GY1253" s="24">
        <v>1</v>
      </c>
      <c r="GZ1253" s="24">
        <v>1</v>
      </c>
      <c r="HA1253" s="24">
        <v>1</v>
      </c>
      <c r="HB1253" s="24"/>
      <c r="HC1253" s="24"/>
      <c r="HD1253" s="24"/>
      <c r="HE1253" s="24">
        <v>1</v>
      </c>
      <c r="HF1253" s="24"/>
      <c r="HG1253" s="24"/>
      <c r="HH1253" s="151"/>
      <c r="HI1253" s="151"/>
      <c r="HJ1253" s="153"/>
      <c r="HK1253" s="24"/>
      <c r="HL1253" s="24"/>
      <c r="HM1253" s="24"/>
      <c r="HN1253" s="24"/>
      <c r="HO1253" s="24"/>
      <c r="HP1253" s="24"/>
      <c r="HQ1253" s="24"/>
      <c r="HR1253" s="24"/>
      <c r="HS1253" s="24"/>
      <c r="HT1253" s="24"/>
      <c r="HU1253" s="24"/>
      <c r="HV1253" s="24">
        <v>2</v>
      </c>
      <c r="HW1253" s="24"/>
      <c r="HX1253" s="24"/>
      <c r="HY1253" s="24"/>
      <c r="HZ1253" s="24"/>
      <c r="IA1253" s="24"/>
      <c r="IB1253" s="24"/>
      <c r="IC1253" s="24"/>
      <c r="ID1253" s="24"/>
      <c r="IE1253" s="24"/>
      <c r="IF1253" s="24"/>
      <c r="IG1253" s="24"/>
      <c r="IH1253" s="24"/>
      <c r="II1253" s="24"/>
      <c r="IJ1253" s="24"/>
      <c r="IK1253" s="24"/>
      <c r="IL1253" s="24"/>
      <c r="IM1253" s="24"/>
      <c r="IN1253" s="24"/>
      <c r="IO1253" s="24"/>
      <c r="IP1253" s="151"/>
      <c r="IQ1253" s="151"/>
      <c r="IR1253" s="153"/>
      <c r="IS1253" s="24"/>
      <c r="IT1253" s="24"/>
      <c r="IU1253" s="24"/>
      <c r="IV1253" s="24"/>
      <c r="IW1253" s="24"/>
      <c r="IX1253" s="24"/>
      <c r="IY1253" s="24"/>
      <c r="IZ1253" s="24"/>
      <c r="JA1253" s="24"/>
      <c r="JB1253" s="24"/>
      <c r="JC1253" s="24"/>
      <c r="JD1253" s="24"/>
      <c r="JE1253" s="24"/>
      <c r="JF1253" s="24"/>
      <c r="JG1253" s="24"/>
      <c r="JH1253" s="24"/>
      <c r="JI1253" s="24"/>
      <c r="JJ1253" s="24"/>
      <c r="JK1253" s="24"/>
      <c r="JL1253" s="24"/>
      <c r="JM1253" s="24"/>
      <c r="JN1253" s="24"/>
      <c r="JO1253" s="24"/>
      <c r="JP1253" s="24"/>
      <c r="JQ1253" s="24"/>
      <c r="JR1253" s="24"/>
      <c r="JS1253" s="24"/>
      <c r="JT1253" s="24"/>
      <c r="JU1253" s="25"/>
      <c r="JV1253" s="24"/>
      <c r="JW1253" s="151"/>
      <c r="JX1253" s="151"/>
      <c r="JY1253" s="153"/>
      <c r="JZ1253" s="24"/>
      <c r="KA1253" s="24"/>
      <c r="KB1253" s="24"/>
      <c r="KC1253" s="24"/>
      <c r="KD1253" s="24"/>
      <c r="KE1253" s="24"/>
      <c r="KF1253" s="24"/>
      <c r="KG1253" s="24"/>
      <c r="KH1253" s="24"/>
      <c r="KI1253" s="24"/>
      <c r="KJ1253" s="24"/>
      <c r="KK1253" s="24"/>
      <c r="KL1253" s="24"/>
      <c r="KM1253" s="24"/>
      <c r="KN1253" s="24"/>
      <c r="KO1253" s="24"/>
      <c r="KP1253" s="24"/>
      <c r="KQ1253" s="24"/>
      <c r="KR1253" s="24"/>
      <c r="KS1253" s="24"/>
      <c r="KT1253" s="24"/>
      <c r="KU1253" s="24"/>
      <c r="KV1253" s="24"/>
      <c r="KW1253" s="24"/>
      <c r="KX1253" s="24"/>
      <c r="KY1253" s="24"/>
      <c r="KZ1253" s="24"/>
      <c r="LA1253" s="24"/>
      <c r="LB1253" s="24"/>
      <c r="LC1253" s="24"/>
      <c r="LD1253" s="24"/>
      <c r="LE1253" s="151"/>
      <c r="LF1253" s="151"/>
      <c r="LG1253" s="153"/>
      <c r="LH1253" s="24"/>
      <c r="LI1253" s="24"/>
      <c r="LJ1253" s="24"/>
      <c r="LK1253" s="24"/>
      <c r="LL1253" s="24"/>
      <c r="LM1253" s="24"/>
      <c r="LN1253" s="24"/>
      <c r="LO1253" s="24"/>
      <c r="LP1253" s="24"/>
      <c r="LQ1253" s="24"/>
      <c r="LR1253" s="24"/>
      <c r="LS1253" s="24"/>
      <c r="LT1253" s="24"/>
      <c r="LU1253" s="24"/>
      <c r="LV1253" s="24"/>
      <c r="LW1253" s="24"/>
      <c r="LX1253" s="24"/>
      <c r="LY1253" s="24"/>
      <c r="LZ1253" s="24"/>
      <c r="MA1253" s="24"/>
      <c r="MB1253" s="24"/>
      <c r="MC1253" s="24"/>
      <c r="MD1253" s="24"/>
      <c r="ME1253" s="24"/>
      <c r="MF1253" s="24"/>
      <c r="MG1253" s="24"/>
      <c r="MH1253" s="24"/>
      <c r="MI1253" s="24"/>
      <c r="MJ1253" s="24"/>
      <c r="MK1253" s="24"/>
      <c r="ML1253" s="24"/>
    </row>
    <row r="1254" spans="1:350" ht="13.9" customHeight="1" outlineLevel="2" x14ac:dyDescent="0.2">
      <c r="A1254" s="185" t="s">
        <v>730</v>
      </c>
      <c r="B1254" s="181" t="s">
        <v>732</v>
      </c>
      <c r="C1254" s="154" t="s">
        <v>733</v>
      </c>
      <c r="D1254" s="154">
        <v>46.8</v>
      </c>
      <c r="E1254" s="175"/>
      <c r="F1254" s="175">
        <f>D1254-E1254</f>
        <v>46.8</v>
      </c>
      <c r="G1254" s="175" t="s">
        <v>957</v>
      </c>
      <c r="H1254" s="170" t="s">
        <v>862</v>
      </c>
      <c r="I1254" s="170" t="s">
        <v>970</v>
      </c>
      <c r="J1254" s="212">
        <f ca="1">E1254+Q1254+AX1254+CF1254+DN1254+ES1254+GA1254+HH1254+IP1254+JW1254+LE1254</f>
        <v>46.799999999999983</v>
      </c>
      <c r="K1254" s="212">
        <f>43.55+0.25+0.84+0.67+1.5+1.6+1+0.8+0.3+0.3+1.2+1.5+1.6+1.7</f>
        <v>56.81</v>
      </c>
      <c r="L1254" s="172">
        <f ca="1">K1254/J1254</f>
        <v>1.2138888888888895</v>
      </c>
      <c r="M1254" s="172">
        <f>K1254/D1254</f>
        <v>1.213888888888889</v>
      </c>
      <c r="N1254" s="183">
        <f ca="1">SUMIF($EV$8:$FZ$9,$O$5,$EV1255:$FZ1255)-SUMIF($EV$8:$FZ$9,$Q$5,$EV1255:$FZ1255)</f>
        <v>0</v>
      </c>
      <c r="O1254" s="156"/>
      <c r="P1254" s="16" t="s">
        <v>25</v>
      </c>
      <c r="Q1254" s="150">
        <v>0</v>
      </c>
      <c r="R1254" s="150">
        <v>0</v>
      </c>
      <c r="S1254" s="152" t="e">
        <v>#DIV/0!</v>
      </c>
      <c r="T1254" s="16"/>
      <c r="U1254" s="16"/>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c r="AT1254" s="16"/>
      <c r="AU1254" s="16"/>
      <c r="AV1254" s="16"/>
      <c r="AW1254" s="16"/>
      <c r="AX1254" s="150">
        <f t="shared" ca="1" si="3200"/>
        <v>0</v>
      </c>
      <c r="AY1254" s="150">
        <f>SUM(BA1255:CE1255)</f>
        <v>0</v>
      </c>
      <c r="AZ1254" s="152" t="e">
        <f ca="1">AY1254/AX1254</f>
        <v>#DIV/0!</v>
      </c>
      <c r="BA1254" s="16"/>
      <c r="BB1254" s="16"/>
      <c r="BC1254" s="16"/>
      <c r="BD1254" s="16"/>
      <c r="BE1254" s="16"/>
      <c r="BF1254" s="16"/>
      <c r="BG1254" s="16"/>
      <c r="BH1254" s="16"/>
      <c r="BI1254" s="16"/>
      <c r="BJ1254" s="16"/>
      <c r="BK1254" s="16"/>
      <c r="BL1254" s="16"/>
      <c r="BM1254" s="16"/>
      <c r="BN1254" s="16"/>
      <c r="BO1254" s="16"/>
      <c r="BP1254" s="16"/>
      <c r="BQ1254" s="16"/>
      <c r="BR1254" s="16"/>
      <c r="BS1254" s="16"/>
      <c r="BT1254" s="16"/>
      <c r="BU1254" s="16"/>
      <c r="BV1254" s="16"/>
      <c r="BW1254" s="16"/>
      <c r="BX1254" s="16"/>
      <c r="BY1254" s="16"/>
      <c r="BZ1254" s="16"/>
      <c r="CA1254" s="16"/>
      <c r="CB1254" s="16"/>
      <c r="CC1254" s="16"/>
      <c r="CD1254" s="16"/>
      <c r="CE1254" s="16"/>
      <c r="CF1254" s="150">
        <f t="shared" ref="CF1254" si="3254">SUM(CI1254:DM1254)</f>
        <v>3.5</v>
      </c>
      <c r="CG1254" s="150">
        <f>SUM(CI1255:DM1255)</f>
        <v>0</v>
      </c>
      <c r="CH1254" s="152">
        <f>CG1254/CF1254</f>
        <v>0</v>
      </c>
      <c r="CI1254" s="129"/>
      <c r="CJ1254" s="129"/>
      <c r="CK1254" s="129"/>
      <c r="CL1254" s="129"/>
      <c r="CM1254" s="129"/>
      <c r="CN1254" s="129"/>
      <c r="CO1254" s="129"/>
      <c r="CP1254" s="101"/>
      <c r="CQ1254" s="101"/>
      <c r="CR1254" s="101"/>
      <c r="CS1254" s="101"/>
      <c r="CT1254" s="101"/>
      <c r="CU1254" s="101"/>
      <c r="CV1254" s="101"/>
      <c r="CW1254" s="129"/>
      <c r="CX1254" s="129"/>
      <c r="CY1254" s="129"/>
      <c r="CZ1254" s="129"/>
      <c r="DA1254" s="129"/>
      <c r="DB1254" s="129"/>
      <c r="DC1254" s="129"/>
      <c r="DD1254" s="129"/>
      <c r="DE1254" s="129"/>
      <c r="DF1254" s="129"/>
      <c r="DG1254" s="129">
        <v>0.5</v>
      </c>
      <c r="DH1254" s="129">
        <v>0.5</v>
      </c>
      <c r="DI1254" s="129">
        <v>0.5</v>
      </c>
      <c r="DJ1254" s="129">
        <v>0.5</v>
      </c>
      <c r="DK1254" s="129">
        <v>0.5</v>
      </c>
      <c r="DL1254" s="129">
        <v>0.5</v>
      </c>
      <c r="DM1254" s="129">
        <v>0.5</v>
      </c>
      <c r="DN1254" s="150">
        <f t="shared" ref="DN1254" si="3255">SUM(DQ1254:ER1254)</f>
        <v>19.599999999999991</v>
      </c>
      <c r="DO1254" s="150">
        <f>SUM(DQ1255:ER1255)</f>
        <v>7.35</v>
      </c>
      <c r="DP1254" s="152">
        <f t="shared" si="3240"/>
        <v>0.37500000000000017</v>
      </c>
      <c r="DQ1254" s="16">
        <v>0.7</v>
      </c>
      <c r="DR1254" s="16">
        <v>0.7</v>
      </c>
      <c r="DS1254" s="16">
        <v>0.7</v>
      </c>
      <c r="DT1254" s="16">
        <v>0.7</v>
      </c>
      <c r="DU1254" s="16">
        <v>0.7</v>
      </c>
      <c r="DV1254" s="16">
        <v>0.7</v>
      </c>
      <c r="DW1254" s="16">
        <v>0.7</v>
      </c>
      <c r="DX1254" s="16">
        <v>0.7</v>
      </c>
      <c r="DY1254" s="16">
        <v>0.7</v>
      </c>
      <c r="DZ1254" s="16">
        <v>0.7</v>
      </c>
      <c r="EA1254" s="16">
        <v>0.7</v>
      </c>
      <c r="EB1254" s="16">
        <v>0.7</v>
      </c>
      <c r="EC1254" s="16">
        <v>0.7</v>
      </c>
      <c r="ED1254" s="16">
        <v>0.7</v>
      </c>
      <c r="EE1254" s="16">
        <v>0.7</v>
      </c>
      <c r="EF1254" s="16">
        <v>0.7</v>
      </c>
      <c r="EG1254" s="16">
        <v>0.7</v>
      </c>
      <c r="EH1254" s="16">
        <v>0.7</v>
      </c>
      <c r="EI1254" s="16">
        <v>0.7</v>
      </c>
      <c r="EJ1254" s="16">
        <v>0.7</v>
      </c>
      <c r="EK1254" s="16">
        <v>0.7</v>
      </c>
      <c r="EL1254" s="16">
        <v>0.7</v>
      </c>
      <c r="EM1254" s="16">
        <v>0.7</v>
      </c>
      <c r="EN1254" s="16">
        <v>0.7</v>
      </c>
      <c r="EO1254" s="16">
        <v>0.7</v>
      </c>
      <c r="EP1254" s="16">
        <v>0.7</v>
      </c>
      <c r="EQ1254" s="16">
        <v>0.7</v>
      </c>
      <c r="ER1254" s="16">
        <v>0.7</v>
      </c>
      <c r="ES1254" s="150">
        <f t="shared" ca="1" si="3234"/>
        <v>21.699999999999989</v>
      </c>
      <c r="ET1254" s="150">
        <f>SUM(EV1255:FZ1255)</f>
        <v>19.649999999999999</v>
      </c>
      <c r="EU1254" s="152">
        <f t="shared" ca="1" si="3105"/>
        <v>0.90552995391705104</v>
      </c>
      <c r="EV1254" s="16">
        <v>0.7</v>
      </c>
      <c r="EW1254" s="67">
        <v>0.7</v>
      </c>
      <c r="EX1254" s="16">
        <v>0.7</v>
      </c>
      <c r="EY1254" s="16">
        <v>0.7</v>
      </c>
      <c r="EZ1254" s="16">
        <v>0.7</v>
      </c>
      <c r="FA1254" s="16">
        <v>0.7</v>
      </c>
      <c r="FB1254" s="16">
        <v>0.7</v>
      </c>
      <c r="FC1254" s="16">
        <v>0.7</v>
      </c>
      <c r="FD1254" s="16">
        <v>0.7</v>
      </c>
      <c r="FE1254" s="16">
        <v>0.7</v>
      </c>
      <c r="FF1254" s="16">
        <v>0.7</v>
      </c>
      <c r="FG1254" s="16">
        <v>0.7</v>
      </c>
      <c r="FH1254" s="16">
        <v>0.7</v>
      </c>
      <c r="FI1254" s="16">
        <v>0.7</v>
      </c>
      <c r="FJ1254" s="16">
        <v>0.7</v>
      </c>
      <c r="FK1254" s="16">
        <v>0.7</v>
      </c>
      <c r="FL1254" s="16">
        <v>0.7</v>
      </c>
      <c r="FM1254" s="16">
        <v>0.7</v>
      </c>
      <c r="FN1254" s="16">
        <v>0.7</v>
      </c>
      <c r="FO1254" s="16">
        <v>0.7</v>
      </c>
      <c r="FP1254" s="16">
        <v>0.7</v>
      </c>
      <c r="FQ1254" s="16">
        <v>0.7</v>
      </c>
      <c r="FR1254" s="16">
        <v>0.7</v>
      </c>
      <c r="FS1254" s="16">
        <v>0.7</v>
      </c>
      <c r="FT1254" s="16">
        <v>0.7</v>
      </c>
      <c r="FU1254" s="16">
        <v>0.7</v>
      </c>
      <c r="FV1254" s="16">
        <v>0.7</v>
      </c>
      <c r="FW1254" s="16">
        <v>0.7</v>
      </c>
      <c r="FX1254" s="16">
        <v>0.7</v>
      </c>
      <c r="FY1254" s="16">
        <v>0.7</v>
      </c>
      <c r="FZ1254" s="16">
        <v>0.7</v>
      </c>
      <c r="GA1254" s="150">
        <f t="shared" ref="GA1254" ca="1" si="3256">SUMIF($GD$8:$HG$9,$O$5,GD1254:HG1254)</f>
        <v>2</v>
      </c>
      <c r="GB1254" s="150">
        <f t="shared" ref="GB1254" si="3257">SUM(GD1255:HG1255)</f>
        <v>19.55</v>
      </c>
      <c r="GC1254" s="152">
        <f t="shared" ref="GC1254" ca="1" si="3258">GB1254/GA1254</f>
        <v>9.7750000000000004</v>
      </c>
      <c r="GD1254" s="16">
        <v>0.4</v>
      </c>
      <c r="GE1254" s="16">
        <v>0.4</v>
      </c>
      <c r="GF1254" s="16">
        <v>0.4</v>
      </c>
      <c r="GG1254" s="16">
        <v>0.4</v>
      </c>
      <c r="GH1254" s="16">
        <v>0.4</v>
      </c>
      <c r="GI1254" s="16"/>
      <c r="GJ1254" s="16"/>
      <c r="GK1254" s="16"/>
      <c r="GL1254" s="16"/>
      <c r="GM1254" s="16"/>
      <c r="GN1254" s="16"/>
      <c r="GO1254" s="16"/>
      <c r="GP1254" s="16"/>
      <c r="GQ1254" s="16"/>
      <c r="GR1254" s="16"/>
      <c r="GS1254" s="16"/>
      <c r="GT1254" s="16"/>
      <c r="GU1254" s="16"/>
      <c r="GV1254" s="16"/>
      <c r="GW1254" s="16"/>
      <c r="GX1254" s="16"/>
      <c r="GY1254" s="16"/>
      <c r="GZ1254" s="16"/>
      <c r="HA1254" s="16"/>
      <c r="HB1254" s="16"/>
      <c r="HC1254" s="16"/>
      <c r="HD1254" s="16"/>
      <c r="HE1254" s="16"/>
      <c r="HF1254" s="16"/>
      <c r="HG1254" s="16"/>
      <c r="HH1254" s="150"/>
      <c r="HI1254" s="150">
        <v>0</v>
      </c>
      <c r="HJ1254" s="152" t="e">
        <v>#DIV/0!</v>
      </c>
      <c r="HK1254" s="16"/>
      <c r="HL1254" s="16"/>
      <c r="HM1254" s="16"/>
      <c r="HN1254" s="16"/>
      <c r="HO1254" s="16"/>
      <c r="HP1254" s="16"/>
      <c r="HQ1254" s="16"/>
      <c r="HR1254" s="16"/>
      <c r="HS1254" s="16"/>
      <c r="HT1254" s="16"/>
      <c r="HU1254" s="16"/>
      <c r="HV1254" s="16"/>
      <c r="HW1254" s="16"/>
      <c r="HX1254" s="16"/>
      <c r="HY1254" s="16"/>
      <c r="HZ1254" s="16"/>
      <c r="IA1254" s="16"/>
      <c r="IB1254" s="16"/>
      <c r="IC1254" s="16"/>
      <c r="ID1254" s="16"/>
      <c r="IE1254" s="16"/>
      <c r="IF1254" s="16"/>
      <c r="IG1254" s="16"/>
      <c r="IH1254" s="16"/>
      <c r="II1254" s="16"/>
      <c r="IJ1254" s="16"/>
      <c r="IK1254" s="16"/>
      <c r="IL1254" s="16"/>
      <c r="IM1254" s="16"/>
      <c r="IN1254" s="16"/>
      <c r="IO1254" s="16"/>
      <c r="IP1254" s="150"/>
      <c r="IQ1254" s="150">
        <v>0</v>
      </c>
      <c r="IR1254" s="152" t="e">
        <v>#DIV/0!</v>
      </c>
      <c r="IS1254" s="16"/>
      <c r="IT1254" s="16"/>
      <c r="IU1254" s="16"/>
      <c r="IV1254" s="16"/>
      <c r="IW1254" s="16"/>
      <c r="IX1254" s="16"/>
      <c r="IY1254" s="16"/>
      <c r="IZ1254" s="16"/>
      <c r="JA1254" s="16"/>
      <c r="JB1254" s="16"/>
      <c r="JC1254" s="16"/>
      <c r="JD1254" s="16"/>
      <c r="JE1254" s="16"/>
      <c r="JF1254" s="16"/>
      <c r="JG1254" s="16"/>
      <c r="JH1254" s="16"/>
      <c r="JI1254" s="16"/>
      <c r="JJ1254" s="16"/>
      <c r="JK1254" s="16"/>
      <c r="JL1254" s="16"/>
      <c r="JM1254" s="16"/>
      <c r="JN1254" s="16"/>
      <c r="JO1254" s="16"/>
      <c r="JP1254" s="16"/>
      <c r="JQ1254" s="16"/>
      <c r="JR1254" s="16"/>
      <c r="JS1254" s="16"/>
      <c r="JT1254" s="16"/>
      <c r="JU1254" s="23"/>
      <c r="JV1254" s="16"/>
      <c r="JW1254" s="150"/>
      <c r="JX1254" s="150">
        <v>0</v>
      </c>
      <c r="JY1254" s="152" t="e">
        <v>#DIV/0!</v>
      </c>
      <c r="JZ1254" s="16"/>
      <c r="KA1254" s="16"/>
      <c r="KB1254" s="16"/>
      <c r="KC1254" s="16"/>
      <c r="KD1254" s="16"/>
      <c r="KE1254" s="16"/>
      <c r="KF1254" s="16"/>
      <c r="KG1254" s="16"/>
      <c r="KH1254" s="16"/>
      <c r="KI1254" s="16"/>
      <c r="KJ1254" s="16"/>
      <c r="KK1254" s="16"/>
      <c r="KL1254" s="16"/>
      <c r="KM1254" s="16"/>
      <c r="KN1254" s="16"/>
      <c r="KO1254" s="16"/>
      <c r="KP1254" s="16"/>
      <c r="KQ1254" s="16"/>
      <c r="KR1254" s="16"/>
      <c r="KS1254" s="16"/>
      <c r="KT1254" s="16"/>
      <c r="KU1254" s="16"/>
      <c r="KV1254" s="16"/>
      <c r="KW1254" s="16"/>
      <c r="KX1254" s="16"/>
      <c r="KY1254" s="16"/>
      <c r="KZ1254" s="16"/>
      <c r="LA1254" s="16"/>
      <c r="LB1254" s="16"/>
      <c r="LC1254" s="16"/>
      <c r="LD1254" s="16"/>
      <c r="LE1254" s="150"/>
      <c r="LF1254" s="150">
        <v>0</v>
      </c>
      <c r="LG1254" s="152" t="e">
        <v>#DIV/0!</v>
      </c>
      <c r="LH1254" s="16"/>
      <c r="LI1254" s="16"/>
      <c r="LJ1254" s="16"/>
      <c r="LK1254" s="16"/>
      <c r="LL1254" s="16"/>
      <c r="LM1254" s="16"/>
      <c r="LN1254" s="16"/>
      <c r="LO1254" s="16"/>
      <c r="LP1254" s="16"/>
      <c r="LQ1254" s="16"/>
      <c r="LR1254" s="16"/>
      <c r="LS1254" s="16"/>
      <c r="LT1254" s="16"/>
      <c r="LU1254" s="16"/>
      <c r="LV1254" s="16"/>
      <c r="LW1254" s="16"/>
      <c r="LX1254" s="16"/>
      <c r="LY1254" s="16"/>
      <c r="LZ1254" s="16"/>
      <c r="MA1254" s="16"/>
      <c r="MB1254" s="16"/>
      <c r="MC1254" s="16"/>
      <c r="MD1254" s="16"/>
      <c r="ME1254" s="16"/>
      <c r="MF1254" s="16"/>
      <c r="MG1254" s="16"/>
      <c r="MH1254" s="16"/>
      <c r="MI1254" s="16"/>
      <c r="MJ1254" s="16"/>
      <c r="MK1254" s="16"/>
      <c r="ML1254" s="16"/>
    </row>
    <row r="1255" spans="1:350" ht="13.9" customHeight="1" outlineLevel="2" x14ac:dyDescent="0.2">
      <c r="A1255" s="186"/>
      <c r="B1255" s="182"/>
      <c r="C1255" s="155"/>
      <c r="D1255" s="155"/>
      <c r="E1255" s="176"/>
      <c r="F1255" s="176"/>
      <c r="G1255" s="176"/>
      <c r="H1255" s="171"/>
      <c r="I1255" s="171"/>
      <c r="J1255" s="213"/>
      <c r="K1255" s="213"/>
      <c r="L1255" s="173"/>
      <c r="M1255" s="173"/>
      <c r="N1255" s="184"/>
      <c r="O1255" s="157"/>
      <c r="P1255" s="17" t="s">
        <v>26</v>
      </c>
      <c r="Q1255" s="151"/>
      <c r="R1255" s="151"/>
      <c r="S1255" s="153"/>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151"/>
      <c r="AY1255" s="151"/>
      <c r="AZ1255" s="153"/>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c r="CF1255" s="151"/>
      <c r="CG1255" s="151"/>
      <c r="CH1255" s="153"/>
      <c r="CI1255" s="141"/>
      <c r="CJ1255" s="141"/>
      <c r="CK1255" s="141"/>
      <c r="CL1255" s="141"/>
      <c r="CM1255" s="141"/>
      <c r="CN1255" s="141"/>
      <c r="CO1255" s="141"/>
      <c r="CP1255" s="95"/>
      <c r="CQ1255" s="95"/>
      <c r="CR1255" s="95"/>
      <c r="CS1255" s="95"/>
      <c r="CT1255" s="95"/>
      <c r="CU1255" s="95"/>
      <c r="CV1255" s="95"/>
      <c r="CW1255" s="141"/>
      <c r="CX1255" s="141"/>
      <c r="CY1255" s="141"/>
      <c r="CZ1255" s="141"/>
      <c r="DA1255" s="141"/>
      <c r="DB1255" s="141"/>
      <c r="DC1255" s="141"/>
      <c r="DD1255" s="141"/>
      <c r="DE1255" s="141"/>
      <c r="DF1255" s="141"/>
      <c r="DG1255" s="141"/>
      <c r="DH1255" s="141"/>
      <c r="DI1255" s="141"/>
      <c r="DJ1255" s="141"/>
      <c r="DK1255" s="141"/>
      <c r="DL1255" s="141"/>
      <c r="DM1255" s="141"/>
      <c r="DN1255" s="151"/>
      <c r="DO1255" s="151"/>
      <c r="DP1255" s="153"/>
      <c r="DQ1255" s="24"/>
      <c r="DR1255" s="24"/>
      <c r="DS1255" s="24"/>
      <c r="DT1255" s="24"/>
      <c r="DU1255" s="24"/>
      <c r="DV1255" s="24"/>
      <c r="DW1255" s="24"/>
      <c r="DX1255" s="24"/>
      <c r="DY1255" s="24"/>
      <c r="DZ1255" s="24"/>
      <c r="EA1255" s="24"/>
      <c r="EB1255" s="24"/>
      <c r="EC1255" s="24"/>
      <c r="ED1255" s="24"/>
      <c r="EE1255" s="24"/>
      <c r="EF1255" s="24"/>
      <c r="EG1255" s="24"/>
      <c r="EH1255" s="24"/>
      <c r="EI1255" s="24"/>
      <c r="EJ1255" s="24"/>
      <c r="EK1255" s="24"/>
      <c r="EL1255" s="24"/>
      <c r="EM1255" s="24">
        <v>4.05</v>
      </c>
      <c r="EN1255" s="24">
        <v>3.3</v>
      </c>
      <c r="EO1255" s="24"/>
      <c r="EP1255" s="24"/>
      <c r="EQ1255" s="24"/>
      <c r="ER1255" s="24"/>
      <c r="ES1255" s="151"/>
      <c r="ET1255" s="151"/>
      <c r="EU1255" s="153"/>
      <c r="EV1255" s="24"/>
      <c r="EW1255" s="125"/>
      <c r="EX1255" s="24"/>
      <c r="EY1255" s="24"/>
      <c r="EZ1255" s="24"/>
      <c r="FA1255" s="24"/>
      <c r="FB1255" s="24"/>
      <c r="FC1255" s="24"/>
      <c r="FD1255" s="24"/>
      <c r="FE1255" s="24"/>
      <c r="FF1255" s="24"/>
      <c r="FG1255" s="24"/>
      <c r="FH1255" s="24"/>
      <c r="FI1255" s="24"/>
      <c r="FJ1255" s="24"/>
      <c r="FK1255" s="142">
        <v>0.7</v>
      </c>
      <c r="FL1255" s="142">
        <v>0.5</v>
      </c>
      <c r="FM1255" s="142">
        <v>0.75</v>
      </c>
      <c r="FN1255" s="142">
        <v>2.5</v>
      </c>
      <c r="FO1255" s="142">
        <v>1</v>
      </c>
      <c r="FP1255" s="142">
        <v>1</v>
      </c>
      <c r="FQ1255" s="24"/>
      <c r="FR1255" s="24"/>
      <c r="FS1255" s="24">
        <v>0</v>
      </c>
      <c r="FT1255" s="142">
        <v>1.7</v>
      </c>
      <c r="FU1255" s="76">
        <v>2.5</v>
      </c>
      <c r="FV1255" s="76">
        <v>1.9</v>
      </c>
      <c r="FW1255" s="76">
        <v>2</v>
      </c>
      <c r="FX1255" s="142">
        <v>1.1000000000000001</v>
      </c>
      <c r="FY1255" s="142">
        <v>2</v>
      </c>
      <c r="FZ1255" s="142">
        <v>2</v>
      </c>
      <c r="GA1255" s="151"/>
      <c r="GB1255" s="151"/>
      <c r="GC1255" s="153"/>
      <c r="GD1255" s="142">
        <v>2</v>
      </c>
      <c r="GE1255" s="76">
        <v>3</v>
      </c>
      <c r="GF1255" s="76">
        <v>3</v>
      </c>
      <c r="GG1255" s="142">
        <v>0.8</v>
      </c>
      <c r="GH1255" s="142">
        <v>2.0499999999999998</v>
      </c>
      <c r="GI1255" s="142">
        <v>2.5</v>
      </c>
      <c r="GJ1255" s="142">
        <v>2.5</v>
      </c>
      <c r="GK1255" s="24"/>
      <c r="GL1255" s="24"/>
      <c r="GM1255" s="24"/>
      <c r="GN1255" s="24">
        <v>1</v>
      </c>
      <c r="GO1255" s="76">
        <v>1.5</v>
      </c>
      <c r="GP1255" s="76">
        <v>0.5</v>
      </c>
      <c r="GQ1255" s="24"/>
      <c r="GR1255" s="24"/>
      <c r="GS1255" s="24"/>
      <c r="GT1255" s="24"/>
      <c r="GU1255" s="76">
        <v>0.5</v>
      </c>
      <c r="GV1255" s="24"/>
      <c r="GW1255" s="24"/>
      <c r="GX1255" s="24"/>
      <c r="GY1255" s="24"/>
      <c r="GZ1255" s="142">
        <v>0.2</v>
      </c>
      <c r="HA1255" s="24"/>
      <c r="HB1255" s="24"/>
      <c r="HC1255" s="24"/>
      <c r="HD1255" s="24"/>
      <c r="HE1255" s="24"/>
      <c r="HF1255" s="24"/>
      <c r="HG1255" s="24"/>
      <c r="HH1255" s="151"/>
      <c r="HI1255" s="151"/>
      <c r="HJ1255" s="153"/>
      <c r="HK1255" s="24"/>
      <c r="HL1255" s="24"/>
      <c r="HM1255" s="24"/>
      <c r="HN1255" s="24"/>
      <c r="HO1255" s="24"/>
      <c r="HP1255" s="24"/>
      <c r="HQ1255" s="24"/>
      <c r="HR1255" s="24"/>
      <c r="HS1255" s="24"/>
      <c r="HT1255" s="24"/>
      <c r="HU1255" s="24"/>
      <c r="HV1255" s="142">
        <v>0.25</v>
      </c>
      <c r="HW1255" s="24"/>
      <c r="HX1255" s="142">
        <v>0.84</v>
      </c>
      <c r="HY1255" s="142">
        <v>0.67</v>
      </c>
      <c r="HZ1255" s="24"/>
      <c r="IA1255" s="142">
        <v>1.49</v>
      </c>
      <c r="IB1255" s="24"/>
      <c r="IC1255" s="76">
        <v>1.6</v>
      </c>
      <c r="ID1255" s="24">
        <v>1</v>
      </c>
      <c r="IE1255" s="76">
        <v>0.8</v>
      </c>
      <c r="IF1255" s="76">
        <v>0.3</v>
      </c>
      <c r="IG1255" s="24"/>
      <c r="IH1255" s="76">
        <v>1.2</v>
      </c>
      <c r="II1255" s="76">
        <v>1.5</v>
      </c>
      <c r="IJ1255" s="76">
        <v>1.6</v>
      </c>
      <c r="IK1255" s="76">
        <v>1.7</v>
      </c>
      <c r="IL1255" s="24"/>
      <c r="IM1255" s="24"/>
      <c r="IN1255" s="24"/>
      <c r="IO1255" s="24"/>
      <c r="IP1255" s="151"/>
      <c r="IQ1255" s="151"/>
      <c r="IR1255" s="153"/>
      <c r="IS1255" s="24"/>
      <c r="IT1255" s="24"/>
      <c r="IU1255" s="24"/>
      <c r="IV1255" s="24"/>
      <c r="IW1255" s="24"/>
      <c r="IX1255" s="24"/>
      <c r="IY1255" s="24"/>
      <c r="IZ1255" s="24"/>
      <c r="JA1255" s="24"/>
      <c r="JB1255" s="24"/>
      <c r="JC1255" s="24"/>
      <c r="JD1255" s="24"/>
      <c r="JE1255" s="24"/>
      <c r="JF1255" s="24"/>
      <c r="JG1255" s="24"/>
      <c r="JH1255" s="24"/>
      <c r="JI1255" s="24"/>
      <c r="JJ1255" s="24"/>
      <c r="JK1255" s="24"/>
      <c r="JL1255" s="24"/>
      <c r="JM1255" s="24"/>
      <c r="JN1255" s="24"/>
      <c r="JO1255" s="24"/>
      <c r="JP1255" s="24"/>
      <c r="JQ1255" s="24"/>
      <c r="JR1255" s="24"/>
      <c r="JS1255" s="24"/>
      <c r="JT1255" s="24"/>
      <c r="JU1255" s="25"/>
      <c r="JV1255" s="24"/>
      <c r="JW1255" s="151"/>
      <c r="JX1255" s="151"/>
      <c r="JY1255" s="153"/>
      <c r="JZ1255" s="24"/>
      <c r="KA1255" s="24"/>
      <c r="KB1255" s="24"/>
      <c r="KC1255" s="24"/>
      <c r="KD1255" s="24"/>
      <c r="KE1255" s="24"/>
      <c r="KF1255" s="24"/>
      <c r="KG1255" s="24"/>
      <c r="KH1255" s="24"/>
      <c r="KI1255" s="24"/>
      <c r="KJ1255" s="24"/>
      <c r="KK1255" s="24"/>
      <c r="KL1255" s="24"/>
      <c r="KM1255" s="24"/>
      <c r="KN1255" s="24"/>
      <c r="KO1255" s="24"/>
      <c r="KP1255" s="24"/>
      <c r="KQ1255" s="24"/>
      <c r="KR1255" s="24"/>
      <c r="KS1255" s="24"/>
      <c r="KT1255" s="24"/>
      <c r="KU1255" s="24"/>
      <c r="KV1255" s="24"/>
      <c r="KW1255" s="24"/>
      <c r="KX1255" s="24"/>
      <c r="KY1255" s="24"/>
      <c r="KZ1255" s="24"/>
      <c r="LA1255" s="24"/>
      <c r="LB1255" s="24"/>
      <c r="LC1255" s="24"/>
      <c r="LD1255" s="24"/>
      <c r="LE1255" s="151"/>
      <c r="LF1255" s="151"/>
      <c r="LG1255" s="153"/>
      <c r="LH1255" s="24"/>
      <c r="LI1255" s="24"/>
      <c r="LJ1255" s="24"/>
      <c r="LK1255" s="24"/>
      <c r="LL1255" s="24"/>
      <c r="LM1255" s="24"/>
      <c r="LN1255" s="24"/>
      <c r="LO1255" s="24"/>
      <c r="LP1255" s="24"/>
      <c r="LQ1255" s="24"/>
      <c r="LR1255" s="24"/>
      <c r="LS1255" s="24"/>
      <c r="LT1255" s="24"/>
      <c r="LU1255" s="24"/>
      <c r="LV1255" s="24"/>
      <c r="LW1255" s="24"/>
      <c r="LX1255" s="24"/>
      <c r="LY1255" s="24"/>
      <c r="LZ1255" s="24"/>
      <c r="MA1255" s="24"/>
      <c r="MB1255" s="24"/>
      <c r="MC1255" s="24"/>
      <c r="MD1255" s="24"/>
      <c r="ME1255" s="24"/>
      <c r="MF1255" s="24"/>
      <c r="MG1255" s="24"/>
      <c r="MH1255" s="24"/>
      <c r="MI1255" s="24"/>
      <c r="MJ1255" s="24"/>
      <c r="MK1255" s="24"/>
      <c r="ML1255" s="24"/>
    </row>
    <row r="1256" spans="1:350" ht="13.9" customHeight="1" outlineLevel="2" x14ac:dyDescent="0.2">
      <c r="A1256" s="185" t="s">
        <v>731</v>
      </c>
      <c r="B1256" s="181" t="s">
        <v>734</v>
      </c>
      <c r="C1256" s="154" t="s">
        <v>59</v>
      </c>
      <c r="D1256" s="154">
        <v>28</v>
      </c>
      <c r="E1256" s="175"/>
      <c r="F1256" s="175">
        <f>D1256-E1256</f>
        <v>28</v>
      </c>
      <c r="G1256" s="175" t="s">
        <v>1033</v>
      </c>
      <c r="H1256" s="170" t="s">
        <v>1190</v>
      </c>
      <c r="I1256" s="170" t="s">
        <v>970</v>
      </c>
      <c r="J1256" s="212">
        <f ca="1">E1256+Q1256+AX1256+CF1256+DN1256+ES1256+GA1256+HH1256+IP1256+JW1256+LE1256</f>
        <v>28</v>
      </c>
      <c r="K1256" s="212">
        <f>E1256+R1256+AY1256+CG1256+DO1256+ET1256+GB1256+HI1256+IQ1256+JX1256+LF1256</f>
        <v>10</v>
      </c>
      <c r="L1256" s="172">
        <f ca="1">K1256/J1256</f>
        <v>0.35714285714285715</v>
      </c>
      <c r="M1256" s="172">
        <f>K1256/D1256</f>
        <v>0.35714285714285715</v>
      </c>
      <c r="N1256" s="183">
        <f ca="1">SUMIF($EV$8:$FZ$9,$O$5,$EV1257:$FZ1257)-SUMIF($EV$8:$FZ$9,$Q$5,$EV1257:$FZ1257)</f>
        <v>0</v>
      </c>
      <c r="O1256" s="156"/>
      <c r="P1256" s="16" t="s">
        <v>25</v>
      </c>
      <c r="Q1256" s="150">
        <v>0</v>
      </c>
      <c r="R1256" s="150">
        <v>0</v>
      </c>
      <c r="S1256" s="152" t="e">
        <v>#DIV/0!</v>
      </c>
      <c r="T1256" s="16"/>
      <c r="U1256" s="16"/>
      <c r="V1256" s="16"/>
      <c r="W1256" s="16"/>
      <c r="X1256" s="16"/>
      <c r="Y1256" s="16"/>
      <c r="Z1256" s="16"/>
      <c r="AA1256" s="16"/>
      <c r="AB1256" s="16"/>
      <c r="AC1256" s="16"/>
      <c r="AD1256" s="16"/>
      <c r="AE1256" s="16"/>
      <c r="AF1256" s="16"/>
      <c r="AG1256" s="16"/>
      <c r="AH1256" s="16"/>
      <c r="AI1256" s="16"/>
      <c r="AJ1256" s="16"/>
      <c r="AK1256" s="16"/>
      <c r="AL1256" s="16"/>
      <c r="AM1256" s="16"/>
      <c r="AN1256" s="16"/>
      <c r="AO1256" s="16"/>
      <c r="AP1256" s="16"/>
      <c r="AQ1256" s="16"/>
      <c r="AR1256" s="16"/>
      <c r="AS1256" s="16"/>
      <c r="AT1256" s="16"/>
      <c r="AU1256" s="16"/>
      <c r="AV1256" s="16"/>
      <c r="AW1256" s="16"/>
      <c r="AX1256" s="150">
        <f t="shared" ca="1" si="3200"/>
        <v>0</v>
      </c>
      <c r="AY1256" s="150">
        <f>SUM(BA1257:CE1257)</f>
        <v>0</v>
      </c>
      <c r="AZ1256" s="152" t="e">
        <f ca="1">AY1256/AX1256</f>
        <v>#DIV/0!</v>
      </c>
      <c r="BA1256" s="16"/>
      <c r="BB1256" s="16"/>
      <c r="BC1256" s="16"/>
      <c r="BD1256" s="16"/>
      <c r="BE1256" s="16"/>
      <c r="BF1256" s="16"/>
      <c r="BG1256" s="16"/>
      <c r="BH1256" s="16"/>
      <c r="BI1256" s="16"/>
      <c r="BJ1256" s="16"/>
      <c r="BK1256" s="16"/>
      <c r="BL1256" s="16"/>
      <c r="BM1256" s="16"/>
      <c r="BN1256" s="16"/>
      <c r="BO1256" s="16"/>
      <c r="BP1256" s="16"/>
      <c r="BQ1256" s="16"/>
      <c r="BR1256" s="16"/>
      <c r="BS1256" s="16"/>
      <c r="BT1256" s="16"/>
      <c r="BU1256" s="16"/>
      <c r="BV1256" s="16"/>
      <c r="BW1256" s="16"/>
      <c r="BX1256" s="16"/>
      <c r="BY1256" s="16"/>
      <c r="BZ1256" s="16"/>
      <c r="CA1256" s="16"/>
      <c r="CB1256" s="16"/>
      <c r="CC1256" s="16"/>
      <c r="CD1256" s="16"/>
      <c r="CE1256" s="16"/>
      <c r="CF1256" s="150">
        <f t="shared" ref="CF1256" si="3259">SUM(CI1256:DM1256)</f>
        <v>0</v>
      </c>
      <c r="CG1256" s="150">
        <f>SUM(CI1257:DM1257)</f>
        <v>0</v>
      </c>
      <c r="CH1256" s="152" t="e">
        <f>CG1256/CF1256</f>
        <v>#DIV/0!</v>
      </c>
      <c r="CI1256" s="129"/>
      <c r="CJ1256" s="129"/>
      <c r="CK1256" s="129"/>
      <c r="CL1256" s="129"/>
      <c r="CM1256" s="129"/>
      <c r="CN1256" s="129"/>
      <c r="CO1256" s="129"/>
      <c r="CP1256" s="101"/>
      <c r="CQ1256" s="101"/>
      <c r="CR1256" s="101"/>
      <c r="CS1256" s="101"/>
      <c r="CT1256" s="101"/>
      <c r="CU1256" s="101"/>
      <c r="CV1256" s="101"/>
      <c r="CW1256" s="129"/>
      <c r="CX1256" s="129"/>
      <c r="CY1256" s="129"/>
      <c r="CZ1256" s="129"/>
      <c r="DA1256" s="129"/>
      <c r="DB1256" s="129"/>
      <c r="DC1256" s="129"/>
      <c r="DD1256" s="129"/>
      <c r="DE1256" s="129"/>
      <c r="DF1256" s="129"/>
      <c r="DG1256" s="129"/>
      <c r="DH1256" s="129"/>
      <c r="DI1256" s="129"/>
      <c r="DJ1256" s="129"/>
      <c r="DK1256" s="129"/>
      <c r="DL1256" s="129"/>
      <c r="DM1256" s="129"/>
      <c r="DN1256" s="150">
        <f t="shared" ref="DN1256" si="3260">SUM(DQ1256:ER1256)</f>
        <v>6</v>
      </c>
      <c r="DO1256" s="150">
        <f>SUM(DQ1257:ER1257)</f>
        <v>0</v>
      </c>
      <c r="DP1256" s="152">
        <f t="shared" si="3240"/>
        <v>0</v>
      </c>
      <c r="DQ1256" s="16"/>
      <c r="DR1256" s="16"/>
      <c r="DS1256" s="16"/>
      <c r="DT1256" s="16"/>
      <c r="DU1256" s="16"/>
      <c r="DV1256" s="16"/>
      <c r="DW1256" s="16"/>
      <c r="DX1256" s="16"/>
      <c r="DY1256" s="16"/>
      <c r="DZ1256" s="16"/>
      <c r="EA1256" s="16"/>
      <c r="EB1256" s="16"/>
      <c r="EC1256" s="16"/>
      <c r="ED1256" s="16"/>
      <c r="EE1256" s="16"/>
      <c r="EF1256" s="16">
        <v>2</v>
      </c>
      <c r="EG1256" s="16"/>
      <c r="EH1256" s="16"/>
      <c r="EI1256" s="16"/>
      <c r="EJ1256" s="16"/>
      <c r="EK1256" s="16">
        <v>2</v>
      </c>
      <c r="EL1256" s="16"/>
      <c r="EM1256" s="16"/>
      <c r="EN1256" s="16"/>
      <c r="EO1256" s="16">
        <v>2</v>
      </c>
      <c r="EP1256" s="16"/>
      <c r="EQ1256" s="16"/>
      <c r="ER1256" s="16"/>
      <c r="ES1256" s="150">
        <f t="shared" ca="1" si="3234"/>
        <v>18</v>
      </c>
      <c r="ET1256" s="150">
        <f>SUM(EV1257:FZ1257)</f>
        <v>0</v>
      </c>
      <c r="EU1256" s="152">
        <f t="shared" ca="1" si="3105"/>
        <v>0</v>
      </c>
      <c r="EV1256" s="16">
        <v>2</v>
      </c>
      <c r="EW1256" s="67"/>
      <c r="EX1256" s="16"/>
      <c r="EY1256" s="16"/>
      <c r="EZ1256" s="16"/>
      <c r="FA1256" s="16">
        <v>2</v>
      </c>
      <c r="FB1256" s="16"/>
      <c r="FC1256" s="16"/>
      <c r="FD1256" s="16"/>
      <c r="FE1256" s="16"/>
      <c r="FF1256" s="16">
        <v>2</v>
      </c>
      <c r="FG1256" s="16"/>
      <c r="FH1256" s="16"/>
      <c r="FI1256" s="16">
        <v>2</v>
      </c>
      <c r="FJ1256" s="16"/>
      <c r="FK1256" s="16"/>
      <c r="FL1256" s="16">
        <v>2</v>
      </c>
      <c r="FM1256" s="16"/>
      <c r="FN1256" s="16"/>
      <c r="FO1256" s="16">
        <v>2</v>
      </c>
      <c r="FP1256" s="16"/>
      <c r="FQ1256" s="16"/>
      <c r="FR1256" s="16">
        <v>2</v>
      </c>
      <c r="FS1256" s="16"/>
      <c r="FT1256" s="16"/>
      <c r="FU1256" s="16">
        <v>2</v>
      </c>
      <c r="FV1256" s="16"/>
      <c r="FW1256" s="16"/>
      <c r="FX1256" s="16">
        <v>2</v>
      </c>
      <c r="FY1256" s="16"/>
      <c r="FZ1256" s="16"/>
      <c r="GA1256" s="150">
        <f t="shared" ref="GA1256" ca="1" si="3261">SUMIF($GD$8:$HG$9,$O$5,GD1256:HG1256)</f>
        <v>4</v>
      </c>
      <c r="GB1256" s="150">
        <f t="shared" ref="GB1256" si="3262">SUM(GD1257:HG1257)</f>
        <v>10</v>
      </c>
      <c r="GC1256" s="152">
        <f t="shared" ref="GC1256" ca="1" si="3263">GB1256/GA1256</f>
        <v>2.5</v>
      </c>
      <c r="GD1256" s="16">
        <v>2</v>
      </c>
      <c r="GE1256" s="16"/>
      <c r="GF1256" s="16"/>
      <c r="GG1256" s="16"/>
      <c r="GH1256" s="16">
        <v>2</v>
      </c>
      <c r="GI1256" s="16"/>
      <c r="GJ1256" s="16"/>
      <c r="GK1256" s="16"/>
      <c r="GL1256" s="16"/>
      <c r="GM1256" s="16"/>
      <c r="GN1256" s="16"/>
      <c r="GO1256" s="16"/>
      <c r="GP1256" s="16"/>
      <c r="GQ1256" s="16"/>
      <c r="GR1256" s="16"/>
      <c r="GS1256" s="16"/>
      <c r="GT1256" s="16"/>
      <c r="GU1256" s="16"/>
      <c r="GV1256" s="16"/>
      <c r="GW1256" s="16"/>
      <c r="GX1256" s="16"/>
      <c r="GY1256" s="16"/>
      <c r="GZ1256" s="16"/>
      <c r="HA1256" s="16"/>
      <c r="HB1256" s="16"/>
      <c r="HC1256" s="16"/>
      <c r="HD1256" s="16"/>
      <c r="HE1256" s="16"/>
      <c r="HF1256" s="16"/>
      <c r="HG1256" s="16"/>
      <c r="HH1256" s="150"/>
      <c r="HI1256" s="150">
        <v>0</v>
      </c>
      <c r="HJ1256" s="152" t="e">
        <v>#DIV/0!</v>
      </c>
      <c r="HK1256" s="16"/>
      <c r="HL1256" s="16"/>
      <c r="HM1256" s="16"/>
      <c r="HN1256" s="16"/>
      <c r="HO1256" s="16"/>
      <c r="HP1256" s="16"/>
      <c r="HQ1256" s="16"/>
      <c r="HR1256" s="16"/>
      <c r="HS1256" s="16"/>
      <c r="HT1256" s="16"/>
      <c r="HU1256" s="16"/>
      <c r="HV1256" s="16"/>
      <c r="HW1256" s="16"/>
      <c r="HX1256" s="16"/>
      <c r="HY1256" s="16"/>
      <c r="HZ1256" s="16"/>
      <c r="IA1256" s="16"/>
      <c r="IB1256" s="16"/>
      <c r="IC1256" s="16"/>
      <c r="ID1256" s="16"/>
      <c r="IE1256" s="16"/>
      <c r="IF1256" s="16"/>
      <c r="IG1256" s="16"/>
      <c r="IH1256" s="16"/>
      <c r="II1256" s="16"/>
      <c r="IJ1256" s="16"/>
      <c r="IK1256" s="16"/>
      <c r="IL1256" s="16"/>
      <c r="IM1256" s="16"/>
      <c r="IN1256" s="16"/>
      <c r="IO1256" s="16"/>
      <c r="IP1256" s="150"/>
      <c r="IQ1256" s="150">
        <v>0</v>
      </c>
      <c r="IR1256" s="152" t="e">
        <v>#DIV/0!</v>
      </c>
      <c r="IS1256" s="16"/>
      <c r="IT1256" s="16"/>
      <c r="IU1256" s="16"/>
      <c r="IV1256" s="16"/>
      <c r="IW1256" s="16"/>
      <c r="IX1256" s="16"/>
      <c r="IY1256" s="16"/>
      <c r="IZ1256" s="16"/>
      <c r="JA1256" s="16"/>
      <c r="JB1256" s="16"/>
      <c r="JC1256" s="16"/>
      <c r="JD1256" s="16"/>
      <c r="JE1256" s="16"/>
      <c r="JF1256" s="16"/>
      <c r="JG1256" s="16"/>
      <c r="JH1256" s="16"/>
      <c r="JI1256" s="16"/>
      <c r="JJ1256" s="16"/>
      <c r="JK1256" s="16"/>
      <c r="JL1256" s="16"/>
      <c r="JM1256" s="16"/>
      <c r="JN1256" s="16"/>
      <c r="JO1256" s="16"/>
      <c r="JP1256" s="16"/>
      <c r="JQ1256" s="16"/>
      <c r="JR1256" s="16"/>
      <c r="JS1256" s="16"/>
      <c r="JT1256" s="16"/>
      <c r="JU1256" s="23"/>
      <c r="JV1256" s="16"/>
      <c r="JW1256" s="150"/>
      <c r="JX1256" s="150">
        <v>0</v>
      </c>
      <c r="JY1256" s="152" t="e">
        <v>#DIV/0!</v>
      </c>
      <c r="JZ1256" s="16"/>
      <c r="KA1256" s="16"/>
      <c r="KB1256" s="16"/>
      <c r="KC1256" s="16"/>
      <c r="KD1256" s="16"/>
      <c r="KE1256" s="16"/>
      <c r="KF1256" s="16"/>
      <c r="KG1256" s="16"/>
      <c r="KH1256" s="16"/>
      <c r="KI1256" s="16"/>
      <c r="KJ1256" s="16"/>
      <c r="KK1256" s="16"/>
      <c r="KL1256" s="16"/>
      <c r="KM1256" s="16"/>
      <c r="KN1256" s="16"/>
      <c r="KO1256" s="16"/>
      <c r="KP1256" s="16"/>
      <c r="KQ1256" s="16"/>
      <c r="KR1256" s="16"/>
      <c r="KS1256" s="16"/>
      <c r="KT1256" s="16"/>
      <c r="KU1256" s="16"/>
      <c r="KV1256" s="16"/>
      <c r="KW1256" s="16"/>
      <c r="KX1256" s="16"/>
      <c r="KY1256" s="16"/>
      <c r="KZ1256" s="16"/>
      <c r="LA1256" s="16"/>
      <c r="LB1256" s="16"/>
      <c r="LC1256" s="16"/>
      <c r="LD1256" s="16"/>
      <c r="LE1256" s="150"/>
      <c r="LF1256" s="150">
        <v>0</v>
      </c>
      <c r="LG1256" s="152" t="e">
        <v>#DIV/0!</v>
      </c>
      <c r="LH1256" s="16"/>
      <c r="LI1256" s="16"/>
      <c r="LJ1256" s="16"/>
      <c r="LK1256" s="16"/>
      <c r="LL1256" s="16"/>
      <c r="LM1256" s="16"/>
      <c r="LN1256" s="16"/>
      <c r="LO1256" s="16"/>
      <c r="LP1256" s="16"/>
      <c r="LQ1256" s="16"/>
      <c r="LR1256" s="16"/>
      <c r="LS1256" s="16"/>
      <c r="LT1256" s="16"/>
      <c r="LU1256" s="16"/>
      <c r="LV1256" s="16"/>
      <c r="LW1256" s="16"/>
      <c r="LX1256" s="16"/>
      <c r="LY1256" s="16"/>
      <c r="LZ1256" s="16"/>
      <c r="MA1256" s="16"/>
      <c r="MB1256" s="16"/>
      <c r="MC1256" s="16"/>
      <c r="MD1256" s="16"/>
      <c r="ME1256" s="16"/>
      <c r="MF1256" s="16"/>
      <c r="MG1256" s="16"/>
      <c r="MH1256" s="16"/>
      <c r="MI1256" s="16"/>
      <c r="MJ1256" s="16"/>
      <c r="MK1256" s="16"/>
      <c r="ML1256" s="16"/>
    </row>
    <row r="1257" spans="1:350" ht="13.9" customHeight="1" outlineLevel="2" x14ac:dyDescent="0.2">
      <c r="A1257" s="186"/>
      <c r="B1257" s="182"/>
      <c r="C1257" s="155"/>
      <c r="D1257" s="155"/>
      <c r="E1257" s="176"/>
      <c r="F1257" s="176"/>
      <c r="G1257" s="176"/>
      <c r="H1257" s="171"/>
      <c r="I1257" s="171"/>
      <c r="J1257" s="213"/>
      <c r="K1257" s="213"/>
      <c r="L1257" s="173"/>
      <c r="M1257" s="173"/>
      <c r="N1257" s="184"/>
      <c r="O1257" s="157"/>
      <c r="P1257" s="17" t="s">
        <v>26</v>
      </c>
      <c r="Q1257" s="151"/>
      <c r="R1257" s="151"/>
      <c r="S1257" s="153"/>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151"/>
      <c r="AY1257" s="151"/>
      <c r="AZ1257" s="153"/>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c r="CF1257" s="151"/>
      <c r="CG1257" s="151"/>
      <c r="CH1257" s="153"/>
      <c r="CI1257" s="141"/>
      <c r="CJ1257" s="141"/>
      <c r="CK1257" s="141"/>
      <c r="CL1257" s="141"/>
      <c r="CM1257" s="141"/>
      <c r="CN1257" s="141"/>
      <c r="CO1257" s="141"/>
      <c r="CP1257" s="95"/>
      <c r="CQ1257" s="95"/>
      <c r="CR1257" s="95"/>
      <c r="CS1257" s="95"/>
      <c r="CT1257" s="95"/>
      <c r="CU1257" s="95"/>
      <c r="CV1257" s="95"/>
      <c r="CW1257" s="141"/>
      <c r="CX1257" s="141"/>
      <c r="CY1257" s="141"/>
      <c r="CZ1257" s="141"/>
      <c r="DA1257" s="141"/>
      <c r="DB1257" s="141"/>
      <c r="DC1257" s="141"/>
      <c r="DD1257" s="141"/>
      <c r="DE1257" s="141"/>
      <c r="DF1257" s="141"/>
      <c r="DG1257" s="141"/>
      <c r="DH1257" s="141"/>
      <c r="DI1257" s="141"/>
      <c r="DJ1257" s="141"/>
      <c r="DK1257" s="141"/>
      <c r="DL1257" s="141"/>
      <c r="DM1257" s="141"/>
      <c r="DN1257" s="151"/>
      <c r="DO1257" s="151"/>
      <c r="DP1257" s="153"/>
      <c r="DQ1257" s="24"/>
      <c r="DR1257" s="24"/>
      <c r="DS1257" s="24"/>
      <c r="DT1257" s="24"/>
      <c r="DU1257" s="24"/>
      <c r="DV1257" s="24"/>
      <c r="DW1257" s="24"/>
      <c r="DX1257" s="24"/>
      <c r="DY1257" s="24"/>
      <c r="DZ1257" s="24"/>
      <c r="EA1257" s="24"/>
      <c r="EB1257" s="24"/>
      <c r="EC1257" s="24"/>
      <c r="ED1257" s="24"/>
      <c r="EE1257" s="24"/>
      <c r="EF1257" s="24"/>
      <c r="EG1257" s="24"/>
      <c r="EH1257" s="24"/>
      <c r="EI1257" s="24"/>
      <c r="EJ1257" s="24"/>
      <c r="EK1257" s="24"/>
      <c r="EL1257" s="24"/>
      <c r="EM1257" s="24"/>
      <c r="EN1257" s="24"/>
      <c r="EO1257" s="24"/>
      <c r="EP1257" s="24"/>
      <c r="EQ1257" s="24"/>
      <c r="ER1257" s="24"/>
      <c r="ES1257" s="151"/>
      <c r="ET1257" s="151"/>
      <c r="EU1257" s="153"/>
      <c r="EV1257" s="24"/>
      <c r="EW1257" s="125"/>
      <c r="EX1257" s="24"/>
      <c r="EY1257" s="24"/>
      <c r="EZ1257" s="24"/>
      <c r="FA1257" s="24"/>
      <c r="FB1257" s="24"/>
      <c r="FC1257" s="24"/>
      <c r="FD1257" s="24"/>
      <c r="FE1257" s="24"/>
      <c r="FF1257" s="24"/>
      <c r="FG1257" s="24"/>
      <c r="FH1257" s="24"/>
      <c r="FI1257" s="24"/>
      <c r="FJ1257" s="24"/>
      <c r="FK1257" s="24"/>
      <c r="FL1257" s="24"/>
      <c r="FM1257" s="24"/>
      <c r="FN1257" s="24"/>
      <c r="FO1257" s="24"/>
      <c r="FP1257" s="24"/>
      <c r="FQ1257" s="24"/>
      <c r="FR1257" s="24"/>
      <c r="FS1257" s="24"/>
      <c r="FT1257" s="24"/>
      <c r="FU1257" s="24"/>
      <c r="FV1257" s="24"/>
      <c r="FW1257" s="24"/>
      <c r="FX1257" s="24"/>
      <c r="FY1257" s="24"/>
      <c r="FZ1257" s="24"/>
      <c r="GA1257" s="151"/>
      <c r="GB1257" s="151"/>
      <c r="GC1257" s="153"/>
      <c r="GD1257" s="24"/>
      <c r="GE1257" s="24"/>
      <c r="GF1257" s="24"/>
      <c r="GG1257" s="24"/>
      <c r="GH1257" s="24"/>
      <c r="GI1257" s="24"/>
      <c r="GJ1257" s="24"/>
      <c r="GK1257" s="24"/>
      <c r="GL1257" s="24"/>
      <c r="GM1257" s="24"/>
      <c r="GN1257" s="24">
        <v>2</v>
      </c>
      <c r="GO1257" s="24">
        <v>3</v>
      </c>
      <c r="GP1257" s="24">
        <v>3</v>
      </c>
      <c r="GQ1257" s="24">
        <v>1</v>
      </c>
      <c r="GR1257" s="24"/>
      <c r="GS1257" s="24">
        <v>1</v>
      </c>
      <c r="GT1257" s="24"/>
      <c r="GU1257" s="24"/>
      <c r="GV1257" s="24"/>
      <c r="GW1257" s="24"/>
      <c r="GX1257" s="24"/>
      <c r="GY1257" s="24"/>
      <c r="GZ1257" s="24"/>
      <c r="HA1257" s="24"/>
      <c r="HB1257" s="24"/>
      <c r="HC1257" s="24"/>
      <c r="HD1257" s="24"/>
      <c r="HE1257" s="24"/>
      <c r="HF1257" s="24"/>
      <c r="HG1257" s="24"/>
      <c r="HH1257" s="151"/>
      <c r="HI1257" s="151"/>
      <c r="HJ1257" s="153"/>
      <c r="HK1257" s="24"/>
      <c r="HL1257" s="24"/>
      <c r="HM1257" s="24"/>
      <c r="HN1257" s="24"/>
      <c r="HO1257" s="24"/>
      <c r="HP1257" s="24"/>
      <c r="HQ1257" s="24"/>
      <c r="HR1257" s="24"/>
      <c r="HS1257" s="24"/>
      <c r="HT1257" s="24"/>
      <c r="HU1257" s="24"/>
      <c r="HV1257" s="24"/>
      <c r="HW1257" s="24"/>
      <c r="HX1257" s="24"/>
      <c r="HY1257" s="24"/>
      <c r="HZ1257" s="24"/>
      <c r="IA1257" s="24"/>
      <c r="IB1257" s="24"/>
      <c r="IC1257" s="24"/>
      <c r="ID1257" s="24"/>
      <c r="IE1257" s="24"/>
      <c r="IF1257" s="24"/>
      <c r="IG1257" s="24"/>
      <c r="IH1257" s="24"/>
      <c r="II1257" s="24"/>
      <c r="IJ1257" s="24"/>
      <c r="IK1257" s="24"/>
      <c r="IL1257" s="24"/>
      <c r="IM1257" s="24"/>
      <c r="IN1257" s="24"/>
      <c r="IO1257" s="24"/>
      <c r="IP1257" s="151"/>
      <c r="IQ1257" s="151"/>
      <c r="IR1257" s="153"/>
      <c r="IS1257" s="24"/>
      <c r="IT1257" s="24"/>
      <c r="IU1257" s="24"/>
      <c r="IV1257" s="24"/>
      <c r="IW1257" s="24"/>
      <c r="IX1257" s="24"/>
      <c r="IY1257" s="24"/>
      <c r="IZ1257" s="24"/>
      <c r="JA1257" s="24"/>
      <c r="JB1257" s="24"/>
      <c r="JC1257" s="24"/>
      <c r="JD1257" s="24"/>
      <c r="JE1257" s="24"/>
      <c r="JF1257" s="24"/>
      <c r="JG1257" s="24"/>
      <c r="JH1257" s="24"/>
      <c r="JI1257" s="24"/>
      <c r="JJ1257" s="24"/>
      <c r="JK1257" s="24"/>
      <c r="JL1257" s="24"/>
      <c r="JM1257" s="24"/>
      <c r="JN1257" s="24"/>
      <c r="JO1257" s="24"/>
      <c r="JP1257" s="24"/>
      <c r="JQ1257" s="24"/>
      <c r="JR1257" s="24"/>
      <c r="JS1257" s="24"/>
      <c r="JT1257" s="24"/>
      <c r="JU1257" s="25"/>
      <c r="JV1257" s="24"/>
      <c r="JW1257" s="151"/>
      <c r="JX1257" s="151"/>
      <c r="JY1257" s="153"/>
      <c r="JZ1257" s="24"/>
      <c r="KA1257" s="24"/>
      <c r="KB1257" s="24"/>
      <c r="KC1257" s="24"/>
      <c r="KD1257" s="24"/>
      <c r="KE1257" s="24"/>
      <c r="KF1257" s="24"/>
      <c r="KG1257" s="24"/>
      <c r="KH1257" s="24"/>
      <c r="KI1257" s="24"/>
      <c r="KJ1257" s="24"/>
      <c r="KK1257" s="24"/>
      <c r="KL1257" s="24"/>
      <c r="KM1257" s="24"/>
      <c r="KN1257" s="24"/>
      <c r="KO1257" s="24"/>
      <c r="KP1257" s="24"/>
      <c r="KQ1257" s="24"/>
      <c r="KR1257" s="24"/>
      <c r="KS1257" s="24"/>
      <c r="KT1257" s="24"/>
      <c r="KU1257" s="24"/>
      <c r="KV1257" s="24"/>
      <c r="KW1257" s="24"/>
      <c r="KX1257" s="24"/>
      <c r="KY1257" s="24"/>
      <c r="KZ1257" s="24"/>
      <c r="LA1257" s="24"/>
      <c r="LB1257" s="24"/>
      <c r="LC1257" s="24"/>
      <c r="LD1257" s="24"/>
      <c r="LE1257" s="151"/>
      <c r="LF1257" s="151"/>
      <c r="LG1257" s="153"/>
      <c r="LH1257" s="24"/>
      <c r="LI1257" s="24"/>
      <c r="LJ1257" s="24"/>
      <c r="LK1257" s="24"/>
      <c r="LL1257" s="24"/>
      <c r="LM1257" s="24"/>
      <c r="LN1257" s="24"/>
      <c r="LO1257" s="24"/>
      <c r="LP1257" s="24"/>
      <c r="LQ1257" s="24"/>
      <c r="LR1257" s="24"/>
      <c r="LS1257" s="24"/>
      <c r="LT1257" s="24"/>
      <c r="LU1257" s="24"/>
      <c r="LV1257" s="24"/>
      <c r="LW1257" s="24"/>
      <c r="LX1257" s="24"/>
      <c r="LY1257" s="24"/>
      <c r="LZ1257" s="24"/>
      <c r="MA1257" s="24"/>
      <c r="MB1257" s="24"/>
      <c r="MC1257" s="24"/>
      <c r="MD1257" s="24"/>
      <c r="ME1257" s="24"/>
      <c r="MF1257" s="24"/>
      <c r="MG1257" s="24"/>
      <c r="MH1257" s="24"/>
      <c r="MI1257" s="24"/>
      <c r="MJ1257" s="24"/>
      <c r="MK1257" s="24"/>
      <c r="ML1257" s="24"/>
    </row>
    <row r="1258" spans="1:350" s="31" customFormat="1" ht="14.25" customHeight="1" outlineLevel="1" x14ac:dyDescent="0.25">
      <c r="A1258" s="236" t="s">
        <v>726</v>
      </c>
      <c r="B1258" s="228" t="s">
        <v>1233</v>
      </c>
      <c r="C1258" s="191" t="s">
        <v>733</v>
      </c>
      <c r="D1258" s="191">
        <v>50.4</v>
      </c>
      <c r="E1258" s="175"/>
      <c r="F1258" s="175">
        <f>D1258-E1258</f>
        <v>50.4</v>
      </c>
      <c r="G1258" s="175" t="s">
        <v>920</v>
      </c>
      <c r="H1258" s="170" t="s">
        <v>921</v>
      </c>
      <c r="I1258" s="170" t="s">
        <v>977</v>
      </c>
      <c r="J1258" s="212">
        <f ca="1">E1258+Q1258+AX1258+CF1258+DN1258+ES1258+GA1258+HH1258+IP1258+JW1258+LE1258</f>
        <v>0</v>
      </c>
      <c r="K1258" s="212">
        <f>E1258+R1258+AY1258+CG1258+DO1258+ET1258+GB1258+HI1258+IQ1258+JX1258+LF1258</f>
        <v>0.8</v>
      </c>
      <c r="L1258" s="172" t="e">
        <f ca="1">K1258/J1258</f>
        <v>#DIV/0!</v>
      </c>
      <c r="M1258" s="172">
        <f>K1258/D1258</f>
        <v>1.5873015873015876E-2</v>
      </c>
      <c r="N1258" s="183">
        <f ca="1">SUMIF($EV$8:$FZ$9,$O$5,$EV1259:$FZ1259)-SUMIF($EV$8:$FZ$9,$Q$5,$EV1259:$FZ1259)</f>
        <v>0</v>
      </c>
      <c r="O1258" s="154"/>
      <c r="P1258" s="154"/>
      <c r="Q1258" s="150">
        <v>0</v>
      </c>
      <c r="R1258" s="150">
        <v>0</v>
      </c>
      <c r="S1258" s="152" t="e">
        <v>#DIV/0!</v>
      </c>
      <c r="T1258" s="154"/>
      <c r="U1258" s="154"/>
      <c r="V1258" s="154"/>
      <c r="W1258" s="154"/>
      <c r="X1258" s="154"/>
      <c r="Y1258" s="154"/>
      <c r="Z1258" s="154"/>
      <c r="AA1258" s="154"/>
      <c r="AB1258" s="154"/>
      <c r="AC1258" s="154"/>
      <c r="AD1258" s="154"/>
      <c r="AE1258" s="154"/>
      <c r="AF1258" s="154"/>
      <c r="AG1258" s="154"/>
      <c r="AH1258" s="154"/>
      <c r="AI1258" s="154"/>
      <c r="AJ1258" s="154"/>
      <c r="AK1258" s="154"/>
      <c r="AL1258" s="154"/>
      <c r="AM1258" s="154"/>
      <c r="AN1258" s="154"/>
      <c r="AO1258" s="154"/>
      <c r="AP1258" s="154"/>
      <c r="AQ1258" s="154"/>
      <c r="AR1258" s="154"/>
      <c r="AS1258" s="154"/>
      <c r="AT1258" s="154"/>
      <c r="AU1258" s="154"/>
      <c r="AV1258" s="154"/>
      <c r="AW1258" s="154"/>
      <c r="AX1258" s="150">
        <f t="shared" ca="1" si="3200"/>
        <v>0</v>
      </c>
      <c r="AY1258" s="150">
        <f>SUM(BA1259:CE1259)</f>
        <v>0</v>
      </c>
      <c r="AZ1258" s="152" t="e">
        <f ca="1">AY1258/AX1258</f>
        <v>#DIV/0!</v>
      </c>
      <c r="BA1258" s="154"/>
      <c r="BB1258" s="154"/>
      <c r="BC1258" s="154"/>
      <c r="BD1258" s="154"/>
      <c r="BE1258" s="154"/>
      <c r="BF1258" s="154"/>
      <c r="BG1258" s="154"/>
      <c r="BH1258" s="154"/>
      <c r="BI1258" s="154"/>
      <c r="BJ1258" s="154"/>
      <c r="BK1258" s="154"/>
      <c r="BL1258" s="154"/>
      <c r="BM1258" s="154"/>
      <c r="BN1258" s="154"/>
      <c r="BO1258" s="154"/>
      <c r="BP1258" s="154"/>
      <c r="BQ1258" s="154"/>
      <c r="BR1258" s="154"/>
      <c r="BS1258" s="154"/>
      <c r="BT1258" s="154"/>
      <c r="BU1258" s="154"/>
      <c r="BV1258" s="154"/>
      <c r="BW1258" s="154"/>
      <c r="BX1258" s="154"/>
      <c r="BY1258" s="154"/>
      <c r="BZ1258" s="154"/>
      <c r="CA1258" s="154"/>
      <c r="CB1258" s="154"/>
      <c r="CC1258" s="154"/>
      <c r="CD1258" s="154"/>
      <c r="CE1258" s="154"/>
      <c r="CF1258" s="150">
        <f t="shared" ref="CF1258" si="3264">SUM(CI1258:DM1258)</f>
        <v>0</v>
      </c>
      <c r="CG1258" s="150">
        <f>SUM(CI1259:DM1259)</f>
        <v>0</v>
      </c>
      <c r="CH1258" s="152" t="e">
        <f>CG1258/CF1258</f>
        <v>#DIV/0!</v>
      </c>
      <c r="CI1258" s="154"/>
      <c r="CJ1258" s="154"/>
      <c r="CK1258" s="154"/>
      <c r="CL1258" s="154"/>
      <c r="CM1258" s="154"/>
      <c r="CN1258" s="154"/>
      <c r="CO1258" s="154"/>
      <c r="CP1258" s="158"/>
      <c r="CQ1258" s="158"/>
      <c r="CR1258" s="158"/>
      <c r="CS1258" s="158"/>
      <c r="CT1258" s="158"/>
      <c r="CU1258" s="158"/>
      <c r="CV1258" s="158"/>
      <c r="CW1258" s="154"/>
      <c r="CX1258" s="154"/>
      <c r="CY1258" s="154"/>
      <c r="CZ1258" s="154"/>
      <c r="DA1258" s="154"/>
      <c r="DB1258" s="154"/>
      <c r="DC1258" s="154"/>
      <c r="DD1258" s="154"/>
      <c r="DE1258" s="154"/>
      <c r="DF1258" s="154"/>
      <c r="DG1258" s="154"/>
      <c r="DH1258" s="154"/>
      <c r="DI1258" s="154"/>
      <c r="DJ1258" s="154"/>
      <c r="DK1258" s="154"/>
      <c r="DL1258" s="154"/>
      <c r="DM1258" s="154"/>
      <c r="DN1258" s="150">
        <f t="shared" ref="DN1258" si="3265">SUM(DQ1258:ER1258)</f>
        <v>0</v>
      </c>
      <c r="DO1258" s="150">
        <f>SUM(DQ1259:ER1259)</f>
        <v>0</v>
      </c>
      <c r="DP1258" s="152" t="e">
        <f t="shared" si="3240"/>
        <v>#DIV/0!</v>
      </c>
      <c r="DQ1258" s="154"/>
      <c r="DR1258" s="154"/>
      <c r="DS1258" s="154"/>
      <c r="DT1258" s="154"/>
      <c r="DU1258" s="154"/>
      <c r="DV1258" s="154"/>
      <c r="DW1258" s="154"/>
      <c r="DX1258" s="154"/>
      <c r="DY1258" s="154"/>
      <c r="DZ1258" s="154"/>
      <c r="EA1258" s="154"/>
      <c r="EB1258" s="154"/>
      <c r="EC1258" s="154"/>
      <c r="ED1258" s="154"/>
      <c r="EE1258" s="154"/>
      <c r="EF1258" s="154"/>
      <c r="EG1258" s="154"/>
      <c r="EH1258" s="154"/>
      <c r="EI1258" s="154"/>
      <c r="EJ1258" s="154"/>
      <c r="EK1258" s="154"/>
      <c r="EL1258" s="154"/>
      <c r="EM1258" s="154"/>
      <c r="EN1258" s="154"/>
      <c r="EO1258" s="154"/>
      <c r="EP1258" s="154"/>
      <c r="EQ1258" s="154"/>
      <c r="ER1258" s="154"/>
      <c r="ES1258" s="150">
        <f t="shared" ca="1" si="3234"/>
        <v>0</v>
      </c>
      <c r="ET1258" s="150">
        <f>SUM(EV1259:FZ1259)</f>
        <v>0.8</v>
      </c>
      <c r="EU1258" s="152" t="e">
        <f t="shared" ca="1" si="3105"/>
        <v>#DIV/0!</v>
      </c>
      <c r="EV1258" s="154"/>
      <c r="EW1258" s="160"/>
      <c r="EX1258" s="154"/>
      <c r="EY1258" s="154"/>
      <c r="EZ1258" s="154"/>
      <c r="FA1258" s="154"/>
      <c r="FB1258" s="154"/>
      <c r="FC1258" s="154"/>
      <c r="FD1258" s="154"/>
      <c r="FE1258" s="154"/>
      <c r="FF1258" s="154"/>
      <c r="FG1258" s="154"/>
      <c r="FH1258" s="154"/>
      <c r="FI1258" s="154"/>
      <c r="FJ1258" s="154"/>
      <c r="FK1258" s="154"/>
      <c r="FL1258" s="154"/>
      <c r="FM1258" s="154"/>
      <c r="FN1258" s="154"/>
      <c r="FO1258" s="147"/>
      <c r="FP1258" s="154"/>
      <c r="FQ1258" s="154"/>
      <c r="FR1258" s="154"/>
      <c r="FS1258" s="154"/>
      <c r="FT1258" s="154"/>
      <c r="FU1258" s="154"/>
      <c r="FV1258" s="154"/>
      <c r="FW1258" s="154"/>
      <c r="FX1258" s="154"/>
      <c r="FY1258" s="154"/>
      <c r="FZ1258" s="154"/>
      <c r="GA1258" s="150">
        <f t="shared" ref="GA1258" ca="1" si="3266">SUMIF($GD$8:$HG$9,$O$5,GD1258:HG1258)</f>
        <v>0</v>
      </c>
      <c r="GB1258" s="150">
        <f t="shared" ref="GB1258" si="3267">SUM(GD1259:HG1259)</f>
        <v>0</v>
      </c>
      <c r="GC1258" s="152" t="e">
        <f t="shared" ref="GC1258" ca="1" si="3268">GB1258/GA1258</f>
        <v>#DIV/0!</v>
      </c>
      <c r="GD1258" s="154"/>
      <c r="GE1258" s="154"/>
      <c r="GF1258" s="154"/>
      <c r="GG1258" s="154"/>
      <c r="GH1258" s="154"/>
      <c r="GI1258" s="154"/>
      <c r="GJ1258" s="154"/>
      <c r="GK1258" s="154"/>
      <c r="GL1258" s="154"/>
      <c r="GM1258" s="154"/>
      <c r="GN1258" s="154"/>
      <c r="GO1258" s="154"/>
      <c r="GP1258" s="154"/>
      <c r="GQ1258" s="154"/>
      <c r="GR1258" s="154"/>
      <c r="GS1258" s="154"/>
      <c r="GT1258" s="154"/>
      <c r="GU1258" s="154"/>
      <c r="GV1258" s="154"/>
      <c r="GW1258" s="154"/>
      <c r="GX1258" s="154"/>
      <c r="GY1258" s="154"/>
      <c r="GZ1258" s="154"/>
      <c r="HA1258" s="154"/>
      <c r="HB1258" s="154"/>
      <c r="HC1258" s="154"/>
      <c r="HD1258" s="154"/>
      <c r="HE1258" s="154"/>
      <c r="HF1258" s="154"/>
      <c r="HG1258" s="154"/>
      <c r="HH1258" s="150"/>
      <c r="HI1258" s="150">
        <v>0</v>
      </c>
      <c r="HJ1258" s="154"/>
      <c r="HK1258" s="154"/>
      <c r="HL1258" s="154"/>
      <c r="HM1258" s="154"/>
      <c r="HN1258" s="154"/>
      <c r="HO1258" s="154"/>
      <c r="HP1258" s="154"/>
      <c r="HQ1258" s="154"/>
      <c r="HR1258" s="154"/>
      <c r="HS1258" s="154"/>
      <c r="HT1258" s="154"/>
      <c r="HU1258" s="154"/>
      <c r="HV1258" s="154"/>
      <c r="HW1258" s="154"/>
      <c r="HX1258" s="154"/>
      <c r="HY1258" s="154"/>
      <c r="HZ1258" s="154"/>
      <c r="IA1258" s="154"/>
      <c r="IB1258" s="154"/>
      <c r="IC1258" s="154"/>
      <c r="ID1258" s="154"/>
      <c r="IE1258" s="154"/>
      <c r="IF1258" s="154"/>
      <c r="IG1258" s="154"/>
      <c r="IH1258" s="154"/>
      <c r="II1258" s="154"/>
      <c r="IJ1258" s="154"/>
      <c r="IK1258" s="154"/>
      <c r="IL1258" s="154"/>
      <c r="IM1258" s="154"/>
      <c r="IN1258" s="154"/>
      <c r="IO1258" s="154"/>
      <c r="IP1258" s="150"/>
      <c r="IQ1258" s="150">
        <v>0</v>
      </c>
      <c r="IR1258" s="154"/>
      <c r="IS1258" s="154"/>
      <c r="IT1258" s="154"/>
      <c r="IU1258" s="154"/>
      <c r="IV1258" s="154"/>
      <c r="IW1258" s="154"/>
      <c r="IX1258" s="154"/>
      <c r="IY1258" s="154"/>
      <c r="IZ1258" s="154"/>
      <c r="JA1258" s="154"/>
      <c r="JB1258" s="154"/>
      <c r="JC1258" s="154"/>
      <c r="JD1258" s="154"/>
      <c r="JE1258" s="154"/>
      <c r="JF1258" s="154"/>
      <c r="JG1258" s="154"/>
      <c r="JH1258" s="154"/>
      <c r="JI1258" s="154"/>
      <c r="JJ1258" s="154"/>
      <c r="JK1258" s="154"/>
      <c r="JL1258" s="154"/>
      <c r="JM1258" s="154"/>
      <c r="JN1258" s="154"/>
      <c r="JO1258" s="154"/>
      <c r="JP1258" s="154"/>
      <c r="JQ1258" s="154"/>
      <c r="JR1258" s="154"/>
      <c r="JS1258" s="154"/>
      <c r="JT1258" s="154"/>
      <c r="JU1258" s="154"/>
      <c r="JV1258" s="154"/>
      <c r="JW1258" s="150"/>
      <c r="JX1258" s="150">
        <v>0</v>
      </c>
      <c r="JY1258" s="154"/>
      <c r="JZ1258" s="154"/>
      <c r="KA1258" s="154"/>
      <c r="KB1258" s="154"/>
      <c r="KC1258" s="154"/>
      <c r="KD1258" s="154"/>
      <c r="KE1258" s="154"/>
      <c r="KF1258" s="154"/>
      <c r="KG1258" s="154"/>
      <c r="KH1258" s="154"/>
      <c r="KI1258" s="154"/>
      <c r="KJ1258" s="154"/>
      <c r="KK1258" s="154"/>
      <c r="KL1258" s="154"/>
      <c r="KM1258" s="154"/>
      <c r="KN1258" s="154"/>
      <c r="KO1258" s="154"/>
      <c r="KP1258" s="154"/>
      <c r="KQ1258" s="154"/>
      <c r="KR1258" s="154"/>
      <c r="KS1258" s="154"/>
      <c r="KT1258" s="154"/>
      <c r="KU1258" s="154"/>
      <c r="KV1258" s="154"/>
      <c r="KW1258" s="154"/>
      <c r="KX1258" s="154"/>
      <c r="KY1258" s="154"/>
      <c r="KZ1258" s="154"/>
      <c r="LA1258" s="154"/>
      <c r="LB1258" s="154"/>
      <c r="LC1258" s="154"/>
      <c r="LD1258" s="154"/>
      <c r="LE1258" s="150"/>
      <c r="LF1258" s="150">
        <v>0</v>
      </c>
      <c r="LG1258" s="154"/>
      <c r="LH1258" s="154"/>
      <c r="LI1258" s="154"/>
      <c r="LJ1258" s="154"/>
      <c r="LK1258" s="154"/>
      <c r="LL1258" s="154"/>
      <c r="LM1258" s="154"/>
      <c r="LN1258" s="154"/>
      <c r="LO1258" s="154"/>
      <c r="LP1258" s="154"/>
      <c r="LQ1258" s="154"/>
      <c r="LR1258" s="154"/>
      <c r="LS1258" s="154"/>
      <c r="LT1258" s="154"/>
      <c r="LU1258" s="154"/>
      <c r="LV1258" s="154"/>
      <c r="LW1258" s="154"/>
      <c r="LX1258" s="154"/>
      <c r="LY1258" s="154"/>
      <c r="LZ1258" s="154"/>
      <c r="MA1258" s="154"/>
      <c r="MB1258" s="154"/>
      <c r="MC1258" s="154"/>
      <c r="MD1258" s="154"/>
      <c r="ME1258" s="154"/>
      <c r="MF1258" s="154"/>
      <c r="MG1258" s="154"/>
      <c r="MH1258" s="154"/>
      <c r="MI1258" s="154"/>
      <c r="MJ1258" s="154"/>
      <c r="MK1258" s="154"/>
      <c r="ML1258" s="154"/>
    </row>
    <row r="1259" spans="1:350" s="31" customFormat="1" ht="14.25" customHeight="1" outlineLevel="1" x14ac:dyDescent="0.25">
      <c r="A1259" s="237"/>
      <c r="B1259" s="229"/>
      <c r="C1259" s="192"/>
      <c r="D1259" s="192"/>
      <c r="E1259" s="176"/>
      <c r="F1259" s="176"/>
      <c r="G1259" s="176"/>
      <c r="H1259" s="171"/>
      <c r="I1259" s="171"/>
      <c r="J1259" s="213"/>
      <c r="K1259" s="213"/>
      <c r="L1259" s="173"/>
      <c r="M1259" s="173"/>
      <c r="N1259" s="184"/>
      <c r="O1259" s="155"/>
      <c r="P1259" s="155"/>
      <c r="Q1259" s="151"/>
      <c r="R1259" s="151"/>
      <c r="S1259" s="153"/>
      <c r="T1259" s="155"/>
      <c r="U1259" s="155"/>
      <c r="V1259" s="155"/>
      <c r="W1259" s="155"/>
      <c r="X1259" s="155"/>
      <c r="Y1259" s="155"/>
      <c r="Z1259" s="155"/>
      <c r="AA1259" s="155"/>
      <c r="AB1259" s="155"/>
      <c r="AC1259" s="155"/>
      <c r="AD1259" s="155"/>
      <c r="AE1259" s="155"/>
      <c r="AF1259" s="155"/>
      <c r="AG1259" s="155"/>
      <c r="AH1259" s="155"/>
      <c r="AI1259" s="155"/>
      <c r="AJ1259" s="155"/>
      <c r="AK1259" s="155"/>
      <c r="AL1259" s="155"/>
      <c r="AM1259" s="155"/>
      <c r="AN1259" s="155"/>
      <c r="AO1259" s="155"/>
      <c r="AP1259" s="155"/>
      <c r="AQ1259" s="155"/>
      <c r="AR1259" s="155"/>
      <c r="AS1259" s="155"/>
      <c r="AT1259" s="155"/>
      <c r="AU1259" s="155"/>
      <c r="AV1259" s="155"/>
      <c r="AW1259" s="155"/>
      <c r="AX1259" s="151"/>
      <c r="AY1259" s="151"/>
      <c r="AZ1259" s="153"/>
      <c r="BA1259" s="155"/>
      <c r="BB1259" s="155"/>
      <c r="BC1259" s="155"/>
      <c r="BD1259" s="155"/>
      <c r="BE1259" s="155"/>
      <c r="BF1259" s="155"/>
      <c r="BG1259" s="155"/>
      <c r="BH1259" s="155"/>
      <c r="BI1259" s="155"/>
      <c r="BJ1259" s="155"/>
      <c r="BK1259" s="155"/>
      <c r="BL1259" s="155"/>
      <c r="BM1259" s="155"/>
      <c r="BN1259" s="155"/>
      <c r="BO1259" s="155"/>
      <c r="BP1259" s="155"/>
      <c r="BQ1259" s="155"/>
      <c r="BR1259" s="155"/>
      <c r="BS1259" s="155"/>
      <c r="BT1259" s="155"/>
      <c r="BU1259" s="155"/>
      <c r="BV1259" s="155"/>
      <c r="BW1259" s="155"/>
      <c r="BX1259" s="155"/>
      <c r="BY1259" s="155"/>
      <c r="BZ1259" s="155"/>
      <c r="CA1259" s="155"/>
      <c r="CB1259" s="155"/>
      <c r="CC1259" s="155"/>
      <c r="CD1259" s="155"/>
      <c r="CE1259" s="155"/>
      <c r="CF1259" s="151"/>
      <c r="CG1259" s="151"/>
      <c r="CH1259" s="153"/>
      <c r="CI1259" s="155"/>
      <c r="CJ1259" s="155"/>
      <c r="CK1259" s="155"/>
      <c r="CL1259" s="155"/>
      <c r="CM1259" s="155"/>
      <c r="CN1259" s="155"/>
      <c r="CO1259" s="155"/>
      <c r="CP1259" s="159"/>
      <c r="CQ1259" s="159"/>
      <c r="CR1259" s="159"/>
      <c r="CS1259" s="159"/>
      <c r="CT1259" s="159"/>
      <c r="CU1259" s="159"/>
      <c r="CV1259" s="159"/>
      <c r="CW1259" s="155"/>
      <c r="CX1259" s="155"/>
      <c r="CY1259" s="155"/>
      <c r="CZ1259" s="155"/>
      <c r="DA1259" s="155"/>
      <c r="DB1259" s="155"/>
      <c r="DC1259" s="155"/>
      <c r="DD1259" s="155"/>
      <c r="DE1259" s="155"/>
      <c r="DF1259" s="155"/>
      <c r="DG1259" s="155"/>
      <c r="DH1259" s="155"/>
      <c r="DI1259" s="155"/>
      <c r="DJ1259" s="155"/>
      <c r="DK1259" s="155"/>
      <c r="DL1259" s="155"/>
      <c r="DM1259" s="155"/>
      <c r="DN1259" s="151"/>
      <c r="DO1259" s="151"/>
      <c r="DP1259" s="153"/>
      <c r="DQ1259" s="155"/>
      <c r="DR1259" s="155"/>
      <c r="DS1259" s="155"/>
      <c r="DT1259" s="155"/>
      <c r="DU1259" s="155"/>
      <c r="DV1259" s="155"/>
      <c r="DW1259" s="155"/>
      <c r="DX1259" s="155"/>
      <c r="DY1259" s="155"/>
      <c r="DZ1259" s="155"/>
      <c r="EA1259" s="155"/>
      <c r="EB1259" s="155"/>
      <c r="EC1259" s="155"/>
      <c r="ED1259" s="155"/>
      <c r="EE1259" s="155"/>
      <c r="EF1259" s="155"/>
      <c r="EG1259" s="155"/>
      <c r="EH1259" s="155"/>
      <c r="EI1259" s="155"/>
      <c r="EJ1259" s="155"/>
      <c r="EK1259" s="155"/>
      <c r="EL1259" s="155"/>
      <c r="EM1259" s="155"/>
      <c r="EN1259" s="155"/>
      <c r="EO1259" s="155"/>
      <c r="EP1259" s="155"/>
      <c r="EQ1259" s="155"/>
      <c r="ER1259" s="155"/>
      <c r="ES1259" s="151"/>
      <c r="ET1259" s="151"/>
      <c r="EU1259" s="153"/>
      <c r="EV1259" s="155"/>
      <c r="EW1259" s="161"/>
      <c r="EX1259" s="155"/>
      <c r="EY1259" s="155"/>
      <c r="EZ1259" s="155"/>
      <c r="FA1259" s="155"/>
      <c r="FB1259" s="155"/>
      <c r="FC1259" s="155"/>
      <c r="FD1259" s="155"/>
      <c r="FE1259" s="155"/>
      <c r="FF1259" s="155"/>
      <c r="FG1259" s="155"/>
      <c r="FH1259" s="155"/>
      <c r="FI1259" s="155"/>
      <c r="FJ1259" s="155"/>
      <c r="FK1259" s="155"/>
      <c r="FL1259" s="155"/>
      <c r="FM1259" s="155"/>
      <c r="FN1259" s="155"/>
      <c r="FO1259" s="148">
        <v>0.8</v>
      </c>
      <c r="FP1259" s="155"/>
      <c r="FQ1259" s="155"/>
      <c r="FR1259" s="155"/>
      <c r="FS1259" s="155"/>
      <c r="FT1259" s="155"/>
      <c r="FU1259" s="155"/>
      <c r="FV1259" s="155"/>
      <c r="FW1259" s="155"/>
      <c r="FX1259" s="155"/>
      <c r="FY1259" s="155"/>
      <c r="FZ1259" s="155"/>
      <c r="GA1259" s="151"/>
      <c r="GB1259" s="151"/>
      <c r="GC1259" s="153"/>
      <c r="GD1259" s="155"/>
      <c r="GE1259" s="155"/>
      <c r="GF1259" s="155"/>
      <c r="GG1259" s="155"/>
      <c r="GH1259" s="155"/>
      <c r="GI1259" s="155"/>
      <c r="GJ1259" s="155"/>
      <c r="GK1259" s="155"/>
      <c r="GL1259" s="155"/>
      <c r="GM1259" s="155"/>
      <c r="GN1259" s="155"/>
      <c r="GO1259" s="155"/>
      <c r="GP1259" s="155"/>
      <c r="GQ1259" s="155"/>
      <c r="GR1259" s="155"/>
      <c r="GS1259" s="155"/>
      <c r="GT1259" s="155"/>
      <c r="GU1259" s="155"/>
      <c r="GV1259" s="155"/>
      <c r="GW1259" s="155"/>
      <c r="GX1259" s="155"/>
      <c r="GY1259" s="155"/>
      <c r="GZ1259" s="155"/>
      <c r="HA1259" s="155"/>
      <c r="HB1259" s="155"/>
      <c r="HC1259" s="155"/>
      <c r="HD1259" s="155"/>
      <c r="HE1259" s="155"/>
      <c r="HF1259" s="155"/>
      <c r="HG1259" s="155"/>
      <c r="HH1259" s="151"/>
      <c r="HI1259" s="151"/>
      <c r="HJ1259" s="155"/>
      <c r="HK1259" s="155"/>
      <c r="HL1259" s="155"/>
      <c r="HM1259" s="155"/>
      <c r="HN1259" s="155"/>
      <c r="HO1259" s="155"/>
      <c r="HP1259" s="155"/>
      <c r="HQ1259" s="155"/>
      <c r="HR1259" s="155"/>
      <c r="HS1259" s="155"/>
      <c r="HT1259" s="155"/>
      <c r="HU1259" s="155"/>
      <c r="HV1259" s="155"/>
      <c r="HW1259" s="155"/>
      <c r="HX1259" s="155"/>
      <c r="HY1259" s="155"/>
      <c r="HZ1259" s="155"/>
      <c r="IA1259" s="155"/>
      <c r="IB1259" s="155"/>
      <c r="IC1259" s="155"/>
      <c r="ID1259" s="155"/>
      <c r="IE1259" s="155"/>
      <c r="IF1259" s="155"/>
      <c r="IG1259" s="155"/>
      <c r="IH1259" s="155"/>
      <c r="II1259" s="155"/>
      <c r="IJ1259" s="155"/>
      <c r="IK1259" s="155"/>
      <c r="IL1259" s="155"/>
      <c r="IM1259" s="155"/>
      <c r="IN1259" s="155"/>
      <c r="IO1259" s="155"/>
      <c r="IP1259" s="151"/>
      <c r="IQ1259" s="151"/>
      <c r="IR1259" s="155"/>
      <c r="IS1259" s="155"/>
      <c r="IT1259" s="155"/>
      <c r="IU1259" s="155"/>
      <c r="IV1259" s="155"/>
      <c r="IW1259" s="155"/>
      <c r="IX1259" s="155"/>
      <c r="IY1259" s="155"/>
      <c r="IZ1259" s="155"/>
      <c r="JA1259" s="155"/>
      <c r="JB1259" s="155"/>
      <c r="JC1259" s="155"/>
      <c r="JD1259" s="155"/>
      <c r="JE1259" s="155"/>
      <c r="JF1259" s="155"/>
      <c r="JG1259" s="155"/>
      <c r="JH1259" s="155"/>
      <c r="JI1259" s="155"/>
      <c r="JJ1259" s="155"/>
      <c r="JK1259" s="155"/>
      <c r="JL1259" s="155"/>
      <c r="JM1259" s="155"/>
      <c r="JN1259" s="155"/>
      <c r="JO1259" s="155"/>
      <c r="JP1259" s="155"/>
      <c r="JQ1259" s="155"/>
      <c r="JR1259" s="155"/>
      <c r="JS1259" s="155"/>
      <c r="JT1259" s="155"/>
      <c r="JU1259" s="155"/>
      <c r="JV1259" s="155"/>
      <c r="JW1259" s="151"/>
      <c r="JX1259" s="151"/>
      <c r="JY1259" s="155"/>
      <c r="JZ1259" s="155"/>
      <c r="KA1259" s="155"/>
      <c r="KB1259" s="155"/>
      <c r="KC1259" s="155"/>
      <c r="KD1259" s="155"/>
      <c r="KE1259" s="155"/>
      <c r="KF1259" s="155"/>
      <c r="KG1259" s="155"/>
      <c r="KH1259" s="155"/>
      <c r="KI1259" s="155"/>
      <c r="KJ1259" s="155"/>
      <c r="KK1259" s="155"/>
      <c r="KL1259" s="155"/>
      <c r="KM1259" s="155"/>
      <c r="KN1259" s="155"/>
      <c r="KO1259" s="155"/>
      <c r="KP1259" s="155"/>
      <c r="KQ1259" s="155"/>
      <c r="KR1259" s="155"/>
      <c r="KS1259" s="155"/>
      <c r="KT1259" s="155"/>
      <c r="KU1259" s="155"/>
      <c r="KV1259" s="155"/>
      <c r="KW1259" s="155"/>
      <c r="KX1259" s="155"/>
      <c r="KY1259" s="155"/>
      <c r="KZ1259" s="155"/>
      <c r="LA1259" s="155"/>
      <c r="LB1259" s="155"/>
      <c r="LC1259" s="155"/>
      <c r="LD1259" s="155"/>
      <c r="LE1259" s="151"/>
      <c r="LF1259" s="151"/>
      <c r="LG1259" s="155"/>
      <c r="LH1259" s="155"/>
      <c r="LI1259" s="155"/>
      <c r="LJ1259" s="155"/>
      <c r="LK1259" s="155"/>
      <c r="LL1259" s="155"/>
      <c r="LM1259" s="155"/>
      <c r="LN1259" s="155"/>
      <c r="LO1259" s="155"/>
      <c r="LP1259" s="155"/>
      <c r="LQ1259" s="155"/>
      <c r="LR1259" s="155"/>
      <c r="LS1259" s="155"/>
      <c r="LT1259" s="155"/>
      <c r="LU1259" s="155"/>
      <c r="LV1259" s="155"/>
      <c r="LW1259" s="155"/>
      <c r="LX1259" s="155"/>
      <c r="LY1259" s="155"/>
      <c r="LZ1259" s="155"/>
      <c r="MA1259" s="155"/>
      <c r="MB1259" s="155"/>
      <c r="MC1259" s="155"/>
      <c r="MD1259" s="155"/>
      <c r="ME1259" s="155"/>
      <c r="MF1259" s="155"/>
      <c r="MG1259" s="155"/>
      <c r="MH1259" s="155"/>
      <c r="MI1259" s="155"/>
      <c r="MJ1259" s="155"/>
      <c r="MK1259" s="155"/>
      <c r="ML1259" s="155"/>
    </row>
    <row r="1260" spans="1:350" ht="13.9" customHeight="1" outlineLevel="2" x14ac:dyDescent="0.2">
      <c r="A1260" s="185" t="s">
        <v>1071</v>
      </c>
      <c r="B1260" s="181" t="s">
        <v>728</v>
      </c>
      <c r="C1260" s="154" t="s">
        <v>59</v>
      </c>
      <c r="D1260" s="154">
        <v>1002</v>
      </c>
      <c r="E1260" s="175"/>
      <c r="F1260" s="175">
        <f>D1260-E1260</f>
        <v>1002</v>
      </c>
      <c r="G1260" s="175" t="s">
        <v>1101</v>
      </c>
      <c r="H1260" s="170" t="s">
        <v>906</v>
      </c>
      <c r="I1260" s="170" t="s">
        <v>958</v>
      </c>
      <c r="J1260" s="212">
        <f ca="1">E1260+Q1260+AX1260+CF1260+DN1260+ES1260+GA1260+HH1260+IP1260+JW1260+LE1260</f>
        <v>1002</v>
      </c>
      <c r="K1260" s="212">
        <f>E1260+R1260+AY1260+CG1260+DO1260+ET1260+GB1260+HI1260+IQ1260+JX1260+LF1260</f>
        <v>903</v>
      </c>
      <c r="L1260" s="172">
        <f ca="1">K1260/J1260</f>
        <v>0.90119760479041922</v>
      </c>
      <c r="M1260" s="172">
        <f>K1260/D1260</f>
        <v>0.90119760479041922</v>
      </c>
      <c r="N1260" s="183">
        <f ca="1">SUMIF($EV$8:$FZ$9,$O$5,$EV1261:$FZ1261)-SUMIF($EV$8:$FZ$9,$Q$5,$EV1261:$FZ1261)</f>
        <v>0</v>
      </c>
      <c r="O1260" s="156"/>
      <c r="P1260" s="16" t="s">
        <v>25</v>
      </c>
      <c r="Q1260" s="150">
        <v>0</v>
      </c>
      <c r="R1260" s="150">
        <v>0</v>
      </c>
      <c r="S1260" s="152" t="e">
        <v>#DIV/0!</v>
      </c>
      <c r="T1260" s="16"/>
      <c r="U1260" s="16"/>
      <c r="V1260" s="16"/>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c r="AU1260" s="16"/>
      <c r="AV1260" s="16"/>
      <c r="AW1260" s="16"/>
      <c r="AX1260" s="150">
        <f t="shared" ca="1" si="3200"/>
        <v>0</v>
      </c>
      <c r="AY1260" s="150">
        <f>SUM(BA1261:CE1261)</f>
        <v>0</v>
      </c>
      <c r="AZ1260" s="152" t="e">
        <f ca="1">AY1260/AX1260</f>
        <v>#DIV/0!</v>
      </c>
      <c r="BA1260" s="16"/>
      <c r="BB1260" s="16"/>
      <c r="BC1260" s="16"/>
      <c r="BD1260" s="16"/>
      <c r="BE1260" s="16"/>
      <c r="BF1260" s="16"/>
      <c r="BG1260" s="16"/>
      <c r="BH1260" s="16"/>
      <c r="BI1260" s="16"/>
      <c r="BJ1260" s="16"/>
      <c r="BK1260" s="16"/>
      <c r="BL1260" s="16"/>
      <c r="BM1260" s="16"/>
      <c r="BN1260" s="16"/>
      <c r="BO1260" s="16"/>
      <c r="BP1260" s="16"/>
      <c r="BQ1260" s="16"/>
      <c r="BR1260" s="16"/>
      <c r="BS1260" s="16"/>
      <c r="BT1260" s="16"/>
      <c r="BU1260" s="16"/>
      <c r="BV1260" s="16"/>
      <c r="BW1260" s="16"/>
      <c r="BX1260" s="16"/>
      <c r="BY1260" s="16"/>
      <c r="BZ1260" s="16"/>
      <c r="CA1260" s="16"/>
      <c r="CB1260" s="16"/>
      <c r="CC1260" s="16"/>
      <c r="CD1260" s="16"/>
      <c r="CE1260" s="16"/>
      <c r="CF1260" s="150">
        <f t="shared" ref="CF1260" si="3269">SUM(CI1260:DM1260)</f>
        <v>365</v>
      </c>
      <c r="CG1260" s="150">
        <f>SUM(CI1261:DM1261)</f>
        <v>32</v>
      </c>
      <c r="CH1260" s="152">
        <f>CG1260/CF1260</f>
        <v>8.7671232876712329E-2</v>
      </c>
      <c r="CI1260" s="129"/>
      <c r="CJ1260" s="129"/>
      <c r="CK1260" s="129"/>
      <c r="CL1260" s="129"/>
      <c r="CM1260" s="129"/>
      <c r="CN1260" s="129"/>
      <c r="CO1260" s="129"/>
      <c r="CP1260" s="101"/>
      <c r="CQ1260" s="101"/>
      <c r="CR1260" s="101">
        <v>10</v>
      </c>
      <c r="CS1260" s="101">
        <v>10</v>
      </c>
      <c r="CT1260" s="101">
        <v>10</v>
      </c>
      <c r="CU1260" s="101">
        <v>10</v>
      </c>
      <c r="CV1260" s="101">
        <v>10</v>
      </c>
      <c r="CW1260" s="129">
        <v>10</v>
      </c>
      <c r="CX1260" s="129">
        <v>10</v>
      </c>
      <c r="CY1260" s="129">
        <v>10</v>
      </c>
      <c r="CZ1260" s="129">
        <v>10</v>
      </c>
      <c r="DA1260" s="129">
        <v>20</v>
      </c>
      <c r="DB1260" s="129">
        <v>20</v>
      </c>
      <c r="DC1260" s="129">
        <v>20</v>
      </c>
      <c r="DD1260" s="129">
        <v>20</v>
      </c>
      <c r="DE1260" s="129">
        <v>20</v>
      </c>
      <c r="DF1260" s="129">
        <v>20</v>
      </c>
      <c r="DG1260" s="129">
        <v>20</v>
      </c>
      <c r="DH1260" s="129">
        <v>20</v>
      </c>
      <c r="DI1260" s="129">
        <v>20</v>
      </c>
      <c r="DJ1260" s="129">
        <v>20</v>
      </c>
      <c r="DK1260" s="129">
        <v>25</v>
      </c>
      <c r="DL1260" s="129">
        <v>25</v>
      </c>
      <c r="DM1260" s="129">
        <v>25</v>
      </c>
      <c r="DN1260" s="150">
        <f t="shared" ref="DN1260" si="3270">SUM(DQ1260:ER1260)</f>
        <v>637</v>
      </c>
      <c r="DO1260" s="150">
        <f>SUM(DQ1261:ER1261)</f>
        <v>131</v>
      </c>
      <c r="DP1260" s="152">
        <f t="shared" si="3240"/>
        <v>0.20565149136577707</v>
      </c>
      <c r="DQ1260" s="16">
        <v>25</v>
      </c>
      <c r="DR1260" s="16">
        <v>25</v>
      </c>
      <c r="DS1260" s="16">
        <v>25</v>
      </c>
      <c r="DT1260" s="16">
        <v>25</v>
      </c>
      <c r="DU1260" s="16">
        <v>25</v>
      </c>
      <c r="DV1260" s="16">
        <v>25</v>
      </c>
      <c r="DW1260" s="16">
        <v>25</v>
      </c>
      <c r="DX1260" s="16">
        <v>25</v>
      </c>
      <c r="DY1260" s="16">
        <v>25</v>
      </c>
      <c r="DZ1260" s="16">
        <v>25</v>
      </c>
      <c r="EA1260" s="16">
        <v>25</v>
      </c>
      <c r="EB1260" s="16">
        <v>25</v>
      </c>
      <c r="EC1260" s="16">
        <v>25</v>
      </c>
      <c r="ED1260" s="16">
        <v>25</v>
      </c>
      <c r="EE1260" s="16">
        <v>25</v>
      </c>
      <c r="EF1260" s="16">
        <v>22</v>
      </c>
      <c r="EG1260" s="16">
        <v>20</v>
      </c>
      <c r="EH1260" s="16">
        <v>20</v>
      </c>
      <c r="EI1260" s="16">
        <v>20</v>
      </c>
      <c r="EJ1260" s="16">
        <v>20</v>
      </c>
      <c r="EK1260" s="16">
        <v>20</v>
      </c>
      <c r="EL1260" s="16">
        <v>20</v>
      </c>
      <c r="EM1260" s="16">
        <v>20</v>
      </c>
      <c r="EN1260" s="16">
        <v>20</v>
      </c>
      <c r="EO1260" s="16">
        <v>20</v>
      </c>
      <c r="EP1260" s="16">
        <v>20</v>
      </c>
      <c r="EQ1260" s="16">
        <v>20</v>
      </c>
      <c r="ER1260" s="16">
        <v>20</v>
      </c>
      <c r="ES1260" s="150">
        <f t="shared" ca="1" si="3234"/>
        <v>0</v>
      </c>
      <c r="ET1260" s="150">
        <f>SUM(EV1261:FZ1261)</f>
        <v>201</v>
      </c>
      <c r="EU1260" s="152" t="e">
        <f t="shared" ca="1" si="3105"/>
        <v>#DIV/0!</v>
      </c>
      <c r="EV1260" s="129"/>
      <c r="EW1260" s="67"/>
      <c r="EX1260" s="129"/>
      <c r="EY1260" s="129"/>
      <c r="EZ1260" s="129"/>
      <c r="FA1260" s="129"/>
      <c r="FB1260" s="129"/>
      <c r="FC1260" s="129"/>
      <c r="FD1260" s="129"/>
      <c r="FE1260" s="129"/>
      <c r="FF1260" s="129"/>
      <c r="FG1260" s="129"/>
      <c r="FH1260" s="129"/>
      <c r="FI1260" s="129"/>
      <c r="FJ1260" s="129"/>
      <c r="FK1260" s="129"/>
      <c r="FL1260" s="129"/>
      <c r="FM1260" s="129"/>
      <c r="FN1260" s="129"/>
      <c r="FO1260" s="129"/>
      <c r="FP1260" s="129"/>
      <c r="FQ1260" s="129"/>
      <c r="FR1260" s="129"/>
      <c r="FS1260" s="129"/>
      <c r="FT1260" s="129"/>
      <c r="FU1260" s="129"/>
      <c r="FV1260" s="129"/>
      <c r="FW1260" s="129"/>
      <c r="FX1260" s="129"/>
      <c r="FY1260" s="129"/>
      <c r="FZ1260" s="129"/>
      <c r="GA1260" s="150">
        <f t="shared" ref="GA1260" ca="1" si="3271">SUMIF($GD$8:$HG$9,$O$5,GD1260:HG1260)</f>
        <v>0</v>
      </c>
      <c r="GB1260" s="150">
        <f t="shared" ref="GB1260" si="3272">SUM(GD1261:HG1261)</f>
        <v>539</v>
      </c>
      <c r="GC1260" s="152" t="e">
        <f t="shared" ref="GC1260" ca="1" si="3273">GB1260/GA1260</f>
        <v>#DIV/0!</v>
      </c>
      <c r="GD1260" s="16"/>
      <c r="GE1260" s="16"/>
      <c r="GF1260" s="16"/>
      <c r="GG1260" s="16"/>
      <c r="GH1260" s="16"/>
      <c r="GI1260" s="16"/>
      <c r="GJ1260" s="16"/>
      <c r="GK1260" s="16"/>
      <c r="GL1260" s="16"/>
      <c r="GM1260" s="16"/>
      <c r="GN1260" s="16"/>
      <c r="GO1260" s="16"/>
      <c r="GP1260" s="16"/>
      <c r="GQ1260" s="16"/>
      <c r="GR1260" s="16"/>
      <c r="GS1260" s="16"/>
      <c r="GT1260" s="16"/>
      <c r="GU1260" s="16"/>
      <c r="GV1260" s="16"/>
      <c r="GW1260" s="16"/>
      <c r="GX1260" s="16"/>
      <c r="GY1260" s="16"/>
      <c r="GZ1260" s="16"/>
      <c r="HA1260" s="16"/>
      <c r="HB1260" s="16"/>
      <c r="HC1260" s="16"/>
      <c r="HD1260" s="16"/>
      <c r="HE1260" s="16"/>
      <c r="HF1260" s="16"/>
      <c r="HG1260" s="16"/>
      <c r="HH1260" s="150"/>
      <c r="HI1260" s="150">
        <f>SUM(HK1261:IO1261)</f>
        <v>0</v>
      </c>
      <c r="HJ1260" s="152" t="e">
        <v>#DIV/0!</v>
      </c>
      <c r="HK1260" s="16"/>
      <c r="HL1260" s="16"/>
      <c r="HM1260" s="16"/>
      <c r="HN1260" s="16"/>
      <c r="HO1260" s="16"/>
      <c r="HP1260" s="16"/>
      <c r="HQ1260" s="16"/>
      <c r="HR1260" s="16"/>
      <c r="HS1260" s="16"/>
      <c r="HT1260" s="16"/>
      <c r="HU1260" s="16"/>
      <c r="HV1260" s="16"/>
      <c r="HW1260" s="16"/>
      <c r="HX1260" s="16"/>
      <c r="HY1260" s="16"/>
      <c r="HZ1260" s="16"/>
      <c r="IA1260" s="16"/>
      <c r="IB1260" s="16"/>
      <c r="IC1260" s="16"/>
      <c r="ID1260" s="16"/>
      <c r="IE1260" s="16"/>
      <c r="IF1260" s="16"/>
      <c r="IG1260" s="16"/>
      <c r="IH1260" s="16"/>
      <c r="II1260" s="16"/>
      <c r="IJ1260" s="16"/>
      <c r="IK1260" s="16"/>
      <c r="IL1260" s="16"/>
      <c r="IM1260" s="16"/>
      <c r="IN1260" s="16"/>
      <c r="IO1260" s="16"/>
      <c r="IP1260" s="150"/>
      <c r="IQ1260" s="150">
        <v>0</v>
      </c>
      <c r="IR1260" s="152" t="e">
        <v>#DIV/0!</v>
      </c>
      <c r="IS1260" s="16"/>
      <c r="IT1260" s="16"/>
      <c r="IU1260" s="16"/>
      <c r="IV1260" s="16"/>
      <c r="IW1260" s="16"/>
      <c r="IX1260" s="16"/>
      <c r="IY1260" s="16"/>
      <c r="IZ1260" s="16"/>
      <c r="JA1260" s="16"/>
      <c r="JB1260" s="16"/>
      <c r="JC1260" s="16"/>
      <c r="JD1260" s="16"/>
      <c r="JE1260" s="16"/>
      <c r="JF1260" s="16"/>
      <c r="JG1260" s="16"/>
      <c r="JH1260" s="16"/>
      <c r="JI1260" s="16"/>
      <c r="JJ1260" s="16"/>
      <c r="JK1260" s="16"/>
      <c r="JL1260" s="16"/>
      <c r="JM1260" s="16"/>
      <c r="JN1260" s="16"/>
      <c r="JO1260" s="16"/>
      <c r="JP1260" s="16"/>
      <c r="JQ1260" s="16"/>
      <c r="JR1260" s="16"/>
      <c r="JS1260" s="16"/>
      <c r="JT1260" s="16"/>
      <c r="JU1260" s="23"/>
      <c r="JV1260" s="16"/>
      <c r="JW1260" s="150"/>
      <c r="JX1260" s="150">
        <v>0</v>
      </c>
      <c r="JY1260" s="152" t="e">
        <v>#DIV/0!</v>
      </c>
      <c r="JZ1260" s="16"/>
      <c r="KA1260" s="16"/>
      <c r="KB1260" s="16"/>
      <c r="KC1260" s="16"/>
      <c r="KD1260" s="16"/>
      <c r="KE1260" s="16"/>
      <c r="KF1260" s="16"/>
      <c r="KG1260" s="16"/>
      <c r="KH1260" s="16"/>
      <c r="KI1260" s="16"/>
      <c r="KJ1260" s="16"/>
      <c r="KK1260" s="16"/>
      <c r="KL1260" s="16"/>
      <c r="KM1260" s="16"/>
      <c r="KN1260" s="16"/>
      <c r="KO1260" s="16"/>
      <c r="KP1260" s="16"/>
      <c r="KQ1260" s="16"/>
      <c r="KR1260" s="16"/>
      <c r="KS1260" s="16"/>
      <c r="KT1260" s="16"/>
      <c r="KU1260" s="16"/>
      <c r="KV1260" s="16"/>
      <c r="KW1260" s="16"/>
      <c r="KX1260" s="16"/>
      <c r="KY1260" s="16"/>
      <c r="KZ1260" s="16"/>
      <c r="LA1260" s="16"/>
      <c r="LB1260" s="16"/>
      <c r="LC1260" s="16"/>
      <c r="LD1260" s="16"/>
      <c r="LE1260" s="150"/>
      <c r="LF1260" s="150">
        <v>0</v>
      </c>
      <c r="LG1260" s="152" t="e">
        <v>#DIV/0!</v>
      </c>
      <c r="LH1260" s="16"/>
      <c r="LI1260" s="16"/>
      <c r="LJ1260" s="16"/>
      <c r="LK1260" s="16"/>
      <c r="LL1260" s="16"/>
      <c r="LM1260" s="16"/>
      <c r="LN1260" s="16"/>
      <c r="LO1260" s="16"/>
      <c r="LP1260" s="16"/>
      <c r="LQ1260" s="16"/>
      <c r="LR1260" s="16"/>
      <c r="LS1260" s="16"/>
      <c r="LT1260" s="16"/>
      <c r="LU1260" s="16"/>
      <c r="LV1260" s="16"/>
      <c r="LW1260" s="16"/>
      <c r="LX1260" s="16"/>
      <c r="LY1260" s="16"/>
      <c r="LZ1260" s="16"/>
      <c r="MA1260" s="16"/>
      <c r="MB1260" s="16"/>
      <c r="MC1260" s="16"/>
      <c r="MD1260" s="16"/>
      <c r="ME1260" s="16"/>
      <c r="MF1260" s="16"/>
      <c r="MG1260" s="16"/>
      <c r="MH1260" s="16"/>
      <c r="MI1260" s="16"/>
      <c r="MJ1260" s="16"/>
      <c r="MK1260" s="16"/>
      <c r="ML1260" s="16"/>
    </row>
    <row r="1261" spans="1:350" ht="13.9" customHeight="1" outlineLevel="2" x14ac:dyDescent="0.2">
      <c r="A1261" s="186"/>
      <c r="B1261" s="182"/>
      <c r="C1261" s="155"/>
      <c r="D1261" s="155"/>
      <c r="E1261" s="176"/>
      <c r="F1261" s="176"/>
      <c r="G1261" s="176"/>
      <c r="H1261" s="171"/>
      <c r="I1261" s="171"/>
      <c r="J1261" s="213"/>
      <c r="K1261" s="213"/>
      <c r="L1261" s="173"/>
      <c r="M1261" s="173"/>
      <c r="N1261" s="184"/>
      <c r="O1261" s="157"/>
      <c r="P1261" s="17" t="s">
        <v>26</v>
      </c>
      <c r="Q1261" s="151"/>
      <c r="R1261" s="151"/>
      <c r="S1261" s="153"/>
      <c r="T1261" s="24"/>
      <c r="U1261" s="24"/>
      <c r="V1261" s="24"/>
      <c r="W1261" s="24"/>
      <c r="X1261" s="24"/>
      <c r="Y1261" s="24"/>
      <c r="Z1261" s="24"/>
      <c r="AA1261" s="24"/>
      <c r="AB1261" s="24"/>
      <c r="AC1261" s="24"/>
      <c r="AD1261" s="24"/>
      <c r="AE1261" s="24"/>
      <c r="AF1261" s="24"/>
      <c r="AG1261" s="24"/>
      <c r="AH1261" s="24"/>
      <c r="AI1261" s="24"/>
      <c r="AJ1261" s="24"/>
      <c r="AK1261" s="24"/>
      <c r="AL1261" s="24"/>
      <c r="AM1261" s="24"/>
      <c r="AN1261" s="24"/>
      <c r="AO1261" s="24"/>
      <c r="AP1261" s="24"/>
      <c r="AQ1261" s="24"/>
      <c r="AR1261" s="24"/>
      <c r="AS1261" s="24"/>
      <c r="AT1261" s="24"/>
      <c r="AU1261" s="24"/>
      <c r="AV1261" s="24"/>
      <c r="AW1261" s="24"/>
      <c r="AX1261" s="151"/>
      <c r="AY1261" s="151"/>
      <c r="AZ1261" s="153"/>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c r="CF1261" s="151"/>
      <c r="CG1261" s="151"/>
      <c r="CH1261" s="153"/>
      <c r="CI1261" s="141"/>
      <c r="CJ1261" s="141"/>
      <c r="CK1261" s="141"/>
      <c r="CL1261" s="141"/>
      <c r="CM1261" s="141"/>
      <c r="CN1261" s="141"/>
      <c r="CO1261" s="141"/>
      <c r="CP1261" s="95"/>
      <c r="CQ1261" s="95"/>
      <c r="CR1261" s="95"/>
      <c r="CS1261" s="95"/>
      <c r="CT1261" s="95"/>
      <c r="CU1261" s="95"/>
      <c r="CV1261" s="95"/>
      <c r="CW1261" s="141"/>
      <c r="CX1261" s="141"/>
      <c r="CY1261" s="141"/>
      <c r="CZ1261" s="141"/>
      <c r="DA1261" s="141"/>
      <c r="DB1261" s="141"/>
      <c r="DC1261" s="141"/>
      <c r="DD1261" s="141"/>
      <c r="DE1261" s="141"/>
      <c r="DF1261" s="141"/>
      <c r="DG1261" s="141"/>
      <c r="DH1261" s="141"/>
      <c r="DI1261" s="141"/>
      <c r="DJ1261" s="141"/>
      <c r="DK1261" s="141"/>
      <c r="DL1261" s="141">
        <v>32</v>
      </c>
      <c r="DM1261" s="141"/>
      <c r="DN1261" s="151"/>
      <c r="DO1261" s="151"/>
      <c r="DP1261" s="153"/>
      <c r="DQ1261" s="24"/>
      <c r="DR1261" s="24">
        <v>36</v>
      </c>
      <c r="DS1261" s="24">
        <v>32</v>
      </c>
      <c r="DT1261" s="24">
        <v>28</v>
      </c>
      <c r="DU1261" s="24"/>
      <c r="DV1261" s="24"/>
      <c r="DW1261" s="24"/>
      <c r="DX1261" s="24"/>
      <c r="DY1261" s="24"/>
      <c r="DZ1261" s="24"/>
      <c r="EA1261" s="24">
        <v>35</v>
      </c>
      <c r="EB1261" s="24"/>
      <c r="EC1261" s="24"/>
      <c r="ED1261" s="24"/>
      <c r="EE1261" s="24"/>
      <c r="EF1261" s="24"/>
      <c r="EG1261" s="24"/>
      <c r="EH1261" s="24"/>
      <c r="EI1261" s="24"/>
      <c r="EJ1261" s="24"/>
      <c r="EK1261" s="24"/>
      <c r="EL1261" s="24"/>
      <c r="EM1261" s="24"/>
      <c r="EN1261" s="24"/>
      <c r="EO1261" s="24"/>
      <c r="EP1261" s="24"/>
      <c r="EQ1261" s="24"/>
      <c r="ER1261" s="24"/>
      <c r="ES1261" s="151"/>
      <c r="ET1261" s="151"/>
      <c r="EU1261" s="153"/>
      <c r="EV1261" s="24"/>
      <c r="EW1261" s="125"/>
      <c r="EX1261" s="24"/>
      <c r="EY1261" s="24"/>
      <c r="EZ1261" s="24"/>
      <c r="FA1261" s="24"/>
      <c r="FB1261" s="24"/>
      <c r="FC1261" s="24"/>
      <c r="FD1261" s="24"/>
      <c r="FE1261" s="24"/>
      <c r="FF1261" s="24"/>
      <c r="FG1261" s="24"/>
      <c r="FH1261" s="24"/>
      <c r="FI1261" s="24">
        <v>12</v>
      </c>
      <c r="FJ1261" s="24">
        <v>5</v>
      </c>
      <c r="FK1261" s="24">
        <v>14</v>
      </c>
      <c r="FL1261" s="24">
        <v>15</v>
      </c>
      <c r="FM1261" s="24">
        <v>1</v>
      </c>
      <c r="FN1261" s="24">
        <v>12</v>
      </c>
      <c r="FO1261" s="24">
        <v>23</v>
      </c>
      <c r="FP1261" s="24">
        <v>14</v>
      </c>
      <c r="FQ1261" s="24"/>
      <c r="FR1261" s="24">
        <v>4</v>
      </c>
      <c r="FS1261" s="24">
        <v>0</v>
      </c>
      <c r="FT1261" s="24"/>
      <c r="FU1261" s="24"/>
      <c r="FV1261" s="24">
        <v>62</v>
      </c>
      <c r="FW1261" s="24"/>
      <c r="FX1261" s="24">
        <v>17</v>
      </c>
      <c r="FY1261" s="24">
        <v>14</v>
      </c>
      <c r="FZ1261" s="24">
        <v>8</v>
      </c>
      <c r="GA1261" s="151"/>
      <c r="GB1261" s="151"/>
      <c r="GC1261" s="153"/>
      <c r="GD1261" s="24">
        <v>13</v>
      </c>
      <c r="GE1261" s="24"/>
      <c r="GF1261" s="24">
        <v>22</v>
      </c>
      <c r="GG1261" s="24">
        <v>65</v>
      </c>
      <c r="GH1261" s="24">
        <v>25</v>
      </c>
      <c r="GI1261" s="24">
        <v>23</v>
      </c>
      <c r="GJ1261" s="24">
        <v>9</v>
      </c>
      <c r="GK1261" s="24"/>
      <c r="GL1261" s="24"/>
      <c r="GM1261" s="24"/>
      <c r="GN1261" s="24">
        <v>22</v>
      </c>
      <c r="GO1261" s="24"/>
      <c r="GP1261" s="24"/>
      <c r="GQ1261" s="24"/>
      <c r="GR1261" s="24">
        <v>45</v>
      </c>
      <c r="GS1261" s="24">
        <v>38</v>
      </c>
      <c r="GT1261" s="24">
        <v>62</v>
      </c>
      <c r="GU1261" s="24">
        <v>35</v>
      </c>
      <c r="GV1261" s="24">
        <v>48</v>
      </c>
      <c r="GW1261" s="24">
        <v>20</v>
      </c>
      <c r="GX1261" s="24"/>
      <c r="GY1261" s="24">
        <v>10</v>
      </c>
      <c r="GZ1261" s="24"/>
      <c r="HA1261" s="24">
        <v>42</v>
      </c>
      <c r="HB1261" s="24">
        <v>36</v>
      </c>
      <c r="HC1261" s="24">
        <v>24</v>
      </c>
      <c r="HD1261" s="24"/>
      <c r="HE1261" s="24"/>
      <c r="HF1261" s="24"/>
      <c r="HG1261" s="24"/>
      <c r="HH1261" s="151"/>
      <c r="HI1261" s="151"/>
      <c r="HJ1261" s="153"/>
      <c r="HK1261" s="24"/>
      <c r="HL1261" s="24"/>
      <c r="HM1261" s="24"/>
      <c r="HN1261" s="24"/>
      <c r="HO1261" s="24"/>
      <c r="HP1261" s="24"/>
      <c r="HQ1261" s="24"/>
      <c r="HR1261" s="24"/>
      <c r="HS1261" s="24"/>
      <c r="HT1261" s="24"/>
      <c r="HU1261" s="24"/>
      <c r="HV1261" s="24"/>
      <c r="HW1261" s="24"/>
      <c r="HX1261" s="24"/>
      <c r="HY1261" s="24"/>
      <c r="HZ1261" s="24"/>
      <c r="IA1261" s="24"/>
      <c r="IB1261" s="24"/>
      <c r="IC1261" s="24"/>
      <c r="ID1261" s="24"/>
      <c r="IE1261" s="24"/>
      <c r="IF1261" s="24"/>
      <c r="IG1261" s="24"/>
      <c r="IH1261" s="24"/>
      <c r="II1261" s="24"/>
      <c r="IJ1261" s="24"/>
      <c r="IK1261" s="24"/>
      <c r="IL1261" s="24"/>
      <c r="IM1261" s="24"/>
      <c r="IN1261" s="24"/>
      <c r="IO1261" s="24"/>
      <c r="IP1261" s="151"/>
      <c r="IQ1261" s="151"/>
      <c r="IR1261" s="153"/>
      <c r="IS1261" s="24"/>
      <c r="IT1261" s="24"/>
      <c r="IU1261" s="24"/>
      <c r="IV1261" s="24"/>
      <c r="IW1261" s="24"/>
      <c r="IX1261" s="24"/>
      <c r="IY1261" s="24"/>
      <c r="IZ1261" s="24"/>
      <c r="JA1261" s="24"/>
      <c r="JB1261" s="24"/>
      <c r="JC1261" s="24"/>
      <c r="JD1261" s="24"/>
      <c r="JE1261" s="24"/>
      <c r="JF1261" s="24"/>
      <c r="JG1261" s="24"/>
      <c r="JH1261" s="24"/>
      <c r="JI1261" s="24"/>
      <c r="JJ1261" s="24"/>
      <c r="JK1261" s="24"/>
      <c r="JL1261" s="24"/>
      <c r="JM1261" s="24"/>
      <c r="JN1261" s="24"/>
      <c r="JO1261" s="24"/>
      <c r="JP1261" s="24"/>
      <c r="JQ1261" s="24"/>
      <c r="JR1261" s="24"/>
      <c r="JS1261" s="24"/>
      <c r="JT1261" s="24"/>
      <c r="JU1261" s="25"/>
      <c r="JV1261" s="24"/>
      <c r="JW1261" s="151"/>
      <c r="JX1261" s="151"/>
      <c r="JY1261" s="153"/>
      <c r="JZ1261" s="24"/>
      <c r="KA1261" s="24"/>
      <c r="KB1261" s="24"/>
      <c r="KC1261" s="24"/>
      <c r="KD1261" s="24"/>
      <c r="KE1261" s="24"/>
      <c r="KF1261" s="24"/>
      <c r="KG1261" s="24"/>
      <c r="KH1261" s="24"/>
      <c r="KI1261" s="24"/>
      <c r="KJ1261" s="24"/>
      <c r="KK1261" s="24"/>
      <c r="KL1261" s="24"/>
      <c r="KM1261" s="24"/>
      <c r="KN1261" s="24"/>
      <c r="KO1261" s="24"/>
      <c r="KP1261" s="24"/>
      <c r="KQ1261" s="24"/>
      <c r="KR1261" s="24"/>
      <c r="KS1261" s="24"/>
      <c r="KT1261" s="24"/>
      <c r="KU1261" s="24"/>
      <c r="KV1261" s="24"/>
      <c r="KW1261" s="24"/>
      <c r="KX1261" s="24"/>
      <c r="KY1261" s="24"/>
      <c r="KZ1261" s="24"/>
      <c r="LA1261" s="24"/>
      <c r="LB1261" s="24"/>
      <c r="LC1261" s="24"/>
      <c r="LD1261" s="24"/>
      <c r="LE1261" s="151"/>
      <c r="LF1261" s="151"/>
      <c r="LG1261" s="153"/>
      <c r="LH1261" s="24"/>
      <c r="LI1261" s="24"/>
      <c r="LJ1261" s="24"/>
      <c r="LK1261" s="24"/>
      <c r="LL1261" s="24"/>
      <c r="LM1261" s="24"/>
      <c r="LN1261" s="24"/>
      <c r="LO1261" s="24"/>
      <c r="LP1261" s="24"/>
      <c r="LQ1261" s="24"/>
      <c r="LR1261" s="24"/>
      <c r="LS1261" s="24"/>
      <c r="LT1261" s="24"/>
      <c r="LU1261" s="24"/>
      <c r="LV1261" s="24"/>
      <c r="LW1261" s="24"/>
      <c r="LX1261" s="24"/>
      <c r="LY1261" s="24"/>
      <c r="LZ1261" s="24"/>
      <c r="MA1261" s="24"/>
      <c r="MB1261" s="24"/>
      <c r="MC1261" s="24"/>
      <c r="MD1261" s="24"/>
      <c r="ME1261" s="24"/>
      <c r="MF1261" s="24"/>
      <c r="MG1261" s="24"/>
      <c r="MH1261" s="24"/>
      <c r="MI1261" s="24"/>
      <c r="MJ1261" s="24"/>
      <c r="MK1261" s="24"/>
      <c r="ML1261" s="24"/>
    </row>
    <row r="1262" spans="1:350" ht="13.9" customHeight="1" outlineLevel="2" x14ac:dyDescent="0.2">
      <c r="A1262" s="185" t="s">
        <v>1072</v>
      </c>
      <c r="B1262" s="218" t="s">
        <v>100</v>
      </c>
      <c r="C1262" s="154" t="s">
        <v>59</v>
      </c>
      <c r="D1262" s="154">
        <v>1146</v>
      </c>
      <c r="E1262" s="175"/>
      <c r="F1262" s="175">
        <f>D1262-E1262</f>
        <v>1146</v>
      </c>
      <c r="G1262" s="175" t="s">
        <v>1028</v>
      </c>
      <c r="H1262" s="170" t="s">
        <v>921</v>
      </c>
      <c r="I1262" s="170" t="s">
        <v>870</v>
      </c>
      <c r="J1262" s="212">
        <f ca="1">E1262+Q1262+AX1262+CF1262+DN1262+ES1262+GA1262+HH1262+IP1262+JW1262+LE1262</f>
        <v>1146</v>
      </c>
      <c r="K1262" s="212">
        <f>E1262+R1262+AY1262+CG1262+DO1262+ET1262+GB1262+HI1262+IQ1262+JX1262+LF1262</f>
        <v>1146</v>
      </c>
      <c r="L1262" s="172">
        <f ca="1">K1262/J1262</f>
        <v>1</v>
      </c>
      <c r="M1262" s="172">
        <f>K1262/D1262</f>
        <v>1</v>
      </c>
      <c r="N1262" s="183">
        <f ca="1">SUMIF($EV$8:$FZ$9,$O$5,$EV1263:$FZ1263)-SUMIF($EV$8:$FZ$9,$Q$5,$EV1263:$FZ1263)</f>
        <v>0</v>
      </c>
      <c r="O1262" s="156"/>
      <c r="P1262" s="16" t="s">
        <v>25</v>
      </c>
      <c r="Q1262" s="150">
        <v>0</v>
      </c>
      <c r="R1262" s="150">
        <v>0</v>
      </c>
      <c r="S1262" s="152" t="e">
        <v>#DIV/0!</v>
      </c>
      <c r="T1262" s="16"/>
      <c r="U1262" s="16"/>
      <c r="V1262" s="16"/>
      <c r="W1262" s="16"/>
      <c r="X1262" s="16"/>
      <c r="Y1262" s="16"/>
      <c r="Z1262" s="16"/>
      <c r="AA1262" s="16"/>
      <c r="AB1262" s="16"/>
      <c r="AC1262" s="16"/>
      <c r="AD1262" s="16"/>
      <c r="AE1262" s="16"/>
      <c r="AF1262" s="16"/>
      <c r="AG1262" s="16"/>
      <c r="AH1262" s="16"/>
      <c r="AI1262" s="16"/>
      <c r="AJ1262" s="16"/>
      <c r="AK1262" s="16"/>
      <c r="AL1262" s="16"/>
      <c r="AM1262" s="16"/>
      <c r="AN1262" s="16"/>
      <c r="AO1262" s="16"/>
      <c r="AP1262" s="16"/>
      <c r="AQ1262" s="16"/>
      <c r="AR1262" s="16"/>
      <c r="AS1262" s="16"/>
      <c r="AT1262" s="16"/>
      <c r="AU1262" s="16"/>
      <c r="AV1262" s="16"/>
      <c r="AW1262" s="16"/>
      <c r="AX1262" s="150">
        <f t="shared" ca="1" si="3200"/>
        <v>0</v>
      </c>
      <c r="AY1262" s="150">
        <f>SUM(BA1263:CE1263)</f>
        <v>0</v>
      </c>
      <c r="AZ1262" s="152" t="e">
        <f ca="1">AY1262/AX1262</f>
        <v>#DIV/0!</v>
      </c>
      <c r="BA1262" s="16"/>
      <c r="BB1262" s="16"/>
      <c r="BC1262" s="16"/>
      <c r="BD1262" s="16"/>
      <c r="BE1262" s="16"/>
      <c r="BF1262" s="16"/>
      <c r="BG1262" s="16"/>
      <c r="BH1262" s="16"/>
      <c r="BI1262" s="16"/>
      <c r="BJ1262" s="16"/>
      <c r="BK1262" s="16"/>
      <c r="BL1262" s="16"/>
      <c r="BM1262" s="16"/>
      <c r="BN1262" s="16"/>
      <c r="BO1262" s="16"/>
      <c r="BP1262" s="16"/>
      <c r="BQ1262" s="16"/>
      <c r="BR1262" s="16"/>
      <c r="BS1262" s="16"/>
      <c r="BT1262" s="16"/>
      <c r="BU1262" s="16"/>
      <c r="BV1262" s="16"/>
      <c r="BW1262" s="16"/>
      <c r="BX1262" s="16"/>
      <c r="BY1262" s="16"/>
      <c r="BZ1262" s="16"/>
      <c r="CA1262" s="16"/>
      <c r="CB1262" s="16"/>
      <c r="CC1262" s="16"/>
      <c r="CD1262" s="16"/>
      <c r="CE1262" s="16"/>
      <c r="CF1262" s="150">
        <f t="shared" ref="CF1262" si="3274">SUM(CI1262:DM1262)</f>
        <v>630</v>
      </c>
      <c r="CG1262" s="150">
        <f>SUM(CI1263:DM1263)</f>
        <v>92</v>
      </c>
      <c r="CH1262" s="152">
        <f>CG1262/CF1262</f>
        <v>0.14603174603174604</v>
      </c>
      <c r="CI1262" s="129"/>
      <c r="CJ1262" s="129">
        <v>10</v>
      </c>
      <c r="CK1262" s="129">
        <v>10</v>
      </c>
      <c r="CL1262" s="129">
        <v>10</v>
      </c>
      <c r="CM1262" s="129">
        <v>10</v>
      </c>
      <c r="CN1262" s="129">
        <v>10</v>
      </c>
      <c r="CO1262" s="129">
        <v>10</v>
      </c>
      <c r="CP1262" s="101">
        <v>10</v>
      </c>
      <c r="CQ1262" s="101">
        <v>10</v>
      </c>
      <c r="CR1262" s="101">
        <v>25</v>
      </c>
      <c r="CS1262" s="101">
        <v>25</v>
      </c>
      <c r="CT1262" s="101">
        <v>25</v>
      </c>
      <c r="CU1262" s="101">
        <v>25</v>
      </c>
      <c r="CV1262" s="101">
        <v>25</v>
      </c>
      <c r="CW1262" s="129">
        <v>25</v>
      </c>
      <c r="CX1262" s="129">
        <v>25</v>
      </c>
      <c r="CY1262" s="129">
        <v>25</v>
      </c>
      <c r="CZ1262" s="129">
        <v>25</v>
      </c>
      <c r="DA1262" s="129">
        <v>25</v>
      </c>
      <c r="DB1262" s="129">
        <v>25</v>
      </c>
      <c r="DC1262" s="129">
        <v>25</v>
      </c>
      <c r="DD1262" s="129">
        <v>25</v>
      </c>
      <c r="DE1262" s="129">
        <v>25</v>
      </c>
      <c r="DF1262" s="129">
        <v>25</v>
      </c>
      <c r="DG1262" s="129">
        <v>25</v>
      </c>
      <c r="DH1262" s="129">
        <v>25</v>
      </c>
      <c r="DI1262" s="129">
        <v>25</v>
      </c>
      <c r="DJ1262" s="129">
        <v>25</v>
      </c>
      <c r="DK1262" s="129">
        <v>25</v>
      </c>
      <c r="DL1262" s="129">
        <v>25</v>
      </c>
      <c r="DM1262" s="129">
        <v>25</v>
      </c>
      <c r="DN1262" s="150">
        <f t="shared" ref="DN1262" si="3275">SUM(DQ1262:ER1262)</f>
        <v>516</v>
      </c>
      <c r="DO1262" s="150">
        <f>SUM(DQ1263:ER1263)</f>
        <v>15</v>
      </c>
      <c r="DP1262" s="152">
        <f t="shared" si="3240"/>
        <v>2.9069767441860465E-2</v>
      </c>
      <c r="DQ1262" s="16">
        <v>25</v>
      </c>
      <c r="DR1262" s="16">
        <v>25</v>
      </c>
      <c r="DS1262" s="16">
        <v>25</v>
      </c>
      <c r="DT1262" s="16">
        <v>25</v>
      </c>
      <c r="DU1262" s="16">
        <v>25</v>
      </c>
      <c r="DV1262" s="16">
        <v>25</v>
      </c>
      <c r="DW1262" s="16">
        <v>25</v>
      </c>
      <c r="DX1262" s="16">
        <v>25</v>
      </c>
      <c r="DY1262" s="16">
        <v>25</v>
      </c>
      <c r="DZ1262" s="16">
        <v>25</v>
      </c>
      <c r="EA1262" s="16">
        <v>25</v>
      </c>
      <c r="EB1262" s="16">
        <v>25</v>
      </c>
      <c r="EC1262" s="16">
        <v>25</v>
      </c>
      <c r="ED1262" s="16">
        <v>25</v>
      </c>
      <c r="EE1262" s="16">
        <v>25</v>
      </c>
      <c r="EF1262" s="16">
        <v>25</v>
      </c>
      <c r="EG1262" s="16">
        <v>25</v>
      </c>
      <c r="EH1262" s="16">
        <v>25</v>
      </c>
      <c r="EI1262" s="16">
        <v>25</v>
      </c>
      <c r="EJ1262" s="16">
        <v>25</v>
      </c>
      <c r="EK1262" s="16">
        <v>16</v>
      </c>
      <c r="EL1262" s="129"/>
      <c r="EM1262" s="129"/>
      <c r="EN1262" s="129"/>
      <c r="EO1262" s="129"/>
      <c r="EP1262" s="129"/>
      <c r="EQ1262" s="129"/>
      <c r="ER1262" s="129"/>
      <c r="ES1262" s="150">
        <f t="shared" ca="1" si="3234"/>
        <v>0</v>
      </c>
      <c r="ET1262" s="150">
        <f t="shared" ref="ET1262:ET1324" si="3276">SUM(EV1263:FZ1263)</f>
        <v>712</v>
      </c>
      <c r="EU1262" s="152" t="e">
        <f t="shared" ref="EU1262:EU1324" ca="1" si="3277">ET1262/ES1262</f>
        <v>#DIV/0!</v>
      </c>
      <c r="EV1262" s="129"/>
      <c r="EW1262" s="67"/>
      <c r="EX1262" s="129"/>
      <c r="EY1262" s="129"/>
      <c r="EZ1262" s="129"/>
      <c r="FA1262" s="129"/>
      <c r="FB1262" s="129"/>
      <c r="FC1262" s="129"/>
      <c r="FD1262" s="129"/>
      <c r="FE1262" s="129"/>
      <c r="FF1262" s="129"/>
      <c r="FG1262" s="129"/>
      <c r="FH1262" s="129"/>
      <c r="FI1262" s="129"/>
      <c r="FJ1262" s="129"/>
      <c r="FK1262" s="129"/>
      <c r="FL1262" s="129"/>
      <c r="FM1262" s="129"/>
      <c r="FN1262" s="129"/>
      <c r="FO1262" s="129"/>
      <c r="FP1262" s="129"/>
      <c r="FQ1262" s="129"/>
      <c r="FR1262" s="129"/>
      <c r="FS1262" s="129"/>
      <c r="FT1262" s="129"/>
      <c r="FU1262" s="129"/>
      <c r="FV1262" s="129"/>
      <c r="FW1262" s="129"/>
      <c r="FX1262" s="129"/>
      <c r="FY1262" s="129"/>
      <c r="FZ1262" s="129"/>
      <c r="GA1262" s="150">
        <f t="shared" ref="GA1262" ca="1" si="3278">SUMIF($GD$8:$HG$9,$O$5,GD1262:HG1262)</f>
        <v>0</v>
      </c>
      <c r="GB1262" s="150">
        <f t="shared" ref="GB1262" si="3279">SUM(GD1263:HG1263)</f>
        <v>327</v>
      </c>
      <c r="GC1262" s="152" t="e">
        <f t="shared" ref="GC1262" ca="1" si="3280">GB1262/GA1262</f>
        <v>#DIV/0!</v>
      </c>
      <c r="GD1262" s="16"/>
      <c r="GE1262" s="16"/>
      <c r="GF1262" s="16"/>
      <c r="GG1262" s="16"/>
      <c r="GH1262" s="16"/>
      <c r="GI1262" s="16"/>
      <c r="GJ1262" s="16"/>
      <c r="GK1262" s="16"/>
      <c r="GL1262" s="16"/>
      <c r="GM1262" s="16"/>
      <c r="GN1262" s="16"/>
      <c r="GO1262" s="16"/>
      <c r="GP1262" s="16"/>
      <c r="GQ1262" s="16"/>
      <c r="GR1262" s="16"/>
      <c r="GS1262" s="16"/>
      <c r="GT1262" s="16"/>
      <c r="GU1262" s="16"/>
      <c r="GV1262" s="16"/>
      <c r="GW1262" s="16"/>
      <c r="GX1262" s="16"/>
      <c r="GY1262" s="16"/>
      <c r="GZ1262" s="16"/>
      <c r="HA1262" s="16"/>
      <c r="HB1262" s="16"/>
      <c r="HC1262" s="16"/>
      <c r="HD1262" s="16"/>
      <c r="HE1262" s="16"/>
      <c r="HF1262" s="16"/>
      <c r="HG1262" s="16"/>
      <c r="HH1262" s="150"/>
      <c r="HI1262" s="150">
        <f t="shared" ref="HI1262" si="3281">SUM(HK1263:IO1263)</f>
        <v>0</v>
      </c>
      <c r="HJ1262" s="152" t="e">
        <v>#DIV/0!</v>
      </c>
      <c r="HK1262" s="16"/>
      <c r="HL1262" s="16"/>
      <c r="HM1262" s="16"/>
      <c r="HN1262" s="16"/>
      <c r="HO1262" s="16"/>
      <c r="HP1262" s="16"/>
      <c r="HQ1262" s="16"/>
      <c r="HR1262" s="16"/>
      <c r="HS1262" s="16"/>
      <c r="HT1262" s="16"/>
      <c r="HU1262" s="16"/>
      <c r="HV1262" s="16"/>
      <c r="HW1262" s="16"/>
      <c r="HX1262" s="16"/>
      <c r="HY1262" s="16"/>
      <c r="HZ1262" s="16"/>
      <c r="IA1262" s="16"/>
      <c r="IB1262" s="16"/>
      <c r="IC1262" s="16"/>
      <c r="ID1262" s="16"/>
      <c r="IE1262" s="16"/>
      <c r="IF1262" s="16"/>
      <c r="IG1262" s="16"/>
      <c r="IH1262" s="16"/>
      <c r="II1262" s="16"/>
      <c r="IJ1262" s="16"/>
      <c r="IK1262" s="16"/>
      <c r="IL1262" s="16"/>
      <c r="IM1262" s="16"/>
      <c r="IN1262" s="16"/>
      <c r="IO1262" s="16"/>
      <c r="IP1262" s="150"/>
      <c r="IQ1262" s="150">
        <v>0</v>
      </c>
      <c r="IR1262" s="152" t="e">
        <v>#DIV/0!</v>
      </c>
      <c r="IS1262" s="16"/>
      <c r="IT1262" s="16"/>
      <c r="IU1262" s="16"/>
      <c r="IV1262" s="16"/>
      <c r="IW1262" s="16"/>
      <c r="IX1262" s="16"/>
      <c r="IY1262" s="16"/>
      <c r="IZ1262" s="16"/>
      <c r="JA1262" s="16"/>
      <c r="JB1262" s="16"/>
      <c r="JC1262" s="16"/>
      <c r="JD1262" s="16"/>
      <c r="JE1262" s="16"/>
      <c r="JF1262" s="16"/>
      <c r="JG1262" s="16"/>
      <c r="JH1262" s="16"/>
      <c r="JI1262" s="16"/>
      <c r="JJ1262" s="16"/>
      <c r="JK1262" s="16"/>
      <c r="JL1262" s="16"/>
      <c r="JM1262" s="16"/>
      <c r="JN1262" s="16"/>
      <c r="JO1262" s="16"/>
      <c r="JP1262" s="16"/>
      <c r="JQ1262" s="16"/>
      <c r="JR1262" s="16"/>
      <c r="JS1262" s="16"/>
      <c r="JT1262" s="16"/>
      <c r="JU1262" s="23"/>
      <c r="JV1262" s="16"/>
      <c r="JW1262" s="150"/>
      <c r="JX1262" s="150">
        <v>0</v>
      </c>
      <c r="JY1262" s="152" t="e">
        <v>#DIV/0!</v>
      </c>
      <c r="JZ1262" s="16"/>
      <c r="KA1262" s="16"/>
      <c r="KB1262" s="16"/>
      <c r="KC1262" s="16"/>
      <c r="KD1262" s="16"/>
      <c r="KE1262" s="16"/>
      <c r="KF1262" s="16"/>
      <c r="KG1262" s="16"/>
      <c r="KH1262" s="16"/>
      <c r="KI1262" s="16"/>
      <c r="KJ1262" s="16"/>
      <c r="KK1262" s="16"/>
      <c r="KL1262" s="16"/>
      <c r="KM1262" s="16"/>
      <c r="KN1262" s="16"/>
      <c r="KO1262" s="16"/>
      <c r="KP1262" s="16"/>
      <c r="KQ1262" s="16"/>
      <c r="KR1262" s="16"/>
      <c r="KS1262" s="16"/>
      <c r="KT1262" s="16"/>
      <c r="KU1262" s="16"/>
      <c r="KV1262" s="16"/>
      <c r="KW1262" s="16"/>
      <c r="KX1262" s="16"/>
      <c r="KY1262" s="16"/>
      <c r="KZ1262" s="16"/>
      <c r="LA1262" s="16"/>
      <c r="LB1262" s="16"/>
      <c r="LC1262" s="16"/>
      <c r="LD1262" s="16"/>
      <c r="LE1262" s="150"/>
      <c r="LF1262" s="150">
        <v>0</v>
      </c>
      <c r="LG1262" s="152" t="e">
        <v>#DIV/0!</v>
      </c>
      <c r="LH1262" s="16"/>
      <c r="LI1262" s="16"/>
      <c r="LJ1262" s="16"/>
      <c r="LK1262" s="16"/>
      <c r="LL1262" s="16"/>
      <c r="LM1262" s="16"/>
      <c r="LN1262" s="16"/>
      <c r="LO1262" s="16"/>
      <c r="LP1262" s="16"/>
      <c r="LQ1262" s="16"/>
      <c r="LR1262" s="16"/>
      <c r="LS1262" s="16"/>
      <c r="LT1262" s="16"/>
      <c r="LU1262" s="16"/>
      <c r="LV1262" s="16"/>
      <c r="LW1262" s="16"/>
      <c r="LX1262" s="16"/>
      <c r="LY1262" s="16"/>
      <c r="LZ1262" s="16"/>
      <c r="MA1262" s="16"/>
      <c r="MB1262" s="16"/>
      <c r="MC1262" s="16"/>
      <c r="MD1262" s="16"/>
      <c r="ME1262" s="16"/>
      <c r="MF1262" s="16"/>
      <c r="MG1262" s="16"/>
      <c r="MH1262" s="16"/>
      <c r="MI1262" s="16"/>
      <c r="MJ1262" s="16"/>
      <c r="MK1262" s="16"/>
      <c r="ML1262" s="16"/>
    </row>
    <row r="1263" spans="1:350" ht="13.9" customHeight="1" outlineLevel="2" x14ac:dyDescent="0.2">
      <c r="A1263" s="186"/>
      <c r="B1263" s="219"/>
      <c r="C1263" s="155"/>
      <c r="D1263" s="155"/>
      <c r="E1263" s="176"/>
      <c r="F1263" s="176"/>
      <c r="G1263" s="176"/>
      <c r="H1263" s="171"/>
      <c r="I1263" s="171"/>
      <c r="J1263" s="213"/>
      <c r="K1263" s="213"/>
      <c r="L1263" s="173"/>
      <c r="M1263" s="173"/>
      <c r="N1263" s="184"/>
      <c r="O1263" s="157"/>
      <c r="P1263" s="17" t="s">
        <v>26</v>
      </c>
      <c r="Q1263" s="151"/>
      <c r="R1263" s="151"/>
      <c r="S1263" s="153"/>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151"/>
      <c r="AY1263" s="151"/>
      <c r="AZ1263" s="153"/>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c r="CF1263" s="151"/>
      <c r="CG1263" s="151"/>
      <c r="CH1263" s="153"/>
      <c r="CI1263" s="141"/>
      <c r="CJ1263" s="141"/>
      <c r="CK1263" s="141">
        <v>2</v>
      </c>
      <c r="CL1263" s="141">
        <v>5</v>
      </c>
      <c r="CM1263" s="141">
        <v>13</v>
      </c>
      <c r="CN1263" s="141">
        <v>4</v>
      </c>
      <c r="CO1263" s="141"/>
      <c r="CP1263" s="95"/>
      <c r="CQ1263" s="95">
        <v>3</v>
      </c>
      <c r="CR1263" s="95">
        <v>10</v>
      </c>
      <c r="CS1263" s="95">
        <v>16</v>
      </c>
      <c r="CT1263" s="95"/>
      <c r="CU1263" s="95"/>
      <c r="CV1263" s="95"/>
      <c r="CW1263" s="141">
        <v>14</v>
      </c>
      <c r="CX1263" s="141"/>
      <c r="CY1263" s="141"/>
      <c r="CZ1263" s="141">
        <v>12</v>
      </c>
      <c r="DA1263" s="141">
        <v>7</v>
      </c>
      <c r="DB1263" s="141"/>
      <c r="DC1263" s="141">
        <v>6</v>
      </c>
      <c r="DD1263" s="141"/>
      <c r="DE1263" s="141"/>
      <c r="DF1263" s="141"/>
      <c r="DG1263" s="141"/>
      <c r="DH1263" s="141"/>
      <c r="DI1263" s="141"/>
      <c r="DJ1263" s="141"/>
      <c r="DK1263" s="141"/>
      <c r="DL1263" s="141"/>
      <c r="DM1263" s="141"/>
      <c r="DN1263" s="151"/>
      <c r="DO1263" s="151"/>
      <c r="DP1263" s="153"/>
      <c r="DQ1263" s="24"/>
      <c r="DR1263" s="24"/>
      <c r="DS1263" s="24"/>
      <c r="DT1263" s="24">
        <v>6</v>
      </c>
      <c r="DU1263" s="24"/>
      <c r="DV1263" s="24"/>
      <c r="DW1263" s="24"/>
      <c r="DX1263" s="24"/>
      <c r="DY1263" s="24"/>
      <c r="DZ1263" s="24"/>
      <c r="EA1263" s="24"/>
      <c r="EB1263" s="24"/>
      <c r="EC1263" s="24"/>
      <c r="ED1263" s="24"/>
      <c r="EE1263" s="24"/>
      <c r="EF1263" s="24"/>
      <c r="EG1263" s="24"/>
      <c r="EH1263" s="24"/>
      <c r="EI1263" s="24"/>
      <c r="EJ1263" s="24"/>
      <c r="EK1263" s="24"/>
      <c r="EL1263" s="24"/>
      <c r="EM1263" s="24"/>
      <c r="EN1263" s="24"/>
      <c r="EO1263" s="24"/>
      <c r="EP1263" s="24"/>
      <c r="EQ1263" s="24"/>
      <c r="ER1263" s="24">
        <v>9</v>
      </c>
      <c r="ES1263" s="151"/>
      <c r="ET1263" s="151"/>
      <c r="EU1263" s="153"/>
      <c r="EV1263" s="24">
        <v>3</v>
      </c>
      <c r="EW1263" s="125">
        <v>4</v>
      </c>
      <c r="EX1263" s="24"/>
      <c r="EY1263" s="24"/>
      <c r="EZ1263" s="24"/>
      <c r="FA1263" s="24"/>
      <c r="FB1263" s="24">
        <v>15</v>
      </c>
      <c r="FC1263" s="24">
        <v>54</v>
      </c>
      <c r="FD1263" s="24">
        <v>4</v>
      </c>
      <c r="FE1263" s="24">
        <v>4</v>
      </c>
      <c r="FF1263" s="24">
        <v>15</v>
      </c>
      <c r="FG1263" s="24">
        <v>30</v>
      </c>
      <c r="FH1263" s="24">
        <v>38</v>
      </c>
      <c r="FI1263" s="24">
        <v>91</v>
      </c>
      <c r="FJ1263" s="24">
        <v>53</v>
      </c>
      <c r="FK1263" s="24">
        <v>77</v>
      </c>
      <c r="FL1263" s="24">
        <v>44</v>
      </c>
      <c r="FM1263" s="24">
        <v>114</v>
      </c>
      <c r="FN1263" s="24">
        <v>16</v>
      </c>
      <c r="FO1263" s="24">
        <v>12</v>
      </c>
      <c r="FP1263" s="24">
        <v>7</v>
      </c>
      <c r="FQ1263" s="24">
        <v>10</v>
      </c>
      <c r="FR1263" s="24">
        <v>1</v>
      </c>
      <c r="FS1263" s="24">
        <v>0</v>
      </c>
      <c r="FT1263" s="24">
        <v>23</v>
      </c>
      <c r="FU1263" s="24">
        <v>20</v>
      </c>
      <c r="FV1263" s="24"/>
      <c r="FW1263" s="24"/>
      <c r="FX1263" s="24">
        <v>3</v>
      </c>
      <c r="FY1263" s="24">
        <v>28</v>
      </c>
      <c r="FZ1263" s="24">
        <v>46</v>
      </c>
      <c r="GA1263" s="151"/>
      <c r="GB1263" s="151"/>
      <c r="GC1263" s="153"/>
      <c r="GD1263" s="24">
        <v>68</v>
      </c>
      <c r="GE1263" s="24">
        <v>62</v>
      </c>
      <c r="GF1263" s="24">
        <v>45</v>
      </c>
      <c r="GG1263" s="24"/>
      <c r="GH1263" s="24"/>
      <c r="GI1263" s="24"/>
      <c r="GJ1263" s="24"/>
      <c r="GK1263" s="24"/>
      <c r="GL1263" s="24"/>
      <c r="GM1263" s="24"/>
      <c r="GN1263" s="24"/>
      <c r="GO1263" s="24"/>
      <c r="GP1263" s="24"/>
      <c r="GQ1263" s="24">
        <v>37</v>
      </c>
      <c r="GR1263" s="24">
        <v>39</v>
      </c>
      <c r="GS1263" s="24">
        <v>47</v>
      </c>
      <c r="GT1263" s="24">
        <v>21</v>
      </c>
      <c r="GU1263" s="24">
        <v>8</v>
      </c>
      <c r="GV1263" s="24"/>
      <c r="GW1263" s="24"/>
      <c r="GX1263" s="24"/>
      <c r="GY1263" s="24"/>
      <c r="GZ1263" s="24"/>
      <c r="HA1263" s="24"/>
      <c r="HB1263" s="24"/>
      <c r="HC1263" s="24"/>
      <c r="HD1263" s="24"/>
      <c r="HE1263" s="24"/>
      <c r="HF1263" s="24"/>
      <c r="HG1263" s="24"/>
      <c r="HH1263" s="151"/>
      <c r="HI1263" s="151"/>
      <c r="HJ1263" s="153"/>
      <c r="HK1263" s="24"/>
      <c r="HL1263" s="24"/>
      <c r="HM1263" s="24"/>
      <c r="HN1263" s="24"/>
      <c r="HO1263" s="24"/>
      <c r="HP1263" s="24"/>
      <c r="HQ1263" s="24"/>
      <c r="HR1263" s="24"/>
      <c r="HS1263" s="24"/>
      <c r="HT1263" s="24"/>
      <c r="HU1263" s="24"/>
      <c r="HV1263" s="24"/>
      <c r="HW1263" s="24"/>
      <c r="HX1263" s="24"/>
      <c r="HY1263" s="24"/>
      <c r="HZ1263" s="24"/>
      <c r="IA1263" s="24"/>
      <c r="IB1263" s="24"/>
      <c r="IC1263" s="24"/>
      <c r="ID1263" s="24"/>
      <c r="IE1263" s="24"/>
      <c r="IF1263" s="24"/>
      <c r="IG1263" s="24"/>
      <c r="IH1263" s="24"/>
      <c r="II1263" s="24"/>
      <c r="IJ1263" s="24"/>
      <c r="IK1263" s="24"/>
      <c r="IL1263" s="24"/>
      <c r="IM1263" s="24"/>
      <c r="IN1263" s="24"/>
      <c r="IO1263" s="24"/>
      <c r="IP1263" s="151"/>
      <c r="IQ1263" s="151"/>
      <c r="IR1263" s="153"/>
      <c r="IS1263" s="24"/>
      <c r="IT1263" s="24"/>
      <c r="IU1263" s="24"/>
      <c r="IV1263" s="24"/>
      <c r="IW1263" s="24"/>
      <c r="IX1263" s="24"/>
      <c r="IY1263" s="24"/>
      <c r="IZ1263" s="24"/>
      <c r="JA1263" s="24"/>
      <c r="JB1263" s="24"/>
      <c r="JC1263" s="24"/>
      <c r="JD1263" s="24"/>
      <c r="JE1263" s="24"/>
      <c r="JF1263" s="24"/>
      <c r="JG1263" s="24"/>
      <c r="JH1263" s="24"/>
      <c r="JI1263" s="24"/>
      <c r="JJ1263" s="24"/>
      <c r="JK1263" s="24"/>
      <c r="JL1263" s="24"/>
      <c r="JM1263" s="24"/>
      <c r="JN1263" s="24"/>
      <c r="JO1263" s="24"/>
      <c r="JP1263" s="24"/>
      <c r="JQ1263" s="24"/>
      <c r="JR1263" s="24"/>
      <c r="JS1263" s="24"/>
      <c r="JT1263" s="24"/>
      <c r="JU1263" s="25"/>
      <c r="JV1263" s="24"/>
      <c r="JW1263" s="151"/>
      <c r="JX1263" s="151"/>
      <c r="JY1263" s="153"/>
      <c r="JZ1263" s="24"/>
      <c r="KA1263" s="24"/>
      <c r="KB1263" s="24"/>
      <c r="KC1263" s="24"/>
      <c r="KD1263" s="24"/>
      <c r="KE1263" s="24"/>
      <c r="KF1263" s="24"/>
      <c r="KG1263" s="24"/>
      <c r="KH1263" s="24"/>
      <c r="KI1263" s="24"/>
      <c r="KJ1263" s="24"/>
      <c r="KK1263" s="24"/>
      <c r="KL1263" s="24"/>
      <c r="KM1263" s="24"/>
      <c r="KN1263" s="24"/>
      <c r="KO1263" s="24"/>
      <c r="KP1263" s="24"/>
      <c r="KQ1263" s="24"/>
      <c r="KR1263" s="24"/>
      <c r="KS1263" s="24"/>
      <c r="KT1263" s="24"/>
      <c r="KU1263" s="24"/>
      <c r="KV1263" s="24"/>
      <c r="KW1263" s="24"/>
      <c r="KX1263" s="24"/>
      <c r="KY1263" s="24"/>
      <c r="KZ1263" s="24"/>
      <c r="LA1263" s="24"/>
      <c r="LB1263" s="24"/>
      <c r="LC1263" s="24"/>
      <c r="LD1263" s="24"/>
      <c r="LE1263" s="151"/>
      <c r="LF1263" s="151"/>
      <c r="LG1263" s="153"/>
      <c r="LH1263" s="24"/>
      <c r="LI1263" s="24"/>
      <c r="LJ1263" s="24"/>
      <c r="LK1263" s="24"/>
      <c r="LL1263" s="24"/>
      <c r="LM1263" s="24"/>
      <c r="LN1263" s="24"/>
      <c r="LO1263" s="24"/>
      <c r="LP1263" s="24"/>
      <c r="LQ1263" s="24"/>
      <c r="LR1263" s="24"/>
      <c r="LS1263" s="24"/>
      <c r="LT1263" s="24"/>
      <c r="LU1263" s="24"/>
      <c r="LV1263" s="24"/>
      <c r="LW1263" s="24"/>
      <c r="LX1263" s="24"/>
      <c r="LY1263" s="24"/>
      <c r="LZ1263" s="24"/>
      <c r="MA1263" s="24"/>
      <c r="MB1263" s="24"/>
      <c r="MC1263" s="24"/>
      <c r="MD1263" s="24"/>
      <c r="ME1263" s="24"/>
      <c r="MF1263" s="24"/>
      <c r="MG1263" s="24"/>
      <c r="MH1263" s="24"/>
      <c r="MI1263" s="24"/>
      <c r="MJ1263" s="24"/>
      <c r="MK1263" s="24"/>
      <c r="ML1263" s="24"/>
    </row>
    <row r="1264" spans="1:350" ht="13.9" customHeight="1" outlineLevel="2" x14ac:dyDescent="0.2">
      <c r="A1264" s="185" t="s">
        <v>1073</v>
      </c>
      <c r="B1264" s="181" t="s">
        <v>735</v>
      </c>
      <c r="C1264" s="154" t="s">
        <v>59</v>
      </c>
      <c r="D1264" s="154">
        <f>D1260</f>
        <v>1002</v>
      </c>
      <c r="E1264" s="175"/>
      <c r="F1264" s="175">
        <f>D1264-E1264</f>
        <v>1002</v>
      </c>
      <c r="G1264" s="175" t="s">
        <v>1033</v>
      </c>
      <c r="H1264" s="170" t="s">
        <v>1014</v>
      </c>
      <c r="I1264" s="170" t="s">
        <v>913</v>
      </c>
      <c r="J1264" s="212">
        <f ca="1">E1264+Q1264+AX1264+CF1264+DN1264+ES1264+GA1264+HH1264+IP1264+JW1264+LE1264</f>
        <v>1002</v>
      </c>
      <c r="K1264" s="212">
        <f>E1264+R1264+AY1264+CG1264+DO1264+ET1264+GB1264+HI1264+IQ1264+JX1264+LF1264</f>
        <v>1002</v>
      </c>
      <c r="L1264" s="172">
        <f ca="1">K1264/J1264</f>
        <v>1</v>
      </c>
      <c r="M1264" s="172">
        <f>K1264/D1264</f>
        <v>1</v>
      </c>
      <c r="N1264" s="183">
        <f ca="1">SUMIF($EV$8:$FZ$9,$O$5,$EV1265:$FZ1265)-SUMIF($EV$8:$FZ$9,$Q$5,$EV1265:$FZ1265)</f>
        <v>0</v>
      </c>
      <c r="O1264" s="156"/>
      <c r="P1264" s="16" t="s">
        <v>25</v>
      </c>
      <c r="Q1264" s="150">
        <v>0</v>
      </c>
      <c r="R1264" s="150">
        <v>0</v>
      </c>
      <c r="S1264" s="152" t="e">
        <v>#DIV/0!</v>
      </c>
      <c r="T1264" s="16"/>
      <c r="U1264" s="16"/>
      <c r="V1264" s="16"/>
      <c r="W1264" s="16"/>
      <c r="X1264" s="16"/>
      <c r="Y1264" s="16"/>
      <c r="Z1264" s="16"/>
      <c r="AA1264" s="16"/>
      <c r="AB1264" s="16"/>
      <c r="AC1264" s="16"/>
      <c r="AD1264" s="16"/>
      <c r="AE1264" s="16"/>
      <c r="AF1264" s="16"/>
      <c r="AG1264" s="16"/>
      <c r="AH1264" s="16"/>
      <c r="AI1264" s="16"/>
      <c r="AJ1264" s="16"/>
      <c r="AK1264" s="16"/>
      <c r="AL1264" s="16"/>
      <c r="AM1264" s="16"/>
      <c r="AN1264" s="16"/>
      <c r="AO1264" s="16"/>
      <c r="AP1264" s="16"/>
      <c r="AQ1264" s="16"/>
      <c r="AR1264" s="16"/>
      <c r="AS1264" s="16"/>
      <c r="AT1264" s="16"/>
      <c r="AU1264" s="16"/>
      <c r="AV1264" s="16"/>
      <c r="AW1264" s="16"/>
      <c r="AX1264" s="150">
        <f t="shared" ca="1" si="3200"/>
        <v>0</v>
      </c>
      <c r="AY1264" s="150">
        <f>SUM(BA1265:CE1265)</f>
        <v>0</v>
      </c>
      <c r="AZ1264" s="152" t="e">
        <f ca="1">AY1264/AX1264</f>
        <v>#DIV/0!</v>
      </c>
      <c r="BA1264" s="16"/>
      <c r="BB1264" s="16"/>
      <c r="BC1264" s="16"/>
      <c r="BD1264" s="16"/>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c r="BY1264" s="16"/>
      <c r="BZ1264" s="16"/>
      <c r="CA1264" s="16"/>
      <c r="CB1264" s="16"/>
      <c r="CC1264" s="16"/>
      <c r="CD1264" s="16"/>
      <c r="CE1264" s="16"/>
      <c r="CF1264" s="150">
        <f t="shared" ref="CF1264" si="3282">SUM(CI1264:DM1264)</f>
        <v>177</v>
      </c>
      <c r="CG1264" s="150">
        <f>SUM(CI1265:DM1265)</f>
        <v>0</v>
      </c>
      <c r="CH1264" s="152">
        <f>CG1264/CF1264</f>
        <v>0</v>
      </c>
      <c r="CI1264" s="129"/>
      <c r="CJ1264" s="129"/>
      <c r="CK1264" s="129"/>
      <c r="CL1264" s="129"/>
      <c r="CM1264" s="129"/>
      <c r="CN1264" s="129"/>
      <c r="CO1264" s="129"/>
      <c r="CP1264" s="101"/>
      <c r="CQ1264" s="101"/>
      <c r="CR1264" s="101"/>
      <c r="CS1264" s="101"/>
      <c r="CT1264" s="101"/>
      <c r="CU1264" s="101"/>
      <c r="CV1264" s="101"/>
      <c r="CW1264" s="129"/>
      <c r="CX1264" s="129"/>
      <c r="CY1264" s="129"/>
      <c r="CZ1264" s="129">
        <v>7</v>
      </c>
      <c r="DA1264" s="129">
        <v>10</v>
      </c>
      <c r="DB1264" s="129">
        <v>10</v>
      </c>
      <c r="DC1264" s="129">
        <v>10</v>
      </c>
      <c r="DD1264" s="129">
        <v>10</v>
      </c>
      <c r="DE1264" s="129">
        <v>10</v>
      </c>
      <c r="DF1264" s="129">
        <v>15</v>
      </c>
      <c r="DG1264" s="129">
        <v>15</v>
      </c>
      <c r="DH1264" s="129">
        <v>15</v>
      </c>
      <c r="DI1264" s="129">
        <v>15</v>
      </c>
      <c r="DJ1264" s="129">
        <v>15</v>
      </c>
      <c r="DK1264" s="129">
        <v>15</v>
      </c>
      <c r="DL1264" s="129">
        <v>15</v>
      </c>
      <c r="DM1264" s="129">
        <v>15</v>
      </c>
      <c r="DN1264" s="150">
        <f t="shared" ref="DN1264" si="3283">SUM(DQ1264:ER1264)</f>
        <v>420</v>
      </c>
      <c r="DO1264" s="150">
        <f>SUM(DQ1265:ER1265)</f>
        <v>79</v>
      </c>
      <c r="DP1264" s="152">
        <f t="shared" si="3240"/>
        <v>0.18809523809523809</v>
      </c>
      <c r="DQ1264" s="16">
        <v>15</v>
      </c>
      <c r="DR1264" s="16">
        <v>15</v>
      </c>
      <c r="DS1264" s="16">
        <v>15</v>
      </c>
      <c r="DT1264" s="16">
        <v>15</v>
      </c>
      <c r="DU1264" s="16">
        <v>15</v>
      </c>
      <c r="DV1264" s="16">
        <v>15</v>
      </c>
      <c r="DW1264" s="16">
        <v>15</v>
      </c>
      <c r="DX1264" s="16">
        <v>15</v>
      </c>
      <c r="DY1264" s="16">
        <v>15</v>
      </c>
      <c r="DZ1264" s="16">
        <v>15</v>
      </c>
      <c r="EA1264" s="16">
        <v>15</v>
      </c>
      <c r="EB1264" s="16">
        <v>15</v>
      </c>
      <c r="EC1264" s="129">
        <v>15</v>
      </c>
      <c r="ED1264" s="16">
        <v>15</v>
      </c>
      <c r="EE1264" s="16">
        <v>15</v>
      </c>
      <c r="EF1264" s="16">
        <v>15</v>
      </c>
      <c r="EG1264" s="16">
        <v>15</v>
      </c>
      <c r="EH1264" s="16">
        <v>15</v>
      </c>
      <c r="EI1264" s="16">
        <v>15</v>
      </c>
      <c r="EJ1264" s="16">
        <v>15</v>
      </c>
      <c r="EK1264" s="16">
        <v>15</v>
      </c>
      <c r="EL1264" s="16">
        <v>15</v>
      </c>
      <c r="EM1264" s="16">
        <v>15</v>
      </c>
      <c r="EN1264" s="16">
        <v>15</v>
      </c>
      <c r="EO1264" s="16">
        <v>15</v>
      </c>
      <c r="EP1264" s="16">
        <v>15</v>
      </c>
      <c r="EQ1264" s="16">
        <v>15</v>
      </c>
      <c r="ER1264" s="16">
        <v>15</v>
      </c>
      <c r="ES1264" s="150">
        <f t="shared" ca="1" si="3234"/>
        <v>405</v>
      </c>
      <c r="ET1264" s="150">
        <f t="shared" si="3276"/>
        <v>287</v>
      </c>
      <c r="EU1264" s="152">
        <f t="shared" ca="1" si="3277"/>
        <v>0.70864197530864192</v>
      </c>
      <c r="EV1264" s="16">
        <v>15</v>
      </c>
      <c r="EW1264" s="67">
        <v>15</v>
      </c>
      <c r="EX1264" s="16">
        <v>15</v>
      </c>
      <c r="EY1264" s="16">
        <v>15</v>
      </c>
      <c r="EZ1264" s="16">
        <v>15</v>
      </c>
      <c r="FA1264" s="16">
        <v>15</v>
      </c>
      <c r="FB1264" s="16">
        <v>15</v>
      </c>
      <c r="FC1264" s="16">
        <v>15</v>
      </c>
      <c r="FD1264" s="16">
        <v>15</v>
      </c>
      <c r="FE1264" s="16">
        <v>15</v>
      </c>
      <c r="FF1264" s="16">
        <v>15</v>
      </c>
      <c r="FG1264" s="16">
        <v>15</v>
      </c>
      <c r="FH1264" s="16">
        <v>15</v>
      </c>
      <c r="FI1264" s="16">
        <v>15</v>
      </c>
      <c r="FJ1264" s="16">
        <v>15</v>
      </c>
      <c r="FK1264" s="16">
        <v>15</v>
      </c>
      <c r="FL1264" s="16">
        <v>15</v>
      </c>
      <c r="FM1264" s="16">
        <v>15</v>
      </c>
      <c r="FN1264" s="16">
        <v>15</v>
      </c>
      <c r="FO1264" s="16">
        <v>15</v>
      </c>
      <c r="FP1264" s="16">
        <v>15</v>
      </c>
      <c r="FQ1264" s="16">
        <v>15</v>
      </c>
      <c r="FR1264" s="16">
        <v>15</v>
      </c>
      <c r="FS1264" s="16">
        <v>15</v>
      </c>
      <c r="FT1264" s="16">
        <v>15</v>
      </c>
      <c r="FU1264" s="16">
        <v>15</v>
      </c>
      <c r="FV1264" s="16">
        <v>15</v>
      </c>
      <c r="FW1264" s="16"/>
      <c r="FX1264" s="16"/>
      <c r="FY1264" s="16"/>
      <c r="FZ1264" s="16"/>
      <c r="GA1264" s="150">
        <f t="shared" ref="GA1264" ca="1" si="3284">SUMIF($GD$8:$HG$9,$O$5,GD1264:HG1264)</f>
        <v>0</v>
      </c>
      <c r="GB1264" s="150">
        <f t="shared" ref="GB1264" si="3285">SUM(GD1265:HG1265)</f>
        <v>541</v>
      </c>
      <c r="GC1264" s="152" t="e">
        <f t="shared" ref="GC1264" ca="1" si="3286">GB1264/GA1264</f>
        <v>#DIV/0!</v>
      </c>
      <c r="GD1264" s="16"/>
      <c r="GE1264" s="16"/>
      <c r="GF1264" s="16"/>
      <c r="GG1264" s="16"/>
      <c r="GH1264" s="16"/>
      <c r="GI1264" s="16"/>
      <c r="GJ1264" s="16"/>
      <c r="GK1264" s="16"/>
      <c r="GL1264" s="16"/>
      <c r="GM1264" s="16"/>
      <c r="GN1264" s="16"/>
      <c r="GO1264" s="16"/>
      <c r="GP1264" s="16"/>
      <c r="GQ1264" s="16"/>
      <c r="GR1264" s="16"/>
      <c r="GS1264" s="16"/>
      <c r="GT1264" s="16"/>
      <c r="GU1264" s="16"/>
      <c r="GV1264" s="16"/>
      <c r="GW1264" s="16"/>
      <c r="GX1264" s="16"/>
      <c r="GY1264" s="16"/>
      <c r="GZ1264" s="16"/>
      <c r="HA1264" s="16"/>
      <c r="HB1264" s="16"/>
      <c r="HC1264" s="16"/>
      <c r="HD1264" s="16"/>
      <c r="HE1264" s="16"/>
      <c r="HF1264" s="16"/>
      <c r="HG1264" s="16"/>
      <c r="HH1264" s="150"/>
      <c r="HI1264" s="150">
        <f t="shared" ref="HI1264" si="3287">SUM(HK1265:IO1265)</f>
        <v>95</v>
      </c>
      <c r="HJ1264" s="152" t="e">
        <v>#DIV/0!</v>
      </c>
      <c r="HK1264" s="16"/>
      <c r="HL1264" s="16"/>
      <c r="HM1264" s="16"/>
      <c r="HN1264" s="16"/>
      <c r="HO1264" s="16"/>
      <c r="HP1264" s="16"/>
      <c r="HQ1264" s="16"/>
      <c r="HR1264" s="16"/>
      <c r="HS1264" s="16"/>
      <c r="HT1264" s="16"/>
      <c r="HU1264" s="16"/>
      <c r="HV1264" s="16"/>
      <c r="HW1264" s="16"/>
      <c r="HX1264" s="16"/>
      <c r="HY1264" s="16"/>
      <c r="HZ1264" s="16"/>
      <c r="IA1264" s="16"/>
      <c r="IB1264" s="16"/>
      <c r="IC1264" s="16"/>
      <c r="ID1264" s="16"/>
      <c r="IE1264" s="16"/>
      <c r="IF1264" s="16"/>
      <c r="IG1264" s="16"/>
      <c r="IH1264" s="16"/>
      <c r="II1264" s="16"/>
      <c r="IJ1264" s="16"/>
      <c r="IK1264" s="16"/>
      <c r="IL1264" s="16"/>
      <c r="IM1264" s="16"/>
      <c r="IN1264" s="16"/>
      <c r="IO1264" s="16"/>
      <c r="IP1264" s="150"/>
      <c r="IQ1264" s="150">
        <v>0</v>
      </c>
      <c r="IR1264" s="152" t="e">
        <v>#DIV/0!</v>
      </c>
      <c r="IS1264" s="16"/>
      <c r="IT1264" s="16"/>
      <c r="IU1264" s="16"/>
      <c r="IV1264" s="16"/>
      <c r="IW1264" s="16"/>
      <c r="IX1264" s="16"/>
      <c r="IY1264" s="16"/>
      <c r="IZ1264" s="16"/>
      <c r="JA1264" s="16"/>
      <c r="JB1264" s="16"/>
      <c r="JC1264" s="16"/>
      <c r="JD1264" s="16"/>
      <c r="JE1264" s="16"/>
      <c r="JF1264" s="16"/>
      <c r="JG1264" s="16"/>
      <c r="JH1264" s="16"/>
      <c r="JI1264" s="16"/>
      <c r="JJ1264" s="16"/>
      <c r="JK1264" s="16"/>
      <c r="JL1264" s="16"/>
      <c r="JM1264" s="16"/>
      <c r="JN1264" s="16"/>
      <c r="JO1264" s="16"/>
      <c r="JP1264" s="16"/>
      <c r="JQ1264" s="16"/>
      <c r="JR1264" s="16"/>
      <c r="JS1264" s="16"/>
      <c r="JT1264" s="16"/>
      <c r="JU1264" s="23"/>
      <c r="JV1264" s="16"/>
      <c r="JW1264" s="150"/>
      <c r="JX1264" s="150">
        <v>0</v>
      </c>
      <c r="JY1264" s="152" t="e">
        <v>#DIV/0!</v>
      </c>
      <c r="JZ1264" s="16"/>
      <c r="KA1264" s="16"/>
      <c r="KB1264" s="16"/>
      <c r="KC1264" s="16"/>
      <c r="KD1264" s="16"/>
      <c r="KE1264" s="16"/>
      <c r="KF1264" s="16"/>
      <c r="KG1264" s="16"/>
      <c r="KH1264" s="16"/>
      <c r="KI1264" s="16"/>
      <c r="KJ1264" s="16"/>
      <c r="KK1264" s="16"/>
      <c r="KL1264" s="16"/>
      <c r="KM1264" s="16"/>
      <c r="KN1264" s="16"/>
      <c r="KO1264" s="16"/>
      <c r="KP1264" s="16"/>
      <c r="KQ1264" s="16"/>
      <c r="KR1264" s="16"/>
      <c r="KS1264" s="16"/>
      <c r="KT1264" s="16"/>
      <c r="KU1264" s="16"/>
      <c r="KV1264" s="16"/>
      <c r="KW1264" s="16"/>
      <c r="KX1264" s="16"/>
      <c r="KY1264" s="16"/>
      <c r="KZ1264" s="16"/>
      <c r="LA1264" s="16"/>
      <c r="LB1264" s="16"/>
      <c r="LC1264" s="16"/>
      <c r="LD1264" s="16"/>
      <c r="LE1264" s="150"/>
      <c r="LF1264" s="150">
        <v>0</v>
      </c>
      <c r="LG1264" s="152" t="e">
        <v>#DIV/0!</v>
      </c>
      <c r="LH1264" s="16"/>
      <c r="LI1264" s="16"/>
      <c r="LJ1264" s="16"/>
      <c r="LK1264" s="16"/>
      <c r="LL1264" s="16"/>
      <c r="LM1264" s="16"/>
      <c r="LN1264" s="16"/>
      <c r="LO1264" s="16"/>
      <c r="LP1264" s="16"/>
      <c r="LQ1264" s="16"/>
      <c r="LR1264" s="16"/>
      <c r="LS1264" s="16"/>
      <c r="LT1264" s="16"/>
      <c r="LU1264" s="16"/>
      <c r="LV1264" s="16"/>
      <c r="LW1264" s="16"/>
      <c r="LX1264" s="16"/>
      <c r="LY1264" s="16"/>
      <c r="LZ1264" s="16"/>
      <c r="MA1264" s="16"/>
      <c r="MB1264" s="16"/>
      <c r="MC1264" s="16"/>
      <c r="MD1264" s="16"/>
      <c r="ME1264" s="16"/>
      <c r="MF1264" s="16"/>
      <c r="MG1264" s="16"/>
      <c r="MH1264" s="16"/>
      <c r="MI1264" s="16"/>
      <c r="MJ1264" s="16"/>
      <c r="MK1264" s="16"/>
      <c r="ML1264" s="16"/>
    </row>
    <row r="1265" spans="1:350" ht="13.9" customHeight="1" outlineLevel="2" x14ac:dyDescent="0.2">
      <c r="A1265" s="186"/>
      <c r="B1265" s="182"/>
      <c r="C1265" s="155"/>
      <c r="D1265" s="155"/>
      <c r="E1265" s="176"/>
      <c r="F1265" s="176"/>
      <c r="G1265" s="176"/>
      <c r="H1265" s="171"/>
      <c r="I1265" s="171"/>
      <c r="J1265" s="213"/>
      <c r="K1265" s="213"/>
      <c r="L1265" s="173"/>
      <c r="M1265" s="173"/>
      <c r="N1265" s="184"/>
      <c r="O1265" s="157"/>
      <c r="P1265" s="17" t="s">
        <v>26</v>
      </c>
      <c r="Q1265" s="151"/>
      <c r="R1265" s="151"/>
      <c r="S1265" s="153"/>
      <c r="T1265" s="24"/>
      <c r="U1265" s="24"/>
      <c r="V1265" s="24"/>
      <c r="W1265" s="24"/>
      <c r="X1265" s="24"/>
      <c r="Y1265" s="24"/>
      <c r="Z1265" s="24"/>
      <c r="AA1265" s="24"/>
      <c r="AB1265" s="24"/>
      <c r="AC1265" s="24"/>
      <c r="AD1265" s="24"/>
      <c r="AE1265" s="24"/>
      <c r="AF1265" s="24"/>
      <c r="AG1265" s="24"/>
      <c r="AH1265" s="24"/>
      <c r="AI1265" s="24"/>
      <c r="AJ1265" s="24"/>
      <c r="AK1265" s="24"/>
      <c r="AL1265" s="24"/>
      <c r="AM1265" s="24"/>
      <c r="AN1265" s="24"/>
      <c r="AO1265" s="24"/>
      <c r="AP1265" s="24"/>
      <c r="AQ1265" s="24"/>
      <c r="AR1265" s="24"/>
      <c r="AS1265" s="24"/>
      <c r="AT1265" s="24"/>
      <c r="AU1265" s="24"/>
      <c r="AV1265" s="24"/>
      <c r="AW1265" s="24"/>
      <c r="AX1265" s="151"/>
      <c r="AY1265" s="151"/>
      <c r="AZ1265" s="153"/>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c r="CF1265" s="151"/>
      <c r="CG1265" s="151"/>
      <c r="CH1265" s="153"/>
      <c r="CI1265" s="141"/>
      <c r="CJ1265" s="141"/>
      <c r="CK1265" s="141"/>
      <c r="CL1265" s="141"/>
      <c r="CM1265" s="141"/>
      <c r="CN1265" s="141"/>
      <c r="CO1265" s="141"/>
      <c r="CP1265" s="95"/>
      <c r="CQ1265" s="95"/>
      <c r="CR1265" s="95"/>
      <c r="CS1265" s="95"/>
      <c r="CT1265" s="95"/>
      <c r="CU1265" s="95"/>
      <c r="CV1265" s="95"/>
      <c r="CW1265" s="141"/>
      <c r="CX1265" s="141"/>
      <c r="CY1265" s="141"/>
      <c r="CZ1265" s="141"/>
      <c r="DA1265" s="141"/>
      <c r="DB1265" s="141"/>
      <c r="DC1265" s="141"/>
      <c r="DD1265" s="141"/>
      <c r="DE1265" s="141"/>
      <c r="DF1265" s="141"/>
      <c r="DG1265" s="141"/>
      <c r="DH1265" s="141"/>
      <c r="DI1265" s="141"/>
      <c r="DJ1265" s="141"/>
      <c r="DK1265" s="141"/>
      <c r="DL1265" s="141"/>
      <c r="DM1265" s="141"/>
      <c r="DN1265" s="151"/>
      <c r="DO1265" s="151"/>
      <c r="DP1265" s="153"/>
      <c r="DQ1265" s="24">
        <v>1</v>
      </c>
      <c r="DR1265" s="24">
        <v>1</v>
      </c>
      <c r="DS1265" s="24">
        <v>1</v>
      </c>
      <c r="DT1265" s="24">
        <v>3</v>
      </c>
      <c r="DU1265" s="24">
        <v>2</v>
      </c>
      <c r="DV1265" s="24">
        <v>3</v>
      </c>
      <c r="DW1265" s="24">
        <v>6</v>
      </c>
      <c r="DX1265" s="24">
        <v>5</v>
      </c>
      <c r="DY1265" s="24"/>
      <c r="DZ1265" s="24">
        <v>5</v>
      </c>
      <c r="EA1265" s="24">
        <v>4</v>
      </c>
      <c r="EB1265" s="24">
        <v>7</v>
      </c>
      <c r="EC1265" s="131">
        <v>4</v>
      </c>
      <c r="ED1265" s="24">
        <v>3</v>
      </c>
      <c r="EE1265" s="24">
        <v>7</v>
      </c>
      <c r="EF1265" s="24">
        <v>2</v>
      </c>
      <c r="EG1265" s="24"/>
      <c r="EH1265" s="24"/>
      <c r="EI1265" s="24">
        <v>4</v>
      </c>
      <c r="EJ1265" s="24"/>
      <c r="EK1265" s="24">
        <v>7</v>
      </c>
      <c r="EL1265" s="24">
        <v>8</v>
      </c>
      <c r="EM1265" s="24">
        <v>4</v>
      </c>
      <c r="EN1265" s="24"/>
      <c r="EO1265" s="24"/>
      <c r="EP1265" s="24"/>
      <c r="EQ1265" s="24"/>
      <c r="ER1265" s="24">
        <v>2</v>
      </c>
      <c r="ES1265" s="151"/>
      <c r="ET1265" s="151"/>
      <c r="EU1265" s="153"/>
      <c r="EV1265" s="24">
        <v>3</v>
      </c>
      <c r="EW1265" s="125">
        <v>13</v>
      </c>
      <c r="EX1265" s="24">
        <v>5</v>
      </c>
      <c r="EY1265" s="24"/>
      <c r="EZ1265" s="24">
        <v>5</v>
      </c>
      <c r="FA1265" s="24"/>
      <c r="FB1265" s="24"/>
      <c r="FC1265" s="24"/>
      <c r="FD1265" s="24">
        <v>9</v>
      </c>
      <c r="FE1265" s="24">
        <v>4</v>
      </c>
      <c r="FF1265" s="24">
        <v>13</v>
      </c>
      <c r="FG1265" s="24">
        <v>4</v>
      </c>
      <c r="FH1265" s="24">
        <v>8</v>
      </c>
      <c r="FI1265" s="24">
        <v>12</v>
      </c>
      <c r="FJ1265" s="24">
        <v>5</v>
      </c>
      <c r="FK1265" s="24">
        <v>14</v>
      </c>
      <c r="FL1265" s="24">
        <v>15</v>
      </c>
      <c r="FM1265" s="24">
        <v>1</v>
      </c>
      <c r="FN1265" s="24">
        <v>23</v>
      </c>
      <c r="FO1265" s="24">
        <v>23</v>
      </c>
      <c r="FP1265" s="24">
        <v>14</v>
      </c>
      <c r="FQ1265" s="24">
        <v>13</v>
      </c>
      <c r="FR1265" s="24">
        <v>4</v>
      </c>
      <c r="FS1265" s="24">
        <v>0</v>
      </c>
      <c r="FT1265" s="24">
        <v>10</v>
      </c>
      <c r="FU1265" s="141">
        <v>12</v>
      </c>
      <c r="FV1265" s="24">
        <v>6</v>
      </c>
      <c r="FW1265" s="24">
        <v>20</v>
      </c>
      <c r="FX1265" s="24">
        <v>21</v>
      </c>
      <c r="FY1265" s="24">
        <v>12</v>
      </c>
      <c r="FZ1265" s="24">
        <v>18</v>
      </c>
      <c r="GA1265" s="151"/>
      <c r="GB1265" s="151"/>
      <c r="GC1265" s="153"/>
      <c r="GD1265" s="24">
        <v>18</v>
      </c>
      <c r="GE1265" s="24">
        <v>21</v>
      </c>
      <c r="GF1265" s="24">
        <v>19</v>
      </c>
      <c r="GG1265" s="24">
        <v>20</v>
      </c>
      <c r="GH1265" s="24">
        <v>8</v>
      </c>
      <c r="GI1265" s="24">
        <v>19</v>
      </c>
      <c r="GJ1265" s="24">
        <v>10</v>
      </c>
      <c r="GK1265" s="24"/>
      <c r="GL1265" s="24"/>
      <c r="GM1265" s="24"/>
      <c r="GN1265" s="24">
        <v>9</v>
      </c>
      <c r="GO1265" s="24">
        <v>14</v>
      </c>
      <c r="GP1265" s="24">
        <v>4</v>
      </c>
      <c r="GQ1265" s="24">
        <v>19</v>
      </c>
      <c r="GR1265" s="24">
        <v>34</v>
      </c>
      <c r="GS1265" s="24">
        <v>36</v>
      </c>
      <c r="GT1265" s="24">
        <v>40</v>
      </c>
      <c r="GU1265" s="24">
        <v>49</v>
      </c>
      <c r="GV1265" s="24">
        <v>48</v>
      </c>
      <c r="GW1265" s="24">
        <v>10</v>
      </c>
      <c r="GX1265" s="24"/>
      <c r="GY1265" s="24">
        <v>23</v>
      </c>
      <c r="GZ1265" s="24">
        <v>24</v>
      </c>
      <c r="HA1265" s="24">
        <v>21</v>
      </c>
      <c r="HB1265" s="24">
        <v>24</v>
      </c>
      <c r="HC1265" s="24">
        <v>20</v>
      </c>
      <c r="HD1265" s="24">
        <v>13</v>
      </c>
      <c r="HE1265" s="24">
        <v>10</v>
      </c>
      <c r="HF1265" s="24">
        <v>23</v>
      </c>
      <c r="HG1265" s="24">
        <v>5</v>
      </c>
      <c r="HH1265" s="151"/>
      <c r="HI1265" s="151"/>
      <c r="HJ1265" s="153"/>
      <c r="HK1265" s="24">
        <v>2</v>
      </c>
      <c r="HL1265" s="24">
        <v>5</v>
      </c>
      <c r="HM1265" s="24">
        <v>5</v>
      </c>
      <c r="HN1265" s="24">
        <v>5</v>
      </c>
      <c r="HO1265" s="141"/>
      <c r="HP1265" s="24">
        <v>8</v>
      </c>
      <c r="HQ1265" s="24">
        <v>4</v>
      </c>
      <c r="HR1265" s="24"/>
      <c r="HS1265" s="24"/>
      <c r="HT1265" s="24">
        <v>10</v>
      </c>
      <c r="HU1265" s="24">
        <v>15</v>
      </c>
      <c r="HV1265" s="24">
        <v>13</v>
      </c>
      <c r="HW1265" s="24">
        <v>15</v>
      </c>
      <c r="HX1265" s="24">
        <v>13</v>
      </c>
      <c r="HY1265" s="24"/>
      <c r="HZ1265" s="24"/>
      <c r="IA1265" s="24"/>
      <c r="IB1265" s="24"/>
      <c r="IC1265" s="24"/>
      <c r="ID1265" s="24"/>
      <c r="IE1265" s="24"/>
      <c r="IF1265" s="24"/>
      <c r="IG1265" s="24"/>
      <c r="IH1265" s="24"/>
      <c r="II1265" s="24"/>
      <c r="IJ1265" s="24"/>
      <c r="IK1265" s="24"/>
      <c r="IL1265" s="24"/>
      <c r="IM1265" s="24"/>
      <c r="IN1265" s="24"/>
      <c r="IO1265" s="24"/>
      <c r="IP1265" s="151"/>
      <c r="IQ1265" s="151"/>
      <c r="IR1265" s="153"/>
      <c r="IS1265" s="24"/>
      <c r="IT1265" s="24"/>
      <c r="IU1265" s="24"/>
      <c r="IV1265" s="24"/>
      <c r="IW1265" s="24"/>
      <c r="IX1265" s="24"/>
      <c r="IY1265" s="24"/>
      <c r="IZ1265" s="24"/>
      <c r="JA1265" s="24"/>
      <c r="JB1265" s="24"/>
      <c r="JC1265" s="24"/>
      <c r="JD1265" s="24"/>
      <c r="JE1265" s="24"/>
      <c r="JF1265" s="24"/>
      <c r="JG1265" s="24"/>
      <c r="JH1265" s="24"/>
      <c r="JI1265" s="24"/>
      <c r="JJ1265" s="24"/>
      <c r="JK1265" s="24"/>
      <c r="JL1265" s="24"/>
      <c r="JM1265" s="24"/>
      <c r="JN1265" s="24"/>
      <c r="JO1265" s="24"/>
      <c r="JP1265" s="24"/>
      <c r="JQ1265" s="24"/>
      <c r="JR1265" s="24"/>
      <c r="JS1265" s="24"/>
      <c r="JT1265" s="24"/>
      <c r="JU1265" s="25"/>
      <c r="JV1265" s="24"/>
      <c r="JW1265" s="151"/>
      <c r="JX1265" s="151"/>
      <c r="JY1265" s="153"/>
      <c r="JZ1265" s="24"/>
      <c r="KA1265" s="24"/>
      <c r="KB1265" s="24"/>
      <c r="KC1265" s="24"/>
      <c r="KD1265" s="24"/>
      <c r="KE1265" s="24"/>
      <c r="KF1265" s="24"/>
      <c r="KG1265" s="24"/>
      <c r="KH1265" s="24"/>
      <c r="KI1265" s="24"/>
      <c r="KJ1265" s="24"/>
      <c r="KK1265" s="24"/>
      <c r="KL1265" s="24"/>
      <c r="KM1265" s="24"/>
      <c r="KN1265" s="24"/>
      <c r="KO1265" s="24"/>
      <c r="KP1265" s="24"/>
      <c r="KQ1265" s="24"/>
      <c r="KR1265" s="24"/>
      <c r="KS1265" s="24"/>
      <c r="KT1265" s="24"/>
      <c r="KU1265" s="24"/>
      <c r="KV1265" s="24"/>
      <c r="KW1265" s="24"/>
      <c r="KX1265" s="24"/>
      <c r="KY1265" s="24"/>
      <c r="KZ1265" s="24"/>
      <c r="LA1265" s="24"/>
      <c r="LB1265" s="24"/>
      <c r="LC1265" s="24"/>
      <c r="LD1265" s="24"/>
      <c r="LE1265" s="151"/>
      <c r="LF1265" s="151"/>
      <c r="LG1265" s="153"/>
      <c r="LH1265" s="24"/>
      <c r="LI1265" s="24"/>
      <c r="LJ1265" s="24"/>
      <c r="LK1265" s="24"/>
      <c r="LL1265" s="24"/>
      <c r="LM1265" s="24"/>
      <c r="LN1265" s="24"/>
      <c r="LO1265" s="24"/>
      <c r="LP1265" s="24"/>
      <c r="LQ1265" s="24"/>
      <c r="LR1265" s="24"/>
      <c r="LS1265" s="24"/>
      <c r="LT1265" s="24"/>
      <c r="LU1265" s="24"/>
      <c r="LV1265" s="24"/>
      <c r="LW1265" s="24"/>
      <c r="LX1265" s="24"/>
      <c r="LY1265" s="24"/>
      <c r="LZ1265" s="24"/>
      <c r="MA1265" s="24"/>
      <c r="MB1265" s="24"/>
      <c r="MC1265" s="24"/>
      <c r="MD1265" s="24"/>
      <c r="ME1265" s="24"/>
      <c r="MF1265" s="24"/>
      <c r="MG1265" s="24"/>
      <c r="MH1265" s="24"/>
      <c r="MI1265" s="24"/>
      <c r="MJ1265" s="24"/>
      <c r="MK1265" s="24"/>
      <c r="ML1265" s="24"/>
    </row>
    <row r="1266" spans="1:350" ht="13.9" customHeight="1" outlineLevel="2" x14ac:dyDescent="0.2">
      <c r="A1266" s="185" t="s">
        <v>1074</v>
      </c>
      <c r="B1266" s="181" t="s">
        <v>732</v>
      </c>
      <c r="C1266" s="154" t="s">
        <v>733</v>
      </c>
      <c r="D1266" s="154">
        <v>50.4</v>
      </c>
      <c r="E1266" s="175"/>
      <c r="F1266" s="175">
        <f>D1266-E1266</f>
        <v>50.4</v>
      </c>
      <c r="G1266" s="175" t="s">
        <v>1033</v>
      </c>
      <c r="H1266" s="170" t="s">
        <v>1013</v>
      </c>
      <c r="I1266" s="170" t="s">
        <v>977</v>
      </c>
      <c r="J1266" s="212">
        <f ca="1">E1266+Q1266+AX1266+CF1266+DN1266+ES1266+GA1266+HH1266+IP1266+JW1266+LE1266</f>
        <v>51.819999999999993</v>
      </c>
      <c r="K1266" s="212">
        <f>E1266+R1266+AY1266+CG1266+DO1266+ET1266+GB1266+HI1266+IQ1266+JX1266+LF1266</f>
        <v>17.350000000000001</v>
      </c>
      <c r="L1266" s="172">
        <f ca="1">K1266/J1266</f>
        <v>0.33481281358548831</v>
      </c>
      <c r="M1266" s="172">
        <f>K1266/D1266</f>
        <v>0.3442460317460318</v>
      </c>
      <c r="N1266" s="183">
        <f ca="1">SUMIF($EV$8:$FZ$9,$O$5,$EV1267:$FZ1267)-SUMIF($EV$8:$FZ$9,$Q$5,$EV1267:$FZ1267)</f>
        <v>0</v>
      </c>
      <c r="O1266" s="156"/>
      <c r="P1266" s="16" t="s">
        <v>25</v>
      </c>
      <c r="Q1266" s="150">
        <v>0</v>
      </c>
      <c r="R1266" s="150">
        <v>0</v>
      </c>
      <c r="S1266" s="152" t="e">
        <v>#DIV/0!</v>
      </c>
      <c r="T1266" s="16"/>
      <c r="U1266" s="16"/>
      <c r="V1266" s="16"/>
      <c r="W1266" s="16"/>
      <c r="X1266" s="16"/>
      <c r="Y1266" s="16"/>
      <c r="Z1266" s="16"/>
      <c r="AA1266" s="16"/>
      <c r="AB1266" s="16"/>
      <c r="AC1266" s="16"/>
      <c r="AD1266" s="16"/>
      <c r="AE1266" s="16"/>
      <c r="AF1266" s="16"/>
      <c r="AG1266" s="16"/>
      <c r="AH1266" s="16"/>
      <c r="AI1266" s="16"/>
      <c r="AJ1266" s="16"/>
      <c r="AK1266" s="16"/>
      <c r="AL1266" s="16"/>
      <c r="AM1266" s="16"/>
      <c r="AN1266" s="16"/>
      <c r="AO1266" s="16"/>
      <c r="AP1266" s="16"/>
      <c r="AQ1266" s="16"/>
      <c r="AR1266" s="16"/>
      <c r="AS1266" s="16"/>
      <c r="AT1266" s="16"/>
      <c r="AU1266" s="16"/>
      <c r="AV1266" s="16"/>
      <c r="AW1266" s="16"/>
      <c r="AX1266" s="150">
        <f t="shared" ca="1" si="3200"/>
        <v>0</v>
      </c>
      <c r="AY1266" s="150">
        <f>SUM(BA1267:CE1267)</f>
        <v>0</v>
      </c>
      <c r="AZ1266" s="152" t="e">
        <f ca="1">AY1266/AX1266</f>
        <v>#DIV/0!</v>
      </c>
      <c r="BA1266" s="16"/>
      <c r="BB1266" s="16"/>
      <c r="BC1266" s="16"/>
      <c r="BD1266" s="16"/>
      <c r="BE1266" s="16"/>
      <c r="BF1266" s="16"/>
      <c r="BG1266" s="16"/>
      <c r="BH1266" s="16"/>
      <c r="BI1266" s="16"/>
      <c r="BJ1266" s="16"/>
      <c r="BK1266" s="16"/>
      <c r="BL1266" s="16"/>
      <c r="BM1266" s="16"/>
      <c r="BN1266" s="16"/>
      <c r="BO1266" s="16"/>
      <c r="BP1266" s="16"/>
      <c r="BQ1266" s="16"/>
      <c r="BR1266" s="16"/>
      <c r="BS1266" s="16"/>
      <c r="BT1266" s="16"/>
      <c r="BU1266" s="16"/>
      <c r="BV1266" s="16"/>
      <c r="BW1266" s="16"/>
      <c r="BX1266" s="16"/>
      <c r="BY1266" s="16"/>
      <c r="BZ1266" s="16"/>
      <c r="CA1266" s="16"/>
      <c r="CB1266" s="16"/>
      <c r="CC1266" s="16"/>
      <c r="CD1266" s="16"/>
      <c r="CE1266" s="16"/>
      <c r="CF1266" s="150">
        <f t="shared" ref="CF1266" si="3288">SUM(CI1266:DM1266)</f>
        <v>4.3199999999999994</v>
      </c>
      <c r="CG1266" s="150">
        <f>SUM(CI1267:DM1267)</f>
        <v>0</v>
      </c>
      <c r="CH1266" s="152">
        <f>CG1266/CF1266</f>
        <v>0</v>
      </c>
      <c r="CI1266" s="129"/>
      <c r="CJ1266" s="129"/>
      <c r="CK1266" s="129"/>
      <c r="CL1266" s="129"/>
      <c r="CM1266" s="129"/>
      <c r="CN1266" s="129"/>
      <c r="CO1266" s="129"/>
      <c r="CP1266" s="101"/>
      <c r="CQ1266" s="101"/>
      <c r="CR1266" s="101"/>
      <c r="CS1266" s="101"/>
      <c r="CT1266" s="101"/>
      <c r="CU1266" s="101"/>
      <c r="CV1266" s="101"/>
      <c r="CW1266" s="129"/>
      <c r="CX1266" s="129"/>
      <c r="CY1266" s="129"/>
      <c r="CZ1266" s="129"/>
      <c r="DA1266" s="129"/>
      <c r="DB1266" s="129"/>
      <c r="DC1266" s="129"/>
      <c r="DD1266" s="129"/>
      <c r="DE1266" s="129"/>
      <c r="DF1266" s="129"/>
      <c r="DG1266" s="129"/>
      <c r="DH1266" s="129">
        <v>0.72</v>
      </c>
      <c r="DI1266" s="129">
        <v>0.72</v>
      </c>
      <c r="DJ1266" s="129">
        <v>0.72</v>
      </c>
      <c r="DK1266" s="129">
        <v>0.72</v>
      </c>
      <c r="DL1266" s="129">
        <v>0.72</v>
      </c>
      <c r="DM1266" s="129">
        <v>0.72</v>
      </c>
      <c r="DN1266" s="150">
        <f t="shared" ref="DN1266" si="3289">SUM(DQ1266:ER1266)</f>
        <v>20.16</v>
      </c>
      <c r="DO1266" s="150">
        <f>SUM(DQ1267:ER1267)</f>
        <v>0</v>
      </c>
      <c r="DP1266" s="152">
        <f t="shared" si="3240"/>
        <v>0</v>
      </c>
      <c r="DQ1266" s="16">
        <v>0.72</v>
      </c>
      <c r="DR1266" s="16">
        <v>0.72</v>
      </c>
      <c r="DS1266" s="16">
        <v>0.72</v>
      </c>
      <c r="DT1266" s="16">
        <v>0.72</v>
      </c>
      <c r="DU1266" s="16">
        <v>0.72</v>
      </c>
      <c r="DV1266" s="16">
        <v>0.72</v>
      </c>
      <c r="DW1266" s="16">
        <v>0.72</v>
      </c>
      <c r="DX1266" s="16">
        <v>0.72</v>
      </c>
      <c r="DY1266" s="16">
        <v>0.72</v>
      </c>
      <c r="DZ1266" s="16">
        <v>0.72</v>
      </c>
      <c r="EA1266" s="16">
        <v>0.72</v>
      </c>
      <c r="EB1266" s="16">
        <v>0.72</v>
      </c>
      <c r="EC1266" s="129">
        <v>0.72</v>
      </c>
      <c r="ED1266" s="16">
        <v>0.72</v>
      </c>
      <c r="EE1266" s="16">
        <v>0.72</v>
      </c>
      <c r="EF1266" s="16">
        <v>0.72</v>
      </c>
      <c r="EG1266" s="16">
        <v>0.72</v>
      </c>
      <c r="EH1266" s="16">
        <v>0.72</v>
      </c>
      <c r="EI1266" s="16">
        <v>0.72</v>
      </c>
      <c r="EJ1266" s="16">
        <v>0.72</v>
      </c>
      <c r="EK1266" s="16">
        <v>0.72</v>
      </c>
      <c r="EL1266" s="16">
        <v>0.72</v>
      </c>
      <c r="EM1266" s="16">
        <v>0.72</v>
      </c>
      <c r="EN1266" s="16">
        <v>0.72</v>
      </c>
      <c r="EO1266" s="16">
        <v>0.72</v>
      </c>
      <c r="EP1266" s="16">
        <v>0.72</v>
      </c>
      <c r="EQ1266" s="16">
        <v>0.72</v>
      </c>
      <c r="ER1266" s="16">
        <v>0.72</v>
      </c>
      <c r="ES1266" s="150">
        <f t="shared" ca="1" si="3234"/>
        <v>22.319999999999997</v>
      </c>
      <c r="ET1266" s="150">
        <f t="shared" si="3276"/>
        <v>3</v>
      </c>
      <c r="EU1266" s="152">
        <f t="shared" ca="1" si="3277"/>
        <v>0.13440860215053765</v>
      </c>
      <c r="EV1266" s="16">
        <v>0.72</v>
      </c>
      <c r="EW1266" s="67">
        <v>0.72</v>
      </c>
      <c r="EX1266" s="16">
        <v>0.72</v>
      </c>
      <c r="EY1266" s="16">
        <v>0.72</v>
      </c>
      <c r="EZ1266" s="16">
        <v>0.72</v>
      </c>
      <c r="FA1266" s="16">
        <v>0.72</v>
      </c>
      <c r="FB1266" s="16">
        <v>0.72</v>
      </c>
      <c r="FC1266" s="16">
        <v>0.72</v>
      </c>
      <c r="FD1266" s="16">
        <v>0.72</v>
      </c>
      <c r="FE1266" s="16">
        <v>0.72</v>
      </c>
      <c r="FF1266" s="16">
        <v>0.72</v>
      </c>
      <c r="FG1266" s="16">
        <v>0.72</v>
      </c>
      <c r="FH1266" s="16">
        <v>0.72</v>
      </c>
      <c r="FI1266" s="16">
        <v>0.72</v>
      </c>
      <c r="FJ1266" s="16">
        <v>0.72</v>
      </c>
      <c r="FK1266" s="16">
        <v>0.72</v>
      </c>
      <c r="FL1266" s="16">
        <v>0.72</v>
      </c>
      <c r="FM1266" s="16">
        <v>0.72</v>
      </c>
      <c r="FN1266" s="16">
        <v>0.72</v>
      </c>
      <c r="FO1266" s="16">
        <v>0.72</v>
      </c>
      <c r="FP1266" s="16">
        <v>0.72</v>
      </c>
      <c r="FQ1266" s="16">
        <v>0.72</v>
      </c>
      <c r="FR1266" s="16">
        <v>0.72</v>
      </c>
      <c r="FS1266" s="16">
        <v>0.72</v>
      </c>
      <c r="FT1266" s="16">
        <v>0.72</v>
      </c>
      <c r="FU1266" s="16">
        <v>0.72</v>
      </c>
      <c r="FV1266" s="16">
        <v>0.72</v>
      </c>
      <c r="FW1266" s="16">
        <v>0.72</v>
      </c>
      <c r="FX1266" s="16">
        <v>0.72</v>
      </c>
      <c r="FY1266" s="16">
        <v>0.72</v>
      </c>
      <c r="FZ1266" s="16">
        <v>0.72</v>
      </c>
      <c r="GA1266" s="150">
        <f t="shared" ref="GA1266" ca="1" si="3290">SUMIF($GD$8:$HG$9,$O$5,GD1266:HG1266)</f>
        <v>5.0199999999999996</v>
      </c>
      <c r="GB1266" s="150">
        <f t="shared" ref="GB1266" si="3291">SUM(GD1267:HG1267)</f>
        <v>2.5</v>
      </c>
      <c r="GC1266" s="152">
        <f t="shared" ref="GC1266" ca="1" si="3292">GB1266/GA1266</f>
        <v>0.4980079681274901</v>
      </c>
      <c r="GD1266" s="16">
        <v>0.72</v>
      </c>
      <c r="GE1266" s="16">
        <v>0.72</v>
      </c>
      <c r="GF1266" s="16">
        <v>0.72</v>
      </c>
      <c r="GG1266" s="16">
        <v>0.72</v>
      </c>
      <c r="GH1266" s="16">
        <v>0.72</v>
      </c>
      <c r="GI1266" s="16">
        <v>0.72</v>
      </c>
      <c r="GJ1266" s="16">
        <v>0.7</v>
      </c>
      <c r="GK1266" s="16"/>
      <c r="GL1266" s="16"/>
      <c r="GM1266" s="16"/>
      <c r="GN1266" s="16"/>
      <c r="GO1266" s="16"/>
      <c r="GP1266" s="16"/>
      <c r="GQ1266" s="16"/>
      <c r="GR1266" s="16"/>
      <c r="GS1266" s="16"/>
      <c r="GT1266" s="16"/>
      <c r="GU1266" s="16"/>
      <c r="GV1266" s="16"/>
      <c r="GW1266" s="16"/>
      <c r="GX1266" s="16"/>
      <c r="GY1266" s="16"/>
      <c r="GZ1266" s="16"/>
      <c r="HA1266" s="16"/>
      <c r="HB1266" s="16"/>
      <c r="HC1266" s="16"/>
      <c r="HD1266" s="16"/>
      <c r="HE1266" s="16"/>
      <c r="HF1266" s="16"/>
      <c r="HG1266" s="16"/>
      <c r="HH1266" s="150"/>
      <c r="HI1266" s="150">
        <f t="shared" ref="HI1266" si="3293">SUM(HK1267:IO1267)</f>
        <v>11.850000000000001</v>
      </c>
      <c r="HJ1266" s="152" t="e">
        <v>#DIV/0!</v>
      </c>
      <c r="HK1266" s="16"/>
      <c r="HL1266" s="16"/>
      <c r="HM1266" s="16"/>
      <c r="HN1266" s="16"/>
      <c r="HO1266" s="16"/>
      <c r="HP1266" s="16"/>
      <c r="HQ1266" s="16"/>
      <c r="HR1266" s="16"/>
      <c r="HS1266" s="16"/>
      <c r="HT1266" s="16"/>
      <c r="HU1266" s="16"/>
      <c r="HV1266" s="16"/>
      <c r="HW1266" s="16"/>
      <c r="HX1266" s="16"/>
      <c r="HY1266" s="16"/>
      <c r="HZ1266" s="16"/>
      <c r="IA1266" s="16"/>
      <c r="IB1266" s="16"/>
      <c r="IC1266" s="16"/>
      <c r="ID1266" s="16"/>
      <c r="IE1266" s="16"/>
      <c r="IF1266" s="16"/>
      <c r="IG1266" s="16"/>
      <c r="IH1266" s="16"/>
      <c r="II1266" s="16"/>
      <c r="IJ1266" s="16"/>
      <c r="IK1266" s="16"/>
      <c r="IL1266" s="16"/>
      <c r="IM1266" s="16"/>
      <c r="IN1266" s="16"/>
      <c r="IO1266" s="16"/>
      <c r="IP1266" s="150"/>
      <c r="IQ1266" s="150">
        <v>0</v>
      </c>
      <c r="IR1266" s="152" t="e">
        <v>#DIV/0!</v>
      </c>
      <c r="IS1266" s="16"/>
      <c r="IT1266" s="16"/>
      <c r="IU1266" s="16"/>
      <c r="IV1266" s="16"/>
      <c r="IW1266" s="16"/>
      <c r="IX1266" s="16"/>
      <c r="IY1266" s="16"/>
      <c r="IZ1266" s="16"/>
      <c r="JA1266" s="16"/>
      <c r="JB1266" s="16"/>
      <c r="JC1266" s="16"/>
      <c r="JD1266" s="16"/>
      <c r="JE1266" s="16"/>
      <c r="JF1266" s="16"/>
      <c r="JG1266" s="16"/>
      <c r="JH1266" s="16"/>
      <c r="JI1266" s="16"/>
      <c r="JJ1266" s="16"/>
      <c r="JK1266" s="16"/>
      <c r="JL1266" s="16"/>
      <c r="JM1266" s="16"/>
      <c r="JN1266" s="16"/>
      <c r="JO1266" s="16"/>
      <c r="JP1266" s="16"/>
      <c r="JQ1266" s="16"/>
      <c r="JR1266" s="16"/>
      <c r="JS1266" s="16"/>
      <c r="JT1266" s="16"/>
      <c r="JU1266" s="23"/>
      <c r="JV1266" s="16"/>
      <c r="JW1266" s="150"/>
      <c r="JX1266" s="150">
        <v>0</v>
      </c>
      <c r="JY1266" s="152" t="e">
        <v>#DIV/0!</v>
      </c>
      <c r="JZ1266" s="16"/>
      <c r="KA1266" s="16"/>
      <c r="KB1266" s="16"/>
      <c r="KC1266" s="16"/>
      <c r="KD1266" s="16"/>
      <c r="KE1266" s="16"/>
      <c r="KF1266" s="16"/>
      <c r="KG1266" s="16"/>
      <c r="KH1266" s="16"/>
      <c r="KI1266" s="16"/>
      <c r="KJ1266" s="16"/>
      <c r="KK1266" s="16"/>
      <c r="KL1266" s="16"/>
      <c r="KM1266" s="16"/>
      <c r="KN1266" s="16"/>
      <c r="KO1266" s="16"/>
      <c r="KP1266" s="16"/>
      <c r="KQ1266" s="16"/>
      <c r="KR1266" s="16"/>
      <c r="KS1266" s="16"/>
      <c r="KT1266" s="16"/>
      <c r="KU1266" s="16"/>
      <c r="KV1266" s="16"/>
      <c r="KW1266" s="16"/>
      <c r="KX1266" s="16"/>
      <c r="KY1266" s="16"/>
      <c r="KZ1266" s="16"/>
      <c r="LA1266" s="16"/>
      <c r="LB1266" s="16"/>
      <c r="LC1266" s="16"/>
      <c r="LD1266" s="16"/>
      <c r="LE1266" s="150"/>
      <c r="LF1266" s="150">
        <v>0</v>
      </c>
      <c r="LG1266" s="152" t="e">
        <v>#DIV/0!</v>
      </c>
      <c r="LH1266" s="16"/>
      <c r="LI1266" s="16"/>
      <c r="LJ1266" s="16"/>
      <c r="LK1266" s="16"/>
      <c r="LL1266" s="16"/>
      <c r="LM1266" s="16"/>
      <c r="LN1266" s="16"/>
      <c r="LO1266" s="16"/>
      <c r="LP1266" s="16"/>
      <c r="LQ1266" s="16"/>
      <c r="LR1266" s="16"/>
      <c r="LS1266" s="16"/>
      <c r="LT1266" s="16"/>
      <c r="LU1266" s="16"/>
      <c r="LV1266" s="16"/>
      <c r="LW1266" s="16"/>
      <c r="LX1266" s="16"/>
      <c r="LY1266" s="16"/>
      <c r="LZ1266" s="16"/>
      <c r="MA1266" s="16"/>
      <c r="MB1266" s="16"/>
      <c r="MC1266" s="16"/>
      <c r="MD1266" s="16"/>
      <c r="ME1266" s="16"/>
      <c r="MF1266" s="16"/>
      <c r="MG1266" s="16"/>
      <c r="MH1266" s="16"/>
      <c r="MI1266" s="16"/>
      <c r="MJ1266" s="16"/>
      <c r="MK1266" s="16"/>
      <c r="ML1266" s="16"/>
    </row>
    <row r="1267" spans="1:350" ht="13.9" customHeight="1" outlineLevel="2" x14ac:dyDescent="0.2">
      <c r="A1267" s="186"/>
      <c r="B1267" s="182"/>
      <c r="C1267" s="155"/>
      <c r="D1267" s="155"/>
      <c r="E1267" s="176"/>
      <c r="F1267" s="176"/>
      <c r="G1267" s="176"/>
      <c r="H1267" s="171"/>
      <c r="I1267" s="171"/>
      <c r="J1267" s="213"/>
      <c r="K1267" s="213"/>
      <c r="L1267" s="173"/>
      <c r="M1267" s="173"/>
      <c r="N1267" s="184"/>
      <c r="O1267" s="157"/>
      <c r="P1267" s="17" t="s">
        <v>26</v>
      </c>
      <c r="Q1267" s="151"/>
      <c r="R1267" s="151"/>
      <c r="S1267" s="153"/>
      <c r="T1267" s="24"/>
      <c r="U1267" s="24"/>
      <c r="V1267" s="24"/>
      <c r="W1267" s="24"/>
      <c r="X1267" s="24"/>
      <c r="Y1267" s="24"/>
      <c r="Z1267" s="24"/>
      <c r="AA1267" s="24"/>
      <c r="AB1267" s="24"/>
      <c r="AC1267" s="24"/>
      <c r="AD1267" s="24"/>
      <c r="AE1267" s="24"/>
      <c r="AF1267" s="24"/>
      <c r="AG1267" s="24"/>
      <c r="AH1267" s="24"/>
      <c r="AI1267" s="24"/>
      <c r="AJ1267" s="24"/>
      <c r="AK1267" s="24"/>
      <c r="AL1267" s="24"/>
      <c r="AM1267" s="24"/>
      <c r="AN1267" s="24"/>
      <c r="AO1267" s="24"/>
      <c r="AP1267" s="24"/>
      <c r="AQ1267" s="24"/>
      <c r="AR1267" s="24"/>
      <c r="AS1267" s="24"/>
      <c r="AT1267" s="24"/>
      <c r="AU1267" s="24"/>
      <c r="AV1267" s="24"/>
      <c r="AW1267" s="24"/>
      <c r="AX1267" s="151"/>
      <c r="AY1267" s="151"/>
      <c r="AZ1267" s="153"/>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c r="CF1267" s="151"/>
      <c r="CG1267" s="151"/>
      <c r="CH1267" s="153"/>
      <c r="CI1267" s="141"/>
      <c r="CJ1267" s="141"/>
      <c r="CK1267" s="141"/>
      <c r="CL1267" s="141"/>
      <c r="CM1267" s="141"/>
      <c r="CN1267" s="141"/>
      <c r="CO1267" s="141"/>
      <c r="CP1267" s="95"/>
      <c r="CQ1267" s="95"/>
      <c r="CR1267" s="95"/>
      <c r="CS1267" s="95"/>
      <c r="CT1267" s="95"/>
      <c r="CU1267" s="95"/>
      <c r="CV1267" s="95"/>
      <c r="CW1267" s="141"/>
      <c r="CX1267" s="141"/>
      <c r="CY1267" s="141"/>
      <c r="CZ1267" s="141"/>
      <c r="DA1267" s="141"/>
      <c r="DB1267" s="141"/>
      <c r="DC1267" s="141"/>
      <c r="DD1267" s="141"/>
      <c r="DE1267" s="141"/>
      <c r="DF1267" s="141"/>
      <c r="DG1267" s="141"/>
      <c r="DH1267" s="141"/>
      <c r="DI1267" s="141"/>
      <c r="DJ1267" s="141"/>
      <c r="DK1267" s="141"/>
      <c r="DL1267" s="141"/>
      <c r="DM1267" s="141"/>
      <c r="DN1267" s="151"/>
      <c r="DO1267" s="151"/>
      <c r="DP1267" s="153"/>
      <c r="DQ1267" s="24"/>
      <c r="DR1267" s="24"/>
      <c r="DS1267" s="24"/>
      <c r="DT1267" s="24"/>
      <c r="DU1267" s="24"/>
      <c r="DV1267" s="24"/>
      <c r="DW1267" s="24"/>
      <c r="DX1267" s="24"/>
      <c r="DY1267" s="24"/>
      <c r="DZ1267" s="24"/>
      <c r="EA1267" s="24"/>
      <c r="EB1267" s="24"/>
      <c r="EC1267" s="24"/>
      <c r="ED1267" s="24"/>
      <c r="EE1267" s="24"/>
      <c r="EF1267" s="24"/>
      <c r="EG1267" s="24"/>
      <c r="EH1267" s="24"/>
      <c r="EI1267" s="24"/>
      <c r="EJ1267" s="24"/>
      <c r="EK1267" s="24"/>
      <c r="EL1267" s="24"/>
      <c r="EM1267" s="24"/>
      <c r="EN1267" s="24"/>
      <c r="EO1267" s="24"/>
      <c r="EP1267" s="24"/>
      <c r="EQ1267" s="24"/>
      <c r="ER1267" s="24"/>
      <c r="ES1267" s="151"/>
      <c r="ET1267" s="151"/>
      <c r="EU1267" s="153"/>
      <c r="EV1267" s="24"/>
      <c r="EW1267" s="125"/>
      <c r="EX1267" s="24"/>
      <c r="EY1267" s="24"/>
      <c r="EZ1267" s="24"/>
      <c r="FA1267" s="142">
        <v>0.8</v>
      </c>
      <c r="FB1267" s="24"/>
      <c r="FC1267" s="24"/>
      <c r="FD1267" s="24"/>
      <c r="FE1267" s="24"/>
      <c r="FF1267" s="24"/>
      <c r="FG1267" s="24"/>
      <c r="FH1267" s="24"/>
      <c r="FI1267" s="24"/>
      <c r="FJ1267" s="24"/>
      <c r="FK1267" s="24"/>
      <c r="FL1267" s="24"/>
      <c r="FM1267" s="24"/>
      <c r="FN1267" s="24"/>
      <c r="FO1267" s="24"/>
      <c r="FP1267" s="24"/>
      <c r="FQ1267" s="24"/>
      <c r="FR1267" s="24"/>
      <c r="FS1267" s="24"/>
      <c r="FT1267" s="24"/>
      <c r="FU1267" s="24"/>
      <c r="FV1267" s="142">
        <v>2.2000000000000002</v>
      </c>
      <c r="FW1267" s="24"/>
      <c r="FX1267" s="24"/>
      <c r="FY1267" s="24"/>
      <c r="FZ1267" s="24"/>
      <c r="GA1267" s="151"/>
      <c r="GB1267" s="151"/>
      <c r="GC1267" s="153"/>
      <c r="GD1267" s="24"/>
      <c r="GE1267" s="24"/>
      <c r="GF1267" s="24"/>
      <c r="GG1267" s="24"/>
      <c r="GH1267" s="24"/>
      <c r="GI1267" s="24"/>
      <c r="GJ1267" s="76">
        <v>0.2</v>
      </c>
      <c r="GK1267" s="24"/>
      <c r="GL1267" s="24"/>
      <c r="GM1267" s="24"/>
      <c r="GN1267" s="24"/>
      <c r="GO1267" s="24"/>
      <c r="GP1267" s="24"/>
      <c r="GQ1267" s="24"/>
      <c r="GR1267" s="24"/>
      <c r="GS1267" s="24"/>
      <c r="GT1267" s="24"/>
      <c r="GU1267" s="24"/>
      <c r="GV1267" s="24"/>
      <c r="GW1267" s="24"/>
      <c r="GX1267" s="24"/>
      <c r="GY1267" s="24"/>
      <c r="GZ1267" s="24"/>
      <c r="HA1267" s="24"/>
      <c r="HB1267" s="24"/>
      <c r="HC1267" s="24"/>
      <c r="HD1267" s="24"/>
      <c r="HE1267" s="142">
        <v>0.5</v>
      </c>
      <c r="HF1267" s="142">
        <v>0.9</v>
      </c>
      <c r="HG1267" s="142">
        <v>0.9</v>
      </c>
      <c r="HH1267" s="151"/>
      <c r="HI1267" s="151"/>
      <c r="HJ1267" s="153"/>
      <c r="HK1267" s="142">
        <v>0.25</v>
      </c>
      <c r="HL1267" s="142">
        <v>0.5</v>
      </c>
      <c r="HM1267" s="142">
        <v>0.8</v>
      </c>
      <c r="HN1267" s="24"/>
      <c r="HO1267" s="24"/>
      <c r="HP1267" s="24"/>
      <c r="HQ1267" s="24"/>
      <c r="HR1267" s="24"/>
      <c r="HS1267" s="24"/>
      <c r="HT1267" s="24"/>
      <c r="HU1267" s="24"/>
      <c r="HV1267" s="24"/>
      <c r="HW1267" s="24"/>
      <c r="HX1267" s="24"/>
      <c r="HY1267" s="24"/>
      <c r="HZ1267" s="24"/>
      <c r="IA1267" s="76">
        <v>1.6</v>
      </c>
      <c r="IB1267" s="24"/>
      <c r="IC1267" s="76">
        <v>2.2000000000000002</v>
      </c>
      <c r="ID1267" s="24"/>
      <c r="IE1267" s="76">
        <v>1.3</v>
      </c>
      <c r="IF1267" s="24"/>
      <c r="IG1267" s="24"/>
      <c r="IH1267" s="76">
        <v>2.2000000000000002</v>
      </c>
      <c r="II1267" s="24"/>
      <c r="IJ1267" s="24"/>
      <c r="IK1267" s="76">
        <v>1.7</v>
      </c>
      <c r="IL1267" s="24"/>
      <c r="IM1267" s="24"/>
      <c r="IN1267" s="76">
        <v>1.3</v>
      </c>
      <c r="IO1267" s="24"/>
      <c r="IP1267" s="151"/>
      <c r="IQ1267" s="151"/>
      <c r="IR1267" s="153"/>
      <c r="IS1267" s="24"/>
      <c r="IT1267" s="24"/>
      <c r="IU1267" s="24"/>
      <c r="IV1267" s="24"/>
      <c r="IW1267" s="24"/>
      <c r="IX1267" s="24"/>
      <c r="IY1267" s="24"/>
      <c r="IZ1267" s="24"/>
      <c r="JA1267" s="24"/>
      <c r="JB1267" s="24"/>
      <c r="JC1267" s="24"/>
      <c r="JD1267" s="24"/>
      <c r="JE1267" s="24"/>
      <c r="JF1267" s="24"/>
      <c r="JG1267" s="24"/>
      <c r="JH1267" s="24"/>
      <c r="JI1267" s="24"/>
      <c r="JJ1267" s="24"/>
      <c r="JK1267" s="24"/>
      <c r="JL1267" s="24"/>
      <c r="JM1267" s="24"/>
      <c r="JN1267" s="24"/>
      <c r="JO1267" s="24"/>
      <c r="JP1267" s="24"/>
      <c r="JQ1267" s="24"/>
      <c r="JR1267" s="24"/>
      <c r="JS1267" s="24"/>
      <c r="JT1267" s="24"/>
      <c r="JU1267" s="25"/>
      <c r="JV1267" s="24"/>
      <c r="JW1267" s="151"/>
      <c r="JX1267" s="151"/>
      <c r="JY1267" s="153"/>
      <c r="JZ1267" s="24"/>
      <c r="KA1267" s="24"/>
      <c r="KB1267" s="24"/>
      <c r="KC1267" s="24"/>
      <c r="KD1267" s="24"/>
      <c r="KE1267" s="24"/>
      <c r="KF1267" s="24"/>
      <c r="KG1267" s="24"/>
      <c r="KH1267" s="24"/>
      <c r="KI1267" s="24"/>
      <c r="KJ1267" s="24"/>
      <c r="KK1267" s="24"/>
      <c r="KL1267" s="24"/>
      <c r="KM1267" s="24"/>
      <c r="KN1267" s="24"/>
      <c r="KO1267" s="24"/>
      <c r="KP1267" s="24"/>
      <c r="KQ1267" s="24"/>
      <c r="KR1267" s="24"/>
      <c r="KS1267" s="24"/>
      <c r="KT1267" s="24"/>
      <c r="KU1267" s="24"/>
      <c r="KV1267" s="24"/>
      <c r="KW1267" s="24"/>
      <c r="KX1267" s="24"/>
      <c r="KY1267" s="24"/>
      <c r="KZ1267" s="24"/>
      <c r="LA1267" s="24"/>
      <c r="LB1267" s="24"/>
      <c r="LC1267" s="24"/>
      <c r="LD1267" s="24"/>
      <c r="LE1267" s="151"/>
      <c r="LF1267" s="151"/>
      <c r="LG1267" s="153"/>
      <c r="LH1267" s="24"/>
      <c r="LI1267" s="24"/>
      <c r="LJ1267" s="24"/>
      <c r="LK1267" s="24"/>
      <c r="LL1267" s="24"/>
      <c r="LM1267" s="24"/>
      <c r="LN1267" s="24"/>
      <c r="LO1267" s="24"/>
      <c r="LP1267" s="24"/>
      <c r="LQ1267" s="24"/>
      <c r="LR1267" s="24"/>
      <c r="LS1267" s="24"/>
      <c r="LT1267" s="24"/>
      <c r="LU1267" s="24"/>
      <c r="LV1267" s="24"/>
      <c r="LW1267" s="24"/>
      <c r="LX1267" s="24"/>
      <c r="LY1267" s="24"/>
      <c r="LZ1267" s="24"/>
      <c r="MA1267" s="24"/>
      <c r="MB1267" s="24"/>
      <c r="MC1267" s="24"/>
      <c r="MD1267" s="24"/>
      <c r="ME1267" s="24"/>
      <c r="MF1267" s="24"/>
      <c r="MG1267" s="24"/>
      <c r="MH1267" s="24"/>
      <c r="MI1267" s="24"/>
      <c r="MJ1267" s="24"/>
      <c r="MK1267" s="24"/>
      <c r="ML1267" s="24"/>
    </row>
    <row r="1268" spans="1:350" ht="13.9" customHeight="1" outlineLevel="2" x14ac:dyDescent="0.2">
      <c r="A1268" s="185" t="s">
        <v>1075</v>
      </c>
      <c r="B1268" s="181" t="s">
        <v>734</v>
      </c>
      <c r="C1268" s="154" t="s">
        <v>59</v>
      </c>
      <c r="D1268" s="154">
        <v>25</v>
      </c>
      <c r="E1268" s="175"/>
      <c r="F1268" s="175">
        <f>D1268-E1268</f>
        <v>25</v>
      </c>
      <c r="G1268" s="175" t="s">
        <v>1033</v>
      </c>
      <c r="H1268" s="170" t="s">
        <v>1013</v>
      </c>
      <c r="I1268" s="170" t="s">
        <v>977</v>
      </c>
      <c r="J1268" s="212">
        <f ca="1">E1268+Q1268+AX1268+CF1268+DN1268+ES1268+GA1268+HH1268+IP1268+JW1268+LE1268</f>
        <v>25</v>
      </c>
      <c r="K1268" s="212">
        <f>E1268+R1268+AY1268+CG1268+DO1268+ET1268+GB1268+HI1268+IQ1268+JX1268+LF1268</f>
        <v>7</v>
      </c>
      <c r="L1268" s="172">
        <f ca="1">K1268/J1268</f>
        <v>0.28000000000000003</v>
      </c>
      <c r="M1268" s="172">
        <f>K1268/D1268</f>
        <v>0.28000000000000003</v>
      </c>
      <c r="N1268" s="183">
        <f ca="1">SUMIF($EV$8:$FZ$9,$O$5,$EV1269:$FZ1269)-SUMIF($EV$8:$FZ$9,$Q$5,$EV1269:$FZ1269)</f>
        <v>0</v>
      </c>
      <c r="O1268" s="156"/>
      <c r="P1268" s="16" t="s">
        <v>25</v>
      </c>
      <c r="Q1268" s="150">
        <v>0</v>
      </c>
      <c r="R1268" s="150">
        <v>0</v>
      </c>
      <c r="S1268" s="152" t="e">
        <v>#DIV/0!</v>
      </c>
      <c r="T1268" s="16"/>
      <c r="U1268" s="16"/>
      <c r="V1268" s="16"/>
      <c r="W1268" s="16"/>
      <c r="X1268" s="16"/>
      <c r="Y1268" s="16"/>
      <c r="Z1268" s="16"/>
      <c r="AA1268" s="16"/>
      <c r="AB1268" s="16"/>
      <c r="AC1268" s="16"/>
      <c r="AD1268" s="16"/>
      <c r="AE1268" s="16"/>
      <c r="AF1268" s="16"/>
      <c r="AG1268" s="16"/>
      <c r="AH1268" s="16"/>
      <c r="AI1268" s="16"/>
      <c r="AJ1268" s="16"/>
      <c r="AK1268" s="16"/>
      <c r="AL1268" s="16"/>
      <c r="AM1268" s="16"/>
      <c r="AN1268" s="16"/>
      <c r="AO1268" s="16"/>
      <c r="AP1268" s="16"/>
      <c r="AQ1268" s="16"/>
      <c r="AR1268" s="16"/>
      <c r="AS1268" s="16"/>
      <c r="AT1268" s="16"/>
      <c r="AU1268" s="16"/>
      <c r="AV1268" s="16"/>
      <c r="AW1268" s="16"/>
      <c r="AX1268" s="150">
        <f t="shared" ca="1" si="3200"/>
        <v>0</v>
      </c>
      <c r="AY1268" s="150">
        <f>SUM(BA1269:CE1269)</f>
        <v>0</v>
      </c>
      <c r="AZ1268" s="152" t="e">
        <f ca="1">AY1268/AX1268</f>
        <v>#DIV/0!</v>
      </c>
      <c r="BA1268" s="16"/>
      <c r="BB1268" s="16"/>
      <c r="BC1268" s="16"/>
      <c r="BD1268" s="16"/>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c r="BY1268" s="16"/>
      <c r="BZ1268" s="16"/>
      <c r="CA1268" s="16"/>
      <c r="CB1268" s="16"/>
      <c r="CC1268" s="16"/>
      <c r="CD1268" s="16"/>
      <c r="CE1268" s="16"/>
      <c r="CF1268" s="150">
        <f t="shared" ref="CF1268" si="3294">SUM(CI1268:DM1268)</f>
        <v>0</v>
      </c>
      <c r="CG1268" s="150">
        <f>SUM(CI1269:DM1269)</f>
        <v>0</v>
      </c>
      <c r="CH1268" s="152" t="e">
        <f>CG1268/CF1268</f>
        <v>#DIV/0!</v>
      </c>
      <c r="CI1268" s="129"/>
      <c r="CJ1268" s="129"/>
      <c r="CK1268" s="129"/>
      <c r="CL1268" s="129"/>
      <c r="CM1268" s="129"/>
      <c r="CN1268" s="129"/>
      <c r="CO1268" s="129"/>
      <c r="CP1268" s="101"/>
      <c r="CQ1268" s="101"/>
      <c r="CR1268" s="101"/>
      <c r="CS1268" s="101"/>
      <c r="CT1268" s="101"/>
      <c r="CU1268" s="101"/>
      <c r="CV1268" s="101"/>
      <c r="CW1268" s="129"/>
      <c r="CX1268" s="129"/>
      <c r="CY1268" s="129"/>
      <c r="CZ1268" s="129"/>
      <c r="DA1268" s="129"/>
      <c r="DB1268" s="129"/>
      <c r="DC1268" s="129"/>
      <c r="DD1268" s="129"/>
      <c r="DE1268" s="129"/>
      <c r="DF1268" s="129"/>
      <c r="DG1268" s="129"/>
      <c r="DH1268" s="129"/>
      <c r="DI1268" s="129"/>
      <c r="DJ1268" s="129"/>
      <c r="DK1268" s="129"/>
      <c r="DL1268" s="129"/>
      <c r="DM1268" s="129"/>
      <c r="DN1268" s="150">
        <f t="shared" ref="DN1268" si="3295">SUM(DQ1268:ER1268)</f>
        <v>1</v>
      </c>
      <c r="DO1268" s="150">
        <f>SUM(DQ1269:ER1269)</f>
        <v>0</v>
      </c>
      <c r="DP1268" s="152">
        <f t="shared" si="3240"/>
        <v>0</v>
      </c>
      <c r="DQ1268" s="16"/>
      <c r="DR1268" s="16"/>
      <c r="DS1268" s="16"/>
      <c r="DT1268" s="16"/>
      <c r="DU1268" s="16"/>
      <c r="DV1268" s="16"/>
      <c r="DW1268" s="16"/>
      <c r="DX1268" s="16"/>
      <c r="DY1268" s="16"/>
      <c r="DZ1268" s="16"/>
      <c r="EA1268" s="16"/>
      <c r="EB1268" s="16"/>
      <c r="EC1268" s="16"/>
      <c r="ED1268" s="16"/>
      <c r="EE1268" s="16"/>
      <c r="EF1268" s="16"/>
      <c r="EG1268" s="16"/>
      <c r="EH1268" s="16"/>
      <c r="EI1268" s="16"/>
      <c r="EJ1268" s="16"/>
      <c r="EK1268" s="16"/>
      <c r="EL1268" s="16"/>
      <c r="EM1268" s="16"/>
      <c r="EN1268" s="16"/>
      <c r="EO1268" s="16"/>
      <c r="EP1268" s="16"/>
      <c r="EQ1268" s="16">
        <v>1</v>
      </c>
      <c r="ER1268" s="16"/>
      <c r="ES1268" s="150">
        <f t="shared" ca="1" si="3234"/>
        <v>20</v>
      </c>
      <c r="ET1268" s="150">
        <f t="shared" si="3276"/>
        <v>0</v>
      </c>
      <c r="EU1268" s="152">
        <f t="shared" ca="1" si="3277"/>
        <v>0</v>
      </c>
      <c r="EV1268" s="16"/>
      <c r="EW1268" s="67"/>
      <c r="EX1268" s="16">
        <v>2</v>
      </c>
      <c r="EY1268" s="16"/>
      <c r="EZ1268" s="16"/>
      <c r="FA1268" s="16">
        <v>2</v>
      </c>
      <c r="FB1268" s="16"/>
      <c r="FC1268" s="16"/>
      <c r="FD1268" s="16">
        <v>2</v>
      </c>
      <c r="FE1268" s="16"/>
      <c r="FF1268" s="16"/>
      <c r="FG1268" s="16">
        <v>2</v>
      </c>
      <c r="FH1268" s="16"/>
      <c r="FI1268" s="16"/>
      <c r="FJ1268" s="16">
        <v>2</v>
      </c>
      <c r="FK1268" s="16"/>
      <c r="FL1268" s="16"/>
      <c r="FM1268" s="16">
        <v>2</v>
      </c>
      <c r="FN1268" s="16"/>
      <c r="FO1268" s="16"/>
      <c r="FP1268" s="16">
        <v>2</v>
      </c>
      <c r="FQ1268" s="16"/>
      <c r="FR1268" s="16"/>
      <c r="FS1268" s="16">
        <v>2</v>
      </c>
      <c r="FT1268" s="16"/>
      <c r="FU1268" s="16"/>
      <c r="FV1268" s="16">
        <v>2</v>
      </c>
      <c r="FW1268" s="16"/>
      <c r="FX1268" s="16"/>
      <c r="FY1268" s="16">
        <v>2</v>
      </c>
      <c r="FZ1268" s="16"/>
      <c r="GA1268" s="150">
        <f t="shared" ref="GA1268" ca="1" si="3296">SUMIF($GD$8:$HG$9,$O$5,GD1268:HG1268)</f>
        <v>4</v>
      </c>
      <c r="GB1268" s="150">
        <f t="shared" ref="GB1268" si="3297">SUM(GD1269:HG1269)</f>
        <v>0</v>
      </c>
      <c r="GC1268" s="152">
        <f t="shared" ref="GC1268" ca="1" si="3298">GB1268/GA1268</f>
        <v>0</v>
      </c>
      <c r="GD1268" s="16"/>
      <c r="GE1268" s="16">
        <v>2</v>
      </c>
      <c r="GF1268" s="16"/>
      <c r="GG1268" s="16"/>
      <c r="GH1268" s="16">
        <v>2</v>
      </c>
      <c r="GI1268" s="16"/>
      <c r="GJ1268" s="16"/>
      <c r="GK1268" s="16"/>
      <c r="GL1268" s="16"/>
      <c r="GM1268" s="16"/>
      <c r="GN1268" s="16"/>
      <c r="GO1268" s="16"/>
      <c r="GP1268" s="16"/>
      <c r="GQ1268" s="16"/>
      <c r="GR1268" s="16"/>
      <c r="GS1268" s="16"/>
      <c r="GT1268" s="16"/>
      <c r="GU1268" s="16"/>
      <c r="GV1268" s="16"/>
      <c r="GW1268" s="16"/>
      <c r="GX1268" s="16"/>
      <c r="GY1268" s="16"/>
      <c r="GZ1268" s="16"/>
      <c r="HA1268" s="16"/>
      <c r="HB1268" s="16"/>
      <c r="HC1268" s="16"/>
      <c r="HD1268" s="16"/>
      <c r="HE1268" s="16"/>
      <c r="HF1268" s="16"/>
      <c r="HG1268" s="16"/>
      <c r="HH1268" s="150"/>
      <c r="HI1268" s="150">
        <f t="shared" ref="HI1268" si="3299">SUM(HK1269:IO1269)</f>
        <v>7</v>
      </c>
      <c r="HJ1268" s="152" t="e">
        <v>#DIV/0!</v>
      </c>
      <c r="HK1268" s="16"/>
      <c r="HL1268" s="16"/>
      <c r="HM1268" s="16"/>
      <c r="HN1268" s="16"/>
      <c r="HO1268" s="16"/>
      <c r="HP1268" s="16"/>
      <c r="HQ1268" s="16"/>
      <c r="HR1268" s="16"/>
      <c r="HS1268" s="16"/>
      <c r="HT1268" s="16"/>
      <c r="HU1268" s="16"/>
      <c r="HV1268" s="16"/>
      <c r="HW1268" s="16"/>
      <c r="HX1268" s="16"/>
      <c r="HY1268" s="16"/>
      <c r="HZ1268" s="16"/>
      <c r="IA1268" s="16"/>
      <c r="IB1268" s="16"/>
      <c r="IC1268" s="16"/>
      <c r="ID1268" s="16"/>
      <c r="IE1268" s="16"/>
      <c r="IF1268" s="16"/>
      <c r="IG1268" s="16"/>
      <c r="IH1268" s="16"/>
      <c r="II1268" s="16"/>
      <c r="IJ1268" s="16"/>
      <c r="IK1268" s="16"/>
      <c r="IL1268" s="16"/>
      <c r="IM1268" s="16"/>
      <c r="IN1268" s="16"/>
      <c r="IO1268" s="16"/>
      <c r="IP1268" s="150"/>
      <c r="IQ1268" s="150">
        <v>0</v>
      </c>
      <c r="IR1268" s="152" t="e">
        <v>#DIV/0!</v>
      </c>
      <c r="IS1268" s="16"/>
      <c r="IT1268" s="16"/>
      <c r="IU1268" s="16"/>
      <c r="IV1268" s="16"/>
      <c r="IW1268" s="16"/>
      <c r="IX1268" s="16"/>
      <c r="IY1268" s="16"/>
      <c r="IZ1268" s="16"/>
      <c r="JA1268" s="16"/>
      <c r="JB1268" s="16"/>
      <c r="JC1268" s="16"/>
      <c r="JD1268" s="16"/>
      <c r="JE1268" s="16"/>
      <c r="JF1268" s="16"/>
      <c r="JG1268" s="16"/>
      <c r="JH1268" s="16"/>
      <c r="JI1268" s="16"/>
      <c r="JJ1268" s="16"/>
      <c r="JK1268" s="16"/>
      <c r="JL1268" s="16"/>
      <c r="JM1268" s="16"/>
      <c r="JN1268" s="16"/>
      <c r="JO1268" s="16"/>
      <c r="JP1268" s="16"/>
      <c r="JQ1268" s="16"/>
      <c r="JR1268" s="16"/>
      <c r="JS1268" s="16"/>
      <c r="JT1268" s="16"/>
      <c r="JU1268" s="23"/>
      <c r="JV1268" s="16"/>
      <c r="JW1268" s="150"/>
      <c r="JX1268" s="150">
        <v>0</v>
      </c>
      <c r="JY1268" s="152" t="e">
        <v>#DIV/0!</v>
      </c>
      <c r="JZ1268" s="16"/>
      <c r="KA1268" s="16"/>
      <c r="KB1268" s="16"/>
      <c r="KC1268" s="16"/>
      <c r="KD1268" s="16"/>
      <c r="KE1268" s="16"/>
      <c r="KF1268" s="16"/>
      <c r="KG1268" s="16"/>
      <c r="KH1268" s="16"/>
      <c r="KI1268" s="16"/>
      <c r="KJ1268" s="16"/>
      <c r="KK1268" s="16"/>
      <c r="KL1268" s="16"/>
      <c r="KM1268" s="16"/>
      <c r="KN1268" s="16"/>
      <c r="KO1268" s="16"/>
      <c r="KP1268" s="16"/>
      <c r="KQ1268" s="16"/>
      <c r="KR1268" s="16"/>
      <c r="KS1268" s="16"/>
      <c r="KT1268" s="16"/>
      <c r="KU1268" s="16"/>
      <c r="KV1268" s="16"/>
      <c r="KW1268" s="16"/>
      <c r="KX1268" s="16"/>
      <c r="KY1268" s="16"/>
      <c r="KZ1268" s="16"/>
      <c r="LA1268" s="16"/>
      <c r="LB1268" s="16"/>
      <c r="LC1268" s="16"/>
      <c r="LD1268" s="16"/>
      <c r="LE1268" s="150"/>
      <c r="LF1268" s="150">
        <v>0</v>
      </c>
      <c r="LG1268" s="152" t="e">
        <v>#DIV/0!</v>
      </c>
      <c r="LH1268" s="16"/>
      <c r="LI1268" s="16"/>
      <c r="LJ1268" s="16"/>
      <c r="LK1268" s="16"/>
      <c r="LL1268" s="16"/>
      <c r="LM1268" s="16"/>
      <c r="LN1268" s="16"/>
      <c r="LO1268" s="16"/>
      <c r="LP1268" s="16"/>
      <c r="LQ1268" s="16"/>
      <c r="LR1268" s="16"/>
      <c r="LS1268" s="16"/>
      <c r="LT1268" s="16"/>
      <c r="LU1268" s="16"/>
      <c r="LV1268" s="16"/>
      <c r="LW1268" s="16"/>
      <c r="LX1268" s="16"/>
      <c r="LY1268" s="16"/>
      <c r="LZ1268" s="16"/>
      <c r="MA1268" s="16"/>
      <c r="MB1268" s="16"/>
      <c r="MC1268" s="16"/>
      <c r="MD1268" s="16"/>
      <c r="ME1268" s="16"/>
      <c r="MF1268" s="16"/>
      <c r="MG1268" s="16"/>
      <c r="MH1268" s="16"/>
      <c r="MI1268" s="16"/>
      <c r="MJ1268" s="16"/>
      <c r="MK1268" s="16"/>
      <c r="ML1268" s="16"/>
    </row>
    <row r="1269" spans="1:350" ht="13.9" customHeight="1" outlineLevel="2" x14ac:dyDescent="0.2">
      <c r="A1269" s="186"/>
      <c r="B1269" s="182"/>
      <c r="C1269" s="155"/>
      <c r="D1269" s="155"/>
      <c r="E1269" s="176"/>
      <c r="F1269" s="176"/>
      <c r="G1269" s="176"/>
      <c r="H1269" s="171"/>
      <c r="I1269" s="171"/>
      <c r="J1269" s="213"/>
      <c r="K1269" s="213"/>
      <c r="L1269" s="173"/>
      <c r="M1269" s="173"/>
      <c r="N1269" s="184"/>
      <c r="O1269" s="157"/>
      <c r="P1269" s="17" t="s">
        <v>26</v>
      </c>
      <c r="Q1269" s="151"/>
      <c r="R1269" s="151"/>
      <c r="S1269" s="153"/>
      <c r="T1269" s="24"/>
      <c r="U1269" s="24"/>
      <c r="V1269" s="24"/>
      <c r="W1269" s="24"/>
      <c r="X1269" s="24"/>
      <c r="Y1269" s="24"/>
      <c r="Z1269" s="24"/>
      <c r="AA1269" s="24"/>
      <c r="AB1269" s="24"/>
      <c r="AC1269" s="24"/>
      <c r="AD1269" s="24"/>
      <c r="AE1269" s="24"/>
      <c r="AF1269" s="24"/>
      <c r="AG1269" s="24"/>
      <c r="AH1269" s="24"/>
      <c r="AI1269" s="24"/>
      <c r="AJ1269" s="24"/>
      <c r="AK1269" s="24"/>
      <c r="AL1269" s="24"/>
      <c r="AM1269" s="24"/>
      <c r="AN1269" s="24"/>
      <c r="AO1269" s="24"/>
      <c r="AP1269" s="24"/>
      <c r="AQ1269" s="24"/>
      <c r="AR1269" s="24"/>
      <c r="AS1269" s="24"/>
      <c r="AT1269" s="24"/>
      <c r="AU1269" s="24"/>
      <c r="AV1269" s="24"/>
      <c r="AW1269" s="24"/>
      <c r="AX1269" s="151"/>
      <c r="AY1269" s="151"/>
      <c r="AZ1269" s="153"/>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c r="CF1269" s="151"/>
      <c r="CG1269" s="151"/>
      <c r="CH1269" s="153"/>
      <c r="CI1269" s="141"/>
      <c r="CJ1269" s="141"/>
      <c r="CK1269" s="141"/>
      <c r="CL1269" s="141"/>
      <c r="CM1269" s="141"/>
      <c r="CN1269" s="141"/>
      <c r="CO1269" s="141"/>
      <c r="CP1269" s="95"/>
      <c r="CQ1269" s="95"/>
      <c r="CR1269" s="95"/>
      <c r="CS1269" s="95"/>
      <c r="CT1269" s="95"/>
      <c r="CU1269" s="95"/>
      <c r="CV1269" s="95"/>
      <c r="CW1269" s="141"/>
      <c r="CX1269" s="141"/>
      <c r="CY1269" s="141"/>
      <c r="CZ1269" s="141"/>
      <c r="DA1269" s="141"/>
      <c r="DB1269" s="141"/>
      <c r="DC1269" s="141"/>
      <c r="DD1269" s="141"/>
      <c r="DE1269" s="141"/>
      <c r="DF1269" s="141"/>
      <c r="DG1269" s="141"/>
      <c r="DH1269" s="141"/>
      <c r="DI1269" s="141"/>
      <c r="DJ1269" s="141"/>
      <c r="DK1269" s="141"/>
      <c r="DL1269" s="141"/>
      <c r="DM1269" s="141"/>
      <c r="DN1269" s="151"/>
      <c r="DO1269" s="151"/>
      <c r="DP1269" s="153"/>
      <c r="DQ1269" s="24"/>
      <c r="DR1269" s="24"/>
      <c r="DS1269" s="24"/>
      <c r="DT1269" s="24"/>
      <c r="DU1269" s="24"/>
      <c r="DV1269" s="24"/>
      <c r="DW1269" s="24"/>
      <c r="DX1269" s="24"/>
      <c r="DY1269" s="24"/>
      <c r="DZ1269" s="24"/>
      <c r="EA1269" s="24"/>
      <c r="EB1269" s="24"/>
      <c r="EC1269" s="24"/>
      <c r="ED1269" s="24"/>
      <c r="EE1269" s="24"/>
      <c r="EF1269" s="24"/>
      <c r="EG1269" s="24"/>
      <c r="EH1269" s="24"/>
      <c r="EI1269" s="24"/>
      <c r="EJ1269" s="24"/>
      <c r="EK1269" s="24"/>
      <c r="EL1269" s="24"/>
      <c r="EM1269" s="24"/>
      <c r="EN1269" s="24"/>
      <c r="EO1269" s="24"/>
      <c r="EP1269" s="24"/>
      <c r="EQ1269" s="24"/>
      <c r="ER1269" s="24"/>
      <c r="ES1269" s="151"/>
      <c r="ET1269" s="151"/>
      <c r="EU1269" s="153"/>
      <c r="EV1269" s="24"/>
      <c r="EW1269" s="125"/>
      <c r="EX1269" s="24"/>
      <c r="EY1269" s="24"/>
      <c r="EZ1269" s="24"/>
      <c r="FA1269" s="24"/>
      <c r="FB1269" s="24"/>
      <c r="FC1269" s="24"/>
      <c r="FD1269" s="24"/>
      <c r="FE1269" s="24"/>
      <c r="FF1269" s="24"/>
      <c r="FG1269" s="24"/>
      <c r="FH1269" s="24"/>
      <c r="FI1269" s="24"/>
      <c r="FJ1269" s="24"/>
      <c r="FK1269" s="24"/>
      <c r="FL1269" s="24"/>
      <c r="FM1269" s="24"/>
      <c r="FN1269" s="24"/>
      <c r="FO1269" s="24"/>
      <c r="FP1269" s="24"/>
      <c r="FQ1269" s="24"/>
      <c r="FR1269" s="24"/>
      <c r="FS1269" s="24"/>
      <c r="FT1269" s="24"/>
      <c r="FU1269" s="24"/>
      <c r="FV1269" s="24"/>
      <c r="FW1269" s="24"/>
      <c r="FX1269" s="24"/>
      <c r="FY1269" s="24"/>
      <c r="FZ1269" s="24"/>
      <c r="GA1269" s="151"/>
      <c r="GB1269" s="151"/>
      <c r="GC1269" s="153"/>
      <c r="GD1269" s="24"/>
      <c r="GE1269" s="24"/>
      <c r="GF1269" s="24"/>
      <c r="GG1269" s="24"/>
      <c r="GH1269" s="24"/>
      <c r="GI1269" s="24"/>
      <c r="GJ1269" s="24"/>
      <c r="GK1269" s="24"/>
      <c r="GL1269" s="24"/>
      <c r="GM1269" s="24"/>
      <c r="GN1269" s="24"/>
      <c r="GO1269" s="24"/>
      <c r="GP1269" s="24"/>
      <c r="GQ1269" s="24"/>
      <c r="GR1269" s="24"/>
      <c r="GS1269" s="24"/>
      <c r="GT1269" s="24"/>
      <c r="GU1269" s="24"/>
      <c r="GV1269" s="24"/>
      <c r="GW1269" s="24"/>
      <c r="GX1269" s="24"/>
      <c r="GY1269" s="24"/>
      <c r="GZ1269" s="24"/>
      <c r="HA1269" s="24"/>
      <c r="HB1269" s="24"/>
      <c r="HC1269" s="24"/>
      <c r="HD1269" s="24"/>
      <c r="HE1269" s="24"/>
      <c r="HF1269" s="24"/>
      <c r="HG1269" s="24"/>
      <c r="HH1269" s="151"/>
      <c r="HI1269" s="151"/>
      <c r="HJ1269" s="153"/>
      <c r="HK1269" s="24">
        <v>3</v>
      </c>
      <c r="HL1269" s="24">
        <v>1</v>
      </c>
      <c r="HM1269" s="24">
        <v>3</v>
      </c>
      <c r="HN1269" s="24"/>
      <c r="HO1269" s="24"/>
      <c r="HP1269" s="24"/>
      <c r="HQ1269" s="24"/>
      <c r="HR1269" s="24"/>
      <c r="HS1269" s="24"/>
      <c r="HT1269" s="24"/>
      <c r="HU1269" s="24"/>
      <c r="HV1269" s="24"/>
      <c r="HW1269" s="24"/>
      <c r="HX1269" s="24"/>
      <c r="HY1269" s="24"/>
      <c r="HZ1269" s="24"/>
      <c r="IA1269" s="24"/>
      <c r="IB1269" s="24"/>
      <c r="IC1269" s="24"/>
      <c r="ID1269" s="24"/>
      <c r="IE1269" s="24"/>
      <c r="IF1269" s="24"/>
      <c r="IG1269" s="24"/>
      <c r="IH1269" s="24"/>
      <c r="II1269" s="24"/>
      <c r="IJ1269" s="24"/>
      <c r="IK1269" s="24"/>
      <c r="IL1269" s="24"/>
      <c r="IM1269" s="24"/>
      <c r="IN1269" s="24"/>
      <c r="IO1269" s="24"/>
      <c r="IP1269" s="151"/>
      <c r="IQ1269" s="151"/>
      <c r="IR1269" s="153"/>
      <c r="IS1269" s="24"/>
      <c r="IT1269" s="24"/>
      <c r="IU1269" s="24"/>
      <c r="IV1269" s="24"/>
      <c r="IW1269" s="24"/>
      <c r="IX1269" s="24"/>
      <c r="IY1269" s="24"/>
      <c r="IZ1269" s="24"/>
      <c r="JA1269" s="24"/>
      <c r="JB1269" s="24"/>
      <c r="JC1269" s="24"/>
      <c r="JD1269" s="24"/>
      <c r="JE1269" s="24"/>
      <c r="JF1269" s="24"/>
      <c r="JG1269" s="24"/>
      <c r="JH1269" s="24"/>
      <c r="JI1269" s="24"/>
      <c r="JJ1269" s="24"/>
      <c r="JK1269" s="24"/>
      <c r="JL1269" s="24"/>
      <c r="JM1269" s="24"/>
      <c r="JN1269" s="24"/>
      <c r="JO1269" s="24"/>
      <c r="JP1269" s="24"/>
      <c r="JQ1269" s="24"/>
      <c r="JR1269" s="24"/>
      <c r="JS1269" s="24"/>
      <c r="JT1269" s="24"/>
      <c r="JU1269" s="25"/>
      <c r="JV1269" s="24"/>
      <c r="JW1269" s="151"/>
      <c r="JX1269" s="151"/>
      <c r="JY1269" s="153"/>
      <c r="JZ1269" s="24"/>
      <c r="KA1269" s="24"/>
      <c r="KB1269" s="24"/>
      <c r="KC1269" s="24"/>
      <c r="KD1269" s="24"/>
      <c r="KE1269" s="24"/>
      <c r="KF1269" s="24"/>
      <c r="KG1269" s="24"/>
      <c r="KH1269" s="24"/>
      <c r="KI1269" s="24"/>
      <c r="KJ1269" s="24"/>
      <c r="KK1269" s="24"/>
      <c r="KL1269" s="24"/>
      <c r="KM1269" s="24"/>
      <c r="KN1269" s="24"/>
      <c r="KO1269" s="24"/>
      <c r="KP1269" s="24"/>
      <c r="KQ1269" s="24"/>
      <c r="KR1269" s="24"/>
      <c r="KS1269" s="24"/>
      <c r="KT1269" s="24"/>
      <c r="KU1269" s="24"/>
      <c r="KV1269" s="24"/>
      <c r="KW1269" s="24"/>
      <c r="KX1269" s="24"/>
      <c r="KY1269" s="24"/>
      <c r="KZ1269" s="24"/>
      <c r="LA1269" s="24"/>
      <c r="LB1269" s="24"/>
      <c r="LC1269" s="24"/>
      <c r="LD1269" s="24"/>
      <c r="LE1269" s="151"/>
      <c r="LF1269" s="151"/>
      <c r="LG1269" s="153"/>
      <c r="LH1269" s="24"/>
      <c r="LI1269" s="24"/>
      <c r="LJ1269" s="24"/>
      <c r="LK1269" s="24"/>
      <c r="LL1269" s="24"/>
      <c r="LM1269" s="24"/>
      <c r="LN1269" s="24"/>
      <c r="LO1269" s="24"/>
      <c r="LP1269" s="24"/>
      <c r="LQ1269" s="24"/>
      <c r="LR1269" s="24"/>
      <c r="LS1269" s="24"/>
      <c r="LT1269" s="24"/>
      <c r="LU1269" s="24"/>
      <c r="LV1269" s="24"/>
      <c r="LW1269" s="24"/>
      <c r="LX1269" s="24"/>
      <c r="LY1269" s="24"/>
      <c r="LZ1269" s="24"/>
      <c r="MA1269" s="24"/>
      <c r="MB1269" s="24"/>
      <c r="MC1269" s="24"/>
      <c r="MD1269" s="24"/>
      <c r="ME1269" s="24"/>
      <c r="MF1269" s="24"/>
      <c r="MG1269" s="24"/>
      <c r="MH1269" s="24"/>
      <c r="MI1269" s="24"/>
      <c r="MJ1269" s="24"/>
      <c r="MK1269" s="24"/>
      <c r="ML1269" s="24"/>
    </row>
    <row r="1270" spans="1:350" s="31" customFormat="1" ht="14.25" customHeight="1" outlineLevel="1" x14ac:dyDescent="0.25">
      <c r="A1270" s="236" t="s">
        <v>736</v>
      </c>
      <c r="B1270" s="228" t="s">
        <v>739</v>
      </c>
      <c r="C1270" s="191" t="s">
        <v>1049</v>
      </c>
      <c r="D1270" s="191">
        <v>1</v>
      </c>
      <c r="E1270" s="175"/>
      <c r="F1270" s="175">
        <f>D1270-E1270</f>
        <v>1</v>
      </c>
      <c r="G1270" s="175" t="s">
        <v>1037</v>
      </c>
      <c r="H1270" s="170" t="s">
        <v>862</v>
      </c>
      <c r="I1270" s="170" t="s">
        <v>939</v>
      </c>
      <c r="J1270" s="212">
        <f ca="1">E1270+Q1270+AX1270+CF1270+DN1270+ES1270+GA1270+HH1270+IP1270+JW1270+LE1270</f>
        <v>0</v>
      </c>
      <c r="K1270" s="212">
        <f>E1270+R1270+AY1270+CG1270+DO1270+ET1270+GB1270+HI1270+IQ1270+JX1270+LF1270</f>
        <v>0</v>
      </c>
      <c r="L1270" s="172" t="e">
        <f ca="1">K1270/J1270</f>
        <v>#DIV/0!</v>
      </c>
      <c r="M1270" s="172">
        <f>K1270/D1270</f>
        <v>0</v>
      </c>
      <c r="N1270" s="183">
        <f ca="1">SUMIF($EV$8:$FZ$9,$O$5,$EV1271:$FZ1271)-SUMIF($EV$8:$FZ$9,$Q$5,$EV1271:$FZ1271)</f>
        <v>0</v>
      </c>
      <c r="O1270" s="154"/>
      <c r="P1270" s="154"/>
      <c r="Q1270" s="150">
        <v>0</v>
      </c>
      <c r="R1270" s="150">
        <v>0</v>
      </c>
      <c r="S1270" s="152" t="e">
        <v>#DIV/0!</v>
      </c>
      <c r="T1270" s="154"/>
      <c r="U1270" s="154"/>
      <c r="V1270" s="154"/>
      <c r="W1270" s="154"/>
      <c r="X1270" s="154"/>
      <c r="Y1270" s="154"/>
      <c r="Z1270" s="154"/>
      <c r="AA1270" s="154"/>
      <c r="AB1270" s="154"/>
      <c r="AC1270" s="154"/>
      <c r="AD1270" s="154"/>
      <c r="AE1270" s="154"/>
      <c r="AF1270" s="154"/>
      <c r="AG1270" s="154"/>
      <c r="AH1270" s="154"/>
      <c r="AI1270" s="154"/>
      <c r="AJ1270" s="154"/>
      <c r="AK1270" s="154"/>
      <c r="AL1270" s="154"/>
      <c r="AM1270" s="154"/>
      <c r="AN1270" s="154"/>
      <c r="AO1270" s="154"/>
      <c r="AP1270" s="154"/>
      <c r="AQ1270" s="154"/>
      <c r="AR1270" s="154"/>
      <c r="AS1270" s="154"/>
      <c r="AT1270" s="154"/>
      <c r="AU1270" s="154"/>
      <c r="AV1270" s="154"/>
      <c r="AW1270" s="154"/>
      <c r="AX1270" s="150">
        <f t="shared" ca="1" si="3200"/>
        <v>0</v>
      </c>
      <c r="AY1270" s="150">
        <f>SUM(BA1271:CE1271)</f>
        <v>0</v>
      </c>
      <c r="AZ1270" s="152" t="e">
        <f ca="1">AY1270/AX1270</f>
        <v>#DIV/0!</v>
      </c>
      <c r="BA1270" s="154"/>
      <c r="BB1270" s="154"/>
      <c r="BC1270" s="154"/>
      <c r="BD1270" s="154"/>
      <c r="BE1270" s="154"/>
      <c r="BF1270" s="154"/>
      <c r="BG1270" s="154"/>
      <c r="BH1270" s="154"/>
      <c r="BI1270" s="154"/>
      <c r="BJ1270" s="154"/>
      <c r="BK1270" s="154"/>
      <c r="BL1270" s="154"/>
      <c r="BM1270" s="154"/>
      <c r="BN1270" s="154"/>
      <c r="BO1270" s="154"/>
      <c r="BP1270" s="154"/>
      <c r="BQ1270" s="154"/>
      <c r="BR1270" s="154"/>
      <c r="BS1270" s="154"/>
      <c r="BT1270" s="154"/>
      <c r="BU1270" s="154"/>
      <c r="BV1270" s="154"/>
      <c r="BW1270" s="154"/>
      <c r="BX1270" s="154"/>
      <c r="BY1270" s="154"/>
      <c r="BZ1270" s="154"/>
      <c r="CA1270" s="154"/>
      <c r="CB1270" s="154"/>
      <c r="CC1270" s="154"/>
      <c r="CD1270" s="154"/>
      <c r="CE1270" s="154"/>
      <c r="CF1270" s="150">
        <f t="shared" ref="CF1270" si="3300">SUM(CI1270:DM1270)</f>
        <v>0</v>
      </c>
      <c r="CG1270" s="150">
        <f>SUM(CI1271:DM1271)</f>
        <v>0</v>
      </c>
      <c r="CH1270" s="152" t="e">
        <f>CG1270/CF1270</f>
        <v>#DIV/0!</v>
      </c>
      <c r="CI1270" s="154"/>
      <c r="CJ1270" s="154"/>
      <c r="CK1270" s="154"/>
      <c r="CL1270" s="154"/>
      <c r="CM1270" s="154"/>
      <c r="CN1270" s="154"/>
      <c r="CO1270" s="154"/>
      <c r="CP1270" s="158"/>
      <c r="CQ1270" s="158"/>
      <c r="CR1270" s="158"/>
      <c r="CS1270" s="158"/>
      <c r="CT1270" s="158"/>
      <c r="CU1270" s="158"/>
      <c r="CV1270" s="158"/>
      <c r="CW1270" s="154"/>
      <c r="CX1270" s="154"/>
      <c r="CY1270" s="154"/>
      <c r="CZ1270" s="154"/>
      <c r="DA1270" s="154"/>
      <c r="DB1270" s="154"/>
      <c r="DC1270" s="154"/>
      <c r="DD1270" s="154"/>
      <c r="DE1270" s="154"/>
      <c r="DF1270" s="154"/>
      <c r="DG1270" s="154"/>
      <c r="DH1270" s="154"/>
      <c r="DI1270" s="154"/>
      <c r="DJ1270" s="154"/>
      <c r="DK1270" s="154"/>
      <c r="DL1270" s="154"/>
      <c r="DM1270" s="154"/>
      <c r="DN1270" s="150">
        <f t="shared" ref="DN1270" si="3301">SUM(DQ1270:ER1270)</f>
        <v>0</v>
      </c>
      <c r="DO1270" s="150">
        <f>SUM(DQ1271:ER1271)</f>
        <v>0</v>
      </c>
      <c r="DP1270" s="152" t="e">
        <f t="shared" si="3240"/>
        <v>#DIV/0!</v>
      </c>
      <c r="DQ1270" s="154"/>
      <c r="DR1270" s="154"/>
      <c r="DS1270" s="154"/>
      <c r="DT1270" s="154"/>
      <c r="DU1270" s="154"/>
      <c r="DV1270" s="154"/>
      <c r="DW1270" s="154"/>
      <c r="DX1270" s="154"/>
      <c r="DY1270" s="154"/>
      <c r="DZ1270" s="154"/>
      <c r="EA1270" s="154"/>
      <c r="EB1270" s="154"/>
      <c r="EC1270" s="154"/>
      <c r="ED1270" s="154"/>
      <c r="EE1270" s="154"/>
      <c r="EF1270" s="154"/>
      <c r="EG1270" s="154"/>
      <c r="EH1270" s="154"/>
      <c r="EI1270" s="154"/>
      <c r="EJ1270" s="154"/>
      <c r="EK1270" s="154"/>
      <c r="EL1270" s="154"/>
      <c r="EM1270" s="154"/>
      <c r="EN1270" s="154"/>
      <c r="EO1270" s="154"/>
      <c r="EP1270" s="154"/>
      <c r="EQ1270" s="154"/>
      <c r="ER1270" s="154"/>
      <c r="ES1270" s="150">
        <f t="shared" ca="1" si="3234"/>
        <v>0</v>
      </c>
      <c r="ET1270" s="150">
        <f t="shared" si="3276"/>
        <v>0</v>
      </c>
      <c r="EU1270" s="152" t="e">
        <f t="shared" ca="1" si="3277"/>
        <v>#DIV/0!</v>
      </c>
      <c r="EV1270" s="154"/>
      <c r="EW1270" s="160"/>
      <c r="EX1270" s="154"/>
      <c r="EY1270" s="154"/>
      <c r="EZ1270" s="154"/>
      <c r="FA1270" s="154"/>
      <c r="FB1270" s="154"/>
      <c r="FC1270" s="154"/>
      <c r="FD1270" s="154"/>
      <c r="FE1270" s="154"/>
      <c r="FF1270" s="154"/>
      <c r="FG1270" s="154"/>
      <c r="FH1270" s="154"/>
      <c r="FI1270" s="154"/>
      <c r="FJ1270" s="154"/>
      <c r="FK1270" s="154"/>
      <c r="FL1270" s="154"/>
      <c r="FM1270" s="154"/>
      <c r="FN1270" s="154"/>
      <c r="FO1270" s="154"/>
      <c r="FP1270" s="154"/>
      <c r="FQ1270" s="154"/>
      <c r="FR1270" s="154"/>
      <c r="FS1270" s="154"/>
      <c r="FT1270" s="154"/>
      <c r="FU1270" s="154"/>
      <c r="FV1270" s="154"/>
      <c r="FW1270" s="154"/>
      <c r="FX1270" s="154"/>
      <c r="FY1270" s="154"/>
      <c r="FZ1270" s="154"/>
      <c r="GA1270" s="150">
        <f t="shared" ref="GA1270" ca="1" si="3302">SUMIF($GD$8:$HG$9,$O$5,GD1270:HG1270)</f>
        <v>0</v>
      </c>
      <c r="GB1270" s="150">
        <f t="shared" ref="GB1270" si="3303">SUM(GD1271:HG1271)</f>
        <v>0</v>
      </c>
      <c r="GC1270" s="152" t="e">
        <f t="shared" ref="GC1270" ca="1" si="3304">GB1270/GA1270</f>
        <v>#DIV/0!</v>
      </c>
      <c r="GD1270" s="154"/>
      <c r="GE1270" s="154"/>
      <c r="GF1270" s="154"/>
      <c r="GG1270" s="154"/>
      <c r="GH1270" s="154"/>
      <c r="GI1270" s="154"/>
      <c r="GJ1270" s="154"/>
      <c r="GK1270" s="154"/>
      <c r="GL1270" s="154"/>
      <c r="GM1270" s="154"/>
      <c r="GN1270" s="154"/>
      <c r="GO1270" s="154"/>
      <c r="GP1270" s="154"/>
      <c r="GQ1270" s="154"/>
      <c r="GR1270" s="154"/>
      <c r="GS1270" s="154"/>
      <c r="GT1270" s="154"/>
      <c r="GU1270" s="154"/>
      <c r="GV1270" s="154"/>
      <c r="GW1270" s="154"/>
      <c r="GX1270" s="154"/>
      <c r="GY1270" s="154"/>
      <c r="GZ1270" s="154"/>
      <c r="HA1270" s="154"/>
      <c r="HB1270" s="154"/>
      <c r="HC1270" s="154"/>
      <c r="HD1270" s="154"/>
      <c r="HE1270" s="154"/>
      <c r="HF1270" s="154"/>
      <c r="HG1270" s="154"/>
      <c r="HH1270" s="150"/>
      <c r="HI1270" s="150">
        <v>0</v>
      </c>
      <c r="HJ1270" s="154"/>
      <c r="HK1270" s="154"/>
      <c r="HL1270" s="154"/>
      <c r="HM1270" s="154"/>
      <c r="HN1270" s="154"/>
      <c r="HO1270" s="154"/>
      <c r="HP1270" s="154"/>
      <c r="HQ1270" s="154"/>
      <c r="HR1270" s="154"/>
      <c r="HS1270" s="154"/>
      <c r="HT1270" s="154"/>
      <c r="HU1270" s="154"/>
      <c r="HV1270" s="154"/>
      <c r="HW1270" s="154"/>
      <c r="HX1270" s="154"/>
      <c r="HY1270" s="154"/>
      <c r="HZ1270" s="154"/>
      <c r="IA1270" s="154"/>
      <c r="IB1270" s="154"/>
      <c r="IC1270" s="154"/>
      <c r="ID1270" s="154"/>
      <c r="IE1270" s="154"/>
      <c r="IF1270" s="154"/>
      <c r="IG1270" s="154"/>
      <c r="IH1270" s="154"/>
      <c r="II1270" s="154"/>
      <c r="IJ1270" s="154"/>
      <c r="IK1270" s="154"/>
      <c r="IL1270" s="154"/>
      <c r="IM1270" s="154"/>
      <c r="IN1270" s="154"/>
      <c r="IO1270" s="154"/>
      <c r="IP1270" s="150"/>
      <c r="IQ1270" s="150">
        <v>0</v>
      </c>
      <c r="IR1270" s="154"/>
      <c r="IS1270" s="154"/>
      <c r="IT1270" s="154"/>
      <c r="IU1270" s="154"/>
      <c r="IV1270" s="154"/>
      <c r="IW1270" s="154"/>
      <c r="IX1270" s="154"/>
      <c r="IY1270" s="154"/>
      <c r="IZ1270" s="154"/>
      <c r="JA1270" s="154"/>
      <c r="JB1270" s="154"/>
      <c r="JC1270" s="154"/>
      <c r="JD1270" s="154"/>
      <c r="JE1270" s="154"/>
      <c r="JF1270" s="154"/>
      <c r="JG1270" s="154"/>
      <c r="JH1270" s="154"/>
      <c r="JI1270" s="154"/>
      <c r="JJ1270" s="154"/>
      <c r="JK1270" s="154"/>
      <c r="JL1270" s="154"/>
      <c r="JM1270" s="154"/>
      <c r="JN1270" s="154"/>
      <c r="JO1270" s="154"/>
      <c r="JP1270" s="154"/>
      <c r="JQ1270" s="154"/>
      <c r="JR1270" s="154"/>
      <c r="JS1270" s="154"/>
      <c r="JT1270" s="154"/>
      <c r="JU1270" s="154"/>
      <c r="JV1270" s="154"/>
      <c r="JW1270" s="150"/>
      <c r="JX1270" s="150">
        <v>0</v>
      </c>
      <c r="JY1270" s="154"/>
      <c r="JZ1270" s="154"/>
      <c r="KA1270" s="154"/>
      <c r="KB1270" s="154"/>
      <c r="KC1270" s="154"/>
      <c r="KD1270" s="154"/>
      <c r="KE1270" s="154"/>
      <c r="KF1270" s="154"/>
      <c r="KG1270" s="154"/>
      <c r="KH1270" s="154"/>
      <c r="KI1270" s="154"/>
      <c r="KJ1270" s="154"/>
      <c r="KK1270" s="154"/>
      <c r="KL1270" s="154"/>
      <c r="KM1270" s="154"/>
      <c r="KN1270" s="154"/>
      <c r="KO1270" s="154"/>
      <c r="KP1270" s="154"/>
      <c r="KQ1270" s="154"/>
      <c r="KR1270" s="154"/>
      <c r="KS1270" s="154"/>
      <c r="KT1270" s="154"/>
      <c r="KU1270" s="154"/>
      <c r="KV1270" s="154"/>
      <c r="KW1270" s="154"/>
      <c r="KX1270" s="154"/>
      <c r="KY1270" s="154"/>
      <c r="KZ1270" s="154"/>
      <c r="LA1270" s="154"/>
      <c r="LB1270" s="154"/>
      <c r="LC1270" s="154"/>
      <c r="LD1270" s="154"/>
      <c r="LE1270" s="150"/>
      <c r="LF1270" s="150">
        <v>0</v>
      </c>
      <c r="LG1270" s="154"/>
      <c r="LH1270" s="154"/>
      <c r="LI1270" s="154"/>
      <c r="LJ1270" s="154"/>
      <c r="LK1270" s="154"/>
      <c r="LL1270" s="154"/>
      <c r="LM1270" s="154"/>
      <c r="LN1270" s="154"/>
      <c r="LO1270" s="154"/>
      <c r="LP1270" s="154"/>
      <c r="LQ1270" s="154"/>
      <c r="LR1270" s="154"/>
      <c r="LS1270" s="154"/>
      <c r="LT1270" s="154"/>
      <c r="LU1270" s="154"/>
      <c r="LV1270" s="154"/>
      <c r="LW1270" s="154"/>
      <c r="LX1270" s="154"/>
      <c r="LY1270" s="154"/>
      <c r="LZ1270" s="154"/>
      <c r="MA1270" s="154"/>
      <c r="MB1270" s="154"/>
      <c r="MC1270" s="154"/>
      <c r="MD1270" s="154"/>
      <c r="ME1270" s="154"/>
      <c r="MF1270" s="154"/>
      <c r="MG1270" s="154"/>
      <c r="MH1270" s="154"/>
      <c r="MI1270" s="154"/>
      <c r="MJ1270" s="154"/>
      <c r="MK1270" s="154"/>
      <c r="ML1270" s="154"/>
    </row>
    <row r="1271" spans="1:350" s="31" customFormat="1" ht="14.25" customHeight="1" outlineLevel="1" x14ac:dyDescent="0.25">
      <c r="A1271" s="237"/>
      <c r="B1271" s="229"/>
      <c r="C1271" s="192"/>
      <c r="D1271" s="192"/>
      <c r="E1271" s="176"/>
      <c r="F1271" s="176"/>
      <c r="G1271" s="176"/>
      <c r="H1271" s="171"/>
      <c r="I1271" s="171"/>
      <c r="J1271" s="213"/>
      <c r="K1271" s="213"/>
      <c r="L1271" s="173"/>
      <c r="M1271" s="173"/>
      <c r="N1271" s="184"/>
      <c r="O1271" s="155"/>
      <c r="P1271" s="155"/>
      <c r="Q1271" s="151"/>
      <c r="R1271" s="151"/>
      <c r="S1271" s="153"/>
      <c r="T1271" s="155"/>
      <c r="U1271" s="155"/>
      <c r="V1271" s="155"/>
      <c r="W1271" s="155"/>
      <c r="X1271" s="155"/>
      <c r="Y1271" s="155"/>
      <c r="Z1271" s="155"/>
      <c r="AA1271" s="155"/>
      <c r="AB1271" s="155"/>
      <c r="AC1271" s="155"/>
      <c r="AD1271" s="155"/>
      <c r="AE1271" s="155"/>
      <c r="AF1271" s="155"/>
      <c r="AG1271" s="155"/>
      <c r="AH1271" s="155"/>
      <c r="AI1271" s="155"/>
      <c r="AJ1271" s="155"/>
      <c r="AK1271" s="155"/>
      <c r="AL1271" s="155"/>
      <c r="AM1271" s="155"/>
      <c r="AN1271" s="155"/>
      <c r="AO1271" s="155"/>
      <c r="AP1271" s="155"/>
      <c r="AQ1271" s="155"/>
      <c r="AR1271" s="155"/>
      <c r="AS1271" s="155"/>
      <c r="AT1271" s="155"/>
      <c r="AU1271" s="155"/>
      <c r="AV1271" s="155"/>
      <c r="AW1271" s="155"/>
      <c r="AX1271" s="151"/>
      <c r="AY1271" s="151"/>
      <c r="AZ1271" s="153"/>
      <c r="BA1271" s="155"/>
      <c r="BB1271" s="155"/>
      <c r="BC1271" s="155"/>
      <c r="BD1271" s="155"/>
      <c r="BE1271" s="155"/>
      <c r="BF1271" s="155"/>
      <c r="BG1271" s="155"/>
      <c r="BH1271" s="155"/>
      <c r="BI1271" s="155"/>
      <c r="BJ1271" s="155"/>
      <c r="BK1271" s="155"/>
      <c r="BL1271" s="155"/>
      <c r="BM1271" s="155"/>
      <c r="BN1271" s="155"/>
      <c r="BO1271" s="155"/>
      <c r="BP1271" s="155"/>
      <c r="BQ1271" s="155"/>
      <c r="BR1271" s="155"/>
      <c r="BS1271" s="155"/>
      <c r="BT1271" s="155"/>
      <c r="BU1271" s="155"/>
      <c r="BV1271" s="155"/>
      <c r="BW1271" s="155"/>
      <c r="BX1271" s="155"/>
      <c r="BY1271" s="155"/>
      <c r="BZ1271" s="155"/>
      <c r="CA1271" s="155"/>
      <c r="CB1271" s="155"/>
      <c r="CC1271" s="155"/>
      <c r="CD1271" s="155"/>
      <c r="CE1271" s="155"/>
      <c r="CF1271" s="151"/>
      <c r="CG1271" s="151"/>
      <c r="CH1271" s="153"/>
      <c r="CI1271" s="155"/>
      <c r="CJ1271" s="155"/>
      <c r="CK1271" s="155"/>
      <c r="CL1271" s="155"/>
      <c r="CM1271" s="155"/>
      <c r="CN1271" s="155"/>
      <c r="CO1271" s="155"/>
      <c r="CP1271" s="159"/>
      <c r="CQ1271" s="159"/>
      <c r="CR1271" s="159"/>
      <c r="CS1271" s="159"/>
      <c r="CT1271" s="159"/>
      <c r="CU1271" s="159"/>
      <c r="CV1271" s="159"/>
      <c r="CW1271" s="155"/>
      <c r="CX1271" s="155"/>
      <c r="CY1271" s="155"/>
      <c r="CZ1271" s="155"/>
      <c r="DA1271" s="155"/>
      <c r="DB1271" s="155"/>
      <c r="DC1271" s="155"/>
      <c r="DD1271" s="155"/>
      <c r="DE1271" s="155"/>
      <c r="DF1271" s="155"/>
      <c r="DG1271" s="155"/>
      <c r="DH1271" s="155"/>
      <c r="DI1271" s="155"/>
      <c r="DJ1271" s="155"/>
      <c r="DK1271" s="155"/>
      <c r="DL1271" s="155"/>
      <c r="DM1271" s="155"/>
      <c r="DN1271" s="151"/>
      <c r="DO1271" s="151"/>
      <c r="DP1271" s="153"/>
      <c r="DQ1271" s="155"/>
      <c r="DR1271" s="155"/>
      <c r="DS1271" s="155"/>
      <c r="DT1271" s="155"/>
      <c r="DU1271" s="155"/>
      <c r="DV1271" s="155"/>
      <c r="DW1271" s="155"/>
      <c r="DX1271" s="155"/>
      <c r="DY1271" s="155"/>
      <c r="DZ1271" s="155"/>
      <c r="EA1271" s="155"/>
      <c r="EB1271" s="155"/>
      <c r="EC1271" s="155"/>
      <c r="ED1271" s="155"/>
      <c r="EE1271" s="155"/>
      <c r="EF1271" s="155"/>
      <c r="EG1271" s="155"/>
      <c r="EH1271" s="155"/>
      <c r="EI1271" s="155"/>
      <c r="EJ1271" s="155"/>
      <c r="EK1271" s="155"/>
      <c r="EL1271" s="155"/>
      <c r="EM1271" s="155"/>
      <c r="EN1271" s="155"/>
      <c r="EO1271" s="155"/>
      <c r="EP1271" s="155"/>
      <c r="EQ1271" s="155"/>
      <c r="ER1271" s="155"/>
      <c r="ES1271" s="151"/>
      <c r="ET1271" s="151"/>
      <c r="EU1271" s="153"/>
      <c r="EV1271" s="155"/>
      <c r="EW1271" s="161"/>
      <c r="EX1271" s="155"/>
      <c r="EY1271" s="155"/>
      <c r="EZ1271" s="155"/>
      <c r="FA1271" s="155"/>
      <c r="FB1271" s="155"/>
      <c r="FC1271" s="155"/>
      <c r="FD1271" s="155"/>
      <c r="FE1271" s="155"/>
      <c r="FF1271" s="155"/>
      <c r="FG1271" s="155"/>
      <c r="FH1271" s="155"/>
      <c r="FI1271" s="155"/>
      <c r="FJ1271" s="155"/>
      <c r="FK1271" s="155"/>
      <c r="FL1271" s="155"/>
      <c r="FM1271" s="155"/>
      <c r="FN1271" s="155"/>
      <c r="FO1271" s="155"/>
      <c r="FP1271" s="155"/>
      <c r="FQ1271" s="155"/>
      <c r="FR1271" s="155"/>
      <c r="FS1271" s="155"/>
      <c r="FT1271" s="155"/>
      <c r="FU1271" s="155"/>
      <c r="FV1271" s="155"/>
      <c r="FW1271" s="155"/>
      <c r="FX1271" s="155"/>
      <c r="FY1271" s="155"/>
      <c r="FZ1271" s="155"/>
      <c r="GA1271" s="151"/>
      <c r="GB1271" s="151"/>
      <c r="GC1271" s="153"/>
      <c r="GD1271" s="155"/>
      <c r="GE1271" s="155"/>
      <c r="GF1271" s="155"/>
      <c r="GG1271" s="155"/>
      <c r="GH1271" s="155"/>
      <c r="GI1271" s="155"/>
      <c r="GJ1271" s="155"/>
      <c r="GK1271" s="155"/>
      <c r="GL1271" s="155"/>
      <c r="GM1271" s="155"/>
      <c r="GN1271" s="155"/>
      <c r="GO1271" s="155"/>
      <c r="GP1271" s="155"/>
      <c r="GQ1271" s="155"/>
      <c r="GR1271" s="155"/>
      <c r="GS1271" s="155"/>
      <c r="GT1271" s="155"/>
      <c r="GU1271" s="155"/>
      <c r="GV1271" s="155"/>
      <c r="GW1271" s="155"/>
      <c r="GX1271" s="155"/>
      <c r="GY1271" s="155"/>
      <c r="GZ1271" s="155"/>
      <c r="HA1271" s="155"/>
      <c r="HB1271" s="155"/>
      <c r="HC1271" s="155"/>
      <c r="HD1271" s="155"/>
      <c r="HE1271" s="155"/>
      <c r="HF1271" s="155"/>
      <c r="HG1271" s="155"/>
      <c r="HH1271" s="151"/>
      <c r="HI1271" s="151"/>
      <c r="HJ1271" s="155"/>
      <c r="HK1271" s="155"/>
      <c r="HL1271" s="155"/>
      <c r="HM1271" s="155"/>
      <c r="HN1271" s="155"/>
      <c r="HO1271" s="155"/>
      <c r="HP1271" s="155"/>
      <c r="HQ1271" s="155"/>
      <c r="HR1271" s="155"/>
      <c r="HS1271" s="155"/>
      <c r="HT1271" s="155"/>
      <c r="HU1271" s="155"/>
      <c r="HV1271" s="155"/>
      <c r="HW1271" s="155"/>
      <c r="HX1271" s="155"/>
      <c r="HY1271" s="155"/>
      <c r="HZ1271" s="155"/>
      <c r="IA1271" s="155"/>
      <c r="IB1271" s="155"/>
      <c r="IC1271" s="155"/>
      <c r="ID1271" s="155"/>
      <c r="IE1271" s="155"/>
      <c r="IF1271" s="155"/>
      <c r="IG1271" s="155"/>
      <c r="IH1271" s="155"/>
      <c r="II1271" s="155"/>
      <c r="IJ1271" s="155"/>
      <c r="IK1271" s="155"/>
      <c r="IL1271" s="155"/>
      <c r="IM1271" s="155"/>
      <c r="IN1271" s="155"/>
      <c r="IO1271" s="155"/>
      <c r="IP1271" s="151"/>
      <c r="IQ1271" s="151"/>
      <c r="IR1271" s="155"/>
      <c r="IS1271" s="155"/>
      <c r="IT1271" s="155"/>
      <c r="IU1271" s="155"/>
      <c r="IV1271" s="155"/>
      <c r="IW1271" s="155"/>
      <c r="IX1271" s="155"/>
      <c r="IY1271" s="155"/>
      <c r="IZ1271" s="155"/>
      <c r="JA1271" s="155"/>
      <c r="JB1271" s="155"/>
      <c r="JC1271" s="155"/>
      <c r="JD1271" s="155"/>
      <c r="JE1271" s="155"/>
      <c r="JF1271" s="155"/>
      <c r="JG1271" s="155"/>
      <c r="JH1271" s="155"/>
      <c r="JI1271" s="155"/>
      <c r="JJ1271" s="155"/>
      <c r="JK1271" s="155"/>
      <c r="JL1271" s="155"/>
      <c r="JM1271" s="155"/>
      <c r="JN1271" s="155"/>
      <c r="JO1271" s="155"/>
      <c r="JP1271" s="155"/>
      <c r="JQ1271" s="155"/>
      <c r="JR1271" s="155"/>
      <c r="JS1271" s="155"/>
      <c r="JT1271" s="155"/>
      <c r="JU1271" s="155"/>
      <c r="JV1271" s="155"/>
      <c r="JW1271" s="151"/>
      <c r="JX1271" s="151"/>
      <c r="JY1271" s="155"/>
      <c r="JZ1271" s="155"/>
      <c r="KA1271" s="155"/>
      <c r="KB1271" s="155"/>
      <c r="KC1271" s="155"/>
      <c r="KD1271" s="155"/>
      <c r="KE1271" s="155"/>
      <c r="KF1271" s="155"/>
      <c r="KG1271" s="155"/>
      <c r="KH1271" s="155"/>
      <c r="KI1271" s="155"/>
      <c r="KJ1271" s="155"/>
      <c r="KK1271" s="155"/>
      <c r="KL1271" s="155"/>
      <c r="KM1271" s="155"/>
      <c r="KN1271" s="155"/>
      <c r="KO1271" s="155"/>
      <c r="KP1271" s="155"/>
      <c r="KQ1271" s="155"/>
      <c r="KR1271" s="155"/>
      <c r="KS1271" s="155"/>
      <c r="KT1271" s="155"/>
      <c r="KU1271" s="155"/>
      <c r="KV1271" s="155"/>
      <c r="KW1271" s="155"/>
      <c r="KX1271" s="155"/>
      <c r="KY1271" s="155"/>
      <c r="KZ1271" s="155"/>
      <c r="LA1271" s="155"/>
      <c r="LB1271" s="155"/>
      <c r="LC1271" s="155"/>
      <c r="LD1271" s="155"/>
      <c r="LE1271" s="151"/>
      <c r="LF1271" s="151"/>
      <c r="LG1271" s="155"/>
      <c r="LH1271" s="155"/>
      <c r="LI1271" s="155"/>
      <c r="LJ1271" s="155"/>
      <c r="LK1271" s="155"/>
      <c r="LL1271" s="155"/>
      <c r="LM1271" s="155"/>
      <c r="LN1271" s="155"/>
      <c r="LO1271" s="155"/>
      <c r="LP1271" s="155"/>
      <c r="LQ1271" s="155"/>
      <c r="LR1271" s="155"/>
      <c r="LS1271" s="155"/>
      <c r="LT1271" s="155"/>
      <c r="LU1271" s="155"/>
      <c r="LV1271" s="155"/>
      <c r="LW1271" s="155"/>
      <c r="LX1271" s="155"/>
      <c r="LY1271" s="155"/>
      <c r="LZ1271" s="155"/>
      <c r="MA1271" s="155"/>
      <c r="MB1271" s="155"/>
      <c r="MC1271" s="155"/>
      <c r="MD1271" s="155"/>
      <c r="ME1271" s="155"/>
      <c r="MF1271" s="155"/>
      <c r="MG1271" s="155"/>
      <c r="MH1271" s="155"/>
      <c r="MI1271" s="155"/>
      <c r="MJ1271" s="155"/>
      <c r="MK1271" s="155"/>
      <c r="ML1271" s="155"/>
    </row>
    <row r="1272" spans="1:350" ht="13.9" customHeight="1" outlineLevel="2" x14ac:dyDescent="0.2">
      <c r="A1272" s="185" t="s">
        <v>751</v>
      </c>
      <c r="B1272" s="181" t="s">
        <v>737</v>
      </c>
      <c r="C1272" s="154" t="s">
        <v>701</v>
      </c>
      <c r="D1272" s="154">
        <v>115920</v>
      </c>
      <c r="E1272" s="175"/>
      <c r="F1272" s="175">
        <f>D1272-E1272</f>
        <v>115920</v>
      </c>
      <c r="G1272" s="175" t="s">
        <v>957</v>
      </c>
      <c r="H1272" s="170" t="s">
        <v>862</v>
      </c>
      <c r="I1272" s="170" t="s">
        <v>970</v>
      </c>
      <c r="J1272" s="212">
        <f ca="1">E1272+Q1272+AX1272+CF1272+DN1272+ES1272+GA1272+HH1272+IP1272+JW1272+LE1272</f>
        <v>116220</v>
      </c>
      <c r="K1272" s="234">
        <f>52534+4000+4000+1503</f>
        <v>62037</v>
      </c>
      <c r="L1272" s="172">
        <f ca="1">K1272/J1272</f>
        <v>0.53378936499741869</v>
      </c>
      <c r="M1272" s="172">
        <f>K1272/D1272</f>
        <v>0.53517080745341616</v>
      </c>
      <c r="N1272" s="183">
        <f ca="1">SUMIF($EV$8:$FZ$9,$O$5,$EV1273:$FZ1273)-SUMIF($EV$8:$FZ$9,$Q$5,$EV1273:$FZ1273)</f>
        <v>0</v>
      </c>
      <c r="O1272" s="156"/>
      <c r="P1272" s="16" t="s">
        <v>25</v>
      </c>
      <c r="Q1272" s="150">
        <v>0</v>
      </c>
      <c r="R1272" s="150">
        <v>0</v>
      </c>
      <c r="S1272" s="152" t="e">
        <v>#DIV/0!</v>
      </c>
      <c r="T1272" s="16"/>
      <c r="U1272" s="16"/>
      <c r="V1272" s="16"/>
      <c r="W1272" s="16"/>
      <c r="X1272" s="16"/>
      <c r="Y1272" s="16"/>
      <c r="Z1272" s="16"/>
      <c r="AA1272" s="16"/>
      <c r="AB1272" s="16"/>
      <c r="AC1272" s="16"/>
      <c r="AD1272" s="16"/>
      <c r="AE1272" s="16"/>
      <c r="AF1272" s="16"/>
      <c r="AG1272" s="16"/>
      <c r="AH1272" s="16"/>
      <c r="AI1272" s="16"/>
      <c r="AJ1272" s="16"/>
      <c r="AK1272" s="16"/>
      <c r="AL1272" s="16"/>
      <c r="AM1272" s="16"/>
      <c r="AN1272" s="16"/>
      <c r="AO1272" s="16"/>
      <c r="AP1272" s="16"/>
      <c r="AQ1272" s="16"/>
      <c r="AR1272" s="16"/>
      <c r="AS1272" s="16"/>
      <c r="AT1272" s="16"/>
      <c r="AU1272" s="16"/>
      <c r="AV1272" s="16"/>
      <c r="AW1272" s="16"/>
      <c r="AX1272" s="150">
        <f t="shared" ca="1" si="3200"/>
        <v>0</v>
      </c>
      <c r="AY1272" s="150">
        <f>SUM(BA1273:CE1273)</f>
        <v>0</v>
      </c>
      <c r="AZ1272" s="152" t="e">
        <f ca="1">AY1272/AX1272</f>
        <v>#DIV/0!</v>
      </c>
      <c r="BA1272" s="16"/>
      <c r="BB1272" s="16"/>
      <c r="BC1272" s="16"/>
      <c r="BD1272" s="16"/>
      <c r="BE1272" s="16"/>
      <c r="BF1272" s="16"/>
      <c r="BG1272" s="16"/>
      <c r="BH1272" s="16"/>
      <c r="BI1272" s="16"/>
      <c r="BJ1272" s="16"/>
      <c r="BK1272" s="16"/>
      <c r="BL1272" s="16"/>
      <c r="BM1272" s="16"/>
      <c r="BN1272" s="16"/>
      <c r="BO1272" s="16"/>
      <c r="BP1272" s="16"/>
      <c r="BQ1272" s="16"/>
      <c r="BR1272" s="16"/>
      <c r="BS1272" s="16"/>
      <c r="BT1272" s="16"/>
      <c r="BU1272" s="16"/>
      <c r="BV1272" s="16"/>
      <c r="BW1272" s="16"/>
      <c r="BX1272" s="16"/>
      <c r="BY1272" s="16"/>
      <c r="BZ1272" s="16"/>
      <c r="CA1272" s="16"/>
      <c r="CB1272" s="16"/>
      <c r="CC1272" s="16"/>
      <c r="CD1272" s="16"/>
      <c r="CE1272" s="16"/>
      <c r="CF1272" s="150">
        <f t="shared" ref="CF1272" si="3305">SUM(CI1272:DM1272)</f>
        <v>10500</v>
      </c>
      <c r="CG1272" s="150">
        <f>SUM(CI1273:DM1273)</f>
        <v>0</v>
      </c>
      <c r="CH1272" s="152">
        <f>CG1272/CF1272</f>
        <v>0</v>
      </c>
      <c r="CI1272" s="129"/>
      <c r="CJ1272" s="129"/>
      <c r="CK1272" s="129"/>
      <c r="CL1272" s="129"/>
      <c r="CM1272" s="129"/>
      <c r="CN1272" s="129"/>
      <c r="CO1272" s="129"/>
      <c r="CP1272" s="129"/>
      <c r="CQ1272" s="129"/>
      <c r="CR1272" s="129"/>
      <c r="CS1272" s="129"/>
      <c r="CT1272" s="129"/>
      <c r="CU1272" s="129"/>
      <c r="CV1272" s="129"/>
      <c r="CW1272" s="129"/>
      <c r="CX1272" s="129"/>
      <c r="CY1272" s="129"/>
      <c r="CZ1272" s="129"/>
      <c r="DA1272" s="129"/>
      <c r="DB1272" s="129"/>
      <c r="DC1272" s="129"/>
      <c r="DD1272" s="129"/>
      <c r="DE1272" s="129"/>
      <c r="DF1272" s="129"/>
      <c r="DG1272" s="129">
        <v>1500</v>
      </c>
      <c r="DH1272" s="129">
        <v>1500</v>
      </c>
      <c r="DI1272" s="129">
        <v>1500</v>
      </c>
      <c r="DJ1272" s="129">
        <v>1500</v>
      </c>
      <c r="DK1272" s="129">
        <v>1500</v>
      </c>
      <c r="DL1272" s="129">
        <v>1500</v>
      </c>
      <c r="DM1272" s="129">
        <v>1500</v>
      </c>
      <c r="DN1272" s="150">
        <f t="shared" ref="DN1272" si="3306">SUM(DQ1272:ER1272)</f>
        <v>46200</v>
      </c>
      <c r="DO1272" s="150">
        <f>SUM(DQ1273:ER1273)</f>
        <v>0</v>
      </c>
      <c r="DP1272" s="152">
        <f t="shared" si="3240"/>
        <v>0</v>
      </c>
      <c r="DQ1272" s="16">
        <v>1500</v>
      </c>
      <c r="DR1272" s="16">
        <v>1500</v>
      </c>
      <c r="DS1272" s="16">
        <v>1500</v>
      </c>
      <c r="DT1272" s="16">
        <v>1500</v>
      </c>
      <c r="DU1272" s="16">
        <v>1500</v>
      </c>
      <c r="DV1272" s="16">
        <v>1500</v>
      </c>
      <c r="DW1272" s="16">
        <v>1500</v>
      </c>
      <c r="DX1272" s="16">
        <v>1700</v>
      </c>
      <c r="DY1272" s="16">
        <v>1700</v>
      </c>
      <c r="DZ1272" s="16">
        <v>1700</v>
      </c>
      <c r="EA1272" s="16">
        <v>1700</v>
      </c>
      <c r="EB1272" s="16">
        <v>1700</v>
      </c>
      <c r="EC1272" s="16">
        <v>1700</v>
      </c>
      <c r="ED1272" s="16">
        <v>1700</v>
      </c>
      <c r="EE1272" s="16">
        <v>1700</v>
      </c>
      <c r="EF1272" s="16">
        <v>1700</v>
      </c>
      <c r="EG1272" s="16">
        <v>1700</v>
      </c>
      <c r="EH1272" s="16">
        <v>1700</v>
      </c>
      <c r="EI1272" s="16">
        <v>1700</v>
      </c>
      <c r="EJ1272" s="16">
        <v>1700</v>
      </c>
      <c r="EK1272" s="16">
        <v>1700</v>
      </c>
      <c r="EL1272" s="16">
        <v>1700</v>
      </c>
      <c r="EM1272" s="16">
        <v>1700</v>
      </c>
      <c r="EN1272" s="16">
        <v>1700</v>
      </c>
      <c r="EO1272" s="16">
        <v>1700</v>
      </c>
      <c r="EP1272" s="16">
        <v>1700</v>
      </c>
      <c r="EQ1272" s="16">
        <v>1700</v>
      </c>
      <c r="ER1272" s="16">
        <v>1700</v>
      </c>
      <c r="ES1272" s="150">
        <f t="shared" ca="1" si="3234"/>
        <v>52700</v>
      </c>
      <c r="ET1272" s="150">
        <f t="shared" si="3276"/>
        <v>0</v>
      </c>
      <c r="EU1272" s="152">
        <f t="shared" ca="1" si="3277"/>
        <v>0</v>
      </c>
      <c r="EV1272" s="16">
        <v>1700</v>
      </c>
      <c r="EW1272" s="67">
        <v>1700</v>
      </c>
      <c r="EX1272" s="16">
        <v>1700</v>
      </c>
      <c r="EY1272" s="16">
        <v>1700</v>
      </c>
      <c r="EZ1272" s="16">
        <v>1700</v>
      </c>
      <c r="FA1272" s="16">
        <v>1700</v>
      </c>
      <c r="FB1272" s="16">
        <v>1700</v>
      </c>
      <c r="FC1272" s="16">
        <v>1700</v>
      </c>
      <c r="FD1272" s="16">
        <v>1700</v>
      </c>
      <c r="FE1272" s="16">
        <v>1700</v>
      </c>
      <c r="FF1272" s="16">
        <v>1700</v>
      </c>
      <c r="FG1272" s="16">
        <v>1700</v>
      </c>
      <c r="FH1272" s="16">
        <v>1700</v>
      </c>
      <c r="FI1272" s="16">
        <v>1700</v>
      </c>
      <c r="FJ1272" s="16">
        <v>1700</v>
      </c>
      <c r="FK1272" s="16">
        <v>1700</v>
      </c>
      <c r="FL1272" s="16">
        <v>1700</v>
      </c>
      <c r="FM1272" s="16">
        <v>1700</v>
      </c>
      <c r="FN1272" s="16">
        <v>1700</v>
      </c>
      <c r="FO1272" s="16">
        <v>1700</v>
      </c>
      <c r="FP1272" s="16">
        <v>1700</v>
      </c>
      <c r="FQ1272" s="16">
        <v>1700</v>
      </c>
      <c r="FR1272" s="16">
        <v>1700</v>
      </c>
      <c r="FS1272" s="16">
        <v>1700</v>
      </c>
      <c r="FT1272" s="16">
        <v>1700</v>
      </c>
      <c r="FU1272" s="16">
        <v>1700</v>
      </c>
      <c r="FV1272" s="16">
        <v>1700</v>
      </c>
      <c r="FW1272" s="16">
        <v>1700</v>
      </c>
      <c r="FX1272" s="16">
        <v>1700</v>
      </c>
      <c r="FY1272" s="16">
        <v>1700</v>
      </c>
      <c r="FZ1272" s="16">
        <v>1700</v>
      </c>
      <c r="GA1272" s="150">
        <f t="shared" ref="GA1272" ca="1" si="3307">SUMIF($GD$8:$HG$9,$O$5,GD1272:HG1272)</f>
        <v>6820</v>
      </c>
      <c r="GB1272" s="150">
        <f t="shared" ref="GB1272" si="3308">SUM(GD1273:HG1273)</f>
        <v>18900</v>
      </c>
      <c r="GC1272" s="152">
        <f t="shared" ref="GC1272" ca="1" si="3309">GB1272/GA1272</f>
        <v>2.7712609970674489</v>
      </c>
      <c r="GD1272" s="16">
        <v>1700</v>
      </c>
      <c r="GE1272" s="16">
        <v>1700</v>
      </c>
      <c r="GF1272" s="16">
        <v>1700</v>
      </c>
      <c r="GG1272" s="16">
        <v>1000</v>
      </c>
      <c r="GH1272" s="16">
        <v>720</v>
      </c>
      <c r="GI1272" s="16"/>
      <c r="GJ1272" s="16"/>
      <c r="GK1272" s="16"/>
      <c r="GL1272" s="16"/>
      <c r="GM1272" s="16"/>
      <c r="GN1272" s="16"/>
      <c r="GO1272" s="16"/>
      <c r="GP1272" s="16"/>
      <c r="GQ1272" s="16"/>
      <c r="GR1272" s="16"/>
      <c r="GS1272" s="16"/>
      <c r="GT1272" s="16"/>
      <c r="GU1272" s="16"/>
      <c r="GV1272" s="16"/>
      <c r="GW1272" s="16"/>
      <c r="GX1272" s="16"/>
      <c r="GY1272" s="16"/>
      <c r="GZ1272" s="16"/>
      <c r="HA1272" s="16"/>
      <c r="HB1272" s="16"/>
      <c r="HC1272" s="16"/>
      <c r="HD1272" s="16"/>
      <c r="HE1272" s="16"/>
      <c r="HF1272" s="16"/>
      <c r="HG1272" s="16"/>
      <c r="HH1272" s="150"/>
      <c r="HI1272" s="156">
        <f>SUM(HK1273:IO1273)</f>
        <v>33634</v>
      </c>
      <c r="HJ1272" s="152" t="e">
        <v>#DIV/0!</v>
      </c>
      <c r="HK1272" s="16"/>
      <c r="HL1272" s="16"/>
      <c r="HM1272" s="16"/>
      <c r="HN1272" s="16"/>
      <c r="HO1272" s="16"/>
      <c r="HP1272" s="16"/>
      <c r="HQ1272" s="16"/>
      <c r="HR1272" s="16"/>
      <c r="HS1272" s="16"/>
      <c r="HT1272" s="16"/>
      <c r="HU1272" s="16"/>
      <c r="HV1272" s="16"/>
      <c r="HW1272" s="16"/>
      <c r="HX1272" s="16"/>
      <c r="HY1272" s="16"/>
      <c r="HZ1272" s="16"/>
      <c r="IA1272" s="16"/>
      <c r="IB1272" s="16"/>
      <c r="IC1272" s="16"/>
      <c r="ID1272" s="16"/>
      <c r="IE1272" s="16"/>
      <c r="IF1272" s="16"/>
      <c r="IG1272" s="16"/>
      <c r="IH1272" s="16"/>
      <c r="II1272" s="16"/>
      <c r="IJ1272" s="16"/>
      <c r="IK1272" s="16"/>
      <c r="IL1272" s="16"/>
      <c r="IM1272" s="16"/>
      <c r="IN1272" s="16"/>
      <c r="IO1272" s="16"/>
      <c r="IP1272" s="150"/>
      <c r="IQ1272" s="150">
        <v>0</v>
      </c>
      <c r="IR1272" s="152" t="e">
        <v>#DIV/0!</v>
      </c>
      <c r="IS1272" s="16"/>
      <c r="IT1272" s="16"/>
      <c r="IU1272" s="16"/>
      <c r="IV1272" s="16"/>
      <c r="IW1272" s="16"/>
      <c r="IX1272" s="16"/>
      <c r="IY1272" s="16"/>
      <c r="IZ1272" s="16"/>
      <c r="JA1272" s="16"/>
      <c r="JB1272" s="16"/>
      <c r="JC1272" s="16"/>
      <c r="JD1272" s="16"/>
      <c r="JE1272" s="16"/>
      <c r="JF1272" s="16"/>
      <c r="JG1272" s="16"/>
      <c r="JH1272" s="16"/>
      <c r="JI1272" s="16"/>
      <c r="JJ1272" s="16"/>
      <c r="JK1272" s="16"/>
      <c r="JL1272" s="16"/>
      <c r="JM1272" s="16"/>
      <c r="JN1272" s="16"/>
      <c r="JO1272" s="16"/>
      <c r="JP1272" s="16"/>
      <c r="JQ1272" s="16"/>
      <c r="JR1272" s="16"/>
      <c r="JS1272" s="16"/>
      <c r="JT1272" s="16"/>
      <c r="JU1272" s="23"/>
      <c r="JV1272" s="16"/>
      <c r="JW1272" s="150"/>
      <c r="JX1272" s="150">
        <v>0</v>
      </c>
      <c r="JY1272" s="152" t="e">
        <v>#DIV/0!</v>
      </c>
      <c r="JZ1272" s="16"/>
      <c r="KA1272" s="16"/>
      <c r="KB1272" s="16"/>
      <c r="KC1272" s="16"/>
      <c r="KD1272" s="16"/>
      <c r="KE1272" s="16"/>
      <c r="KF1272" s="16"/>
      <c r="KG1272" s="16"/>
      <c r="KH1272" s="16"/>
      <c r="KI1272" s="16"/>
      <c r="KJ1272" s="16"/>
      <c r="KK1272" s="16"/>
      <c r="KL1272" s="16"/>
      <c r="KM1272" s="16"/>
      <c r="KN1272" s="16"/>
      <c r="KO1272" s="16"/>
      <c r="KP1272" s="16"/>
      <c r="KQ1272" s="16"/>
      <c r="KR1272" s="16"/>
      <c r="KS1272" s="16"/>
      <c r="KT1272" s="16"/>
      <c r="KU1272" s="16"/>
      <c r="KV1272" s="16"/>
      <c r="KW1272" s="16"/>
      <c r="KX1272" s="16"/>
      <c r="KY1272" s="16"/>
      <c r="KZ1272" s="16"/>
      <c r="LA1272" s="16"/>
      <c r="LB1272" s="16"/>
      <c r="LC1272" s="16"/>
      <c r="LD1272" s="16"/>
      <c r="LE1272" s="150"/>
      <c r="LF1272" s="150">
        <v>0</v>
      </c>
      <c r="LG1272" s="152" t="e">
        <v>#DIV/0!</v>
      </c>
      <c r="LH1272" s="16"/>
      <c r="LI1272" s="16"/>
      <c r="LJ1272" s="16"/>
      <c r="LK1272" s="16"/>
      <c r="LL1272" s="16"/>
      <c r="LM1272" s="16"/>
      <c r="LN1272" s="16"/>
      <c r="LO1272" s="16"/>
      <c r="LP1272" s="16"/>
      <c r="LQ1272" s="16"/>
      <c r="LR1272" s="16"/>
      <c r="LS1272" s="16"/>
      <c r="LT1272" s="16"/>
      <c r="LU1272" s="16"/>
      <c r="LV1272" s="16"/>
      <c r="LW1272" s="16"/>
      <c r="LX1272" s="16"/>
      <c r="LY1272" s="16"/>
      <c r="LZ1272" s="16"/>
      <c r="MA1272" s="16"/>
      <c r="MB1272" s="16"/>
      <c r="MC1272" s="16"/>
      <c r="MD1272" s="16"/>
      <c r="ME1272" s="16"/>
      <c r="MF1272" s="16"/>
      <c r="MG1272" s="16"/>
      <c r="MH1272" s="16"/>
      <c r="MI1272" s="16"/>
      <c r="MJ1272" s="16"/>
      <c r="MK1272" s="16"/>
      <c r="ML1272" s="16"/>
    </row>
    <row r="1273" spans="1:350" ht="13.9" customHeight="1" outlineLevel="2" x14ac:dyDescent="0.2">
      <c r="A1273" s="186"/>
      <c r="B1273" s="182"/>
      <c r="C1273" s="155"/>
      <c r="D1273" s="155"/>
      <c r="E1273" s="176"/>
      <c r="F1273" s="176"/>
      <c r="G1273" s="176"/>
      <c r="H1273" s="171"/>
      <c r="I1273" s="171"/>
      <c r="J1273" s="213"/>
      <c r="K1273" s="235"/>
      <c r="L1273" s="173"/>
      <c r="M1273" s="173"/>
      <c r="N1273" s="184"/>
      <c r="O1273" s="157"/>
      <c r="P1273" s="17" t="s">
        <v>26</v>
      </c>
      <c r="Q1273" s="151"/>
      <c r="R1273" s="151"/>
      <c r="S1273" s="153"/>
      <c r="T1273" s="24"/>
      <c r="U1273" s="24"/>
      <c r="V1273" s="24"/>
      <c r="W1273" s="24"/>
      <c r="X1273" s="24"/>
      <c r="Y1273" s="24"/>
      <c r="Z1273" s="24"/>
      <c r="AA1273" s="24"/>
      <c r="AB1273" s="24"/>
      <c r="AC1273" s="24"/>
      <c r="AD1273" s="24"/>
      <c r="AE1273" s="24"/>
      <c r="AF1273" s="24"/>
      <c r="AG1273" s="24"/>
      <c r="AH1273" s="24"/>
      <c r="AI1273" s="24"/>
      <c r="AJ1273" s="24"/>
      <c r="AK1273" s="24"/>
      <c r="AL1273" s="24"/>
      <c r="AM1273" s="24"/>
      <c r="AN1273" s="24"/>
      <c r="AO1273" s="24"/>
      <c r="AP1273" s="24"/>
      <c r="AQ1273" s="24"/>
      <c r="AR1273" s="24"/>
      <c r="AS1273" s="24"/>
      <c r="AT1273" s="24"/>
      <c r="AU1273" s="24"/>
      <c r="AV1273" s="24"/>
      <c r="AW1273" s="24"/>
      <c r="AX1273" s="151"/>
      <c r="AY1273" s="151"/>
      <c r="AZ1273" s="153"/>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c r="CF1273" s="151"/>
      <c r="CG1273" s="151"/>
      <c r="CH1273" s="153"/>
      <c r="CI1273" s="141"/>
      <c r="CJ1273" s="141"/>
      <c r="CK1273" s="141"/>
      <c r="CL1273" s="141"/>
      <c r="CM1273" s="141"/>
      <c r="CN1273" s="141"/>
      <c r="CO1273" s="141"/>
      <c r="CP1273" s="141"/>
      <c r="CQ1273" s="141"/>
      <c r="CR1273" s="141"/>
      <c r="CS1273" s="141"/>
      <c r="CT1273" s="141"/>
      <c r="CU1273" s="141"/>
      <c r="CV1273" s="141"/>
      <c r="CW1273" s="141"/>
      <c r="CX1273" s="141"/>
      <c r="CY1273" s="141"/>
      <c r="CZ1273" s="141"/>
      <c r="DA1273" s="141"/>
      <c r="DB1273" s="141"/>
      <c r="DC1273" s="141"/>
      <c r="DD1273" s="141"/>
      <c r="DE1273" s="141"/>
      <c r="DF1273" s="141"/>
      <c r="DG1273" s="141"/>
      <c r="DH1273" s="141"/>
      <c r="DI1273" s="141"/>
      <c r="DJ1273" s="141"/>
      <c r="DK1273" s="141"/>
      <c r="DL1273" s="141"/>
      <c r="DM1273" s="141"/>
      <c r="DN1273" s="151"/>
      <c r="DO1273" s="151"/>
      <c r="DP1273" s="153"/>
      <c r="DQ1273" s="24"/>
      <c r="DR1273" s="24"/>
      <c r="DS1273" s="24"/>
      <c r="DT1273" s="24"/>
      <c r="DU1273" s="24"/>
      <c r="DV1273" s="24"/>
      <c r="DW1273" s="24"/>
      <c r="DX1273" s="24"/>
      <c r="DY1273" s="24"/>
      <c r="DZ1273" s="24"/>
      <c r="EA1273" s="24"/>
      <c r="EB1273" s="24"/>
      <c r="EC1273" s="24"/>
      <c r="ED1273" s="24"/>
      <c r="EE1273" s="24"/>
      <c r="EF1273" s="24"/>
      <c r="EG1273" s="24"/>
      <c r="EH1273" s="24"/>
      <c r="EI1273" s="24"/>
      <c r="EJ1273" s="24"/>
      <c r="EK1273" s="24"/>
      <c r="EL1273" s="24"/>
      <c r="EM1273" s="24"/>
      <c r="EN1273" s="24"/>
      <c r="EO1273" s="24"/>
      <c r="EP1273" s="24"/>
      <c r="EQ1273" s="24"/>
      <c r="ER1273" s="24"/>
      <c r="ES1273" s="151"/>
      <c r="ET1273" s="151"/>
      <c r="EU1273" s="153"/>
      <c r="EV1273" s="24"/>
      <c r="EW1273" s="125"/>
      <c r="EX1273" s="24"/>
      <c r="EY1273" s="24"/>
      <c r="EZ1273" s="24"/>
      <c r="FA1273" s="24"/>
      <c r="FB1273" s="24"/>
      <c r="FC1273" s="24"/>
      <c r="FD1273" s="24"/>
      <c r="FE1273" s="24"/>
      <c r="FF1273" s="24"/>
      <c r="FG1273" s="24"/>
      <c r="FH1273" s="24"/>
      <c r="FI1273" s="24"/>
      <c r="FJ1273" s="24"/>
      <c r="FK1273" s="24"/>
      <c r="FL1273" s="24"/>
      <c r="FM1273" s="24"/>
      <c r="FN1273" s="24"/>
      <c r="FO1273" s="24"/>
      <c r="FP1273" s="24"/>
      <c r="FQ1273" s="24"/>
      <c r="FR1273" s="24"/>
      <c r="FS1273" s="24"/>
      <c r="FT1273" s="24"/>
      <c r="FU1273" s="24"/>
      <c r="FV1273" s="24"/>
      <c r="FW1273" s="24"/>
      <c r="FX1273" s="24"/>
      <c r="FY1273" s="24"/>
      <c r="FZ1273" s="24"/>
      <c r="GA1273" s="151"/>
      <c r="GB1273" s="151"/>
      <c r="GC1273" s="153"/>
      <c r="GD1273" s="24"/>
      <c r="GE1273" s="24"/>
      <c r="GF1273" s="24"/>
      <c r="GG1273" s="24"/>
      <c r="GH1273" s="24"/>
      <c r="GI1273" s="24"/>
      <c r="GJ1273" s="24"/>
      <c r="GK1273" s="24"/>
      <c r="GL1273" s="24"/>
      <c r="GM1273" s="24"/>
      <c r="GN1273" s="24"/>
      <c r="GO1273" s="24"/>
      <c r="GP1273" s="24"/>
      <c r="GQ1273" s="24"/>
      <c r="GR1273" s="24"/>
      <c r="GS1273" s="24"/>
      <c r="GT1273" s="24"/>
      <c r="GU1273" s="24"/>
      <c r="GV1273" s="24">
        <v>1500</v>
      </c>
      <c r="GW1273" s="24"/>
      <c r="GX1273" s="24"/>
      <c r="GY1273" s="24">
        <v>1500</v>
      </c>
      <c r="GZ1273" s="24">
        <v>5000</v>
      </c>
      <c r="HA1273" s="24">
        <v>1500</v>
      </c>
      <c r="HB1273" s="24">
        <v>1000</v>
      </c>
      <c r="HC1273" s="24">
        <v>1000</v>
      </c>
      <c r="HD1273" s="24">
        <v>2500</v>
      </c>
      <c r="HE1273" s="24">
        <v>1500</v>
      </c>
      <c r="HF1273" s="24">
        <v>1800</v>
      </c>
      <c r="HG1273" s="24">
        <v>1600</v>
      </c>
      <c r="HH1273" s="151"/>
      <c r="HI1273" s="157"/>
      <c r="HJ1273" s="153"/>
      <c r="HK1273" s="24">
        <v>12331</v>
      </c>
      <c r="HL1273" s="24">
        <v>1800</v>
      </c>
      <c r="HM1273" s="24">
        <v>6000</v>
      </c>
      <c r="HN1273" s="24">
        <v>4000</v>
      </c>
      <c r="HO1273" s="24"/>
      <c r="HP1273" s="24"/>
      <c r="HQ1273" s="24"/>
      <c r="HR1273" s="24"/>
      <c r="HS1273" s="24"/>
      <c r="HT1273" s="24"/>
      <c r="HU1273" s="24">
        <v>4000</v>
      </c>
      <c r="HV1273" s="24">
        <v>4000</v>
      </c>
      <c r="HW1273" s="24">
        <v>1503</v>
      </c>
      <c r="HX1273" s="24"/>
      <c r="HY1273" s="24"/>
      <c r="HZ1273" s="24"/>
      <c r="IA1273" s="24"/>
      <c r="IB1273" s="24"/>
      <c r="IC1273" s="24"/>
      <c r="ID1273" s="24"/>
      <c r="IE1273" s="24"/>
      <c r="IF1273" s="24"/>
      <c r="IG1273" s="24"/>
      <c r="IH1273" s="24"/>
      <c r="II1273" s="24"/>
      <c r="IJ1273" s="24"/>
      <c r="IK1273" s="24"/>
      <c r="IL1273" s="24"/>
      <c r="IM1273" s="24"/>
      <c r="IN1273" s="24"/>
      <c r="IO1273" s="24"/>
      <c r="IP1273" s="151"/>
      <c r="IQ1273" s="151"/>
      <c r="IR1273" s="153"/>
      <c r="IS1273" s="24"/>
      <c r="IT1273" s="24"/>
      <c r="IU1273" s="24"/>
      <c r="IV1273" s="24"/>
      <c r="IW1273" s="24"/>
      <c r="IX1273" s="24"/>
      <c r="IY1273" s="24"/>
      <c r="IZ1273" s="24"/>
      <c r="JA1273" s="24"/>
      <c r="JB1273" s="24"/>
      <c r="JC1273" s="24"/>
      <c r="JD1273" s="24"/>
      <c r="JE1273" s="24"/>
      <c r="JF1273" s="24"/>
      <c r="JG1273" s="24"/>
      <c r="JH1273" s="24"/>
      <c r="JI1273" s="24"/>
      <c r="JJ1273" s="24"/>
      <c r="JK1273" s="24"/>
      <c r="JL1273" s="24"/>
      <c r="JM1273" s="24"/>
      <c r="JN1273" s="24"/>
      <c r="JO1273" s="24"/>
      <c r="JP1273" s="24"/>
      <c r="JQ1273" s="24"/>
      <c r="JR1273" s="24"/>
      <c r="JS1273" s="24"/>
      <c r="JT1273" s="24"/>
      <c r="JU1273" s="25"/>
      <c r="JV1273" s="24"/>
      <c r="JW1273" s="151"/>
      <c r="JX1273" s="151"/>
      <c r="JY1273" s="153"/>
      <c r="JZ1273" s="24"/>
      <c r="KA1273" s="24"/>
      <c r="KB1273" s="24"/>
      <c r="KC1273" s="24"/>
      <c r="KD1273" s="24"/>
      <c r="KE1273" s="24"/>
      <c r="KF1273" s="24"/>
      <c r="KG1273" s="24"/>
      <c r="KH1273" s="24"/>
      <c r="KI1273" s="24"/>
      <c r="KJ1273" s="24"/>
      <c r="KK1273" s="24"/>
      <c r="KL1273" s="24"/>
      <c r="KM1273" s="24"/>
      <c r="KN1273" s="24"/>
      <c r="KO1273" s="24"/>
      <c r="KP1273" s="24"/>
      <c r="KQ1273" s="24"/>
      <c r="KR1273" s="24"/>
      <c r="KS1273" s="24"/>
      <c r="KT1273" s="24"/>
      <c r="KU1273" s="24"/>
      <c r="KV1273" s="24"/>
      <c r="KW1273" s="24"/>
      <c r="KX1273" s="24"/>
      <c r="KY1273" s="24"/>
      <c r="KZ1273" s="24"/>
      <c r="LA1273" s="24"/>
      <c r="LB1273" s="24"/>
      <c r="LC1273" s="24"/>
      <c r="LD1273" s="24"/>
      <c r="LE1273" s="151"/>
      <c r="LF1273" s="151"/>
      <c r="LG1273" s="153"/>
      <c r="LH1273" s="24"/>
      <c r="LI1273" s="24"/>
      <c r="LJ1273" s="24"/>
      <c r="LK1273" s="24"/>
      <c r="LL1273" s="24"/>
      <c r="LM1273" s="24"/>
      <c r="LN1273" s="24"/>
      <c r="LO1273" s="24"/>
      <c r="LP1273" s="24"/>
      <c r="LQ1273" s="24"/>
      <c r="LR1273" s="24"/>
      <c r="LS1273" s="24"/>
      <c r="LT1273" s="24"/>
      <c r="LU1273" s="24"/>
      <c r="LV1273" s="24"/>
      <c r="LW1273" s="24"/>
      <c r="LX1273" s="24"/>
      <c r="LY1273" s="24"/>
      <c r="LZ1273" s="24"/>
      <c r="MA1273" s="24"/>
      <c r="MB1273" s="24"/>
      <c r="MC1273" s="24"/>
      <c r="MD1273" s="24"/>
      <c r="ME1273" s="24"/>
      <c r="MF1273" s="24"/>
      <c r="MG1273" s="24"/>
      <c r="MH1273" s="24"/>
      <c r="MI1273" s="24"/>
      <c r="MJ1273" s="24"/>
      <c r="MK1273" s="24"/>
      <c r="ML1273" s="24"/>
    </row>
    <row r="1274" spans="1:350" ht="13.9" customHeight="1" outlineLevel="2" x14ac:dyDescent="0.2">
      <c r="A1274" s="185" t="s">
        <v>752</v>
      </c>
      <c r="B1274" s="181" t="s">
        <v>738</v>
      </c>
      <c r="C1274" s="154" t="s">
        <v>701</v>
      </c>
      <c r="D1274" s="154">
        <v>4120</v>
      </c>
      <c r="E1274" s="175"/>
      <c r="F1274" s="175">
        <f>D1274-E1274</f>
        <v>4120</v>
      </c>
      <c r="G1274" s="175" t="s">
        <v>849</v>
      </c>
      <c r="H1274" s="170" t="s">
        <v>862</v>
      </c>
      <c r="I1274" s="170" t="s">
        <v>975</v>
      </c>
      <c r="J1274" s="212">
        <f ca="1">E1274+Q1274+AX1274+CF1274+DN1274+ES1274+GA1274+HH1274+IP1274+JW1274+LE1274</f>
        <v>3870</v>
      </c>
      <c r="K1274" s="212">
        <f>E1274+R1274+AY1274+CG1274+DO1274+ET1274+GB1274+HI1274+IQ1274+JX1274+LF1274</f>
        <v>0</v>
      </c>
      <c r="L1274" s="172">
        <f ca="1">K1274/J1274</f>
        <v>0</v>
      </c>
      <c r="M1274" s="172">
        <f>K1274/D1274</f>
        <v>0</v>
      </c>
      <c r="N1274" s="183">
        <f ca="1">SUMIF($EV$8:$FZ$9,$O$5,$EV1275:$FZ1275)-SUMIF($EV$8:$FZ$9,$Q$5,$EV1275:$FZ1275)</f>
        <v>0</v>
      </c>
      <c r="O1274" s="156"/>
      <c r="P1274" s="16" t="s">
        <v>25</v>
      </c>
      <c r="Q1274" s="150">
        <v>0</v>
      </c>
      <c r="R1274" s="150">
        <v>0</v>
      </c>
      <c r="S1274" s="152" t="e">
        <v>#DIV/0!</v>
      </c>
      <c r="T1274" s="16"/>
      <c r="U1274" s="16"/>
      <c r="V1274" s="16"/>
      <c r="W1274" s="16"/>
      <c r="X1274" s="16"/>
      <c r="Y1274" s="16"/>
      <c r="Z1274" s="16"/>
      <c r="AA1274" s="16"/>
      <c r="AB1274" s="16"/>
      <c r="AC1274" s="16"/>
      <c r="AD1274" s="16"/>
      <c r="AE1274" s="16"/>
      <c r="AF1274" s="16"/>
      <c r="AG1274" s="16"/>
      <c r="AH1274" s="16"/>
      <c r="AI1274" s="16"/>
      <c r="AJ1274" s="16"/>
      <c r="AK1274" s="16"/>
      <c r="AL1274" s="16"/>
      <c r="AM1274" s="16"/>
      <c r="AN1274" s="16"/>
      <c r="AO1274" s="16"/>
      <c r="AP1274" s="16"/>
      <c r="AQ1274" s="16"/>
      <c r="AR1274" s="16"/>
      <c r="AS1274" s="16"/>
      <c r="AT1274" s="16"/>
      <c r="AU1274" s="16"/>
      <c r="AV1274" s="16"/>
      <c r="AW1274" s="16"/>
      <c r="AX1274" s="150">
        <f t="shared" ca="1" si="3200"/>
        <v>0</v>
      </c>
      <c r="AY1274" s="150">
        <f>SUM(BA1275:CE1275)</f>
        <v>0</v>
      </c>
      <c r="AZ1274" s="152" t="e">
        <f ca="1">AY1274/AX1274</f>
        <v>#DIV/0!</v>
      </c>
      <c r="BA1274" s="16"/>
      <c r="BB1274" s="16"/>
      <c r="BC1274" s="16"/>
      <c r="BD1274" s="16"/>
      <c r="BE1274" s="16"/>
      <c r="BF1274" s="16"/>
      <c r="BG1274" s="16"/>
      <c r="BH1274" s="16"/>
      <c r="BI1274" s="16"/>
      <c r="BJ1274" s="16"/>
      <c r="BK1274" s="16"/>
      <c r="BL1274" s="16"/>
      <c r="BM1274" s="16"/>
      <c r="BN1274" s="16"/>
      <c r="BO1274" s="16"/>
      <c r="BP1274" s="16"/>
      <c r="BQ1274" s="16"/>
      <c r="BR1274" s="16"/>
      <c r="BS1274" s="16"/>
      <c r="BT1274" s="16"/>
      <c r="BU1274" s="16"/>
      <c r="BV1274" s="16"/>
      <c r="BW1274" s="16"/>
      <c r="BX1274" s="16"/>
      <c r="BY1274" s="16"/>
      <c r="BZ1274" s="16"/>
      <c r="CA1274" s="16"/>
      <c r="CB1274" s="16"/>
      <c r="CC1274" s="16"/>
      <c r="CD1274" s="16"/>
      <c r="CE1274" s="16"/>
      <c r="CF1274" s="150">
        <f t="shared" ref="CF1274" si="3310">SUM(CI1274:DM1274)</f>
        <v>0</v>
      </c>
      <c r="CG1274" s="150">
        <f>SUM(CI1275:DM1275)</f>
        <v>0</v>
      </c>
      <c r="CH1274" s="152" t="e">
        <f>CG1274/CF1274</f>
        <v>#DIV/0!</v>
      </c>
      <c r="CI1274" s="129"/>
      <c r="CJ1274" s="129"/>
      <c r="CK1274" s="129"/>
      <c r="CL1274" s="129"/>
      <c r="CM1274" s="129"/>
      <c r="CN1274" s="129"/>
      <c r="CO1274" s="129"/>
      <c r="CP1274" s="129"/>
      <c r="CQ1274" s="129"/>
      <c r="CR1274" s="129"/>
      <c r="CS1274" s="129"/>
      <c r="CT1274" s="129"/>
      <c r="CU1274" s="129"/>
      <c r="CV1274" s="129"/>
      <c r="CW1274" s="129"/>
      <c r="CX1274" s="129"/>
      <c r="CY1274" s="129"/>
      <c r="CZ1274" s="129"/>
      <c r="DA1274" s="129"/>
      <c r="DB1274" s="129"/>
      <c r="DC1274" s="129"/>
      <c r="DD1274" s="129"/>
      <c r="DE1274" s="129"/>
      <c r="DF1274" s="129"/>
      <c r="DG1274" s="129"/>
      <c r="DH1274" s="129"/>
      <c r="DI1274" s="129"/>
      <c r="DJ1274" s="129"/>
      <c r="DK1274" s="129"/>
      <c r="DL1274" s="129"/>
      <c r="DM1274" s="129"/>
      <c r="DN1274" s="150">
        <f t="shared" ref="DN1274" si="3311">SUM(DQ1274:ER1274)</f>
        <v>820</v>
      </c>
      <c r="DO1274" s="150">
        <f>SUM(DQ1275:ER1275)</f>
        <v>0</v>
      </c>
      <c r="DP1274" s="152">
        <f t="shared" si="3240"/>
        <v>0</v>
      </c>
      <c r="DQ1274" s="16"/>
      <c r="DR1274" s="16">
        <v>50</v>
      </c>
      <c r="DS1274" s="16">
        <v>50</v>
      </c>
      <c r="DT1274" s="16">
        <v>50</v>
      </c>
      <c r="DU1274" s="16"/>
      <c r="DV1274" s="16"/>
      <c r="DW1274" s="16">
        <v>50</v>
      </c>
      <c r="DX1274" s="16">
        <v>50</v>
      </c>
      <c r="DY1274" s="16">
        <v>50</v>
      </c>
      <c r="DZ1274" s="16"/>
      <c r="EA1274" s="16">
        <v>50</v>
      </c>
      <c r="EB1274" s="16">
        <v>50</v>
      </c>
      <c r="EC1274" s="16">
        <v>20</v>
      </c>
      <c r="ED1274" s="16"/>
      <c r="EE1274" s="16">
        <v>50</v>
      </c>
      <c r="EF1274" s="16">
        <v>50</v>
      </c>
      <c r="EG1274" s="16"/>
      <c r="EH1274" s="16"/>
      <c r="EI1274" s="16">
        <v>50</v>
      </c>
      <c r="EJ1274" s="16">
        <v>50</v>
      </c>
      <c r="EK1274" s="16"/>
      <c r="EL1274" s="16"/>
      <c r="EM1274" s="16">
        <v>50</v>
      </c>
      <c r="EN1274" s="16">
        <v>50</v>
      </c>
      <c r="EO1274" s="16"/>
      <c r="EP1274" s="16"/>
      <c r="EQ1274" s="16">
        <v>50</v>
      </c>
      <c r="ER1274" s="16">
        <v>50</v>
      </c>
      <c r="ES1274" s="150">
        <f t="shared" ca="1" si="3234"/>
        <v>1550</v>
      </c>
      <c r="ET1274" s="150">
        <f t="shared" si="3276"/>
        <v>0</v>
      </c>
      <c r="EU1274" s="152">
        <f t="shared" ca="1" si="3277"/>
        <v>0</v>
      </c>
      <c r="EV1274" s="16">
        <v>50</v>
      </c>
      <c r="EW1274" s="67">
        <v>50</v>
      </c>
      <c r="EX1274" s="16">
        <v>50</v>
      </c>
      <c r="EY1274" s="16">
        <v>50</v>
      </c>
      <c r="EZ1274" s="16">
        <v>50</v>
      </c>
      <c r="FA1274" s="16">
        <v>50</v>
      </c>
      <c r="FB1274" s="16">
        <v>50</v>
      </c>
      <c r="FC1274" s="16">
        <v>50</v>
      </c>
      <c r="FD1274" s="16">
        <v>50</v>
      </c>
      <c r="FE1274" s="16">
        <v>50</v>
      </c>
      <c r="FF1274" s="16">
        <v>50</v>
      </c>
      <c r="FG1274" s="16">
        <v>50</v>
      </c>
      <c r="FH1274" s="16">
        <v>50</v>
      </c>
      <c r="FI1274" s="16">
        <v>50</v>
      </c>
      <c r="FJ1274" s="16">
        <v>50</v>
      </c>
      <c r="FK1274" s="16">
        <v>50</v>
      </c>
      <c r="FL1274" s="16">
        <v>50</v>
      </c>
      <c r="FM1274" s="16">
        <v>50</v>
      </c>
      <c r="FN1274" s="16">
        <v>50</v>
      </c>
      <c r="FO1274" s="16">
        <v>50</v>
      </c>
      <c r="FP1274" s="16">
        <v>50</v>
      </c>
      <c r="FQ1274" s="16">
        <v>50</v>
      </c>
      <c r="FR1274" s="16">
        <v>50</v>
      </c>
      <c r="FS1274" s="16">
        <v>50</v>
      </c>
      <c r="FT1274" s="16">
        <v>50</v>
      </c>
      <c r="FU1274" s="16">
        <v>50</v>
      </c>
      <c r="FV1274" s="16">
        <v>50</v>
      </c>
      <c r="FW1274" s="16">
        <v>50</v>
      </c>
      <c r="FX1274" s="16">
        <v>50</v>
      </c>
      <c r="FY1274" s="16">
        <v>50</v>
      </c>
      <c r="FZ1274" s="16">
        <v>50</v>
      </c>
      <c r="GA1274" s="150">
        <f t="shared" ref="GA1274" ca="1" si="3312">SUMIF($GD$8:$HG$9,$O$5,GD1274:HG1274)</f>
        <v>1500</v>
      </c>
      <c r="GB1274" s="150">
        <f t="shared" ref="GB1274" si="3313">SUM(GD1275:HG1275)</f>
        <v>0</v>
      </c>
      <c r="GC1274" s="152">
        <f t="shared" ref="GC1274" ca="1" si="3314">GB1274/GA1274</f>
        <v>0</v>
      </c>
      <c r="GD1274" s="16">
        <v>50</v>
      </c>
      <c r="GE1274" s="16">
        <v>50</v>
      </c>
      <c r="GF1274" s="16">
        <v>50</v>
      </c>
      <c r="GG1274" s="16">
        <v>50</v>
      </c>
      <c r="GH1274" s="16">
        <v>50</v>
      </c>
      <c r="GI1274" s="16">
        <v>50</v>
      </c>
      <c r="GJ1274" s="16">
        <v>50</v>
      </c>
      <c r="GK1274" s="16">
        <v>50</v>
      </c>
      <c r="GL1274" s="16">
        <v>50</v>
      </c>
      <c r="GM1274" s="16">
        <v>50</v>
      </c>
      <c r="GN1274" s="16">
        <v>50</v>
      </c>
      <c r="GO1274" s="16">
        <v>50</v>
      </c>
      <c r="GP1274" s="16">
        <v>50</v>
      </c>
      <c r="GQ1274" s="16">
        <v>50</v>
      </c>
      <c r="GR1274" s="16">
        <v>50</v>
      </c>
      <c r="GS1274" s="16">
        <v>50</v>
      </c>
      <c r="GT1274" s="16">
        <v>50</v>
      </c>
      <c r="GU1274" s="16">
        <v>50</v>
      </c>
      <c r="GV1274" s="16">
        <v>50</v>
      </c>
      <c r="GW1274" s="16">
        <v>50</v>
      </c>
      <c r="GX1274" s="16">
        <v>50</v>
      </c>
      <c r="GY1274" s="16">
        <v>50</v>
      </c>
      <c r="GZ1274" s="16">
        <v>50</v>
      </c>
      <c r="HA1274" s="16">
        <v>50</v>
      </c>
      <c r="HB1274" s="16">
        <v>50</v>
      </c>
      <c r="HC1274" s="16">
        <v>50</v>
      </c>
      <c r="HD1274" s="16">
        <v>50</v>
      </c>
      <c r="HE1274" s="16">
        <v>50</v>
      </c>
      <c r="HF1274" s="16">
        <v>50</v>
      </c>
      <c r="HG1274" s="16">
        <v>50</v>
      </c>
      <c r="HH1274" s="150"/>
      <c r="HI1274" s="150">
        <f t="shared" ref="HI1274" si="3315">SUM(HK1275:IO1275)</f>
        <v>0</v>
      </c>
      <c r="HJ1274" s="152" t="e">
        <v>#DIV/0!</v>
      </c>
      <c r="HK1274" s="16">
        <v>50</v>
      </c>
      <c r="HL1274" s="16">
        <v>50</v>
      </c>
      <c r="HM1274" s="16">
        <v>50</v>
      </c>
      <c r="HN1274" s="16">
        <v>50</v>
      </c>
      <c r="HO1274" s="16">
        <v>50</v>
      </c>
      <c r="HP1274" s="16"/>
      <c r="HQ1274" s="16"/>
      <c r="HR1274" s="16"/>
      <c r="HS1274" s="16"/>
      <c r="HT1274" s="16"/>
      <c r="HU1274" s="16"/>
      <c r="HV1274" s="16"/>
      <c r="HW1274" s="16"/>
      <c r="HX1274" s="16"/>
      <c r="HY1274" s="16"/>
      <c r="HZ1274" s="16"/>
      <c r="IA1274" s="16"/>
      <c r="IB1274" s="16"/>
      <c r="IC1274" s="16"/>
      <c r="ID1274" s="16"/>
      <c r="IE1274" s="16"/>
      <c r="IF1274" s="16"/>
      <c r="IG1274" s="16"/>
      <c r="IH1274" s="16"/>
      <c r="II1274" s="16"/>
      <c r="IJ1274" s="16"/>
      <c r="IK1274" s="16"/>
      <c r="IL1274" s="16"/>
      <c r="IM1274" s="16"/>
      <c r="IN1274" s="16"/>
      <c r="IO1274" s="16"/>
      <c r="IP1274" s="150"/>
      <c r="IQ1274" s="150">
        <v>0</v>
      </c>
      <c r="IR1274" s="152" t="e">
        <v>#DIV/0!</v>
      </c>
      <c r="IS1274" s="16"/>
      <c r="IT1274" s="16"/>
      <c r="IU1274" s="16"/>
      <c r="IV1274" s="16"/>
      <c r="IW1274" s="16"/>
      <c r="IX1274" s="16"/>
      <c r="IY1274" s="16"/>
      <c r="IZ1274" s="16"/>
      <c r="JA1274" s="16"/>
      <c r="JB1274" s="16"/>
      <c r="JC1274" s="16"/>
      <c r="JD1274" s="16"/>
      <c r="JE1274" s="16"/>
      <c r="JF1274" s="16"/>
      <c r="JG1274" s="16"/>
      <c r="JH1274" s="16"/>
      <c r="JI1274" s="16"/>
      <c r="JJ1274" s="16"/>
      <c r="JK1274" s="16"/>
      <c r="JL1274" s="16"/>
      <c r="JM1274" s="16"/>
      <c r="JN1274" s="16"/>
      <c r="JO1274" s="16"/>
      <c r="JP1274" s="16"/>
      <c r="JQ1274" s="16"/>
      <c r="JR1274" s="16"/>
      <c r="JS1274" s="16"/>
      <c r="JT1274" s="16"/>
      <c r="JU1274" s="23"/>
      <c r="JV1274" s="16"/>
      <c r="JW1274" s="150"/>
      <c r="JX1274" s="150">
        <v>0</v>
      </c>
      <c r="JY1274" s="152" t="e">
        <v>#DIV/0!</v>
      </c>
      <c r="JZ1274" s="16"/>
      <c r="KA1274" s="16"/>
      <c r="KB1274" s="16"/>
      <c r="KC1274" s="16"/>
      <c r="KD1274" s="16"/>
      <c r="KE1274" s="16"/>
      <c r="KF1274" s="16"/>
      <c r="KG1274" s="16"/>
      <c r="KH1274" s="16"/>
      <c r="KI1274" s="16"/>
      <c r="KJ1274" s="16"/>
      <c r="KK1274" s="16"/>
      <c r="KL1274" s="16"/>
      <c r="KM1274" s="16"/>
      <c r="KN1274" s="16"/>
      <c r="KO1274" s="16"/>
      <c r="KP1274" s="16"/>
      <c r="KQ1274" s="16"/>
      <c r="KR1274" s="16"/>
      <c r="KS1274" s="16"/>
      <c r="KT1274" s="16"/>
      <c r="KU1274" s="16"/>
      <c r="KV1274" s="16"/>
      <c r="KW1274" s="16"/>
      <c r="KX1274" s="16"/>
      <c r="KY1274" s="16"/>
      <c r="KZ1274" s="16"/>
      <c r="LA1274" s="16"/>
      <c r="LB1274" s="16"/>
      <c r="LC1274" s="16"/>
      <c r="LD1274" s="16"/>
      <c r="LE1274" s="150"/>
      <c r="LF1274" s="150">
        <v>0</v>
      </c>
      <c r="LG1274" s="152" t="e">
        <v>#DIV/0!</v>
      </c>
      <c r="LH1274" s="16"/>
      <c r="LI1274" s="16"/>
      <c r="LJ1274" s="16"/>
      <c r="LK1274" s="16"/>
      <c r="LL1274" s="16"/>
      <c r="LM1274" s="16"/>
      <c r="LN1274" s="16"/>
      <c r="LO1274" s="16"/>
      <c r="LP1274" s="16"/>
      <c r="LQ1274" s="16"/>
      <c r="LR1274" s="16"/>
      <c r="LS1274" s="16"/>
      <c r="LT1274" s="16"/>
      <c r="LU1274" s="16"/>
      <c r="LV1274" s="16"/>
      <c r="LW1274" s="16"/>
      <c r="LX1274" s="16"/>
      <c r="LY1274" s="16"/>
      <c r="LZ1274" s="16"/>
      <c r="MA1274" s="16"/>
      <c r="MB1274" s="16"/>
      <c r="MC1274" s="16"/>
      <c r="MD1274" s="16"/>
      <c r="ME1274" s="16"/>
      <c r="MF1274" s="16"/>
      <c r="MG1274" s="16"/>
      <c r="MH1274" s="16"/>
      <c r="MI1274" s="16"/>
      <c r="MJ1274" s="16"/>
      <c r="MK1274" s="16"/>
      <c r="ML1274" s="16"/>
    </row>
    <row r="1275" spans="1:350" ht="13.9" customHeight="1" outlineLevel="2" x14ac:dyDescent="0.2">
      <c r="A1275" s="186"/>
      <c r="B1275" s="182"/>
      <c r="C1275" s="155"/>
      <c r="D1275" s="155"/>
      <c r="E1275" s="176"/>
      <c r="F1275" s="176"/>
      <c r="G1275" s="176"/>
      <c r="H1275" s="171"/>
      <c r="I1275" s="171"/>
      <c r="J1275" s="213"/>
      <c r="K1275" s="213"/>
      <c r="L1275" s="173"/>
      <c r="M1275" s="173"/>
      <c r="N1275" s="184"/>
      <c r="O1275" s="157"/>
      <c r="P1275" s="17" t="s">
        <v>26</v>
      </c>
      <c r="Q1275" s="151"/>
      <c r="R1275" s="151"/>
      <c r="S1275" s="153"/>
      <c r="T1275" s="24"/>
      <c r="U1275" s="24"/>
      <c r="V1275" s="24"/>
      <c r="W1275" s="24"/>
      <c r="X1275" s="24"/>
      <c r="Y1275" s="24"/>
      <c r="Z1275" s="24"/>
      <c r="AA1275" s="24"/>
      <c r="AB1275" s="24"/>
      <c r="AC1275" s="24"/>
      <c r="AD1275" s="24"/>
      <c r="AE1275" s="24"/>
      <c r="AF1275" s="24"/>
      <c r="AG1275" s="24"/>
      <c r="AH1275" s="24"/>
      <c r="AI1275" s="24"/>
      <c r="AJ1275" s="24"/>
      <c r="AK1275" s="24"/>
      <c r="AL1275" s="24"/>
      <c r="AM1275" s="24"/>
      <c r="AN1275" s="24"/>
      <c r="AO1275" s="24"/>
      <c r="AP1275" s="24"/>
      <c r="AQ1275" s="24"/>
      <c r="AR1275" s="24"/>
      <c r="AS1275" s="24"/>
      <c r="AT1275" s="24"/>
      <c r="AU1275" s="24"/>
      <c r="AV1275" s="24"/>
      <c r="AW1275" s="24"/>
      <c r="AX1275" s="151"/>
      <c r="AY1275" s="151"/>
      <c r="AZ1275" s="153"/>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c r="CF1275" s="151"/>
      <c r="CG1275" s="151"/>
      <c r="CH1275" s="153"/>
      <c r="CI1275" s="141"/>
      <c r="CJ1275" s="141"/>
      <c r="CK1275" s="141"/>
      <c r="CL1275" s="141"/>
      <c r="CM1275" s="141"/>
      <c r="CN1275" s="141"/>
      <c r="CO1275" s="141"/>
      <c r="CP1275" s="141"/>
      <c r="CQ1275" s="141"/>
      <c r="CR1275" s="141"/>
      <c r="CS1275" s="141"/>
      <c r="CT1275" s="141"/>
      <c r="CU1275" s="141"/>
      <c r="CV1275" s="141"/>
      <c r="CW1275" s="141"/>
      <c r="CX1275" s="141"/>
      <c r="CY1275" s="141"/>
      <c r="CZ1275" s="141"/>
      <c r="DA1275" s="141"/>
      <c r="DB1275" s="141"/>
      <c r="DC1275" s="141"/>
      <c r="DD1275" s="141"/>
      <c r="DE1275" s="141"/>
      <c r="DF1275" s="141"/>
      <c r="DG1275" s="141"/>
      <c r="DH1275" s="141"/>
      <c r="DI1275" s="141"/>
      <c r="DJ1275" s="141"/>
      <c r="DK1275" s="141"/>
      <c r="DL1275" s="141"/>
      <c r="DM1275" s="141"/>
      <c r="DN1275" s="151"/>
      <c r="DO1275" s="151"/>
      <c r="DP1275" s="153"/>
      <c r="DQ1275" s="24"/>
      <c r="DR1275" s="24"/>
      <c r="DS1275" s="24"/>
      <c r="DT1275" s="24"/>
      <c r="DU1275" s="24"/>
      <c r="DV1275" s="24"/>
      <c r="DW1275" s="24"/>
      <c r="DX1275" s="24"/>
      <c r="DY1275" s="24"/>
      <c r="DZ1275" s="24"/>
      <c r="EA1275" s="24"/>
      <c r="EB1275" s="24"/>
      <c r="EC1275" s="24"/>
      <c r="ED1275" s="24"/>
      <c r="EE1275" s="24"/>
      <c r="EF1275" s="24"/>
      <c r="EG1275" s="24"/>
      <c r="EH1275" s="24"/>
      <c r="EI1275" s="24"/>
      <c r="EJ1275" s="24"/>
      <c r="EK1275" s="24"/>
      <c r="EL1275" s="24"/>
      <c r="EM1275" s="24"/>
      <c r="EN1275" s="24"/>
      <c r="EO1275" s="24"/>
      <c r="EP1275" s="24"/>
      <c r="EQ1275" s="24"/>
      <c r="ER1275" s="24"/>
      <c r="ES1275" s="151"/>
      <c r="ET1275" s="151"/>
      <c r="EU1275" s="153"/>
      <c r="EV1275" s="24"/>
      <c r="EW1275" s="125"/>
      <c r="EX1275" s="24"/>
      <c r="EY1275" s="24"/>
      <c r="EZ1275" s="24"/>
      <c r="FA1275" s="24"/>
      <c r="FB1275" s="24"/>
      <c r="FC1275" s="24"/>
      <c r="FD1275" s="24"/>
      <c r="FE1275" s="24"/>
      <c r="FF1275" s="24"/>
      <c r="FG1275" s="24"/>
      <c r="FH1275" s="24"/>
      <c r="FI1275" s="24"/>
      <c r="FJ1275" s="24"/>
      <c r="FK1275" s="24"/>
      <c r="FL1275" s="24"/>
      <c r="FM1275" s="24"/>
      <c r="FN1275" s="24"/>
      <c r="FO1275" s="24"/>
      <c r="FP1275" s="24"/>
      <c r="FQ1275" s="24"/>
      <c r="FR1275" s="24"/>
      <c r="FS1275" s="24"/>
      <c r="FT1275" s="24"/>
      <c r="FU1275" s="24"/>
      <c r="FV1275" s="24"/>
      <c r="FW1275" s="24"/>
      <c r="FX1275" s="24"/>
      <c r="FY1275" s="24"/>
      <c r="FZ1275" s="24"/>
      <c r="GA1275" s="151"/>
      <c r="GB1275" s="151"/>
      <c r="GC1275" s="153"/>
      <c r="GD1275" s="24"/>
      <c r="GE1275" s="24"/>
      <c r="GF1275" s="24"/>
      <c r="GG1275" s="24"/>
      <c r="GH1275" s="24"/>
      <c r="GI1275" s="24"/>
      <c r="GJ1275" s="24"/>
      <c r="GK1275" s="24"/>
      <c r="GL1275" s="24"/>
      <c r="GM1275" s="24"/>
      <c r="GN1275" s="24"/>
      <c r="GO1275" s="24"/>
      <c r="GP1275" s="24"/>
      <c r="GQ1275" s="24"/>
      <c r="GR1275" s="24"/>
      <c r="GS1275" s="24"/>
      <c r="GT1275" s="24"/>
      <c r="GU1275" s="24"/>
      <c r="GV1275" s="24"/>
      <c r="GW1275" s="24"/>
      <c r="GX1275" s="24"/>
      <c r="GY1275" s="24"/>
      <c r="GZ1275" s="24"/>
      <c r="HA1275" s="24"/>
      <c r="HB1275" s="24"/>
      <c r="HC1275" s="24"/>
      <c r="HD1275" s="24"/>
      <c r="HE1275" s="24"/>
      <c r="HF1275" s="24"/>
      <c r="HG1275" s="24"/>
      <c r="HH1275" s="151"/>
      <c r="HI1275" s="151"/>
      <c r="HJ1275" s="153"/>
      <c r="HK1275" s="24"/>
      <c r="HL1275" s="24"/>
      <c r="HM1275" s="24"/>
      <c r="HN1275" s="24"/>
      <c r="HO1275" s="24"/>
      <c r="HP1275" s="24"/>
      <c r="HQ1275" s="24"/>
      <c r="HR1275" s="24"/>
      <c r="HS1275" s="24"/>
      <c r="HT1275" s="24"/>
      <c r="HU1275" s="24"/>
      <c r="HV1275" s="24"/>
      <c r="HW1275" s="24"/>
      <c r="HX1275" s="24"/>
      <c r="HY1275" s="24"/>
      <c r="HZ1275" s="24"/>
      <c r="IA1275" s="24"/>
      <c r="IB1275" s="24"/>
      <c r="IC1275" s="24"/>
      <c r="ID1275" s="24"/>
      <c r="IE1275" s="24"/>
      <c r="IF1275" s="24"/>
      <c r="IG1275" s="24"/>
      <c r="IH1275" s="24"/>
      <c r="II1275" s="24"/>
      <c r="IJ1275" s="24"/>
      <c r="IK1275" s="24"/>
      <c r="IL1275" s="24"/>
      <c r="IM1275" s="24"/>
      <c r="IN1275" s="24"/>
      <c r="IO1275" s="24"/>
      <c r="IP1275" s="151"/>
      <c r="IQ1275" s="151"/>
      <c r="IR1275" s="153"/>
      <c r="IS1275" s="24"/>
      <c r="IT1275" s="24"/>
      <c r="IU1275" s="24"/>
      <c r="IV1275" s="24"/>
      <c r="IW1275" s="24"/>
      <c r="IX1275" s="24"/>
      <c r="IY1275" s="24"/>
      <c r="IZ1275" s="24"/>
      <c r="JA1275" s="24"/>
      <c r="JB1275" s="24"/>
      <c r="JC1275" s="24"/>
      <c r="JD1275" s="24"/>
      <c r="JE1275" s="24"/>
      <c r="JF1275" s="24"/>
      <c r="JG1275" s="24"/>
      <c r="JH1275" s="24"/>
      <c r="JI1275" s="24"/>
      <c r="JJ1275" s="24"/>
      <c r="JK1275" s="24"/>
      <c r="JL1275" s="24"/>
      <c r="JM1275" s="24"/>
      <c r="JN1275" s="24"/>
      <c r="JO1275" s="24"/>
      <c r="JP1275" s="24"/>
      <c r="JQ1275" s="24"/>
      <c r="JR1275" s="24"/>
      <c r="JS1275" s="24"/>
      <c r="JT1275" s="24"/>
      <c r="JU1275" s="25"/>
      <c r="JV1275" s="24"/>
      <c r="JW1275" s="151"/>
      <c r="JX1275" s="151"/>
      <c r="JY1275" s="153"/>
      <c r="JZ1275" s="24"/>
      <c r="KA1275" s="24"/>
      <c r="KB1275" s="24"/>
      <c r="KC1275" s="24"/>
      <c r="KD1275" s="24"/>
      <c r="KE1275" s="24"/>
      <c r="KF1275" s="24"/>
      <c r="KG1275" s="24"/>
      <c r="KH1275" s="24"/>
      <c r="KI1275" s="24"/>
      <c r="KJ1275" s="24"/>
      <c r="KK1275" s="24"/>
      <c r="KL1275" s="24"/>
      <c r="KM1275" s="24"/>
      <c r="KN1275" s="24"/>
      <c r="KO1275" s="24"/>
      <c r="KP1275" s="24"/>
      <c r="KQ1275" s="24"/>
      <c r="KR1275" s="24"/>
      <c r="KS1275" s="24"/>
      <c r="KT1275" s="24"/>
      <c r="KU1275" s="24"/>
      <c r="KV1275" s="24"/>
      <c r="KW1275" s="24"/>
      <c r="KX1275" s="24"/>
      <c r="KY1275" s="24"/>
      <c r="KZ1275" s="24"/>
      <c r="LA1275" s="24"/>
      <c r="LB1275" s="24"/>
      <c r="LC1275" s="24"/>
      <c r="LD1275" s="24"/>
      <c r="LE1275" s="151"/>
      <c r="LF1275" s="151"/>
      <c r="LG1275" s="153"/>
      <c r="LH1275" s="24"/>
      <c r="LI1275" s="24"/>
      <c r="LJ1275" s="24"/>
      <c r="LK1275" s="24"/>
      <c r="LL1275" s="24"/>
      <c r="LM1275" s="24"/>
      <c r="LN1275" s="24"/>
      <c r="LO1275" s="24"/>
      <c r="LP1275" s="24"/>
      <c r="LQ1275" s="24"/>
      <c r="LR1275" s="24"/>
      <c r="LS1275" s="24"/>
      <c r="LT1275" s="24"/>
      <c r="LU1275" s="24"/>
      <c r="LV1275" s="24"/>
      <c r="LW1275" s="24"/>
      <c r="LX1275" s="24"/>
      <c r="LY1275" s="24"/>
      <c r="LZ1275" s="24"/>
      <c r="MA1275" s="24"/>
      <c r="MB1275" s="24"/>
      <c r="MC1275" s="24"/>
      <c r="MD1275" s="24"/>
      <c r="ME1275" s="24"/>
      <c r="MF1275" s="24"/>
      <c r="MG1275" s="24"/>
      <c r="MH1275" s="24"/>
      <c r="MI1275" s="24"/>
      <c r="MJ1275" s="24"/>
      <c r="MK1275" s="24"/>
      <c r="ML1275" s="24"/>
    </row>
    <row r="1276" spans="1:350" ht="13.9" customHeight="1" outlineLevel="2" x14ac:dyDescent="0.2">
      <c r="A1276" s="185" t="s">
        <v>753</v>
      </c>
      <c r="B1276" s="181" t="s">
        <v>741</v>
      </c>
      <c r="C1276" s="154" t="s">
        <v>59</v>
      </c>
      <c r="D1276" s="154">
        <v>90</v>
      </c>
      <c r="E1276" s="175"/>
      <c r="F1276" s="175">
        <f>D1276-E1276</f>
        <v>90</v>
      </c>
      <c r="G1276" s="175" t="s">
        <v>849</v>
      </c>
      <c r="H1276" s="170" t="s">
        <v>862</v>
      </c>
      <c r="I1276" s="170" t="s">
        <v>975</v>
      </c>
      <c r="J1276" s="212">
        <f ca="1">E1276+Q1276+AX1276+CF1276+DN1276+ES1276+GA1276+HH1276+IP1276+JW1276+LE1276</f>
        <v>85</v>
      </c>
      <c r="K1276" s="212">
        <f>E1276+R1276+AY1276+CG1276+DO1276+ET1276+GB1276+HI1276+IQ1276+JX1276+LF1276</f>
        <v>0</v>
      </c>
      <c r="L1276" s="172">
        <f ca="1">K1276/J1276</f>
        <v>0</v>
      </c>
      <c r="M1276" s="172">
        <f>K1276/D1276</f>
        <v>0</v>
      </c>
      <c r="N1276" s="183">
        <f ca="1">SUMIF($EV$8:$FZ$9,$O$5,$EV1277:$FZ1277)-SUMIF($EV$8:$FZ$9,$Q$5,$EV1277:$FZ1277)</f>
        <v>0</v>
      </c>
      <c r="O1276" s="156"/>
      <c r="P1276" s="16" t="s">
        <v>25</v>
      </c>
      <c r="Q1276" s="150">
        <v>0</v>
      </c>
      <c r="R1276" s="150">
        <v>0</v>
      </c>
      <c r="S1276" s="152" t="e">
        <v>#DIV/0!</v>
      </c>
      <c r="T1276" s="16"/>
      <c r="U1276" s="16"/>
      <c r="V1276" s="16"/>
      <c r="W1276" s="16"/>
      <c r="X1276" s="16"/>
      <c r="Y1276" s="16"/>
      <c r="Z1276" s="16"/>
      <c r="AA1276" s="16"/>
      <c r="AB1276" s="16"/>
      <c r="AC1276" s="16"/>
      <c r="AD1276" s="16"/>
      <c r="AE1276" s="16"/>
      <c r="AF1276" s="16"/>
      <c r="AG1276" s="16"/>
      <c r="AH1276" s="16"/>
      <c r="AI1276" s="16"/>
      <c r="AJ1276" s="16"/>
      <c r="AK1276" s="16"/>
      <c r="AL1276" s="16"/>
      <c r="AM1276" s="16"/>
      <c r="AN1276" s="16"/>
      <c r="AO1276" s="16"/>
      <c r="AP1276" s="16"/>
      <c r="AQ1276" s="16"/>
      <c r="AR1276" s="16"/>
      <c r="AS1276" s="16"/>
      <c r="AT1276" s="16"/>
      <c r="AU1276" s="16"/>
      <c r="AV1276" s="16"/>
      <c r="AW1276" s="16"/>
      <c r="AX1276" s="150">
        <f t="shared" ca="1" si="3200"/>
        <v>0</v>
      </c>
      <c r="AY1276" s="150">
        <f>SUM(BA1277:CE1277)</f>
        <v>0</v>
      </c>
      <c r="AZ1276" s="152" t="e">
        <f ca="1">AY1276/AX1276</f>
        <v>#DIV/0!</v>
      </c>
      <c r="BA1276" s="16"/>
      <c r="BB1276" s="16"/>
      <c r="BC1276" s="16"/>
      <c r="BD1276" s="16"/>
      <c r="BE1276" s="16"/>
      <c r="BF1276" s="16"/>
      <c r="BG1276" s="16"/>
      <c r="BH1276" s="16"/>
      <c r="BI1276" s="16"/>
      <c r="BJ1276" s="16"/>
      <c r="BK1276" s="16"/>
      <c r="BL1276" s="16"/>
      <c r="BM1276" s="16"/>
      <c r="BN1276" s="16"/>
      <c r="BO1276" s="16"/>
      <c r="BP1276" s="16"/>
      <c r="BQ1276" s="16"/>
      <c r="BR1276" s="16"/>
      <c r="BS1276" s="16"/>
      <c r="BT1276" s="16"/>
      <c r="BU1276" s="16"/>
      <c r="BV1276" s="16"/>
      <c r="BW1276" s="16"/>
      <c r="BX1276" s="16"/>
      <c r="BY1276" s="16"/>
      <c r="BZ1276" s="16"/>
      <c r="CA1276" s="16"/>
      <c r="CB1276" s="16"/>
      <c r="CC1276" s="16"/>
      <c r="CD1276" s="16"/>
      <c r="CE1276" s="16"/>
      <c r="CF1276" s="150">
        <f t="shared" ref="CF1276" si="3316">SUM(CI1276:DM1276)</f>
        <v>0</v>
      </c>
      <c r="CG1276" s="150">
        <f>SUM(CI1277:DM1277)</f>
        <v>0</v>
      </c>
      <c r="CH1276" s="152" t="e">
        <f>CG1276/CF1276</f>
        <v>#DIV/0!</v>
      </c>
      <c r="CI1276" s="129"/>
      <c r="CJ1276" s="129"/>
      <c r="CK1276" s="129"/>
      <c r="CL1276" s="129"/>
      <c r="CM1276" s="129"/>
      <c r="CN1276" s="129"/>
      <c r="CO1276" s="129"/>
      <c r="CP1276" s="129"/>
      <c r="CQ1276" s="129"/>
      <c r="CR1276" s="129"/>
      <c r="CS1276" s="129"/>
      <c r="CT1276" s="129"/>
      <c r="CU1276" s="129"/>
      <c r="CV1276" s="129"/>
      <c r="CW1276" s="129"/>
      <c r="CX1276" s="129"/>
      <c r="CY1276" s="129"/>
      <c r="CZ1276" s="129"/>
      <c r="DA1276" s="129"/>
      <c r="DB1276" s="129"/>
      <c r="DC1276" s="129"/>
      <c r="DD1276" s="129"/>
      <c r="DE1276" s="129"/>
      <c r="DF1276" s="129"/>
      <c r="DG1276" s="129"/>
      <c r="DH1276" s="129"/>
      <c r="DI1276" s="129"/>
      <c r="DJ1276" s="129"/>
      <c r="DK1276" s="129"/>
      <c r="DL1276" s="129"/>
      <c r="DM1276" s="129"/>
      <c r="DN1276" s="150">
        <f t="shared" ref="DN1276" si="3317">SUM(DQ1276:ER1276)</f>
        <v>24</v>
      </c>
      <c r="DO1276" s="150">
        <f>SUM(DQ1277:ER1277)</f>
        <v>0</v>
      </c>
      <c r="DP1276" s="152">
        <f t="shared" si="3240"/>
        <v>0</v>
      </c>
      <c r="DQ1276" s="16"/>
      <c r="DR1276" s="16"/>
      <c r="DS1276" s="16"/>
      <c r="DT1276" s="16"/>
      <c r="DU1276" s="16">
        <v>1</v>
      </c>
      <c r="DV1276" s="16">
        <v>1</v>
      </c>
      <c r="DW1276" s="16">
        <v>1</v>
      </c>
      <c r="DX1276" s="16">
        <v>1</v>
      </c>
      <c r="DY1276" s="16">
        <v>1</v>
      </c>
      <c r="DZ1276" s="16">
        <v>1</v>
      </c>
      <c r="EA1276" s="16">
        <v>1</v>
      </c>
      <c r="EB1276" s="16">
        <v>1</v>
      </c>
      <c r="EC1276" s="16">
        <v>1</v>
      </c>
      <c r="ED1276" s="16">
        <v>1</v>
      </c>
      <c r="EE1276" s="16">
        <v>1</v>
      </c>
      <c r="EF1276" s="16">
        <v>1</v>
      </c>
      <c r="EG1276" s="16">
        <v>1</v>
      </c>
      <c r="EH1276" s="16">
        <v>1</v>
      </c>
      <c r="EI1276" s="16">
        <v>1</v>
      </c>
      <c r="EJ1276" s="16">
        <v>1</v>
      </c>
      <c r="EK1276" s="16">
        <v>1</v>
      </c>
      <c r="EL1276" s="16">
        <v>1</v>
      </c>
      <c r="EM1276" s="16">
        <v>1</v>
      </c>
      <c r="EN1276" s="16">
        <v>1</v>
      </c>
      <c r="EO1276" s="16">
        <v>1</v>
      </c>
      <c r="EP1276" s="16">
        <v>1</v>
      </c>
      <c r="EQ1276" s="16">
        <v>1</v>
      </c>
      <c r="ER1276" s="16">
        <v>1</v>
      </c>
      <c r="ES1276" s="150">
        <f t="shared" ca="1" si="3234"/>
        <v>31</v>
      </c>
      <c r="ET1276" s="150">
        <f t="shared" si="3276"/>
        <v>0</v>
      </c>
      <c r="EU1276" s="152">
        <f t="shared" ca="1" si="3277"/>
        <v>0</v>
      </c>
      <c r="EV1276" s="16">
        <v>1</v>
      </c>
      <c r="EW1276" s="67">
        <v>1</v>
      </c>
      <c r="EX1276" s="16">
        <v>1</v>
      </c>
      <c r="EY1276" s="16">
        <v>1</v>
      </c>
      <c r="EZ1276" s="16">
        <v>1</v>
      </c>
      <c r="FA1276" s="16">
        <v>1</v>
      </c>
      <c r="FB1276" s="16">
        <v>1</v>
      </c>
      <c r="FC1276" s="16">
        <v>1</v>
      </c>
      <c r="FD1276" s="16">
        <v>1</v>
      </c>
      <c r="FE1276" s="16">
        <v>1</v>
      </c>
      <c r="FF1276" s="16">
        <v>1</v>
      </c>
      <c r="FG1276" s="16">
        <v>1</v>
      </c>
      <c r="FH1276" s="16">
        <v>1</v>
      </c>
      <c r="FI1276" s="16">
        <v>1</v>
      </c>
      <c r="FJ1276" s="16">
        <v>1</v>
      </c>
      <c r="FK1276" s="16">
        <v>1</v>
      </c>
      <c r="FL1276" s="16">
        <v>1</v>
      </c>
      <c r="FM1276" s="16">
        <v>1</v>
      </c>
      <c r="FN1276" s="16">
        <v>1</v>
      </c>
      <c r="FO1276" s="16">
        <v>1</v>
      </c>
      <c r="FP1276" s="16">
        <v>1</v>
      </c>
      <c r="FQ1276" s="16">
        <v>1</v>
      </c>
      <c r="FR1276" s="16">
        <v>1</v>
      </c>
      <c r="FS1276" s="16">
        <v>1</v>
      </c>
      <c r="FT1276" s="16">
        <v>1</v>
      </c>
      <c r="FU1276" s="16">
        <v>1</v>
      </c>
      <c r="FV1276" s="16">
        <v>1</v>
      </c>
      <c r="FW1276" s="16">
        <v>1</v>
      </c>
      <c r="FX1276" s="16">
        <v>1</v>
      </c>
      <c r="FY1276" s="16">
        <v>1</v>
      </c>
      <c r="FZ1276" s="16">
        <v>1</v>
      </c>
      <c r="GA1276" s="150">
        <f t="shared" ref="GA1276" ca="1" si="3318">SUMIF($GD$8:$HG$9,$O$5,GD1276:HG1276)</f>
        <v>30</v>
      </c>
      <c r="GB1276" s="150">
        <f t="shared" ref="GB1276" si="3319">SUM(GD1277:HG1277)</f>
        <v>0</v>
      </c>
      <c r="GC1276" s="152">
        <f t="shared" ref="GC1276" ca="1" si="3320">GB1276/GA1276</f>
        <v>0</v>
      </c>
      <c r="GD1276" s="16">
        <v>1</v>
      </c>
      <c r="GE1276" s="16">
        <v>1</v>
      </c>
      <c r="GF1276" s="16">
        <v>1</v>
      </c>
      <c r="GG1276" s="16">
        <v>1</v>
      </c>
      <c r="GH1276" s="16">
        <v>1</v>
      </c>
      <c r="GI1276" s="16">
        <v>1</v>
      </c>
      <c r="GJ1276" s="16">
        <v>1</v>
      </c>
      <c r="GK1276" s="16">
        <v>1</v>
      </c>
      <c r="GL1276" s="16">
        <v>1</v>
      </c>
      <c r="GM1276" s="16">
        <v>1</v>
      </c>
      <c r="GN1276" s="16">
        <v>1</v>
      </c>
      <c r="GO1276" s="16">
        <v>1</v>
      </c>
      <c r="GP1276" s="16">
        <v>1</v>
      </c>
      <c r="GQ1276" s="16">
        <v>1</v>
      </c>
      <c r="GR1276" s="16">
        <v>1</v>
      </c>
      <c r="GS1276" s="16">
        <v>1</v>
      </c>
      <c r="GT1276" s="16">
        <v>1</v>
      </c>
      <c r="GU1276" s="16">
        <v>1</v>
      </c>
      <c r="GV1276" s="16">
        <v>1</v>
      </c>
      <c r="GW1276" s="16">
        <v>1</v>
      </c>
      <c r="GX1276" s="16">
        <v>1</v>
      </c>
      <c r="GY1276" s="16">
        <v>1</v>
      </c>
      <c r="GZ1276" s="16">
        <v>1</v>
      </c>
      <c r="HA1276" s="16">
        <v>1</v>
      </c>
      <c r="HB1276" s="16">
        <v>1</v>
      </c>
      <c r="HC1276" s="16">
        <v>1</v>
      </c>
      <c r="HD1276" s="16">
        <v>1</v>
      </c>
      <c r="HE1276" s="16">
        <v>1</v>
      </c>
      <c r="HF1276" s="16">
        <v>1</v>
      </c>
      <c r="HG1276" s="16">
        <v>1</v>
      </c>
      <c r="HH1276" s="150"/>
      <c r="HI1276" s="150">
        <f t="shared" ref="HI1276" si="3321">SUM(HK1277:IO1277)</f>
        <v>0</v>
      </c>
      <c r="HJ1276" s="152" t="e">
        <v>#DIV/0!</v>
      </c>
      <c r="HK1276" s="16">
        <v>1</v>
      </c>
      <c r="HL1276" s="16">
        <v>1</v>
      </c>
      <c r="HM1276" s="16">
        <v>1</v>
      </c>
      <c r="HN1276" s="16">
        <v>1</v>
      </c>
      <c r="HO1276" s="16">
        <v>1</v>
      </c>
      <c r="HP1276" s="16"/>
      <c r="HQ1276" s="16"/>
      <c r="HR1276" s="16"/>
      <c r="HS1276" s="16"/>
      <c r="HT1276" s="16"/>
      <c r="HU1276" s="16"/>
      <c r="HV1276" s="16"/>
      <c r="HW1276" s="16"/>
      <c r="HX1276" s="16"/>
      <c r="HY1276" s="16"/>
      <c r="HZ1276" s="16"/>
      <c r="IA1276" s="16"/>
      <c r="IB1276" s="16"/>
      <c r="IC1276" s="16"/>
      <c r="ID1276" s="16"/>
      <c r="IE1276" s="16"/>
      <c r="IF1276" s="16"/>
      <c r="IG1276" s="16"/>
      <c r="IH1276" s="16"/>
      <c r="II1276" s="16"/>
      <c r="IJ1276" s="16"/>
      <c r="IK1276" s="16"/>
      <c r="IL1276" s="16"/>
      <c r="IM1276" s="16"/>
      <c r="IN1276" s="16"/>
      <c r="IO1276" s="16"/>
      <c r="IP1276" s="150"/>
      <c r="IQ1276" s="150">
        <v>0</v>
      </c>
      <c r="IR1276" s="152" t="e">
        <v>#DIV/0!</v>
      </c>
      <c r="IS1276" s="16"/>
      <c r="IT1276" s="16"/>
      <c r="IU1276" s="16"/>
      <c r="IV1276" s="16"/>
      <c r="IW1276" s="16"/>
      <c r="IX1276" s="16"/>
      <c r="IY1276" s="16"/>
      <c r="IZ1276" s="16"/>
      <c r="JA1276" s="16"/>
      <c r="JB1276" s="16"/>
      <c r="JC1276" s="16"/>
      <c r="JD1276" s="16"/>
      <c r="JE1276" s="16"/>
      <c r="JF1276" s="16"/>
      <c r="JG1276" s="16"/>
      <c r="JH1276" s="16"/>
      <c r="JI1276" s="16"/>
      <c r="JJ1276" s="16"/>
      <c r="JK1276" s="16"/>
      <c r="JL1276" s="16"/>
      <c r="JM1276" s="16"/>
      <c r="JN1276" s="16"/>
      <c r="JO1276" s="16"/>
      <c r="JP1276" s="16"/>
      <c r="JQ1276" s="16"/>
      <c r="JR1276" s="16"/>
      <c r="JS1276" s="16"/>
      <c r="JT1276" s="16"/>
      <c r="JU1276" s="23"/>
      <c r="JV1276" s="16"/>
      <c r="JW1276" s="150"/>
      <c r="JX1276" s="150">
        <v>0</v>
      </c>
      <c r="JY1276" s="152" t="e">
        <v>#DIV/0!</v>
      </c>
      <c r="JZ1276" s="16"/>
      <c r="KA1276" s="16"/>
      <c r="KB1276" s="16"/>
      <c r="KC1276" s="16"/>
      <c r="KD1276" s="16"/>
      <c r="KE1276" s="16"/>
      <c r="KF1276" s="16"/>
      <c r="KG1276" s="16"/>
      <c r="KH1276" s="16"/>
      <c r="KI1276" s="16"/>
      <c r="KJ1276" s="16"/>
      <c r="KK1276" s="16"/>
      <c r="KL1276" s="16"/>
      <c r="KM1276" s="16"/>
      <c r="KN1276" s="16"/>
      <c r="KO1276" s="16"/>
      <c r="KP1276" s="16"/>
      <c r="KQ1276" s="16"/>
      <c r="KR1276" s="16"/>
      <c r="KS1276" s="16"/>
      <c r="KT1276" s="16"/>
      <c r="KU1276" s="16"/>
      <c r="KV1276" s="16"/>
      <c r="KW1276" s="16"/>
      <c r="KX1276" s="16"/>
      <c r="KY1276" s="16"/>
      <c r="KZ1276" s="16"/>
      <c r="LA1276" s="16"/>
      <c r="LB1276" s="16"/>
      <c r="LC1276" s="16"/>
      <c r="LD1276" s="16"/>
      <c r="LE1276" s="150"/>
      <c r="LF1276" s="150">
        <v>0</v>
      </c>
      <c r="LG1276" s="152" t="e">
        <v>#DIV/0!</v>
      </c>
      <c r="LH1276" s="16"/>
      <c r="LI1276" s="16"/>
      <c r="LJ1276" s="16"/>
      <c r="LK1276" s="16"/>
      <c r="LL1276" s="16"/>
      <c r="LM1276" s="16"/>
      <c r="LN1276" s="16"/>
      <c r="LO1276" s="16"/>
      <c r="LP1276" s="16"/>
      <c r="LQ1276" s="16"/>
      <c r="LR1276" s="16"/>
      <c r="LS1276" s="16"/>
      <c r="LT1276" s="16"/>
      <c r="LU1276" s="16"/>
      <c r="LV1276" s="16"/>
      <c r="LW1276" s="16"/>
      <c r="LX1276" s="16"/>
      <c r="LY1276" s="16"/>
      <c r="LZ1276" s="16"/>
      <c r="MA1276" s="16"/>
      <c r="MB1276" s="16"/>
      <c r="MC1276" s="16"/>
      <c r="MD1276" s="16"/>
      <c r="ME1276" s="16"/>
      <c r="MF1276" s="16"/>
      <c r="MG1276" s="16"/>
      <c r="MH1276" s="16"/>
      <c r="MI1276" s="16"/>
      <c r="MJ1276" s="16"/>
      <c r="MK1276" s="16"/>
      <c r="ML1276" s="16"/>
    </row>
    <row r="1277" spans="1:350" ht="13.9" customHeight="1" outlineLevel="2" x14ac:dyDescent="0.2">
      <c r="A1277" s="186"/>
      <c r="B1277" s="182"/>
      <c r="C1277" s="155"/>
      <c r="D1277" s="155"/>
      <c r="E1277" s="176"/>
      <c r="F1277" s="176"/>
      <c r="G1277" s="176"/>
      <c r="H1277" s="171"/>
      <c r="I1277" s="171"/>
      <c r="J1277" s="213"/>
      <c r="K1277" s="213"/>
      <c r="L1277" s="173"/>
      <c r="M1277" s="173"/>
      <c r="N1277" s="184"/>
      <c r="O1277" s="157"/>
      <c r="P1277" s="17" t="s">
        <v>26</v>
      </c>
      <c r="Q1277" s="151"/>
      <c r="R1277" s="151"/>
      <c r="S1277" s="153"/>
      <c r="T1277" s="24"/>
      <c r="U1277" s="24"/>
      <c r="V1277" s="24"/>
      <c r="W1277" s="24"/>
      <c r="X1277" s="24"/>
      <c r="Y1277" s="24"/>
      <c r="Z1277" s="24"/>
      <c r="AA1277" s="24"/>
      <c r="AB1277" s="24"/>
      <c r="AC1277" s="24"/>
      <c r="AD1277" s="24"/>
      <c r="AE1277" s="24"/>
      <c r="AF1277" s="24"/>
      <c r="AG1277" s="24"/>
      <c r="AH1277" s="24"/>
      <c r="AI1277" s="24"/>
      <c r="AJ1277" s="24"/>
      <c r="AK1277" s="24"/>
      <c r="AL1277" s="24"/>
      <c r="AM1277" s="24"/>
      <c r="AN1277" s="24"/>
      <c r="AO1277" s="24"/>
      <c r="AP1277" s="24"/>
      <c r="AQ1277" s="24"/>
      <c r="AR1277" s="24"/>
      <c r="AS1277" s="24"/>
      <c r="AT1277" s="24"/>
      <c r="AU1277" s="24"/>
      <c r="AV1277" s="24"/>
      <c r="AW1277" s="24"/>
      <c r="AX1277" s="151"/>
      <c r="AY1277" s="151"/>
      <c r="AZ1277" s="153"/>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c r="CF1277" s="151"/>
      <c r="CG1277" s="151"/>
      <c r="CH1277" s="153"/>
      <c r="CI1277" s="141"/>
      <c r="CJ1277" s="141"/>
      <c r="CK1277" s="141"/>
      <c r="CL1277" s="141"/>
      <c r="CM1277" s="141"/>
      <c r="CN1277" s="141"/>
      <c r="CO1277" s="141"/>
      <c r="CP1277" s="141"/>
      <c r="CQ1277" s="141"/>
      <c r="CR1277" s="141"/>
      <c r="CS1277" s="141"/>
      <c r="CT1277" s="141"/>
      <c r="CU1277" s="141"/>
      <c r="CV1277" s="141"/>
      <c r="CW1277" s="141"/>
      <c r="CX1277" s="141"/>
      <c r="CY1277" s="141"/>
      <c r="CZ1277" s="141"/>
      <c r="DA1277" s="141"/>
      <c r="DB1277" s="141"/>
      <c r="DC1277" s="141"/>
      <c r="DD1277" s="141"/>
      <c r="DE1277" s="141"/>
      <c r="DF1277" s="141"/>
      <c r="DG1277" s="141"/>
      <c r="DH1277" s="141"/>
      <c r="DI1277" s="141"/>
      <c r="DJ1277" s="141"/>
      <c r="DK1277" s="141"/>
      <c r="DL1277" s="141"/>
      <c r="DM1277" s="141"/>
      <c r="DN1277" s="151"/>
      <c r="DO1277" s="151"/>
      <c r="DP1277" s="153"/>
      <c r="DQ1277" s="24"/>
      <c r="DR1277" s="24"/>
      <c r="DS1277" s="24"/>
      <c r="DT1277" s="24"/>
      <c r="DU1277" s="24"/>
      <c r="DV1277" s="24"/>
      <c r="DW1277" s="24"/>
      <c r="DX1277" s="24"/>
      <c r="DY1277" s="24"/>
      <c r="DZ1277" s="24"/>
      <c r="EA1277" s="24"/>
      <c r="EB1277" s="24"/>
      <c r="EC1277" s="24"/>
      <c r="ED1277" s="24"/>
      <c r="EE1277" s="24"/>
      <c r="EF1277" s="24"/>
      <c r="EG1277" s="24"/>
      <c r="EH1277" s="24"/>
      <c r="EI1277" s="24"/>
      <c r="EJ1277" s="24"/>
      <c r="EK1277" s="24"/>
      <c r="EL1277" s="24"/>
      <c r="EM1277" s="24"/>
      <c r="EN1277" s="24"/>
      <c r="EO1277" s="24"/>
      <c r="EP1277" s="24"/>
      <c r="EQ1277" s="24"/>
      <c r="ER1277" s="24"/>
      <c r="ES1277" s="151"/>
      <c r="ET1277" s="151"/>
      <c r="EU1277" s="153"/>
      <c r="EV1277" s="24"/>
      <c r="EW1277" s="125"/>
      <c r="EX1277" s="24"/>
      <c r="EY1277" s="24"/>
      <c r="EZ1277" s="24"/>
      <c r="FA1277" s="24"/>
      <c r="FB1277" s="24"/>
      <c r="FC1277" s="24"/>
      <c r="FD1277" s="24"/>
      <c r="FE1277" s="24"/>
      <c r="FF1277" s="24"/>
      <c r="FG1277" s="24"/>
      <c r="FH1277" s="24"/>
      <c r="FI1277" s="24"/>
      <c r="FJ1277" s="24"/>
      <c r="FK1277" s="24"/>
      <c r="FL1277" s="24"/>
      <c r="FM1277" s="24"/>
      <c r="FN1277" s="24"/>
      <c r="FO1277" s="24"/>
      <c r="FP1277" s="24"/>
      <c r="FQ1277" s="24"/>
      <c r="FR1277" s="24"/>
      <c r="FS1277" s="24"/>
      <c r="FT1277" s="24"/>
      <c r="FU1277" s="24"/>
      <c r="FV1277" s="24"/>
      <c r="FW1277" s="24"/>
      <c r="FX1277" s="24"/>
      <c r="FY1277" s="24"/>
      <c r="FZ1277" s="24"/>
      <c r="GA1277" s="151"/>
      <c r="GB1277" s="151"/>
      <c r="GC1277" s="153"/>
      <c r="GD1277" s="24"/>
      <c r="GE1277" s="24"/>
      <c r="GF1277" s="24"/>
      <c r="GG1277" s="24"/>
      <c r="GH1277" s="24"/>
      <c r="GI1277" s="24"/>
      <c r="GJ1277" s="24"/>
      <c r="GK1277" s="24"/>
      <c r="GL1277" s="24"/>
      <c r="GM1277" s="24"/>
      <c r="GN1277" s="24"/>
      <c r="GO1277" s="24"/>
      <c r="GP1277" s="24"/>
      <c r="GQ1277" s="24"/>
      <c r="GR1277" s="24"/>
      <c r="GS1277" s="24"/>
      <c r="GT1277" s="24"/>
      <c r="GU1277" s="24"/>
      <c r="GV1277" s="24"/>
      <c r="GW1277" s="24"/>
      <c r="GX1277" s="24"/>
      <c r="GY1277" s="24"/>
      <c r="GZ1277" s="24"/>
      <c r="HA1277" s="24"/>
      <c r="HB1277" s="24"/>
      <c r="HC1277" s="24"/>
      <c r="HD1277" s="24"/>
      <c r="HE1277" s="24"/>
      <c r="HF1277" s="24"/>
      <c r="HG1277" s="24"/>
      <c r="HH1277" s="151"/>
      <c r="HI1277" s="151"/>
      <c r="HJ1277" s="153"/>
      <c r="HK1277" s="24"/>
      <c r="HL1277" s="24"/>
      <c r="HM1277" s="24"/>
      <c r="HN1277" s="24"/>
      <c r="HO1277" s="24"/>
      <c r="HP1277" s="24"/>
      <c r="HQ1277" s="24"/>
      <c r="HR1277" s="24"/>
      <c r="HS1277" s="24"/>
      <c r="HT1277" s="24"/>
      <c r="HU1277" s="24"/>
      <c r="HV1277" s="24"/>
      <c r="HW1277" s="24"/>
      <c r="HX1277" s="24"/>
      <c r="HY1277" s="24"/>
      <c r="HZ1277" s="24"/>
      <c r="IA1277" s="24"/>
      <c r="IB1277" s="24"/>
      <c r="IC1277" s="24"/>
      <c r="ID1277" s="24"/>
      <c r="IE1277" s="24"/>
      <c r="IF1277" s="24"/>
      <c r="IG1277" s="24"/>
      <c r="IH1277" s="24"/>
      <c r="II1277" s="24"/>
      <c r="IJ1277" s="24"/>
      <c r="IK1277" s="24"/>
      <c r="IL1277" s="24"/>
      <c r="IM1277" s="24"/>
      <c r="IN1277" s="24"/>
      <c r="IO1277" s="24"/>
      <c r="IP1277" s="151"/>
      <c r="IQ1277" s="151"/>
      <c r="IR1277" s="153"/>
      <c r="IS1277" s="24"/>
      <c r="IT1277" s="24"/>
      <c r="IU1277" s="24"/>
      <c r="IV1277" s="24"/>
      <c r="IW1277" s="24"/>
      <c r="IX1277" s="24"/>
      <c r="IY1277" s="24"/>
      <c r="IZ1277" s="24"/>
      <c r="JA1277" s="24"/>
      <c r="JB1277" s="24"/>
      <c r="JC1277" s="24"/>
      <c r="JD1277" s="24"/>
      <c r="JE1277" s="24"/>
      <c r="JF1277" s="24"/>
      <c r="JG1277" s="24"/>
      <c r="JH1277" s="24"/>
      <c r="JI1277" s="24"/>
      <c r="JJ1277" s="24"/>
      <c r="JK1277" s="24"/>
      <c r="JL1277" s="24"/>
      <c r="JM1277" s="24"/>
      <c r="JN1277" s="24"/>
      <c r="JO1277" s="24"/>
      <c r="JP1277" s="24"/>
      <c r="JQ1277" s="24"/>
      <c r="JR1277" s="24"/>
      <c r="JS1277" s="24"/>
      <c r="JT1277" s="24"/>
      <c r="JU1277" s="25"/>
      <c r="JV1277" s="24"/>
      <c r="JW1277" s="151"/>
      <c r="JX1277" s="151"/>
      <c r="JY1277" s="153"/>
      <c r="JZ1277" s="24"/>
      <c r="KA1277" s="24"/>
      <c r="KB1277" s="24"/>
      <c r="KC1277" s="24"/>
      <c r="KD1277" s="24"/>
      <c r="KE1277" s="24"/>
      <c r="KF1277" s="24"/>
      <c r="KG1277" s="24"/>
      <c r="KH1277" s="24"/>
      <c r="KI1277" s="24"/>
      <c r="KJ1277" s="24"/>
      <c r="KK1277" s="24"/>
      <c r="KL1277" s="24"/>
      <c r="KM1277" s="24"/>
      <c r="KN1277" s="24"/>
      <c r="KO1277" s="24"/>
      <c r="KP1277" s="24"/>
      <c r="KQ1277" s="24"/>
      <c r="KR1277" s="24"/>
      <c r="KS1277" s="24"/>
      <c r="KT1277" s="24"/>
      <c r="KU1277" s="24"/>
      <c r="KV1277" s="24"/>
      <c r="KW1277" s="24"/>
      <c r="KX1277" s="24"/>
      <c r="KY1277" s="24"/>
      <c r="KZ1277" s="24"/>
      <c r="LA1277" s="24"/>
      <c r="LB1277" s="24"/>
      <c r="LC1277" s="24"/>
      <c r="LD1277" s="24"/>
      <c r="LE1277" s="151"/>
      <c r="LF1277" s="151"/>
      <c r="LG1277" s="153"/>
      <c r="LH1277" s="24"/>
      <c r="LI1277" s="24"/>
      <c r="LJ1277" s="24"/>
      <c r="LK1277" s="24"/>
      <c r="LL1277" s="24"/>
      <c r="LM1277" s="24"/>
      <c r="LN1277" s="24"/>
      <c r="LO1277" s="24"/>
      <c r="LP1277" s="24"/>
      <c r="LQ1277" s="24"/>
      <c r="LR1277" s="24"/>
      <c r="LS1277" s="24"/>
      <c r="LT1277" s="24"/>
      <c r="LU1277" s="24"/>
      <c r="LV1277" s="24"/>
      <c r="LW1277" s="24"/>
      <c r="LX1277" s="24"/>
      <c r="LY1277" s="24"/>
      <c r="LZ1277" s="24"/>
      <c r="MA1277" s="24"/>
      <c r="MB1277" s="24"/>
      <c r="MC1277" s="24"/>
      <c r="MD1277" s="24"/>
      <c r="ME1277" s="24"/>
      <c r="MF1277" s="24"/>
      <c r="MG1277" s="24"/>
      <c r="MH1277" s="24"/>
      <c r="MI1277" s="24"/>
      <c r="MJ1277" s="24"/>
      <c r="MK1277" s="24"/>
      <c r="ML1277" s="24"/>
    </row>
    <row r="1278" spans="1:350" ht="13.9" customHeight="1" outlineLevel="2" x14ac:dyDescent="0.2">
      <c r="A1278" s="185" t="s">
        <v>754</v>
      </c>
      <c r="B1278" s="181" t="s">
        <v>740</v>
      </c>
      <c r="C1278" s="154" t="s">
        <v>59</v>
      </c>
      <c r="D1278" s="154">
        <v>104</v>
      </c>
      <c r="E1278" s="175"/>
      <c r="F1278" s="175">
        <f>D1278-E1278</f>
        <v>104</v>
      </c>
      <c r="G1278" s="175" t="s">
        <v>849</v>
      </c>
      <c r="H1278" s="170" t="s">
        <v>862</v>
      </c>
      <c r="I1278" s="170" t="s">
        <v>975</v>
      </c>
      <c r="J1278" s="212">
        <f ca="1">E1278+Q1278+AX1278+CF1278+DN1278+ES1278+GA1278+HH1278+IP1278+JW1278+LE1278</f>
        <v>96</v>
      </c>
      <c r="K1278" s="212">
        <f>E1278+R1278+AY1278+CG1278+DO1278+ET1278+GB1278+HI1278+IQ1278+JX1278+LF1278</f>
        <v>0</v>
      </c>
      <c r="L1278" s="172">
        <f ca="1">K1278/J1278</f>
        <v>0</v>
      </c>
      <c r="M1278" s="172">
        <f>K1278/D1278</f>
        <v>0</v>
      </c>
      <c r="N1278" s="183">
        <f ca="1">SUMIF($EV$8:$FZ$9,$O$5,$EV1279:$FZ1279)-SUMIF($EV$8:$FZ$9,$Q$5,$EV1279:$FZ1279)</f>
        <v>0</v>
      </c>
      <c r="O1278" s="156"/>
      <c r="P1278" s="16" t="s">
        <v>25</v>
      </c>
      <c r="Q1278" s="150">
        <v>0</v>
      </c>
      <c r="R1278" s="150">
        <v>0</v>
      </c>
      <c r="S1278" s="152" t="e">
        <v>#DIV/0!</v>
      </c>
      <c r="T1278" s="16"/>
      <c r="U1278" s="16"/>
      <c r="V1278" s="16"/>
      <c r="W1278" s="16"/>
      <c r="X1278" s="16"/>
      <c r="Y1278" s="16"/>
      <c r="Z1278" s="16"/>
      <c r="AA1278" s="16"/>
      <c r="AB1278" s="16"/>
      <c r="AC1278" s="16"/>
      <c r="AD1278" s="16"/>
      <c r="AE1278" s="16"/>
      <c r="AF1278" s="16"/>
      <c r="AG1278" s="16"/>
      <c r="AH1278" s="16"/>
      <c r="AI1278" s="16"/>
      <c r="AJ1278" s="16"/>
      <c r="AK1278" s="16"/>
      <c r="AL1278" s="16"/>
      <c r="AM1278" s="16"/>
      <c r="AN1278" s="16"/>
      <c r="AO1278" s="16"/>
      <c r="AP1278" s="16"/>
      <c r="AQ1278" s="16"/>
      <c r="AR1278" s="16"/>
      <c r="AS1278" s="16"/>
      <c r="AT1278" s="16"/>
      <c r="AU1278" s="16"/>
      <c r="AV1278" s="16"/>
      <c r="AW1278" s="16"/>
      <c r="AX1278" s="150">
        <f t="shared" ca="1" si="3200"/>
        <v>0</v>
      </c>
      <c r="AY1278" s="150">
        <f>SUM(BA1279:CE1279)</f>
        <v>0</v>
      </c>
      <c r="AZ1278" s="152" t="e">
        <f ca="1">AY1278/AX1278</f>
        <v>#DIV/0!</v>
      </c>
      <c r="BA1278" s="16"/>
      <c r="BB1278" s="16"/>
      <c r="BC1278" s="16"/>
      <c r="BD1278" s="16"/>
      <c r="BE1278" s="16"/>
      <c r="BF1278" s="16"/>
      <c r="BG1278" s="16"/>
      <c r="BH1278" s="16"/>
      <c r="BI1278" s="16"/>
      <c r="BJ1278" s="16"/>
      <c r="BK1278" s="16"/>
      <c r="BL1278" s="16"/>
      <c r="BM1278" s="16"/>
      <c r="BN1278" s="16"/>
      <c r="BO1278" s="16"/>
      <c r="BP1278" s="16"/>
      <c r="BQ1278" s="16"/>
      <c r="BR1278" s="16"/>
      <c r="BS1278" s="16"/>
      <c r="BT1278" s="16"/>
      <c r="BU1278" s="16"/>
      <c r="BV1278" s="16"/>
      <c r="BW1278" s="16"/>
      <c r="BX1278" s="16"/>
      <c r="BY1278" s="16"/>
      <c r="BZ1278" s="16"/>
      <c r="CA1278" s="16"/>
      <c r="CB1278" s="16"/>
      <c r="CC1278" s="16"/>
      <c r="CD1278" s="16"/>
      <c r="CE1278" s="16"/>
      <c r="CF1278" s="150">
        <f t="shared" ref="CF1278" si="3322">SUM(CI1278:DM1278)</f>
        <v>7</v>
      </c>
      <c r="CG1278" s="150">
        <f>SUM(CI1279:DM1279)</f>
        <v>0</v>
      </c>
      <c r="CH1278" s="152">
        <f>CG1278/CF1278</f>
        <v>0</v>
      </c>
      <c r="CI1278" s="129"/>
      <c r="CJ1278" s="129"/>
      <c r="CK1278" s="129"/>
      <c r="CL1278" s="129"/>
      <c r="CM1278" s="129"/>
      <c r="CN1278" s="129"/>
      <c r="CO1278" s="129"/>
      <c r="CP1278" s="129"/>
      <c r="CQ1278" s="129"/>
      <c r="CR1278" s="129"/>
      <c r="CS1278" s="129"/>
      <c r="CT1278" s="129"/>
      <c r="CU1278" s="129"/>
      <c r="CV1278" s="129"/>
      <c r="CW1278" s="129"/>
      <c r="CX1278" s="129"/>
      <c r="CY1278" s="129"/>
      <c r="CZ1278" s="129"/>
      <c r="DA1278" s="129"/>
      <c r="DB1278" s="129"/>
      <c r="DC1278" s="129"/>
      <c r="DD1278" s="129"/>
      <c r="DE1278" s="129"/>
      <c r="DF1278" s="129"/>
      <c r="DG1278" s="129">
        <v>1</v>
      </c>
      <c r="DH1278" s="129">
        <v>1</v>
      </c>
      <c r="DI1278" s="129">
        <v>1</v>
      </c>
      <c r="DJ1278" s="129">
        <v>1</v>
      </c>
      <c r="DK1278" s="129">
        <v>1</v>
      </c>
      <c r="DL1278" s="129">
        <v>1</v>
      </c>
      <c r="DM1278" s="129">
        <v>1</v>
      </c>
      <c r="DN1278" s="150">
        <f t="shared" ref="DN1278" si="3323">SUM(DQ1278:ER1278)</f>
        <v>28</v>
      </c>
      <c r="DO1278" s="150">
        <f>SUM(DQ1279:ER1279)</f>
        <v>0</v>
      </c>
      <c r="DP1278" s="152">
        <f t="shared" si="3240"/>
        <v>0</v>
      </c>
      <c r="DQ1278" s="16">
        <v>1</v>
      </c>
      <c r="DR1278" s="16">
        <v>1</v>
      </c>
      <c r="DS1278" s="16">
        <v>1</v>
      </c>
      <c r="DT1278" s="16">
        <v>1</v>
      </c>
      <c r="DU1278" s="16">
        <v>1</v>
      </c>
      <c r="DV1278" s="16">
        <v>1</v>
      </c>
      <c r="DW1278" s="16">
        <v>1</v>
      </c>
      <c r="DX1278" s="16">
        <v>1</v>
      </c>
      <c r="DY1278" s="16">
        <v>1</v>
      </c>
      <c r="DZ1278" s="16">
        <v>1</v>
      </c>
      <c r="EA1278" s="16">
        <v>1</v>
      </c>
      <c r="EB1278" s="16">
        <v>1</v>
      </c>
      <c r="EC1278" s="16">
        <v>1</v>
      </c>
      <c r="ED1278" s="16">
        <v>1</v>
      </c>
      <c r="EE1278" s="16">
        <v>1</v>
      </c>
      <c r="EF1278" s="16">
        <v>1</v>
      </c>
      <c r="EG1278" s="16">
        <v>1</v>
      </c>
      <c r="EH1278" s="16">
        <v>1</v>
      </c>
      <c r="EI1278" s="16">
        <v>1</v>
      </c>
      <c r="EJ1278" s="16">
        <v>1</v>
      </c>
      <c r="EK1278" s="16">
        <v>1</v>
      </c>
      <c r="EL1278" s="16">
        <v>1</v>
      </c>
      <c r="EM1278" s="16">
        <v>1</v>
      </c>
      <c r="EN1278" s="16">
        <v>1</v>
      </c>
      <c r="EO1278" s="16">
        <v>1</v>
      </c>
      <c r="EP1278" s="16">
        <v>1</v>
      </c>
      <c r="EQ1278" s="16">
        <v>1</v>
      </c>
      <c r="ER1278" s="16">
        <v>1</v>
      </c>
      <c r="ES1278" s="150">
        <f t="shared" ca="1" si="3234"/>
        <v>31</v>
      </c>
      <c r="ET1278" s="150">
        <f t="shared" si="3276"/>
        <v>0</v>
      </c>
      <c r="EU1278" s="152">
        <f t="shared" ca="1" si="3277"/>
        <v>0</v>
      </c>
      <c r="EV1278" s="16">
        <v>1</v>
      </c>
      <c r="EW1278" s="67">
        <v>1</v>
      </c>
      <c r="EX1278" s="16">
        <v>1</v>
      </c>
      <c r="EY1278" s="16">
        <v>1</v>
      </c>
      <c r="EZ1278" s="16">
        <v>1</v>
      </c>
      <c r="FA1278" s="16">
        <v>1</v>
      </c>
      <c r="FB1278" s="16">
        <v>1</v>
      </c>
      <c r="FC1278" s="16">
        <v>1</v>
      </c>
      <c r="FD1278" s="16">
        <v>1</v>
      </c>
      <c r="FE1278" s="16">
        <v>1</v>
      </c>
      <c r="FF1278" s="16">
        <v>1</v>
      </c>
      <c r="FG1278" s="16">
        <v>1</v>
      </c>
      <c r="FH1278" s="16">
        <v>1</v>
      </c>
      <c r="FI1278" s="16">
        <v>1</v>
      </c>
      <c r="FJ1278" s="16">
        <v>1</v>
      </c>
      <c r="FK1278" s="16">
        <v>1</v>
      </c>
      <c r="FL1278" s="16">
        <v>1</v>
      </c>
      <c r="FM1278" s="16">
        <v>1</v>
      </c>
      <c r="FN1278" s="16">
        <v>1</v>
      </c>
      <c r="FO1278" s="16">
        <v>1</v>
      </c>
      <c r="FP1278" s="16">
        <v>1</v>
      </c>
      <c r="FQ1278" s="16">
        <v>1</v>
      </c>
      <c r="FR1278" s="16">
        <v>1</v>
      </c>
      <c r="FS1278" s="16">
        <v>1</v>
      </c>
      <c r="FT1278" s="16">
        <v>1</v>
      </c>
      <c r="FU1278" s="16">
        <v>1</v>
      </c>
      <c r="FV1278" s="16">
        <v>1</v>
      </c>
      <c r="FW1278" s="16">
        <v>1</v>
      </c>
      <c r="FX1278" s="16">
        <v>1</v>
      </c>
      <c r="FY1278" s="16">
        <v>1</v>
      </c>
      <c r="FZ1278" s="16">
        <v>1</v>
      </c>
      <c r="GA1278" s="150">
        <f t="shared" ref="GA1278" ca="1" si="3324">SUMIF($GD$8:$HG$9,$O$5,GD1278:HG1278)</f>
        <v>30</v>
      </c>
      <c r="GB1278" s="150">
        <f t="shared" ref="GB1278" si="3325">SUM(GD1279:HG1279)</f>
        <v>0</v>
      </c>
      <c r="GC1278" s="152">
        <f t="shared" ref="GC1278" ca="1" si="3326">GB1278/GA1278</f>
        <v>0</v>
      </c>
      <c r="GD1278" s="16">
        <v>1</v>
      </c>
      <c r="GE1278" s="16">
        <v>1</v>
      </c>
      <c r="GF1278" s="16">
        <v>1</v>
      </c>
      <c r="GG1278" s="16">
        <v>1</v>
      </c>
      <c r="GH1278" s="16">
        <v>1</v>
      </c>
      <c r="GI1278" s="16">
        <v>1</v>
      </c>
      <c r="GJ1278" s="16">
        <v>1</v>
      </c>
      <c r="GK1278" s="16">
        <v>1</v>
      </c>
      <c r="GL1278" s="16">
        <v>1</v>
      </c>
      <c r="GM1278" s="16">
        <v>1</v>
      </c>
      <c r="GN1278" s="16">
        <v>1</v>
      </c>
      <c r="GO1278" s="16">
        <v>1</v>
      </c>
      <c r="GP1278" s="16">
        <v>1</v>
      </c>
      <c r="GQ1278" s="16">
        <v>1</v>
      </c>
      <c r="GR1278" s="16">
        <v>1</v>
      </c>
      <c r="GS1278" s="16">
        <v>1</v>
      </c>
      <c r="GT1278" s="16">
        <v>1</v>
      </c>
      <c r="GU1278" s="16">
        <v>1</v>
      </c>
      <c r="GV1278" s="16">
        <v>1</v>
      </c>
      <c r="GW1278" s="16">
        <v>1</v>
      </c>
      <c r="GX1278" s="16">
        <v>1</v>
      </c>
      <c r="GY1278" s="16">
        <v>1</v>
      </c>
      <c r="GZ1278" s="16">
        <v>1</v>
      </c>
      <c r="HA1278" s="16">
        <v>1</v>
      </c>
      <c r="HB1278" s="16">
        <v>1</v>
      </c>
      <c r="HC1278" s="16">
        <v>1</v>
      </c>
      <c r="HD1278" s="16">
        <v>1</v>
      </c>
      <c r="HE1278" s="16">
        <v>1</v>
      </c>
      <c r="HF1278" s="16">
        <v>1</v>
      </c>
      <c r="HG1278" s="16">
        <v>1</v>
      </c>
      <c r="HH1278" s="150"/>
      <c r="HI1278" s="150">
        <f t="shared" ref="HI1278" si="3327">SUM(HK1279:IO1279)</f>
        <v>0</v>
      </c>
      <c r="HJ1278" s="152" t="e">
        <v>#DIV/0!</v>
      </c>
      <c r="HK1278" s="16">
        <v>1</v>
      </c>
      <c r="HL1278" s="16">
        <v>1</v>
      </c>
      <c r="HM1278" s="16">
        <v>1</v>
      </c>
      <c r="HN1278" s="16">
        <v>1</v>
      </c>
      <c r="HO1278" s="16">
        <v>4</v>
      </c>
      <c r="HP1278" s="16"/>
      <c r="HQ1278" s="16"/>
      <c r="HR1278" s="16"/>
      <c r="HS1278" s="16"/>
      <c r="HT1278" s="16"/>
      <c r="HU1278" s="16"/>
      <c r="HV1278" s="16"/>
      <c r="HW1278" s="16"/>
      <c r="HX1278" s="16"/>
      <c r="HY1278" s="16"/>
      <c r="HZ1278" s="16"/>
      <c r="IA1278" s="16"/>
      <c r="IB1278" s="16"/>
      <c r="IC1278" s="16"/>
      <c r="ID1278" s="16"/>
      <c r="IE1278" s="16"/>
      <c r="IF1278" s="16"/>
      <c r="IG1278" s="16"/>
      <c r="IH1278" s="16"/>
      <c r="II1278" s="16"/>
      <c r="IJ1278" s="16"/>
      <c r="IK1278" s="16"/>
      <c r="IL1278" s="16"/>
      <c r="IM1278" s="16"/>
      <c r="IN1278" s="16"/>
      <c r="IO1278" s="16"/>
      <c r="IP1278" s="150"/>
      <c r="IQ1278" s="150">
        <v>0</v>
      </c>
      <c r="IR1278" s="152" t="e">
        <v>#DIV/0!</v>
      </c>
      <c r="IS1278" s="16"/>
      <c r="IT1278" s="16"/>
      <c r="IU1278" s="16"/>
      <c r="IV1278" s="16"/>
      <c r="IW1278" s="16"/>
      <c r="IX1278" s="16"/>
      <c r="IY1278" s="16"/>
      <c r="IZ1278" s="16"/>
      <c r="JA1278" s="16"/>
      <c r="JB1278" s="16"/>
      <c r="JC1278" s="16"/>
      <c r="JD1278" s="16"/>
      <c r="JE1278" s="16"/>
      <c r="JF1278" s="16"/>
      <c r="JG1278" s="16"/>
      <c r="JH1278" s="16"/>
      <c r="JI1278" s="16"/>
      <c r="JJ1278" s="16"/>
      <c r="JK1278" s="16"/>
      <c r="JL1278" s="16"/>
      <c r="JM1278" s="16"/>
      <c r="JN1278" s="16"/>
      <c r="JO1278" s="16"/>
      <c r="JP1278" s="16"/>
      <c r="JQ1278" s="16"/>
      <c r="JR1278" s="16"/>
      <c r="JS1278" s="16"/>
      <c r="JT1278" s="16"/>
      <c r="JU1278" s="23"/>
      <c r="JV1278" s="16"/>
      <c r="JW1278" s="150"/>
      <c r="JX1278" s="150">
        <v>0</v>
      </c>
      <c r="JY1278" s="152" t="e">
        <v>#DIV/0!</v>
      </c>
      <c r="JZ1278" s="16"/>
      <c r="KA1278" s="16"/>
      <c r="KB1278" s="16"/>
      <c r="KC1278" s="16"/>
      <c r="KD1278" s="16"/>
      <c r="KE1278" s="16"/>
      <c r="KF1278" s="16"/>
      <c r="KG1278" s="16"/>
      <c r="KH1278" s="16"/>
      <c r="KI1278" s="16"/>
      <c r="KJ1278" s="16"/>
      <c r="KK1278" s="16"/>
      <c r="KL1278" s="16"/>
      <c r="KM1278" s="16"/>
      <c r="KN1278" s="16"/>
      <c r="KO1278" s="16"/>
      <c r="KP1278" s="16"/>
      <c r="KQ1278" s="16"/>
      <c r="KR1278" s="16"/>
      <c r="KS1278" s="16"/>
      <c r="KT1278" s="16"/>
      <c r="KU1278" s="16"/>
      <c r="KV1278" s="16"/>
      <c r="KW1278" s="16"/>
      <c r="KX1278" s="16"/>
      <c r="KY1278" s="16"/>
      <c r="KZ1278" s="16"/>
      <c r="LA1278" s="16"/>
      <c r="LB1278" s="16"/>
      <c r="LC1278" s="16"/>
      <c r="LD1278" s="16"/>
      <c r="LE1278" s="150"/>
      <c r="LF1278" s="150">
        <v>0</v>
      </c>
      <c r="LG1278" s="152" t="e">
        <v>#DIV/0!</v>
      </c>
      <c r="LH1278" s="16"/>
      <c r="LI1278" s="16"/>
      <c r="LJ1278" s="16"/>
      <c r="LK1278" s="16"/>
      <c r="LL1278" s="16"/>
      <c r="LM1278" s="16"/>
      <c r="LN1278" s="16"/>
      <c r="LO1278" s="16"/>
      <c r="LP1278" s="16"/>
      <c r="LQ1278" s="16"/>
      <c r="LR1278" s="16"/>
      <c r="LS1278" s="16"/>
      <c r="LT1278" s="16"/>
      <c r="LU1278" s="16"/>
      <c r="LV1278" s="16"/>
      <c r="LW1278" s="16"/>
      <c r="LX1278" s="16"/>
      <c r="LY1278" s="16"/>
      <c r="LZ1278" s="16"/>
      <c r="MA1278" s="16"/>
      <c r="MB1278" s="16"/>
      <c r="MC1278" s="16"/>
      <c r="MD1278" s="16"/>
      <c r="ME1278" s="16"/>
      <c r="MF1278" s="16"/>
      <c r="MG1278" s="16"/>
      <c r="MH1278" s="16"/>
      <c r="MI1278" s="16"/>
      <c r="MJ1278" s="16"/>
      <c r="MK1278" s="16"/>
      <c r="ML1278" s="16"/>
    </row>
    <row r="1279" spans="1:350" ht="13.9" customHeight="1" outlineLevel="2" x14ac:dyDescent="0.2">
      <c r="A1279" s="186"/>
      <c r="B1279" s="182"/>
      <c r="C1279" s="155"/>
      <c r="D1279" s="155"/>
      <c r="E1279" s="176"/>
      <c r="F1279" s="176"/>
      <c r="G1279" s="176"/>
      <c r="H1279" s="171"/>
      <c r="I1279" s="171"/>
      <c r="J1279" s="213"/>
      <c r="K1279" s="213"/>
      <c r="L1279" s="173"/>
      <c r="M1279" s="173"/>
      <c r="N1279" s="184"/>
      <c r="O1279" s="157"/>
      <c r="P1279" s="17" t="s">
        <v>26</v>
      </c>
      <c r="Q1279" s="151"/>
      <c r="R1279" s="151"/>
      <c r="S1279" s="153"/>
      <c r="T1279" s="24"/>
      <c r="U1279" s="24"/>
      <c r="V1279" s="24"/>
      <c r="W1279" s="24"/>
      <c r="X1279" s="24"/>
      <c r="Y1279" s="24"/>
      <c r="Z1279" s="24"/>
      <c r="AA1279" s="24"/>
      <c r="AB1279" s="24"/>
      <c r="AC1279" s="24"/>
      <c r="AD1279" s="24"/>
      <c r="AE1279" s="24"/>
      <c r="AF1279" s="24"/>
      <c r="AG1279" s="24"/>
      <c r="AH1279" s="24"/>
      <c r="AI1279" s="24"/>
      <c r="AJ1279" s="24"/>
      <c r="AK1279" s="24"/>
      <c r="AL1279" s="24"/>
      <c r="AM1279" s="24"/>
      <c r="AN1279" s="24"/>
      <c r="AO1279" s="24"/>
      <c r="AP1279" s="24"/>
      <c r="AQ1279" s="24"/>
      <c r="AR1279" s="24"/>
      <c r="AS1279" s="24"/>
      <c r="AT1279" s="24"/>
      <c r="AU1279" s="24"/>
      <c r="AV1279" s="24"/>
      <c r="AW1279" s="24"/>
      <c r="AX1279" s="151"/>
      <c r="AY1279" s="151"/>
      <c r="AZ1279" s="153"/>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c r="CF1279" s="151"/>
      <c r="CG1279" s="151"/>
      <c r="CH1279" s="153"/>
      <c r="CI1279" s="141"/>
      <c r="CJ1279" s="141"/>
      <c r="CK1279" s="141"/>
      <c r="CL1279" s="141"/>
      <c r="CM1279" s="141"/>
      <c r="CN1279" s="141"/>
      <c r="CO1279" s="141"/>
      <c r="CP1279" s="141"/>
      <c r="CQ1279" s="141"/>
      <c r="CR1279" s="141"/>
      <c r="CS1279" s="141"/>
      <c r="CT1279" s="141"/>
      <c r="CU1279" s="141"/>
      <c r="CV1279" s="141"/>
      <c r="CW1279" s="141"/>
      <c r="CX1279" s="141"/>
      <c r="CY1279" s="141"/>
      <c r="CZ1279" s="141"/>
      <c r="DA1279" s="141"/>
      <c r="DB1279" s="141"/>
      <c r="DC1279" s="141"/>
      <c r="DD1279" s="141"/>
      <c r="DE1279" s="141"/>
      <c r="DF1279" s="141"/>
      <c r="DG1279" s="141"/>
      <c r="DH1279" s="141"/>
      <c r="DI1279" s="141"/>
      <c r="DJ1279" s="141"/>
      <c r="DK1279" s="141"/>
      <c r="DL1279" s="141"/>
      <c r="DM1279" s="141"/>
      <c r="DN1279" s="151"/>
      <c r="DO1279" s="151"/>
      <c r="DP1279" s="153"/>
      <c r="DQ1279" s="24"/>
      <c r="DR1279" s="24"/>
      <c r="DS1279" s="24"/>
      <c r="DT1279" s="24"/>
      <c r="DU1279" s="24"/>
      <c r="DV1279" s="24"/>
      <c r="DW1279" s="24"/>
      <c r="DX1279" s="24"/>
      <c r="DY1279" s="24"/>
      <c r="DZ1279" s="24"/>
      <c r="EA1279" s="24"/>
      <c r="EB1279" s="24"/>
      <c r="EC1279" s="24"/>
      <c r="ED1279" s="24"/>
      <c r="EE1279" s="24"/>
      <c r="EF1279" s="24"/>
      <c r="EG1279" s="24"/>
      <c r="EH1279" s="24"/>
      <c r="EI1279" s="24"/>
      <c r="EJ1279" s="24"/>
      <c r="EK1279" s="24"/>
      <c r="EL1279" s="24"/>
      <c r="EM1279" s="24"/>
      <c r="EN1279" s="24"/>
      <c r="EO1279" s="24"/>
      <c r="EP1279" s="24"/>
      <c r="EQ1279" s="24"/>
      <c r="ER1279" s="24"/>
      <c r="ES1279" s="151"/>
      <c r="ET1279" s="151"/>
      <c r="EU1279" s="153"/>
      <c r="EV1279" s="24"/>
      <c r="EW1279" s="125"/>
      <c r="EX1279" s="24"/>
      <c r="EY1279" s="24"/>
      <c r="EZ1279" s="24"/>
      <c r="FA1279" s="24"/>
      <c r="FB1279" s="24"/>
      <c r="FC1279" s="24"/>
      <c r="FD1279" s="24"/>
      <c r="FE1279" s="24"/>
      <c r="FF1279" s="24"/>
      <c r="FG1279" s="24"/>
      <c r="FH1279" s="24"/>
      <c r="FI1279" s="24"/>
      <c r="FJ1279" s="24"/>
      <c r="FK1279" s="24"/>
      <c r="FL1279" s="24"/>
      <c r="FM1279" s="24"/>
      <c r="FN1279" s="24"/>
      <c r="FO1279" s="24"/>
      <c r="FP1279" s="24"/>
      <c r="FQ1279" s="24"/>
      <c r="FR1279" s="24"/>
      <c r="FS1279" s="24"/>
      <c r="FT1279" s="24"/>
      <c r="FU1279" s="24"/>
      <c r="FV1279" s="24"/>
      <c r="FW1279" s="24"/>
      <c r="FX1279" s="24"/>
      <c r="FY1279" s="24"/>
      <c r="FZ1279" s="24"/>
      <c r="GA1279" s="151"/>
      <c r="GB1279" s="151"/>
      <c r="GC1279" s="153"/>
      <c r="GD1279" s="24"/>
      <c r="GE1279" s="24"/>
      <c r="GF1279" s="24"/>
      <c r="GG1279" s="24"/>
      <c r="GH1279" s="24"/>
      <c r="GI1279" s="24"/>
      <c r="GJ1279" s="24"/>
      <c r="GK1279" s="24"/>
      <c r="GL1279" s="24"/>
      <c r="GM1279" s="24"/>
      <c r="GN1279" s="24"/>
      <c r="GO1279" s="24"/>
      <c r="GP1279" s="24"/>
      <c r="GQ1279" s="24"/>
      <c r="GR1279" s="24"/>
      <c r="GS1279" s="24"/>
      <c r="GT1279" s="24"/>
      <c r="GU1279" s="24"/>
      <c r="GV1279" s="24"/>
      <c r="GW1279" s="24"/>
      <c r="GX1279" s="24"/>
      <c r="GY1279" s="24"/>
      <c r="GZ1279" s="24"/>
      <c r="HA1279" s="24"/>
      <c r="HB1279" s="24"/>
      <c r="HC1279" s="24"/>
      <c r="HD1279" s="24"/>
      <c r="HE1279" s="24"/>
      <c r="HF1279" s="24"/>
      <c r="HG1279" s="24"/>
      <c r="HH1279" s="151"/>
      <c r="HI1279" s="151"/>
      <c r="HJ1279" s="153"/>
      <c r="HK1279" s="24"/>
      <c r="HL1279" s="24"/>
      <c r="HM1279" s="24"/>
      <c r="HN1279" s="24"/>
      <c r="HO1279" s="24"/>
      <c r="HP1279" s="24"/>
      <c r="HQ1279" s="24"/>
      <c r="HR1279" s="24"/>
      <c r="HS1279" s="24"/>
      <c r="HT1279" s="24"/>
      <c r="HU1279" s="24"/>
      <c r="HV1279" s="24"/>
      <c r="HW1279" s="24"/>
      <c r="HX1279" s="24"/>
      <c r="HY1279" s="24"/>
      <c r="HZ1279" s="24"/>
      <c r="IA1279" s="24"/>
      <c r="IB1279" s="24"/>
      <c r="IC1279" s="24"/>
      <c r="ID1279" s="24"/>
      <c r="IE1279" s="24"/>
      <c r="IF1279" s="24"/>
      <c r="IG1279" s="24"/>
      <c r="IH1279" s="24"/>
      <c r="II1279" s="24"/>
      <c r="IJ1279" s="24"/>
      <c r="IK1279" s="24"/>
      <c r="IL1279" s="24"/>
      <c r="IM1279" s="24"/>
      <c r="IN1279" s="24"/>
      <c r="IO1279" s="24"/>
      <c r="IP1279" s="151"/>
      <c r="IQ1279" s="151"/>
      <c r="IR1279" s="153"/>
      <c r="IS1279" s="24"/>
      <c r="IT1279" s="24"/>
      <c r="IU1279" s="24"/>
      <c r="IV1279" s="24"/>
      <c r="IW1279" s="24"/>
      <c r="IX1279" s="24"/>
      <c r="IY1279" s="24"/>
      <c r="IZ1279" s="24"/>
      <c r="JA1279" s="24"/>
      <c r="JB1279" s="24"/>
      <c r="JC1279" s="24"/>
      <c r="JD1279" s="24"/>
      <c r="JE1279" s="24"/>
      <c r="JF1279" s="24"/>
      <c r="JG1279" s="24"/>
      <c r="JH1279" s="24"/>
      <c r="JI1279" s="24"/>
      <c r="JJ1279" s="24"/>
      <c r="JK1279" s="24"/>
      <c r="JL1279" s="24"/>
      <c r="JM1279" s="24"/>
      <c r="JN1279" s="24"/>
      <c r="JO1279" s="24"/>
      <c r="JP1279" s="24"/>
      <c r="JQ1279" s="24"/>
      <c r="JR1279" s="24"/>
      <c r="JS1279" s="24"/>
      <c r="JT1279" s="24"/>
      <c r="JU1279" s="25"/>
      <c r="JV1279" s="24"/>
      <c r="JW1279" s="151"/>
      <c r="JX1279" s="151"/>
      <c r="JY1279" s="153"/>
      <c r="JZ1279" s="24"/>
      <c r="KA1279" s="24"/>
      <c r="KB1279" s="24"/>
      <c r="KC1279" s="24"/>
      <c r="KD1279" s="24"/>
      <c r="KE1279" s="24"/>
      <c r="KF1279" s="24"/>
      <c r="KG1279" s="24"/>
      <c r="KH1279" s="24"/>
      <c r="KI1279" s="24"/>
      <c r="KJ1279" s="24"/>
      <c r="KK1279" s="24"/>
      <c r="KL1279" s="24"/>
      <c r="KM1279" s="24"/>
      <c r="KN1279" s="24"/>
      <c r="KO1279" s="24"/>
      <c r="KP1279" s="24"/>
      <c r="KQ1279" s="24"/>
      <c r="KR1279" s="24"/>
      <c r="KS1279" s="24"/>
      <c r="KT1279" s="24"/>
      <c r="KU1279" s="24"/>
      <c r="KV1279" s="24"/>
      <c r="KW1279" s="24"/>
      <c r="KX1279" s="24"/>
      <c r="KY1279" s="24"/>
      <c r="KZ1279" s="24"/>
      <c r="LA1279" s="24"/>
      <c r="LB1279" s="24"/>
      <c r="LC1279" s="24"/>
      <c r="LD1279" s="24"/>
      <c r="LE1279" s="151"/>
      <c r="LF1279" s="151"/>
      <c r="LG1279" s="153"/>
      <c r="LH1279" s="24"/>
      <c r="LI1279" s="24"/>
      <c r="LJ1279" s="24"/>
      <c r="LK1279" s="24"/>
      <c r="LL1279" s="24"/>
      <c r="LM1279" s="24"/>
      <c r="LN1279" s="24"/>
      <c r="LO1279" s="24"/>
      <c r="LP1279" s="24"/>
      <c r="LQ1279" s="24"/>
      <c r="LR1279" s="24"/>
      <c r="LS1279" s="24"/>
      <c r="LT1279" s="24"/>
      <c r="LU1279" s="24"/>
      <c r="LV1279" s="24"/>
      <c r="LW1279" s="24"/>
      <c r="LX1279" s="24"/>
      <c r="LY1279" s="24"/>
      <c r="LZ1279" s="24"/>
      <c r="MA1279" s="24"/>
      <c r="MB1279" s="24"/>
      <c r="MC1279" s="24"/>
      <c r="MD1279" s="24"/>
      <c r="ME1279" s="24"/>
      <c r="MF1279" s="24"/>
      <c r="MG1279" s="24"/>
      <c r="MH1279" s="24"/>
      <c r="MI1279" s="24"/>
      <c r="MJ1279" s="24"/>
      <c r="MK1279" s="24"/>
      <c r="ML1279" s="24"/>
    </row>
    <row r="1280" spans="1:350" ht="13.9" customHeight="1" outlineLevel="2" x14ac:dyDescent="0.2">
      <c r="A1280" s="185" t="s">
        <v>755</v>
      </c>
      <c r="B1280" s="181" t="s">
        <v>796</v>
      </c>
      <c r="C1280" s="154" t="s">
        <v>59</v>
      </c>
      <c r="D1280" s="154">
        <v>39</v>
      </c>
      <c r="E1280" s="175"/>
      <c r="F1280" s="175">
        <f>D1280-E1280</f>
        <v>39</v>
      </c>
      <c r="G1280" s="175" t="s">
        <v>849</v>
      </c>
      <c r="H1280" s="170" t="s">
        <v>862</v>
      </c>
      <c r="I1280" s="170" t="s">
        <v>975</v>
      </c>
      <c r="J1280" s="212">
        <f ca="1">E1280+Q1280+AX1280+CF1280+DN1280+ES1280+GA1280+HH1280+IP1280+JW1280+LE1280</f>
        <v>33</v>
      </c>
      <c r="K1280" s="212">
        <f>E1280+R1280+AY1280+CG1280+DO1280+ET1280+GB1280+HI1280+IQ1280+JX1280+LF1280</f>
        <v>0</v>
      </c>
      <c r="L1280" s="172">
        <f ca="1">K1280/J1280</f>
        <v>0</v>
      </c>
      <c r="M1280" s="172">
        <f>K1280/D1280</f>
        <v>0</v>
      </c>
      <c r="N1280" s="183">
        <f ca="1">SUMIF($EV$8:$FZ$9,$O$5,$EV1281:$FZ1281)-SUMIF($EV$8:$FZ$9,$Q$5,$EV1281:$FZ1281)</f>
        <v>0</v>
      </c>
      <c r="O1280" s="156"/>
      <c r="P1280" s="16" t="s">
        <v>25</v>
      </c>
      <c r="Q1280" s="150">
        <v>0</v>
      </c>
      <c r="R1280" s="150">
        <v>0</v>
      </c>
      <c r="S1280" s="152" t="e">
        <v>#DIV/0!</v>
      </c>
      <c r="T1280" s="16"/>
      <c r="U1280" s="16"/>
      <c r="V1280" s="16"/>
      <c r="W1280" s="16"/>
      <c r="X1280" s="16"/>
      <c r="Y1280" s="16"/>
      <c r="Z1280" s="16"/>
      <c r="AA1280" s="16"/>
      <c r="AB1280" s="16"/>
      <c r="AC1280" s="16"/>
      <c r="AD1280" s="16"/>
      <c r="AE1280" s="16"/>
      <c r="AF1280" s="16"/>
      <c r="AG1280" s="16"/>
      <c r="AH1280" s="16"/>
      <c r="AI1280" s="16"/>
      <c r="AJ1280" s="16"/>
      <c r="AK1280" s="16"/>
      <c r="AL1280" s="16"/>
      <c r="AM1280" s="16"/>
      <c r="AN1280" s="16"/>
      <c r="AO1280" s="16"/>
      <c r="AP1280" s="16"/>
      <c r="AQ1280" s="16"/>
      <c r="AR1280" s="16"/>
      <c r="AS1280" s="16"/>
      <c r="AT1280" s="16"/>
      <c r="AU1280" s="16"/>
      <c r="AV1280" s="16"/>
      <c r="AW1280" s="16"/>
      <c r="AX1280" s="150">
        <f t="shared" ca="1" si="3200"/>
        <v>0</v>
      </c>
      <c r="AY1280" s="150">
        <f>SUM(BA1281:CE1281)</f>
        <v>0</v>
      </c>
      <c r="AZ1280" s="152" t="e">
        <f ca="1">AY1280/AX1280</f>
        <v>#DIV/0!</v>
      </c>
      <c r="BA1280" s="16"/>
      <c r="BB1280" s="16"/>
      <c r="BC1280" s="16"/>
      <c r="BD1280" s="16"/>
      <c r="BE1280" s="16"/>
      <c r="BF1280" s="16"/>
      <c r="BG1280" s="16"/>
      <c r="BH1280" s="16"/>
      <c r="BI1280" s="16"/>
      <c r="BJ1280" s="16"/>
      <c r="BK1280" s="16"/>
      <c r="BL1280" s="16"/>
      <c r="BM1280" s="16"/>
      <c r="BN1280" s="16"/>
      <c r="BO1280" s="16"/>
      <c r="BP1280" s="16"/>
      <c r="BQ1280" s="16"/>
      <c r="BR1280" s="16"/>
      <c r="BS1280" s="16"/>
      <c r="BT1280" s="16"/>
      <c r="BU1280" s="16"/>
      <c r="BV1280" s="16"/>
      <c r="BW1280" s="16"/>
      <c r="BX1280" s="16"/>
      <c r="BY1280" s="16"/>
      <c r="BZ1280" s="16"/>
      <c r="CA1280" s="16"/>
      <c r="CB1280" s="16"/>
      <c r="CC1280" s="16"/>
      <c r="CD1280" s="16"/>
      <c r="CE1280" s="16"/>
      <c r="CF1280" s="150">
        <f t="shared" ref="CF1280" si="3328">SUM(CI1280:DM1280)</f>
        <v>2</v>
      </c>
      <c r="CG1280" s="150">
        <f>SUM(CI1281:DM1281)</f>
        <v>0</v>
      </c>
      <c r="CH1280" s="152">
        <f>CG1280/CF1280</f>
        <v>0</v>
      </c>
      <c r="CI1280" s="129"/>
      <c r="CJ1280" s="129"/>
      <c r="CK1280" s="129"/>
      <c r="CL1280" s="129"/>
      <c r="CM1280" s="129"/>
      <c r="CN1280" s="129"/>
      <c r="CO1280" s="129"/>
      <c r="CP1280" s="129"/>
      <c r="CQ1280" s="129"/>
      <c r="CR1280" s="129"/>
      <c r="CS1280" s="129"/>
      <c r="CT1280" s="129"/>
      <c r="CU1280" s="129"/>
      <c r="CV1280" s="129"/>
      <c r="CW1280" s="129"/>
      <c r="CX1280" s="129"/>
      <c r="CY1280" s="129"/>
      <c r="CZ1280" s="129"/>
      <c r="DA1280" s="129"/>
      <c r="DB1280" s="129"/>
      <c r="DC1280" s="129"/>
      <c r="DD1280" s="129"/>
      <c r="DE1280" s="129"/>
      <c r="DF1280" s="129"/>
      <c r="DG1280" s="129">
        <v>1</v>
      </c>
      <c r="DH1280" s="129"/>
      <c r="DI1280" s="129"/>
      <c r="DJ1280" s="129"/>
      <c r="DK1280" s="129">
        <v>1</v>
      </c>
      <c r="DL1280" s="129"/>
      <c r="DM1280" s="129"/>
      <c r="DN1280" s="150">
        <f t="shared" ref="DN1280" si="3329">SUM(DQ1280:ER1280)</f>
        <v>10</v>
      </c>
      <c r="DO1280" s="150">
        <f>SUM(DQ1281:ER1281)</f>
        <v>0</v>
      </c>
      <c r="DP1280" s="152">
        <f t="shared" si="3240"/>
        <v>0</v>
      </c>
      <c r="DQ1280" s="16"/>
      <c r="DR1280" s="16">
        <v>1</v>
      </c>
      <c r="DS1280" s="16"/>
      <c r="DT1280" s="16">
        <v>1</v>
      </c>
      <c r="DU1280" s="16"/>
      <c r="DV1280" s="16"/>
      <c r="DW1280" s="16">
        <v>1</v>
      </c>
      <c r="DX1280" s="16"/>
      <c r="DY1280" s="16"/>
      <c r="DZ1280" s="16">
        <v>1</v>
      </c>
      <c r="EA1280" s="16"/>
      <c r="EB1280" s="16"/>
      <c r="EC1280" s="16">
        <v>1</v>
      </c>
      <c r="ED1280" s="16"/>
      <c r="EE1280" s="16"/>
      <c r="EF1280" s="16">
        <v>1</v>
      </c>
      <c r="EG1280" s="16"/>
      <c r="EH1280" s="16"/>
      <c r="EI1280" s="16">
        <v>1</v>
      </c>
      <c r="EJ1280" s="16"/>
      <c r="EK1280" s="16"/>
      <c r="EL1280" s="16">
        <v>1</v>
      </c>
      <c r="EM1280" s="16"/>
      <c r="EN1280" s="16"/>
      <c r="EO1280" s="16">
        <v>1</v>
      </c>
      <c r="EP1280" s="16"/>
      <c r="EQ1280" s="16"/>
      <c r="ER1280" s="16">
        <v>1</v>
      </c>
      <c r="ES1280" s="150">
        <f t="shared" ca="1" si="3234"/>
        <v>10</v>
      </c>
      <c r="ET1280" s="150">
        <f t="shared" si="3276"/>
        <v>0</v>
      </c>
      <c r="EU1280" s="152">
        <f t="shared" ca="1" si="3277"/>
        <v>0</v>
      </c>
      <c r="EV1280" s="16"/>
      <c r="EW1280" s="67">
        <v>1</v>
      </c>
      <c r="EX1280" s="16"/>
      <c r="EY1280" s="16"/>
      <c r="EZ1280" s="16">
        <v>1</v>
      </c>
      <c r="FA1280" s="16"/>
      <c r="FB1280" s="16"/>
      <c r="FC1280" s="16">
        <v>1</v>
      </c>
      <c r="FD1280" s="16"/>
      <c r="FE1280" s="16"/>
      <c r="FF1280" s="16">
        <v>1</v>
      </c>
      <c r="FG1280" s="16"/>
      <c r="FH1280" s="16"/>
      <c r="FI1280" s="16">
        <v>1</v>
      </c>
      <c r="FJ1280" s="16"/>
      <c r="FK1280" s="16"/>
      <c r="FL1280" s="16">
        <v>1</v>
      </c>
      <c r="FM1280" s="16"/>
      <c r="FN1280" s="16"/>
      <c r="FO1280" s="16">
        <v>1</v>
      </c>
      <c r="FP1280" s="16"/>
      <c r="FQ1280" s="16"/>
      <c r="FR1280" s="16">
        <v>1</v>
      </c>
      <c r="FS1280" s="16"/>
      <c r="FT1280" s="16"/>
      <c r="FU1280" s="16">
        <v>1</v>
      </c>
      <c r="FV1280" s="16"/>
      <c r="FW1280" s="16"/>
      <c r="FX1280" s="16">
        <v>1</v>
      </c>
      <c r="FY1280" s="16"/>
      <c r="FZ1280" s="16"/>
      <c r="GA1280" s="150">
        <f t="shared" ref="GA1280" ca="1" si="3330">SUMIF($GD$8:$HG$9,$O$5,GD1280:HG1280)</f>
        <v>11</v>
      </c>
      <c r="GB1280" s="150">
        <f t="shared" ref="GB1280" si="3331">SUM(GD1281:HG1281)</f>
        <v>0</v>
      </c>
      <c r="GC1280" s="152">
        <f t="shared" ref="GC1280" ca="1" si="3332">GB1280/GA1280</f>
        <v>0</v>
      </c>
      <c r="GD1280" s="16">
        <v>1</v>
      </c>
      <c r="GE1280" s="16"/>
      <c r="GF1280" s="16"/>
      <c r="GG1280" s="16"/>
      <c r="GH1280" s="16">
        <v>1</v>
      </c>
      <c r="GI1280" s="16"/>
      <c r="GJ1280" s="16"/>
      <c r="GK1280" s="16">
        <v>1</v>
      </c>
      <c r="GL1280" s="16"/>
      <c r="GM1280" s="16"/>
      <c r="GN1280" s="16">
        <v>1</v>
      </c>
      <c r="GO1280" s="16"/>
      <c r="GP1280" s="16"/>
      <c r="GQ1280" s="16">
        <v>1</v>
      </c>
      <c r="GR1280" s="16"/>
      <c r="GS1280" s="16"/>
      <c r="GT1280" s="16">
        <v>1</v>
      </c>
      <c r="GU1280" s="16"/>
      <c r="GV1280" s="16"/>
      <c r="GW1280" s="16">
        <v>1</v>
      </c>
      <c r="GX1280" s="16"/>
      <c r="GY1280" s="16"/>
      <c r="GZ1280" s="16">
        <v>1</v>
      </c>
      <c r="HA1280" s="16"/>
      <c r="HB1280" s="16">
        <v>1</v>
      </c>
      <c r="HC1280" s="16"/>
      <c r="HD1280" s="16">
        <v>1</v>
      </c>
      <c r="HE1280" s="16"/>
      <c r="HF1280" s="16">
        <v>1</v>
      </c>
      <c r="HG1280" s="16"/>
      <c r="HH1280" s="150"/>
      <c r="HI1280" s="150">
        <f t="shared" ref="HI1280" si="3333">SUM(HK1281:IO1281)</f>
        <v>0</v>
      </c>
      <c r="HJ1280" s="152" t="e">
        <v>#DIV/0!</v>
      </c>
      <c r="HK1280" s="16">
        <v>1</v>
      </c>
      <c r="HL1280" s="16">
        <v>1</v>
      </c>
      <c r="HM1280" s="16">
        <v>1</v>
      </c>
      <c r="HN1280" s="16">
        <v>1</v>
      </c>
      <c r="HO1280" s="16">
        <v>1</v>
      </c>
      <c r="HP1280" s="16">
        <v>1</v>
      </c>
      <c r="HQ1280" s="16"/>
      <c r="HR1280" s="16"/>
      <c r="HS1280" s="16"/>
      <c r="HT1280" s="16"/>
      <c r="HU1280" s="16"/>
      <c r="HV1280" s="16"/>
      <c r="HW1280" s="16"/>
      <c r="HX1280" s="16"/>
      <c r="HY1280" s="16"/>
      <c r="HZ1280" s="16"/>
      <c r="IA1280" s="16"/>
      <c r="IB1280" s="16"/>
      <c r="IC1280" s="16"/>
      <c r="ID1280" s="16"/>
      <c r="IE1280" s="16"/>
      <c r="IF1280" s="16"/>
      <c r="IG1280" s="16"/>
      <c r="IH1280" s="16"/>
      <c r="II1280" s="16"/>
      <c r="IJ1280" s="16"/>
      <c r="IK1280" s="16"/>
      <c r="IL1280" s="16"/>
      <c r="IM1280" s="16"/>
      <c r="IN1280" s="16"/>
      <c r="IO1280" s="16"/>
      <c r="IP1280" s="150"/>
      <c r="IQ1280" s="150">
        <v>0</v>
      </c>
      <c r="IR1280" s="152" t="e">
        <v>#DIV/0!</v>
      </c>
      <c r="IS1280" s="16"/>
      <c r="IT1280" s="16"/>
      <c r="IU1280" s="16"/>
      <c r="IV1280" s="16"/>
      <c r="IW1280" s="16"/>
      <c r="IX1280" s="16"/>
      <c r="IY1280" s="16"/>
      <c r="IZ1280" s="16"/>
      <c r="JA1280" s="16"/>
      <c r="JB1280" s="16"/>
      <c r="JC1280" s="16"/>
      <c r="JD1280" s="16"/>
      <c r="JE1280" s="16"/>
      <c r="JF1280" s="16"/>
      <c r="JG1280" s="16"/>
      <c r="JH1280" s="16"/>
      <c r="JI1280" s="16"/>
      <c r="JJ1280" s="16"/>
      <c r="JK1280" s="16"/>
      <c r="JL1280" s="16"/>
      <c r="JM1280" s="16"/>
      <c r="JN1280" s="16"/>
      <c r="JO1280" s="16"/>
      <c r="JP1280" s="16"/>
      <c r="JQ1280" s="16"/>
      <c r="JR1280" s="16"/>
      <c r="JS1280" s="16"/>
      <c r="JT1280" s="16"/>
      <c r="JU1280" s="23"/>
      <c r="JV1280" s="16"/>
      <c r="JW1280" s="150"/>
      <c r="JX1280" s="150">
        <v>0</v>
      </c>
      <c r="JY1280" s="152" t="e">
        <v>#DIV/0!</v>
      </c>
      <c r="JZ1280" s="16"/>
      <c r="KA1280" s="16"/>
      <c r="KB1280" s="16"/>
      <c r="KC1280" s="16"/>
      <c r="KD1280" s="16"/>
      <c r="KE1280" s="16"/>
      <c r="KF1280" s="16"/>
      <c r="KG1280" s="16"/>
      <c r="KH1280" s="16"/>
      <c r="KI1280" s="16"/>
      <c r="KJ1280" s="16"/>
      <c r="KK1280" s="16"/>
      <c r="KL1280" s="16"/>
      <c r="KM1280" s="16"/>
      <c r="KN1280" s="16"/>
      <c r="KO1280" s="16"/>
      <c r="KP1280" s="16"/>
      <c r="KQ1280" s="16"/>
      <c r="KR1280" s="16"/>
      <c r="KS1280" s="16"/>
      <c r="KT1280" s="16"/>
      <c r="KU1280" s="16"/>
      <c r="KV1280" s="16"/>
      <c r="KW1280" s="16"/>
      <c r="KX1280" s="16"/>
      <c r="KY1280" s="16"/>
      <c r="KZ1280" s="16"/>
      <c r="LA1280" s="16"/>
      <c r="LB1280" s="16"/>
      <c r="LC1280" s="16"/>
      <c r="LD1280" s="16"/>
      <c r="LE1280" s="150"/>
      <c r="LF1280" s="150">
        <v>0</v>
      </c>
      <c r="LG1280" s="152" t="e">
        <v>#DIV/0!</v>
      </c>
      <c r="LH1280" s="16"/>
      <c r="LI1280" s="16"/>
      <c r="LJ1280" s="16"/>
      <c r="LK1280" s="16"/>
      <c r="LL1280" s="16"/>
      <c r="LM1280" s="16"/>
      <c r="LN1280" s="16"/>
      <c r="LO1280" s="16"/>
      <c r="LP1280" s="16"/>
      <c r="LQ1280" s="16"/>
      <c r="LR1280" s="16"/>
      <c r="LS1280" s="16"/>
      <c r="LT1280" s="16"/>
      <c r="LU1280" s="16"/>
      <c r="LV1280" s="16"/>
      <c r="LW1280" s="16"/>
      <c r="LX1280" s="16"/>
      <c r="LY1280" s="16"/>
      <c r="LZ1280" s="16"/>
      <c r="MA1280" s="16"/>
      <c r="MB1280" s="16"/>
      <c r="MC1280" s="16"/>
      <c r="MD1280" s="16"/>
      <c r="ME1280" s="16"/>
      <c r="MF1280" s="16"/>
      <c r="MG1280" s="16"/>
      <c r="MH1280" s="16"/>
      <c r="MI1280" s="16"/>
      <c r="MJ1280" s="16"/>
      <c r="MK1280" s="16"/>
      <c r="ML1280" s="16"/>
    </row>
    <row r="1281" spans="1:350" ht="13.9" customHeight="1" outlineLevel="2" x14ac:dyDescent="0.2">
      <c r="A1281" s="186"/>
      <c r="B1281" s="182"/>
      <c r="C1281" s="155"/>
      <c r="D1281" s="155"/>
      <c r="E1281" s="176"/>
      <c r="F1281" s="176"/>
      <c r="G1281" s="176"/>
      <c r="H1281" s="171"/>
      <c r="I1281" s="171"/>
      <c r="J1281" s="213"/>
      <c r="K1281" s="213"/>
      <c r="L1281" s="173"/>
      <c r="M1281" s="173"/>
      <c r="N1281" s="184"/>
      <c r="O1281" s="157"/>
      <c r="P1281" s="17" t="s">
        <v>26</v>
      </c>
      <c r="Q1281" s="151"/>
      <c r="R1281" s="151"/>
      <c r="S1281" s="153"/>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151"/>
      <c r="AY1281" s="151"/>
      <c r="AZ1281" s="153"/>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c r="CF1281" s="151"/>
      <c r="CG1281" s="151"/>
      <c r="CH1281" s="153"/>
      <c r="CI1281" s="141"/>
      <c r="CJ1281" s="141"/>
      <c r="CK1281" s="141"/>
      <c r="CL1281" s="141"/>
      <c r="CM1281" s="141"/>
      <c r="CN1281" s="141"/>
      <c r="CO1281" s="141"/>
      <c r="CP1281" s="141"/>
      <c r="CQ1281" s="141"/>
      <c r="CR1281" s="141"/>
      <c r="CS1281" s="141"/>
      <c r="CT1281" s="141"/>
      <c r="CU1281" s="141"/>
      <c r="CV1281" s="141"/>
      <c r="CW1281" s="141"/>
      <c r="CX1281" s="141"/>
      <c r="CY1281" s="141"/>
      <c r="CZ1281" s="141"/>
      <c r="DA1281" s="141"/>
      <c r="DB1281" s="141"/>
      <c r="DC1281" s="141"/>
      <c r="DD1281" s="141"/>
      <c r="DE1281" s="141"/>
      <c r="DF1281" s="141"/>
      <c r="DG1281" s="141"/>
      <c r="DH1281" s="141"/>
      <c r="DI1281" s="141"/>
      <c r="DJ1281" s="141"/>
      <c r="DK1281" s="141"/>
      <c r="DL1281" s="141"/>
      <c r="DM1281" s="141"/>
      <c r="DN1281" s="151"/>
      <c r="DO1281" s="151"/>
      <c r="DP1281" s="153"/>
      <c r="DQ1281" s="24"/>
      <c r="DR1281" s="24"/>
      <c r="DS1281" s="24"/>
      <c r="DT1281" s="24"/>
      <c r="DU1281" s="24"/>
      <c r="DV1281" s="24"/>
      <c r="DW1281" s="24"/>
      <c r="DX1281" s="24"/>
      <c r="DY1281" s="24"/>
      <c r="DZ1281" s="24"/>
      <c r="EA1281" s="24"/>
      <c r="EB1281" s="24"/>
      <c r="EC1281" s="24"/>
      <c r="ED1281" s="24"/>
      <c r="EE1281" s="24"/>
      <c r="EF1281" s="24"/>
      <c r="EG1281" s="24"/>
      <c r="EH1281" s="24"/>
      <c r="EI1281" s="24"/>
      <c r="EJ1281" s="24"/>
      <c r="EK1281" s="24"/>
      <c r="EL1281" s="24"/>
      <c r="EM1281" s="24"/>
      <c r="EN1281" s="24"/>
      <c r="EO1281" s="24"/>
      <c r="EP1281" s="24"/>
      <c r="EQ1281" s="24"/>
      <c r="ER1281" s="24"/>
      <c r="ES1281" s="151"/>
      <c r="ET1281" s="151"/>
      <c r="EU1281" s="153"/>
      <c r="EV1281" s="24"/>
      <c r="EW1281" s="125"/>
      <c r="EX1281" s="24"/>
      <c r="EY1281" s="24"/>
      <c r="EZ1281" s="24"/>
      <c r="FA1281" s="24"/>
      <c r="FB1281" s="24"/>
      <c r="FC1281" s="24"/>
      <c r="FD1281" s="24"/>
      <c r="FE1281" s="24"/>
      <c r="FF1281" s="24"/>
      <c r="FG1281" s="24"/>
      <c r="FH1281" s="24"/>
      <c r="FI1281" s="24"/>
      <c r="FJ1281" s="24"/>
      <c r="FK1281" s="24"/>
      <c r="FL1281" s="24"/>
      <c r="FM1281" s="24"/>
      <c r="FN1281" s="24"/>
      <c r="FO1281" s="24"/>
      <c r="FP1281" s="24"/>
      <c r="FQ1281" s="24"/>
      <c r="FR1281" s="24"/>
      <c r="FS1281" s="24"/>
      <c r="FT1281" s="24"/>
      <c r="FU1281" s="24"/>
      <c r="FV1281" s="24"/>
      <c r="FW1281" s="24"/>
      <c r="FX1281" s="24"/>
      <c r="FY1281" s="24"/>
      <c r="FZ1281" s="24"/>
      <c r="GA1281" s="151"/>
      <c r="GB1281" s="151"/>
      <c r="GC1281" s="153"/>
      <c r="GD1281" s="24"/>
      <c r="GE1281" s="24"/>
      <c r="GF1281" s="24"/>
      <c r="GG1281" s="24"/>
      <c r="GH1281" s="24"/>
      <c r="GI1281" s="24"/>
      <c r="GJ1281" s="24"/>
      <c r="GK1281" s="24"/>
      <c r="GL1281" s="24"/>
      <c r="GM1281" s="24"/>
      <c r="GN1281" s="24"/>
      <c r="GO1281" s="24"/>
      <c r="GP1281" s="24"/>
      <c r="GQ1281" s="24"/>
      <c r="GR1281" s="24"/>
      <c r="GS1281" s="24"/>
      <c r="GT1281" s="24"/>
      <c r="GU1281" s="24"/>
      <c r="GV1281" s="24"/>
      <c r="GW1281" s="24"/>
      <c r="GX1281" s="24"/>
      <c r="GY1281" s="24"/>
      <c r="GZ1281" s="24"/>
      <c r="HA1281" s="24"/>
      <c r="HB1281" s="24"/>
      <c r="HC1281" s="24"/>
      <c r="HD1281" s="24"/>
      <c r="HE1281" s="24"/>
      <c r="HF1281" s="24"/>
      <c r="HG1281" s="24"/>
      <c r="HH1281" s="151"/>
      <c r="HI1281" s="151"/>
      <c r="HJ1281" s="153"/>
      <c r="HK1281" s="24"/>
      <c r="HL1281" s="24"/>
      <c r="HM1281" s="24"/>
      <c r="HN1281" s="24"/>
      <c r="HO1281" s="24"/>
      <c r="HP1281" s="24"/>
      <c r="HQ1281" s="24"/>
      <c r="HR1281" s="24"/>
      <c r="HS1281" s="24"/>
      <c r="HT1281" s="24"/>
      <c r="HU1281" s="24"/>
      <c r="HV1281" s="24"/>
      <c r="HW1281" s="24"/>
      <c r="HX1281" s="24"/>
      <c r="HY1281" s="24"/>
      <c r="HZ1281" s="24"/>
      <c r="IA1281" s="24"/>
      <c r="IB1281" s="24"/>
      <c r="IC1281" s="24"/>
      <c r="ID1281" s="24"/>
      <c r="IE1281" s="24"/>
      <c r="IF1281" s="24"/>
      <c r="IG1281" s="24"/>
      <c r="IH1281" s="24"/>
      <c r="II1281" s="24"/>
      <c r="IJ1281" s="24"/>
      <c r="IK1281" s="24"/>
      <c r="IL1281" s="24"/>
      <c r="IM1281" s="24"/>
      <c r="IN1281" s="24"/>
      <c r="IO1281" s="24"/>
      <c r="IP1281" s="151"/>
      <c r="IQ1281" s="151"/>
      <c r="IR1281" s="153"/>
      <c r="IS1281" s="24"/>
      <c r="IT1281" s="24"/>
      <c r="IU1281" s="24"/>
      <c r="IV1281" s="24"/>
      <c r="IW1281" s="24"/>
      <c r="IX1281" s="24"/>
      <c r="IY1281" s="24"/>
      <c r="IZ1281" s="24"/>
      <c r="JA1281" s="24"/>
      <c r="JB1281" s="24"/>
      <c r="JC1281" s="24"/>
      <c r="JD1281" s="24"/>
      <c r="JE1281" s="24"/>
      <c r="JF1281" s="24"/>
      <c r="JG1281" s="24"/>
      <c r="JH1281" s="24"/>
      <c r="JI1281" s="24"/>
      <c r="JJ1281" s="24"/>
      <c r="JK1281" s="24"/>
      <c r="JL1281" s="24"/>
      <c r="JM1281" s="24"/>
      <c r="JN1281" s="24"/>
      <c r="JO1281" s="24"/>
      <c r="JP1281" s="24"/>
      <c r="JQ1281" s="24"/>
      <c r="JR1281" s="24"/>
      <c r="JS1281" s="24"/>
      <c r="JT1281" s="24"/>
      <c r="JU1281" s="25"/>
      <c r="JV1281" s="24"/>
      <c r="JW1281" s="151"/>
      <c r="JX1281" s="151"/>
      <c r="JY1281" s="153"/>
      <c r="JZ1281" s="24"/>
      <c r="KA1281" s="24"/>
      <c r="KB1281" s="24"/>
      <c r="KC1281" s="24"/>
      <c r="KD1281" s="24"/>
      <c r="KE1281" s="24"/>
      <c r="KF1281" s="24"/>
      <c r="KG1281" s="24"/>
      <c r="KH1281" s="24"/>
      <c r="KI1281" s="24"/>
      <c r="KJ1281" s="24"/>
      <c r="KK1281" s="24"/>
      <c r="KL1281" s="24"/>
      <c r="KM1281" s="24"/>
      <c r="KN1281" s="24"/>
      <c r="KO1281" s="24"/>
      <c r="KP1281" s="24"/>
      <c r="KQ1281" s="24"/>
      <c r="KR1281" s="24"/>
      <c r="KS1281" s="24"/>
      <c r="KT1281" s="24"/>
      <c r="KU1281" s="24"/>
      <c r="KV1281" s="24"/>
      <c r="KW1281" s="24"/>
      <c r="KX1281" s="24"/>
      <c r="KY1281" s="24"/>
      <c r="KZ1281" s="24"/>
      <c r="LA1281" s="24"/>
      <c r="LB1281" s="24"/>
      <c r="LC1281" s="24"/>
      <c r="LD1281" s="24"/>
      <c r="LE1281" s="151"/>
      <c r="LF1281" s="151"/>
      <c r="LG1281" s="153"/>
      <c r="LH1281" s="24"/>
      <c r="LI1281" s="24"/>
      <c r="LJ1281" s="24"/>
      <c r="LK1281" s="24"/>
      <c r="LL1281" s="24"/>
      <c r="LM1281" s="24"/>
      <c r="LN1281" s="24"/>
      <c r="LO1281" s="24"/>
      <c r="LP1281" s="24"/>
      <c r="LQ1281" s="24"/>
      <c r="LR1281" s="24"/>
      <c r="LS1281" s="24"/>
      <c r="LT1281" s="24"/>
      <c r="LU1281" s="24"/>
      <c r="LV1281" s="24"/>
      <c r="LW1281" s="24"/>
      <c r="LX1281" s="24"/>
      <c r="LY1281" s="24"/>
      <c r="LZ1281" s="24"/>
      <c r="MA1281" s="24"/>
      <c r="MB1281" s="24"/>
      <c r="MC1281" s="24"/>
      <c r="MD1281" s="24"/>
      <c r="ME1281" s="24"/>
      <c r="MF1281" s="24"/>
      <c r="MG1281" s="24"/>
      <c r="MH1281" s="24"/>
      <c r="MI1281" s="24"/>
      <c r="MJ1281" s="24"/>
      <c r="MK1281" s="24"/>
      <c r="ML1281" s="24"/>
    </row>
    <row r="1282" spans="1:350" ht="13.9" customHeight="1" outlineLevel="2" x14ac:dyDescent="0.2">
      <c r="A1282" s="185" t="s">
        <v>756</v>
      </c>
      <c r="B1282" s="181" t="s">
        <v>742</v>
      </c>
      <c r="C1282" s="154" t="s">
        <v>59</v>
      </c>
      <c r="D1282" s="154">
        <v>6</v>
      </c>
      <c r="E1282" s="175"/>
      <c r="F1282" s="175">
        <f>D1282-E1282</f>
        <v>6</v>
      </c>
      <c r="G1282" s="175" t="s">
        <v>849</v>
      </c>
      <c r="H1282" s="170" t="s">
        <v>862</v>
      </c>
      <c r="I1282" s="170" t="s">
        <v>975</v>
      </c>
      <c r="J1282" s="212">
        <f ca="1">E1282+Q1282+AX1282+CF1282+DN1282+ES1282+GA1282+HH1282+IP1282+JW1282+LE1282</f>
        <v>5</v>
      </c>
      <c r="K1282" s="212">
        <f>E1282+R1282+AY1282+CG1282+DO1282+ET1282+GB1282+HI1282+IQ1282+JX1282+LF1282</f>
        <v>0</v>
      </c>
      <c r="L1282" s="172">
        <f ca="1">K1282/J1282</f>
        <v>0</v>
      </c>
      <c r="M1282" s="172">
        <f>K1282/D1282</f>
        <v>0</v>
      </c>
      <c r="N1282" s="183">
        <f ca="1">SUMIF($EV$8:$FZ$9,$O$5,$EV1283:$FZ1283)-SUMIF($EV$8:$FZ$9,$Q$5,$EV1283:$FZ1283)</f>
        <v>0</v>
      </c>
      <c r="O1282" s="156"/>
      <c r="P1282" s="16" t="s">
        <v>25</v>
      </c>
      <c r="Q1282" s="150">
        <v>0</v>
      </c>
      <c r="R1282" s="150">
        <v>0</v>
      </c>
      <c r="S1282" s="152" t="e">
        <v>#DIV/0!</v>
      </c>
      <c r="T1282" s="16"/>
      <c r="U1282" s="16"/>
      <c r="V1282" s="16"/>
      <c r="W1282" s="16"/>
      <c r="X1282" s="16"/>
      <c r="Y1282" s="16"/>
      <c r="Z1282" s="16"/>
      <c r="AA1282" s="16"/>
      <c r="AB1282" s="16"/>
      <c r="AC1282" s="16"/>
      <c r="AD1282" s="16"/>
      <c r="AE1282" s="16"/>
      <c r="AF1282" s="16"/>
      <c r="AG1282" s="16"/>
      <c r="AH1282" s="16"/>
      <c r="AI1282" s="16"/>
      <c r="AJ1282" s="16"/>
      <c r="AK1282" s="16"/>
      <c r="AL1282" s="16"/>
      <c r="AM1282" s="16"/>
      <c r="AN1282" s="16"/>
      <c r="AO1282" s="16"/>
      <c r="AP1282" s="16"/>
      <c r="AQ1282" s="16"/>
      <c r="AR1282" s="16"/>
      <c r="AS1282" s="16"/>
      <c r="AT1282" s="16"/>
      <c r="AU1282" s="16"/>
      <c r="AV1282" s="16"/>
      <c r="AW1282" s="16"/>
      <c r="AX1282" s="150">
        <f t="shared" ca="1" si="3200"/>
        <v>0</v>
      </c>
      <c r="AY1282" s="150">
        <f>SUM(BA1283:CE1283)</f>
        <v>0</v>
      </c>
      <c r="AZ1282" s="152" t="e">
        <f ca="1">AY1282/AX1282</f>
        <v>#DIV/0!</v>
      </c>
      <c r="BA1282" s="16"/>
      <c r="BB1282" s="16"/>
      <c r="BC1282" s="16"/>
      <c r="BD1282" s="16"/>
      <c r="BE1282" s="16"/>
      <c r="BF1282" s="16"/>
      <c r="BG1282" s="16"/>
      <c r="BH1282" s="16"/>
      <c r="BI1282" s="16"/>
      <c r="BJ1282" s="16"/>
      <c r="BK1282" s="16"/>
      <c r="BL1282" s="16"/>
      <c r="BM1282" s="16"/>
      <c r="BN1282" s="16"/>
      <c r="BO1282" s="16"/>
      <c r="BP1282" s="16"/>
      <c r="BQ1282" s="16"/>
      <c r="BR1282" s="16"/>
      <c r="BS1282" s="16"/>
      <c r="BT1282" s="16"/>
      <c r="BU1282" s="16"/>
      <c r="BV1282" s="16"/>
      <c r="BW1282" s="16"/>
      <c r="BX1282" s="16"/>
      <c r="BY1282" s="16"/>
      <c r="BZ1282" s="16"/>
      <c r="CA1282" s="16"/>
      <c r="CB1282" s="16"/>
      <c r="CC1282" s="16"/>
      <c r="CD1282" s="16"/>
      <c r="CE1282" s="16"/>
      <c r="CF1282" s="150">
        <f t="shared" ref="CF1282" si="3334">SUM(CI1282:DM1282)</f>
        <v>1</v>
      </c>
      <c r="CG1282" s="150">
        <f>SUM(CI1283:DM1283)</f>
        <v>0</v>
      </c>
      <c r="CH1282" s="152">
        <f>CG1282/CF1282</f>
        <v>0</v>
      </c>
      <c r="CI1282" s="129"/>
      <c r="CJ1282" s="129"/>
      <c r="CK1282" s="129"/>
      <c r="CL1282" s="129"/>
      <c r="CM1282" s="129"/>
      <c r="CN1282" s="129"/>
      <c r="CO1282" s="129"/>
      <c r="CP1282" s="129"/>
      <c r="CQ1282" s="129"/>
      <c r="CR1282" s="129"/>
      <c r="CS1282" s="129"/>
      <c r="CT1282" s="129"/>
      <c r="CU1282" s="129"/>
      <c r="CV1282" s="129"/>
      <c r="CW1282" s="129"/>
      <c r="CX1282" s="129"/>
      <c r="CY1282" s="129"/>
      <c r="CZ1282" s="129"/>
      <c r="DA1282" s="129"/>
      <c r="DB1282" s="129"/>
      <c r="DC1282" s="129"/>
      <c r="DD1282" s="129"/>
      <c r="DE1282" s="129"/>
      <c r="DF1282" s="129"/>
      <c r="DG1282" s="129">
        <v>1</v>
      </c>
      <c r="DH1282" s="129"/>
      <c r="DI1282" s="129"/>
      <c r="DJ1282" s="129"/>
      <c r="DK1282" s="129"/>
      <c r="DL1282" s="129"/>
      <c r="DM1282" s="129"/>
      <c r="DN1282" s="150">
        <f t="shared" ref="DN1282" si="3335">SUM(DQ1282:ER1282)</f>
        <v>2</v>
      </c>
      <c r="DO1282" s="150">
        <f>SUM(DQ1283:ER1283)</f>
        <v>0</v>
      </c>
      <c r="DP1282" s="152">
        <f t="shared" si="3240"/>
        <v>0</v>
      </c>
      <c r="DQ1282" s="16"/>
      <c r="DR1282" s="16"/>
      <c r="DS1282" s="16"/>
      <c r="DT1282" s="16"/>
      <c r="DU1282" s="16"/>
      <c r="DV1282" s="16"/>
      <c r="DW1282" s="16">
        <v>1</v>
      </c>
      <c r="DX1282" s="16"/>
      <c r="DY1282" s="16"/>
      <c r="DZ1282" s="16"/>
      <c r="EA1282" s="16"/>
      <c r="EB1282" s="16"/>
      <c r="EC1282" s="16"/>
      <c r="ED1282" s="16"/>
      <c r="EE1282" s="16"/>
      <c r="EF1282" s="16"/>
      <c r="EG1282" s="16"/>
      <c r="EH1282" s="16"/>
      <c r="EI1282" s="16"/>
      <c r="EJ1282" s="16"/>
      <c r="EK1282" s="16">
        <v>1</v>
      </c>
      <c r="EL1282" s="16"/>
      <c r="EM1282" s="16"/>
      <c r="EN1282" s="16"/>
      <c r="EO1282" s="16"/>
      <c r="EP1282" s="16"/>
      <c r="EQ1282" s="16"/>
      <c r="ER1282" s="16"/>
      <c r="ES1282" s="150">
        <f t="shared" ca="1" si="3234"/>
        <v>1</v>
      </c>
      <c r="ET1282" s="150">
        <f t="shared" si="3276"/>
        <v>0</v>
      </c>
      <c r="EU1282" s="152">
        <f t="shared" ca="1" si="3277"/>
        <v>0</v>
      </c>
      <c r="EV1282" s="16"/>
      <c r="EW1282" s="67"/>
      <c r="EX1282" s="16"/>
      <c r="EY1282" s="16"/>
      <c r="EZ1282" s="16"/>
      <c r="FA1282" s="16"/>
      <c r="FB1282" s="16"/>
      <c r="FC1282" s="16"/>
      <c r="FD1282" s="16"/>
      <c r="FE1282" s="16"/>
      <c r="FF1282" s="16">
        <v>1</v>
      </c>
      <c r="FG1282" s="16"/>
      <c r="FH1282" s="16"/>
      <c r="FI1282" s="16"/>
      <c r="FJ1282" s="16"/>
      <c r="FK1282" s="16"/>
      <c r="FL1282" s="16"/>
      <c r="FM1282" s="16"/>
      <c r="FN1282" s="16"/>
      <c r="FO1282" s="16"/>
      <c r="FP1282" s="16"/>
      <c r="FQ1282" s="16"/>
      <c r="FR1282" s="16"/>
      <c r="FS1282" s="16"/>
      <c r="FT1282" s="16"/>
      <c r="FU1282" s="16"/>
      <c r="FV1282" s="16"/>
      <c r="FW1282" s="16"/>
      <c r="FX1282" s="16"/>
      <c r="FY1282" s="16"/>
      <c r="FZ1282" s="16"/>
      <c r="GA1282" s="150">
        <f t="shared" ref="GA1282" ca="1" si="3336">SUMIF($GD$8:$HG$9,$O$5,GD1282:HG1282)</f>
        <v>1</v>
      </c>
      <c r="GB1282" s="150">
        <f t="shared" ref="GB1282" si="3337">SUM(GD1283:HG1283)</f>
        <v>0</v>
      </c>
      <c r="GC1282" s="152">
        <f t="shared" ref="GC1282" ca="1" si="3338">GB1282/GA1282</f>
        <v>0</v>
      </c>
      <c r="GD1282" s="16"/>
      <c r="GE1282" s="16"/>
      <c r="GF1282" s="16"/>
      <c r="GG1282" s="16"/>
      <c r="GH1282" s="16"/>
      <c r="GI1282" s="16"/>
      <c r="GJ1282" s="16"/>
      <c r="GK1282" s="16"/>
      <c r="GL1282" s="16"/>
      <c r="GM1282" s="16"/>
      <c r="GN1282" s="16"/>
      <c r="GO1282" s="16"/>
      <c r="GP1282" s="16">
        <v>1</v>
      </c>
      <c r="GQ1282" s="16"/>
      <c r="GR1282" s="16"/>
      <c r="GS1282" s="16"/>
      <c r="GT1282" s="16"/>
      <c r="GU1282" s="16"/>
      <c r="GV1282" s="16"/>
      <c r="GW1282" s="16"/>
      <c r="GX1282" s="16"/>
      <c r="GY1282" s="16"/>
      <c r="GZ1282" s="16"/>
      <c r="HA1282" s="16"/>
      <c r="HB1282" s="16"/>
      <c r="HC1282" s="16"/>
      <c r="HD1282" s="16"/>
      <c r="HE1282" s="16"/>
      <c r="HF1282" s="16"/>
      <c r="HG1282" s="16"/>
      <c r="HH1282" s="150"/>
      <c r="HI1282" s="150">
        <f t="shared" ref="HI1282" si="3339">SUM(HK1283:IO1283)</f>
        <v>0</v>
      </c>
      <c r="HJ1282" s="152" t="e">
        <v>#DIV/0!</v>
      </c>
      <c r="HK1282" s="16"/>
      <c r="HL1282" s="16"/>
      <c r="HM1282" s="16">
        <v>1</v>
      </c>
      <c r="HN1282" s="16"/>
      <c r="HO1282" s="16"/>
      <c r="HP1282" s="16"/>
      <c r="HQ1282" s="16"/>
      <c r="HR1282" s="16"/>
      <c r="HS1282" s="16"/>
      <c r="HT1282" s="16"/>
      <c r="HU1282" s="16"/>
      <c r="HV1282" s="16"/>
      <c r="HW1282" s="16"/>
      <c r="HX1282" s="16"/>
      <c r="HY1282" s="16"/>
      <c r="HZ1282" s="16"/>
      <c r="IA1282" s="16"/>
      <c r="IB1282" s="16"/>
      <c r="IC1282" s="16"/>
      <c r="ID1282" s="16"/>
      <c r="IE1282" s="16"/>
      <c r="IF1282" s="16"/>
      <c r="IG1282" s="16"/>
      <c r="IH1282" s="16"/>
      <c r="II1282" s="16"/>
      <c r="IJ1282" s="16"/>
      <c r="IK1282" s="16"/>
      <c r="IL1282" s="16"/>
      <c r="IM1282" s="16"/>
      <c r="IN1282" s="16"/>
      <c r="IO1282" s="16"/>
      <c r="IP1282" s="150"/>
      <c r="IQ1282" s="150">
        <v>0</v>
      </c>
      <c r="IR1282" s="152" t="e">
        <v>#DIV/0!</v>
      </c>
      <c r="IS1282" s="16"/>
      <c r="IT1282" s="16"/>
      <c r="IU1282" s="16"/>
      <c r="IV1282" s="16"/>
      <c r="IW1282" s="16"/>
      <c r="IX1282" s="16"/>
      <c r="IY1282" s="16"/>
      <c r="IZ1282" s="16"/>
      <c r="JA1282" s="16"/>
      <c r="JB1282" s="16"/>
      <c r="JC1282" s="16"/>
      <c r="JD1282" s="16"/>
      <c r="JE1282" s="16"/>
      <c r="JF1282" s="16"/>
      <c r="JG1282" s="16"/>
      <c r="JH1282" s="16"/>
      <c r="JI1282" s="16"/>
      <c r="JJ1282" s="16"/>
      <c r="JK1282" s="16"/>
      <c r="JL1282" s="16"/>
      <c r="JM1282" s="16"/>
      <c r="JN1282" s="16"/>
      <c r="JO1282" s="16"/>
      <c r="JP1282" s="16"/>
      <c r="JQ1282" s="16"/>
      <c r="JR1282" s="16"/>
      <c r="JS1282" s="16"/>
      <c r="JT1282" s="16"/>
      <c r="JU1282" s="23"/>
      <c r="JV1282" s="16"/>
      <c r="JW1282" s="150"/>
      <c r="JX1282" s="150">
        <v>0</v>
      </c>
      <c r="JY1282" s="152" t="e">
        <v>#DIV/0!</v>
      </c>
      <c r="JZ1282" s="16"/>
      <c r="KA1282" s="16"/>
      <c r="KB1282" s="16"/>
      <c r="KC1282" s="16"/>
      <c r="KD1282" s="16"/>
      <c r="KE1282" s="16"/>
      <c r="KF1282" s="16"/>
      <c r="KG1282" s="16"/>
      <c r="KH1282" s="16"/>
      <c r="KI1282" s="16"/>
      <c r="KJ1282" s="16"/>
      <c r="KK1282" s="16"/>
      <c r="KL1282" s="16"/>
      <c r="KM1282" s="16"/>
      <c r="KN1282" s="16"/>
      <c r="KO1282" s="16"/>
      <c r="KP1282" s="16"/>
      <c r="KQ1282" s="16"/>
      <c r="KR1282" s="16"/>
      <c r="KS1282" s="16"/>
      <c r="KT1282" s="16"/>
      <c r="KU1282" s="16"/>
      <c r="KV1282" s="16"/>
      <c r="KW1282" s="16"/>
      <c r="KX1282" s="16"/>
      <c r="KY1282" s="16"/>
      <c r="KZ1282" s="16"/>
      <c r="LA1282" s="16"/>
      <c r="LB1282" s="16"/>
      <c r="LC1282" s="16"/>
      <c r="LD1282" s="16"/>
      <c r="LE1282" s="150"/>
      <c r="LF1282" s="150">
        <v>0</v>
      </c>
      <c r="LG1282" s="152" t="e">
        <v>#DIV/0!</v>
      </c>
      <c r="LH1282" s="16"/>
      <c r="LI1282" s="16"/>
      <c r="LJ1282" s="16"/>
      <c r="LK1282" s="16"/>
      <c r="LL1282" s="16"/>
      <c r="LM1282" s="16"/>
      <c r="LN1282" s="16"/>
      <c r="LO1282" s="16"/>
      <c r="LP1282" s="16"/>
      <c r="LQ1282" s="16"/>
      <c r="LR1282" s="16"/>
      <c r="LS1282" s="16"/>
      <c r="LT1282" s="16"/>
      <c r="LU1282" s="16"/>
      <c r="LV1282" s="16"/>
      <c r="LW1282" s="16"/>
      <c r="LX1282" s="16"/>
      <c r="LY1282" s="16"/>
      <c r="LZ1282" s="16"/>
      <c r="MA1282" s="16"/>
      <c r="MB1282" s="16"/>
      <c r="MC1282" s="16"/>
      <c r="MD1282" s="16"/>
      <c r="ME1282" s="16"/>
      <c r="MF1282" s="16"/>
      <c r="MG1282" s="16"/>
      <c r="MH1282" s="16"/>
      <c r="MI1282" s="16"/>
      <c r="MJ1282" s="16"/>
      <c r="MK1282" s="16"/>
      <c r="ML1282" s="16"/>
    </row>
    <row r="1283" spans="1:350" ht="13.9" customHeight="1" outlineLevel="2" x14ac:dyDescent="0.2">
      <c r="A1283" s="186"/>
      <c r="B1283" s="182"/>
      <c r="C1283" s="155"/>
      <c r="D1283" s="155"/>
      <c r="E1283" s="176"/>
      <c r="F1283" s="176"/>
      <c r="G1283" s="176"/>
      <c r="H1283" s="171"/>
      <c r="I1283" s="171"/>
      <c r="J1283" s="213"/>
      <c r="K1283" s="213"/>
      <c r="L1283" s="173"/>
      <c r="M1283" s="173"/>
      <c r="N1283" s="184"/>
      <c r="O1283" s="157"/>
      <c r="P1283" s="17" t="s">
        <v>26</v>
      </c>
      <c r="Q1283" s="151"/>
      <c r="R1283" s="151"/>
      <c r="S1283" s="153"/>
      <c r="T1283" s="24"/>
      <c r="U1283" s="24"/>
      <c r="V1283" s="24"/>
      <c r="W1283" s="24"/>
      <c r="X1283" s="24"/>
      <c r="Y1283" s="24"/>
      <c r="Z1283" s="24"/>
      <c r="AA1283" s="24"/>
      <c r="AB1283" s="24"/>
      <c r="AC1283" s="24"/>
      <c r="AD1283" s="24"/>
      <c r="AE1283" s="24"/>
      <c r="AF1283" s="24"/>
      <c r="AG1283" s="24"/>
      <c r="AH1283" s="24"/>
      <c r="AI1283" s="24"/>
      <c r="AJ1283" s="24"/>
      <c r="AK1283" s="24"/>
      <c r="AL1283" s="24"/>
      <c r="AM1283" s="24"/>
      <c r="AN1283" s="24"/>
      <c r="AO1283" s="24"/>
      <c r="AP1283" s="24"/>
      <c r="AQ1283" s="24"/>
      <c r="AR1283" s="24"/>
      <c r="AS1283" s="24"/>
      <c r="AT1283" s="24"/>
      <c r="AU1283" s="24"/>
      <c r="AV1283" s="24"/>
      <c r="AW1283" s="24"/>
      <c r="AX1283" s="151"/>
      <c r="AY1283" s="151"/>
      <c r="AZ1283" s="153"/>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c r="CF1283" s="151"/>
      <c r="CG1283" s="151"/>
      <c r="CH1283" s="153"/>
      <c r="CI1283" s="141"/>
      <c r="CJ1283" s="141"/>
      <c r="CK1283" s="141"/>
      <c r="CL1283" s="141"/>
      <c r="CM1283" s="141"/>
      <c r="CN1283" s="141"/>
      <c r="CO1283" s="141"/>
      <c r="CP1283" s="141"/>
      <c r="CQ1283" s="141"/>
      <c r="CR1283" s="141"/>
      <c r="CS1283" s="141"/>
      <c r="CT1283" s="141"/>
      <c r="CU1283" s="141"/>
      <c r="CV1283" s="141"/>
      <c r="CW1283" s="141"/>
      <c r="CX1283" s="141"/>
      <c r="CY1283" s="141"/>
      <c r="CZ1283" s="141"/>
      <c r="DA1283" s="141"/>
      <c r="DB1283" s="141"/>
      <c r="DC1283" s="141"/>
      <c r="DD1283" s="141"/>
      <c r="DE1283" s="141"/>
      <c r="DF1283" s="141"/>
      <c r="DG1283" s="141"/>
      <c r="DH1283" s="141"/>
      <c r="DI1283" s="141"/>
      <c r="DJ1283" s="141"/>
      <c r="DK1283" s="141"/>
      <c r="DL1283" s="141"/>
      <c r="DM1283" s="141"/>
      <c r="DN1283" s="151"/>
      <c r="DO1283" s="151"/>
      <c r="DP1283" s="153"/>
      <c r="DQ1283" s="24"/>
      <c r="DR1283" s="24"/>
      <c r="DS1283" s="24"/>
      <c r="DT1283" s="24"/>
      <c r="DU1283" s="24"/>
      <c r="DV1283" s="24"/>
      <c r="DW1283" s="24"/>
      <c r="DX1283" s="24"/>
      <c r="DY1283" s="24"/>
      <c r="DZ1283" s="24"/>
      <c r="EA1283" s="24"/>
      <c r="EB1283" s="24"/>
      <c r="EC1283" s="24"/>
      <c r="ED1283" s="24"/>
      <c r="EE1283" s="24"/>
      <c r="EF1283" s="24"/>
      <c r="EG1283" s="24"/>
      <c r="EH1283" s="24"/>
      <c r="EI1283" s="24"/>
      <c r="EJ1283" s="24"/>
      <c r="EK1283" s="24"/>
      <c r="EL1283" s="24"/>
      <c r="EM1283" s="24"/>
      <c r="EN1283" s="24"/>
      <c r="EO1283" s="24"/>
      <c r="EP1283" s="24"/>
      <c r="EQ1283" s="24"/>
      <c r="ER1283" s="24"/>
      <c r="ES1283" s="151"/>
      <c r="ET1283" s="151"/>
      <c r="EU1283" s="153"/>
      <c r="EV1283" s="24"/>
      <c r="EW1283" s="125"/>
      <c r="EX1283" s="24"/>
      <c r="EY1283" s="24"/>
      <c r="EZ1283" s="24"/>
      <c r="FA1283" s="24"/>
      <c r="FB1283" s="24"/>
      <c r="FC1283" s="24"/>
      <c r="FD1283" s="24"/>
      <c r="FE1283" s="24"/>
      <c r="FF1283" s="24"/>
      <c r="FG1283" s="24"/>
      <c r="FH1283" s="24"/>
      <c r="FI1283" s="24"/>
      <c r="FJ1283" s="24"/>
      <c r="FK1283" s="24"/>
      <c r="FL1283" s="24"/>
      <c r="FM1283" s="24"/>
      <c r="FN1283" s="24"/>
      <c r="FO1283" s="24"/>
      <c r="FP1283" s="24"/>
      <c r="FQ1283" s="24"/>
      <c r="FR1283" s="24"/>
      <c r="FS1283" s="24"/>
      <c r="FT1283" s="24"/>
      <c r="FU1283" s="24"/>
      <c r="FV1283" s="24"/>
      <c r="FW1283" s="24"/>
      <c r="FX1283" s="24"/>
      <c r="FY1283" s="24"/>
      <c r="FZ1283" s="24"/>
      <c r="GA1283" s="151"/>
      <c r="GB1283" s="151"/>
      <c r="GC1283" s="153"/>
      <c r="GD1283" s="24"/>
      <c r="GE1283" s="24"/>
      <c r="GF1283" s="24"/>
      <c r="GG1283" s="24"/>
      <c r="GH1283" s="24"/>
      <c r="GI1283" s="24"/>
      <c r="GJ1283" s="24"/>
      <c r="GK1283" s="24"/>
      <c r="GL1283" s="24"/>
      <c r="GM1283" s="24"/>
      <c r="GN1283" s="24"/>
      <c r="GO1283" s="24"/>
      <c r="GP1283" s="24"/>
      <c r="GQ1283" s="24"/>
      <c r="GR1283" s="24"/>
      <c r="GS1283" s="24"/>
      <c r="GT1283" s="24"/>
      <c r="GU1283" s="24"/>
      <c r="GV1283" s="24"/>
      <c r="GW1283" s="24"/>
      <c r="GX1283" s="24"/>
      <c r="GY1283" s="24"/>
      <c r="GZ1283" s="24"/>
      <c r="HA1283" s="24"/>
      <c r="HB1283" s="24"/>
      <c r="HC1283" s="24"/>
      <c r="HD1283" s="24"/>
      <c r="HE1283" s="24"/>
      <c r="HF1283" s="24"/>
      <c r="HG1283" s="24"/>
      <c r="HH1283" s="151"/>
      <c r="HI1283" s="151"/>
      <c r="HJ1283" s="153"/>
      <c r="HK1283" s="24"/>
      <c r="HL1283" s="24"/>
      <c r="HM1283" s="24"/>
      <c r="HN1283" s="24"/>
      <c r="HO1283" s="24"/>
      <c r="HP1283" s="24"/>
      <c r="HQ1283" s="24"/>
      <c r="HR1283" s="24"/>
      <c r="HS1283" s="24"/>
      <c r="HT1283" s="24"/>
      <c r="HU1283" s="24"/>
      <c r="HV1283" s="24"/>
      <c r="HW1283" s="24"/>
      <c r="HX1283" s="24"/>
      <c r="HY1283" s="24"/>
      <c r="HZ1283" s="24"/>
      <c r="IA1283" s="24"/>
      <c r="IB1283" s="24"/>
      <c r="IC1283" s="24"/>
      <c r="ID1283" s="24"/>
      <c r="IE1283" s="24"/>
      <c r="IF1283" s="24"/>
      <c r="IG1283" s="24"/>
      <c r="IH1283" s="24"/>
      <c r="II1283" s="24"/>
      <c r="IJ1283" s="24"/>
      <c r="IK1283" s="24"/>
      <c r="IL1283" s="24"/>
      <c r="IM1283" s="24"/>
      <c r="IN1283" s="24"/>
      <c r="IO1283" s="24"/>
      <c r="IP1283" s="151"/>
      <c r="IQ1283" s="151"/>
      <c r="IR1283" s="153"/>
      <c r="IS1283" s="24"/>
      <c r="IT1283" s="24"/>
      <c r="IU1283" s="24"/>
      <c r="IV1283" s="24"/>
      <c r="IW1283" s="24"/>
      <c r="IX1283" s="24"/>
      <c r="IY1283" s="24"/>
      <c r="IZ1283" s="24"/>
      <c r="JA1283" s="24"/>
      <c r="JB1283" s="24"/>
      <c r="JC1283" s="24"/>
      <c r="JD1283" s="24"/>
      <c r="JE1283" s="24"/>
      <c r="JF1283" s="24"/>
      <c r="JG1283" s="24"/>
      <c r="JH1283" s="24"/>
      <c r="JI1283" s="24"/>
      <c r="JJ1283" s="24"/>
      <c r="JK1283" s="24"/>
      <c r="JL1283" s="24"/>
      <c r="JM1283" s="24"/>
      <c r="JN1283" s="24"/>
      <c r="JO1283" s="24"/>
      <c r="JP1283" s="24"/>
      <c r="JQ1283" s="24"/>
      <c r="JR1283" s="24"/>
      <c r="JS1283" s="24"/>
      <c r="JT1283" s="24"/>
      <c r="JU1283" s="25"/>
      <c r="JV1283" s="24"/>
      <c r="JW1283" s="151"/>
      <c r="JX1283" s="151"/>
      <c r="JY1283" s="153"/>
      <c r="JZ1283" s="24"/>
      <c r="KA1283" s="24"/>
      <c r="KB1283" s="24"/>
      <c r="KC1283" s="24"/>
      <c r="KD1283" s="24"/>
      <c r="KE1283" s="24"/>
      <c r="KF1283" s="24"/>
      <c r="KG1283" s="24"/>
      <c r="KH1283" s="24"/>
      <c r="KI1283" s="24"/>
      <c r="KJ1283" s="24"/>
      <c r="KK1283" s="24"/>
      <c r="KL1283" s="24"/>
      <c r="KM1283" s="24"/>
      <c r="KN1283" s="24"/>
      <c r="KO1283" s="24"/>
      <c r="KP1283" s="24"/>
      <c r="KQ1283" s="24"/>
      <c r="KR1283" s="24"/>
      <c r="KS1283" s="24"/>
      <c r="KT1283" s="24"/>
      <c r="KU1283" s="24"/>
      <c r="KV1283" s="24"/>
      <c r="KW1283" s="24"/>
      <c r="KX1283" s="24"/>
      <c r="KY1283" s="24"/>
      <c r="KZ1283" s="24"/>
      <c r="LA1283" s="24"/>
      <c r="LB1283" s="24"/>
      <c r="LC1283" s="24"/>
      <c r="LD1283" s="24"/>
      <c r="LE1283" s="151"/>
      <c r="LF1283" s="151"/>
      <c r="LG1283" s="153"/>
      <c r="LH1283" s="24"/>
      <c r="LI1283" s="24"/>
      <c r="LJ1283" s="24"/>
      <c r="LK1283" s="24"/>
      <c r="LL1283" s="24"/>
      <c r="LM1283" s="24"/>
      <c r="LN1283" s="24"/>
      <c r="LO1283" s="24"/>
      <c r="LP1283" s="24"/>
      <c r="LQ1283" s="24"/>
      <c r="LR1283" s="24"/>
      <c r="LS1283" s="24"/>
      <c r="LT1283" s="24"/>
      <c r="LU1283" s="24"/>
      <c r="LV1283" s="24"/>
      <c r="LW1283" s="24"/>
      <c r="LX1283" s="24"/>
      <c r="LY1283" s="24"/>
      <c r="LZ1283" s="24"/>
      <c r="MA1283" s="24"/>
      <c r="MB1283" s="24"/>
      <c r="MC1283" s="24"/>
      <c r="MD1283" s="24"/>
      <c r="ME1283" s="24"/>
      <c r="MF1283" s="24"/>
      <c r="MG1283" s="24"/>
      <c r="MH1283" s="24"/>
      <c r="MI1283" s="24"/>
      <c r="MJ1283" s="24"/>
      <c r="MK1283" s="24"/>
      <c r="ML1283" s="24"/>
    </row>
    <row r="1284" spans="1:350" ht="13.9" customHeight="1" outlineLevel="2" x14ac:dyDescent="0.2">
      <c r="A1284" s="185" t="s">
        <v>757</v>
      </c>
      <c r="B1284" s="181" t="s">
        <v>743</v>
      </c>
      <c r="C1284" s="154" t="s">
        <v>59</v>
      </c>
      <c r="D1284" s="154">
        <v>154</v>
      </c>
      <c r="E1284" s="175"/>
      <c r="F1284" s="175">
        <f>D1284-E1284</f>
        <v>154</v>
      </c>
      <c r="G1284" s="175" t="s">
        <v>849</v>
      </c>
      <c r="H1284" s="170" t="s">
        <v>862</v>
      </c>
      <c r="I1284" s="170" t="s">
        <v>975</v>
      </c>
      <c r="J1284" s="212">
        <f ca="1">E1284+Q1284+AX1284+CF1284+DN1284+ES1284+GA1284+HH1284+IP1284+JW1284+LE1284</f>
        <v>143</v>
      </c>
      <c r="K1284" s="212">
        <f>E1284+R1284+AY1284+CG1284+DO1284+ET1284+GB1284+HI1284+IQ1284+JX1284+LF1284</f>
        <v>0</v>
      </c>
      <c r="L1284" s="172">
        <f ca="1">K1284/J1284</f>
        <v>0</v>
      </c>
      <c r="M1284" s="172">
        <f>K1284/D1284</f>
        <v>0</v>
      </c>
      <c r="N1284" s="183">
        <f ca="1">SUMIF($EV$8:$FZ$9,$O$5,$EV1285:$FZ1285)-SUMIF($EV$8:$FZ$9,$Q$5,$EV1285:$FZ1285)</f>
        <v>0</v>
      </c>
      <c r="O1284" s="156"/>
      <c r="P1284" s="16" t="s">
        <v>25</v>
      </c>
      <c r="Q1284" s="150">
        <v>0</v>
      </c>
      <c r="R1284" s="150">
        <v>0</v>
      </c>
      <c r="S1284" s="152" t="e">
        <v>#DIV/0!</v>
      </c>
      <c r="T1284" s="16"/>
      <c r="U1284" s="16"/>
      <c r="V1284" s="16"/>
      <c r="W1284" s="16"/>
      <c r="X1284" s="16"/>
      <c r="Y1284" s="16"/>
      <c r="Z1284" s="16"/>
      <c r="AA1284" s="16"/>
      <c r="AB1284" s="16"/>
      <c r="AC1284" s="16"/>
      <c r="AD1284" s="16"/>
      <c r="AE1284" s="16"/>
      <c r="AF1284" s="16"/>
      <c r="AG1284" s="16"/>
      <c r="AH1284" s="16"/>
      <c r="AI1284" s="16"/>
      <c r="AJ1284" s="16"/>
      <c r="AK1284" s="16"/>
      <c r="AL1284" s="16"/>
      <c r="AM1284" s="16"/>
      <c r="AN1284" s="16"/>
      <c r="AO1284" s="16"/>
      <c r="AP1284" s="16"/>
      <c r="AQ1284" s="16"/>
      <c r="AR1284" s="16"/>
      <c r="AS1284" s="16"/>
      <c r="AT1284" s="16"/>
      <c r="AU1284" s="16"/>
      <c r="AV1284" s="16"/>
      <c r="AW1284" s="16"/>
      <c r="AX1284" s="150">
        <f t="shared" ca="1" si="3200"/>
        <v>0</v>
      </c>
      <c r="AY1284" s="150">
        <f>SUM(BA1285:CE1285)</f>
        <v>0</v>
      </c>
      <c r="AZ1284" s="152" t="e">
        <f ca="1">AY1284/AX1284</f>
        <v>#DIV/0!</v>
      </c>
      <c r="BA1284" s="16"/>
      <c r="BB1284" s="16"/>
      <c r="BC1284" s="16"/>
      <c r="BD1284" s="16"/>
      <c r="BE1284" s="16"/>
      <c r="BF1284" s="16"/>
      <c r="BG1284" s="16"/>
      <c r="BH1284" s="16"/>
      <c r="BI1284" s="16"/>
      <c r="BJ1284" s="16"/>
      <c r="BK1284" s="16"/>
      <c r="BL1284" s="16"/>
      <c r="BM1284" s="16"/>
      <c r="BN1284" s="16"/>
      <c r="BO1284" s="16"/>
      <c r="BP1284" s="16"/>
      <c r="BQ1284" s="16"/>
      <c r="BR1284" s="16"/>
      <c r="BS1284" s="16"/>
      <c r="BT1284" s="16"/>
      <c r="BU1284" s="16"/>
      <c r="BV1284" s="16"/>
      <c r="BW1284" s="16"/>
      <c r="BX1284" s="16"/>
      <c r="BY1284" s="16"/>
      <c r="BZ1284" s="16"/>
      <c r="CA1284" s="16"/>
      <c r="CB1284" s="16"/>
      <c r="CC1284" s="16"/>
      <c r="CD1284" s="16"/>
      <c r="CE1284" s="16"/>
      <c r="CF1284" s="150">
        <f t="shared" ref="CF1284" si="3340">SUM(CI1284:DM1284)</f>
        <v>7</v>
      </c>
      <c r="CG1284" s="150">
        <f>SUM(CI1285:DM1285)</f>
        <v>0</v>
      </c>
      <c r="CH1284" s="152">
        <f>CG1284/CF1284</f>
        <v>0</v>
      </c>
      <c r="CI1284" s="129"/>
      <c r="CJ1284" s="129"/>
      <c r="CK1284" s="129"/>
      <c r="CL1284" s="129"/>
      <c r="CM1284" s="129"/>
      <c r="CN1284" s="129"/>
      <c r="CO1284" s="129"/>
      <c r="CP1284" s="129"/>
      <c r="CQ1284" s="129"/>
      <c r="CR1284" s="129"/>
      <c r="CS1284" s="129"/>
      <c r="CT1284" s="129"/>
      <c r="CU1284" s="129"/>
      <c r="CV1284" s="129"/>
      <c r="CW1284" s="129"/>
      <c r="CX1284" s="129"/>
      <c r="CY1284" s="129"/>
      <c r="CZ1284" s="129"/>
      <c r="DA1284" s="129"/>
      <c r="DB1284" s="129"/>
      <c r="DC1284" s="129"/>
      <c r="DD1284" s="129"/>
      <c r="DE1284" s="129"/>
      <c r="DF1284" s="129"/>
      <c r="DG1284" s="129">
        <v>1</v>
      </c>
      <c r="DH1284" s="129">
        <v>1</v>
      </c>
      <c r="DI1284" s="129">
        <v>1</v>
      </c>
      <c r="DJ1284" s="129">
        <v>1</v>
      </c>
      <c r="DK1284" s="129">
        <v>1</v>
      </c>
      <c r="DL1284" s="129">
        <v>1</v>
      </c>
      <c r="DM1284" s="129">
        <v>1</v>
      </c>
      <c r="DN1284" s="150">
        <f t="shared" ref="DN1284" si="3341">SUM(DQ1284:ER1284)</f>
        <v>28</v>
      </c>
      <c r="DO1284" s="150">
        <f>SUM(DQ1285:ER1285)</f>
        <v>0</v>
      </c>
      <c r="DP1284" s="152">
        <f t="shared" si="3240"/>
        <v>0</v>
      </c>
      <c r="DQ1284" s="16">
        <v>1</v>
      </c>
      <c r="DR1284" s="16">
        <v>1</v>
      </c>
      <c r="DS1284" s="16">
        <v>1</v>
      </c>
      <c r="DT1284" s="16">
        <v>1</v>
      </c>
      <c r="DU1284" s="16">
        <v>1</v>
      </c>
      <c r="DV1284" s="16">
        <v>1</v>
      </c>
      <c r="DW1284" s="16">
        <v>1</v>
      </c>
      <c r="DX1284" s="16">
        <v>1</v>
      </c>
      <c r="DY1284" s="16">
        <v>1</v>
      </c>
      <c r="DZ1284" s="16">
        <v>1</v>
      </c>
      <c r="EA1284" s="16">
        <v>1</v>
      </c>
      <c r="EB1284" s="16">
        <v>1</v>
      </c>
      <c r="EC1284" s="16">
        <v>1</v>
      </c>
      <c r="ED1284" s="16">
        <v>1</v>
      </c>
      <c r="EE1284" s="16">
        <v>1</v>
      </c>
      <c r="EF1284" s="16">
        <v>1</v>
      </c>
      <c r="EG1284" s="16">
        <v>1</v>
      </c>
      <c r="EH1284" s="16">
        <v>1</v>
      </c>
      <c r="EI1284" s="16">
        <v>1</v>
      </c>
      <c r="EJ1284" s="16">
        <v>1</v>
      </c>
      <c r="EK1284" s="16">
        <v>1</v>
      </c>
      <c r="EL1284" s="16">
        <v>1</v>
      </c>
      <c r="EM1284" s="16">
        <v>1</v>
      </c>
      <c r="EN1284" s="16">
        <v>1</v>
      </c>
      <c r="EO1284" s="16">
        <v>1</v>
      </c>
      <c r="EP1284" s="16">
        <v>1</v>
      </c>
      <c r="EQ1284" s="16">
        <v>1</v>
      </c>
      <c r="ER1284" s="16">
        <v>1</v>
      </c>
      <c r="ES1284" s="150">
        <f t="shared" ca="1" si="3234"/>
        <v>48</v>
      </c>
      <c r="ET1284" s="150">
        <f t="shared" si="3276"/>
        <v>0</v>
      </c>
      <c r="EU1284" s="152">
        <f t="shared" ca="1" si="3277"/>
        <v>0</v>
      </c>
      <c r="EV1284" s="16">
        <v>1</v>
      </c>
      <c r="EW1284" s="67">
        <v>1</v>
      </c>
      <c r="EX1284" s="16">
        <v>1</v>
      </c>
      <c r="EY1284" s="16">
        <v>1</v>
      </c>
      <c r="EZ1284" s="16">
        <v>1</v>
      </c>
      <c r="FA1284" s="16">
        <v>1</v>
      </c>
      <c r="FB1284" s="16">
        <v>1</v>
      </c>
      <c r="FC1284" s="16">
        <v>1</v>
      </c>
      <c r="FD1284" s="16">
        <v>1</v>
      </c>
      <c r="FE1284" s="16">
        <v>1</v>
      </c>
      <c r="FF1284" s="16">
        <v>1</v>
      </c>
      <c r="FG1284" s="16">
        <v>1</v>
      </c>
      <c r="FH1284" s="16">
        <v>1</v>
      </c>
      <c r="FI1284" s="16">
        <v>1</v>
      </c>
      <c r="FJ1284" s="16">
        <v>2</v>
      </c>
      <c r="FK1284" s="16">
        <v>2</v>
      </c>
      <c r="FL1284" s="16">
        <v>2</v>
      </c>
      <c r="FM1284" s="16">
        <v>2</v>
      </c>
      <c r="FN1284" s="16">
        <v>2</v>
      </c>
      <c r="FO1284" s="16">
        <v>2</v>
      </c>
      <c r="FP1284" s="16">
        <v>2</v>
      </c>
      <c r="FQ1284" s="16">
        <v>2</v>
      </c>
      <c r="FR1284" s="16">
        <v>2</v>
      </c>
      <c r="FS1284" s="16">
        <v>2</v>
      </c>
      <c r="FT1284" s="16">
        <v>2</v>
      </c>
      <c r="FU1284" s="16">
        <v>2</v>
      </c>
      <c r="FV1284" s="16">
        <v>2</v>
      </c>
      <c r="FW1284" s="16">
        <v>2</v>
      </c>
      <c r="FX1284" s="16">
        <v>2</v>
      </c>
      <c r="FY1284" s="16">
        <v>2</v>
      </c>
      <c r="FZ1284" s="16">
        <v>2</v>
      </c>
      <c r="GA1284" s="150">
        <f t="shared" ref="GA1284" ca="1" si="3342">SUMIF($GD$8:$HG$9,$O$5,GD1284:HG1284)</f>
        <v>60</v>
      </c>
      <c r="GB1284" s="150">
        <f t="shared" ref="GB1284" si="3343">SUM(GD1285:HG1285)</f>
        <v>0</v>
      </c>
      <c r="GC1284" s="152">
        <f t="shared" ref="GC1284" ca="1" si="3344">GB1284/GA1284</f>
        <v>0</v>
      </c>
      <c r="GD1284" s="16">
        <v>2</v>
      </c>
      <c r="GE1284" s="16">
        <v>2</v>
      </c>
      <c r="GF1284" s="16">
        <v>2</v>
      </c>
      <c r="GG1284" s="16">
        <v>2</v>
      </c>
      <c r="GH1284" s="16">
        <v>2</v>
      </c>
      <c r="GI1284" s="16">
        <v>2</v>
      </c>
      <c r="GJ1284" s="16">
        <v>2</v>
      </c>
      <c r="GK1284" s="16">
        <v>2</v>
      </c>
      <c r="GL1284" s="16">
        <v>2</v>
      </c>
      <c r="GM1284" s="16">
        <v>2</v>
      </c>
      <c r="GN1284" s="16">
        <v>2</v>
      </c>
      <c r="GO1284" s="16">
        <v>2</v>
      </c>
      <c r="GP1284" s="16">
        <v>2</v>
      </c>
      <c r="GQ1284" s="16">
        <v>2</v>
      </c>
      <c r="GR1284" s="16">
        <v>2</v>
      </c>
      <c r="GS1284" s="16">
        <v>2</v>
      </c>
      <c r="GT1284" s="16">
        <v>2</v>
      </c>
      <c r="GU1284" s="16">
        <v>2</v>
      </c>
      <c r="GV1284" s="16">
        <v>2</v>
      </c>
      <c r="GW1284" s="16">
        <v>2</v>
      </c>
      <c r="GX1284" s="16">
        <v>2</v>
      </c>
      <c r="GY1284" s="16">
        <v>2</v>
      </c>
      <c r="GZ1284" s="16">
        <v>2</v>
      </c>
      <c r="HA1284" s="16">
        <v>2</v>
      </c>
      <c r="HB1284" s="16">
        <v>2</v>
      </c>
      <c r="HC1284" s="16">
        <v>2</v>
      </c>
      <c r="HD1284" s="16">
        <v>2</v>
      </c>
      <c r="HE1284" s="16">
        <v>2</v>
      </c>
      <c r="HF1284" s="16">
        <v>2</v>
      </c>
      <c r="HG1284" s="16">
        <v>2</v>
      </c>
      <c r="HH1284" s="150"/>
      <c r="HI1284" s="150">
        <f t="shared" ref="HI1284" si="3345">SUM(HK1285:IO1285)</f>
        <v>0</v>
      </c>
      <c r="HJ1284" s="152" t="e">
        <v>#DIV/0!</v>
      </c>
      <c r="HK1284" s="16">
        <v>2</v>
      </c>
      <c r="HL1284" s="16">
        <v>2</v>
      </c>
      <c r="HM1284" s="16">
        <v>2</v>
      </c>
      <c r="HN1284" s="16">
        <v>2</v>
      </c>
      <c r="HO1284" s="16">
        <v>4</v>
      </c>
      <c r="HP1284" s="16"/>
      <c r="HQ1284" s="16"/>
      <c r="HR1284" s="16"/>
      <c r="HS1284" s="16"/>
      <c r="HT1284" s="16"/>
      <c r="HU1284" s="16"/>
      <c r="HV1284" s="16"/>
      <c r="HW1284" s="16"/>
      <c r="HX1284" s="16"/>
      <c r="HY1284" s="16"/>
      <c r="HZ1284" s="16"/>
      <c r="IA1284" s="16"/>
      <c r="IB1284" s="16"/>
      <c r="IC1284" s="16"/>
      <c r="ID1284" s="16"/>
      <c r="IE1284" s="16"/>
      <c r="IF1284" s="16"/>
      <c r="IG1284" s="16"/>
      <c r="IH1284" s="16"/>
      <c r="II1284" s="16"/>
      <c r="IJ1284" s="16"/>
      <c r="IK1284" s="16"/>
      <c r="IL1284" s="16"/>
      <c r="IM1284" s="16"/>
      <c r="IN1284" s="16"/>
      <c r="IO1284" s="16"/>
      <c r="IP1284" s="150"/>
      <c r="IQ1284" s="150">
        <v>0</v>
      </c>
      <c r="IR1284" s="152" t="e">
        <v>#DIV/0!</v>
      </c>
      <c r="IS1284" s="16"/>
      <c r="IT1284" s="16"/>
      <c r="IU1284" s="16"/>
      <c r="IV1284" s="16"/>
      <c r="IW1284" s="16"/>
      <c r="IX1284" s="16"/>
      <c r="IY1284" s="16"/>
      <c r="IZ1284" s="16"/>
      <c r="JA1284" s="16"/>
      <c r="JB1284" s="16"/>
      <c r="JC1284" s="16"/>
      <c r="JD1284" s="16"/>
      <c r="JE1284" s="16"/>
      <c r="JF1284" s="16"/>
      <c r="JG1284" s="16"/>
      <c r="JH1284" s="16"/>
      <c r="JI1284" s="16"/>
      <c r="JJ1284" s="16"/>
      <c r="JK1284" s="16"/>
      <c r="JL1284" s="16"/>
      <c r="JM1284" s="16"/>
      <c r="JN1284" s="16"/>
      <c r="JO1284" s="16"/>
      <c r="JP1284" s="16"/>
      <c r="JQ1284" s="16"/>
      <c r="JR1284" s="16"/>
      <c r="JS1284" s="16"/>
      <c r="JT1284" s="16"/>
      <c r="JU1284" s="23"/>
      <c r="JV1284" s="16"/>
      <c r="JW1284" s="150"/>
      <c r="JX1284" s="150">
        <v>0</v>
      </c>
      <c r="JY1284" s="152" t="e">
        <v>#DIV/0!</v>
      </c>
      <c r="JZ1284" s="16"/>
      <c r="KA1284" s="16"/>
      <c r="KB1284" s="16"/>
      <c r="KC1284" s="16"/>
      <c r="KD1284" s="16"/>
      <c r="KE1284" s="16"/>
      <c r="KF1284" s="16"/>
      <c r="KG1284" s="16"/>
      <c r="KH1284" s="16"/>
      <c r="KI1284" s="16"/>
      <c r="KJ1284" s="16"/>
      <c r="KK1284" s="16"/>
      <c r="KL1284" s="16"/>
      <c r="KM1284" s="16"/>
      <c r="KN1284" s="16"/>
      <c r="KO1284" s="16"/>
      <c r="KP1284" s="16"/>
      <c r="KQ1284" s="16"/>
      <c r="KR1284" s="16"/>
      <c r="KS1284" s="16"/>
      <c r="KT1284" s="16"/>
      <c r="KU1284" s="16"/>
      <c r="KV1284" s="16"/>
      <c r="KW1284" s="16"/>
      <c r="KX1284" s="16"/>
      <c r="KY1284" s="16"/>
      <c r="KZ1284" s="16"/>
      <c r="LA1284" s="16"/>
      <c r="LB1284" s="16"/>
      <c r="LC1284" s="16"/>
      <c r="LD1284" s="16"/>
      <c r="LE1284" s="150"/>
      <c r="LF1284" s="150">
        <v>0</v>
      </c>
      <c r="LG1284" s="152" t="e">
        <v>#DIV/0!</v>
      </c>
      <c r="LH1284" s="16"/>
      <c r="LI1284" s="16"/>
      <c r="LJ1284" s="16"/>
      <c r="LK1284" s="16"/>
      <c r="LL1284" s="16"/>
      <c r="LM1284" s="16"/>
      <c r="LN1284" s="16"/>
      <c r="LO1284" s="16"/>
      <c r="LP1284" s="16"/>
      <c r="LQ1284" s="16"/>
      <c r="LR1284" s="16"/>
      <c r="LS1284" s="16"/>
      <c r="LT1284" s="16"/>
      <c r="LU1284" s="16"/>
      <c r="LV1284" s="16"/>
      <c r="LW1284" s="16"/>
      <c r="LX1284" s="16"/>
      <c r="LY1284" s="16"/>
      <c r="LZ1284" s="16"/>
      <c r="MA1284" s="16"/>
      <c r="MB1284" s="16"/>
      <c r="MC1284" s="16"/>
      <c r="MD1284" s="16"/>
      <c r="ME1284" s="16"/>
      <c r="MF1284" s="16"/>
      <c r="MG1284" s="16"/>
      <c r="MH1284" s="16"/>
      <c r="MI1284" s="16"/>
      <c r="MJ1284" s="16"/>
      <c r="MK1284" s="16"/>
      <c r="ML1284" s="16"/>
    </row>
    <row r="1285" spans="1:350" ht="13.9" customHeight="1" outlineLevel="2" x14ac:dyDescent="0.2">
      <c r="A1285" s="186"/>
      <c r="B1285" s="182"/>
      <c r="C1285" s="155"/>
      <c r="D1285" s="155"/>
      <c r="E1285" s="176"/>
      <c r="F1285" s="176"/>
      <c r="G1285" s="176"/>
      <c r="H1285" s="171"/>
      <c r="I1285" s="171"/>
      <c r="J1285" s="213"/>
      <c r="K1285" s="213"/>
      <c r="L1285" s="173"/>
      <c r="M1285" s="173"/>
      <c r="N1285" s="184"/>
      <c r="O1285" s="157"/>
      <c r="P1285" s="17" t="s">
        <v>26</v>
      </c>
      <c r="Q1285" s="151"/>
      <c r="R1285" s="151"/>
      <c r="S1285" s="153"/>
      <c r="T1285" s="24"/>
      <c r="U1285" s="24"/>
      <c r="V1285" s="24"/>
      <c r="W1285" s="24"/>
      <c r="X1285" s="24"/>
      <c r="Y1285" s="24"/>
      <c r="Z1285" s="24"/>
      <c r="AA1285" s="24"/>
      <c r="AB1285" s="24"/>
      <c r="AC1285" s="24"/>
      <c r="AD1285" s="24"/>
      <c r="AE1285" s="24"/>
      <c r="AF1285" s="24"/>
      <c r="AG1285" s="24"/>
      <c r="AH1285" s="24"/>
      <c r="AI1285" s="24"/>
      <c r="AJ1285" s="24"/>
      <c r="AK1285" s="24"/>
      <c r="AL1285" s="24"/>
      <c r="AM1285" s="24"/>
      <c r="AN1285" s="24"/>
      <c r="AO1285" s="24"/>
      <c r="AP1285" s="24"/>
      <c r="AQ1285" s="24"/>
      <c r="AR1285" s="24"/>
      <c r="AS1285" s="24"/>
      <c r="AT1285" s="24"/>
      <c r="AU1285" s="24"/>
      <c r="AV1285" s="24"/>
      <c r="AW1285" s="24"/>
      <c r="AX1285" s="151"/>
      <c r="AY1285" s="151"/>
      <c r="AZ1285" s="153"/>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c r="CF1285" s="151"/>
      <c r="CG1285" s="151"/>
      <c r="CH1285" s="153"/>
      <c r="CI1285" s="141"/>
      <c r="CJ1285" s="141"/>
      <c r="CK1285" s="141"/>
      <c r="CL1285" s="141"/>
      <c r="CM1285" s="141"/>
      <c r="CN1285" s="141"/>
      <c r="CO1285" s="141"/>
      <c r="CP1285" s="141"/>
      <c r="CQ1285" s="141"/>
      <c r="CR1285" s="141"/>
      <c r="CS1285" s="141"/>
      <c r="CT1285" s="141"/>
      <c r="CU1285" s="141"/>
      <c r="CV1285" s="141"/>
      <c r="CW1285" s="141"/>
      <c r="CX1285" s="141"/>
      <c r="CY1285" s="141"/>
      <c r="CZ1285" s="141"/>
      <c r="DA1285" s="141"/>
      <c r="DB1285" s="141"/>
      <c r="DC1285" s="141"/>
      <c r="DD1285" s="141"/>
      <c r="DE1285" s="141"/>
      <c r="DF1285" s="141"/>
      <c r="DG1285" s="141"/>
      <c r="DH1285" s="141"/>
      <c r="DI1285" s="141"/>
      <c r="DJ1285" s="141"/>
      <c r="DK1285" s="141"/>
      <c r="DL1285" s="141"/>
      <c r="DM1285" s="141"/>
      <c r="DN1285" s="151"/>
      <c r="DO1285" s="151"/>
      <c r="DP1285" s="153"/>
      <c r="DQ1285" s="24"/>
      <c r="DR1285" s="24"/>
      <c r="DS1285" s="24"/>
      <c r="DT1285" s="24"/>
      <c r="DU1285" s="24"/>
      <c r="DV1285" s="24"/>
      <c r="DW1285" s="24"/>
      <c r="DX1285" s="24"/>
      <c r="DY1285" s="24"/>
      <c r="DZ1285" s="24"/>
      <c r="EA1285" s="24"/>
      <c r="EB1285" s="24"/>
      <c r="EC1285" s="24"/>
      <c r="ED1285" s="24"/>
      <c r="EE1285" s="24"/>
      <c r="EF1285" s="24"/>
      <c r="EG1285" s="24"/>
      <c r="EH1285" s="24"/>
      <c r="EI1285" s="24"/>
      <c r="EJ1285" s="24"/>
      <c r="EK1285" s="24"/>
      <c r="EL1285" s="24"/>
      <c r="EM1285" s="24"/>
      <c r="EN1285" s="24"/>
      <c r="EO1285" s="24"/>
      <c r="EP1285" s="24"/>
      <c r="EQ1285" s="24"/>
      <c r="ER1285" s="24"/>
      <c r="ES1285" s="151"/>
      <c r="ET1285" s="151"/>
      <c r="EU1285" s="153"/>
      <c r="EV1285" s="24"/>
      <c r="EW1285" s="125"/>
      <c r="EX1285" s="24"/>
      <c r="EY1285" s="24"/>
      <c r="EZ1285" s="24"/>
      <c r="FA1285" s="24"/>
      <c r="FB1285" s="24"/>
      <c r="FC1285" s="24"/>
      <c r="FD1285" s="24"/>
      <c r="FE1285" s="24"/>
      <c r="FF1285" s="24"/>
      <c r="FG1285" s="24"/>
      <c r="FH1285" s="24"/>
      <c r="FI1285" s="24"/>
      <c r="FJ1285" s="24"/>
      <c r="FK1285" s="24"/>
      <c r="FL1285" s="24"/>
      <c r="FM1285" s="24"/>
      <c r="FN1285" s="24"/>
      <c r="FO1285" s="24"/>
      <c r="FP1285" s="24"/>
      <c r="FQ1285" s="24"/>
      <c r="FR1285" s="24"/>
      <c r="FS1285" s="24"/>
      <c r="FT1285" s="24"/>
      <c r="FU1285" s="24"/>
      <c r="FV1285" s="24"/>
      <c r="FW1285" s="24"/>
      <c r="FX1285" s="24"/>
      <c r="FY1285" s="24"/>
      <c r="FZ1285" s="24"/>
      <c r="GA1285" s="151"/>
      <c r="GB1285" s="151"/>
      <c r="GC1285" s="153"/>
      <c r="GD1285" s="24"/>
      <c r="GE1285" s="24"/>
      <c r="GF1285" s="24"/>
      <c r="GG1285" s="24"/>
      <c r="GH1285" s="24"/>
      <c r="GI1285" s="24"/>
      <c r="GJ1285" s="24"/>
      <c r="GK1285" s="24"/>
      <c r="GL1285" s="24"/>
      <c r="GM1285" s="24"/>
      <c r="GN1285" s="24"/>
      <c r="GO1285" s="24"/>
      <c r="GP1285" s="24"/>
      <c r="GQ1285" s="24"/>
      <c r="GR1285" s="24"/>
      <c r="GS1285" s="24"/>
      <c r="GT1285" s="24"/>
      <c r="GU1285" s="24"/>
      <c r="GV1285" s="24"/>
      <c r="GW1285" s="24"/>
      <c r="GX1285" s="24"/>
      <c r="GY1285" s="24"/>
      <c r="GZ1285" s="24"/>
      <c r="HA1285" s="24"/>
      <c r="HB1285" s="24"/>
      <c r="HC1285" s="24"/>
      <c r="HD1285" s="24"/>
      <c r="HE1285" s="24"/>
      <c r="HF1285" s="24"/>
      <c r="HG1285" s="24"/>
      <c r="HH1285" s="151"/>
      <c r="HI1285" s="151"/>
      <c r="HJ1285" s="153"/>
      <c r="HK1285" s="24"/>
      <c r="HL1285" s="24"/>
      <c r="HM1285" s="24"/>
      <c r="HN1285" s="24"/>
      <c r="HO1285" s="24"/>
      <c r="HP1285" s="24"/>
      <c r="HQ1285" s="24"/>
      <c r="HR1285" s="24"/>
      <c r="HS1285" s="24"/>
      <c r="HT1285" s="24"/>
      <c r="HU1285" s="24"/>
      <c r="HV1285" s="24"/>
      <c r="HW1285" s="24"/>
      <c r="HX1285" s="24"/>
      <c r="HY1285" s="24"/>
      <c r="HZ1285" s="24"/>
      <c r="IA1285" s="24"/>
      <c r="IB1285" s="24"/>
      <c r="IC1285" s="24"/>
      <c r="ID1285" s="24"/>
      <c r="IE1285" s="24"/>
      <c r="IF1285" s="24"/>
      <c r="IG1285" s="24"/>
      <c r="IH1285" s="24"/>
      <c r="II1285" s="24"/>
      <c r="IJ1285" s="24"/>
      <c r="IK1285" s="24"/>
      <c r="IL1285" s="24"/>
      <c r="IM1285" s="24"/>
      <c r="IN1285" s="24"/>
      <c r="IO1285" s="24"/>
      <c r="IP1285" s="151"/>
      <c r="IQ1285" s="151"/>
      <c r="IR1285" s="153"/>
      <c r="IS1285" s="24"/>
      <c r="IT1285" s="24"/>
      <c r="IU1285" s="24"/>
      <c r="IV1285" s="24"/>
      <c r="IW1285" s="24"/>
      <c r="IX1285" s="24"/>
      <c r="IY1285" s="24"/>
      <c r="IZ1285" s="24"/>
      <c r="JA1285" s="24"/>
      <c r="JB1285" s="24"/>
      <c r="JC1285" s="24"/>
      <c r="JD1285" s="24"/>
      <c r="JE1285" s="24"/>
      <c r="JF1285" s="24"/>
      <c r="JG1285" s="24"/>
      <c r="JH1285" s="24"/>
      <c r="JI1285" s="24"/>
      <c r="JJ1285" s="24"/>
      <c r="JK1285" s="24"/>
      <c r="JL1285" s="24"/>
      <c r="JM1285" s="24"/>
      <c r="JN1285" s="24"/>
      <c r="JO1285" s="24"/>
      <c r="JP1285" s="24"/>
      <c r="JQ1285" s="24"/>
      <c r="JR1285" s="24"/>
      <c r="JS1285" s="24"/>
      <c r="JT1285" s="24"/>
      <c r="JU1285" s="25"/>
      <c r="JV1285" s="24"/>
      <c r="JW1285" s="151"/>
      <c r="JX1285" s="151"/>
      <c r="JY1285" s="153"/>
      <c r="JZ1285" s="24"/>
      <c r="KA1285" s="24"/>
      <c r="KB1285" s="24"/>
      <c r="KC1285" s="24"/>
      <c r="KD1285" s="24"/>
      <c r="KE1285" s="24"/>
      <c r="KF1285" s="24"/>
      <c r="KG1285" s="24"/>
      <c r="KH1285" s="24"/>
      <c r="KI1285" s="24"/>
      <c r="KJ1285" s="24"/>
      <c r="KK1285" s="24"/>
      <c r="KL1285" s="24"/>
      <c r="KM1285" s="24"/>
      <c r="KN1285" s="24"/>
      <c r="KO1285" s="24"/>
      <c r="KP1285" s="24"/>
      <c r="KQ1285" s="24"/>
      <c r="KR1285" s="24"/>
      <c r="KS1285" s="24"/>
      <c r="KT1285" s="24"/>
      <c r="KU1285" s="24"/>
      <c r="KV1285" s="24"/>
      <c r="KW1285" s="24"/>
      <c r="KX1285" s="24"/>
      <c r="KY1285" s="24"/>
      <c r="KZ1285" s="24"/>
      <c r="LA1285" s="24"/>
      <c r="LB1285" s="24"/>
      <c r="LC1285" s="24"/>
      <c r="LD1285" s="24"/>
      <c r="LE1285" s="151"/>
      <c r="LF1285" s="151"/>
      <c r="LG1285" s="153"/>
      <c r="LH1285" s="24"/>
      <c r="LI1285" s="24"/>
      <c r="LJ1285" s="24"/>
      <c r="LK1285" s="24"/>
      <c r="LL1285" s="24"/>
      <c r="LM1285" s="24"/>
      <c r="LN1285" s="24"/>
      <c r="LO1285" s="24"/>
      <c r="LP1285" s="24"/>
      <c r="LQ1285" s="24"/>
      <c r="LR1285" s="24"/>
      <c r="LS1285" s="24"/>
      <c r="LT1285" s="24"/>
      <c r="LU1285" s="24"/>
      <c r="LV1285" s="24"/>
      <c r="LW1285" s="24"/>
      <c r="LX1285" s="24"/>
      <c r="LY1285" s="24"/>
      <c r="LZ1285" s="24"/>
      <c r="MA1285" s="24"/>
      <c r="MB1285" s="24"/>
      <c r="MC1285" s="24"/>
      <c r="MD1285" s="24"/>
      <c r="ME1285" s="24"/>
      <c r="MF1285" s="24"/>
      <c r="MG1285" s="24"/>
      <c r="MH1285" s="24"/>
      <c r="MI1285" s="24"/>
      <c r="MJ1285" s="24"/>
      <c r="MK1285" s="24"/>
      <c r="ML1285" s="24"/>
    </row>
    <row r="1286" spans="1:350" ht="13.9" customHeight="1" outlineLevel="2" x14ac:dyDescent="0.2">
      <c r="A1286" s="185" t="s">
        <v>758</v>
      </c>
      <c r="B1286" s="181" t="s">
        <v>747</v>
      </c>
      <c r="C1286" s="154" t="s">
        <v>59</v>
      </c>
      <c r="D1286" s="154">
        <v>108</v>
      </c>
      <c r="E1286" s="175"/>
      <c r="F1286" s="175">
        <f>D1286-E1286</f>
        <v>108</v>
      </c>
      <c r="G1286" s="175" t="s">
        <v>849</v>
      </c>
      <c r="H1286" s="170" t="s">
        <v>862</v>
      </c>
      <c r="I1286" s="170" t="s">
        <v>975</v>
      </c>
      <c r="J1286" s="212">
        <f ca="1">E1286+Q1286+AX1286+CF1286+DN1286+ES1286+GA1286+HH1286+IP1286+JW1286+LE1286</f>
        <v>96</v>
      </c>
      <c r="K1286" s="212">
        <f>E1286+R1286+AY1286+CG1286+DO1286+ET1286+GB1286+HI1286+IQ1286+JX1286+LF1286</f>
        <v>0</v>
      </c>
      <c r="L1286" s="172">
        <f ca="1">K1286/J1286</f>
        <v>0</v>
      </c>
      <c r="M1286" s="172">
        <f>K1286/D1286</f>
        <v>0</v>
      </c>
      <c r="N1286" s="183">
        <f ca="1">SUMIF($EV$8:$FZ$9,$O$5,$EV1287:$FZ1287)-SUMIF($EV$8:$FZ$9,$Q$5,$EV1287:$FZ1287)</f>
        <v>0</v>
      </c>
      <c r="O1286" s="156"/>
      <c r="P1286" s="16" t="s">
        <v>25</v>
      </c>
      <c r="Q1286" s="150">
        <v>0</v>
      </c>
      <c r="R1286" s="150">
        <v>0</v>
      </c>
      <c r="S1286" s="152" t="e">
        <v>#DIV/0!</v>
      </c>
      <c r="T1286" s="16"/>
      <c r="U1286" s="16"/>
      <c r="V1286" s="16"/>
      <c r="W1286" s="16"/>
      <c r="X1286" s="16"/>
      <c r="Y1286" s="16"/>
      <c r="Z1286" s="16"/>
      <c r="AA1286" s="16"/>
      <c r="AB1286" s="16"/>
      <c r="AC1286" s="16"/>
      <c r="AD1286" s="16"/>
      <c r="AE1286" s="16"/>
      <c r="AF1286" s="16"/>
      <c r="AG1286" s="16"/>
      <c r="AH1286" s="16"/>
      <c r="AI1286" s="16"/>
      <c r="AJ1286" s="16"/>
      <c r="AK1286" s="16"/>
      <c r="AL1286" s="16"/>
      <c r="AM1286" s="16"/>
      <c r="AN1286" s="16"/>
      <c r="AO1286" s="16"/>
      <c r="AP1286" s="16"/>
      <c r="AQ1286" s="16"/>
      <c r="AR1286" s="16"/>
      <c r="AS1286" s="16"/>
      <c r="AT1286" s="16"/>
      <c r="AU1286" s="16"/>
      <c r="AV1286" s="16"/>
      <c r="AW1286" s="16"/>
      <c r="AX1286" s="150">
        <f t="shared" ca="1" si="3200"/>
        <v>0</v>
      </c>
      <c r="AY1286" s="150">
        <f>SUM(BA1287:CE1287)</f>
        <v>0</v>
      </c>
      <c r="AZ1286" s="152" t="e">
        <f ca="1">AY1286/AX1286</f>
        <v>#DIV/0!</v>
      </c>
      <c r="BA1286" s="16"/>
      <c r="BB1286" s="16"/>
      <c r="BC1286" s="16"/>
      <c r="BD1286" s="16"/>
      <c r="BE1286" s="16"/>
      <c r="BF1286" s="16"/>
      <c r="BG1286" s="16"/>
      <c r="BH1286" s="16"/>
      <c r="BI1286" s="16"/>
      <c r="BJ1286" s="16"/>
      <c r="BK1286" s="16"/>
      <c r="BL1286" s="16"/>
      <c r="BM1286" s="16"/>
      <c r="BN1286" s="16"/>
      <c r="BO1286" s="16"/>
      <c r="BP1286" s="16"/>
      <c r="BQ1286" s="16"/>
      <c r="BR1286" s="16"/>
      <c r="BS1286" s="16"/>
      <c r="BT1286" s="16"/>
      <c r="BU1286" s="16"/>
      <c r="BV1286" s="16"/>
      <c r="BW1286" s="16"/>
      <c r="BX1286" s="16"/>
      <c r="BY1286" s="16"/>
      <c r="BZ1286" s="16"/>
      <c r="CA1286" s="16"/>
      <c r="CB1286" s="16"/>
      <c r="CC1286" s="16"/>
      <c r="CD1286" s="16"/>
      <c r="CE1286" s="16"/>
      <c r="CF1286" s="150">
        <f t="shared" ref="CF1286" si="3346">SUM(CI1286:DM1286)</f>
        <v>7</v>
      </c>
      <c r="CG1286" s="150">
        <f>SUM(CI1287:DM1287)</f>
        <v>0</v>
      </c>
      <c r="CH1286" s="152">
        <f>CG1286/CF1286</f>
        <v>0</v>
      </c>
      <c r="CI1286" s="129"/>
      <c r="CJ1286" s="129"/>
      <c r="CK1286" s="129"/>
      <c r="CL1286" s="129"/>
      <c r="CM1286" s="129"/>
      <c r="CN1286" s="129"/>
      <c r="CO1286" s="129"/>
      <c r="CP1286" s="129"/>
      <c r="CQ1286" s="129"/>
      <c r="CR1286" s="129"/>
      <c r="CS1286" s="129"/>
      <c r="CT1286" s="129"/>
      <c r="CU1286" s="129"/>
      <c r="CV1286" s="129"/>
      <c r="CW1286" s="129"/>
      <c r="CX1286" s="129"/>
      <c r="CY1286" s="129"/>
      <c r="CZ1286" s="129"/>
      <c r="DA1286" s="129"/>
      <c r="DB1286" s="129"/>
      <c r="DC1286" s="129"/>
      <c r="DD1286" s="129"/>
      <c r="DE1286" s="129"/>
      <c r="DF1286" s="129"/>
      <c r="DG1286" s="129">
        <v>1</v>
      </c>
      <c r="DH1286" s="129">
        <v>1</v>
      </c>
      <c r="DI1286" s="129">
        <v>1</v>
      </c>
      <c r="DJ1286" s="129">
        <v>1</v>
      </c>
      <c r="DK1286" s="129">
        <v>1</v>
      </c>
      <c r="DL1286" s="129">
        <v>1</v>
      </c>
      <c r="DM1286" s="129">
        <v>1</v>
      </c>
      <c r="DN1286" s="150">
        <f t="shared" ref="DN1286" si="3347">SUM(DQ1286:ER1286)</f>
        <v>28</v>
      </c>
      <c r="DO1286" s="150">
        <f>SUM(DQ1287:ER1287)</f>
        <v>0</v>
      </c>
      <c r="DP1286" s="152">
        <f t="shared" si="3240"/>
        <v>0</v>
      </c>
      <c r="DQ1286" s="16">
        <v>1</v>
      </c>
      <c r="DR1286" s="16">
        <v>1</v>
      </c>
      <c r="DS1286" s="16">
        <v>1</v>
      </c>
      <c r="DT1286" s="16">
        <v>1</v>
      </c>
      <c r="DU1286" s="16">
        <v>1</v>
      </c>
      <c r="DV1286" s="16">
        <v>1</v>
      </c>
      <c r="DW1286" s="16">
        <v>1</v>
      </c>
      <c r="DX1286" s="16">
        <v>1</v>
      </c>
      <c r="DY1286" s="16">
        <v>1</v>
      </c>
      <c r="DZ1286" s="16">
        <v>1</v>
      </c>
      <c r="EA1286" s="16">
        <v>1</v>
      </c>
      <c r="EB1286" s="16">
        <v>1</v>
      </c>
      <c r="EC1286" s="16">
        <v>1</v>
      </c>
      <c r="ED1286" s="16">
        <v>1</v>
      </c>
      <c r="EE1286" s="16">
        <v>1</v>
      </c>
      <c r="EF1286" s="16">
        <v>1</v>
      </c>
      <c r="EG1286" s="16">
        <v>1</v>
      </c>
      <c r="EH1286" s="16">
        <v>1</v>
      </c>
      <c r="EI1286" s="16">
        <v>1</v>
      </c>
      <c r="EJ1286" s="16">
        <v>1</v>
      </c>
      <c r="EK1286" s="16">
        <v>1</v>
      </c>
      <c r="EL1286" s="16">
        <v>1</v>
      </c>
      <c r="EM1286" s="16">
        <v>1</v>
      </c>
      <c r="EN1286" s="16">
        <v>1</v>
      </c>
      <c r="EO1286" s="16">
        <v>1</v>
      </c>
      <c r="EP1286" s="16">
        <v>1</v>
      </c>
      <c r="EQ1286" s="16">
        <v>1</v>
      </c>
      <c r="ER1286" s="16">
        <v>1</v>
      </c>
      <c r="ES1286" s="150">
        <f t="shared" ca="1" si="3234"/>
        <v>31</v>
      </c>
      <c r="ET1286" s="150">
        <f t="shared" si="3276"/>
        <v>0</v>
      </c>
      <c r="EU1286" s="152">
        <f t="shared" ca="1" si="3277"/>
        <v>0</v>
      </c>
      <c r="EV1286" s="16">
        <v>1</v>
      </c>
      <c r="EW1286" s="67">
        <v>1</v>
      </c>
      <c r="EX1286" s="16">
        <v>1</v>
      </c>
      <c r="EY1286" s="16">
        <v>1</v>
      </c>
      <c r="EZ1286" s="16">
        <v>1</v>
      </c>
      <c r="FA1286" s="16">
        <v>1</v>
      </c>
      <c r="FB1286" s="16">
        <v>1</v>
      </c>
      <c r="FC1286" s="16">
        <v>1</v>
      </c>
      <c r="FD1286" s="16">
        <v>1</v>
      </c>
      <c r="FE1286" s="16">
        <v>1</v>
      </c>
      <c r="FF1286" s="16">
        <v>1</v>
      </c>
      <c r="FG1286" s="16">
        <v>1</v>
      </c>
      <c r="FH1286" s="16">
        <v>1</v>
      </c>
      <c r="FI1286" s="16">
        <v>1</v>
      </c>
      <c r="FJ1286" s="16">
        <v>1</v>
      </c>
      <c r="FK1286" s="16">
        <v>1</v>
      </c>
      <c r="FL1286" s="16">
        <v>1</v>
      </c>
      <c r="FM1286" s="16">
        <v>1</v>
      </c>
      <c r="FN1286" s="16">
        <v>1</v>
      </c>
      <c r="FO1286" s="16">
        <v>1</v>
      </c>
      <c r="FP1286" s="16">
        <v>1</v>
      </c>
      <c r="FQ1286" s="16">
        <v>1</v>
      </c>
      <c r="FR1286" s="16">
        <v>1</v>
      </c>
      <c r="FS1286" s="16">
        <v>1</v>
      </c>
      <c r="FT1286" s="16">
        <v>1</v>
      </c>
      <c r="FU1286" s="16">
        <v>1</v>
      </c>
      <c r="FV1286" s="16">
        <v>1</v>
      </c>
      <c r="FW1286" s="16">
        <v>1</v>
      </c>
      <c r="FX1286" s="16">
        <v>1</v>
      </c>
      <c r="FY1286" s="16">
        <v>1</v>
      </c>
      <c r="FZ1286" s="16">
        <v>1</v>
      </c>
      <c r="GA1286" s="150">
        <f t="shared" ref="GA1286" ca="1" si="3348">SUMIF($GD$8:$HG$9,$O$5,GD1286:HG1286)</f>
        <v>30</v>
      </c>
      <c r="GB1286" s="150">
        <f t="shared" ref="GB1286" si="3349">SUM(GD1287:HG1287)</f>
        <v>0</v>
      </c>
      <c r="GC1286" s="152">
        <f t="shared" ref="GC1286" ca="1" si="3350">GB1286/GA1286</f>
        <v>0</v>
      </c>
      <c r="GD1286" s="16">
        <v>1</v>
      </c>
      <c r="GE1286" s="16">
        <v>1</v>
      </c>
      <c r="GF1286" s="16">
        <v>1</v>
      </c>
      <c r="GG1286" s="16">
        <v>1</v>
      </c>
      <c r="GH1286" s="16">
        <v>1</v>
      </c>
      <c r="GI1286" s="16">
        <v>1</v>
      </c>
      <c r="GJ1286" s="16">
        <v>1</v>
      </c>
      <c r="GK1286" s="16">
        <v>1</v>
      </c>
      <c r="GL1286" s="16">
        <v>1</v>
      </c>
      <c r="GM1286" s="16">
        <v>1</v>
      </c>
      <c r="GN1286" s="16">
        <v>1</v>
      </c>
      <c r="GO1286" s="16">
        <v>1</v>
      </c>
      <c r="GP1286" s="16">
        <v>1</v>
      </c>
      <c r="GQ1286" s="16">
        <v>1</v>
      </c>
      <c r="GR1286" s="16">
        <v>1</v>
      </c>
      <c r="GS1286" s="16">
        <v>1</v>
      </c>
      <c r="GT1286" s="16">
        <v>1</v>
      </c>
      <c r="GU1286" s="16">
        <v>1</v>
      </c>
      <c r="GV1286" s="16">
        <v>1</v>
      </c>
      <c r="GW1286" s="16">
        <v>1</v>
      </c>
      <c r="GX1286" s="16">
        <v>1</v>
      </c>
      <c r="GY1286" s="16">
        <v>1</v>
      </c>
      <c r="GZ1286" s="16">
        <v>1</v>
      </c>
      <c r="HA1286" s="16">
        <v>1</v>
      </c>
      <c r="HB1286" s="16">
        <v>1</v>
      </c>
      <c r="HC1286" s="16">
        <v>1</v>
      </c>
      <c r="HD1286" s="16">
        <v>1</v>
      </c>
      <c r="HE1286" s="16">
        <v>1</v>
      </c>
      <c r="HF1286" s="16">
        <v>1</v>
      </c>
      <c r="HG1286" s="16">
        <v>1</v>
      </c>
      <c r="HH1286" s="150"/>
      <c r="HI1286" s="150">
        <f t="shared" ref="HI1286" si="3351">SUM(HK1287:IO1287)</f>
        <v>0</v>
      </c>
      <c r="HJ1286" s="152" t="e">
        <v>#DIV/0!</v>
      </c>
      <c r="HK1286" s="16">
        <v>1</v>
      </c>
      <c r="HL1286" s="16">
        <v>1</v>
      </c>
      <c r="HM1286" s="16">
        <v>1</v>
      </c>
      <c r="HN1286" s="16">
        <v>1</v>
      </c>
      <c r="HO1286" s="16">
        <v>4</v>
      </c>
      <c r="HP1286" s="16"/>
      <c r="HQ1286" s="16"/>
      <c r="HR1286" s="16"/>
      <c r="HS1286" s="16"/>
      <c r="HT1286" s="16"/>
      <c r="HU1286" s="16"/>
      <c r="HV1286" s="16"/>
      <c r="HW1286" s="16"/>
      <c r="HX1286" s="16"/>
      <c r="HY1286" s="16"/>
      <c r="HZ1286" s="16"/>
      <c r="IA1286" s="16"/>
      <c r="IB1286" s="16"/>
      <c r="IC1286" s="16"/>
      <c r="ID1286" s="16"/>
      <c r="IE1286" s="16"/>
      <c r="IF1286" s="16"/>
      <c r="IG1286" s="16"/>
      <c r="IH1286" s="16"/>
      <c r="II1286" s="16"/>
      <c r="IJ1286" s="16"/>
      <c r="IK1286" s="16"/>
      <c r="IL1286" s="16"/>
      <c r="IM1286" s="16"/>
      <c r="IN1286" s="16"/>
      <c r="IO1286" s="16"/>
      <c r="IP1286" s="150"/>
      <c r="IQ1286" s="150">
        <v>0</v>
      </c>
      <c r="IR1286" s="152" t="e">
        <v>#DIV/0!</v>
      </c>
      <c r="IS1286" s="16"/>
      <c r="IT1286" s="16"/>
      <c r="IU1286" s="16"/>
      <c r="IV1286" s="16"/>
      <c r="IW1286" s="16"/>
      <c r="IX1286" s="16"/>
      <c r="IY1286" s="16"/>
      <c r="IZ1286" s="16"/>
      <c r="JA1286" s="16"/>
      <c r="JB1286" s="16"/>
      <c r="JC1286" s="16"/>
      <c r="JD1286" s="16"/>
      <c r="JE1286" s="16"/>
      <c r="JF1286" s="16"/>
      <c r="JG1286" s="16"/>
      <c r="JH1286" s="16"/>
      <c r="JI1286" s="16"/>
      <c r="JJ1286" s="16"/>
      <c r="JK1286" s="16"/>
      <c r="JL1286" s="16"/>
      <c r="JM1286" s="16"/>
      <c r="JN1286" s="16"/>
      <c r="JO1286" s="16"/>
      <c r="JP1286" s="16"/>
      <c r="JQ1286" s="16"/>
      <c r="JR1286" s="16"/>
      <c r="JS1286" s="16"/>
      <c r="JT1286" s="16"/>
      <c r="JU1286" s="23"/>
      <c r="JV1286" s="16"/>
      <c r="JW1286" s="150"/>
      <c r="JX1286" s="150">
        <v>0</v>
      </c>
      <c r="JY1286" s="152" t="e">
        <v>#DIV/0!</v>
      </c>
      <c r="JZ1286" s="16"/>
      <c r="KA1286" s="16"/>
      <c r="KB1286" s="16"/>
      <c r="KC1286" s="16"/>
      <c r="KD1286" s="16"/>
      <c r="KE1286" s="16"/>
      <c r="KF1286" s="16"/>
      <c r="KG1286" s="16"/>
      <c r="KH1286" s="16"/>
      <c r="KI1286" s="16"/>
      <c r="KJ1286" s="16"/>
      <c r="KK1286" s="16"/>
      <c r="KL1286" s="16"/>
      <c r="KM1286" s="16"/>
      <c r="KN1286" s="16"/>
      <c r="KO1286" s="16"/>
      <c r="KP1286" s="16"/>
      <c r="KQ1286" s="16"/>
      <c r="KR1286" s="16"/>
      <c r="KS1286" s="16"/>
      <c r="KT1286" s="16"/>
      <c r="KU1286" s="16"/>
      <c r="KV1286" s="16"/>
      <c r="KW1286" s="16"/>
      <c r="KX1286" s="16"/>
      <c r="KY1286" s="16"/>
      <c r="KZ1286" s="16"/>
      <c r="LA1286" s="16"/>
      <c r="LB1286" s="16"/>
      <c r="LC1286" s="16"/>
      <c r="LD1286" s="16"/>
      <c r="LE1286" s="150"/>
      <c r="LF1286" s="150">
        <v>0</v>
      </c>
      <c r="LG1286" s="152" t="e">
        <v>#DIV/0!</v>
      </c>
      <c r="LH1286" s="16"/>
      <c r="LI1286" s="16"/>
      <c r="LJ1286" s="16"/>
      <c r="LK1286" s="16"/>
      <c r="LL1286" s="16"/>
      <c r="LM1286" s="16"/>
      <c r="LN1286" s="16"/>
      <c r="LO1286" s="16"/>
      <c r="LP1286" s="16"/>
      <c r="LQ1286" s="16"/>
      <c r="LR1286" s="16"/>
      <c r="LS1286" s="16"/>
      <c r="LT1286" s="16"/>
      <c r="LU1286" s="16"/>
      <c r="LV1286" s="16"/>
      <c r="LW1286" s="16"/>
      <c r="LX1286" s="16"/>
      <c r="LY1286" s="16"/>
      <c r="LZ1286" s="16"/>
      <c r="MA1286" s="16"/>
      <c r="MB1286" s="16"/>
      <c r="MC1286" s="16"/>
      <c r="MD1286" s="16"/>
      <c r="ME1286" s="16"/>
      <c r="MF1286" s="16"/>
      <c r="MG1286" s="16"/>
      <c r="MH1286" s="16"/>
      <c r="MI1286" s="16"/>
      <c r="MJ1286" s="16"/>
      <c r="MK1286" s="16"/>
      <c r="ML1286" s="16"/>
    </row>
    <row r="1287" spans="1:350" ht="13.9" customHeight="1" outlineLevel="2" x14ac:dyDescent="0.2">
      <c r="A1287" s="186"/>
      <c r="B1287" s="182"/>
      <c r="C1287" s="155"/>
      <c r="D1287" s="155"/>
      <c r="E1287" s="176"/>
      <c r="F1287" s="176"/>
      <c r="G1287" s="176"/>
      <c r="H1287" s="171"/>
      <c r="I1287" s="171"/>
      <c r="J1287" s="213"/>
      <c r="K1287" s="213"/>
      <c r="L1287" s="173"/>
      <c r="M1287" s="173"/>
      <c r="N1287" s="184"/>
      <c r="O1287" s="157"/>
      <c r="P1287" s="17" t="s">
        <v>26</v>
      </c>
      <c r="Q1287" s="151"/>
      <c r="R1287" s="151"/>
      <c r="S1287" s="153"/>
      <c r="T1287" s="24"/>
      <c r="U1287" s="24"/>
      <c r="V1287" s="24"/>
      <c r="W1287" s="24"/>
      <c r="X1287" s="24"/>
      <c r="Y1287" s="24"/>
      <c r="Z1287" s="24"/>
      <c r="AA1287" s="24"/>
      <c r="AB1287" s="24"/>
      <c r="AC1287" s="24"/>
      <c r="AD1287" s="24"/>
      <c r="AE1287" s="24"/>
      <c r="AF1287" s="24"/>
      <c r="AG1287" s="24"/>
      <c r="AH1287" s="24"/>
      <c r="AI1287" s="24"/>
      <c r="AJ1287" s="24"/>
      <c r="AK1287" s="24"/>
      <c r="AL1287" s="24"/>
      <c r="AM1287" s="24"/>
      <c r="AN1287" s="24"/>
      <c r="AO1287" s="24"/>
      <c r="AP1287" s="24"/>
      <c r="AQ1287" s="24"/>
      <c r="AR1287" s="24"/>
      <c r="AS1287" s="24"/>
      <c r="AT1287" s="24"/>
      <c r="AU1287" s="24"/>
      <c r="AV1287" s="24"/>
      <c r="AW1287" s="24"/>
      <c r="AX1287" s="151"/>
      <c r="AY1287" s="151"/>
      <c r="AZ1287" s="153"/>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c r="CF1287" s="151"/>
      <c r="CG1287" s="151"/>
      <c r="CH1287" s="153"/>
      <c r="CI1287" s="141"/>
      <c r="CJ1287" s="141"/>
      <c r="CK1287" s="141"/>
      <c r="CL1287" s="141"/>
      <c r="CM1287" s="141"/>
      <c r="CN1287" s="141"/>
      <c r="CO1287" s="141"/>
      <c r="CP1287" s="141"/>
      <c r="CQ1287" s="141"/>
      <c r="CR1287" s="141"/>
      <c r="CS1287" s="141"/>
      <c r="CT1287" s="141"/>
      <c r="CU1287" s="141"/>
      <c r="CV1287" s="141"/>
      <c r="CW1287" s="141"/>
      <c r="CX1287" s="141"/>
      <c r="CY1287" s="141"/>
      <c r="CZ1287" s="141"/>
      <c r="DA1287" s="141"/>
      <c r="DB1287" s="141"/>
      <c r="DC1287" s="141"/>
      <c r="DD1287" s="141"/>
      <c r="DE1287" s="141"/>
      <c r="DF1287" s="141"/>
      <c r="DG1287" s="141"/>
      <c r="DH1287" s="141"/>
      <c r="DI1287" s="141"/>
      <c r="DJ1287" s="141"/>
      <c r="DK1287" s="141"/>
      <c r="DL1287" s="141"/>
      <c r="DM1287" s="141"/>
      <c r="DN1287" s="151"/>
      <c r="DO1287" s="151"/>
      <c r="DP1287" s="153"/>
      <c r="DQ1287" s="24"/>
      <c r="DR1287" s="24"/>
      <c r="DS1287" s="24"/>
      <c r="DT1287" s="24"/>
      <c r="DU1287" s="24"/>
      <c r="DV1287" s="24"/>
      <c r="DW1287" s="24"/>
      <c r="DX1287" s="24"/>
      <c r="DY1287" s="24"/>
      <c r="DZ1287" s="24"/>
      <c r="EA1287" s="24"/>
      <c r="EB1287" s="24"/>
      <c r="EC1287" s="24"/>
      <c r="ED1287" s="24"/>
      <c r="EE1287" s="24"/>
      <c r="EF1287" s="24"/>
      <c r="EG1287" s="24"/>
      <c r="EH1287" s="24"/>
      <c r="EI1287" s="24"/>
      <c r="EJ1287" s="24"/>
      <c r="EK1287" s="24"/>
      <c r="EL1287" s="24"/>
      <c r="EM1287" s="24"/>
      <c r="EN1287" s="24"/>
      <c r="EO1287" s="24"/>
      <c r="EP1287" s="24"/>
      <c r="EQ1287" s="24"/>
      <c r="ER1287" s="24"/>
      <c r="ES1287" s="151"/>
      <c r="ET1287" s="151"/>
      <c r="EU1287" s="153"/>
      <c r="EV1287" s="24"/>
      <c r="EW1287" s="125"/>
      <c r="EX1287" s="24"/>
      <c r="EY1287" s="24"/>
      <c r="EZ1287" s="24"/>
      <c r="FA1287" s="24"/>
      <c r="FB1287" s="24"/>
      <c r="FC1287" s="24"/>
      <c r="FD1287" s="24"/>
      <c r="FE1287" s="24"/>
      <c r="FF1287" s="24"/>
      <c r="FG1287" s="24"/>
      <c r="FH1287" s="24"/>
      <c r="FI1287" s="24"/>
      <c r="FJ1287" s="24"/>
      <c r="FK1287" s="24"/>
      <c r="FL1287" s="24"/>
      <c r="FM1287" s="24"/>
      <c r="FN1287" s="24"/>
      <c r="FO1287" s="24"/>
      <c r="FP1287" s="24"/>
      <c r="FQ1287" s="24"/>
      <c r="FR1287" s="24"/>
      <c r="FS1287" s="24"/>
      <c r="FT1287" s="24"/>
      <c r="FU1287" s="24"/>
      <c r="FV1287" s="24"/>
      <c r="FW1287" s="24"/>
      <c r="FX1287" s="24"/>
      <c r="FY1287" s="24"/>
      <c r="FZ1287" s="24"/>
      <c r="GA1287" s="151"/>
      <c r="GB1287" s="151"/>
      <c r="GC1287" s="153"/>
      <c r="GD1287" s="24"/>
      <c r="GE1287" s="24"/>
      <c r="GF1287" s="24"/>
      <c r="GG1287" s="24"/>
      <c r="GH1287" s="24"/>
      <c r="GI1287" s="24"/>
      <c r="GJ1287" s="24"/>
      <c r="GK1287" s="24"/>
      <c r="GL1287" s="24"/>
      <c r="GM1287" s="24"/>
      <c r="GN1287" s="24"/>
      <c r="GO1287" s="24"/>
      <c r="GP1287" s="24"/>
      <c r="GQ1287" s="24"/>
      <c r="GR1287" s="24"/>
      <c r="GS1287" s="24"/>
      <c r="GT1287" s="24"/>
      <c r="GU1287" s="24"/>
      <c r="GV1287" s="24"/>
      <c r="GW1287" s="24"/>
      <c r="GX1287" s="24"/>
      <c r="GY1287" s="24"/>
      <c r="GZ1287" s="24"/>
      <c r="HA1287" s="24"/>
      <c r="HB1287" s="24"/>
      <c r="HC1287" s="24"/>
      <c r="HD1287" s="24"/>
      <c r="HE1287" s="24"/>
      <c r="HF1287" s="24"/>
      <c r="HG1287" s="24"/>
      <c r="HH1287" s="151"/>
      <c r="HI1287" s="151"/>
      <c r="HJ1287" s="153"/>
      <c r="HK1287" s="24"/>
      <c r="HL1287" s="24"/>
      <c r="HM1287" s="24"/>
      <c r="HN1287" s="24"/>
      <c r="HO1287" s="24"/>
      <c r="HP1287" s="24"/>
      <c r="HQ1287" s="24"/>
      <c r="HR1287" s="24"/>
      <c r="HS1287" s="24"/>
      <c r="HT1287" s="24"/>
      <c r="HU1287" s="24"/>
      <c r="HV1287" s="24"/>
      <c r="HW1287" s="24"/>
      <c r="HX1287" s="24"/>
      <c r="HY1287" s="24"/>
      <c r="HZ1287" s="24"/>
      <c r="IA1287" s="24"/>
      <c r="IB1287" s="24"/>
      <c r="IC1287" s="24"/>
      <c r="ID1287" s="24"/>
      <c r="IE1287" s="24"/>
      <c r="IF1287" s="24"/>
      <c r="IG1287" s="24"/>
      <c r="IH1287" s="24"/>
      <c r="II1287" s="24"/>
      <c r="IJ1287" s="24"/>
      <c r="IK1287" s="24"/>
      <c r="IL1287" s="24"/>
      <c r="IM1287" s="24"/>
      <c r="IN1287" s="24"/>
      <c r="IO1287" s="24"/>
      <c r="IP1287" s="151"/>
      <c r="IQ1287" s="151"/>
      <c r="IR1287" s="153"/>
      <c r="IS1287" s="24"/>
      <c r="IT1287" s="24"/>
      <c r="IU1287" s="24"/>
      <c r="IV1287" s="24"/>
      <c r="IW1287" s="24"/>
      <c r="IX1287" s="24"/>
      <c r="IY1287" s="24"/>
      <c r="IZ1287" s="24"/>
      <c r="JA1287" s="24"/>
      <c r="JB1287" s="24"/>
      <c r="JC1287" s="24"/>
      <c r="JD1287" s="24"/>
      <c r="JE1287" s="24"/>
      <c r="JF1287" s="24"/>
      <c r="JG1287" s="24"/>
      <c r="JH1287" s="24"/>
      <c r="JI1287" s="24"/>
      <c r="JJ1287" s="24"/>
      <c r="JK1287" s="24"/>
      <c r="JL1287" s="24"/>
      <c r="JM1287" s="24"/>
      <c r="JN1287" s="24"/>
      <c r="JO1287" s="24"/>
      <c r="JP1287" s="24"/>
      <c r="JQ1287" s="24"/>
      <c r="JR1287" s="24"/>
      <c r="JS1287" s="24"/>
      <c r="JT1287" s="24"/>
      <c r="JU1287" s="25"/>
      <c r="JV1287" s="24"/>
      <c r="JW1287" s="151"/>
      <c r="JX1287" s="151"/>
      <c r="JY1287" s="153"/>
      <c r="JZ1287" s="24"/>
      <c r="KA1287" s="24"/>
      <c r="KB1287" s="24"/>
      <c r="KC1287" s="24"/>
      <c r="KD1287" s="24"/>
      <c r="KE1287" s="24"/>
      <c r="KF1287" s="24"/>
      <c r="KG1287" s="24"/>
      <c r="KH1287" s="24"/>
      <c r="KI1287" s="24"/>
      <c r="KJ1287" s="24"/>
      <c r="KK1287" s="24"/>
      <c r="KL1287" s="24"/>
      <c r="KM1287" s="24"/>
      <c r="KN1287" s="24"/>
      <c r="KO1287" s="24"/>
      <c r="KP1287" s="24"/>
      <c r="KQ1287" s="24"/>
      <c r="KR1287" s="24"/>
      <c r="KS1287" s="24"/>
      <c r="KT1287" s="24"/>
      <c r="KU1287" s="24"/>
      <c r="KV1287" s="24"/>
      <c r="KW1287" s="24"/>
      <c r="KX1287" s="24"/>
      <c r="KY1287" s="24"/>
      <c r="KZ1287" s="24"/>
      <c r="LA1287" s="24"/>
      <c r="LB1287" s="24"/>
      <c r="LC1287" s="24"/>
      <c r="LD1287" s="24"/>
      <c r="LE1287" s="151"/>
      <c r="LF1287" s="151"/>
      <c r="LG1287" s="153"/>
      <c r="LH1287" s="24"/>
      <c r="LI1287" s="24"/>
      <c r="LJ1287" s="24"/>
      <c r="LK1287" s="24"/>
      <c r="LL1287" s="24"/>
      <c r="LM1287" s="24"/>
      <c r="LN1287" s="24"/>
      <c r="LO1287" s="24"/>
      <c r="LP1287" s="24"/>
      <c r="LQ1287" s="24"/>
      <c r="LR1287" s="24"/>
      <c r="LS1287" s="24"/>
      <c r="LT1287" s="24"/>
      <c r="LU1287" s="24"/>
      <c r="LV1287" s="24"/>
      <c r="LW1287" s="24"/>
      <c r="LX1287" s="24"/>
      <c r="LY1287" s="24"/>
      <c r="LZ1287" s="24"/>
      <c r="MA1287" s="24"/>
      <c r="MB1287" s="24"/>
      <c r="MC1287" s="24"/>
      <c r="MD1287" s="24"/>
      <c r="ME1287" s="24"/>
      <c r="MF1287" s="24"/>
      <c r="MG1287" s="24"/>
      <c r="MH1287" s="24"/>
      <c r="MI1287" s="24"/>
      <c r="MJ1287" s="24"/>
      <c r="MK1287" s="24"/>
      <c r="ML1287" s="24"/>
    </row>
    <row r="1288" spans="1:350" ht="13.9" customHeight="1" outlineLevel="2" x14ac:dyDescent="0.2">
      <c r="A1288" s="185" t="s">
        <v>759</v>
      </c>
      <c r="B1288" s="181" t="s">
        <v>744</v>
      </c>
      <c r="C1288" s="154" t="s">
        <v>59</v>
      </c>
      <c r="D1288" s="154">
        <v>2</v>
      </c>
      <c r="E1288" s="175"/>
      <c r="F1288" s="175">
        <f>D1288-E1288</f>
        <v>2</v>
      </c>
      <c r="G1288" s="175" t="s">
        <v>1175</v>
      </c>
      <c r="H1288" s="170" t="s">
        <v>975</v>
      </c>
      <c r="I1288" s="170" t="s">
        <v>942</v>
      </c>
      <c r="J1288" s="212">
        <f ca="1">E1288+Q1288+AX1288+CF1288+DN1288+ES1288+GA1288+HH1288+IP1288+JW1288+LE1288</f>
        <v>0</v>
      </c>
      <c r="K1288" s="212">
        <f>E1288+R1288+AY1288+CG1288+DO1288+ET1288+GB1288+HI1288+IQ1288+JX1288+LF1288</f>
        <v>0</v>
      </c>
      <c r="L1288" s="172" t="e">
        <f ca="1">K1288/J1288</f>
        <v>#DIV/0!</v>
      </c>
      <c r="M1288" s="172">
        <f>K1288/D1288</f>
        <v>0</v>
      </c>
      <c r="N1288" s="183">
        <f ca="1">SUMIF($EV$8:$FZ$9,$O$5,$EV1289:$FZ1289)-SUMIF($EV$8:$FZ$9,$Q$5,$EV1289:$FZ1289)</f>
        <v>0</v>
      </c>
      <c r="O1288" s="156"/>
      <c r="P1288" s="16" t="s">
        <v>25</v>
      </c>
      <c r="Q1288" s="150">
        <v>0</v>
      </c>
      <c r="R1288" s="150">
        <v>0</v>
      </c>
      <c r="S1288" s="152" t="e">
        <v>#DIV/0!</v>
      </c>
      <c r="T1288" s="16"/>
      <c r="U1288" s="16"/>
      <c r="V1288" s="16"/>
      <c r="W1288" s="16"/>
      <c r="X1288" s="16"/>
      <c r="Y1288" s="16"/>
      <c r="Z1288" s="16"/>
      <c r="AA1288" s="16"/>
      <c r="AB1288" s="16"/>
      <c r="AC1288" s="16"/>
      <c r="AD1288" s="16"/>
      <c r="AE1288" s="16"/>
      <c r="AF1288" s="16"/>
      <c r="AG1288" s="16"/>
      <c r="AH1288" s="16"/>
      <c r="AI1288" s="16"/>
      <c r="AJ1288" s="16"/>
      <c r="AK1288" s="16"/>
      <c r="AL1288" s="16"/>
      <c r="AM1288" s="16"/>
      <c r="AN1288" s="16"/>
      <c r="AO1288" s="16"/>
      <c r="AP1288" s="16"/>
      <c r="AQ1288" s="16"/>
      <c r="AR1288" s="16"/>
      <c r="AS1288" s="16"/>
      <c r="AT1288" s="16"/>
      <c r="AU1288" s="16"/>
      <c r="AV1288" s="16"/>
      <c r="AW1288" s="16"/>
      <c r="AX1288" s="150">
        <f t="shared" ca="1" si="3200"/>
        <v>0</v>
      </c>
      <c r="AY1288" s="150">
        <f>SUM(BA1289:CE1289)</f>
        <v>0</v>
      </c>
      <c r="AZ1288" s="152" t="e">
        <f ca="1">AY1288/AX1288</f>
        <v>#DIV/0!</v>
      </c>
      <c r="BA1288" s="16"/>
      <c r="BB1288" s="16"/>
      <c r="BC1288" s="16"/>
      <c r="BD1288" s="16"/>
      <c r="BE1288" s="16"/>
      <c r="BF1288" s="16"/>
      <c r="BG1288" s="16"/>
      <c r="BH1288" s="16"/>
      <c r="BI1288" s="16"/>
      <c r="BJ1288" s="16"/>
      <c r="BK1288" s="16"/>
      <c r="BL1288" s="16"/>
      <c r="BM1288" s="16"/>
      <c r="BN1288" s="16"/>
      <c r="BO1288" s="16"/>
      <c r="BP1288" s="16"/>
      <c r="BQ1288" s="16"/>
      <c r="BR1288" s="16"/>
      <c r="BS1288" s="16"/>
      <c r="BT1288" s="16"/>
      <c r="BU1288" s="16"/>
      <c r="BV1288" s="16"/>
      <c r="BW1288" s="16"/>
      <c r="BX1288" s="16"/>
      <c r="BY1288" s="16"/>
      <c r="BZ1288" s="16"/>
      <c r="CA1288" s="16"/>
      <c r="CB1288" s="16"/>
      <c r="CC1288" s="16"/>
      <c r="CD1288" s="16"/>
      <c r="CE1288" s="16"/>
      <c r="CF1288" s="150">
        <f t="shared" ref="CF1288" si="3352">SUM(CI1288:DM1288)</f>
        <v>0</v>
      </c>
      <c r="CG1288" s="150">
        <f>SUM(CI1289:DM1289)</f>
        <v>0</v>
      </c>
      <c r="CH1288" s="152" t="e">
        <f>CG1288/CF1288</f>
        <v>#DIV/0!</v>
      </c>
      <c r="CI1288" s="129"/>
      <c r="CJ1288" s="129"/>
      <c r="CK1288" s="129"/>
      <c r="CL1288" s="129"/>
      <c r="CM1288" s="129"/>
      <c r="CN1288" s="129"/>
      <c r="CO1288" s="129"/>
      <c r="CP1288" s="129"/>
      <c r="CQ1288" s="129"/>
      <c r="CR1288" s="129"/>
      <c r="CS1288" s="129"/>
      <c r="CT1288" s="129"/>
      <c r="CU1288" s="129"/>
      <c r="CV1288" s="129"/>
      <c r="CW1288" s="129"/>
      <c r="CX1288" s="129"/>
      <c r="CY1288" s="129"/>
      <c r="CZ1288" s="129"/>
      <c r="DA1288" s="129"/>
      <c r="DB1288" s="129"/>
      <c r="DC1288" s="129"/>
      <c r="DD1288" s="129"/>
      <c r="DE1288" s="129"/>
      <c r="DF1288" s="129"/>
      <c r="DG1288" s="129"/>
      <c r="DH1288" s="129"/>
      <c r="DI1288" s="129"/>
      <c r="DJ1288" s="129"/>
      <c r="DK1288" s="129"/>
      <c r="DL1288" s="129"/>
      <c r="DM1288" s="129"/>
      <c r="DN1288" s="150">
        <f t="shared" ref="DN1288" si="3353">SUM(DQ1288:ER1288)</f>
        <v>0</v>
      </c>
      <c r="DO1288" s="150">
        <f>SUM(DQ1289:ER1289)</f>
        <v>0</v>
      </c>
      <c r="DP1288" s="152" t="e">
        <f t="shared" si="3240"/>
        <v>#DIV/0!</v>
      </c>
      <c r="DQ1288" s="16"/>
      <c r="DR1288" s="16"/>
      <c r="DS1288" s="16"/>
      <c r="DT1288" s="16"/>
      <c r="DU1288" s="16"/>
      <c r="DV1288" s="16"/>
      <c r="DW1288" s="16"/>
      <c r="DX1288" s="16"/>
      <c r="DY1288" s="16"/>
      <c r="DZ1288" s="16"/>
      <c r="EA1288" s="16"/>
      <c r="EB1288" s="16"/>
      <c r="EC1288" s="16"/>
      <c r="ED1288" s="16"/>
      <c r="EE1288" s="16"/>
      <c r="EF1288" s="16"/>
      <c r="EG1288" s="16"/>
      <c r="EH1288" s="16"/>
      <c r="EI1288" s="16"/>
      <c r="EJ1288" s="16"/>
      <c r="EK1288" s="16"/>
      <c r="EL1288" s="16"/>
      <c r="EM1288" s="16"/>
      <c r="EN1288" s="16"/>
      <c r="EO1288" s="16"/>
      <c r="EP1288" s="16"/>
      <c r="EQ1288" s="16"/>
      <c r="ER1288" s="16"/>
      <c r="ES1288" s="150">
        <f t="shared" ca="1" si="3234"/>
        <v>0</v>
      </c>
      <c r="ET1288" s="150">
        <f t="shared" si="3276"/>
        <v>0</v>
      </c>
      <c r="EU1288" s="152" t="e">
        <f t="shared" ca="1" si="3277"/>
        <v>#DIV/0!</v>
      </c>
      <c r="EV1288" s="16"/>
      <c r="EW1288" s="67"/>
      <c r="EX1288" s="16"/>
      <c r="EY1288" s="16"/>
      <c r="EZ1288" s="16"/>
      <c r="FA1288" s="16"/>
      <c r="FB1288" s="16"/>
      <c r="FC1288" s="16"/>
      <c r="FD1288" s="16"/>
      <c r="FE1288" s="16"/>
      <c r="FF1288" s="16"/>
      <c r="FG1288" s="16"/>
      <c r="FH1288" s="16"/>
      <c r="FI1288" s="16"/>
      <c r="FJ1288" s="16"/>
      <c r="FK1288" s="16"/>
      <c r="FL1288" s="16"/>
      <c r="FM1288" s="16"/>
      <c r="FN1288" s="16"/>
      <c r="FO1288" s="16"/>
      <c r="FP1288" s="16"/>
      <c r="FQ1288" s="16"/>
      <c r="FR1288" s="16"/>
      <c r="FS1288" s="16"/>
      <c r="FT1288" s="16"/>
      <c r="FU1288" s="16"/>
      <c r="FV1288" s="16"/>
      <c r="FW1288" s="16"/>
      <c r="FX1288" s="16"/>
      <c r="FY1288" s="16"/>
      <c r="FZ1288" s="16"/>
      <c r="GA1288" s="150">
        <f t="shared" ref="GA1288" ca="1" si="3354">SUMIF($GD$8:$HG$9,$O$5,GD1288:HG1288)</f>
        <v>0</v>
      </c>
      <c r="GB1288" s="150">
        <f t="shared" ref="GB1288" si="3355">SUM(GD1289:HG1289)</f>
        <v>0</v>
      </c>
      <c r="GC1288" s="152" t="e">
        <f t="shared" ref="GC1288" ca="1" si="3356">GB1288/GA1288</f>
        <v>#DIV/0!</v>
      </c>
      <c r="GD1288" s="16"/>
      <c r="GE1288" s="16"/>
      <c r="GF1288" s="16"/>
      <c r="GG1288" s="16"/>
      <c r="GH1288" s="16"/>
      <c r="GI1288" s="16"/>
      <c r="GJ1288" s="16"/>
      <c r="GK1288" s="16"/>
      <c r="GL1288" s="16"/>
      <c r="GM1288" s="16"/>
      <c r="GN1288" s="16"/>
      <c r="GO1288" s="16"/>
      <c r="GP1288" s="16"/>
      <c r="GQ1288" s="16"/>
      <c r="GR1288" s="16"/>
      <c r="GS1288" s="16"/>
      <c r="GT1288" s="16"/>
      <c r="GU1288" s="16"/>
      <c r="GV1288" s="16"/>
      <c r="GW1288" s="16"/>
      <c r="GX1288" s="16"/>
      <c r="GY1288" s="16"/>
      <c r="GZ1288" s="16"/>
      <c r="HA1288" s="16"/>
      <c r="HB1288" s="16"/>
      <c r="HC1288" s="16"/>
      <c r="HD1288" s="16"/>
      <c r="HE1288" s="16"/>
      <c r="HF1288" s="16"/>
      <c r="HG1288" s="16"/>
      <c r="HH1288" s="150"/>
      <c r="HI1288" s="150">
        <f t="shared" ref="HI1288" si="3357">SUM(HK1289:IO1289)</f>
        <v>0</v>
      </c>
      <c r="HJ1288" s="152" t="e">
        <v>#DIV/0!</v>
      </c>
      <c r="HK1288" s="16"/>
      <c r="HL1288" s="16"/>
      <c r="HM1288" s="16"/>
      <c r="HN1288" s="16"/>
      <c r="HO1288" s="16">
        <v>1</v>
      </c>
      <c r="HP1288" s="16"/>
      <c r="HQ1288" s="16"/>
      <c r="HR1288" s="16"/>
      <c r="HS1288" s="16"/>
      <c r="HT1288" s="16"/>
      <c r="HU1288" s="16"/>
      <c r="HV1288" s="16"/>
      <c r="HW1288" s="16"/>
      <c r="HX1288" s="16"/>
      <c r="HY1288" s="16">
        <v>1</v>
      </c>
      <c r="HZ1288" s="16"/>
      <c r="IA1288" s="16"/>
      <c r="IB1288" s="16"/>
      <c r="IC1288" s="16"/>
      <c r="ID1288" s="16"/>
      <c r="IE1288" s="16"/>
      <c r="IF1288" s="16"/>
      <c r="IG1288" s="16"/>
      <c r="IH1288" s="16"/>
      <c r="II1288" s="16"/>
      <c r="IJ1288" s="16"/>
      <c r="IK1288" s="16"/>
      <c r="IL1288" s="16"/>
      <c r="IM1288" s="16"/>
      <c r="IN1288" s="16"/>
      <c r="IO1288" s="16"/>
      <c r="IP1288" s="150"/>
      <c r="IQ1288" s="150">
        <v>0</v>
      </c>
      <c r="IR1288" s="152" t="e">
        <v>#DIV/0!</v>
      </c>
      <c r="IS1288" s="16"/>
      <c r="IT1288" s="16"/>
      <c r="IU1288" s="16"/>
      <c r="IV1288" s="16"/>
      <c r="IW1288" s="16"/>
      <c r="IX1288" s="16"/>
      <c r="IY1288" s="16"/>
      <c r="IZ1288" s="16"/>
      <c r="JA1288" s="16"/>
      <c r="JB1288" s="16"/>
      <c r="JC1288" s="16"/>
      <c r="JD1288" s="16"/>
      <c r="JE1288" s="16"/>
      <c r="JF1288" s="16"/>
      <c r="JG1288" s="16"/>
      <c r="JH1288" s="16"/>
      <c r="JI1288" s="16"/>
      <c r="JJ1288" s="16"/>
      <c r="JK1288" s="16"/>
      <c r="JL1288" s="16"/>
      <c r="JM1288" s="16"/>
      <c r="JN1288" s="16"/>
      <c r="JO1288" s="16"/>
      <c r="JP1288" s="16"/>
      <c r="JQ1288" s="16"/>
      <c r="JR1288" s="16"/>
      <c r="JS1288" s="16"/>
      <c r="JT1288" s="16"/>
      <c r="JU1288" s="23"/>
      <c r="JV1288" s="16"/>
      <c r="JW1288" s="150"/>
      <c r="JX1288" s="150">
        <v>0</v>
      </c>
      <c r="JY1288" s="152" t="e">
        <v>#DIV/0!</v>
      </c>
      <c r="JZ1288" s="16"/>
      <c r="KA1288" s="16"/>
      <c r="KB1288" s="16"/>
      <c r="KC1288" s="16"/>
      <c r="KD1288" s="16"/>
      <c r="KE1288" s="16"/>
      <c r="KF1288" s="16"/>
      <c r="KG1288" s="16"/>
      <c r="KH1288" s="16"/>
      <c r="KI1288" s="16"/>
      <c r="KJ1288" s="16"/>
      <c r="KK1288" s="16"/>
      <c r="KL1288" s="16"/>
      <c r="KM1288" s="16"/>
      <c r="KN1288" s="16"/>
      <c r="KO1288" s="16"/>
      <c r="KP1288" s="16"/>
      <c r="KQ1288" s="16"/>
      <c r="KR1288" s="16"/>
      <c r="KS1288" s="16"/>
      <c r="KT1288" s="16"/>
      <c r="KU1288" s="16"/>
      <c r="KV1288" s="16"/>
      <c r="KW1288" s="16"/>
      <c r="KX1288" s="16"/>
      <c r="KY1288" s="16"/>
      <c r="KZ1288" s="16"/>
      <c r="LA1288" s="16"/>
      <c r="LB1288" s="16"/>
      <c r="LC1288" s="16"/>
      <c r="LD1288" s="16"/>
      <c r="LE1288" s="150"/>
      <c r="LF1288" s="150">
        <v>0</v>
      </c>
      <c r="LG1288" s="152" t="e">
        <v>#DIV/0!</v>
      </c>
      <c r="LH1288" s="16"/>
      <c r="LI1288" s="16"/>
      <c r="LJ1288" s="16"/>
      <c r="LK1288" s="16"/>
      <c r="LL1288" s="16"/>
      <c r="LM1288" s="16"/>
      <c r="LN1288" s="16"/>
      <c r="LO1288" s="16"/>
      <c r="LP1288" s="16"/>
      <c r="LQ1288" s="16"/>
      <c r="LR1288" s="16"/>
      <c r="LS1288" s="16"/>
      <c r="LT1288" s="16"/>
      <c r="LU1288" s="16"/>
      <c r="LV1288" s="16"/>
      <c r="LW1288" s="16"/>
      <c r="LX1288" s="16"/>
      <c r="LY1288" s="16"/>
      <c r="LZ1288" s="16"/>
      <c r="MA1288" s="16"/>
      <c r="MB1288" s="16"/>
      <c r="MC1288" s="16"/>
      <c r="MD1288" s="16"/>
      <c r="ME1288" s="16"/>
      <c r="MF1288" s="16"/>
      <c r="MG1288" s="16"/>
      <c r="MH1288" s="16"/>
      <c r="MI1288" s="16"/>
      <c r="MJ1288" s="16"/>
      <c r="MK1288" s="16"/>
      <c r="ML1288" s="16"/>
    </row>
    <row r="1289" spans="1:350" ht="13.9" customHeight="1" outlineLevel="2" x14ac:dyDescent="0.2">
      <c r="A1289" s="186"/>
      <c r="B1289" s="182"/>
      <c r="C1289" s="155"/>
      <c r="D1289" s="155"/>
      <c r="E1289" s="176"/>
      <c r="F1289" s="176"/>
      <c r="G1289" s="176"/>
      <c r="H1289" s="171"/>
      <c r="I1289" s="171"/>
      <c r="J1289" s="213"/>
      <c r="K1289" s="213"/>
      <c r="L1289" s="173"/>
      <c r="M1289" s="173"/>
      <c r="N1289" s="184"/>
      <c r="O1289" s="157"/>
      <c r="P1289" s="17" t="s">
        <v>26</v>
      </c>
      <c r="Q1289" s="151"/>
      <c r="R1289" s="151"/>
      <c r="S1289" s="153"/>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151"/>
      <c r="AY1289" s="151"/>
      <c r="AZ1289" s="153"/>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151"/>
      <c r="CG1289" s="151"/>
      <c r="CH1289" s="153"/>
      <c r="CI1289" s="141"/>
      <c r="CJ1289" s="141"/>
      <c r="CK1289" s="141"/>
      <c r="CL1289" s="141"/>
      <c r="CM1289" s="141"/>
      <c r="CN1289" s="141"/>
      <c r="CO1289" s="141"/>
      <c r="CP1289" s="141"/>
      <c r="CQ1289" s="141"/>
      <c r="CR1289" s="141"/>
      <c r="CS1289" s="141"/>
      <c r="CT1289" s="141"/>
      <c r="CU1289" s="141"/>
      <c r="CV1289" s="141"/>
      <c r="CW1289" s="141"/>
      <c r="CX1289" s="141"/>
      <c r="CY1289" s="141"/>
      <c r="CZ1289" s="141"/>
      <c r="DA1289" s="141"/>
      <c r="DB1289" s="141"/>
      <c r="DC1289" s="141"/>
      <c r="DD1289" s="141"/>
      <c r="DE1289" s="141"/>
      <c r="DF1289" s="141"/>
      <c r="DG1289" s="141"/>
      <c r="DH1289" s="141"/>
      <c r="DI1289" s="141"/>
      <c r="DJ1289" s="141"/>
      <c r="DK1289" s="141"/>
      <c r="DL1289" s="141"/>
      <c r="DM1289" s="141"/>
      <c r="DN1289" s="151"/>
      <c r="DO1289" s="151"/>
      <c r="DP1289" s="153"/>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151"/>
      <c r="ET1289" s="151"/>
      <c r="EU1289" s="153"/>
      <c r="EV1289" s="24"/>
      <c r="EW1289" s="125"/>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c r="FU1289" s="24"/>
      <c r="FV1289" s="24"/>
      <c r="FW1289" s="24"/>
      <c r="FX1289" s="24"/>
      <c r="FY1289" s="24"/>
      <c r="FZ1289" s="24"/>
      <c r="GA1289" s="151"/>
      <c r="GB1289" s="151"/>
      <c r="GC1289" s="153"/>
      <c r="GD1289" s="24"/>
      <c r="GE1289" s="24"/>
      <c r="GF1289" s="24"/>
      <c r="GG1289" s="24"/>
      <c r="GH1289" s="24"/>
      <c r="GI1289" s="24"/>
      <c r="GJ1289" s="24"/>
      <c r="GK1289" s="24"/>
      <c r="GL1289" s="24"/>
      <c r="GM1289" s="24"/>
      <c r="GN1289" s="24"/>
      <c r="GO1289" s="24"/>
      <c r="GP1289" s="24"/>
      <c r="GQ1289" s="24"/>
      <c r="GR1289" s="24"/>
      <c r="GS1289" s="24"/>
      <c r="GT1289" s="24"/>
      <c r="GU1289" s="24"/>
      <c r="GV1289" s="24"/>
      <c r="GW1289" s="24"/>
      <c r="GX1289" s="24"/>
      <c r="GY1289" s="24"/>
      <c r="GZ1289" s="24"/>
      <c r="HA1289" s="24"/>
      <c r="HB1289" s="24"/>
      <c r="HC1289" s="24"/>
      <c r="HD1289" s="24"/>
      <c r="HE1289" s="24"/>
      <c r="HF1289" s="24"/>
      <c r="HG1289" s="24"/>
      <c r="HH1289" s="151"/>
      <c r="HI1289" s="151"/>
      <c r="HJ1289" s="153"/>
      <c r="HK1289" s="24"/>
      <c r="HL1289" s="24"/>
      <c r="HM1289" s="24"/>
      <c r="HN1289" s="24"/>
      <c r="HO1289" s="24"/>
      <c r="HP1289" s="24"/>
      <c r="HQ1289" s="24"/>
      <c r="HR1289" s="24"/>
      <c r="HS1289" s="24"/>
      <c r="HT1289" s="24"/>
      <c r="HU1289" s="24"/>
      <c r="HV1289" s="24"/>
      <c r="HW1289" s="24"/>
      <c r="HX1289" s="24"/>
      <c r="HY1289" s="24"/>
      <c r="HZ1289" s="24"/>
      <c r="IA1289" s="24"/>
      <c r="IB1289" s="24"/>
      <c r="IC1289" s="24"/>
      <c r="ID1289" s="24"/>
      <c r="IE1289" s="24"/>
      <c r="IF1289" s="24"/>
      <c r="IG1289" s="24"/>
      <c r="IH1289" s="24"/>
      <c r="II1289" s="24"/>
      <c r="IJ1289" s="24"/>
      <c r="IK1289" s="24"/>
      <c r="IL1289" s="24"/>
      <c r="IM1289" s="24"/>
      <c r="IN1289" s="24"/>
      <c r="IO1289" s="24"/>
      <c r="IP1289" s="151"/>
      <c r="IQ1289" s="151"/>
      <c r="IR1289" s="153"/>
      <c r="IS1289" s="24"/>
      <c r="IT1289" s="24"/>
      <c r="IU1289" s="24"/>
      <c r="IV1289" s="24"/>
      <c r="IW1289" s="24"/>
      <c r="IX1289" s="24"/>
      <c r="IY1289" s="24"/>
      <c r="IZ1289" s="24"/>
      <c r="JA1289" s="24"/>
      <c r="JB1289" s="24"/>
      <c r="JC1289" s="24"/>
      <c r="JD1289" s="24"/>
      <c r="JE1289" s="24"/>
      <c r="JF1289" s="24"/>
      <c r="JG1289" s="24"/>
      <c r="JH1289" s="24"/>
      <c r="JI1289" s="24"/>
      <c r="JJ1289" s="24"/>
      <c r="JK1289" s="24"/>
      <c r="JL1289" s="24"/>
      <c r="JM1289" s="24"/>
      <c r="JN1289" s="24"/>
      <c r="JO1289" s="24"/>
      <c r="JP1289" s="24"/>
      <c r="JQ1289" s="24"/>
      <c r="JR1289" s="24"/>
      <c r="JS1289" s="24"/>
      <c r="JT1289" s="24"/>
      <c r="JU1289" s="25"/>
      <c r="JV1289" s="24"/>
      <c r="JW1289" s="151"/>
      <c r="JX1289" s="151"/>
      <c r="JY1289" s="153"/>
      <c r="JZ1289" s="24"/>
      <c r="KA1289" s="24"/>
      <c r="KB1289" s="24"/>
      <c r="KC1289" s="24"/>
      <c r="KD1289" s="24"/>
      <c r="KE1289" s="24"/>
      <c r="KF1289" s="24"/>
      <c r="KG1289" s="24"/>
      <c r="KH1289" s="24"/>
      <c r="KI1289" s="24"/>
      <c r="KJ1289" s="24"/>
      <c r="KK1289" s="24"/>
      <c r="KL1289" s="24"/>
      <c r="KM1289" s="24"/>
      <c r="KN1289" s="24"/>
      <c r="KO1289" s="24"/>
      <c r="KP1289" s="24"/>
      <c r="KQ1289" s="24"/>
      <c r="KR1289" s="24"/>
      <c r="KS1289" s="24"/>
      <c r="KT1289" s="24"/>
      <c r="KU1289" s="24"/>
      <c r="KV1289" s="24"/>
      <c r="KW1289" s="24"/>
      <c r="KX1289" s="24"/>
      <c r="KY1289" s="24"/>
      <c r="KZ1289" s="24"/>
      <c r="LA1289" s="24"/>
      <c r="LB1289" s="24"/>
      <c r="LC1289" s="24"/>
      <c r="LD1289" s="24"/>
      <c r="LE1289" s="151"/>
      <c r="LF1289" s="151"/>
      <c r="LG1289" s="153"/>
      <c r="LH1289" s="24"/>
      <c r="LI1289" s="24"/>
      <c r="LJ1289" s="24"/>
      <c r="LK1289" s="24"/>
      <c r="LL1289" s="24"/>
      <c r="LM1289" s="24"/>
      <c r="LN1289" s="24"/>
      <c r="LO1289" s="24"/>
      <c r="LP1289" s="24"/>
      <c r="LQ1289" s="24"/>
      <c r="LR1289" s="24"/>
      <c r="LS1289" s="24"/>
      <c r="LT1289" s="24"/>
      <c r="LU1289" s="24"/>
      <c r="LV1289" s="24"/>
      <c r="LW1289" s="24"/>
      <c r="LX1289" s="24"/>
      <c r="LY1289" s="24"/>
      <c r="LZ1289" s="24"/>
      <c r="MA1289" s="24"/>
      <c r="MB1289" s="24"/>
      <c r="MC1289" s="24"/>
      <c r="MD1289" s="24"/>
      <c r="ME1289" s="24"/>
      <c r="MF1289" s="24"/>
      <c r="MG1289" s="24"/>
      <c r="MH1289" s="24"/>
      <c r="MI1289" s="24"/>
      <c r="MJ1289" s="24"/>
      <c r="MK1289" s="24"/>
      <c r="ML1289" s="24"/>
    </row>
    <row r="1290" spans="1:350" ht="13.9" customHeight="1" outlineLevel="2" x14ac:dyDescent="0.2">
      <c r="A1290" s="185" t="s">
        <v>760</v>
      </c>
      <c r="B1290" s="181" t="s">
        <v>745</v>
      </c>
      <c r="C1290" s="154" t="s">
        <v>746</v>
      </c>
      <c r="D1290" s="154">
        <v>1</v>
      </c>
      <c r="E1290" s="175"/>
      <c r="F1290" s="175">
        <f>D1290-E1290</f>
        <v>1</v>
      </c>
      <c r="G1290" s="175" t="s">
        <v>943</v>
      </c>
      <c r="H1290" s="170" t="s">
        <v>942</v>
      </c>
      <c r="I1290" s="170" t="s">
        <v>939</v>
      </c>
      <c r="J1290" s="212">
        <f ca="1">E1290+Q1290+AX1290+CF1290+DN1290+ES1290+GA1290+HH1290+IP1290+JW1290+LE1290</f>
        <v>0</v>
      </c>
      <c r="K1290" s="212">
        <f>E1290+R1290+AY1290+CG1290+DO1290+ET1290+GB1290+HI1290+IQ1290+JX1290+LF1290</f>
        <v>0</v>
      </c>
      <c r="L1290" s="172" t="e">
        <f ca="1">K1290/J1290</f>
        <v>#DIV/0!</v>
      </c>
      <c r="M1290" s="172">
        <f>K1290/D1290</f>
        <v>0</v>
      </c>
      <c r="N1290" s="183">
        <f ca="1">SUMIF($EV$8:$FZ$9,$O$5,$EV1291:$FZ1291)-SUMIF($EV$8:$FZ$9,$Q$5,$EV1291:$FZ1291)</f>
        <v>0</v>
      </c>
      <c r="O1290" s="156"/>
      <c r="P1290" s="16" t="s">
        <v>25</v>
      </c>
      <c r="Q1290" s="150">
        <v>0</v>
      </c>
      <c r="R1290" s="150">
        <v>0</v>
      </c>
      <c r="S1290" s="152" t="e">
        <v>#DIV/0!</v>
      </c>
      <c r="T1290" s="16"/>
      <c r="U1290" s="16"/>
      <c r="V1290" s="16"/>
      <c r="W1290" s="16"/>
      <c r="X1290" s="16"/>
      <c r="Y1290" s="16"/>
      <c r="Z1290" s="16"/>
      <c r="AA1290" s="16"/>
      <c r="AB1290" s="16"/>
      <c r="AC1290" s="16"/>
      <c r="AD1290" s="16"/>
      <c r="AE1290" s="16"/>
      <c r="AF1290" s="16"/>
      <c r="AG1290" s="16"/>
      <c r="AH1290" s="16"/>
      <c r="AI1290" s="16"/>
      <c r="AJ1290" s="16"/>
      <c r="AK1290" s="16"/>
      <c r="AL1290" s="16"/>
      <c r="AM1290" s="16"/>
      <c r="AN1290" s="16"/>
      <c r="AO1290" s="16"/>
      <c r="AP1290" s="16"/>
      <c r="AQ1290" s="16"/>
      <c r="AR1290" s="16"/>
      <c r="AS1290" s="16"/>
      <c r="AT1290" s="16"/>
      <c r="AU1290" s="16"/>
      <c r="AV1290" s="16"/>
      <c r="AW1290" s="16"/>
      <c r="AX1290" s="150">
        <f t="shared" ca="1" si="3200"/>
        <v>0</v>
      </c>
      <c r="AY1290" s="150">
        <f>SUM(BA1291:CE1291)</f>
        <v>0</v>
      </c>
      <c r="AZ1290" s="152" t="e">
        <f ca="1">AY1290/AX1290</f>
        <v>#DIV/0!</v>
      </c>
      <c r="BA1290" s="16"/>
      <c r="BB1290" s="16"/>
      <c r="BC1290" s="16"/>
      <c r="BD1290" s="16"/>
      <c r="BE1290" s="16"/>
      <c r="BF1290" s="16"/>
      <c r="BG1290" s="16"/>
      <c r="BH1290" s="16"/>
      <c r="BI1290" s="16"/>
      <c r="BJ1290" s="16"/>
      <c r="BK1290" s="16"/>
      <c r="BL1290" s="16"/>
      <c r="BM1290" s="16"/>
      <c r="BN1290" s="16"/>
      <c r="BO1290" s="16"/>
      <c r="BP1290" s="16"/>
      <c r="BQ1290" s="16"/>
      <c r="BR1290" s="16"/>
      <c r="BS1290" s="16"/>
      <c r="BT1290" s="16"/>
      <c r="BU1290" s="16"/>
      <c r="BV1290" s="16"/>
      <c r="BW1290" s="16"/>
      <c r="BX1290" s="16"/>
      <c r="BY1290" s="16"/>
      <c r="BZ1290" s="16"/>
      <c r="CA1290" s="16"/>
      <c r="CB1290" s="16"/>
      <c r="CC1290" s="16"/>
      <c r="CD1290" s="16"/>
      <c r="CE1290" s="16"/>
      <c r="CF1290" s="150">
        <f t="shared" ref="CF1290" si="3358">SUM(CI1290:DM1290)</f>
        <v>0</v>
      </c>
      <c r="CG1290" s="150">
        <f>SUM(CI1291:DM1291)</f>
        <v>0</v>
      </c>
      <c r="CH1290" s="152" t="e">
        <f>CG1290/CF1290</f>
        <v>#DIV/0!</v>
      </c>
      <c r="CI1290" s="129"/>
      <c r="CJ1290" s="129"/>
      <c r="CK1290" s="129"/>
      <c r="CL1290" s="129"/>
      <c r="CM1290" s="129"/>
      <c r="CN1290" s="129"/>
      <c r="CO1290" s="129"/>
      <c r="CP1290" s="129"/>
      <c r="CQ1290" s="129"/>
      <c r="CR1290" s="129"/>
      <c r="CS1290" s="129"/>
      <c r="CT1290" s="129"/>
      <c r="CU1290" s="129"/>
      <c r="CV1290" s="129"/>
      <c r="CW1290" s="129"/>
      <c r="CX1290" s="129"/>
      <c r="CY1290" s="129"/>
      <c r="CZ1290" s="129"/>
      <c r="DA1290" s="129"/>
      <c r="DB1290" s="129"/>
      <c r="DC1290" s="129"/>
      <c r="DD1290" s="129"/>
      <c r="DE1290" s="129"/>
      <c r="DF1290" s="129"/>
      <c r="DG1290" s="129"/>
      <c r="DH1290" s="129"/>
      <c r="DI1290" s="129"/>
      <c r="DJ1290" s="129"/>
      <c r="DK1290" s="129"/>
      <c r="DL1290" s="129"/>
      <c r="DM1290" s="129"/>
      <c r="DN1290" s="150">
        <f t="shared" ref="DN1290" si="3359">SUM(DQ1290:ER1290)</f>
        <v>0</v>
      </c>
      <c r="DO1290" s="150">
        <f>SUM(DQ1291:ER1291)</f>
        <v>0</v>
      </c>
      <c r="DP1290" s="152" t="e">
        <f t="shared" si="3240"/>
        <v>#DIV/0!</v>
      </c>
      <c r="DQ1290" s="16"/>
      <c r="DR1290" s="16"/>
      <c r="DS1290" s="16"/>
      <c r="DT1290" s="16"/>
      <c r="DU1290" s="16"/>
      <c r="DV1290" s="16"/>
      <c r="DW1290" s="16"/>
      <c r="DX1290" s="16"/>
      <c r="DY1290" s="16"/>
      <c r="DZ1290" s="16"/>
      <c r="EA1290" s="16"/>
      <c r="EB1290" s="16"/>
      <c r="EC1290" s="16"/>
      <c r="ED1290" s="16"/>
      <c r="EE1290" s="16"/>
      <c r="EF1290" s="16"/>
      <c r="EG1290" s="16"/>
      <c r="EH1290" s="16"/>
      <c r="EI1290" s="16"/>
      <c r="EJ1290" s="16"/>
      <c r="EK1290" s="16"/>
      <c r="EL1290" s="16"/>
      <c r="EM1290" s="16"/>
      <c r="EN1290" s="16"/>
      <c r="EO1290" s="16"/>
      <c r="EP1290" s="16"/>
      <c r="EQ1290" s="16"/>
      <c r="ER1290" s="16"/>
      <c r="ES1290" s="150">
        <f t="shared" ca="1" si="3234"/>
        <v>0</v>
      </c>
      <c r="ET1290" s="150">
        <f t="shared" si="3276"/>
        <v>0</v>
      </c>
      <c r="EU1290" s="152" t="e">
        <f t="shared" ca="1" si="3277"/>
        <v>#DIV/0!</v>
      </c>
      <c r="EV1290" s="16"/>
      <c r="EW1290" s="67"/>
      <c r="EX1290" s="16"/>
      <c r="EY1290" s="16"/>
      <c r="EZ1290" s="16"/>
      <c r="FA1290" s="16"/>
      <c r="FB1290" s="16"/>
      <c r="FC1290" s="16"/>
      <c r="FD1290" s="16"/>
      <c r="FE1290" s="16"/>
      <c r="FF1290" s="16"/>
      <c r="FG1290" s="16"/>
      <c r="FH1290" s="16"/>
      <c r="FI1290" s="16"/>
      <c r="FJ1290" s="16"/>
      <c r="FK1290" s="16"/>
      <c r="FL1290" s="16"/>
      <c r="FM1290" s="16"/>
      <c r="FN1290" s="16"/>
      <c r="FO1290" s="16"/>
      <c r="FP1290" s="16"/>
      <c r="FQ1290" s="16"/>
      <c r="FR1290" s="16"/>
      <c r="FS1290" s="16"/>
      <c r="FT1290" s="16"/>
      <c r="FU1290" s="16"/>
      <c r="FV1290" s="16"/>
      <c r="FW1290" s="16"/>
      <c r="FX1290" s="16"/>
      <c r="FY1290" s="16"/>
      <c r="FZ1290" s="16"/>
      <c r="GA1290" s="150">
        <f t="shared" ref="GA1290" ca="1" si="3360">SUMIF($GD$8:$HG$9,$O$5,GD1290:HG1290)</f>
        <v>0</v>
      </c>
      <c r="GB1290" s="150">
        <f t="shared" ref="GB1290" si="3361">SUM(GD1291:HG1291)</f>
        <v>0</v>
      </c>
      <c r="GC1290" s="152" t="e">
        <f t="shared" ref="GC1290" ca="1" si="3362">GB1290/GA1290</f>
        <v>#DIV/0!</v>
      </c>
      <c r="GD1290" s="16"/>
      <c r="GE1290" s="16"/>
      <c r="GF1290" s="16"/>
      <c r="GG1290" s="16"/>
      <c r="GH1290" s="16"/>
      <c r="GI1290" s="16"/>
      <c r="GJ1290" s="16"/>
      <c r="GK1290" s="16"/>
      <c r="GL1290" s="16"/>
      <c r="GM1290" s="16"/>
      <c r="GN1290" s="16"/>
      <c r="GO1290" s="16"/>
      <c r="GP1290" s="16"/>
      <c r="GQ1290" s="16"/>
      <c r="GR1290" s="16"/>
      <c r="GS1290" s="16"/>
      <c r="GT1290" s="16"/>
      <c r="GU1290" s="16"/>
      <c r="GV1290" s="16"/>
      <c r="GW1290" s="16"/>
      <c r="GX1290" s="16"/>
      <c r="GY1290" s="16"/>
      <c r="GZ1290" s="16"/>
      <c r="HA1290" s="16"/>
      <c r="HB1290" s="16"/>
      <c r="HC1290" s="16"/>
      <c r="HD1290" s="16"/>
      <c r="HE1290" s="16"/>
      <c r="HF1290" s="16"/>
      <c r="HG1290" s="16"/>
      <c r="HH1290" s="150"/>
      <c r="HI1290" s="150">
        <f t="shared" ref="HI1290" si="3363">SUM(HK1291:IO1291)</f>
        <v>0</v>
      </c>
      <c r="HJ1290" s="152" t="e">
        <v>#DIV/0!</v>
      </c>
      <c r="HK1290" s="16"/>
      <c r="HL1290" s="16"/>
      <c r="HM1290" s="16"/>
      <c r="HN1290" s="16"/>
      <c r="HO1290" s="16"/>
      <c r="HP1290" s="16"/>
      <c r="HQ1290" s="16"/>
      <c r="HR1290" s="16"/>
      <c r="HS1290" s="16"/>
      <c r="HT1290" s="16"/>
      <c r="HU1290" s="16"/>
      <c r="HV1290" s="16"/>
      <c r="HW1290" s="16"/>
      <c r="HX1290" s="16"/>
      <c r="HY1290" s="16"/>
      <c r="HZ1290" s="16"/>
      <c r="IA1290" s="16"/>
      <c r="IB1290" s="16"/>
      <c r="IC1290" s="16"/>
      <c r="ID1290" s="16"/>
      <c r="IE1290" s="16"/>
      <c r="IF1290" s="16"/>
      <c r="IG1290" s="16"/>
      <c r="IH1290" s="16"/>
      <c r="II1290" s="16">
        <v>1</v>
      </c>
      <c r="IJ1290" s="16"/>
      <c r="IK1290" s="16"/>
      <c r="IL1290" s="16"/>
      <c r="IM1290" s="16"/>
      <c r="IN1290" s="16"/>
      <c r="IO1290" s="16"/>
      <c r="IP1290" s="150"/>
      <c r="IQ1290" s="150">
        <v>0</v>
      </c>
      <c r="IR1290" s="152" t="e">
        <v>#DIV/0!</v>
      </c>
      <c r="IS1290" s="16"/>
      <c r="IT1290" s="16"/>
      <c r="IU1290" s="16"/>
      <c r="IV1290" s="16"/>
      <c r="IW1290" s="16"/>
      <c r="IX1290" s="16"/>
      <c r="IY1290" s="16"/>
      <c r="IZ1290" s="16"/>
      <c r="JA1290" s="16"/>
      <c r="JB1290" s="16"/>
      <c r="JC1290" s="16"/>
      <c r="JD1290" s="16"/>
      <c r="JE1290" s="16"/>
      <c r="JF1290" s="16"/>
      <c r="JG1290" s="16"/>
      <c r="JH1290" s="16"/>
      <c r="JI1290" s="16"/>
      <c r="JJ1290" s="16"/>
      <c r="JK1290" s="16"/>
      <c r="JL1290" s="16"/>
      <c r="JM1290" s="16"/>
      <c r="JN1290" s="16"/>
      <c r="JO1290" s="16"/>
      <c r="JP1290" s="16"/>
      <c r="JQ1290" s="16"/>
      <c r="JR1290" s="16"/>
      <c r="JS1290" s="16"/>
      <c r="JT1290" s="16"/>
      <c r="JU1290" s="23"/>
      <c r="JV1290" s="16"/>
      <c r="JW1290" s="150"/>
      <c r="JX1290" s="150">
        <v>0</v>
      </c>
      <c r="JY1290" s="152" t="e">
        <v>#DIV/0!</v>
      </c>
      <c r="JZ1290" s="16"/>
      <c r="KA1290" s="16"/>
      <c r="KB1290" s="16"/>
      <c r="KC1290" s="16"/>
      <c r="KD1290" s="16"/>
      <c r="KE1290" s="16"/>
      <c r="KF1290" s="16"/>
      <c r="KG1290" s="16"/>
      <c r="KH1290" s="16"/>
      <c r="KI1290" s="16"/>
      <c r="KJ1290" s="16"/>
      <c r="KK1290" s="16"/>
      <c r="KL1290" s="16"/>
      <c r="KM1290" s="16"/>
      <c r="KN1290" s="16"/>
      <c r="KO1290" s="16"/>
      <c r="KP1290" s="16"/>
      <c r="KQ1290" s="16"/>
      <c r="KR1290" s="16"/>
      <c r="KS1290" s="16"/>
      <c r="KT1290" s="16"/>
      <c r="KU1290" s="16"/>
      <c r="KV1290" s="16"/>
      <c r="KW1290" s="16"/>
      <c r="KX1290" s="16"/>
      <c r="KY1290" s="16"/>
      <c r="KZ1290" s="16"/>
      <c r="LA1290" s="16"/>
      <c r="LB1290" s="16"/>
      <c r="LC1290" s="16"/>
      <c r="LD1290" s="16"/>
      <c r="LE1290" s="150"/>
      <c r="LF1290" s="150">
        <v>0</v>
      </c>
      <c r="LG1290" s="152" t="e">
        <v>#DIV/0!</v>
      </c>
      <c r="LH1290" s="16"/>
      <c r="LI1290" s="16"/>
      <c r="LJ1290" s="16"/>
      <c r="LK1290" s="16"/>
      <c r="LL1290" s="16"/>
      <c r="LM1290" s="16"/>
      <c r="LN1290" s="16"/>
      <c r="LO1290" s="16"/>
      <c r="LP1290" s="16"/>
      <c r="LQ1290" s="16"/>
      <c r="LR1290" s="16"/>
      <c r="LS1290" s="16"/>
      <c r="LT1290" s="16"/>
      <c r="LU1290" s="16"/>
      <c r="LV1290" s="16"/>
      <c r="LW1290" s="16"/>
      <c r="LX1290" s="16"/>
      <c r="LY1290" s="16"/>
      <c r="LZ1290" s="16"/>
      <c r="MA1290" s="16"/>
      <c r="MB1290" s="16"/>
      <c r="MC1290" s="16"/>
      <c r="MD1290" s="16"/>
      <c r="ME1290" s="16"/>
      <c r="MF1290" s="16"/>
      <c r="MG1290" s="16"/>
      <c r="MH1290" s="16"/>
      <c r="MI1290" s="16"/>
      <c r="MJ1290" s="16"/>
      <c r="MK1290" s="16"/>
      <c r="ML1290" s="16"/>
    </row>
    <row r="1291" spans="1:350" ht="13.9" customHeight="1" outlineLevel="2" x14ac:dyDescent="0.2">
      <c r="A1291" s="186"/>
      <c r="B1291" s="182"/>
      <c r="C1291" s="155"/>
      <c r="D1291" s="155"/>
      <c r="E1291" s="176"/>
      <c r="F1291" s="176"/>
      <c r="G1291" s="176"/>
      <c r="H1291" s="171"/>
      <c r="I1291" s="171"/>
      <c r="J1291" s="213"/>
      <c r="K1291" s="213"/>
      <c r="L1291" s="173"/>
      <c r="M1291" s="173"/>
      <c r="N1291" s="184"/>
      <c r="O1291" s="157"/>
      <c r="P1291" s="17" t="s">
        <v>26</v>
      </c>
      <c r="Q1291" s="151"/>
      <c r="R1291" s="151"/>
      <c r="S1291" s="153"/>
      <c r="T1291" s="24"/>
      <c r="U1291" s="24"/>
      <c r="V1291" s="24"/>
      <c r="W1291" s="24"/>
      <c r="X1291" s="24"/>
      <c r="Y1291" s="24"/>
      <c r="Z1291" s="24"/>
      <c r="AA1291" s="24"/>
      <c r="AB1291" s="24"/>
      <c r="AC1291" s="24"/>
      <c r="AD1291" s="24"/>
      <c r="AE1291" s="24"/>
      <c r="AF1291" s="24"/>
      <c r="AG1291" s="24"/>
      <c r="AH1291" s="24"/>
      <c r="AI1291" s="24"/>
      <c r="AJ1291" s="24"/>
      <c r="AK1291" s="24"/>
      <c r="AL1291" s="24"/>
      <c r="AM1291" s="24"/>
      <c r="AN1291" s="24"/>
      <c r="AO1291" s="24"/>
      <c r="AP1291" s="24"/>
      <c r="AQ1291" s="24"/>
      <c r="AR1291" s="24"/>
      <c r="AS1291" s="24"/>
      <c r="AT1291" s="24"/>
      <c r="AU1291" s="24"/>
      <c r="AV1291" s="24"/>
      <c r="AW1291" s="24"/>
      <c r="AX1291" s="151"/>
      <c r="AY1291" s="151"/>
      <c r="AZ1291" s="153"/>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c r="CF1291" s="151"/>
      <c r="CG1291" s="151"/>
      <c r="CH1291" s="153"/>
      <c r="CI1291" s="141"/>
      <c r="CJ1291" s="141"/>
      <c r="CK1291" s="141"/>
      <c r="CL1291" s="141"/>
      <c r="CM1291" s="141"/>
      <c r="CN1291" s="141"/>
      <c r="CO1291" s="141"/>
      <c r="CP1291" s="141"/>
      <c r="CQ1291" s="141"/>
      <c r="CR1291" s="141"/>
      <c r="CS1291" s="141"/>
      <c r="CT1291" s="141"/>
      <c r="CU1291" s="141"/>
      <c r="CV1291" s="141"/>
      <c r="CW1291" s="141"/>
      <c r="CX1291" s="141"/>
      <c r="CY1291" s="141"/>
      <c r="CZ1291" s="141"/>
      <c r="DA1291" s="141"/>
      <c r="DB1291" s="141"/>
      <c r="DC1291" s="141"/>
      <c r="DD1291" s="141"/>
      <c r="DE1291" s="141"/>
      <c r="DF1291" s="141"/>
      <c r="DG1291" s="141"/>
      <c r="DH1291" s="141"/>
      <c r="DI1291" s="141"/>
      <c r="DJ1291" s="141"/>
      <c r="DK1291" s="141"/>
      <c r="DL1291" s="141"/>
      <c r="DM1291" s="141"/>
      <c r="DN1291" s="151"/>
      <c r="DO1291" s="151"/>
      <c r="DP1291" s="153"/>
      <c r="DQ1291" s="24"/>
      <c r="DR1291" s="24"/>
      <c r="DS1291" s="24"/>
      <c r="DT1291" s="24"/>
      <c r="DU1291" s="24"/>
      <c r="DV1291" s="24"/>
      <c r="DW1291" s="24"/>
      <c r="DX1291" s="24"/>
      <c r="DY1291" s="24"/>
      <c r="DZ1291" s="24"/>
      <c r="EA1291" s="24"/>
      <c r="EB1291" s="24"/>
      <c r="EC1291" s="24"/>
      <c r="ED1291" s="24"/>
      <c r="EE1291" s="24"/>
      <c r="EF1291" s="24"/>
      <c r="EG1291" s="24"/>
      <c r="EH1291" s="24"/>
      <c r="EI1291" s="24"/>
      <c r="EJ1291" s="24"/>
      <c r="EK1291" s="24"/>
      <c r="EL1291" s="24"/>
      <c r="EM1291" s="24"/>
      <c r="EN1291" s="24"/>
      <c r="EO1291" s="24"/>
      <c r="EP1291" s="24"/>
      <c r="EQ1291" s="24"/>
      <c r="ER1291" s="24"/>
      <c r="ES1291" s="151"/>
      <c r="ET1291" s="151"/>
      <c r="EU1291" s="153"/>
      <c r="EV1291" s="24"/>
      <c r="EW1291" s="125"/>
      <c r="EX1291" s="24"/>
      <c r="EY1291" s="24"/>
      <c r="EZ1291" s="24"/>
      <c r="FA1291" s="24"/>
      <c r="FB1291" s="24"/>
      <c r="FC1291" s="24"/>
      <c r="FD1291" s="24"/>
      <c r="FE1291" s="24"/>
      <c r="FF1291" s="24"/>
      <c r="FG1291" s="24"/>
      <c r="FH1291" s="24"/>
      <c r="FI1291" s="24"/>
      <c r="FJ1291" s="24"/>
      <c r="FK1291" s="24"/>
      <c r="FL1291" s="24"/>
      <c r="FM1291" s="24"/>
      <c r="FN1291" s="24"/>
      <c r="FO1291" s="24"/>
      <c r="FP1291" s="24"/>
      <c r="FQ1291" s="24"/>
      <c r="FR1291" s="24"/>
      <c r="FS1291" s="24"/>
      <c r="FT1291" s="24"/>
      <c r="FU1291" s="24"/>
      <c r="FV1291" s="24"/>
      <c r="FW1291" s="24"/>
      <c r="FX1291" s="24"/>
      <c r="FY1291" s="24"/>
      <c r="FZ1291" s="24"/>
      <c r="GA1291" s="151"/>
      <c r="GB1291" s="151"/>
      <c r="GC1291" s="153"/>
      <c r="GD1291" s="24"/>
      <c r="GE1291" s="24"/>
      <c r="GF1291" s="24"/>
      <c r="GG1291" s="24"/>
      <c r="GH1291" s="24"/>
      <c r="GI1291" s="24"/>
      <c r="GJ1291" s="24"/>
      <c r="GK1291" s="24"/>
      <c r="GL1291" s="24"/>
      <c r="GM1291" s="24"/>
      <c r="GN1291" s="24"/>
      <c r="GO1291" s="24"/>
      <c r="GP1291" s="24"/>
      <c r="GQ1291" s="24"/>
      <c r="GR1291" s="24"/>
      <c r="GS1291" s="24"/>
      <c r="GT1291" s="24"/>
      <c r="GU1291" s="24"/>
      <c r="GV1291" s="24"/>
      <c r="GW1291" s="24"/>
      <c r="GX1291" s="24"/>
      <c r="GY1291" s="24"/>
      <c r="GZ1291" s="24"/>
      <c r="HA1291" s="24"/>
      <c r="HB1291" s="24"/>
      <c r="HC1291" s="24"/>
      <c r="HD1291" s="24"/>
      <c r="HE1291" s="24"/>
      <c r="HF1291" s="24"/>
      <c r="HG1291" s="24"/>
      <c r="HH1291" s="151"/>
      <c r="HI1291" s="151"/>
      <c r="HJ1291" s="153"/>
      <c r="HK1291" s="24"/>
      <c r="HL1291" s="24"/>
      <c r="HM1291" s="24"/>
      <c r="HN1291" s="24"/>
      <c r="HO1291" s="24"/>
      <c r="HP1291" s="24"/>
      <c r="HQ1291" s="24"/>
      <c r="HR1291" s="24"/>
      <c r="HS1291" s="24"/>
      <c r="HT1291" s="24"/>
      <c r="HU1291" s="24"/>
      <c r="HV1291" s="24"/>
      <c r="HW1291" s="24"/>
      <c r="HX1291" s="24"/>
      <c r="HY1291" s="24"/>
      <c r="HZ1291" s="24"/>
      <c r="IA1291" s="24"/>
      <c r="IB1291" s="24"/>
      <c r="IC1291" s="24"/>
      <c r="ID1291" s="24"/>
      <c r="IE1291" s="24"/>
      <c r="IF1291" s="24"/>
      <c r="IG1291" s="24"/>
      <c r="IH1291" s="24"/>
      <c r="II1291" s="24"/>
      <c r="IJ1291" s="24"/>
      <c r="IK1291" s="24"/>
      <c r="IL1291" s="24"/>
      <c r="IM1291" s="24"/>
      <c r="IN1291" s="24"/>
      <c r="IO1291" s="24"/>
      <c r="IP1291" s="151"/>
      <c r="IQ1291" s="151"/>
      <c r="IR1291" s="153"/>
      <c r="IS1291" s="24"/>
      <c r="IT1291" s="24"/>
      <c r="IU1291" s="24"/>
      <c r="IV1291" s="24"/>
      <c r="IW1291" s="24"/>
      <c r="IX1291" s="24"/>
      <c r="IY1291" s="24"/>
      <c r="IZ1291" s="24"/>
      <c r="JA1291" s="24"/>
      <c r="JB1291" s="24"/>
      <c r="JC1291" s="24"/>
      <c r="JD1291" s="24"/>
      <c r="JE1291" s="24"/>
      <c r="JF1291" s="24"/>
      <c r="JG1291" s="24"/>
      <c r="JH1291" s="24"/>
      <c r="JI1291" s="24"/>
      <c r="JJ1291" s="24"/>
      <c r="JK1291" s="24"/>
      <c r="JL1291" s="24"/>
      <c r="JM1291" s="24"/>
      <c r="JN1291" s="24"/>
      <c r="JO1291" s="24"/>
      <c r="JP1291" s="24"/>
      <c r="JQ1291" s="24"/>
      <c r="JR1291" s="24"/>
      <c r="JS1291" s="24"/>
      <c r="JT1291" s="24"/>
      <c r="JU1291" s="25"/>
      <c r="JV1291" s="24"/>
      <c r="JW1291" s="151"/>
      <c r="JX1291" s="151"/>
      <c r="JY1291" s="153"/>
      <c r="JZ1291" s="24"/>
      <c r="KA1291" s="24"/>
      <c r="KB1291" s="24"/>
      <c r="KC1291" s="24"/>
      <c r="KD1291" s="24"/>
      <c r="KE1291" s="24"/>
      <c r="KF1291" s="24"/>
      <c r="KG1291" s="24"/>
      <c r="KH1291" s="24"/>
      <c r="KI1291" s="24"/>
      <c r="KJ1291" s="24"/>
      <c r="KK1291" s="24"/>
      <c r="KL1291" s="24"/>
      <c r="KM1291" s="24"/>
      <c r="KN1291" s="24"/>
      <c r="KO1291" s="24"/>
      <c r="KP1291" s="24"/>
      <c r="KQ1291" s="24"/>
      <c r="KR1291" s="24"/>
      <c r="KS1291" s="24"/>
      <c r="KT1291" s="24"/>
      <c r="KU1291" s="24"/>
      <c r="KV1291" s="24"/>
      <c r="KW1291" s="24"/>
      <c r="KX1291" s="24"/>
      <c r="KY1291" s="24"/>
      <c r="KZ1291" s="24"/>
      <c r="LA1291" s="24"/>
      <c r="LB1291" s="24"/>
      <c r="LC1291" s="24"/>
      <c r="LD1291" s="24"/>
      <c r="LE1291" s="151"/>
      <c r="LF1291" s="151"/>
      <c r="LG1291" s="153"/>
      <c r="LH1291" s="24"/>
      <c r="LI1291" s="24"/>
      <c r="LJ1291" s="24"/>
      <c r="LK1291" s="24"/>
      <c r="LL1291" s="24"/>
      <c r="LM1291" s="24"/>
      <c r="LN1291" s="24"/>
      <c r="LO1291" s="24"/>
      <c r="LP1291" s="24"/>
      <c r="LQ1291" s="24"/>
      <c r="LR1291" s="24"/>
      <c r="LS1291" s="24"/>
      <c r="LT1291" s="24"/>
      <c r="LU1291" s="24"/>
      <c r="LV1291" s="24"/>
      <c r="LW1291" s="24"/>
      <c r="LX1291" s="24"/>
      <c r="LY1291" s="24"/>
      <c r="LZ1291" s="24"/>
      <c r="MA1291" s="24"/>
      <c r="MB1291" s="24"/>
      <c r="MC1291" s="24"/>
      <c r="MD1291" s="24"/>
      <c r="ME1291" s="24"/>
      <c r="MF1291" s="24"/>
      <c r="MG1291" s="24"/>
      <c r="MH1291" s="24"/>
      <c r="MI1291" s="24"/>
      <c r="MJ1291" s="24"/>
      <c r="MK1291" s="24"/>
      <c r="ML1291" s="24"/>
    </row>
    <row r="1292" spans="1:350" ht="13.9" customHeight="1" outlineLevel="2" x14ac:dyDescent="0.2">
      <c r="A1292" s="185" t="s">
        <v>795</v>
      </c>
      <c r="B1292" s="181" t="s">
        <v>748</v>
      </c>
      <c r="C1292" s="154" t="s">
        <v>59</v>
      </c>
      <c r="D1292" s="154">
        <v>120</v>
      </c>
      <c r="E1292" s="175"/>
      <c r="F1292" s="175">
        <f>D1292-E1292</f>
        <v>120</v>
      </c>
      <c r="G1292" s="175" t="s">
        <v>849</v>
      </c>
      <c r="H1292" s="170" t="s">
        <v>862</v>
      </c>
      <c r="I1292" s="170" t="s">
        <v>975</v>
      </c>
      <c r="J1292" s="212">
        <f ca="1">E1292+Q1292+AX1292+CF1292+DN1292+ES1292+GA1292+HH1292+IP1292+JW1292+LE1292</f>
        <v>108</v>
      </c>
      <c r="K1292" s="212">
        <f>E1292+R1292+AY1292+CG1292+DO1292+ET1292+GB1292+HI1292+IQ1292+JX1292+LF1292</f>
        <v>0</v>
      </c>
      <c r="L1292" s="172">
        <f ca="1">K1292/J1292</f>
        <v>0</v>
      </c>
      <c r="M1292" s="172">
        <f>K1292/D1292</f>
        <v>0</v>
      </c>
      <c r="N1292" s="183">
        <f ca="1">SUMIF($EV$8:$FZ$9,$O$5,$EV1293:$FZ1293)-SUMIF($EV$8:$FZ$9,$Q$5,$EV1293:$FZ1293)</f>
        <v>0</v>
      </c>
      <c r="O1292" s="156"/>
      <c r="P1292" s="16" t="s">
        <v>25</v>
      </c>
      <c r="Q1292" s="150">
        <v>0</v>
      </c>
      <c r="R1292" s="150">
        <v>0</v>
      </c>
      <c r="S1292" s="152" t="e">
        <v>#DIV/0!</v>
      </c>
      <c r="T1292" s="16"/>
      <c r="U1292" s="16"/>
      <c r="V1292" s="16"/>
      <c r="W1292" s="16"/>
      <c r="X1292" s="16"/>
      <c r="Y1292" s="16"/>
      <c r="Z1292" s="16"/>
      <c r="AA1292" s="16"/>
      <c r="AB1292" s="16"/>
      <c r="AC1292" s="16"/>
      <c r="AD1292" s="16"/>
      <c r="AE1292" s="16"/>
      <c r="AF1292" s="16"/>
      <c r="AG1292" s="16"/>
      <c r="AH1292" s="16"/>
      <c r="AI1292" s="16"/>
      <c r="AJ1292" s="16"/>
      <c r="AK1292" s="16"/>
      <c r="AL1292" s="16"/>
      <c r="AM1292" s="16"/>
      <c r="AN1292" s="16"/>
      <c r="AO1292" s="16"/>
      <c r="AP1292" s="16"/>
      <c r="AQ1292" s="16"/>
      <c r="AR1292" s="16"/>
      <c r="AS1292" s="16"/>
      <c r="AT1292" s="16"/>
      <c r="AU1292" s="16"/>
      <c r="AV1292" s="16"/>
      <c r="AW1292" s="16"/>
      <c r="AX1292" s="150">
        <f t="shared" ca="1" si="3200"/>
        <v>0</v>
      </c>
      <c r="AY1292" s="150">
        <f>SUM(BA1293:CE1293)</f>
        <v>0</v>
      </c>
      <c r="AZ1292" s="152" t="e">
        <f ca="1">AY1292/AX1292</f>
        <v>#DIV/0!</v>
      </c>
      <c r="BA1292" s="16"/>
      <c r="BB1292" s="16"/>
      <c r="BC1292" s="16"/>
      <c r="BD1292" s="16"/>
      <c r="BE1292" s="16"/>
      <c r="BF1292" s="16"/>
      <c r="BG1292" s="16"/>
      <c r="BH1292" s="16"/>
      <c r="BI1292" s="16"/>
      <c r="BJ1292" s="16"/>
      <c r="BK1292" s="16"/>
      <c r="BL1292" s="16"/>
      <c r="BM1292" s="16"/>
      <c r="BN1292" s="16"/>
      <c r="BO1292" s="16"/>
      <c r="BP1292" s="16"/>
      <c r="BQ1292" s="16"/>
      <c r="BR1292" s="16"/>
      <c r="BS1292" s="16"/>
      <c r="BT1292" s="16"/>
      <c r="BU1292" s="16"/>
      <c r="BV1292" s="16"/>
      <c r="BW1292" s="16"/>
      <c r="BX1292" s="16"/>
      <c r="BY1292" s="16"/>
      <c r="BZ1292" s="16"/>
      <c r="CA1292" s="16"/>
      <c r="CB1292" s="16"/>
      <c r="CC1292" s="16"/>
      <c r="CD1292" s="16"/>
      <c r="CE1292" s="16"/>
      <c r="CF1292" s="150">
        <f t="shared" ref="CF1292" si="3364">SUM(CI1292:DM1292)</f>
        <v>7</v>
      </c>
      <c r="CG1292" s="150">
        <f>SUM(CI1293:DM1293)</f>
        <v>0</v>
      </c>
      <c r="CH1292" s="152">
        <f>CG1292/CF1292</f>
        <v>0</v>
      </c>
      <c r="CI1292" s="129"/>
      <c r="CJ1292" s="129"/>
      <c r="CK1292" s="129"/>
      <c r="CL1292" s="129"/>
      <c r="CM1292" s="129"/>
      <c r="CN1292" s="129"/>
      <c r="CO1292" s="129"/>
      <c r="CP1292" s="129"/>
      <c r="CQ1292" s="129"/>
      <c r="CR1292" s="129"/>
      <c r="CS1292" s="129"/>
      <c r="CT1292" s="129"/>
      <c r="CU1292" s="129"/>
      <c r="CV1292" s="129"/>
      <c r="CW1292" s="129"/>
      <c r="CX1292" s="129"/>
      <c r="CY1292" s="129"/>
      <c r="CZ1292" s="129"/>
      <c r="DA1292" s="129"/>
      <c r="DB1292" s="129"/>
      <c r="DC1292" s="129"/>
      <c r="DD1292" s="129"/>
      <c r="DE1292" s="129"/>
      <c r="DF1292" s="129"/>
      <c r="DG1292" s="129">
        <v>1</v>
      </c>
      <c r="DH1292" s="129">
        <v>1</v>
      </c>
      <c r="DI1292" s="129">
        <v>1</v>
      </c>
      <c r="DJ1292" s="129">
        <v>1</v>
      </c>
      <c r="DK1292" s="129">
        <v>1</v>
      </c>
      <c r="DL1292" s="129">
        <v>1</v>
      </c>
      <c r="DM1292" s="129">
        <v>1</v>
      </c>
      <c r="DN1292" s="150">
        <f t="shared" ref="DN1292" si="3365">SUM(DQ1292:ER1292)</f>
        <v>28</v>
      </c>
      <c r="DO1292" s="150">
        <f>SUM(DQ1293:ER1293)</f>
        <v>0</v>
      </c>
      <c r="DP1292" s="152">
        <f t="shared" si="3240"/>
        <v>0</v>
      </c>
      <c r="DQ1292" s="16">
        <v>1</v>
      </c>
      <c r="DR1292" s="16">
        <v>1</v>
      </c>
      <c r="DS1292" s="16">
        <v>1</v>
      </c>
      <c r="DT1292" s="16">
        <v>1</v>
      </c>
      <c r="DU1292" s="16">
        <v>1</v>
      </c>
      <c r="DV1292" s="16">
        <v>1</v>
      </c>
      <c r="DW1292" s="16">
        <v>1</v>
      </c>
      <c r="DX1292" s="16">
        <v>1</v>
      </c>
      <c r="DY1292" s="16">
        <v>1</v>
      </c>
      <c r="DZ1292" s="16">
        <v>1</v>
      </c>
      <c r="EA1292" s="16">
        <v>1</v>
      </c>
      <c r="EB1292" s="16">
        <v>1</v>
      </c>
      <c r="EC1292" s="16">
        <v>1</v>
      </c>
      <c r="ED1292" s="16">
        <v>1</v>
      </c>
      <c r="EE1292" s="16">
        <v>1</v>
      </c>
      <c r="EF1292" s="16">
        <v>1</v>
      </c>
      <c r="EG1292" s="16">
        <v>1</v>
      </c>
      <c r="EH1292" s="16">
        <v>1</v>
      </c>
      <c r="EI1292" s="16">
        <v>1</v>
      </c>
      <c r="EJ1292" s="16">
        <v>1</v>
      </c>
      <c r="EK1292" s="16">
        <v>1</v>
      </c>
      <c r="EL1292" s="16">
        <v>1</v>
      </c>
      <c r="EM1292" s="16">
        <v>1</v>
      </c>
      <c r="EN1292" s="16">
        <v>1</v>
      </c>
      <c r="EO1292" s="16">
        <v>1</v>
      </c>
      <c r="EP1292" s="16">
        <v>1</v>
      </c>
      <c r="EQ1292" s="16">
        <v>1</v>
      </c>
      <c r="ER1292" s="16">
        <v>1</v>
      </c>
      <c r="ES1292" s="150">
        <f t="shared" ca="1" si="3234"/>
        <v>43</v>
      </c>
      <c r="ET1292" s="150">
        <f t="shared" si="3276"/>
        <v>0</v>
      </c>
      <c r="EU1292" s="152">
        <f t="shared" ca="1" si="3277"/>
        <v>0</v>
      </c>
      <c r="EV1292" s="16">
        <v>2</v>
      </c>
      <c r="EW1292" s="67">
        <v>2</v>
      </c>
      <c r="EX1292" s="16">
        <v>2</v>
      </c>
      <c r="EY1292" s="16">
        <v>2</v>
      </c>
      <c r="EZ1292" s="16">
        <v>2</v>
      </c>
      <c r="FA1292" s="16">
        <v>2</v>
      </c>
      <c r="FB1292" s="16">
        <v>2</v>
      </c>
      <c r="FC1292" s="16">
        <v>2</v>
      </c>
      <c r="FD1292" s="16">
        <v>2</v>
      </c>
      <c r="FE1292" s="16">
        <v>2</v>
      </c>
      <c r="FF1292" s="16">
        <v>2</v>
      </c>
      <c r="FG1292" s="16">
        <v>2</v>
      </c>
      <c r="FH1292" s="16">
        <v>1</v>
      </c>
      <c r="FI1292" s="16">
        <v>1</v>
      </c>
      <c r="FJ1292" s="16">
        <v>1</v>
      </c>
      <c r="FK1292" s="16">
        <v>1</v>
      </c>
      <c r="FL1292" s="16">
        <v>1</v>
      </c>
      <c r="FM1292" s="16">
        <v>1</v>
      </c>
      <c r="FN1292" s="16">
        <v>1</v>
      </c>
      <c r="FO1292" s="16">
        <v>1</v>
      </c>
      <c r="FP1292" s="16">
        <v>1</v>
      </c>
      <c r="FQ1292" s="16">
        <v>1</v>
      </c>
      <c r="FR1292" s="16">
        <v>1</v>
      </c>
      <c r="FS1292" s="16">
        <v>1</v>
      </c>
      <c r="FT1292" s="16">
        <v>1</v>
      </c>
      <c r="FU1292" s="16">
        <v>1</v>
      </c>
      <c r="FV1292" s="16">
        <v>1</v>
      </c>
      <c r="FW1292" s="16">
        <v>1</v>
      </c>
      <c r="FX1292" s="16">
        <v>1</v>
      </c>
      <c r="FY1292" s="16">
        <v>1</v>
      </c>
      <c r="FZ1292" s="16">
        <v>1</v>
      </c>
      <c r="GA1292" s="150">
        <f t="shared" ref="GA1292" ca="1" si="3366">SUMIF($GD$8:$HG$9,$O$5,GD1292:HG1292)</f>
        <v>30</v>
      </c>
      <c r="GB1292" s="150">
        <f t="shared" ref="GB1292" si="3367">SUM(GD1293:HG1293)</f>
        <v>0</v>
      </c>
      <c r="GC1292" s="152">
        <f t="shared" ref="GC1292" ca="1" si="3368">GB1292/GA1292</f>
        <v>0</v>
      </c>
      <c r="GD1292" s="16">
        <v>1</v>
      </c>
      <c r="GE1292" s="16">
        <v>1</v>
      </c>
      <c r="GF1292" s="16">
        <v>1</v>
      </c>
      <c r="GG1292" s="16">
        <v>1</v>
      </c>
      <c r="GH1292" s="16">
        <v>1</v>
      </c>
      <c r="GI1292" s="16">
        <v>1</v>
      </c>
      <c r="GJ1292" s="16">
        <v>1</v>
      </c>
      <c r="GK1292" s="16">
        <v>1</v>
      </c>
      <c r="GL1292" s="16">
        <v>1</v>
      </c>
      <c r="GM1292" s="16">
        <v>1</v>
      </c>
      <c r="GN1292" s="16">
        <v>1</v>
      </c>
      <c r="GO1292" s="16">
        <v>1</v>
      </c>
      <c r="GP1292" s="16">
        <v>1</v>
      </c>
      <c r="GQ1292" s="16">
        <v>1</v>
      </c>
      <c r="GR1292" s="16">
        <v>1</v>
      </c>
      <c r="GS1292" s="16">
        <v>1</v>
      </c>
      <c r="GT1292" s="16">
        <v>1</v>
      </c>
      <c r="GU1292" s="16">
        <v>1</v>
      </c>
      <c r="GV1292" s="16">
        <v>1</v>
      </c>
      <c r="GW1292" s="16">
        <v>1</v>
      </c>
      <c r="GX1292" s="16">
        <v>1</v>
      </c>
      <c r="GY1292" s="16">
        <v>1</v>
      </c>
      <c r="GZ1292" s="16">
        <v>1</v>
      </c>
      <c r="HA1292" s="16">
        <v>1</v>
      </c>
      <c r="HB1292" s="16">
        <v>1</v>
      </c>
      <c r="HC1292" s="16">
        <v>1</v>
      </c>
      <c r="HD1292" s="16">
        <v>1</v>
      </c>
      <c r="HE1292" s="16">
        <v>1</v>
      </c>
      <c r="HF1292" s="16">
        <v>1</v>
      </c>
      <c r="HG1292" s="16">
        <v>1</v>
      </c>
      <c r="HH1292" s="150"/>
      <c r="HI1292" s="150">
        <f t="shared" ref="HI1292" si="3369">SUM(HK1293:IO1293)</f>
        <v>0</v>
      </c>
      <c r="HJ1292" s="152" t="e">
        <v>#DIV/0!</v>
      </c>
      <c r="HK1292" s="16">
        <v>1</v>
      </c>
      <c r="HL1292" s="16">
        <v>1</v>
      </c>
      <c r="HM1292" s="16">
        <v>1</v>
      </c>
      <c r="HN1292" s="16">
        <v>1</v>
      </c>
      <c r="HO1292" s="16">
        <v>4</v>
      </c>
      <c r="HP1292" s="16"/>
      <c r="HQ1292" s="16"/>
      <c r="HR1292" s="16"/>
      <c r="HS1292" s="16"/>
      <c r="HT1292" s="16"/>
      <c r="HU1292" s="16"/>
      <c r="HV1292" s="16"/>
      <c r="HW1292" s="16"/>
      <c r="HX1292" s="16"/>
      <c r="HY1292" s="16"/>
      <c r="HZ1292" s="16"/>
      <c r="IA1292" s="16"/>
      <c r="IB1292" s="16"/>
      <c r="IC1292" s="16"/>
      <c r="ID1292" s="16"/>
      <c r="IE1292" s="16"/>
      <c r="IF1292" s="16"/>
      <c r="IG1292" s="16"/>
      <c r="IH1292" s="16"/>
      <c r="II1292" s="16"/>
      <c r="IJ1292" s="16"/>
      <c r="IK1292" s="16"/>
      <c r="IL1292" s="16"/>
      <c r="IM1292" s="16"/>
      <c r="IN1292" s="16"/>
      <c r="IO1292" s="16"/>
      <c r="IP1292" s="150"/>
      <c r="IQ1292" s="150">
        <v>0</v>
      </c>
      <c r="IR1292" s="152" t="e">
        <v>#DIV/0!</v>
      </c>
      <c r="IS1292" s="16"/>
      <c r="IT1292" s="16"/>
      <c r="IU1292" s="16"/>
      <c r="IV1292" s="16"/>
      <c r="IW1292" s="16"/>
      <c r="IX1292" s="16"/>
      <c r="IY1292" s="16"/>
      <c r="IZ1292" s="16"/>
      <c r="JA1292" s="16"/>
      <c r="JB1292" s="16"/>
      <c r="JC1292" s="16"/>
      <c r="JD1292" s="16"/>
      <c r="JE1292" s="16"/>
      <c r="JF1292" s="16"/>
      <c r="JG1292" s="16"/>
      <c r="JH1292" s="16"/>
      <c r="JI1292" s="16"/>
      <c r="JJ1292" s="16"/>
      <c r="JK1292" s="16"/>
      <c r="JL1292" s="16"/>
      <c r="JM1292" s="16"/>
      <c r="JN1292" s="16"/>
      <c r="JO1292" s="16"/>
      <c r="JP1292" s="16"/>
      <c r="JQ1292" s="16"/>
      <c r="JR1292" s="16"/>
      <c r="JS1292" s="16"/>
      <c r="JT1292" s="16"/>
      <c r="JU1292" s="23"/>
      <c r="JV1292" s="16"/>
      <c r="JW1292" s="150"/>
      <c r="JX1292" s="150">
        <v>0</v>
      </c>
      <c r="JY1292" s="152" t="e">
        <v>#DIV/0!</v>
      </c>
      <c r="JZ1292" s="16"/>
      <c r="KA1292" s="16"/>
      <c r="KB1292" s="16"/>
      <c r="KC1292" s="16"/>
      <c r="KD1292" s="16"/>
      <c r="KE1292" s="16"/>
      <c r="KF1292" s="16"/>
      <c r="KG1292" s="16"/>
      <c r="KH1292" s="16"/>
      <c r="KI1292" s="16"/>
      <c r="KJ1292" s="16"/>
      <c r="KK1292" s="16"/>
      <c r="KL1292" s="16"/>
      <c r="KM1292" s="16"/>
      <c r="KN1292" s="16"/>
      <c r="KO1292" s="16"/>
      <c r="KP1292" s="16"/>
      <c r="KQ1292" s="16"/>
      <c r="KR1292" s="16"/>
      <c r="KS1292" s="16"/>
      <c r="KT1292" s="16"/>
      <c r="KU1292" s="16"/>
      <c r="KV1292" s="16"/>
      <c r="KW1292" s="16"/>
      <c r="KX1292" s="16"/>
      <c r="KY1292" s="16"/>
      <c r="KZ1292" s="16"/>
      <c r="LA1292" s="16"/>
      <c r="LB1292" s="16"/>
      <c r="LC1292" s="16"/>
      <c r="LD1292" s="16"/>
      <c r="LE1292" s="150"/>
      <c r="LF1292" s="150">
        <v>0</v>
      </c>
      <c r="LG1292" s="152" t="e">
        <v>#DIV/0!</v>
      </c>
      <c r="LH1292" s="16"/>
      <c r="LI1292" s="16"/>
      <c r="LJ1292" s="16"/>
      <c r="LK1292" s="16"/>
      <c r="LL1292" s="16"/>
      <c r="LM1292" s="16"/>
      <c r="LN1292" s="16"/>
      <c r="LO1292" s="16"/>
      <c r="LP1292" s="16"/>
      <c r="LQ1292" s="16"/>
      <c r="LR1292" s="16"/>
      <c r="LS1292" s="16"/>
      <c r="LT1292" s="16"/>
      <c r="LU1292" s="16"/>
      <c r="LV1292" s="16"/>
      <c r="LW1292" s="16"/>
      <c r="LX1292" s="16"/>
      <c r="LY1292" s="16"/>
      <c r="LZ1292" s="16"/>
      <c r="MA1292" s="16"/>
      <c r="MB1292" s="16"/>
      <c r="MC1292" s="16"/>
      <c r="MD1292" s="16"/>
      <c r="ME1292" s="16"/>
      <c r="MF1292" s="16"/>
      <c r="MG1292" s="16"/>
      <c r="MH1292" s="16"/>
      <c r="MI1292" s="16"/>
      <c r="MJ1292" s="16"/>
      <c r="MK1292" s="16"/>
      <c r="ML1292" s="16"/>
    </row>
    <row r="1293" spans="1:350" ht="13.9" customHeight="1" outlineLevel="2" x14ac:dyDescent="0.2">
      <c r="A1293" s="186"/>
      <c r="B1293" s="182"/>
      <c r="C1293" s="155"/>
      <c r="D1293" s="155"/>
      <c r="E1293" s="176"/>
      <c r="F1293" s="176"/>
      <c r="G1293" s="176"/>
      <c r="H1293" s="171"/>
      <c r="I1293" s="171"/>
      <c r="J1293" s="213"/>
      <c r="K1293" s="213"/>
      <c r="L1293" s="173"/>
      <c r="M1293" s="173"/>
      <c r="N1293" s="184"/>
      <c r="O1293" s="157"/>
      <c r="P1293" s="17" t="s">
        <v>26</v>
      </c>
      <c r="Q1293" s="151"/>
      <c r="R1293" s="151"/>
      <c r="S1293" s="153"/>
      <c r="T1293" s="24"/>
      <c r="U1293" s="24"/>
      <c r="V1293" s="24"/>
      <c r="W1293" s="24"/>
      <c r="X1293" s="24"/>
      <c r="Y1293" s="24"/>
      <c r="Z1293" s="24"/>
      <c r="AA1293" s="24"/>
      <c r="AB1293" s="24"/>
      <c r="AC1293" s="24"/>
      <c r="AD1293" s="24"/>
      <c r="AE1293" s="24"/>
      <c r="AF1293" s="24"/>
      <c r="AG1293" s="24"/>
      <c r="AH1293" s="24"/>
      <c r="AI1293" s="24"/>
      <c r="AJ1293" s="24"/>
      <c r="AK1293" s="24"/>
      <c r="AL1293" s="24"/>
      <c r="AM1293" s="24"/>
      <c r="AN1293" s="24"/>
      <c r="AO1293" s="24"/>
      <c r="AP1293" s="24"/>
      <c r="AQ1293" s="24"/>
      <c r="AR1293" s="24"/>
      <c r="AS1293" s="24"/>
      <c r="AT1293" s="24"/>
      <c r="AU1293" s="24"/>
      <c r="AV1293" s="24"/>
      <c r="AW1293" s="24"/>
      <c r="AX1293" s="151"/>
      <c r="AY1293" s="151"/>
      <c r="AZ1293" s="153"/>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c r="CF1293" s="151"/>
      <c r="CG1293" s="151"/>
      <c r="CH1293" s="153"/>
      <c r="CI1293" s="141"/>
      <c r="CJ1293" s="141"/>
      <c r="CK1293" s="141"/>
      <c r="CL1293" s="141"/>
      <c r="CM1293" s="141"/>
      <c r="CN1293" s="141"/>
      <c r="CO1293" s="141"/>
      <c r="CP1293" s="141"/>
      <c r="CQ1293" s="141"/>
      <c r="CR1293" s="141"/>
      <c r="CS1293" s="141"/>
      <c r="CT1293" s="141"/>
      <c r="CU1293" s="141"/>
      <c r="CV1293" s="141"/>
      <c r="CW1293" s="141"/>
      <c r="CX1293" s="141"/>
      <c r="CY1293" s="141"/>
      <c r="CZ1293" s="141"/>
      <c r="DA1293" s="141"/>
      <c r="DB1293" s="141"/>
      <c r="DC1293" s="141"/>
      <c r="DD1293" s="141"/>
      <c r="DE1293" s="141"/>
      <c r="DF1293" s="141"/>
      <c r="DG1293" s="141"/>
      <c r="DH1293" s="141"/>
      <c r="DI1293" s="141"/>
      <c r="DJ1293" s="141"/>
      <c r="DK1293" s="141"/>
      <c r="DL1293" s="141"/>
      <c r="DM1293" s="141"/>
      <c r="DN1293" s="151"/>
      <c r="DO1293" s="151"/>
      <c r="DP1293" s="153"/>
      <c r="DQ1293" s="24"/>
      <c r="DR1293" s="24"/>
      <c r="DS1293" s="24"/>
      <c r="DT1293" s="24"/>
      <c r="DU1293" s="24"/>
      <c r="DV1293" s="24"/>
      <c r="DW1293" s="24"/>
      <c r="DX1293" s="24"/>
      <c r="DY1293" s="24"/>
      <c r="DZ1293" s="24"/>
      <c r="EA1293" s="24"/>
      <c r="EB1293" s="24"/>
      <c r="EC1293" s="24"/>
      <c r="ED1293" s="24"/>
      <c r="EE1293" s="24"/>
      <c r="EF1293" s="24"/>
      <c r="EG1293" s="24"/>
      <c r="EH1293" s="24"/>
      <c r="EI1293" s="24"/>
      <c r="EJ1293" s="24"/>
      <c r="EK1293" s="24"/>
      <c r="EL1293" s="24"/>
      <c r="EM1293" s="24"/>
      <c r="EN1293" s="24"/>
      <c r="EO1293" s="24"/>
      <c r="EP1293" s="24"/>
      <c r="EQ1293" s="24"/>
      <c r="ER1293" s="24"/>
      <c r="ES1293" s="151"/>
      <c r="ET1293" s="151"/>
      <c r="EU1293" s="153"/>
      <c r="EV1293" s="24"/>
      <c r="EW1293" s="125"/>
      <c r="EX1293" s="24"/>
      <c r="EY1293" s="24"/>
      <c r="EZ1293" s="24"/>
      <c r="FA1293" s="24"/>
      <c r="FB1293" s="24"/>
      <c r="FC1293" s="24"/>
      <c r="FD1293" s="24"/>
      <c r="FE1293" s="24"/>
      <c r="FF1293" s="24"/>
      <c r="FG1293" s="24"/>
      <c r="FH1293" s="24"/>
      <c r="FI1293" s="24"/>
      <c r="FJ1293" s="24"/>
      <c r="FK1293" s="24"/>
      <c r="FL1293" s="24"/>
      <c r="FM1293" s="24"/>
      <c r="FN1293" s="24"/>
      <c r="FO1293" s="24"/>
      <c r="FP1293" s="24"/>
      <c r="FQ1293" s="24"/>
      <c r="FR1293" s="24"/>
      <c r="FS1293" s="24"/>
      <c r="FT1293" s="24"/>
      <c r="FU1293" s="24"/>
      <c r="FV1293" s="24"/>
      <c r="FW1293" s="24"/>
      <c r="FX1293" s="24"/>
      <c r="FY1293" s="24"/>
      <c r="FZ1293" s="24"/>
      <c r="GA1293" s="151"/>
      <c r="GB1293" s="151"/>
      <c r="GC1293" s="153"/>
      <c r="GD1293" s="24"/>
      <c r="GE1293" s="24"/>
      <c r="GF1293" s="24"/>
      <c r="GG1293" s="24"/>
      <c r="GH1293" s="24"/>
      <c r="GI1293" s="24"/>
      <c r="GJ1293" s="24"/>
      <c r="GK1293" s="24"/>
      <c r="GL1293" s="24"/>
      <c r="GM1293" s="24"/>
      <c r="GN1293" s="24"/>
      <c r="GO1293" s="24"/>
      <c r="GP1293" s="24"/>
      <c r="GQ1293" s="24"/>
      <c r="GR1293" s="24"/>
      <c r="GS1293" s="24"/>
      <c r="GT1293" s="24"/>
      <c r="GU1293" s="24"/>
      <c r="GV1293" s="24"/>
      <c r="GW1293" s="24"/>
      <c r="GX1293" s="24"/>
      <c r="GY1293" s="24"/>
      <c r="GZ1293" s="24"/>
      <c r="HA1293" s="24"/>
      <c r="HB1293" s="24"/>
      <c r="HC1293" s="24"/>
      <c r="HD1293" s="24"/>
      <c r="HE1293" s="24"/>
      <c r="HF1293" s="24"/>
      <c r="HG1293" s="24"/>
      <c r="HH1293" s="151"/>
      <c r="HI1293" s="151"/>
      <c r="HJ1293" s="153"/>
      <c r="HK1293" s="24"/>
      <c r="HL1293" s="24"/>
      <c r="HM1293" s="24"/>
      <c r="HN1293" s="24"/>
      <c r="HO1293" s="24"/>
      <c r="HP1293" s="24"/>
      <c r="HQ1293" s="24"/>
      <c r="HR1293" s="24"/>
      <c r="HS1293" s="24"/>
      <c r="HT1293" s="24"/>
      <c r="HU1293" s="24"/>
      <c r="HV1293" s="24"/>
      <c r="HW1293" s="24"/>
      <c r="HX1293" s="24"/>
      <c r="HY1293" s="24"/>
      <c r="HZ1293" s="24"/>
      <c r="IA1293" s="24"/>
      <c r="IB1293" s="24"/>
      <c r="IC1293" s="24"/>
      <c r="ID1293" s="24"/>
      <c r="IE1293" s="24"/>
      <c r="IF1293" s="24"/>
      <c r="IG1293" s="24"/>
      <c r="IH1293" s="24"/>
      <c r="II1293" s="24"/>
      <c r="IJ1293" s="24"/>
      <c r="IK1293" s="24"/>
      <c r="IL1293" s="24"/>
      <c r="IM1293" s="24"/>
      <c r="IN1293" s="24"/>
      <c r="IO1293" s="24"/>
      <c r="IP1293" s="151"/>
      <c r="IQ1293" s="151"/>
      <c r="IR1293" s="153"/>
      <c r="IS1293" s="24"/>
      <c r="IT1293" s="24"/>
      <c r="IU1293" s="24"/>
      <c r="IV1293" s="24"/>
      <c r="IW1293" s="24"/>
      <c r="IX1293" s="24"/>
      <c r="IY1293" s="24"/>
      <c r="IZ1293" s="24"/>
      <c r="JA1293" s="24"/>
      <c r="JB1293" s="24"/>
      <c r="JC1293" s="24"/>
      <c r="JD1293" s="24"/>
      <c r="JE1293" s="24"/>
      <c r="JF1293" s="24"/>
      <c r="JG1293" s="24"/>
      <c r="JH1293" s="24"/>
      <c r="JI1293" s="24"/>
      <c r="JJ1293" s="24"/>
      <c r="JK1293" s="24"/>
      <c r="JL1293" s="24"/>
      <c r="JM1293" s="24"/>
      <c r="JN1293" s="24"/>
      <c r="JO1293" s="24"/>
      <c r="JP1293" s="24"/>
      <c r="JQ1293" s="24"/>
      <c r="JR1293" s="24"/>
      <c r="JS1293" s="24"/>
      <c r="JT1293" s="24"/>
      <c r="JU1293" s="25"/>
      <c r="JV1293" s="24"/>
      <c r="JW1293" s="151"/>
      <c r="JX1293" s="151"/>
      <c r="JY1293" s="153"/>
      <c r="JZ1293" s="24"/>
      <c r="KA1293" s="24"/>
      <c r="KB1293" s="24"/>
      <c r="KC1293" s="24"/>
      <c r="KD1293" s="24"/>
      <c r="KE1293" s="24"/>
      <c r="KF1293" s="24"/>
      <c r="KG1293" s="24"/>
      <c r="KH1293" s="24"/>
      <c r="KI1293" s="24"/>
      <c r="KJ1293" s="24"/>
      <c r="KK1293" s="24"/>
      <c r="KL1293" s="24"/>
      <c r="KM1293" s="24"/>
      <c r="KN1293" s="24"/>
      <c r="KO1293" s="24"/>
      <c r="KP1293" s="24"/>
      <c r="KQ1293" s="24"/>
      <c r="KR1293" s="24"/>
      <c r="KS1293" s="24"/>
      <c r="KT1293" s="24"/>
      <c r="KU1293" s="24"/>
      <c r="KV1293" s="24"/>
      <c r="KW1293" s="24"/>
      <c r="KX1293" s="24"/>
      <c r="KY1293" s="24"/>
      <c r="KZ1293" s="24"/>
      <c r="LA1293" s="24"/>
      <c r="LB1293" s="24"/>
      <c r="LC1293" s="24"/>
      <c r="LD1293" s="24"/>
      <c r="LE1293" s="151"/>
      <c r="LF1293" s="151"/>
      <c r="LG1293" s="153"/>
      <c r="LH1293" s="24"/>
      <c r="LI1293" s="24"/>
      <c r="LJ1293" s="24"/>
      <c r="LK1293" s="24"/>
      <c r="LL1293" s="24"/>
      <c r="LM1293" s="24"/>
      <c r="LN1293" s="24"/>
      <c r="LO1293" s="24"/>
      <c r="LP1293" s="24"/>
      <c r="LQ1293" s="24"/>
      <c r="LR1293" s="24"/>
      <c r="LS1293" s="24"/>
      <c r="LT1293" s="24"/>
      <c r="LU1293" s="24"/>
      <c r="LV1293" s="24"/>
      <c r="LW1293" s="24"/>
      <c r="LX1293" s="24"/>
      <c r="LY1293" s="24"/>
      <c r="LZ1293" s="24"/>
      <c r="MA1293" s="24"/>
      <c r="MB1293" s="24"/>
      <c r="MC1293" s="24"/>
      <c r="MD1293" s="24"/>
      <c r="ME1293" s="24"/>
      <c r="MF1293" s="24"/>
      <c r="MG1293" s="24"/>
      <c r="MH1293" s="24"/>
      <c r="MI1293" s="24"/>
      <c r="MJ1293" s="24"/>
      <c r="MK1293" s="24"/>
      <c r="ML1293" s="24"/>
    </row>
    <row r="1294" spans="1:350" s="31" customFormat="1" ht="14.25" customHeight="1" outlineLevel="1" x14ac:dyDescent="0.25">
      <c r="A1294" s="236" t="s">
        <v>749</v>
      </c>
      <c r="B1294" s="228" t="s">
        <v>750</v>
      </c>
      <c r="C1294" s="191" t="s">
        <v>1049</v>
      </c>
      <c r="D1294" s="191">
        <v>1</v>
      </c>
      <c r="E1294" s="175"/>
      <c r="F1294" s="175">
        <f>D1294-E1294</f>
        <v>1</v>
      </c>
      <c r="G1294" s="175" t="s">
        <v>1037</v>
      </c>
      <c r="H1294" s="170" t="s">
        <v>862</v>
      </c>
      <c r="I1294" s="170" t="s">
        <v>939</v>
      </c>
      <c r="J1294" s="212">
        <f ca="1">E1294+Q1294+AX1294+CF1294+DN1294+ES1294+GA1294+HH1294+IP1294+JW1294+LE1294</f>
        <v>0</v>
      </c>
      <c r="K1294" s="212">
        <f>E1294+R1294+AY1294+CG1294+DO1294+ET1294+GB1294+HI1294+IQ1294+JX1294+LF1294</f>
        <v>0</v>
      </c>
      <c r="L1294" s="172" t="e">
        <f ca="1">K1294/J1294</f>
        <v>#DIV/0!</v>
      </c>
      <c r="M1294" s="172">
        <f>K1294/D1294</f>
        <v>0</v>
      </c>
      <c r="N1294" s="183">
        <f ca="1">SUMIF($EV$8:$FZ$9,$O$5,$EV1295:$FZ1295)-SUMIF($EV$8:$FZ$9,$Q$5,$EV1295:$FZ1295)</f>
        <v>0</v>
      </c>
      <c r="O1294" s="154"/>
      <c r="P1294" s="154"/>
      <c r="Q1294" s="150">
        <v>0</v>
      </c>
      <c r="R1294" s="150">
        <v>0</v>
      </c>
      <c r="S1294" s="152" t="e">
        <v>#DIV/0!</v>
      </c>
      <c r="T1294" s="154"/>
      <c r="U1294" s="154"/>
      <c r="V1294" s="154"/>
      <c r="W1294" s="154"/>
      <c r="X1294" s="154"/>
      <c r="Y1294" s="154"/>
      <c r="Z1294" s="154"/>
      <c r="AA1294" s="154"/>
      <c r="AB1294" s="154"/>
      <c r="AC1294" s="154"/>
      <c r="AD1294" s="154"/>
      <c r="AE1294" s="154"/>
      <c r="AF1294" s="154"/>
      <c r="AG1294" s="154"/>
      <c r="AH1294" s="154"/>
      <c r="AI1294" s="154"/>
      <c r="AJ1294" s="154"/>
      <c r="AK1294" s="154"/>
      <c r="AL1294" s="154"/>
      <c r="AM1294" s="154"/>
      <c r="AN1294" s="154"/>
      <c r="AO1294" s="154"/>
      <c r="AP1294" s="154"/>
      <c r="AQ1294" s="154"/>
      <c r="AR1294" s="154"/>
      <c r="AS1294" s="154"/>
      <c r="AT1294" s="154"/>
      <c r="AU1294" s="154"/>
      <c r="AV1294" s="154"/>
      <c r="AW1294" s="154"/>
      <c r="AX1294" s="150">
        <f t="shared" ca="1" si="3200"/>
        <v>0</v>
      </c>
      <c r="AY1294" s="150">
        <f>SUM(BA1295:CE1295)</f>
        <v>0</v>
      </c>
      <c r="AZ1294" s="152" t="e">
        <f ca="1">AY1294/AX1294</f>
        <v>#DIV/0!</v>
      </c>
      <c r="BA1294" s="154"/>
      <c r="BB1294" s="154"/>
      <c r="BC1294" s="154"/>
      <c r="BD1294" s="154"/>
      <c r="BE1294" s="154"/>
      <c r="BF1294" s="154"/>
      <c r="BG1294" s="154"/>
      <c r="BH1294" s="154"/>
      <c r="BI1294" s="154"/>
      <c r="BJ1294" s="154"/>
      <c r="BK1294" s="154"/>
      <c r="BL1294" s="154"/>
      <c r="BM1294" s="154"/>
      <c r="BN1294" s="154"/>
      <c r="BO1294" s="154"/>
      <c r="BP1294" s="154"/>
      <c r="BQ1294" s="154"/>
      <c r="BR1294" s="154"/>
      <c r="BS1294" s="154"/>
      <c r="BT1294" s="154"/>
      <c r="BU1294" s="154"/>
      <c r="BV1294" s="154"/>
      <c r="BW1294" s="154"/>
      <c r="BX1294" s="154"/>
      <c r="BY1294" s="154"/>
      <c r="BZ1294" s="154"/>
      <c r="CA1294" s="154"/>
      <c r="CB1294" s="154"/>
      <c r="CC1294" s="154"/>
      <c r="CD1294" s="154"/>
      <c r="CE1294" s="154"/>
      <c r="CF1294" s="150">
        <f t="shared" ref="CF1294" si="3370">SUM(CI1294:DM1294)</f>
        <v>0</v>
      </c>
      <c r="CG1294" s="150">
        <f>SUM(CI1295:DM1295)</f>
        <v>0</v>
      </c>
      <c r="CH1294" s="152" t="e">
        <f>CG1294/CF1294</f>
        <v>#DIV/0!</v>
      </c>
      <c r="CI1294" s="154"/>
      <c r="CJ1294" s="154"/>
      <c r="CK1294" s="154"/>
      <c r="CL1294" s="154"/>
      <c r="CM1294" s="154"/>
      <c r="CN1294" s="154"/>
      <c r="CO1294" s="154"/>
      <c r="CP1294" s="158"/>
      <c r="CQ1294" s="158"/>
      <c r="CR1294" s="158"/>
      <c r="CS1294" s="158"/>
      <c r="CT1294" s="158"/>
      <c r="CU1294" s="158"/>
      <c r="CV1294" s="158"/>
      <c r="CW1294" s="154"/>
      <c r="CX1294" s="154"/>
      <c r="CY1294" s="154"/>
      <c r="CZ1294" s="154"/>
      <c r="DA1294" s="154"/>
      <c r="DB1294" s="154"/>
      <c r="DC1294" s="154"/>
      <c r="DD1294" s="154"/>
      <c r="DE1294" s="154"/>
      <c r="DF1294" s="154"/>
      <c r="DG1294" s="154"/>
      <c r="DH1294" s="154"/>
      <c r="DI1294" s="154"/>
      <c r="DJ1294" s="154"/>
      <c r="DK1294" s="154"/>
      <c r="DL1294" s="154"/>
      <c r="DM1294" s="154"/>
      <c r="DN1294" s="150">
        <f t="shared" ref="DN1294" si="3371">SUM(DQ1294:ER1294)</f>
        <v>0</v>
      </c>
      <c r="DO1294" s="150">
        <f>SUM(DQ1295:ER1295)</f>
        <v>0</v>
      </c>
      <c r="DP1294" s="152" t="e">
        <f t="shared" si="3240"/>
        <v>#DIV/0!</v>
      </c>
      <c r="DQ1294" s="154"/>
      <c r="DR1294" s="154"/>
      <c r="DS1294" s="154"/>
      <c r="DT1294" s="154"/>
      <c r="DU1294" s="154"/>
      <c r="DV1294" s="154"/>
      <c r="DW1294" s="154"/>
      <c r="DX1294" s="154"/>
      <c r="DY1294" s="154"/>
      <c r="DZ1294" s="154"/>
      <c r="EA1294" s="154"/>
      <c r="EB1294" s="154"/>
      <c r="EC1294" s="154"/>
      <c r="ED1294" s="154"/>
      <c r="EE1294" s="154"/>
      <c r="EF1294" s="154"/>
      <c r="EG1294" s="154"/>
      <c r="EH1294" s="154"/>
      <c r="EI1294" s="154"/>
      <c r="EJ1294" s="154"/>
      <c r="EK1294" s="154"/>
      <c r="EL1294" s="154"/>
      <c r="EM1294" s="154"/>
      <c r="EN1294" s="154"/>
      <c r="EO1294" s="154"/>
      <c r="EP1294" s="154"/>
      <c r="EQ1294" s="154"/>
      <c r="ER1294" s="154"/>
      <c r="ES1294" s="150">
        <f t="shared" ca="1" si="3234"/>
        <v>0</v>
      </c>
      <c r="ET1294" s="150">
        <f t="shared" si="3276"/>
        <v>0</v>
      </c>
      <c r="EU1294" s="152" t="e">
        <f t="shared" ca="1" si="3277"/>
        <v>#DIV/0!</v>
      </c>
      <c r="EV1294" s="154"/>
      <c r="EW1294" s="160"/>
      <c r="EX1294" s="154"/>
      <c r="EY1294" s="154"/>
      <c r="EZ1294" s="154"/>
      <c r="FA1294" s="154"/>
      <c r="FB1294" s="154"/>
      <c r="FC1294" s="154"/>
      <c r="FD1294" s="154"/>
      <c r="FE1294" s="154"/>
      <c r="FF1294" s="154"/>
      <c r="FG1294" s="154"/>
      <c r="FH1294" s="154"/>
      <c r="FI1294" s="154"/>
      <c r="FJ1294" s="154"/>
      <c r="FK1294" s="154"/>
      <c r="FL1294" s="154"/>
      <c r="FM1294" s="154"/>
      <c r="FN1294" s="154"/>
      <c r="FO1294" s="154"/>
      <c r="FP1294" s="154"/>
      <c r="FQ1294" s="154"/>
      <c r="FR1294" s="154"/>
      <c r="FS1294" s="154"/>
      <c r="FT1294" s="154"/>
      <c r="FU1294" s="154"/>
      <c r="FV1294" s="154"/>
      <c r="FW1294" s="154"/>
      <c r="FX1294" s="154"/>
      <c r="FY1294" s="154"/>
      <c r="FZ1294" s="154"/>
      <c r="GA1294" s="150">
        <f t="shared" ref="GA1294" ca="1" si="3372">SUMIF($GD$8:$HG$9,$O$5,GD1294:HG1294)</f>
        <v>0</v>
      </c>
      <c r="GB1294" s="150">
        <f t="shared" ref="GB1294" si="3373">SUM(GD1295:HG1295)</f>
        <v>0</v>
      </c>
      <c r="GC1294" s="152" t="e">
        <f t="shared" ref="GC1294" ca="1" si="3374">GB1294/GA1294</f>
        <v>#DIV/0!</v>
      </c>
      <c r="GD1294" s="154"/>
      <c r="GE1294" s="154"/>
      <c r="GF1294" s="154"/>
      <c r="GG1294" s="154"/>
      <c r="GH1294" s="154"/>
      <c r="GI1294" s="154"/>
      <c r="GJ1294" s="154"/>
      <c r="GK1294" s="154"/>
      <c r="GL1294" s="154"/>
      <c r="GM1294" s="154"/>
      <c r="GN1294" s="154"/>
      <c r="GO1294" s="154"/>
      <c r="GP1294" s="154"/>
      <c r="GQ1294" s="154"/>
      <c r="GR1294" s="154"/>
      <c r="GS1294" s="154"/>
      <c r="GT1294" s="154"/>
      <c r="GU1294" s="154"/>
      <c r="GV1294" s="154"/>
      <c r="GW1294" s="154"/>
      <c r="GX1294" s="154"/>
      <c r="GY1294" s="154"/>
      <c r="GZ1294" s="154"/>
      <c r="HA1294" s="154"/>
      <c r="HB1294" s="154"/>
      <c r="HC1294" s="154"/>
      <c r="HD1294" s="154"/>
      <c r="HE1294" s="154"/>
      <c r="HF1294" s="154"/>
      <c r="HG1294" s="154"/>
      <c r="HH1294" s="150"/>
      <c r="HI1294" s="150">
        <v>0</v>
      </c>
      <c r="HJ1294" s="154"/>
      <c r="HK1294" s="154"/>
      <c r="HL1294" s="154"/>
      <c r="HM1294" s="154"/>
      <c r="HN1294" s="154"/>
      <c r="HO1294" s="154"/>
      <c r="HP1294" s="154"/>
      <c r="HQ1294" s="154"/>
      <c r="HR1294" s="154"/>
      <c r="HS1294" s="154"/>
      <c r="HT1294" s="154"/>
      <c r="HU1294" s="154"/>
      <c r="HV1294" s="154"/>
      <c r="HW1294" s="154"/>
      <c r="HX1294" s="154"/>
      <c r="HY1294" s="154"/>
      <c r="HZ1294" s="154"/>
      <c r="IA1294" s="154"/>
      <c r="IB1294" s="154"/>
      <c r="IC1294" s="154"/>
      <c r="ID1294" s="154"/>
      <c r="IE1294" s="154"/>
      <c r="IF1294" s="154"/>
      <c r="IG1294" s="154"/>
      <c r="IH1294" s="154"/>
      <c r="II1294" s="154"/>
      <c r="IJ1294" s="154"/>
      <c r="IK1294" s="154"/>
      <c r="IL1294" s="154"/>
      <c r="IM1294" s="154"/>
      <c r="IN1294" s="154"/>
      <c r="IO1294" s="154"/>
      <c r="IP1294" s="150"/>
      <c r="IQ1294" s="150">
        <v>0</v>
      </c>
      <c r="IR1294" s="154"/>
      <c r="IS1294" s="154"/>
      <c r="IT1294" s="154"/>
      <c r="IU1294" s="154"/>
      <c r="IV1294" s="154"/>
      <c r="IW1294" s="154"/>
      <c r="IX1294" s="154"/>
      <c r="IY1294" s="154"/>
      <c r="IZ1294" s="154"/>
      <c r="JA1294" s="154"/>
      <c r="JB1294" s="154"/>
      <c r="JC1294" s="154"/>
      <c r="JD1294" s="154"/>
      <c r="JE1294" s="154"/>
      <c r="JF1294" s="154"/>
      <c r="JG1294" s="154"/>
      <c r="JH1294" s="154"/>
      <c r="JI1294" s="154"/>
      <c r="JJ1294" s="154"/>
      <c r="JK1294" s="154"/>
      <c r="JL1294" s="154"/>
      <c r="JM1294" s="154"/>
      <c r="JN1294" s="154"/>
      <c r="JO1294" s="154"/>
      <c r="JP1294" s="154"/>
      <c r="JQ1294" s="154"/>
      <c r="JR1294" s="154"/>
      <c r="JS1294" s="154"/>
      <c r="JT1294" s="154"/>
      <c r="JU1294" s="154"/>
      <c r="JV1294" s="154"/>
      <c r="JW1294" s="150"/>
      <c r="JX1294" s="150">
        <v>0</v>
      </c>
      <c r="JY1294" s="154"/>
      <c r="JZ1294" s="154"/>
      <c r="KA1294" s="154"/>
      <c r="KB1294" s="154"/>
      <c r="KC1294" s="154"/>
      <c r="KD1294" s="154"/>
      <c r="KE1294" s="154"/>
      <c r="KF1294" s="154"/>
      <c r="KG1294" s="154"/>
      <c r="KH1294" s="154"/>
      <c r="KI1294" s="154"/>
      <c r="KJ1294" s="154"/>
      <c r="KK1294" s="154"/>
      <c r="KL1294" s="154"/>
      <c r="KM1294" s="154"/>
      <c r="KN1294" s="154"/>
      <c r="KO1294" s="154"/>
      <c r="KP1294" s="154"/>
      <c r="KQ1294" s="154"/>
      <c r="KR1294" s="154"/>
      <c r="KS1294" s="154"/>
      <c r="KT1294" s="154"/>
      <c r="KU1294" s="154"/>
      <c r="KV1294" s="154"/>
      <c r="KW1294" s="154"/>
      <c r="KX1294" s="154"/>
      <c r="KY1294" s="154"/>
      <c r="KZ1294" s="154"/>
      <c r="LA1294" s="154"/>
      <c r="LB1294" s="154"/>
      <c r="LC1294" s="154"/>
      <c r="LD1294" s="154"/>
      <c r="LE1294" s="150"/>
      <c r="LF1294" s="150">
        <v>0</v>
      </c>
      <c r="LG1294" s="154"/>
      <c r="LH1294" s="154"/>
      <c r="LI1294" s="154"/>
      <c r="LJ1294" s="154"/>
      <c r="LK1294" s="154"/>
      <c r="LL1294" s="154"/>
      <c r="LM1294" s="154"/>
      <c r="LN1294" s="154"/>
      <c r="LO1294" s="154"/>
      <c r="LP1294" s="154"/>
      <c r="LQ1294" s="154"/>
      <c r="LR1294" s="154"/>
      <c r="LS1294" s="154"/>
      <c r="LT1294" s="154"/>
      <c r="LU1294" s="154"/>
      <c r="LV1294" s="154"/>
      <c r="LW1294" s="154"/>
      <c r="LX1294" s="154"/>
      <c r="LY1294" s="154"/>
      <c r="LZ1294" s="154"/>
      <c r="MA1294" s="154"/>
      <c r="MB1294" s="154"/>
      <c r="MC1294" s="154"/>
      <c r="MD1294" s="154"/>
      <c r="ME1294" s="154"/>
      <c r="MF1294" s="154"/>
      <c r="MG1294" s="154"/>
      <c r="MH1294" s="154"/>
      <c r="MI1294" s="154"/>
      <c r="MJ1294" s="154"/>
      <c r="MK1294" s="154"/>
      <c r="ML1294" s="154"/>
    </row>
    <row r="1295" spans="1:350" s="31" customFormat="1" ht="14.25" customHeight="1" outlineLevel="1" x14ac:dyDescent="0.25">
      <c r="A1295" s="237"/>
      <c r="B1295" s="229"/>
      <c r="C1295" s="192"/>
      <c r="D1295" s="192"/>
      <c r="E1295" s="176"/>
      <c r="F1295" s="176"/>
      <c r="G1295" s="176"/>
      <c r="H1295" s="171"/>
      <c r="I1295" s="171"/>
      <c r="J1295" s="213"/>
      <c r="K1295" s="213"/>
      <c r="L1295" s="173"/>
      <c r="M1295" s="173"/>
      <c r="N1295" s="184"/>
      <c r="O1295" s="155"/>
      <c r="P1295" s="155"/>
      <c r="Q1295" s="151"/>
      <c r="R1295" s="151"/>
      <c r="S1295" s="153"/>
      <c r="T1295" s="155"/>
      <c r="U1295" s="155"/>
      <c r="V1295" s="155"/>
      <c r="W1295" s="155"/>
      <c r="X1295" s="155"/>
      <c r="Y1295" s="155"/>
      <c r="Z1295" s="155"/>
      <c r="AA1295" s="155"/>
      <c r="AB1295" s="155"/>
      <c r="AC1295" s="155"/>
      <c r="AD1295" s="155"/>
      <c r="AE1295" s="155"/>
      <c r="AF1295" s="155"/>
      <c r="AG1295" s="155"/>
      <c r="AH1295" s="155"/>
      <c r="AI1295" s="155"/>
      <c r="AJ1295" s="155"/>
      <c r="AK1295" s="155"/>
      <c r="AL1295" s="155"/>
      <c r="AM1295" s="155"/>
      <c r="AN1295" s="155"/>
      <c r="AO1295" s="155"/>
      <c r="AP1295" s="155"/>
      <c r="AQ1295" s="155"/>
      <c r="AR1295" s="155"/>
      <c r="AS1295" s="155"/>
      <c r="AT1295" s="155"/>
      <c r="AU1295" s="155"/>
      <c r="AV1295" s="155"/>
      <c r="AW1295" s="155"/>
      <c r="AX1295" s="151"/>
      <c r="AY1295" s="151"/>
      <c r="AZ1295" s="153"/>
      <c r="BA1295" s="155"/>
      <c r="BB1295" s="155"/>
      <c r="BC1295" s="155"/>
      <c r="BD1295" s="155"/>
      <c r="BE1295" s="155"/>
      <c r="BF1295" s="155"/>
      <c r="BG1295" s="155"/>
      <c r="BH1295" s="155"/>
      <c r="BI1295" s="155"/>
      <c r="BJ1295" s="155"/>
      <c r="BK1295" s="155"/>
      <c r="BL1295" s="155"/>
      <c r="BM1295" s="155"/>
      <c r="BN1295" s="155"/>
      <c r="BO1295" s="155"/>
      <c r="BP1295" s="155"/>
      <c r="BQ1295" s="155"/>
      <c r="BR1295" s="155"/>
      <c r="BS1295" s="155"/>
      <c r="BT1295" s="155"/>
      <c r="BU1295" s="155"/>
      <c r="BV1295" s="155"/>
      <c r="BW1295" s="155"/>
      <c r="BX1295" s="155"/>
      <c r="BY1295" s="155"/>
      <c r="BZ1295" s="155"/>
      <c r="CA1295" s="155"/>
      <c r="CB1295" s="155"/>
      <c r="CC1295" s="155"/>
      <c r="CD1295" s="155"/>
      <c r="CE1295" s="155"/>
      <c r="CF1295" s="151"/>
      <c r="CG1295" s="151"/>
      <c r="CH1295" s="153"/>
      <c r="CI1295" s="155"/>
      <c r="CJ1295" s="155"/>
      <c r="CK1295" s="155"/>
      <c r="CL1295" s="155"/>
      <c r="CM1295" s="155"/>
      <c r="CN1295" s="155"/>
      <c r="CO1295" s="155"/>
      <c r="CP1295" s="159"/>
      <c r="CQ1295" s="159"/>
      <c r="CR1295" s="159"/>
      <c r="CS1295" s="159"/>
      <c r="CT1295" s="159"/>
      <c r="CU1295" s="159"/>
      <c r="CV1295" s="159"/>
      <c r="CW1295" s="155"/>
      <c r="CX1295" s="155"/>
      <c r="CY1295" s="155"/>
      <c r="CZ1295" s="155"/>
      <c r="DA1295" s="155"/>
      <c r="DB1295" s="155"/>
      <c r="DC1295" s="155"/>
      <c r="DD1295" s="155"/>
      <c r="DE1295" s="155"/>
      <c r="DF1295" s="155"/>
      <c r="DG1295" s="155"/>
      <c r="DH1295" s="155"/>
      <c r="DI1295" s="155"/>
      <c r="DJ1295" s="155"/>
      <c r="DK1295" s="155"/>
      <c r="DL1295" s="155"/>
      <c r="DM1295" s="155"/>
      <c r="DN1295" s="151"/>
      <c r="DO1295" s="151"/>
      <c r="DP1295" s="153"/>
      <c r="DQ1295" s="155"/>
      <c r="DR1295" s="155"/>
      <c r="DS1295" s="155"/>
      <c r="DT1295" s="155"/>
      <c r="DU1295" s="155"/>
      <c r="DV1295" s="155"/>
      <c r="DW1295" s="155"/>
      <c r="DX1295" s="155"/>
      <c r="DY1295" s="155"/>
      <c r="DZ1295" s="155"/>
      <c r="EA1295" s="155"/>
      <c r="EB1295" s="155"/>
      <c r="EC1295" s="155"/>
      <c r="ED1295" s="155"/>
      <c r="EE1295" s="155"/>
      <c r="EF1295" s="155"/>
      <c r="EG1295" s="155"/>
      <c r="EH1295" s="155"/>
      <c r="EI1295" s="155"/>
      <c r="EJ1295" s="155"/>
      <c r="EK1295" s="155"/>
      <c r="EL1295" s="155"/>
      <c r="EM1295" s="155"/>
      <c r="EN1295" s="155"/>
      <c r="EO1295" s="155"/>
      <c r="EP1295" s="155"/>
      <c r="EQ1295" s="155"/>
      <c r="ER1295" s="155"/>
      <c r="ES1295" s="151"/>
      <c r="ET1295" s="151"/>
      <c r="EU1295" s="153"/>
      <c r="EV1295" s="155"/>
      <c r="EW1295" s="161"/>
      <c r="EX1295" s="155"/>
      <c r="EY1295" s="155"/>
      <c r="EZ1295" s="155"/>
      <c r="FA1295" s="155"/>
      <c r="FB1295" s="155"/>
      <c r="FC1295" s="155"/>
      <c r="FD1295" s="155"/>
      <c r="FE1295" s="155"/>
      <c r="FF1295" s="155"/>
      <c r="FG1295" s="155"/>
      <c r="FH1295" s="155"/>
      <c r="FI1295" s="155"/>
      <c r="FJ1295" s="155"/>
      <c r="FK1295" s="155"/>
      <c r="FL1295" s="155"/>
      <c r="FM1295" s="155"/>
      <c r="FN1295" s="155"/>
      <c r="FO1295" s="155"/>
      <c r="FP1295" s="155"/>
      <c r="FQ1295" s="155"/>
      <c r="FR1295" s="155"/>
      <c r="FS1295" s="155"/>
      <c r="FT1295" s="155"/>
      <c r="FU1295" s="155"/>
      <c r="FV1295" s="155"/>
      <c r="FW1295" s="155"/>
      <c r="FX1295" s="155"/>
      <c r="FY1295" s="155"/>
      <c r="FZ1295" s="155"/>
      <c r="GA1295" s="151"/>
      <c r="GB1295" s="151"/>
      <c r="GC1295" s="153"/>
      <c r="GD1295" s="155"/>
      <c r="GE1295" s="155"/>
      <c r="GF1295" s="155"/>
      <c r="GG1295" s="155"/>
      <c r="GH1295" s="155"/>
      <c r="GI1295" s="155"/>
      <c r="GJ1295" s="155"/>
      <c r="GK1295" s="155"/>
      <c r="GL1295" s="155"/>
      <c r="GM1295" s="155"/>
      <c r="GN1295" s="155"/>
      <c r="GO1295" s="155"/>
      <c r="GP1295" s="155"/>
      <c r="GQ1295" s="155"/>
      <c r="GR1295" s="155"/>
      <c r="GS1295" s="155"/>
      <c r="GT1295" s="155"/>
      <c r="GU1295" s="155"/>
      <c r="GV1295" s="155"/>
      <c r="GW1295" s="155"/>
      <c r="GX1295" s="155"/>
      <c r="GY1295" s="155"/>
      <c r="GZ1295" s="155"/>
      <c r="HA1295" s="155"/>
      <c r="HB1295" s="155"/>
      <c r="HC1295" s="155"/>
      <c r="HD1295" s="155"/>
      <c r="HE1295" s="155"/>
      <c r="HF1295" s="155"/>
      <c r="HG1295" s="155"/>
      <c r="HH1295" s="151"/>
      <c r="HI1295" s="151"/>
      <c r="HJ1295" s="155"/>
      <c r="HK1295" s="155"/>
      <c r="HL1295" s="155"/>
      <c r="HM1295" s="155"/>
      <c r="HN1295" s="155"/>
      <c r="HO1295" s="155"/>
      <c r="HP1295" s="155"/>
      <c r="HQ1295" s="155"/>
      <c r="HR1295" s="155"/>
      <c r="HS1295" s="155"/>
      <c r="HT1295" s="155"/>
      <c r="HU1295" s="155"/>
      <c r="HV1295" s="155"/>
      <c r="HW1295" s="155"/>
      <c r="HX1295" s="155"/>
      <c r="HY1295" s="155"/>
      <c r="HZ1295" s="155"/>
      <c r="IA1295" s="155"/>
      <c r="IB1295" s="155"/>
      <c r="IC1295" s="155"/>
      <c r="ID1295" s="155"/>
      <c r="IE1295" s="155"/>
      <c r="IF1295" s="155"/>
      <c r="IG1295" s="155"/>
      <c r="IH1295" s="155"/>
      <c r="II1295" s="155"/>
      <c r="IJ1295" s="155"/>
      <c r="IK1295" s="155"/>
      <c r="IL1295" s="155"/>
      <c r="IM1295" s="155"/>
      <c r="IN1295" s="155"/>
      <c r="IO1295" s="155"/>
      <c r="IP1295" s="151"/>
      <c r="IQ1295" s="151"/>
      <c r="IR1295" s="155"/>
      <c r="IS1295" s="155"/>
      <c r="IT1295" s="155"/>
      <c r="IU1295" s="155"/>
      <c r="IV1295" s="155"/>
      <c r="IW1295" s="155"/>
      <c r="IX1295" s="155"/>
      <c r="IY1295" s="155"/>
      <c r="IZ1295" s="155"/>
      <c r="JA1295" s="155"/>
      <c r="JB1295" s="155"/>
      <c r="JC1295" s="155"/>
      <c r="JD1295" s="155"/>
      <c r="JE1295" s="155"/>
      <c r="JF1295" s="155"/>
      <c r="JG1295" s="155"/>
      <c r="JH1295" s="155"/>
      <c r="JI1295" s="155"/>
      <c r="JJ1295" s="155"/>
      <c r="JK1295" s="155"/>
      <c r="JL1295" s="155"/>
      <c r="JM1295" s="155"/>
      <c r="JN1295" s="155"/>
      <c r="JO1295" s="155"/>
      <c r="JP1295" s="155"/>
      <c r="JQ1295" s="155"/>
      <c r="JR1295" s="155"/>
      <c r="JS1295" s="155"/>
      <c r="JT1295" s="155"/>
      <c r="JU1295" s="155"/>
      <c r="JV1295" s="155"/>
      <c r="JW1295" s="151"/>
      <c r="JX1295" s="151"/>
      <c r="JY1295" s="155"/>
      <c r="JZ1295" s="155"/>
      <c r="KA1295" s="155"/>
      <c r="KB1295" s="155"/>
      <c r="KC1295" s="155"/>
      <c r="KD1295" s="155"/>
      <c r="KE1295" s="155"/>
      <c r="KF1295" s="155"/>
      <c r="KG1295" s="155"/>
      <c r="KH1295" s="155"/>
      <c r="KI1295" s="155"/>
      <c r="KJ1295" s="155"/>
      <c r="KK1295" s="155"/>
      <c r="KL1295" s="155"/>
      <c r="KM1295" s="155"/>
      <c r="KN1295" s="155"/>
      <c r="KO1295" s="155"/>
      <c r="KP1295" s="155"/>
      <c r="KQ1295" s="155"/>
      <c r="KR1295" s="155"/>
      <c r="KS1295" s="155"/>
      <c r="KT1295" s="155"/>
      <c r="KU1295" s="155"/>
      <c r="KV1295" s="155"/>
      <c r="KW1295" s="155"/>
      <c r="KX1295" s="155"/>
      <c r="KY1295" s="155"/>
      <c r="KZ1295" s="155"/>
      <c r="LA1295" s="155"/>
      <c r="LB1295" s="155"/>
      <c r="LC1295" s="155"/>
      <c r="LD1295" s="155"/>
      <c r="LE1295" s="151"/>
      <c r="LF1295" s="151"/>
      <c r="LG1295" s="155"/>
      <c r="LH1295" s="155"/>
      <c r="LI1295" s="155"/>
      <c r="LJ1295" s="155"/>
      <c r="LK1295" s="155"/>
      <c r="LL1295" s="155"/>
      <c r="LM1295" s="155"/>
      <c r="LN1295" s="155"/>
      <c r="LO1295" s="155"/>
      <c r="LP1295" s="155"/>
      <c r="LQ1295" s="155"/>
      <c r="LR1295" s="155"/>
      <c r="LS1295" s="155"/>
      <c r="LT1295" s="155"/>
      <c r="LU1295" s="155"/>
      <c r="LV1295" s="155"/>
      <c r="LW1295" s="155"/>
      <c r="LX1295" s="155"/>
      <c r="LY1295" s="155"/>
      <c r="LZ1295" s="155"/>
      <c r="MA1295" s="155"/>
      <c r="MB1295" s="155"/>
      <c r="MC1295" s="155"/>
      <c r="MD1295" s="155"/>
      <c r="ME1295" s="155"/>
      <c r="MF1295" s="155"/>
      <c r="MG1295" s="155"/>
      <c r="MH1295" s="155"/>
      <c r="MI1295" s="155"/>
      <c r="MJ1295" s="155"/>
      <c r="MK1295" s="155"/>
      <c r="ML1295" s="155"/>
    </row>
    <row r="1296" spans="1:350" ht="13.9" customHeight="1" outlineLevel="2" x14ac:dyDescent="0.2">
      <c r="A1296" s="185" t="s">
        <v>777</v>
      </c>
      <c r="B1296" s="181" t="s">
        <v>762</v>
      </c>
      <c r="C1296" s="154" t="s">
        <v>59</v>
      </c>
      <c r="D1296" s="154">
        <v>39</v>
      </c>
      <c r="E1296" s="175"/>
      <c r="F1296" s="175">
        <f>D1296-E1296</f>
        <v>39</v>
      </c>
      <c r="G1296" s="175" t="s">
        <v>849</v>
      </c>
      <c r="H1296" s="170" t="s">
        <v>862</v>
      </c>
      <c r="I1296" s="170" t="s">
        <v>975</v>
      </c>
      <c r="J1296" s="212">
        <f ca="1">E1296+Q1296+AX1296+CF1296+DN1296+ES1296+GA1296+HH1296+IP1296+JW1296+LE1296</f>
        <v>33</v>
      </c>
      <c r="K1296" s="212">
        <f>E1296+R1296+AY1296+CG1296+DO1296+ET1296+GB1296+HI1296+IQ1296+JX1296+LF1296</f>
        <v>0</v>
      </c>
      <c r="L1296" s="172">
        <f ca="1">K1296/J1296</f>
        <v>0</v>
      </c>
      <c r="M1296" s="172">
        <f>K1296/D1296</f>
        <v>0</v>
      </c>
      <c r="N1296" s="183">
        <f ca="1">SUMIF($EV$8:$FZ$9,$O$5,$EV1297:$FZ1297)-SUMIF($EV$8:$FZ$9,$Q$5,$EV1297:$FZ1297)</f>
        <v>0</v>
      </c>
      <c r="O1296" s="156"/>
      <c r="P1296" s="16" t="s">
        <v>25</v>
      </c>
      <c r="Q1296" s="150">
        <v>0</v>
      </c>
      <c r="R1296" s="150">
        <v>0</v>
      </c>
      <c r="S1296" s="152" t="e">
        <v>#DIV/0!</v>
      </c>
      <c r="T1296" s="16"/>
      <c r="U1296" s="16"/>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c r="AU1296" s="16"/>
      <c r="AV1296" s="16"/>
      <c r="AW1296" s="16"/>
      <c r="AX1296" s="150">
        <f t="shared" ca="1" si="3200"/>
        <v>0</v>
      </c>
      <c r="AY1296" s="150">
        <f>SUM(BA1297:CE1297)</f>
        <v>0</v>
      </c>
      <c r="AZ1296" s="152" t="e">
        <f ca="1">AY1296/AX1296</f>
        <v>#DIV/0!</v>
      </c>
      <c r="BA1296" s="16"/>
      <c r="BB1296" s="16"/>
      <c r="BC1296" s="16"/>
      <c r="BD1296" s="16"/>
      <c r="BE1296" s="16"/>
      <c r="BF1296" s="16"/>
      <c r="BG1296" s="16"/>
      <c r="BH1296" s="16"/>
      <c r="BI1296" s="16"/>
      <c r="BJ1296" s="16"/>
      <c r="BK1296" s="16"/>
      <c r="BL1296" s="16"/>
      <c r="BM1296" s="16"/>
      <c r="BN1296" s="16"/>
      <c r="BO1296" s="16"/>
      <c r="BP1296" s="16"/>
      <c r="BQ1296" s="16"/>
      <c r="BR1296" s="16"/>
      <c r="BS1296" s="16"/>
      <c r="BT1296" s="16"/>
      <c r="BU1296" s="16"/>
      <c r="BV1296" s="16"/>
      <c r="BW1296" s="16"/>
      <c r="BX1296" s="16"/>
      <c r="BY1296" s="16"/>
      <c r="BZ1296" s="16"/>
      <c r="CA1296" s="16"/>
      <c r="CB1296" s="16"/>
      <c r="CC1296" s="16"/>
      <c r="CD1296" s="16"/>
      <c r="CE1296" s="16"/>
      <c r="CF1296" s="150">
        <f t="shared" ref="CF1296" si="3375">SUM(CI1296:DM1296)</f>
        <v>2</v>
      </c>
      <c r="CG1296" s="150">
        <f>SUM(CI1297:DM1297)</f>
        <v>0</v>
      </c>
      <c r="CH1296" s="152">
        <f>CG1296/CF1296</f>
        <v>0</v>
      </c>
      <c r="CI1296" s="129"/>
      <c r="CJ1296" s="129"/>
      <c r="CK1296" s="129"/>
      <c r="CL1296" s="129"/>
      <c r="CM1296" s="129"/>
      <c r="CN1296" s="129"/>
      <c r="CO1296" s="129"/>
      <c r="CP1296" s="129"/>
      <c r="CQ1296" s="129"/>
      <c r="CR1296" s="129"/>
      <c r="CS1296" s="129"/>
      <c r="CT1296" s="129"/>
      <c r="CU1296" s="129"/>
      <c r="CV1296" s="129"/>
      <c r="CW1296" s="129"/>
      <c r="CX1296" s="129"/>
      <c r="CY1296" s="129"/>
      <c r="CZ1296" s="129"/>
      <c r="DA1296" s="129"/>
      <c r="DB1296" s="129"/>
      <c r="DC1296" s="129"/>
      <c r="DD1296" s="129"/>
      <c r="DE1296" s="129"/>
      <c r="DF1296" s="129"/>
      <c r="DG1296" s="129">
        <v>1</v>
      </c>
      <c r="DH1296" s="129"/>
      <c r="DI1296" s="129"/>
      <c r="DJ1296" s="129"/>
      <c r="DK1296" s="129">
        <v>1</v>
      </c>
      <c r="DL1296" s="129"/>
      <c r="DM1296" s="129"/>
      <c r="DN1296" s="150">
        <f t="shared" ref="DN1296" si="3376">SUM(DQ1296:ER1296)</f>
        <v>10</v>
      </c>
      <c r="DO1296" s="150">
        <f>SUM(DQ1297:ER1297)</f>
        <v>0</v>
      </c>
      <c r="DP1296" s="152">
        <f t="shared" si="3240"/>
        <v>0</v>
      </c>
      <c r="DQ1296" s="16"/>
      <c r="DR1296" s="16">
        <v>1</v>
      </c>
      <c r="DS1296" s="16"/>
      <c r="DT1296" s="16">
        <v>1</v>
      </c>
      <c r="DU1296" s="16"/>
      <c r="DV1296" s="16"/>
      <c r="DW1296" s="16">
        <v>1</v>
      </c>
      <c r="DX1296" s="16"/>
      <c r="DY1296" s="16"/>
      <c r="DZ1296" s="16">
        <v>1</v>
      </c>
      <c r="EA1296" s="16"/>
      <c r="EB1296" s="16"/>
      <c r="EC1296" s="16">
        <v>1</v>
      </c>
      <c r="ED1296" s="16"/>
      <c r="EE1296" s="16"/>
      <c r="EF1296" s="16">
        <v>1</v>
      </c>
      <c r="EG1296" s="16"/>
      <c r="EH1296" s="16"/>
      <c r="EI1296" s="16">
        <v>1</v>
      </c>
      <c r="EJ1296" s="16"/>
      <c r="EK1296" s="16"/>
      <c r="EL1296" s="16">
        <v>1</v>
      </c>
      <c r="EM1296" s="16"/>
      <c r="EN1296" s="16"/>
      <c r="EO1296" s="16">
        <v>1</v>
      </c>
      <c r="EP1296" s="16"/>
      <c r="EQ1296" s="16"/>
      <c r="ER1296" s="16">
        <v>1</v>
      </c>
      <c r="ES1296" s="150">
        <f t="shared" ca="1" si="3234"/>
        <v>10</v>
      </c>
      <c r="ET1296" s="150">
        <f t="shared" si="3276"/>
        <v>0</v>
      </c>
      <c r="EU1296" s="152">
        <f t="shared" ca="1" si="3277"/>
        <v>0</v>
      </c>
      <c r="EV1296" s="16"/>
      <c r="EW1296" s="67">
        <v>1</v>
      </c>
      <c r="EX1296" s="16"/>
      <c r="EY1296" s="16"/>
      <c r="EZ1296" s="16">
        <v>1</v>
      </c>
      <c r="FA1296" s="16"/>
      <c r="FB1296" s="16"/>
      <c r="FC1296" s="16">
        <v>1</v>
      </c>
      <c r="FD1296" s="16"/>
      <c r="FE1296" s="16"/>
      <c r="FF1296" s="16">
        <v>1</v>
      </c>
      <c r="FG1296" s="16"/>
      <c r="FH1296" s="16"/>
      <c r="FI1296" s="16">
        <v>1</v>
      </c>
      <c r="FJ1296" s="16"/>
      <c r="FK1296" s="16"/>
      <c r="FL1296" s="16">
        <v>1</v>
      </c>
      <c r="FM1296" s="16"/>
      <c r="FN1296" s="16"/>
      <c r="FO1296" s="16">
        <v>1</v>
      </c>
      <c r="FP1296" s="16"/>
      <c r="FQ1296" s="16"/>
      <c r="FR1296" s="16">
        <v>1</v>
      </c>
      <c r="FS1296" s="16"/>
      <c r="FT1296" s="16"/>
      <c r="FU1296" s="16">
        <v>1</v>
      </c>
      <c r="FV1296" s="16"/>
      <c r="FW1296" s="16"/>
      <c r="FX1296" s="16">
        <v>1</v>
      </c>
      <c r="FY1296" s="16"/>
      <c r="FZ1296" s="16"/>
      <c r="GA1296" s="150">
        <f t="shared" ref="GA1296" ca="1" si="3377">SUMIF($GD$8:$HG$9,$O$5,GD1296:HG1296)</f>
        <v>11</v>
      </c>
      <c r="GB1296" s="150">
        <f t="shared" ref="GB1296" si="3378">SUM(GD1297:HG1297)</f>
        <v>0</v>
      </c>
      <c r="GC1296" s="152">
        <f t="shared" ref="GC1296" ca="1" si="3379">GB1296/GA1296</f>
        <v>0</v>
      </c>
      <c r="GD1296" s="16">
        <v>1</v>
      </c>
      <c r="GE1296" s="16"/>
      <c r="GF1296" s="16"/>
      <c r="GG1296" s="16"/>
      <c r="GH1296" s="16">
        <v>1</v>
      </c>
      <c r="GI1296" s="16"/>
      <c r="GJ1296" s="16"/>
      <c r="GK1296" s="16">
        <v>1</v>
      </c>
      <c r="GL1296" s="16"/>
      <c r="GM1296" s="16"/>
      <c r="GN1296" s="16">
        <v>1</v>
      </c>
      <c r="GO1296" s="16"/>
      <c r="GP1296" s="16"/>
      <c r="GQ1296" s="16">
        <v>1</v>
      </c>
      <c r="GR1296" s="16"/>
      <c r="GS1296" s="16"/>
      <c r="GT1296" s="16">
        <v>1</v>
      </c>
      <c r="GU1296" s="16"/>
      <c r="GV1296" s="16"/>
      <c r="GW1296" s="16">
        <v>1</v>
      </c>
      <c r="GX1296" s="16"/>
      <c r="GY1296" s="16"/>
      <c r="GZ1296" s="16">
        <v>1</v>
      </c>
      <c r="HA1296" s="16"/>
      <c r="HB1296" s="16">
        <v>1</v>
      </c>
      <c r="HC1296" s="16"/>
      <c r="HD1296" s="16">
        <v>1</v>
      </c>
      <c r="HE1296" s="16"/>
      <c r="HF1296" s="16">
        <v>1</v>
      </c>
      <c r="HG1296" s="16"/>
      <c r="HH1296" s="150"/>
      <c r="HI1296" s="150">
        <v>0</v>
      </c>
      <c r="HJ1296" s="152" t="e">
        <v>#DIV/0!</v>
      </c>
      <c r="HK1296" s="16">
        <v>1</v>
      </c>
      <c r="HL1296" s="16">
        <v>1</v>
      </c>
      <c r="HM1296" s="16">
        <v>1</v>
      </c>
      <c r="HN1296" s="16">
        <v>1</v>
      </c>
      <c r="HO1296" s="16">
        <v>1</v>
      </c>
      <c r="HP1296" s="16">
        <v>1</v>
      </c>
      <c r="HQ1296" s="16"/>
      <c r="HR1296" s="16"/>
      <c r="HS1296" s="16"/>
      <c r="HT1296" s="16"/>
      <c r="HU1296" s="16"/>
      <c r="HV1296" s="16"/>
      <c r="HW1296" s="16"/>
      <c r="HX1296" s="16"/>
      <c r="HY1296" s="16"/>
      <c r="HZ1296" s="16"/>
      <c r="IA1296" s="16"/>
      <c r="IB1296" s="16"/>
      <c r="IC1296" s="16"/>
      <c r="ID1296" s="16"/>
      <c r="IE1296" s="16"/>
      <c r="IF1296" s="16"/>
      <c r="IG1296" s="16"/>
      <c r="IH1296" s="16"/>
      <c r="II1296" s="16"/>
      <c r="IJ1296" s="16"/>
      <c r="IK1296" s="16"/>
      <c r="IL1296" s="16"/>
      <c r="IM1296" s="16"/>
      <c r="IN1296" s="16"/>
      <c r="IO1296" s="16"/>
      <c r="IP1296" s="150"/>
      <c r="IQ1296" s="150">
        <v>0</v>
      </c>
      <c r="IR1296" s="152" t="e">
        <v>#DIV/0!</v>
      </c>
      <c r="IS1296" s="16"/>
      <c r="IT1296" s="16"/>
      <c r="IU1296" s="16"/>
      <c r="IV1296" s="16"/>
      <c r="IW1296" s="16"/>
      <c r="IX1296" s="16"/>
      <c r="IY1296" s="16"/>
      <c r="IZ1296" s="16"/>
      <c r="JA1296" s="16"/>
      <c r="JB1296" s="16"/>
      <c r="JC1296" s="16"/>
      <c r="JD1296" s="16"/>
      <c r="JE1296" s="16"/>
      <c r="JF1296" s="16"/>
      <c r="JG1296" s="16"/>
      <c r="JH1296" s="16"/>
      <c r="JI1296" s="16"/>
      <c r="JJ1296" s="16"/>
      <c r="JK1296" s="16"/>
      <c r="JL1296" s="16"/>
      <c r="JM1296" s="16"/>
      <c r="JN1296" s="16"/>
      <c r="JO1296" s="16"/>
      <c r="JP1296" s="16"/>
      <c r="JQ1296" s="16"/>
      <c r="JR1296" s="16"/>
      <c r="JS1296" s="16"/>
      <c r="JT1296" s="16"/>
      <c r="JU1296" s="23"/>
      <c r="JV1296" s="16"/>
      <c r="JW1296" s="150"/>
      <c r="JX1296" s="150">
        <v>0</v>
      </c>
      <c r="JY1296" s="152" t="e">
        <v>#DIV/0!</v>
      </c>
      <c r="JZ1296" s="16"/>
      <c r="KA1296" s="16"/>
      <c r="KB1296" s="16"/>
      <c r="KC1296" s="16"/>
      <c r="KD1296" s="16"/>
      <c r="KE1296" s="16"/>
      <c r="KF1296" s="16"/>
      <c r="KG1296" s="16"/>
      <c r="KH1296" s="16"/>
      <c r="KI1296" s="16"/>
      <c r="KJ1296" s="16"/>
      <c r="KK1296" s="16"/>
      <c r="KL1296" s="16"/>
      <c r="KM1296" s="16"/>
      <c r="KN1296" s="16"/>
      <c r="KO1296" s="16"/>
      <c r="KP1296" s="16"/>
      <c r="KQ1296" s="16"/>
      <c r="KR1296" s="16"/>
      <c r="KS1296" s="16"/>
      <c r="KT1296" s="16"/>
      <c r="KU1296" s="16"/>
      <c r="KV1296" s="16"/>
      <c r="KW1296" s="16"/>
      <c r="KX1296" s="16"/>
      <c r="KY1296" s="16"/>
      <c r="KZ1296" s="16"/>
      <c r="LA1296" s="16"/>
      <c r="LB1296" s="16"/>
      <c r="LC1296" s="16"/>
      <c r="LD1296" s="16"/>
      <c r="LE1296" s="150"/>
      <c r="LF1296" s="150">
        <v>0</v>
      </c>
      <c r="LG1296" s="152" t="e">
        <v>#DIV/0!</v>
      </c>
      <c r="LH1296" s="16"/>
      <c r="LI1296" s="16"/>
      <c r="LJ1296" s="16"/>
      <c r="LK1296" s="16"/>
      <c r="LL1296" s="16"/>
      <c r="LM1296" s="16"/>
      <c r="LN1296" s="16"/>
      <c r="LO1296" s="16"/>
      <c r="LP1296" s="16"/>
      <c r="LQ1296" s="16"/>
      <c r="LR1296" s="16"/>
      <c r="LS1296" s="16"/>
      <c r="LT1296" s="16"/>
      <c r="LU1296" s="16"/>
      <c r="LV1296" s="16"/>
      <c r="LW1296" s="16"/>
      <c r="LX1296" s="16"/>
      <c r="LY1296" s="16"/>
      <c r="LZ1296" s="16"/>
      <c r="MA1296" s="16"/>
      <c r="MB1296" s="16"/>
      <c r="MC1296" s="16"/>
      <c r="MD1296" s="16"/>
      <c r="ME1296" s="16"/>
      <c r="MF1296" s="16"/>
      <c r="MG1296" s="16"/>
      <c r="MH1296" s="16"/>
      <c r="MI1296" s="16"/>
      <c r="MJ1296" s="16"/>
      <c r="MK1296" s="16"/>
      <c r="ML1296" s="16"/>
    </row>
    <row r="1297" spans="1:350" ht="13.9" customHeight="1" outlineLevel="2" x14ac:dyDescent="0.2">
      <c r="A1297" s="186"/>
      <c r="B1297" s="182"/>
      <c r="C1297" s="155"/>
      <c r="D1297" s="155"/>
      <c r="E1297" s="176"/>
      <c r="F1297" s="176"/>
      <c r="G1297" s="176"/>
      <c r="H1297" s="171"/>
      <c r="I1297" s="171"/>
      <c r="J1297" s="213"/>
      <c r="K1297" s="213"/>
      <c r="L1297" s="173"/>
      <c r="M1297" s="173"/>
      <c r="N1297" s="184"/>
      <c r="O1297" s="157"/>
      <c r="P1297" s="17" t="s">
        <v>26</v>
      </c>
      <c r="Q1297" s="151"/>
      <c r="R1297" s="151"/>
      <c r="S1297" s="153"/>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151"/>
      <c r="AY1297" s="151"/>
      <c r="AZ1297" s="153"/>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c r="CF1297" s="151"/>
      <c r="CG1297" s="151"/>
      <c r="CH1297" s="153"/>
      <c r="CI1297" s="141"/>
      <c r="CJ1297" s="141"/>
      <c r="CK1297" s="141"/>
      <c r="CL1297" s="141"/>
      <c r="CM1297" s="141"/>
      <c r="CN1297" s="141"/>
      <c r="CO1297" s="141"/>
      <c r="CP1297" s="141"/>
      <c r="CQ1297" s="141"/>
      <c r="CR1297" s="141"/>
      <c r="CS1297" s="141"/>
      <c r="CT1297" s="141"/>
      <c r="CU1297" s="141"/>
      <c r="CV1297" s="141"/>
      <c r="CW1297" s="141"/>
      <c r="CX1297" s="141"/>
      <c r="CY1297" s="141"/>
      <c r="CZ1297" s="141"/>
      <c r="DA1297" s="141"/>
      <c r="DB1297" s="141"/>
      <c r="DC1297" s="141"/>
      <c r="DD1297" s="141"/>
      <c r="DE1297" s="141"/>
      <c r="DF1297" s="141"/>
      <c r="DG1297" s="141"/>
      <c r="DH1297" s="141"/>
      <c r="DI1297" s="141"/>
      <c r="DJ1297" s="141"/>
      <c r="DK1297" s="141"/>
      <c r="DL1297" s="141"/>
      <c r="DM1297" s="141"/>
      <c r="DN1297" s="151"/>
      <c r="DO1297" s="151"/>
      <c r="DP1297" s="153"/>
      <c r="DQ1297" s="24"/>
      <c r="DR1297" s="24"/>
      <c r="DS1297" s="24"/>
      <c r="DT1297" s="24"/>
      <c r="DU1297" s="24"/>
      <c r="DV1297" s="24"/>
      <c r="DW1297" s="24"/>
      <c r="DX1297" s="24"/>
      <c r="DY1297" s="24"/>
      <c r="DZ1297" s="24"/>
      <c r="EA1297" s="24"/>
      <c r="EB1297" s="24"/>
      <c r="EC1297" s="24"/>
      <c r="ED1297" s="24"/>
      <c r="EE1297" s="24"/>
      <c r="EF1297" s="24"/>
      <c r="EG1297" s="24"/>
      <c r="EH1297" s="24"/>
      <c r="EI1297" s="24"/>
      <c r="EJ1297" s="24"/>
      <c r="EK1297" s="24"/>
      <c r="EL1297" s="24"/>
      <c r="EM1297" s="24"/>
      <c r="EN1297" s="24"/>
      <c r="EO1297" s="24"/>
      <c r="EP1297" s="24"/>
      <c r="EQ1297" s="24"/>
      <c r="ER1297" s="24"/>
      <c r="ES1297" s="151"/>
      <c r="ET1297" s="151"/>
      <c r="EU1297" s="153"/>
      <c r="EV1297" s="24"/>
      <c r="EW1297" s="125"/>
      <c r="EX1297" s="24"/>
      <c r="EY1297" s="24"/>
      <c r="EZ1297" s="24"/>
      <c r="FA1297" s="24"/>
      <c r="FB1297" s="24"/>
      <c r="FC1297" s="24"/>
      <c r="FD1297" s="24"/>
      <c r="FE1297" s="24"/>
      <c r="FF1297" s="24"/>
      <c r="FG1297" s="24"/>
      <c r="FH1297" s="24"/>
      <c r="FI1297" s="24"/>
      <c r="FJ1297" s="24"/>
      <c r="FK1297" s="24"/>
      <c r="FL1297" s="24"/>
      <c r="FM1297" s="24"/>
      <c r="FN1297" s="24"/>
      <c r="FO1297" s="24"/>
      <c r="FP1297" s="24"/>
      <c r="FQ1297" s="24"/>
      <c r="FR1297" s="24"/>
      <c r="FS1297" s="24"/>
      <c r="FT1297" s="24"/>
      <c r="FU1297" s="24"/>
      <c r="FV1297" s="24"/>
      <c r="FW1297" s="24"/>
      <c r="FX1297" s="24"/>
      <c r="FY1297" s="24"/>
      <c r="FZ1297" s="24"/>
      <c r="GA1297" s="151"/>
      <c r="GB1297" s="151"/>
      <c r="GC1297" s="153"/>
      <c r="GD1297" s="24"/>
      <c r="GE1297" s="24"/>
      <c r="GF1297" s="24"/>
      <c r="GG1297" s="24"/>
      <c r="GH1297" s="24"/>
      <c r="GI1297" s="24"/>
      <c r="GJ1297" s="24"/>
      <c r="GK1297" s="24"/>
      <c r="GL1297" s="24"/>
      <c r="GM1297" s="24"/>
      <c r="GN1297" s="24"/>
      <c r="GO1297" s="24"/>
      <c r="GP1297" s="24"/>
      <c r="GQ1297" s="24"/>
      <c r="GR1297" s="24"/>
      <c r="GS1297" s="24"/>
      <c r="GT1297" s="24"/>
      <c r="GU1297" s="24"/>
      <c r="GV1297" s="24"/>
      <c r="GW1297" s="24"/>
      <c r="GX1297" s="24"/>
      <c r="GY1297" s="24"/>
      <c r="GZ1297" s="24"/>
      <c r="HA1297" s="24"/>
      <c r="HB1297" s="24"/>
      <c r="HC1297" s="24"/>
      <c r="HD1297" s="24"/>
      <c r="HE1297" s="24"/>
      <c r="HF1297" s="24"/>
      <c r="HG1297" s="24"/>
      <c r="HH1297" s="151"/>
      <c r="HI1297" s="151"/>
      <c r="HJ1297" s="153"/>
      <c r="HK1297" s="24"/>
      <c r="HL1297" s="24"/>
      <c r="HM1297" s="24"/>
      <c r="HN1297" s="24"/>
      <c r="HO1297" s="24"/>
      <c r="HP1297" s="24"/>
      <c r="HQ1297" s="24"/>
      <c r="HR1297" s="24"/>
      <c r="HS1297" s="24"/>
      <c r="HT1297" s="24"/>
      <c r="HU1297" s="24"/>
      <c r="HV1297" s="24"/>
      <c r="HW1297" s="24"/>
      <c r="HX1297" s="24"/>
      <c r="HY1297" s="24"/>
      <c r="HZ1297" s="24"/>
      <c r="IA1297" s="24"/>
      <c r="IB1297" s="24">
        <v>6</v>
      </c>
      <c r="IC1297" s="24">
        <v>9</v>
      </c>
      <c r="ID1297" s="24">
        <v>5</v>
      </c>
      <c r="IE1297" s="24">
        <v>8</v>
      </c>
      <c r="IF1297" s="24"/>
      <c r="IG1297" s="24"/>
      <c r="IH1297" s="24"/>
      <c r="II1297" s="24"/>
      <c r="IJ1297" s="24"/>
      <c r="IK1297" s="24"/>
      <c r="IL1297" s="24"/>
      <c r="IM1297" s="24"/>
      <c r="IN1297" s="24"/>
      <c r="IO1297" s="24"/>
      <c r="IP1297" s="151"/>
      <c r="IQ1297" s="151"/>
      <c r="IR1297" s="153"/>
      <c r="IS1297" s="24"/>
      <c r="IT1297" s="24"/>
      <c r="IU1297" s="24"/>
      <c r="IV1297" s="24"/>
      <c r="IW1297" s="24"/>
      <c r="IX1297" s="24"/>
      <c r="IY1297" s="24"/>
      <c r="IZ1297" s="24"/>
      <c r="JA1297" s="24"/>
      <c r="JB1297" s="24"/>
      <c r="JC1297" s="24"/>
      <c r="JD1297" s="24"/>
      <c r="JE1297" s="24"/>
      <c r="JF1297" s="24"/>
      <c r="JG1297" s="24"/>
      <c r="JH1297" s="24"/>
      <c r="JI1297" s="24"/>
      <c r="JJ1297" s="24"/>
      <c r="JK1297" s="24"/>
      <c r="JL1297" s="24"/>
      <c r="JM1297" s="24"/>
      <c r="JN1297" s="24"/>
      <c r="JO1297" s="24"/>
      <c r="JP1297" s="24"/>
      <c r="JQ1297" s="24"/>
      <c r="JR1297" s="24"/>
      <c r="JS1297" s="24"/>
      <c r="JT1297" s="24"/>
      <c r="JU1297" s="25"/>
      <c r="JV1297" s="24"/>
      <c r="JW1297" s="151"/>
      <c r="JX1297" s="151"/>
      <c r="JY1297" s="153"/>
      <c r="JZ1297" s="24"/>
      <c r="KA1297" s="24"/>
      <c r="KB1297" s="24"/>
      <c r="KC1297" s="24"/>
      <c r="KD1297" s="24"/>
      <c r="KE1297" s="24"/>
      <c r="KF1297" s="24"/>
      <c r="KG1297" s="24"/>
      <c r="KH1297" s="24"/>
      <c r="KI1297" s="24"/>
      <c r="KJ1297" s="24"/>
      <c r="KK1297" s="24"/>
      <c r="KL1297" s="24"/>
      <c r="KM1297" s="24"/>
      <c r="KN1297" s="24"/>
      <c r="KO1297" s="24"/>
      <c r="KP1297" s="24"/>
      <c r="KQ1297" s="24"/>
      <c r="KR1297" s="24"/>
      <c r="KS1297" s="24"/>
      <c r="KT1297" s="24"/>
      <c r="KU1297" s="24"/>
      <c r="KV1297" s="24"/>
      <c r="KW1297" s="24"/>
      <c r="KX1297" s="24"/>
      <c r="KY1297" s="24"/>
      <c r="KZ1297" s="24"/>
      <c r="LA1297" s="24"/>
      <c r="LB1297" s="24"/>
      <c r="LC1297" s="24"/>
      <c r="LD1297" s="24"/>
      <c r="LE1297" s="151"/>
      <c r="LF1297" s="151"/>
      <c r="LG1297" s="153"/>
      <c r="LH1297" s="24"/>
      <c r="LI1297" s="24"/>
      <c r="LJ1297" s="24"/>
      <c r="LK1297" s="24"/>
      <c r="LL1297" s="24"/>
      <c r="LM1297" s="24"/>
      <c r="LN1297" s="24"/>
      <c r="LO1297" s="24"/>
      <c r="LP1297" s="24"/>
      <c r="LQ1297" s="24"/>
      <c r="LR1297" s="24"/>
      <c r="LS1297" s="24"/>
      <c r="LT1297" s="24"/>
      <c r="LU1297" s="24"/>
      <c r="LV1297" s="24"/>
      <c r="LW1297" s="24"/>
      <c r="LX1297" s="24"/>
      <c r="LY1297" s="24"/>
      <c r="LZ1297" s="24"/>
      <c r="MA1297" s="24"/>
      <c r="MB1297" s="24"/>
      <c r="MC1297" s="24"/>
      <c r="MD1297" s="24"/>
      <c r="ME1297" s="24"/>
      <c r="MF1297" s="24"/>
      <c r="MG1297" s="24"/>
      <c r="MH1297" s="24"/>
      <c r="MI1297" s="24"/>
      <c r="MJ1297" s="24"/>
      <c r="MK1297" s="24"/>
      <c r="ML1297" s="24"/>
    </row>
    <row r="1298" spans="1:350" ht="13.9" customHeight="1" outlineLevel="2" x14ac:dyDescent="0.2">
      <c r="A1298" s="185" t="s">
        <v>778</v>
      </c>
      <c r="B1298" s="181" t="s">
        <v>761</v>
      </c>
      <c r="C1298" s="154" t="s">
        <v>59</v>
      </c>
      <c r="D1298" s="154">
        <v>2</v>
      </c>
      <c r="E1298" s="175"/>
      <c r="F1298" s="175">
        <f>D1298-E1298</f>
        <v>2</v>
      </c>
      <c r="G1298" s="175" t="s">
        <v>943</v>
      </c>
      <c r="H1298" s="170" t="s">
        <v>975</v>
      </c>
      <c r="I1298" s="170" t="s">
        <v>942</v>
      </c>
      <c r="J1298" s="212">
        <f ca="1">E1298+Q1298+AX1298+CF1298+DN1298+ES1298+GA1298+HH1298+IP1298+JW1298+LE1298</f>
        <v>0</v>
      </c>
      <c r="K1298" s="212">
        <f>E1298+R1298+AY1298+CG1298+DO1298+ET1298+GB1298+HI1298+IQ1298+JX1298+LF1298</f>
        <v>0</v>
      </c>
      <c r="L1298" s="172" t="e">
        <f ca="1">K1298/J1298</f>
        <v>#DIV/0!</v>
      </c>
      <c r="M1298" s="172">
        <f>K1298/D1298</f>
        <v>0</v>
      </c>
      <c r="N1298" s="183">
        <f ca="1">SUMIF($EV$8:$FZ$9,$O$5,$EV1299:$FZ1299)-SUMIF($EV$8:$FZ$9,$Q$5,$EV1299:$FZ1299)</f>
        <v>0</v>
      </c>
      <c r="O1298" s="156"/>
      <c r="P1298" s="16" t="s">
        <v>25</v>
      </c>
      <c r="Q1298" s="150">
        <v>0</v>
      </c>
      <c r="R1298" s="150">
        <v>0</v>
      </c>
      <c r="S1298" s="152" t="e">
        <v>#DIV/0!</v>
      </c>
      <c r="T1298" s="16"/>
      <c r="U1298" s="16"/>
      <c r="V1298" s="16"/>
      <c r="W1298" s="16"/>
      <c r="X1298" s="16"/>
      <c r="Y1298" s="16"/>
      <c r="Z1298" s="16"/>
      <c r="AA1298" s="16"/>
      <c r="AB1298" s="16"/>
      <c r="AC1298" s="16"/>
      <c r="AD1298" s="16"/>
      <c r="AE1298" s="16"/>
      <c r="AF1298" s="16"/>
      <c r="AG1298" s="16"/>
      <c r="AH1298" s="16"/>
      <c r="AI1298" s="16"/>
      <c r="AJ1298" s="16"/>
      <c r="AK1298" s="16"/>
      <c r="AL1298" s="16"/>
      <c r="AM1298" s="16"/>
      <c r="AN1298" s="16"/>
      <c r="AO1298" s="16"/>
      <c r="AP1298" s="16"/>
      <c r="AQ1298" s="16"/>
      <c r="AR1298" s="16"/>
      <c r="AS1298" s="16"/>
      <c r="AT1298" s="16"/>
      <c r="AU1298" s="16"/>
      <c r="AV1298" s="16"/>
      <c r="AW1298" s="16"/>
      <c r="AX1298" s="150">
        <f t="shared" ca="1" si="3200"/>
        <v>0</v>
      </c>
      <c r="AY1298" s="150">
        <f>SUM(BA1299:CE1299)</f>
        <v>0</v>
      </c>
      <c r="AZ1298" s="152" t="e">
        <f ca="1">AY1298/AX1298</f>
        <v>#DIV/0!</v>
      </c>
      <c r="BA1298" s="16"/>
      <c r="BB1298" s="16"/>
      <c r="BC1298" s="16"/>
      <c r="BD1298" s="16"/>
      <c r="BE1298" s="16"/>
      <c r="BF1298" s="16"/>
      <c r="BG1298" s="16"/>
      <c r="BH1298" s="16"/>
      <c r="BI1298" s="16"/>
      <c r="BJ1298" s="16"/>
      <c r="BK1298" s="16"/>
      <c r="BL1298" s="16"/>
      <c r="BM1298" s="16"/>
      <c r="BN1298" s="16"/>
      <c r="BO1298" s="16"/>
      <c r="BP1298" s="16"/>
      <c r="BQ1298" s="16"/>
      <c r="BR1298" s="16"/>
      <c r="BS1298" s="16"/>
      <c r="BT1298" s="16"/>
      <c r="BU1298" s="16"/>
      <c r="BV1298" s="16"/>
      <c r="BW1298" s="16"/>
      <c r="BX1298" s="16"/>
      <c r="BY1298" s="16"/>
      <c r="BZ1298" s="16"/>
      <c r="CA1298" s="16"/>
      <c r="CB1298" s="16"/>
      <c r="CC1298" s="16"/>
      <c r="CD1298" s="16"/>
      <c r="CE1298" s="16"/>
      <c r="CF1298" s="150">
        <f t="shared" ref="CF1298" si="3380">SUM(CI1298:DM1298)</f>
        <v>0</v>
      </c>
      <c r="CG1298" s="150">
        <f>SUM(CI1299:DM1299)</f>
        <v>0</v>
      </c>
      <c r="CH1298" s="152" t="e">
        <f>CG1298/CF1298</f>
        <v>#DIV/0!</v>
      </c>
      <c r="CI1298" s="129"/>
      <c r="CJ1298" s="129"/>
      <c r="CK1298" s="129"/>
      <c r="CL1298" s="129"/>
      <c r="CM1298" s="129"/>
      <c r="CN1298" s="129"/>
      <c r="CO1298" s="129"/>
      <c r="CP1298" s="129"/>
      <c r="CQ1298" s="129"/>
      <c r="CR1298" s="129"/>
      <c r="CS1298" s="129"/>
      <c r="CT1298" s="129"/>
      <c r="CU1298" s="129"/>
      <c r="CV1298" s="129"/>
      <c r="CW1298" s="129"/>
      <c r="CX1298" s="129"/>
      <c r="CY1298" s="129"/>
      <c r="CZ1298" s="129"/>
      <c r="DA1298" s="129"/>
      <c r="DB1298" s="129"/>
      <c r="DC1298" s="129"/>
      <c r="DD1298" s="129"/>
      <c r="DE1298" s="129"/>
      <c r="DF1298" s="129"/>
      <c r="DG1298" s="129"/>
      <c r="DH1298" s="129"/>
      <c r="DI1298" s="129"/>
      <c r="DJ1298" s="129"/>
      <c r="DK1298" s="129"/>
      <c r="DL1298" s="129"/>
      <c r="DM1298" s="129"/>
      <c r="DN1298" s="150">
        <f t="shared" ref="DN1298" si="3381">SUM(DQ1298:ER1298)</f>
        <v>0</v>
      </c>
      <c r="DO1298" s="150">
        <f>SUM(DQ1299:ER1299)</f>
        <v>0</v>
      </c>
      <c r="DP1298" s="152" t="e">
        <f t="shared" si="3240"/>
        <v>#DIV/0!</v>
      </c>
      <c r="DQ1298" s="16"/>
      <c r="DR1298" s="16"/>
      <c r="DS1298" s="16"/>
      <c r="DT1298" s="16"/>
      <c r="DU1298" s="16"/>
      <c r="DV1298" s="16"/>
      <c r="DW1298" s="16"/>
      <c r="DX1298" s="16"/>
      <c r="DY1298" s="16"/>
      <c r="DZ1298" s="16"/>
      <c r="EA1298" s="16"/>
      <c r="EB1298" s="16"/>
      <c r="EC1298" s="16"/>
      <c r="ED1298" s="16"/>
      <c r="EE1298" s="16"/>
      <c r="EF1298" s="16"/>
      <c r="EG1298" s="16"/>
      <c r="EH1298" s="16"/>
      <c r="EI1298" s="16"/>
      <c r="EJ1298" s="16"/>
      <c r="EK1298" s="16"/>
      <c r="EL1298" s="16"/>
      <c r="EM1298" s="16"/>
      <c r="EN1298" s="16"/>
      <c r="EO1298" s="16"/>
      <c r="EP1298" s="16"/>
      <c r="EQ1298" s="16"/>
      <c r="ER1298" s="16"/>
      <c r="ES1298" s="150">
        <f t="shared" ca="1" si="3234"/>
        <v>0</v>
      </c>
      <c r="ET1298" s="150">
        <f t="shared" si="3276"/>
        <v>0</v>
      </c>
      <c r="EU1298" s="152" t="e">
        <f t="shared" ca="1" si="3277"/>
        <v>#DIV/0!</v>
      </c>
      <c r="EV1298" s="16"/>
      <c r="EW1298" s="67"/>
      <c r="EX1298" s="16"/>
      <c r="EY1298" s="16"/>
      <c r="EZ1298" s="16"/>
      <c r="FA1298" s="16"/>
      <c r="FB1298" s="16"/>
      <c r="FC1298" s="16"/>
      <c r="FD1298" s="16"/>
      <c r="FE1298" s="16"/>
      <c r="FF1298" s="16"/>
      <c r="FG1298" s="16"/>
      <c r="FH1298" s="16"/>
      <c r="FI1298" s="16"/>
      <c r="FJ1298" s="16"/>
      <c r="FK1298" s="16"/>
      <c r="FL1298" s="16"/>
      <c r="FM1298" s="16"/>
      <c r="FN1298" s="16"/>
      <c r="FO1298" s="16"/>
      <c r="FP1298" s="16"/>
      <c r="FQ1298" s="16"/>
      <c r="FR1298" s="16"/>
      <c r="FS1298" s="16"/>
      <c r="FT1298" s="16"/>
      <c r="FU1298" s="16"/>
      <c r="FV1298" s="16"/>
      <c r="FW1298" s="16"/>
      <c r="FX1298" s="16"/>
      <c r="FY1298" s="16"/>
      <c r="FZ1298" s="16"/>
      <c r="GA1298" s="150">
        <f t="shared" ref="GA1298" ca="1" si="3382">SUMIF($GD$8:$HG$9,$O$5,GD1298:HG1298)</f>
        <v>0</v>
      </c>
      <c r="GB1298" s="150">
        <f t="shared" ref="GB1298" si="3383">SUM(GD1299:HG1299)</f>
        <v>0</v>
      </c>
      <c r="GC1298" s="152" t="e">
        <f t="shared" ref="GC1298" ca="1" si="3384">GB1298/GA1298</f>
        <v>#DIV/0!</v>
      </c>
      <c r="GD1298" s="16"/>
      <c r="GE1298" s="16"/>
      <c r="GF1298" s="16"/>
      <c r="GG1298" s="16"/>
      <c r="GH1298" s="16"/>
      <c r="GI1298" s="16"/>
      <c r="GJ1298" s="16"/>
      <c r="GK1298" s="16"/>
      <c r="GL1298" s="16"/>
      <c r="GM1298" s="16"/>
      <c r="GN1298" s="16"/>
      <c r="GO1298" s="16"/>
      <c r="GP1298" s="16"/>
      <c r="GQ1298" s="16"/>
      <c r="GR1298" s="16"/>
      <c r="GS1298" s="16"/>
      <c r="GT1298" s="16"/>
      <c r="GU1298" s="16"/>
      <c r="GV1298" s="16"/>
      <c r="GW1298" s="16"/>
      <c r="GX1298" s="16"/>
      <c r="GY1298" s="16"/>
      <c r="GZ1298" s="16"/>
      <c r="HA1298" s="16"/>
      <c r="HB1298" s="16"/>
      <c r="HC1298" s="16"/>
      <c r="HD1298" s="16"/>
      <c r="HE1298" s="16"/>
      <c r="HF1298" s="16"/>
      <c r="HG1298" s="16"/>
      <c r="HH1298" s="150"/>
      <c r="HI1298" s="150">
        <v>0</v>
      </c>
      <c r="HJ1298" s="152" t="e">
        <v>#DIV/0!</v>
      </c>
      <c r="HK1298" s="16"/>
      <c r="HL1298" s="16"/>
      <c r="HM1298" s="16"/>
      <c r="HN1298" s="16"/>
      <c r="HO1298" s="16"/>
      <c r="HP1298" s="16"/>
      <c r="HQ1298" s="16"/>
      <c r="HR1298" s="16"/>
      <c r="HS1298" s="16"/>
      <c r="HT1298" s="16"/>
      <c r="HU1298" s="16"/>
      <c r="HV1298" s="16"/>
      <c r="HW1298" s="16"/>
      <c r="HX1298" s="16"/>
      <c r="HY1298" s="16">
        <v>2</v>
      </c>
      <c r="HZ1298" s="16"/>
      <c r="IA1298" s="16"/>
      <c r="IB1298" s="16"/>
      <c r="IC1298" s="16"/>
      <c r="ID1298" s="16"/>
      <c r="IE1298" s="16"/>
      <c r="IF1298" s="16"/>
      <c r="IG1298" s="16"/>
      <c r="IH1298" s="16"/>
      <c r="II1298" s="16"/>
      <c r="IJ1298" s="16"/>
      <c r="IK1298" s="16"/>
      <c r="IL1298" s="16"/>
      <c r="IM1298" s="16"/>
      <c r="IN1298" s="16"/>
      <c r="IO1298" s="16"/>
      <c r="IP1298" s="150"/>
      <c r="IQ1298" s="150">
        <v>0</v>
      </c>
      <c r="IR1298" s="152" t="e">
        <v>#DIV/0!</v>
      </c>
      <c r="IS1298" s="16"/>
      <c r="IT1298" s="16"/>
      <c r="IU1298" s="16"/>
      <c r="IV1298" s="16"/>
      <c r="IW1298" s="16"/>
      <c r="IX1298" s="16"/>
      <c r="IY1298" s="16"/>
      <c r="IZ1298" s="16"/>
      <c r="JA1298" s="16"/>
      <c r="JB1298" s="16"/>
      <c r="JC1298" s="16"/>
      <c r="JD1298" s="16"/>
      <c r="JE1298" s="16"/>
      <c r="JF1298" s="16"/>
      <c r="JG1298" s="16"/>
      <c r="JH1298" s="16"/>
      <c r="JI1298" s="16"/>
      <c r="JJ1298" s="16"/>
      <c r="JK1298" s="16"/>
      <c r="JL1298" s="16"/>
      <c r="JM1298" s="16"/>
      <c r="JN1298" s="16"/>
      <c r="JO1298" s="16"/>
      <c r="JP1298" s="16"/>
      <c r="JQ1298" s="16"/>
      <c r="JR1298" s="16"/>
      <c r="JS1298" s="16"/>
      <c r="JT1298" s="16"/>
      <c r="JU1298" s="23"/>
      <c r="JV1298" s="16"/>
      <c r="JW1298" s="150"/>
      <c r="JX1298" s="150">
        <v>0</v>
      </c>
      <c r="JY1298" s="152" t="e">
        <v>#DIV/0!</v>
      </c>
      <c r="JZ1298" s="16"/>
      <c r="KA1298" s="16"/>
      <c r="KB1298" s="16"/>
      <c r="KC1298" s="16"/>
      <c r="KD1298" s="16"/>
      <c r="KE1298" s="16"/>
      <c r="KF1298" s="16"/>
      <c r="KG1298" s="16"/>
      <c r="KH1298" s="16"/>
      <c r="KI1298" s="16"/>
      <c r="KJ1298" s="16"/>
      <c r="KK1298" s="16"/>
      <c r="KL1298" s="16"/>
      <c r="KM1298" s="16"/>
      <c r="KN1298" s="16"/>
      <c r="KO1298" s="16"/>
      <c r="KP1298" s="16"/>
      <c r="KQ1298" s="16"/>
      <c r="KR1298" s="16"/>
      <c r="KS1298" s="16"/>
      <c r="KT1298" s="16"/>
      <c r="KU1298" s="16"/>
      <c r="KV1298" s="16"/>
      <c r="KW1298" s="16"/>
      <c r="KX1298" s="16"/>
      <c r="KY1298" s="16"/>
      <c r="KZ1298" s="16"/>
      <c r="LA1298" s="16"/>
      <c r="LB1298" s="16"/>
      <c r="LC1298" s="16"/>
      <c r="LD1298" s="16"/>
      <c r="LE1298" s="150"/>
      <c r="LF1298" s="150">
        <v>0</v>
      </c>
      <c r="LG1298" s="152" t="e">
        <v>#DIV/0!</v>
      </c>
      <c r="LH1298" s="16"/>
      <c r="LI1298" s="16"/>
      <c r="LJ1298" s="16"/>
      <c r="LK1298" s="16"/>
      <c r="LL1298" s="16"/>
      <c r="LM1298" s="16"/>
      <c r="LN1298" s="16"/>
      <c r="LO1298" s="16"/>
      <c r="LP1298" s="16"/>
      <c r="LQ1298" s="16"/>
      <c r="LR1298" s="16"/>
      <c r="LS1298" s="16"/>
      <c r="LT1298" s="16"/>
      <c r="LU1298" s="16"/>
      <c r="LV1298" s="16"/>
      <c r="LW1298" s="16"/>
      <c r="LX1298" s="16"/>
      <c r="LY1298" s="16"/>
      <c r="LZ1298" s="16"/>
      <c r="MA1298" s="16"/>
      <c r="MB1298" s="16"/>
      <c r="MC1298" s="16"/>
      <c r="MD1298" s="16"/>
      <c r="ME1298" s="16"/>
      <c r="MF1298" s="16"/>
      <c r="MG1298" s="16"/>
      <c r="MH1298" s="16"/>
      <c r="MI1298" s="16"/>
      <c r="MJ1298" s="16"/>
      <c r="MK1298" s="16"/>
      <c r="ML1298" s="16"/>
    </row>
    <row r="1299" spans="1:350" ht="13.9" customHeight="1" outlineLevel="2" x14ac:dyDescent="0.2">
      <c r="A1299" s="186"/>
      <c r="B1299" s="182"/>
      <c r="C1299" s="155"/>
      <c r="D1299" s="155"/>
      <c r="E1299" s="176"/>
      <c r="F1299" s="176"/>
      <c r="G1299" s="176"/>
      <c r="H1299" s="171"/>
      <c r="I1299" s="171"/>
      <c r="J1299" s="213"/>
      <c r="K1299" s="213"/>
      <c r="L1299" s="173"/>
      <c r="M1299" s="173"/>
      <c r="N1299" s="184"/>
      <c r="O1299" s="157"/>
      <c r="P1299" s="17" t="s">
        <v>26</v>
      </c>
      <c r="Q1299" s="151"/>
      <c r="R1299" s="151"/>
      <c r="S1299" s="153"/>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151"/>
      <c r="AY1299" s="151"/>
      <c r="AZ1299" s="153"/>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c r="CF1299" s="151"/>
      <c r="CG1299" s="151"/>
      <c r="CH1299" s="153"/>
      <c r="CI1299" s="141"/>
      <c r="CJ1299" s="141"/>
      <c r="CK1299" s="141"/>
      <c r="CL1299" s="141"/>
      <c r="CM1299" s="141"/>
      <c r="CN1299" s="141"/>
      <c r="CO1299" s="141"/>
      <c r="CP1299" s="141"/>
      <c r="CQ1299" s="141"/>
      <c r="CR1299" s="141"/>
      <c r="CS1299" s="141"/>
      <c r="CT1299" s="141"/>
      <c r="CU1299" s="141"/>
      <c r="CV1299" s="141"/>
      <c r="CW1299" s="141"/>
      <c r="CX1299" s="141"/>
      <c r="CY1299" s="141"/>
      <c r="CZ1299" s="141"/>
      <c r="DA1299" s="141"/>
      <c r="DB1299" s="141"/>
      <c r="DC1299" s="141"/>
      <c r="DD1299" s="141"/>
      <c r="DE1299" s="141"/>
      <c r="DF1299" s="141"/>
      <c r="DG1299" s="141"/>
      <c r="DH1299" s="141"/>
      <c r="DI1299" s="141"/>
      <c r="DJ1299" s="141"/>
      <c r="DK1299" s="141"/>
      <c r="DL1299" s="141"/>
      <c r="DM1299" s="141"/>
      <c r="DN1299" s="151"/>
      <c r="DO1299" s="151"/>
      <c r="DP1299" s="153"/>
      <c r="DQ1299" s="24"/>
      <c r="DR1299" s="24"/>
      <c r="DS1299" s="24"/>
      <c r="DT1299" s="24"/>
      <c r="DU1299" s="24"/>
      <c r="DV1299" s="24"/>
      <c r="DW1299" s="24"/>
      <c r="DX1299" s="24"/>
      <c r="DY1299" s="24"/>
      <c r="DZ1299" s="24"/>
      <c r="EA1299" s="24"/>
      <c r="EB1299" s="24"/>
      <c r="EC1299" s="24"/>
      <c r="ED1299" s="24"/>
      <c r="EE1299" s="24"/>
      <c r="EF1299" s="24"/>
      <c r="EG1299" s="24"/>
      <c r="EH1299" s="24"/>
      <c r="EI1299" s="24"/>
      <c r="EJ1299" s="24"/>
      <c r="EK1299" s="24"/>
      <c r="EL1299" s="24"/>
      <c r="EM1299" s="24"/>
      <c r="EN1299" s="24"/>
      <c r="EO1299" s="24"/>
      <c r="EP1299" s="24"/>
      <c r="EQ1299" s="24"/>
      <c r="ER1299" s="24"/>
      <c r="ES1299" s="151"/>
      <c r="ET1299" s="151"/>
      <c r="EU1299" s="153"/>
      <c r="EV1299" s="24"/>
      <c r="EW1299" s="125"/>
      <c r="EX1299" s="24"/>
      <c r="EY1299" s="24"/>
      <c r="EZ1299" s="24"/>
      <c r="FA1299" s="24"/>
      <c r="FB1299" s="24"/>
      <c r="FC1299" s="24"/>
      <c r="FD1299" s="24"/>
      <c r="FE1299" s="24"/>
      <c r="FF1299" s="24"/>
      <c r="FG1299" s="24"/>
      <c r="FH1299" s="24"/>
      <c r="FI1299" s="24"/>
      <c r="FJ1299" s="24"/>
      <c r="FK1299" s="24"/>
      <c r="FL1299" s="24"/>
      <c r="FM1299" s="24"/>
      <c r="FN1299" s="24"/>
      <c r="FO1299" s="24"/>
      <c r="FP1299" s="24"/>
      <c r="FQ1299" s="24"/>
      <c r="FR1299" s="24"/>
      <c r="FS1299" s="24"/>
      <c r="FT1299" s="24"/>
      <c r="FU1299" s="24"/>
      <c r="FV1299" s="24"/>
      <c r="FW1299" s="24"/>
      <c r="FX1299" s="24"/>
      <c r="FY1299" s="24"/>
      <c r="FZ1299" s="24"/>
      <c r="GA1299" s="151"/>
      <c r="GB1299" s="151"/>
      <c r="GC1299" s="153"/>
      <c r="GD1299" s="24"/>
      <c r="GE1299" s="24"/>
      <c r="GF1299" s="24"/>
      <c r="GG1299" s="24"/>
      <c r="GH1299" s="24"/>
      <c r="GI1299" s="24"/>
      <c r="GJ1299" s="24"/>
      <c r="GK1299" s="24"/>
      <c r="GL1299" s="24"/>
      <c r="GM1299" s="24"/>
      <c r="GN1299" s="24"/>
      <c r="GO1299" s="24"/>
      <c r="GP1299" s="24"/>
      <c r="GQ1299" s="24"/>
      <c r="GR1299" s="24"/>
      <c r="GS1299" s="24"/>
      <c r="GT1299" s="24"/>
      <c r="GU1299" s="24"/>
      <c r="GV1299" s="24"/>
      <c r="GW1299" s="24"/>
      <c r="GX1299" s="24"/>
      <c r="GY1299" s="24"/>
      <c r="GZ1299" s="24"/>
      <c r="HA1299" s="24"/>
      <c r="HB1299" s="24"/>
      <c r="HC1299" s="24"/>
      <c r="HD1299" s="24"/>
      <c r="HE1299" s="24"/>
      <c r="HF1299" s="24"/>
      <c r="HG1299" s="24"/>
      <c r="HH1299" s="151"/>
      <c r="HI1299" s="151"/>
      <c r="HJ1299" s="153"/>
      <c r="HK1299" s="24"/>
      <c r="HL1299" s="24"/>
      <c r="HM1299" s="24"/>
      <c r="HN1299" s="24"/>
      <c r="HO1299" s="24"/>
      <c r="HP1299" s="24"/>
      <c r="HQ1299" s="24"/>
      <c r="HR1299" s="24"/>
      <c r="HS1299" s="24"/>
      <c r="HT1299" s="24"/>
      <c r="HU1299" s="24"/>
      <c r="HV1299" s="24"/>
      <c r="HW1299" s="24"/>
      <c r="HX1299" s="24"/>
      <c r="HY1299" s="24"/>
      <c r="HZ1299" s="24"/>
      <c r="IA1299" s="24"/>
      <c r="IB1299" s="24"/>
      <c r="IC1299" s="24"/>
      <c r="ID1299" s="24"/>
      <c r="IE1299" s="24"/>
      <c r="IF1299" s="24"/>
      <c r="IG1299" s="24"/>
      <c r="IH1299" s="24"/>
      <c r="II1299" s="24"/>
      <c r="IJ1299" s="24"/>
      <c r="IK1299" s="24"/>
      <c r="IL1299" s="24"/>
      <c r="IM1299" s="24"/>
      <c r="IN1299" s="24"/>
      <c r="IO1299" s="24"/>
      <c r="IP1299" s="151"/>
      <c r="IQ1299" s="151"/>
      <c r="IR1299" s="153"/>
      <c r="IS1299" s="24"/>
      <c r="IT1299" s="24"/>
      <c r="IU1299" s="24"/>
      <c r="IV1299" s="24"/>
      <c r="IW1299" s="24"/>
      <c r="IX1299" s="24"/>
      <c r="IY1299" s="24"/>
      <c r="IZ1299" s="24"/>
      <c r="JA1299" s="24"/>
      <c r="JB1299" s="24"/>
      <c r="JC1299" s="24"/>
      <c r="JD1299" s="24"/>
      <c r="JE1299" s="24"/>
      <c r="JF1299" s="24"/>
      <c r="JG1299" s="24"/>
      <c r="JH1299" s="24"/>
      <c r="JI1299" s="24"/>
      <c r="JJ1299" s="24"/>
      <c r="JK1299" s="24"/>
      <c r="JL1299" s="24"/>
      <c r="JM1299" s="24"/>
      <c r="JN1299" s="24"/>
      <c r="JO1299" s="24"/>
      <c r="JP1299" s="24"/>
      <c r="JQ1299" s="24"/>
      <c r="JR1299" s="24"/>
      <c r="JS1299" s="24"/>
      <c r="JT1299" s="24"/>
      <c r="JU1299" s="25"/>
      <c r="JV1299" s="24"/>
      <c r="JW1299" s="151"/>
      <c r="JX1299" s="151"/>
      <c r="JY1299" s="153"/>
      <c r="JZ1299" s="24"/>
      <c r="KA1299" s="24"/>
      <c r="KB1299" s="24"/>
      <c r="KC1299" s="24"/>
      <c r="KD1299" s="24"/>
      <c r="KE1299" s="24"/>
      <c r="KF1299" s="24"/>
      <c r="KG1299" s="24"/>
      <c r="KH1299" s="24"/>
      <c r="KI1299" s="24"/>
      <c r="KJ1299" s="24"/>
      <c r="KK1299" s="24"/>
      <c r="KL1299" s="24"/>
      <c r="KM1299" s="24"/>
      <c r="KN1299" s="24"/>
      <c r="KO1299" s="24"/>
      <c r="KP1299" s="24"/>
      <c r="KQ1299" s="24"/>
      <c r="KR1299" s="24"/>
      <c r="KS1299" s="24"/>
      <c r="KT1299" s="24"/>
      <c r="KU1299" s="24"/>
      <c r="KV1299" s="24"/>
      <c r="KW1299" s="24"/>
      <c r="KX1299" s="24"/>
      <c r="KY1299" s="24"/>
      <c r="KZ1299" s="24"/>
      <c r="LA1299" s="24"/>
      <c r="LB1299" s="24"/>
      <c r="LC1299" s="24"/>
      <c r="LD1299" s="24"/>
      <c r="LE1299" s="151"/>
      <c r="LF1299" s="151"/>
      <c r="LG1299" s="153"/>
      <c r="LH1299" s="24"/>
      <c r="LI1299" s="24"/>
      <c r="LJ1299" s="24"/>
      <c r="LK1299" s="24"/>
      <c r="LL1299" s="24"/>
      <c r="LM1299" s="24"/>
      <c r="LN1299" s="24"/>
      <c r="LO1299" s="24"/>
      <c r="LP1299" s="24"/>
      <c r="LQ1299" s="24"/>
      <c r="LR1299" s="24"/>
      <c r="LS1299" s="24"/>
      <c r="LT1299" s="24"/>
      <c r="LU1299" s="24"/>
      <c r="LV1299" s="24"/>
      <c r="LW1299" s="24"/>
      <c r="LX1299" s="24"/>
      <c r="LY1299" s="24"/>
      <c r="LZ1299" s="24"/>
      <c r="MA1299" s="24"/>
      <c r="MB1299" s="24"/>
      <c r="MC1299" s="24"/>
      <c r="MD1299" s="24"/>
      <c r="ME1299" s="24"/>
      <c r="MF1299" s="24"/>
      <c r="MG1299" s="24"/>
      <c r="MH1299" s="24"/>
      <c r="MI1299" s="24"/>
      <c r="MJ1299" s="24"/>
      <c r="MK1299" s="24"/>
      <c r="ML1299" s="24"/>
    </row>
    <row r="1300" spans="1:350" ht="13.9" customHeight="1" outlineLevel="2" x14ac:dyDescent="0.2">
      <c r="A1300" s="185" t="s">
        <v>779</v>
      </c>
      <c r="B1300" s="181" t="s">
        <v>763</v>
      </c>
      <c r="C1300" s="154" t="s">
        <v>59</v>
      </c>
      <c r="D1300" s="154">
        <v>4</v>
      </c>
      <c r="E1300" s="175"/>
      <c r="F1300" s="175">
        <f>D1300-E1300</f>
        <v>4</v>
      </c>
      <c r="G1300" s="175" t="s">
        <v>943</v>
      </c>
      <c r="H1300" s="170" t="s">
        <v>942</v>
      </c>
      <c r="I1300" s="170" t="s">
        <v>939</v>
      </c>
      <c r="J1300" s="212">
        <f ca="1">E1300+Q1300+AX1300+CF1300+DN1300+ES1300+GA1300+HH1300+IP1300+JW1300+LE1300</f>
        <v>0</v>
      </c>
      <c r="K1300" s="212">
        <f>E1300+R1300+AY1300+CG1300+DO1300+ET1300+GB1300+HI1300+IQ1300+JX1300+LF1300</f>
        <v>0</v>
      </c>
      <c r="L1300" s="172" t="e">
        <f ca="1">K1300/J1300</f>
        <v>#DIV/0!</v>
      </c>
      <c r="M1300" s="172">
        <f>K1300/D1300</f>
        <v>0</v>
      </c>
      <c r="N1300" s="183">
        <f ca="1">SUMIF($EV$8:$FZ$9,$O$5,$EV1301:$FZ1301)-SUMIF($EV$8:$FZ$9,$Q$5,$EV1301:$FZ1301)</f>
        <v>0</v>
      </c>
      <c r="O1300" s="156"/>
      <c r="P1300" s="16" t="s">
        <v>25</v>
      </c>
      <c r="Q1300" s="150">
        <v>0</v>
      </c>
      <c r="R1300" s="150">
        <v>0</v>
      </c>
      <c r="S1300" s="152" t="e">
        <v>#DIV/0!</v>
      </c>
      <c r="T1300" s="16"/>
      <c r="U1300" s="16"/>
      <c r="V1300" s="16"/>
      <c r="W1300" s="16"/>
      <c r="X1300" s="16"/>
      <c r="Y1300" s="16"/>
      <c r="Z1300" s="16"/>
      <c r="AA1300" s="16"/>
      <c r="AB1300" s="16"/>
      <c r="AC1300" s="16"/>
      <c r="AD1300" s="16"/>
      <c r="AE1300" s="16"/>
      <c r="AF1300" s="16"/>
      <c r="AG1300" s="16"/>
      <c r="AH1300" s="16"/>
      <c r="AI1300" s="16"/>
      <c r="AJ1300" s="16"/>
      <c r="AK1300" s="16"/>
      <c r="AL1300" s="16"/>
      <c r="AM1300" s="16"/>
      <c r="AN1300" s="16"/>
      <c r="AO1300" s="16"/>
      <c r="AP1300" s="16"/>
      <c r="AQ1300" s="16"/>
      <c r="AR1300" s="16"/>
      <c r="AS1300" s="16"/>
      <c r="AT1300" s="16"/>
      <c r="AU1300" s="16"/>
      <c r="AV1300" s="16"/>
      <c r="AW1300" s="16"/>
      <c r="AX1300" s="150">
        <f t="shared" ca="1" si="3200"/>
        <v>0</v>
      </c>
      <c r="AY1300" s="150">
        <f>SUM(BA1301:CE1301)</f>
        <v>0</v>
      </c>
      <c r="AZ1300" s="152" t="e">
        <f ca="1">AY1300/AX1300</f>
        <v>#DIV/0!</v>
      </c>
      <c r="BA1300" s="16"/>
      <c r="BB1300" s="16"/>
      <c r="BC1300" s="16"/>
      <c r="BD1300" s="16"/>
      <c r="BE1300" s="16"/>
      <c r="BF1300" s="16"/>
      <c r="BG1300" s="16"/>
      <c r="BH1300" s="16"/>
      <c r="BI1300" s="16"/>
      <c r="BJ1300" s="16"/>
      <c r="BK1300" s="16"/>
      <c r="BL1300" s="16"/>
      <c r="BM1300" s="16"/>
      <c r="BN1300" s="16"/>
      <c r="BO1300" s="16"/>
      <c r="BP1300" s="16"/>
      <c r="BQ1300" s="16"/>
      <c r="BR1300" s="16"/>
      <c r="BS1300" s="16"/>
      <c r="BT1300" s="16"/>
      <c r="BU1300" s="16"/>
      <c r="BV1300" s="16"/>
      <c r="BW1300" s="16"/>
      <c r="BX1300" s="16"/>
      <c r="BY1300" s="16"/>
      <c r="BZ1300" s="16"/>
      <c r="CA1300" s="16"/>
      <c r="CB1300" s="16"/>
      <c r="CC1300" s="16"/>
      <c r="CD1300" s="16"/>
      <c r="CE1300" s="16"/>
      <c r="CF1300" s="150">
        <f t="shared" ref="CF1300" si="3385">SUM(CI1300:DM1300)</f>
        <v>0</v>
      </c>
      <c r="CG1300" s="150">
        <f>SUM(CI1301:DM1301)</f>
        <v>0</v>
      </c>
      <c r="CH1300" s="152" t="e">
        <f>CG1300/CF1300</f>
        <v>#DIV/0!</v>
      </c>
      <c r="CI1300" s="129"/>
      <c r="CJ1300" s="129"/>
      <c r="CK1300" s="129"/>
      <c r="CL1300" s="129"/>
      <c r="CM1300" s="129"/>
      <c r="CN1300" s="129"/>
      <c r="CO1300" s="129"/>
      <c r="CP1300" s="129"/>
      <c r="CQ1300" s="129"/>
      <c r="CR1300" s="129"/>
      <c r="CS1300" s="129"/>
      <c r="CT1300" s="129"/>
      <c r="CU1300" s="129"/>
      <c r="CV1300" s="129"/>
      <c r="CW1300" s="129"/>
      <c r="CX1300" s="129"/>
      <c r="CY1300" s="129"/>
      <c r="CZ1300" s="129"/>
      <c r="DA1300" s="129"/>
      <c r="DB1300" s="129"/>
      <c r="DC1300" s="129"/>
      <c r="DD1300" s="129"/>
      <c r="DE1300" s="129"/>
      <c r="DF1300" s="129"/>
      <c r="DG1300" s="129"/>
      <c r="DH1300" s="129"/>
      <c r="DI1300" s="129"/>
      <c r="DJ1300" s="129"/>
      <c r="DK1300" s="129"/>
      <c r="DL1300" s="129"/>
      <c r="DM1300" s="129"/>
      <c r="DN1300" s="150">
        <f t="shared" ref="DN1300" si="3386">SUM(DQ1300:ER1300)</f>
        <v>0</v>
      </c>
      <c r="DO1300" s="150">
        <f>SUM(DQ1301:ER1301)</f>
        <v>0</v>
      </c>
      <c r="DP1300" s="152" t="e">
        <f t="shared" si="3240"/>
        <v>#DIV/0!</v>
      </c>
      <c r="DQ1300" s="16"/>
      <c r="DR1300" s="16"/>
      <c r="DS1300" s="16"/>
      <c r="DT1300" s="16"/>
      <c r="DU1300" s="16"/>
      <c r="DV1300" s="16"/>
      <c r="DW1300" s="16"/>
      <c r="DX1300" s="16"/>
      <c r="DY1300" s="16"/>
      <c r="DZ1300" s="16"/>
      <c r="EA1300" s="16"/>
      <c r="EB1300" s="16"/>
      <c r="EC1300" s="16"/>
      <c r="ED1300" s="16"/>
      <c r="EE1300" s="16"/>
      <c r="EF1300" s="16"/>
      <c r="EG1300" s="16"/>
      <c r="EH1300" s="16"/>
      <c r="EI1300" s="16"/>
      <c r="EJ1300" s="16"/>
      <c r="EK1300" s="16"/>
      <c r="EL1300" s="16"/>
      <c r="EM1300" s="16"/>
      <c r="EN1300" s="16"/>
      <c r="EO1300" s="16"/>
      <c r="EP1300" s="16"/>
      <c r="EQ1300" s="16"/>
      <c r="ER1300" s="16"/>
      <c r="ES1300" s="150">
        <f t="shared" ref="ES1300:ES1328" ca="1" si="3387">SUMIF($EV$8:$FZ$9,$O$5,EV1300:FZ1300)</f>
        <v>0</v>
      </c>
      <c r="ET1300" s="150">
        <f t="shared" si="3276"/>
        <v>0</v>
      </c>
      <c r="EU1300" s="152" t="e">
        <f t="shared" ca="1" si="3277"/>
        <v>#DIV/0!</v>
      </c>
      <c r="EV1300" s="16"/>
      <c r="EW1300" s="67"/>
      <c r="EX1300" s="16"/>
      <c r="EY1300" s="16"/>
      <c r="EZ1300" s="16"/>
      <c r="FA1300" s="16"/>
      <c r="FB1300" s="16"/>
      <c r="FC1300" s="16"/>
      <c r="FD1300" s="16"/>
      <c r="FE1300" s="16"/>
      <c r="FF1300" s="16"/>
      <c r="FG1300" s="16"/>
      <c r="FH1300" s="16"/>
      <c r="FI1300" s="16"/>
      <c r="FJ1300" s="16"/>
      <c r="FK1300" s="16"/>
      <c r="FL1300" s="16"/>
      <c r="FM1300" s="16"/>
      <c r="FN1300" s="16"/>
      <c r="FO1300" s="16"/>
      <c r="FP1300" s="16"/>
      <c r="FQ1300" s="16"/>
      <c r="FR1300" s="16"/>
      <c r="FS1300" s="16"/>
      <c r="FT1300" s="16"/>
      <c r="FU1300" s="16"/>
      <c r="FV1300" s="16"/>
      <c r="FW1300" s="16"/>
      <c r="FX1300" s="16"/>
      <c r="FY1300" s="16"/>
      <c r="FZ1300" s="16"/>
      <c r="GA1300" s="150">
        <f t="shared" ref="GA1300" ca="1" si="3388">SUMIF($GD$8:$HG$9,$O$5,GD1300:HG1300)</f>
        <v>0</v>
      </c>
      <c r="GB1300" s="150">
        <f t="shared" ref="GB1300" si="3389">SUM(GD1301:HG1301)</f>
        <v>0</v>
      </c>
      <c r="GC1300" s="152" t="e">
        <f t="shared" ref="GC1300" ca="1" si="3390">GB1300/GA1300</f>
        <v>#DIV/0!</v>
      </c>
      <c r="GD1300" s="16"/>
      <c r="GE1300" s="16"/>
      <c r="GF1300" s="16"/>
      <c r="GG1300" s="16"/>
      <c r="GH1300" s="16"/>
      <c r="GI1300" s="16"/>
      <c r="GJ1300" s="16"/>
      <c r="GK1300" s="16"/>
      <c r="GL1300" s="16"/>
      <c r="GM1300" s="16"/>
      <c r="GN1300" s="16"/>
      <c r="GO1300" s="16"/>
      <c r="GP1300" s="16"/>
      <c r="GQ1300" s="16"/>
      <c r="GR1300" s="16"/>
      <c r="GS1300" s="16"/>
      <c r="GT1300" s="16"/>
      <c r="GU1300" s="16"/>
      <c r="GV1300" s="16"/>
      <c r="GW1300" s="16"/>
      <c r="GX1300" s="16"/>
      <c r="GY1300" s="16"/>
      <c r="GZ1300" s="16"/>
      <c r="HA1300" s="16"/>
      <c r="HB1300" s="16"/>
      <c r="HC1300" s="16"/>
      <c r="HD1300" s="16"/>
      <c r="HE1300" s="16"/>
      <c r="HF1300" s="16"/>
      <c r="HG1300" s="16"/>
      <c r="HH1300" s="150"/>
      <c r="HI1300" s="150">
        <v>0</v>
      </c>
      <c r="HJ1300" s="152" t="e">
        <v>#DIV/0!</v>
      </c>
      <c r="HK1300" s="16"/>
      <c r="HL1300" s="16"/>
      <c r="HM1300" s="16"/>
      <c r="HN1300" s="16"/>
      <c r="HO1300" s="16"/>
      <c r="HP1300" s="16"/>
      <c r="HQ1300" s="16"/>
      <c r="HR1300" s="16"/>
      <c r="HS1300" s="16"/>
      <c r="HT1300" s="16"/>
      <c r="HU1300" s="16"/>
      <c r="HV1300" s="16"/>
      <c r="HW1300" s="16"/>
      <c r="HX1300" s="16"/>
      <c r="HY1300" s="16"/>
      <c r="HZ1300" s="16"/>
      <c r="IA1300" s="16"/>
      <c r="IB1300" s="16"/>
      <c r="IC1300" s="16"/>
      <c r="ID1300" s="16"/>
      <c r="IE1300" s="16"/>
      <c r="IF1300" s="16"/>
      <c r="IG1300" s="16"/>
      <c r="IH1300" s="16">
        <v>4</v>
      </c>
      <c r="II1300" s="16"/>
      <c r="IJ1300" s="16"/>
      <c r="IK1300" s="16"/>
      <c r="IL1300" s="16"/>
      <c r="IM1300" s="16"/>
      <c r="IN1300" s="16"/>
      <c r="IO1300" s="16"/>
      <c r="IP1300" s="150"/>
      <c r="IQ1300" s="150">
        <v>0</v>
      </c>
      <c r="IR1300" s="152" t="e">
        <v>#DIV/0!</v>
      </c>
      <c r="IS1300" s="16"/>
      <c r="IT1300" s="16"/>
      <c r="IU1300" s="16"/>
      <c r="IV1300" s="16"/>
      <c r="IW1300" s="16"/>
      <c r="IX1300" s="16"/>
      <c r="IY1300" s="16"/>
      <c r="IZ1300" s="16"/>
      <c r="JA1300" s="16"/>
      <c r="JB1300" s="16"/>
      <c r="JC1300" s="16"/>
      <c r="JD1300" s="16"/>
      <c r="JE1300" s="16"/>
      <c r="JF1300" s="16"/>
      <c r="JG1300" s="16"/>
      <c r="JH1300" s="16"/>
      <c r="JI1300" s="16"/>
      <c r="JJ1300" s="16"/>
      <c r="JK1300" s="16"/>
      <c r="JL1300" s="16"/>
      <c r="JM1300" s="16"/>
      <c r="JN1300" s="16"/>
      <c r="JO1300" s="16"/>
      <c r="JP1300" s="16"/>
      <c r="JQ1300" s="16"/>
      <c r="JR1300" s="16"/>
      <c r="JS1300" s="16"/>
      <c r="JT1300" s="16"/>
      <c r="JU1300" s="23"/>
      <c r="JV1300" s="16"/>
      <c r="JW1300" s="150"/>
      <c r="JX1300" s="150">
        <v>0</v>
      </c>
      <c r="JY1300" s="152" t="e">
        <v>#DIV/0!</v>
      </c>
      <c r="JZ1300" s="16"/>
      <c r="KA1300" s="16"/>
      <c r="KB1300" s="16"/>
      <c r="KC1300" s="16"/>
      <c r="KD1300" s="16"/>
      <c r="KE1300" s="16"/>
      <c r="KF1300" s="16"/>
      <c r="KG1300" s="16"/>
      <c r="KH1300" s="16"/>
      <c r="KI1300" s="16"/>
      <c r="KJ1300" s="16"/>
      <c r="KK1300" s="16"/>
      <c r="KL1300" s="16"/>
      <c r="KM1300" s="16"/>
      <c r="KN1300" s="16"/>
      <c r="KO1300" s="16"/>
      <c r="KP1300" s="16"/>
      <c r="KQ1300" s="16"/>
      <c r="KR1300" s="16"/>
      <c r="KS1300" s="16"/>
      <c r="KT1300" s="16"/>
      <c r="KU1300" s="16"/>
      <c r="KV1300" s="16"/>
      <c r="KW1300" s="16"/>
      <c r="KX1300" s="16"/>
      <c r="KY1300" s="16"/>
      <c r="KZ1300" s="16"/>
      <c r="LA1300" s="16"/>
      <c r="LB1300" s="16"/>
      <c r="LC1300" s="16"/>
      <c r="LD1300" s="16"/>
      <c r="LE1300" s="150"/>
      <c r="LF1300" s="150">
        <v>0</v>
      </c>
      <c r="LG1300" s="152" t="e">
        <v>#DIV/0!</v>
      </c>
      <c r="LH1300" s="16"/>
      <c r="LI1300" s="16"/>
      <c r="LJ1300" s="16"/>
      <c r="LK1300" s="16"/>
      <c r="LL1300" s="16"/>
      <c r="LM1300" s="16"/>
      <c r="LN1300" s="16"/>
      <c r="LO1300" s="16"/>
      <c r="LP1300" s="16"/>
      <c r="LQ1300" s="16"/>
      <c r="LR1300" s="16"/>
      <c r="LS1300" s="16"/>
      <c r="LT1300" s="16"/>
      <c r="LU1300" s="16"/>
      <c r="LV1300" s="16"/>
      <c r="LW1300" s="16"/>
      <c r="LX1300" s="16"/>
      <c r="LY1300" s="16"/>
      <c r="LZ1300" s="16"/>
      <c r="MA1300" s="16"/>
      <c r="MB1300" s="16"/>
      <c r="MC1300" s="16"/>
      <c r="MD1300" s="16"/>
      <c r="ME1300" s="16"/>
      <c r="MF1300" s="16"/>
      <c r="MG1300" s="16"/>
      <c r="MH1300" s="16"/>
      <c r="MI1300" s="16"/>
      <c r="MJ1300" s="16"/>
      <c r="MK1300" s="16"/>
      <c r="ML1300" s="16"/>
    </row>
    <row r="1301" spans="1:350" ht="13.9" customHeight="1" outlineLevel="2" x14ac:dyDescent="0.2">
      <c r="A1301" s="186"/>
      <c r="B1301" s="182"/>
      <c r="C1301" s="155"/>
      <c r="D1301" s="155"/>
      <c r="E1301" s="176"/>
      <c r="F1301" s="176"/>
      <c r="G1301" s="176"/>
      <c r="H1301" s="171"/>
      <c r="I1301" s="171"/>
      <c r="J1301" s="213"/>
      <c r="K1301" s="213"/>
      <c r="L1301" s="173"/>
      <c r="M1301" s="173"/>
      <c r="N1301" s="184"/>
      <c r="O1301" s="157"/>
      <c r="P1301" s="17" t="s">
        <v>26</v>
      </c>
      <c r="Q1301" s="151"/>
      <c r="R1301" s="151"/>
      <c r="S1301" s="153"/>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151"/>
      <c r="AY1301" s="151"/>
      <c r="AZ1301" s="153"/>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c r="CF1301" s="151"/>
      <c r="CG1301" s="151"/>
      <c r="CH1301" s="153"/>
      <c r="CI1301" s="141"/>
      <c r="CJ1301" s="141"/>
      <c r="CK1301" s="141"/>
      <c r="CL1301" s="141"/>
      <c r="CM1301" s="141"/>
      <c r="CN1301" s="141"/>
      <c r="CO1301" s="141"/>
      <c r="CP1301" s="141"/>
      <c r="CQ1301" s="141"/>
      <c r="CR1301" s="141"/>
      <c r="CS1301" s="141"/>
      <c r="CT1301" s="141"/>
      <c r="CU1301" s="141"/>
      <c r="CV1301" s="141"/>
      <c r="CW1301" s="141"/>
      <c r="CX1301" s="141"/>
      <c r="CY1301" s="141"/>
      <c r="CZ1301" s="141"/>
      <c r="DA1301" s="141"/>
      <c r="DB1301" s="141"/>
      <c r="DC1301" s="141"/>
      <c r="DD1301" s="141"/>
      <c r="DE1301" s="141"/>
      <c r="DF1301" s="141"/>
      <c r="DG1301" s="141"/>
      <c r="DH1301" s="141"/>
      <c r="DI1301" s="141"/>
      <c r="DJ1301" s="141"/>
      <c r="DK1301" s="141"/>
      <c r="DL1301" s="141"/>
      <c r="DM1301" s="141"/>
      <c r="DN1301" s="151"/>
      <c r="DO1301" s="151"/>
      <c r="DP1301" s="153"/>
      <c r="DQ1301" s="24"/>
      <c r="DR1301" s="24"/>
      <c r="DS1301" s="24"/>
      <c r="DT1301" s="24"/>
      <c r="DU1301" s="24"/>
      <c r="DV1301" s="24"/>
      <c r="DW1301" s="24"/>
      <c r="DX1301" s="24"/>
      <c r="DY1301" s="24"/>
      <c r="DZ1301" s="24"/>
      <c r="EA1301" s="24"/>
      <c r="EB1301" s="24"/>
      <c r="EC1301" s="24"/>
      <c r="ED1301" s="24"/>
      <c r="EE1301" s="24"/>
      <c r="EF1301" s="24"/>
      <c r="EG1301" s="24"/>
      <c r="EH1301" s="24"/>
      <c r="EI1301" s="24"/>
      <c r="EJ1301" s="24"/>
      <c r="EK1301" s="24"/>
      <c r="EL1301" s="24"/>
      <c r="EM1301" s="24"/>
      <c r="EN1301" s="24"/>
      <c r="EO1301" s="24"/>
      <c r="EP1301" s="24"/>
      <c r="EQ1301" s="24"/>
      <c r="ER1301" s="24"/>
      <c r="ES1301" s="151"/>
      <c r="ET1301" s="151"/>
      <c r="EU1301" s="153"/>
      <c r="EV1301" s="24"/>
      <c r="EW1301" s="125"/>
      <c r="EX1301" s="24"/>
      <c r="EY1301" s="24"/>
      <c r="EZ1301" s="24"/>
      <c r="FA1301" s="24"/>
      <c r="FB1301" s="24"/>
      <c r="FC1301" s="24"/>
      <c r="FD1301" s="24"/>
      <c r="FE1301" s="24"/>
      <c r="FF1301" s="24"/>
      <c r="FG1301" s="24"/>
      <c r="FH1301" s="24"/>
      <c r="FI1301" s="24"/>
      <c r="FJ1301" s="24"/>
      <c r="FK1301" s="24"/>
      <c r="FL1301" s="24"/>
      <c r="FM1301" s="24"/>
      <c r="FN1301" s="24"/>
      <c r="FO1301" s="24"/>
      <c r="FP1301" s="24"/>
      <c r="FQ1301" s="24"/>
      <c r="FR1301" s="24"/>
      <c r="FS1301" s="24"/>
      <c r="FT1301" s="24"/>
      <c r="FU1301" s="24"/>
      <c r="FV1301" s="24"/>
      <c r="FW1301" s="24"/>
      <c r="FX1301" s="24"/>
      <c r="FY1301" s="24"/>
      <c r="FZ1301" s="24"/>
      <c r="GA1301" s="151"/>
      <c r="GB1301" s="151"/>
      <c r="GC1301" s="153"/>
      <c r="GD1301" s="24"/>
      <c r="GE1301" s="24"/>
      <c r="GF1301" s="24"/>
      <c r="GG1301" s="24"/>
      <c r="GH1301" s="24"/>
      <c r="GI1301" s="24"/>
      <c r="GJ1301" s="24"/>
      <c r="GK1301" s="24"/>
      <c r="GL1301" s="24"/>
      <c r="GM1301" s="24"/>
      <c r="GN1301" s="24"/>
      <c r="GO1301" s="24"/>
      <c r="GP1301" s="24"/>
      <c r="GQ1301" s="24"/>
      <c r="GR1301" s="24"/>
      <c r="GS1301" s="24"/>
      <c r="GT1301" s="24"/>
      <c r="GU1301" s="24"/>
      <c r="GV1301" s="24"/>
      <c r="GW1301" s="24"/>
      <c r="GX1301" s="24"/>
      <c r="GY1301" s="24"/>
      <c r="GZ1301" s="24"/>
      <c r="HA1301" s="24"/>
      <c r="HB1301" s="24"/>
      <c r="HC1301" s="24"/>
      <c r="HD1301" s="24"/>
      <c r="HE1301" s="24"/>
      <c r="HF1301" s="24"/>
      <c r="HG1301" s="24"/>
      <c r="HH1301" s="151"/>
      <c r="HI1301" s="151"/>
      <c r="HJ1301" s="153"/>
      <c r="HK1301" s="24"/>
      <c r="HL1301" s="24"/>
      <c r="HM1301" s="24"/>
      <c r="HN1301" s="24"/>
      <c r="HO1301" s="24"/>
      <c r="HP1301" s="24"/>
      <c r="HQ1301" s="24"/>
      <c r="HR1301" s="24"/>
      <c r="HS1301" s="24"/>
      <c r="HT1301" s="24"/>
      <c r="HU1301" s="24"/>
      <c r="HV1301" s="24"/>
      <c r="HW1301" s="24"/>
      <c r="HX1301" s="24"/>
      <c r="HY1301" s="24"/>
      <c r="HZ1301" s="24"/>
      <c r="IA1301" s="24"/>
      <c r="IB1301" s="24"/>
      <c r="IC1301" s="24"/>
      <c r="ID1301" s="24"/>
      <c r="IE1301" s="24"/>
      <c r="IF1301" s="24"/>
      <c r="IG1301" s="24"/>
      <c r="IH1301" s="24"/>
      <c r="II1301" s="24"/>
      <c r="IJ1301" s="24"/>
      <c r="IK1301" s="24"/>
      <c r="IL1301" s="24"/>
      <c r="IM1301" s="24"/>
      <c r="IN1301" s="24"/>
      <c r="IO1301" s="24"/>
      <c r="IP1301" s="151"/>
      <c r="IQ1301" s="151"/>
      <c r="IR1301" s="153"/>
      <c r="IS1301" s="24"/>
      <c r="IT1301" s="24"/>
      <c r="IU1301" s="24"/>
      <c r="IV1301" s="24"/>
      <c r="IW1301" s="24"/>
      <c r="IX1301" s="24"/>
      <c r="IY1301" s="24"/>
      <c r="IZ1301" s="24"/>
      <c r="JA1301" s="24"/>
      <c r="JB1301" s="24"/>
      <c r="JC1301" s="24"/>
      <c r="JD1301" s="24"/>
      <c r="JE1301" s="24"/>
      <c r="JF1301" s="24"/>
      <c r="JG1301" s="24"/>
      <c r="JH1301" s="24"/>
      <c r="JI1301" s="24"/>
      <c r="JJ1301" s="24"/>
      <c r="JK1301" s="24"/>
      <c r="JL1301" s="24"/>
      <c r="JM1301" s="24"/>
      <c r="JN1301" s="24"/>
      <c r="JO1301" s="24"/>
      <c r="JP1301" s="24"/>
      <c r="JQ1301" s="24"/>
      <c r="JR1301" s="24"/>
      <c r="JS1301" s="24"/>
      <c r="JT1301" s="24"/>
      <c r="JU1301" s="25"/>
      <c r="JV1301" s="24"/>
      <c r="JW1301" s="151"/>
      <c r="JX1301" s="151"/>
      <c r="JY1301" s="153"/>
      <c r="JZ1301" s="24"/>
      <c r="KA1301" s="24"/>
      <c r="KB1301" s="24"/>
      <c r="KC1301" s="24"/>
      <c r="KD1301" s="24"/>
      <c r="KE1301" s="24"/>
      <c r="KF1301" s="24"/>
      <c r="KG1301" s="24"/>
      <c r="KH1301" s="24"/>
      <c r="KI1301" s="24"/>
      <c r="KJ1301" s="24"/>
      <c r="KK1301" s="24"/>
      <c r="KL1301" s="24"/>
      <c r="KM1301" s="24"/>
      <c r="KN1301" s="24"/>
      <c r="KO1301" s="24"/>
      <c r="KP1301" s="24"/>
      <c r="KQ1301" s="24"/>
      <c r="KR1301" s="24"/>
      <c r="KS1301" s="24"/>
      <c r="KT1301" s="24"/>
      <c r="KU1301" s="24"/>
      <c r="KV1301" s="24"/>
      <c r="KW1301" s="24"/>
      <c r="KX1301" s="24"/>
      <c r="KY1301" s="24"/>
      <c r="KZ1301" s="24"/>
      <c r="LA1301" s="24"/>
      <c r="LB1301" s="24"/>
      <c r="LC1301" s="24"/>
      <c r="LD1301" s="24"/>
      <c r="LE1301" s="151"/>
      <c r="LF1301" s="151"/>
      <c r="LG1301" s="153"/>
      <c r="LH1301" s="24"/>
      <c r="LI1301" s="24"/>
      <c r="LJ1301" s="24"/>
      <c r="LK1301" s="24"/>
      <c r="LL1301" s="24"/>
      <c r="LM1301" s="24"/>
      <c r="LN1301" s="24"/>
      <c r="LO1301" s="24"/>
      <c r="LP1301" s="24"/>
      <c r="LQ1301" s="24"/>
      <c r="LR1301" s="24"/>
      <c r="LS1301" s="24"/>
      <c r="LT1301" s="24"/>
      <c r="LU1301" s="24"/>
      <c r="LV1301" s="24"/>
      <c r="LW1301" s="24"/>
      <c r="LX1301" s="24"/>
      <c r="LY1301" s="24"/>
      <c r="LZ1301" s="24"/>
      <c r="MA1301" s="24"/>
      <c r="MB1301" s="24"/>
      <c r="MC1301" s="24"/>
      <c r="MD1301" s="24"/>
      <c r="ME1301" s="24"/>
      <c r="MF1301" s="24"/>
      <c r="MG1301" s="24"/>
      <c r="MH1301" s="24"/>
      <c r="MI1301" s="24"/>
      <c r="MJ1301" s="24"/>
      <c r="MK1301" s="24"/>
      <c r="ML1301" s="24"/>
    </row>
    <row r="1302" spans="1:350" ht="13.9" customHeight="1" outlineLevel="2" x14ac:dyDescent="0.2">
      <c r="A1302" s="185" t="s">
        <v>780</v>
      </c>
      <c r="B1302" s="181" t="s">
        <v>793</v>
      </c>
      <c r="C1302" s="154" t="s">
        <v>59</v>
      </c>
      <c r="D1302" s="154">
        <v>164</v>
      </c>
      <c r="E1302" s="175"/>
      <c r="F1302" s="175">
        <f>D1302-E1302</f>
        <v>164</v>
      </c>
      <c r="G1302" s="175" t="s">
        <v>849</v>
      </c>
      <c r="H1302" s="170" t="s">
        <v>862</v>
      </c>
      <c r="I1302" s="170" t="s">
        <v>975</v>
      </c>
      <c r="J1302" s="212">
        <f ca="1">E1302+Q1302+AX1302+CF1302+DN1302+ES1302+GA1302+HH1302+IP1302+JW1302+LE1302</f>
        <v>153</v>
      </c>
      <c r="K1302" s="212">
        <f>E1302+R1302+AY1302+CG1302+DO1302+ET1302+GB1302+HI1302+IQ1302+JX1302+LF1302</f>
        <v>0</v>
      </c>
      <c r="L1302" s="172">
        <f ca="1">K1302/J1302</f>
        <v>0</v>
      </c>
      <c r="M1302" s="172">
        <f>K1302/D1302</f>
        <v>0</v>
      </c>
      <c r="N1302" s="183">
        <f ca="1">SUMIF($EV$8:$FZ$9,$O$5,$EV1303:$FZ1303)-SUMIF($EV$8:$FZ$9,$Q$5,$EV1303:$FZ1303)</f>
        <v>0</v>
      </c>
      <c r="O1302" s="156"/>
      <c r="P1302" s="16" t="s">
        <v>25</v>
      </c>
      <c r="Q1302" s="150">
        <v>0</v>
      </c>
      <c r="R1302" s="150">
        <v>0</v>
      </c>
      <c r="S1302" s="152" t="e">
        <v>#DIV/0!</v>
      </c>
      <c r="T1302" s="16"/>
      <c r="U1302" s="16"/>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c r="AX1302" s="150">
        <f t="shared" ca="1" si="3200"/>
        <v>0</v>
      </c>
      <c r="AY1302" s="150">
        <f>SUM(BA1303:CE1303)</f>
        <v>0</v>
      </c>
      <c r="AZ1302" s="152" t="e">
        <f ca="1">AY1302/AX1302</f>
        <v>#DIV/0!</v>
      </c>
      <c r="BA1302" s="16"/>
      <c r="BB1302" s="16"/>
      <c r="BC1302" s="16"/>
      <c r="BD1302" s="16"/>
      <c r="BE1302" s="16"/>
      <c r="BF1302" s="16"/>
      <c r="BG1302" s="16"/>
      <c r="BH1302" s="16"/>
      <c r="BI1302" s="16"/>
      <c r="BJ1302" s="16"/>
      <c r="BK1302" s="16"/>
      <c r="BL1302" s="16"/>
      <c r="BM1302" s="16"/>
      <c r="BN1302" s="16"/>
      <c r="BO1302" s="16"/>
      <c r="BP1302" s="16"/>
      <c r="BQ1302" s="16"/>
      <c r="BR1302" s="16"/>
      <c r="BS1302" s="16"/>
      <c r="BT1302" s="16"/>
      <c r="BU1302" s="16"/>
      <c r="BV1302" s="16"/>
      <c r="BW1302" s="16"/>
      <c r="BX1302" s="16"/>
      <c r="BY1302" s="16"/>
      <c r="BZ1302" s="16"/>
      <c r="CA1302" s="16"/>
      <c r="CB1302" s="16"/>
      <c r="CC1302" s="16"/>
      <c r="CD1302" s="16"/>
      <c r="CE1302" s="16"/>
      <c r="CF1302" s="150">
        <f t="shared" ref="CF1302" si="3391">SUM(CI1302:DM1302)</f>
        <v>7</v>
      </c>
      <c r="CG1302" s="150">
        <f>SUM(CI1303:DM1303)</f>
        <v>0</v>
      </c>
      <c r="CH1302" s="152">
        <f>CG1302/CF1302</f>
        <v>0</v>
      </c>
      <c r="CI1302" s="129"/>
      <c r="CJ1302" s="129"/>
      <c r="CK1302" s="129"/>
      <c r="CL1302" s="129"/>
      <c r="CM1302" s="129"/>
      <c r="CN1302" s="129"/>
      <c r="CO1302" s="129"/>
      <c r="CP1302" s="129"/>
      <c r="CQ1302" s="129"/>
      <c r="CR1302" s="129"/>
      <c r="CS1302" s="129"/>
      <c r="CT1302" s="129"/>
      <c r="CU1302" s="129"/>
      <c r="CV1302" s="129"/>
      <c r="CW1302" s="129"/>
      <c r="CX1302" s="129"/>
      <c r="CY1302" s="129"/>
      <c r="CZ1302" s="129"/>
      <c r="DA1302" s="129"/>
      <c r="DB1302" s="129"/>
      <c r="DC1302" s="129"/>
      <c r="DD1302" s="129"/>
      <c r="DE1302" s="129"/>
      <c r="DF1302" s="129"/>
      <c r="DG1302" s="129">
        <v>1</v>
      </c>
      <c r="DH1302" s="129">
        <v>1</v>
      </c>
      <c r="DI1302" s="129">
        <v>1</v>
      </c>
      <c r="DJ1302" s="129">
        <v>1</v>
      </c>
      <c r="DK1302" s="129">
        <v>1</v>
      </c>
      <c r="DL1302" s="129">
        <v>1</v>
      </c>
      <c r="DM1302" s="129">
        <v>1</v>
      </c>
      <c r="DN1302" s="150">
        <f t="shared" ref="DN1302" si="3392">SUM(DQ1302:ER1302)</f>
        <v>38</v>
      </c>
      <c r="DO1302" s="150">
        <f>SUM(DQ1303:ER1303)</f>
        <v>0</v>
      </c>
      <c r="DP1302" s="152">
        <f t="shared" si="3240"/>
        <v>0</v>
      </c>
      <c r="DQ1302" s="16">
        <v>1</v>
      </c>
      <c r="DR1302" s="16">
        <v>1</v>
      </c>
      <c r="DS1302" s="16">
        <v>1</v>
      </c>
      <c r="DT1302" s="16">
        <v>1</v>
      </c>
      <c r="DU1302" s="16">
        <v>1</v>
      </c>
      <c r="DV1302" s="16">
        <v>1</v>
      </c>
      <c r="DW1302" s="16">
        <v>1</v>
      </c>
      <c r="DX1302" s="16">
        <v>1</v>
      </c>
      <c r="DY1302" s="16">
        <v>1</v>
      </c>
      <c r="DZ1302" s="16">
        <v>1</v>
      </c>
      <c r="EA1302" s="16">
        <v>1</v>
      </c>
      <c r="EB1302" s="16">
        <v>1</v>
      </c>
      <c r="EC1302" s="16">
        <v>1</v>
      </c>
      <c r="ED1302" s="16">
        <v>1</v>
      </c>
      <c r="EE1302" s="16">
        <v>1</v>
      </c>
      <c r="EF1302" s="16">
        <v>1</v>
      </c>
      <c r="EG1302" s="16">
        <v>1</v>
      </c>
      <c r="EH1302" s="16">
        <v>1</v>
      </c>
      <c r="EI1302" s="16">
        <v>2</v>
      </c>
      <c r="EJ1302" s="16">
        <v>2</v>
      </c>
      <c r="EK1302" s="16">
        <v>2</v>
      </c>
      <c r="EL1302" s="16">
        <v>2</v>
      </c>
      <c r="EM1302" s="16">
        <v>2</v>
      </c>
      <c r="EN1302" s="16">
        <v>2</v>
      </c>
      <c r="EO1302" s="16">
        <v>2</v>
      </c>
      <c r="EP1302" s="16">
        <v>2</v>
      </c>
      <c r="EQ1302" s="16">
        <v>2</v>
      </c>
      <c r="ER1302" s="16">
        <v>2</v>
      </c>
      <c r="ES1302" s="150">
        <f t="shared" ca="1" si="3387"/>
        <v>48</v>
      </c>
      <c r="ET1302" s="150">
        <f t="shared" si="3276"/>
        <v>0</v>
      </c>
      <c r="EU1302" s="152">
        <f t="shared" ca="1" si="3277"/>
        <v>0</v>
      </c>
      <c r="EV1302" s="16">
        <v>1</v>
      </c>
      <c r="EW1302" s="67">
        <v>1</v>
      </c>
      <c r="EX1302" s="16">
        <v>1</v>
      </c>
      <c r="EY1302" s="16">
        <v>1</v>
      </c>
      <c r="EZ1302" s="16">
        <v>1</v>
      </c>
      <c r="FA1302" s="16">
        <v>1</v>
      </c>
      <c r="FB1302" s="16">
        <v>1</v>
      </c>
      <c r="FC1302" s="16">
        <v>1</v>
      </c>
      <c r="FD1302" s="16">
        <v>1</v>
      </c>
      <c r="FE1302" s="16">
        <v>1</v>
      </c>
      <c r="FF1302" s="16">
        <v>1</v>
      </c>
      <c r="FG1302" s="16">
        <v>1</v>
      </c>
      <c r="FH1302" s="16">
        <v>1</v>
      </c>
      <c r="FI1302" s="16">
        <v>1</v>
      </c>
      <c r="FJ1302" s="16">
        <v>2</v>
      </c>
      <c r="FK1302" s="16">
        <v>2</v>
      </c>
      <c r="FL1302" s="16">
        <v>2</v>
      </c>
      <c r="FM1302" s="16">
        <v>2</v>
      </c>
      <c r="FN1302" s="16">
        <v>2</v>
      </c>
      <c r="FO1302" s="16">
        <v>2</v>
      </c>
      <c r="FP1302" s="16">
        <v>2</v>
      </c>
      <c r="FQ1302" s="16">
        <v>2</v>
      </c>
      <c r="FR1302" s="16">
        <v>2</v>
      </c>
      <c r="FS1302" s="16">
        <v>2</v>
      </c>
      <c r="FT1302" s="16">
        <v>2</v>
      </c>
      <c r="FU1302" s="16">
        <v>2</v>
      </c>
      <c r="FV1302" s="16">
        <v>2</v>
      </c>
      <c r="FW1302" s="16">
        <v>2</v>
      </c>
      <c r="FX1302" s="16">
        <v>2</v>
      </c>
      <c r="FY1302" s="16">
        <v>2</v>
      </c>
      <c r="FZ1302" s="16">
        <v>2</v>
      </c>
      <c r="GA1302" s="150">
        <f t="shared" ref="GA1302" ca="1" si="3393">SUMIF($GD$8:$HG$9,$O$5,GD1302:HG1302)</f>
        <v>60</v>
      </c>
      <c r="GB1302" s="150">
        <f t="shared" ref="GB1302" si="3394">SUM(GD1303:HG1303)</f>
        <v>0</v>
      </c>
      <c r="GC1302" s="152">
        <f t="shared" ref="GC1302" ca="1" si="3395">GB1302/GA1302</f>
        <v>0</v>
      </c>
      <c r="GD1302" s="16">
        <v>2</v>
      </c>
      <c r="GE1302" s="16">
        <v>2</v>
      </c>
      <c r="GF1302" s="16">
        <v>2</v>
      </c>
      <c r="GG1302" s="16">
        <v>2</v>
      </c>
      <c r="GH1302" s="16">
        <v>2</v>
      </c>
      <c r="GI1302" s="16">
        <v>2</v>
      </c>
      <c r="GJ1302" s="16">
        <v>2</v>
      </c>
      <c r="GK1302" s="16">
        <v>2</v>
      </c>
      <c r="GL1302" s="16">
        <v>2</v>
      </c>
      <c r="GM1302" s="16">
        <v>2</v>
      </c>
      <c r="GN1302" s="16">
        <v>2</v>
      </c>
      <c r="GO1302" s="16">
        <v>2</v>
      </c>
      <c r="GP1302" s="16">
        <v>2</v>
      </c>
      <c r="GQ1302" s="16">
        <v>2</v>
      </c>
      <c r="GR1302" s="16">
        <v>2</v>
      </c>
      <c r="GS1302" s="16">
        <v>2</v>
      </c>
      <c r="GT1302" s="16">
        <v>2</v>
      </c>
      <c r="GU1302" s="16">
        <v>2</v>
      </c>
      <c r="GV1302" s="16">
        <v>2</v>
      </c>
      <c r="GW1302" s="16">
        <v>2</v>
      </c>
      <c r="GX1302" s="16">
        <v>2</v>
      </c>
      <c r="GY1302" s="16">
        <v>2</v>
      </c>
      <c r="GZ1302" s="16">
        <v>2</v>
      </c>
      <c r="HA1302" s="16">
        <v>2</v>
      </c>
      <c r="HB1302" s="16">
        <v>2</v>
      </c>
      <c r="HC1302" s="16">
        <v>2</v>
      </c>
      <c r="HD1302" s="16">
        <v>2</v>
      </c>
      <c r="HE1302" s="16">
        <v>2</v>
      </c>
      <c r="HF1302" s="16">
        <v>2</v>
      </c>
      <c r="HG1302" s="16">
        <v>2</v>
      </c>
      <c r="HH1302" s="150"/>
      <c r="HI1302" s="150">
        <v>0</v>
      </c>
      <c r="HJ1302" s="152" t="e">
        <v>#DIV/0!</v>
      </c>
      <c r="HK1302" s="16">
        <v>2</v>
      </c>
      <c r="HL1302" s="16">
        <v>2</v>
      </c>
      <c r="HM1302" s="16">
        <v>2</v>
      </c>
      <c r="HN1302" s="16">
        <v>2</v>
      </c>
      <c r="HO1302" s="16">
        <v>4</v>
      </c>
      <c r="HP1302" s="16"/>
      <c r="HQ1302" s="16"/>
      <c r="HR1302" s="16"/>
      <c r="HS1302" s="16"/>
      <c r="HT1302" s="16"/>
      <c r="HU1302" s="16"/>
      <c r="HV1302" s="16"/>
      <c r="HW1302" s="16"/>
      <c r="HX1302" s="16"/>
      <c r="HY1302" s="16"/>
      <c r="HZ1302" s="16"/>
      <c r="IA1302" s="16"/>
      <c r="IB1302" s="16"/>
      <c r="IC1302" s="16"/>
      <c r="ID1302" s="16"/>
      <c r="IE1302" s="16"/>
      <c r="IF1302" s="16"/>
      <c r="IG1302" s="16"/>
      <c r="IH1302" s="16"/>
      <c r="II1302" s="16"/>
      <c r="IJ1302" s="16"/>
      <c r="IK1302" s="16"/>
      <c r="IL1302" s="16"/>
      <c r="IM1302" s="16"/>
      <c r="IN1302" s="16"/>
      <c r="IO1302" s="16"/>
      <c r="IP1302" s="150"/>
      <c r="IQ1302" s="150">
        <v>0</v>
      </c>
      <c r="IR1302" s="152" t="e">
        <v>#DIV/0!</v>
      </c>
      <c r="IS1302" s="16"/>
      <c r="IT1302" s="16"/>
      <c r="IU1302" s="16"/>
      <c r="IV1302" s="16"/>
      <c r="IW1302" s="16"/>
      <c r="IX1302" s="16"/>
      <c r="IY1302" s="16"/>
      <c r="IZ1302" s="16"/>
      <c r="JA1302" s="16"/>
      <c r="JB1302" s="16"/>
      <c r="JC1302" s="16"/>
      <c r="JD1302" s="16"/>
      <c r="JE1302" s="16"/>
      <c r="JF1302" s="16"/>
      <c r="JG1302" s="16"/>
      <c r="JH1302" s="16"/>
      <c r="JI1302" s="16"/>
      <c r="JJ1302" s="16"/>
      <c r="JK1302" s="16"/>
      <c r="JL1302" s="16"/>
      <c r="JM1302" s="16"/>
      <c r="JN1302" s="16"/>
      <c r="JO1302" s="16"/>
      <c r="JP1302" s="16"/>
      <c r="JQ1302" s="16"/>
      <c r="JR1302" s="16"/>
      <c r="JS1302" s="16"/>
      <c r="JT1302" s="16"/>
      <c r="JU1302" s="23"/>
      <c r="JV1302" s="16"/>
      <c r="JW1302" s="150"/>
      <c r="JX1302" s="150">
        <v>0</v>
      </c>
      <c r="JY1302" s="152" t="e">
        <v>#DIV/0!</v>
      </c>
      <c r="JZ1302" s="16"/>
      <c r="KA1302" s="16"/>
      <c r="KB1302" s="16"/>
      <c r="KC1302" s="16"/>
      <c r="KD1302" s="16"/>
      <c r="KE1302" s="16"/>
      <c r="KF1302" s="16"/>
      <c r="KG1302" s="16"/>
      <c r="KH1302" s="16"/>
      <c r="KI1302" s="16"/>
      <c r="KJ1302" s="16"/>
      <c r="KK1302" s="16"/>
      <c r="KL1302" s="16"/>
      <c r="KM1302" s="16"/>
      <c r="KN1302" s="16"/>
      <c r="KO1302" s="16"/>
      <c r="KP1302" s="16"/>
      <c r="KQ1302" s="16"/>
      <c r="KR1302" s="16"/>
      <c r="KS1302" s="16"/>
      <c r="KT1302" s="16"/>
      <c r="KU1302" s="16"/>
      <c r="KV1302" s="16"/>
      <c r="KW1302" s="16"/>
      <c r="KX1302" s="16"/>
      <c r="KY1302" s="16"/>
      <c r="KZ1302" s="16"/>
      <c r="LA1302" s="16"/>
      <c r="LB1302" s="16"/>
      <c r="LC1302" s="16"/>
      <c r="LD1302" s="16"/>
      <c r="LE1302" s="150"/>
      <c r="LF1302" s="150">
        <v>0</v>
      </c>
      <c r="LG1302" s="152" t="e">
        <v>#DIV/0!</v>
      </c>
      <c r="LH1302" s="16"/>
      <c r="LI1302" s="16"/>
      <c r="LJ1302" s="16"/>
      <c r="LK1302" s="16"/>
      <c r="LL1302" s="16"/>
      <c r="LM1302" s="16"/>
      <c r="LN1302" s="16"/>
      <c r="LO1302" s="16"/>
      <c r="LP1302" s="16"/>
      <c r="LQ1302" s="16"/>
      <c r="LR1302" s="16"/>
      <c r="LS1302" s="16"/>
      <c r="LT1302" s="16"/>
      <c r="LU1302" s="16"/>
      <c r="LV1302" s="16"/>
      <c r="LW1302" s="16"/>
      <c r="LX1302" s="16"/>
      <c r="LY1302" s="16"/>
      <c r="LZ1302" s="16"/>
      <c r="MA1302" s="16"/>
      <c r="MB1302" s="16"/>
      <c r="MC1302" s="16"/>
      <c r="MD1302" s="16"/>
      <c r="ME1302" s="16"/>
      <c r="MF1302" s="16"/>
      <c r="MG1302" s="16"/>
      <c r="MH1302" s="16"/>
      <c r="MI1302" s="16"/>
      <c r="MJ1302" s="16"/>
      <c r="MK1302" s="16"/>
      <c r="ML1302" s="16"/>
    </row>
    <row r="1303" spans="1:350" ht="13.9" customHeight="1" outlineLevel="2" x14ac:dyDescent="0.2">
      <c r="A1303" s="186"/>
      <c r="B1303" s="182"/>
      <c r="C1303" s="155"/>
      <c r="D1303" s="155"/>
      <c r="E1303" s="176"/>
      <c r="F1303" s="176"/>
      <c r="G1303" s="176"/>
      <c r="H1303" s="171"/>
      <c r="I1303" s="171"/>
      <c r="J1303" s="213"/>
      <c r="K1303" s="213"/>
      <c r="L1303" s="173"/>
      <c r="M1303" s="173"/>
      <c r="N1303" s="184"/>
      <c r="O1303" s="157"/>
      <c r="P1303" s="17" t="s">
        <v>26</v>
      </c>
      <c r="Q1303" s="151"/>
      <c r="R1303" s="151"/>
      <c r="S1303" s="153"/>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151"/>
      <c r="AY1303" s="151"/>
      <c r="AZ1303" s="153"/>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c r="CF1303" s="151"/>
      <c r="CG1303" s="151"/>
      <c r="CH1303" s="153"/>
      <c r="CI1303" s="141"/>
      <c r="CJ1303" s="141"/>
      <c r="CK1303" s="141"/>
      <c r="CL1303" s="141"/>
      <c r="CM1303" s="141"/>
      <c r="CN1303" s="141"/>
      <c r="CO1303" s="141"/>
      <c r="CP1303" s="141"/>
      <c r="CQ1303" s="141"/>
      <c r="CR1303" s="141"/>
      <c r="CS1303" s="141"/>
      <c r="CT1303" s="141"/>
      <c r="CU1303" s="141"/>
      <c r="CV1303" s="141"/>
      <c r="CW1303" s="141"/>
      <c r="CX1303" s="141"/>
      <c r="CY1303" s="141"/>
      <c r="CZ1303" s="141"/>
      <c r="DA1303" s="141"/>
      <c r="DB1303" s="141"/>
      <c r="DC1303" s="141"/>
      <c r="DD1303" s="141"/>
      <c r="DE1303" s="141"/>
      <c r="DF1303" s="141"/>
      <c r="DG1303" s="141"/>
      <c r="DH1303" s="141"/>
      <c r="DI1303" s="141"/>
      <c r="DJ1303" s="141"/>
      <c r="DK1303" s="141"/>
      <c r="DL1303" s="141"/>
      <c r="DM1303" s="141"/>
      <c r="DN1303" s="151"/>
      <c r="DO1303" s="151"/>
      <c r="DP1303" s="153"/>
      <c r="DQ1303" s="24"/>
      <c r="DR1303" s="24"/>
      <c r="DS1303" s="24"/>
      <c r="DT1303" s="24"/>
      <c r="DU1303" s="24"/>
      <c r="DV1303" s="24"/>
      <c r="DW1303" s="24"/>
      <c r="DX1303" s="24"/>
      <c r="DY1303" s="24"/>
      <c r="DZ1303" s="24"/>
      <c r="EA1303" s="24"/>
      <c r="EB1303" s="24"/>
      <c r="EC1303" s="24"/>
      <c r="ED1303" s="24"/>
      <c r="EE1303" s="24"/>
      <c r="EF1303" s="24"/>
      <c r="EG1303" s="24"/>
      <c r="EH1303" s="24"/>
      <c r="EI1303" s="24"/>
      <c r="EJ1303" s="24"/>
      <c r="EK1303" s="24"/>
      <c r="EL1303" s="24"/>
      <c r="EM1303" s="24"/>
      <c r="EN1303" s="24"/>
      <c r="EO1303" s="24"/>
      <c r="EP1303" s="24"/>
      <c r="EQ1303" s="24"/>
      <c r="ER1303" s="24"/>
      <c r="ES1303" s="151"/>
      <c r="ET1303" s="151"/>
      <c r="EU1303" s="153"/>
      <c r="EV1303" s="24"/>
      <c r="EW1303" s="125"/>
      <c r="EX1303" s="24"/>
      <c r="EY1303" s="24"/>
      <c r="EZ1303" s="24"/>
      <c r="FA1303" s="24"/>
      <c r="FB1303" s="24"/>
      <c r="FC1303" s="24"/>
      <c r="FD1303" s="24"/>
      <c r="FE1303" s="24"/>
      <c r="FF1303" s="24"/>
      <c r="FG1303" s="24"/>
      <c r="FH1303" s="24"/>
      <c r="FI1303" s="24"/>
      <c r="FJ1303" s="24"/>
      <c r="FK1303" s="24"/>
      <c r="FL1303" s="24"/>
      <c r="FM1303" s="24"/>
      <c r="FN1303" s="24"/>
      <c r="FO1303" s="24"/>
      <c r="FP1303" s="24"/>
      <c r="FQ1303" s="24"/>
      <c r="FR1303" s="24"/>
      <c r="FS1303" s="24"/>
      <c r="FT1303" s="24"/>
      <c r="FU1303" s="24"/>
      <c r="FV1303" s="24"/>
      <c r="FW1303" s="24"/>
      <c r="FX1303" s="24"/>
      <c r="FY1303" s="24"/>
      <c r="FZ1303" s="24"/>
      <c r="GA1303" s="151"/>
      <c r="GB1303" s="151"/>
      <c r="GC1303" s="153"/>
      <c r="GD1303" s="24"/>
      <c r="GE1303" s="24"/>
      <c r="GF1303" s="24"/>
      <c r="GG1303" s="24"/>
      <c r="GH1303" s="24"/>
      <c r="GI1303" s="24"/>
      <c r="GJ1303" s="24"/>
      <c r="GK1303" s="24"/>
      <c r="GL1303" s="24"/>
      <c r="GM1303" s="24"/>
      <c r="GN1303" s="24"/>
      <c r="GO1303" s="24"/>
      <c r="GP1303" s="24"/>
      <c r="GQ1303" s="24"/>
      <c r="GR1303" s="24"/>
      <c r="GS1303" s="24"/>
      <c r="GT1303" s="24"/>
      <c r="GU1303" s="24"/>
      <c r="GV1303" s="24"/>
      <c r="GW1303" s="24"/>
      <c r="GX1303" s="24"/>
      <c r="GY1303" s="24"/>
      <c r="GZ1303" s="24"/>
      <c r="HA1303" s="24"/>
      <c r="HB1303" s="24"/>
      <c r="HC1303" s="24"/>
      <c r="HD1303" s="24"/>
      <c r="HE1303" s="24"/>
      <c r="HF1303" s="24"/>
      <c r="HG1303" s="24"/>
      <c r="HH1303" s="151"/>
      <c r="HI1303" s="151"/>
      <c r="HJ1303" s="153"/>
      <c r="HK1303" s="24"/>
      <c r="HL1303" s="24"/>
      <c r="HM1303" s="24"/>
      <c r="HN1303" s="24"/>
      <c r="HO1303" s="24"/>
      <c r="HP1303" s="24"/>
      <c r="HQ1303" s="24"/>
      <c r="HR1303" s="24"/>
      <c r="HS1303" s="24"/>
      <c r="HT1303" s="24"/>
      <c r="HU1303" s="24"/>
      <c r="HV1303" s="24"/>
      <c r="HW1303" s="24"/>
      <c r="HX1303" s="24"/>
      <c r="HY1303" s="24"/>
      <c r="HZ1303" s="24"/>
      <c r="IA1303" s="24"/>
      <c r="IB1303" s="24"/>
      <c r="IC1303" s="24"/>
      <c r="ID1303" s="24"/>
      <c r="IE1303" s="24"/>
      <c r="IF1303" s="24"/>
      <c r="IG1303" s="24"/>
      <c r="IH1303" s="24"/>
      <c r="II1303" s="24"/>
      <c r="IJ1303" s="24"/>
      <c r="IK1303" s="24"/>
      <c r="IL1303" s="24"/>
      <c r="IM1303" s="24"/>
      <c r="IN1303" s="24"/>
      <c r="IO1303" s="24"/>
      <c r="IP1303" s="151"/>
      <c r="IQ1303" s="151"/>
      <c r="IR1303" s="153"/>
      <c r="IS1303" s="24"/>
      <c r="IT1303" s="24"/>
      <c r="IU1303" s="24"/>
      <c r="IV1303" s="24"/>
      <c r="IW1303" s="24"/>
      <c r="IX1303" s="24"/>
      <c r="IY1303" s="24"/>
      <c r="IZ1303" s="24"/>
      <c r="JA1303" s="24"/>
      <c r="JB1303" s="24"/>
      <c r="JC1303" s="24"/>
      <c r="JD1303" s="24"/>
      <c r="JE1303" s="24"/>
      <c r="JF1303" s="24"/>
      <c r="JG1303" s="24"/>
      <c r="JH1303" s="24"/>
      <c r="JI1303" s="24"/>
      <c r="JJ1303" s="24"/>
      <c r="JK1303" s="24"/>
      <c r="JL1303" s="24"/>
      <c r="JM1303" s="24"/>
      <c r="JN1303" s="24"/>
      <c r="JO1303" s="24"/>
      <c r="JP1303" s="24"/>
      <c r="JQ1303" s="24"/>
      <c r="JR1303" s="24"/>
      <c r="JS1303" s="24"/>
      <c r="JT1303" s="24"/>
      <c r="JU1303" s="25"/>
      <c r="JV1303" s="24"/>
      <c r="JW1303" s="151"/>
      <c r="JX1303" s="151"/>
      <c r="JY1303" s="153"/>
      <c r="JZ1303" s="24"/>
      <c r="KA1303" s="24"/>
      <c r="KB1303" s="24"/>
      <c r="KC1303" s="24"/>
      <c r="KD1303" s="24"/>
      <c r="KE1303" s="24"/>
      <c r="KF1303" s="24"/>
      <c r="KG1303" s="24"/>
      <c r="KH1303" s="24"/>
      <c r="KI1303" s="24"/>
      <c r="KJ1303" s="24"/>
      <c r="KK1303" s="24"/>
      <c r="KL1303" s="24"/>
      <c r="KM1303" s="24"/>
      <c r="KN1303" s="24"/>
      <c r="KO1303" s="24"/>
      <c r="KP1303" s="24"/>
      <c r="KQ1303" s="24"/>
      <c r="KR1303" s="24"/>
      <c r="KS1303" s="24"/>
      <c r="KT1303" s="24"/>
      <c r="KU1303" s="24"/>
      <c r="KV1303" s="24"/>
      <c r="KW1303" s="24"/>
      <c r="KX1303" s="24"/>
      <c r="KY1303" s="24"/>
      <c r="KZ1303" s="24"/>
      <c r="LA1303" s="24"/>
      <c r="LB1303" s="24"/>
      <c r="LC1303" s="24"/>
      <c r="LD1303" s="24"/>
      <c r="LE1303" s="151"/>
      <c r="LF1303" s="151"/>
      <c r="LG1303" s="153"/>
      <c r="LH1303" s="24"/>
      <c r="LI1303" s="24"/>
      <c r="LJ1303" s="24"/>
      <c r="LK1303" s="24"/>
      <c r="LL1303" s="24"/>
      <c r="LM1303" s="24"/>
      <c r="LN1303" s="24"/>
      <c r="LO1303" s="24"/>
      <c r="LP1303" s="24"/>
      <c r="LQ1303" s="24"/>
      <c r="LR1303" s="24"/>
      <c r="LS1303" s="24"/>
      <c r="LT1303" s="24"/>
      <c r="LU1303" s="24"/>
      <c r="LV1303" s="24"/>
      <c r="LW1303" s="24"/>
      <c r="LX1303" s="24"/>
      <c r="LY1303" s="24"/>
      <c r="LZ1303" s="24"/>
      <c r="MA1303" s="24"/>
      <c r="MB1303" s="24"/>
      <c r="MC1303" s="24"/>
      <c r="MD1303" s="24"/>
      <c r="ME1303" s="24"/>
      <c r="MF1303" s="24"/>
      <c r="MG1303" s="24"/>
      <c r="MH1303" s="24"/>
      <c r="MI1303" s="24"/>
      <c r="MJ1303" s="24"/>
      <c r="MK1303" s="24"/>
      <c r="ML1303" s="24"/>
    </row>
    <row r="1304" spans="1:350" ht="13.9" customHeight="1" outlineLevel="2" x14ac:dyDescent="0.2">
      <c r="A1304" s="185" t="s">
        <v>781</v>
      </c>
      <c r="B1304" s="181" t="s">
        <v>764</v>
      </c>
      <c r="C1304" s="154" t="s">
        <v>59</v>
      </c>
      <c r="D1304" s="154">
        <v>110</v>
      </c>
      <c r="E1304" s="175"/>
      <c r="F1304" s="175">
        <f>D1304-E1304</f>
        <v>110</v>
      </c>
      <c r="G1304" s="175" t="s">
        <v>849</v>
      </c>
      <c r="H1304" s="170" t="s">
        <v>862</v>
      </c>
      <c r="I1304" s="170" t="s">
        <v>975</v>
      </c>
      <c r="J1304" s="212">
        <f ca="1">E1304+Q1304+AX1304+CF1304+DN1304+ES1304+GA1304+HH1304+IP1304+JW1304+LE1304</f>
        <v>101</v>
      </c>
      <c r="K1304" s="212">
        <f>E1304+R1304+AY1304+CG1304+DO1304+ET1304+GB1304+HI1304+IQ1304+JX1304+LF1304</f>
        <v>0</v>
      </c>
      <c r="L1304" s="172">
        <f ca="1">K1304/J1304</f>
        <v>0</v>
      </c>
      <c r="M1304" s="172">
        <f>K1304/D1304</f>
        <v>0</v>
      </c>
      <c r="N1304" s="183">
        <f ca="1">SUMIF($EV$8:$FZ$9,$O$5,$EV1305:$FZ1305)-SUMIF($EV$8:$FZ$9,$Q$5,$EV1305:$FZ1305)</f>
        <v>0</v>
      </c>
      <c r="O1304" s="156"/>
      <c r="P1304" s="16" t="s">
        <v>25</v>
      </c>
      <c r="Q1304" s="150">
        <v>0</v>
      </c>
      <c r="R1304" s="150">
        <v>0</v>
      </c>
      <c r="S1304" s="152" t="e">
        <v>#DIV/0!</v>
      </c>
      <c r="T1304" s="16"/>
      <c r="U1304" s="16"/>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c r="AX1304" s="150">
        <f t="shared" ca="1" si="3200"/>
        <v>0</v>
      </c>
      <c r="AY1304" s="150">
        <f>SUM(BA1305:CE1305)</f>
        <v>0</v>
      </c>
      <c r="AZ1304" s="152" t="e">
        <f ca="1">AY1304/AX1304</f>
        <v>#DIV/0!</v>
      </c>
      <c r="BA1304" s="16"/>
      <c r="BB1304" s="16"/>
      <c r="BC1304" s="16"/>
      <c r="BD1304" s="16"/>
      <c r="BE1304" s="16"/>
      <c r="BF1304" s="16"/>
      <c r="BG1304" s="16"/>
      <c r="BH1304" s="16"/>
      <c r="BI1304" s="16"/>
      <c r="BJ1304" s="16"/>
      <c r="BK1304" s="16"/>
      <c r="BL1304" s="16"/>
      <c r="BM1304" s="16"/>
      <c r="BN1304" s="16"/>
      <c r="BO1304" s="16"/>
      <c r="BP1304" s="16"/>
      <c r="BQ1304" s="16"/>
      <c r="BR1304" s="16"/>
      <c r="BS1304" s="16"/>
      <c r="BT1304" s="16"/>
      <c r="BU1304" s="16"/>
      <c r="BV1304" s="16"/>
      <c r="BW1304" s="16"/>
      <c r="BX1304" s="16"/>
      <c r="BY1304" s="16"/>
      <c r="BZ1304" s="16"/>
      <c r="CA1304" s="16"/>
      <c r="CB1304" s="16"/>
      <c r="CC1304" s="16"/>
      <c r="CD1304" s="16"/>
      <c r="CE1304" s="16"/>
      <c r="CF1304" s="150">
        <f t="shared" ref="CF1304" si="3396">SUM(CI1304:DM1304)</f>
        <v>7</v>
      </c>
      <c r="CG1304" s="150">
        <f>SUM(CI1305:DM1305)</f>
        <v>0</v>
      </c>
      <c r="CH1304" s="152">
        <f>CG1304/CF1304</f>
        <v>0</v>
      </c>
      <c r="CI1304" s="129"/>
      <c r="CJ1304" s="129"/>
      <c r="CK1304" s="129"/>
      <c r="CL1304" s="129"/>
      <c r="CM1304" s="129"/>
      <c r="CN1304" s="129"/>
      <c r="CO1304" s="129"/>
      <c r="CP1304" s="129"/>
      <c r="CQ1304" s="129"/>
      <c r="CR1304" s="129"/>
      <c r="CS1304" s="129"/>
      <c r="CT1304" s="129"/>
      <c r="CU1304" s="129"/>
      <c r="CV1304" s="129"/>
      <c r="CW1304" s="129"/>
      <c r="CX1304" s="129"/>
      <c r="CY1304" s="129"/>
      <c r="CZ1304" s="129"/>
      <c r="DA1304" s="129"/>
      <c r="DB1304" s="129"/>
      <c r="DC1304" s="129"/>
      <c r="DD1304" s="129"/>
      <c r="DE1304" s="129"/>
      <c r="DF1304" s="129"/>
      <c r="DG1304" s="129">
        <v>1</v>
      </c>
      <c r="DH1304" s="129">
        <v>1</v>
      </c>
      <c r="DI1304" s="129">
        <v>1</v>
      </c>
      <c r="DJ1304" s="129">
        <v>1</v>
      </c>
      <c r="DK1304" s="129">
        <v>1</v>
      </c>
      <c r="DL1304" s="129">
        <v>1</v>
      </c>
      <c r="DM1304" s="129">
        <v>1</v>
      </c>
      <c r="DN1304" s="150">
        <f t="shared" ref="DN1304" si="3397">SUM(DQ1304:ER1304)</f>
        <v>28</v>
      </c>
      <c r="DO1304" s="150">
        <f>SUM(DQ1305:ER1305)</f>
        <v>0</v>
      </c>
      <c r="DP1304" s="152">
        <f t="shared" si="3240"/>
        <v>0</v>
      </c>
      <c r="DQ1304" s="16">
        <v>1</v>
      </c>
      <c r="DR1304" s="16">
        <v>1</v>
      </c>
      <c r="DS1304" s="16">
        <v>1</v>
      </c>
      <c r="DT1304" s="16">
        <v>1</v>
      </c>
      <c r="DU1304" s="16">
        <v>1</v>
      </c>
      <c r="DV1304" s="16">
        <v>1</v>
      </c>
      <c r="DW1304" s="16">
        <v>1</v>
      </c>
      <c r="DX1304" s="16">
        <v>1</v>
      </c>
      <c r="DY1304" s="16">
        <v>1</v>
      </c>
      <c r="DZ1304" s="16">
        <v>1</v>
      </c>
      <c r="EA1304" s="16">
        <v>1</v>
      </c>
      <c r="EB1304" s="16">
        <v>1</v>
      </c>
      <c r="EC1304" s="16">
        <v>1</v>
      </c>
      <c r="ED1304" s="16">
        <v>1</v>
      </c>
      <c r="EE1304" s="16">
        <v>1</v>
      </c>
      <c r="EF1304" s="16">
        <v>1</v>
      </c>
      <c r="EG1304" s="16">
        <v>1</v>
      </c>
      <c r="EH1304" s="16">
        <v>1</v>
      </c>
      <c r="EI1304" s="16">
        <v>1</v>
      </c>
      <c r="EJ1304" s="16">
        <v>1</v>
      </c>
      <c r="EK1304" s="16">
        <v>1</v>
      </c>
      <c r="EL1304" s="16">
        <v>1</v>
      </c>
      <c r="EM1304" s="16">
        <v>1</v>
      </c>
      <c r="EN1304" s="16">
        <v>1</v>
      </c>
      <c r="EO1304" s="16">
        <v>1</v>
      </c>
      <c r="EP1304" s="16">
        <v>1</v>
      </c>
      <c r="EQ1304" s="16">
        <v>1</v>
      </c>
      <c r="ER1304" s="16">
        <v>1</v>
      </c>
      <c r="ES1304" s="150">
        <f t="shared" ca="1" si="3387"/>
        <v>36</v>
      </c>
      <c r="ET1304" s="150">
        <f t="shared" si="3276"/>
        <v>0</v>
      </c>
      <c r="EU1304" s="152">
        <f t="shared" ca="1" si="3277"/>
        <v>0</v>
      </c>
      <c r="EV1304" s="16">
        <v>1</v>
      </c>
      <c r="EW1304" s="67">
        <v>1</v>
      </c>
      <c r="EX1304" s="16">
        <v>1</v>
      </c>
      <c r="EY1304" s="16">
        <v>1</v>
      </c>
      <c r="EZ1304" s="16">
        <v>1</v>
      </c>
      <c r="FA1304" s="16">
        <v>1</v>
      </c>
      <c r="FB1304" s="16">
        <v>1</v>
      </c>
      <c r="FC1304" s="16">
        <v>2</v>
      </c>
      <c r="FD1304" s="16">
        <v>2</v>
      </c>
      <c r="FE1304" s="16">
        <v>2</v>
      </c>
      <c r="FF1304" s="16">
        <v>2</v>
      </c>
      <c r="FG1304" s="16">
        <v>2</v>
      </c>
      <c r="FH1304" s="16">
        <v>1</v>
      </c>
      <c r="FI1304" s="16">
        <v>1</v>
      </c>
      <c r="FJ1304" s="16">
        <v>1</v>
      </c>
      <c r="FK1304" s="16">
        <v>1</v>
      </c>
      <c r="FL1304" s="16">
        <v>1</v>
      </c>
      <c r="FM1304" s="16">
        <v>1</v>
      </c>
      <c r="FN1304" s="16">
        <v>1</v>
      </c>
      <c r="FO1304" s="16">
        <v>1</v>
      </c>
      <c r="FP1304" s="16">
        <v>1</v>
      </c>
      <c r="FQ1304" s="16">
        <v>1</v>
      </c>
      <c r="FR1304" s="16">
        <v>1</v>
      </c>
      <c r="FS1304" s="16">
        <v>1</v>
      </c>
      <c r="FT1304" s="16">
        <v>1</v>
      </c>
      <c r="FU1304" s="16">
        <v>1</v>
      </c>
      <c r="FV1304" s="16">
        <v>1</v>
      </c>
      <c r="FW1304" s="16">
        <v>1</v>
      </c>
      <c r="FX1304" s="16">
        <v>1</v>
      </c>
      <c r="FY1304" s="16">
        <v>1</v>
      </c>
      <c r="FZ1304" s="16">
        <v>1</v>
      </c>
      <c r="GA1304" s="150">
        <f t="shared" ref="GA1304" ca="1" si="3398">SUMIF($GD$8:$HG$9,$O$5,GD1304:HG1304)</f>
        <v>30</v>
      </c>
      <c r="GB1304" s="150">
        <f t="shared" ref="GB1304" si="3399">SUM(GD1305:HG1305)</f>
        <v>0</v>
      </c>
      <c r="GC1304" s="152">
        <f t="shared" ref="GC1304" ca="1" si="3400">GB1304/GA1304</f>
        <v>0</v>
      </c>
      <c r="GD1304" s="16">
        <v>1</v>
      </c>
      <c r="GE1304" s="16">
        <v>1</v>
      </c>
      <c r="GF1304" s="16">
        <v>1</v>
      </c>
      <c r="GG1304" s="16">
        <v>1</v>
      </c>
      <c r="GH1304" s="16">
        <v>1</v>
      </c>
      <c r="GI1304" s="16">
        <v>1</v>
      </c>
      <c r="GJ1304" s="16">
        <v>1</v>
      </c>
      <c r="GK1304" s="16">
        <v>1</v>
      </c>
      <c r="GL1304" s="16">
        <v>1</v>
      </c>
      <c r="GM1304" s="16">
        <v>1</v>
      </c>
      <c r="GN1304" s="16">
        <v>1</v>
      </c>
      <c r="GO1304" s="16">
        <v>1</v>
      </c>
      <c r="GP1304" s="16">
        <v>1</v>
      </c>
      <c r="GQ1304" s="16">
        <v>1</v>
      </c>
      <c r="GR1304" s="16">
        <v>1</v>
      </c>
      <c r="GS1304" s="16">
        <v>1</v>
      </c>
      <c r="GT1304" s="16">
        <v>1</v>
      </c>
      <c r="GU1304" s="16">
        <v>1</v>
      </c>
      <c r="GV1304" s="16">
        <v>1</v>
      </c>
      <c r="GW1304" s="16">
        <v>1</v>
      </c>
      <c r="GX1304" s="16">
        <v>1</v>
      </c>
      <c r="GY1304" s="16">
        <v>1</v>
      </c>
      <c r="GZ1304" s="16">
        <v>1</v>
      </c>
      <c r="HA1304" s="16">
        <v>1</v>
      </c>
      <c r="HB1304" s="16">
        <v>1</v>
      </c>
      <c r="HC1304" s="16">
        <v>1</v>
      </c>
      <c r="HD1304" s="16">
        <v>1</v>
      </c>
      <c r="HE1304" s="16">
        <v>1</v>
      </c>
      <c r="HF1304" s="16">
        <v>1</v>
      </c>
      <c r="HG1304" s="16">
        <v>1</v>
      </c>
      <c r="HH1304" s="150"/>
      <c r="HI1304" s="150">
        <v>0</v>
      </c>
      <c r="HJ1304" s="152" t="e">
        <v>#DIV/0!</v>
      </c>
      <c r="HK1304" s="16">
        <v>1</v>
      </c>
      <c r="HL1304" s="16">
        <v>1</v>
      </c>
      <c r="HM1304" s="16">
        <v>1</v>
      </c>
      <c r="HN1304" s="16">
        <v>1</v>
      </c>
      <c r="HO1304" s="16">
        <v>1</v>
      </c>
      <c r="HP1304" s="16"/>
      <c r="HQ1304" s="16"/>
      <c r="HR1304" s="16"/>
      <c r="HS1304" s="16"/>
      <c r="HT1304" s="16"/>
      <c r="HU1304" s="16"/>
      <c r="HV1304" s="16"/>
      <c r="HW1304" s="16"/>
      <c r="HX1304" s="16"/>
      <c r="HY1304" s="16"/>
      <c r="HZ1304" s="16"/>
      <c r="IA1304" s="16"/>
      <c r="IB1304" s="16"/>
      <c r="IC1304" s="16"/>
      <c r="ID1304" s="16"/>
      <c r="IE1304" s="16"/>
      <c r="IF1304" s="16"/>
      <c r="IG1304" s="16"/>
      <c r="IH1304" s="16"/>
      <c r="II1304" s="16"/>
      <c r="IJ1304" s="16"/>
      <c r="IK1304" s="16"/>
      <c r="IL1304" s="16"/>
      <c r="IM1304" s="16"/>
      <c r="IN1304" s="16"/>
      <c r="IO1304" s="16"/>
      <c r="IP1304" s="150"/>
      <c r="IQ1304" s="150">
        <v>0</v>
      </c>
      <c r="IR1304" s="152" t="e">
        <v>#DIV/0!</v>
      </c>
      <c r="IS1304" s="16"/>
      <c r="IT1304" s="16"/>
      <c r="IU1304" s="16"/>
      <c r="IV1304" s="16"/>
      <c r="IW1304" s="16"/>
      <c r="IX1304" s="16"/>
      <c r="IY1304" s="16"/>
      <c r="IZ1304" s="16"/>
      <c r="JA1304" s="16"/>
      <c r="JB1304" s="16"/>
      <c r="JC1304" s="16"/>
      <c r="JD1304" s="16"/>
      <c r="JE1304" s="16"/>
      <c r="JF1304" s="16"/>
      <c r="JG1304" s="16"/>
      <c r="JH1304" s="16"/>
      <c r="JI1304" s="16"/>
      <c r="JJ1304" s="16"/>
      <c r="JK1304" s="16"/>
      <c r="JL1304" s="16"/>
      <c r="JM1304" s="16"/>
      <c r="JN1304" s="16"/>
      <c r="JO1304" s="16"/>
      <c r="JP1304" s="16"/>
      <c r="JQ1304" s="16"/>
      <c r="JR1304" s="16"/>
      <c r="JS1304" s="16"/>
      <c r="JT1304" s="16"/>
      <c r="JU1304" s="23"/>
      <c r="JV1304" s="16"/>
      <c r="JW1304" s="150"/>
      <c r="JX1304" s="150">
        <v>0</v>
      </c>
      <c r="JY1304" s="152" t="e">
        <v>#DIV/0!</v>
      </c>
      <c r="JZ1304" s="16"/>
      <c r="KA1304" s="16"/>
      <c r="KB1304" s="16"/>
      <c r="KC1304" s="16"/>
      <c r="KD1304" s="16"/>
      <c r="KE1304" s="16"/>
      <c r="KF1304" s="16"/>
      <c r="KG1304" s="16"/>
      <c r="KH1304" s="16"/>
      <c r="KI1304" s="16"/>
      <c r="KJ1304" s="16"/>
      <c r="KK1304" s="16"/>
      <c r="KL1304" s="16"/>
      <c r="KM1304" s="16"/>
      <c r="KN1304" s="16"/>
      <c r="KO1304" s="16"/>
      <c r="KP1304" s="16"/>
      <c r="KQ1304" s="16"/>
      <c r="KR1304" s="16"/>
      <c r="KS1304" s="16"/>
      <c r="KT1304" s="16"/>
      <c r="KU1304" s="16"/>
      <c r="KV1304" s="16"/>
      <c r="KW1304" s="16"/>
      <c r="KX1304" s="16"/>
      <c r="KY1304" s="16"/>
      <c r="KZ1304" s="16"/>
      <c r="LA1304" s="16"/>
      <c r="LB1304" s="16"/>
      <c r="LC1304" s="16"/>
      <c r="LD1304" s="16"/>
      <c r="LE1304" s="150"/>
      <c r="LF1304" s="150">
        <v>0</v>
      </c>
      <c r="LG1304" s="152" t="e">
        <v>#DIV/0!</v>
      </c>
      <c r="LH1304" s="16"/>
      <c r="LI1304" s="16"/>
      <c r="LJ1304" s="16"/>
      <c r="LK1304" s="16"/>
      <c r="LL1304" s="16"/>
      <c r="LM1304" s="16"/>
      <c r="LN1304" s="16"/>
      <c r="LO1304" s="16"/>
      <c r="LP1304" s="16"/>
      <c r="LQ1304" s="16"/>
      <c r="LR1304" s="16"/>
      <c r="LS1304" s="16"/>
      <c r="LT1304" s="16"/>
      <c r="LU1304" s="16"/>
      <c r="LV1304" s="16"/>
      <c r="LW1304" s="16"/>
      <c r="LX1304" s="16"/>
      <c r="LY1304" s="16"/>
      <c r="LZ1304" s="16"/>
      <c r="MA1304" s="16"/>
      <c r="MB1304" s="16"/>
      <c r="MC1304" s="16"/>
      <c r="MD1304" s="16"/>
      <c r="ME1304" s="16"/>
      <c r="MF1304" s="16"/>
      <c r="MG1304" s="16"/>
      <c r="MH1304" s="16"/>
      <c r="MI1304" s="16"/>
      <c r="MJ1304" s="16"/>
      <c r="MK1304" s="16"/>
      <c r="ML1304" s="16"/>
    </row>
    <row r="1305" spans="1:350" ht="13.9" customHeight="1" outlineLevel="2" x14ac:dyDescent="0.2">
      <c r="A1305" s="186"/>
      <c r="B1305" s="182"/>
      <c r="C1305" s="155"/>
      <c r="D1305" s="155"/>
      <c r="E1305" s="176"/>
      <c r="F1305" s="176"/>
      <c r="G1305" s="176"/>
      <c r="H1305" s="171"/>
      <c r="I1305" s="171"/>
      <c r="J1305" s="213"/>
      <c r="K1305" s="213"/>
      <c r="L1305" s="173"/>
      <c r="M1305" s="173"/>
      <c r="N1305" s="184"/>
      <c r="O1305" s="157"/>
      <c r="P1305" s="17" t="s">
        <v>26</v>
      </c>
      <c r="Q1305" s="151"/>
      <c r="R1305" s="151"/>
      <c r="S1305" s="153"/>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151"/>
      <c r="AY1305" s="151"/>
      <c r="AZ1305" s="153"/>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c r="CF1305" s="151"/>
      <c r="CG1305" s="151"/>
      <c r="CH1305" s="153"/>
      <c r="CI1305" s="141"/>
      <c r="CJ1305" s="141"/>
      <c r="CK1305" s="141"/>
      <c r="CL1305" s="141"/>
      <c r="CM1305" s="141"/>
      <c r="CN1305" s="141"/>
      <c r="CO1305" s="141"/>
      <c r="CP1305" s="141"/>
      <c r="CQ1305" s="141"/>
      <c r="CR1305" s="141"/>
      <c r="CS1305" s="141"/>
      <c r="CT1305" s="141"/>
      <c r="CU1305" s="141"/>
      <c r="CV1305" s="141"/>
      <c r="CW1305" s="141"/>
      <c r="CX1305" s="141"/>
      <c r="CY1305" s="141"/>
      <c r="CZ1305" s="141"/>
      <c r="DA1305" s="141"/>
      <c r="DB1305" s="141"/>
      <c r="DC1305" s="141"/>
      <c r="DD1305" s="141"/>
      <c r="DE1305" s="141"/>
      <c r="DF1305" s="141"/>
      <c r="DG1305" s="141"/>
      <c r="DH1305" s="141"/>
      <c r="DI1305" s="141"/>
      <c r="DJ1305" s="141"/>
      <c r="DK1305" s="141"/>
      <c r="DL1305" s="141"/>
      <c r="DM1305" s="141"/>
      <c r="DN1305" s="151"/>
      <c r="DO1305" s="151"/>
      <c r="DP1305" s="153"/>
      <c r="DQ1305" s="24"/>
      <c r="DR1305" s="24"/>
      <c r="DS1305" s="24"/>
      <c r="DT1305" s="24"/>
      <c r="DU1305" s="24"/>
      <c r="DV1305" s="24"/>
      <c r="DW1305" s="24"/>
      <c r="DX1305" s="24"/>
      <c r="DY1305" s="24"/>
      <c r="DZ1305" s="24"/>
      <c r="EA1305" s="24"/>
      <c r="EB1305" s="24"/>
      <c r="EC1305" s="24"/>
      <c r="ED1305" s="24"/>
      <c r="EE1305" s="24"/>
      <c r="EF1305" s="24"/>
      <c r="EG1305" s="24"/>
      <c r="EH1305" s="24"/>
      <c r="EI1305" s="24"/>
      <c r="EJ1305" s="24"/>
      <c r="EK1305" s="24"/>
      <c r="EL1305" s="24"/>
      <c r="EM1305" s="24"/>
      <c r="EN1305" s="24"/>
      <c r="EO1305" s="24"/>
      <c r="EP1305" s="24"/>
      <c r="EQ1305" s="24"/>
      <c r="ER1305" s="24"/>
      <c r="ES1305" s="151"/>
      <c r="ET1305" s="151"/>
      <c r="EU1305" s="153"/>
      <c r="EV1305" s="24"/>
      <c r="EW1305" s="125"/>
      <c r="EX1305" s="24"/>
      <c r="EY1305" s="24"/>
      <c r="EZ1305" s="24"/>
      <c r="FA1305" s="24"/>
      <c r="FB1305" s="24"/>
      <c r="FC1305" s="24"/>
      <c r="FD1305" s="24"/>
      <c r="FE1305" s="24"/>
      <c r="FF1305" s="24"/>
      <c r="FG1305" s="24"/>
      <c r="FH1305" s="24"/>
      <c r="FI1305" s="24"/>
      <c r="FJ1305" s="24"/>
      <c r="FK1305" s="24"/>
      <c r="FL1305" s="24"/>
      <c r="FM1305" s="24"/>
      <c r="FN1305" s="24"/>
      <c r="FO1305" s="24"/>
      <c r="FP1305" s="24"/>
      <c r="FQ1305" s="24"/>
      <c r="FR1305" s="24"/>
      <c r="FS1305" s="24"/>
      <c r="FT1305" s="24"/>
      <c r="FU1305" s="24"/>
      <c r="FV1305" s="24"/>
      <c r="FW1305" s="24"/>
      <c r="FX1305" s="24"/>
      <c r="FY1305" s="24"/>
      <c r="FZ1305" s="24"/>
      <c r="GA1305" s="151"/>
      <c r="GB1305" s="151"/>
      <c r="GC1305" s="153"/>
      <c r="GD1305" s="24"/>
      <c r="GE1305" s="24"/>
      <c r="GF1305" s="24"/>
      <c r="GG1305" s="24"/>
      <c r="GH1305" s="24"/>
      <c r="GI1305" s="24"/>
      <c r="GJ1305" s="24"/>
      <c r="GK1305" s="24"/>
      <c r="GL1305" s="24"/>
      <c r="GM1305" s="24"/>
      <c r="GN1305" s="24"/>
      <c r="GO1305" s="24"/>
      <c r="GP1305" s="24"/>
      <c r="GQ1305" s="24"/>
      <c r="GR1305" s="24"/>
      <c r="GS1305" s="24"/>
      <c r="GT1305" s="24"/>
      <c r="GU1305" s="24"/>
      <c r="GV1305" s="24"/>
      <c r="GW1305" s="24"/>
      <c r="GX1305" s="24"/>
      <c r="GY1305" s="24"/>
      <c r="GZ1305" s="24"/>
      <c r="HA1305" s="24"/>
      <c r="HB1305" s="24"/>
      <c r="HC1305" s="24"/>
      <c r="HD1305" s="24"/>
      <c r="HE1305" s="24"/>
      <c r="HF1305" s="24"/>
      <c r="HG1305" s="24"/>
      <c r="HH1305" s="151"/>
      <c r="HI1305" s="151"/>
      <c r="HJ1305" s="153"/>
      <c r="HK1305" s="24"/>
      <c r="HL1305" s="24"/>
      <c r="HM1305" s="24"/>
      <c r="HN1305" s="24"/>
      <c r="HO1305" s="24"/>
      <c r="HP1305" s="24"/>
      <c r="HQ1305" s="24"/>
      <c r="HR1305" s="24"/>
      <c r="HS1305" s="24"/>
      <c r="HT1305" s="24"/>
      <c r="HU1305" s="24"/>
      <c r="HV1305" s="24"/>
      <c r="HW1305" s="24"/>
      <c r="HX1305" s="24"/>
      <c r="HY1305" s="24"/>
      <c r="HZ1305" s="24"/>
      <c r="IA1305" s="24"/>
      <c r="IB1305" s="24"/>
      <c r="IC1305" s="24"/>
      <c r="ID1305" s="24" t="s">
        <v>1231</v>
      </c>
      <c r="IE1305" s="24">
        <v>184</v>
      </c>
      <c r="IF1305" s="24"/>
      <c r="IG1305" s="24"/>
      <c r="IH1305" s="24"/>
      <c r="II1305" s="24"/>
      <c r="IJ1305" s="24"/>
      <c r="IK1305" s="24"/>
      <c r="IL1305" s="24"/>
      <c r="IM1305" s="24"/>
      <c r="IN1305" s="24"/>
      <c r="IO1305" s="24"/>
      <c r="IP1305" s="151"/>
      <c r="IQ1305" s="151"/>
      <c r="IR1305" s="153"/>
      <c r="IS1305" s="24"/>
      <c r="IT1305" s="24"/>
      <c r="IU1305" s="24"/>
      <c r="IV1305" s="24"/>
      <c r="IW1305" s="24"/>
      <c r="IX1305" s="24"/>
      <c r="IY1305" s="24"/>
      <c r="IZ1305" s="24"/>
      <c r="JA1305" s="24"/>
      <c r="JB1305" s="24"/>
      <c r="JC1305" s="24"/>
      <c r="JD1305" s="24"/>
      <c r="JE1305" s="24"/>
      <c r="JF1305" s="24"/>
      <c r="JG1305" s="24"/>
      <c r="JH1305" s="24"/>
      <c r="JI1305" s="24"/>
      <c r="JJ1305" s="24"/>
      <c r="JK1305" s="24"/>
      <c r="JL1305" s="24"/>
      <c r="JM1305" s="24"/>
      <c r="JN1305" s="24"/>
      <c r="JO1305" s="24"/>
      <c r="JP1305" s="24"/>
      <c r="JQ1305" s="24"/>
      <c r="JR1305" s="24"/>
      <c r="JS1305" s="24"/>
      <c r="JT1305" s="24"/>
      <c r="JU1305" s="25"/>
      <c r="JV1305" s="24"/>
      <c r="JW1305" s="151"/>
      <c r="JX1305" s="151"/>
      <c r="JY1305" s="153"/>
      <c r="JZ1305" s="24"/>
      <c r="KA1305" s="24"/>
      <c r="KB1305" s="24"/>
      <c r="KC1305" s="24"/>
      <c r="KD1305" s="24"/>
      <c r="KE1305" s="24"/>
      <c r="KF1305" s="24"/>
      <c r="KG1305" s="24"/>
      <c r="KH1305" s="24"/>
      <c r="KI1305" s="24"/>
      <c r="KJ1305" s="24"/>
      <c r="KK1305" s="24"/>
      <c r="KL1305" s="24"/>
      <c r="KM1305" s="24"/>
      <c r="KN1305" s="24"/>
      <c r="KO1305" s="24"/>
      <c r="KP1305" s="24"/>
      <c r="KQ1305" s="24"/>
      <c r="KR1305" s="24"/>
      <c r="KS1305" s="24"/>
      <c r="KT1305" s="24"/>
      <c r="KU1305" s="24"/>
      <c r="KV1305" s="24"/>
      <c r="KW1305" s="24"/>
      <c r="KX1305" s="24"/>
      <c r="KY1305" s="24"/>
      <c r="KZ1305" s="24"/>
      <c r="LA1305" s="24"/>
      <c r="LB1305" s="24"/>
      <c r="LC1305" s="24"/>
      <c r="LD1305" s="24"/>
      <c r="LE1305" s="151"/>
      <c r="LF1305" s="151"/>
      <c r="LG1305" s="153"/>
      <c r="LH1305" s="24"/>
      <c r="LI1305" s="24"/>
      <c r="LJ1305" s="24"/>
      <c r="LK1305" s="24"/>
      <c r="LL1305" s="24"/>
      <c r="LM1305" s="24"/>
      <c r="LN1305" s="24"/>
      <c r="LO1305" s="24"/>
      <c r="LP1305" s="24"/>
      <c r="LQ1305" s="24"/>
      <c r="LR1305" s="24"/>
      <c r="LS1305" s="24"/>
      <c r="LT1305" s="24"/>
      <c r="LU1305" s="24"/>
      <c r="LV1305" s="24"/>
      <c r="LW1305" s="24"/>
      <c r="LX1305" s="24"/>
      <c r="LY1305" s="24"/>
      <c r="LZ1305" s="24"/>
      <c r="MA1305" s="24"/>
      <c r="MB1305" s="24"/>
      <c r="MC1305" s="24"/>
      <c r="MD1305" s="24"/>
      <c r="ME1305" s="24"/>
      <c r="MF1305" s="24"/>
      <c r="MG1305" s="24"/>
      <c r="MH1305" s="24"/>
      <c r="MI1305" s="24"/>
      <c r="MJ1305" s="24"/>
      <c r="MK1305" s="24"/>
      <c r="ML1305" s="24"/>
    </row>
    <row r="1306" spans="1:350" ht="13.9" customHeight="1" outlineLevel="2" x14ac:dyDescent="0.2">
      <c r="A1306" s="185" t="s">
        <v>782</v>
      </c>
      <c r="B1306" s="181" t="s">
        <v>765</v>
      </c>
      <c r="C1306" s="154" t="s">
        <v>59</v>
      </c>
      <c r="D1306" s="154">
        <v>110</v>
      </c>
      <c r="E1306" s="175"/>
      <c r="F1306" s="175">
        <f>D1306-E1306</f>
        <v>110</v>
      </c>
      <c r="G1306" s="175" t="s">
        <v>849</v>
      </c>
      <c r="H1306" s="170" t="s">
        <v>862</v>
      </c>
      <c r="I1306" s="170" t="s">
        <v>975</v>
      </c>
      <c r="J1306" s="212">
        <f ca="1">E1306+Q1306+AX1306+CF1306+DN1306+ES1306+GA1306+HH1306+IP1306+JW1306+LE1306</f>
        <v>101</v>
      </c>
      <c r="K1306" s="212">
        <f>E1306+R1306+AY1306+CG1306+DO1306+ET1306+GB1306+HI1306+IQ1306+JX1306+LF1306</f>
        <v>0</v>
      </c>
      <c r="L1306" s="172">
        <f ca="1">K1306/J1306</f>
        <v>0</v>
      </c>
      <c r="M1306" s="172">
        <f>K1306/D1306</f>
        <v>0</v>
      </c>
      <c r="N1306" s="183">
        <f ca="1">SUMIF($EV$8:$FZ$9,$O$5,$EV1307:$FZ1307)-SUMIF($EV$8:$FZ$9,$Q$5,$EV1307:$FZ1307)</f>
        <v>0</v>
      </c>
      <c r="O1306" s="156"/>
      <c r="P1306" s="16" t="s">
        <v>25</v>
      </c>
      <c r="Q1306" s="150">
        <v>0</v>
      </c>
      <c r="R1306" s="150">
        <v>0</v>
      </c>
      <c r="S1306" s="152" t="e">
        <v>#DIV/0!</v>
      </c>
      <c r="T1306" s="16"/>
      <c r="U1306" s="16"/>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c r="AX1306" s="150">
        <f t="shared" ca="1" si="3200"/>
        <v>0</v>
      </c>
      <c r="AY1306" s="150">
        <f>SUM(BA1307:CE1307)</f>
        <v>0</v>
      </c>
      <c r="AZ1306" s="152" t="e">
        <f ca="1">AY1306/AX1306</f>
        <v>#DIV/0!</v>
      </c>
      <c r="BA1306" s="16"/>
      <c r="BB1306" s="16"/>
      <c r="BC1306" s="16"/>
      <c r="BD1306" s="16"/>
      <c r="BE1306" s="16"/>
      <c r="BF1306" s="16"/>
      <c r="BG1306" s="16"/>
      <c r="BH1306" s="16"/>
      <c r="BI1306" s="16"/>
      <c r="BJ1306" s="16"/>
      <c r="BK1306" s="16"/>
      <c r="BL1306" s="16"/>
      <c r="BM1306" s="16"/>
      <c r="BN1306" s="16"/>
      <c r="BO1306" s="16"/>
      <c r="BP1306" s="16"/>
      <c r="BQ1306" s="16"/>
      <c r="BR1306" s="16"/>
      <c r="BS1306" s="16"/>
      <c r="BT1306" s="16"/>
      <c r="BU1306" s="16"/>
      <c r="BV1306" s="16"/>
      <c r="BW1306" s="16"/>
      <c r="BX1306" s="16"/>
      <c r="BY1306" s="16"/>
      <c r="BZ1306" s="16"/>
      <c r="CA1306" s="16"/>
      <c r="CB1306" s="16"/>
      <c r="CC1306" s="16"/>
      <c r="CD1306" s="16"/>
      <c r="CE1306" s="16"/>
      <c r="CF1306" s="150">
        <f t="shared" ref="CF1306" si="3401">SUM(CI1306:DM1306)</f>
        <v>7</v>
      </c>
      <c r="CG1306" s="150">
        <f>SUM(CI1307:DM1307)</f>
        <v>0</v>
      </c>
      <c r="CH1306" s="152">
        <f>CG1306/CF1306</f>
        <v>0</v>
      </c>
      <c r="CI1306" s="129"/>
      <c r="CJ1306" s="129"/>
      <c r="CK1306" s="129"/>
      <c r="CL1306" s="129"/>
      <c r="CM1306" s="129"/>
      <c r="CN1306" s="129"/>
      <c r="CO1306" s="129"/>
      <c r="CP1306" s="129"/>
      <c r="CQ1306" s="129"/>
      <c r="CR1306" s="129"/>
      <c r="CS1306" s="129"/>
      <c r="CT1306" s="129"/>
      <c r="CU1306" s="129"/>
      <c r="CV1306" s="129"/>
      <c r="CW1306" s="129"/>
      <c r="CX1306" s="129"/>
      <c r="CY1306" s="129"/>
      <c r="CZ1306" s="129"/>
      <c r="DA1306" s="129"/>
      <c r="DB1306" s="129"/>
      <c r="DC1306" s="129"/>
      <c r="DD1306" s="129"/>
      <c r="DE1306" s="129"/>
      <c r="DF1306" s="129"/>
      <c r="DG1306" s="129">
        <v>1</v>
      </c>
      <c r="DH1306" s="129">
        <v>1</v>
      </c>
      <c r="DI1306" s="129">
        <v>1</v>
      </c>
      <c r="DJ1306" s="129">
        <v>1</v>
      </c>
      <c r="DK1306" s="129">
        <v>1</v>
      </c>
      <c r="DL1306" s="129">
        <v>1</v>
      </c>
      <c r="DM1306" s="129">
        <v>1</v>
      </c>
      <c r="DN1306" s="150">
        <f t="shared" ref="DN1306" si="3402">SUM(DQ1306:ER1306)</f>
        <v>28</v>
      </c>
      <c r="DO1306" s="150">
        <f>SUM(DQ1307:ER1307)</f>
        <v>0</v>
      </c>
      <c r="DP1306" s="152">
        <f t="shared" si="3240"/>
        <v>0</v>
      </c>
      <c r="DQ1306" s="16">
        <v>1</v>
      </c>
      <c r="DR1306" s="16">
        <v>1</v>
      </c>
      <c r="DS1306" s="16">
        <v>1</v>
      </c>
      <c r="DT1306" s="16">
        <v>1</v>
      </c>
      <c r="DU1306" s="16">
        <v>1</v>
      </c>
      <c r="DV1306" s="16">
        <v>1</v>
      </c>
      <c r="DW1306" s="16">
        <v>1</v>
      </c>
      <c r="DX1306" s="16">
        <v>1</v>
      </c>
      <c r="DY1306" s="16">
        <v>1</v>
      </c>
      <c r="DZ1306" s="16">
        <v>1</v>
      </c>
      <c r="EA1306" s="16">
        <v>1</v>
      </c>
      <c r="EB1306" s="16">
        <v>1</v>
      </c>
      <c r="EC1306" s="16">
        <v>1</v>
      </c>
      <c r="ED1306" s="16">
        <v>1</v>
      </c>
      <c r="EE1306" s="16">
        <v>1</v>
      </c>
      <c r="EF1306" s="16">
        <v>1</v>
      </c>
      <c r="EG1306" s="16">
        <v>1</v>
      </c>
      <c r="EH1306" s="16">
        <v>1</v>
      </c>
      <c r="EI1306" s="16">
        <v>1</v>
      </c>
      <c r="EJ1306" s="16">
        <v>1</v>
      </c>
      <c r="EK1306" s="16">
        <v>1</v>
      </c>
      <c r="EL1306" s="16">
        <v>1</v>
      </c>
      <c r="EM1306" s="16">
        <v>1</v>
      </c>
      <c r="EN1306" s="16">
        <v>1</v>
      </c>
      <c r="EO1306" s="16">
        <v>1</v>
      </c>
      <c r="EP1306" s="16">
        <v>1</v>
      </c>
      <c r="EQ1306" s="16">
        <v>1</v>
      </c>
      <c r="ER1306" s="16">
        <v>1</v>
      </c>
      <c r="ES1306" s="150">
        <f t="shared" ca="1" si="3387"/>
        <v>36</v>
      </c>
      <c r="ET1306" s="150">
        <f t="shared" si="3276"/>
        <v>0</v>
      </c>
      <c r="EU1306" s="152">
        <f t="shared" ca="1" si="3277"/>
        <v>0</v>
      </c>
      <c r="EV1306" s="16">
        <v>1</v>
      </c>
      <c r="EW1306" s="67">
        <v>1</v>
      </c>
      <c r="EX1306" s="16">
        <v>1</v>
      </c>
      <c r="EY1306" s="16">
        <v>1</v>
      </c>
      <c r="EZ1306" s="16">
        <v>1</v>
      </c>
      <c r="FA1306" s="16">
        <v>1</v>
      </c>
      <c r="FB1306" s="16">
        <v>1</v>
      </c>
      <c r="FC1306" s="16">
        <v>2</v>
      </c>
      <c r="FD1306" s="16">
        <v>2</v>
      </c>
      <c r="FE1306" s="16">
        <v>2</v>
      </c>
      <c r="FF1306" s="16">
        <v>2</v>
      </c>
      <c r="FG1306" s="16">
        <v>2</v>
      </c>
      <c r="FH1306" s="16">
        <v>1</v>
      </c>
      <c r="FI1306" s="16">
        <v>1</v>
      </c>
      <c r="FJ1306" s="16">
        <v>1</v>
      </c>
      <c r="FK1306" s="16">
        <v>1</v>
      </c>
      <c r="FL1306" s="16">
        <v>1</v>
      </c>
      <c r="FM1306" s="16">
        <v>1</v>
      </c>
      <c r="FN1306" s="16">
        <v>1</v>
      </c>
      <c r="FO1306" s="16">
        <v>1</v>
      </c>
      <c r="FP1306" s="16">
        <v>1</v>
      </c>
      <c r="FQ1306" s="16">
        <v>1</v>
      </c>
      <c r="FR1306" s="16">
        <v>1</v>
      </c>
      <c r="FS1306" s="16">
        <v>1</v>
      </c>
      <c r="FT1306" s="16">
        <v>1</v>
      </c>
      <c r="FU1306" s="16">
        <v>1</v>
      </c>
      <c r="FV1306" s="16">
        <v>1</v>
      </c>
      <c r="FW1306" s="16">
        <v>1</v>
      </c>
      <c r="FX1306" s="16">
        <v>1</v>
      </c>
      <c r="FY1306" s="16">
        <v>1</v>
      </c>
      <c r="FZ1306" s="16">
        <v>1</v>
      </c>
      <c r="GA1306" s="150">
        <f t="shared" ref="GA1306" ca="1" si="3403">SUMIF($GD$8:$HG$9,$O$5,GD1306:HG1306)</f>
        <v>30</v>
      </c>
      <c r="GB1306" s="150">
        <f t="shared" ref="GB1306" si="3404">SUM(GD1307:HG1307)</f>
        <v>0</v>
      </c>
      <c r="GC1306" s="152">
        <f t="shared" ref="GC1306" ca="1" si="3405">GB1306/GA1306</f>
        <v>0</v>
      </c>
      <c r="GD1306" s="16">
        <v>1</v>
      </c>
      <c r="GE1306" s="16">
        <v>1</v>
      </c>
      <c r="GF1306" s="16">
        <v>1</v>
      </c>
      <c r="GG1306" s="16">
        <v>1</v>
      </c>
      <c r="GH1306" s="16">
        <v>1</v>
      </c>
      <c r="GI1306" s="16">
        <v>1</v>
      </c>
      <c r="GJ1306" s="16">
        <v>1</v>
      </c>
      <c r="GK1306" s="16">
        <v>1</v>
      </c>
      <c r="GL1306" s="16">
        <v>1</v>
      </c>
      <c r="GM1306" s="16">
        <v>1</v>
      </c>
      <c r="GN1306" s="16">
        <v>1</v>
      </c>
      <c r="GO1306" s="16">
        <v>1</v>
      </c>
      <c r="GP1306" s="16">
        <v>1</v>
      </c>
      <c r="GQ1306" s="16">
        <v>1</v>
      </c>
      <c r="GR1306" s="16">
        <v>1</v>
      </c>
      <c r="GS1306" s="16">
        <v>1</v>
      </c>
      <c r="GT1306" s="16">
        <v>1</v>
      </c>
      <c r="GU1306" s="16">
        <v>1</v>
      </c>
      <c r="GV1306" s="16">
        <v>1</v>
      </c>
      <c r="GW1306" s="16">
        <v>1</v>
      </c>
      <c r="GX1306" s="16">
        <v>1</v>
      </c>
      <c r="GY1306" s="16">
        <v>1</v>
      </c>
      <c r="GZ1306" s="16">
        <v>1</v>
      </c>
      <c r="HA1306" s="16">
        <v>1</v>
      </c>
      <c r="HB1306" s="16">
        <v>1</v>
      </c>
      <c r="HC1306" s="16">
        <v>1</v>
      </c>
      <c r="HD1306" s="16">
        <v>1</v>
      </c>
      <c r="HE1306" s="16">
        <v>1</v>
      </c>
      <c r="HF1306" s="16">
        <v>1</v>
      </c>
      <c r="HG1306" s="16">
        <v>1</v>
      </c>
      <c r="HH1306" s="150"/>
      <c r="HI1306" s="150">
        <v>0</v>
      </c>
      <c r="HJ1306" s="152" t="e">
        <v>#DIV/0!</v>
      </c>
      <c r="HK1306" s="16">
        <v>1</v>
      </c>
      <c r="HL1306" s="16">
        <v>1</v>
      </c>
      <c r="HM1306" s="16">
        <v>1</v>
      </c>
      <c r="HN1306" s="16">
        <v>1</v>
      </c>
      <c r="HO1306" s="16">
        <v>1</v>
      </c>
      <c r="HP1306" s="16"/>
      <c r="HQ1306" s="16"/>
      <c r="HR1306" s="16"/>
      <c r="HS1306" s="16"/>
      <c r="HT1306" s="16"/>
      <c r="HU1306" s="16"/>
      <c r="HV1306" s="16"/>
      <c r="HW1306" s="16"/>
      <c r="HX1306" s="16"/>
      <c r="HY1306" s="16"/>
      <c r="HZ1306" s="16"/>
      <c r="IA1306" s="16"/>
      <c r="IB1306" s="16"/>
      <c r="IC1306" s="16"/>
      <c r="ID1306" s="16"/>
      <c r="IE1306" s="16"/>
      <c r="IF1306" s="16"/>
      <c r="IG1306" s="16"/>
      <c r="IH1306" s="16"/>
      <c r="II1306" s="16"/>
      <c r="IJ1306" s="16"/>
      <c r="IK1306" s="16"/>
      <c r="IL1306" s="16"/>
      <c r="IM1306" s="16"/>
      <c r="IN1306" s="16"/>
      <c r="IO1306" s="16"/>
      <c r="IP1306" s="150"/>
      <c r="IQ1306" s="150">
        <v>0</v>
      </c>
      <c r="IR1306" s="152" t="e">
        <v>#DIV/0!</v>
      </c>
      <c r="IS1306" s="16"/>
      <c r="IT1306" s="16"/>
      <c r="IU1306" s="16"/>
      <c r="IV1306" s="16"/>
      <c r="IW1306" s="16"/>
      <c r="IX1306" s="16"/>
      <c r="IY1306" s="16"/>
      <c r="IZ1306" s="16"/>
      <c r="JA1306" s="16"/>
      <c r="JB1306" s="16"/>
      <c r="JC1306" s="16"/>
      <c r="JD1306" s="16"/>
      <c r="JE1306" s="16"/>
      <c r="JF1306" s="16"/>
      <c r="JG1306" s="16"/>
      <c r="JH1306" s="16"/>
      <c r="JI1306" s="16"/>
      <c r="JJ1306" s="16"/>
      <c r="JK1306" s="16"/>
      <c r="JL1306" s="16"/>
      <c r="JM1306" s="16"/>
      <c r="JN1306" s="16"/>
      <c r="JO1306" s="16"/>
      <c r="JP1306" s="16"/>
      <c r="JQ1306" s="16"/>
      <c r="JR1306" s="16"/>
      <c r="JS1306" s="16"/>
      <c r="JT1306" s="16"/>
      <c r="JU1306" s="23"/>
      <c r="JV1306" s="16"/>
      <c r="JW1306" s="150"/>
      <c r="JX1306" s="150">
        <v>0</v>
      </c>
      <c r="JY1306" s="152" t="e">
        <v>#DIV/0!</v>
      </c>
      <c r="JZ1306" s="16"/>
      <c r="KA1306" s="16"/>
      <c r="KB1306" s="16"/>
      <c r="KC1306" s="16"/>
      <c r="KD1306" s="16"/>
      <c r="KE1306" s="16"/>
      <c r="KF1306" s="16"/>
      <c r="KG1306" s="16"/>
      <c r="KH1306" s="16"/>
      <c r="KI1306" s="16"/>
      <c r="KJ1306" s="16"/>
      <c r="KK1306" s="16"/>
      <c r="KL1306" s="16"/>
      <c r="KM1306" s="16"/>
      <c r="KN1306" s="16"/>
      <c r="KO1306" s="16"/>
      <c r="KP1306" s="16"/>
      <c r="KQ1306" s="16"/>
      <c r="KR1306" s="16"/>
      <c r="KS1306" s="16"/>
      <c r="KT1306" s="16"/>
      <c r="KU1306" s="16"/>
      <c r="KV1306" s="16"/>
      <c r="KW1306" s="16"/>
      <c r="KX1306" s="16"/>
      <c r="KY1306" s="16"/>
      <c r="KZ1306" s="16"/>
      <c r="LA1306" s="16"/>
      <c r="LB1306" s="16"/>
      <c r="LC1306" s="16"/>
      <c r="LD1306" s="16"/>
      <c r="LE1306" s="150"/>
      <c r="LF1306" s="150">
        <v>0</v>
      </c>
      <c r="LG1306" s="152" t="e">
        <v>#DIV/0!</v>
      </c>
      <c r="LH1306" s="16"/>
      <c r="LI1306" s="16"/>
      <c r="LJ1306" s="16"/>
      <c r="LK1306" s="16"/>
      <c r="LL1306" s="16"/>
      <c r="LM1306" s="16"/>
      <c r="LN1306" s="16"/>
      <c r="LO1306" s="16"/>
      <c r="LP1306" s="16"/>
      <c r="LQ1306" s="16"/>
      <c r="LR1306" s="16"/>
      <c r="LS1306" s="16"/>
      <c r="LT1306" s="16"/>
      <c r="LU1306" s="16"/>
      <c r="LV1306" s="16"/>
      <c r="LW1306" s="16"/>
      <c r="LX1306" s="16"/>
      <c r="LY1306" s="16"/>
      <c r="LZ1306" s="16"/>
      <c r="MA1306" s="16"/>
      <c r="MB1306" s="16"/>
      <c r="MC1306" s="16"/>
      <c r="MD1306" s="16"/>
      <c r="ME1306" s="16"/>
      <c r="MF1306" s="16"/>
      <c r="MG1306" s="16"/>
      <c r="MH1306" s="16"/>
      <c r="MI1306" s="16"/>
      <c r="MJ1306" s="16"/>
      <c r="MK1306" s="16"/>
      <c r="ML1306" s="16"/>
    </row>
    <row r="1307" spans="1:350" ht="13.9" customHeight="1" outlineLevel="2" x14ac:dyDescent="0.2">
      <c r="A1307" s="186"/>
      <c r="B1307" s="182"/>
      <c r="C1307" s="155"/>
      <c r="D1307" s="155"/>
      <c r="E1307" s="176"/>
      <c r="F1307" s="176"/>
      <c r="G1307" s="176"/>
      <c r="H1307" s="171"/>
      <c r="I1307" s="171"/>
      <c r="J1307" s="213"/>
      <c r="K1307" s="213"/>
      <c r="L1307" s="173"/>
      <c r="M1307" s="173"/>
      <c r="N1307" s="184"/>
      <c r="O1307" s="157"/>
      <c r="P1307" s="17" t="s">
        <v>26</v>
      </c>
      <c r="Q1307" s="151"/>
      <c r="R1307" s="151"/>
      <c r="S1307" s="153"/>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151"/>
      <c r="AY1307" s="151"/>
      <c r="AZ1307" s="153"/>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c r="CF1307" s="151"/>
      <c r="CG1307" s="151"/>
      <c r="CH1307" s="153"/>
      <c r="CI1307" s="141"/>
      <c r="CJ1307" s="141"/>
      <c r="CK1307" s="141"/>
      <c r="CL1307" s="141"/>
      <c r="CM1307" s="141"/>
      <c r="CN1307" s="141"/>
      <c r="CO1307" s="141"/>
      <c r="CP1307" s="141"/>
      <c r="CQ1307" s="141"/>
      <c r="CR1307" s="141"/>
      <c r="CS1307" s="141"/>
      <c r="CT1307" s="141"/>
      <c r="CU1307" s="141"/>
      <c r="CV1307" s="141"/>
      <c r="CW1307" s="141"/>
      <c r="CX1307" s="141"/>
      <c r="CY1307" s="141"/>
      <c r="CZ1307" s="141"/>
      <c r="DA1307" s="141"/>
      <c r="DB1307" s="141"/>
      <c r="DC1307" s="141"/>
      <c r="DD1307" s="141"/>
      <c r="DE1307" s="141"/>
      <c r="DF1307" s="141"/>
      <c r="DG1307" s="141"/>
      <c r="DH1307" s="141"/>
      <c r="DI1307" s="141"/>
      <c r="DJ1307" s="141"/>
      <c r="DK1307" s="141"/>
      <c r="DL1307" s="141"/>
      <c r="DM1307" s="141"/>
      <c r="DN1307" s="151"/>
      <c r="DO1307" s="151"/>
      <c r="DP1307" s="153"/>
      <c r="DQ1307" s="24"/>
      <c r="DR1307" s="24"/>
      <c r="DS1307" s="24"/>
      <c r="DT1307" s="24"/>
      <c r="DU1307" s="24"/>
      <c r="DV1307" s="24"/>
      <c r="DW1307" s="24"/>
      <c r="DX1307" s="24"/>
      <c r="DY1307" s="24"/>
      <c r="DZ1307" s="24"/>
      <c r="EA1307" s="24"/>
      <c r="EB1307" s="24"/>
      <c r="EC1307" s="24"/>
      <c r="ED1307" s="24"/>
      <c r="EE1307" s="24"/>
      <c r="EF1307" s="24"/>
      <c r="EG1307" s="24"/>
      <c r="EH1307" s="24"/>
      <c r="EI1307" s="24"/>
      <c r="EJ1307" s="24"/>
      <c r="EK1307" s="24"/>
      <c r="EL1307" s="24"/>
      <c r="EM1307" s="24"/>
      <c r="EN1307" s="24"/>
      <c r="EO1307" s="24"/>
      <c r="EP1307" s="24"/>
      <c r="EQ1307" s="24"/>
      <c r="ER1307" s="24"/>
      <c r="ES1307" s="151"/>
      <c r="ET1307" s="151"/>
      <c r="EU1307" s="153"/>
      <c r="EV1307" s="24"/>
      <c r="EW1307" s="125"/>
      <c r="EX1307" s="24"/>
      <c r="EY1307" s="24"/>
      <c r="EZ1307" s="24"/>
      <c r="FA1307" s="24"/>
      <c r="FB1307" s="24"/>
      <c r="FC1307" s="24"/>
      <c r="FD1307" s="24"/>
      <c r="FE1307" s="24"/>
      <c r="FF1307" s="24"/>
      <c r="FG1307" s="24"/>
      <c r="FH1307" s="24"/>
      <c r="FI1307" s="24"/>
      <c r="FJ1307" s="24"/>
      <c r="FK1307" s="24"/>
      <c r="FL1307" s="24"/>
      <c r="FM1307" s="24"/>
      <c r="FN1307" s="24"/>
      <c r="FO1307" s="24"/>
      <c r="FP1307" s="24"/>
      <c r="FQ1307" s="24"/>
      <c r="FR1307" s="24"/>
      <c r="FS1307" s="24"/>
      <c r="FT1307" s="24"/>
      <c r="FU1307" s="24"/>
      <c r="FV1307" s="24"/>
      <c r="FW1307" s="24"/>
      <c r="FX1307" s="24"/>
      <c r="FY1307" s="24"/>
      <c r="FZ1307" s="24"/>
      <c r="GA1307" s="151"/>
      <c r="GB1307" s="151"/>
      <c r="GC1307" s="153"/>
      <c r="GD1307" s="24"/>
      <c r="GE1307" s="24"/>
      <c r="GF1307" s="24"/>
      <c r="GG1307" s="24"/>
      <c r="GH1307" s="24"/>
      <c r="GI1307" s="24"/>
      <c r="GJ1307" s="24"/>
      <c r="GK1307" s="24"/>
      <c r="GL1307" s="24"/>
      <c r="GM1307" s="24"/>
      <c r="GN1307" s="24"/>
      <c r="GO1307" s="24"/>
      <c r="GP1307" s="24"/>
      <c r="GQ1307" s="24"/>
      <c r="GR1307" s="24"/>
      <c r="GS1307" s="24"/>
      <c r="GT1307" s="24"/>
      <c r="GU1307" s="24"/>
      <c r="GV1307" s="24"/>
      <c r="GW1307" s="24"/>
      <c r="GX1307" s="24"/>
      <c r="GY1307" s="24"/>
      <c r="GZ1307" s="24"/>
      <c r="HA1307" s="24"/>
      <c r="HB1307" s="24"/>
      <c r="HC1307" s="24"/>
      <c r="HD1307" s="24"/>
      <c r="HE1307" s="24"/>
      <c r="HF1307" s="24"/>
      <c r="HG1307" s="24"/>
      <c r="HH1307" s="151"/>
      <c r="HI1307" s="151"/>
      <c r="HJ1307" s="153"/>
      <c r="HK1307" s="24"/>
      <c r="HL1307" s="24"/>
      <c r="HM1307" s="24"/>
      <c r="HN1307" s="24"/>
      <c r="HO1307" s="24"/>
      <c r="HP1307" s="24"/>
      <c r="HQ1307" s="24"/>
      <c r="HR1307" s="24"/>
      <c r="HS1307" s="24"/>
      <c r="HT1307" s="24"/>
      <c r="HU1307" s="24"/>
      <c r="HV1307" s="24"/>
      <c r="HW1307" s="24"/>
      <c r="HX1307" s="24"/>
      <c r="HY1307" s="24"/>
      <c r="HZ1307" s="24"/>
      <c r="IA1307" s="24"/>
      <c r="IB1307" s="24"/>
      <c r="IC1307" s="24"/>
      <c r="ID1307" s="24"/>
      <c r="IE1307" s="24"/>
      <c r="IF1307" s="24"/>
      <c r="IG1307" s="24"/>
      <c r="IH1307" s="24"/>
      <c r="II1307" s="24"/>
      <c r="IJ1307" s="24"/>
      <c r="IK1307" s="24"/>
      <c r="IL1307" s="24"/>
      <c r="IM1307" s="24"/>
      <c r="IN1307" s="24"/>
      <c r="IO1307" s="24"/>
      <c r="IP1307" s="151"/>
      <c r="IQ1307" s="151"/>
      <c r="IR1307" s="153"/>
      <c r="IS1307" s="24"/>
      <c r="IT1307" s="24"/>
      <c r="IU1307" s="24"/>
      <c r="IV1307" s="24"/>
      <c r="IW1307" s="24"/>
      <c r="IX1307" s="24"/>
      <c r="IY1307" s="24"/>
      <c r="IZ1307" s="24"/>
      <c r="JA1307" s="24"/>
      <c r="JB1307" s="24"/>
      <c r="JC1307" s="24"/>
      <c r="JD1307" s="24"/>
      <c r="JE1307" s="24"/>
      <c r="JF1307" s="24"/>
      <c r="JG1307" s="24"/>
      <c r="JH1307" s="24"/>
      <c r="JI1307" s="24"/>
      <c r="JJ1307" s="24"/>
      <c r="JK1307" s="24"/>
      <c r="JL1307" s="24"/>
      <c r="JM1307" s="24"/>
      <c r="JN1307" s="24"/>
      <c r="JO1307" s="24"/>
      <c r="JP1307" s="24"/>
      <c r="JQ1307" s="24"/>
      <c r="JR1307" s="24"/>
      <c r="JS1307" s="24"/>
      <c r="JT1307" s="24"/>
      <c r="JU1307" s="25"/>
      <c r="JV1307" s="24"/>
      <c r="JW1307" s="151"/>
      <c r="JX1307" s="151"/>
      <c r="JY1307" s="153"/>
      <c r="JZ1307" s="24"/>
      <c r="KA1307" s="24"/>
      <c r="KB1307" s="24"/>
      <c r="KC1307" s="24"/>
      <c r="KD1307" s="24"/>
      <c r="KE1307" s="24"/>
      <c r="KF1307" s="24"/>
      <c r="KG1307" s="24"/>
      <c r="KH1307" s="24"/>
      <c r="KI1307" s="24"/>
      <c r="KJ1307" s="24"/>
      <c r="KK1307" s="24"/>
      <c r="KL1307" s="24"/>
      <c r="KM1307" s="24"/>
      <c r="KN1307" s="24"/>
      <c r="KO1307" s="24"/>
      <c r="KP1307" s="24"/>
      <c r="KQ1307" s="24"/>
      <c r="KR1307" s="24"/>
      <c r="KS1307" s="24"/>
      <c r="KT1307" s="24"/>
      <c r="KU1307" s="24"/>
      <c r="KV1307" s="24"/>
      <c r="KW1307" s="24"/>
      <c r="KX1307" s="24"/>
      <c r="KY1307" s="24"/>
      <c r="KZ1307" s="24"/>
      <c r="LA1307" s="24"/>
      <c r="LB1307" s="24"/>
      <c r="LC1307" s="24"/>
      <c r="LD1307" s="24"/>
      <c r="LE1307" s="151"/>
      <c r="LF1307" s="151"/>
      <c r="LG1307" s="153"/>
      <c r="LH1307" s="24"/>
      <c r="LI1307" s="24"/>
      <c r="LJ1307" s="24"/>
      <c r="LK1307" s="24"/>
      <c r="LL1307" s="24"/>
      <c r="LM1307" s="24"/>
      <c r="LN1307" s="24"/>
      <c r="LO1307" s="24"/>
      <c r="LP1307" s="24"/>
      <c r="LQ1307" s="24"/>
      <c r="LR1307" s="24"/>
      <c r="LS1307" s="24"/>
      <c r="LT1307" s="24"/>
      <c r="LU1307" s="24"/>
      <c r="LV1307" s="24"/>
      <c r="LW1307" s="24"/>
      <c r="LX1307" s="24"/>
      <c r="LY1307" s="24"/>
      <c r="LZ1307" s="24"/>
      <c r="MA1307" s="24"/>
      <c r="MB1307" s="24"/>
      <c r="MC1307" s="24"/>
      <c r="MD1307" s="24"/>
      <c r="ME1307" s="24"/>
      <c r="MF1307" s="24"/>
      <c r="MG1307" s="24"/>
      <c r="MH1307" s="24"/>
      <c r="MI1307" s="24"/>
      <c r="MJ1307" s="24"/>
      <c r="MK1307" s="24"/>
      <c r="ML1307" s="24"/>
    </row>
    <row r="1308" spans="1:350" ht="13.9" customHeight="1" outlineLevel="2" x14ac:dyDescent="0.2">
      <c r="A1308" s="185" t="s">
        <v>783</v>
      </c>
      <c r="B1308" s="181" t="s">
        <v>766</v>
      </c>
      <c r="C1308" s="154" t="s">
        <v>59</v>
      </c>
      <c r="D1308" s="154">
        <v>2</v>
      </c>
      <c r="E1308" s="175"/>
      <c r="F1308" s="175">
        <f>D1308-E1308</f>
        <v>2</v>
      </c>
      <c r="G1308" s="175" t="s">
        <v>849</v>
      </c>
      <c r="H1308" s="170" t="s">
        <v>862</v>
      </c>
      <c r="I1308" s="170" t="s">
        <v>975</v>
      </c>
      <c r="J1308" s="212">
        <f ca="1">E1308+Q1308+AX1308+CF1308+DN1308+ES1308+GA1308+HH1308+IP1308+JW1308+LE1308</f>
        <v>0</v>
      </c>
      <c r="K1308" s="212">
        <f>E1308+R1308+AY1308+CG1308+DO1308+ET1308+GB1308+HI1308+IQ1308+JX1308+LF1308</f>
        <v>0</v>
      </c>
      <c r="L1308" s="172" t="e">
        <f ca="1">K1308/J1308</f>
        <v>#DIV/0!</v>
      </c>
      <c r="M1308" s="172">
        <f>K1308/D1308</f>
        <v>0</v>
      </c>
      <c r="N1308" s="183">
        <f ca="1">SUMIF($EV$8:$FZ$9,$O$5,$EV1309:$FZ1309)-SUMIF($EV$8:$FZ$9,$Q$5,$EV1309:$FZ1309)</f>
        <v>0</v>
      </c>
      <c r="O1308" s="156"/>
      <c r="P1308" s="16" t="s">
        <v>25</v>
      </c>
      <c r="Q1308" s="150">
        <v>0</v>
      </c>
      <c r="R1308" s="150">
        <v>0</v>
      </c>
      <c r="S1308" s="152" t="e">
        <v>#DIV/0!</v>
      </c>
      <c r="T1308" s="16"/>
      <c r="U1308" s="16"/>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c r="AU1308" s="16"/>
      <c r="AV1308" s="16"/>
      <c r="AW1308" s="16"/>
      <c r="AX1308" s="150">
        <f t="shared" ca="1" si="3200"/>
        <v>0</v>
      </c>
      <c r="AY1308" s="150">
        <f>SUM(BA1309:CE1309)</f>
        <v>0</v>
      </c>
      <c r="AZ1308" s="152" t="e">
        <f ca="1">AY1308/AX1308</f>
        <v>#DIV/0!</v>
      </c>
      <c r="BA1308" s="16"/>
      <c r="BB1308" s="16"/>
      <c r="BC1308" s="16"/>
      <c r="BD1308" s="16"/>
      <c r="BE1308" s="16"/>
      <c r="BF1308" s="16"/>
      <c r="BG1308" s="16"/>
      <c r="BH1308" s="16"/>
      <c r="BI1308" s="16"/>
      <c r="BJ1308" s="16"/>
      <c r="BK1308" s="16"/>
      <c r="BL1308" s="16"/>
      <c r="BM1308" s="16"/>
      <c r="BN1308" s="16"/>
      <c r="BO1308" s="16"/>
      <c r="BP1308" s="16"/>
      <c r="BQ1308" s="16"/>
      <c r="BR1308" s="16"/>
      <c r="BS1308" s="16"/>
      <c r="BT1308" s="16"/>
      <c r="BU1308" s="16"/>
      <c r="BV1308" s="16"/>
      <c r="BW1308" s="16"/>
      <c r="BX1308" s="16"/>
      <c r="BY1308" s="16"/>
      <c r="BZ1308" s="16"/>
      <c r="CA1308" s="16"/>
      <c r="CB1308" s="16"/>
      <c r="CC1308" s="16"/>
      <c r="CD1308" s="16"/>
      <c r="CE1308" s="16"/>
      <c r="CF1308" s="150">
        <f t="shared" ref="CF1308" si="3406">SUM(CI1308:DM1308)</f>
        <v>0</v>
      </c>
      <c r="CG1308" s="150">
        <f>SUM(CI1309:DM1309)</f>
        <v>0</v>
      </c>
      <c r="CH1308" s="152" t="e">
        <f>CG1308/CF1308</f>
        <v>#DIV/0!</v>
      </c>
      <c r="CI1308" s="129"/>
      <c r="CJ1308" s="129"/>
      <c r="CK1308" s="129"/>
      <c r="CL1308" s="129"/>
      <c r="CM1308" s="129"/>
      <c r="CN1308" s="129"/>
      <c r="CO1308" s="129"/>
      <c r="CP1308" s="129"/>
      <c r="CQ1308" s="129"/>
      <c r="CR1308" s="129"/>
      <c r="CS1308" s="129"/>
      <c r="CT1308" s="129"/>
      <c r="CU1308" s="129"/>
      <c r="CV1308" s="129"/>
      <c r="CW1308" s="129"/>
      <c r="CX1308" s="129"/>
      <c r="CY1308" s="129"/>
      <c r="CZ1308" s="129"/>
      <c r="DA1308" s="129"/>
      <c r="DB1308" s="129"/>
      <c r="DC1308" s="129"/>
      <c r="DD1308" s="129"/>
      <c r="DE1308" s="129"/>
      <c r="DF1308" s="129"/>
      <c r="DG1308" s="129"/>
      <c r="DH1308" s="129"/>
      <c r="DI1308" s="129"/>
      <c r="DJ1308" s="129"/>
      <c r="DK1308" s="129"/>
      <c r="DL1308" s="129"/>
      <c r="DM1308" s="129"/>
      <c r="DN1308" s="150">
        <f t="shared" ref="DN1308" si="3407">SUM(DQ1308:ER1308)</f>
        <v>0</v>
      </c>
      <c r="DO1308" s="150">
        <f>SUM(DQ1309:ER1309)</f>
        <v>0</v>
      </c>
      <c r="DP1308" s="152" t="e">
        <f t="shared" si="3240"/>
        <v>#DIV/0!</v>
      </c>
      <c r="DQ1308" s="16"/>
      <c r="DR1308" s="16"/>
      <c r="DS1308" s="16"/>
      <c r="DT1308" s="16"/>
      <c r="DU1308" s="16"/>
      <c r="DV1308" s="16"/>
      <c r="DW1308" s="16"/>
      <c r="DX1308" s="16"/>
      <c r="DY1308" s="16"/>
      <c r="DZ1308" s="16"/>
      <c r="EA1308" s="16"/>
      <c r="EB1308" s="16"/>
      <c r="EC1308" s="16"/>
      <c r="ED1308" s="16"/>
      <c r="EE1308" s="16"/>
      <c r="EF1308" s="16"/>
      <c r="EG1308" s="16"/>
      <c r="EH1308" s="16"/>
      <c r="EI1308" s="16"/>
      <c r="EJ1308" s="16"/>
      <c r="EK1308" s="16"/>
      <c r="EL1308" s="16"/>
      <c r="EM1308" s="16"/>
      <c r="EN1308" s="16"/>
      <c r="EO1308" s="16"/>
      <c r="EP1308" s="16"/>
      <c r="EQ1308" s="16"/>
      <c r="ER1308" s="16"/>
      <c r="ES1308" s="150">
        <f t="shared" ca="1" si="3387"/>
        <v>0</v>
      </c>
      <c r="ET1308" s="150">
        <f t="shared" si="3276"/>
        <v>0</v>
      </c>
      <c r="EU1308" s="152" t="e">
        <f t="shared" ca="1" si="3277"/>
        <v>#DIV/0!</v>
      </c>
      <c r="EV1308" s="16"/>
      <c r="EW1308" s="67"/>
      <c r="EX1308" s="16"/>
      <c r="EY1308" s="16"/>
      <c r="EZ1308" s="16"/>
      <c r="FA1308" s="16"/>
      <c r="FB1308" s="16"/>
      <c r="FC1308" s="16"/>
      <c r="FD1308" s="16"/>
      <c r="FE1308" s="16"/>
      <c r="FF1308" s="16"/>
      <c r="FG1308" s="16"/>
      <c r="FH1308" s="16"/>
      <c r="FI1308" s="16"/>
      <c r="FJ1308" s="16"/>
      <c r="FK1308" s="16"/>
      <c r="FL1308" s="16"/>
      <c r="FM1308" s="16"/>
      <c r="FN1308" s="16"/>
      <c r="FO1308" s="16"/>
      <c r="FP1308" s="16"/>
      <c r="FQ1308" s="16"/>
      <c r="FR1308" s="16"/>
      <c r="FS1308" s="16"/>
      <c r="FT1308" s="16"/>
      <c r="FU1308" s="16"/>
      <c r="FV1308" s="16"/>
      <c r="FW1308" s="16"/>
      <c r="FX1308" s="16"/>
      <c r="FY1308" s="16"/>
      <c r="FZ1308" s="16"/>
      <c r="GA1308" s="150">
        <f t="shared" ref="GA1308" ca="1" si="3408">SUMIF($GD$8:$HG$9,$O$5,GD1308:HG1308)</f>
        <v>0</v>
      </c>
      <c r="GB1308" s="150">
        <f t="shared" ref="GB1308" si="3409">SUM(GD1309:HG1309)</f>
        <v>0</v>
      </c>
      <c r="GC1308" s="152" t="e">
        <f t="shared" ref="GC1308" ca="1" si="3410">GB1308/GA1308</f>
        <v>#DIV/0!</v>
      </c>
      <c r="GD1308" s="16"/>
      <c r="GE1308" s="16"/>
      <c r="GF1308" s="16"/>
      <c r="GG1308" s="16"/>
      <c r="GH1308" s="16"/>
      <c r="GI1308" s="16"/>
      <c r="GJ1308" s="16"/>
      <c r="GK1308" s="16"/>
      <c r="GL1308" s="16"/>
      <c r="GM1308" s="16"/>
      <c r="GN1308" s="16"/>
      <c r="GO1308" s="16"/>
      <c r="GP1308" s="16"/>
      <c r="GQ1308" s="16"/>
      <c r="GR1308" s="16"/>
      <c r="GS1308" s="16"/>
      <c r="GT1308" s="16"/>
      <c r="GU1308" s="16"/>
      <c r="GV1308" s="16"/>
      <c r="GW1308" s="16"/>
      <c r="GX1308" s="16"/>
      <c r="GY1308" s="16"/>
      <c r="GZ1308" s="16"/>
      <c r="HA1308" s="16"/>
      <c r="HB1308" s="16"/>
      <c r="HC1308" s="16"/>
      <c r="HD1308" s="16"/>
      <c r="HE1308" s="16"/>
      <c r="HF1308" s="16"/>
      <c r="HG1308" s="16"/>
      <c r="HH1308" s="150"/>
      <c r="HI1308" s="150">
        <v>0</v>
      </c>
      <c r="HJ1308" s="152" t="e">
        <v>#DIV/0!</v>
      </c>
      <c r="HK1308" s="16"/>
      <c r="HL1308" s="16"/>
      <c r="HM1308" s="16"/>
      <c r="HN1308" s="16">
        <v>2</v>
      </c>
      <c r="HO1308" s="16"/>
      <c r="HP1308" s="16"/>
      <c r="HQ1308" s="16"/>
      <c r="HR1308" s="16"/>
      <c r="HS1308" s="16"/>
      <c r="HT1308" s="16"/>
      <c r="HU1308" s="16"/>
      <c r="HV1308" s="16"/>
      <c r="HW1308" s="16"/>
      <c r="HX1308" s="16"/>
      <c r="HY1308" s="16"/>
      <c r="HZ1308" s="16"/>
      <c r="IA1308" s="16"/>
      <c r="IB1308" s="16"/>
      <c r="IC1308" s="16"/>
      <c r="ID1308" s="16"/>
      <c r="IE1308" s="16"/>
      <c r="IF1308" s="16"/>
      <c r="IG1308" s="16"/>
      <c r="IH1308" s="16"/>
      <c r="II1308" s="16"/>
      <c r="IJ1308" s="16"/>
      <c r="IK1308" s="16"/>
      <c r="IL1308" s="16"/>
      <c r="IM1308" s="16"/>
      <c r="IN1308" s="16"/>
      <c r="IO1308" s="16"/>
      <c r="IP1308" s="150"/>
      <c r="IQ1308" s="150">
        <v>0</v>
      </c>
      <c r="IR1308" s="152" t="e">
        <v>#DIV/0!</v>
      </c>
      <c r="IS1308" s="16"/>
      <c r="IT1308" s="16"/>
      <c r="IU1308" s="16"/>
      <c r="IV1308" s="16"/>
      <c r="IW1308" s="16"/>
      <c r="IX1308" s="16"/>
      <c r="IY1308" s="16"/>
      <c r="IZ1308" s="16"/>
      <c r="JA1308" s="16"/>
      <c r="JB1308" s="16"/>
      <c r="JC1308" s="16"/>
      <c r="JD1308" s="16"/>
      <c r="JE1308" s="16"/>
      <c r="JF1308" s="16"/>
      <c r="JG1308" s="16"/>
      <c r="JH1308" s="16"/>
      <c r="JI1308" s="16"/>
      <c r="JJ1308" s="16"/>
      <c r="JK1308" s="16"/>
      <c r="JL1308" s="16"/>
      <c r="JM1308" s="16"/>
      <c r="JN1308" s="16"/>
      <c r="JO1308" s="16"/>
      <c r="JP1308" s="16"/>
      <c r="JQ1308" s="16"/>
      <c r="JR1308" s="16"/>
      <c r="JS1308" s="16"/>
      <c r="JT1308" s="16"/>
      <c r="JU1308" s="23"/>
      <c r="JV1308" s="16"/>
      <c r="JW1308" s="150"/>
      <c r="JX1308" s="150">
        <v>0</v>
      </c>
      <c r="JY1308" s="152" t="e">
        <v>#DIV/0!</v>
      </c>
      <c r="JZ1308" s="16"/>
      <c r="KA1308" s="16"/>
      <c r="KB1308" s="16"/>
      <c r="KC1308" s="16"/>
      <c r="KD1308" s="16"/>
      <c r="KE1308" s="16"/>
      <c r="KF1308" s="16"/>
      <c r="KG1308" s="16"/>
      <c r="KH1308" s="16"/>
      <c r="KI1308" s="16"/>
      <c r="KJ1308" s="16"/>
      <c r="KK1308" s="16"/>
      <c r="KL1308" s="16"/>
      <c r="KM1308" s="16"/>
      <c r="KN1308" s="16"/>
      <c r="KO1308" s="16"/>
      <c r="KP1308" s="16"/>
      <c r="KQ1308" s="16"/>
      <c r="KR1308" s="16"/>
      <c r="KS1308" s="16"/>
      <c r="KT1308" s="16"/>
      <c r="KU1308" s="16"/>
      <c r="KV1308" s="16"/>
      <c r="KW1308" s="16"/>
      <c r="KX1308" s="16"/>
      <c r="KY1308" s="16"/>
      <c r="KZ1308" s="16"/>
      <c r="LA1308" s="16"/>
      <c r="LB1308" s="16"/>
      <c r="LC1308" s="16"/>
      <c r="LD1308" s="16"/>
      <c r="LE1308" s="150"/>
      <c r="LF1308" s="150">
        <v>0</v>
      </c>
      <c r="LG1308" s="152" t="e">
        <v>#DIV/0!</v>
      </c>
      <c r="LH1308" s="16"/>
      <c r="LI1308" s="16"/>
      <c r="LJ1308" s="16"/>
      <c r="LK1308" s="16"/>
      <c r="LL1308" s="16"/>
      <c r="LM1308" s="16"/>
      <c r="LN1308" s="16"/>
      <c r="LO1308" s="16"/>
      <c r="LP1308" s="16"/>
      <c r="LQ1308" s="16"/>
      <c r="LR1308" s="16"/>
      <c r="LS1308" s="16"/>
      <c r="LT1308" s="16"/>
      <c r="LU1308" s="16"/>
      <c r="LV1308" s="16"/>
      <c r="LW1308" s="16"/>
      <c r="LX1308" s="16"/>
      <c r="LY1308" s="16"/>
      <c r="LZ1308" s="16"/>
      <c r="MA1308" s="16"/>
      <c r="MB1308" s="16"/>
      <c r="MC1308" s="16"/>
      <c r="MD1308" s="16"/>
      <c r="ME1308" s="16"/>
      <c r="MF1308" s="16"/>
      <c r="MG1308" s="16"/>
      <c r="MH1308" s="16"/>
      <c r="MI1308" s="16"/>
      <c r="MJ1308" s="16"/>
      <c r="MK1308" s="16"/>
      <c r="ML1308" s="16"/>
    </row>
    <row r="1309" spans="1:350" ht="13.9" customHeight="1" outlineLevel="2" x14ac:dyDescent="0.2">
      <c r="A1309" s="186"/>
      <c r="B1309" s="182"/>
      <c r="C1309" s="155"/>
      <c r="D1309" s="155"/>
      <c r="E1309" s="176"/>
      <c r="F1309" s="176"/>
      <c r="G1309" s="176"/>
      <c r="H1309" s="171"/>
      <c r="I1309" s="171"/>
      <c r="J1309" s="213"/>
      <c r="K1309" s="213"/>
      <c r="L1309" s="173"/>
      <c r="M1309" s="173"/>
      <c r="N1309" s="184"/>
      <c r="O1309" s="157"/>
      <c r="P1309" s="17" t="s">
        <v>26</v>
      </c>
      <c r="Q1309" s="151"/>
      <c r="R1309" s="151"/>
      <c r="S1309" s="153"/>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151"/>
      <c r="AY1309" s="151"/>
      <c r="AZ1309" s="153"/>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c r="CF1309" s="151"/>
      <c r="CG1309" s="151"/>
      <c r="CH1309" s="153"/>
      <c r="CI1309" s="141"/>
      <c r="CJ1309" s="141"/>
      <c r="CK1309" s="141"/>
      <c r="CL1309" s="141"/>
      <c r="CM1309" s="141"/>
      <c r="CN1309" s="141"/>
      <c r="CO1309" s="141"/>
      <c r="CP1309" s="141"/>
      <c r="CQ1309" s="141"/>
      <c r="CR1309" s="141"/>
      <c r="CS1309" s="141"/>
      <c r="CT1309" s="141"/>
      <c r="CU1309" s="141"/>
      <c r="CV1309" s="141"/>
      <c r="CW1309" s="141"/>
      <c r="CX1309" s="141"/>
      <c r="CY1309" s="141"/>
      <c r="CZ1309" s="141"/>
      <c r="DA1309" s="141"/>
      <c r="DB1309" s="141"/>
      <c r="DC1309" s="141"/>
      <c r="DD1309" s="141"/>
      <c r="DE1309" s="141"/>
      <c r="DF1309" s="141"/>
      <c r="DG1309" s="141"/>
      <c r="DH1309" s="141"/>
      <c r="DI1309" s="141"/>
      <c r="DJ1309" s="141"/>
      <c r="DK1309" s="141"/>
      <c r="DL1309" s="141"/>
      <c r="DM1309" s="141"/>
      <c r="DN1309" s="151"/>
      <c r="DO1309" s="151"/>
      <c r="DP1309" s="153"/>
      <c r="DQ1309" s="24"/>
      <c r="DR1309" s="24"/>
      <c r="DS1309" s="24"/>
      <c r="DT1309" s="24"/>
      <c r="DU1309" s="24"/>
      <c r="DV1309" s="24"/>
      <c r="DW1309" s="24"/>
      <c r="DX1309" s="24"/>
      <c r="DY1309" s="24"/>
      <c r="DZ1309" s="24"/>
      <c r="EA1309" s="24"/>
      <c r="EB1309" s="24"/>
      <c r="EC1309" s="24"/>
      <c r="ED1309" s="24"/>
      <c r="EE1309" s="24"/>
      <c r="EF1309" s="24"/>
      <c r="EG1309" s="24"/>
      <c r="EH1309" s="24"/>
      <c r="EI1309" s="24"/>
      <c r="EJ1309" s="24"/>
      <c r="EK1309" s="24"/>
      <c r="EL1309" s="24"/>
      <c r="EM1309" s="24"/>
      <c r="EN1309" s="24"/>
      <c r="EO1309" s="24"/>
      <c r="EP1309" s="24"/>
      <c r="EQ1309" s="24"/>
      <c r="ER1309" s="24"/>
      <c r="ES1309" s="151"/>
      <c r="ET1309" s="151"/>
      <c r="EU1309" s="153"/>
      <c r="EV1309" s="24"/>
      <c r="EW1309" s="125"/>
      <c r="EX1309" s="24"/>
      <c r="EY1309" s="24"/>
      <c r="EZ1309" s="24"/>
      <c r="FA1309" s="24"/>
      <c r="FB1309" s="24"/>
      <c r="FC1309" s="24"/>
      <c r="FD1309" s="24"/>
      <c r="FE1309" s="24"/>
      <c r="FF1309" s="24"/>
      <c r="FG1309" s="24"/>
      <c r="FH1309" s="24"/>
      <c r="FI1309" s="24"/>
      <c r="FJ1309" s="24"/>
      <c r="FK1309" s="24"/>
      <c r="FL1309" s="24"/>
      <c r="FM1309" s="24"/>
      <c r="FN1309" s="24"/>
      <c r="FO1309" s="24"/>
      <c r="FP1309" s="24"/>
      <c r="FQ1309" s="24"/>
      <c r="FR1309" s="24"/>
      <c r="FS1309" s="24"/>
      <c r="FT1309" s="24"/>
      <c r="FU1309" s="24"/>
      <c r="FV1309" s="24"/>
      <c r="FW1309" s="24"/>
      <c r="FX1309" s="24"/>
      <c r="FY1309" s="24"/>
      <c r="FZ1309" s="24"/>
      <c r="GA1309" s="151"/>
      <c r="GB1309" s="151"/>
      <c r="GC1309" s="153"/>
      <c r="GD1309" s="24"/>
      <c r="GE1309" s="24"/>
      <c r="GF1309" s="24"/>
      <c r="GG1309" s="24"/>
      <c r="GH1309" s="24"/>
      <c r="GI1309" s="24"/>
      <c r="GJ1309" s="24"/>
      <c r="GK1309" s="24"/>
      <c r="GL1309" s="24"/>
      <c r="GM1309" s="24"/>
      <c r="GN1309" s="24"/>
      <c r="GO1309" s="24"/>
      <c r="GP1309" s="24"/>
      <c r="GQ1309" s="24"/>
      <c r="GR1309" s="24"/>
      <c r="GS1309" s="24"/>
      <c r="GT1309" s="24"/>
      <c r="GU1309" s="24"/>
      <c r="GV1309" s="24"/>
      <c r="GW1309" s="24"/>
      <c r="GX1309" s="24"/>
      <c r="GY1309" s="24"/>
      <c r="GZ1309" s="24"/>
      <c r="HA1309" s="24"/>
      <c r="HB1309" s="24"/>
      <c r="HC1309" s="24"/>
      <c r="HD1309" s="24"/>
      <c r="HE1309" s="24"/>
      <c r="HF1309" s="24"/>
      <c r="HG1309" s="24"/>
      <c r="HH1309" s="151"/>
      <c r="HI1309" s="151"/>
      <c r="HJ1309" s="153"/>
      <c r="HK1309" s="24"/>
      <c r="HL1309" s="24"/>
      <c r="HM1309" s="24"/>
      <c r="HN1309" s="24"/>
      <c r="HO1309" s="24"/>
      <c r="HP1309" s="24"/>
      <c r="HQ1309" s="24"/>
      <c r="HR1309" s="24"/>
      <c r="HS1309" s="24"/>
      <c r="HT1309" s="24"/>
      <c r="HU1309" s="24"/>
      <c r="HV1309" s="24"/>
      <c r="HW1309" s="24"/>
      <c r="HX1309" s="24"/>
      <c r="HY1309" s="24"/>
      <c r="HZ1309" s="24"/>
      <c r="IA1309" s="24"/>
      <c r="IB1309" s="24"/>
      <c r="IC1309" s="24"/>
      <c r="ID1309" s="24"/>
      <c r="IE1309" s="24"/>
      <c r="IF1309" s="24"/>
      <c r="IG1309" s="24"/>
      <c r="IH1309" s="24"/>
      <c r="II1309" s="24"/>
      <c r="IJ1309" s="24"/>
      <c r="IK1309" s="24"/>
      <c r="IL1309" s="24"/>
      <c r="IM1309" s="24"/>
      <c r="IN1309" s="24"/>
      <c r="IO1309" s="24"/>
      <c r="IP1309" s="151"/>
      <c r="IQ1309" s="151"/>
      <c r="IR1309" s="153"/>
      <c r="IS1309" s="24"/>
      <c r="IT1309" s="24"/>
      <c r="IU1309" s="24"/>
      <c r="IV1309" s="24"/>
      <c r="IW1309" s="24"/>
      <c r="IX1309" s="24"/>
      <c r="IY1309" s="24"/>
      <c r="IZ1309" s="24"/>
      <c r="JA1309" s="24"/>
      <c r="JB1309" s="24"/>
      <c r="JC1309" s="24"/>
      <c r="JD1309" s="24"/>
      <c r="JE1309" s="24"/>
      <c r="JF1309" s="24"/>
      <c r="JG1309" s="24"/>
      <c r="JH1309" s="24"/>
      <c r="JI1309" s="24"/>
      <c r="JJ1309" s="24"/>
      <c r="JK1309" s="24"/>
      <c r="JL1309" s="24"/>
      <c r="JM1309" s="24"/>
      <c r="JN1309" s="24"/>
      <c r="JO1309" s="24"/>
      <c r="JP1309" s="24"/>
      <c r="JQ1309" s="24"/>
      <c r="JR1309" s="24"/>
      <c r="JS1309" s="24"/>
      <c r="JT1309" s="24"/>
      <c r="JU1309" s="25"/>
      <c r="JV1309" s="24"/>
      <c r="JW1309" s="151"/>
      <c r="JX1309" s="151"/>
      <c r="JY1309" s="153"/>
      <c r="JZ1309" s="24"/>
      <c r="KA1309" s="24"/>
      <c r="KB1309" s="24"/>
      <c r="KC1309" s="24"/>
      <c r="KD1309" s="24"/>
      <c r="KE1309" s="24"/>
      <c r="KF1309" s="24"/>
      <c r="KG1309" s="24"/>
      <c r="KH1309" s="24"/>
      <c r="KI1309" s="24"/>
      <c r="KJ1309" s="24"/>
      <c r="KK1309" s="24"/>
      <c r="KL1309" s="24"/>
      <c r="KM1309" s="24"/>
      <c r="KN1309" s="24"/>
      <c r="KO1309" s="24"/>
      <c r="KP1309" s="24"/>
      <c r="KQ1309" s="24"/>
      <c r="KR1309" s="24"/>
      <c r="KS1309" s="24"/>
      <c r="KT1309" s="24"/>
      <c r="KU1309" s="24"/>
      <c r="KV1309" s="24"/>
      <c r="KW1309" s="24"/>
      <c r="KX1309" s="24"/>
      <c r="KY1309" s="24"/>
      <c r="KZ1309" s="24"/>
      <c r="LA1309" s="24"/>
      <c r="LB1309" s="24"/>
      <c r="LC1309" s="24"/>
      <c r="LD1309" s="24"/>
      <c r="LE1309" s="151"/>
      <c r="LF1309" s="151"/>
      <c r="LG1309" s="153"/>
      <c r="LH1309" s="24"/>
      <c r="LI1309" s="24"/>
      <c r="LJ1309" s="24"/>
      <c r="LK1309" s="24"/>
      <c r="LL1309" s="24"/>
      <c r="LM1309" s="24"/>
      <c r="LN1309" s="24"/>
      <c r="LO1309" s="24"/>
      <c r="LP1309" s="24"/>
      <c r="LQ1309" s="24"/>
      <c r="LR1309" s="24"/>
      <c r="LS1309" s="24"/>
      <c r="LT1309" s="24"/>
      <c r="LU1309" s="24"/>
      <c r="LV1309" s="24"/>
      <c r="LW1309" s="24"/>
      <c r="LX1309" s="24"/>
      <c r="LY1309" s="24"/>
      <c r="LZ1309" s="24"/>
      <c r="MA1309" s="24"/>
      <c r="MB1309" s="24"/>
      <c r="MC1309" s="24"/>
      <c r="MD1309" s="24"/>
      <c r="ME1309" s="24"/>
      <c r="MF1309" s="24"/>
      <c r="MG1309" s="24"/>
      <c r="MH1309" s="24"/>
      <c r="MI1309" s="24"/>
      <c r="MJ1309" s="24"/>
      <c r="MK1309" s="24"/>
      <c r="ML1309" s="24"/>
    </row>
    <row r="1310" spans="1:350" ht="13.9" customHeight="1" outlineLevel="2" x14ac:dyDescent="0.2">
      <c r="A1310" s="185" t="s">
        <v>784</v>
      </c>
      <c r="B1310" s="181" t="s">
        <v>767</v>
      </c>
      <c r="C1310" s="154" t="s">
        <v>59</v>
      </c>
      <c r="D1310" s="154">
        <v>334</v>
      </c>
      <c r="E1310" s="175"/>
      <c r="F1310" s="175">
        <f>D1310-E1310</f>
        <v>334</v>
      </c>
      <c r="G1310" s="175" t="s">
        <v>849</v>
      </c>
      <c r="H1310" s="170" t="s">
        <v>862</v>
      </c>
      <c r="I1310" s="170" t="s">
        <v>975</v>
      </c>
      <c r="J1310" s="212">
        <f ca="1">E1310+Q1310+AX1310+CF1310+DN1310+ES1310+GA1310+HH1310+IP1310+JW1310+LE1310</f>
        <v>288</v>
      </c>
      <c r="K1310" s="212">
        <f>E1310+R1310+AY1310+CG1310+DO1310+ET1310+GB1310+HI1310+IQ1310+JX1310+LF1310</f>
        <v>0</v>
      </c>
      <c r="L1310" s="172">
        <f ca="1">K1310/J1310</f>
        <v>0</v>
      </c>
      <c r="M1310" s="172">
        <f>K1310/D1310</f>
        <v>0</v>
      </c>
      <c r="N1310" s="183">
        <f ca="1">SUMIF($EV$8:$FZ$9,$O$5,$EV1311:$FZ1311)-SUMIF($EV$8:$FZ$9,$Q$5,$EV1311:$FZ1311)</f>
        <v>0</v>
      </c>
      <c r="O1310" s="156"/>
      <c r="P1310" s="16" t="s">
        <v>25</v>
      </c>
      <c r="Q1310" s="150">
        <v>0</v>
      </c>
      <c r="R1310" s="150">
        <v>0</v>
      </c>
      <c r="S1310" s="152" t="e">
        <v>#DIV/0!</v>
      </c>
      <c r="T1310" s="16"/>
      <c r="U1310" s="16"/>
      <c r="V1310" s="16"/>
      <c r="W1310" s="16"/>
      <c r="X1310" s="16"/>
      <c r="Y1310" s="16"/>
      <c r="Z1310" s="16"/>
      <c r="AA1310" s="16"/>
      <c r="AB1310" s="16"/>
      <c r="AC1310" s="16"/>
      <c r="AD1310" s="16"/>
      <c r="AE1310" s="16"/>
      <c r="AF1310" s="16"/>
      <c r="AG1310" s="16"/>
      <c r="AH1310" s="16"/>
      <c r="AI1310" s="16"/>
      <c r="AJ1310" s="16"/>
      <c r="AK1310" s="16"/>
      <c r="AL1310" s="16"/>
      <c r="AM1310" s="16"/>
      <c r="AN1310" s="16"/>
      <c r="AO1310" s="16"/>
      <c r="AP1310" s="16"/>
      <c r="AQ1310" s="16"/>
      <c r="AR1310" s="16"/>
      <c r="AS1310" s="16"/>
      <c r="AT1310" s="16"/>
      <c r="AU1310" s="16"/>
      <c r="AV1310" s="16"/>
      <c r="AW1310" s="16"/>
      <c r="AX1310" s="150">
        <f t="shared" ref="AX1310:AX1328" ca="1" si="3411">SUMIF($BA$8:$CE$9,$O$5,$BA1310:$CE1310)</f>
        <v>0</v>
      </c>
      <c r="AY1310" s="150">
        <f>SUM(BA1311:CE1311)</f>
        <v>0</v>
      </c>
      <c r="AZ1310" s="152" t="e">
        <f ca="1">AY1310/AX1310</f>
        <v>#DIV/0!</v>
      </c>
      <c r="BA1310" s="16"/>
      <c r="BB1310" s="16"/>
      <c r="BC1310" s="16"/>
      <c r="BD1310" s="16"/>
      <c r="BE1310" s="16"/>
      <c r="BF1310" s="16"/>
      <c r="BG1310" s="16"/>
      <c r="BH1310" s="16"/>
      <c r="BI1310" s="16"/>
      <c r="BJ1310" s="16"/>
      <c r="BK1310" s="16"/>
      <c r="BL1310" s="16"/>
      <c r="BM1310" s="16"/>
      <c r="BN1310" s="16"/>
      <c r="BO1310" s="16"/>
      <c r="BP1310" s="16"/>
      <c r="BQ1310" s="16"/>
      <c r="BR1310" s="16"/>
      <c r="BS1310" s="16"/>
      <c r="BT1310" s="16"/>
      <c r="BU1310" s="16"/>
      <c r="BV1310" s="16"/>
      <c r="BW1310" s="16"/>
      <c r="BX1310" s="16"/>
      <c r="BY1310" s="16"/>
      <c r="BZ1310" s="16"/>
      <c r="CA1310" s="16"/>
      <c r="CB1310" s="16"/>
      <c r="CC1310" s="16"/>
      <c r="CD1310" s="16"/>
      <c r="CE1310" s="16"/>
      <c r="CF1310" s="150">
        <f t="shared" ref="CF1310" si="3412">SUM(CI1310:DM1310)</f>
        <v>21</v>
      </c>
      <c r="CG1310" s="150">
        <f>SUM(CI1311:DM1311)</f>
        <v>0</v>
      </c>
      <c r="CH1310" s="152">
        <f>CG1310/CF1310</f>
        <v>0</v>
      </c>
      <c r="CI1310" s="129"/>
      <c r="CJ1310" s="129"/>
      <c r="CK1310" s="129"/>
      <c r="CL1310" s="129"/>
      <c r="CM1310" s="129"/>
      <c r="CN1310" s="129"/>
      <c r="CO1310" s="129"/>
      <c r="CP1310" s="129"/>
      <c r="CQ1310" s="129"/>
      <c r="CR1310" s="129"/>
      <c r="CS1310" s="129"/>
      <c r="CT1310" s="129"/>
      <c r="CU1310" s="129"/>
      <c r="CV1310" s="129"/>
      <c r="CW1310" s="129"/>
      <c r="CX1310" s="129"/>
      <c r="CY1310" s="129"/>
      <c r="CZ1310" s="129"/>
      <c r="DA1310" s="129"/>
      <c r="DB1310" s="129"/>
      <c r="DC1310" s="129"/>
      <c r="DD1310" s="129"/>
      <c r="DE1310" s="129"/>
      <c r="DF1310" s="129"/>
      <c r="DG1310" s="129">
        <v>3</v>
      </c>
      <c r="DH1310" s="129">
        <v>3</v>
      </c>
      <c r="DI1310" s="129">
        <v>3</v>
      </c>
      <c r="DJ1310" s="129">
        <v>3</v>
      </c>
      <c r="DK1310" s="129">
        <v>3</v>
      </c>
      <c r="DL1310" s="129">
        <v>3</v>
      </c>
      <c r="DM1310" s="129">
        <v>3</v>
      </c>
      <c r="DN1310" s="150">
        <f t="shared" ref="DN1310" si="3413">SUM(DQ1310:ER1310)</f>
        <v>84</v>
      </c>
      <c r="DO1310" s="150">
        <f>SUM(DQ1311:ER1311)</f>
        <v>0</v>
      </c>
      <c r="DP1310" s="152">
        <f t="shared" si="3240"/>
        <v>0</v>
      </c>
      <c r="DQ1310" s="16">
        <v>3</v>
      </c>
      <c r="DR1310" s="16">
        <v>3</v>
      </c>
      <c r="DS1310" s="16">
        <v>3</v>
      </c>
      <c r="DT1310" s="16">
        <v>3</v>
      </c>
      <c r="DU1310" s="16">
        <v>3</v>
      </c>
      <c r="DV1310" s="16">
        <v>3</v>
      </c>
      <c r="DW1310" s="16">
        <v>3</v>
      </c>
      <c r="DX1310" s="16">
        <v>3</v>
      </c>
      <c r="DY1310" s="16">
        <v>3</v>
      </c>
      <c r="DZ1310" s="16">
        <v>3</v>
      </c>
      <c r="EA1310" s="16">
        <v>3</v>
      </c>
      <c r="EB1310" s="16">
        <v>3</v>
      </c>
      <c r="EC1310" s="16">
        <v>3</v>
      </c>
      <c r="ED1310" s="16">
        <v>3</v>
      </c>
      <c r="EE1310" s="16">
        <v>3</v>
      </c>
      <c r="EF1310" s="16">
        <v>3</v>
      </c>
      <c r="EG1310" s="16">
        <v>3</v>
      </c>
      <c r="EH1310" s="16">
        <v>3</v>
      </c>
      <c r="EI1310" s="16">
        <v>3</v>
      </c>
      <c r="EJ1310" s="16">
        <v>3</v>
      </c>
      <c r="EK1310" s="16">
        <v>3</v>
      </c>
      <c r="EL1310" s="16">
        <v>3</v>
      </c>
      <c r="EM1310" s="16">
        <v>3</v>
      </c>
      <c r="EN1310" s="16">
        <v>3</v>
      </c>
      <c r="EO1310" s="16">
        <v>3</v>
      </c>
      <c r="EP1310" s="16">
        <v>3</v>
      </c>
      <c r="EQ1310" s="16">
        <v>3</v>
      </c>
      <c r="ER1310" s="16">
        <v>3</v>
      </c>
      <c r="ES1310" s="150">
        <f t="shared" ca="1" si="3387"/>
        <v>93</v>
      </c>
      <c r="ET1310" s="150">
        <f t="shared" si="3276"/>
        <v>0</v>
      </c>
      <c r="EU1310" s="152">
        <f t="shared" ca="1" si="3277"/>
        <v>0</v>
      </c>
      <c r="EV1310" s="16">
        <v>3</v>
      </c>
      <c r="EW1310" s="67">
        <v>3</v>
      </c>
      <c r="EX1310" s="16">
        <v>3</v>
      </c>
      <c r="EY1310" s="16">
        <v>3</v>
      </c>
      <c r="EZ1310" s="16">
        <v>3</v>
      </c>
      <c r="FA1310" s="16">
        <v>3</v>
      </c>
      <c r="FB1310" s="16">
        <v>3</v>
      </c>
      <c r="FC1310" s="16">
        <v>3</v>
      </c>
      <c r="FD1310" s="16">
        <v>3</v>
      </c>
      <c r="FE1310" s="16">
        <v>3</v>
      </c>
      <c r="FF1310" s="16">
        <v>3</v>
      </c>
      <c r="FG1310" s="16">
        <v>3</v>
      </c>
      <c r="FH1310" s="16">
        <v>3</v>
      </c>
      <c r="FI1310" s="16">
        <v>3</v>
      </c>
      <c r="FJ1310" s="16">
        <v>3</v>
      </c>
      <c r="FK1310" s="16">
        <v>3</v>
      </c>
      <c r="FL1310" s="16">
        <v>3</v>
      </c>
      <c r="FM1310" s="16">
        <v>3</v>
      </c>
      <c r="FN1310" s="16">
        <v>3</v>
      </c>
      <c r="FO1310" s="16">
        <v>3</v>
      </c>
      <c r="FP1310" s="16">
        <v>3</v>
      </c>
      <c r="FQ1310" s="16">
        <v>3</v>
      </c>
      <c r="FR1310" s="16">
        <v>3</v>
      </c>
      <c r="FS1310" s="16">
        <v>3</v>
      </c>
      <c r="FT1310" s="16">
        <v>3</v>
      </c>
      <c r="FU1310" s="16">
        <v>3</v>
      </c>
      <c r="FV1310" s="16">
        <v>3</v>
      </c>
      <c r="FW1310" s="16">
        <v>3</v>
      </c>
      <c r="FX1310" s="16">
        <v>3</v>
      </c>
      <c r="FY1310" s="16">
        <v>3</v>
      </c>
      <c r="FZ1310" s="16">
        <v>3</v>
      </c>
      <c r="GA1310" s="150">
        <f t="shared" ref="GA1310" ca="1" si="3414">SUMIF($GD$8:$HG$9,$O$5,GD1310:HG1310)</f>
        <v>90</v>
      </c>
      <c r="GB1310" s="150">
        <f t="shared" ref="GB1310" si="3415">SUM(GD1311:HG1311)</f>
        <v>0</v>
      </c>
      <c r="GC1310" s="152">
        <f t="shared" ref="GC1310" ca="1" si="3416">GB1310/GA1310</f>
        <v>0</v>
      </c>
      <c r="GD1310" s="16">
        <v>3</v>
      </c>
      <c r="GE1310" s="16">
        <v>3</v>
      </c>
      <c r="GF1310" s="16">
        <v>3</v>
      </c>
      <c r="GG1310" s="16">
        <v>3</v>
      </c>
      <c r="GH1310" s="16">
        <v>3</v>
      </c>
      <c r="GI1310" s="16">
        <v>3</v>
      </c>
      <c r="GJ1310" s="16">
        <v>3</v>
      </c>
      <c r="GK1310" s="16">
        <v>3</v>
      </c>
      <c r="GL1310" s="16">
        <v>3</v>
      </c>
      <c r="GM1310" s="16">
        <v>3</v>
      </c>
      <c r="GN1310" s="16">
        <v>3</v>
      </c>
      <c r="GO1310" s="16">
        <v>3</v>
      </c>
      <c r="GP1310" s="16">
        <v>3</v>
      </c>
      <c r="GQ1310" s="16">
        <v>3</v>
      </c>
      <c r="GR1310" s="16">
        <v>3</v>
      </c>
      <c r="GS1310" s="16">
        <v>3</v>
      </c>
      <c r="GT1310" s="16">
        <v>3</v>
      </c>
      <c r="GU1310" s="16">
        <v>3</v>
      </c>
      <c r="GV1310" s="16">
        <v>3</v>
      </c>
      <c r="GW1310" s="16">
        <v>3</v>
      </c>
      <c r="GX1310" s="16">
        <v>3</v>
      </c>
      <c r="GY1310" s="16">
        <v>3</v>
      </c>
      <c r="GZ1310" s="16">
        <v>3</v>
      </c>
      <c r="HA1310" s="16">
        <v>3</v>
      </c>
      <c r="HB1310" s="16">
        <v>3</v>
      </c>
      <c r="HC1310" s="16">
        <v>3</v>
      </c>
      <c r="HD1310" s="16">
        <v>3</v>
      </c>
      <c r="HE1310" s="16">
        <v>3</v>
      </c>
      <c r="HF1310" s="16">
        <v>3</v>
      </c>
      <c r="HG1310" s="16">
        <v>3</v>
      </c>
      <c r="HH1310" s="150"/>
      <c r="HI1310" s="150">
        <v>0</v>
      </c>
      <c r="HJ1310" s="152" t="e">
        <v>#DIV/0!</v>
      </c>
      <c r="HK1310" s="16">
        <v>9</v>
      </c>
      <c r="HL1310" s="16">
        <v>9</v>
      </c>
      <c r="HM1310" s="16">
        <v>9</v>
      </c>
      <c r="HN1310" s="16">
        <v>9</v>
      </c>
      <c r="HO1310" s="16">
        <v>10</v>
      </c>
      <c r="HP1310" s="16"/>
      <c r="HQ1310" s="16"/>
      <c r="HR1310" s="16"/>
      <c r="HS1310" s="16"/>
      <c r="HT1310" s="16"/>
      <c r="HU1310" s="16"/>
      <c r="HV1310" s="16"/>
      <c r="HW1310" s="16"/>
      <c r="HX1310" s="16"/>
      <c r="HY1310" s="16"/>
      <c r="HZ1310" s="16"/>
      <c r="IA1310" s="16"/>
      <c r="IB1310" s="16"/>
      <c r="IC1310" s="16"/>
      <c r="ID1310" s="16"/>
      <c r="IE1310" s="16"/>
      <c r="IF1310" s="16"/>
      <c r="IG1310" s="16"/>
      <c r="IH1310" s="16"/>
      <c r="II1310" s="16"/>
      <c r="IJ1310" s="16"/>
      <c r="IK1310" s="16"/>
      <c r="IL1310" s="16"/>
      <c r="IM1310" s="16"/>
      <c r="IN1310" s="16"/>
      <c r="IO1310" s="16"/>
      <c r="IP1310" s="150"/>
      <c r="IQ1310" s="150">
        <v>0</v>
      </c>
      <c r="IR1310" s="152" t="e">
        <v>#DIV/0!</v>
      </c>
      <c r="IS1310" s="16"/>
      <c r="IT1310" s="16"/>
      <c r="IU1310" s="16"/>
      <c r="IV1310" s="16"/>
      <c r="IW1310" s="16"/>
      <c r="IX1310" s="16"/>
      <c r="IY1310" s="16"/>
      <c r="IZ1310" s="16"/>
      <c r="JA1310" s="16"/>
      <c r="JB1310" s="16"/>
      <c r="JC1310" s="16"/>
      <c r="JD1310" s="16"/>
      <c r="JE1310" s="16"/>
      <c r="JF1310" s="16"/>
      <c r="JG1310" s="16"/>
      <c r="JH1310" s="16"/>
      <c r="JI1310" s="16"/>
      <c r="JJ1310" s="16"/>
      <c r="JK1310" s="16"/>
      <c r="JL1310" s="16"/>
      <c r="JM1310" s="16"/>
      <c r="JN1310" s="16"/>
      <c r="JO1310" s="16"/>
      <c r="JP1310" s="16"/>
      <c r="JQ1310" s="16"/>
      <c r="JR1310" s="16"/>
      <c r="JS1310" s="16"/>
      <c r="JT1310" s="16"/>
      <c r="JU1310" s="23"/>
      <c r="JV1310" s="16"/>
      <c r="JW1310" s="150"/>
      <c r="JX1310" s="150">
        <v>0</v>
      </c>
      <c r="JY1310" s="152" t="e">
        <v>#DIV/0!</v>
      </c>
      <c r="JZ1310" s="16"/>
      <c r="KA1310" s="16"/>
      <c r="KB1310" s="16"/>
      <c r="KC1310" s="16"/>
      <c r="KD1310" s="16"/>
      <c r="KE1310" s="16"/>
      <c r="KF1310" s="16"/>
      <c r="KG1310" s="16"/>
      <c r="KH1310" s="16"/>
      <c r="KI1310" s="16"/>
      <c r="KJ1310" s="16"/>
      <c r="KK1310" s="16"/>
      <c r="KL1310" s="16"/>
      <c r="KM1310" s="16"/>
      <c r="KN1310" s="16"/>
      <c r="KO1310" s="16"/>
      <c r="KP1310" s="16"/>
      <c r="KQ1310" s="16"/>
      <c r="KR1310" s="16"/>
      <c r="KS1310" s="16"/>
      <c r="KT1310" s="16"/>
      <c r="KU1310" s="16"/>
      <c r="KV1310" s="16"/>
      <c r="KW1310" s="16"/>
      <c r="KX1310" s="16"/>
      <c r="KY1310" s="16"/>
      <c r="KZ1310" s="16"/>
      <c r="LA1310" s="16"/>
      <c r="LB1310" s="16"/>
      <c r="LC1310" s="16"/>
      <c r="LD1310" s="16"/>
      <c r="LE1310" s="150"/>
      <c r="LF1310" s="150">
        <v>0</v>
      </c>
      <c r="LG1310" s="152" t="e">
        <v>#DIV/0!</v>
      </c>
      <c r="LH1310" s="16"/>
      <c r="LI1310" s="16"/>
      <c r="LJ1310" s="16"/>
      <c r="LK1310" s="16"/>
      <c r="LL1310" s="16"/>
      <c r="LM1310" s="16"/>
      <c r="LN1310" s="16"/>
      <c r="LO1310" s="16"/>
      <c r="LP1310" s="16"/>
      <c r="LQ1310" s="16"/>
      <c r="LR1310" s="16"/>
      <c r="LS1310" s="16"/>
      <c r="LT1310" s="16"/>
      <c r="LU1310" s="16"/>
      <c r="LV1310" s="16"/>
      <c r="LW1310" s="16"/>
      <c r="LX1310" s="16"/>
      <c r="LY1310" s="16"/>
      <c r="LZ1310" s="16"/>
      <c r="MA1310" s="16"/>
      <c r="MB1310" s="16"/>
      <c r="MC1310" s="16"/>
      <c r="MD1310" s="16"/>
      <c r="ME1310" s="16"/>
      <c r="MF1310" s="16"/>
      <c r="MG1310" s="16"/>
      <c r="MH1310" s="16"/>
      <c r="MI1310" s="16"/>
      <c r="MJ1310" s="16"/>
      <c r="MK1310" s="16"/>
      <c r="ML1310" s="16"/>
    </row>
    <row r="1311" spans="1:350" ht="13.9" customHeight="1" outlineLevel="2" x14ac:dyDescent="0.2">
      <c r="A1311" s="186"/>
      <c r="B1311" s="182"/>
      <c r="C1311" s="155"/>
      <c r="D1311" s="155"/>
      <c r="E1311" s="176"/>
      <c r="F1311" s="176"/>
      <c r="G1311" s="176"/>
      <c r="H1311" s="171"/>
      <c r="I1311" s="171"/>
      <c r="J1311" s="213"/>
      <c r="K1311" s="213"/>
      <c r="L1311" s="173"/>
      <c r="M1311" s="173"/>
      <c r="N1311" s="184"/>
      <c r="O1311" s="157"/>
      <c r="P1311" s="17" t="s">
        <v>26</v>
      </c>
      <c r="Q1311" s="151"/>
      <c r="R1311" s="151"/>
      <c r="S1311" s="153"/>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151"/>
      <c r="AY1311" s="151"/>
      <c r="AZ1311" s="153"/>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c r="CF1311" s="151"/>
      <c r="CG1311" s="151"/>
      <c r="CH1311" s="153"/>
      <c r="CI1311" s="141"/>
      <c r="CJ1311" s="141"/>
      <c r="CK1311" s="141"/>
      <c r="CL1311" s="141"/>
      <c r="CM1311" s="141"/>
      <c r="CN1311" s="141"/>
      <c r="CO1311" s="141"/>
      <c r="CP1311" s="141"/>
      <c r="CQ1311" s="141"/>
      <c r="CR1311" s="141"/>
      <c r="CS1311" s="141"/>
      <c r="CT1311" s="141"/>
      <c r="CU1311" s="141"/>
      <c r="CV1311" s="141"/>
      <c r="CW1311" s="141"/>
      <c r="CX1311" s="141"/>
      <c r="CY1311" s="141"/>
      <c r="CZ1311" s="141"/>
      <c r="DA1311" s="141"/>
      <c r="DB1311" s="141"/>
      <c r="DC1311" s="141"/>
      <c r="DD1311" s="141"/>
      <c r="DE1311" s="141"/>
      <c r="DF1311" s="141"/>
      <c r="DG1311" s="141"/>
      <c r="DH1311" s="141"/>
      <c r="DI1311" s="141"/>
      <c r="DJ1311" s="141"/>
      <c r="DK1311" s="141"/>
      <c r="DL1311" s="141"/>
      <c r="DM1311" s="141"/>
      <c r="DN1311" s="151"/>
      <c r="DO1311" s="151"/>
      <c r="DP1311" s="153"/>
      <c r="DQ1311" s="24"/>
      <c r="DR1311" s="24"/>
      <c r="DS1311" s="24"/>
      <c r="DT1311" s="24"/>
      <c r="DU1311" s="24"/>
      <c r="DV1311" s="24"/>
      <c r="DW1311" s="24"/>
      <c r="DX1311" s="24"/>
      <c r="DY1311" s="24"/>
      <c r="DZ1311" s="24"/>
      <c r="EA1311" s="24"/>
      <c r="EB1311" s="24"/>
      <c r="EC1311" s="24"/>
      <c r="ED1311" s="24"/>
      <c r="EE1311" s="24"/>
      <c r="EF1311" s="24"/>
      <c r="EG1311" s="24"/>
      <c r="EH1311" s="24"/>
      <c r="EI1311" s="24"/>
      <c r="EJ1311" s="24"/>
      <c r="EK1311" s="24"/>
      <c r="EL1311" s="24"/>
      <c r="EM1311" s="24"/>
      <c r="EN1311" s="24"/>
      <c r="EO1311" s="24"/>
      <c r="EP1311" s="24"/>
      <c r="EQ1311" s="24"/>
      <c r="ER1311" s="24"/>
      <c r="ES1311" s="151"/>
      <c r="ET1311" s="151"/>
      <c r="EU1311" s="153"/>
      <c r="EV1311" s="24"/>
      <c r="EW1311" s="125"/>
      <c r="EX1311" s="24"/>
      <c r="EY1311" s="24"/>
      <c r="EZ1311" s="24"/>
      <c r="FA1311" s="24"/>
      <c r="FB1311" s="24"/>
      <c r="FC1311" s="24"/>
      <c r="FD1311" s="24"/>
      <c r="FE1311" s="24"/>
      <c r="FF1311" s="24"/>
      <c r="FG1311" s="24"/>
      <c r="FH1311" s="24"/>
      <c r="FI1311" s="24"/>
      <c r="FJ1311" s="24"/>
      <c r="FK1311" s="24"/>
      <c r="FL1311" s="24"/>
      <c r="FM1311" s="24"/>
      <c r="FN1311" s="24"/>
      <c r="FO1311" s="24"/>
      <c r="FP1311" s="24"/>
      <c r="FQ1311" s="24"/>
      <c r="FR1311" s="24"/>
      <c r="FS1311" s="24"/>
      <c r="FT1311" s="24"/>
      <c r="FU1311" s="24"/>
      <c r="FV1311" s="24"/>
      <c r="FW1311" s="24"/>
      <c r="FX1311" s="24"/>
      <c r="FY1311" s="24"/>
      <c r="FZ1311" s="24"/>
      <c r="GA1311" s="151"/>
      <c r="GB1311" s="151"/>
      <c r="GC1311" s="153"/>
      <c r="GD1311" s="24"/>
      <c r="GE1311" s="24"/>
      <c r="GF1311" s="24"/>
      <c r="GG1311" s="24"/>
      <c r="GH1311" s="24"/>
      <c r="GI1311" s="24"/>
      <c r="GJ1311" s="24"/>
      <c r="GK1311" s="24"/>
      <c r="GL1311" s="24"/>
      <c r="GM1311" s="24"/>
      <c r="GN1311" s="24"/>
      <c r="GO1311" s="24"/>
      <c r="GP1311" s="24"/>
      <c r="GQ1311" s="24"/>
      <c r="GR1311" s="24"/>
      <c r="GS1311" s="24"/>
      <c r="GT1311" s="24"/>
      <c r="GU1311" s="24"/>
      <c r="GV1311" s="24"/>
      <c r="GW1311" s="24"/>
      <c r="GX1311" s="24"/>
      <c r="GY1311" s="24"/>
      <c r="GZ1311" s="24"/>
      <c r="HA1311" s="24"/>
      <c r="HB1311" s="24"/>
      <c r="HC1311" s="24"/>
      <c r="HD1311" s="24"/>
      <c r="HE1311" s="24"/>
      <c r="HF1311" s="24"/>
      <c r="HG1311" s="24"/>
      <c r="HH1311" s="151"/>
      <c r="HI1311" s="151"/>
      <c r="HJ1311" s="153"/>
      <c r="HK1311" s="24"/>
      <c r="HL1311" s="24"/>
      <c r="HM1311" s="24"/>
      <c r="HN1311" s="24"/>
      <c r="HO1311" s="24"/>
      <c r="HP1311" s="24"/>
      <c r="HQ1311" s="24"/>
      <c r="HR1311" s="24"/>
      <c r="HS1311" s="24"/>
      <c r="HT1311" s="24"/>
      <c r="HU1311" s="24"/>
      <c r="HV1311" s="24"/>
      <c r="HW1311" s="24"/>
      <c r="HX1311" s="24"/>
      <c r="HY1311" s="24"/>
      <c r="HZ1311" s="24"/>
      <c r="IA1311" s="24"/>
      <c r="IB1311" s="24"/>
      <c r="IC1311" s="24"/>
      <c r="ID1311" s="24"/>
      <c r="IE1311" s="24"/>
      <c r="IF1311" s="24"/>
      <c r="IG1311" s="24"/>
      <c r="IH1311" s="24"/>
      <c r="II1311" s="24"/>
      <c r="IJ1311" s="24"/>
      <c r="IK1311" s="24"/>
      <c r="IL1311" s="24"/>
      <c r="IM1311" s="24"/>
      <c r="IN1311" s="24"/>
      <c r="IO1311" s="24"/>
      <c r="IP1311" s="151"/>
      <c r="IQ1311" s="151"/>
      <c r="IR1311" s="153"/>
      <c r="IS1311" s="24"/>
      <c r="IT1311" s="24"/>
      <c r="IU1311" s="24"/>
      <c r="IV1311" s="24"/>
      <c r="IW1311" s="24"/>
      <c r="IX1311" s="24"/>
      <c r="IY1311" s="24"/>
      <c r="IZ1311" s="24"/>
      <c r="JA1311" s="24"/>
      <c r="JB1311" s="24"/>
      <c r="JC1311" s="24"/>
      <c r="JD1311" s="24"/>
      <c r="JE1311" s="24"/>
      <c r="JF1311" s="24"/>
      <c r="JG1311" s="24"/>
      <c r="JH1311" s="24"/>
      <c r="JI1311" s="24"/>
      <c r="JJ1311" s="24"/>
      <c r="JK1311" s="24"/>
      <c r="JL1311" s="24"/>
      <c r="JM1311" s="24"/>
      <c r="JN1311" s="24"/>
      <c r="JO1311" s="24"/>
      <c r="JP1311" s="24"/>
      <c r="JQ1311" s="24"/>
      <c r="JR1311" s="24"/>
      <c r="JS1311" s="24"/>
      <c r="JT1311" s="24"/>
      <c r="JU1311" s="25"/>
      <c r="JV1311" s="24"/>
      <c r="JW1311" s="151"/>
      <c r="JX1311" s="151"/>
      <c r="JY1311" s="153"/>
      <c r="JZ1311" s="24"/>
      <c r="KA1311" s="24"/>
      <c r="KB1311" s="24"/>
      <c r="KC1311" s="24"/>
      <c r="KD1311" s="24"/>
      <c r="KE1311" s="24"/>
      <c r="KF1311" s="24"/>
      <c r="KG1311" s="24"/>
      <c r="KH1311" s="24"/>
      <c r="KI1311" s="24"/>
      <c r="KJ1311" s="24"/>
      <c r="KK1311" s="24"/>
      <c r="KL1311" s="24"/>
      <c r="KM1311" s="24"/>
      <c r="KN1311" s="24"/>
      <c r="KO1311" s="24"/>
      <c r="KP1311" s="24"/>
      <c r="KQ1311" s="24"/>
      <c r="KR1311" s="24"/>
      <c r="KS1311" s="24"/>
      <c r="KT1311" s="24"/>
      <c r="KU1311" s="24"/>
      <c r="KV1311" s="24"/>
      <c r="KW1311" s="24"/>
      <c r="KX1311" s="24"/>
      <c r="KY1311" s="24"/>
      <c r="KZ1311" s="24"/>
      <c r="LA1311" s="24"/>
      <c r="LB1311" s="24"/>
      <c r="LC1311" s="24"/>
      <c r="LD1311" s="24"/>
      <c r="LE1311" s="151"/>
      <c r="LF1311" s="151"/>
      <c r="LG1311" s="153"/>
      <c r="LH1311" s="24"/>
      <c r="LI1311" s="24"/>
      <c r="LJ1311" s="24"/>
      <c r="LK1311" s="24"/>
      <c r="LL1311" s="24"/>
      <c r="LM1311" s="24"/>
      <c r="LN1311" s="24"/>
      <c r="LO1311" s="24"/>
      <c r="LP1311" s="24"/>
      <c r="LQ1311" s="24"/>
      <c r="LR1311" s="24"/>
      <c r="LS1311" s="24"/>
      <c r="LT1311" s="24"/>
      <c r="LU1311" s="24"/>
      <c r="LV1311" s="24"/>
      <c r="LW1311" s="24"/>
      <c r="LX1311" s="24"/>
      <c r="LY1311" s="24"/>
      <c r="LZ1311" s="24"/>
      <c r="MA1311" s="24"/>
      <c r="MB1311" s="24"/>
      <c r="MC1311" s="24"/>
      <c r="MD1311" s="24"/>
      <c r="ME1311" s="24"/>
      <c r="MF1311" s="24"/>
      <c r="MG1311" s="24"/>
      <c r="MH1311" s="24"/>
      <c r="MI1311" s="24"/>
      <c r="MJ1311" s="24"/>
      <c r="MK1311" s="24"/>
      <c r="ML1311" s="24"/>
    </row>
    <row r="1312" spans="1:350" ht="13.9" customHeight="1" outlineLevel="2" x14ac:dyDescent="0.2">
      <c r="A1312" s="185" t="s">
        <v>785</v>
      </c>
      <c r="B1312" s="181" t="s">
        <v>768</v>
      </c>
      <c r="C1312" s="154" t="s">
        <v>701</v>
      </c>
      <c r="D1312" s="154">
        <v>44921</v>
      </c>
      <c r="E1312" s="175"/>
      <c r="F1312" s="175">
        <f>D1312-E1312</f>
        <v>44921</v>
      </c>
      <c r="G1312" s="175" t="s">
        <v>849</v>
      </c>
      <c r="H1312" s="170" t="s">
        <v>862</v>
      </c>
      <c r="I1312" s="170" t="s">
        <v>975</v>
      </c>
      <c r="J1312" s="212">
        <f ca="1">E1312+Q1312+AX1312+CF1312+DN1312+ES1312+GA1312+HH1312+IP1312+JW1312+LE1312</f>
        <v>44700</v>
      </c>
      <c r="K1312" s="212">
        <f>E1312+R1312+AY1312+CG1312+DO1312+ET1312+GB1312+HI1312+IQ1312+JX1312+LF1312</f>
        <v>0</v>
      </c>
      <c r="L1312" s="172">
        <f ca="1">K1312/J1312</f>
        <v>0</v>
      </c>
      <c r="M1312" s="172">
        <f>K1312/D1312</f>
        <v>0</v>
      </c>
      <c r="N1312" s="183">
        <f ca="1">SUMIF($EV$8:$FZ$9,$O$5,$EV1313:$FZ1313)-SUMIF($EV$8:$FZ$9,$Q$5,$EV1313:$FZ1313)</f>
        <v>0</v>
      </c>
      <c r="O1312" s="156"/>
      <c r="P1312" s="16" t="s">
        <v>25</v>
      </c>
      <c r="Q1312" s="150">
        <v>0</v>
      </c>
      <c r="R1312" s="150">
        <v>0</v>
      </c>
      <c r="S1312" s="152" t="e">
        <v>#DIV/0!</v>
      </c>
      <c r="T1312" s="16"/>
      <c r="U1312" s="16"/>
      <c r="V1312" s="16"/>
      <c r="W1312" s="16"/>
      <c r="X1312" s="16"/>
      <c r="Y1312" s="16"/>
      <c r="Z1312" s="16"/>
      <c r="AA1312" s="16"/>
      <c r="AB1312" s="16"/>
      <c r="AC1312" s="16"/>
      <c r="AD1312" s="16"/>
      <c r="AE1312" s="16"/>
      <c r="AF1312" s="16"/>
      <c r="AG1312" s="16"/>
      <c r="AH1312" s="16"/>
      <c r="AI1312" s="16"/>
      <c r="AJ1312" s="16"/>
      <c r="AK1312" s="16"/>
      <c r="AL1312" s="16"/>
      <c r="AM1312" s="16"/>
      <c r="AN1312" s="16"/>
      <c r="AO1312" s="16"/>
      <c r="AP1312" s="16"/>
      <c r="AQ1312" s="16"/>
      <c r="AR1312" s="16"/>
      <c r="AS1312" s="16"/>
      <c r="AT1312" s="16"/>
      <c r="AU1312" s="16"/>
      <c r="AV1312" s="16"/>
      <c r="AW1312" s="16"/>
      <c r="AX1312" s="150">
        <f t="shared" ca="1" si="3411"/>
        <v>0</v>
      </c>
      <c r="AY1312" s="150">
        <f>SUM(BA1313:CE1313)</f>
        <v>0</v>
      </c>
      <c r="AZ1312" s="152" t="e">
        <f ca="1">AY1312/AX1312</f>
        <v>#DIV/0!</v>
      </c>
      <c r="BA1312" s="16"/>
      <c r="BB1312" s="16"/>
      <c r="BC1312" s="16"/>
      <c r="BD1312" s="16"/>
      <c r="BE1312" s="16"/>
      <c r="BF1312" s="16"/>
      <c r="BG1312" s="16"/>
      <c r="BH1312" s="16"/>
      <c r="BI1312" s="16"/>
      <c r="BJ1312" s="16"/>
      <c r="BK1312" s="16"/>
      <c r="BL1312" s="16"/>
      <c r="BM1312" s="16"/>
      <c r="BN1312" s="16"/>
      <c r="BO1312" s="16"/>
      <c r="BP1312" s="16"/>
      <c r="BQ1312" s="16"/>
      <c r="BR1312" s="16"/>
      <c r="BS1312" s="16"/>
      <c r="BT1312" s="16"/>
      <c r="BU1312" s="16"/>
      <c r="BV1312" s="16"/>
      <c r="BW1312" s="16"/>
      <c r="BX1312" s="16"/>
      <c r="BY1312" s="16"/>
      <c r="BZ1312" s="16"/>
      <c r="CA1312" s="16"/>
      <c r="CB1312" s="16"/>
      <c r="CC1312" s="16"/>
      <c r="CD1312" s="16"/>
      <c r="CE1312" s="16"/>
      <c r="CF1312" s="150">
        <f t="shared" ref="CF1312" si="3417">SUM(CI1312:DM1312)</f>
        <v>1400</v>
      </c>
      <c r="CG1312" s="150">
        <f>SUM(CI1313:DM1313)</f>
        <v>0</v>
      </c>
      <c r="CH1312" s="152">
        <f>CG1312/CF1312</f>
        <v>0</v>
      </c>
      <c r="CI1312" s="129"/>
      <c r="CJ1312" s="129"/>
      <c r="CK1312" s="129"/>
      <c r="CL1312" s="129"/>
      <c r="CM1312" s="129"/>
      <c r="CN1312" s="129"/>
      <c r="CO1312" s="129"/>
      <c r="CP1312" s="129"/>
      <c r="CQ1312" s="129"/>
      <c r="CR1312" s="129"/>
      <c r="CS1312" s="129"/>
      <c r="CT1312" s="129"/>
      <c r="CU1312" s="129"/>
      <c r="CV1312" s="129"/>
      <c r="CW1312" s="129"/>
      <c r="CX1312" s="129"/>
      <c r="CY1312" s="129"/>
      <c r="CZ1312" s="129"/>
      <c r="DA1312" s="129"/>
      <c r="DB1312" s="129"/>
      <c r="DC1312" s="129"/>
      <c r="DD1312" s="129"/>
      <c r="DE1312" s="129"/>
      <c r="DF1312" s="129"/>
      <c r="DG1312" s="129">
        <v>200</v>
      </c>
      <c r="DH1312" s="129">
        <v>200</v>
      </c>
      <c r="DI1312" s="129">
        <v>200</v>
      </c>
      <c r="DJ1312" s="129">
        <v>200</v>
      </c>
      <c r="DK1312" s="129">
        <v>200</v>
      </c>
      <c r="DL1312" s="129">
        <v>200</v>
      </c>
      <c r="DM1312" s="129">
        <v>200</v>
      </c>
      <c r="DN1312" s="150">
        <f t="shared" ref="DN1312" si="3418">SUM(DQ1312:ER1312)</f>
        <v>10650</v>
      </c>
      <c r="DO1312" s="150">
        <f>SUM(DQ1313:ER1313)</f>
        <v>0</v>
      </c>
      <c r="DP1312" s="152">
        <f t="shared" ref="DP1312:DP1328" si="3419">DO1312/DN1312</f>
        <v>0</v>
      </c>
      <c r="DQ1312" s="16">
        <v>200</v>
      </c>
      <c r="DR1312" s="16">
        <v>200</v>
      </c>
      <c r="DS1312" s="16">
        <v>200</v>
      </c>
      <c r="DT1312" s="16">
        <v>200</v>
      </c>
      <c r="DU1312" s="16">
        <v>200</v>
      </c>
      <c r="DV1312" s="16">
        <v>200</v>
      </c>
      <c r="DW1312" s="16">
        <v>200</v>
      </c>
      <c r="DX1312" s="16">
        <v>200</v>
      </c>
      <c r="DY1312" s="16">
        <v>200</v>
      </c>
      <c r="DZ1312" s="16">
        <v>200</v>
      </c>
      <c r="EA1312" s="16">
        <v>200</v>
      </c>
      <c r="EB1312" s="16">
        <v>200</v>
      </c>
      <c r="EC1312" s="16">
        <v>200</v>
      </c>
      <c r="ED1312" s="16">
        <v>550</v>
      </c>
      <c r="EE1312" s="16">
        <v>550</v>
      </c>
      <c r="EF1312" s="16">
        <v>500</v>
      </c>
      <c r="EG1312" s="16">
        <v>550</v>
      </c>
      <c r="EH1312" s="16">
        <v>550</v>
      </c>
      <c r="EI1312" s="16">
        <v>500</v>
      </c>
      <c r="EJ1312" s="16">
        <v>550</v>
      </c>
      <c r="EK1312" s="16">
        <v>550</v>
      </c>
      <c r="EL1312" s="16">
        <v>550</v>
      </c>
      <c r="EM1312" s="16">
        <v>500</v>
      </c>
      <c r="EN1312" s="16">
        <v>550</v>
      </c>
      <c r="EO1312" s="16">
        <v>550</v>
      </c>
      <c r="EP1312" s="16">
        <v>500</v>
      </c>
      <c r="EQ1312" s="16">
        <v>550</v>
      </c>
      <c r="ER1312" s="16">
        <v>550</v>
      </c>
      <c r="ES1312" s="150">
        <f t="shared" ca="1" si="3387"/>
        <v>16600</v>
      </c>
      <c r="ET1312" s="150">
        <f t="shared" si="3276"/>
        <v>0</v>
      </c>
      <c r="EU1312" s="152">
        <f t="shared" ca="1" si="3277"/>
        <v>0</v>
      </c>
      <c r="EV1312" s="16">
        <v>550</v>
      </c>
      <c r="EW1312" s="67">
        <v>500</v>
      </c>
      <c r="EX1312" s="16">
        <v>550</v>
      </c>
      <c r="EY1312" s="16">
        <v>550</v>
      </c>
      <c r="EZ1312" s="16">
        <v>500</v>
      </c>
      <c r="FA1312" s="16">
        <v>550</v>
      </c>
      <c r="FB1312" s="16">
        <v>550</v>
      </c>
      <c r="FC1312" s="16">
        <v>550</v>
      </c>
      <c r="FD1312" s="16">
        <v>500</v>
      </c>
      <c r="FE1312" s="16">
        <v>550</v>
      </c>
      <c r="FF1312" s="16">
        <v>550</v>
      </c>
      <c r="FG1312" s="16">
        <v>500</v>
      </c>
      <c r="FH1312" s="16">
        <v>550</v>
      </c>
      <c r="FI1312" s="16">
        <v>550</v>
      </c>
      <c r="FJ1312" s="16">
        <v>550</v>
      </c>
      <c r="FK1312" s="16">
        <v>500</v>
      </c>
      <c r="FL1312" s="16">
        <v>550</v>
      </c>
      <c r="FM1312" s="16">
        <v>550</v>
      </c>
      <c r="FN1312" s="16">
        <v>500</v>
      </c>
      <c r="FO1312" s="16">
        <v>550</v>
      </c>
      <c r="FP1312" s="16">
        <v>550</v>
      </c>
      <c r="FQ1312" s="16">
        <v>550</v>
      </c>
      <c r="FR1312" s="16">
        <v>500</v>
      </c>
      <c r="FS1312" s="16">
        <v>550</v>
      </c>
      <c r="FT1312" s="16">
        <v>550</v>
      </c>
      <c r="FU1312" s="16">
        <v>500</v>
      </c>
      <c r="FV1312" s="16">
        <v>550</v>
      </c>
      <c r="FW1312" s="16">
        <v>550</v>
      </c>
      <c r="FX1312" s="16">
        <v>500</v>
      </c>
      <c r="FY1312" s="16">
        <v>550</v>
      </c>
      <c r="FZ1312" s="16">
        <v>550</v>
      </c>
      <c r="GA1312" s="150">
        <f t="shared" ref="GA1312" ca="1" si="3420">SUMIF($GD$8:$HG$9,$O$5,GD1312:HG1312)</f>
        <v>16050</v>
      </c>
      <c r="GB1312" s="150">
        <f t="shared" ref="GB1312" si="3421">SUM(GD1313:HG1313)</f>
        <v>0</v>
      </c>
      <c r="GC1312" s="152">
        <f t="shared" ref="GC1312" ca="1" si="3422">GB1312/GA1312</f>
        <v>0</v>
      </c>
      <c r="GD1312" s="16">
        <v>500</v>
      </c>
      <c r="GE1312" s="16">
        <v>550</v>
      </c>
      <c r="GF1312" s="16">
        <v>550</v>
      </c>
      <c r="GG1312" s="16">
        <v>500</v>
      </c>
      <c r="GH1312" s="16">
        <v>550</v>
      </c>
      <c r="GI1312" s="16">
        <v>550</v>
      </c>
      <c r="GJ1312" s="16">
        <v>550</v>
      </c>
      <c r="GK1312" s="16">
        <v>500</v>
      </c>
      <c r="GL1312" s="16">
        <v>550</v>
      </c>
      <c r="GM1312" s="16">
        <v>550</v>
      </c>
      <c r="GN1312" s="16">
        <v>500</v>
      </c>
      <c r="GO1312" s="16">
        <v>550</v>
      </c>
      <c r="GP1312" s="16">
        <v>550</v>
      </c>
      <c r="GQ1312" s="16">
        <v>550</v>
      </c>
      <c r="GR1312" s="16">
        <v>500</v>
      </c>
      <c r="GS1312" s="16">
        <v>550</v>
      </c>
      <c r="GT1312" s="16">
        <v>550</v>
      </c>
      <c r="GU1312" s="16">
        <v>500</v>
      </c>
      <c r="GV1312" s="16">
        <v>550</v>
      </c>
      <c r="GW1312" s="16">
        <v>550</v>
      </c>
      <c r="GX1312" s="16">
        <v>550</v>
      </c>
      <c r="GY1312" s="16">
        <v>500</v>
      </c>
      <c r="GZ1312" s="16">
        <v>550</v>
      </c>
      <c r="HA1312" s="16">
        <v>550</v>
      </c>
      <c r="HB1312" s="16">
        <v>500</v>
      </c>
      <c r="HC1312" s="16">
        <v>550</v>
      </c>
      <c r="HD1312" s="16">
        <v>550</v>
      </c>
      <c r="HE1312" s="16">
        <v>500</v>
      </c>
      <c r="HF1312" s="16">
        <v>550</v>
      </c>
      <c r="HG1312" s="16">
        <v>550</v>
      </c>
      <c r="HH1312" s="150"/>
      <c r="HI1312" s="150">
        <v>0</v>
      </c>
      <c r="HJ1312" s="152" t="e">
        <v>#DIV/0!</v>
      </c>
      <c r="HK1312" s="16">
        <v>221</v>
      </c>
      <c r="HL1312" s="16"/>
      <c r="HM1312" s="16"/>
      <c r="HN1312" s="16"/>
      <c r="HO1312" s="16"/>
      <c r="HP1312" s="16"/>
      <c r="HQ1312" s="16"/>
      <c r="HR1312" s="16"/>
      <c r="HS1312" s="16"/>
      <c r="HT1312" s="16"/>
      <c r="HU1312" s="16"/>
      <c r="HV1312" s="16"/>
      <c r="HW1312" s="16"/>
      <c r="HX1312" s="16"/>
      <c r="HY1312" s="16"/>
      <c r="HZ1312" s="16"/>
      <c r="IA1312" s="16"/>
      <c r="IB1312" s="16"/>
      <c r="IC1312" s="16"/>
      <c r="ID1312" s="16"/>
      <c r="IE1312" s="16"/>
      <c r="IF1312" s="16"/>
      <c r="IG1312" s="16"/>
      <c r="IH1312" s="16"/>
      <c r="II1312" s="16"/>
      <c r="IJ1312" s="16"/>
      <c r="IK1312" s="16"/>
      <c r="IL1312" s="16"/>
      <c r="IM1312" s="16"/>
      <c r="IN1312" s="16"/>
      <c r="IO1312" s="16"/>
      <c r="IP1312" s="150"/>
      <c r="IQ1312" s="150">
        <v>0</v>
      </c>
      <c r="IR1312" s="152" t="e">
        <v>#DIV/0!</v>
      </c>
      <c r="IS1312" s="16"/>
      <c r="IT1312" s="16"/>
      <c r="IU1312" s="16"/>
      <c r="IV1312" s="16"/>
      <c r="IW1312" s="16"/>
      <c r="IX1312" s="16"/>
      <c r="IY1312" s="16"/>
      <c r="IZ1312" s="16"/>
      <c r="JA1312" s="16"/>
      <c r="JB1312" s="16"/>
      <c r="JC1312" s="16"/>
      <c r="JD1312" s="16"/>
      <c r="JE1312" s="16"/>
      <c r="JF1312" s="16"/>
      <c r="JG1312" s="16"/>
      <c r="JH1312" s="16"/>
      <c r="JI1312" s="16"/>
      <c r="JJ1312" s="16"/>
      <c r="JK1312" s="16"/>
      <c r="JL1312" s="16"/>
      <c r="JM1312" s="16"/>
      <c r="JN1312" s="16"/>
      <c r="JO1312" s="16"/>
      <c r="JP1312" s="16"/>
      <c r="JQ1312" s="16"/>
      <c r="JR1312" s="16"/>
      <c r="JS1312" s="16"/>
      <c r="JT1312" s="16"/>
      <c r="JU1312" s="23"/>
      <c r="JV1312" s="16"/>
      <c r="JW1312" s="150"/>
      <c r="JX1312" s="150">
        <v>0</v>
      </c>
      <c r="JY1312" s="152" t="e">
        <v>#DIV/0!</v>
      </c>
      <c r="JZ1312" s="16"/>
      <c r="KA1312" s="16"/>
      <c r="KB1312" s="16"/>
      <c r="KC1312" s="16"/>
      <c r="KD1312" s="16"/>
      <c r="KE1312" s="16"/>
      <c r="KF1312" s="16"/>
      <c r="KG1312" s="16"/>
      <c r="KH1312" s="16"/>
      <c r="KI1312" s="16"/>
      <c r="KJ1312" s="16"/>
      <c r="KK1312" s="16"/>
      <c r="KL1312" s="16"/>
      <c r="KM1312" s="16"/>
      <c r="KN1312" s="16"/>
      <c r="KO1312" s="16"/>
      <c r="KP1312" s="16"/>
      <c r="KQ1312" s="16"/>
      <c r="KR1312" s="16"/>
      <c r="KS1312" s="16"/>
      <c r="KT1312" s="16"/>
      <c r="KU1312" s="16"/>
      <c r="KV1312" s="16"/>
      <c r="KW1312" s="16"/>
      <c r="KX1312" s="16"/>
      <c r="KY1312" s="16"/>
      <c r="KZ1312" s="16"/>
      <c r="LA1312" s="16"/>
      <c r="LB1312" s="16"/>
      <c r="LC1312" s="16"/>
      <c r="LD1312" s="16"/>
      <c r="LE1312" s="150"/>
      <c r="LF1312" s="150">
        <v>0</v>
      </c>
      <c r="LG1312" s="152" t="e">
        <v>#DIV/0!</v>
      </c>
      <c r="LH1312" s="16"/>
      <c r="LI1312" s="16"/>
      <c r="LJ1312" s="16"/>
      <c r="LK1312" s="16"/>
      <c r="LL1312" s="16"/>
      <c r="LM1312" s="16"/>
      <c r="LN1312" s="16"/>
      <c r="LO1312" s="16"/>
      <c r="LP1312" s="16"/>
      <c r="LQ1312" s="16"/>
      <c r="LR1312" s="16"/>
      <c r="LS1312" s="16"/>
      <c r="LT1312" s="16"/>
      <c r="LU1312" s="16"/>
      <c r="LV1312" s="16"/>
      <c r="LW1312" s="16"/>
      <c r="LX1312" s="16"/>
      <c r="LY1312" s="16"/>
      <c r="LZ1312" s="16"/>
      <c r="MA1312" s="16"/>
      <c r="MB1312" s="16"/>
      <c r="MC1312" s="16"/>
      <c r="MD1312" s="16"/>
      <c r="ME1312" s="16"/>
      <c r="MF1312" s="16"/>
      <c r="MG1312" s="16"/>
      <c r="MH1312" s="16"/>
      <c r="MI1312" s="16"/>
      <c r="MJ1312" s="16"/>
      <c r="MK1312" s="16"/>
      <c r="ML1312" s="16"/>
    </row>
    <row r="1313" spans="1:350" ht="13.9" customHeight="1" outlineLevel="2" x14ac:dyDescent="0.2">
      <c r="A1313" s="186"/>
      <c r="B1313" s="182"/>
      <c r="C1313" s="155"/>
      <c r="D1313" s="155"/>
      <c r="E1313" s="176"/>
      <c r="F1313" s="176"/>
      <c r="G1313" s="176"/>
      <c r="H1313" s="171"/>
      <c r="I1313" s="171"/>
      <c r="J1313" s="213"/>
      <c r="K1313" s="213"/>
      <c r="L1313" s="173"/>
      <c r="M1313" s="173"/>
      <c r="N1313" s="184"/>
      <c r="O1313" s="157"/>
      <c r="P1313" s="17" t="s">
        <v>26</v>
      </c>
      <c r="Q1313" s="151"/>
      <c r="R1313" s="151"/>
      <c r="S1313" s="153"/>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151"/>
      <c r="AY1313" s="151"/>
      <c r="AZ1313" s="153"/>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c r="CF1313" s="151"/>
      <c r="CG1313" s="151"/>
      <c r="CH1313" s="153"/>
      <c r="CI1313" s="141"/>
      <c r="CJ1313" s="141"/>
      <c r="CK1313" s="141"/>
      <c r="CL1313" s="141"/>
      <c r="CM1313" s="141"/>
      <c r="CN1313" s="141"/>
      <c r="CO1313" s="141"/>
      <c r="CP1313" s="141"/>
      <c r="CQ1313" s="141"/>
      <c r="CR1313" s="141"/>
      <c r="CS1313" s="141"/>
      <c r="CT1313" s="141"/>
      <c r="CU1313" s="141"/>
      <c r="CV1313" s="141"/>
      <c r="CW1313" s="141"/>
      <c r="CX1313" s="141"/>
      <c r="CY1313" s="141"/>
      <c r="CZ1313" s="141"/>
      <c r="DA1313" s="141"/>
      <c r="DB1313" s="141"/>
      <c r="DC1313" s="141"/>
      <c r="DD1313" s="141"/>
      <c r="DE1313" s="141"/>
      <c r="DF1313" s="141"/>
      <c r="DG1313" s="141"/>
      <c r="DH1313" s="141"/>
      <c r="DI1313" s="141"/>
      <c r="DJ1313" s="141"/>
      <c r="DK1313" s="141"/>
      <c r="DL1313" s="141"/>
      <c r="DM1313" s="141"/>
      <c r="DN1313" s="151"/>
      <c r="DO1313" s="151"/>
      <c r="DP1313" s="153"/>
      <c r="DQ1313" s="24"/>
      <c r="DR1313" s="24"/>
      <c r="DS1313" s="24"/>
      <c r="DT1313" s="24"/>
      <c r="DU1313" s="24"/>
      <c r="DV1313" s="24"/>
      <c r="DW1313" s="24"/>
      <c r="DX1313" s="24"/>
      <c r="DY1313" s="24"/>
      <c r="DZ1313" s="24"/>
      <c r="EA1313" s="24"/>
      <c r="EB1313" s="24"/>
      <c r="EC1313" s="24"/>
      <c r="ED1313" s="24"/>
      <c r="EE1313" s="24"/>
      <c r="EF1313" s="24"/>
      <c r="EG1313" s="24"/>
      <c r="EH1313" s="24"/>
      <c r="EI1313" s="24"/>
      <c r="EJ1313" s="24"/>
      <c r="EK1313" s="24"/>
      <c r="EL1313" s="24"/>
      <c r="EM1313" s="24"/>
      <c r="EN1313" s="24"/>
      <c r="EO1313" s="24"/>
      <c r="EP1313" s="24"/>
      <c r="EQ1313" s="24"/>
      <c r="ER1313" s="24"/>
      <c r="ES1313" s="151"/>
      <c r="ET1313" s="151"/>
      <c r="EU1313" s="153"/>
      <c r="EV1313" s="24"/>
      <c r="EW1313" s="125"/>
      <c r="EX1313" s="24"/>
      <c r="EY1313" s="24"/>
      <c r="EZ1313" s="24"/>
      <c r="FA1313" s="24"/>
      <c r="FB1313" s="24"/>
      <c r="FC1313" s="24"/>
      <c r="FD1313" s="24"/>
      <c r="FE1313" s="24"/>
      <c r="FF1313" s="24"/>
      <c r="FG1313" s="24"/>
      <c r="FH1313" s="24"/>
      <c r="FI1313" s="24"/>
      <c r="FJ1313" s="24"/>
      <c r="FK1313" s="24"/>
      <c r="FL1313" s="24"/>
      <c r="FM1313" s="24"/>
      <c r="FN1313" s="24"/>
      <c r="FO1313" s="24"/>
      <c r="FP1313" s="24"/>
      <c r="FQ1313" s="24"/>
      <c r="FR1313" s="24"/>
      <c r="FS1313" s="24"/>
      <c r="FT1313" s="24"/>
      <c r="FU1313" s="24"/>
      <c r="FV1313" s="24"/>
      <c r="FW1313" s="24"/>
      <c r="FX1313" s="24"/>
      <c r="FY1313" s="24"/>
      <c r="FZ1313" s="24"/>
      <c r="GA1313" s="151"/>
      <c r="GB1313" s="151"/>
      <c r="GC1313" s="153"/>
      <c r="GD1313" s="24"/>
      <c r="GE1313" s="24"/>
      <c r="GF1313" s="24"/>
      <c r="GG1313" s="24"/>
      <c r="GH1313" s="24"/>
      <c r="GI1313" s="24"/>
      <c r="GJ1313" s="24"/>
      <c r="GK1313" s="24"/>
      <c r="GL1313" s="24"/>
      <c r="GM1313" s="24"/>
      <c r="GN1313" s="24"/>
      <c r="GO1313" s="24"/>
      <c r="GP1313" s="24"/>
      <c r="GQ1313" s="24"/>
      <c r="GR1313" s="24"/>
      <c r="GS1313" s="24"/>
      <c r="GT1313" s="24"/>
      <c r="GU1313" s="24"/>
      <c r="GV1313" s="24"/>
      <c r="GW1313" s="24"/>
      <c r="GX1313" s="24"/>
      <c r="GY1313" s="24"/>
      <c r="GZ1313" s="24"/>
      <c r="HA1313" s="24"/>
      <c r="HB1313" s="24"/>
      <c r="HC1313" s="24"/>
      <c r="HD1313" s="24"/>
      <c r="HE1313" s="24"/>
      <c r="HF1313" s="24"/>
      <c r="HG1313" s="24"/>
      <c r="HH1313" s="151"/>
      <c r="HI1313" s="151"/>
      <c r="HJ1313" s="153"/>
      <c r="HK1313" s="24"/>
      <c r="HL1313" s="24"/>
      <c r="HM1313" s="24"/>
      <c r="HN1313" s="24"/>
      <c r="HO1313" s="24"/>
      <c r="HP1313" s="24"/>
      <c r="HQ1313" s="24"/>
      <c r="HR1313" s="24"/>
      <c r="HS1313" s="24"/>
      <c r="HT1313" s="24"/>
      <c r="HU1313" s="24"/>
      <c r="HV1313" s="24"/>
      <c r="HW1313" s="24"/>
      <c r="HX1313" s="24"/>
      <c r="HY1313" s="24"/>
      <c r="HZ1313" s="24"/>
      <c r="IA1313" s="24"/>
      <c r="IB1313" s="24"/>
      <c r="IC1313" s="24"/>
      <c r="ID1313" s="24"/>
      <c r="IE1313" s="24"/>
      <c r="IF1313" s="24"/>
      <c r="IG1313" s="24"/>
      <c r="IH1313" s="24"/>
      <c r="II1313" s="24"/>
      <c r="IJ1313" s="24"/>
      <c r="IK1313" s="24"/>
      <c r="IL1313" s="24"/>
      <c r="IM1313" s="24"/>
      <c r="IN1313" s="24"/>
      <c r="IO1313" s="24"/>
      <c r="IP1313" s="151"/>
      <c r="IQ1313" s="151"/>
      <c r="IR1313" s="153"/>
      <c r="IS1313" s="24"/>
      <c r="IT1313" s="24"/>
      <c r="IU1313" s="24"/>
      <c r="IV1313" s="24"/>
      <c r="IW1313" s="24"/>
      <c r="IX1313" s="24"/>
      <c r="IY1313" s="24"/>
      <c r="IZ1313" s="24"/>
      <c r="JA1313" s="24"/>
      <c r="JB1313" s="24"/>
      <c r="JC1313" s="24"/>
      <c r="JD1313" s="24"/>
      <c r="JE1313" s="24"/>
      <c r="JF1313" s="24"/>
      <c r="JG1313" s="24"/>
      <c r="JH1313" s="24"/>
      <c r="JI1313" s="24"/>
      <c r="JJ1313" s="24"/>
      <c r="JK1313" s="24"/>
      <c r="JL1313" s="24"/>
      <c r="JM1313" s="24"/>
      <c r="JN1313" s="24"/>
      <c r="JO1313" s="24"/>
      <c r="JP1313" s="24"/>
      <c r="JQ1313" s="24"/>
      <c r="JR1313" s="24"/>
      <c r="JS1313" s="24"/>
      <c r="JT1313" s="24"/>
      <c r="JU1313" s="25"/>
      <c r="JV1313" s="24"/>
      <c r="JW1313" s="151"/>
      <c r="JX1313" s="151"/>
      <c r="JY1313" s="153"/>
      <c r="JZ1313" s="24"/>
      <c r="KA1313" s="24"/>
      <c r="KB1313" s="24"/>
      <c r="KC1313" s="24"/>
      <c r="KD1313" s="24"/>
      <c r="KE1313" s="24"/>
      <c r="KF1313" s="24"/>
      <c r="KG1313" s="24"/>
      <c r="KH1313" s="24"/>
      <c r="KI1313" s="24"/>
      <c r="KJ1313" s="24"/>
      <c r="KK1313" s="24"/>
      <c r="KL1313" s="24"/>
      <c r="KM1313" s="24"/>
      <c r="KN1313" s="24"/>
      <c r="KO1313" s="24"/>
      <c r="KP1313" s="24"/>
      <c r="KQ1313" s="24"/>
      <c r="KR1313" s="24"/>
      <c r="KS1313" s="24"/>
      <c r="KT1313" s="24"/>
      <c r="KU1313" s="24"/>
      <c r="KV1313" s="24"/>
      <c r="KW1313" s="24"/>
      <c r="KX1313" s="24"/>
      <c r="KY1313" s="24"/>
      <c r="KZ1313" s="24"/>
      <c r="LA1313" s="24"/>
      <c r="LB1313" s="24"/>
      <c r="LC1313" s="24"/>
      <c r="LD1313" s="24"/>
      <c r="LE1313" s="151"/>
      <c r="LF1313" s="151"/>
      <c r="LG1313" s="153"/>
      <c r="LH1313" s="24"/>
      <c r="LI1313" s="24"/>
      <c r="LJ1313" s="24"/>
      <c r="LK1313" s="24"/>
      <c r="LL1313" s="24"/>
      <c r="LM1313" s="24"/>
      <c r="LN1313" s="24"/>
      <c r="LO1313" s="24"/>
      <c r="LP1313" s="24"/>
      <c r="LQ1313" s="24"/>
      <c r="LR1313" s="24"/>
      <c r="LS1313" s="24"/>
      <c r="LT1313" s="24"/>
      <c r="LU1313" s="24"/>
      <c r="LV1313" s="24"/>
      <c r="LW1313" s="24"/>
      <c r="LX1313" s="24"/>
      <c r="LY1313" s="24"/>
      <c r="LZ1313" s="24"/>
      <c r="MA1313" s="24"/>
      <c r="MB1313" s="24"/>
      <c r="MC1313" s="24"/>
      <c r="MD1313" s="24"/>
      <c r="ME1313" s="24"/>
      <c r="MF1313" s="24"/>
      <c r="MG1313" s="24"/>
      <c r="MH1313" s="24"/>
      <c r="MI1313" s="24"/>
      <c r="MJ1313" s="24"/>
      <c r="MK1313" s="24"/>
      <c r="ML1313" s="24"/>
    </row>
    <row r="1314" spans="1:350" ht="13.9" customHeight="1" outlineLevel="2" x14ac:dyDescent="0.2">
      <c r="A1314" s="185" t="s">
        <v>786</v>
      </c>
      <c r="B1314" s="181" t="s">
        <v>776</v>
      </c>
      <c r="C1314" s="292" t="s">
        <v>794</v>
      </c>
      <c r="D1314" s="154">
        <v>1</v>
      </c>
      <c r="E1314" s="175"/>
      <c r="F1314" s="175">
        <f>D1314-E1314</f>
        <v>1</v>
      </c>
      <c r="G1314" s="175" t="s">
        <v>849</v>
      </c>
      <c r="H1314" s="170" t="s">
        <v>893</v>
      </c>
      <c r="I1314" s="170" t="s">
        <v>942</v>
      </c>
      <c r="J1314" s="212">
        <f ca="1">E1314+Q1314+AX1314+CF1314+DN1314+ES1314+GA1314+HH1314+IP1314+JW1314+LE1314</f>
        <v>0</v>
      </c>
      <c r="K1314" s="212">
        <f>E1314+R1314+AY1314+CG1314+DO1314+ET1314+GB1314+HI1314+IQ1314+JX1314+LF1314</f>
        <v>0</v>
      </c>
      <c r="L1314" s="172" t="e">
        <f ca="1">K1314/J1314</f>
        <v>#DIV/0!</v>
      </c>
      <c r="M1314" s="172">
        <f>K1314/D1314</f>
        <v>0</v>
      </c>
      <c r="N1314" s="183">
        <f ca="1">SUMIF($EV$8:$FZ$9,$O$5,$EV1315:$FZ1315)-SUMIF($EV$8:$FZ$9,$Q$5,$EV1315:$FZ1315)</f>
        <v>0</v>
      </c>
      <c r="O1314" s="156"/>
      <c r="P1314" s="16" t="s">
        <v>25</v>
      </c>
      <c r="Q1314" s="150">
        <v>0</v>
      </c>
      <c r="R1314" s="150">
        <v>0</v>
      </c>
      <c r="S1314" s="152" t="e">
        <v>#DIV/0!</v>
      </c>
      <c r="T1314" s="16"/>
      <c r="U1314" s="16"/>
      <c r="V1314" s="16"/>
      <c r="W1314" s="16"/>
      <c r="X1314" s="16"/>
      <c r="Y1314" s="16"/>
      <c r="Z1314" s="16"/>
      <c r="AA1314" s="16"/>
      <c r="AB1314" s="16"/>
      <c r="AC1314" s="16"/>
      <c r="AD1314" s="16"/>
      <c r="AE1314" s="16"/>
      <c r="AF1314" s="16"/>
      <c r="AG1314" s="16"/>
      <c r="AH1314" s="16"/>
      <c r="AI1314" s="16"/>
      <c r="AJ1314" s="16"/>
      <c r="AK1314" s="16"/>
      <c r="AL1314" s="16"/>
      <c r="AM1314" s="16"/>
      <c r="AN1314" s="16"/>
      <c r="AO1314" s="16"/>
      <c r="AP1314" s="16"/>
      <c r="AQ1314" s="16"/>
      <c r="AR1314" s="16"/>
      <c r="AS1314" s="16"/>
      <c r="AT1314" s="16"/>
      <c r="AU1314" s="16"/>
      <c r="AV1314" s="16"/>
      <c r="AW1314" s="16"/>
      <c r="AX1314" s="150">
        <f t="shared" ca="1" si="3411"/>
        <v>0</v>
      </c>
      <c r="AY1314" s="150">
        <f>SUM(BA1315:CE1315)</f>
        <v>0</v>
      </c>
      <c r="AZ1314" s="152" t="e">
        <f ca="1">AY1314/AX1314</f>
        <v>#DIV/0!</v>
      </c>
      <c r="BA1314" s="16"/>
      <c r="BB1314" s="16"/>
      <c r="BC1314" s="16"/>
      <c r="BD1314" s="16"/>
      <c r="BE1314" s="16"/>
      <c r="BF1314" s="16"/>
      <c r="BG1314" s="16"/>
      <c r="BH1314" s="16"/>
      <c r="BI1314" s="16"/>
      <c r="BJ1314" s="16"/>
      <c r="BK1314" s="16"/>
      <c r="BL1314" s="16"/>
      <c r="BM1314" s="16"/>
      <c r="BN1314" s="16"/>
      <c r="BO1314" s="16"/>
      <c r="BP1314" s="16"/>
      <c r="BQ1314" s="16"/>
      <c r="BR1314" s="16"/>
      <c r="BS1314" s="16"/>
      <c r="BT1314" s="16"/>
      <c r="BU1314" s="16"/>
      <c r="BV1314" s="16"/>
      <c r="BW1314" s="16"/>
      <c r="BX1314" s="16"/>
      <c r="BY1314" s="16"/>
      <c r="BZ1314" s="16"/>
      <c r="CA1314" s="16"/>
      <c r="CB1314" s="16"/>
      <c r="CC1314" s="16"/>
      <c r="CD1314" s="16"/>
      <c r="CE1314" s="16"/>
      <c r="CF1314" s="150">
        <f t="shared" ref="CF1314" si="3423">SUM(CI1314:DM1314)</f>
        <v>0</v>
      </c>
      <c r="CG1314" s="150">
        <f>SUM(CI1315:DM1315)</f>
        <v>0</v>
      </c>
      <c r="CH1314" s="152" t="e">
        <f>CG1314/CF1314</f>
        <v>#DIV/0!</v>
      </c>
      <c r="CI1314" s="129"/>
      <c r="CJ1314" s="129"/>
      <c r="CK1314" s="129"/>
      <c r="CL1314" s="129"/>
      <c r="CM1314" s="129"/>
      <c r="CN1314" s="129"/>
      <c r="CO1314" s="129"/>
      <c r="CP1314" s="129"/>
      <c r="CQ1314" s="129"/>
      <c r="CR1314" s="129"/>
      <c r="CS1314" s="129"/>
      <c r="CT1314" s="129"/>
      <c r="CU1314" s="129"/>
      <c r="CV1314" s="129"/>
      <c r="CW1314" s="129"/>
      <c r="CX1314" s="129"/>
      <c r="CY1314" s="129"/>
      <c r="CZ1314" s="129"/>
      <c r="DA1314" s="129"/>
      <c r="DB1314" s="129"/>
      <c r="DC1314" s="129"/>
      <c r="DD1314" s="129"/>
      <c r="DE1314" s="129"/>
      <c r="DF1314" s="129"/>
      <c r="DG1314" s="129"/>
      <c r="DH1314" s="129"/>
      <c r="DI1314" s="129"/>
      <c r="DJ1314" s="129"/>
      <c r="DK1314" s="129"/>
      <c r="DL1314" s="129"/>
      <c r="DM1314" s="129"/>
      <c r="DN1314" s="150">
        <f t="shared" ref="DN1314" si="3424">SUM(DQ1314:ER1314)</f>
        <v>0</v>
      </c>
      <c r="DO1314" s="150">
        <f>SUM(DQ1315:ER1315)</f>
        <v>0</v>
      </c>
      <c r="DP1314" s="152" t="e">
        <f t="shared" si="3419"/>
        <v>#DIV/0!</v>
      </c>
      <c r="DQ1314" s="16"/>
      <c r="DR1314" s="16"/>
      <c r="DS1314" s="16"/>
      <c r="DT1314" s="16"/>
      <c r="DU1314" s="16"/>
      <c r="DV1314" s="16"/>
      <c r="DW1314" s="16"/>
      <c r="DX1314" s="16"/>
      <c r="DY1314" s="16"/>
      <c r="DZ1314" s="16"/>
      <c r="EA1314" s="16"/>
      <c r="EB1314" s="16"/>
      <c r="EC1314" s="16"/>
      <c r="ED1314" s="16"/>
      <c r="EE1314" s="16"/>
      <c r="EF1314" s="16"/>
      <c r="EG1314" s="16"/>
      <c r="EH1314" s="16"/>
      <c r="EI1314" s="16"/>
      <c r="EJ1314" s="16"/>
      <c r="EK1314" s="16"/>
      <c r="EL1314" s="16"/>
      <c r="EM1314" s="16"/>
      <c r="EN1314" s="16"/>
      <c r="EO1314" s="16"/>
      <c r="EP1314" s="16"/>
      <c r="EQ1314" s="16"/>
      <c r="ER1314" s="16"/>
      <c r="ES1314" s="150">
        <f t="shared" ca="1" si="3387"/>
        <v>0</v>
      </c>
      <c r="ET1314" s="150">
        <f t="shared" si="3276"/>
        <v>0</v>
      </c>
      <c r="EU1314" s="152" t="e">
        <f t="shared" ca="1" si="3277"/>
        <v>#DIV/0!</v>
      </c>
      <c r="EV1314" s="16"/>
      <c r="EW1314" s="67"/>
      <c r="EX1314" s="16"/>
      <c r="EY1314" s="16"/>
      <c r="EZ1314" s="16"/>
      <c r="FA1314" s="16"/>
      <c r="FB1314" s="16"/>
      <c r="FC1314" s="16"/>
      <c r="FD1314" s="16"/>
      <c r="FE1314" s="16"/>
      <c r="FF1314" s="16"/>
      <c r="FG1314" s="16"/>
      <c r="FH1314" s="16"/>
      <c r="FI1314" s="16"/>
      <c r="FJ1314" s="16"/>
      <c r="FK1314" s="16"/>
      <c r="FL1314" s="16"/>
      <c r="FM1314" s="16"/>
      <c r="FN1314" s="16"/>
      <c r="FO1314" s="16"/>
      <c r="FP1314" s="16"/>
      <c r="FQ1314" s="16"/>
      <c r="FR1314" s="16"/>
      <c r="FS1314" s="16"/>
      <c r="FT1314" s="16"/>
      <c r="FU1314" s="16"/>
      <c r="FV1314" s="16"/>
      <c r="FW1314" s="16"/>
      <c r="FX1314" s="16"/>
      <c r="FY1314" s="16"/>
      <c r="FZ1314" s="16"/>
      <c r="GA1314" s="150">
        <f t="shared" ref="GA1314" ca="1" si="3425">SUMIF($GD$8:$HG$9,$O$5,GD1314:HG1314)</f>
        <v>0</v>
      </c>
      <c r="GB1314" s="150">
        <f t="shared" ref="GB1314" si="3426">SUM(GD1315:HG1315)</f>
        <v>0</v>
      </c>
      <c r="GC1314" s="152" t="e">
        <f t="shared" ref="GC1314" ca="1" si="3427">GB1314/GA1314</f>
        <v>#DIV/0!</v>
      </c>
      <c r="GD1314" s="16"/>
      <c r="GE1314" s="16"/>
      <c r="GF1314" s="16"/>
      <c r="GG1314" s="16"/>
      <c r="GH1314" s="16"/>
      <c r="GI1314" s="16"/>
      <c r="GJ1314" s="16"/>
      <c r="GK1314" s="16"/>
      <c r="GL1314" s="16"/>
      <c r="GM1314" s="16"/>
      <c r="GN1314" s="16"/>
      <c r="GO1314" s="16"/>
      <c r="GP1314" s="16"/>
      <c r="GQ1314" s="16"/>
      <c r="GR1314" s="16"/>
      <c r="GS1314" s="16"/>
      <c r="GT1314" s="16"/>
      <c r="GU1314" s="16"/>
      <c r="GV1314" s="16"/>
      <c r="GW1314" s="16"/>
      <c r="GX1314" s="16"/>
      <c r="GY1314" s="16"/>
      <c r="GZ1314" s="16"/>
      <c r="HA1314" s="16"/>
      <c r="HB1314" s="16"/>
      <c r="HC1314" s="16"/>
      <c r="HD1314" s="16"/>
      <c r="HE1314" s="16"/>
      <c r="HF1314" s="16"/>
      <c r="HG1314" s="16"/>
      <c r="HH1314" s="150"/>
      <c r="HI1314" s="150">
        <v>0</v>
      </c>
      <c r="HJ1314" s="152" t="e">
        <v>#DIV/0!</v>
      </c>
      <c r="HK1314" s="16"/>
      <c r="HL1314" s="16"/>
      <c r="HM1314" s="16"/>
      <c r="HN1314" s="16"/>
      <c r="HO1314" s="16"/>
      <c r="HP1314" s="16"/>
      <c r="HQ1314" s="16"/>
      <c r="HR1314" s="16"/>
      <c r="HS1314" s="16"/>
      <c r="HT1314" s="16"/>
      <c r="HU1314" s="16"/>
      <c r="HV1314" s="16"/>
      <c r="HW1314" s="16"/>
      <c r="HX1314" s="16"/>
      <c r="HY1314" s="16">
        <v>1</v>
      </c>
      <c r="HZ1314" s="16"/>
      <c r="IA1314" s="16"/>
      <c r="IB1314" s="16"/>
      <c r="IC1314" s="16"/>
      <c r="ID1314" s="16"/>
      <c r="IE1314" s="16"/>
      <c r="IF1314" s="16"/>
      <c r="IG1314" s="16"/>
      <c r="IH1314" s="16"/>
      <c r="II1314" s="16"/>
      <c r="IJ1314" s="16"/>
      <c r="IK1314" s="16"/>
      <c r="IL1314" s="16"/>
      <c r="IM1314" s="16"/>
      <c r="IN1314" s="16"/>
      <c r="IO1314" s="16"/>
      <c r="IP1314" s="150"/>
      <c r="IQ1314" s="150">
        <v>0</v>
      </c>
      <c r="IR1314" s="152" t="e">
        <v>#DIV/0!</v>
      </c>
      <c r="IS1314" s="16"/>
      <c r="IT1314" s="16"/>
      <c r="IU1314" s="16"/>
      <c r="IV1314" s="16"/>
      <c r="IW1314" s="16"/>
      <c r="IX1314" s="16"/>
      <c r="IY1314" s="16"/>
      <c r="IZ1314" s="16"/>
      <c r="JA1314" s="16"/>
      <c r="JB1314" s="16"/>
      <c r="JC1314" s="16"/>
      <c r="JD1314" s="16"/>
      <c r="JE1314" s="16"/>
      <c r="JF1314" s="16"/>
      <c r="JG1314" s="16"/>
      <c r="JH1314" s="16"/>
      <c r="JI1314" s="16"/>
      <c r="JJ1314" s="16"/>
      <c r="JK1314" s="16"/>
      <c r="JL1314" s="16"/>
      <c r="JM1314" s="16"/>
      <c r="JN1314" s="16"/>
      <c r="JO1314" s="16"/>
      <c r="JP1314" s="16"/>
      <c r="JQ1314" s="16"/>
      <c r="JR1314" s="16"/>
      <c r="JS1314" s="16"/>
      <c r="JT1314" s="16"/>
      <c r="JU1314" s="23"/>
      <c r="JV1314" s="16"/>
      <c r="JW1314" s="150"/>
      <c r="JX1314" s="150">
        <v>0</v>
      </c>
      <c r="JY1314" s="152" t="e">
        <v>#DIV/0!</v>
      </c>
      <c r="JZ1314" s="16"/>
      <c r="KA1314" s="16"/>
      <c r="KB1314" s="16"/>
      <c r="KC1314" s="16"/>
      <c r="KD1314" s="16"/>
      <c r="KE1314" s="16"/>
      <c r="KF1314" s="16"/>
      <c r="KG1314" s="16"/>
      <c r="KH1314" s="16"/>
      <c r="KI1314" s="16"/>
      <c r="KJ1314" s="16"/>
      <c r="KK1314" s="16"/>
      <c r="KL1314" s="16"/>
      <c r="KM1314" s="16"/>
      <c r="KN1314" s="16"/>
      <c r="KO1314" s="16"/>
      <c r="KP1314" s="16"/>
      <c r="KQ1314" s="16"/>
      <c r="KR1314" s="16"/>
      <c r="KS1314" s="16"/>
      <c r="KT1314" s="16"/>
      <c r="KU1314" s="16"/>
      <c r="KV1314" s="16"/>
      <c r="KW1314" s="16"/>
      <c r="KX1314" s="16"/>
      <c r="KY1314" s="16"/>
      <c r="KZ1314" s="16"/>
      <c r="LA1314" s="16"/>
      <c r="LB1314" s="16"/>
      <c r="LC1314" s="16"/>
      <c r="LD1314" s="16"/>
      <c r="LE1314" s="150"/>
      <c r="LF1314" s="150">
        <v>0</v>
      </c>
      <c r="LG1314" s="152" t="e">
        <v>#DIV/0!</v>
      </c>
      <c r="LH1314" s="16"/>
      <c r="LI1314" s="16"/>
      <c r="LJ1314" s="16"/>
      <c r="LK1314" s="16"/>
      <c r="LL1314" s="16"/>
      <c r="LM1314" s="16"/>
      <c r="LN1314" s="16"/>
      <c r="LO1314" s="16"/>
      <c r="LP1314" s="16"/>
      <c r="LQ1314" s="16"/>
      <c r="LR1314" s="16"/>
      <c r="LS1314" s="16"/>
      <c r="LT1314" s="16"/>
      <c r="LU1314" s="16"/>
      <c r="LV1314" s="16"/>
      <c r="LW1314" s="16"/>
      <c r="LX1314" s="16"/>
      <c r="LY1314" s="16"/>
      <c r="LZ1314" s="16"/>
      <c r="MA1314" s="16"/>
      <c r="MB1314" s="16"/>
      <c r="MC1314" s="16"/>
      <c r="MD1314" s="16"/>
      <c r="ME1314" s="16"/>
      <c r="MF1314" s="16"/>
      <c r="MG1314" s="16"/>
      <c r="MH1314" s="16"/>
      <c r="MI1314" s="16"/>
      <c r="MJ1314" s="16"/>
      <c r="MK1314" s="16"/>
      <c r="ML1314" s="16"/>
    </row>
    <row r="1315" spans="1:350" ht="13.9" customHeight="1" outlineLevel="2" x14ac:dyDescent="0.2">
      <c r="A1315" s="186"/>
      <c r="B1315" s="182"/>
      <c r="C1315" s="293"/>
      <c r="D1315" s="155"/>
      <c r="E1315" s="176"/>
      <c r="F1315" s="176"/>
      <c r="G1315" s="176"/>
      <c r="H1315" s="171"/>
      <c r="I1315" s="171"/>
      <c r="J1315" s="213"/>
      <c r="K1315" s="213"/>
      <c r="L1315" s="173"/>
      <c r="M1315" s="173"/>
      <c r="N1315" s="184"/>
      <c r="O1315" s="157"/>
      <c r="P1315" s="17" t="s">
        <v>26</v>
      </c>
      <c r="Q1315" s="151"/>
      <c r="R1315" s="151"/>
      <c r="S1315" s="153"/>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151"/>
      <c r="AY1315" s="151"/>
      <c r="AZ1315" s="153"/>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c r="CF1315" s="151"/>
      <c r="CG1315" s="151"/>
      <c r="CH1315" s="153"/>
      <c r="CI1315" s="141"/>
      <c r="CJ1315" s="141"/>
      <c r="CK1315" s="141"/>
      <c r="CL1315" s="141"/>
      <c r="CM1315" s="141"/>
      <c r="CN1315" s="141"/>
      <c r="CO1315" s="141"/>
      <c r="CP1315" s="141"/>
      <c r="CQ1315" s="141"/>
      <c r="CR1315" s="141"/>
      <c r="CS1315" s="141"/>
      <c r="CT1315" s="141"/>
      <c r="CU1315" s="141"/>
      <c r="CV1315" s="141"/>
      <c r="CW1315" s="141"/>
      <c r="CX1315" s="141"/>
      <c r="CY1315" s="141"/>
      <c r="CZ1315" s="141"/>
      <c r="DA1315" s="141"/>
      <c r="DB1315" s="141"/>
      <c r="DC1315" s="141"/>
      <c r="DD1315" s="141"/>
      <c r="DE1315" s="141"/>
      <c r="DF1315" s="141"/>
      <c r="DG1315" s="141"/>
      <c r="DH1315" s="141"/>
      <c r="DI1315" s="141"/>
      <c r="DJ1315" s="141"/>
      <c r="DK1315" s="141"/>
      <c r="DL1315" s="141"/>
      <c r="DM1315" s="141"/>
      <c r="DN1315" s="151"/>
      <c r="DO1315" s="151"/>
      <c r="DP1315" s="153"/>
      <c r="DQ1315" s="24"/>
      <c r="DR1315" s="24"/>
      <c r="DS1315" s="24"/>
      <c r="DT1315" s="24"/>
      <c r="DU1315" s="24"/>
      <c r="DV1315" s="24"/>
      <c r="DW1315" s="24"/>
      <c r="DX1315" s="24"/>
      <c r="DY1315" s="24"/>
      <c r="DZ1315" s="24"/>
      <c r="EA1315" s="24"/>
      <c r="EB1315" s="24"/>
      <c r="EC1315" s="24"/>
      <c r="ED1315" s="24"/>
      <c r="EE1315" s="24"/>
      <c r="EF1315" s="24"/>
      <c r="EG1315" s="24"/>
      <c r="EH1315" s="24"/>
      <c r="EI1315" s="24"/>
      <c r="EJ1315" s="24"/>
      <c r="EK1315" s="24"/>
      <c r="EL1315" s="24"/>
      <c r="EM1315" s="24"/>
      <c r="EN1315" s="24"/>
      <c r="EO1315" s="24"/>
      <c r="EP1315" s="24"/>
      <c r="EQ1315" s="24"/>
      <c r="ER1315" s="24"/>
      <c r="ES1315" s="151"/>
      <c r="ET1315" s="151"/>
      <c r="EU1315" s="153"/>
      <c r="EV1315" s="24"/>
      <c r="EW1315" s="125"/>
      <c r="EX1315" s="24"/>
      <c r="EY1315" s="24"/>
      <c r="EZ1315" s="24"/>
      <c r="FA1315" s="24"/>
      <c r="FB1315" s="24"/>
      <c r="FC1315" s="24"/>
      <c r="FD1315" s="24"/>
      <c r="FE1315" s="24"/>
      <c r="FF1315" s="24"/>
      <c r="FG1315" s="24"/>
      <c r="FH1315" s="24"/>
      <c r="FI1315" s="24"/>
      <c r="FJ1315" s="24"/>
      <c r="FK1315" s="24"/>
      <c r="FL1315" s="24"/>
      <c r="FM1315" s="24"/>
      <c r="FN1315" s="24"/>
      <c r="FO1315" s="24"/>
      <c r="FP1315" s="24"/>
      <c r="FQ1315" s="24"/>
      <c r="FR1315" s="24"/>
      <c r="FS1315" s="24"/>
      <c r="FT1315" s="24"/>
      <c r="FU1315" s="24"/>
      <c r="FV1315" s="24"/>
      <c r="FW1315" s="24"/>
      <c r="FX1315" s="24"/>
      <c r="FY1315" s="24"/>
      <c r="FZ1315" s="24"/>
      <c r="GA1315" s="151"/>
      <c r="GB1315" s="151"/>
      <c r="GC1315" s="153"/>
      <c r="GD1315" s="24"/>
      <c r="GE1315" s="24"/>
      <c r="GF1315" s="24"/>
      <c r="GG1315" s="24"/>
      <c r="GH1315" s="24"/>
      <c r="GI1315" s="24"/>
      <c r="GJ1315" s="24"/>
      <c r="GK1315" s="24"/>
      <c r="GL1315" s="24"/>
      <c r="GM1315" s="24"/>
      <c r="GN1315" s="24"/>
      <c r="GO1315" s="24"/>
      <c r="GP1315" s="24"/>
      <c r="GQ1315" s="24"/>
      <c r="GR1315" s="24"/>
      <c r="GS1315" s="24"/>
      <c r="GT1315" s="24"/>
      <c r="GU1315" s="24"/>
      <c r="GV1315" s="24"/>
      <c r="GW1315" s="24"/>
      <c r="GX1315" s="24"/>
      <c r="GY1315" s="24"/>
      <c r="GZ1315" s="24"/>
      <c r="HA1315" s="24"/>
      <c r="HB1315" s="24"/>
      <c r="HC1315" s="24"/>
      <c r="HD1315" s="24"/>
      <c r="HE1315" s="24"/>
      <c r="HF1315" s="24"/>
      <c r="HG1315" s="24"/>
      <c r="HH1315" s="151"/>
      <c r="HI1315" s="151"/>
      <c r="HJ1315" s="153"/>
      <c r="HK1315" s="24"/>
      <c r="HL1315" s="24"/>
      <c r="HM1315" s="24"/>
      <c r="HN1315" s="24"/>
      <c r="HO1315" s="24"/>
      <c r="HP1315" s="24"/>
      <c r="HQ1315" s="24"/>
      <c r="HR1315" s="24"/>
      <c r="HS1315" s="24"/>
      <c r="HT1315" s="24"/>
      <c r="HU1315" s="24"/>
      <c r="HV1315" s="24"/>
      <c r="HW1315" s="24"/>
      <c r="HX1315" s="24"/>
      <c r="HY1315" s="24"/>
      <c r="HZ1315" s="24"/>
      <c r="IA1315" s="24"/>
      <c r="IB1315" s="24"/>
      <c r="IC1315" s="24"/>
      <c r="ID1315" s="24"/>
      <c r="IE1315" s="24"/>
      <c r="IF1315" s="24"/>
      <c r="IG1315" s="24"/>
      <c r="IH1315" s="24"/>
      <c r="II1315" s="24"/>
      <c r="IJ1315" s="24"/>
      <c r="IK1315" s="24"/>
      <c r="IL1315" s="24"/>
      <c r="IM1315" s="24"/>
      <c r="IN1315" s="24"/>
      <c r="IO1315" s="24"/>
      <c r="IP1315" s="151"/>
      <c r="IQ1315" s="151"/>
      <c r="IR1315" s="153"/>
      <c r="IS1315" s="24"/>
      <c r="IT1315" s="24"/>
      <c r="IU1315" s="24"/>
      <c r="IV1315" s="24"/>
      <c r="IW1315" s="24"/>
      <c r="IX1315" s="24"/>
      <c r="IY1315" s="24"/>
      <c r="IZ1315" s="24"/>
      <c r="JA1315" s="24"/>
      <c r="JB1315" s="24"/>
      <c r="JC1315" s="24"/>
      <c r="JD1315" s="24"/>
      <c r="JE1315" s="24"/>
      <c r="JF1315" s="24"/>
      <c r="JG1315" s="24"/>
      <c r="JH1315" s="24"/>
      <c r="JI1315" s="24"/>
      <c r="JJ1315" s="24"/>
      <c r="JK1315" s="24"/>
      <c r="JL1315" s="24"/>
      <c r="JM1315" s="24"/>
      <c r="JN1315" s="24"/>
      <c r="JO1315" s="24"/>
      <c r="JP1315" s="24"/>
      <c r="JQ1315" s="24"/>
      <c r="JR1315" s="24"/>
      <c r="JS1315" s="24"/>
      <c r="JT1315" s="24"/>
      <c r="JU1315" s="25"/>
      <c r="JV1315" s="24"/>
      <c r="JW1315" s="151"/>
      <c r="JX1315" s="151"/>
      <c r="JY1315" s="153"/>
      <c r="JZ1315" s="24"/>
      <c r="KA1315" s="24"/>
      <c r="KB1315" s="24"/>
      <c r="KC1315" s="24"/>
      <c r="KD1315" s="24"/>
      <c r="KE1315" s="24"/>
      <c r="KF1315" s="24"/>
      <c r="KG1315" s="24"/>
      <c r="KH1315" s="24"/>
      <c r="KI1315" s="24"/>
      <c r="KJ1315" s="24"/>
      <c r="KK1315" s="24"/>
      <c r="KL1315" s="24"/>
      <c r="KM1315" s="24"/>
      <c r="KN1315" s="24"/>
      <c r="KO1315" s="24"/>
      <c r="KP1315" s="24"/>
      <c r="KQ1315" s="24"/>
      <c r="KR1315" s="24"/>
      <c r="KS1315" s="24"/>
      <c r="KT1315" s="24"/>
      <c r="KU1315" s="24"/>
      <c r="KV1315" s="24"/>
      <c r="KW1315" s="24"/>
      <c r="KX1315" s="24"/>
      <c r="KY1315" s="24"/>
      <c r="KZ1315" s="24"/>
      <c r="LA1315" s="24"/>
      <c r="LB1315" s="24"/>
      <c r="LC1315" s="24"/>
      <c r="LD1315" s="24"/>
      <c r="LE1315" s="151"/>
      <c r="LF1315" s="151"/>
      <c r="LG1315" s="153"/>
      <c r="LH1315" s="24"/>
      <c r="LI1315" s="24"/>
      <c r="LJ1315" s="24"/>
      <c r="LK1315" s="24"/>
      <c r="LL1315" s="24"/>
      <c r="LM1315" s="24"/>
      <c r="LN1315" s="24"/>
      <c r="LO1315" s="24"/>
      <c r="LP1315" s="24"/>
      <c r="LQ1315" s="24"/>
      <c r="LR1315" s="24"/>
      <c r="LS1315" s="24"/>
      <c r="LT1315" s="24"/>
      <c r="LU1315" s="24"/>
      <c r="LV1315" s="24"/>
      <c r="LW1315" s="24"/>
      <c r="LX1315" s="24"/>
      <c r="LY1315" s="24"/>
      <c r="LZ1315" s="24"/>
      <c r="MA1315" s="24"/>
      <c r="MB1315" s="24"/>
      <c r="MC1315" s="24"/>
      <c r="MD1315" s="24"/>
      <c r="ME1315" s="24"/>
      <c r="MF1315" s="24"/>
      <c r="MG1315" s="24"/>
      <c r="MH1315" s="24"/>
      <c r="MI1315" s="24"/>
      <c r="MJ1315" s="24"/>
      <c r="MK1315" s="24"/>
      <c r="ML1315" s="24"/>
    </row>
    <row r="1316" spans="1:350" s="31" customFormat="1" ht="14.25" customHeight="1" outlineLevel="1" x14ac:dyDescent="0.25">
      <c r="A1316" s="236" t="s">
        <v>769</v>
      </c>
      <c r="B1316" s="228" t="s">
        <v>770</v>
      </c>
      <c r="C1316" s="191" t="s">
        <v>1049</v>
      </c>
      <c r="D1316" s="191">
        <v>1</v>
      </c>
      <c r="E1316" s="175"/>
      <c r="F1316" s="175">
        <f>D1316-E1316</f>
        <v>1</v>
      </c>
      <c r="G1316" s="175" t="s">
        <v>1037</v>
      </c>
      <c r="H1316" s="170" t="s">
        <v>862</v>
      </c>
      <c r="I1316" s="170" t="s">
        <v>939</v>
      </c>
      <c r="J1316" s="212">
        <f ca="1">E1316+Q1316+AX1316+CF1316+DN1316+ES1316+GA1316+HH1316+IP1316+JW1316+LE1316</f>
        <v>0</v>
      </c>
      <c r="K1316" s="212">
        <f>E1316+R1316+AY1316+CG1316+DO1316+ET1316+GB1316+HI1316+IQ1316+JX1316+LF1316</f>
        <v>0</v>
      </c>
      <c r="L1316" s="172" t="e">
        <f ca="1">K1316/J1316</f>
        <v>#DIV/0!</v>
      </c>
      <c r="M1316" s="172">
        <f>K1316/D1316</f>
        <v>0</v>
      </c>
      <c r="N1316" s="183">
        <f ca="1">SUMIF($EV$8:$FZ$9,$O$5,$EV1317:$FZ1317)-SUMIF($EV$8:$FZ$9,$Q$5,$EV1317:$FZ1317)</f>
        <v>0</v>
      </c>
      <c r="O1316" s="154"/>
      <c r="P1316" s="154"/>
      <c r="Q1316" s="150">
        <v>0</v>
      </c>
      <c r="R1316" s="150">
        <v>0</v>
      </c>
      <c r="S1316" s="152" t="e">
        <v>#DIV/0!</v>
      </c>
      <c r="T1316" s="154"/>
      <c r="U1316" s="154"/>
      <c r="V1316" s="154"/>
      <c r="W1316" s="154"/>
      <c r="X1316" s="154"/>
      <c r="Y1316" s="154"/>
      <c r="Z1316" s="154"/>
      <c r="AA1316" s="154"/>
      <c r="AB1316" s="154"/>
      <c r="AC1316" s="154"/>
      <c r="AD1316" s="154"/>
      <c r="AE1316" s="154"/>
      <c r="AF1316" s="154"/>
      <c r="AG1316" s="154"/>
      <c r="AH1316" s="154"/>
      <c r="AI1316" s="154"/>
      <c r="AJ1316" s="154"/>
      <c r="AK1316" s="154"/>
      <c r="AL1316" s="154"/>
      <c r="AM1316" s="154"/>
      <c r="AN1316" s="154"/>
      <c r="AO1316" s="154"/>
      <c r="AP1316" s="154"/>
      <c r="AQ1316" s="154"/>
      <c r="AR1316" s="154"/>
      <c r="AS1316" s="154"/>
      <c r="AT1316" s="154"/>
      <c r="AU1316" s="154"/>
      <c r="AV1316" s="154"/>
      <c r="AW1316" s="154"/>
      <c r="AX1316" s="150">
        <f t="shared" ca="1" si="3411"/>
        <v>0</v>
      </c>
      <c r="AY1316" s="150">
        <f>SUM(BA1317:CE1317)</f>
        <v>0</v>
      </c>
      <c r="AZ1316" s="152" t="e">
        <f ca="1">AY1316/AX1316</f>
        <v>#DIV/0!</v>
      </c>
      <c r="BA1316" s="154"/>
      <c r="BB1316" s="154"/>
      <c r="BC1316" s="154"/>
      <c r="BD1316" s="154"/>
      <c r="BE1316" s="154"/>
      <c r="BF1316" s="154"/>
      <c r="BG1316" s="154"/>
      <c r="BH1316" s="154"/>
      <c r="BI1316" s="154"/>
      <c r="BJ1316" s="154"/>
      <c r="BK1316" s="154"/>
      <c r="BL1316" s="154"/>
      <c r="BM1316" s="154"/>
      <c r="BN1316" s="154"/>
      <c r="BO1316" s="154"/>
      <c r="BP1316" s="154"/>
      <c r="BQ1316" s="154"/>
      <c r="BR1316" s="154"/>
      <c r="BS1316" s="154"/>
      <c r="BT1316" s="154"/>
      <c r="BU1316" s="154"/>
      <c r="BV1316" s="154"/>
      <c r="BW1316" s="154"/>
      <c r="BX1316" s="154"/>
      <c r="BY1316" s="154"/>
      <c r="BZ1316" s="154"/>
      <c r="CA1316" s="154"/>
      <c r="CB1316" s="154"/>
      <c r="CC1316" s="154"/>
      <c r="CD1316" s="154"/>
      <c r="CE1316" s="154"/>
      <c r="CF1316" s="150">
        <f t="shared" ref="CF1316" si="3428">SUM(CI1316:DM1316)</f>
        <v>0</v>
      </c>
      <c r="CG1316" s="150">
        <f>SUM(CI1317:DM1317)</f>
        <v>0</v>
      </c>
      <c r="CH1316" s="152" t="e">
        <f>CG1316/CF1316</f>
        <v>#DIV/0!</v>
      </c>
      <c r="CI1316" s="154"/>
      <c r="CJ1316" s="154"/>
      <c r="CK1316" s="154"/>
      <c r="CL1316" s="154"/>
      <c r="CM1316" s="154"/>
      <c r="CN1316" s="154"/>
      <c r="CO1316" s="154"/>
      <c r="CP1316" s="158"/>
      <c r="CQ1316" s="158"/>
      <c r="CR1316" s="158"/>
      <c r="CS1316" s="158"/>
      <c r="CT1316" s="158"/>
      <c r="CU1316" s="158"/>
      <c r="CV1316" s="158"/>
      <c r="CW1316" s="154"/>
      <c r="CX1316" s="154"/>
      <c r="CY1316" s="154"/>
      <c r="CZ1316" s="154"/>
      <c r="DA1316" s="154"/>
      <c r="DB1316" s="154"/>
      <c r="DC1316" s="154"/>
      <c r="DD1316" s="154"/>
      <c r="DE1316" s="154"/>
      <c r="DF1316" s="154"/>
      <c r="DG1316" s="154"/>
      <c r="DH1316" s="154"/>
      <c r="DI1316" s="154"/>
      <c r="DJ1316" s="154"/>
      <c r="DK1316" s="154"/>
      <c r="DL1316" s="154"/>
      <c r="DM1316" s="154"/>
      <c r="DN1316" s="150">
        <f t="shared" ref="DN1316" si="3429">SUM(DQ1316:ER1316)</f>
        <v>0</v>
      </c>
      <c r="DO1316" s="150">
        <f>SUM(DQ1317:ER1317)</f>
        <v>0</v>
      </c>
      <c r="DP1316" s="152" t="e">
        <f t="shared" si="3419"/>
        <v>#DIV/0!</v>
      </c>
      <c r="DQ1316" s="154"/>
      <c r="DR1316" s="154"/>
      <c r="DS1316" s="154"/>
      <c r="DT1316" s="154"/>
      <c r="DU1316" s="154"/>
      <c r="DV1316" s="154"/>
      <c r="DW1316" s="154"/>
      <c r="DX1316" s="154"/>
      <c r="DY1316" s="154"/>
      <c r="DZ1316" s="154"/>
      <c r="EA1316" s="154"/>
      <c r="EB1316" s="154"/>
      <c r="EC1316" s="154"/>
      <c r="ED1316" s="154"/>
      <c r="EE1316" s="154"/>
      <c r="EF1316" s="154"/>
      <c r="EG1316" s="154"/>
      <c r="EH1316" s="154"/>
      <c r="EI1316" s="154"/>
      <c r="EJ1316" s="154"/>
      <c r="EK1316" s="154"/>
      <c r="EL1316" s="154"/>
      <c r="EM1316" s="154"/>
      <c r="EN1316" s="154"/>
      <c r="EO1316" s="154"/>
      <c r="EP1316" s="154"/>
      <c r="EQ1316" s="154"/>
      <c r="ER1316" s="154"/>
      <c r="ES1316" s="150">
        <f t="shared" ca="1" si="3387"/>
        <v>0</v>
      </c>
      <c r="ET1316" s="150">
        <f t="shared" si="3276"/>
        <v>0</v>
      </c>
      <c r="EU1316" s="152" t="e">
        <f t="shared" ca="1" si="3277"/>
        <v>#DIV/0!</v>
      </c>
      <c r="EV1316" s="154"/>
      <c r="EW1316" s="160"/>
      <c r="EX1316" s="154"/>
      <c r="EY1316" s="154"/>
      <c r="EZ1316" s="154"/>
      <c r="FA1316" s="154"/>
      <c r="FB1316" s="154"/>
      <c r="FC1316" s="154"/>
      <c r="FD1316" s="154"/>
      <c r="FE1316" s="154"/>
      <c r="FF1316" s="154"/>
      <c r="FG1316" s="154"/>
      <c r="FH1316" s="154"/>
      <c r="FI1316" s="154"/>
      <c r="FJ1316" s="154"/>
      <c r="FK1316" s="154"/>
      <c r="FL1316" s="154"/>
      <c r="FM1316" s="154"/>
      <c r="FN1316" s="154"/>
      <c r="FO1316" s="154"/>
      <c r="FP1316" s="154"/>
      <c r="FQ1316" s="154"/>
      <c r="FR1316" s="154"/>
      <c r="FS1316" s="154"/>
      <c r="FT1316" s="154"/>
      <c r="FU1316" s="154"/>
      <c r="FV1316" s="154"/>
      <c r="FW1316" s="154"/>
      <c r="FX1316" s="154"/>
      <c r="FY1316" s="154"/>
      <c r="FZ1316" s="154"/>
      <c r="GA1316" s="150">
        <f t="shared" ref="GA1316" ca="1" si="3430">SUMIF($GD$8:$HG$9,$O$5,GD1316:HG1316)</f>
        <v>0</v>
      </c>
      <c r="GB1316" s="150">
        <f t="shared" ref="GB1316" si="3431">SUM(GD1317:HG1317)</f>
        <v>0</v>
      </c>
      <c r="GC1316" s="152" t="e">
        <f t="shared" ref="GC1316" ca="1" si="3432">GB1316/GA1316</f>
        <v>#DIV/0!</v>
      </c>
      <c r="GD1316" s="154"/>
      <c r="GE1316" s="154"/>
      <c r="GF1316" s="154"/>
      <c r="GG1316" s="154"/>
      <c r="GH1316" s="154"/>
      <c r="GI1316" s="154"/>
      <c r="GJ1316" s="154"/>
      <c r="GK1316" s="154"/>
      <c r="GL1316" s="154"/>
      <c r="GM1316" s="154"/>
      <c r="GN1316" s="154"/>
      <c r="GO1316" s="154"/>
      <c r="GP1316" s="154"/>
      <c r="GQ1316" s="154"/>
      <c r="GR1316" s="154"/>
      <c r="GS1316" s="154"/>
      <c r="GT1316" s="154"/>
      <c r="GU1316" s="154"/>
      <c r="GV1316" s="154"/>
      <c r="GW1316" s="154"/>
      <c r="GX1316" s="154"/>
      <c r="GY1316" s="154"/>
      <c r="GZ1316" s="154"/>
      <c r="HA1316" s="154"/>
      <c r="HB1316" s="154"/>
      <c r="HC1316" s="154"/>
      <c r="HD1316" s="154"/>
      <c r="HE1316" s="154"/>
      <c r="HF1316" s="154"/>
      <c r="HG1316" s="154"/>
      <c r="HH1316" s="150"/>
      <c r="HI1316" s="150">
        <v>0</v>
      </c>
      <c r="HJ1316" s="154"/>
      <c r="HK1316" s="154"/>
      <c r="HL1316" s="154"/>
      <c r="HM1316" s="154"/>
      <c r="HN1316" s="154"/>
      <c r="HO1316" s="154"/>
      <c r="HP1316" s="154"/>
      <c r="HQ1316" s="154"/>
      <c r="HR1316" s="154"/>
      <c r="HS1316" s="154"/>
      <c r="HT1316" s="154"/>
      <c r="HU1316" s="154"/>
      <c r="HV1316" s="154"/>
      <c r="HW1316" s="154"/>
      <c r="HX1316" s="154"/>
      <c r="HY1316" s="154"/>
      <c r="HZ1316" s="154"/>
      <c r="IA1316" s="154"/>
      <c r="IB1316" s="154"/>
      <c r="IC1316" s="154"/>
      <c r="ID1316" s="154"/>
      <c r="IE1316" s="154"/>
      <c r="IF1316" s="154"/>
      <c r="IG1316" s="154"/>
      <c r="IH1316" s="154"/>
      <c r="II1316" s="154"/>
      <c r="IJ1316" s="154"/>
      <c r="IK1316" s="154"/>
      <c r="IL1316" s="154"/>
      <c r="IM1316" s="154"/>
      <c r="IN1316" s="154"/>
      <c r="IO1316" s="154"/>
      <c r="IP1316" s="150"/>
      <c r="IQ1316" s="150">
        <v>0</v>
      </c>
      <c r="IR1316" s="154"/>
      <c r="IS1316" s="154"/>
      <c r="IT1316" s="154"/>
      <c r="IU1316" s="154"/>
      <c r="IV1316" s="154"/>
      <c r="IW1316" s="154"/>
      <c r="IX1316" s="154"/>
      <c r="IY1316" s="154"/>
      <c r="IZ1316" s="154"/>
      <c r="JA1316" s="154"/>
      <c r="JB1316" s="154"/>
      <c r="JC1316" s="154"/>
      <c r="JD1316" s="154"/>
      <c r="JE1316" s="154"/>
      <c r="JF1316" s="154"/>
      <c r="JG1316" s="154"/>
      <c r="JH1316" s="154"/>
      <c r="JI1316" s="154"/>
      <c r="JJ1316" s="154"/>
      <c r="JK1316" s="154"/>
      <c r="JL1316" s="154"/>
      <c r="JM1316" s="154"/>
      <c r="JN1316" s="154"/>
      <c r="JO1316" s="154"/>
      <c r="JP1316" s="154"/>
      <c r="JQ1316" s="154"/>
      <c r="JR1316" s="154"/>
      <c r="JS1316" s="154"/>
      <c r="JT1316" s="154"/>
      <c r="JU1316" s="154"/>
      <c r="JV1316" s="154"/>
      <c r="JW1316" s="150"/>
      <c r="JX1316" s="150">
        <v>0</v>
      </c>
      <c r="JY1316" s="154"/>
      <c r="JZ1316" s="154"/>
      <c r="KA1316" s="154"/>
      <c r="KB1316" s="154"/>
      <c r="KC1316" s="154"/>
      <c r="KD1316" s="154"/>
      <c r="KE1316" s="154"/>
      <c r="KF1316" s="154"/>
      <c r="KG1316" s="154"/>
      <c r="KH1316" s="154"/>
      <c r="KI1316" s="154"/>
      <c r="KJ1316" s="154"/>
      <c r="KK1316" s="154"/>
      <c r="KL1316" s="154"/>
      <c r="KM1316" s="154"/>
      <c r="KN1316" s="154"/>
      <c r="KO1316" s="154"/>
      <c r="KP1316" s="154"/>
      <c r="KQ1316" s="154"/>
      <c r="KR1316" s="154"/>
      <c r="KS1316" s="154"/>
      <c r="KT1316" s="154"/>
      <c r="KU1316" s="154"/>
      <c r="KV1316" s="154"/>
      <c r="KW1316" s="154"/>
      <c r="KX1316" s="154"/>
      <c r="KY1316" s="154"/>
      <c r="KZ1316" s="154"/>
      <c r="LA1316" s="154"/>
      <c r="LB1316" s="154"/>
      <c r="LC1316" s="154"/>
      <c r="LD1316" s="154"/>
      <c r="LE1316" s="150"/>
      <c r="LF1316" s="150">
        <v>0</v>
      </c>
      <c r="LG1316" s="154"/>
      <c r="LH1316" s="154"/>
      <c r="LI1316" s="154"/>
      <c r="LJ1316" s="154"/>
      <c r="LK1316" s="154"/>
      <c r="LL1316" s="154"/>
      <c r="LM1316" s="154"/>
      <c r="LN1316" s="154"/>
      <c r="LO1316" s="154"/>
      <c r="LP1316" s="154"/>
      <c r="LQ1316" s="154"/>
      <c r="LR1316" s="154"/>
      <c r="LS1316" s="154"/>
      <c r="LT1316" s="154"/>
      <c r="LU1316" s="154"/>
      <c r="LV1316" s="154"/>
      <c r="LW1316" s="154"/>
      <c r="LX1316" s="154"/>
      <c r="LY1316" s="154"/>
      <c r="LZ1316" s="154"/>
      <c r="MA1316" s="154"/>
      <c r="MB1316" s="154"/>
      <c r="MC1316" s="154"/>
      <c r="MD1316" s="154"/>
      <c r="ME1316" s="154"/>
      <c r="MF1316" s="154"/>
      <c r="MG1316" s="154"/>
      <c r="MH1316" s="154"/>
      <c r="MI1316" s="154"/>
      <c r="MJ1316" s="154"/>
      <c r="MK1316" s="154"/>
      <c r="ML1316" s="154"/>
    </row>
    <row r="1317" spans="1:350" s="31" customFormat="1" ht="15" customHeight="1" outlineLevel="1" x14ac:dyDescent="0.25">
      <c r="A1317" s="237"/>
      <c r="B1317" s="229"/>
      <c r="C1317" s="192"/>
      <c r="D1317" s="192"/>
      <c r="E1317" s="176"/>
      <c r="F1317" s="176"/>
      <c r="G1317" s="176"/>
      <c r="H1317" s="171"/>
      <c r="I1317" s="171"/>
      <c r="J1317" s="213"/>
      <c r="K1317" s="213"/>
      <c r="L1317" s="173"/>
      <c r="M1317" s="173"/>
      <c r="N1317" s="184"/>
      <c r="O1317" s="155"/>
      <c r="P1317" s="155"/>
      <c r="Q1317" s="151"/>
      <c r="R1317" s="151"/>
      <c r="S1317" s="153"/>
      <c r="T1317" s="155"/>
      <c r="U1317" s="155"/>
      <c r="V1317" s="155"/>
      <c r="W1317" s="155"/>
      <c r="X1317" s="155"/>
      <c r="Y1317" s="155"/>
      <c r="Z1317" s="155"/>
      <c r="AA1317" s="155"/>
      <c r="AB1317" s="155"/>
      <c r="AC1317" s="155"/>
      <c r="AD1317" s="155"/>
      <c r="AE1317" s="155"/>
      <c r="AF1317" s="155"/>
      <c r="AG1317" s="155"/>
      <c r="AH1317" s="155"/>
      <c r="AI1317" s="155"/>
      <c r="AJ1317" s="155"/>
      <c r="AK1317" s="155"/>
      <c r="AL1317" s="155"/>
      <c r="AM1317" s="155"/>
      <c r="AN1317" s="155"/>
      <c r="AO1317" s="155"/>
      <c r="AP1317" s="155"/>
      <c r="AQ1317" s="155"/>
      <c r="AR1317" s="155"/>
      <c r="AS1317" s="155"/>
      <c r="AT1317" s="155"/>
      <c r="AU1317" s="155"/>
      <c r="AV1317" s="155"/>
      <c r="AW1317" s="155"/>
      <c r="AX1317" s="151"/>
      <c r="AY1317" s="151"/>
      <c r="AZ1317" s="153"/>
      <c r="BA1317" s="155"/>
      <c r="BB1317" s="155"/>
      <c r="BC1317" s="155"/>
      <c r="BD1317" s="155"/>
      <c r="BE1317" s="155"/>
      <c r="BF1317" s="155"/>
      <c r="BG1317" s="155"/>
      <c r="BH1317" s="155"/>
      <c r="BI1317" s="155"/>
      <c r="BJ1317" s="155"/>
      <c r="BK1317" s="155"/>
      <c r="BL1317" s="155"/>
      <c r="BM1317" s="155"/>
      <c r="BN1317" s="155"/>
      <c r="BO1317" s="155"/>
      <c r="BP1317" s="155"/>
      <c r="BQ1317" s="155"/>
      <c r="BR1317" s="155"/>
      <c r="BS1317" s="155"/>
      <c r="BT1317" s="155"/>
      <c r="BU1317" s="155"/>
      <c r="BV1317" s="155"/>
      <c r="BW1317" s="155"/>
      <c r="BX1317" s="155"/>
      <c r="BY1317" s="155"/>
      <c r="BZ1317" s="155"/>
      <c r="CA1317" s="155"/>
      <c r="CB1317" s="155"/>
      <c r="CC1317" s="155"/>
      <c r="CD1317" s="155"/>
      <c r="CE1317" s="155"/>
      <c r="CF1317" s="151"/>
      <c r="CG1317" s="151"/>
      <c r="CH1317" s="153"/>
      <c r="CI1317" s="155"/>
      <c r="CJ1317" s="155"/>
      <c r="CK1317" s="155"/>
      <c r="CL1317" s="155"/>
      <c r="CM1317" s="155"/>
      <c r="CN1317" s="155"/>
      <c r="CO1317" s="155"/>
      <c r="CP1317" s="159"/>
      <c r="CQ1317" s="159"/>
      <c r="CR1317" s="159"/>
      <c r="CS1317" s="159"/>
      <c r="CT1317" s="159"/>
      <c r="CU1317" s="159"/>
      <c r="CV1317" s="159"/>
      <c r="CW1317" s="155"/>
      <c r="CX1317" s="155"/>
      <c r="CY1317" s="155"/>
      <c r="CZ1317" s="155"/>
      <c r="DA1317" s="155"/>
      <c r="DB1317" s="155"/>
      <c r="DC1317" s="155"/>
      <c r="DD1317" s="155"/>
      <c r="DE1317" s="155"/>
      <c r="DF1317" s="155"/>
      <c r="DG1317" s="155"/>
      <c r="DH1317" s="155"/>
      <c r="DI1317" s="155"/>
      <c r="DJ1317" s="155"/>
      <c r="DK1317" s="155"/>
      <c r="DL1317" s="155"/>
      <c r="DM1317" s="155"/>
      <c r="DN1317" s="151"/>
      <c r="DO1317" s="151"/>
      <c r="DP1317" s="153"/>
      <c r="DQ1317" s="155"/>
      <c r="DR1317" s="155"/>
      <c r="DS1317" s="155"/>
      <c r="DT1317" s="155"/>
      <c r="DU1317" s="155"/>
      <c r="DV1317" s="155"/>
      <c r="DW1317" s="155"/>
      <c r="DX1317" s="155"/>
      <c r="DY1317" s="155"/>
      <c r="DZ1317" s="155"/>
      <c r="EA1317" s="155"/>
      <c r="EB1317" s="155"/>
      <c r="EC1317" s="155"/>
      <c r="ED1317" s="155"/>
      <c r="EE1317" s="155"/>
      <c r="EF1317" s="155"/>
      <c r="EG1317" s="155"/>
      <c r="EH1317" s="155"/>
      <c r="EI1317" s="155"/>
      <c r="EJ1317" s="155"/>
      <c r="EK1317" s="155"/>
      <c r="EL1317" s="155"/>
      <c r="EM1317" s="155"/>
      <c r="EN1317" s="155"/>
      <c r="EO1317" s="155"/>
      <c r="EP1317" s="155"/>
      <c r="EQ1317" s="155"/>
      <c r="ER1317" s="155"/>
      <c r="ES1317" s="151"/>
      <c r="ET1317" s="151"/>
      <c r="EU1317" s="153"/>
      <c r="EV1317" s="155"/>
      <c r="EW1317" s="161"/>
      <c r="EX1317" s="155"/>
      <c r="EY1317" s="155"/>
      <c r="EZ1317" s="155"/>
      <c r="FA1317" s="155"/>
      <c r="FB1317" s="155"/>
      <c r="FC1317" s="155"/>
      <c r="FD1317" s="155"/>
      <c r="FE1317" s="155"/>
      <c r="FF1317" s="155"/>
      <c r="FG1317" s="155"/>
      <c r="FH1317" s="155"/>
      <c r="FI1317" s="155"/>
      <c r="FJ1317" s="155"/>
      <c r="FK1317" s="155"/>
      <c r="FL1317" s="155"/>
      <c r="FM1317" s="155"/>
      <c r="FN1317" s="155"/>
      <c r="FO1317" s="155"/>
      <c r="FP1317" s="155"/>
      <c r="FQ1317" s="155"/>
      <c r="FR1317" s="155"/>
      <c r="FS1317" s="155"/>
      <c r="FT1317" s="155"/>
      <c r="FU1317" s="155"/>
      <c r="FV1317" s="155"/>
      <c r="FW1317" s="155"/>
      <c r="FX1317" s="155"/>
      <c r="FY1317" s="155"/>
      <c r="FZ1317" s="155"/>
      <c r="GA1317" s="151"/>
      <c r="GB1317" s="151"/>
      <c r="GC1317" s="153"/>
      <c r="GD1317" s="155"/>
      <c r="GE1317" s="155"/>
      <c r="GF1317" s="155"/>
      <c r="GG1317" s="155"/>
      <c r="GH1317" s="155"/>
      <c r="GI1317" s="155"/>
      <c r="GJ1317" s="155"/>
      <c r="GK1317" s="155"/>
      <c r="GL1317" s="155"/>
      <c r="GM1317" s="155"/>
      <c r="GN1317" s="155"/>
      <c r="GO1317" s="155"/>
      <c r="GP1317" s="155"/>
      <c r="GQ1317" s="155"/>
      <c r="GR1317" s="155"/>
      <c r="GS1317" s="155"/>
      <c r="GT1317" s="155"/>
      <c r="GU1317" s="155"/>
      <c r="GV1317" s="155"/>
      <c r="GW1317" s="155"/>
      <c r="GX1317" s="155"/>
      <c r="GY1317" s="155"/>
      <c r="GZ1317" s="155"/>
      <c r="HA1317" s="155"/>
      <c r="HB1317" s="155"/>
      <c r="HC1317" s="155"/>
      <c r="HD1317" s="155"/>
      <c r="HE1317" s="155"/>
      <c r="HF1317" s="155"/>
      <c r="HG1317" s="155"/>
      <c r="HH1317" s="151"/>
      <c r="HI1317" s="151"/>
      <c r="HJ1317" s="155"/>
      <c r="HK1317" s="155"/>
      <c r="HL1317" s="155"/>
      <c r="HM1317" s="155"/>
      <c r="HN1317" s="155"/>
      <c r="HO1317" s="155"/>
      <c r="HP1317" s="155"/>
      <c r="HQ1317" s="155"/>
      <c r="HR1317" s="155"/>
      <c r="HS1317" s="155"/>
      <c r="HT1317" s="155"/>
      <c r="HU1317" s="155"/>
      <c r="HV1317" s="155"/>
      <c r="HW1317" s="155"/>
      <c r="HX1317" s="155"/>
      <c r="HY1317" s="155"/>
      <c r="HZ1317" s="155"/>
      <c r="IA1317" s="155"/>
      <c r="IB1317" s="155"/>
      <c r="IC1317" s="155"/>
      <c r="ID1317" s="155"/>
      <c r="IE1317" s="155"/>
      <c r="IF1317" s="155"/>
      <c r="IG1317" s="155"/>
      <c r="IH1317" s="155"/>
      <c r="II1317" s="155"/>
      <c r="IJ1317" s="155"/>
      <c r="IK1317" s="155"/>
      <c r="IL1317" s="155"/>
      <c r="IM1317" s="155"/>
      <c r="IN1317" s="155"/>
      <c r="IO1317" s="155"/>
      <c r="IP1317" s="151"/>
      <c r="IQ1317" s="151"/>
      <c r="IR1317" s="155"/>
      <c r="IS1317" s="155"/>
      <c r="IT1317" s="155"/>
      <c r="IU1317" s="155"/>
      <c r="IV1317" s="155"/>
      <c r="IW1317" s="155"/>
      <c r="IX1317" s="155"/>
      <c r="IY1317" s="155"/>
      <c r="IZ1317" s="155"/>
      <c r="JA1317" s="155"/>
      <c r="JB1317" s="155"/>
      <c r="JC1317" s="155"/>
      <c r="JD1317" s="155"/>
      <c r="JE1317" s="155"/>
      <c r="JF1317" s="155"/>
      <c r="JG1317" s="155"/>
      <c r="JH1317" s="155"/>
      <c r="JI1317" s="155"/>
      <c r="JJ1317" s="155"/>
      <c r="JK1317" s="155"/>
      <c r="JL1317" s="155"/>
      <c r="JM1317" s="155"/>
      <c r="JN1317" s="155"/>
      <c r="JO1317" s="155"/>
      <c r="JP1317" s="155"/>
      <c r="JQ1317" s="155"/>
      <c r="JR1317" s="155"/>
      <c r="JS1317" s="155"/>
      <c r="JT1317" s="155"/>
      <c r="JU1317" s="155"/>
      <c r="JV1317" s="155"/>
      <c r="JW1317" s="151"/>
      <c r="JX1317" s="151"/>
      <c r="JY1317" s="155"/>
      <c r="JZ1317" s="155"/>
      <c r="KA1317" s="155"/>
      <c r="KB1317" s="155"/>
      <c r="KC1317" s="155"/>
      <c r="KD1317" s="155"/>
      <c r="KE1317" s="155"/>
      <c r="KF1317" s="155"/>
      <c r="KG1317" s="155"/>
      <c r="KH1317" s="155"/>
      <c r="KI1317" s="155"/>
      <c r="KJ1317" s="155"/>
      <c r="KK1317" s="155"/>
      <c r="KL1317" s="155"/>
      <c r="KM1317" s="155"/>
      <c r="KN1317" s="155"/>
      <c r="KO1317" s="155"/>
      <c r="KP1317" s="155"/>
      <c r="KQ1317" s="155"/>
      <c r="KR1317" s="155"/>
      <c r="KS1317" s="155"/>
      <c r="KT1317" s="155"/>
      <c r="KU1317" s="155"/>
      <c r="KV1317" s="155"/>
      <c r="KW1317" s="155"/>
      <c r="KX1317" s="155"/>
      <c r="KY1317" s="155"/>
      <c r="KZ1317" s="155"/>
      <c r="LA1317" s="155"/>
      <c r="LB1317" s="155"/>
      <c r="LC1317" s="155"/>
      <c r="LD1317" s="155"/>
      <c r="LE1317" s="151"/>
      <c r="LF1317" s="151"/>
      <c r="LG1317" s="155"/>
      <c r="LH1317" s="155"/>
      <c r="LI1317" s="155"/>
      <c r="LJ1317" s="155"/>
      <c r="LK1317" s="155"/>
      <c r="LL1317" s="155"/>
      <c r="LM1317" s="155"/>
      <c r="LN1317" s="155"/>
      <c r="LO1317" s="155"/>
      <c r="LP1317" s="155"/>
      <c r="LQ1317" s="155"/>
      <c r="LR1317" s="155"/>
      <c r="LS1317" s="155"/>
      <c r="LT1317" s="155"/>
      <c r="LU1317" s="155"/>
      <c r="LV1317" s="155"/>
      <c r="LW1317" s="155"/>
      <c r="LX1317" s="155"/>
      <c r="LY1317" s="155"/>
      <c r="LZ1317" s="155"/>
      <c r="MA1317" s="155"/>
      <c r="MB1317" s="155"/>
      <c r="MC1317" s="155"/>
      <c r="MD1317" s="155"/>
      <c r="ME1317" s="155"/>
      <c r="MF1317" s="155"/>
      <c r="MG1317" s="155"/>
      <c r="MH1317" s="155"/>
      <c r="MI1317" s="155"/>
      <c r="MJ1317" s="155"/>
      <c r="MK1317" s="155"/>
      <c r="ML1317" s="155"/>
    </row>
    <row r="1318" spans="1:350" ht="13.9" customHeight="1" outlineLevel="2" x14ac:dyDescent="0.2">
      <c r="A1318" s="185" t="s">
        <v>787</v>
      </c>
      <c r="B1318" s="181" t="s">
        <v>771</v>
      </c>
      <c r="C1318" s="154" t="s">
        <v>701</v>
      </c>
      <c r="D1318" s="154">
        <v>104000</v>
      </c>
      <c r="E1318" s="175"/>
      <c r="F1318" s="175">
        <f>D1318-E1318</f>
        <v>104000</v>
      </c>
      <c r="G1318" s="175" t="s">
        <v>1176</v>
      </c>
      <c r="H1318" s="170" t="s">
        <v>862</v>
      </c>
      <c r="I1318" s="170" t="s">
        <v>836</v>
      </c>
      <c r="J1318" s="212">
        <f ca="1">E1318+Q1318+AX1318+CF1318+DN1318+ES1318+GA1318+HH1318+IP1318+JW1318+LE1318</f>
        <v>104000</v>
      </c>
      <c r="K1318" s="212">
        <f>E1318+R1318+AY1318+CG1318+DO1318+ET1318+GB1318+HI1318+IQ1318+JX1318+LF1318</f>
        <v>0</v>
      </c>
      <c r="L1318" s="172">
        <f ca="1">K1318/J1318</f>
        <v>0</v>
      </c>
      <c r="M1318" s="172">
        <f>K1318/D1318</f>
        <v>0</v>
      </c>
      <c r="N1318" s="183">
        <f ca="1">SUMIF($EV$8:$FZ$9,$O$5,$EV1319:$FZ1319)-SUMIF($EV$8:$FZ$9,$Q$5,$EV1319:$FZ1319)</f>
        <v>0</v>
      </c>
      <c r="O1318" s="156"/>
      <c r="P1318" s="16" t="s">
        <v>25</v>
      </c>
      <c r="Q1318" s="150">
        <f t="shared" ref="Q1318:Q1328" ca="1" si="3433">SUMIF($T$8:$AW$9,$O$5,$T1318:$AW1318)</f>
        <v>0</v>
      </c>
      <c r="R1318" s="150">
        <f>SUM(T1319:AW1319)</f>
        <v>0</v>
      </c>
      <c r="S1318" s="152" t="e">
        <f ca="1">R1318/Q1318</f>
        <v>#DIV/0!</v>
      </c>
      <c r="T1318" s="16"/>
      <c r="U1318" s="16"/>
      <c r="V1318" s="16"/>
      <c r="W1318" s="16"/>
      <c r="X1318" s="16"/>
      <c r="Y1318" s="16"/>
      <c r="Z1318" s="16"/>
      <c r="AA1318" s="16"/>
      <c r="AB1318" s="16"/>
      <c r="AC1318" s="16"/>
      <c r="AD1318" s="16"/>
      <c r="AE1318" s="16"/>
      <c r="AF1318" s="16"/>
      <c r="AG1318" s="16"/>
      <c r="AH1318" s="16"/>
      <c r="AI1318" s="16"/>
      <c r="AJ1318" s="16"/>
      <c r="AK1318" s="16"/>
      <c r="AL1318" s="16"/>
      <c r="AM1318" s="16"/>
      <c r="AN1318" s="16"/>
      <c r="AO1318" s="16"/>
      <c r="AP1318" s="16"/>
      <c r="AQ1318" s="16"/>
      <c r="AR1318" s="16"/>
      <c r="AS1318" s="16"/>
      <c r="AT1318" s="16"/>
      <c r="AU1318" s="16"/>
      <c r="AV1318" s="16"/>
      <c r="AW1318" s="16"/>
      <c r="AX1318" s="150">
        <f t="shared" ca="1" si="3411"/>
        <v>0</v>
      </c>
      <c r="AY1318" s="150">
        <f>SUM(BA1319:CE1319)</f>
        <v>0</v>
      </c>
      <c r="AZ1318" s="152" t="e">
        <f ca="1">AY1318/AX1318</f>
        <v>#DIV/0!</v>
      </c>
      <c r="BA1318" s="16"/>
      <c r="BB1318" s="16"/>
      <c r="BC1318" s="16"/>
      <c r="BD1318" s="16"/>
      <c r="BE1318" s="16"/>
      <c r="BF1318" s="16"/>
      <c r="BG1318" s="16"/>
      <c r="BH1318" s="16"/>
      <c r="BI1318" s="16"/>
      <c r="BJ1318" s="16"/>
      <c r="BK1318" s="16"/>
      <c r="BL1318" s="16"/>
      <c r="BM1318" s="16"/>
      <c r="BN1318" s="16"/>
      <c r="BO1318" s="16"/>
      <c r="BP1318" s="16"/>
      <c r="BQ1318" s="16"/>
      <c r="BR1318" s="16"/>
      <c r="BS1318" s="16"/>
      <c r="BT1318" s="16"/>
      <c r="BU1318" s="16"/>
      <c r="BV1318" s="16"/>
      <c r="BW1318" s="16"/>
      <c r="BX1318" s="16"/>
      <c r="BY1318" s="16"/>
      <c r="BZ1318" s="16"/>
      <c r="CA1318" s="16"/>
      <c r="CB1318" s="16"/>
      <c r="CC1318" s="16"/>
      <c r="CD1318" s="16"/>
      <c r="CE1318" s="16"/>
      <c r="CF1318" s="150">
        <f t="shared" ref="CF1318" si="3434">SUM(CI1318:DM1318)</f>
        <v>9100</v>
      </c>
      <c r="CG1318" s="150">
        <f>SUM(CI1319:DM1319)</f>
        <v>0</v>
      </c>
      <c r="CH1318" s="152">
        <f>CG1318/CF1318</f>
        <v>0</v>
      </c>
      <c r="CI1318" s="129"/>
      <c r="CJ1318" s="129"/>
      <c r="CK1318" s="129"/>
      <c r="CL1318" s="129"/>
      <c r="CM1318" s="129"/>
      <c r="CN1318" s="129"/>
      <c r="CO1318" s="129"/>
      <c r="CP1318" s="129"/>
      <c r="CQ1318" s="129"/>
      <c r="CR1318" s="129"/>
      <c r="CS1318" s="129"/>
      <c r="CT1318" s="129"/>
      <c r="CU1318" s="129"/>
      <c r="CV1318" s="129"/>
      <c r="CW1318" s="129"/>
      <c r="CX1318" s="129"/>
      <c r="CY1318" s="129"/>
      <c r="CZ1318" s="129"/>
      <c r="DA1318" s="129"/>
      <c r="DB1318" s="129"/>
      <c r="DC1318" s="129"/>
      <c r="DD1318" s="129"/>
      <c r="DE1318" s="129"/>
      <c r="DF1318" s="129"/>
      <c r="DG1318" s="129">
        <v>1300</v>
      </c>
      <c r="DH1318" s="129">
        <v>1300</v>
      </c>
      <c r="DI1318" s="129">
        <v>1300</v>
      </c>
      <c r="DJ1318" s="129">
        <v>1300</v>
      </c>
      <c r="DK1318" s="129">
        <v>1300</v>
      </c>
      <c r="DL1318" s="129">
        <v>1300</v>
      </c>
      <c r="DM1318" s="129">
        <v>1300</v>
      </c>
      <c r="DN1318" s="150">
        <f t="shared" ref="DN1318" si="3435">SUM(DQ1318:ER1318)</f>
        <v>36400</v>
      </c>
      <c r="DO1318" s="150">
        <f>SUM(DQ1319:ER1319)</f>
        <v>0</v>
      </c>
      <c r="DP1318" s="152">
        <f t="shared" si="3419"/>
        <v>0</v>
      </c>
      <c r="DQ1318" s="16">
        <v>1300</v>
      </c>
      <c r="DR1318" s="16">
        <v>1300</v>
      </c>
      <c r="DS1318" s="16">
        <v>1300</v>
      </c>
      <c r="DT1318" s="16">
        <v>1300</v>
      </c>
      <c r="DU1318" s="16">
        <v>1300</v>
      </c>
      <c r="DV1318" s="16">
        <v>1300</v>
      </c>
      <c r="DW1318" s="16">
        <v>1300</v>
      </c>
      <c r="DX1318" s="16">
        <v>1300</v>
      </c>
      <c r="DY1318" s="16">
        <v>1300</v>
      </c>
      <c r="DZ1318" s="16">
        <v>1300</v>
      </c>
      <c r="EA1318" s="16">
        <v>1300</v>
      </c>
      <c r="EB1318" s="16">
        <v>1300</v>
      </c>
      <c r="EC1318" s="16">
        <v>1300</v>
      </c>
      <c r="ED1318" s="16">
        <v>1300</v>
      </c>
      <c r="EE1318" s="16">
        <v>1300</v>
      </c>
      <c r="EF1318" s="16">
        <v>1300</v>
      </c>
      <c r="EG1318" s="16">
        <v>1300</v>
      </c>
      <c r="EH1318" s="16">
        <v>1300</v>
      </c>
      <c r="EI1318" s="16">
        <v>1300</v>
      </c>
      <c r="EJ1318" s="16">
        <v>1300</v>
      </c>
      <c r="EK1318" s="16">
        <v>1300</v>
      </c>
      <c r="EL1318" s="16">
        <v>1300</v>
      </c>
      <c r="EM1318" s="16">
        <v>1300</v>
      </c>
      <c r="EN1318" s="16">
        <v>1300</v>
      </c>
      <c r="EO1318" s="16">
        <v>1300</v>
      </c>
      <c r="EP1318" s="16">
        <v>1300</v>
      </c>
      <c r="EQ1318" s="16">
        <v>1300</v>
      </c>
      <c r="ER1318" s="16">
        <v>1300</v>
      </c>
      <c r="ES1318" s="150">
        <f t="shared" ca="1" si="3387"/>
        <v>40300</v>
      </c>
      <c r="ET1318" s="150">
        <f t="shared" si="3276"/>
        <v>0</v>
      </c>
      <c r="EU1318" s="152">
        <f t="shared" ca="1" si="3277"/>
        <v>0</v>
      </c>
      <c r="EV1318" s="16">
        <v>1300</v>
      </c>
      <c r="EW1318" s="67">
        <v>1300</v>
      </c>
      <c r="EX1318" s="16">
        <v>1300</v>
      </c>
      <c r="EY1318" s="16">
        <v>1300</v>
      </c>
      <c r="EZ1318" s="16">
        <v>1300</v>
      </c>
      <c r="FA1318" s="16">
        <v>1300</v>
      </c>
      <c r="FB1318" s="16">
        <v>1300</v>
      </c>
      <c r="FC1318" s="16">
        <v>1300</v>
      </c>
      <c r="FD1318" s="16">
        <v>1300</v>
      </c>
      <c r="FE1318" s="16">
        <v>1300</v>
      </c>
      <c r="FF1318" s="16">
        <v>1300</v>
      </c>
      <c r="FG1318" s="16">
        <v>1300</v>
      </c>
      <c r="FH1318" s="16">
        <v>1300</v>
      </c>
      <c r="FI1318" s="16">
        <v>1300</v>
      </c>
      <c r="FJ1318" s="16">
        <v>1300</v>
      </c>
      <c r="FK1318" s="16">
        <v>1300</v>
      </c>
      <c r="FL1318" s="16">
        <v>1300</v>
      </c>
      <c r="FM1318" s="16">
        <v>1300</v>
      </c>
      <c r="FN1318" s="16">
        <v>1300</v>
      </c>
      <c r="FO1318" s="16">
        <v>1300</v>
      </c>
      <c r="FP1318" s="16">
        <v>1300</v>
      </c>
      <c r="FQ1318" s="16">
        <v>1300</v>
      </c>
      <c r="FR1318" s="16">
        <v>1300</v>
      </c>
      <c r="FS1318" s="16">
        <v>1300</v>
      </c>
      <c r="FT1318" s="16">
        <v>1300</v>
      </c>
      <c r="FU1318" s="16">
        <v>1300</v>
      </c>
      <c r="FV1318" s="16">
        <v>1300</v>
      </c>
      <c r="FW1318" s="16">
        <v>1300</v>
      </c>
      <c r="FX1318" s="16">
        <v>1300</v>
      </c>
      <c r="FY1318" s="16">
        <v>1300</v>
      </c>
      <c r="FZ1318" s="16">
        <v>1300</v>
      </c>
      <c r="GA1318" s="150">
        <f t="shared" ref="GA1318" ca="1" si="3436">SUMIF($GD$8:$HG$9,$O$5,GD1318:HG1318)</f>
        <v>18200</v>
      </c>
      <c r="GB1318" s="150">
        <f t="shared" ref="GB1318" si="3437">SUM(GD1319:HG1319)</f>
        <v>0</v>
      </c>
      <c r="GC1318" s="152">
        <f t="shared" ref="GC1318" ca="1" si="3438">GB1318/GA1318</f>
        <v>0</v>
      </c>
      <c r="GD1318" s="16">
        <v>1300</v>
      </c>
      <c r="GE1318" s="16">
        <v>1300</v>
      </c>
      <c r="GF1318" s="16">
        <v>1300</v>
      </c>
      <c r="GG1318" s="16">
        <v>1300</v>
      </c>
      <c r="GH1318" s="16">
        <v>1300</v>
      </c>
      <c r="GI1318" s="16">
        <v>1300</v>
      </c>
      <c r="GJ1318" s="16">
        <v>1300</v>
      </c>
      <c r="GK1318" s="16">
        <v>1300</v>
      </c>
      <c r="GL1318" s="16">
        <v>1300</v>
      </c>
      <c r="GM1318" s="16">
        <v>1300</v>
      </c>
      <c r="GN1318" s="16">
        <v>1300</v>
      </c>
      <c r="GO1318" s="16">
        <v>1300</v>
      </c>
      <c r="GP1318" s="16">
        <v>1300</v>
      </c>
      <c r="GQ1318" s="16">
        <v>1300</v>
      </c>
      <c r="GR1318" s="16"/>
      <c r="GS1318" s="16"/>
      <c r="GT1318" s="16"/>
      <c r="GU1318" s="16"/>
      <c r="GV1318" s="16"/>
      <c r="GW1318" s="16"/>
      <c r="GX1318" s="16"/>
      <c r="GY1318" s="16"/>
      <c r="GZ1318" s="16"/>
      <c r="HA1318" s="16"/>
      <c r="HB1318" s="16"/>
      <c r="HC1318" s="16"/>
      <c r="HD1318" s="16"/>
      <c r="HE1318" s="16"/>
      <c r="HF1318" s="16"/>
      <c r="HG1318" s="16"/>
      <c r="HH1318" s="150"/>
      <c r="HI1318" s="150">
        <f>SUM(HK1319:IO1319)</f>
        <v>0</v>
      </c>
      <c r="HJ1318" s="152" t="e">
        <f>HI1318/HH1318</f>
        <v>#DIV/0!</v>
      </c>
      <c r="HK1318" s="16"/>
      <c r="HL1318" s="16"/>
      <c r="HM1318" s="16"/>
      <c r="HN1318" s="16"/>
      <c r="HO1318" s="16"/>
      <c r="HP1318" s="16"/>
      <c r="HQ1318" s="16"/>
      <c r="HR1318" s="16"/>
      <c r="HS1318" s="16"/>
      <c r="HT1318" s="16"/>
      <c r="HU1318" s="16"/>
      <c r="HV1318" s="16"/>
      <c r="HW1318" s="16"/>
      <c r="HX1318" s="16"/>
      <c r="HY1318" s="16"/>
      <c r="HZ1318" s="16"/>
      <c r="IA1318" s="16"/>
      <c r="IB1318" s="16"/>
      <c r="IC1318" s="16"/>
      <c r="ID1318" s="16"/>
      <c r="IE1318" s="16"/>
      <c r="IF1318" s="16"/>
      <c r="IG1318" s="16"/>
      <c r="IH1318" s="16"/>
      <c r="II1318" s="16"/>
      <c r="IJ1318" s="16"/>
      <c r="IK1318" s="16"/>
      <c r="IL1318" s="16"/>
      <c r="IM1318" s="16"/>
      <c r="IN1318" s="16"/>
      <c r="IO1318" s="16"/>
      <c r="IP1318" s="150"/>
      <c r="IQ1318" s="150">
        <f>SUM(IS1319:JV1319)</f>
        <v>0</v>
      </c>
      <c r="IR1318" s="152" t="e">
        <f>IQ1318/IP1318</f>
        <v>#DIV/0!</v>
      </c>
      <c r="IS1318" s="16"/>
      <c r="IT1318" s="16"/>
      <c r="IU1318" s="16"/>
      <c r="IV1318" s="16"/>
      <c r="IW1318" s="16"/>
      <c r="IX1318" s="16"/>
      <c r="IY1318" s="16"/>
      <c r="IZ1318" s="16"/>
      <c r="JA1318" s="16"/>
      <c r="JB1318" s="16"/>
      <c r="JC1318" s="16"/>
      <c r="JD1318" s="16"/>
      <c r="JE1318" s="16"/>
      <c r="JF1318" s="16"/>
      <c r="JG1318" s="16"/>
      <c r="JH1318" s="16"/>
      <c r="JI1318" s="16"/>
      <c r="JJ1318" s="16"/>
      <c r="JK1318" s="16"/>
      <c r="JL1318" s="16"/>
      <c r="JM1318" s="16"/>
      <c r="JN1318" s="16"/>
      <c r="JO1318" s="16"/>
      <c r="JP1318" s="16"/>
      <c r="JQ1318" s="16"/>
      <c r="JR1318" s="16"/>
      <c r="JS1318" s="16"/>
      <c r="JT1318" s="16"/>
      <c r="JU1318" s="23"/>
      <c r="JV1318" s="16"/>
      <c r="JW1318" s="150"/>
      <c r="JX1318" s="150">
        <f>SUM(JZ1319:LD1319)</f>
        <v>0</v>
      </c>
      <c r="JY1318" s="152" t="e">
        <f>JX1318/JW1318</f>
        <v>#DIV/0!</v>
      </c>
      <c r="JZ1318" s="16"/>
      <c r="KA1318" s="16"/>
      <c r="KB1318" s="16"/>
      <c r="KC1318" s="16"/>
      <c r="KD1318" s="16"/>
      <c r="KE1318" s="16"/>
      <c r="KF1318" s="16"/>
      <c r="KG1318" s="16"/>
      <c r="KH1318" s="16"/>
      <c r="KI1318" s="16"/>
      <c r="KJ1318" s="16"/>
      <c r="KK1318" s="16"/>
      <c r="KL1318" s="16"/>
      <c r="KM1318" s="16"/>
      <c r="KN1318" s="16"/>
      <c r="KO1318" s="16"/>
      <c r="KP1318" s="16"/>
      <c r="KQ1318" s="16"/>
      <c r="KR1318" s="16"/>
      <c r="KS1318" s="16"/>
      <c r="KT1318" s="16"/>
      <c r="KU1318" s="16"/>
      <c r="KV1318" s="16"/>
      <c r="KW1318" s="16"/>
      <c r="KX1318" s="16"/>
      <c r="KY1318" s="16"/>
      <c r="KZ1318" s="16"/>
      <c r="LA1318" s="16"/>
      <c r="LB1318" s="16"/>
      <c r="LC1318" s="16"/>
      <c r="LD1318" s="16"/>
      <c r="LE1318" s="150"/>
      <c r="LF1318" s="150">
        <f>SUM(LH1319:ML1319)</f>
        <v>0</v>
      </c>
      <c r="LG1318" s="152" t="e">
        <f>LF1318/LE1318</f>
        <v>#DIV/0!</v>
      </c>
      <c r="LH1318" s="16"/>
      <c r="LI1318" s="16"/>
      <c r="LJ1318" s="16"/>
      <c r="LK1318" s="16"/>
      <c r="LL1318" s="16"/>
      <c r="LM1318" s="16"/>
      <c r="LN1318" s="16"/>
      <c r="LO1318" s="16"/>
      <c r="LP1318" s="16"/>
      <c r="LQ1318" s="16"/>
      <c r="LR1318" s="16"/>
      <c r="LS1318" s="16"/>
      <c r="LT1318" s="16"/>
      <c r="LU1318" s="16"/>
      <c r="LV1318" s="16"/>
      <c r="LW1318" s="16"/>
      <c r="LX1318" s="16"/>
      <c r="LY1318" s="16"/>
      <c r="LZ1318" s="16"/>
      <c r="MA1318" s="16"/>
      <c r="MB1318" s="16"/>
      <c r="MC1318" s="16"/>
      <c r="MD1318" s="16"/>
      <c r="ME1318" s="16"/>
      <c r="MF1318" s="16"/>
      <c r="MG1318" s="16"/>
      <c r="MH1318" s="16"/>
      <c r="MI1318" s="16"/>
      <c r="MJ1318" s="16"/>
      <c r="MK1318" s="16"/>
      <c r="ML1318" s="16"/>
    </row>
    <row r="1319" spans="1:350" ht="13.9" customHeight="1" outlineLevel="2" x14ac:dyDescent="0.2">
      <c r="A1319" s="186"/>
      <c r="B1319" s="182"/>
      <c r="C1319" s="155"/>
      <c r="D1319" s="155"/>
      <c r="E1319" s="176"/>
      <c r="F1319" s="176"/>
      <c r="G1319" s="176"/>
      <c r="H1319" s="171"/>
      <c r="I1319" s="171"/>
      <c r="J1319" s="213"/>
      <c r="K1319" s="213"/>
      <c r="L1319" s="173"/>
      <c r="M1319" s="173"/>
      <c r="N1319" s="184"/>
      <c r="O1319" s="157"/>
      <c r="P1319" s="17" t="s">
        <v>26</v>
      </c>
      <c r="Q1319" s="151"/>
      <c r="R1319" s="151"/>
      <c r="S1319" s="153"/>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151"/>
      <c r="AY1319" s="151"/>
      <c r="AZ1319" s="153"/>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c r="CF1319" s="151"/>
      <c r="CG1319" s="151"/>
      <c r="CH1319" s="153"/>
      <c r="CI1319" s="141"/>
      <c r="CJ1319" s="141"/>
      <c r="CK1319" s="141"/>
      <c r="CL1319" s="141"/>
      <c r="CM1319" s="141"/>
      <c r="CN1319" s="141"/>
      <c r="CO1319" s="141"/>
      <c r="CP1319" s="141"/>
      <c r="CQ1319" s="141"/>
      <c r="CR1319" s="141"/>
      <c r="CS1319" s="141"/>
      <c r="CT1319" s="141"/>
      <c r="CU1319" s="141"/>
      <c r="CV1319" s="141"/>
      <c r="CW1319" s="141"/>
      <c r="CX1319" s="141"/>
      <c r="CY1319" s="141"/>
      <c r="CZ1319" s="141"/>
      <c r="DA1319" s="141"/>
      <c r="DB1319" s="141"/>
      <c r="DC1319" s="141"/>
      <c r="DD1319" s="141"/>
      <c r="DE1319" s="141"/>
      <c r="DF1319" s="141"/>
      <c r="DG1319" s="141"/>
      <c r="DH1319" s="141"/>
      <c r="DI1319" s="141"/>
      <c r="DJ1319" s="141"/>
      <c r="DK1319" s="141"/>
      <c r="DL1319" s="141"/>
      <c r="DM1319" s="141"/>
      <c r="DN1319" s="151"/>
      <c r="DO1319" s="151"/>
      <c r="DP1319" s="153"/>
      <c r="DQ1319" s="24"/>
      <c r="DR1319" s="24"/>
      <c r="DS1319" s="24"/>
      <c r="DT1319" s="24"/>
      <c r="DU1319" s="24"/>
      <c r="DV1319" s="24"/>
      <c r="DW1319" s="24"/>
      <c r="DX1319" s="24"/>
      <c r="DY1319" s="24"/>
      <c r="DZ1319" s="24"/>
      <c r="EA1319" s="24"/>
      <c r="EB1319" s="24"/>
      <c r="EC1319" s="24"/>
      <c r="ED1319" s="24"/>
      <c r="EE1319" s="24"/>
      <c r="EF1319" s="24"/>
      <c r="EG1319" s="24"/>
      <c r="EH1319" s="24"/>
      <c r="EI1319" s="24"/>
      <c r="EJ1319" s="24"/>
      <c r="EK1319" s="24"/>
      <c r="EL1319" s="24"/>
      <c r="EM1319" s="24"/>
      <c r="EN1319" s="24"/>
      <c r="EO1319" s="24"/>
      <c r="EP1319" s="24"/>
      <c r="EQ1319" s="24"/>
      <c r="ER1319" s="24"/>
      <c r="ES1319" s="151"/>
      <c r="ET1319" s="151"/>
      <c r="EU1319" s="153"/>
      <c r="EV1319" s="24"/>
      <c r="EW1319" s="125"/>
      <c r="EX1319" s="24"/>
      <c r="EY1319" s="24"/>
      <c r="EZ1319" s="24"/>
      <c r="FA1319" s="24"/>
      <c r="FB1319" s="24"/>
      <c r="FC1319" s="24"/>
      <c r="FD1319" s="24"/>
      <c r="FE1319" s="24"/>
      <c r="FF1319" s="24"/>
      <c r="FG1319" s="24"/>
      <c r="FH1319" s="24"/>
      <c r="FI1319" s="24"/>
      <c r="FJ1319" s="24"/>
      <c r="FK1319" s="24"/>
      <c r="FL1319" s="24"/>
      <c r="FM1319" s="24"/>
      <c r="FN1319" s="24"/>
      <c r="FO1319" s="24"/>
      <c r="FP1319" s="24"/>
      <c r="FQ1319" s="24"/>
      <c r="FR1319" s="24"/>
      <c r="FS1319" s="24"/>
      <c r="FT1319" s="24"/>
      <c r="FU1319" s="24"/>
      <c r="FV1319" s="24"/>
      <c r="FW1319" s="24"/>
      <c r="FX1319" s="24"/>
      <c r="FY1319" s="24"/>
      <c r="FZ1319" s="24"/>
      <c r="GA1319" s="151"/>
      <c r="GB1319" s="151"/>
      <c r="GC1319" s="153"/>
      <c r="GD1319" s="24"/>
      <c r="GE1319" s="24"/>
      <c r="GF1319" s="24"/>
      <c r="GG1319" s="24"/>
      <c r="GH1319" s="24"/>
      <c r="GI1319" s="24"/>
      <c r="GJ1319" s="24"/>
      <c r="GK1319" s="24"/>
      <c r="GL1319" s="24"/>
      <c r="GM1319" s="24"/>
      <c r="GN1319" s="24"/>
      <c r="GO1319" s="24"/>
      <c r="GP1319" s="24"/>
      <c r="GQ1319" s="24"/>
      <c r="GR1319" s="24"/>
      <c r="GS1319" s="24"/>
      <c r="GT1319" s="24"/>
      <c r="GU1319" s="24"/>
      <c r="GV1319" s="24"/>
      <c r="GW1319" s="24"/>
      <c r="GX1319" s="24"/>
      <c r="GY1319" s="24"/>
      <c r="GZ1319" s="24"/>
      <c r="HA1319" s="24"/>
      <c r="HB1319" s="24"/>
      <c r="HC1319" s="24"/>
      <c r="HD1319" s="24"/>
      <c r="HE1319" s="24"/>
      <c r="HF1319" s="24"/>
      <c r="HG1319" s="24"/>
      <c r="HH1319" s="151"/>
      <c r="HI1319" s="151"/>
      <c r="HJ1319" s="153"/>
      <c r="HK1319" s="24"/>
      <c r="HL1319" s="24"/>
      <c r="HM1319" s="24"/>
      <c r="HN1319" s="24"/>
      <c r="HO1319" s="24"/>
      <c r="HP1319" s="24"/>
      <c r="HQ1319" s="24"/>
      <c r="HR1319" s="24"/>
      <c r="HS1319" s="24"/>
      <c r="HT1319" s="24"/>
      <c r="HU1319" s="24"/>
      <c r="HV1319" s="24"/>
      <c r="HW1319" s="24"/>
      <c r="HX1319" s="24"/>
      <c r="HY1319" s="24"/>
      <c r="HZ1319" s="24"/>
      <c r="IA1319" s="24"/>
      <c r="IB1319" s="24"/>
      <c r="IC1319" s="24"/>
      <c r="ID1319" s="24"/>
      <c r="IE1319" s="24"/>
      <c r="IF1319" s="24"/>
      <c r="IG1319" s="24"/>
      <c r="IH1319" s="24"/>
      <c r="II1319" s="24"/>
      <c r="IJ1319" s="24"/>
      <c r="IK1319" s="24"/>
      <c r="IL1319" s="24"/>
      <c r="IM1319" s="24"/>
      <c r="IN1319" s="24"/>
      <c r="IO1319" s="24"/>
      <c r="IP1319" s="151"/>
      <c r="IQ1319" s="151"/>
      <c r="IR1319" s="153"/>
      <c r="IS1319" s="24"/>
      <c r="IT1319" s="24"/>
      <c r="IU1319" s="24"/>
      <c r="IV1319" s="24"/>
      <c r="IW1319" s="24"/>
      <c r="IX1319" s="24"/>
      <c r="IY1319" s="24"/>
      <c r="IZ1319" s="24"/>
      <c r="JA1319" s="24"/>
      <c r="JB1319" s="24"/>
      <c r="JC1319" s="24"/>
      <c r="JD1319" s="24"/>
      <c r="JE1319" s="24"/>
      <c r="JF1319" s="24"/>
      <c r="JG1319" s="24"/>
      <c r="JH1319" s="24"/>
      <c r="JI1319" s="24"/>
      <c r="JJ1319" s="24"/>
      <c r="JK1319" s="24"/>
      <c r="JL1319" s="24"/>
      <c r="JM1319" s="24"/>
      <c r="JN1319" s="24"/>
      <c r="JO1319" s="24"/>
      <c r="JP1319" s="24"/>
      <c r="JQ1319" s="24"/>
      <c r="JR1319" s="24"/>
      <c r="JS1319" s="24"/>
      <c r="JT1319" s="24"/>
      <c r="JU1319" s="25"/>
      <c r="JV1319" s="24"/>
      <c r="JW1319" s="151"/>
      <c r="JX1319" s="151"/>
      <c r="JY1319" s="153"/>
      <c r="JZ1319" s="24"/>
      <c r="KA1319" s="24"/>
      <c r="KB1319" s="24"/>
      <c r="KC1319" s="24"/>
      <c r="KD1319" s="24"/>
      <c r="KE1319" s="24"/>
      <c r="KF1319" s="24"/>
      <c r="KG1319" s="24"/>
      <c r="KH1319" s="24"/>
      <c r="KI1319" s="24"/>
      <c r="KJ1319" s="24"/>
      <c r="KK1319" s="24"/>
      <c r="KL1319" s="24"/>
      <c r="KM1319" s="24"/>
      <c r="KN1319" s="24"/>
      <c r="KO1319" s="24"/>
      <c r="KP1319" s="24"/>
      <c r="KQ1319" s="24"/>
      <c r="KR1319" s="24"/>
      <c r="KS1319" s="24"/>
      <c r="KT1319" s="24"/>
      <c r="KU1319" s="24"/>
      <c r="KV1319" s="24"/>
      <c r="KW1319" s="24"/>
      <c r="KX1319" s="24"/>
      <c r="KY1319" s="24"/>
      <c r="KZ1319" s="24"/>
      <c r="LA1319" s="24"/>
      <c r="LB1319" s="24"/>
      <c r="LC1319" s="24"/>
      <c r="LD1319" s="24"/>
      <c r="LE1319" s="151"/>
      <c r="LF1319" s="151"/>
      <c r="LG1319" s="153"/>
      <c r="LH1319" s="24"/>
      <c r="LI1319" s="24"/>
      <c r="LJ1319" s="24"/>
      <c r="LK1319" s="24"/>
      <c r="LL1319" s="24"/>
      <c r="LM1319" s="24"/>
      <c r="LN1319" s="24"/>
      <c r="LO1319" s="24"/>
      <c r="LP1319" s="24"/>
      <c r="LQ1319" s="24"/>
      <c r="LR1319" s="24"/>
      <c r="LS1319" s="24"/>
      <c r="LT1319" s="24"/>
      <c r="LU1319" s="24"/>
      <c r="LV1319" s="24"/>
      <c r="LW1319" s="24"/>
      <c r="LX1319" s="24"/>
      <c r="LY1319" s="24"/>
      <c r="LZ1319" s="24"/>
      <c r="MA1319" s="24"/>
      <c r="MB1319" s="24"/>
      <c r="MC1319" s="24"/>
      <c r="MD1319" s="24"/>
      <c r="ME1319" s="24"/>
      <c r="MF1319" s="24"/>
      <c r="MG1319" s="24"/>
      <c r="MH1319" s="24"/>
      <c r="MI1319" s="24"/>
      <c r="MJ1319" s="24"/>
      <c r="MK1319" s="24"/>
      <c r="ML1319" s="24"/>
    </row>
    <row r="1320" spans="1:350" ht="13.9" customHeight="1" outlineLevel="2" x14ac:dyDescent="0.2">
      <c r="A1320" s="185" t="s">
        <v>788</v>
      </c>
      <c r="B1320" s="181" t="s">
        <v>773</v>
      </c>
      <c r="C1320" s="154" t="s">
        <v>59</v>
      </c>
      <c r="D1320" s="154">
        <v>21</v>
      </c>
      <c r="E1320" s="175"/>
      <c r="F1320" s="175">
        <f>D1320-E1320</f>
        <v>21</v>
      </c>
      <c r="G1320" s="175" t="s">
        <v>1176</v>
      </c>
      <c r="H1320" s="170" t="s">
        <v>893</v>
      </c>
      <c r="I1320" s="170" t="s">
        <v>973</v>
      </c>
      <c r="J1320" s="212">
        <f ca="1">E1320+Q1320+AX1320+CF1320+DN1320+ES1320+GA1320+HH1320+IP1320+JW1320+LE1320</f>
        <v>21</v>
      </c>
      <c r="K1320" s="212">
        <f>E1320+R1320+AY1320+CG1320+DO1320+ET1320+GB1320+HI1320+IQ1320+JX1320+LF1320</f>
        <v>0</v>
      </c>
      <c r="L1320" s="172">
        <f ca="1">K1320/J1320</f>
        <v>0</v>
      </c>
      <c r="M1320" s="172">
        <f>K1320/D1320</f>
        <v>0</v>
      </c>
      <c r="N1320" s="183">
        <f ca="1">SUMIF($EV$8:$FZ$9,$O$5,$EV1321:$FZ1321)-SUMIF($EV$8:$FZ$9,$Q$5,$EV1321:$FZ1321)</f>
        <v>0</v>
      </c>
      <c r="O1320" s="156"/>
      <c r="P1320" s="16" t="s">
        <v>25</v>
      </c>
      <c r="Q1320" s="150">
        <f t="shared" ca="1" si="3433"/>
        <v>0</v>
      </c>
      <c r="R1320" s="150">
        <f>SUM(T1321:AW1321)</f>
        <v>0</v>
      </c>
      <c r="S1320" s="152" t="e">
        <f ca="1">R1320/Q1320</f>
        <v>#DIV/0!</v>
      </c>
      <c r="T1320" s="16"/>
      <c r="U1320" s="16"/>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c r="AQ1320" s="16"/>
      <c r="AR1320" s="16"/>
      <c r="AS1320" s="16"/>
      <c r="AT1320" s="16"/>
      <c r="AU1320" s="16"/>
      <c r="AV1320" s="16"/>
      <c r="AW1320" s="16"/>
      <c r="AX1320" s="150">
        <f t="shared" ca="1" si="3411"/>
        <v>0</v>
      </c>
      <c r="AY1320" s="150">
        <f>SUM(BA1321:CE1321)</f>
        <v>0</v>
      </c>
      <c r="AZ1320" s="152" t="e">
        <f ca="1">AY1320/AX1320</f>
        <v>#DIV/0!</v>
      </c>
      <c r="BA1320" s="16"/>
      <c r="BB1320" s="16"/>
      <c r="BC1320" s="16"/>
      <c r="BD1320" s="16"/>
      <c r="BE1320" s="16"/>
      <c r="BF1320" s="16"/>
      <c r="BG1320" s="16"/>
      <c r="BH1320" s="16"/>
      <c r="BI1320" s="16"/>
      <c r="BJ1320" s="16"/>
      <c r="BK1320" s="16"/>
      <c r="BL1320" s="16"/>
      <c r="BM1320" s="16"/>
      <c r="BN1320" s="16"/>
      <c r="BO1320" s="16"/>
      <c r="BP1320" s="16"/>
      <c r="BQ1320" s="16"/>
      <c r="BR1320" s="16"/>
      <c r="BS1320" s="16"/>
      <c r="BT1320" s="16"/>
      <c r="BU1320" s="16"/>
      <c r="BV1320" s="16"/>
      <c r="BW1320" s="16"/>
      <c r="BX1320" s="16"/>
      <c r="BY1320" s="16"/>
      <c r="BZ1320" s="16"/>
      <c r="CA1320" s="16"/>
      <c r="CB1320" s="16"/>
      <c r="CC1320" s="16"/>
      <c r="CD1320" s="16"/>
      <c r="CE1320" s="16"/>
      <c r="CF1320" s="150">
        <f t="shared" ref="CF1320" si="3439">SUM(CI1320:DM1320)</f>
        <v>0</v>
      </c>
      <c r="CG1320" s="150">
        <f>SUM(CI1321:DM1321)</f>
        <v>0</v>
      </c>
      <c r="CH1320" s="152" t="e">
        <f>CG1320/CF1320</f>
        <v>#DIV/0!</v>
      </c>
      <c r="CI1320" s="129"/>
      <c r="CJ1320" s="129"/>
      <c r="CK1320" s="129"/>
      <c r="CL1320" s="129"/>
      <c r="CM1320" s="129"/>
      <c r="CN1320" s="129"/>
      <c r="CO1320" s="129"/>
      <c r="CP1320" s="129"/>
      <c r="CQ1320" s="129"/>
      <c r="CR1320" s="129"/>
      <c r="CS1320" s="129"/>
      <c r="CT1320" s="129"/>
      <c r="CU1320" s="129"/>
      <c r="CV1320" s="129"/>
      <c r="CW1320" s="129"/>
      <c r="CX1320" s="129"/>
      <c r="CY1320" s="129"/>
      <c r="CZ1320" s="129"/>
      <c r="DA1320" s="129"/>
      <c r="DB1320" s="129"/>
      <c r="DC1320" s="129"/>
      <c r="DD1320" s="129"/>
      <c r="DE1320" s="129"/>
      <c r="DF1320" s="129"/>
      <c r="DG1320" s="129"/>
      <c r="DH1320" s="129"/>
      <c r="DI1320" s="129"/>
      <c r="DJ1320" s="129"/>
      <c r="DK1320" s="129"/>
      <c r="DL1320" s="129"/>
      <c r="DM1320" s="129"/>
      <c r="DN1320" s="150">
        <f t="shared" ref="DN1320" si="3440">SUM(DQ1320:ER1320)</f>
        <v>10</v>
      </c>
      <c r="DO1320" s="150">
        <f>SUM(DQ1321:ER1321)</f>
        <v>0</v>
      </c>
      <c r="DP1320" s="152">
        <f t="shared" si="3419"/>
        <v>0</v>
      </c>
      <c r="DQ1320" s="16"/>
      <c r="DR1320" s="16"/>
      <c r="DS1320" s="16"/>
      <c r="DT1320" s="16">
        <v>1</v>
      </c>
      <c r="DU1320" s="16"/>
      <c r="DV1320" s="16"/>
      <c r="DW1320" s="16">
        <v>1</v>
      </c>
      <c r="DX1320" s="16"/>
      <c r="DY1320" s="16"/>
      <c r="DZ1320" s="16">
        <v>1</v>
      </c>
      <c r="EA1320" s="16"/>
      <c r="EB1320" s="16"/>
      <c r="EC1320" s="16">
        <v>1</v>
      </c>
      <c r="ED1320" s="16"/>
      <c r="EE1320" s="16"/>
      <c r="EF1320" s="16">
        <v>1</v>
      </c>
      <c r="EG1320" s="16"/>
      <c r="EH1320" s="16"/>
      <c r="EI1320" s="16">
        <v>1</v>
      </c>
      <c r="EJ1320" s="16"/>
      <c r="EK1320" s="16">
        <v>1</v>
      </c>
      <c r="EL1320" s="16"/>
      <c r="EM1320" s="16">
        <v>1</v>
      </c>
      <c r="EN1320" s="16"/>
      <c r="EO1320" s="16">
        <v>1</v>
      </c>
      <c r="EP1320" s="16"/>
      <c r="EQ1320" s="16"/>
      <c r="ER1320" s="16">
        <v>1</v>
      </c>
      <c r="ES1320" s="150">
        <f t="shared" ca="1" si="3387"/>
        <v>6</v>
      </c>
      <c r="ET1320" s="150">
        <f t="shared" si="3276"/>
        <v>0</v>
      </c>
      <c r="EU1320" s="152">
        <f t="shared" ca="1" si="3277"/>
        <v>0</v>
      </c>
      <c r="EV1320" s="16"/>
      <c r="EW1320" s="67"/>
      <c r="EX1320" s="16">
        <v>1</v>
      </c>
      <c r="EY1320" s="16"/>
      <c r="EZ1320" s="16"/>
      <c r="FA1320" s="16"/>
      <c r="FB1320" s="16"/>
      <c r="FC1320" s="16">
        <v>1</v>
      </c>
      <c r="FD1320" s="16"/>
      <c r="FE1320" s="16"/>
      <c r="FF1320" s="16">
        <v>1</v>
      </c>
      <c r="FG1320" s="16"/>
      <c r="FH1320" s="16"/>
      <c r="FI1320" s="16"/>
      <c r="FJ1320" s="16"/>
      <c r="FK1320" s="16"/>
      <c r="FL1320" s="16">
        <v>1</v>
      </c>
      <c r="FM1320" s="16"/>
      <c r="FN1320" s="16"/>
      <c r="FO1320" s="16"/>
      <c r="FP1320" s="16"/>
      <c r="FQ1320" s="16"/>
      <c r="FR1320" s="16"/>
      <c r="FS1320" s="16"/>
      <c r="FT1320" s="16">
        <v>1</v>
      </c>
      <c r="FU1320" s="16"/>
      <c r="FV1320" s="16"/>
      <c r="FW1320" s="16"/>
      <c r="FX1320" s="16"/>
      <c r="FY1320" s="16"/>
      <c r="FZ1320" s="16">
        <v>1</v>
      </c>
      <c r="GA1320" s="150">
        <f t="shared" ref="GA1320" ca="1" si="3441">SUMIF($GD$8:$HG$9,$O$5,GD1320:HG1320)</f>
        <v>5</v>
      </c>
      <c r="GB1320" s="150">
        <f t="shared" ref="GB1320" si="3442">SUM(GD1321:HG1321)</f>
        <v>0</v>
      </c>
      <c r="GC1320" s="152">
        <f t="shared" ref="GC1320" ca="1" si="3443">GB1320/GA1320</f>
        <v>0</v>
      </c>
      <c r="GD1320" s="16"/>
      <c r="GE1320" s="16"/>
      <c r="GF1320" s="16"/>
      <c r="GG1320" s="16"/>
      <c r="GH1320" s="16"/>
      <c r="GI1320" s="16"/>
      <c r="GJ1320" s="16">
        <v>1</v>
      </c>
      <c r="GK1320" s="16"/>
      <c r="GL1320" s="16"/>
      <c r="GM1320" s="16"/>
      <c r="GN1320" s="16">
        <v>1</v>
      </c>
      <c r="GO1320" s="16"/>
      <c r="GP1320" s="16"/>
      <c r="GQ1320" s="16"/>
      <c r="GR1320" s="16"/>
      <c r="GS1320" s="16">
        <v>1</v>
      </c>
      <c r="GT1320" s="16"/>
      <c r="GU1320" s="16"/>
      <c r="GV1320" s="16"/>
      <c r="GW1320" s="16">
        <v>1</v>
      </c>
      <c r="GX1320" s="16"/>
      <c r="GY1320" s="16"/>
      <c r="GZ1320" s="16"/>
      <c r="HA1320" s="16">
        <v>1</v>
      </c>
      <c r="HB1320" s="16"/>
      <c r="HC1320" s="16"/>
      <c r="HD1320" s="16"/>
      <c r="HE1320" s="16"/>
      <c r="HF1320" s="16"/>
      <c r="HG1320" s="16"/>
      <c r="HH1320" s="150"/>
      <c r="HI1320" s="150">
        <f>SUM(HK1321:IO1321)</f>
        <v>0</v>
      </c>
      <c r="HJ1320" s="152" t="e">
        <f>HI1320/HH1320</f>
        <v>#DIV/0!</v>
      </c>
      <c r="HK1320" s="16"/>
      <c r="HL1320" s="16"/>
      <c r="HM1320" s="16"/>
      <c r="HN1320" s="16"/>
      <c r="HO1320" s="16"/>
      <c r="HP1320" s="16"/>
      <c r="HQ1320" s="16"/>
      <c r="HR1320" s="16"/>
      <c r="HS1320" s="16"/>
      <c r="HT1320" s="16"/>
      <c r="HU1320" s="16"/>
      <c r="HV1320" s="16"/>
      <c r="HW1320" s="16"/>
      <c r="HX1320" s="16"/>
      <c r="HY1320" s="16"/>
      <c r="HZ1320" s="16"/>
      <c r="IA1320" s="16"/>
      <c r="IB1320" s="16"/>
      <c r="IC1320" s="16"/>
      <c r="ID1320" s="16"/>
      <c r="IE1320" s="16"/>
      <c r="IF1320" s="16"/>
      <c r="IG1320" s="16"/>
      <c r="IH1320" s="16"/>
      <c r="II1320" s="16"/>
      <c r="IJ1320" s="16"/>
      <c r="IK1320" s="16"/>
      <c r="IL1320" s="16"/>
      <c r="IM1320" s="16"/>
      <c r="IN1320" s="16"/>
      <c r="IO1320" s="16"/>
      <c r="IP1320" s="150"/>
      <c r="IQ1320" s="150">
        <f>SUM(IS1321:JV1321)</f>
        <v>0</v>
      </c>
      <c r="IR1320" s="152" t="e">
        <f>IQ1320/IP1320</f>
        <v>#DIV/0!</v>
      </c>
      <c r="IS1320" s="16"/>
      <c r="IT1320" s="16"/>
      <c r="IU1320" s="16"/>
      <c r="IV1320" s="16"/>
      <c r="IW1320" s="16"/>
      <c r="IX1320" s="16"/>
      <c r="IY1320" s="16"/>
      <c r="IZ1320" s="16"/>
      <c r="JA1320" s="16"/>
      <c r="JB1320" s="16"/>
      <c r="JC1320" s="16"/>
      <c r="JD1320" s="16"/>
      <c r="JE1320" s="16"/>
      <c r="JF1320" s="16"/>
      <c r="JG1320" s="16"/>
      <c r="JH1320" s="16"/>
      <c r="JI1320" s="16"/>
      <c r="JJ1320" s="16"/>
      <c r="JK1320" s="16"/>
      <c r="JL1320" s="16"/>
      <c r="JM1320" s="16"/>
      <c r="JN1320" s="16"/>
      <c r="JO1320" s="16"/>
      <c r="JP1320" s="16"/>
      <c r="JQ1320" s="16"/>
      <c r="JR1320" s="16"/>
      <c r="JS1320" s="16"/>
      <c r="JT1320" s="16"/>
      <c r="JU1320" s="23"/>
      <c r="JV1320" s="16"/>
      <c r="JW1320" s="150"/>
      <c r="JX1320" s="150">
        <f>SUM(JZ1321:LD1321)</f>
        <v>0</v>
      </c>
      <c r="JY1320" s="152" t="e">
        <f>JX1320/JW1320</f>
        <v>#DIV/0!</v>
      </c>
      <c r="JZ1320" s="16"/>
      <c r="KA1320" s="16"/>
      <c r="KB1320" s="16"/>
      <c r="KC1320" s="16"/>
      <c r="KD1320" s="16"/>
      <c r="KE1320" s="16"/>
      <c r="KF1320" s="16"/>
      <c r="KG1320" s="16"/>
      <c r="KH1320" s="16"/>
      <c r="KI1320" s="16"/>
      <c r="KJ1320" s="16"/>
      <c r="KK1320" s="16"/>
      <c r="KL1320" s="16"/>
      <c r="KM1320" s="16"/>
      <c r="KN1320" s="16"/>
      <c r="KO1320" s="16"/>
      <c r="KP1320" s="16"/>
      <c r="KQ1320" s="16"/>
      <c r="KR1320" s="16"/>
      <c r="KS1320" s="16"/>
      <c r="KT1320" s="16"/>
      <c r="KU1320" s="16"/>
      <c r="KV1320" s="16"/>
      <c r="KW1320" s="16"/>
      <c r="KX1320" s="16"/>
      <c r="KY1320" s="16"/>
      <c r="KZ1320" s="16"/>
      <c r="LA1320" s="16"/>
      <c r="LB1320" s="16"/>
      <c r="LC1320" s="16"/>
      <c r="LD1320" s="16"/>
      <c r="LE1320" s="150"/>
      <c r="LF1320" s="150">
        <f>SUM(LH1321:ML1321)</f>
        <v>0</v>
      </c>
      <c r="LG1320" s="152" t="e">
        <f>LF1320/LE1320</f>
        <v>#DIV/0!</v>
      </c>
      <c r="LH1320" s="16"/>
      <c r="LI1320" s="16"/>
      <c r="LJ1320" s="16"/>
      <c r="LK1320" s="16"/>
      <c r="LL1320" s="16"/>
      <c r="LM1320" s="16"/>
      <c r="LN1320" s="16"/>
      <c r="LO1320" s="16"/>
      <c r="LP1320" s="16"/>
      <c r="LQ1320" s="16"/>
      <c r="LR1320" s="16"/>
      <c r="LS1320" s="16"/>
      <c r="LT1320" s="16"/>
      <c r="LU1320" s="16"/>
      <c r="LV1320" s="16"/>
      <c r="LW1320" s="16"/>
      <c r="LX1320" s="16"/>
      <c r="LY1320" s="16"/>
      <c r="LZ1320" s="16"/>
      <c r="MA1320" s="16"/>
      <c r="MB1320" s="16"/>
      <c r="MC1320" s="16"/>
      <c r="MD1320" s="16"/>
      <c r="ME1320" s="16"/>
      <c r="MF1320" s="16"/>
      <c r="MG1320" s="16"/>
      <c r="MH1320" s="16"/>
      <c r="MI1320" s="16"/>
      <c r="MJ1320" s="16"/>
      <c r="MK1320" s="16"/>
      <c r="ML1320" s="16"/>
    </row>
    <row r="1321" spans="1:350" ht="13.9" customHeight="1" outlineLevel="2" x14ac:dyDescent="0.2">
      <c r="A1321" s="186"/>
      <c r="B1321" s="182"/>
      <c r="C1321" s="155"/>
      <c r="D1321" s="155"/>
      <c r="E1321" s="176"/>
      <c r="F1321" s="176"/>
      <c r="G1321" s="176"/>
      <c r="H1321" s="171"/>
      <c r="I1321" s="171"/>
      <c r="J1321" s="213"/>
      <c r="K1321" s="213"/>
      <c r="L1321" s="173"/>
      <c r="M1321" s="173"/>
      <c r="N1321" s="184"/>
      <c r="O1321" s="157"/>
      <c r="P1321" s="17" t="s">
        <v>26</v>
      </c>
      <c r="Q1321" s="151"/>
      <c r="R1321" s="151"/>
      <c r="S1321" s="153"/>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151"/>
      <c r="AY1321" s="151"/>
      <c r="AZ1321" s="153"/>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c r="CF1321" s="151"/>
      <c r="CG1321" s="151"/>
      <c r="CH1321" s="153"/>
      <c r="CI1321" s="141"/>
      <c r="CJ1321" s="141"/>
      <c r="CK1321" s="141"/>
      <c r="CL1321" s="141"/>
      <c r="CM1321" s="141"/>
      <c r="CN1321" s="141"/>
      <c r="CO1321" s="141"/>
      <c r="CP1321" s="141"/>
      <c r="CQ1321" s="141"/>
      <c r="CR1321" s="141"/>
      <c r="CS1321" s="141"/>
      <c r="CT1321" s="141"/>
      <c r="CU1321" s="141"/>
      <c r="CV1321" s="141"/>
      <c r="CW1321" s="141"/>
      <c r="CX1321" s="141"/>
      <c r="CY1321" s="141"/>
      <c r="CZ1321" s="141"/>
      <c r="DA1321" s="141"/>
      <c r="DB1321" s="141"/>
      <c r="DC1321" s="141"/>
      <c r="DD1321" s="141"/>
      <c r="DE1321" s="141"/>
      <c r="DF1321" s="141"/>
      <c r="DG1321" s="141"/>
      <c r="DH1321" s="141"/>
      <c r="DI1321" s="141"/>
      <c r="DJ1321" s="141"/>
      <c r="DK1321" s="141"/>
      <c r="DL1321" s="141"/>
      <c r="DM1321" s="141"/>
      <c r="DN1321" s="151"/>
      <c r="DO1321" s="151"/>
      <c r="DP1321" s="153"/>
      <c r="DQ1321" s="24"/>
      <c r="DR1321" s="24"/>
      <c r="DS1321" s="24"/>
      <c r="DT1321" s="24"/>
      <c r="DU1321" s="24"/>
      <c r="DV1321" s="24"/>
      <c r="DW1321" s="24"/>
      <c r="DX1321" s="24"/>
      <c r="DY1321" s="24"/>
      <c r="DZ1321" s="24"/>
      <c r="EA1321" s="24"/>
      <c r="EB1321" s="24"/>
      <c r="EC1321" s="24"/>
      <c r="ED1321" s="24"/>
      <c r="EE1321" s="24"/>
      <c r="EF1321" s="24"/>
      <c r="EG1321" s="24"/>
      <c r="EH1321" s="24"/>
      <c r="EI1321" s="24"/>
      <c r="EJ1321" s="24"/>
      <c r="EK1321" s="24"/>
      <c r="EL1321" s="24"/>
      <c r="EM1321" s="24"/>
      <c r="EN1321" s="24"/>
      <c r="EO1321" s="24"/>
      <c r="EP1321" s="24"/>
      <c r="EQ1321" s="24"/>
      <c r="ER1321" s="24"/>
      <c r="ES1321" s="151"/>
      <c r="ET1321" s="151"/>
      <c r="EU1321" s="153"/>
      <c r="EV1321" s="24"/>
      <c r="EW1321" s="125"/>
      <c r="EX1321" s="24"/>
      <c r="EY1321" s="24"/>
      <c r="EZ1321" s="24"/>
      <c r="FA1321" s="24"/>
      <c r="FB1321" s="24"/>
      <c r="FC1321" s="24"/>
      <c r="FD1321" s="24"/>
      <c r="FE1321" s="24"/>
      <c r="FF1321" s="24"/>
      <c r="FG1321" s="24"/>
      <c r="FH1321" s="24"/>
      <c r="FI1321" s="24"/>
      <c r="FJ1321" s="24"/>
      <c r="FK1321" s="24"/>
      <c r="FL1321" s="24"/>
      <c r="FM1321" s="24"/>
      <c r="FN1321" s="24"/>
      <c r="FO1321" s="24"/>
      <c r="FP1321" s="24"/>
      <c r="FQ1321" s="24"/>
      <c r="FR1321" s="24"/>
      <c r="FS1321" s="24"/>
      <c r="FT1321" s="24"/>
      <c r="FU1321" s="24"/>
      <c r="FV1321" s="24"/>
      <c r="FW1321" s="24"/>
      <c r="FX1321" s="24"/>
      <c r="FY1321" s="24"/>
      <c r="FZ1321" s="24"/>
      <c r="GA1321" s="151"/>
      <c r="GB1321" s="151"/>
      <c r="GC1321" s="153"/>
      <c r="GD1321" s="24"/>
      <c r="GE1321" s="24"/>
      <c r="GF1321" s="24"/>
      <c r="GG1321" s="24"/>
      <c r="GH1321" s="24"/>
      <c r="GI1321" s="24"/>
      <c r="GJ1321" s="24"/>
      <c r="GK1321" s="24"/>
      <c r="GL1321" s="24"/>
      <c r="GM1321" s="24"/>
      <c r="GN1321" s="24"/>
      <c r="GO1321" s="24"/>
      <c r="GP1321" s="24"/>
      <c r="GQ1321" s="24"/>
      <c r="GR1321" s="24"/>
      <c r="GS1321" s="24"/>
      <c r="GT1321" s="24"/>
      <c r="GU1321" s="24"/>
      <c r="GV1321" s="24"/>
      <c r="GW1321" s="24"/>
      <c r="GX1321" s="24"/>
      <c r="GY1321" s="24"/>
      <c r="GZ1321" s="24"/>
      <c r="HA1321" s="24"/>
      <c r="HB1321" s="24"/>
      <c r="HC1321" s="24"/>
      <c r="HD1321" s="24"/>
      <c r="HE1321" s="24"/>
      <c r="HF1321" s="24"/>
      <c r="HG1321" s="24"/>
      <c r="HH1321" s="151"/>
      <c r="HI1321" s="151"/>
      <c r="HJ1321" s="153"/>
      <c r="HK1321" s="24"/>
      <c r="HL1321" s="24"/>
      <c r="HM1321" s="24"/>
      <c r="HN1321" s="24"/>
      <c r="HO1321" s="24"/>
      <c r="HP1321" s="24"/>
      <c r="HQ1321" s="24"/>
      <c r="HR1321" s="24"/>
      <c r="HS1321" s="24"/>
      <c r="HT1321" s="24"/>
      <c r="HU1321" s="24"/>
      <c r="HV1321" s="24"/>
      <c r="HW1321" s="24"/>
      <c r="HX1321" s="24"/>
      <c r="HY1321" s="24"/>
      <c r="HZ1321" s="24"/>
      <c r="IA1321" s="24"/>
      <c r="IB1321" s="24"/>
      <c r="IC1321" s="24"/>
      <c r="ID1321" s="24"/>
      <c r="IE1321" s="24"/>
      <c r="IF1321" s="24"/>
      <c r="IG1321" s="24"/>
      <c r="IH1321" s="24"/>
      <c r="II1321" s="24"/>
      <c r="IJ1321" s="24"/>
      <c r="IK1321" s="24"/>
      <c r="IL1321" s="24"/>
      <c r="IM1321" s="24"/>
      <c r="IN1321" s="24"/>
      <c r="IO1321" s="24"/>
      <c r="IP1321" s="151"/>
      <c r="IQ1321" s="151"/>
      <c r="IR1321" s="153"/>
      <c r="IS1321" s="24"/>
      <c r="IT1321" s="24"/>
      <c r="IU1321" s="24"/>
      <c r="IV1321" s="24"/>
      <c r="IW1321" s="24"/>
      <c r="IX1321" s="24"/>
      <c r="IY1321" s="24"/>
      <c r="IZ1321" s="24"/>
      <c r="JA1321" s="24"/>
      <c r="JB1321" s="24"/>
      <c r="JC1321" s="24"/>
      <c r="JD1321" s="24"/>
      <c r="JE1321" s="24"/>
      <c r="JF1321" s="24"/>
      <c r="JG1321" s="24"/>
      <c r="JH1321" s="24"/>
      <c r="JI1321" s="24"/>
      <c r="JJ1321" s="24"/>
      <c r="JK1321" s="24"/>
      <c r="JL1321" s="24"/>
      <c r="JM1321" s="24"/>
      <c r="JN1321" s="24"/>
      <c r="JO1321" s="24"/>
      <c r="JP1321" s="24"/>
      <c r="JQ1321" s="24"/>
      <c r="JR1321" s="24"/>
      <c r="JS1321" s="24"/>
      <c r="JT1321" s="24"/>
      <c r="JU1321" s="25"/>
      <c r="JV1321" s="24"/>
      <c r="JW1321" s="151"/>
      <c r="JX1321" s="151"/>
      <c r="JY1321" s="153"/>
      <c r="JZ1321" s="24"/>
      <c r="KA1321" s="24"/>
      <c r="KB1321" s="24"/>
      <c r="KC1321" s="24"/>
      <c r="KD1321" s="24"/>
      <c r="KE1321" s="24"/>
      <c r="KF1321" s="24"/>
      <c r="KG1321" s="24"/>
      <c r="KH1321" s="24"/>
      <c r="KI1321" s="24"/>
      <c r="KJ1321" s="24"/>
      <c r="KK1321" s="24"/>
      <c r="KL1321" s="24"/>
      <c r="KM1321" s="24"/>
      <c r="KN1321" s="24"/>
      <c r="KO1321" s="24"/>
      <c r="KP1321" s="24"/>
      <c r="KQ1321" s="24"/>
      <c r="KR1321" s="24"/>
      <c r="KS1321" s="24"/>
      <c r="KT1321" s="24"/>
      <c r="KU1321" s="24"/>
      <c r="KV1321" s="24"/>
      <c r="KW1321" s="24"/>
      <c r="KX1321" s="24"/>
      <c r="KY1321" s="24"/>
      <c r="KZ1321" s="24"/>
      <c r="LA1321" s="24"/>
      <c r="LB1321" s="24"/>
      <c r="LC1321" s="24"/>
      <c r="LD1321" s="24"/>
      <c r="LE1321" s="151"/>
      <c r="LF1321" s="151"/>
      <c r="LG1321" s="153"/>
      <c r="LH1321" s="24"/>
      <c r="LI1321" s="24"/>
      <c r="LJ1321" s="24"/>
      <c r="LK1321" s="24"/>
      <c r="LL1321" s="24"/>
      <c r="LM1321" s="24"/>
      <c r="LN1321" s="24"/>
      <c r="LO1321" s="24"/>
      <c r="LP1321" s="24"/>
      <c r="LQ1321" s="24"/>
      <c r="LR1321" s="24"/>
      <c r="LS1321" s="24"/>
      <c r="LT1321" s="24"/>
      <c r="LU1321" s="24"/>
      <c r="LV1321" s="24"/>
      <c r="LW1321" s="24"/>
      <c r="LX1321" s="24"/>
      <c r="LY1321" s="24"/>
      <c r="LZ1321" s="24"/>
      <c r="MA1321" s="24"/>
      <c r="MB1321" s="24"/>
      <c r="MC1321" s="24"/>
      <c r="MD1321" s="24"/>
      <c r="ME1321" s="24"/>
      <c r="MF1321" s="24"/>
      <c r="MG1321" s="24"/>
      <c r="MH1321" s="24"/>
      <c r="MI1321" s="24"/>
      <c r="MJ1321" s="24"/>
      <c r="MK1321" s="24"/>
      <c r="ML1321" s="24"/>
    </row>
    <row r="1322" spans="1:350" ht="13.9" customHeight="1" outlineLevel="2" x14ac:dyDescent="0.2">
      <c r="A1322" s="185" t="s">
        <v>789</v>
      </c>
      <c r="B1322" s="181" t="s">
        <v>772</v>
      </c>
      <c r="C1322" s="154" t="s">
        <v>59</v>
      </c>
      <c r="D1322" s="154">
        <v>7</v>
      </c>
      <c r="E1322" s="175"/>
      <c r="F1322" s="175">
        <f>D1322-E1322</f>
        <v>7</v>
      </c>
      <c r="G1322" s="175" t="s">
        <v>1176</v>
      </c>
      <c r="H1322" s="170" t="s">
        <v>893</v>
      </c>
      <c r="I1322" s="170" t="s">
        <v>973</v>
      </c>
      <c r="J1322" s="212">
        <f ca="1">E1322+Q1322+AX1322+CF1322+DN1322+ES1322+GA1322+HH1322+IP1322+JW1322+LE1322</f>
        <v>7</v>
      </c>
      <c r="K1322" s="212">
        <f>E1322+R1322+AY1322+CG1322+DO1322+ET1322+GB1322+HI1322+IQ1322+JX1322+LF1322</f>
        <v>0</v>
      </c>
      <c r="L1322" s="172">
        <f ca="1">K1322/J1322</f>
        <v>0</v>
      </c>
      <c r="M1322" s="172">
        <f>K1322/D1322</f>
        <v>0</v>
      </c>
      <c r="N1322" s="183">
        <f ca="1">SUMIF($EV$8:$FZ$9,$O$5,$EV1323:$FZ1323)-SUMIF($EV$8:$FZ$9,$Q$5,$EV1323:$FZ1323)</f>
        <v>0</v>
      </c>
      <c r="O1322" s="156"/>
      <c r="P1322" s="16" t="s">
        <v>25</v>
      </c>
      <c r="Q1322" s="150">
        <f t="shared" ca="1" si="3433"/>
        <v>0</v>
      </c>
      <c r="R1322" s="150">
        <f>SUM(T1323:AW1323)</f>
        <v>0</v>
      </c>
      <c r="S1322" s="152" t="e">
        <f ca="1">R1322/Q1322</f>
        <v>#DIV/0!</v>
      </c>
      <c r="T1322" s="16"/>
      <c r="U1322" s="16"/>
      <c r="V1322" s="16"/>
      <c r="W1322" s="16"/>
      <c r="X1322" s="16"/>
      <c r="Y1322" s="16"/>
      <c r="Z1322" s="16"/>
      <c r="AA1322" s="16"/>
      <c r="AB1322" s="16"/>
      <c r="AC1322" s="16"/>
      <c r="AD1322" s="16"/>
      <c r="AE1322" s="16"/>
      <c r="AF1322" s="16"/>
      <c r="AG1322" s="16"/>
      <c r="AH1322" s="16"/>
      <c r="AI1322" s="16"/>
      <c r="AJ1322" s="16"/>
      <c r="AK1322" s="16"/>
      <c r="AL1322" s="16"/>
      <c r="AM1322" s="16"/>
      <c r="AN1322" s="16"/>
      <c r="AO1322" s="16"/>
      <c r="AP1322" s="16"/>
      <c r="AQ1322" s="16"/>
      <c r="AR1322" s="16"/>
      <c r="AS1322" s="16"/>
      <c r="AT1322" s="16"/>
      <c r="AU1322" s="16"/>
      <c r="AV1322" s="16"/>
      <c r="AW1322" s="16"/>
      <c r="AX1322" s="150">
        <f t="shared" ca="1" si="3411"/>
        <v>0</v>
      </c>
      <c r="AY1322" s="150">
        <f>SUM(BA1323:CE1323)</f>
        <v>0</v>
      </c>
      <c r="AZ1322" s="152" t="e">
        <f ca="1">AY1322/AX1322</f>
        <v>#DIV/0!</v>
      </c>
      <c r="BA1322" s="16"/>
      <c r="BB1322" s="16"/>
      <c r="BC1322" s="16"/>
      <c r="BD1322" s="16"/>
      <c r="BE1322" s="16"/>
      <c r="BF1322" s="16"/>
      <c r="BG1322" s="16"/>
      <c r="BH1322" s="16"/>
      <c r="BI1322" s="16"/>
      <c r="BJ1322" s="16"/>
      <c r="BK1322" s="16"/>
      <c r="BL1322" s="16"/>
      <c r="BM1322" s="16"/>
      <c r="BN1322" s="16"/>
      <c r="BO1322" s="16"/>
      <c r="BP1322" s="16"/>
      <c r="BQ1322" s="16"/>
      <c r="BR1322" s="16"/>
      <c r="BS1322" s="16"/>
      <c r="BT1322" s="16"/>
      <c r="BU1322" s="16"/>
      <c r="BV1322" s="16"/>
      <c r="BW1322" s="16"/>
      <c r="BX1322" s="16"/>
      <c r="BY1322" s="16"/>
      <c r="BZ1322" s="16"/>
      <c r="CA1322" s="16"/>
      <c r="CB1322" s="16"/>
      <c r="CC1322" s="16"/>
      <c r="CD1322" s="16"/>
      <c r="CE1322" s="16"/>
      <c r="CF1322" s="150">
        <f t="shared" ref="CF1322" si="3444">SUM(CI1322:DM1322)</f>
        <v>0</v>
      </c>
      <c r="CG1322" s="150">
        <f>SUM(CI1323:DM1323)</f>
        <v>0</v>
      </c>
      <c r="CH1322" s="152" t="e">
        <f>CG1322/CF1322</f>
        <v>#DIV/0!</v>
      </c>
      <c r="CI1322" s="129"/>
      <c r="CJ1322" s="129"/>
      <c r="CK1322" s="129"/>
      <c r="CL1322" s="129"/>
      <c r="CM1322" s="129"/>
      <c r="CN1322" s="129"/>
      <c r="CO1322" s="129"/>
      <c r="CP1322" s="129"/>
      <c r="CQ1322" s="129"/>
      <c r="CR1322" s="129"/>
      <c r="CS1322" s="129"/>
      <c r="CT1322" s="129"/>
      <c r="CU1322" s="129"/>
      <c r="CV1322" s="129"/>
      <c r="CW1322" s="129"/>
      <c r="CX1322" s="129"/>
      <c r="CY1322" s="129"/>
      <c r="CZ1322" s="129"/>
      <c r="DA1322" s="129"/>
      <c r="DB1322" s="129"/>
      <c r="DC1322" s="129"/>
      <c r="DD1322" s="129"/>
      <c r="DE1322" s="129"/>
      <c r="DF1322" s="129"/>
      <c r="DG1322" s="129"/>
      <c r="DH1322" s="129"/>
      <c r="DI1322" s="129"/>
      <c r="DJ1322" s="129"/>
      <c r="DK1322" s="129"/>
      <c r="DL1322" s="129"/>
      <c r="DM1322" s="129"/>
      <c r="DN1322" s="150">
        <f t="shared" ref="DN1322" si="3445">SUM(DQ1322:ER1322)</f>
        <v>0</v>
      </c>
      <c r="DO1322" s="150">
        <f>SUM(DQ1323:ER1323)</f>
        <v>0</v>
      </c>
      <c r="DP1322" s="152" t="e">
        <f t="shared" si="3419"/>
        <v>#DIV/0!</v>
      </c>
      <c r="DQ1322" s="16"/>
      <c r="DR1322" s="16"/>
      <c r="DS1322" s="16"/>
      <c r="DT1322" s="16"/>
      <c r="DU1322" s="16"/>
      <c r="DV1322" s="16"/>
      <c r="DW1322" s="16"/>
      <c r="DX1322" s="16"/>
      <c r="DY1322" s="16"/>
      <c r="DZ1322" s="16"/>
      <c r="EA1322" s="16"/>
      <c r="EB1322" s="16"/>
      <c r="EC1322" s="16"/>
      <c r="ED1322" s="16"/>
      <c r="EE1322" s="16"/>
      <c r="EF1322" s="16"/>
      <c r="EG1322" s="16"/>
      <c r="EH1322" s="16"/>
      <c r="EI1322" s="16"/>
      <c r="EJ1322" s="16"/>
      <c r="EK1322" s="16"/>
      <c r="EL1322" s="16"/>
      <c r="EM1322" s="16"/>
      <c r="EN1322" s="16"/>
      <c r="EO1322" s="16"/>
      <c r="EP1322" s="16"/>
      <c r="EQ1322" s="16"/>
      <c r="ER1322" s="16"/>
      <c r="ES1322" s="150">
        <f t="shared" ca="1" si="3387"/>
        <v>4</v>
      </c>
      <c r="ET1322" s="150">
        <f t="shared" si="3276"/>
        <v>0</v>
      </c>
      <c r="EU1322" s="152">
        <f t="shared" ca="1" si="3277"/>
        <v>0</v>
      </c>
      <c r="EV1322" s="16"/>
      <c r="EW1322" s="67"/>
      <c r="EX1322" s="16">
        <v>1</v>
      </c>
      <c r="EY1322" s="16"/>
      <c r="EZ1322" s="16"/>
      <c r="FA1322" s="16"/>
      <c r="FB1322" s="16">
        <v>1</v>
      </c>
      <c r="FC1322" s="16"/>
      <c r="FD1322" s="16"/>
      <c r="FE1322" s="16"/>
      <c r="FF1322" s="16">
        <v>1</v>
      </c>
      <c r="FG1322" s="16"/>
      <c r="FH1322" s="16"/>
      <c r="FI1322" s="16"/>
      <c r="FJ1322" s="16"/>
      <c r="FK1322" s="16"/>
      <c r="FL1322" s="16"/>
      <c r="FM1322" s="16"/>
      <c r="FN1322" s="16"/>
      <c r="FO1322" s="16"/>
      <c r="FP1322" s="16"/>
      <c r="FQ1322" s="16"/>
      <c r="FR1322" s="16"/>
      <c r="FS1322" s="16"/>
      <c r="FT1322" s="16"/>
      <c r="FU1322" s="16"/>
      <c r="FV1322" s="16"/>
      <c r="FW1322" s="16"/>
      <c r="FX1322" s="16">
        <v>1</v>
      </c>
      <c r="FY1322" s="16"/>
      <c r="FZ1322" s="16"/>
      <c r="GA1322" s="150">
        <f t="shared" ref="GA1322" ca="1" si="3446">SUMIF($GD$8:$HG$9,$O$5,GD1322:HG1322)</f>
        <v>3</v>
      </c>
      <c r="GB1322" s="150">
        <f t="shared" ref="GB1322" si="3447">SUM(GD1323:HG1323)</f>
        <v>0</v>
      </c>
      <c r="GC1322" s="152">
        <f t="shared" ref="GC1322" ca="1" si="3448">GB1322/GA1322</f>
        <v>0</v>
      </c>
      <c r="GD1322" s="16"/>
      <c r="GE1322" s="16"/>
      <c r="GF1322" s="16"/>
      <c r="GG1322" s="16">
        <v>1</v>
      </c>
      <c r="GH1322" s="16"/>
      <c r="GI1322" s="16"/>
      <c r="GJ1322" s="16"/>
      <c r="GK1322" s="16"/>
      <c r="GL1322" s="16"/>
      <c r="GM1322" s="16"/>
      <c r="GN1322" s="16"/>
      <c r="GO1322" s="16"/>
      <c r="GP1322" s="16"/>
      <c r="GQ1322" s="16"/>
      <c r="GR1322" s="16">
        <v>1</v>
      </c>
      <c r="GS1322" s="16"/>
      <c r="GT1322" s="16"/>
      <c r="GU1322" s="16"/>
      <c r="GV1322" s="16"/>
      <c r="GW1322" s="16"/>
      <c r="GX1322" s="16"/>
      <c r="GY1322" s="16"/>
      <c r="GZ1322" s="16"/>
      <c r="HA1322" s="16"/>
      <c r="HB1322" s="16">
        <v>1</v>
      </c>
      <c r="HC1322" s="16"/>
      <c r="HD1322" s="16"/>
      <c r="HE1322" s="16"/>
      <c r="HF1322" s="16"/>
      <c r="HG1322" s="16"/>
      <c r="HH1322" s="150"/>
      <c r="HI1322" s="150">
        <f>SUM(HK1323:IO1323)</f>
        <v>0</v>
      </c>
      <c r="HJ1322" s="152" t="e">
        <f>HI1322/HH1322</f>
        <v>#DIV/0!</v>
      </c>
      <c r="HK1322" s="16"/>
      <c r="HL1322" s="16"/>
      <c r="HM1322" s="16"/>
      <c r="HN1322" s="16"/>
      <c r="HO1322" s="16"/>
      <c r="HP1322" s="16"/>
      <c r="HQ1322" s="16"/>
      <c r="HR1322" s="16"/>
      <c r="HS1322" s="16"/>
      <c r="HT1322" s="16"/>
      <c r="HU1322" s="16"/>
      <c r="HV1322" s="16"/>
      <c r="HW1322" s="16"/>
      <c r="HX1322" s="16"/>
      <c r="HY1322" s="16"/>
      <c r="HZ1322" s="16"/>
      <c r="IA1322" s="16"/>
      <c r="IB1322" s="16"/>
      <c r="IC1322" s="16"/>
      <c r="ID1322" s="16"/>
      <c r="IE1322" s="16"/>
      <c r="IF1322" s="16"/>
      <c r="IG1322" s="16"/>
      <c r="IH1322" s="16"/>
      <c r="II1322" s="16"/>
      <c r="IJ1322" s="16"/>
      <c r="IK1322" s="16"/>
      <c r="IL1322" s="16"/>
      <c r="IM1322" s="16"/>
      <c r="IN1322" s="16"/>
      <c r="IO1322" s="16"/>
      <c r="IP1322" s="150"/>
      <c r="IQ1322" s="150">
        <f>SUM(IS1323:JV1323)</f>
        <v>0</v>
      </c>
      <c r="IR1322" s="152" t="e">
        <f>IQ1322/IP1322</f>
        <v>#DIV/0!</v>
      </c>
      <c r="IS1322" s="16"/>
      <c r="IT1322" s="16"/>
      <c r="IU1322" s="16"/>
      <c r="IV1322" s="16"/>
      <c r="IW1322" s="16"/>
      <c r="IX1322" s="16"/>
      <c r="IY1322" s="16"/>
      <c r="IZ1322" s="16"/>
      <c r="JA1322" s="16"/>
      <c r="JB1322" s="16"/>
      <c r="JC1322" s="16"/>
      <c r="JD1322" s="16"/>
      <c r="JE1322" s="16"/>
      <c r="JF1322" s="16"/>
      <c r="JG1322" s="16"/>
      <c r="JH1322" s="16"/>
      <c r="JI1322" s="16"/>
      <c r="JJ1322" s="16"/>
      <c r="JK1322" s="16"/>
      <c r="JL1322" s="16"/>
      <c r="JM1322" s="16"/>
      <c r="JN1322" s="16"/>
      <c r="JO1322" s="16"/>
      <c r="JP1322" s="16"/>
      <c r="JQ1322" s="16"/>
      <c r="JR1322" s="16"/>
      <c r="JS1322" s="16"/>
      <c r="JT1322" s="16"/>
      <c r="JU1322" s="23"/>
      <c r="JV1322" s="16"/>
      <c r="JW1322" s="150"/>
      <c r="JX1322" s="150">
        <f>SUM(JZ1323:LD1323)</f>
        <v>0</v>
      </c>
      <c r="JY1322" s="152" t="e">
        <f>JX1322/JW1322</f>
        <v>#DIV/0!</v>
      </c>
      <c r="JZ1322" s="16"/>
      <c r="KA1322" s="16"/>
      <c r="KB1322" s="16"/>
      <c r="KC1322" s="16"/>
      <c r="KD1322" s="16"/>
      <c r="KE1322" s="16"/>
      <c r="KF1322" s="16"/>
      <c r="KG1322" s="16"/>
      <c r="KH1322" s="16"/>
      <c r="KI1322" s="16"/>
      <c r="KJ1322" s="16"/>
      <c r="KK1322" s="16"/>
      <c r="KL1322" s="16"/>
      <c r="KM1322" s="16"/>
      <c r="KN1322" s="16"/>
      <c r="KO1322" s="16"/>
      <c r="KP1322" s="16"/>
      <c r="KQ1322" s="16"/>
      <c r="KR1322" s="16"/>
      <c r="KS1322" s="16"/>
      <c r="KT1322" s="16"/>
      <c r="KU1322" s="16"/>
      <c r="KV1322" s="16"/>
      <c r="KW1322" s="16"/>
      <c r="KX1322" s="16"/>
      <c r="KY1322" s="16"/>
      <c r="KZ1322" s="16"/>
      <c r="LA1322" s="16"/>
      <c r="LB1322" s="16"/>
      <c r="LC1322" s="16"/>
      <c r="LD1322" s="16"/>
      <c r="LE1322" s="150"/>
      <c r="LF1322" s="150">
        <f>SUM(LH1323:ML1323)</f>
        <v>0</v>
      </c>
      <c r="LG1322" s="152" t="e">
        <f>LF1322/LE1322</f>
        <v>#DIV/0!</v>
      </c>
      <c r="LH1322" s="16"/>
      <c r="LI1322" s="16"/>
      <c r="LJ1322" s="16"/>
      <c r="LK1322" s="16"/>
      <c r="LL1322" s="16"/>
      <c r="LM1322" s="16"/>
      <c r="LN1322" s="16"/>
      <c r="LO1322" s="16"/>
      <c r="LP1322" s="16"/>
      <c r="LQ1322" s="16"/>
      <c r="LR1322" s="16"/>
      <c r="LS1322" s="16"/>
      <c r="LT1322" s="16"/>
      <c r="LU1322" s="16"/>
      <c r="LV1322" s="16"/>
      <c r="LW1322" s="16"/>
      <c r="LX1322" s="16"/>
      <c r="LY1322" s="16"/>
      <c r="LZ1322" s="16"/>
      <c r="MA1322" s="16"/>
      <c r="MB1322" s="16"/>
      <c r="MC1322" s="16"/>
      <c r="MD1322" s="16"/>
      <c r="ME1322" s="16"/>
      <c r="MF1322" s="16"/>
      <c r="MG1322" s="16"/>
      <c r="MH1322" s="16"/>
      <c r="MI1322" s="16"/>
      <c r="MJ1322" s="16"/>
      <c r="MK1322" s="16"/>
      <c r="ML1322" s="16"/>
    </row>
    <row r="1323" spans="1:350" ht="13.9" customHeight="1" outlineLevel="2" x14ac:dyDescent="0.2">
      <c r="A1323" s="186"/>
      <c r="B1323" s="182"/>
      <c r="C1323" s="155"/>
      <c r="D1323" s="155"/>
      <c r="E1323" s="176"/>
      <c r="F1323" s="176"/>
      <c r="G1323" s="176"/>
      <c r="H1323" s="171"/>
      <c r="I1323" s="171"/>
      <c r="J1323" s="213"/>
      <c r="K1323" s="213"/>
      <c r="L1323" s="173"/>
      <c r="M1323" s="173"/>
      <c r="N1323" s="184"/>
      <c r="O1323" s="157"/>
      <c r="P1323" s="17" t="s">
        <v>26</v>
      </c>
      <c r="Q1323" s="151"/>
      <c r="R1323" s="151"/>
      <c r="S1323" s="153"/>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151"/>
      <c r="AY1323" s="151"/>
      <c r="AZ1323" s="153"/>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c r="CF1323" s="151"/>
      <c r="CG1323" s="151"/>
      <c r="CH1323" s="153"/>
      <c r="CI1323" s="141"/>
      <c r="CJ1323" s="141"/>
      <c r="CK1323" s="141"/>
      <c r="CL1323" s="141"/>
      <c r="CM1323" s="141"/>
      <c r="CN1323" s="141"/>
      <c r="CO1323" s="141"/>
      <c r="CP1323" s="141"/>
      <c r="CQ1323" s="141"/>
      <c r="CR1323" s="141"/>
      <c r="CS1323" s="141"/>
      <c r="CT1323" s="141"/>
      <c r="CU1323" s="141"/>
      <c r="CV1323" s="141"/>
      <c r="CW1323" s="141"/>
      <c r="CX1323" s="141"/>
      <c r="CY1323" s="141"/>
      <c r="CZ1323" s="141"/>
      <c r="DA1323" s="141"/>
      <c r="DB1323" s="141"/>
      <c r="DC1323" s="141"/>
      <c r="DD1323" s="141"/>
      <c r="DE1323" s="141"/>
      <c r="DF1323" s="141"/>
      <c r="DG1323" s="141"/>
      <c r="DH1323" s="141"/>
      <c r="DI1323" s="141"/>
      <c r="DJ1323" s="141"/>
      <c r="DK1323" s="141"/>
      <c r="DL1323" s="141"/>
      <c r="DM1323" s="141"/>
      <c r="DN1323" s="151"/>
      <c r="DO1323" s="151"/>
      <c r="DP1323" s="153"/>
      <c r="DQ1323" s="24"/>
      <c r="DR1323" s="24"/>
      <c r="DS1323" s="24"/>
      <c r="DT1323" s="24"/>
      <c r="DU1323" s="24"/>
      <c r="DV1323" s="24"/>
      <c r="DW1323" s="24"/>
      <c r="DX1323" s="24"/>
      <c r="DY1323" s="24"/>
      <c r="DZ1323" s="24"/>
      <c r="EA1323" s="24"/>
      <c r="EB1323" s="24"/>
      <c r="EC1323" s="24"/>
      <c r="ED1323" s="24"/>
      <c r="EE1323" s="24"/>
      <c r="EF1323" s="24"/>
      <c r="EG1323" s="24"/>
      <c r="EH1323" s="24"/>
      <c r="EI1323" s="24"/>
      <c r="EJ1323" s="24"/>
      <c r="EK1323" s="24"/>
      <c r="EL1323" s="24"/>
      <c r="EM1323" s="24"/>
      <c r="EN1323" s="24"/>
      <c r="EO1323" s="24"/>
      <c r="EP1323" s="24"/>
      <c r="EQ1323" s="24"/>
      <c r="ER1323" s="24"/>
      <c r="ES1323" s="151"/>
      <c r="ET1323" s="151"/>
      <c r="EU1323" s="153"/>
      <c r="EV1323" s="24"/>
      <c r="EW1323" s="125"/>
      <c r="EX1323" s="24"/>
      <c r="EY1323" s="24"/>
      <c r="EZ1323" s="24"/>
      <c r="FA1323" s="24"/>
      <c r="FB1323" s="24"/>
      <c r="FC1323" s="24"/>
      <c r="FD1323" s="24"/>
      <c r="FE1323" s="24"/>
      <c r="FF1323" s="24"/>
      <c r="FG1323" s="24"/>
      <c r="FH1323" s="24"/>
      <c r="FI1323" s="24"/>
      <c r="FJ1323" s="24"/>
      <c r="FK1323" s="24"/>
      <c r="FL1323" s="24"/>
      <c r="FM1323" s="24"/>
      <c r="FN1323" s="24"/>
      <c r="FO1323" s="24"/>
      <c r="FP1323" s="24"/>
      <c r="FQ1323" s="24"/>
      <c r="FR1323" s="24"/>
      <c r="FS1323" s="24"/>
      <c r="FT1323" s="24"/>
      <c r="FU1323" s="24"/>
      <c r="FV1323" s="24"/>
      <c r="FW1323" s="24"/>
      <c r="FX1323" s="24"/>
      <c r="FY1323" s="24"/>
      <c r="FZ1323" s="24"/>
      <c r="GA1323" s="151"/>
      <c r="GB1323" s="151"/>
      <c r="GC1323" s="153"/>
      <c r="GD1323" s="24"/>
      <c r="GE1323" s="24"/>
      <c r="GF1323" s="24"/>
      <c r="GG1323" s="24"/>
      <c r="GH1323" s="24"/>
      <c r="GI1323" s="24"/>
      <c r="GJ1323" s="24"/>
      <c r="GK1323" s="24"/>
      <c r="GL1323" s="24"/>
      <c r="GM1323" s="24"/>
      <c r="GN1323" s="24"/>
      <c r="GO1323" s="24"/>
      <c r="GP1323" s="24"/>
      <c r="GQ1323" s="24"/>
      <c r="GR1323" s="24"/>
      <c r="GS1323" s="24"/>
      <c r="GT1323" s="24"/>
      <c r="GU1323" s="24"/>
      <c r="GV1323" s="24"/>
      <c r="GW1323" s="24"/>
      <c r="GX1323" s="24"/>
      <c r="GY1323" s="24"/>
      <c r="GZ1323" s="24"/>
      <c r="HA1323" s="24"/>
      <c r="HB1323" s="24"/>
      <c r="HC1323" s="24"/>
      <c r="HD1323" s="24"/>
      <c r="HE1323" s="24"/>
      <c r="HF1323" s="24"/>
      <c r="HG1323" s="24"/>
      <c r="HH1323" s="151"/>
      <c r="HI1323" s="151"/>
      <c r="HJ1323" s="153"/>
      <c r="HK1323" s="24"/>
      <c r="HL1323" s="24"/>
      <c r="HM1323" s="24"/>
      <c r="HN1323" s="24"/>
      <c r="HO1323" s="24"/>
      <c r="HP1323" s="24"/>
      <c r="HQ1323" s="24"/>
      <c r="HR1323" s="24"/>
      <c r="HS1323" s="24"/>
      <c r="HT1323" s="24"/>
      <c r="HU1323" s="24"/>
      <c r="HV1323" s="24"/>
      <c r="HW1323" s="24"/>
      <c r="HX1323" s="24"/>
      <c r="HY1323" s="24"/>
      <c r="HZ1323" s="24"/>
      <c r="IA1323" s="24"/>
      <c r="IB1323" s="24"/>
      <c r="IC1323" s="24"/>
      <c r="ID1323" s="24"/>
      <c r="IE1323" s="24"/>
      <c r="IF1323" s="24"/>
      <c r="IG1323" s="24"/>
      <c r="IH1323" s="24"/>
      <c r="II1323" s="24"/>
      <c r="IJ1323" s="24"/>
      <c r="IK1323" s="24"/>
      <c r="IL1323" s="24"/>
      <c r="IM1323" s="24"/>
      <c r="IN1323" s="24"/>
      <c r="IO1323" s="24"/>
      <c r="IP1323" s="151"/>
      <c r="IQ1323" s="151"/>
      <c r="IR1323" s="153"/>
      <c r="IS1323" s="24"/>
      <c r="IT1323" s="24"/>
      <c r="IU1323" s="24"/>
      <c r="IV1323" s="24"/>
      <c r="IW1323" s="24"/>
      <c r="IX1323" s="24"/>
      <c r="IY1323" s="24"/>
      <c r="IZ1323" s="24"/>
      <c r="JA1323" s="24"/>
      <c r="JB1323" s="24"/>
      <c r="JC1323" s="24"/>
      <c r="JD1323" s="24"/>
      <c r="JE1323" s="24"/>
      <c r="JF1323" s="24"/>
      <c r="JG1323" s="24"/>
      <c r="JH1323" s="24"/>
      <c r="JI1323" s="24"/>
      <c r="JJ1323" s="24"/>
      <c r="JK1323" s="24"/>
      <c r="JL1323" s="24"/>
      <c r="JM1323" s="24"/>
      <c r="JN1323" s="24"/>
      <c r="JO1323" s="24"/>
      <c r="JP1323" s="24"/>
      <c r="JQ1323" s="24"/>
      <c r="JR1323" s="24"/>
      <c r="JS1323" s="24"/>
      <c r="JT1323" s="24"/>
      <c r="JU1323" s="25"/>
      <c r="JV1323" s="24"/>
      <c r="JW1323" s="151"/>
      <c r="JX1323" s="151"/>
      <c r="JY1323" s="153"/>
      <c r="JZ1323" s="24"/>
      <c r="KA1323" s="24"/>
      <c r="KB1323" s="24"/>
      <c r="KC1323" s="24"/>
      <c r="KD1323" s="24"/>
      <c r="KE1323" s="24"/>
      <c r="KF1323" s="24"/>
      <c r="KG1323" s="24"/>
      <c r="KH1323" s="24"/>
      <c r="KI1323" s="24"/>
      <c r="KJ1323" s="24"/>
      <c r="KK1323" s="24"/>
      <c r="KL1323" s="24"/>
      <c r="KM1323" s="24"/>
      <c r="KN1323" s="24"/>
      <c r="KO1323" s="24"/>
      <c r="KP1323" s="24"/>
      <c r="KQ1323" s="24"/>
      <c r="KR1323" s="24"/>
      <c r="KS1323" s="24"/>
      <c r="KT1323" s="24"/>
      <c r="KU1323" s="24"/>
      <c r="KV1323" s="24"/>
      <c r="KW1323" s="24"/>
      <c r="KX1323" s="24"/>
      <c r="KY1323" s="24"/>
      <c r="KZ1323" s="24"/>
      <c r="LA1323" s="24"/>
      <c r="LB1323" s="24"/>
      <c r="LC1323" s="24"/>
      <c r="LD1323" s="24"/>
      <c r="LE1323" s="151"/>
      <c r="LF1323" s="151"/>
      <c r="LG1323" s="153"/>
      <c r="LH1323" s="24"/>
      <c r="LI1323" s="24"/>
      <c r="LJ1323" s="24"/>
      <c r="LK1323" s="24"/>
      <c r="LL1323" s="24"/>
      <c r="LM1323" s="24"/>
      <c r="LN1323" s="24"/>
      <c r="LO1323" s="24"/>
      <c r="LP1323" s="24"/>
      <c r="LQ1323" s="24"/>
      <c r="LR1323" s="24"/>
      <c r="LS1323" s="24"/>
      <c r="LT1323" s="24"/>
      <c r="LU1323" s="24"/>
      <c r="LV1323" s="24"/>
      <c r="LW1323" s="24"/>
      <c r="LX1323" s="24"/>
      <c r="LY1323" s="24"/>
      <c r="LZ1323" s="24"/>
      <c r="MA1323" s="24"/>
      <c r="MB1323" s="24"/>
      <c r="MC1323" s="24"/>
      <c r="MD1323" s="24"/>
      <c r="ME1323" s="24"/>
      <c r="MF1323" s="24"/>
      <c r="MG1323" s="24"/>
      <c r="MH1323" s="24"/>
      <c r="MI1323" s="24"/>
      <c r="MJ1323" s="24"/>
      <c r="MK1323" s="24"/>
      <c r="ML1323" s="24"/>
    </row>
    <row r="1324" spans="1:350" ht="13.9" customHeight="1" outlineLevel="2" x14ac:dyDescent="0.2">
      <c r="A1324" s="185" t="s">
        <v>790</v>
      </c>
      <c r="B1324" s="181" t="s">
        <v>774</v>
      </c>
      <c r="C1324" s="154" t="s">
        <v>59</v>
      </c>
      <c r="D1324" s="154">
        <v>6</v>
      </c>
      <c r="E1324" s="175"/>
      <c r="F1324" s="175">
        <f>D1324-E1324</f>
        <v>6</v>
      </c>
      <c r="G1324" s="175" t="s">
        <v>1176</v>
      </c>
      <c r="H1324" s="170" t="s">
        <v>893</v>
      </c>
      <c r="I1324" s="170" t="s">
        <v>973</v>
      </c>
      <c r="J1324" s="212">
        <f ca="1">E1324+Q1324+AX1324+CF1324+DN1324+ES1324+GA1324+HH1324+IP1324+JW1324+LE1324</f>
        <v>6</v>
      </c>
      <c r="K1324" s="212">
        <f>E1324+R1324+AY1324+CG1324+DO1324+ET1324+GB1324+HI1324+IQ1324+JX1324+LF1324</f>
        <v>0</v>
      </c>
      <c r="L1324" s="172">
        <f ca="1">K1324/J1324</f>
        <v>0</v>
      </c>
      <c r="M1324" s="172">
        <f>K1324/D1324</f>
        <v>0</v>
      </c>
      <c r="N1324" s="183">
        <f ca="1">SUMIF($EV$8:$FZ$9,$O$5,$EV1325:$FZ1325)-SUMIF($EV$8:$FZ$9,$Q$5,$EV1325:$FZ1325)</f>
        <v>0</v>
      </c>
      <c r="O1324" s="156"/>
      <c r="P1324" s="16" t="s">
        <v>25</v>
      </c>
      <c r="Q1324" s="150">
        <f t="shared" ca="1" si="3433"/>
        <v>0</v>
      </c>
      <c r="R1324" s="150">
        <f>SUM(T1325:AW1325)</f>
        <v>0</v>
      </c>
      <c r="S1324" s="152" t="e">
        <f ca="1">R1324/Q1324</f>
        <v>#DIV/0!</v>
      </c>
      <c r="T1324" s="16"/>
      <c r="U1324" s="16"/>
      <c r="V1324" s="16"/>
      <c r="W1324" s="16"/>
      <c r="X1324" s="16"/>
      <c r="Y1324" s="16"/>
      <c r="Z1324" s="16"/>
      <c r="AA1324" s="16"/>
      <c r="AB1324" s="16"/>
      <c r="AC1324" s="16"/>
      <c r="AD1324" s="16"/>
      <c r="AE1324" s="16"/>
      <c r="AF1324" s="16"/>
      <c r="AG1324" s="16"/>
      <c r="AH1324" s="16"/>
      <c r="AI1324" s="16"/>
      <c r="AJ1324" s="16"/>
      <c r="AK1324" s="16"/>
      <c r="AL1324" s="16"/>
      <c r="AM1324" s="16"/>
      <c r="AN1324" s="16"/>
      <c r="AO1324" s="16"/>
      <c r="AP1324" s="16"/>
      <c r="AQ1324" s="16"/>
      <c r="AR1324" s="16"/>
      <c r="AS1324" s="16"/>
      <c r="AT1324" s="16"/>
      <c r="AU1324" s="16"/>
      <c r="AV1324" s="16"/>
      <c r="AW1324" s="16"/>
      <c r="AX1324" s="150">
        <f t="shared" ca="1" si="3411"/>
        <v>0</v>
      </c>
      <c r="AY1324" s="150">
        <f>SUM(BA1325:CE1325)</f>
        <v>0</v>
      </c>
      <c r="AZ1324" s="152" t="e">
        <f ca="1">AY1324/AX1324</f>
        <v>#DIV/0!</v>
      </c>
      <c r="BA1324" s="16"/>
      <c r="BB1324" s="16"/>
      <c r="BC1324" s="16"/>
      <c r="BD1324" s="16"/>
      <c r="BE1324" s="16"/>
      <c r="BF1324" s="16"/>
      <c r="BG1324" s="16"/>
      <c r="BH1324" s="16"/>
      <c r="BI1324" s="16"/>
      <c r="BJ1324" s="16"/>
      <c r="BK1324" s="16"/>
      <c r="BL1324" s="16"/>
      <c r="BM1324" s="16"/>
      <c r="BN1324" s="16"/>
      <c r="BO1324" s="16"/>
      <c r="BP1324" s="16"/>
      <c r="BQ1324" s="16"/>
      <c r="BR1324" s="16"/>
      <c r="BS1324" s="16"/>
      <c r="BT1324" s="16"/>
      <c r="BU1324" s="16"/>
      <c r="BV1324" s="16"/>
      <c r="BW1324" s="16"/>
      <c r="BX1324" s="16"/>
      <c r="BY1324" s="16"/>
      <c r="BZ1324" s="16"/>
      <c r="CA1324" s="16"/>
      <c r="CB1324" s="16"/>
      <c r="CC1324" s="16"/>
      <c r="CD1324" s="16"/>
      <c r="CE1324" s="16"/>
      <c r="CF1324" s="150">
        <f t="shared" ref="CF1324" si="3449">SUM(CI1324:DM1324)</f>
        <v>0</v>
      </c>
      <c r="CG1324" s="150">
        <f>SUM(CI1325:DM1325)</f>
        <v>0</v>
      </c>
      <c r="CH1324" s="152" t="e">
        <f>CG1324/CF1324</f>
        <v>#DIV/0!</v>
      </c>
      <c r="CI1324" s="129"/>
      <c r="CJ1324" s="129"/>
      <c r="CK1324" s="129"/>
      <c r="CL1324" s="129"/>
      <c r="CM1324" s="129"/>
      <c r="CN1324" s="129"/>
      <c r="CO1324" s="129"/>
      <c r="CP1324" s="129"/>
      <c r="CQ1324" s="129"/>
      <c r="CR1324" s="129"/>
      <c r="CS1324" s="129"/>
      <c r="CT1324" s="129"/>
      <c r="CU1324" s="129"/>
      <c r="CV1324" s="129"/>
      <c r="CW1324" s="129"/>
      <c r="CX1324" s="129"/>
      <c r="CY1324" s="129"/>
      <c r="CZ1324" s="129"/>
      <c r="DA1324" s="129"/>
      <c r="DB1324" s="129"/>
      <c r="DC1324" s="129"/>
      <c r="DD1324" s="129"/>
      <c r="DE1324" s="129"/>
      <c r="DF1324" s="129"/>
      <c r="DG1324" s="129"/>
      <c r="DH1324" s="129"/>
      <c r="DI1324" s="129"/>
      <c r="DJ1324" s="129"/>
      <c r="DK1324" s="129"/>
      <c r="DL1324" s="129"/>
      <c r="DM1324" s="129"/>
      <c r="DN1324" s="150">
        <f t="shared" ref="DN1324" si="3450">SUM(DQ1324:ER1324)</f>
        <v>1</v>
      </c>
      <c r="DO1324" s="150">
        <f>SUM(DQ1325:ER1325)</f>
        <v>0</v>
      </c>
      <c r="DP1324" s="152">
        <f t="shared" si="3419"/>
        <v>0</v>
      </c>
      <c r="DQ1324" s="16"/>
      <c r="DR1324" s="16"/>
      <c r="DS1324" s="16"/>
      <c r="DT1324" s="16">
        <v>1</v>
      </c>
      <c r="DU1324" s="16"/>
      <c r="DV1324" s="16"/>
      <c r="DW1324" s="16"/>
      <c r="DX1324" s="16"/>
      <c r="DY1324" s="16"/>
      <c r="DZ1324" s="16"/>
      <c r="EA1324" s="16"/>
      <c r="EB1324" s="16"/>
      <c r="EC1324" s="16"/>
      <c r="ED1324" s="16"/>
      <c r="EE1324" s="16"/>
      <c r="EF1324" s="16"/>
      <c r="EG1324" s="16"/>
      <c r="EH1324" s="16"/>
      <c r="EI1324" s="16"/>
      <c r="EJ1324" s="16"/>
      <c r="EK1324" s="16"/>
      <c r="EL1324" s="16"/>
      <c r="EM1324" s="16"/>
      <c r="EN1324" s="16"/>
      <c r="EO1324" s="16"/>
      <c r="EP1324" s="16"/>
      <c r="EQ1324" s="16"/>
      <c r="ER1324" s="16"/>
      <c r="ES1324" s="150">
        <f t="shared" ca="1" si="3387"/>
        <v>2</v>
      </c>
      <c r="ET1324" s="150">
        <f t="shared" si="3276"/>
        <v>0</v>
      </c>
      <c r="EU1324" s="152">
        <f t="shared" ca="1" si="3277"/>
        <v>0</v>
      </c>
      <c r="EV1324" s="16"/>
      <c r="EW1324" s="67"/>
      <c r="EX1324" s="16"/>
      <c r="EY1324" s="16"/>
      <c r="EZ1324" s="16"/>
      <c r="FA1324" s="16"/>
      <c r="FB1324" s="16"/>
      <c r="FC1324" s="16"/>
      <c r="FD1324" s="16"/>
      <c r="FE1324" s="16"/>
      <c r="FF1324" s="16">
        <v>1</v>
      </c>
      <c r="FG1324" s="16"/>
      <c r="FH1324" s="16"/>
      <c r="FI1324" s="16"/>
      <c r="FJ1324" s="16"/>
      <c r="FK1324" s="16"/>
      <c r="FL1324" s="16"/>
      <c r="FM1324" s="16"/>
      <c r="FN1324" s="16"/>
      <c r="FO1324" s="16"/>
      <c r="FP1324" s="16"/>
      <c r="FQ1324" s="16"/>
      <c r="FR1324" s="16"/>
      <c r="FS1324" s="16"/>
      <c r="FT1324" s="16"/>
      <c r="FU1324" s="16"/>
      <c r="FV1324" s="16"/>
      <c r="FW1324" s="16"/>
      <c r="FX1324" s="16">
        <v>1</v>
      </c>
      <c r="FY1324" s="16"/>
      <c r="FZ1324" s="16"/>
      <c r="GA1324" s="150">
        <f t="shared" ref="GA1324" ca="1" si="3451">SUMIF($GD$8:$HG$9,$O$5,GD1324:HG1324)</f>
        <v>3</v>
      </c>
      <c r="GB1324" s="150">
        <f t="shared" ref="GB1324" si="3452">SUM(GD1325:HG1325)</f>
        <v>0</v>
      </c>
      <c r="GC1324" s="152">
        <f t="shared" ref="GC1324" ca="1" si="3453">GB1324/GA1324</f>
        <v>0</v>
      </c>
      <c r="GD1324" s="16"/>
      <c r="GE1324" s="16"/>
      <c r="GF1324" s="16"/>
      <c r="GG1324" s="16">
        <v>1</v>
      </c>
      <c r="GH1324" s="16"/>
      <c r="GI1324" s="16"/>
      <c r="GJ1324" s="16"/>
      <c r="GK1324" s="16"/>
      <c r="GL1324" s="16"/>
      <c r="GM1324" s="16"/>
      <c r="GN1324" s="16"/>
      <c r="GO1324" s="16"/>
      <c r="GP1324" s="16">
        <v>1</v>
      </c>
      <c r="GQ1324" s="16"/>
      <c r="GR1324" s="16"/>
      <c r="GS1324" s="16"/>
      <c r="GT1324" s="16"/>
      <c r="GU1324" s="16"/>
      <c r="GV1324" s="16"/>
      <c r="GW1324" s="16"/>
      <c r="GX1324" s="16"/>
      <c r="GY1324" s="16">
        <v>1</v>
      </c>
      <c r="GZ1324" s="16"/>
      <c r="HA1324" s="16"/>
      <c r="HB1324" s="16"/>
      <c r="HC1324" s="16"/>
      <c r="HD1324" s="16"/>
      <c r="HE1324" s="16"/>
      <c r="HF1324" s="16"/>
      <c r="HG1324" s="16"/>
      <c r="HH1324" s="150"/>
      <c r="HI1324" s="150">
        <f>SUM(HK1325:IO1325)</f>
        <v>0</v>
      </c>
      <c r="HJ1324" s="152" t="e">
        <f>HI1324/HH1324</f>
        <v>#DIV/0!</v>
      </c>
      <c r="HK1324" s="16"/>
      <c r="HL1324" s="16"/>
      <c r="HM1324" s="16"/>
      <c r="HN1324" s="16"/>
      <c r="HO1324" s="16"/>
      <c r="HP1324" s="16"/>
      <c r="HQ1324" s="16"/>
      <c r="HR1324" s="16"/>
      <c r="HS1324" s="16"/>
      <c r="HT1324" s="16"/>
      <c r="HU1324" s="16"/>
      <c r="HV1324" s="16"/>
      <c r="HW1324" s="16"/>
      <c r="HX1324" s="16"/>
      <c r="HY1324" s="16"/>
      <c r="HZ1324" s="16"/>
      <c r="IA1324" s="16"/>
      <c r="IB1324" s="16"/>
      <c r="IC1324" s="16"/>
      <c r="ID1324" s="16"/>
      <c r="IE1324" s="16"/>
      <c r="IF1324" s="16"/>
      <c r="IG1324" s="16"/>
      <c r="IH1324" s="16"/>
      <c r="II1324" s="16"/>
      <c r="IJ1324" s="16"/>
      <c r="IK1324" s="16"/>
      <c r="IL1324" s="16"/>
      <c r="IM1324" s="16"/>
      <c r="IN1324" s="16"/>
      <c r="IO1324" s="16"/>
      <c r="IP1324" s="150"/>
      <c r="IQ1324" s="150">
        <f>SUM(IS1325:JV1325)</f>
        <v>0</v>
      </c>
      <c r="IR1324" s="152" t="e">
        <f>IQ1324/IP1324</f>
        <v>#DIV/0!</v>
      </c>
      <c r="IS1324" s="16"/>
      <c r="IT1324" s="16"/>
      <c r="IU1324" s="16"/>
      <c r="IV1324" s="16"/>
      <c r="IW1324" s="16"/>
      <c r="IX1324" s="16"/>
      <c r="IY1324" s="16"/>
      <c r="IZ1324" s="16"/>
      <c r="JA1324" s="16"/>
      <c r="JB1324" s="16"/>
      <c r="JC1324" s="16"/>
      <c r="JD1324" s="16"/>
      <c r="JE1324" s="16"/>
      <c r="JF1324" s="16"/>
      <c r="JG1324" s="16"/>
      <c r="JH1324" s="16"/>
      <c r="JI1324" s="16"/>
      <c r="JJ1324" s="16"/>
      <c r="JK1324" s="16"/>
      <c r="JL1324" s="16"/>
      <c r="JM1324" s="16"/>
      <c r="JN1324" s="16"/>
      <c r="JO1324" s="16"/>
      <c r="JP1324" s="16"/>
      <c r="JQ1324" s="16"/>
      <c r="JR1324" s="16"/>
      <c r="JS1324" s="16"/>
      <c r="JT1324" s="16"/>
      <c r="JU1324" s="23"/>
      <c r="JV1324" s="16"/>
      <c r="JW1324" s="150"/>
      <c r="JX1324" s="150">
        <f>SUM(JZ1325:LD1325)</f>
        <v>0</v>
      </c>
      <c r="JY1324" s="152" t="e">
        <f>JX1324/JW1324</f>
        <v>#DIV/0!</v>
      </c>
      <c r="JZ1324" s="16"/>
      <c r="KA1324" s="16"/>
      <c r="KB1324" s="16"/>
      <c r="KC1324" s="16"/>
      <c r="KD1324" s="16"/>
      <c r="KE1324" s="16"/>
      <c r="KF1324" s="16"/>
      <c r="KG1324" s="16"/>
      <c r="KH1324" s="16"/>
      <c r="KI1324" s="16"/>
      <c r="KJ1324" s="16"/>
      <c r="KK1324" s="16"/>
      <c r="KL1324" s="16"/>
      <c r="KM1324" s="16"/>
      <c r="KN1324" s="16"/>
      <c r="KO1324" s="16"/>
      <c r="KP1324" s="16"/>
      <c r="KQ1324" s="16"/>
      <c r="KR1324" s="16"/>
      <c r="KS1324" s="16"/>
      <c r="KT1324" s="16"/>
      <c r="KU1324" s="16"/>
      <c r="KV1324" s="16"/>
      <c r="KW1324" s="16"/>
      <c r="KX1324" s="16"/>
      <c r="KY1324" s="16"/>
      <c r="KZ1324" s="16"/>
      <c r="LA1324" s="16"/>
      <c r="LB1324" s="16"/>
      <c r="LC1324" s="16"/>
      <c r="LD1324" s="16"/>
      <c r="LE1324" s="150"/>
      <c r="LF1324" s="150">
        <f>SUM(LH1325:ML1325)</f>
        <v>0</v>
      </c>
      <c r="LG1324" s="152" t="e">
        <f>LF1324/LE1324</f>
        <v>#DIV/0!</v>
      </c>
      <c r="LH1324" s="16"/>
      <c r="LI1324" s="16"/>
      <c r="LJ1324" s="16"/>
      <c r="LK1324" s="16"/>
      <c r="LL1324" s="16"/>
      <c r="LM1324" s="16"/>
      <c r="LN1324" s="16"/>
      <c r="LO1324" s="16"/>
      <c r="LP1324" s="16"/>
      <c r="LQ1324" s="16"/>
      <c r="LR1324" s="16"/>
      <c r="LS1324" s="16"/>
      <c r="LT1324" s="16"/>
      <c r="LU1324" s="16"/>
      <c r="LV1324" s="16"/>
      <c r="LW1324" s="16"/>
      <c r="LX1324" s="16"/>
      <c r="LY1324" s="16"/>
      <c r="LZ1324" s="16"/>
      <c r="MA1324" s="16"/>
      <c r="MB1324" s="16"/>
      <c r="MC1324" s="16"/>
      <c r="MD1324" s="16"/>
      <c r="ME1324" s="16"/>
      <c r="MF1324" s="16"/>
      <c r="MG1324" s="16"/>
      <c r="MH1324" s="16"/>
      <c r="MI1324" s="16"/>
      <c r="MJ1324" s="16"/>
      <c r="MK1324" s="16"/>
      <c r="ML1324" s="16"/>
    </row>
    <row r="1325" spans="1:350" ht="13.9" customHeight="1" outlineLevel="2" x14ac:dyDescent="0.2">
      <c r="A1325" s="186"/>
      <c r="B1325" s="182"/>
      <c r="C1325" s="155"/>
      <c r="D1325" s="155"/>
      <c r="E1325" s="176"/>
      <c r="F1325" s="176"/>
      <c r="G1325" s="176"/>
      <c r="H1325" s="171"/>
      <c r="I1325" s="171"/>
      <c r="J1325" s="213"/>
      <c r="K1325" s="213"/>
      <c r="L1325" s="173"/>
      <c r="M1325" s="173"/>
      <c r="N1325" s="184"/>
      <c r="O1325" s="157"/>
      <c r="P1325" s="17" t="s">
        <v>26</v>
      </c>
      <c r="Q1325" s="151"/>
      <c r="R1325" s="151"/>
      <c r="S1325" s="153"/>
      <c r="T1325" s="24"/>
      <c r="U1325" s="24"/>
      <c r="V1325" s="24"/>
      <c r="W1325" s="24"/>
      <c r="X1325" s="24"/>
      <c r="Y1325" s="24"/>
      <c r="Z1325" s="24"/>
      <c r="AA1325" s="24"/>
      <c r="AB1325" s="24"/>
      <c r="AC1325" s="24"/>
      <c r="AD1325" s="24"/>
      <c r="AE1325" s="24"/>
      <c r="AF1325" s="24"/>
      <c r="AG1325" s="24"/>
      <c r="AH1325" s="24"/>
      <c r="AI1325" s="24"/>
      <c r="AJ1325" s="24"/>
      <c r="AK1325" s="24"/>
      <c r="AL1325" s="24"/>
      <c r="AM1325" s="24"/>
      <c r="AN1325" s="24"/>
      <c r="AO1325" s="24"/>
      <c r="AP1325" s="24"/>
      <c r="AQ1325" s="24"/>
      <c r="AR1325" s="24"/>
      <c r="AS1325" s="24"/>
      <c r="AT1325" s="24"/>
      <c r="AU1325" s="24"/>
      <c r="AV1325" s="24"/>
      <c r="AW1325" s="24"/>
      <c r="AX1325" s="151"/>
      <c r="AY1325" s="151"/>
      <c r="AZ1325" s="153"/>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c r="CF1325" s="151"/>
      <c r="CG1325" s="151"/>
      <c r="CH1325" s="153"/>
      <c r="CI1325" s="141"/>
      <c r="CJ1325" s="141"/>
      <c r="CK1325" s="141"/>
      <c r="CL1325" s="141"/>
      <c r="CM1325" s="141"/>
      <c r="CN1325" s="141"/>
      <c r="CO1325" s="141"/>
      <c r="CP1325" s="141"/>
      <c r="CQ1325" s="141"/>
      <c r="CR1325" s="141"/>
      <c r="CS1325" s="141"/>
      <c r="CT1325" s="141"/>
      <c r="CU1325" s="141"/>
      <c r="CV1325" s="141"/>
      <c r="CW1325" s="141"/>
      <c r="CX1325" s="141"/>
      <c r="CY1325" s="141"/>
      <c r="CZ1325" s="141"/>
      <c r="DA1325" s="141"/>
      <c r="DB1325" s="141"/>
      <c r="DC1325" s="141"/>
      <c r="DD1325" s="141"/>
      <c r="DE1325" s="141"/>
      <c r="DF1325" s="141"/>
      <c r="DG1325" s="141"/>
      <c r="DH1325" s="141"/>
      <c r="DI1325" s="141"/>
      <c r="DJ1325" s="141"/>
      <c r="DK1325" s="141"/>
      <c r="DL1325" s="141"/>
      <c r="DM1325" s="141"/>
      <c r="DN1325" s="151"/>
      <c r="DO1325" s="151"/>
      <c r="DP1325" s="153"/>
      <c r="DQ1325" s="24"/>
      <c r="DR1325" s="24"/>
      <c r="DS1325" s="24"/>
      <c r="DT1325" s="24"/>
      <c r="DU1325" s="24"/>
      <c r="DV1325" s="24"/>
      <c r="DW1325" s="24"/>
      <c r="DX1325" s="24"/>
      <c r="DY1325" s="24"/>
      <c r="DZ1325" s="24"/>
      <c r="EA1325" s="24"/>
      <c r="EB1325" s="24"/>
      <c r="EC1325" s="24"/>
      <c r="ED1325" s="24"/>
      <c r="EE1325" s="24"/>
      <c r="EF1325" s="24"/>
      <c r="EG1325" s="24"/>
      <c r="EH1325" s="24"/>
      <c r="EI1325" s="24"/>
      <c r="EJ1325" s="24"/>
      <c r="EK1325" s="24"/>
      <c r="EL1325" s="24"/>
      <c r="EM1325" s="24"/>
      <c r="EN1325" s="24"/>
      <c r="EO1325" s="24"/>
      <c r="EP1325" s="24"/>
      <c r="EQ1325" s="24"/>
      <c r="ER1325" s="24"/>
      <c r="ES1325" s="151"/>
      <c r="ET1325" s="151"/>
      <c r="EU1325" s="153"/>
      <c r="EV1325" s="24"/>
      <c r="EW1325" s="125"/>
      <c r="EX1325" s="24"/>
      <c r="EY1325" s="24"/>
      <c r="EZ1325" s="24"/>
      <c r="FA1325" s="24"/>
      <c r="FB1325" s="24"/>
      <c r="FC1325" s="24"/>
      <c r="FD1325" s="24"/>
      <c r="FE1325" s="24"/>
      <c r="FF1325" s="24"/>
      <c r="FG1325" s="24"/>
      <c r="FH1325" s="24"/>
      <c r="FI1325" s="24"/>
      <c r="FJ1325" s="24"/>
      <c r="FK1325" s="24"/>
      <c r="FL1325" s="24"/>
      <c r="FM1325" s="24"/>
      <c r="FN1325" s="24"/>
      <c r="FO1325" s="24"/>
      <c r="FP1325" s="24"/>
      <c r="FQ1325" s="24"/>
      <c r="FR1325" s="24"/>
      <c r="FS1325" s="24"/>
      <c r="FT1325" s="24"/>
      <c r="FU1325" s="24"/>
      <c r="FV1325" s="24"/>
      <c r="FW1325" s="24"/>
      <c r="FX1325" s="24"/>
      <c r="FY1325" s="24"/>
      <c r="FZ1325" s="24"/>
      <c r="GA1325" s="151"/>
      <c r="GB1325" s="151"/>
      <c r="GC1325" s="153"/>
      <c r="GD1325" s="24"/>
      <c r="GE1325" s="24"/>
      <c r="GF1325" s="24"/>
      <c r="GG1325" s="24"/>
      <c r="GH1325" s="24"/>
      <c r="GI1325" s="24"/>
      <c r="GJ1325" s="24"/>
      <c r="GK1325" s="24"/>
      <c r="GL1325" s="24"/>
      <c r="GM1325" s="24"/>
      <c r="GN1325" s="24"/>
      <c r="GO1325" s="24"/>
      <c r="GP1325" s="24"/>
      <c r="GQ1325" s="24"/>
      <c r="GR1325" s="24"/>
      <c r="GS1325" s="24"/>
      <c r="GT1325" s="24"/>
      <c r="GU1325" s="24"/>
      <c r="GV1325" s="24"/>
      <c r="GW1325" s="24"/>
      <c r="GX1325" s="24"/>
      <c r="GY1325" s="24"/>
      <c r="GZ1325" s="24"/>
      <c r="HA1325" s="24"/>
      <c r="HB1325" s="24"/>
      <c r="HC1325" s="24"/>
      <c r="HD1325" s="24"/>
      <c r="HE1325" s="24"/>
      <c r="HF1325" s="24"/>
      <c r="HG1325" s="24"/>
      <c r="HH1325" s="151"/>
      <c r="HI1325" s="151"/>
      <c r="HJ1325" s="153"/>
      <c r="HK1325" s="24"/>
      <c r="HL1325" s="24"/>
      <c r="HM1325" s="24"/>
      <c r="HN1325" s="24"/>
      <c r="HO1325" s="24"/>
      <c r="HP1325" s="24"/>
      <c r="HQ1325" s="24"/>
      <c r="HR1325" s="24"/>
      <c r="HS1325" s="24"/>
      <c r="HT1325" s="24"/>
      <c r="HU1325" s="24"/>
      <c r="HV1325" s="24"/>
      <c r="HW1325" s="24"/>
      <c r="HX1325" s="24"/>
      <c r="HY1325" s="24"/>
      <c r="HZ1325" s="24"/>
      <c r="IA1325" s="24"/>
      <c r="IB1325" s="24"/>
      <c r="IC1325" s="24"/>
      <c r="ID1325" s="24"/>
      <c r="IE1325" s="24"/>
      <c r="IF1325" s="24"/>
      <c r="IG1325" s="24"/>
      <c r="IH1325" s="24"/>
      <c r="II1325" s="24"/>
      <c r="IJ1325" s="24"/>
      <c r="IK1325" s="24"/>
      <c r="IL1325" s="24"/>
      <c r="IM1325" s="24"/>
      <c r="IN1325" s="24"/>
      <c r="IO1325" s="24"/>
      <c r="IP1325" s="151"/>
      <c r="IQ1325" s="151"/>
      <c r="IR1325" s="153"/>
      <c r="IS1325" s="24"/>
      <c r="IT1325" s="24"/>
      <c r="IU1325" s="24"/>
      <c r="IV1325" s="24"/>
      <c r="IW1325" s="24"/>
      <c r="IX1325" s="24"/>
      <c r="IY1325" s="24"/>
      <c r="IZ1325" s="24"/>
      <c r="JA1325" s="24"/>
      <c r="JB1325" s="24"/>
      <c r="JC1325" s="24"/>
      <c r="JD1325" s="24"/>
      <c r="JE1325" s="24"/>
      <c r="JF1325" s="24"/>
      <c r="JG1325" s="24"/>
      <c r="JH1325" s="24"/>
      <c r="JI1325" s="24"/>
      <c r="JJ1325" s="24"/>
      <c r="JK1325" s="24"/>
      <c r="JL1325" s="24"/>
      <c r="JM1325" s="24"/>
      <c r="JN1325" s="24"/>
      <c r="JO1325" s="24"/>
      <c r="JP1325" s="24"/>
      <c r="JQ1325" s="24"/>
      <c r="JR1325" s="24"/>
      <c r="JS1325" s="24"/>
      <c r="JT1325" s="24"/>
      <c r="JU1325" s="25"/>
      <c r="JV1325" s="24"/>
      <c r="JW1325" s="151"/>
      <c r="JX1325" s="151"/>
      <c r="JY1325" s="153"/>
      <c r="JZ1325" s="24"/>
      <c r="KA1325" s="24"/>
      <c r="KB1325" s="24"/>
      <c r="KC1325" s="24"/>
      <c r="KD1325" s="24"/>
      <c r="KE1325" s="24"/>
      <c r="KF1325" s="24"/>
      <c r="KG1325" s="24"/>
      <c r="KH1325" s="24"/>
      <c r="KI1325" s="24"/>
      <c r="KJ1325" s="24"/>
      <c r="KK1325" s="24"/>
      <c r="KL1325" s="24"/>
      <c r="KM1325" s="24"/>
      <c r="KN1325" s="24"/>
      <c r="KO1325" s="24"/>
      <c r="KP1325" s="24"/>
      <c r="KQ1325" s="24"/>
      <c r="KR1325" s="24"/>
      <c r="KS1325" s="24"/>
      <c r="KT1325" s="24"/>
      <c r="KU1325" s="24"/>
      <c r="KV1325" s="24"/>
      <c r="KW1325" s="24"/>
      <c r="KX1325" s="24"/>
      <c r="KY1325" s="24"/>
      <c r="KZ1325" s="24"/>
      <c r="LA1325" s="24"/>
      <c r="LB1325" s="24"/>
      <c r="LC1325" s="24"/>
      <c r="LD1325" s="24"/>
      <c r="LE1325" s="151"/>
      <c r="LF1325" s="151"/>
      <c r="LG1325" s="153"/>
      <c r="LH1325" s="24"/>
      <c r="LI1325" s="24"/>
      <c r="LJ1325" s="24"/>
      <c r="LK1325" s="24"/>
      <c r="LL1325" s="24"/>
      <c r="LM1325" s="24"/>
      <c r="LN1325" s="24"/>
      <c r="LO1325" s="24"/>
      <c r="LP1325" s="24"/>
      <c r="LQ1325" s="24"/>
      <c r="LR1325" s="24"/>
      <c r="LS1325" s="24"/>
      <c r="LT1325" s="24"/>
      <c r="LU1325" s="24"/>
      <c r="LV1325" s="24"/>
      <c r="LW1325" s="24"/>
      <c r="LX1325" s="24"/>
      <c r="LY1325" s="24"/>
      <c r="LZ1325" s="24"/>
      <c r="MA1325" s="24"/>
      <c r="MB1325" s="24"/>
      <c r="MC1325" s="24"/>
      <c r="MD1325" s="24"/>
      <c r="ME1325" s="24"/>
      <c r="MF1325" s="24"/>
      <c r="MG1325" s="24"/>
      <c r="MH1325" s="24"/>
      <c r="MI1325" s="24"/>
      <c r="MJ1325" s="24"/>
      <c r="MK1325" s="24"/>
      <c r="ML1325" s="24"/>
    </row>
    <row r="1326" spans="1:350" ht="13.9" customHeight="1" outlineLevel="2" x14ac:dyDescent="0.2">
      <c r="A1326" s="185" t="s">
        <v>791</v>
      </c>
      <c r="B1326" s="181" t="s">
        <v>775</v>
      </c>
      <c r="C1326" s="154" t="s">
        <v>59</v>
      </c>
      <c r="D1326" s="154">
        <v>2</v>
      </c>
      <c r="E1326" s="175"/>
      <c r="F1326" s="175">
        <f>D1326-E1326</f>
        <v>2</v>
      </c>
      <c r="G1326" s="175" t="s">
        <v>985</v>
      </c>
      <c r="H1326" s="170" t="s">
        <v>973</v>
      </c>
      <c r="I1326" s="170" t="s">
        <v>941</v>
      </c>
      <c r="J1326" s="212">
        <f ca="1">E1326+Q1326+AX1326+CF1326+DN1326+ES1326+GA1326+HH1326+IP1326+JW1326+LE1326</f>
        <v>0</v>
      </c>
      <c r="K1326" s="212">
        <f>E1326+R1326+AY1326+CG1326+DO1326+ET1326+GB1326+HI1326+IQ1326+JX1326+LF1326</f>
        <v>0</v>
      </c>
      <c r="L1326" s="172" t="e">
        <f ca="1">K1326/J1326</f>
        <v>#DIV/0!</v>
      </c>
      <c r="M1326" s="172">
        <f>K1326/D1326</f>
        <v>0</v>
      </c>
      <c r="N1326" s="183">
        <f ca="1">SUMIF($EV$8:$FZ$9,$O$5,$EV1327:$FZ1327)-SUMIF($EV$8:$FZ$9,$Q$5,$EV1327:$FZ1327)</f>
        <v>0</v>
      </c>
      <c r="O1326" s="156"/>
      <c r="P1326" s="16" t="s">
        <v>25</v>
      </c>
      <c r="Q1326" s="150">
        <f t="shared" ca="1" si="3433"/>
        <v>0</v>
      </c>
      <c r="R1326" s="150">
        <f>SUM(T1327:AW1327)</f>
        <v>0</v>
      </c>
      <c r="S1326" s="152" t="e">
        <f ca="1">R1326/Q1326</f>
        <v>#DIV/0!</v>
      </c>
      <c r="T1326" s="16"/>
      <c r="U1326" s="16"/>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c r="AU1326" s="16"/>
      <c r="AV1326" s="16"/>
      <c r="AW1326" s="16"/>
      <c r="AX1326" s="150">
        <f t="shared" ca="1" si="3411"/>
        <v>0</v>
      </c>
      <c r="AY1326" s="150">
        <f>SUM(BA1327:CE1327)</f>
        <v>0</v>
      </c>
      <c r="AZ1326" s="152" t="e">
        <f ca="1">AY1326/AX1326</f>
        <v>#DIV/0!</v>
      </c>
      <c r="BA1326" s="16"/>
      <c r="BB1326" s="16"/>
      <c r="BC1326" s="16"/>
      <c r="BD1326" s="16"/>
      <c r="BE1326" s="16"/>
      <c r="BF1326" s="16"/>
      <c r="BG1326" s="16"/>
      <c r="BH1326" s="16"/>
      <c r="BI1326" s="16"/>
      <c r="BJ1326" s="16"/>
      <c r="BK1326" s="16"/>
      <c r="BL1326" s="16"/>
      <c r="BM1326" s="16"/>
      <c r="BN1326" s="16"/>
      <c r="BO1326" s="16"/>
      <c r="BP1326" s="16"/>
      <c r="BQ1326" s="16"/>
      <c r="BR1326" s="16"/>
      <c r="BS1326" s="16"/>
      <c r="BT1326" s="16"/>
      <c r="BU1326" s="16"/>
      <c r="BV1326" s="16"/>
      <c r="BW1326" s="16"/>
      <c r="BX1326" s="16"/>
      <c r="BY1326" s="16"/>
      <c r="BZ1326" s="16"/>
      <c r="CA1326" s="16"/>
      <c r="CB1326" s="16"/>
      <c r="CC1326" s="16"/>
      <c r="CD1326" s="16"/>
      <c r="CE1326" s="16"/>
      <c r="CF1326" s="150">
        <f t="shared" ref="CF1326" si="3454">SUM(CI1326:DM1326)</f>
        <v>0</v>
      </c>
      <c r="CG1326" s="150">
        <f>SUM(CI1327:DM1327)</f>
        <v>0</v>
      </c>
      <c r="CH1326" s="152" t="e">
        <f>CG1326/CF1326</f>
        <v>#DIV/0!</v>
      </c>
      <c r="CI1326" s="129"/>
      <c r="CJ1326" s="129"/>
      <c r="CK1326" s="129"/>
      <c r="CL1326" s="129"/>
      <c r="CM1326" s="129"/>
      <c r="CN1326" s="129"/>
      <c r="CO1326" s="129"/>
      <c r="CP1326" s="129"/>
      <c r="CQ1326" s="129"/>
      <c r="CR1326" s="129"/>
      <c r="CS1326" s="129"/>
      <c r="CT1326" s="129"/>
      <c r="CU1326" s="129"/>
      <c r="CV1326" s="129"/>
      <c r="CW1326" s="129"/>
      <c r="CX1326" s="129"/>
      <c r="CY1326" s="129"/>
      <c r="CZ1326" s="129"/>
      <c r="DA1326" s="129"/>
      <c r="DB1326" s="129"/>
      <c r="DC1326" s="129"/>
      <c r="DD1326" s="129"/>
      <c r="DE1326" s="129"/>
      <c r="DF1326" s="129"/>
      <c r="DG1326" s="129"/>
      <c r="DH1326" s="129"/>
      <c r="DI1326" s="129"/>
      <c r="DJ1326" s="129"/>
      <c r="DK1326" s="129"/>
      <c r="DL1326" s="129"/>
      <c r="DM1326" s="129"/>
      <c r="DN1326" s="150">
        <f t="shared" ref="DN1326" si="3455">SUM(DQ1326:ER1326)</f>
        <v>0</v>
      </c>
      <c r="DO1326" s="150">
        <f>SUM(DQ1327:ER1327)</f>
        <v>0</v>
      </c>
      <c r="DP1326" s="152" t="e">
        <f t="shared" si="3419"/>
        <v>#DIV/0!</v>
      </c>
      <c r="DQ1326" s="16"/>
      <c r="DR1326" s="16"/>
      <c r="DS1326" s="16"/>
      <c r="DT1326" s="16"/>
      <c r="DU1326" s="16"/>
      <c r="DV1326" s="16"/>
      <c r="DW1326" s="16"/>
      <c r="DX1326" s="16"/>
      <c r="DY1326" s="16"/>
      <c r="DZ1326" s="16"/>
      <c r="EA1326" s="16"/>
      <c r="EB1326" s="16"/>
      <c r="EC1326" s="16"/>
      <c r="ED1326" s="16"/>
      <c r="EE1326" s="16"/>
      <c r="EF1326" s="16"/>
      <c r="EG1326" s="16"/>
      <c r="EH1326" s="16"/>
      <c r="EI1326" s="16"/>
      <c r="EJ1326" s="16"/>
      <c r="EK1326" s="16"/>
      <c r="EL1326" s="16"/>
      <c r="EM1326" s="16"/>
      <c r="EN1326" s="16"/>
      <c r="EO1326" s="16"/>
      <c r="EP1326" s="16"/>
      <c r="EQ1326" s="16"/>
      <c r="ER1326" s="16"/>
      <c r="ES1326" s="150">
        <f t="shared" ca="1" si="3387"/>
        <v>0</v>
      </c>
      <c r="ET1326" s="150">
        <f>SUM(EV1327:FZ1327)</f>
        <v>0</v>
      </c>
      <c r="EU1326" s="152" t="e">
        <f ca="1">ET1326/ES1326</f>
        <v>#DIV/0!</v>
      </c>
      <c r="EV1326" s="16"/>
      <c r="EW1326" s="67"/>
      <c r="EX1326" s="16"/>
      <c r="EY1326" s="16"/>
      <c r="EZ1326" s="16"/>
      <c r="FA1326" s="16"/>
      <c r="FB1326" s="16"/>
      <c r="FC1326" s="16"/>
      <c r="FD1326" s="16"/>
      <c r="FE1326" s="16"/>
      <c r="FF1326" s="16"/>
      <c r="FG1326" s="16"/>
      <c r="FH1326" s="16"/>
      <c r="FI1326" s="16"/>
      <c r="FJ1326" s="16"/>
      <c r="FK1326" s="16"/>
      <c r="FL1326" s="16"/>
      <c r="FM1326" s="16"/>
      <c r="FN1326" s="16"/>
      <c r="FO1326" s="16"/>
      <c r="FP1326" s="16"/>
      <c r="FQ1326" s="16"/>
      <c r="FR1326" s="16"/>
      <c r="FS1326" s="16"/>
      <c r="FT1326" s="16"/>
      <c r="FU1326" s="16"/>
      <c r="FV1326" s="16"/>
      <c r="FW1326" s="16"/>
      <c r="FX1326" s="16"/>
      <c r="FY1326" s="16"/>
      <c r="FZ1326" s="16"/>
      <c r="GA1326" s="150">
        <f t="shared" ref="GA1326" ca="1" si="3456">SUMIF($GD$8:$HG$9,$O$5,GD1326:HG1326)</f>
        <v>0</v>
      </c>
      <c r="GB1326" s="150">
        <f t="shared" ref="GB1326" si="3457">SUM(GD1327:HG1327)</f>
        <v>0</v>
      </c>
      <c r="GC1326" s="152" t="e">
        <f t="shared" ref="GC1326" ca="1" si="3458">GB1326/GA1326</f>
        <v>#DIV/0!</v>
      </c>
      <c r="GD1326" s="16"/>
      <c r="GE1326" s="16"/>
      <c r="GF1326" s="16"/>
      <c r="GG1326" s="16"/>
      <c r="GH1326" s="16"/>
      <c r="GI1326" s="16"/>
      <c r="GJ1326" s="16"/>
      <c r="GK1326" s="16"/>
      <c r="GL1326" s="16"/>
      <c r="GM1326" s="16"/>
      <c r="GN1326" s="16"/>
      <c r="GO1326" s="16"/>
      <c r="GP1326" s="16"/>
      <c r="GQ1326" s="16"/>
      <c r="GR1326" s="16"/>
      <c r="GS1326" s="16"/>
      <c r="GT1326" s="16"/>
      <c r="GU1326" s="16"/>
      <c r="GV1326" s="16"/>
      <c r="GW1326" s="16"/>
      <c r="GX1326" s="16"/>
      <c r="GY1326" s="16"/>
      <c r="GZ1326" s="16"/>
      <c r="HA1326" s="16"/>
      <c r="HB1326" s="16"/>
      <c r="HC1326" s="16"/>
      <c r="HD1326" s="16"/>
      <c r="HE1326" s="16"/>
      <c r="HF1326" s="16"/>
      <c r="HG1326" s="16"/>
      <c r="HH1326" s="150"/>
      <c r="HI1326" s="150">
        <f>SUM(HK1327:IO1327)</f>
        <v>0</v>
      </c>
      <c r="HJ1326" s="152" t="e">
        <f>HI1326/HH1326</f>
        <v>#DIV/0!</v>
      </c>
      <c r="HK1326" s="16"/>
      <c r="HL1326" s="16"/>
      <c r="HM1326" s="16"/>
      <c r="HN1326" s="16"/>
      <c r="HO1326" s="16">
        <v>1</v>
      </c>
      <c r="HP1326" s="16"/>
      <c r="HQ1326" s="16"/>
      <c r="HR1326" s="16"/>
      <c r="HS1326" s="16"/>
      <c r="HT1326" s="16">
        <v>1</v>
      </c>
      <c r="HU1326" s="16"/>
      <c r="HV1326" s="16"/>
      <c r="HW1326" s="16"/>
      <c r="HX1326" s="16"/>
      <c r="HY1326" s="16"/>
      <c r="HZ1326" s="16"/>
      <c r="IA1326" s="16"/>
      <c r="IB1326" s="16"/>
      <c r="IC1326" s="16"/>
      <c r="ID1326" s="16"/>
      <c r="IE1326" s="16"/>
      <c r="IF1326" s="16"/>
      <c r="IG1326" s="16"/>
      <c r="IH1326" s="16"/>
      <c r="II1326" s="16"/>
      <c r="IJ1326" s="16"/>
      <c r="IK1326" s="16"/>
      <c r="IL1326" s="16"/>
      <c r="IM1326" s="16"/>
      <c r="IN1326" s="16"/>
      <c r="IO1326" s="16"/>
      <c r="IP1326" s="150"/>
      <c r="IQ1326" s="150">
        <f>SUM(IS1327:JV1327)</f>
        <v>0</v>
      </c>
      <c r="IR1326" s="152" t="e">
        <f>IQ1326/IP1326</f>
        <v>#DIV/0!</v>
      </c>
      <c r="IS1326" s="16"/>
      <c r="IT1326" s="16"/>
      <c r="IU1326" s="16"/>
      <c r="IV1326" s="16"/>
      <c r="IW1326" s="16"/>
      <c r="IX1326" s="16"/>
      <c r="IY1326" s="16"/>
      <c r="IZ1326" s="16"/>
      <c r="JA1326" s="16"/>
      <c r="JB1326" s="16"/>
      <c r="JC1326" s="16"/>
      <c r="JD1326" s="16"/>
      <c r="JE1326" s="16"/>
      <c r="JF1326" s="16"/>
      <c r="JG1326" s="16"/>
      <c r="JH1326" s="16"/>
      <c r="JI1326" s="16"/>
      <c r="JJ1326" s="16"/>
      <c r="JK1326" s="16"/>
      <c r="JL1326" s="16"/>
      <c r="JM1326" s="16"/>
      <c r="JN1326" s="16"/>
      <c r="JO1326" s="16"/>
      <c r="JP1326" s="16"/>
      <c r="JQ1326" s="16"/>
      <c r="JR1326" s="16"/>
      <c r="JS1326" s="16"/>
      <c r="JT1326" s="16"/>
      <c r="JU1326" s="23"/>
      <c r="JV1326" s="16"/>
      <c r="JW1326" s="150"/>
      <c r="JX1326" s="150">
        <f>SUM(JZ1327:LD1327)</f>
        <v>0</v>
      </c>
      <c r="JY1326" s="152" t="e">
        <f>JX1326/JW1326</f>
        <v>#DIV/0!</v>
      </c>
      <c r="JZ1326" s="16"/>
      <c r="KA1326" s="16"/>
      <c r="KB1326" s="16"/>
      <c r="KC1326" s="16"/>
      <c r="KD1326" s="16"/>
      <c r="KE1326" s="16"/>
      <c r="KF1326" s="16"/>
      <c r="KG1326" s="16"/>
      <c r="KH1326" s="16"/>
      <c r="KI1326" s="16"/>
      <c r="KJ1326" s="16"/>
      <c r="KK1326" s="16"/>
      <c r="KL1326" s="16"/>
      <c r="KM1326" s="16"/>
      <c r="KN1326" s="16"/>
      <c r="KO1326" s="16"/>
      <c r="KP1326" s="16"/>
      <c r="KQ1326" s="16"/>
      <c r="KR1326" s="16"/>
      <c r="KS1326" s="16"/>
      <c r="KT1326" s="16"/>
      <c r="KU1326" s="16"/>
      <c r="KV1326" s="16"/>
      <c r="KW1326" s="16"/>
      <c r="KX1326" s="16"/>
      <c r="KY1326" s="16"/>
      <c r="KZ1326" s="16"/>
      <c r="LA1326" s="16"/>
      <c r="LB1326" s="16"/>
      <c r="LC1326" s="16"/>
      <c r="LD1326" s="16"/>
      <c r="LE1326" s="150"/>
      <c r="LF1326" s="150">
        <f>SUM(LH1327:ML1327)</f>
        <v>0</v>
      </c>
      <c r="LG1326" s="152" t="e">
        <f>LF1326/LE1326</f>
        <v>#DIV/0!</v>
      </c>
      <c r="LH1326" s="16"/>
      <c r="LI1326" s="16"/>
      <c r="LJ1326" s="16"/>
      <c r="LK1326" s="16"/>
      <c r="LL1326" s="16"/>
      <c r="LM1326" s="16"/>
      <c r="LN1326" s="16"/>
      <c r="LO1326" s="16"/>
      <c r="LP1326" s="16"/>
      <c r="LQ1326" s="16"/>
      <c r="LR1326" s="16"/>
      <c r="LS1326" s="16"/>
      <c r="LT1326" s="16"/>
      <c r="LU1326" s="16"/>
      <c r="LV1326" s="16"/>
      <c r="LW1326" s="16"/>
      <c r="LX1326" s="16"/>
      <c r="LY1326" s="16"/>
      <c r="LZ1326" s="16"/>
      <c r="MA1326" s="16"/>
      <c r="MB1326" s="16"/>
      <c r="MC1326" s="16"/>
      <c r="MD1326" s="16"/>
      <c r="ME1326" s="16"/>
      <c r="MF1326" s="16"/>
      <c r="MG1326" s="16"/>
      <c r="MH1326" s="16"/>
      <c r="MI1326" s="16"/>
      <c r="MJ1326" s="16"/>
      <c r="MK1326" s="16"/>
      <c r="ML1326" s="16"/>
    </row>
    <row r="1327" spans="1:350" ht="13.9" customHeight="1" outlineLevel="2" x14ac:dyDescent="0.2">
      <c r="A1327" s="186"/>
      <c r="B1327" s="182"/>
      <c r="C1327" s="155"/>
      <c r="D1327" s="155"/>
      <c r="E1327" s="176"/>
      <c r="F1327" s="176"/>
      <c r="G1327" s="176"/>
      <c r="H1327" s="171"/>
      <c r="I1327" s="171"/>
      <c r="J1327" s="213"/>
      <c r="K1327" s="213"/>
      <c r="L1327" s="173"/>
      <c r="M1327" s="173"/>
      <c r="N1327" s="184"/>
      <c r="O1327" s="157"/>
      <c r="P1327" s="17" t="s">
        <v>26</v>
      </c>
      <c r="Q1327" s="151"/>
      <c r="R1327" s="151"/>
      <c r="S1327" s="153"/>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151"/>
      <c r="AY1327" s="151"/>
      <c r="AZ1327" s="153"/>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c r="CF1327" s="151"/>
      <c r="CG1327" s="151"/>
      <c r="CH1327" s="153"/>
      <c r="CI1327" s="141"/>
      <c r="CJ1327" s="141"/>
      <c r="CK1327" s="141"/>
      <c r="CL1327" s="141"/>
      <c r="CM1327" s="141"/>
      <c r="CN1327" s="141"/>
      <c r="CO1327" s="141"/>
      <c r="CP1327" s="141"/>
      <c r="CQ1327" s="141"/>
      <c r="CR1327" s="141"/>
      <c r="CS1327" s="141"/>
      <c r="CT1327" s="141"/>
      <c r="CU1327" s="141"/>
      <c r="CV1327" s="141"/>
      <c r="CW1327" s="141"/>
      <c r="CX1327" s="141"/>
      <c r="CY1327" s="141"/>
      <c r="CZ1327" s="141"/>
      <c r="DA1327" s="141"/>
      <c r="DB1327" s="141"/>
      <c r="DC1327" s="141"/>
      <c r="DD1327" s="141"/>
      <c r="DE1327" s="141"/>
      <c r="DF1327" s="141"/>
      <c r="DG1327" s="141"/>
      <c r="DH1327" s="141"/>
      <c r="DI1327" s="141"/>
      <c r="DJ1327" s="141"/>
      <c r="DK1327" s="141"/>
      <c r="DL1327" s="141"/>
      <c r="DM1327" s="141"/>
      <c r="DN1327" s="151"/>
      <c r="DO1327" s="151"/>
      <c r="DP1327" s="153"/>
      <c r="DQ1327" s="24"/>
      <c r="DR1327" s="24"/>
      <c r="DS1327" s="24"/>
      <c r="DT1327" s="24"/>
      <c r="DU1327" s="24"/>
      <c r="DV1327" s="24"/>
      <c r="DW1327" s="24"/>
      <c r="DX1327" s="24"/>
      <c r="DY1327" s="24"/>
      <c r="DZ1327" s="24"/>
      <c r="EA1327" s="24"/>
      <c r="EB1327" s="24"/>
      <c r="EC1327" s="24"/>
      <c r="ED1327" s="24"/>
      <c r="EE1327" s="24"/>
      <c r="EF1327" s="24"/>
      <c r="EG1327" s="24"/>
      <c r="EH1327" s="24"/>
      <c r="EI1327" s="24"/>
      <c r="EJ1327" s="24"/>
      <c r="EK1327" s="24"/>
      <c r="EL1327" s="24"/>
      <c r="EM1327" s="24"/>
      <c r="EN1327" s="24"/>
      <c r="EO1327" s="24"/>
      <c r="EP1327" s="24"/>
      <c r="EQ1327" s="24"/>
      <c r="ER1327" s="24"/>
      <c r="ES1327" s="151"/>
      <c r="ET1327" s="151"/>
      <c r="EU1327" s="153"/>
      <c r="EV1327" s="24"/>
      <c r="EW1327" s="125"/>
      <c r="EX1327" s="24"/>
      <c r="EY1327" s="24"/>
      <c r="EZ1327" s="24"/>
      <c r="FA1327" s="24"/>
      <c r="FB1327" s="24"/>
      <c r="FC1327" s="24"/>
      <c r="FD1327" s="24"/>
      <c r="FE1327" s="24"/>
      <c r="FF1327" s="24"/>
      <c r="FG1327" s="24"/>
      <c r="FH1327" s="24"/>
      <c r="FI1327" s="24"/>
      <c r="FJ1327" s="24"/>
      <c r="FK1327" s="24"/>
      <c r="FL1327" s="24"/>
      <c r="FM1327" s="24"/>
      <c r="FN1327" s="24"/>
      <c r="FO1327" s="24"/>
      <c r="FP1327" s="24"/>
      <c r="FQ1327" s="24"/>
      <c r="FR1327" s="24"/>
      <c r="FS1327" s="24"/>
      <c r="FT1327" s="24"/>
      <c r="FU1327" s="24"/>
      <c r="FV1327" s="24"/>
      <c r="FW1327" s="24"/>
      <c r="FX1327" s="24"/>
      <c r="FY1327" s="24"/>
      <c r="FZ1327" s="24"/>
      <c r="GA1327" s="151"/>
      <c r="GB1327" s="151"/>
      <c r="GC1327" s="153"/>
      <c r="GD1327" s="24"/>
      <c r="GE1327" s="24"/>
      <c r="GF1327" s="24"/>
      <c r="GG1327" s="24"/>
      <c r="GH1327" s="24"/>
      <c r="GI1327" s="24"/>
      <c r="GJ1327" s="24"/>
      <c r="GK1327" s="24"/>
      <c r="GL1327" s="24"/>
      <c r="GM1327" s="24"/>
      <c r="GN1327" s="24"/>
      <c r="GO1327" s="24"/>
      <c r="GP1327" s="24"/>
      <c r="GQ1327" s="24"/>
      <c r="GR1327" s="24"/>
      <c r="GS1327" s="24"/>
      <c r="GT1327" s="24"/>
      <c r="GU1327" s="24"/>
      <c r="GV1327" s="24"/>
      <c r="GW1327" s="24"/>
      <c r="GX1327" s="24"/>
      <c r="GY1327" s="24"/>
      <c r="GZ1327" s="24"/>
      <c r="HA1327" s="24"/>
      <c r="HB1327" s="24"/>
      <c r="HC1327" s="24"/>
      <c r="HD1327" s="24"/>
      <c r="HE1327" s="24"/>
      <c r="HF1327" s="24"/>
      <c r="HG1327" s="24"/>
      <c r="HH1327" s="151"/>
      <c r="HI1327" s="151"/>
      <c r="HJ1327" s="153"/>
      <c r="HK1327" s="24"/>
      <c r="HL1327" s="24"/>
      <c r="HM1327" s="24"/>
      <c r="HN1327" s="24"/>
      <c r="HO1327" s="24"/>
      <c r="HP1327" s="24"/>
      <c r="HQ1327" s="24"/>
      <c r="HR1327" s="24"/>
      <c r="HS1327" s="24"/>
      <c r="HT1327" s="24"/>
      <c r="HU1327" s="24"/>
      <c r="HV1327" s="24"/>
      <c r="HW1327" s="24"/>
      <c r="HX1327" s="24"/>
      <c r="HY1327" s="24"/>
      <c r="HZ1327" s="24"/>
      <c r="IA1327" s="24"/>
      <c r="IB1327" s="24"/>
      <c r="IC1327" s="24"/>
      <c r="ID1327" s="24"/>
      <c r="IE1327" s="24"/>
      <c r="IF1327" s="24"/>
      <c r="IG1327" s="24"/>
      <c r="IH1327" s="24"/>
      <c r="II1327" s="24"/>
      <c r="IJ1327" s="24"/>
      <c r="IK1327" s="24"/>
      <c r="IL1327" s="24"/>
      <c r="IM1327" s="24"/>
      <c r="IN1327" s="24"/>
      <c r="IO1327" s="24"/>
      <c r="IP1327" s="151"/>
      <c r="IQ1327" s="151"/>
      <c r="IR1327" s="153"/>
      <c r="IS1327" s="24"/>
      <c r="IT1327" s="24"/>
      <c r="IU1327" s="24"/>
      <c r="IV1327" s="24"/>
      <c r="IW1327" s="24"/>
      <c r="IX1327" s="24"/>
      <c r="IY1327" s="24"/>
      <c r="IZ1327" s="24"/>
      <c r="JA1327" s="24"/>
      <c r="JB1327" s="24"/>
      <c r="JC1327" s="24"/>
      <c r="JD1327" s="24"/>
      <c r="JE1327" s="24"/>
      <c r="JF1327" s="24"/>
      <c r="JG1327" s="24"/>
      <c r="JH1327" s="24"/>
      <c r="JI1327" s="24"/>
      <c r="JJ1327" s="24"/>
      <c r="JK1327" s="24"/>
      <c r="JL1327" s="24"/>
      <c r="JM1327" s="24"/>
      <c r="JN1327" s="24"/>
      <c r="JO1327" s="24"/>
      <c r="JP1327" s="24"/>
      <c r="JQ1327" s="24"/>
      <c r="JR1327" s="24"/>
      <c r="JS1327" s="24"/>
      <c r="JT1327" s="24"/>
      <c r="JU1327" s="25"/>
      <c r="JV1327" s="24"/>
      <c r="JW1327" s="151"/>
      <c r="JX1327" s="151"/>
      <c r="JY1327" s="153"/>
      <c r="JZ1327" s="24"/>
      <c r="KA1327" s="24"/>
      <c r="KB1327" s="24"/>
      <c r="KC1327" s="24"/>
      <c r="KD1327" s="24"/>
      <c r="KE1327" s="24"/>
      <c r="KF1327" s="24"/>
      <c r="KG1327" s="24"/>
      <c r="KH1327" s="24"/>
      <c r="KI1327" s="24"/>
      <c r="KJ1327" s="24"/>
      <c r="KK1327" s="24"/>
      <c r="KL1327" s="24"/>
      <c r="KM1327" s="24"/>
      <c r="KN1327" s="24"/>
      <c r="KO1327" s="24"/>
      <c r="KP1327" s="24"/>
      <c r="KQ1327" s="24"/>
      <c r="KR1327" s="24"/>
      <c r="KS1327" s="24"/>
      <c r="KT1327" s="24"/>
      <c r="KU1327" s="24"/>
      <c r="KV1327" s="24"/>
      <c r="KW1327" s="24"/>
      <c r="KX1327" s="24"/>
      <c r="KY1327" s="24"/>
      <c r="KZ1327" s="24"/>
      <c r="LA1327" s="24"/>
      <c r="LB1327" s="24"/>
      <c r="LC1327" s="24"/>
      <c r="LD1327" s="24"/>
      <c r="LE1327" s="151"/>
      <c r="LF1327" s="151"/>
      <c r="LG1327" s="153"/>
      <c r="LH1327" s="24"/>
      <c r="LI1327" s="24"/>
      <c r="LJ1327" s="24"/>
      <c r="LK1327" s="24"/>
      <c r="LL1327" s="24"/>
      <c r="LM1327" s="24"/>
      <c r="LN1327" s="24"/>
      <c r="LO1327" s="24"/>
      <c r="LP1327" s="24"/>
      <c r="LQ1327" s="24"/>
      <c r="LR1327" s="24"/>
      <c r="LS1327" s="24"/>
      <c r="LT1327" s="24"/>
      <c r="LU1327" s="24"/>
      <c r="LV1327" s="24"/>
      <c r="LW1327" s="24"/>
      <c r="LX1327" s="24"/>
      <c r="LY1327" s="24"/>
      <c r="LZ1327" s="24"/>
      <c r="MA1327" s="24"/>
      <c r="MB1327" s="24"/>
      <c r="MC1327" s="24"/>
      <c r="MD1327" s="24"/>
      <c r="ME1327" s="24"/>
      <c r="MF1327" s="24"/>
      <c r="MG1327" s="24"/>
      <c r="MH1327" s="24"/>
      <c r="MI1327" s="24"/>
      <c r="MJ1327" s="24"/>
      <c r="MK1327" s="24"/>
      <c r="ML1327" s="24"/>
    </row>
    <row r="1328" spans="1:350" ht="13.9" customHeight="1" outlineLevel="1" x14ac:dyDescent="0.2">
      <c r="A1328" s="185" t="s">
        <v>792</v>
      </c>
      <c r="B1328" s="181" t="s">
        <v>776</v>
      </c>
      <c r="C1328" s="292" t="s">
        <v>794</v>
      </c>
      <c r="D1328" s="154">
        <v>1</v>
      </c>
      <c r="E1328" s="175"/>
      <c r="F1328" s="175">
        <f>D1328-E1328</f>
        <v>1</v>
      </c>
      <c r="G1328" s="175" t="s">
        <v>985</v>
      </c>
      <c r="H1328" s="170" t="s">
        <v>941</v>
      </c>
      <c r="I1328" s="170" t="s">
        <v>939</v>
      </c>
      <c r="J1328" s="212">
        <f ca="1">E1328+Q1328+AX1328+CF1328+DN1328+ES1328+GA1328+HH1328+IP1328+JW1328+LE1328</f>
        <v>0</v>
      </c>
      <c r="K1328" s="212">
        <f>E1328+R1328+AY1328+CG1328+DO1328+ET1328+GB1328+HI1328+IQ1328+JX1328+LF1328</f>
        <v>0</v>
      </c>
      <c r="L1328" s="172" t="e">
        <f ca="1">K1328/J1328</f>
        <v>#DIV/0!</v>
      </c>
      <c r="M1328" s="172">
        <f>K1328/D1328</f>
        <v>0</v>
      </c>
      <c r="N1328" s="183">
        <f ca="1">SUMIF($EV$8:$FZ$9,$O$5,$EV1329:$FZ1329)-SUMIF($EV$8:$FZ$9,$Q$5,$EV1329:$FZ1329)</f>
        <v>0</v>
      </c>
      <c r="O1328" s="156"/>
      <c r="P1328" s="16" t="s">
        <v>25</v>
      </c>
      <c r="Q1328" s="150">
        <f t="shared" ca="1" si="3433"/>
        <v>0</v>
      </c>
      <c r="R1328" s="150">
        <f>SUM(T1329:AW1329)</f>
        <v>0</v>
      </c>
      <c r="S1328" s="152" t="e">
        <f ca="1">R1328/Q1328</f>
        <v>#DIV/0!</v>
      </c>
      <c r="T1328" s="16"/>
      <c r="U1328" s="16"/>
      <c r="V1328" s="16"/>
      <c r="W1328" s="16"/>
      <c r="X1328" s="16"/>
      <c r="Y1328" s="16"/>
      <c r="Z1328" s="16"/>
      <c r="AA1328" s="16"/>
      <c r="AB1328" s="16"/>
      <c r="AC1328" s="16"/>
      <c r="AD1328" s="16"/>
      <c r="AE1328" s="16"/>
      <c r="AF1328" s="16"/>
      <c r="AG1328" s="16"/>
      <c r="AH1328" s="16"/>
      <c r="AI1328" s="16"/>
      <c r="AJ1328" s="16"/>
      <c r="AK1328" s="16"/>
      <c r="AL1328" s="16"/>
      <c r="AM1328" s="16"/>
      <c r="AN1328" s="16"/>
      <c r="AO1328" s="16"/>
      <c r="AP1328" s="16"/>
      <c r="AQ1328" s="16"/>
      <c r="AR1328" s="16"/>
      <c r="AS1328" s="16"/>
      <c r="AT1328" s="16"/>
      <c r="AU1328" s="16"/>
      <c r="AV1328" s="16"/>
      <c r="AW1328" s="16"/>
      <c r="AX1328" s="150">
        <f t="shared" ca="1" si="3411"/>
        <v>0</v>
      </c>
      <c r="AY1328" s="150">
        <f>SUM(BA1329:CE1329)</f>
        <v>0</v>
      </c>
      <c r="AZ1328" s="152" t="e">
        <f ca="1">AY1328/AX1328</f>
        <v>#DIV/0!</v>
      </c>
      <c r="BA1328" s="16"/>
      <c r="BB1328" s="16"/>
      <c r="BC1328" s="16"/>
      <c r="BD1328" s="16"/>
      <c r="BE1328" s="16"/>
      <c r="BF1328" s="16"/>
      <c r="BG1328" s="16"/>
      <c r="BH1328" s="16"/>
      <c r="BI1328" s="16"/>
      <c r="BJ1328" s="16"/>
      <c r="BK1328" s="16"/>
      <c r="BL1328" s="16"/>
      <c r="BM1328" s="16"/>
      <c r="BN1328" s="16"/>
      <c r="BO1328" s="16"/>
      <c r="BP1328" s="16"/>
      <c r="BQ1328" s="16"/>
      <c r="BR1328" s="16"/>
      <c r="BS1328" s="16"/>
      <c r="BT1328" s="16"/>
      <c r="BU1328" s="16"/>
      <c r="BV1328" s="16"/>
      <c r="BW1328" s="16"/>
      <c r="BX1328" s="16"/>
      <c r="BY1328" s="16"/>
      <c r="BZ1328" s="16"/>
      <c r="CA1328" s="16"/>
      <c r="CB1328" s="16"/>
      <c r="CC1328" s="16"/>
      <c r="CD1328" s="16"/>
      <c r="CE1328" s="16"/>
      <c r="CF1328" s="150">
        <f t="shared" ref="CF1328" si="3459">SUM(CI1328:DM1328)</f>
        <v>0</v>
      </c>
      <c r="CG1328" s="150">
        <f>SUM(CI1329:DM1329)</f>
        <v>0</v>
      </c>
      <c r="CH1328" s="152" t="e">
        <f>CG1328/CF1328</f>
        <v>#DIV/0!</v>
      </c>
      <c r="CI1328" s="129"/>
      <c r="CJ1328" s="129"/>
      <c r="CK1328" s="129"/>
      <c r="CL1328" s="129"/>
      <c r="CM1328" s="129"/>
      <c r="CN1328" s="129"/>
      <c r="CO1328" s="129"/>
      <c r="CP1328" s="129"/>
      <c r="CQ1328" s="129"/>
      <c r="CR1328" s="129"/>
      <c r="CS1328" s="129"/>
      <c r="CT1328" s="129"/>
      <c r="CU1328" s="129"/>
      <c r="CV1328" s="129"/>
      <c r="CW1328" s="129"/>
      <c r="CX1328" s="129"/>
      <c r="CY1328" s="129"/>
      <c r="CZ1328" s="129"/>
      <c r="DA1328" s="129"/>
      <c r="DB1328" s="129"/>
      <c r="DC1328" s="129"/>
      <c r="DD1328" s="129"/>
      <c r="DE1328" s="129"/>
      <c r="DF1328" s="129"/>
      <c r="DG1328" s="129"/>
      <c r="DH1328" s="129"/>
      <c r="DI1328" s="129"/>
      <c r="DJ1328" s="129"/>
      <c r="DK1328" s="129"/>
      <c r="DL1328" s="129"/>
      <c r="DM1328" s="129"/>
      <c r="DN1328" s="150">
        <f t="shared" ref="DN1328" si="3460">SUM(DQ1328:ER1328)</f>
        <v>0</v>
      </c>
      <c r="DO1328" s="150">
        <f>SUM(DQ1329:ER1329)</f>
        <v>0</v>
      </c>
      <c r="DP1328" s="152" t="e">
        <f t="shared" si="3419"/>
        <v>#DIV/0!</v>
      </c>
      <c r="DQ1328" s="16"/>
      <c r="DR1328" s="16"/>
      <c r="DS1328" s="16"/>
      <c r="DT1328" s="16"/>
      <c r="DU1328" s="16"/>
      <c r="DV1328" s="16"/>
      <c r="DW1328" s="16"/>
      <c r="DX1328" s="16"/>
      <c r="DY1328" s="16"/>
      <c r="DZ1328" s="16"/>
      <c r="EA1328" s="16"/>
      <c r="EB1328" s="16"/>
      <c r="EC1328" s="16"/>
      <c r="ED1328" s="16"/>
      <c r="EE1328" s="16"/>
      <c r="EF1328" s="16"/>
      <c r="EG1328" s="16"/>
      <c r="EH1328" s="16"/>
      <c r="EI1328" s="16"/>
      <c r="EJ1328" s="16"/>
      <c r="EK1328" s="16"/>
      <c r="EL1328" s="16"/>
      <c r="EM1328" s="16"/>
      <c r="EN1328" s="16"/>
      <c r="EO1328" s="16"/>
      <c r="EP1328" s="16"/>
      <c r="EQ1328" s="16"/>
      <c r="ER1328" s="16"/>
      <c r="ES1328" s="150">
        <f t="shared" ca="1" si="3387"/>
        <v>0</v>
      </c>
      <c r="ET1328" s="150">
        <f>SUM(EV1329:FZ1329)</f>
        <v>0</v>
      </c>
      <c r="EU1328" s="152" t="e">
        <f ca="1">ET1328/ES1328</f>
        <v>#DIV/0!</v>
      </c>
      <c r="EV1328" s="16"/>
      <c r="EW1328" s="67"/>
      <c r="EX1328" s="16"/>
      <c r="EY1328" s="16"/>
      <c r="EZ1328" s="16"/>
      <c r="FA1328" s="16"/>
      <c r="FB1328" s="16"/>
      <c r="FC1328" s="16"/>
      <c r="FD1328" s="16"/>
      <c r="FE1328" s="16"/>
      <c r="FF1328" s="16"/>
      <c r="FG1328" s="16"/>
      <c r="FH1328" s="16"/>
      <c r="FI1328" s="16"/>
      <c r="FJ1328" s="16"/>
      <c r="FK1328" s="16"/>
      <c r="FL1328" s="16"/>
      <c r="FM1328" s="16"/>
      <c r="FN1328" s="16"/>
      <c r="FO1328" s="16"/>
      <c r="FP1328" s="16"/>
      <c r="FQ1328" s="16"/>
      <c r="FR1328" s="16"/>
      <c r="FS1328" s="16"/>
      <c r="FT1328" s="16"/>
      <c r="FU1328" s="16"/>
      <c r="FV1328" s="16"/>
      <c r="FW1328" s="16"/>
      <c r="FX1328" s="16"/>
      <c r="FY1328" s="16"/>
      <c r="FZ1328" s="16"/>
      <c r="GA1328" s="150">
        <f t="shared" ref="GA1328" ca="1" si="3461">SUMIF($GD$8:$HG$9,$O$5,GD1328:HG1328)</f>
        <v>0</v>
      </c>
      <c r="GB1328" s="150">
        <f t="shared" ref="GB1328" si="3462">SUM(GD1329:HG1329)</f>
        <v>0</v>
      </c>
      <c r="GC1328" s="152" t="e">
        <f t="shared" ref="GC1328" ca="1" si="3463">GB1328/GA1328</f>
        <v>#DIV/0!</v>
      </c>
      <c r="GD1328" s="16"/>
      <c r="GE1328" s="16"/>
      <c r="GF1328" s="16"/>
      <c r="GG1328" s="16"/>
      <c r="GH1328" s="16"/>
      <c r="GI1328" s="16"/>
      <c r="GJ1328" s="16"/>
      <c r="GK1328" s="16"/>
      <c r="GL1328" s="16"/>
      <c r="GM1328" s="16"/>
      <c r="GN1328" s="16"/>
      <c r="GO1328" s="16"/>
      <c r="GP1328" s="16"/>
      <c r="GQ1328" s="16"/>
      <c r="GR1328" s="16"/>
      <c r="GS1328" s="16"/>
      <c r="GT1328" s="16"/>
      <c r="GU1328" s="16"/>
      <c r="GV1328" s="16"/>
      <c r="GW1328" s="16"/>
      <c r="GX1328" s="16"/>
      <c r="GY1328" s="16"/>
      <c r="GZ1328" s="16"/>
      <c r="HA1328" s="16"/>
      <c r="HB1328" s="16"/>
      <c r="HC1328" s="16"/>
      <c r="HD1328" s="16"/>
      <c r="HE1328" s="16"/>
      <c r="HF1328" s="16"/>
      <c r="HG1328" s="16"/>
      <c r="HH1328" s="150"/>
      <c r="HI1328" s="150">
        <f>SUM(HK1329:IO1329)</f>
        <v>0</v>
      </c>
      <c r="HJ1328" s="152" t="e">
        <f>HI1328/HH1328</f>
        <v>#DIV/0!</v>
      </c>
      <c r="HK1328" s="16"/>
      <c r="HL1328" s="16"/>
      <c r="HM1328" s="16"/>
      <c r="HN1328" s="16"/>
      <c r="HO1328" s="16"/>
      <c r="HP1328" s="16"/>
      <c r="HQ1328" s="16"/>
      <c r="HR1328" s="16"/>
      <c r="HS1328" s="16"/>
      <c r="HT1328" s="16"/>
      <c r="HU1328" s="16"/>
      <c r="HV1328" s="16"/>
      <c r="HW1328" s="16"/>
      <c r="HX1328" s="16"/>
      <c r="HY1328" s="16"/>
      <c r="HZ1328" s="16"/>
      <c r="IA1328" s="16"/>
      <c r="IB1328" s="16"/>
      <c r="IC1328" s="16"/>
      <c r="ID1328" s="16"/>
      <c r="IE1328" s="16"/>
      <c r="IF1328" s="16"/>
      <c r="IG1328" s="16"/>
      <c r="IH1328" s="16"/>
      <c r="II1328" s="16">
        <v>1</v>
      </c>
      <c r="IJ1328" s="16"/>
      <c r="IK1328" s="16"/>
      <c r="IL1328" s="16"/>
      <c r="IM1328" s="16"/>
      <c r="IN1328" s="16"/>
      <c r="IO1328" s="16"/>
      <c r="IP1328" s="150"/>
      <c r="IQ1328" s="150">
        <f>SUM(IS1329:JV1329)</f>
        <v>0</v>
      </c>
      <c r="IR1328" s="152" t="e">
        <f>IQ1328/IP1328</f>
        <v>#DIV/0!</v>
      </c>
      <c r="IS1328" s="16"/>
      <c r="IT1328" s="16"/>
      <c r="IU1328" s="16"/>
      <c r="IV1328" s="16"/>
      <c r="IW1328" s="16"/>
      <c r="IX1328" s="16"/>
      <c r="IY1328" s="16"/>
      <c r="IZ1328" s="16"/>
      <c r="JA1328" s="16"/>
      <c r="JB1328" s="16"/>
      <c r="JC1328" s="16"/>
      <c r="JD1328" s="16"/>
      <c r="JE1328" s="16"/>
      <c r="JF1328" s="16"/>
      <c r="JG1328" s="16"/>
      <c r="JH1328" s="16"/>
      <c r="JI1328" s="16"/>
      <c r="JJ1328" s="16"/>
      <c r="JK1328" s="16"/>
      <c r="JL1328" s="16"/>
      <c r="JM1328" s="16"/>
      <c r="JN1328" s="16"/>
      <c r="JO1328" s="16"/>
      <c r="JP1328" s="16"/>
      <c r="JQ1328" s="16"/>
      <c r="JR1328" s="16"/>
      <c r="JS1328" s="16"/>
      <c r="JT1328" s="16"/>
      <c r="JU1328" s="23"/>
      <c r="JV1328" s="16"/>
      <c r="JW1328" s="150"/>
      <c r="JX1328" s="150">
        <f>SUM(JZ1329:LD1329)</f>
        <v>0</v>
      </c>
      <c r="JY1328" s="152" t="e">
        <f>JX1328/JW1328</f>
        <v>#DIV/0!</v>
      </c>
      <c r="JZ1328" s="16"/>
      <c r="KA1328" s="16"/>
      <c r="KB1328" s="16"/>
      <c r="KC1328" s="16"/>
      <c r="KD1328" s="16"/>
      <c r="KE1328" s="16"/>
      <c r="KF1328" s="16"/>
      <c r="KG1328" s="16"/>
      <c r="KH1328" s="16"/>
      <c r="KI1328" s="16"/>
      <c r="KJ1328" s="16"/>
      <c r="KK1328" s="16"/>
      <c r="KL1328" s="16"/>
      <c r="KM1328" s="16"/>
      <c r="KN1328" s="16"/>
      <c r="KO1328" s="16"/>
      <c r="KP1328" s="16"/>
      <c r="KQ1328" s="16"/>
      <c r="KR1328" s="16"/>
      <c r="KS1328" s="16"/>
      <c r="KT1328" s="16"/>
      <c r="KU1328" s="16"/>
      <c r="KV1328" s="16"/>
      <c r="KW1328" s="16"/>
      <c r="KX1328" s="16"/>
      <c r="KY1328" s="16"/>
      <c r="KZ1328" s="16"/>
      <c r="LA1328" s="16"/>
      <c r="LB1328" s="16"/>
      <c r="LC1328" s="16"/>
      <c r="LD1328" s="16"/>
      <c r="LE1328" s="150"/>
      <c r="LF1328" s="150">
        <f>SUM(LH1329:ML1329)</f>
        <v>0</v>
      </c>
      <c r="LG1328" s="152" t="e">
        <f>LF1328/LE1328</f>
        <v>#DIV/0!</v>
      </c>
      <c r="LH1328" s="16"/>
      <c r="LI1328" s="16"/>
      <c r="LJ1328" s="16"/>
      <c r="LK1328" s="16"/>
      <c r="LL1328" s="16"/>
      <c r="LM1328" s="16"/>
      <c r="LN1328" s="16"/>
      <c r="LO1328" s="16"/>
      <c r="LP1328" s="16"/>
      <c r="LQ1328" s="16"/>
      <c r="LR1328" s="16"/>
      <c r="LS1328" s="16"/>
      <c r="LT1328" s="16"/>
      <c r="LU1328" s="16"/>
      <c r="LV1328" s="16"/>
      <c r="LW1328" s="16"/>
      <c r="LX1328" s="16"/>
      <c r="LY1328" s="16"/>
      <c r="LZ1328" s="16"/>
      <c r="MA1328" s="16"/>
      <c r="MB1328" s="16"/>
      <c r="MC1328" s="16"/>
      <c r="MD1328" s="16"/>
      <c r="ME1328" s="16"/>
      <c r="MF1328" s="16"/>
      <c r="MG1328" s="16"/>
      <c r="MH1328" s="16"/>
      <c r="MI1328" s="16"/>
      <c r="MJ1328" s="16"/>
      <c r="MK1328" s="16"/>
      <c r="ML1328" s="16"/>
    </row>
    <row r="1329" spans="1:350" ht="13.9" customHeight="1" outlineLevel="1" x14ac:dyDescent="0.2">
      <c r="A1329" s="186"/>
      <c r="B1329" s="182"/>
      <c r="C1329" s="293"/>
      <c r="D1329" s="155"/>
      <c r="E1329" s="176"/>
      <c r="F1329" s="176"/>
      <c r="G1329" s="176"/>
      <c r="H1329" s="171"/>
      <c r="I1329" s="171"/>
      <c r="J1329" s="213"/>
      <c r="K1329" s="213"/>
      <c r="L1329" s="173"/>
      <c r="M1329" s="173"/>
      <c r="N1329" s="184"/>
      <c r="O1329" s="157"/>
      <c r="P1329" s="17" t="s">
        <v>26</v>
      </c>
      <c r="Q1329" s="151"/>
      <c r="R1329" s="151"/>
      <c r="S1329" s="153"/>
      <c r="T1329" s="24"/>
      <c r="U1329" s="24"/>
      <c r="V1329" s="24"/>
      <c r="W1329" s="24"/>
      <c r="X1329" s="24"/>
      <c r="Y1329" s="24"/>
      <c r="Z1329" s="24"/>
      <c r="AA1329" s="24"/>
      <c r="AB1329" s="24"/>
      <c r="AC1329" s="24"/>
      <c r="AD1329" s="24"/>
      <c r="AE1329" s="24"/>
      <c r="AF1329" s="24"/>
      <c r="AG1329" s="24"/>
      <c r="AH1329" s="24"/>
      <c r="AI1329" s="24"/>
      <c r="AJ1329" s="24"/>
      <c r="AK1329" s="24"/>
      <c r="AL1329" s="24"/>
      <c r="AM1329" s="24"/>
      <c r="AN1329" s="24"/>
      <c r="AO1329" s="24"/>
      <c r="AP1329" s="24"/>
      <c r="AQ1329" s="24"/>
      <c r="AR1329" s="24"/>
      <c r="AS1329" s="24"/>
      <c r="AT1329" s="24"/>
      <c r="AU1329" s="24"/>
      <c r="AV1329" s="24"/>
      <c r="AW1329" s="24"/>
      <c r="AX1329" s="151"/>
      <c r="AY1329" s="151"/>
      <c r="AZ1329" s="153"/>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c r="CF1329" s="151"/>
      <c r="CG1329" s="151"/>
      <c r="CH1329" s="153"/>
      <c r="CI1329" s="141"/>
      <c r="CJ1329" s="141"/>
      <c r="CK1329" s="141"/>
      <c r="CL1329" s="141"/>
      <c r="CM1329" s="141"/>
      <c r="CN1329" s="141"/>
      <c r="CO1329" s="141"/>
      <c r="CP1329" s="141"/>
      <c r="CQ1329" s="141"/>
      <c r="CR1329" s="141"/>
      <c r="CS1329" s="141"/>
      <c r="CT1329" s="141"/>
      <c r="CU1329" s="141"/>
      <c r="CV1329" s="141"/>
      <c r="CW1329" s="141"/>
      <c r="CX1329" s="141"/>
      <c r="CY1329" s="141"/>
      <c r="CZ1329" s="141"/>
      <c r="DA1329" s="141"/>
      <c r="DB1329" s="141"/>
      <c r="DC1329" s="141"/>
      <c r="DD1329" s="141"/>
      <c r="DE1329" s="141"/>
      <c r="DF1329" s="141"/>
      <c r="DG1329" s="141"/>
      <c r="DH1329" s="141"/>
      <c r="DI1329" s="141"/>
      <c r="DJ1329" s="141"/>
      <c r="DK1329" s="141"/>
      <c r="DL1329" s="141"/>
      <c r="DM1329" s="141"/>
      <c r="DN1329" s="151"/>
      <c r="DO1329" s="151"/>
      <c r="DP1329" s="153"/>
      <c r="DQ1329" s="24"/>
      <c r="DR1329" s="24"/>
      <c r="DS1329" s="24"/>
      <c r="DT1329" s="24"/>
      <c r="DU1329" s="24"/>
      <c r="DV1329" s="24"/>
      <c r="DW1329" s="24"/>
      <c r="DX1329" s="24"/>
      <c r="DY1329" s="24"/>
      <c r="DZ1329" s="24"/>
      <c r="EA1329" s="24"/>
      <c r="EB1329" s="24"/>
      <c r="EC1329" s="24"/>
      <c r="ED1329" s="24"/>
      <c r="EE1329" s="24"/>
      <c r="EF1329" s="24"/>
      <c r="EG1329" s="24"/>
      <c r="EH1329" s="24"/>
      <c r="EI1329" s="24"/>
      <c r="EJ1329" s="24"/>
      <c r="EK1329" s="24"/>
      <c r="EL1329" s="24"/>
      <c r="EM1329" s="24"/>
      <c r="EN1329" s="24"/>
      <c r="EO1329" s="24"/>
      <c r="EP1329" s="24"/>
      <c r="EQ1329" s="24"/>
      <c r="ER1329" s="24"/>
      <c r="ES1329" s="151"/>
      <c r="ET1329" s="151"/>
      <c r="EU1329" s="153"/>
      <c r="EV1329" s="24"/>
      <c r="EW1329" s="125"/>
      <c r="EX1329" s="24"/>
      <c r="EY1329" s="24"/>
      <c r="EZ1329" s="24"/>
      <c r="FA1329" s="24"/>
      <c r="FB1329" s="24"/>
      <c r="FC1329" s="24"/>
      <c r="FD1329" s="24"/>
      <c r="FE1329" s="24"/>
      <c r="FF1329" s="24"/>
      <c r="FG1329" s="24"/>
      <c r="FH1329" s="24"/>
      <c r="FI1329" s="24"/>
      <c r="FJ1329" s="24"/>
      <c r="FK1329" s="24"/>
      <c r="FL1329" s="24"/>
      <c r="FM1329" s="24"/>
      <c r="FN1329" s="24"/>
      <c r="FO1329" s="24"/>
      <c r="FP1329" s="24"/>
      <c r="FQ1329" s="24"/>
      <c r="FR1329" s="24"/>
      <c r="FS1329" s="24"/>
      <c r="FT1329" s="24"/>
      <c r="FU1329" s="24"/>
      <c r="FV1329" s="24"/>
      <c r="FW1329" s="24"/>
      <c r="FX1329" s="24"/>
      <c r="FY1329" s="24"/>
      <c r="FZ1329" s="24"/>
      <c r="GA1329" s="151"/>
      <c r="GB1329" s="151"/>
      <c r="GC1329" s="153"/>
      <c r="GD1329" s="24"/>
      <c r="GE1329" s="24"/>
      <c r="GF1329" s="24"/>
      <c r="GG1329" s="24"/>
      <c r="GH1329" s="24"/>
      <c r="GI1329" s="24"/>
      <c r="GJ1329" s="24"/>
      <c r="GK1329" s="24"/>
      <c r="GL1329" s="24"/>
      <c r="GM1329" s="24"/>
      <c r="GN1329" s="24"/>
      <c r="GO1329" s="24"/>
      <c r="GP1329" s="24"/>
      <c r="GQ1329" s="24"/>
      <c r="GR1329" s="24"/>
      <c r="GS1329" s="24"/>
      <c r="GT1329" s="24"/>
      <c r="GU1329" s="24"/>
      <c r="GV1329" s="24"/>
      <c r="GW1329" s="24"/>
      <c r="GX1329" s="24"/>
      <c r="GY1329" s="24"/>
      <c r="GZ1329" s="24"/>
      <c r="HA1329" s="24"/>
      <c r="HB1329" s="24"/>
      <c r="HC1329" s="24"/>
      <c r="HD1329" s="24"/>
      <c r="HE1329" s="24"/>
      <c r="HF1329" s="24"/>
      <c r="HG1329" s="24"/>
      <c r="HH1329" s="151"/>
      <c r="HI1329" s="151"/>
      <c r="HJ1329" s="153"/>
      <c r="HK1329" s="24"/>
      <c r="HL1329" s="24"/>
      <c r="HM1329" s="24"/>
      <c r="HN1329" s="24"/>
      <c r="HO1329" s="24"/>
      <c r="HP1329" s="24"/>
      <c r="HQ1329" s="24"/>
      <c r="HR1329" s="24"/>
      <c r="HS1329" s="24"/>
      <c r="HT1329" s="24"/>
      <c r="HU1329" s="24"/>
      <c r="HV1329" s="24"/>
      <c r="HW1329" s="24"/>
      <c r="HX1329" s="24"/>
      <c r="HY1329" s="24"/>
      <c r="HZ1329" s="24"/>
      <c r="IA1329" s="24"/>
      <c r="IB1329" s="24"/>
      <c r="IC1329" s="24"/>
      <c r="ID1329" s="24"/>
      <c r="IE1329" s="24"/>
      <c r="IF1329" s="24"/>
      <c r="IG1329" s="24"/>
      <c r="IH1329" s="24"/>
      <c r="II1329" s="24"/>
      <c r="IJ1329" s="24"/>
      <c r="IK1329" s="24"/>
      <c r="IL1329" s="24"/>
      <c r="IM1329" s="24"/>
      <c r="IN1329" s="24"/>
      <c r="IO1329" s="24"/>
      <c r="IP1329" s="151"/>
      <c r="IQ1329" s="151"/>
      <c r="IR1329" s="153"/>
      <c r="IS1329" s="24"/>
      <c r="IT1329" s="24"/>
      <c r="IU1329" s="24"/>
      <c r="IV1329" s="24"/>
      <c r="IW1329" s="24"/>
      <c r="IX1329" s="24"/>
      <c r="IY1329" s="24"/>
      <c r="IZ1329" s="24"/>
      <c r="JA1329" s="24"/>
      <c r="JB1329" s="24"/>
      <c r="JC1329" s="24"/>
      <c r="JD1329" s="24"/>
      <c r="JE1329" s="24"/>
      <c r="JF1329" s="24"/>
      <c r="JG1329" s="24"/>
      <c r="JH1329" s="24"/>
      <c r="JI1329" s="24"/>
      <c r="JJ1329" s="24"/>
      <c r="JK1329" s="24"/>
      <c r="JL1329" s="24"/>
      <c r="JM1329" s="24"/>
      <c r="JN1329" s="24"/>
      <c r="JO1329" s="24"/>
      <c r="JP1329" s="24"/>
      <c r="JQ1329" s="24"/>
      <c r="JR1329" s="24"/>
      <c r="JS1329" s="24"/>
      <c r="JT1329" s="24"/>
      <c r="JU1329" s="25"/>
      <c r="JV1329" s="24"/>
      <c r="JW1329" s="151"/>
      <c r="JX1329" s="151"/>
      <c r="JY1329" s="153"/>
      <c r="JZ1329" s="24"/>
      <c r="KA1329" s="24"/>
      <c r="KB1329" s="24"/>
      <c r="KC1329" s="24"/>
      <c r="KD1329" s="24"/>
      <c r="KE1329" s="24"/>
      <c r="KF1329" s="24"/>
      <c r="KG1329" s="24"/>
      <c r="KH1329" s="24"/>
      <c r="KI1329" s="24"/>
      <c r="KJ1329" s="24"/>
      <c r="KK1329" s="24"/>
      <c r="KL1329" s="24"/>
      <c r="KM1329" s="24"/>
      <c r="KN1329" s="24"/>
      <c r="KO1329" s="24"/>
      <c r="KP1329" s="24"/>
      <c r="KQ1329" s="24"/>
      <c r="KR1329" s="24"/>
      <c r="KS1329" s="24"/>
      <c r="KT1329" s="24"/>
      <c r="KU1329" s="24"/>
      <c r="KV1329" s="24"/>
      <c r="KW1329" s="24"/>
      <c r="KX1329" s="24"/>
      <c r="KY1329" s="24"/>
      <c r="KZ1329" s="24"/>
      <c r="LA1329" s="24"/>
      <c r="LB1329" s="24"/>
      <c r="LC1329" s="24"/>
      <c r="LD1329" s="24"/>
      <c r="LE1329" s="151"/>
      <c r="LF1329" s="151"/>
      <c r="LG1329" s="153"/>
      <c r="LH1329" s="24"/>
      <c r="LI1329" s="24"/>
      <c r="LJ1329" s="24"/>
      <c r="LK1329" s="24"/>
      <c r="LL1329" s="24"/>
      <c r="LM1329" s="24"/>
      <c r="LN1329" s="24"/>
      <c r="LO1329" s="24"/>
      <c r="LP1329" s="24"/>
      <c r="LQ1329" s="24"/>
      <c r="LR1329" s="24"/>
      <c r="LS1329" s="24"/>
      <c r="LT1329" s="24"/>
      <c r="LU1329" s="24"/>
      <c r="LV1329" s="24"/>
      <c r="LW1329" s="24"/>
      <c r="LX1329" s="24"/>
      <c r="LY1329" s="24"/>
      <c r="LZ1329" s="24"/>
      <c r="MA1329" s="24"/>
      <c r="MB1329" s="24"/>
      <c r="MC1329" s="24"/>
      <c r="MD1329" s="24"/>
      <c r="ME1329" s="24"/>
      <c r="MF1329" s="24"/>
      <c r="MG1329" s="24"/>
      <c r="MH1329" s="24"/>
      <c r="MI1329" s="24"/>
      <c r="MJ1329" s="24"/>
      <c r="MK1329" s="24"/>
      <c r="ML1329" s="24"/>
    </row>
    <row r="1332" spans="1:350" ht="37.5" x14ac:dyDescent="0.3">
      <c r="B1332" s="48" t="s">
        <v>798</v>
      </c>
      <c r="I1332" s="298" t="s">
        <v>797</v>
      </c>
      <c r="J1332" s="298"/>
      <c r="K1332" s="298"/>
      <c r="L1332" s="198">
        <f>L5</f>
        <v>41789</v>
      </c>
      <c r="M1332" s="198"/>
    </row>
    <row r="1333" spans="1:350" ht="25.9" customHeight="1" x14ac:dyDescent="0.2">
      <c r="A1333" s="259" t="s">
        <v>0</v>
      </c>
      <c r="B1333" s="259" t="s">
        <v>799</v>
      </c>
      <c r="C1333" s="259" t="s">
        <v>800</v>
      </c>
      <c r="D1333" s="259" t="s">
        <v>2</v>
      </c>
      <c r="E1333" s="259" t="s">
        <v>801</v>
      </c>
      <c r="F1333" s="259" t="s">
        <v>802</v>
      </c>
      <c r="G1333" s="259" t="s">
        <v>819</v>
      </c>
      <c r="H1333" s="259" t="s">
        <v>20</v>
      </c>
      <c r="I1333" s="259" t="s">
        <v>21</v>
      </c>
      <c r="J1333" s="267" t="s">
        <v>3</v>
      </c>
      <c r="K1333" s="268"/>
      <c r="L1333" s="268"/>
      <c r="M1333" s="269"/>
      <c r="N1333" s="259" t="s">
        <v>4</v>
      </c>
      <c r="O1333" s="259" t="s">
        <v>803</v>
      </c>
      <c r="P1333" s="259" t="s">
        <v>82</v>
      </c>
      <c r="Q1333" s="174" t="s">
        <v>12</v>
      </c>
      <c r="R1333" s="174"/>
      <c r="S1333" s="174"/>
      <c r="T1333" s="162">
        <v>41579</v>
      </c>
      <c r="U1333" s="162">
        <v>41580</v>
      </c>
      <c r="V1333" s="162">
        <v>41581</v>
      </c>
      <c r="W1333" s="162">
        <v>41582</v>
      </c>
      <c r="X1333" s="162">
        <v>41583</v>
      </c>
      <c r="Y1333" s="162">
        <v>41584</v>
      </c>
      <c r="Z1333" s="162">
        <v>41585</v>
      </c>
      <c r="AA1333" s="162">
        <v>41586</v>
      </c>
      <c r="AB1333" s="162">
        <v>41587</v>
      </c>
      <c r="AC1333" s="162">
        <v>41588</v>
      </c>
      <c r="AD1333" s="162">
        <v>41589</v>
      </c>
      <c r="AE1333" s="162">
        <v>41590</v>
      </c>
      <c r="AF1333" s="162">
        <v>41591</v>
      </c>
      <c r="AG1333" s="162">
        <v>41592</v>
      </c>
      <c r="AH1333" s="162">
        <v>41593</v>
      </c>
      <c r="AI1333" s="162">
        <v>41594</v>
      </c>
      <c r="AJ1333" s="162">
        <v>41595</v>
      </c>
      <c r="AK1333" s="162">
        <v>41596</v>
      </c>
      <c r="AL1333" s="162">
        <v>41597</v>
      </c>
      <c r="AM1333" s="162">
        <v>41598</v>
      </c>
      <c r="AN1333" s="162">
        <v>41599</v>
      </c>
      <c r="AO1333" s="162">
        <v>41600</v>
      </c>
      <c r="AP1333" s="162">
        <v>41601</v>
      </c>
      <c r="AQ1333" s="162">
        <v>41602</v>
      </c>
      <c r="AR1333" s="162">
        <v>41603</v>
      </c>
      <c r="AS1333" s="162">
        <v>41604</v>
      </c>
      <c r="AT1333" s="162">
        <v>41605</v>
      </c>
      <c r="AU1333" s="162">
        <v>41606</v>
      </c>
      <c r="AV1333" s="162">
        <v>41607</v>
      </c>
      <c r="AW1333" s="162">
        <v>41608</v>
      </c>
      <c r="AX1333" s="174" t="s">
        <v>13</v>
      </c>
      <c r="AY1333" s="174"/>
      <c r="AZ1333" s="174"/>
      <c r="BA1333" s="162">
        <v>41609</v>
      </c>
      <c r="BB1333" s="162">
        <v>41610</v>
      </c>
      <c r="BC1333" s="162">
        <v>41611</v>
      </c>
      <c r="BD1333" s="162">
        <v>41612</v>
      </c>
      <c r="BE1333" s="162">
        <v>41613</v>
      </c>
      <c r="BF1333" s="162">
        <v>41614</v>
      </c>
      <c r="BG1333" s="162">
        <v>41615</v>
      </c>
      <c r="BH1333" s="162">
        <v>41616</v>
      </c>
      <c r="BI1333" s="162">
        <v>41617</v>
      </c>
      <c r="BJ1333" s="162">
        <v>41618</v>
      </c>
      <c r="BK1333" s="162">
        <v>41619</v>
      </c>
      <c r="BL1333" s="162">
        <v>41620</v>
      </c>
      <c r="BM1333" s="162">
        <v>41621</v>
      </c>
      <c r="BN1333" s="162">
        <v>41622</v>
      </c>
      <c r="BO1333" s="162">
        <v>41623</v>
      </c>
      <c r="BP1333" s="162">
        <v>41624</v>
      </c>
      <c r="BQ1333" s="162">
        <v>41625</v>
      </c>
      <c r="BR1333" s="162">
        <v>41626</v>
      </c>
      <c r="BS1333" s="162">
        <v>41627</v>
      </c>
      <c r="BT1333" s="162">
        <v>41628</v>
      </c>
      <c r="BU1333" s="162">
        <v>41629</v>
      </c>
      <c r="BV1333" s="162">
        <v>41630</v>
      </c>
      <c r="BW1333" s="162">
        <v>41631</v>
      </c>
      <c r="BX1333" s="162">
        <v>41632</v>
      </c>
      <c r="BY1333" s="162">
        <v>41633</v>
      </c>
      <c r="BZ1333" s="162">
        <v>41634</v>
      </c>
      <c r="CA1333" s="162">
        <v>41635</v>
      </c>
      <c r="CB1333" s="162">
        <v>41636</v>
      </c>
      <c r="CC1333" s="162">
        <v>41637</v>
      </c>
      <c r="CD1333" s="162">
        <v>41638</v>
      </c>
      <c r="CE1333" s="162">
        <v>41639</v>
      </c>
      <c r="CF1333" s="174" t="s">
        <v>14</v>
      </c>
      <c r="CG1333" s="174"/>
      <c r="CH1333" s="174"/>
      <c r="CI1333" s="162">
        <v>41640</v>
      </c>
      <c r="CJ1333" s="162">
        <v>41641</v>
      </c>
      <c r="CK1333" s="162">
        <v>41642</v>
      </c>
      <c r="CL1333" s="162">
        <v>41643</v>
      </c>
      <c r="CM1333" s="162">
        <v>41644</v>
      </c>
      <c r="CN1333" s="162">
        <v>41645</v>
      </c>
      <c r="CO1333" s="162">
        <v>41646</v>
      </c>
      <c r="CP1333" s="169">
        <v>41647</v>
      </c>
      <c r="CQ1333" s="169">
        <v>41648</v>
      </c>
      <c r="CR1333" s="169">
        <v>41649</v>
      </c>
      <c r="CS1333" s="169">
        <v>41650</v>
      </c>
      <c r="CT1333" s="169">
        <v>41651</v>
      </c>
      <c r="CU1333" s="169">
        <v>41652</v>
      </c>
      <c r="CV1333" s="169">
        <v>41653</v>
      </c>
      <c r="CW1333" s="169">
        <v>41654</v>
      </c>
      <c r="CX1333" s="162">
        <v>41655</v>
      </c>
      <c r="CY1333" s="162">
        <v>41656</v>
      </c>
      <c r="CZ1333" s="162">
        <v>41657</v>
      </c>
      <c r="DA1333" s="162">
        <v>41658</v>
      </c>
      <c r="DB1333" s="162">
        <v>41659</v>
      </c>
      <c r="DC1333" s="162">
        <v>41660</v>
      </c>
      <c r="DD1333" s="162">
        <v>41661</v>
      </c>
      <c r="DE1333" s="162">
        <v>41662</v>
      </c>
      <c r="DF1333" s="162">
        <v>41663</v>
      </c>
      <c r="DG1333" s="162">
        <v>41664</v>
      </c>
      <c r="DH1333" s="162">
        <v>41665</v>
      </c>
      <c r="DI1333" s="162">
        <v>41666</v>
      </c>
      <c r="DJ1333" s="162">
        <v>41667</v>
      </c>
      <c r="DK1333" s="162">
        <v>41668</v>
      </c>
      <c r="DL1333" s="162">
        <v>41669</v>
      </c>
      <c r="DM1333" s="162">
        <v>41670</v>
      </c>
      <c r="DN1333" s="174" t="s">
        <v>1194</v>
      </c>
      <c r="DO1333" s="174"/>
      <c r="DP1333" s="174"/>
      <c r="DQ1333" s="162">
        <v>41671</v>
      </c>
      <c r="DR1333" s="162">
        <v>41672</v>
      </c>
      <c r="DS1333" s="162">
        <v>41673</v>
      </c>
      <c r="DT1333" s="162">
        <v>41674</v>
      </c>
      <c r="DU1333" s="162">
        <v>41675</v>
      </c>
      <c r="DV1333" s="162">
        <v>41676</v>
      </c>
      <c r="DW1333" s="162">
        <v>41677</v>
      </c>
      <c r="DX1333" s="162">
        <v>41678</v>
      </c>
      <c r="DY1333" s="162">
        <v>41679</v>
      </c>
      <c r="DZ1333" s="162">
        <v>41680</v>
      </c>
      <c r="EA1333" s="162">
        <v>41681</v>
      </c>
      <c r="EB1333" s="162">
        <v>41682</v>
      </c>
      <c r="EC1333" s="162">
        <v>41683</v>
      </c>
      <c r="ED1333" s="162">
        <v>41684</v>
      </c>
      <c r="EE1333" s="162">
        <v>41685</v>
      </c>
      <c r="EF1333" s="162">
        <v>41686</v>
      </c>
      <c r="EG1333" s="162">
        <v>41687</v>
      </c>
      <c r="EH1333" s="162">
        <v>41688</v>
      </c>
      <c r="EI1333" s="162">
        <v>41689</v>
      </c>
      <c r="EJ1333" s="162">
        <v>41690</v>
      </c>
      <c r="EK1333" s="162">
        <v>41691</v>
      </c>
      <c r="EL1333" s="162">
        <v>41692</v>
      </c>
      <c r="EM1333" s="162">
        <v>41693</v>
      </c>
      <c r="EN1333" s="162">
        <v>41694</v>
      </c>
      <c r="EO1333" s="162">
        <v>41695</v>
      </c>
      <c r="EP1333" s="162">
        <v>41696</v>
      </c>
      <c r="EQ1333" s="162">
        <v>41697</v>
      </c>
      <c r="ER1333" s="162">
        <v>41698</v>
      </c>
      <c r="ES1333" s="174" t="s">
        <v>1225</v>
      </c>
      <c r="ET1333" s="174"/>
      <c r="EU1333" s="174"/>
      <c r="EV1333" s="162">
        <v>41699</v>
      </c>
      <c r="EW1333" s="162">
        <v>41700</v>
      </c>
      <c r="EX1333" s="162">
        <v>41701</v>
      </c>
      <c r="EY1333" s="162">
        <v>41702</v>
      </c>
      <c r="EZ1333" s="162">
        <v>41703</v>
      </c>
      <c r="FA1333" s="162">
        <v>41704</v>
      </c>
      <c r="FB1333" s="162">
        <v>41705</v>
      </c>
      <c r="FC1333" s="162">
        <v>41706</v>
      </c>
      <c r="FD1333" s="162">
        <v>41707</v>
      </c>
      <c r="FE1333" s="162">
        <v>41708</v>
      </c>
      <c r="FF1333" s="162">
        <v>41709</v>
      </c>
      <c r="FG1333" s="162">
        <v>41710</v>
      </c>
      <c r="FH1333" s="162">
        <v>41711</v>
      </c>
      <c r="FI1333" s="162">
        <v>41712</v>
      </c>
      <c r="FJ1333" s="162">
        <v>41713</v>
      </c>
      <c r="FK1333" s="162">
        <v>41714</v>
      </c>
      <c r="FL1333" s="162">
        <v>41715</v>
      </c>
      <c r="FM1333" s="162">
        <v>41716</v>
      </c>
      <c r="FN1333" s="162">
        <v>41717</v>
      </c>
      <c r="FO1333" s="162">
        <v>41718</v>
      </c>
      <c r="FP1333" s="162">
        <v>41719</v>
      </c>
      <c r="FQ1333" s="162">
        <v>41720</v>
      </c>
      <c r="FR1333" s="162">
        <v>41721</v>
      </c>
      <c r="FS1333" s="162">
        <v>41722</v>
      </c>
      <c r="FT1333" s="162">
        <v>41723</v>
      </c>
      <c r="FU1333" s="162">
        <v>41724</v>
      </c>
      <c r="FV1333" s="162">
        <v>41725</v>
      </c>
      <c r="FW1333" s="162">
        <v>41726</v>
      </c>
      <c r="FX1333" s="162">
        <v>41727</v>
      </c>
      <c r="FY1333" s="162">
        <v>41728</v>
      </c>
      <c r="FZ1333" s="162">
        <v>41729</v>
      </c>
      <c r="GA1333" s="174" t="s">
        <v>1230</v>
      </c>
      <c r="GB1333" s="174"/>
      <c r="GC1333" s="174"/>
      <c r="GD1333" s="162">
        <v>41730</v>
      </c>
      <c r="GE1333" s="162">
        <v>41731</v>
      </c>
      <c r="GF1333" s="162">
        <v>41732</v>
      </c>
      <c r="GG1333" s="162">
        <v>41733</v>
      </c>
      <c r="GH1333" s="162">
        <v>41734</v>
      </c>
      <c r="GI1333" s="162">
        <v>41735</v>
      </c>
      <c r="GJ1333" s="162">
        <v>41736</v>
      </c>
      <c r="GK1333" s="162">
        <v>41737</v>
      </c>
      <c r="GL1333" s="162">
        <v>41738</v>
      </c>
      <c r="GM1333" s="162">
        <v>41739</v>
      </c>
      <c r="GN1333" s="162">
        <v>41740</v>
      </c>
      <c r="GO1333" s="162">
        <v>41741</v>
      </c>
      <c r="GP1333" s="162">
        <v>41742</v>
      </c>
      <c r="GQ1333" s="162">
        <v>41743</v>
      </c>
      <c r="GR1333" s="162">
        <v>41744</v>
      </c>
      <c r="GS1333" s="162">
        <v>41745</v>
      </c>
      <c r="GT1333" s="162">
        <v>41746</v>
      </c>
      <c r="GU1333" s="162">
        <v>41747</v>
      </c>
      <c r="GV1333" s="162">
        <v>41748</v>
      </c>
      <c r="GW1333" s="162">
        <v>41749</v>
      </c>
      <c r="GX1333" s="162">
        <v>41750</v>
      </c>
      <c r="GY1333" s="162">
        <v>41751</v>
      </c>
      <c r="GZ1333" s="162">
        <v>41752</v>
      </c>
      <c r="HA1333" s="162">
        <v>41753</v>
      </c>
      <c r="HB1333" s="162">
        <v>41754</v>
      </c>
      <c r="HC1333" s="162">
        <v>41755</v>
      </c>
      <c r="HD1333" s="162">
        <v>41756</v>
      </c>
      <c r="HE1333" s="162">
        <v>41757</v>
      </c>
      <c r="HF1333" s="162">
        <v>41758</v>
      </c>
      <c r="HG1333" s="162">
        <v>41759</v>
      </c>
      <c r="HH1333" s="174" t="s">
        <v>18</v>
      </c>
      <c r="HI1333" s="174"/>
      <c r="HJ1333" s="174"/>
      <c r="HK1333" s="162">
        <v>41760</v>
      </c>
      <c r="HL1333" s="162">
        <v>41761</v>
      </c>
      <c r="HM1333" s="162">
        <v>41762</v>
      </c>
      <c r="HN1333" s="162">
        <v>41763</v>
      </c>
      <c r="HO1333" s="162">
        <v>41764</v>
      </c>
      <c r="HP1333" s="162">
        <v>41765</v>
      </c>
      <c r="HQ1333" s="162">
        <v>41766</v>
      </c>
      <c r="HR1333" s="162">
        <v>41767</v>
      </c>
      <c r="HS1333" s="162">
        <v>41768</v>
      </c>
      <c r="HT1333" s="162">
        <v>41769</v>
      </c>
      <c r="HU1333" s="162">
        <v>41770</v>
      </c>
      <c r="HV1333" s="162">
        <v>41771</v>
      </c>
      <c r="HW1333" s="162">
        <v>41772</v>
      </c>
      <c r="HX1333" s="162">
        <v>41773</v>
      </c>
      <c r="HY1333" s="162">
        <v>41774</v>
      </c>
      <c r="HZ1333" s="162">
        <v>41775</v>
      </c>
      <c r="IA1333" s="162">
        <v>41776</v>
      </c>
      <c r="IB1333" s="162">
        <v>41777</v>
      </c>
      <c r="IC1333" s="162">
        <v>41778</v>
      </c>
      <c r="ID1333" s="162">
        <v>41779</v>
      </c>
      <c r="IE1333" s="162">
        <v>41780</v>
      </c>
      <c r="IF1333" s="162">
        <v>41781</v>
      </c>
      <c r="IG1333" s="162">
        <v>41782</v>
      </c>
      <c r="IH1333" s="162">
        <v>41783</v>
      </c>
      <c r="II1333" s="162">
        <v>41784</v>
      </c>
      <c r="IJ1333" s="162">
        <v>41785</v>
      </c>
      <c r="IK1333" s="162">
        <v>41786</v>
      </c>
      <c r="IL1333" s="162">
        <v>41787</v>
      </c>
      <c r="IM1333" s="162">
        <v>41788</v>
      </c>
      <c r="IN1333" s="162">
        <v>41789</v>
      </c>
      <c r="IO1333" s="162">
        <v>41790</v>
      </c>
    </row>
    <row r="1334" spans="1:350" ht="30.6" customHeight="1" x14ac:dyDescent="0.2">
      <c r="A1334" s="260"/>
      <c r="B1334" s="260"/>
      <c r="C1334" s="260"/>
      <c r="D1334" s="260"/>
      <c r="E1334" s="260"/>
      <c r="F1334" s="260"/>
      <c r="G1334" s="260"/>
      <c r="H1334" s="260"/>
      <c r="I1334" s="260"/>
      <c r="J1334" s="29" t="s">
        <v>52</v>
      </c>
      <c r="K1334" s="29" t="s">
        <v>53</v>
      </c>
      <c r="L1334" s="26" t="s">
        <v>80</v>
      </c>
      <c r="M1334" s="26" t="s">
        <v>79</v>
      </c>
      <c r="N1334" s="260"/>
      <c r="O1334" s="260"/>
      <c r="P1334" s="260"/>
      <c r="Q1334" s="40" t="s">
        <v>22</v>
      </c>
      <c r="R1334" s="40" t="s">
        <v>23</v>
      </c>
      <c r="S1334" s="26" t="s">
        <v>80</v>
      </c>
      <c r="T1334" s="162"/>
      <c r="U1334" s="162"/>
      <c r="V1334" s="162"/>
      <c r="W1334" s="162"/>
      <c r="X1334" s="162"/>
      <c r="Y1334" s="162"/>
      <c r="Z1334" s="162"/>
      <c r="AA1334" s="162"/>
      <c r="AB1334" s="162"/>
      <c r="AC1334" s="162"/>
      <c r="AD1334" s="162"/>
      <c r="AE1334" s="162"/>
      <c r="AF1334" s="162"/>
      <c r="AG1334" s="162"/>
      <c r="AH1334" s="162"/>
      <c r="AI1334" s="162"/>
      <c r="AJ1334" s="162"/>
      <c r="AK1334" s="162"/>
      <c r="AL1334" s="162"/>
      <c r="AM1334" s="162"/>
      <c r="AN1334" s="162"/>
      <c r="AO1334" s="162"/>
      <c r="AP1334" s="162"/>
      <c r="AQ1334" s="162"/>
      <c r="AR1334" s="162"/>
      <c r="AS1334" s="162"/>
      <c r="AT1334" s="162"/>
      <c r="AU1334" s="162"/>
      <c r="AV1334" s="162"/>
      <c r="AW1334" s="162"/>
      <c r="AX1334" s="40" t="s">
        <v>22</v>
      </c>
      <c r="AY1334" s="40" t="s">
        <v>23</v>
      </c>
      <c r="AZ1334" s="26" t="s">
        <v>80</v>
      </c>
      <c r="BA1334" s="162"/>
      <c r="BB1334" s="162"/>
      <c r="BC1334" s="162"/>
      <c r="BD1334" s="162"/>
      <c r="BE1334" s="162"/>
      <c r="BF1334" s="162"/>
      <c r="BG1334" s="162"/>
      <c r="BH1334" s="162"/>
      <c r="BI1334" s="162"/>
      <c r="BJ1334" s="162"/>
      <c r="BK1334" s="162"/>
      <c r="BL1334" s="162"/>
      <c r="BM1334" s="162"/>
      <c r="BN1334" s="162"/>
      <c r="BO1334" s="162"/>
      <c r="BP1334" s="162"/>
      <c r="BQ1334" s="162"/>
      <c r="BR1334" s="162"/>
      <c r="BS1334" s="162"/>
      <c r="BT1334" s="162"/>
      <c r="BU1334" s="162"/>
      <c r="BV1334" s="162"/>
      <c r="BW1334" s="162"/>
      <c r="BX1334" s="162"/>
      <c r="BY1334" s="162"/>
      <c r="BZ1334" s="162"/>
      <c r="CA1334" s="162"/>
      <c r="CB1334" s="162"/>
      <c r="CC1334" s="162"/>
      <c r="CD1334" s="162"/>
      <c r="CE1334" s="162"/>
      <c r="CF1334" s="40" t="s">
        <v>22</v>
      </c>
      <c r="CG1334" s="40" t="s">
        <v>23</v>
      </c>
      <c r="CH1334" s="26" t="s">
        <v>80</v>
      </c>
      <c r="CI1334" s="162"/>
      <c r="CJ1334" s="162"/>
      <c r="CK1334" s="162"/>
      <c r="CL1334" s="162"/>
      <c r="CM1334" s="162"/>
      <c r="CN1334" s="162"/>
      <c r="CO1334" s="162"/>
      <c r="CP1334" s="169"/>
      <c r="CQ1334" s="169"/>
      <c r="CR1334" s="169"/>
      <c r="CS1334" s="169"/>
      <c r="CT1334" s="169"/>
      <c r="CU1334" s="169"/>
      <c r="CV1334" s="169"/>
      <c r="CW1334" s="169"/>
      <c r="CX1334" s="162"/>
      <c r="CY1334" s="162"/>
      <c r="CZ1334" s="162"/>
      <c r="DA1334" s="162"/>
      <c r="DB1334" s="162"/>
      <c r="DC1334" s="162"/>
      <c r="DD1334" s="162"/>
      <c r="DE1334" s="162"/>
      <c r="DF1334" s="162"/>
      <c r="DG1334" s="162"/>
      <c r="DH1334" s="162"/>
      <c r="DI1334" s="162"/>
      <c r="DJ1334" s="162"/>
      <c r="DK1334" s="162"/>
      <c r="DL1334" s="162"/>
      <c r="DM1334" s="162"/>
      <c r="DN1334" s="40" t="s">
        <v>22</v>
      </c>
      <c r="DO1334" s="40" t="s">
        <v>23</v>
      </c>
      <c r="DP1334" s="26" t="s">
        <v>80</v>
      </c>
      <c r="DQ1334" s="162"/>
      <c r="DR1334" s="162"/>
      <c r="DS1334" s="162"/>
      <c r="DT1334" s="162"/>
      <c r="DU1334" s="162"/>
      <c r="DV1334" s="162"/>
      <c r="DW1334" s="162"/>
      <c r="DX1334" s="162"/>
      <c r="DY1334" s="162"/>
      <c r="DZ1334" s="162"/>
      <c r="EA1334" s="162"/>
      <c r="EB1334" s="162"/>
      <c r="EC1334" s="162"/>
      <c r="ED1334" s="162"/>
      <c r="EE1334" s="162"/>
      <c r="EF1334" s="162"/>
      <c r="EG1334" s="162"/>
      <c r="EH1334" s="162"/>
      <c r="EI1334" s="162"/>
      <c r="EJ1334" s="162"/>
      <c r="EK1334" s="162"/>
      <c r="EL1334" s="162"/>
      <c r="EM1334" s="162"/>
      <c r="EN1334" s="162"/>
      <c r="EO1334" s="162"/>
      <c r="EP1334" s="162"/>
      <c r="EQ1334" s="162"/>
      <c r="ER1334" s="162"/>
      <c r="ES1334" s="40" t="s">
        <v>22</v>
      </c>
      <c r="ET1334" s="40" t="s">
        <v>23</v>
      </c>
      <c r="EU1334" s="26" t="s">
        <v>80</v>
      </c>
      <c r="EV1334" s="162"/>
      <c r="EW1334" s="162"/>
      <c r="EX1334" s="162"/>
      <c r="EY1334" s="162"/>
      <c r="EZ1334" s="162"/>
      <c r="FA1334" s="162"/>
      <c r="FB1334" s="162"/>
      <c r="FC1334" s="162"/>
      <c r="FD1334" s="162"/>
      <c r="FE1334" s="162"/>
      <c r="FF1334" s="162"/>
      <c r="FG1334" s="162"/>
      <c r="FH1334" s="162"/>
      <c r="FI1334" s="162"/>
      <c r="FJ1334" s="162"/>
      <c r="FK1334" s="162"/>
      <c r="FL1334" s="162"/>
      <c r="FM1334" s="162"/>
      <c r="FN1334" s="162"/>
      <c r="FO1334" s="162"/>
      <c r="FP1334" s="162"/>
      <c r="FQ1334" s="162"/>
      <c r="FR1334" s="162"/>
      <c r="FS1334" s="162"/>
      <c r="FT1334" s="162"/>
      <c r="FU1334" s="162"/>
      <c r="FV1334" s="162"/>
      <c r="FW1334" s="162"/>
      <c r="FX1334" s="162"/>
      <c r="FY1334" s="162"/>
      <c r="FZ1334" s="162"/>
      <c r="GA1334" s="40" t="s">
        <v>22</v>
      </c>
      <c r="GB1334" s="40" t="s">
        <v>23</v>
      </c>
      <c r="GC1334" s="26" t="s">
        <v>80</v>
      </c>
      <c r="GD1334" s="162"/>
      <c r="GE1334" s="162"/>
      <c r="GF1334" s="162"/>
      <c r="GG1334" s="162"/>
      <c r="GH1334" s="162"/>
      <c r="GI1334" s="162"/>
      <c r="GJ1334" s="162"/>
      <c r="GK1334" s="162"/>
      <c r="GL1334" s="162"/>
      <c r="GM1334" s="162"/>
      <c r="GN1334" s="162"/>
      <c r="GO1334" s="162"/>
      <c r="GP1334" s="162"/>
      <c r="GQ1334" s="162"/>
      <c r="GR1334" s="162"/>
      <c r="GS1334" s="162"/>
      <c r="GT1334" s="162"/>
      <c r="GU1334" s="162"/>
      <c r="GV1334" s="162"/>
      <c r="GW1334" s="162"/>
      <c r="GX1334" s="162"/>
      <c r="GY1334" s="162"/>
      <c r="GZ1334" s="162"/>
      <c r="HA1334" s="162"/>
      <c r="HB1334" s="162"/>
      <c r="HC1334" s="162"/>
      <c r="HD1334" s="162"/>
      <c r="HE1334" s="162"/>
      <c r="HF1334" s="162"/>
      <c r="HG1334" s="162"/>
      <c r="HH1334" s="301" t="s">
        <v>22</v>
      </c>
      <c r="HI1334" s="301" t="s">
        <v>23</v>
      </c>
      <c r="HJ1334" s="303" t="s">
        <v>80</v>
      </c>
      <c r="HK1334" s="162"/>
      <c r="HL1334" s="162"/>
      <c r="HM1334" s="162"/>
      <c r="HN1334" s="162"/>
      <c r="HO1334" s="162"/>
      <c r="HP1334" s="162"/>
      <c r="HQ1334" s="162"/>
      <c r="HR1334" s="162"/>
      <c r="HS1334" s="162"/>
      <c r="HT1334" s="162"/>
      <c r="HU1334" s="162"/>
      <c r="HV1334" s="162"/>
      <c r="HW1334" s="162"/>
      <c r="HX1334" s="162"/>
      <c r="HY1334" s="162"/>
      <c r="HZ1334" s="162"/>
      <c r="IA1334" s="162"/>
      <c r="IB1334" s="162"/>
      <c r="IC1334" s="162"/>
      <c r="ID1334" s="162"/>
      <c r="IE1334" s="162"/>
      <c r="IF1334" s="162"/>
      <c r="IG1334" s="162"/>
      <c r="IH1334" s="162"/>
      <c r="II1334" s="162"/>
      <c r="IJ1334" s="162"/>
      <c r="IK1334" s="162"/>
      <c r="IL1334" s="162"/>
      <c r="IM1334" s="162"/>
      <c r="IN1334" s="162"/>
      <c r="IO1334" s="162"/>
    </row>
    <row r="1335" spans="1:350" ht="31.15" customHeight="1" x14ac:dyDescent="0.2">
      <c r="A1335" s="53" t="s">
        <v>24</v>
      </c>
      <c r="B1335" s="54" t="s">
        <v>1051</v>
      </c>
      <c r="C1335" s="55"/>
      <c r="D1335" s="56"/>
      <c r="E1335" s="56"/>
      <c r="F1335" s="56"/>
      <c r="G1335" s="56"/>
      <c r="H1335" s="57"/>
      <c r="I1335" s="57"/>
      <c r="J1335" s="56"/>
      <c r="K1335" s="56"/>
      <c r="L1335" s="58"/>
      <c r="M1335" s="59"/>
      <c r="N1335" s="56"/>
      <c r="O1335" s="56"/>
      <c r="P1335" s="60"/>
      <c r="Q1335" s="56"/>
      <c r="R1335" s="56"/>
      <c r="S1335" s="52"/>
      <c r="T1335" s="56"/>
      <c r="U1335" s="56"/>
      <c r="V1335" s="52"/>
      <c r="W1335" s="56"/>
      <c r="X1335" s="56"/>
      <c r="Y1335" s="52"/>
      <c r="Z1335" s="56"/>
      <c r="AA1335" s="56"/>
      <c r="AB1335" s="52"/>
      <c r="AC1335" s="56"/>
      <c r="AD1335" s="56"/>
      <c r="AE1335" s="52"/>
      <c r="AF1335" s="56"/>
      <c r="AG1335" s="56"/>
      <c r="AH1335" s="52"/>
      <c r="AI1335" s="56"/>
      <c r="AJ1335" s="56"/>
      <c r="AK1335" s="52"/>
      <c r="AL1335" s="56"/>
      <c r="AM1335" s="56"/>
      <c r="AN1335" s="52"/>
      <c r="AO1335" s="56"/>
      <c r="AP1335" s="56"/>
      <c r="AQ1335" s="52"/>
      <c r="AR1335" s="56"/>
      <c r="AS1335" s="56"/>
      <c r="AT1335" s="52"/>
      <c r="AU1335" s="56"/>
      <c r="AV1335" s="56"/>
      <c r="AW1335" s="52"/>
      <c r="AX1335" s="56"/>
      <c r="AY1335" s="56"/>
      <c r="AZ1335" s="52"/>
      <c r="BA1335" s="56"/>
      <c r="BB1335" s="56"/>
      <c r="BC1335" s="52"/>
      <c r="BD1335" s="56"/>
      <c r="BE1335" s="56"/>
      <c r="BF1335" s="52"/>
      <c r="BG1335" s="56"/>
      <c r="BH1335" s="56"/>
      <c r="BI1335" s="52"/>
      <c r="BJ1335" s="56"/>
      <c r="BK1335" s="56"/>
      <c r="BL1335" s="52"/>
      <c r="BM1335" s="56"/>
      <c r="BN1335" s="56"/>
      <c r="BO1335" s="52"/>
      <c r="BP1335" s="56"/>
      <c r="BQ1335" s="56"/>
      <c r="BR1335" s="52"/>
      <c r="BS1335" s="56"/>
      <c r="BT1335" s="56"/>
      <c r="BU1335" s="52"/>
      <c r="BV1335" s="56"/>
      <c r="BW1335" s="56"/>
      <c r="BX1335" s="52"/>
      <c r="BY1335" s="56"/>
      <c r="BZ1335" s="56"/>
      <c r="CA1335" s="52"/>
      <c r="CB1335" s="56"/>
      <c r="CC1335" s="56"/>
      <c r="CD1335" s="52"/>
      <c r="CE1335" s="56"/>
      <c r="CF1335" s="56"/>
      <c r="CG1335" s="52"/>
      <c r="CH1335" s="56"/>
      <c r="CI1335" s="56"/>
      <c r="CJ1335" s="52"/>
      <c r="CK1335" s="56"/>
      <c r="CL1335" s="56"/>
      <c r="CM1335" s="52"/>
      <c r="CN1335" s="56"/>
      <c r="CO1335" s="56"/>
      <c r="CP1335" s="52"/>
      <c r="CQ1335" s="56"/>
      <c r="CR1335" s="56"/>
      <c r="CS1335" s="52"/>
      <c r="CT1335" s="56"/>
      <c r="CU1335" s="56"/>
      <c r="CV1335" s="52"/>
      <c r="CW1335" s="56"/>
      <c r="CX1335" s="56"/>
      <c r="CY1335" s="52"/>
      <c r="CZ1335" s="56"/>
      <c r="DA1335" s="56"/>
      <c r="DB1335" s="52"/>
      <c r="DC1335" s="56"/>
      <c r="DD1335" s="56"/>
      <c r="DE1335" s="52"/>
      <c r="DF1335" s="56"/>
      <c r="DG1335" s="56"/>
      <c r="DH1335" s="52"/>
      <c r="DI1335" s="56"/>
      <c r="DJ1335" s="56"/>
      <c r="DK1335" s="52"/>
      <c r="DL1335" s="56"/>
      <c r="DM1335" s="56"/>
      <c r="DN1335" s="56"/>
      <c r="DO1335" s="52"/>
      <c r="DP1335" s="56"/>
      <c r="DQ1335" s="56"/>
      <c r="DR1335" s="56"/>
      <c r="DS1335" s="56"/>
      <c r="DT1335" s="56"/>
      <c r="DU1335" s="56"/>
      <c r="DV1335" s="56"/>
      <c r="DW1335" s="56"/>
      <c r="DX1335" s="56"/>
      <c r="DY1335" s="56"/>
      <c r="DZ1335" s="56"/>
      <c r="EA1335" s="56"/>
      <c r="EB1335" s="56"/>
      <c r="EC1335" s="56"/>
      <c r="ED1335" s="56"/>
      <c r="EE1335" s="56"/>
      <c r="EF1335" s="56"/>
      <c r="EG1335" s="56"/>
      <c r="EH1335" s="56"/>
      <c r="EI1335" s="56"/>
      <c r="EJ1335" s="56"/>
      <c r="EK1335" s="56"/>
      <c r="EL1335" s="56"/>
      <c r="EM1335" s="56"/>
      <c r="EN1335" s="56"/>
      <c r="EO1335" s="56"/>
      <c r="EP1335" s="56"/>
      <c r="EQ1335" s="56"/>
      <c r="ER1335" s="56"/>
      <c r="ES1335" s="56"/>
      <c r="ET1335" s="52"/>
      <c r="EU1335" s="56"/>
      <c r="EV1335" s="56"/>
      <c r="EW1335" s="138"/>
      <c r="EX1335" s="56"/>
      <c r="EY1335" s="56"/>
      <c r="EZ1335" s="52"/>
      <c r="FA1335" s="56"/>
      <c r="FB1335" s="56"/>
      <c r="FC1335" s="52"/>
      <c r="FD1335" s="56"/>
      <c r="FE1335" s="56"/>
      <c r="FF1335" s="52"/>
      <c r="FG1335" s="56"/>
      <c r="FH1335" s="56"/>
      <c r="FI1335" s="52"/>
      <c r="FJ1335" s="56"/>
      <c r="FK1335" s="56"/>
      <c r="FL1335" s="52"/>
      <c r="FM1335" s="56"/>
      <c r="FN1335" s="56"/>
      <c r="FO1335" s="52"/>
      <c r="FP1335" s="56"/>
      <c r="FQ1335" s="56"/>
      <c r="FR1335" s="52"/>
      <c r="FS1335" s="56"/>
      <c r="FT1335" s="56"/>
      <c r="FU1335" s="52"/>
      <c r="FV1335" s="56"/>
      <c r="FW1335" s="56"/>
      <c r="FX1335" s="52"/>
      <c r="FY1335" s="56"/>
      <c r="FZ1335" s="56"/>
      <c r="GA1335" s="56"/>
      <c r="GB1335" s="56"/>
      <c r="GC1335" s="56"/>
      <c r="GD1335" s="56"/>
      <c r="GE1335" s="56"/>
      <c r="GF1335" s="56"/>
      <c r="GG1335" s="56"/>
      <c r="GH1335" s="56"/>
      <c r="GI1335" s="56"/>
      <c r="GJ1335" s="56"/>
      <c r="GK1335" s="56"/>
      <c r="GL1335" s="56"/>
      <c r="GM1335" s="56"/>
      <c r="GN1335" s="56"/>
      <c r="GO1335" s="56"/>
      <c r="GP1335" s="56"/>
      <c r="GQ1335" s="56"/>
      <c r="GR1335" s="56"/>
      <c r="GS1335" s="56"/>
      <c r="GT1335" s="56"/>
      <c r="GU1335" s="56"/>
      <c r="GV1335" s="56"/>
      <c r="GW1335" s="56"/>
      <c r="GX1335" s="56"/>
      <c r="GY1335" s="56"/>
      <c r="GZ1335" s="56"/>
      <c r="HA1335" s="56"/>
      <c r="HB1335" s="56"/>
      <c r="HC1335" s="56"/>
      <c r="HD1335" s="56"/>
      <c r="HE1335" s="56"/>
      <c r="HF1335" s="56"/>
      <c r="HG1335" s="56"/>
      <c r="HH1335" s="302"/>
      <c r="HI1335" s="302"/>
      <c r="HJ1335" s="304"/>
      <c r="HK1335" s="56"/>
      <c r="HL1335" s="56"/>
      <c r="HM1335" s="56"/>
      <c r="HN1335" s="56"/>
      <c r="HO1335" s="56"/>
      <c r="HP1335" s="56"/>
      <c r="HQ1335" s="56"/>
      <c r="HR1335" s="56"/>
      <c r="HS1335" s="56"/>
      <c r="HT1335" s="56"/>
      <c r="HU1335" s="56"/>
      <c r="HV1335" s="56"/>
      <c r="HW1335" s="56"/>
      <c r="HX1335" s="56"/>
      <c r="HY1335" s="56"/>
      <c r="HZ1335" s="56"/>
      <c r="IA1335" s="56"/>
      <c r="IB1335" s="56"/>
      <c r="IC1335" s="56"/>
      <c r="ID1335" s="56"/>
      <c r="IE1335" s="56"/>
      <c r="IF1335" s="56"/>
      <c r="IG1335" s="56"/>
      <c r="IH1335" s="56"/>
      <c r="II1335" s="56"/>
      <c r="IJ1335" s="56"/>
      <c r="IK1335" s="56"/>
      <c r="IL1335" s="56"/>
      <c r="IM1335" s="56"/>
      <c r="IN1335" s="56"/>
      <c r="IO1335" s="56"/>
    </row>
    <row r="1336" spans="1:350" ht="13.9" customHeight="1" outlineLevel="1" x14ac:dyDescent="0.2">
      <c r="A1336" s="187" t="s">
        <v>58</v>
      </c>
      <c r="B1336" s="294" t="s">
        <v>1078</v>
      </c>
      <c r="C1336" s="154" t="s">
        <v>59</v>
      </c>
      <c r="D1336" s="163">
        <f>D12+D276+D286+D296+D644+D650+D660+D708+D714+D724+D768+D774+D784+D798+D800+D810+D824+D838+D852+D854+D864+D878+D880+D890+D904+D918+D932+D946+D960+D962+D972+D988+D1002+D1004+D1014+D1028+D1042+D1056+D1070+D1072+D1082+D1096+D1098+D1108+D1122+D1136+D1152+D1154+D1164+D1180+D1196+D624+D612+D600+D588+D576+D564+D552+D540+D528+D516+D504+D492+D478+D466+D454+D442+D430+D418+D406+D394+D382+D370+D358+D346+D334+D322+D310+D264+D254+D244+D234+D224+D214+D204+D194+D184+D172+D162+D152+D142+D132+D122+D112+D102+D92+D82+D72+D62</f>
        <v>14678</v>
      </c>
      <c r="E1336" s="163">
        <f>E12+E276+E286+E296+E644+E650+E660+E708+E714+E724+E768+E774+E784+E798+E800+E810+E824+E838+E852+E854+E864+E878+E880+E890+E904+E918+E932+E946+E960+E962+E972+E988+E1002+E1004+E1014+E1028+E1042+E1056+E1070+E1072+E1082+E1096+E1098+E1108+E1122+E1136+E1152+E1154+E1164+E1180+E1196+E624+E612+E600+E588+E576+E564+E552+E540+E528+E516+E504+E492+E478+E466+E454+E442+E430+E418+E406+E394+E382+E370+E358+E346+E334+E322+E310</f>
        <v>6169</v>
      </c>
      <c r="F1336" s="163">
        <f>F12+F276+F286+F296+F644+F650+F660+F708+F714+F724+F768+F774+F784+F798+F800+F810+F824+F838+F852+F854+F864+F878+F880+F890+F904+F918+F932+F946+F960+F962+F972+F988+F1002+F1004+F1014+F1028+F1042+F1056+F1070+F1072+F1082+F1096+F1098+F1108+F1122+F1136+F1152+F1154+F1164+F1180+F1196+F624+F612+F600+F588+F576+F564+F552+F540+F528+F516+F504+F492+F478+F466+F454+F442+F430+F418+F406+F394+F382+F370+F358+F346+F334+F322+F310</f>
        <v>8411</v>
      </c>
      <c r="G1336" s="175"/>
      <c r="H1336" s="170">
        <v>41379</v>
      </c>
      <c r="I1336" s="170">
        <v>41749</v>
      </c>
      <c r="J1336" s="163">
        <f ca="1">J12+J276+J286+J296+J644+J650+J660+J708+J714+J724+J768+J774+J784+J798+J800+J810+J824+J838+J852+J854+J864+J878+J880+J890+J904+J918+J932+J946+J960+J962+J972+J988+J1002+J1004+J1014+J1028+J1042+J1056+J1070+J1072+J1082+J1096+J1098+J1108+J1122+J1136+J1152+J1154+J1164+J1180+J1196+J624+J612+J600+J588+J576+J564+J552+J540+J528+J516+J504+J492+J478+J466+J454+J442+J430+J418+J406+J394+J382+J370+J358+J346+J334+J322+J310+J264+J254+J244+J234+J224+J214+J204+J194+J184+J172+J162+J152+J142+J132+J122+J112+J102+J92+J82+J72+J62</f>
        <v>14630</v>
      </c>
      <c r="K1336" s="163">
        <f>K12+K276+K286+K296+K644+K650+K660+K708+K714+K724+K768+K774+K784+K798+K800+K810+K824+K838+K852+K854+K864+K878+K880+K890+K904+K918+K932+K946+K960+K962+K972+K988+K1002+K1004+K1014+K1028+K1042+K1056+K1070+K1072+K1082+K1096+K1098+K1108+K1122+K1136+K1152+K1154+K1164+K1180+K1196+K624+K612+K600+K588+K576+K564+K552+K540+K528+K516+K504+K492+K478+K466+K454+K442+K430+K418+K406+K394+K382+K370+K358+K346+K334+K322+K310+K264+K254+K244+K234+K224+K214+K204+K194+K184+K172+K162+K152+K142+K132+K122+K112+K102+K92+K82+K72+K62</f>
        <v>14678</v>
      </c>
      <c r="L1336" s="172">
        <f ca="1">K1336/J1336</f>
        <v>1.0032809295967191</v>
      </c>
      <c r="M1336" s="172">
        <f>K1336/D1336</f>
        <v>1</v>
      </c>
      <c r="N1336" s="179">
        <f ca="1">SUMIF(HK8:IO9,$O$5,HK1337:IO1337)-SUMIF(HK8:IO9,$Q$5,HK1337:IO1337)</f>
        <v>0</v>
      </c>
      <c r="O1336" s="156"/>
      <c r="P1336" s="16" t="s">
        <v>25</v>
      </c>
      <c r="Q1336" s="163">
        <f>Q12+Q276+Q286+Q296+Q644+Q650+Q660+Q708+Q714+Q724+Q768+Q774+Q784+Q798+Q800+Q810+Q824+Q838+Q852+Q854+Q864+Q878+Q880+Q890+Q904+Q918+Q932+Q946+Q960+Q962+Q972+Q988+Q1002+Q1004+Q1014+Q1028+Q1042+Q1056+Q1070+Q1072+Q1082+Q1096+Q1098+Q1108+Q1122+Q1136+Q1152+Q1154+Q1164+Q1180+Q1196+Q624+Q612+Q600+Q588+Q576+Q564+Q552+Q540+Q528+Q516+Q504+Q492+Q478+Q466+Q454+Q442+Q430+Q418+Q406+Q394+Q382+Q370+Q358+Q346+Q334+Q322+Q310</f>
        <v>114</v>
      </c>
      <c r="R1336" s="163">
        <f>R12+R276+R286+R296+R644+R650+R660+R708+R714+R724+R768+R774+R784+R798+R800+R810+R824+R838+R852+R854+R864+R878+R880+R890+R904+R918+R932+R946+R960+R962+R972+R988+R1002+R1004+R1014+R1028+R1042+R1056+R1070+R1072+R1082+R1096+R1098+R1108+R1122+R1136+R1152+R1154+R1164+R1180+R1196+R624+R612+R600+R588+R576+R564+R552+R540+R528+R516+R504+R492+R478+R466+R454+R442+R430+R418+R406+R394+R382+R370+R358+R346+R334+R322+R310</f>
        <v>97</v>
      </c>
      <c r="S1336" s="152">
        <f t="shared" ref="S1336:S1342" si="3464">R1336/Q1336</f>
        <v>0.85087719298245612</v>
      </c>
      <c r="T1336" s="16">
        <f t="shared" ref="T1336:AY1336" si="3465">T12+T276+T286+T296+T644+T650+T660+T708+T714+T724+T768+T774+T784+T798+T800+T810+T824+T838+T852+T854+T864+T878+T880+T890+T904+T918+T932+T946+T960+T962+T972+T988+T1002+T1004+T1014+T1028+T1042+T1056+T1070+T1072+T1082+T1096+T1098+T1108+T1122+T1136+T1152+T1154+T1164+T1180+T1196+T624+T612+T600+T588+T576+T564+T552+T540+T528+T516+T504+T492+T478+T466+T454+T442+T430+T418+T406+T394+T382+T370+T358+T346+T334+T322+T310</f>
        <v>0</v>
      </c>
      <c r="U1336" s="16">
        <f t="shared" si="3465"/>
        <v>0</v>
      </c>
      <c r="V1336" s="16">
        <f t="shared" si="3465"/>
        <v>0</v>
      </c>
      <c r="W1336" s="16">
        <f t="shared" si="3465"/>
        <v>0</v>
      </c>
      <c r="X1336" s="16">
        <f t="shared" si="3465"/>
        <v>0</v>
      </c>
      <c r="Y1336" s="16">
        <f t="shared" si="3465"/>
        <v>0</v>
      </c>
      <c r="Z1336" s="16">
        <f t="shared" si="3465"/>
        <v>0</v>
      </c>
      <c r="AA1336" s="16">
        <f t="shared" si="3465"/>
        <v>5</v>
      </c>
      <c r="AB1336" s="16">
        <f t="shared" si="3465"/>
        <v>5</v>
      </c>
      <c r="AC1336" s="16">
        <f t="shared" si="3465"/>
        <v>5</v>
      </c>
      <c r="AD1336" s="16">
        <f t="shared" si="3465"/>
        <v>5</v>
      </c>
      <c r="AE1336" s="16">
        <f t="shared" si="3465"/>
        <v>5</v>
      </c>
      <c r="AF1336" s="16">
        <f t="shared" si="3465"/>
        <v>5</v>
      </c>
      <c r="AG1336" s="16">
        <f t="shared" si="3465"/>
        <v>5</v>
      </c>
      <c r="AH1336" s="16">
        <f t="shared" si="3465"/>
        <v>5</v>
      </c>
      <c r="AI1336" s="16">
        <f t="shared" si="3465"/>
        <v>5</v>
      </c>
      <c r="AJ1336" s="16">
        <f t="shared" si="3465"/>
        <v>5</v>
      </c>
      <c r="AK1336" s="16">
        <f t="shared" si="3465"/>
        <v>5</v>
      </c>
      <c r="AL1336" s="16">
        <f t="shared" si="3465"/>
        <v>5</v>
      </c>
      <c r="AM1336" s="16">
        <f t="shared" si="3465"/>
        <v>5</v>
      </c>
      <c r="AN1336" s="16">
        <f t="shared" si="3465"/>
        <v>5</v>
      </c>
      <c r="AO1336" s="16">
        <f t="shared" si="3465"/>
        <v>5</v>
      </c>
      <c r="AP1336" s="16">
        <f t="shared" si="3465"/>
        <v>5</v>
      </c>
      <c r="AQ1336" s="16">
        <f t="shared" si="3465"/>
        <v>5</v>
      </c>
      <c r="AR1336" s="16">
        <f t="shared" si="3465"/>
        <v>5</v>
      </c>
      <c r="AS1336" s="16">
        <f t="shared" si="3465"/>
        <v>0</v>
      </c>
      <c r="AT1336" s="16">
        <f t="shared" si="3465"/>
        <v>0</v>
      </c>
      <c r="AU1336" s="16">
        <f t="shared" si="3465"/>
        <v>0</v>
      </c>
      <c r="AV1336" s="16">
        <f t="shared" si="3465"/>
        <v>0</v>
      </c>
      <c r="AW1336" s="16">
        <f t="shared" si="3465"/>
        <v>24</v>
      </c>
      <c r="AX1336" s="163">
        <f t="shared" ca="1" si="3465"/>
        <v>191</v>
      </c>
      <c r="AY1336" s="163">
        <f t="shared" si="3465"/>
        <v>161</v>
      </c>
      <c r="AZ1336" s="152">
        <f ca="1">AY1336/AX1336</f>
        <v>0.84293193717277481</v>
      </c>
      <c r="BA1336" s="104">
        <f t="shared" ref="BA1336:CD1336" si="3466">BA12+BA276+BA286+BA296+BA644+BA650+BA660+BA708+BA714+BA724+BA768+BA774+BA784+BA798+BA800+BA810+BA824+BA838+BA852+BA854+BA864+BA878+BA880+BA890+BA904+BA918+BA932+BA946+BA960+BA962+BA972+BA988+BA1002+BA1004+BA1014+BA1028+BA1042+BA1056+BA1070+BA1072+BA1082+BA1096+BA1098+BA1108+BA1122+BA1136+BA1152+BA1154+BA1164+BA1180+BA1196+BA624+BA612+BA600+BA588+BA576+BA564+BA552+BA540+BA528+BA516+BA504+BA492+BA478+BA466+BA454+BA442+BA430+BA418+BA406+BA394+BA382+BA370+BA358+BA346+BA334+BA322+BA310+BA264+BA254+BA244+BA234+BA224+BA214+BA204+BA194+BA184+BA172+BA162+BA152+BA142+BA132+BA122+BA112+BA102+BA92+BA82+BA72+BA62</f>
        <v>6</v>
      </c>
      <c r="BB1336" s="104">
        <f t="shared" si="3466"/>
        <v>0</v>
      </c>
      <c r="BC1336" s="104">
        <f t="shared" si="3466"/>
        <v>0</v>
      </c>
      <c r="BD1336" s="104">
        <f t="shared" si="3466"/>
        <v>10</v>
      </c>
      <c r="BE1336" s="104">
        <f t="shared" si="3466"/>
        <v>10</v>
      </c>
      <c r="BF1336" s="104">
        <f t="shared" si="3466"/>
        <v>10</v>
      </c>
      <c r="BG1336" s="104">
        <f t="shared" si="3466"/>
        <v>10</v>
      </c>
      <c r="BH1336" s="104">
        <f t="shared" si="3466"/>
        <v>10</v>
      </c>
      <c r="BI1336" s="104">
        <f t="shared" si="3466"/>
        <v>10</v>
      </c>
      <c r="BJ1336" s="104">
        <f t="shared" si="3466"/>
        <v>10</v>
      </c>
      <c r="BK1336" s="104">
        <f t="shared" si="3466"/>
        <v>16</v>
      </c>
      <c r="BL1336" s="104">
        <f t="shared" si="3466"/>
        <v>10</v>
      </c>
      <c r="BM1336" s="104">
        <f t="shared" si="3466"/>
        <v>10</v>
      </c>
      <c r="BN1336" s="104">
        <f t="shared" si="3466"/>
        <v>5</v>
      </c>
      <c r="BO1336" s="104">
        <f t="shared" si="3466"/>
        <v>0</v>
      </c>
      <c r="BP1336" s="104">
        <f t="shared" si="3466"/>
        <v>10</v>
      </c>
      <c r="BQ1336" s="104">
        <f t="shared" si="3466"/>
        <v>10</v>
      </c>
      <c r="BR1336" s="104">
        <f t="shared" si="3466"/>
        <v>10</v>
      </c>
      <c r="BS1336" s="104">
        <f t="shared" si="3466"/>
        <v>10</v>
      </c>
      <c r="BT1336" s="104">
        <f t="shared" si="3466"/>
        <v>10</v>
      </c>
      <c r="BU1336" s="104">
        <f t="shared" si="3466"/>
        <v>4</v>
      </c>
      <c r="BV1336" s="104">
        <f t="shared" si="3466"/>
        <v>0</v>
      </c>
      <c r="BW1336" s="104">
        <f t="shared" si="3466"/>
        <v>0</v>
      </c>
      <c r="BX1336" s="104">
        <f t="shared" si="3466"/>
        <v>0</v>
      </c>
      <c r="BY1336" s="104">
        <f t="shared" si="3466"/>
        <v>0</v>
      </c>
      <c r="BZ1336" s="104">
        <f t="shared" si="3466"/>
        <v>0</v>
      </c>
      <c r="CA1336" s="104">
        <f t="shared" si="3466"/>
        <v>0</v>
      </c>
      <c r="CB1336" s="104">
        <f t="shared" si="3466"/>
        <v>0</v>
      </c>
      <c r="CC1336" s="104">
        <f t="shared" si="3466"/>
        <v>10</v>
      </c>
      <c r="CD1336" s="104">
        <f t="shared" si="3466"/>
        <v>10</v>
      </c>
      <c r="CE1336" s="104">
        <f>CE12+CE276+CE286+CE296+CE644+CE650+CE660+CE708+CE714+CE724+CE768+CE774+CE784+CE798+CE800+CE810+CE824+CE838+CE852+CE854+CE864+CE878+CE880+CE890+CE904+CE918+CE932+CE946+CE960+CE962+CE972+CE988+CE1002+CE1004+CE1014+CE1028+CE1042+CE1056+CE1070+CE1072+CE1082+CE1096+CE1098+CE1108+CE1122+CE1136+CE1152+CE1154+CE1164+CE1180+CE1196+CE624+CE612+CE600+CE588+CE576+CE564+CE552+CE540+CE528+CE516+CE504+CE492+CE478+CE466+CE454+CE442+CE430+CE418+CE406+CE394+CE382+CE370+CE358+CE346+CE334+CE322+CE310+CE264+CE254+CE244+CE234+CE224+CE214+CE204+CE194+CE184+CE172+CE162+CE152+CE142+CE132+CE122+CE112+CE102+CE92+CE82+CE72+CE62</f>
        <v>0</v>
      </c>
      <c r="CF1336" s="163">
        <f ca="1">CF12+CF276+CF286+CF296+CF644+CF650+CF660+CF708+CF714+CF724+CF768+CF774+CF784+CF798+CF800+CF810+CF824+CF838+CF852+CF854+CF864+CF878+CF880+CF890+CF904+CF918+CF932+CF946+CF960+CF962+CF972+CF988+CF1002+CF1004+CF1014+CF1028+CF1042+CF1056+CF1070+CF1072+CF1082+CF1096+CF1098+CF1108+CF1122+CF1136+CF1152+CF1154+CF1164+CF1180+CF1196+CF624+CF612+CF600+CF588+CF576+CF564+CF552+CF540+CF528+CF516+CF504+CF492+CF478+CF466+CF454+CF442+CF430+CF418+CF406+CF394+CF382+CF370+CF358+CF346+CF334+CF322+CF310+CF264+CF254+CF244+CF234+CF224+CF214+CF204+CF194+CF184+CF172+CF162+CF152+CF142+CF132+CF122+CF112+CF102+CF92+CF82+CF72+CF62</f>
        <v>3507</v>
      </c>
      <c r="CG1336" s="163">
        <f>CG12+CG276+CG286+CG296+CG644+CG650+CG660+CG708+CG714+CG724+CG768+CG774+CG784+CG798+CG800+CG810+CG824+CG838+CG852+CG854+CG864+CG878+CG880+CG890+CG904+CG918+CG932+CG946+CG960+CG962+CG972+CG988+CG1002+CG1004+CG1014+CG1028+CG1042+CG1056+CG1070+CG1072+CG1082+CG1096+CG1098+CG1108+CG1122+CG1136+CG1152+CG1154+CG1164+CG1180+CG1196+CG624+CG612+CG600+CG588+CG576+CG564+CG552+CG540+CG528+CG516+CG504+CG492+CG478+CG466+CG454+CG442+CG430+CG418+CG406+CG394+CG382+CG370+CG358+CG346+CG334+CG322+CG310+CG264+CG254+CG244+CG234+CG224+CG214+CG204+CG194+CG184+CG172+CG162+CG152+CG142+CG132+CG122+CG112+CG102+CG92+CG82+CG72+CG62</f>
        <v>230</v>
      </c>
      <c r="CH1336" s="152">
        <f t="shared" ref="CH1336:CH1348" ca="1" si="3467">CG1336/CF1336</f>
        <v>6.5583119475335044E-2</v>
      </c>
      <c r="CI1336" s="104">
        <f t="shared" ref="CI1336:DM1336" si="3468">CI12+CI276+CI286+CI296+CI644+CI650+CI660+CI708+CI714+CI724+CI768+CI774+CI784+CI798+CI800+CI810+CI824+CI838+CI852+CI854+CI864+CI878+CI880+CI890+CI904+CI918+CI932+CI946+CI960+CI962+CI972+CI988+CI1002+CI1004+CI1014+CI1028+CI1042+CI1056+CI1070+CI1072+CI1082+CI1096+CI1098+CI1108+CI1122+CI1136+CI1152+CI1154+CI1164+CI1180+CI1196+CI624+CI612+CI600+CI588+CI576+CI564+CI552+CI540+CI528+CI516+CI504+CI492+CI478+CI466+CI454+CI442+CI430+CI418+CI406+CI394+CI382+CI370+CI358+CI346+CI334+CI322+CI310+CI264+CI254+CI244+CI234+CI224+CI214+CI204+CI194+CI184+CI172+CI162+CI152+CI142+CI132+CI122+CI112+CI102+CI92+CI82+CI72+CI62</f>
        <v>0</v>
      </c>
      <c r="CJ1336" s="104">
        <f t="shared" si="3468"/>
        <v>10</v>
      </c>
      <c r="CK1336" s="104">
        <f t="shared" si="3468"/>
        <v>75</v>
      </c>
      <c r="CL1336" s="104">
        <f t="shared" si="3468"/>
        <v>75</v>
      </c>
      <c r="CM1336" s="104">
        <f t="shared" si="3468"/>
        <v>75</v>
      </c>
      <c r="CN1336" s="104">
        <f t="shared" si="3468"/>
        <v>75</v>
      </c>
      <c r="CO1336" s="104">
        <f t="shared" si="3468"/>
        <v>75</v>
      </c>
      <c r="CP1336" s="104">
        <f t="shared" si="3468"/>
        <v>69</v>
      </c>
      <c r="CQ1336" s="104">
        <f t="shared" si="3468"/>
        <v>85</v>
      </c>
      <c r="CR1336" s="104">
        <f t="shared" si="3468"/>
        <v>106</v>
      </c>
      <c r="CS1336" s="104">
        <f t="shared" si="3468"/>
        <v>91</v>
      </c>
      <c r="CT1336" s="104">
        <f t="shared" si="3468"/>
        <v>156</v>
      </c>
      <c r="CU1336" s="104">
        <f t="shared" si="3468"/>
        <v>156</v>
      </c>
      <c r="CV1336" s="104">
        <f t="shared" si="3468"/>
        <v>139</v>
      </c>
      <c r="CW1336" s="104">
        <f t="shared" si="3468"/>
        <v>158</v>
      </c>
      <c r="CX1336" s="104">
        <f t="shared" si="3468"/>
        <v>157</v>
      </c>
      <c r="CY1336" s="104">
        <f t="shared" si="3468"/>
        <v>126</v>
      </c>
      <c r="CZ1336" s="104">
        <f t="shared" si="3468"/>
        <v>137</v>
      </c>
      <c r="DA1336" s="104">
        <f t="shared" si="3468"/>
        <v>135</v>
      </c>
      <c r="DB1336" s="104">
        <f t="shared" si="3468"/>
        <v>134</v>
      </c>
      <c r="DC1336" s="104">
        <f t="shared" si="3468"/>
        <v>129</v>
      </c>
      <c r="DD1336" s="104">
        <f t="shared" si="3468"/>
        <v>129</v>
      </c>
      <c r="DE1336" s="104">
        <f t="shared" si="3468"/>
        <v>135</v>
      </c>
      <c r="DF1336" s="104">
        <f t="shared" si="3468"/>
        <v>167</v>
      </c>
      <c r="DG1336" s="104">
        <f t="shared" si="3468"/>
        <v>168</v>
      </c>
      <c r="DH1336" s="104">
        <f t="shared" si="3468"/>
        <v>131</v>
      </c>
      <c r="DI1336" s="104">
        <f t="shared" si="3468"/>
        <v>134</v>
      </c>
      <c r="DJ1336" s="104">
        <f t="shared" si="3468"/>
        <v>135</v>
      </c>
      <c r="DK1336" s="104">
        <f t="shared" si="3468"/>
        <v>117</v>
      </c>
      <c r="DL1336" s="104">
        <f t="shared" si="3468"/>
        <v>93</v>
      </c>
      <c r="DM1336" s="104">
        <f t="shared" ca="1" si="3468"/>
        <v>135</v>
      </c>
      <c r="DN1336" s="163">
        <f>DN12+DN276+DN286+DN296+DN644+DN650+DN660+DN708+DN714+DN724+DN768+DN774+DN784+DN798+DN800+DN810+DN824+DN838+DN852+DN854+DN864+DN878+DN880+DN890+DN904+DN918+DN932+DN946+DN960+DN962+DN972+DN988+DN1002+DN1004+DN1014+DN1028+DN1042+DN1056+DN1070+DN1072+DN1082+DN1096+DN1098+DN1108+DN1122+DN1136+DN1152+DN1154+DN1164+DN1180+DN1196+DN624+DN612+DN600+DN588+DN576+DN564+DN552+DN540+DN528+DN516+DN504+DN492+DN478+DN466+DN454+DN442+DN430+DN418+DN406+DN394+DN382+DN370+DN358+DN346+DN334+DN322+DN310</f>
        <v>2658</v>
      </c>
      <c r="DO1336" s="163">
        <f>DO12+DO276+DO286+DO296+DO644+DO650+DO660+DO708+DO714+DO724+DO768+DO774+DO784+DO798+DO800+DO810+DO824+DO838+DO852+DO854+DO864+DO878+DO880+DO890+DO904+DO918+DO932+DO946+DO960+DO962+DO972+DO988+DO1002+DO1004+DO1014+DO1028+DO1042+DO1056+DO1070+DO1072+DO1082+DO1096+DO1098+DO1108+DO1122+DO1136+DO1152+DO1154+DO1164+DO1180+DO1196+DO624+DO612+DO600+DO588+DO576+DO564+DO552+DO540+DO528+DO516+DO504+DO492+DO478+DO466+DO454+DO442+DO430+DO418+DO406+DO394+DO382+DO370+DO358+DO346+DO334+DO322+DO310</f>
        <v>3066</v>
      </c>
      <c r="DP1336" s="152">
        <f>DO1336/DN1336</f>
        <v>1.1534988713318284</v>
      </c>
      <c r="DQ1336" s="104">
        <f t="shared" ref="DQ1336:ER1336" si="3469">DQ12+DQ276+DQ286+DQ296+DQ644+DQ650+DQ660+DQ708+DQ714+DQ724+DQ768+DQ774+DQ784+DQ798+DQ800+DQ810+DQ824+DQ838+DQ852+DQ854+DQ864+DQ878+DQ880+DQ890+DQ904+DQ918+DQ932+DQ946+DQ960+DQ962+DQ972+DQ988+DQ1002+DQ1004+DQ1014+DQ1028+DQ1042+DQ1056+DQ1070+DQ1072+DQ1082+DQ1096+DQ1098+DQ1108+DQ1122+DQ1136+DQ1152+DQ1154+DQ1164+DQ1180+DQ1196+DQ624+DQ612+DQ600+DQ588+DQ576+DQ564+DQ552+DQ540+DQ528+DQ516+DQ504+DQ492+DQ478+DQ466+DQ454+DQ442+DQ430+DQ418+DQ406+DQ394+DQ382+DQ370+DQ358+DQ346+DQ334+DQ322+DQ310+DQ264+DQ254+DQ244+DQ234+DQ224+DQ214+DQ204+DQ194+DQ184+DQ172+DQ162+DQ152+DQ142+DQ132+DQ122+DQ112+DQ102+DQ92+DQ82+DQ72+DQ62</f>
        <v>135</v>
      </c>
      <c r="DR1336" s="104">
        <f t="shared" si="3469"/>
        <v>136</v>
      </c>
      <c r="DS1336" s="104">
        <f t="shared" si="3469"/>
        <v>136</v>
      </c>
      <c r="DT1336" s="104">
        <f t="shared" si="3469"/>
        <v>153</v>
      </c>
      <c r="DU1336" s="104">
        <f t="shared" si="3469"/>
        <v>133</v>
      </c>
      <c r="DV1336" s="104">
        <f t="shared" ref="DV1336:EA1336" si="3470">DV12+DV276+DV286+DV296+DV644+DV650+DV660+DV708+DV714+DV724+DV768+DV774+DV784+DV798+DV800+DV809+DV824+DV838+DV852+DV854+DV864+DV878+DV880+DV890+DV904+DV918+DV932+DV946+DV960+DV962+DV972+DV988+DV1002+DV1004+DV1014+DV1028+DV1042+DV1056+DV1070+DV1072+DV1082+DV1096+DV1098+DV1108+DV1122+DV1136+DV1152+DV1154+DV1164+DV1180+DV1196+DV624+DV612+DV600+DV588+DV576+DV564+DV552+DV540+DV528+DV516+DV504+DV492+DV478+DV466+DV454+DV442+DV430+DV418+DV406+DV394+DV382+DV370+DV358+DV346+DV334+DV322+DV310+DV264+DV254+DV244+DV234+DV224+DV214+DV204+DV194+DV184+DV172+DV162+DV152+DV142+DV132+DV122+DV112+DV102+DV92+DV82+DV72+DV62</f>
        <v>97</v>
      </c>
      <c r="DW1336" s="104">
        <f t="shared" si="3470"/>
        <v>130</v>
      </c>
      <c r="DX1336" s="104">
        <f t="shared" si="3470"/>
        <v>130</v>
      </c>
      <c r="DY1336" s="104">
        <f t="shared" si="3470"/>
        <v>133</v>
      </c>
      <c r="DZ1336" s="104">
        <f t="shared" si="3470"/>
        <v>146</v>
      </c>
      <c r="EA1336" s="104">
        <f t="shared" si="3470"/>
        <v>146</v>
      </c>
      <c r="EB1336" s="104">
        <f t="shared" si="3469"/>
        <v>161</v>
      </c>
      <c r="EC1336" s="104">
        <f t="shared" si="3469"/>
        <v>66</v>
      </c>
      <c r="ED1336" s="104">
        <f t="shared" si="3469"/>
        <v>65</v>
      </c>
      <c r="EE1336" s="104">
        <f t="shared" si="3469"/>
        <v>64</v>
      </c>
      <c r="EF1336" s="104">
        <f t="shared" si="3469"/>
        <v>99</v>
      </c>
      <c r="EG1336" s="104">
        <f t="shared" si="3469"/>
        <v>61</v>
      </c>
      <c r="EH1336" s="104">
        <f t="shared" si="3469"/>
        <v>64</v>
      </c>
      <c r="EI1336" s="104">
        <f t="shared" si="3469"/>
        <v>71</v>
      </c>
      <c r="EJ1336" s="104">
        <f t="shared" si="3469"/>
        <v>64</v>
      </c>
      <c r="EK1336" s="104">
        <f t="shared" si="3469"/>
        <v>42</v>
      </c>
      <c r="EL1336" s="104">
        <f t="shared" si="3469"/>
        <v>88</v>
      </c>
      <c r="EM1336" s="104">
        <f t="shared" si="3469"/>
        <v>54</v>
      </c>
      <c r="EN1336" s="104">
        <f t="shared" si="3469"/>
        <v>68</v>
      </c>
      <c r="EO1336" s="104">
        <f t="shared" si="3469"/>
        <v>67</v>
      </c>
      <c r="EP1336" s="104">
        <f t="shared" si="3469"/>
        <v>26</v>
      </c>
      <c r="EQ1336" s="104">
        <f t="shared" si="3469"/>
        <v>36</v>
      </c>
      <c r="ER1336" s="104">
        <f t="shared" si="3469"/>
        <v>40</v>
      </c>
      <c r="ES1336" s="163">
        <f ca="1">ES12+ES276+ES286+ES296+ES644+ES650+ES660+ES708+ES714+ES724+ES768+ES774+ES784+ES798+ES800+ES810+ES824+ES838+ES852+ES854+ES864+ES878+ES880+ES890+ES904+ES918+ES932+ES946+ES960+ES962+ES972+ES988+ES1002+ES1004+ES1014+ES1028+ES1042+ES1056+ES1070+ES1072+ES1082+ES1096+ES1098+ES1108+ES1122+ES1136+ES1152+ES1154+ES1164+ES1180+ES1196+ES624+ES612+ES600+ES588+ES576+ES564+ES552+ES540+ES528+ES516+ES504+ES492+ES478+ES466+ES454+ES442+ES430+ES418+ES406+ES394+ES382+ES370+ES358+ES346+ES334+ES322+ES310+ES264+ES254+ES244+ES234+ES224+ES214+ES204+ES194+ES184+ES172+ES162+ES152+ES142+ES132+ES122+ES112+ES102+ES92+ES82+ES72+ES62</f>
        <v>206</v>
      </c>
      <c r="ET1336" s="163">
        <f>ET12+ET276+ET286+ET296+ET644+ET650+ET660+ET708+ET714+ET724+ET768+ET774+ET784+ET798+ET800+ET810+ET824+ET838+ET852+ET854+ET864+ET878+ET880+ET890+ET904+ET918+ET932+ET946+ET960+ET962+ET972+ET988+ET1002+ET1004+ET1014+ET1028+ET1042+ET1056+ET1070+ET1072+ET1082+ET1096+ET1098+ET1108+ET1122+ET1136+ET1152+ET1154+ET1164+ET1180+ET1196+ET624+ET612+ET600+ET588+ET576+ET564+ET552+ET540+ET528+ET516+ET504+ET492+ET478+ET466+ET454+ET442+ET430+ET418+ET406+ET394+ET382+ET370+ET358+ET346+ET334+ET322+ET310+ET264+ET254+ET244+ET234+ET224+ET214+ET204+ET194+ET184+ET172+ET162+ET152+ET142+ET132+ET122+ET112+ET102+ET92+ET82+ET72+ET62</f>
        <v>2606</v>
      </c>
      <c r="EU1336" s="152">
        <f ca="1">ET1336/ES1336</f>
        <v>12.650485436893204</v>
      </c>
      <c r="EV1336" s="129">
        <f t="shared" ref="EV1336:FZ1336" si="3471">EV12+EV276+EV286+EV296+EV644+EV650+EV660+EV708+EV714+EV724+EV768+EV774+EV784+EV798+EV800+EV810+EV824+EV838+EV852+EV854+EV864+EV878+EV880+EV890+EV904+EV918+EV932+EV946+EV960+EV962+EV972+EV988+EV1002+EV1004+EV1014+EV1028+EV1042+EV1056+EV1070+EV1072+EV1082+EV1096+EV1098+EV1108+EV1122+EV1136+EV1152+EV1154+EV1164+EV1180+EV1196+EV624+EV612+EV600+EV588+EV576+EV564+EV552+EV540+EV528+EV516+EV504+EV492+EV478+EV466+EV454+EV442+EV430+EV418+EV406+EV394+EV382+EV370+EV358+EV346+EV334+EV322+EV310+EV264+EV254+EV244+EV234+EV224+EV214+EV204+EV194+EV184+EV172+EV162+EV152+EV142+EV132+EV122+EV112+EV102+EV92+EV82+EV72+EV62</f>
        <v>36</v>
      </c>
      <c r="EW1336" s="67">
        <f t="shared" si="3471"/>
        <v>40</v>
      </c>
      <c r="EX1336" s="129">
        <f t="shared" si="3471"/>
        <v>36</v>
      </c>
      <c r="EY1336" s="129">
        <f t="shared" si="3471"/>
        <v>20</v>
      </c>
      <c r="EZ1336" s="129">
        <f t="shared" si="3471"/>
        <v>16</v>
      </c>
      <c r="FA1336" s="129">
        <f t="shared" si="3471"/>
        <v>12</v>
      </c>
      <c r="FB1336" s="129">
        <f t="shared" si="3471"/>
        <v>8</v>
      </c>
      <c r="FC1336" s="129">
        <f t="shared" si="3471"/>
        <v>10</v>
      </c>
      <c r="FD1336" s="129">
        <f t="shared" si="3471"/>
        <v>8</v>
      </c>
      <c r="FE1336" s="129">
        <f t="shared" si="3471"/>
        <v>10</v>
      </c>
      <c r="FF1336" s="129">
        <f t="shared" si="3471"/>
        <v>8</v>
      </c>
      <c r="FG1336" s="129">
        <f t="shared" si="3471"/>
        <v>2</v>
      </c>
      <c r="FH1336" s="129">
        <f t="shared" si="3471"/>
        <v>0</v>
      </c>
      <c r="FI1336" s="129">
        <f t="shared" si="3471"/>
        <v>0</v>
      </c>
      <c r="FJ1336" s="129">
        <f t="shared" si="3471"/>
        <v>0</v>
      </c>
      <c r="FK1336" s="129">
        <f t="shared" si="3471"/>
        <v>0</v>
      </c>
      <c r="FL1336" s="129">
        <f t="shared" si="3471"/>
        <v>0</v>
      </c>
      <c r="FM1336" s="129">
        <f t="shared" si="3471"/>
        <v>0</v>
      </c>
      <c r="FN1336" s="129">
        <f t="shared" si="3471"/>
        <v>0</v>
      </c>
      <c r="FO1336" s="129">
        <f t="shared" si="3471"/>
        <v>0</v>
      </c>
      <c r="FP1336" s="129">
        <f t="shared" si="3471"/>
        <v>0</v>
      </c>
      <c r="FQ1336" s="129">
        <f t="shared" si="3471"/>
        <v>0</v>
      </c>
      <c r="FR1336" s="129">
        <f t="shared" si="3471"/>
        <v>0</v>
      </c>
      <c r="FS1336" s="129">
        <f t="shared" si="3471"/>
        <v>0</v>
      </c>
      <c r="FT1336" s="129">
        <f t="shared" si="3471"/>
        <v>0</v>
      </c>
      <c r="FU1336" s="129">
        <f t="shared" si="3471"/>
        <v>0</v>
      </c>
      <c r="FV1336" s="129">
        <f t="shared" si="3471"/>
        <v>0</v>
      </c>
      <c r="FW1336" s="129">
        <f t="shared" si="3471"/>
        <v>0</v>
      </c>
      <c r="FX1336" s="129">
        <f t="shared" si="3471"/>
        <v>0</v>
      </c>
      <c r="FY1336" s="129">
        <f t="shared" si="3471"/>
        <v>0</v>
      </c>
      <c r="FZ1336" s="129">
        <f t="shared" si="3471"/>
        <v>0</v>
      </c>
      <c r="GA1336" s="160">
        <f ca="1">GA12+GA276+GA286+GA296+GA644+GA650+GA660+GA708+GA714+GA724+GA768+GA774+GA784+GA798+GA800+GA810+GA824+GA838+GA852+GA854+GA864+GA878+GA880+GA890+GA904+GA918+GA932+GA946+GA960+GA962+GA972+GA988+GA1002+GA1004+GA1014+GA1028+GA1042+GA1056+GA1070+GA1072+GA1082+GA1096+GA1098+GA1108+GA1122+GA1136+GA1152+GA1154+GA1164+GA1180+GA1196+GA624+GA612+GA600+GA588+GA576+GA564+GA552+GA540+GA528+GA516+GA504+GA492+GA478+GA466+GA454+GA442+GA430+GA418+GA406+GA394+GA382+GA370+GA358+GA346+GA334+GA322+GA310+GA264+GA254+GA244+GA234+GA224+GA214+GA204+GA194+GA184+GA172+GA162+GA152+GA142+GA132+GA122+GA112+GA102+GA92+GA82+GA72+GA62</f>
        <v>896</v>
      </c>
      <c r="GB1336" s="160">
        <f>GB12+GB276+GB286+GB296+GB644+GB650+GB660+GB708+GB714+GB724+GB768+GB774+GB784+GB798+GB800+GB810+GB824+GB838+GB852+GB854+GB864+GB878+GB880+GB890+GB904+GB918+GB932+GB946+GB960+GB962+GB972+GB988+GB1002+GB1004+GB1014+GB1028+GB1042+GB1056+GB1070+GB1072+GB1082+GB1096+GB1098+GB1108+GB1122+GB1136+GB1152+GB1154+GB1164+GB1180+GB1196+GB624+GB612+GB600+GB588+GB576+GB564+GB552+GB540+GB528+GB516+GB504+GB492+GB478+GB466+GB454+GB442+GB430+GB418+GB406+GB394+GB382+GB370+GB358+GB346+GB334+GB322+GB310+GB264+GB254+GB244+GB234+GB224+GB214+GB204+GB194+GB184+GB172+GB162+GB152+GB142+GB132+GB122+GB112+GB102+GB92+GB82+GB72+GB62</f>
        <v>2292</v>
      </c>
      <c r="GC1336" s="152">
        <f t="shared" ref="GC1336:GC1350" ca="1" si="3472">GB1336/GA1336</f>
        <v>2.5580357142857144</v>
      </c>
      <c r="GD1336" s="129">
        <f t="shared" ref="GD1336:HG1336" si="3473">GD12+GD276+GD286+GD296+GD644+GD650+GD660+GD708+GD714+GD724+GD768+GD774+GD784+GD798+GD800+GD810+GD824+GD838+GD852+GD854+GD864+GD878+GD880+GD890+GD904+GD918+GD932+GD946+GD960+GD962+GD972+GD988+GD1002+GD1004+GD1014+GD1028+GD1042+GD1056+GD1070+GD1072+GD1082+GD1096+GD1098+GD1108+GD1122+GD1136+GD1152+GD1154+GD1164+GD1180+GD1196+GD624+GD612+GD600+GD588+GD576+GD564+GD552+GD540+GD528+GD516+GD504+GD492+GD478+GD466+GD454+GD442+GD430+GD418+GD406+GD394+GD382+GD370+GD358+GD346+GD334+GD322+GD310+GD264+GD254+GD244+GD234+GD224+GD214+GD204+GD194+GD184+GD172+GD162+GD152+GD142+GD132+GD122+GD112+GD102+GD92+GD82+GD72+GD62</f>
        <v>0</v>
      </c>
      <c r="GE1336" s="129">
        <f t="shared" si="3473"/>
        <v>0</v>
      </c>
      <c r="GF1336" s="129">
        <f t="shared" si="3473"/>
        <v>0</v>
      </c>
      <c r="GG1336" s="129">
        <f t="shared" si="3473"/>
        <v>0</v>
      </c>
      <c r="GH1336" s="129">
        <f t="shared" si="3473"/>
        <v>0</v>
      </c>
      <c r="GI1336" s="129">
        <f t="shared" si="3473"/>
        <v>0</v>
      </c>
      <c r="GJ1336" s="129">
        <f t="shared" si="3473"/>
        <v>0</v>
      </c>
      <c r="GK1336" s="129">
        <f t="shared" si="3473"/>
        <v>0</v>
      </c>
      <c r="GL1336" s="129">
        <f t="shared" si="3473"/>
        <v>0</v>
      </c>
      <c r="GM1336" s="129">
        <f t="shared" si="3473"/>
        <v>0</v>
      </c>
      <c r="GN1336" s="129">
        <f t="shared" si="3473"/>
        <v>0</v>
      </c>
      <c r="GO1336" s="129">
        <f t="shared" si="3473"/>
        <v>0</v>
      </c>
      <c r="GP1336" s="129">
        <f t="shared" si="3473"/>
        <v>0</v>
      </c>
      <c r="GQ1336" s="129">
        <f t="shared" si="3473"/>
        <v>0</v>
      </c>
      <c r="GR1336" s="129">
        <f t="shared" si="3473"/>
        <v>0</v>
      </c>
      <c r="GS1336" s="129">
        <f t="shared" si="3473"/>
        <v>0</v>
      </c>
      <c r="GT1336" s="129">
        <f t="shared" si="3473"/>
        <v>0</v>
      </c>
      <c r="GU1336" s="129">
        <f t="shared" si="3473"/>
        <v>0</v>
      </c>
      <c r="GV1336" s="129">
        <f t="shared" si="3473"/>
        <v>115</v>
      </c>
      <c r="GW1336" s="129">
        <f t="shared" si="3473"/>
        <v>330</v>
      </c>
      <c r="GX1336" s="129">
        <f t="shared" si="3473"/>
        <v>215</v>
      </c>
      <c r="GY1336" s="129">
        <f t="shared" si="3473"/>
        <v>106</v>
      </c>
      <c r="GZ1336" s="129">
        <f t="shared" si="3473"/>
        <v>54</v>
      </c>
      <c r="HA1336" s="129">
        <f t="shared" si="3473"/>
        <v>0</v>
      </c>
      <c r="HB1336" s="129">
        <f t="shared" si="3473"/>
        <v>0</v>
      </c>
      <c r="HC1336" s="129">
        <f t="shared" si="3473"/>
        <v>0</v>
      </c>
      <c r="HD1336" s="129">
        <f t="shared" si="3473"/>
        <v>0</v>
      </c>
      <c r="HE1336" s="129">
        <f t="shared" si="3473"/>
        <v>0</v>
      </c>
      <c r="HF1336" s="129">
        <f t="shared" si="3473"/>
        <v>39</v>
      </c>
      <c r="HG1336" s="129">
        <f t="shared" si="3473"/>
        <v>37</v>
      </c>
      <c r="HH1336" s="150"/>
      <c r="HI1336" s="150"/>
      <c r="HJ1336" s="152"/>
      <c r="HK1336" s="129">
        <f>HK12+HK276+HK286+HK296+HK644+HK650+HK660+HK708+HK714+HK724+HK768+HK774+HK784+HK798+HK800+HK810+HK824+HK838+HK852+HK854+HK864+HK878+HK880+HK890+HK904+HK918+HK932+HK946+HK960+HK962+HK972+HK988+HK1002+HK1004+HK1014+HK1028+HK1042+HK1056+HK1070+HK1072+HK1082+HK1096+HK1098+HK1108+HK1122+HK1136+HK1152+HK1154+HK1164+HK1180+HK1196+HK624+HK612+HK600+HK588+HK576+HK564+HK552+HK540+HK528+HK516+HK504+HK492+HK478+HK466+HK454+HK442+HK430+HK418+HK406+HK394+HK382+HK370+HK358+HK346+HK334+HK322+HK310+HK264+HK254+HK244+HK234+HK224+HK214+HK204+HK194+HK184+HK172+HK162+HK152+HK142+HK132+HK122+HK112+HK102+HK92+HK82+HK72+HK62</f>
        <v>24</v>
      </c>
      <c r="HL1336" s="129">
        <f t="shared" ref="HL1336:IO1336" si="3474">HL12+HL276+HL286+HL296+HL644+HL650+HL660+HL708+HL714+HL724+HL768+HL774+HL784+HL798+HL800+HL810+HL824+HL838+HL852+HL854+HL864+HL878+HL880+HL890+HL904+HL918+HL932+HL946+HL960+HL962+HL972+HL988+HL1002+HL1004+HL1014+HL1028+HL1042+HL1056+HL1070+HL1072+HL1082+HL1096+HL1098+HL1108+HL1122+HL1136+HL1152+HL1154+HL1164+HL1180+HL1196+HL624+HL612+HL600+HL588+HL576+HL564+HL552+HL540+HL528+HL516+HL504+HL492+HL478+HL466+HL454+HL442+HL430+HL418+HL406+HL394+HL382+HL370+HL358+HL346+HL334+HL322+HL310+HL264+HL254+HL244+HL234+HL224+HL214+HL204+HL194+HL184+HL172+HL162+HL152+HL142+HL132+HL122+HL112+HL102+HL92+HL82+HL72+HL62</f>
        <v>0</v>
      </c>
      <c r="HM1336" s="129">
        <f t="shared" si="3474"/>
        <v>0</v>
      </c>
      <c r="HN1336" s="129">
        <f t="shared" si="3474"/>
        <v>0</v>
      </c>
      <c r="HO1336" s="129">
        <f t="shared" si="3474"/>
        <v>0</v>
      </c>
      <c r="HP1336" s="129">
        <f t="shared" si="3474"/>
        <v>0</v>
      </c>
      <c r="HQ1336" s="129">
        <f t="shared" si="3474"/>
        <v>3</v>
      </c>
      <c r="HR1336" s="129">
        <f t="shared" si="3474"/>
        <v>0</v>
      </c>
      <c r="HS1336" s="129">
        <f t="shared" si="3474"/>
        <v>0</v>
      </c>
      <c r="HT1336" s="129">
        <f t="shared" si="3474"/>
        <v>0</v>
      </c>
      <c r="HU1336" s="129">
        <f t="shared" si="3474"/>
        <v>0</v>
      </c>
      <c r="HV1336" s="129">
        <f t="shared" si="3474"/>
        <v>0</v>
      </c>
      <c r="HW1336" s="129">
        <f t="shared" si="3474"/>
        <v>0</v>
      </c>
      <c r="HX1336" s="129">
        <f t="shared" si="3474"/>
        <v>0</v>
      </c>
      <c r="HY1336" s="129">
        <f t="shared" si="3474"/>
        <v>0</v>
      </c>
      <c r="HZ1336" s="129">
        <f t="shared" si="3474"/>
        <v>0</v>
      </c>
      <c r="IA1336" s="129">
        <f t="shared" si="3474"/>
        <v>0</v>
      </c>
      <c r="IB1336" s="129">
        <f t="shared" si="3474"/>
        <v>0</v>
      </c>
      <c r="IC1336" s="129">
        <f t="shared" si="3474"/>
        <v>0</v>
      </c>
      <c r="ID1336" s="129">
        <f t="shared" si="3474"/>
        <v>0</v>
      </c>
      <c r="IE1336" s="129">
        <f t="shared" si="3474"/>
        <v>0</v>
      </c>
      <c r="IF1336" s="129">
        <f t="shared" si="3474"/>
        <v>0</v>
      </c>
      <c r="IG1336" s="129">
        <f t="shared" si="3474"/>
        <v>0</v>
      </c>
      <c r="IH1336" s="129">
        <f t="shared" si="3474"/>
        <v>0</v>
      </c>
      <c r="II1336" s="129">
        <f t="shared" si="3474"/>
        <v>0</v>
      </c>
      <c r="IJ1336" s="129">
        <f t="shared" si="3474"/>
        <v>0</v>
      </c>
      <c r="IK1336" s="129">
        <f t="shared" si="3474"/>
        <v>0</v>
      </c>
      <c r="IL1336" s="129">
        <f t="shared" si="3474"/>
        <v>0</v>
      </c>
      <c r="IM1336" s="129">
        <f t="shared" si="3474"/>
        <v>0</v>
      </c>
      <c r="IN1336" s="129">
        <f t="shared" si="3474"/>
        <v>0</v>
      </c>
      <c r="IO1336" s="129">
        <f t="shared" si="3474"/>
        <v>0</v>
      </c>
      <c r="IP1336" s="150"/>
      <c r="IQ1336" s="150"/>
      <c r="IR1336" s="152"/>
      <c r="IS1336" s="16"/>
      <c r="IT1336" s="16"/>
      <c r="IU1336" s="16"/>
      <c r="IV1336" s="16"/>
      <c r="IW1336" s="16"/>
      <c r="IX1336" s="16"/>
      <c r="IY1336" s="16"/>
      <c r="IZ1336" s="16"/>
      <c r="JA1336" s="16"/>
      <c r="JB1336" s="16"/>
      <c r="JC1336" s="16"/>
      <c r="JD1336" s="16"/>
      <c r="JE1336" s="16"/>
      <c r="JF1336" s="16"/>
      <c r="JG1336" s="16"/>
      <c r="JH1336" s="16"/>
      <c r="JI1336" s="16"/>
      <c r="JJ1336" s="16"/>
      <c r="JK1336" s="16"/>
      <c r="JL1336" s="16"/>
      <c r="JM1336" s="16"/>
      <c r="JN1336" s="16"/>
      <c r="JO1336" s="16"/>
      <c r="JP1336" s="16"/>
      <c r="JQ1336" s="16"/>
      <c r="JR1336" s="16"/>
      <c r="JS1336" s="16"/>
      <c r="JT1336" s="16"/>
      <c r="JU1336" s="23"/>
      <c r="JV1336" s="16"/>
      <c r="JW1336" s="150"/>
      <c r="JX1336" s="150"/>
      <c r="JY1336" s="152"/>
      <c r="JZ1336" s="16"/>
      <c r="KA1336" s="16"/>
      <c r="KB1336" s="16"/>
      <c r="KC1336" s="16"/>
      <c r="KD1336" s="16"/>
      <c r="KE1336" s="16"/>
      <c r="KF1336" s="16"/>
      <c r="KG1336" s="16"/>
      <c r="KH1336" s="16"/>
      <c r="KI1336" s="16"/>
      <c r="KJ1336" s="16"/>
      <c r="KK1336" s="16"/>
      <c r="KL1336" s="16"/>
      <c r="KM1336" s="16"/>
      <c r="KN1336" s="16"/>
      <c r="KO1336" s="16"/>
      <c r="KP1336" s="16"/>
      <c r="KQ1336" s="16"/>
      <c r="KR1336" s="16"/>
      <c r="KS1336" s="16"/>
      <c r="KT1336" s="16"/>
      <c r="KU1336" s="16"/>
      <c r="KV1336" s="16"/>
      <c r="KW1336" s="16"/>
      <c r="KX1336" s="16"/>
      <c r="KY1336" s="16"/>
      <c r="KZ1336" s="16"/>
      <c r="LA1336" s="16"/>
      <c r="LB1336" s="16"/>
      <c r="LC1336" s="16"/>
      <c r="LD1336" s="16"/>
      <c r="LE1336" s="150"/>
      <c r="LF1336" s="150"/>
      <c r="LG1336" s="152"/>
      <c r="LH1336" s="16"/>
      <c r="LI1336" s="16"/>
      <c r="LJ1336" s="16"/>
      <c r="LK1336" s="16"/>
      <c r="LL1336" s="16"/>
      <c r="LM1336" s="16"/>
      <c r="LN1336" s="16"/>
      <c r="LO1336" s="16"/>
      <c r="LP1336" s="16"/>
      <c r="LQ1336" s="16"/>
      <c r="LR1336" s="16"/>
      <c r="LS1336" s="16"/>
      <c r="LT1336" s="16"/>
      <c r="LU1336" s="16"/>
      <c r="LV1336" s="16"/>
      <c r="LW1336" s="16"/>
      <c r="LX1336" s="16"/>
      <c r="LY1336" s="16"/>
      <c r="LZ1336" s="16"/>
      <c r="MA1336" s="16"/>
      <c r="MB1336" s="16"/>
      <c r="MC1336" s="16"/>
      <c r="MD1336" s="16"/>
      <c r="ME1336" s="16"/>
      <c r="MF1336" s="16"/>
      <c r="MG1336" s="16"/>
      <c r="MH1336" s="16"/>
      <c r="MI1336" s="16"/>
      <c r="MJ1336" s="16"/>
      <c r="MK1336" s="16"/>
      <c r="ML1336" s="16"/>
    </row>
    <row r="1337" spans="1:350" ht="13.9" customHeight="1" outlineLevel="1" x14ac:dyDescent="0.2">
      <c r="A1337" s="188"/>
      <c r="B1337" s="295"/>
      <c r="C1337" s="155"/>
      <c r="D1337" s="155"/>
      <c r="E1337" s="155"/>
      <c r="F1337" s="155"/>
      <c r="G1337" s="176"/>
      <c r="H1337" s="171"/>
      <c r="I1337" s="171"/>
      <c r="J1337" s="155"/>
      <c r="K1337" s="155"/>
      <c r="L1337" s="172"/>
      <c r="M1337" s="172"/>
      <c r="N1337" s="180"/>
      <c r="O1337" s="157"/>
      <c r="P1337" s="17" t="s">
        <v>26</v>
      </c>
      <c r="Q1337" s="155"/>
      <c r="R1337" s="155"/>
      <c r="S1337" s="153"/>
      <c r="T1337" s="24">
        <f t="shared" ref="T1337:AW1337" si="3475">T13+T277+T287+T297+T645+T651+T661+T709+T715+T725+T769+T775+T785+T799+T801+T811+T825+T839+T853+T855+T865+T879+T881+T891+T905+T919+T933+T947+T961+T963+T973+T989+T1003+T1005+T1015+T1029+T1043+T1057+T1071+T1073+T1083+T1097+T1099+T1109+T1123+T1137+T1153+T1155+T1165+T1181+T1197+T625+T613+T601+T589+T577+T565+T553+T541+T529+T517+T505+T493+T479+T467+T455+T443+T431+T419+T407+T395+T383+T371+T359+T347+T335+T323+T311</f>
        <v>0</v>
      </c>
      <c r="U1337" s="24">
        <f t="shared" si="3475"/>
        <v>0</v>
      </c>
      <c r="V1337" s="24">
        <f t="shared" si="3475"/>
        <v>0</v>
      </c>
      <c r="W1337" s="24">
        <f t="shared" si="3475"/>
        <v>0</v>
      </c>
      <c r="X1337" s="24">
        <f t="shared" si="3475"/>
        <v>0</v>
      </c>
      <c r="Y1337" s="24">
        <f t="shared" si="3475"/>
        <v>0</v>
      </c>
      <c r="Z1337" s="24">
        <f t="shared" si="3475"/>
        <v>7</v>
      </c>
      <c r="AA1337" s="24">
        <f t="shared" si="3475"/>
        <v>0</v>
      </c>
      <c r="AB1337" s="24">
        <f t="shared" si="3475"/>
        <v>0</v>
      </c>
      <c r="AC1337" s="24">
        <f t="shared" si="3475"/>
        <v>9</v>
      </c>
      <c r="AD1337" s="24">
        <f t="shared" si="3475"/>
        <v>5</v>
      </c>
      <c r="AE1337" s="24">
        <f t="shared" si="3475"/>
        <v>11</v>
      </c>
      <c r="AF1337" s="24">
        <f t="shared" si="3475"/>
        <v>5</v>
      </c>
      <c r="AG1337" s="24">
        <f t="shared" si="3475"/>
        <v>5</v>
      </c>
      <c r="AH1337" s="24">
        <f t="shared" si="3475"/>
        <v>0</v>
      </c>
      <c r="AI1337" s="24">
        <f t="shared" si="3475"/>
        <v>0</v>
      </c>
      <c r="AJ1337" s="24">
        <f t="shared" si="3475"/>
        <v>6</v>
      </c>
      <c r="AK1337" s="24">
        <f t="shared" si="3475"/>
        <v>5</v>
      </c>
      <c r="AL1337" s="24">
        <f t="shared" si="3475"/>
        <v>0</v>
      </c>
      <c r="AM1337" s="24">
        <f t="shared" si="3475"/>
        <v>0</v>
      </c>
      <c r="AN1337" s="24">
        <f t="shared" si="3475"/>
        <v>8</v>
      </c>
      <c r="AO1337" s="24">
        <f t="shared" si="3475"/>
        <v>0</v>
      </c>
      <c r="AP1337" s="24">
        <f t="shared" si="3475"/>
        <v>0</v>
      </c>
      <c r="AQ1337" s="24">
        <f t="shared" si="3475"/>
        <v>7</v>
      </c>
      <c r="AR1337" s="24">
        <f t="shared" si="3475"/>
        <v>5</v>
      </c>
      <c r="AS1337" s="24">
        <f t="shared" si="3475"/>
        <v>0</v>
      </c>
      <c r="AT1337" s="24">
        <f t="shared" si="3475"/>
        <v>0</v>
      </c>
      <c r="AU1337" s="24">
        <f t="shared" si="3475"/>
        <v>0</v>
      </c>
      <c r="AV1337" s="24">
        <f t="shared" si="3475"/>
        <v>0</v>
      </c>
      <c r="AW1337" s="24">
        <f t="shared" si="3475"/>
        <v>24</v>
      </c>
      <c r="AX1337" s="155"/>
      <c r="AY1337" s="155"/>
      <c r="AZ1337" s="153"/>
      <c r="BA1337" s="105">
        <f t="shared" ref="BA1337:CD1337" si="3476">BA13+BA277+BA287+BA297+BA645+BA651+BA661+BA709+BA715+BA725+BA769+BA775+BA785+BA799+BA801+BA811+BA825+BA839+BA853+BA855+BA865+BA879+BA881+BA891+BA905+BA919+BA933+BA947+BA961+BA963+BA973+BA989+BA1003+BA1005+BA1015+BA1029+BA1043+BA1057+BA1071+BA1073+BA1083+BA1097+BA1099+BA1109+BA1123+BA1137+BA1153+BA1155+BA1165+BA1181+BA1197+BA625+BA613+BA601+BA589+BA577+BA565+BA553+BA541+BA529+BA517+BA505+BA493+BA479+BA467+BA455+BA443+BA431+BA419+BA407+BA395+BA383+BA371+BA359+BA347+BA335+BA323+BA311+BA265+BA255+BA245+BA235+BA225+BA215+BA205+BA195+BA185+BA173+BA163+BA153+BA143+BA133+BA123+BA113+BA103+BA93+BA83+BA73+BA63</f>
        <v>26</v>
      </c>
      <c r="BB1337" s="105">
        <f t="shared" si="3476"/>
        <v>0</v>
      </c>
      <c r="BC1337" s="105">
        <f t="shared" si="3476"/>
        <v>0</v>
      </c>
      <c r="BD1337" s="105">
        <f t="shared" si="3476"/>
        <v>27</v>
      </c>
      <c r="BE1337" s="105">
        <f t="shared" si="3476"/>
        <v>0</v>
      </c>
      <c r="BF1337" s="105">
        <f t="shared" si="3476"/>
        <v>23</v>
      </c>
      <c r="BG1337" s="105">
        <f t="shared" si="3476"/>
        <v>0</v>
      </c>
      <c r="BH1337" s="105">
        <f t="shared" si="3476"/>
        <v>27</v>
      </c>
      <c r="BI1337" s="105">
        <f t="shared" si="3476"/>
        <v>0</v>
      </c>
      <c r="BJ1337" s="105">
        <f t="shared" si="3476"/>
        <v>23</v>
      </c>
      <c r="BK1337" s="105">
        <f t="shared" si="3476"/>
        <v>6</v>
      </c>
      <c r="BL1337" s="105">
        <f t="shared" si="3476"/>
        <v>4</v>
      </c>
      <c r="BM1337" s="105">
        <f t="shared" si="3476"/>
        <v>0</v>
      </c>
      <c r="BN1337" s="105">
        <f t="shared" si="3476"/>
        <v>0</v>
      </c>
      <c r="BO1337" s="105">
        <f t="shared" si="3476"/>
        <v>0</v>
      </c>
      <c r="BP1337" s="105">
        <f t="shared" si="3476"/>
        <v>0</v>
      </c>
      <c r="BQ1337" s="105">
        <f t="shared" si="3476"/>
        <v>0</v>
      </c>
      <c r="BR1337" s="105">
        <f t="shared" si="3476"/>
        <v>0</v>
      </c>
      <c r="BS1337" s="105">
        <f t="shared" si="3476"/>
        <v>0</v>
      </c>
      <c r="BT1337" s="105">
        <f t="shared" si="3476"/>
        <v>0</v>
      </c>
      <c r="BU1337" s="105">
        <f t="shared" si="3476"/>
        <v>0</v>
      </c>
      <c r="BV1337" s="105">
        <f t="shared" si="3476"/>
        <v>0</v>
      </c>
      <c r="BW1337" s="105">
        <f t="shared" si="3476"/>
        <v>0</v>
      </c>
      <c r="BX1337" s="105">
        <f t="shared" si="3476"/>
        <v>0</v>
      </c>
      <c r="BY1337" s="105">
        <f t="shared" si="3476"/>
        <v>14</v>
      </c>
      <c r="BZ1337" s="105">
        <f t="shared" si="3476"/>
        <v>4</v>
      </c>
      <c r="CA1337" s="105">
        <f t="shared" si="3476"/>
        <v>7</v>
      </c>
      <c r="CB1337" s="105">
        <f t="shared" si="3476"/>
        <v>0</v>
      </c>
      <c r="CC1337" s="105">
        <f t="shared" si="3476"/>
        <v>0</v>
      </c>
      <c r="CD1337" s="105">
        <f t="shared" si="3476"/>
        <v>0</v>
      </c>
      <c r="CE1337" s="105">
        <f>CE13+CE277+CE287+CE297+CE645+CE651+CE661+CE709+CE715+CE725+CE769+CE775+CE785+CE799+CE801+CE811+CE825+CE839+CE853+CE855+CE865+CE879+CE881+CE891+CE905+CE919+CE933+CE947+CE961+CE963+CE973+CE989+CE1003+CE1005+CE1015+CE1029+CE1043+CE1057+CE1071+CE1073+CE1083+CE1097+CE1099+CE1109+CE1123+CE1137+CE1153+CE1155+CE1165+CE1181+CE1197+CE625+CE613+CE601+CE589+CE577+CE565+CE553+CE541+CE529+CE517+CE505+CE493+CE479+CE467+CE455+CE443+CE431+CE419+CE407+CE395+CE383+CE371+CE359+CE347+CE335+CE323+CE311+CE265+CE255+CE245+CE235+CE225+CE215+CE205+CE195+CE185+CE173+CE163+CE153+CE143+CE133+CE123+CE113+CE103+CE93+CE83+CE73+CE63</f>
        <v>0</v>
      </c>
      <c r="CF1337" s="155"/>
      <c r="CG1337" s="155"/>
      <c r="CH1337" s="153"/>
      <c r="CI1337" s="105">
        <f t="shared" ref="CI1337:DM1337" si="3477">CI13+CI277+CI287+CI297+CI645+CI651+CI661+CI709+CI715+CI725+CI769+CI775+CI785+CI799+CI801+CI811+CI825+CI839+CI853+CI855+CI865+CI879+CI881+CI891+CI905+CI919+CI933+CI947+CI961+CI963+CI973+CI989+CI1003+CI1005+CI1015+CI1029+CI1043+CI1057+CI1071+CI1073+CI1083+CI1097+CI1099+CI1109+CI1123+CI1137+CI1153+CI1155+CI1165+CI1181+CI1197+CI625+CI613+CI601+CI589+CI577+CI565+CI553+CI541+CI529+CI517+CI505+CI493+CI479+CI467+CI455+CI443+CI431+CI419+CI407+CI395+CI383+CI371+CI359+CI347+CI335+CI323+CI311+CI265+CI255+CI245+CI235+CI225+CI215+CI205+CI195+CI185+CI173+CI163+CI153+CI143+CI133+CI123+CI113+CI103+CI93+CI83+CI73+CI63</f>
        <v>0</v>
      </c>
      <c r="CJ1337" s="105">
        <f t="shared" si="3477"/>
        <v>0</v>
      </c>
      <c r="CK1337" s="105">
        <f t="shared" si="3477"/>
        <v>0</v>
      </c>
      <c r="CL1337" s="105">
        <f t="shared" si="3477"/>
        <v>0</v>
      </c>
      <c r="CM1337" s="105">
        <f t="shared" si="3477"/>
        <v>0</v>
      </c>
      <c r="CN1337" s="105">
        <f t="shared" si="3477"/>
        <v>0</v>
      </c>
      <c r="CO1337" s="105">
        <f t="shared" si="3477"/>
        <v>0</v>
      </c>
      <c r="CP1337" s="105">
        <f t="shared" si="3477"/>
        <v>0</v>
      </c>
      <c r="CQ1337" s="105">
        <f t="shared" si="3477"/>
        <v>5</v>
      </c>
      <c r="CR1337" s="105">
        <f t="shared" si="3477"/>
        <v>0</v>
      </c>
      <c r="CS1337" s="105">
        <f t="shared" si="3477"/>
        <v>0</v>
      </c>
      <c r="CT1337" s="105">
        <f t="shared" si="3477"/>
        <v>0</v>
      </c>
      <c r="CU1337" s="105">
        <f t="shared" si="3477"/>
        <v>4</v>
      </c>
      <c r="CV1337" s="105">
        <f t="shared" si="3477"/>
        <v>0</v>
      </c>
      <c r="CW1337" s="105">
        <f t="shared" si="3477"/>
        <v>0</v>
      </c>
      <c r="CX1337" s="105">
        <f t="shared" si="3477"/>
        <v>0</v>
      </c>
      <c r="CY1337" s="105">
        <f t="shared" si="3477"/>
        <v>0</v>
      </c>
      <c r="CZ1337" s="105">
        <f t="shared" si="3477"/>
        <v>14</v>
      </c>
      <c r="DA1337" s="105">
        <f t="shared" si="3477"/>
        <v>0</v>
      </c>
      <c r="DB1337" s="105">
        <f>DB13+DB277+DB287+DB297+DB645+DB651+DB661+DB709+DB715+DB725+DB769+DB775+DB785+DB799+DB801+DB811+DB825+DB839+DB853+DB855+DB865+DB879+DB881+DB891+DB905+DB919+DB933+DB947+DB961+DB963+DB973+DB989+DB1003+DB1005+DB1015+DB1029+DB1043+DB1057+DB1071+DB1073+DB1083+DB1097+DB1099+DB1109+DB1123+DB1137+DB1153+DB1155+DB1165+DB1181+DB1197+DB625+DB613+DB601+DB589+DB577+DB565+DB553+DB541+DB529+DB517+DB505+DB493+DB479+DB467+DB455+DB443+DB431+DB419+DB407+DB395+DB383+DB371+DB359+DB347+DB335+DB323+DB311+DB265+DB255+DB245+DB235+DB225+DB215+DB205+DB195+DB185+DB173+DB163+DB153+DB143+DB133+DB123+DB113+DB103+DB93+DB83+DB73+DB63+DB1167</f>
        <v>45</v>
      </c>
      <c r="DC1337" s="105">
        <f>DC13+DC277+DC287+DC297+DC645+DC651+DC661+DC709+DC715+DC725+DC769+DC775+DC785+DC799+DC801+DC811+DC825+DC839+DC853+DC855+DC865+DC879+DC881+DC891+DC905+DC919+DC933+DC947+DC961+DC963+DC973+DC989+DC1003+DC1005+DC1015+DC1029+DC1043+DC1057+DC1071+DC1073+DC1083+DC1097+DC1099+DC1109+DC1123+DC1137+DC1153+DC1155+DC1165+DC1181+DC1197+DC625+DC613+DC601+DC589+DC577+DC565+DC553+DC541+DC529+DC517+DC505+DC493+DC479+DC467+DC455+DC443+DC431+DC419+DC407+DC395+DC383+DC371+DC359+DC347+DC335+DC323+DC311+DC265+DC255+DC245+DC235+DC225+DC215+DC205+DC195+DC185+DC173+DC163+DC153+DC143+DC133+DC123+DC113+DC103+DC93+DC83+DC73+DC63+DC1139</f>
        <v>85</v>
      </c>
      <c r="DD1337" s="105">
        <f t="shared" si="3477"/>
        <v>31</v>
      </c>
      <c r="DE1337" s="105">
        <f t="shared" si="3477"/>
        <v>0</v>
      </c>
      <c r="DF1337" s="105">
        <f t="shared" si="3477"/>
        <v>0</v>
      </c>
      <c r="DG1337" s="105">
        <f t="shared" si="3477"/>
        <v>0</v>
      </c>
      <c r="DH1337" s="105">
        <f t="shared" si="3477"/>
        <v>0</v>
      </c>
      <c r="DI1337" s="105">
        <f t="shared" si="3477"/>
        <v>20</v>
      </c>
      <c r="DJ1337" s="105">
        <f t="shared" si="3477"/>
        <v>0</v>
      </c>
      <c r="DK1337" s="105">
        <f t="shared" si="3477"/>
        <v>0</v>
      </c>
      <c r="DL1337" s="105">
        <f t="shared" si="3477"/>
        <v>36</v>
      </c>
      <c r="DM1337" s="105">
        <f t="shared" si="3477"/>
        <v>0</v>
      </c>
      <c r="DN1337" s="155"/>
      <c r="DO1337" s="155"/>
      <c r="DP1337" s="153"/>
      <c r="DQ1337" s="121">
        <f>DQ13+DQ277+DQ287+DQ297+DQ645+DQ651+DQ661+DQ709+DQ715+DQ725+DQ769+DQ775+DQ785+DQ799+DQ801+DQ811+DQ825+DQ839+DQ853+DQ855+DQ865+DQ879+DQ881+DQ891+DQ905+DQ919+DQ933+DQ947+DQ961+DQ963+DQ973+DQ989+DQ1003+DQ1005+DQ1015+DQ1029+DQ1043+DQ1057+DQ1071+DQ1073+DQ1083+DQ1097+DQ1099+DQ1109+DQ1123+DQ1137+DQ1153+DQ1155+DQ1165+DQ1181+DQ1197+DQ625+DQ613+DQ601+DQ589+DQ577+DQ565+DQ553+DQ541+DQ529+DQ517+DQ505+DQ493+DQ479+DQ467+DQ455+DQ443+DQ431+DQ419+DQ407+DQ395+DQ383+DQ371+DQ359+DQ347+DQ335+DQ323+DQ311+DQ265+DQ255+DQ245+DQ235+DQ225+DQ215+DQ205+DQ195+DQ185+DQ173+DQ163+DQ153+DQ143+DQ133+DQ123+DQ113+DQ103+DQ93+DQ83+DQ73+DQ63+DQ1251</f>
        <v>54</v>
      </c>
      <c r="DR1337" s="121">
        <f>DR13+DR277+DR287+DR297+DR645+DR651+DR661+DR709+DR715+DR725+DR769+DR775+DR785+DR799+DR801+DR811+DR825+DR839+DR853+DR855+DR865+DR879+DR881+DR891+DR905+DR919+DR933+DR947+DR961+DR963+DR973+DR989+DR1003+DR1005+DR1015+DR1029+DR1043+DR1057+DR1071+DR1073+DR1083+DR1097+DR1099+DR1109+DR1123+DR1137+DR1153+DR1155+DR1165+DR1181+DR1197+DR625+DR613+DR601+DR589+DR577+DR565+DR553+DR541+DR529+DR517+DR505+DR493+DR479+DR467+DR455+DR443+DR431+DR419+DR407+DR395+DR383+DR371+DR359+DR347+DR335+DR323+DR311+DR265+DR255+DR245+DR235+DR225+DR215+DR205+DR195+DR185+DR173+DR163+DR153+DR143+DR133+DR123+DR113+DR103+DR93+DR83+DR73+DR63+DR1251</f>
        <v>89</v>
      </c>
      <c r="DS1337" s="121">
        <f>DS13+DS277+DS287+DS297+DS645+DS651+DS661+DS709+DS715+DS725+DS769+DS775+DS785+DS799+DS801+DS811+DS825+DS839+DS853+DS855+DS865+DS879+DS881+DS891+DS905+DS919+DS933+DS947+DS961+DS963+DS973+DS989+DS1003+DS1005+DS1015+DS1029+DS1043+DS1057+DS1071+DS1073+DS1083+DS1097+DS1099+DS1109+DS1123+DS1137+DS1153+DS1155+DS1165+DS1181+DS1197+DS625+DS613+DS601+DS589+DS577+DS565+DS553+DS541+DS529+DS517+DS505+DS493+DS479+DS467+DS455+DS443+DS431+DS419+DS407+DS395+DS383+DS371+DS359+DS347+DS335+DS323+DS311+DS265+DS255+DS245+DS235+DS225+DS215+DS205+DS195+DS185+DS173+DS163+DS153+DS143+DS133+DS123+DS113+DS103+DS93+DS83+DS73+DS63+DS1251</f>
        <v>70</v>
      </c>
      <c r="DT1337" s="121">
        <f>DT13+DT277+DT287+DT297+DT645+DT651+DT661+DT709+DT715+DT725+DT769+DT775+DT785+DT799+DT801+DT811+DT825+DT839+DT853+DT855+DT865+DT879+DT881+DT891+DT905+DT919+DT933+DT947+DT961+DT963+DT973+DT989+DT1003+DT1005+DT1015+DT1029+DT1043+DT1057+DT1071+DT1073+DT1083+DT1097+DT1099+DT1109+DT1123+DT1137+DT1153+DT1155+DT1165+DT1181+DT1197+DT625+DT613+DT601+DT589+DT577+DT565+DT553+DT541+DT529+DT517+DT505+DT493+DT479+DT467+DT455+DT443+DT431+DT419+DT407+DT395+DT383+DT371+DT359+DT347+DT335+DT323+DT311+DT265+DT255+DT245+DT235+DT225+DT215+DT205+DT195+DT185+DT173+DT163+DT153+DT143+DT133+DT123+DT113+DT103+DT93+DT83+DT73+DT63+DT1251</f>
        <v>119</v>
      </c>
      <c r="DU1337" s="121">
        <f>DU13+DU277+DU287+DU297+DU645+DU651+DU661+DU709+DU715+DU725+DU769+DU775+DU785+DU799+DU801+DU811+DU825+DU839+DU853+DU855+DU865+DU879+DU881+DU891+DU905+DU919+DU933+DU947+DU961+DU963+DU973+DU989+DU1003+DU1005+DU1015+DU1029+DU1043+DU1057+DU1071+DU1073+DU1083+DU1097+DU1099+DU1109+DU1123+DU1137+DU1153+DU1155+DU1165+DU1181+DU1197+DU625+DU613+DU601+DU589+DU577+DU565+DU553+DU541+DU529+DU517+DU505+DU493+DU479+DU467+DU455+DU443+DU431+DU419+DU407+DU395+DU383+DU371+DU359+DU347+DU335+DU323+DU311+DU265+DU255+DU245+DU235+DU225+DU215+DU205+DU195+DU185+DU173+DU163+DU153+DU143+DU133+DU123+DU113+DU103+DU93+DU83+DU73+DU63+DU1251</f>
        <v>226</v>
      </c>
      <c r="DV1337" s="121">
        <f t="shared" ref="DV1337:EA1337" si="3478">DV13+DV277+DV287+DV297+DV645+DV651+DV661+DV709+DV715+DV725+DV769+DV775+DV785+DV799+DV801+DV811+DV825+DV839+DV853+DV855+DV865+DV879+DV881+DV891+DV905+DV919+DV933+DV947+DV961+DV963+DV973+DV989+DV1003+DV1005+DV1015+DV1029+DV1043+DV1057+DV1071+DV1073+DV1083+DV1097+DV1099+DV1109+DV1123+DV1137+DV1153+DV1155+DV1165+DV1181+DV1197+DV625+DV613+DV601+DV589+DV577+DV565+DV553+DV541+DV529+DV517+DV505+DV493+DV479+DV467+DV455+DV443+DV431+DV419+DV407+DV395+DV383+DV371+DV359+DV347+DV335+DV323+DV311+DV265+DV255+DV245+DV235+DV225+DV215+DV205+DV195+DV185+DV173+DV163+DV153+DV143+DV133+DV123+DV113+DV103+DV93+DV83+DV73+DV63+DV1251</f>
        <v>116</v>
      </c>
      <c r="DW1337" s="121">
        <f t="shared" si="3478"/>
        <v>99</v>
      </c>
      <c r="DX1337" s="121">
        <f t="shared" si="3478"/>
        <v>13</v>
      </c>
      <c r="DY1337" s="121">
        <f t="shared" si="3478"/>
        <v>141</v>
      </c>
      <c r="DZ1337" s="105">
        <f t="shared" si="3478"/>
        <v>164</v>
      </c>
      <c r="EA1337" s="121">
        <f t="shared" si="3478"/>
        <v>166</v>
      </c>
      <c r="EB1337" s="121">
        <f>EB13+EB277+EB287+EB297+EB645+EB651+EB661+EB709+EB715+EB725+EB769+EB775+EB785+EB799+EB801+EB811+EB825+EB839+EB853+EB855+EB865+EB879+EB881+EB891+EB905+EB919+EB933+EB947+EB961+EB963+EB973+EB989+EB1003+EB1005+EB1015+EB1029+EB1043+EB1057+EB1071+EB1073+EB1083+EB1097+EB1099+EB1109+EB1123+EB1137+EB1153+EB1155+EB1165+EB1181+EB1197+EB625+EB613+EB601+EB589+EB577+EB565+EB553+EB541+EB529+EB517+EB505+EB493+EB479+EB467+EB455+EB443+EB431+EB419+EB407+EB395+EB383+EB371+EB359+EB347+EB335+EB323+EB311+EB265+EB255+EB245+EB235+EB225+EB215+EB205+EB195+EB185+EB173+EB163+EB153+EB143+EB133+EB123+EB113+EB103+EB93+EB83+EB73+EB63+EB1251</f>
        <v>198</v>
      </c>
      <c r="EC1337" s="121">
        <f>EC13+EC277+EC287+EC297+EC645+EC651+EC661+EC709+EC715+EC725+EC769+EC775+EC785+EC799+EC801+EC811+EC825+EC839+EC853+EC855+EC865+EC879+EC881+EC891+EC905+EC919+EC933+EC947+EC961+EC963+EC973+EC989+EC1003+EC1005+EC1015+EC1029+EC1043+EC1057+EC1071+EC1073+EC1083+EC1097+EC1099+EC1109+EC1123+EC1137+EC1153+EC1155+EC1165+EC1181+EC1197+EC625+EC613+EC601+EC589+EC577+EC565+EC553+EC541+EC529+EC517+EC505+EC493+EC479+EC467+EC455+EC443+EC431+EC419+EC407+EC395+EC383+EC371+EC359+EC347+EC335+EC323+EC311+EC265+EC255+EC245+EC235+EC225+EC215+EC205+EC195+EC185+EC173+EC163+EC153+EC143+EC133+EC123+EC113+EC103+EC93+EC83+EC73+EC63+EC1251</f>
        <v>29</v>
      </c>
      <c r="ED1337" s="121">
        <f>ED13+ED277+ED287+ED297+ED645+ED651+ED661+ED709+ED715+ED725+ED769+ED775+ED785+ED799+ED801+ED811+ED825+ED839+ED853+ED855+ED865+ED879+ED881+ED891+ED905+ED919+ED933+ED947+ED961+ED963+ED973+ED989+ED1003+ED1005+ED1015+ED1029+ED1043+ED1057+ED1071+ED1073+ED1083+ED1097+ED1099+ED1109+ED1123+ED1137+ED1153+ED1155+ED1165+ED1181+ED1197+ED625+ED613+ED601+ED589+ED577+ED565+ED553+ED541+ED529+ED517+ED505+ED493+ED479+ED467+ED455+ED443+ED431+ED419+ED407+ED395+ED383+ED371+ED359+ED347+ED335+ED323+ED311+ED265+ED255+ED245+ED235+ED225+ED215+ED205+ED195+ED185+ED173+ED163+ED153+ED143+ED133+ED123+ED113+ED103+ED93+ED83+ED73+ED63+ED1251</f>
        <v>91</v>
      </c>
      <c r="EE1337" s="121">
        <f>EE13+EE277+EE287+EE297+EE645+EE651+EE661+EE709+EE715+EE725+EE769+EE775+EE785+EE799+EE801+EE811+EE825+EE839+EE853+EE855+EE865+EE879+EE881+EE891+EE905+EE919+EE933+EE947+EE961+EE963+EE973+EE989+EE1003+EE1005+EE1015+EE1029+EE1043+EE1057+EE1071+EE1073+EE1083+EE1097+EE1099+EE1109+EE1123+EE1137+EE1153+EE1155+EE1165+EE1181+EE1197+EE625+EE613+EE601+EE589+EE577+EE565+EE553+EE541+EE529+EE517+EE505+EE493+EE479+EE467+EE455+EE443+EE431+EE419+EE407+EE395+EE383+EE371+EE359+EE347+EE335+EE323+EE311+EE265+EE255+EE245+EE235+EE225+EE215+EE205+EE195+EE185+EE173+EE163+EE153+EE143+EE133+EE123+EE113+EE103+EE93+EE83+EE73+EE63+EE1251+EE1263</f>
        <v>285</v>
      </c>
      <c r="EF1337" s="121">
        <f>EF13+EF277+EF287+EF297+EF645+EF651+EF661+EF709+EF715+EF725+EF769+EF775+EF785+EF799+EF801+EF811+EF825+EF839+EF853+EF855+EF865+EF879+EF881+EF891+EF905+EF919+EF933+EF947+EF961+EF963+EF973+EF989+EF1003+EF1005+EF1015+EF1029+EF1043+EF1057+EF1071+EF1073+EF1083+EF1097+EF1099+EF1109+EF1123+EF1137+EF1153+EF1155+EF1165+EF1181+EF1197+EF625+EF613+EF601+EF589+EF577+EF565+EF553+EF541+EF529+EF517+EF505+EF493+EF479+EF467+EF455+EF443+EF431+EF419+EF407+EF395+EF383+EF371+EF359+EF347+EF335+EF323+EF311+EF265+EF255+EF245+EF235+EF225+EF215+EF205+EF195+EF185+EF173+EF163+EF153+EF143+EF133+EF123+EF113+EF103+EF93+EF83+EF73+EF63+EF1251+EF1263</f>
        <v>306</v>
      </c>
      <c r="EG1337" s="125">
        <f t="shared" ref="EG1337:ER1337" si="3479">EG13+EG277+EG287+EG297+EG645+EG651+EG661+EG709+EG715+EG725+EG769+EG775+EG785+EG799+EG801+EG811+EG825+EG839+EG853+EG855+EG865+EG879+EG881+EG891+EG905+EG919+EG933+EG947+EG961+EG963+EG973+EG989+EG1003+EG1005+EG1015+EG1029+EG1043+EG1057+EG1071+EG1073+EG1083+EG1097+EG1099+EG1109+EG1123+EG1137+EG1153+EG1155+EG1165+EG1181+EG1197+EG625+EG613+EG601+EG589+EG577+EG565+EG553+EG541+EG529+EG517+EG505+EG493+EG479+EG467+EG455+EG443+EG431+EG419+EG407+EG395+EG383+EG371+EG359+EG347+EG335+EG323+EG311+EG265+EG255+EG245+EG235+EG225+EG215+EG205+EG195+EG185+EG173+EG163+EG153+EG143+EG133+EG123+EG113+EG103+EG93+EG83+EG73+EG63+EG1251+EG1263</f>
        <v>83</v>
      </c>
      <c r="EH1337" s="125">
        <f t="shared" si="3479"/>
        <v>0</v>
      </c>
      <c r="EI1337" s="125">
        <f t="shared" si="3479"/>
        <v>86</v>
      </c>
      <c r="EJ1337" s="125">
        <f t="shared" si="3479"/>
        <v>0</v>
      </c>
      <c r="EK1337" s="125">
        <f t="shared" si="3479"/>
        <v>30</v>
      </c>
      <c r="EL1337" s="125">
        <f t="shared" si="3479"/>
        <v>103</v>
      </c>
      <c r="EM1337" s="125">
        <f t="shared" si="3479"/>
        <v>61</v>
      </c>
      <c r="EN1337" s="125">
        <f t="shared" si="3479"/>
        <v>217</v>
      </c>
      <c r="EO1337" s="125">
        <f t="shared" si="3479"/>
        <v>117</v>
      </c>
      <c r="EP1337" s="125">
        <f t="shared" si="3479"/>
        <v>51</v>
      </c>
      <c r="EQ1337" s="125">
        <f t="shared" si="3479"/>
        <v>246</v>
      </c>
      <c r="ER1337" s="125">
        <f t="shared" si="3479"/>
        <v>217</v>
      </c>
      <c r="ES1337" s="155"/>
      <c r="ET1337" s="155"/>
      <c r="EU1337" s="153"/>
      <c r="EV1337" s="125">
        <f>EV13+EV277+EV287+EV297+EV645+EV651+EV661+EV709+EV715+EV725+EV769+EV775+EV785+EV799+EV801+EV811+EV825+EV839+EV853+EV855+EV865+EV879+EV881+EV891+EV905+EV919+EV933+EV947+EV961+EV963+EV973+EV989+EV1003+EV1005+EV1015+EV1029+EV1043+EV1057+EV1071+EV1073+EV1083+EV1097+EV1099+EV1109+EV1123+EV1137+EV1153+EV1155+EV1165+EV1181+EV1197+EV625+EV613+EV601+EV589+EV577+EV565+EV553+EV541+EV529+EV517+EV505+EV493+EV479+EV467+EV455+EV443+EV431+EV419+EV407+EV395+EV383+EV371+EV359+EV347+EV335+EV323+EV311+EV265+EV255+EV245+EV235+EV225+EV215+EV205+EV195+EV185+EV173+EV163+EV153+EV143+EV133+EV123+EV113+EV103+EV93+EV83+EV73+EV63+EV1251+EV1263</f>
        <v>305</v>
      </c>
      <c r="EW1337" s="125">
        <f t="shared" ref="EW1337:FM1337" si="3480">EW13+EW277+EW287+EW297+EW645+EW651+EW661+EW709+EW715+EW725+EW769+EW775+EW785+EW799+EW801+EW811+EW825+EW839+EW853+EW855+EW865+EW879+EW881+EW891+EW905+EW919+EW933+EW947+EW961+EW963+EW973+EW989+EW1003+EW1005+EW1015+EW1029+EW1043+EW1057+EW1071+EW1073+EW1083+EW1097+EW1099+EW1109+EW1123+EW1137+EW1153+EW1155+EW1165+EW1181+EW1197+EW625+EW613+EW601+EW589+EW577+EW565+EW553+EW541+EW529+EW517+EW505+EW493+EW479+EW467+EW455+EW443+EW431+EW419+EW407+EW395+EW383+EW371+EW359+EW347+EW335+EW323+EW311+EW265+EW255+EW245+EW235+EW225+EW215+EW205+EW195+EW185+EW173+EW163+EW153+EW143+EW133+EW123+EW113+EW103+EW93+EW83+EW73+EW63</f>
        <v>229</v>
      </c>
      <c r="EX1337" s="125">
        <f t="shared" si="3480"/>
        <v>159</v>
      </c>
      <c r="EY1337" s="125">
        <f t="shared" si="3480"/>
        <v>74</v>
      </c>
      <c r="EZ1337" s="125">
        <f t="shared" si="3480"/>
        <v>25</v>
      </c>
      <c r="FA1337" s="125">
        <f t="shared" si="3480"/>
        <v>114</v>
      </c>
      <c r="FB1337" s="125">
        <f t="shared" si="3480"/>
        <v>157</v>
      </c>
      <c r="FC1337" s="125">
        <f t="shared" si="3480"/>
        <v>38</v>
      </c>
      <c r="FD1337" s="125">
        <f t="shared" si="3480"/>
        <v>68</v>
      </c>
      <c r="FE1337" s="125">
        <f t="shared" si="3480"/>
        <v>17</v>
      </c>
      <c r="FF1337" s="125">
        <f t="shared" si="3480"/>
        <v>84</v>
      </c>
      <c r="FG1337" s="125">
        <f t="shared" si="3480"/>
        <v>55</v>
      </c>
      <c r="FH1337" s="125">
        <f t="shared" si="3480"/>
        <v>46</v>
      </c>
      <c r="FI1337" s="141">
        <v>39</v>
      </c>
      <c r="FJ1337" s="125">
        <f t="shared" si="3480"/>
        <v>18</v>
      </c>
      <c r="FK1337" s="125">
        <f t="shared" si="3480"/>
        <v>111</v>
      </c>
      <c r="FL1337" s="125">
        <f t="shared" si="3480"/>
        <v>56</v>
      </c>
      <c r="FM1337" s="125">
        <f t="shared" si="3480"/>
        <v>119</v>
      </c>
      <c r="FN1337" s="125">
        <f>FN13+FN277+FN287+FN297+FN645+FN651+FN661+FN709+FN715+FN725+FN769+FN775+FN785+FN799+FN801+FN811+FN825+FN839+FN853+FN855+FN865+FN879+FN881+FN891+FN905+FN919+FN933+FN947+FN961+FN963+FN973+FN989+FN1003+FN1005+FN1015+FN1029+FN1043+FN1057+FN1071+FN1073+FN1083+FN1097+FN1099+FN1109+FN1123+FN1137+FN1153+FN1155+FN1165+FN1181+FN1197+FN625+FN613+FN601+FN589+FN577+FN565+FN553+FN541+FN529+FN517+FN505+FN493+FN479+FN467+FN455+FN443+FN431+FN419+FN407+FN395+FN383+FN371+FN359+FN347+FN335+FN323+FN311+FN265+FN255+FN245+FN235+FN225+FN215+FN205+FN195+FN185+FN173+FN163+FN153+FN143+FN133+FN123+FN113+FN103+FN93+FN83+FN73+FN63</f>
        <v>56</v>
      </c>
      <c r="FO1337" s="125">
        <f>FO13+FO277+FO287+FO297+FO645+FO651+FO661+FO709+FO715+FO725+FO769+FO775+FO785+FO799+FO801+FO811+FO825+FO839+FO853+FO855+FO865+FO879+FO881+FO891+FO905+FO919+FO933+FO947+FO961+FO963+FO973+FO989+FO1003+FO1005+FO1015+FO1029+FO1043+FO1057+FO1071+FO1073+FO1083+FO1097+FO1099+FO1109+FO1123+FO1137+FO1153+FO1155+FO1165+FO1181+FO1197+FO625+FO613+FO601+FO589+FO577+FO565+FO553+FO541+FO529+FO517+FO505+FO493+FO479+FO467+FO455+FO443+FO431+FO419+FO407+FO395+FO383+FO371+FO359+FO347+FO335+FO323+FO311+FO265+FO255+FO245+FO235+FO225+FO215+FO205+FO195+FO185+FO173+FO163+FO153+FO143+FO133+FO123+FO113+FO103+FO93+FO83+FO73+FO63+FO1167</f>
        <v>73</v>
      </c>
      <c r="FP1337" s="125">
        <f>FP13+FP277+FP287+FP297+FP645+FP651+FP661+FP709+FP715+FP725+FP769+FP775+FP785+FP799+FP801+FP811+FP825+FP839+FP853+FP855+FP865+FP879+FP881+FP891+FP905+FP919+FP933+FP947+FP961+FP963+FP973+FP989+FP1003+FP1005+FP1015+FP1029+FP1043+FP1057+FP1071+FP1073+FP1083+FP1097+FP1099+FP1109+FP1123+FP1137+FP1153+FP1155+FP1165+FP1181+FP1197+FP625+FP613+FP601+FP589+FP577+FP565+FP553+FP541+FP529+FP517+FP505+FP493+FP479+FP467+FP455+FP443+FP431+FP419+FP407+FP395+FP383+FP371+FP359+FP347+FP335+FP323+FP311+FP265+FP255+FP245+FP235+FP225+FP215+FP205+FP195+FP185+FP173+FP163+FP153+FP143+FP133+FP123+FP113+FP103+FP93+FP83+FP73+FP63+FP1139</f>
        <v>67</v>
      </c>
      <c r="FQ1337" s="125">
        <f t="shared" ref="FQ1337:FU1337" si="3481">FQ13+FQ277+FQ287+FQ297+FQ645+FQ651+FQ661+FQ709+FQ715+FQ725+FQ769+FQ775+FQ785+FQ799+FQ801+FQ811+FQ825+FQ839+FQ853+FQ855+FQ865+FQ879+FQ881+FQ891+FQ905+FQ919+FQ933+FQ947+FQ961+FQ963+FQ973+FQ989+FQ1003+FQ1005+FQ1015+FQ1029+FQ1043+FQ1057+FQ1071+FQ1073+FQ1083+FQ1097+FQ1099+FQ1109+FQ1123+FQ1137+FQ1153+FQ1155+FQ1165+FQ1181+FQ1197+FQ625+FQ613+FQ601+FQ589+FQ577+FQ565+FQ553+FQ541+FQ529+FQ517+FQ505+FQ493+FQ479+FQ467+FQ455+FQ443+FQ431+FQ419+FQ407+FQ395+FQ383+FQ371+FQ359+FQ347+FQ335+FQ323+FQ311+FQ265+FQ255+FQ245+FQ235+FQ225+FQ215+FQ205+FQ195+FQ185+FQ173+FQ163+FQ153+FQ143+FQ133+FQ123+FQ113+FQ103+FQ93+FQ83+FQ73+FQ63</f>
        <v>51</v>
      </c>
      <c r="FR1337" s="125">
        <f t="shared" si="3481"/>
        <v>42</v>
      </c>
      <c r="FS1337" s="125">
        <f t="shared" si="3481"/>
        <v>4</v>
      </c>
      <c r="FT1337" s="125">
        <f t="shared" si="3481"/>
        <v>73</v>
      </c>
      <c r="FU1337" s="125">
        <f t="shared" si="3481"/>
        <v>94</v>
      </c>
      <c r="FV1337" s="141">
        <f>FV13+FV277+FV287+FV297+FV645+FV651+FV661+FV709+FV715+FV725+FV769+FV775+FV785+FV799+FV801+FV811+FV825+FV839+FV853+FV855+FV865+FV879+FV881+FV891+FV905+FV919+FV933+FV947+FV961+FV963+FV973+FV989+FV1003+FV1005+FV1015+FV1029+FV1043+FV1057+FV1071+FV1073+FV1083+FV1097+FV1099+FV1109+FV1123+FV1137+FV1153+FV1155+FV1165+FV1181+FV1197+FV625+FV613+FV601+FV589+FV577+FV565+FV553+FV541+FV529+FV517+FV505+FV493+FV479+FV467+FV455+FV443+FV431+FV419+FV407+FV395+FV383+FV371+FV359+FV347+FV335+FV323+FV311+FV265+FV255+FV245+FV235+FV225+FV215+FV205+FV195+FV185+FV173+FV163+FV153+FV143+FV133+FV123+FV113+FV103+FV93+FV83+FV73+FV63</f>
        <v>91</v>
      </c>
      <c r="FW1337" s="141">
        <f>FW13+FW277+FW287+FW297+FW645+FW651+FW661+FW709+FW715+FW725+FW769+FW775+FW785+FW799+FW801+FW811+FW825+FW839+FW853+FW855+FW865+FW879+FW881+FW891+FW905+FW919+FW933+FW947+FW961+FW963+FW973+FW989+FW1003+FW1005+FW1015+FW1029+FW1043+FW1057+FW1071+FW1073+FW1083+FW1097+FW1099+FW1109+FW1123+FW1137+FW1153+FW1155+FW1165+FW1181+FW1197+FW625+FW613+FW601+FW589+FW577+FW565+FW553+FW541+FW529+FW517+FW505+FW493+FW479+FW467+FW455+FW443+FW431+FW419+FW407+FW395+FW383+FW371+FW359+FW347+FW335+FW323+FW311+FW265+FW255+FW245+FW235+FW225+FW215+FW205+FW195+FW185+FW173+FW163+FW153+FW143+FW133+FW123+FW113+FW103+FW93+FW83+FW73+FW63</f>
        <v>72</v>
      </c>
      <c r="FX1337" s="141">
        <f>FX13+FX277+FX287+FX297+FX645+FX651+FX661+FX709+FX715+FX725+FX769+FX775+FX785+FX799+FX801+FX811+FX825+FX839+FX853+FX855+FX865+FX879+FX881+FX891+FX905+FX919+FX933+FX947+FX961+FX963+FX973+FX989+FX1003+FX1005+FX1015+FX1029+FX1043+FX1057+FX1071+FX1073+FX1083+FX1097+FX1099+FX1109+FX1123+FX1137+FX1153+FX1155+FX1165+FX1181+FX1197+FX625+FX613+FX601+FX589+FX577+FX565+FX553+FX541+FX529+FX517+FX505+FX493+FX479+FX467+FX455+FX443+FX431+FX419+FX407+FX395+FX383+FX371+FX359+FX347+FX335+FX323+FX311+FX265+FX255+FX245+FX235+FX225+FX215+FX205+FX195+FX185+FX173+FX163+FX153+FX143+FX133+FX123+FX113+FX103+FX93+FX83+FX73+FX63</f>
        <v>18</v>
      </c>
      <c r="FY1337" s="141">
        <f>FY13+FY277+FY287+FY297+FY645+FY651+FY661+FY709+FY715+FY725+FY769+FY775+FY785+FY799+FY801+FY811+FY825+FY839+FY853+FY855+FY865+FY879+FY881+FY891+FY905+FY919+FY933+FY947+FY961+FY963+FY973+FY989+FY1003+FY1005+FY1015+FY1029+FY1043+FY1057+FY1071+FY1073+FY1083+FY1097+FY1099+FY1109+FY1123+FY1137+FY1153+FY1155+FY1165+FY1181+FY1197+FY625+FY613+FY601+FY589+FY577+FY565+FY553+FY541+FY529+FY517+FY505+FY493+FY479+FY467+FY455+FY443+FY431+FY419+FY407+FY395+FY383+FY371+FY359+FY347+FY335+FY323+FY311+FY265+FY255+FY245+FY235+FY225+FY215+FY205+FY195+FY185+FY173+FY163+FY153+FY143+FY133+FY123+FY113+FY103+FY93+FY83+FY73+FY63</f>
        <v>142</v>
      </c>
      <c r="FZ1337" s="141">
        <f>FZ13+FZ277+FZ287+FZ297+FZ645+FZ651+FZ661+FZ709+FZ715+FZ725+FZ769+FZ775+FZ785+FZ799+FZ801+FZ811+FZ825+FZ839+FZ853+FZ855+FZ865+FZ879+FZ881+FZ891+FZ905+FZ919+FZ933+FZ947+FZ961+FZ963+FZ973+FZ989+FZ1003+FZ1005+FZ1015+FZ1029+FZ1043+FZ1057+FZ1071+FZ1073+FZ1083+FZ1097+FZ1099+FZ1109+FZ1123+FZ1137+FZ1153+FZ1155+FZ1165+FZ1181+FZ1197+FZ625+FZ613+FZ601+FZ589+FZ577+FZ565+FZ553+FZ541+FZ529+FZ517+FZ505+FZ493+FZ479+FZ467+FZ455+FZ443+FZ431+FZ419+FZ407+FZ395+FZ383+FZ371+FZ359+FZ347+FZ335+FZ323+FZ311+FZ265+FZ255+FZ245+FZ235+FZ225+FZ215+FZ205+FZ195+FZ185+FZ173+FZ163+FZ153+FZ143+FZ133+FZ123+FZ113+FZ103+FZ93+FZ83+FZ73+FZ63</f>
        <v>124</v>
      </c>
      <c r="GA1337" s="161"/>
      <c r="GB1337" s="161"/>
      <c r="GC1337" s="153"/>
      <c r="GD1337" s="141">
        <f>GD13+GD277+GD287+GD297+GD645+GD651+GD661+GD709+GD715+GD725+GD769+GD775+GD785+GD799+GD801+GD811+GD825+GD839+GD853+GD855+GD865+GD879+GD881+GD891+GD905+GD919+GD933+GD947+GD961+GD963+GD973+GD989+GD1003+GD1005+GD1015+GD1029+GD1043+GD1057+GD1071+GD1073+GD1083+GD1097+GD1099+GD1109+GD1123+GD1137+GD1153+GD1155+GD1165+GD1181+GD1197+GD625+GD613+GD601+GD589+GD577+GD565+GD553+GD541+GD529+GD517+GD505+GD493+GD479+GD467+GD455+GD443+GD431+GD419+GD407+GD395+GD383+GD371+GD359+GD347+GD335+GD323+GD311+GD265+GD255+GD245+GD235+GD225+GD215+GD205+GD195+GD185+GD173+GD163+GD153+GD143+GD133+GD123+GD113+GD103+GD93+GD83+GD73+GD63</f>
        <v>147</v>
      </c>
      <c r="GE1337" s="141">
        <f>GE13+GE277+GE287+GE297+GE645+GE651+GE661+GE709+GE715+GE725+GE769+GE775+GE785+GE799+GE801+GE811+GE825+GE839+GE853+GE855+GE865+GE879+GE881+GE891+GE905+GE919+GE933+GE947+GE961+GE963+GE973+GE989+GE1003+GE1005+GE1015+GE1029+GE1043+GE1057+GE1071+GE1073+GE1083+GE1097+GE1099+GE1109+GE1123+GE1137+GE1153+GE1155+GE1165+GE1181+GE1197+GE625+GE613+GE601+GE589+GE577+GE565+GE553+GE541+GE529+GE517+GE505+GE493+GE479+GE467+GE455+GE443+GE431+GE419+GE407+GE395+GE383+GE371+GE359+GE347+GE335+GE323+GE311+GE265+GE255+GE245+GE235+GE225+GE215+GE205+GE195+GE185+GE173+GE163+GE153+GE143+GE133+GE123+GE113+GE103+GE93+GE83+GE73+GE63</f>
        <v>213</v>
      </c>
      <c r="GF1337" s="141">
        <f>GF13+GF277+GF287+GF297+GF645+GF651+GF661+GF709+GF715+GF725+GF769+GF775+GF785+GF799+GF801+GF811+GF825+GF839+GF853+GF855+GF865+GF879+GF881+GF891+GF905+GF919+GF933+GF947+GF961+GF963+GF973+GF989+GF1003+GF1005+GF1015+GF1029+GF1043+GF1057+GF1071+GF1073+GF1083+GF1097+GF1099+GF1109+GF1123+GF1137+GF1153+GF1155+GF1165+GF1181+GF1197+GF625+GF613+GF601+GF589+GF577+GF565+GF553+GF541+GF529+GF517+GF505+GF493+GF479+GF467+GF455+GF443+GF431+GF419+GF407+GF395+GF383+GF371+GF359+GF347+GF335+GF323+GF311+GF265+GF255+GF245+GF235+GF225+GF215+GF205+GF195+GF185+GF173+GF163+GF153+GF143+GF133+GF123+GF113+GF103+GF93+GF83+GF73+GF63</f>
        <v>202</v>
      </c>
      <c r="GG1337" s="141">
        <f t="shared" ref="GG1337:HG1337" si="3482">GG13+GG277+GG287+GG297+GG645+GG651+GG661+GG709+GG715+GG725+GG769+GG775+GG785+GG799+GG801+GG811+GG825+GG839+GG853+GG855+GG865+GG879+GG881+GG891+GG905+GG919+GG933+GG947+GG961+GG963+GG973+GG989+GG1003+GG1005+GG1015+GG1029+GG1043+GG1057+GG1071+GG1073+GG1083+GG1097+GG1099+GG1109+GG1123+GG1137+GG1153+GG1155+GG1165+GG1181+GG1197+GG625+GG613+GG601+GG589+GG577+GG565+GG553+GG541+GG529+GG517+GG505+GG493+GG479+GG467+GG455+GG443+GG431+GG419+GG407+GG395+GG383+GG371+GG359+GG347+GG335+GG323+GG311+GG265+GG255+GG245+GG235+GG225+GG215+GG205+GG195+GG185+GG173+GG163+GG153+GG143+GG133+GG123+GG113+GG103+GG93+GG83+GG73+GG63+GG1251+GG1263</f>
        <v>182</v>
      </c>
      <c r="GH1337" s="141">
        <f t="shared" si="3482"/>
        <v>77</v>
      </c>
      <c r="GI1337" s="141">
        <f t="shared" si="3482"/>
        <v>59</v>
      </c>
      <c r="GJ1337" s="141">
        <f t="shared" si="3482"/>
        <v>190</v>
      </c>
      <c r="GK1337" s="141">
        <f t="shared" si="3482"/>
        <v>0</v>
      </c>
      <c r="GL1337" s="141">
        <f t="shared" si="3482"/>
        <v>0</v>
      </c>
      <c r="GM1337" s="141">
        <f t="shared" si="3482"/>
        <v>0</v>
      </c>
      <c r="GN1337" s="141">
        <f t="shared" si="3482"/>
        <v>55</v>
      </c>
      <c r="GO1337" s="141">
        <f>GO13+GO277+GO287+GO297+GO645+GO651+GO661+GO709+GO715+GO725+GO769+GO775+GO785+GO799+GO801+GO811+GO825+GO839+GO853+GO855+GO865+GO879+GO881+GO891+GO905+GO919+GO933+GO947+GO961+GO963+GO973+GO989+GO1003+GO1005+GO1015+GO1029+GO1043+GO1057+GO1071+GO1073+GO1083+GO1097+GO1099+GO1109+GO1123+GO1137+GO1153+GO1155+GO1165+GO1181+GO1197+GO625+GO613+GO601+GO589+GO577+GO565+GO553+GO541+GO529+GO517+GO505+GO493+GO479+GO467+GO455+GO443+GO431+GO419+GO407+GO395+GO383+GO371+GO359+GO347+GO335+GO323+GO311+GO265+GO255+GO245+GO235+GO225+GO215+GO205+GO195+GO185+GO173+GO163+GO153+GO143+GO133+GO123+GO113+GO103+GO93+GO83+GO73+GO63+GO1251+GO1263</f>
        <v>116</v>
      </c>
      <c r="GP1337" s="141">
        <f t="shared" si="3482"/>
        <v>76</v>
      </c>
      <c r="GQ1337" s="141">
        <f>GQ13+GQ277+GQ287+GQ297+GQ645+GQ651+GQ661+GQ709+GQ715+GQ725+GQ769+GQ775+GQ785+GQ799+GQ801+GQ811+GQ825+GQ839+GQ853+GQ855+GQ865+GQ879+GQ881+GQ891+GQ905+GQ919+GQ933+GQ947+GQ961+GQ963+GQ973+GQ989+GQ1003+GQ1005+GQ1015+GQ1029+GQ1043+GQ1057+GQ1071+GQ1073+GQ1083+GQ1097+GQ1099+GQ1109+GQ1123+GQ1137+GQ1153+GQ1155+GQ1165+GQ1181+GQ1197+GQ625+GQ613+GQ601+GQ589+GQ577+GQ565+GQ553+GQ541+GQ529+GQ517+GQ505+GQ493+GQ479+GQ467+GQ455+GQ443+GQ431+GQ419+GQ407+GQ395+GQ383+GQ371+GQ359+GQ347+GQ335+GQ323+GQ311+GQ265+GQ255+GQ245+GQ235+GQ225+GQ215+GQ205+GQ195+GQ185+GQ173+GQ163+GQ153+GQ143+GQ133+GQ123+GQ113+GQ103+GQ93+GQ83+GQ73+GQ63+GQ1251</f>
        <v>66</v>
      </c>
      <c r="GR1337" s="141">
        <f>GR13+GR277+GR287+GR297+GR645+GR651+GR661+GR709+GR715+GR725+GR769+GR775+GR785+GR799+GR801+GR811+GR825+GR839+GR853+GR855+GR865+GR879+GR881+GR891+GR905+GR919+GR933+GR947+GR961+GR963+GR973+GR989+GR1003+GR1005+GR1015+GR1029+GR1043+GR1057+GR1071+GR1073+GR1083+GR1097+GR1099+GR1109+GR1123+GR1137+GR1153+GR1155+GR1165+GR1181+GR1197+GR625+GR613+GR601+GR589+GR577+GR565+GR553+GR541+GR529+GR517+GR505+GR493+GR479+GR467+GR455+GR443+GR431+GR419+GR407+GR395+GR383+GR371+GR359+GR347+GR335+GR323+GR311+GR265+GR255+GR245+GR235+GR225+GR215+GR205+GR195+GR185+GR173+GR163+GR153+GR143+GR133+GR123+GR113+GR103+GR93+GR83+GR73+GR63+GR1251</f>
        <v>46</v>
      </c>
      <c r="GS1337" s="141">
        <f>GS13+GS277+GS287+GS297+GS645+GS651+GS661+GS709+GS715+GS725+GS769+GS775+GS785+GS799+GS801+GS811+GS825+GS839+GS853+GS855+GS865+GS879+GS881+GS891+GS905+GS919+GS933+GS947+GS961+GS963+GS973+GS989+GS1003+GS1005+GS1015+GS1029+GS1043+GS1057+GS1071+GS1073+GS1083+GS1097+GS1099+GS1109+GS1123+GS1137+GS1153+GS1155+GS1165+GS1181+GS1197+GS625+GS613+GS601+GS589+GS577+GS565+GS553+GS541+GS529+GS517+GS505+GS493+GS479+GS467+GS455+GS443+GS431+GS419+GS407+GS395+GS383+GS371+GS359+GS347+GS335+GS323+GS311+GS265+GS255+GS245+GS235+GS225+GS215+GS205+GS195+GS185+GS173+GS163+GS153+GS143+GS133+GS123+GS113+GS103+GS93+GS83+GS73+GS63+GS1251</f>
        <v>118</v>
      </c>
      <c r="GT1337" s="141">
        <f>GT13+GT277+GT287+GT297+GT645+GT651+GT661+GT709+GT715+GT725+GT769+GT775+GT785+GT799+GT801+GT811+GT825+GT839+GT853+GT855+GT865+GT879+GT881+GT891+GT905+GT919+GT933+GT947+GT961+GT963+GT973+GT989+GT1003+GT1005+GT1015+GT1029+GT1043+GT1057+GT1071+GT1073+GT1083+GT1097+GT1099+GT1109+GT1123+GT1137+GT1153+GT1155+GT1165+GT1181+GT1197+GT625+GT613+GT601+GT589+GT577+GT565+GT553+GT541+GT529+GT517+GT505+GT493+GT479+GT467+GT455+GT443+GT431+GT419+GT407+GT395+GT383+GT371+GT359+GT347+GT335+GT323+GT311+GT265+GT255+GT245+GT235+GT225+GT215+GT205+GT195+GT185+GT173+GT163+GT153+GT143+GT133+GT123+GT113+GT103+GT93+GT83+GT73+GT63+GT1251</f>
        <v>23</v>
      </c>
      <c r="GU1337" s="141">
        <f>GU13+GU277+GU287+GU297+GU645+GU651+GU661+GU709+GU715+GU725+GU769+GU775+GU785+GU799+GU801+GU811+GU825+GU839+GU853+GU855+GU865+GU879+GU881+GU891+GU905+GU919+GU933+GU947+GU961+GU963+GU973+GU989+GU1003+GU1005+GU1015+GU1029+GU1043+GU1057+GU1071+GU1073+GU1083+GU1097+GU1099+GU1109+GU1123+GU1137+GU1153+GU1155+GU1165+GU1181+GU1197+GU625+GU613+GU601+GU589+GU577+GU565+GU553+GU541+GU529+GU517+GU505+GU493+GU479+GU467+GU455+GU443+GU431+GU419+GU407+GU395+GU383+GU371+GU359+GU347+GU335+GU323+GU311+GU265+GU255+GU245+GU235+GU225+GU215+GU205+GU195+GU185+GU173+GU163+GU153+GU143+GU133+GU123+GU113+GU103+GU93+GU83+GU73+GU63+GU1251</f>
        <v>114</v>
      </c>
      <c r="GV1337" s="141">
        <f t="shared" si="3482"/>
        <v>87</v>
      </c>
      <c r="GW1337" s="141">
        <f t="shared" si="3482"/>
        <v>39</v>
      </c>
      <c r="GX1337" s="141">
        <f t="shared" si="3482"/>
        <v>0</v>
      </c>
      <c r="GY1337" s="141">
        <f t="shared" si="3482"/>
        <v>63</v>
      </c>
      <c r="GZ1337" s="141">
        <f t="shared" si="3482"/>
        <v>50</v>
      </c>
      <c r="HA1337" s="141">
        <f t="shared" si="3482"/>
        <v>66</v>
      </c>
      <c r="HB1337" s="141">
        <f t="shared" si="3482"/>
        <v>109</v>
      </c>
      <c r="HC1337" s="141">
        <f t="shared" si="3482"/>
        <v>74</v>
      </c>
      <c r="HD1337" s="141">
        <f t="shared" si="3482"/>
        <v>38</v>
      </c>
      <c r="HE1337" s="141">
        <f t="shared" si="3482"/>
        <v>0</v>
      </c>
      <c r="HF1337" s="141">
        <f t="shared" si="3482"/>
        <v>39</v>
      </c>
      <c r="HG1337" s="141">
        <f t="shared" si="3482"/>
        <v>43</v>
      </c>
      <c r="HH1337" s="151"/>
      <c r="HI1337" s="151"/>
      <c r="HJ1337" s="153"/>
      <c r="HK1337" s="141">
        <f t="shared" ref="HK1337:IO1337" si="3483">HK13+HK277+HK287+HK297+HK645+HK651+HK661+HK709+HK715+HK725+HK769+HK775+HK785+HK799+HK801+HK811+HK825+HK839+HK853+HK855+HK865+HK879+HK881+HK891+HK905+HK919+HK933+HK947+HK961+HK963+HK973+HK989+HK1003+HK1005+HK1015+HK1029+HK1043+HK1057+HK1071+HK1073+HK1083+HK1097+HK1099+HK1109+HK1123+HK1137+HK1153+HK1155+HK1165+HK1181+HK1197+HK625+HK613+HK601+HK589+HK577+HK565+HK553+HK541+HK529+HK517+HK505+HK493+HK479+HK467+HK455+HK443+HK431+HK419+HK407+HK395+HK383+HK371+HK359+HK347+HK335+HK323+HK311+HK265+HK255+HK245+HK235+HK225+HK215+HK205+HK195+HK185+HK173+HK163+HK153+HK143+HK133+HK123+HK113+HK103+HK93+HK83+HK73+HK63+HK1251+HK1263</f>
        <v>33</v>
      </c>
      <c r="HL1337" s="141">
        <f t="shared" si="3483"/>
        <v>0</v>
      </c>
      <c r="HM1337" s="141">
        <f t="shared" si="3483"/>
        <v>0</v>
      </c>
      <c r="HN1337" s="141">
        <f t="shared" si="3483"/>
        <v>0</v>
      </c>
      <c r="HO1337" s="141">
        <f t="shared" si="3483"/>
        <v>0</v>
      </c>
      <c r="HP1337" s="141">
        <f t="shared" si="3483"/>
        <v>0</v>
      </c>
      <c r="HQ1337" s="141">
        <f t="shared" si="3483"/>
        <v>0</v>
      </c>
      <c r="HR1337" s="141">
        <f t="shared" si="3483"/>
        <v>0</v>
      </c>
      <c r="HS1337" s="141">
        <f t="shared" si="3483"/>
        <v>0</v>
      </c>
      <c r="HT1337" s="141">
        <f t="shared" si="3483"/>
        <v>0</v>
      </c>
      <c r="HU1337" s="141">
        <f t="shared" si="3483"/>
        <v>0</v>
      </c>
      <c r="HV1337" s="141">
        <f t="shared" si="3483"/>
        <v>0</v>
      </c>
      <c r="HW1337" s="141">
        <f t="shared" si="3483"/>
        <v>0</v>
      </c>
      <c r="HX1337" s="141">
        <f t="shared" si="3483"/>
        <v>0</v>
      </c>
      <c r="HY1337" s="141">
        <f t="shared" si="3483"/>
        <v>0</v>
      </c>
      <c r="HZ1337" s="141">
        <f t="shared" si="3483"/>
        <v>0</v>
      </c>
      <c r="IA1337" s="141">
        <f t="shared" si="3483"/>
        <v>0</v>
      </c>
      <c r="IB1337" s="141">
        <f t="shared" si="3483"/>
        <v>0</v>
      </c>
      <c r="IC1337" s="141">
        <f t="shared" si="3483"/>
        <v>0</v>
      </c>
      <c r="ID1337" s="141">
        <f t="shared" si="3483"/>
        <v>0</v>
      </c>
      <c r="IE1337" s="141">
        <f t="shared" si="3483"/>
        <v>0</v>
      </c>
      <c r="IF1337" s="141">
        <f t="shared" si="3483"/>
        <v>0</v>
      </c>
      <c r="IG1337" s="141">
        <f t="shared" si="3483"/>
        <v>0</v>
      </c>
      <c r="IH1337" s="141">
        <f t="shared" si="3483"/>
        <v>0</v>
      </c>
      <c r="II1337" s="141">
        <f t="shared" si="3483"/>
        <v>0</v>
      </c>
      <c r="IJ1337" s="141">
        <f t="shared" si="3483"/>
        <v>0</v>
      </c>
      <c r="IK1337" s="141">
        <f t="shared" si="3483"/>
        <v>0</v>
      </c>
      <c r="IL1337" s="141">
        <f t="shared" si="3483"/>
        <v>0</v>
      </c>
      <c r="IM1337" s="141">
        <f t="shared" si="3483"/>
        <v>0</v>
      </c>
      <c r="IN1337" s="141">
        <f t="shared" si="3483"/>
        <v>0</v>
      </c>
      <c r="IO1337" s="141">
        <f t="shared" si="3483"/>
        <v>0</v>
      </c>
      <c r="IP1337" s="151"/>
      <c r="IQ1337" s="151"/>
      <c r="IR1337" s="153"/>
      <c r="IS1337" s="24"/>
      <c r="IT1337" s="24"/>
      <c r="IU1337" s="24"/>
      <c r="IV1337" s="24"/>
      <c r="IW1337" s="24"/>
      <c r="IX1337" s="24"/>
      <c r="IY1337" s="24"/>
      <c r="IZ1337" s="24"/>
      <c r="JA1337" s="24"/>
      <c r="JB1337" s="24"/>
      <c r="JC1337" s="24"/>
      <c r="JD1337" s="24"/>
      <c r="JE1337" s="24"/>
      <c r="JF1337" s="24"/>
      <c r="JG1337" s="24"/>
      <c r="JH1337" s="24"/>
      <c r="JI1337" s="24"/>
      <c r="JJ1337" s="24"/>
      <c r="JK1337" s="24"/>
      <c r="JL1337" s="24"/>
      <c r="JM1337" s="24"/>
      <c r="JN1337" s="24"/>
      <c r="JO1337" s="24"/>
      <c r="JP1337" s="24"/>
      <c r="JQ1337" s="24"/>
      <c r="JR1337" s="24"/>
      <c r="JS1337" s="24"/>
      <c r="JT1337" s="24"/>
      <c r="JU1337" s="25"/>
      <c r="JV1337" s="24"/>
      <c r="JW1337" s="151"/>
      <c r="JX1337" s="151"/>
      <c r="JY1337" s="153"/>
      <c r="JZ1337" s="24"/>
      <c r="KA1337" s="24"/>
      <c r="KB1337" s="24"/>
      <c r="KC1337" s="24"/>
      <c r="KD1337" s="24"/>
      <c r="KE1337" s="24"/>
      <c r="KF1337" s="24"/>
      <c r="KG1337" s="24"/>
      <c r="KH1337" s="24"/>
      <c r="KI1337" s="24"/>
      <c r="KJ1337" s="24"/>
      <c r="KK1337" s="24"/>
      <c r="KL1337" s="24"/>
      <c r="KM1337" s="24"/>
      <c r="KN1337" s="24"/>
      <c r="KO1337" s="24"/>
      <c r="KP1337" s="24"/>
      <c r="KQ1337" s="24"/>
      <c r="KR1337" s="24"/>
      <c r="KS1337" s="24"/>
      <c r="KT1337" s="24"/>
      <c r="KU1337" s="24"/>
      <c r="KV1337" s="24"/>
      <c r="KW1337" s="24"/>
      <c r="KX1337" s="24"/>
      <c r="KY1337" s="24"/>
      <c r="KZ1337" s="24"/>
      <c r="LA1337" s="24"/>
      <c r="LB1337" s="24"/>
      <c r="LC1337" s="24"/>
      <c r="LD1337" s="24"/>
      <c r="LE1337" s="151"/>
      <c r="LF1337" s="151"/>
      <c r="LG1337" s="153"/>
      <c r="LH1337" s="24"/>
      <c r="LI1337" s="24"/>
      <c r="LJ1337" s="24"/>
      <c r="LK1337" s="24"/>
      <c r="LL1337" s="24"/>
      <c r="LM1337" s="24"/>
      <c r="LN1337" s="24"/>
      <c r="LO1337" s="24"/>
      <c r="LP1337" s="24"/>
      <c r="LQ1337" s="24"/>
      <c r="LR1337" s="24"/>
      <c r="LS1337" s="24"/>
      <c r="LT1337" s="24"/>
      <c r="LU1337" s="24"/>
      <c r="LV1337" s="24"/>
      <c r="LW1337" s="24"/>
      <c r="LX1337" s="24"/>
      <c r="LY1337" s="24"/>
      <c r="LZ1337" s="24"/>
      <c r="MA1337" s="24"/>
      <c r="MB1337" s="24"/>
      <c r="MC1337" s="24"/>
      <c r="MD1337" s="24"/>
      <c r="ME1337" s="24"/>
      <c r="MF1337" s="24"/>
      <c r="MG1337" s="24"/>
      <c r="MH1337" s="24"/>
      <c r="MI1337" s="24"/>
      <c r="MJ1337" s="24"/>
      <c r="MK1337" s="24"/>
      <c r="ML1337" s="24"/>
    </row>
    <row r="1338" spans="1:350" ht="13.9" customHeight="1" outlineLevel="1" x14ac:dyDescent="0.2">
      <c r="A1338" s="187" t="s">
        <v>60</v>
      </c>
      <c r="B1338" s="181" t="s">
        <v>1042</v>
      </c>
      <c r="C1338" s="154" t="s">
        <v>59</v>
      </c>
      <c r="D1338" s="163">
        <f>D18+D20+D40+D42</f>
        <v>10790</v>
      </c>
      <c r="E1338" s="163">
        <f>E18+E20+E40+E42</f>
        <v>785</v>
      </c>
      <c r="F1338" s="163">
        <f>F18+F20+F40+F42</f>
        <v>10005</v>
      </c>
      <c r="G1338" s="175"/>
      <c r="H1338" s="170">
        <v>41400</v>
      </c>
      <c r="I1338" s="170">
        <v>41736</v>
      </c>
      <c r="J1338" s="163">
        <v>10790</v>
      </c>
      <c r="K1338" s="163">
        <f>K18+K20+K40+K42</f>
        <v>10790</v>
      </c>
      <c r="L1338" s="172">
        <f>K1338/J1338</f>
        <v>1</v>
      </c>
      <c r="M1338" s="172">
        <f>K1338/D1338</f>
        <v>1</v>
      </c>
      <c r="N1338" s="183">
        <f ca="1">SUMIF(HK8:IO9,$O$5,HK1339:IO1339)-SUMIF(HK8:IO9,$Q$5,HK1339:IO1339)</f>
        <v>0</v>
      </c>
      <c r="O1338" s="156"/>
      <c r="P1338" s="16" t="s">
        <v>25</v>
      </c>
      <c r="Q1338" s="160">
        <f>Q18+Q20+Q40+Q42</f>
        <v>237</v>
      </c>
      <c r="R1338" s="160">
        <f>R18+R20+R40+R42</f>
        <v>312</v>
      </c>
      <c r="S1338" s="152">
        <f t="shared" si="3464"/>
        <v>1.3164556962025316</v>
      </c>
      <c r="T1338" s="67">
        <f t="shared" ref="T1338:AW1338" si="3484">T18+T20</f>
        <v>0</v>
      </c>
      <c r="U1338" s="67">
        <f t="shared" si="3484"/>
        <v>0</v>
      </c>
      <c r="V1338" s="67">
        <f t="shared" si="3484"/>
        <v>0</v>
      </c>
      <c r="W1338" s="67">
        <f t="shared" si="3484"/>
        <v>0</v>
      </c>
      <c r="X1338" s="67">
        <f t="shared" si="3484"/>
        <v>0</v>
      </c>
      <c r="Y1338" s="67">
        <f t="shared" si="3484"/>
        <v>9</v>
      </c>
      <c r="Z1338" s="67">
        <f t="shared" si="3484"/>
        <v>9</v>
      </c>
      <c r="AA1338" s="67">
        <f t="shared" si="3484"/>
        <v>10</v>
      </c>
      <c r="AB1338" s="67">
        <f t="shared" si="3484"/>
        <v>9</v>
      </c>
      <c r="AC1338" s="67">
        <f t="shared" si="3484"/>
        <v>10</v>
      </c>
      <c r="AD1338" s="67">
        <f t="shared" si="3484"/>
        <v>9</v>
      </c>
      <c r="AE1338" s="67">
        <f t="shared" si="3484"/>
        <v>10</v>
      </c>
      <c r="AF1338" s="67">
        <f t="shared" si="3484"/>
        <v>9</v>
      </c>
      <c r="AG1338" s="67">
        <f t="shared" si="3484"/>
        <v>10</v>
      </c>
      <c r="AH1338" s="67">
        <f t="shared" si="3484"/>
        <v>9</v>
      </c>
      <c r="AI1338" s="67">
        <f t="shared" si="3484"/>
        <v>10</v>
      </c>
      <c r="AJ1338" s="67">
        <f t="shared" si="3484"/>
        <v>9</v>
      </c>
      <c r="AK1338" s="67">
        <f t="shared" si="3484"/>
        <v>10</v>
      </c>
      <c r="AL1338" s="67">
        <f t="shared" si="3484"/>
        <v>9</v>
      </c>
      <c r="AM1338" s="67">
        <f t="shared" si="3484"/>
        <v>10</v>
      </c>
      <c r="AN1338" s="67">
        <f t="shared" si="3484"/>
        <v>9</v>
      </c>
      <c r="AO1338" s="67">
        <f t="shared" si="3484"/>
        <v>10</v>
      </c>
      <c r="AP1338" s="67">
        <f t="shared" si="3484"/>
        <v>9</v>
      </c>
      <c r="AQ1338" s="67">
        <f t="shared" si="3484"/>
        <v>10</v>
      </c>
      <c r="AR1338" s="67">
        <f t="shared" si="3484"/>
        <v>9</v>
      </c>
      <c r="AS1338" s="67">
        <f t="shared" si="3484"/>
        <v>10</v>
      </c>
      <c r="AT1338" s="67">
        <f t="shared" si="3484"/>
        <v>9</v>
      </c>
      <c r="AU1338" s="67">
        <f t="shared" si="3484"/>
        <v>10</v>
      </c>
      <c r="AV1338" s="67">
        <f t="shared" si="3484"/>
        <v>9</v>
      </c>
      <c r="AW1338" s="67">
        <f t="shared" si="3484"/>
        <v>10</v>
      </c>
      <c r="AX1338" s="160">
        <f ca="1">AX18+AX20+AX40+AX42</f>
        <v>435</v>
      </c>
      <c r="AY1338" s="160">
        <f>AY18+AY20+AY40+AY42</f>
        <v>563</v>
      </c>
      <c r="AZ1338" s="152">
        <f ca="1">AY1338/AX1338</f>
        <v>1.2942528735632184</v>
      </c>
      <c r="BA1338" s="67">
        <f t="shared" ref="BA1338:BE1339" si="3485">BA18+BA20</f>
        <v>14</v>
      </c>
      <c r="BB1338" s="67">
        <f t="shared" si="3485"/>
        <v>15</v>
      </c>
      <c r="BC1338" s="67">
        <f t="shared" si="3485"/>
        <v>14</v>
      </c>
      <c r="BD1338" s="67">
        <f t="shared" si="3485"/>
        <v>15</v>
      </c>
      <c r="BE1338" s="67">
        <f t="shared" si="3485"/>
        <v>14</v>
      </c>
      <c r="BF1338" s="67">
        <f t="shared" ref="BF1338:CG1338" si="3486">BF18+BF20+BF40+BF42</f>
        <v>15</v>
      </c>
      <c r="BG1338" s="67">
        <f t="shared" si="3486"/>
        <v>14</v>
      </c>
      <c r="BH1338" s="67">
        <f t="shared" si="3486"/>
        <v>15</v>
      </c>
      <c r="BI1338" s="67">
        <f t="shared" si="3486"/>
        <v>14</v>
      </c>
      <c r="BJ1338" s="67">
        <f t="shared" si="3486"/>
        <v>15</v>
      </c>
      <c r="BK1338" s="67">
        <f t="shared" si="3486"/>
        <v>14</v>
      </c>
      <c r="BL1338" s="67">
        <f t="shared" si="3486"/>
        <v>15</v>
      </c>
      <c r="BM1338" s="67">
        <f t="shared" si="3486"/>
        <v>14</v>
      </c>
      <c r="BN1338" s="67">
        <f t="shared" si="3486"/>
        <v>15</v>
      </c>
      <c r="BO1338" s="67">
        <f t="shared" si="3486"/>
        <v>14</v>
      </c>
      <c r="BP1338" s="67">
        <f t="shared" si="3486"/>
        <v>15</v>
      </c>
      <c r="BQ1338" s="67">
        <f t="shared" si="3486"/>
        <v>14</v>
      </c>
      <c r="BR1338" s="67">
        <f t="shared" si="3486"/>
        <v>15</v>
      </c>
      <c r="BS1338" s="67">
        <f t="shared" si="3486"/>
        <v>14</v>
      </c>
      <c r="BT1338" s="67">
        <f t="shared" si="3486"/>
        <v>15</v>
      </c>
      <c r="BU1338" s="67">
        <f t="shared" si="3486"/>
        <v>14</v>
      </c>
      <c r="BV1338" s="67">
        <f t="shared" si="3486"/>
        <v>15</v>
      </c>
      <c r="BW1338" s="67">
        <f t="shared" si="3486"/>
        <v>14</v>
      </c>
      <c r="BX1338" s="67">
        <f t="shared" si="3486"/>
        <v>15</v>
      </c>
      <c r="BY1338" s="67">
        <f t="shared" si="3486"/>
        <v>14</v>
      </c>
      <c r="BZ1338" s="67">
        <f t="shared" si="3486"/>
        <v>15</v>
      </c>
      <c r="CA1338" s="67">
        <f t="shared" si="3486"/>
        <v>14</v>
      </c>
      <c r="CB1338" s="67">
        <f t="shared" si="3486"/>
        <v>15</v>
      </c>
      <c r="CC1338" s="67">
        <f t="shared" si="3486"/>
        <v>14</v>
      </c>
      <c r="CD1338" s="67">
        <f t="shared" si="3486"/>
        <v>15</v>
      </c>
      <c r="CE1338" s="67">
        <f t="shared" si="3486"/>
        <v>0</v>
      </c>
      <c r="CF1338" s="160">
        <f t="shared" si="3486"/>
        <v>1913.8500000000001</v>
      </c>
      <c r="CG1338" s="160">
        <f t="shared" si="3486"/>
        <v>1156</v>
      </c>
      <c r="CH1338" s="152">
        <f t="shared" si="3467"/>
        <v>0.60401807874180313</v>
      </c>
      <c r="CI1338" s="67">
        <f>CI18+CI20+CI40+CI42</f>
        <v>0</v>
      </c>
      <c r="CJ1338" s="67">
        <f t="shared" ref="CJ1338:CS1338" si="3487">CJ18+CJ20</f>
        <v>0</v>
      </c>
      <c r="CK1338" s="67">
        <f t="shared" si="3487"/>
        <v>23</v>
      </c>
      <c r="CL1338" s="67">
        <f t="shared" si="3487"/>
        <v>23</v>
      </c>
      <c r="CM1338" s="67">
        <f t="shared" si="3487"/>
        <v>23</v>
      </c>
      <c r="CN1338" s="67">
        <f t="shared" si="3487"/>
        <v>23</v>
      </c>
      <c r="CO1338" s="67">
        <f t="shared" si="3487"/>
        <v>23</v>
      </c>
      <c r="CP1338" s="103">
        <f t="shared" si="3487"/>
        <v>23</v>
      </c>
      <c r="CQ1338" s="103">
        <f t="shared" si="3487"/>
        <v>23</v>
      </c>
      <c r="CR1338" s="103">
        <f t="shared" si="3487"/>
        <v>23</v>
      </c>
      <c r="CS1338" s="103">
        <f t="shared" si="3487"/>
        <v>23</v>
      </c>
      <c r="CT1338" s="103">
        <f>CT18+CT20+CT40</f>
        <v>60</v>
      </c>
      <c r="CU1338" s="103">
        <f>CU18+CU20+CU40+CU42</f>
        <v>62</v>
      </c>
      <c r="CV1338" s="103">
        <f>CV18+CV20+CV40+CV42</f>
        <v>62</v>
      </c>
      <c r="CW1338" s="67">
        <f t="shared" ref="CW1338:DM1338" si="3488">CW18+CW20</f>
        <v>39</v>
      </c>
      <c r="CX1338" s="67">
        <f t="shared" si="3488"/>
        <v>38</v>
      </c>
      <c r="CY1338" s="67">
        <f t="shared" si="3488"/>
        <v>39</v>
      </c>
      <c r="CZ1338" s="67">
        <f t="shared" si="3488"/>
        <v>38</v>
      </c>
      <c r="DA1338" s="67">
        <f t="shared" si="3488"/>
        <v>39</v>
      </c>
      <c r="DB1338" s="67">
        <f t="shared" si="3488"/>
        <v>38</v>
      </c>
      <c r="DC1338" s="67">
        <f t="shared" si="3488"/>
        <v>42.949999999999996</v>
      </c>
      <c r="DD1338" s="67">
        <f t="shared" si="3488"/>
        <v>42.949999999999996</v>
      </c>
      <c r="DE1338" s="67">
        <f t="shared" si="3488"/>
        <v>42.949999999999996</v>
      </c>
      <c r="DF1338" s="67">
        <f t="shared" si="3488"/>
        <v>41.949999999999996</v>
      </c>
      <c r="DG1338" s="67">
        <f t="shared" si="3488"/>
        <v>42.949999999999996</v>
      </c>
      <c r="DH1338" s="67">
        <f t="shared" si="3488"/>
        <v>42.949999999999996</v>
      </c>
      <c r="DI1338" s="67">
        <f t="shared" si="3488"/>
        <v>42.949999999999996</v>
      </c>
      <c r="DJ1338" s="67">
        <f t="shared" si="3488"/>
        <v>41.949999999999996</v>
      </c>
      <c r="DK1338" s="67">
        <f t="shared" si="3488"/>
        <v>42.949999999999996</v>
      </c>
      <c r="DL1338" s="67">
        <f t="shared" si="3488"/>
        <v>42.949999999999996</v>
      </c>
      <c r="DM1338" s="16">
        <f t="shared" si="3488"/>
        <v>42.949999999999996</v>
      </c>
      <c r="DN1338" s="160">
        <f>DN18+DN20+DN40+DN42</f>
        <v>2871</v>
      </c>
      <c r="DO1338" s="160">
        <f>DO18+DO20+DO40+DO42</f>
        <v>3902</v>
      </c>
      <c r="DP1338" s="152">
        <f>DO1338/DN1338</f>
        <v>1.359108324625566</v>
      </c>
      <c r="DQ1338" s="16">
        <f t="shared" ref="DQ1338:ER1338" si="3489">DQ18+DQ20</f>
        <v>43</v>
      </c>
      <c r="DR1338" s="16">
        <f t="shared" si="3489"/>
        <v>44</v>
      </c>
      <c r="DS1338" s="16">
        <f t="shared" si="3489"/>
        <v>44</v>
      </c>
      <c r="DT1338" s="16">
        <f t="shared" si="3489"/>
        <v>44</v>
      </c>
      <c r="DU1338" s="16">
        <f t="shared" si="3489"/>
        <v>43</v>
      </c>
      <c r="DV1338" s="16">
        <f t="shared" ref="DV1338:EA1338" si="3490">DV18+DV20</f>
        <v>43</v>
      </c>
      <c r="DW1338" s="16">
        <f t="shared" si="3490"/>
        <v>44</v>
      </c>
      <c r="DX1338" s="16">
        <f t="shared" si="3490"/>
        <v>44</v>
      </c>
      <c r="DY1338" s="16">
        <f t="shared" si="3490"/>
        <v>43</v>
      </c>
      <c r="DZ1338" s="16">
        <f t="shared" si="3490"/>
        <v>43</v>
      </c>
      <c r="EA1338" s="16">
        <f t="shared" si="3490"/>
        <v>44</v>
      </c>
      <c r="EB1338" s="16">
        <f t="shared" si="3489"/>
        <v>44</v>
      </c>
      <c r="EC1338" s="16">
        <f t="shared" si="3489"/>
        <v>43</v>
      </c>
      <c r="ED1338" s="16">
        <f t="shared" si="3489"/>
        <v>43</v>
      </c>
      <c r="EE1338" s="16">
        <f t="shared" si="3489"/>
        <v>44</v>
      </c>
      <c r="EF1338" s="16">
        <f t="shared" si="3489"/>
        <v>44</v>
      </c>
      <c r="EG1338" s="16">
        <f t="shared" si="3489"/>
        <v>43</v>
      </c>
      <c r="EH1338" s="16">
        <f t="shared" si="3489"/>
        <v>43</v>
      </c>
      <c r="EI1338" s="16">
        <f t="shared" si="3489"/>
        <v>44</v>
      </c>
      <c r="EJ1338" s="16">
        <f t="shared" si="3489"/>
        <v>44</v>
      </c>
      <c r="EK1338" s="16">
        <f t="shared" si="3489"/>
        <v>43</v>
      </c>
      <c r="EL1338" s="16">
        <f t="shared" si="3489"/>
        <v>43</v>
      </c>
      <c r="EM1338" s="16">
        <f t="shared" si="3489"/>
        <v>44</v>
      </c>
      <c r="EN1338" s="16">
        <f t="shared" si="3489"/>
        <v>44</v>
      </c>
      <c r="EO1338" s="16">
        <f t="shared" si="3489"/>
        <v>43</v>
      </c>
      <c r="EP1338" s="16">
        <f t="shared" si="3489"/>
        <v>43</v>
      </c>
      <c r="EQ1338" s="16">
        <f t="shared" si="3489"/>
        <v>44</v>
      </c>
      <c r="ER1338" s="16">
        <f t="shared" si="3489"/>
        <v>44</v>
      </c>
      <c r="ES1338" s="160">
        <f ca="1">ES18+ES20+ES40+ES42</f>
        <v>3256</v>
      </c>
      <c r="ET1338" s="160">
        <f>ET18+ET20+ET40+ET42</f>
        <v>4064</v>
      </c>
      <c r="EU1338" s="152">
        <f ca="1">ET1338/ES1338</f>
        <v>1.2481572481572483</v>
      </c>
      <c r="EV1338" s="67">
        <f>EV18+EV20+EV40+EV42</f>
        <v>104</v>
      </c>
      <c r="EW1338" s="67">
        <f t="shared" ref="EW1338:FF1338" si="3491">EW18+EW20</f>
        <v>44</v>
      </c>
      <c r="EX1338" s="67">
        <f t="shared" si="3491"/>
        <v>44</v>
      </c>
      <c r="EY1338" s="67">
        <f t="shared" si="3491"/>
        <v>44</v>
      </c>
      <c r="EZ1338" s="67">
        <f t="shared" si="3491"/>
        <v>43</v>
      </c>
      <c r="FA1338" s="67">
        <f t="shared" si="3491"/>
        <v>44</v>
      </c>
      <c r="FB1338" s="67">
        <f t="shared" si="3491"/>
        <v>44</v>
      </c>
      <c r="FC1338" s="103">
        <f t="shared" si="3491"/>
        <v>44</v>
      </c>
      <c r="FD1338" s="103">
        <f t="shared" si="3491"/>
        <v>43</v>
      </c>
      <c r="FE1338" s="103">
        <f t="shared" si="3491"/>
        <v>44</v>
      </c>
      <c r="FF1338" s="103">
        <f t="shared" si="3491"/>
        <v>44</v>
      </c>
      <c r="FG1338" s="103">
        <f>FG18+FG20+FG40</f>
        <v>103</v>
      </c>
      <c r="FH1338" s="103">
        <f>FH18+FH20+FH40+FH42</f>
        <v>105</v>
      </c>
      <c r="FI1338" s="103">
        <f>FI18+FI20+FI40+FI42</f>
        <v>105</v>
      </c>
      <c r="FJ1338" s="67">
        <f t="shared" ref="FJ1338:FZ1338" si="3492">FJ18+FJ20</f>
        <v>44</v>
      </c>
      <c r="FK1338" s="67">
        <f t="shared" si="3492"/>
        <v>44</v>
      </c>
      <c r="FL1338" s="67">
        <f t="shared" si="3492"/>
        <v>43</v>
      </c>
      <c r="FM1338" s="67">
        <f t="shared" si="3492"/>
        <v>44</v>
      </c>
      <c r="FN1338" s="67">
        <f t="shared" si="3492"/>
        <v>44</v>
      </c>
      <c r="FO1338" s="67">
        <f t="shared" si="3492"/>
        <v>44</v>
      </c>
      <c r="FP1338" s="67">
        <f t="shared" si="3492"/>
        <v>43</v>
      </c>
      <c r="FQ1338" s="67">
        <f t="shared" si="3492"/>
        <v>44</v>
      </c>
      <c r="FR1338" s="67">
        <f t="shared" si="3492"/>
        <v>44</v>
      </c>
      <c r="FS1338" s="67">
        <f t="shared" si="3492"/>
        <v>44</v>
      </c>
      <c r="FT1338" s="67">
        <f t="shared" si="3492"/>
        <v>43</v>
      </c>
      <c r="FU1338" s="67">
        <f t="shared" si="3492"/>
        <v>44</v>
      </c>
      <c r="FV1338" s="67">
        <f t="shared" si="3492"/>
        <v>44</v>
      </c>
      <c r="FW1338" s="67">
        <f t="shared" si="3492"/>
        <v>44</v>
      </c>
      <c r="FX1338" s="67">
        <f t="shared" si="3492"/>
        <v>43</v>
      </c>
      <c r="FY1338" s="67">
        <f t="shared" si="3492"/>
        <v>44</v>
      </c>
      <c r="FZ1338" s="129">
        <f t="shared" si="3492"/>
        <v>44</v>
      </c>
      <c r="GA1338" s="160">
        <f ca="1">GA18+GA20+GA40+GA42</f>
        <v>841.11999999999989</v>
      </c>
      <c r="GB1338" s="160">
        <f>GB18+GB20+GB40+GB42</f>
        <v>8</v>
      </c>
      <c r="GC1338" s="152">
        <f t="shared" ca="1" si="3472"/>
        <v>9.511128019783148E-3</v>
      </c>
      <c r="GD1338" s="67">
        <f>GD18+GD20+GD40+GD42</f>
        <v>103.03999999999999</v>
      </c>
      <c r="GE1338" s="67">
        <f t="shared" ref="GE1338:HG1338" si="3493">GE18+GE20+GE40+GE42</f>
        <v>102.03999999999999</v>
      </c>
      <c r="GF1338" s="67">
        <f t="shared" si="3493"/>
        <v>78</v>
      </c>
      <c r="GG1338" s="67">
        <f t="shared" si="3493"/>
        <v>53</v>
      </c>
      <c r="GH1338" s="67">
        <f t="shared" si="3493"/>
        <v>54</v>
      </c>
      <c r="GI1338" s="67">
        <f t="shared" si="3493"/>
        <v>53</v>
      </c>
      <c r="GJ1338" s="67">
        <f t="shared" si="3493"/>
        <v>54</v>
      </c>
      <c r="GK1338" s="67">
        <f t="shared" si="3493"/>
        <v>52</v>
      </c>
      <c r="GL1338" s="67">
        <f t="shared" si="3493"/>
        <v>52</v>
      </c>
      <c r="GM1338" s="67">
        <f t="shared" si="3493"/>
        <v>52</v>
      </c>
      <c r="GN1338" s="67">
        <f t="shared" si="3493"/>
        <v>61.039999999999992</v>
      </c>
      <c r="GO1338" s="67">
        <f t="shared" si="3493"/>
        <v>31</v>
      </c>
      <c r="GP1338" s="67">
        <f t="shared" si="3493"/>
        <v>31</v>
      </c>
      <c r="GQ1338" s="67">
        <f t="shared" si="3493"/>
        <v>31</v>
      </c>
      <c r="GR1338" s="67">
        <f t="shared" si="3493"/>
        <v>31</v>
      </c>
      <c r="GS1338" s="67">
        <f t="shared" si="3493"/>
        <v>3</v>
      </c>
      <c r="GT1338" s="67">
        <f t="shared" si="3493"/>
        <v>0</v>
      </c>
      <c r="GU1338" s="67">
        <f t="shared" si="3493"/>
        <v>0</v>
      </c>
      <c r="GV1338" s="67">
        <f t="shared" si="3493"/>
        <v>0</v>
      </c>
      <c r="GW1338" s="67">
        <f t="shared" si="3493"/>
        <v>0</v>
      </c>
      <c r="GX1338" s="67">
        <f t="shared" si="3493"/>
        <v>0</v>
      </c>
      <c r="GY1338" s="67">
        <f t="shared" si="3493"/>
        <v>0</v>
      </c>
      <c r="GZ1338" s="67">
        <f t="shared" si="3493"/>
        <v>0</v>
      </c>
      <c r="HA1338" s="67">
        <f t="shared" si="3493"/>
        <v>0</v>
      </c>
      <c r="HB1338" s="67">
        <f t="shared" si="3493"/>
        <v>0</v>
      </c>
      <c r="HC1338" s="67">
        <f t="shared" si="3493"/>
        <v>0</v>
      </c>
      <c r="HD1338" s="67">
        <f t="shared" si="3493"/>
        <v>0</v>
      </c>
      <c r="HE1338" s="67">
        <f t="shared" si="3493"/>
        <v>0</v>
      </c>
      <c r="HF1338" s="67">
        <f t="shared" si="3493"/>
        <v>0</v>
      </c>
      <c r="HG1338" s="67">
        <f t="shared" si="3493"/>
        <v>0</v>
      </c>
      <c r="HH1338" s="150"/>
      <c r="HI1338" s="150"/>
      <c r="HJ1338" s="152"/>
      <c r="HK1338" s="67">
        <f t="shared" ref="HK1338:IO1338" si="3494">HK18+HK20+HK40+HK42</f>
        <v>0</v>
      </c>
      <c r="HL1338" s="67">
        <f t="shared" si="3494"/>
        <v>0</v>
      </c>
      <c r="HM1338" s="67">
        <f t="shared" si="3494"/>
        <v>0</v>
      </c>
      <c r="HN1338" s="67">
        <f t="shared" si="3494"/>
        <v>0</v>
      </c>
      <c r="HO1338" s="67">
        <f t="shared" si="3494"/>
        <v>0</v>
      </c>
      <c r="HP1338" s="67">
        <f t="shared" si="3494"/>
        <v>0</v>
      </c>
      <c r="HQ1338" s="67">
        <f t="shared" si="3494"/>
        <v>0</v>
      </c>
      <c r="HR1338" s="67">
        <f t="shared" si="3494"/>
        <v>0</v>
      </c>
      <c r="HS1338" s="67">
        <f t="shared" si="3494"/>
        <v>0</v>
      </c>
      <c r="HT1338" s="67">
        <f t="shared" si="3494"/>
        <v>0</v>
      </c>
      <c r="HU1338" s="67">
        <f t="shared" si="3494"/>
        <v>0</v>
      </c>
      <c r="HV1338" s="67">
        <f t="shared" si="3494"/>
        <v>0</v>
      </c>
      <c r="HW1338" s="67">
        <f t="shared" si="3494"/>
        <v>0</v>
      </c>
      <c r="HX1338" s="67">
        <f t="shared" si="3494"/>
        <v>0</v>
      </c>
      <c r="HY1338" s="67">
        <f t="shared" si="3494"/>
        <v>0</v>
      </c>
      <c r="HZ1338" s="67">
        <f t="shared" si="3494"/>
        <v>0</v>
      </c>
      <c r="IA1338" s="67">
        <f t="shared" si="3494"/>
        <v>0</v>
      </c>
      <c r="IB1338" s="67">
        <f t="shared" si="3494"/>
        <v>0</v>
      </c>
      <c r="IC1338" s="67">
        <f t="shared" si="3494"/>
        <v>0</v>
      </c>
      <c r="ID1338" s="67">
        <f t="shared" si="3494"/>
        <v>0</v>
      </c>
      <c r="IE1338" s="67">
        <f t="shared" si="3494"/>
        <v>0</v>
      </c>
      <c r="IF1338" s="67">
        <f t="shared" si="3494"/>
        <v>0</v>
      </c>
      <c r="IG1338" s="67">
        <f t="shared" si="3494"/>
        <v>0</v>
      </c>
      <c r="IH1338" s="67">
        <f t="shared" si="3494"/>
        <v>0</v>
      </c>
      <c r="II1338" s="67">
        <f t="shared" si="3494"/>
        <v>0</v>
      </c>
      <c r="IJ1338" s="67">
        <f t="shared" si="3494"/>
        <v>0</v>
      </c>
      <c r="IK1338" s="67">
        <f t="shared" si="3494"/>
        <v>0</v>
      </c>
      <c r="IL1338" s="67">
        <f t="shared" si="3494"/>
        <v>0</v>
      </c>
      <c r="IM1338" s="67">
        <f t="shared" si="3494"/>
        <v>0</v>
      </c>
      <c r="IN1338" s="67">
        <f t="shared" si="3494"/>
        <v>0</v>
      </c>
      <c r="IO1338" s="67">
        <f t="shared" si="3494"/>
        <v>0</v>
      </c>
      <c r="IP1338" s="150"/>
      <c r="IQ1338" s="150"/>
      <c r="IR1338" s="152"/>
      <c r="IS1338" s="16"/>
      <c r="IT1338" s="16"/>
      <c r="IU1338" s="16"/>
      <c r="IV1338" s="16"/>
      <c r="IW1338" s="16"/>
      <c r="IX1338" s="16"/>
      <c r="IY1338" s="16"/>
      <c r="IZ1338" s="16"/>
      <c r="JA1338" s="16"/>
      <c r="JB1338" s="16"/>
      <c r="JC1338" s="16"/>
      <c r="JD1338" s="16"/>
      <c r="JE1338" s="16"/>
      <c r="JF1338" s="16"/>
      <c r="JG1338" s="16"/>
      <c r="JH1338" s="16"/>
      <c r="JI1338" s="16"/>
      <c r="JJ1338" s="16"/>
      <c r="JK1338" s="16"/>
      <c r="JL1338" s="16"/>
      <c r="JM1338" s="16"/>
      <c r="JN1338" s="16"/>
      <c r="JO1338" s="16"/>
      <c r="JP1338" s="16"/>
      <c r="JQ1338" s="16"/>
      <c r="JR1338" s="16"/>
      <c r="JS1338" s="16"/>
      <c r="JT1338" s="16"/>
      <c r="JU1338" s="23"/>
      <c r="JV1338" s="16"/>
      <c r="JW1338" s="150"/>
      <c r="JX1338" s="150"/>
      <c r="JY1338" s="152"/>
      <c r="JZ1338" s="16"/>
      <c r="KA1338" s="16"/>
      <c r="KB1338" s="16"/>
      <c r="KC1338" s="16"/>
      <c r="KD1338" s="16"/>
      <c r="KE1338" s="16"/>
      <c r="KF1338" s="16"/>
      <c r="KG1338" s="16"/>
      <c r="KH1338" s="16"/>
      <c r="KI1338" s="16"/>
      <c r="KJ1338" s="16"/>
      <c r="KK1338" s="16"/>
      <c r="KL1338" s="16"/>
      <c r="KM1338" s="16"/>
      <c r="KN1338" s="16"/>
      <c r="KO1338" s="16"/>
      <c r="KP1338" s="16"/>
      <c r="KQ1338" s="16"/>
      <c r="KR1338" s="16"/>
      <c r="KS1338" s="16"/>
      <c r="KT1338" s="16"/>
      <c r="KU1338" s="16"/>
      <c r="KV1338" s="16"/>
      <c r="KW1338" s="16"/>
      <c r="KX1338" s="16"/>
      <c r="KY1338" s="16"/>
      <c r="KZ1338" s="16"/>
      <c r="LA1338" s="16"/>
      <c r="LB1338" s="16"/>
      <c r="LC1338" s="16"/>
      <c r="LD1338" s="16"/>
      <c r="LE1338" s="150"/>
      <c r="LF1338" s="150"/>
      <c r="LG1338" s="152"/>
      <c r="LH1338" s="16"/>
      <c r="LI1338" s="16"/>
      <c r="LJ1338" s="16"/>
      <c r="LK1338" s="16"/>
      <c r="LL1338" s="16"/>
      <c r="LM1338" s="16"/>
      <c r="LN1338" s="16"/>
      <c r="LO1338" s="16"/>
      <c r="LP1338" s="16"/>
      <c r="LQ1338" s="16"/>
      <c r="LR1338" s="16"/>
      <c r="LS1338" s="16"/>
      <c r="LT1338" s="16"/>
      <c r="LU1338" s="16"/>
      <c r="LV1338" s="16"/>
      <c r="LW1338" s="16"/>
      <c r="LX1338" s="16"/>
      <c r="LY1338" s="16"/>
      <c r="LZ1338" s="16"/>
      <c r="MA1338" s="16"/>
      <c r="MB1338" s="16"/>
      <c r="MC1338" s="16"/>
      <c r="MD1338" s="16"/>
      <c r="ME1338" s="16"/>
      <c r="MF1338" s="16"/>
      <c r="MG1338" s="16"/>
      <c r="MH1338" s="16"/>
      <c r="MI1338" s="16"/>
      <c r="MJ1338" s="16"/>
      <c r="MK1338" s="16"/>
      <c r="ML1338" s="16"/>
    </row>
    <row r="1339" spans="1:350" ht="13.9" customHeight="1" outlineLevel="1" x14ac:dyDescent="0.2">
      <c r="A1339" s="188"/>
      <c r="B1339" s="182"/>
      <c r="C1339" s="155"/>
      <c r="D1339" s="155"/>
      <c r="E1339" s="155"/>
      <c r="F1339" s="155"/>
      <c r="G1339" s="176"/>
      <c r="H1339" s="171"/>
      <c r="I1339" s="171"/>
      <c r="J1339" s="155"/>
      <c r="K1339" s="155"/>
      <c r="L1339" s="172"/>
      <c r="M1339" s="172"/>
      <c r="N1339" s="184"/>
      <c r="O1339" s="157"/>
      <c r="P1339" s="17" t="s">
        <v>26</v>
      </c>
      <c r="Q1339" s="161"/>
      <c r="R1339" s="161"/>
      <c r="S1339" s="153"/>
      <c r="T1339" s="24">
        <f t="shared" ref="T1339:AW1339" si="3495">T19+T21</f>
        <v>0</v>
      </c>
      <c r="U1339" s="24">
        <f t="shared" si="3495"/>
        <v>0</v>
      </c>
      <c r="V1339" s="24">
        <f t="shared" si="3495"/>
        <v>0</v>
      </c>
      <c r="W1339" s="24">
        <f t="shared" si="3495"/>
        <v>0</v>
      </c>
      <c r="X1339" s="24">
        <f t="shared" si="3495"/>
        <v>0</v>
      </c>
      <c r="Y1339" s="24">
        <f t="shared" si="3495"/>
        <v>2</v>
      </c>
      <c r="Z1339" s="24">
        <f t="shared" si="3495"/>
        <v>9</v>
      </c>
      <c r="AA1339" s="24">
        <f t="shared" si="3495"/>
        <v>0</v>
      </c>
      <c r="AB1339" s="24">
        <f t="shared" si="3495"/>
        <v>0</v>
      </c>
      <c r="AC1339" s="24">
        <f t="shared" si="3495"/>
        <v>1</v>
      </c>
      <c r="AD1339" s="24">
        <f t="shared" si="3495"/>
        <v>14</v>
      </c>
      <c r="AE1339" s="24">
        <f t="shared" si="3495"/>
        <v>20</v>
      </c>
      <c r="AF1339" s="24">
        <f t="shared" si="3495"/>
        <v>4</v>
      </c>
      <c r="AG1339" s="24">
        <f t="shared" si="3495"/>
        <v>9</v>
      </c>
      <c r="AH1339" s="24">
        <f t="shared" si="3495"/>
        <v>4</v>
      </c>
      <c r="AI1339" s="24">
        <f t="shared" si="3495"/>
        <v>17</v>
      </c>
      <c r="AJ1339" s="24">
        <f t="shared" si="3495"/>
        <v>7</v>
      </c>
      <c r="AK1339" s="24">
        <f t="shared" si="3495"/>
        <v>31</v>
      </c>
      <c r="AL1339" s="24">
        <f t="shared" si="3495"/>
        <v>14</v>
      </c>
      <c r="AM1339" s="24">
        <f t="shared" si="3495"/>
        <v>26</v>
      </c>
      <c r="AN1339" s="24">
        <f t="shared" si="3495"/>
        <v>23</v>
      </c>
      <c r="AO1339" s="24">
        <f t="shared" si="3495"/>
        <v>7</v>
      </c>
      <c r="AP1339" s="24">
        <f t="shared" si="3495"/>
        <v>40</v>
      </c>
      <c r="AQ1339" s="24">
        <f t="shared" si="3495"/>
        <v>26</v>
      </c>
      <c r="AR1339" s="24">
        <f t="shared" si="3495"/>
        <v>10</v>
      </c>
      <c r="AS1339" s="24">
        <f t="shared" si="3495"/>
        <v>11</v>
      </c>
      <c r="AT1339" s="24">
        <f t="shared" si="3495"/>
        <v>0</v>
      </c>
      <c r="AU1339" s="24">
        <f t="shared" si="3495"/>
        <v>16</v>
      </c>
      <c r="AV1339" s="24">
        <f t="shared" si="3495"/>
        <v>0</v>
      </c>
      <c r="AW1339" s="24">
        <f t="shared" si="3495"/>
        <v>21</v>
      </c>
      <c r="AX1339" s="161"/>
      <c r="AY1339" s="161"/>
      <c r="AZ1339" s="153"/>
      <c r="BA1339" s="24">
        <f t="shared" si="3485"/>
        <v>21</v>
      </c>
      <c r="BB1339" s="24">
        <f t="shared" si="3485"/>
        <v>18</v>
      </c>
      <c r="BC1339" s="24">
        <f t="shared" si="3485"/>
        <v>15</v>
      </c>
      <c r="BD1339" s="24">
        <f t="shared" si="3485"/>
        <v>20</v>
      </c>
      <c r="BE1339" s="24">
        <f t="shared" si="3485"/>
        <v>21</v>
      </c>
      <c r="BF1339" s="24">
        <f t="shared" ref="BF1339:CE1339" si="3496">BF19+BF21+BF41+BF43</f>
        <v>16</v>
      </c>
      <c r="BG1339" s="24">
        <f t="shared" si="3496"/>
        <v>41</v>
      </c>
      <c r="BH1339" s="24">
        <f t="shared" si="3496"/>
        <v>21</v>
      </c>
      <c r="BI1339" s="24">
        <f t="shared" si="3496"/>
        <v>41</v>
      </c>
      <c r="BJ1339" s="24">
        <f t="shared" si="3496"/>
        <v>1</v>
      </c>
      <c r="BK1339" s="24">
        <f t="shared" si="3496"/>
        <v>41</v>
      </c>
      <c r="BL1339" s="24">
        <f t="shared" si="3496"/>
        <v>0</v>
      </c>
      <c r="BM1339" s="24">
        <f t="shared" si="3496"/>
        <v>26</v>
      </c>
      <c r="BN1339" s="24">
        <f t="shared" si="3496"/>
        <v>25</v>
      </c>
      <c r="BO1339" s="24">
        <f t="shared" si="3496"/>
        <v>20</v>
      </c>
      <c r="BP1339" s="24">
        <f t="shared" si="3496"/>
        <v>21</v>
      </c>
      <c r="BQ1339" s="24">
        <f t="shared" si="3496"/>
        <v>21</v>
      </c>
      <c r="BR1339" s="24">
        <f t="shared" si="3496"/>
        <v>21</v>
      </c>
      <c r="BS1339" s="24">
        <f t="shared" si="3496"/>
        <v>21</v>
      </c>
      <c r="BT1339" s="24">
        <f t="shared" si="3496"/>
        <v>21</v>
      </c>
      <c r="BU1339" s="24">
        <f t="shared" si="3496"/>
        <v>10</v>
      </c>
      <c r="BV1339" s="24">
        <f t="shared" si="3496"/>
        <v>15</v>
      </c>
      <c r="BW1339" s="24">
        <f t="shared" si="3496"/>
        <v>15</v>
      </c>
      <c r="BX1339" s="24">
        <f t="shared" si="3496"/>
        <v>0</v>
      </c>
      <c r="BY1339" s="24">
        <f t="shared" si="3496"/>
        <v>16</v>
      </c>
      <c r="BZ1339" s="24">
        <f t="shared" si="3496"/>
        <v>15</v>
      </c>
      <c r="CA1339" s="24">
        <f t="shared" si="3496"/>
        <v>14</v>
      </c>
      <c r="CB1339" s="24">
        <f t="shared" si="3496"/>
        <v>15</v>
      </c>
      <c r="CC1339" s="24">
        <f t="shared" si="3496"/>
        <v>16</v>
      </c>
      <c r="CD1339" s="24">
        <f t="shared" si="3496"/>
        <v>15</v>
      </c>
      <c r="CE1339" s="24">
        <f t="shared" si="3496"/>
        <v>0</v>
      </c>
      <c r="CF1339" s="161"/>
      <c r="CG1339" s="161"/>
      <c r="CH1339" s="153"/>
      <c r="CI1339" s="24">
        <f>CI19+CI21+CI41+CI43</f>
        <v>0</v>
      </c>
      <c r="CJ1339" s="24">
        <f t="shared" ref="CJ1339:CS1339" si="3497">CJ19+CJ21</f>
        <v>14</v>
      </c>
      <c r="CK1339" s="24">
        <f t="shared" si="3497"/>
        <v>0</v>
      </c>
      <c r="CL1339" s="24">
        <f t="shared" si="3497"/>
        <v>0</v>
      </c>
      <c r="CM1339" s="24">
        <f t="shared" si="3497"/>
        <v>6</v>
      </c>
      <c r="CN1339" s="24">
        <f t="shared" si="3497"/>
        <v>15</v>
      </c>
      <c r="CO1339" s="24">
        <f t="shared" si="3497"/>
        <v>19</v>
      </c>
      <c r="CP1339" s="95">
        <f t="shared" si="3497"/>
        <v>14</v>
      </c>
      <c r="CQ1339" s="95">
        <f t="shared" si="3497"/>
        <v>17</v>
      </c>
      <c r="CR1339" s="95">
        <f t="shared" si="3497"/>
        <v>16</v>
      </c>
      <c r="CS1339" s="95">
        <f t="shared" si="3497"/>
        <v>9</v>
      </c>
      <c r="CT1339" s="95">
        <f>CT19+CT21+CT41+CT43</f>
        <v>10</v>
      </c>
      <c r="CU1339" s="95">
        <f>CU19+CU21+CU41+CU43</f>
        <v>39</v>
      </c>
      <c r="CV1339" s="95">
        <f>CV19+CV21+CV41+CV43</f>
        <v>17</v>
      </c>
      <c r="CW1339" s="95">
        <f t="shared" ref="CW1339:DM1339" si="3498">CW19+CW21+CW41+CW43</f>
        <v>53</v>
      </c>
      <c r="CX1339" s="95">
        <f t="shared" si="3498"/>
        <v>68</v>
      </c>
      <c r="CY1339" s="95">
        <f t="shared" si="3498"/>
        <v>79</v>
      </c>
      <c r="CZ1339" s="95">
        <f t="shared" si="3498"/>
        <v>83</v>
      </c>
      <c r="DA1339" s="95">
        <f t="shared" si="3498"/>
        <v>57</v>
      </c>
      <c r="DB1339" s="95">
        <f t="shared" si="3498"/>
        <v>72</v>
      </c>
      <c r="DC1339" s="95">
        <f t="shared" si="3498"/>
        <v>83</v>
      </c>
      <c r="DD1339" s="95">
        <f t="shared" si="3498"/>
        <v>73</v>
      </c>
      <c r="DE1339" s="95">
        <f t="shared" si="3498"/>
        <v>71</v>
      </c>
      <c r="DF1339" s="95">
        <f t="shared" si="3498"/>
        <v>89</v>
      </c>
      <c r="DG1339" s="95">
        <f t="shared" si="3498"/>
        <v>33</v>
      </c>
      <c r="DH1339" s="95">
        <f t="shared" si="3498"/>
        <v>47</v>
      </c>
      <c r="DI1339" s="95">
        <f t="shared" si="3498"/>
        <v>69</v>
      </c>
      <c r="DJ1339" s="95">
        <f t="shared" si="3498"/>
        <v>20</v>
      </c>
      <c r="DK1339" s="95">
        <f t="shared" si="3498"/>
        <v>0</v>
      </c>
      <c r="DL1339" s="95">
        <f t="shared" si="3498"/>
        <v>60</v>
      </c>
      <c r="DM1339" s="95">
        <f t="shared" si="3498"/>
        <v>23</v>
      </c>
      <c r="DN1339" s="161"/>
      <c r="DO1339" s="161"/>
      <c r="DP1339" s="153"/>
      <c r="DQ1339" s="121">
        <f>DQ19+DQ21+DQ41+DQ43</f>
        <v>113</v>
      </c>
      <c r="DR1339" s="121">
        <f>DR19+DR21+DR41+DR43</f>
        <v>119</v>
      </c>
      <c r="DS1339" s="121">
        <f>DS19+DS21+DS41+DS43</f>
        <v>110</v>
      </c>
      <c r="DT1339" s="121">
        <f>DT19+DT21+DT41+DT43</f>
        <v>117</v>
      </c>
      <c r="DU1339" s="121">
        <f>DU19+DU21+DU41+DU43</f>
        <v>96</v>
      </c>
      <c r="DV1339" s="121">
        <f t="shared" ref="DV1339:EA1339" si="3499">DV19+DV21+DV41+DV43</f>
        <v>140</v>
      </c>
      <c r="DW1339" s="121">
        <f t="shared" si="3499"/>
        <v>138</v>
      </c>
      <c r="DX1339" s="121">
        <f t="shared" si="3499"/>
        <v>110</v>
      </c>
      <c r="DY1339" s="121">
        <f t="shared" si="3499"/>
        <v>131</v>
      </c>
      <c r="DZ1339" s="24">
        <f t="shared" si="3499"/>
        <v>159</v>
      </c>
      <c r="EA1339" s="121">
        <f t="shared" si="3499"/>
        <v>128</v>
      </c>
      <c r="EB1339" s="121">
        <f t="shared" ref="EB1339:ER1339" si="3500">EB19+EB21+EB41+EB43</f>
        <v>141</v>
      </c>
      <c r="EC1339" s="121">
        <f t="shared" si="3500"/>
        <v>147</v>
      </c>
      <c r="ED1339" s="121">
        <f t="shared" si="3500"/>
        <v>120</v>
      </c>
      <c r="EE1339" s="121">
        <f t="shared" si="3500"/>
        <v>195</v>
      </c>
      <c r="EF1339" s="121">
        <f t="shared" si="3500"/>
        <v>141</v>
      </c>
      <c r="EG1339" s="121">
        <f t="shared" si="3500"/>
        <v>158</v>
      </c>
      <c r="EH1339" s="121">
        <f t="shared" si="3500"/>
        <v>116</v>
      </c>
      <c r="EI1339" s="121">
        <f t="shared" si="3500"/>
        <v>160</v>
      </c>
      <c r="EJ1339" s="121">
        <f t="shared" si="3500"/>
        <v>91</v>
      </c>
      <c r="EK1339" s="121">
        <f t="shared" si="3500"/>
        <v>194</v>
      </c>
      <c r="EL1339" s="121">
        <f t="shared" si="3500"/>
        <v>117</v>
      </c>
      <c r="EM1339" s="121">
        <f t="shared" si="3500"/>
        <v>71</v>
      </c>
      <c r="EN1339" s="121">
        <f t="shared" si="3500"/>
        <v>122</v>
      </c>
      <c r="EO1339" s="121">
        <f t="shared" si="3500"/>
        <v>219</v>
      </c>
      <c r="EP1339" s="121">
        <f t="shared" si="3500"/>
        <v>190</v>
      </c>
      <c r="EQ1339" s="121">
        <f t="shared" si="3500"/>
        <v>195</v>
      </c>
      <c r="ER1339" s="121">
        <f t="shared" si="3500"/>
        <v>164</v>
      </c>
      <c r="ES1339" s="161"/>
      <c r="ET1339" s="161"/>
      <c r="EU1339" s="153"/>
      <c r="EV1339" s="125">
        <f>EV19+EV21+EV41+EV43</f>
        <v>289</v>
      </c>
      <c r="EW1339" s="125">
        <f t="shared" ref="EW1339:FB1339" si="3501">EW19+EW21</f>
        <v>65</v>
      </c>
      <c r="EX1339" s="125">
        <f t="shared" si="3501"/>
        <v>79</v>
      </c>
      <c r="EY1339" s="125">
        <f t="shared" si="3501"/>
        <v>85</v>
      </c>
      <c r="EZ1339" s="125">
        <f t="shared" si="3501"/>
        <v>74</v>
      </c>
      <c r="FA1339" s="125">
        <f t="shared" si="3501"/>
        <v>81</v>
      </c>
      <c r="FB1339" s="125">
        <f t="shared" si="3501"/>
        <v>78</v>
      </c>
      <c r="FC1339" s="95">
        <f>FC19+FC21+FC41+FC43</f>
        <v>230</v>
      </c>
      <c r="FD1339" s="95">
        <f>FD19+FD21+FD41+FD43</f>
        <v>150</v>
      </c>
      <c r="FE1339" s="95">
        <f>FE19+FE21+FE41+FE43</f>
        <v>123</v>
      </c>
      <c r="FF1339" s="95">
        <f>FF19+FF21+FF41+FF43</f>
        <v>208</v>
      </c>
      <c r="FG1339" s="95">
        <f t="shared" ref="FG1339:FZ1339" si="3502">FG19+FG21+FG41+FG43</f>
        <v>156</v>
      </c>
      <c r="FH1339" s="95">
        <f t="shared" si="3502"/>
        <v>160</v>
      </c>
      <c r="FI1339" s="95">
        <f>FI19+FI21+FI41+FI43</f>
        <v>156</v>
      </c>
      <c r="FJ1339" s="95">
        <f t="shared" si="3502"/>
        <v>112</v>
      </c>
      <c r="FK1339" s="95">
        <f t="shared" si="3502"/>
        <v>101</v>
      </c>
      <c r="FL1339" s="95">
        <f t="shared" si="3502"/>
        <v>69</v>
      </c>
      <c r="FM1339" s="95">
        <f t="shared" si="3502"/>
        <v>72</v>
      </c>
      <c r="FN1339" s="95">
        <f t="shared" si="3502"/>
        <v>64</v>
      </c>
      <c r="FO1339" s="95">
        <f t="shared" si="3502"/>
        <v>88</v>
      </c>
      <c r="FP1339" s="95">
        <f t="shared" si="3502"/>
        <v>55</v>
      </c>
      <c r="FQ1339" s="95">
        <f t="shared" si="3502"/>
        <v>65</v>
      </c>
      <c r="FR1339" s="95">
        <f t="shared" si="3502"/>
        <v>45</v>
      </c>
      <c r="FS1339" s="95">
        <f t="shared" si="3502"/>
        <v>14</v>
      </c>
      <c r="FT1339" s="95">
        <f t="shared" si="3502"/>
        <v>55</v>
      </c>
      <c r="FU1339" s="95">
        <f t="shared" si="3502"/>
        <v>32</v>
      </c>
      <c r="FV1339" s="95">
        <f t="shared" si="3502"/>
        <v>81</v>
      </c>
      <c r="FW1339" s="95">
        <f t="shared" si="3502"/>
        <v>294</v>
      </c>
      <c r="FX1339" s="95">
        <f t="shared" si="3502"/>
        <v>258</v>
      </c>
      <c r="FY1339" s="95">
        <f t="shared" si="3502"/>
        <v>20</v>
      </c>
      <c r="FZ1339" s="95">
        <f t="shared" si="3502"/>
        <v>45</v>
      </c>
      <c r="GA1339" s="161"/>
      <c r="GB1339" s="161"/>
      <c r="GC1339" s="153"/>
      <c r="GD1339" s="141">
        <f>GD19+GD21+GD41+GD43</f>
        <v>4</v>
      </c>
      <c r="GE1339" s="141">
        <f t="shared" ref="GE1339:HG1339" si="3503">GE19+GE21+GE41+GE43</f>
        <v>2</v>
      </c>
      <c r="GF1339" s="141">
        <f t="shared" si="3503"/>
        <v>1</v>
      </c>
      <c r="GG1339" s="141">
        <f t="shared" si="3503"/>
        <v>1</v>
      </c>
      <c r="GH1339" s="141">
        <f t="shared" si="3503"/>
        <v>0</v>
      </c>
      <c r="GI1339" s="141">
        <f t="shared" si="3503"/>
        <v>0</v>
      </c>
      <c r="GJ1339" s="141">
        <f t="shared" si="3503"/>
        <v>0</v>
      </c>
      <c r="GK1339" s="141">
        <f t="shared" si="3503"/>
        <v>0</v>
      </c>
      <c r="GL1339" s="141">
        <f t="shared" si="3503"/>
        <v>0</v>
      </c>
      <c r="GM1339" s="141">
        <f t="shared" si="3503"/>
        <v>0</v>
      </c>
      <c r="GN1339" s="141">
        <f t="shared" si="3503"/>
        <v>0</v>
      </c>
      <c r="GO1339" s="141">
        <f t="shared" si="3503"/>
        <v>0</v>
      </c>
      <c r="GP1339" s="141">
        <f t="shared" si="3503"/>
        <v>0</v>
      </c>
      <c r="GQ1339" s="141">
        <f t="shared" si="3503"/>
        <v>0</v>
      </c>
      <c r="GR1339" s="141">
        <f t="shared" si="3503"/>
        <v>0</v>
      </c>
      <c r="GS1339" s="141">
        <f t="shared" si="3503"/>
        <v>0</v>
      </c>
      <c r="GT1339" s="141">
        <f t="shared" si="3503"/>
        <v>0</v>
      </c>
      <c r="GU1339" s="141">
        <f t="shared" si="3503"/>
        <v>0</v>
      </c>
      <c r="GV1339" s="141">
        <f t="shared" si="3503"/>
        <v>0</v>
      </c>
      <c r="GW1339" s="141">
        <f t="shared" si="3503"/>
        <v>0</v>
      </c>
      <c r="GX1339" s="141">
        <f t="shared" si="3503"/>
        <v>0</v>
      </c>
      <c r="GY1339" s="141">
        <f t="shared" si="3503"/>
        <v>0</v>
      </c>
      <c r="GZ1339" s="141">
        <f t="shared" si="3503"/>
        <v>0</v>
      </c>
      <c r="HA1339" s="141">
        <f t="shared" si="3503"/>
        <v>0</v>
      </c>
      <c r="HB1339" s="141">
        <f t="shared" si="3503"/>
        <v>0</v>
      </c>
      <c r="HC1339" s="141">
        <f t="shared" si="3503"/>
        <v>0</v>
      </c>
      <c r="HD1339" s="141">
        <f t="shared" si="3503"/>
        <v>0</v>
      </c>
      <c r="HE1339" s="141">
        <f t="shared" si="3503"/>
        <v>0</v>
      </c>
      <c r="HF1339" s="141">
        <f t="shared" si="3503"/>
        <v>0</v>
      </c>
      <c r="HG1339" s="141">
        <f t="shared" si="3503"/>
        <v>0</v>
      </c>
      <c r="HH1339" s="151"/>
      <c r="HI1339" s="151"/>
      <c r="HJ1339" s="153"/>
      <c r="HK1339" s="141">
        <f t="shared" ref="HK1339:IO1339" si="3504">HK19+HK21+HK41+HK43</f>
        <v>0</v>
      </c>
      <c r="HL1339" s="141">
        <f t="shared" si="3504"/>
        <v>0</v>
      </c>
      <c r="HM1339" s="141">
        <f t="shared" si="3504"/>
        <v>0</v>
      </c>
      <c r="HN1339" s="141">
        <f t="shared" si="3504"/>
        <v>0</v>
      </c>
      <c r="HO1339" s="141">
        <f t="shared" si="3504"/>
        <v>0</v>
      </c>
      <c r="HP1339" s="141">
        <f t="shared" si="3504"/>
        <v>0</v>
      </c>
      <c r="HQ1339" s="141">
        <f t="shared" si="3504"/>
        <v>0</v>
      </c>
      <c r="HR1339" s="141">
        <f t="shared" si="3504"/>
        <v>0</v>
      </c>
      <c r="HS1339" s="141">
        <f t="shared" si="3504"/>
        <v>0</v>
      </c>
      <c r="HT1339" s="141">
        <f t="shared" si="3504"/>
        <v>0</v>
      </c>
      <c r="HU1339" s="141">
        <f t="shared" si="3504"/>
        <v>0</v>
      </c>
      <c r="HV1339" s="141">
        <f t="shared" si="3504"/>
        <v>0</v>
      </c>
      <c r="HW1339" s="141">
        <f t="shared" si="3504"/>
        <v>0</v>
      </c>
      <c r="HX1339" s="141">
        <f t="shared" si="3504"/>
        <v>0</v>
      </c>
      <c r="HY1339" s="141">
        <f t="shared" si="3504"/>
        <v>0</v>
      </c>
      <c r="HZ1339" s="141">
        <f t="shared" si="3504"/>
        <v>0</v>
      </c>
      <c r="IA1339" s="141">
        <f t="shared" si="3504"/>
        <v>0</v>
      </c>
      <c r="IB1339" s="141">
        <f t="shared" si="3504"/>
        <v>0</v>
      </c>
      <c r="IC1339" s="141">
        <f t="shared" si="3504"/>
        <v>0</v>
      </c>
      <c r="ID1339" s="141">
        <f t="shared" si="3504"/>
        <v>0</v>
      </c>
      <c r="IE1339" s="141">
        <f t="shared" si="3504"/>
        <v>0</v>
      </c>
      <c r="IF1339" s="141">
        <f t="shared" si="3504"/>
        <v>0</v>
      </c>
      <c r="IG1339" s="141">
        <f t="shared" si="3504"/>
        <v>0</v>
      </c>
      <c r="IH1339" s="141">
        <f t="shared" si="3504"/>
        <v>0</v>
      </c>
      <c r="II1339" s="141">
        <f t="shared" si="3504"/>
        <v>0</v>
      </c>
      <c r="IJ1339" s="141">
        <f t="shared" si="3504"/>
        <v>0</v>
      </c>
      <c r="IK1339" s="141">
        <f t="shared" si="3504"/>
        <v>0</v>
      </c>
      <c r="IL1339" s="141">
        <f t="shared" si="3504"/>
        <v>0</v>
      </c>
      <c r="IM1339" s="141">
        <f t="shared" si="3504"/>
        <v>0</v>
      </c>
      <c r="IN1339" s="141">
        <f t="shared" si="3504"/>
        <v>0</v>
      </c>
      <c r="IO1339" s="141">
        <f t="shared" si="3504"/>
        <v>0</v>
      </c>
      <c r="IP1339" s="151"/>
      <c r="IQ1339" s="151"/>
      <c r="IR1339" s="153"/>
      <c r="IS1339" s="24"/>
      <c r="IT1339" s="24"/>
      <c r="IU1339" s="24"/>
      <c r="IV1339" s="24"/>
      <c r="IW1339" s="24"/>
      <c r="IX1339" s="24"/>
      <c r="IY1339" s="24"/>
      <c r="IZ1339" s="24"/>
      <c r="JA1339" s="24"/>
      <c r="JB1339" s="24"/>
      <c r="JC1339" s="24"/>
      <c r="JD1339" s="24"/>
      <c r="JE1339" s="24"/>
      <c r="JF1339" s="24"/>
      <c r="JG1339" s="24"/>
      <c r="JH1339" s="24"/>
      <c r="JI1339" s="24"/>
      <c r="JJ1339" s="24"/>
      <c r="JK1339" s="24"/>
      <c r="JL1339" s="24"/>
      <c r="JM1339" s="24"/>
      <c r="JN1339" s="24"/>
      <c r="JO1339" s="24"/>
      <c r="JP1339" s="24"/>
      <c r="JQ1339" s="24"/>
      <c r="JR1339" s="24"/>
      <c r="JS1339" s="24"/>
      <c r="JT1339" s="24"/>
      <c r="JU1339" s="25"/>
      <c r="JV1339" s="24"/>
      <c r="JW1339" s="151"/>
      <c r="JX1339" s="151"/>
      <c r="JY1339" s="153"/>
      <c r="JZ1339" s="24"/>
      <c r="KA1339" s="24"/>
      <c r="KB1339" s="24"/>
      <c r="KC1339" s="24"/>
      <c r="KD1339" s="24"/>
      <c r="KE1339" s="24"/>
      <c r="KF1339" s="24"/>
      <c r="KG1339" s="24"/>
      <c r="KH1339" s="24"/>
      <c r="KI1339" s="24"/>
      <c r="KJ1339" s="24"/>
      <c r="KK1339" s="24"/>
      <c r="KL1339" s="24"/>
      <c r="KM1339" s="24"/>
      <c r="KN1339" s="24"/>
      <c r="KO1339" s="24"/>
      <c r="KP1339" s="24"/>
      <c r="KQ1339" s="24"/>
      <c r="KR1339" s="24"/>
      <c r="KS1339" s="24"/>
      <c r="KT1339" s="24"/>
      <c r="KU1339" s="24"/>
      <c r="KV1339" s="24"/>
      <c r="KW1339" s="24"/>
      <c r="KX1339" s="24"/>
      <c r="KY1339" s="24"/>
      <c r="KZ1339" s="24"/>
      <c r="LA1339" s="24"/>
      <c r="LB1339" s="24"/>
      <c r="LC1339" s="24"/>
      <c r="LD1339" s="24"/>
      <c r="LE1339" s="151"/>
      <c r="LF1339" s="151"/>
      <c r="LG1339" s="153"/>
      <c r="LH1339" s="24"/>
      <c r="LI1339" s="24"/>
      <c r="LJ1339" s="24"/>
      <c r="LK1339" s="24"/>
      <c r="LL1339" s="24"/>
      <c r="LM1339" s="24"/>
      <c r="LN1339" s="24"/>
      <c r="LO1339" s="24"/>
      <c r="LP1339" s="24"/>
      <c r="LQ1339" s="24"/>
      <c r="LR1339" s="24"/>
      <c r="LS1339" s="24"/>
      <c r="LT1339" s="24"/>
      <c r="LU1339" s="24"/>
      <c r="LV1339" s="24"/>
      <c r="LW1339" s="24"/>
      <c r="LX1339" s="24"/>
      <c r="LY1339" s="24"/>
      <c r="LZ1339" s="24"/>
      <c r="MA1339" s="24"/>
      <c r="MB1339" s="24"/>
      <c r="MC1339" s="24"/>
      <c r="MD1339" s="24"/>
      <c r="ME1339" s="24"/>
      <c r="MF1339" s="24"/>
      <c r="MG1339" s="24"/>
      <c r="MH1339" s="24"/>
      <c r="MI1339" s="24"/>
      <c r="MJ1339" s="24"/>
      <c r="MK1339" s="24"/>
      <c r="ML1339" s="24"/>
    </row>
    <row r="1340" spans="1:350" ht="13.9" customHeight="1" outlineLevel="1" x14ac:dyDescent="0.2">
      <c r="A1340" s="187" t="s">
        <v>61</v>
      </c>
      <c r="B1340" s="294" t="s">
        <v>1055</v>
      </c>
      <c r="C1340" s="154" t="s">
        <v>733</v>
      </c>
      <c r="D1340" s="167">
        <f>D22+D44</f>
        <v>102.36</v>
      </c>
      <c r="E1340" s="167">
        <f>E22+E44</f>
        <v>6.24</v>
      </c>
      <c r="F1340" s="167">
        <f>F22+F44</f>
        <v>96.12</v>
      </c>
      <c r="G1340" s="175"/>
      <c r="H1340" s="170">
        <v>41400</v>
      </c>
      <c r="I1340" s="170">
        <v>41743</v>
      </c>
      <c r="J1340" s="167">
        <f>J22+J44</f>
        <v>102.36</v>
      </c>
      <c r="K1340" s="167">
        <f>K22+K44</f>
        <v>102.3588</v>
      </c>
      <c r="L1340" s="172">
        <f>K1340/J1340</f>
        <v>0.99998827667057444</v>
      </c>
      <c r="M1340" s="172">
        <f>K1340/D1340</f>
        <v>0.99998827667057444</v>
      </c>
      <c r="N1340" s="177">
        <f ca="1">SUMIF(HK8:IO9,$O$5,HK1341:IO1341)-SUMIF(HK8:IO9,$Q$5,HK1341:IO1341)</f>
        <v>0</v>
      </c>
      <c r="O1340" s="156"/>
      <c r="P1340" s="16" t="s">
        <v>25</v>
      </c>
      <c r="Q1340" s="167">
        <f>Q22+Q44</f>
        <v>1.6604999999999996</v>
      </c>
      <c r="R1340" s="167">
        <f>R22+R44</f>
        <v>2.5209999999999999</v>
      </c>
      <c r="S1340" s="152">
        <f t="shared" si="3464"/>
        <v>1.5182174043962664</v>
      </c>
      <c r="T1340" s="69">
        <f t="shared" ref="T1340:AY1340" si="3505">T22+T44</f>
        <v>0</v>
      </c>
      <c r="U1340" s="69">
        <f t="shared" si="3505"/>
        <v>0</v>
      </c>
      <c r="V1340" s="69">
        <f t="shared" si="3505"/>
        <v>0</v>
      </c>
      <c r="W1340" s="69">
        <f t="shared" si="3505"/>
        <v>0</v>
      </c>
      <c r="X1340" s="69">
        <f t="shared" si="3505"/>
        <v>0</v>
      </c>
      <c r="Y1340" s="69">
        <f t="shared" si="3505"/>
        <v>6.6420000000000007E-2</v>
      </c>
      <c r="Z1340" s="69">
        <f t="shared" si="3505"/>
        <v>6.6420000000000007E-2</v>
      </c>
      <c r="AA1340" s="69">
        <f t="shared" si="3505"/>
        <v>6.6420000000000007E-2</v>
      </c>
      <c r="AB1340" s="69">
        <f t="shared" si="3505"/>
        <v>6.6420000000000007E-2</v>
      </c>
      <c r="AC1340" s="69">
        <f t="shared" si="3505"/>
        <v>6.6420000000000007E-2</v>
      </c>
      <c r="AD1340" s="69">
        <f t="shared" si="3505"/>
        <v>6.6420000000000007E-2</v>
      </c>
      <c r="AE1340" s="69">
        <f t="shared" si="3505"/>
        <v>6.6420000000000007E-2</v>
      </c>
      <c r="AF1340" s="69">
        <f t="shared" si="3505"/>
        <v>6.6420000000000007E-2</v>
      </c>
      <c r="AG1340" s="69">
        <f t="shared" si="3505"/>
        <v>6.6420000000000007E-2</v>
      </c>
      <c r="AH1340" s="69">
        <f t="shared" si="3505"/>
        <v>6.6420000000000007E-2</v>
      </c>
      <c r="AI1340" s="69">
        <f t="shared" si="3505"/>
        <v>6.6420000000000007E-2</v>
      </c>
      <c r="AJ1340" s="69">
        <f t="shared" si="3505"/>
        <v>6.6420000000000007E-2</v>
      </c>
      <c r="AK1340" s="69">
        <f t="shared" si="3505"/>
        <v>6.6420000000000007E-2</v>
      </c>
      <c r="AL1340" s="69">
        <f t="shared" si="3505"/>
        <v>6.6420000000000007E-2</v>
      </c>
      <c r="AM1340" s="69">
        <f t="shared" si="3505"/>
        <v>6.6420000000000007E-2</v>
      </c>
      <c r="AN1340" s="69">
        <f t="shared" si="3505"/>
        <v>6.6420000000000007E-2</v>
      </c>
      <c r="AO1340" s="69">
        <f t="shared" si="3505"/>
        <v>6.6420000000000007E-2</v>
      </c>
      <c r="AP1340" s="69">
        <f t="shared" si="3505"/>
        <v>6.6420000000000007E-2</v>
      </c>
      <c r="AQ1340" s="69">
        <f t="shared" si="3505"/>
        <v>6.6420000000000007E-2</v>
      </c>
      <c r="AR1340" s="69">
        <f t="shared" si="3505"/>
        <v>6.6420000000000007E-2</v>
      </c>
      <c r="AS1340" s="69">
        <f t="shared" si="3505"/>
        <v>6.6420000000000007E-2</v>
      </c>
      <c r="AT1340" s="69">
        <f t="shared" si="3505"/>
        <v>6.6420000000000007E-2</v>
      </c>
      <c r="AU1340" s="69">
        <f t="shared" si="3505"/>
        <v>6.6420000000000007E-2</v>
      </c>
      <c r="AV1340" s="69">
        <f t="shared" si="3505"/>
        <v>6.6420000000000007E-2</v>
      </c>
      <c r="AW1340" s="69">
        <f t="shared" si="3505"/>
        <v>6.6420000000000007E-2</v>
      </c>
      <c r="AX1340" s="167">
        <f t="shared" ca="1" si="3505"/>
        <v>3.0996000000000015</v>
      </c>
      <c r="AY1340" s="167">
        <f t="shared" si="3505"/>
        <v>2.9500000000000006</v>
      </c>
      <c r="AZ1340" s="152">
        <f ca="1">AY1340/AX1340</f>
        <v>0.95173570783326855</v>
      </c>
      <c r="BA1340" s="69">
        <f t="shared" ref="BA1340:CG1340" si="3506">BA22+BA44</f>
        <v>0.10332</v>
      </c>
      <c r="BB1340" s="69">
        <f t="shared" si="3506"/>
        <v>0.10332</v>
      </c>
      <c r="BC1340" s="69">
        <f t="shared" si="3506"/>
        <v>0.10332</v>
      </c>
      <c r="BD1340" s="69">
        <f t="shared" si="3506"/>
        <v>0.10332</v>
      </c>
      <c r="BE1340" s="69">
        <f t="shared" si="3506"/>
        <v>0.10332</v>
      </c>
      <c r="BF1340" s="69">
        <f t="shared" si="3506"/>
        <v>0.10332</v>
      </c>
      <c r="BG1340" s="69">
        <f t="shared" si="3506"/>
        <v>0.10332</v>
      </c>
      <c r="BH1340" s="69">
        <f t="shared" si="3506"/>
        <v>0.10332</v>
      </c>
      <c r="BI1340" s="69">
        <f t="shared" si="3506"/>
        <v>0.10332</v>
      </c>
      <c r="BJ1340" s="69">
        <f t="shared" si="3506"/>
        <v>0.10332</v>
      </c>
      <c r="BK1340" s="69">
        <f t="shared" si="3506"/>
        <v>0.10332</v>
      </c>
      <c r="BL1340" s="69">
        <f t="shared" si="3506"/>
        <v>0.10332</v>
      </c>
      <c r="BM1340" s="69">
        <f t="shared" si="3506"/>
        <v>0.10332</v>
      </c>
      <c r="BN1340" s="69">
        <f t="shared" si="3506"/>
        <v>0.10332</v>
      </c>
      <c r="BO1340" s="69">
        <f t="shared" si="3506"/>
        <v>0.10332</v>
      </c>
      <c r="BP1340" s="69">
        <f t="shared" si="3506"/>
        <v>0.10332</v>
      </c>
      <c r="BQ1340" s="69">
        <f t="shared" si="3506"/>
        <v>0.10332</v>
      </c>
      <c r="BR1340" s="69">
        <f t="shared" si="3506"/>
        <v>0.10332</v>
      </c>
      <c r="BS1340" s="69">
        <f t="shared" si="3506"/>
        <v>0.10332</v>
      </c>
      <c r="BT1340" s="69">
        <f t="shared" si="3506"/>
        <v>0.10332</v>
      </c>
      <c r="BU1340" s="69">
        <f t="shared" si="3506"/>
        <v>0.10332</v>
      </c>
      <c r="BV1340" s="69">
        <f t="shared" si="3506"/>
        <v>0.10332</v>
      </c>
      <c r="BW1340" s="69">
        <f t="shared" si="3506"/>
        <v>0.10332</v>
      </c>
      <c r="BX1340" s="69">
        <f t="shared" si="3506"/>
        <v>0.10332</v>
      </c>
      <c r="BY1340" s="69">
        <f t="shared" si="3506"/>
        <v>0.10332</v>
      </c>
      <c r="BZ1340" s="69">
        <f t="shared" si="3506"/>
        <v>0.10332</v>
      </c>
      <c r="CA1340" s="69">
        <f t="shared" si="3506"/>
        <v>0.10332</v>
      </c>
      <c r="CB1340" s="69">
        <f t="shared" si="3506"/>
        <v>0.10332</v>
      </c>
      <c r="CC1340" s="69">
        <f t="shared" si="3506"/>
        <v>0.10332</v>
      </c>
      <c r="CD1340" s="69">
        <f t="shared" si="3506"/>
        <v>0.10332</v>
      </c>
      <c r="CE1340" s="69">
        <f t="shared" si="3506"/>
        <v>0</v>
      </c>
      <c r="CF1340" s="167">
        <f t="shared" si="3506"/>
        <v>19.486349999999998</v>
      </c>
      <c r="CG1340" s="167">
        <f t="shared" si="3506"/>
        <v>8.9216000000000015</v>
      </c>
      <c r="CH1340" s="152">
        <f t="shared" si="3467"/>
        <v>0.45783843562288484</v>
      </c>
      <c r="CI1340" s="69">
        <f t="shared" ref="CI1340:DO1340" si="3507">CI22+CI44</f>
        <v>0</v>
      </c>
      <c r="CJ1340" s="69">
        <f t="shared" si="3507"/>
        <v>0</v>
      </c>
      <c r="CK1340" s="69">
        <f t="shared" si="3507"/>
        <v>0.2457</v>
      </c>
      <c r="CL1340" s="69">
        <f t="shared" si="3507"/>
        <v>0.2457</v>
      </c>
      <c r="CM1340" s="69">
        <f t="shared" si="3507"/>
        <v>0.2457</v>
      </c>
      <c r="CN1340" s="69">
        <f t="shared" si="3507"/>
        <v>0.2457</v>
      </c>
      <c r="CO1340" s="69">
        <f t="shared" si="3507"/>
        <v>0.2457</v>
      </c>
      <c r="CP1340" s="102">
        <f t="shared" si="3507"/>
        <v>0.2457</v>
      </c>
      <c r="CQ1340" s="102">
        <f t="shared" si="3507"/>
        <v>0.2457</v>
      </c>
      <c r="CR1340" s="102">
        <f t="shared" si="3507"/>
        <v>0.2457</v>
      </c>
      <c r="CS1340" s="102">
        <f t="shared" si="3507"/>
        <v>0.2457</v>
      </c>
      <c r="CT1340" s="102">
        <f t="shared" si="3507"/>
        <v>0.63090000000000002</v>
      </c>
      <c r="CU1340" s="102">
        <f t="shared" si="3507"/>
        <v>0.63090000000000002</v>
      </c>
      <c r="CV1340" s="102">
        <f t="shared" si="3507"/>
        <v>0.63090000000000002</v>
      </c>
      <c r="CW1340" s="69">
        <f t="shared" si="3507"/>
        <v>0.70469999999999988</v>
      </c>
      <c r="CX1340" s="69">
        <f t="shared" si="3507"/>
        <v>0.70469999999999988</v>
      </c>
      <c r="CY1340" s="69">
        <f t="shared" si="3507"/>
        <v>0.70469999999999988</v>
      </c>
      <c r="CZ1340" s="69">
        <f t="shared" si="3507"/>
        <v>0.70469999999999988</v>
      </c>
      <c r="DA1340" s="69">
        <f t="shared" si="3507"/>
        <v>0.70469999999999988</v>
      </c>
      <c r="DB1340" s="69">
        <f t="shared" si="3507"/>
        <v>0.70469999999999988</v>
      </c>
      <c r="DC1340" s="69">
        <f t="shared" si="3507"/>
        <v>0.74564999999999992</v>
      </c>
      <c r="DD1340" s="69">
        <f t="shared" si="3507"/>
        <v>1.0408499999999998</v>
      </c>
      <c r="DE1340" s="69">
        <f t="shared" si="3507"/>
        <v>1.0408499999999998</v>
      </c>
      <c r="DF1340" s="69">
        <f t="shared" si="3507"/>
        <v>1.0408499999999998</v>
      </c>
      <c r="DG1340" s="69">
        <f t="shared" si="3507"/>
        <v>1.0408499999999998</v>
      </c>
      <c r="DH1340" s="69">
        <f t="shared" si="3507"/>
        <v>1.0408499999999998</v>
      </c>
      <c r="DI1340" s="69">
        <f t="shared" si="3507"/>
        <v>1.0408499999999998</v>
      </c>
      <c r="DJ1340" s="69">
        <f t="shared" si="3507"/>
        <v>1.0408499999999998</v>
      </c>
      <c r="DK1340" s="69">
        <f t="shared" si="3507"/>
        <v>1.0408499999999998</v>
      </c>
      <c r="DL1340" s="69">
        <f t="shared" si="3507"/>
        <v>1.0408499999999998</v>
      </c>
      <c r="DM1340" s="69">
        <f t="shared" si="3507"/>
        <v>1.0408499999999998</v>
      </c>
      <c r="DN1340" s="167">
        <f t="shared" si="3507"/>
        <v>28.741370000000011</v>
      </c>
      <c r="DO1340" s="167">
        <f t="shared" si="3507"/>
        <v>42.691700000000012</v>
      </c>
      <c r="DP1340" s="152">
        <f>DO1340/DN1340</f>
        <v>1.4853745663480897</v>
      </c>
      <c r="DQ1340" s="69">
        <f t="shared" ref="DQ1340:ET1340" si="3508">DQ22+DQ44</f>
        <v>1.04904</v>
      </c>
      <c r="DR1340" s="69">
        <f t="shared" si="3508"/>
        <v>1.04904</v>
      </c>
      <c r="DS1340" s="69">
        <f t="shared" si="3508"/>
        <v>1.04904</v>
      </c>
      <c r="DT1340" s="69">
        <f t="shared" si="3508"/>
        <v>1.04904</v>
      </c>
      <c r="DU1340" s="69">
        <f t="shared" si="3508"/>
        <v>1.04904</v>
      </c>
      <c r="DV1340" s="69">
        <f t="shared" ref="DV1340:EA1343" si="3509">DV22+DV44</f>
        <v>1.04904</v>
      </c>
      <c r="DW1340" s="69">
        <f t="shared" si="3509"/>
        <v>1.04904</v>
      </c>
      <c r="DX1340" s="69">
        <f t="shared" si="3509"/>
        <v>1.04904</v>
      </c>
      <c r="DY1340" s="69">
        <f t="shared" si="3509"/>
        <v>1.04904</v>
      </c>
      <c r="DZ1340" s="69">
        <f t="shared" si="3509"/>
        <v>1.04904</v>
      </c>
      <c r="EA1340" s="69">
        <f t="shared" si="3509"/>
        <v>1.04904</v>
      </c>
      <c r="EB1340" s="69">
        <f t="shared" si="3508"/>
        <v>1.04904</v>
      </c>
      <c r="EC1340" s="69">
        <f t="shared" si="3508"/>
        <v>1.04904</v>
      </c>
      <c r="ED1340" s="69">
        <f t="shared" si="3508"/>
        <v>1.04904</v>
      </c>
      <c r="EE1340" s="69">
        <f t="shared" si="3508"/>
        <v>1.04904</v>
      </c>
      <c r="EF1340" s="69">
        <f t="shared" si="3508"/>
        <v>1.04904</v>
      </c>
      <c r="EG1340" s="69">
        <f t="shared" si="3508"/>
        <v>1.04904</v>
      </c>
      <c r="EH1340" s="69">
        <f t="shared" si="3508"/>
        <v>0.45863999999999999</v>
      </c>
      <c r="EI1340" s="69">
        <f t="shared" si="3508"/>
        <v>1.04904</v>
      </c>
      <c r="EJ1340" s="69">
        <f t="shared" si="3508"/>
        <v>1.04904</v>
      </c>
      <c r="EK1340" s="69">
        <f t="shared" si="3508"/>
        <v>1.04904</v>
      </c>
      <c r="EL1340" s="69">
        <f t="shared" si="3508"/>
        <v>1.04904</v>
      </c>
      <c r="EM1340" s="69">
        <f t="shared" si="3508"/>
        <v>1.04904</v>
      </c>
      <c r="EN1340" s="69">
        <f t="shared" si="3508"/>
        <v>1.0408499999999998</v>
      </c>
      <c r="EO1340" s="69">
        <f t="shared" si="3508"/>
        <v>1.0408499999999998</v>
      </c>
      <c r="EP1340" s="69">
        <f t="shared" si="3508"/>
        <v>1.0408499999999998</v>
      </c>
      <c r="EQ1340" s="69">
        <f t="shared" si="3508"/>
        <v>1.0408499999999998</v>
      </c>
      <c r="ER1340" s="69">
        <f t="shared" si="3508"/>
        <v>1.0404499999999999</v>
      </c>
      <c r="ES1340" s="167">
        <f t="shared" ca="1" si="3508"/>
        <v>31.672750000000008</v>
      </c>
      <c r="ET1340" s="167">
        <f t="shared" si="3508"/>
        <v>36.698499999999996</v>
      </c>
      <c r="EU1340" s="152">
        <f ca="1">ET1340/ES1340</f>
        <v>1.1586774119708578</v>
      </c>
      <c r="EV1340" s="106">
        <f t="shared" ref="EV1340:GB1340" si="3510">EV22+EV44</f>
        <v>1.0408499999999998</v>
      </c>
      <c r="EW1340" s="67">
        <f t="shared" si="3510"/>
        <v>1.0408499999999998</v>
      </c>
      <c r="EX1340" s="106">
        <f t="shared" si="3510"/>
        <v>1.0408499999999998</v>
      </c>
      <c r="EY1340" s="106">
        <f t="shared" si="3510"/>
        <v>1.0408499999999998</v>
      </c>
      <c r="EZ1340" s="106">
        <f t="shared" si="3510"/>
        <v>1.0404499999999999</v>
      </c>
      <c r="FA1340" s="106">
        <f t="shared" si="3510"/>
        <v>1.0404499999999999</v>
      </c>
      <c r="FB1340" s="106">
        <f t="shared" si="3510"/>
        <v>1.0404499999999999</v>
      </c>
      <c r="FC1340" s="102">
        <f t="shared" si="3510"/>
        <v>1.0404499999999999</v>
      </c>
      <c r="FD1340" s="102">
        <f t="shared" si="3510"/>
        <v>1.0404499999999999</v>
      </c>
      <c r="FE1340" s="102">
        <f t="shared" si="3510"/>
        <v>1.0404499999999999</v>
      </c>
      <c r="FF1340" s="102">
        <f t="shared" si="3510"/>
        <v>1.0404499999999999</v>
      </c>
      <c r="FG1340" s="102">
        <f t="shared" si="3510"/>
        <v>1.0404499999999999</v>
      </c>
      <c r="FH1340" s="102" t="e">
        <f t="shared" si="3510"/>
        <v>#VALUE!</v>
      </c>
      <c r="FI1340" s="102">
        <f t="shared" si="3510"/>
        <v>1.0408499999999998</v>
      </c>
      <c r="FJ1340" s="106">
        <f t="shared" si="3510"/>
        <v>1.0408499999999998</v>
      </c>
      <c r="FK1340" s="106">
        <f t="shared" si="3510"/>
        <v>1.0408499999999998</v>
      </c>
      <c r="FL1340" s="106">
        <f t="shared" si="3510"/>
        <v>1.0408499999999998</v>
      </c>
      <c r="FM1340" s="106">
        <f t="shared" si="3510"/>
        <v>1.0408499999999998</v>
      </c>
      <c r="FN1340" s="106">
        <f t="shared" si="3510"/>
        <v>1.0408499999999998</v>
      </c>
      <c r="FO1340" s="106">
        <f t="shared" si="3510"/>
        <v>1.0408499999999998</v>
      </c>
      <c r="FP1340" s="106">
        <f t="shared" si="3510"/>
        <v>1.0408499999999998</v>
      </c>
      <c r="FQ1340" s="106">
        <f t="shared" si="3510"/>
        <v>1.0408499999999998</v>
      </c>
      <c r="FR1340" s="106">
        <f t="shared" si="3510"/>
        <v>1.0408499999999998</v>
      </c>
      <c r="FS1340" s="106">
        <f t="shared" si="3510"/>
        <v>1.0408499999999998</v>
      </c>
      <c r="FT1340" s="106">
        <f t="shared" si="3510"/>
        <v>1.0408499999999998</v>
      </c>
      <c r="FU1340" s="106">
        <f t="shared" si="3510"/>
        <v>1.0408499999999998</v>
      </c>
      <c r="FV1340" s="106">
        <f t="shared" si="3510"/>
        <v>1.0408499999999998</v>
      </c>
      <c r="FW1340" s="106">
        <f t="shared" si="3510"/>
        <v>1.0408499999999998</v>
      </c>
      <c r="FX1340" s="106">
        <f t="shared" si="3510"/>
        <v>1.0408499999999998</v>
      </c>
      <c r="FY1340" s="106">
        <f t="shared" si="3510"/>
        <v>1.0408499999999998</v>
      </c>
      <c r="FZ1340" s="106">
        <f t="shared" si="3510"/>
        <v>1.0408499999999998</v>
      </c>
      <c r="GA1340" s="167">
        <f t="shared" ca="1" si="3510"/>
        <v>10.82835</v>
      </c>
      <c r="GB1340" s="167">
        <f t="shared" si="3510"/>
        <v>2.3360000000000003</v>
      </c>
      <c r="GC1340" s="152">
        <f t="shared" ca="1" si="3472"/>
        <v>0.21573000503308448</v>
      </c>
      <c r="GD1340" s="106">
        <f t="shared" ref="GD1340:HG1340" si="3511">GD22+GD44</f>
        <v>1.0408499999999998</v>
      </c>
      <c r="GE1340" s="106">
        <f t="shared" si="3511"/>
        <v>1.0408499999999998</v>
      </c>
      <c r="GF1340" s="106">
        <f t="shared" si="3511"/>
        <v>1.0408499999999998</v>
      </c>
      <c r="GG1340" s="106">
        <f t="shared" si="3511"/>
        <v>1.0408499999999998</v>
      </c>
      <c r="GH1340" s="106">
        <f t="shared" si="3511"/>
        <v>1.0408499999999998</v>
      </c>
      <c r="GI1340" s="106">
        <f t="shared" si="3511"/>
        <v>1.0408499999999998</v>
      </c>
      <c r="GJ1340" s="106">
        <f t="shared" si="3511"/>
        <v>1.0408499999999998</v>
      </c>
      <c r="GK1340" s="106">
        <f t="shared" si="3511"/>
        <v>0.59039999999999992</v>
      </c>
      <c r="GL1340" s="106">
        <f t="shared" si="3511"/>
        <v>0.59039999999999992</v>
      </c>
      <c r="GM1340" s="106">
        <f t="shared" si="3511"/>
        <v>0.59039999999999992</v>
      </c>
      <c r="GN1340" s="106">
        <f t="shared" si="3511"/>
        <v>0.59039999999999992</v>
      </c>
      <c r="GO1340" s="106">
        <f t="shared" si="3511"/>
        <v>0.29519999999999996</v>
      </c>
      <c r="GP1340" s="106">
        <f t="shared" si="3511"/>
        <v>0.29519999999999996</v>
      </c>
      <c r="GQ1340" s="106">
        <f t="shared" si="3511"/>
        <v>0.29519999999999996</v>
      </c>
      <c r="GR1340" s="106">
        <f t="shared" si="3511"/>
        <v>0.29519999999999996</v>
      </c>
      <c r="GS1340" s="106">
        <f t="shared" si="3511"/>
        <v>0</v>
      </c>
      <c r="GT1340" s="106">
        <f t="shared" si="3511"/>
        <v>0</v>
      </c>
      <c r="GU1340" s="106">
        <f t="shared" si="3511"/>
        <v>0</v>
      </c>
      <c r="GV1340" s="106">
        <f t="shared" si="3511"/>
        <v>0</v>
      </c>
      <c r="GW1340" s="106">
        <f t="shared" si="3511"/>
        <v>0</v>
      </c>
      <c r="GX1340" s="106">
        <f t="shared" si="3511"/>
        <v>0</v>
      </c>
      <c r="GY1340" s="106">
        <f t="shared" si="3511"/>
        <v>0</v>
      </c>
      <c r="GZ1340" s="106">
        <f t="shared" si="3511"/>
        <v>0</v>
      </c>
      <c r="HA1340" s="106">
        <f t="shared" si="3511"/>
        <v>0</v>
      </c>
      <c r="HB1340" s="106">
        <f t="shared" si="3511"/>
        <v>0</v>
      </c>
      <c r="HC1340" s="106">
        <f t="shared" si="3511"/>
        <v>0</v>
      </c>
      <c r="HD1340" s="106">
        <f t="shared" si="3511"/>
        <v>0</v>
      </c>
      <c r="HE1340" s="106">
        <f t="shared" si="3511"/>
        <v>0</v>
      </c>
      <c r="HF1340" s="106">
        <f t="shared" si="3511"/>
        <v>0</v>
      </c>
      <c r="HG1340" s="106">
        <f t="shared" si="3511"/>
        <v>0</v>
      </c>
      <c r="HH1340" s="150"/>
      <c r="HI1340" s="150"/>
      <c r="HJ1340" s="152"/>
      <c r="HK1340" s="106">
        <f t="shared" ref="HK1340:IO1340" si="3512">HK22+HK44</f>
        <v>0</v>
      </c>
      <c r="HL1340" s="106">
        <f t="shared" si="3512"/>
        <v>0</v>
      </c>
      <c r="HM1340" s="106">
        <f t="shared" si="3512"/>
        <v>0</v>
      </c>
      <c r="HN1340" s="106">
        <f t="shared" si="3512"/>
        <v>0</v>
      </c>
      <c r="HO1340" s="106">
        <f t="shared" si="3512"/>
        <v>0</v>
      </c>
      <c r="HP1340" s="106">
        <f t="shared" si="3512"/>
        <v>0</v>
      </c>
      <c r="HQ1340" s="106">
        <f t="shared" si="3512"/>
        <v>0</v>
      </c>
      <c r="HR1340" s="106">
        <f t="shared" si="3512"/>
        <v>0</v>
      </c>
      <c r="HS1340" s="106">
        <f t="shared" si="3512"/>
        <v>0</v>
      </c>
      <c r="HT1340" s="106">
        <f t="shared" si="3512"/>
        <v>0</v>
      </c>
      <c r="HU1340" s="106">
        <f t="shared" si="3512"/>
        <v>0</v>
      </c>
      <c r="HV1340" s="106">
        <f t="shared" si="3512"/>
        <v>0</v>
      </c>
      <c r="HW1340" s="106">
        <f t="shared" si="3512"/>
        <v>0</v>
      </c>
      <c r="HX1340" s="106">
        <f t="shared" si="3512"/>
        <v>0</v>
      </c>
      <c r="HY1340" s="106">
        <f t="shared" si="3512"/>
        <v>0</v>
      </c>
      <c r="HZ1340" s="106">
        <f t="shared" si="3512"/>
        <v>0</v>
      </c>
      <c r="IA1340" s="106">
        <f t="shared" si="3512"/>
        <v>0</v>
      </c>
      <c r="IB1340" s="106">
        <f t="shared" si="3512"/>
        <v>0</v>
      </c>
      <c r="IC1340" s="106">
        <f t="shared" si="3512"/>
        <v>0</v>
      </c>
      <c r="ID1340" s="106">
        <f t="shared" si="3512"/>
        <v>0</v>
      </c>
      <c r="IE1340" s="106">
        <f t="shared" si="3512"/>
        <v>0</v>
      </c>
      <c r="IF1340" s="106">
        <f t="shared" si="3512"/>
        <v>0</v>
      </c>
      <c r="IG1340" s="106">
        <f t="shared" si="3512"/>
        <v>0</v>
      </c>
      <c r="IH1340" s="106">
        <f t="shared" si="3512"/>
        <v>0</v>
      </c>
      <c r="II1340" s="106">
        <f t="shared" si="3512"/>
        <v>0</v>
      </c>
      <c r="IJ1340" s="106">
        <f t="shared" si="3512"/>
        <v>0</v>
      </c>
      <c r="IK1340" s="106">
        <f t="shared" si="3512"/>
        <v>0</v>
      </c>
      <c r="IL1340" s="106">
        <f t="shared" si="3512"/>
        <v>0</v>
      </c>
      <c r="IM1340" s="106">
        <f t="shared" si="3512"/>
        <v>0</v>
      </c>
      <c r="IN1340" s="106">
        <f t="shared" si="3512"/>
        <v>0</v>
      </c>
      <c r="IO1340" s="106">
        <f t="shared" si="3512"/>
        <v>0</v>
      </c>
      <c r="IP1340" s="150"/>
      <c r="IQ1340" s="150"/>
      <c r="IR1340" s="152"/>
      <c r="IS1340" s="16"/>
      <c r="IT1340" s="16"/>
      <c r="IU1340" s="16"/>
      <c r="IV1340" s="16"/>
      <c r="IW1340" s="16"/>
      <c r="IX1340" s="16"/>
      <c r="IY1340" s="16"/>
      <c r="IZ1340" s="16"/>
      <c r="JA1340" s="16"/>
      <c r="JB1340" s="16"/>
      <c r="JC1340" s="16"/>
      <c r="JD1340" s="16"/>
      <c r="JE1340" s="16"/>
      <c r="JF1340" s="16"/>
      <c r="JG1340" s="16"/>
      <c r="JH1340" s="16"/>
      <c r="JI1340" s="16"/>
      <c r="JJ1340" s="16"/>
      <c r="JK1340" s="16"/>
      <c r="JL1340" s="16"/>
      <c r="JM1340" s="16"/>
      <c r="JN1340" s="16"/>
      <c r="JO1340" s="16"/>
      <c r="JP1340" s="16"/>
      <c r="JQ1340" s="16"/>
      <c r="JR1340" s="16"/>
      <c r="JS1340" s="16"/>
      <c r="JT1340" s="16"/>
      <c r="JU1340" s="23"/>
      <c r="JV1340" s="16"/>
      <c r="JW1340" s="150"/>
      <c r="JX1340" s="150"/>
      <c r="JY1340" s="152"/>
      <c r="JZ1340" s="16"/>
      <c r="KA1340" s="16"/>
      <c r="KB1340" s="16"/>
      <c r="KC1340" s="16"/>
      <c r="KD1340" s="16"/>
      <c r="KE1340" s="16"/>
      <c r="KF1340" s="16"/>
      <c r="KG1340" s="16"/>
      <c r="KH1340" s="16"/>
      <c r="KI1340" s="16"/>
      <c r="KJ1340" s="16"/>
      <c r="KK1340" s="16"/>
      <c r="KL1340" s="16"/>
      <c r="KM1340" s="16"/>
      <c r="KN1340" s="16"/>
      <c r="KO1340" s="16"/>
      <c r="KP1340" s="16"/>
      <c r="KQ1340" s="16"/>
      <c r="KR1340" s="16"/>
      <c r="KS1340" s="16"/>
      <c r="KT1340" s="16"/>
      <c r="KU1340" s="16"/>
      <c r="KV1340" s="16"/>
      <c r="KW1340" s="16"/>
      <c r="KX1340" s="16"/>
      <c r="KY1340" s="16"/>
      <c r="KZ1340" s="16"/>
      <c r="LA1340" s="16"/>
      <c r="LB1340" s="16"/>
      <c r="LC1340" s="16"/>
      <c r="LD1340" s="16"/>
      <c r="LE1340" s="150"/>
      <c r="LF1340" s="150"/>
      <c r="LG1340" s="152"/>
      <c r="LH1340" s="16"/>
      <c r="LI1340" s="16"/>
      <c r="LJ1340" s="16"/>
      <c r="LK1340" s="16"/>
      <c r="LL1340" s="16"/>
      <c r="LM1340" s="16"/>
      <c r="LN1340" s="16"/>
      <c r="LO1340" s="16"/>
      <c r="LP1340" s="16"/>
      <c r="LQ1340" s="16"/>
      <c r="LR1340" s="16"/>
      <c r="LS1340" s="16"/>
      <c r="LT1340" s="16"/>
      <c r="LU1340" s="16"/>
      <c r="LV1340" s="16"/>
      <c r="LW1340" s="16"/>
      <c r="LX1340" s="16"/>
      <c r="LY1340" s="16"/>
      <c r="LZ1340" s="16"/>
      <c r="MA1340" s="16"/>
      <c r="MB1340" s="16"/>
      <c r="MC1340" s="16"/>
      <c r="MD1340" s="16"/>
      <c r="ME1340" s="16"/>
      <c r="MF1340" s="16"/>
      <c r="MG1340" s="16"/>
      <c r="MH1340" s="16"/>
      <c r="MI1340" s="16"/>
      <c r="MJ1340" s="16"/>
      <c r="MK1340" s="16"/>
      <c r="ML1340" s="16"/>
    </row>
    <row r="1341" spans="1:350" ht="13.9" customHeight="1" outlineLevel="1" x14ac:dyDescent="0.2">
      <c r="A1341" s="296"/>
      <c r="B1341" s="297"/>
      <c r="C1341" s="155"/>
      <c r="D1341" s="155"/>
      <c r="E1341" s="155"/>
      <c r="F1341" s="155"/>
      <c r="G1341" s="176"/>
      <c r="H1341" s="171"/>
      <c r="I1341" s="171"/>
      <c r="J1341" s="155"/>
      <c r="K1341" s="155"/>
      <c r="L1341" s="172"/>
      <c r="M1341" s="172"/>
      <c r="N1341" s="178"/>
      <c r="O1341" s="157"/>
      <c r="P1341" s="17" t="s">
        <v>26</v>
      </c>
      <c r="Q1341" s="168"/>
      <c r="R1341" s="168"/>
      <c r="S1341" s="153"/>
      <c r="T1341" s="64">
        <f t="shared" ref="T1341:AW1341" si="3513">T23+T45</f>
        <v>0</v>
      </c>
      <c r="U1341" s="64">
        <f t="shared" si="3513"/>
        <v>0</v>
      </c>
      <c r="V1341" s="64">
        <f t="shared" si="3513"/>
        <v>0</v>
      </c>
      <c r="W1341" s="64">
        <f t="shared" si="3513"/>
        <v>0</v>
      </c>
      <c r="X1341" s="64">
        <f t="shared" si="3513"/>
        <v>0</v>
      </c>
      <c r="Y1341" s="64">
        <f t="shared" si="3513"/>
        <v>0.02</v>
      </c>
      <c r="Z1341" s="64">
        <f t="shared" si="3513"/>
        <v>0.1</v>
      </c>
      <c r="AA1341" s="64">
        <f t="shared" si="3513"/>
        <v>0</v>
      </c>
      <c r="AB1341" s="64">
        <f t="shared" si="3513"/>
        <v>0.08</v>
      </c>
      <c r="AC1341" s="64">
        <f t="shared" si="3513"/>
        <v>0.12</v>
      </c>
      <c r="AD1341" s="64">
        <f t="shared" si="3513"/>
        <v>0.14000000000000001</v>
      </c>
      <c r="AE1341" s="64">
        <f t="shared" si="3513"/>
        <v>0.16</v>
      </c>
      <c r="AF1341" s="64">
        <f t="shared" si="3513"/>
        <v>5.1999999999999998E-2</v>
      </c>
      <c r="AG1341" s="64">
        <f t="shared" si="3513"/>
        <v>7.0000000000000007E-2</v>
      </c>
      <c r="AH1341" s="64">
        <f t="shared" si="3513"/>
        <v>0.04</v>
      </c>
      <c r="AI1341" s="64">
        <f t="shared" si="3513"/>
        <v>0.14000000000000001</v>
      </c>
      <c r="AJ1341" s="64">
        <f t="shared" si="3513"/>
        <v>0.14000000000000001</v>
      </c>
      <c r="AK1341" s="64">
        <f t="shared" si="3513"/>
        <v>0.12</v>
      </c>
      <c r="AL1341" s="64">
        <f t="shared" si="3513"/>
        <v>0.157</v>
      </c>
      <c r="AM1341" s="64">
        <f t="shared" si="3513"/>
        <v>0.14199999999999999</v>
      </c>
      <c r="AN1341" s="64">
        <f t="shared" si="3513"/>
        <v>0.14000000000000001</v>
      </c>
      <c r="AO1341" s="64">
        <f t="shared" si="3513"/>
        <v>7.0000000000000007E-2</v>
      </c>
      <c r="AP1341" s="64">
        <f t="shared" si="3513"/>
        <v>0.14000000000000001</v>
      </c>
      <c r="AQ1341" s="64">
        <f t="shared" si="3513"/>
        <v>0.16</v>
      </c>
      <c r="AR1341" s="64">
        <f t="shared" si="3513"/>
        <v>0.11</v>
      </c>
      <c r="AS1341" s="64">
        <f t="shared" si="3513"/>
        <v>0.14000000000000001</v>
      </c>
      <c r="AT1341" s="64">
        <f t="shared" si="3513"/>
        <v>0</v>
      </c>
      <c r="AU1341" s="64">
        <f t="shared" si="3513"/>
        <v>0.11</v>
      </c>
      <c r="AV1341" s="64">
        <f t="shared" si="3513"/>
        <v>0.06</v>
      </c>
      <c r="AW1341" s="64">
        <f t="shared" si="3513"/>
        <v>0.11</v>
      </c>
      <c r="AX1341" s="168"/>
      <c r="AY1341" s="168"/>
      <c r="AZ1341" s="153"/>
      <c r="BA1341" s="64">
        <f t="shared" ref="BA1341:CE1341" si="3514">BA23+BA45</f>
        <v>0.14000000000000001</v>
      </c>
      <c r="BB1341" s="64">
        <f t="shared" si="3514"/>
        <v>0.08</v>
      </c>
      <c r="BC1341" s="64">
        <f t="shared" si="3514"/>
        <v>0.08</v>
      </c>
      <c r="BD1341" s="64">
        <f t="shared" si="3514"/>
        <v>0.14000000000000001</v>
      </c>
      <c r="BE1341" s="64">
        <f t="shared" si="3514"/>
        <v>7.0000000000000007E-2</v>
      </c>
      <c r="BF1341" s="64">
        <f t="shared" si="3514"/>
        <v>0.13</v>
      </c>
      <c r="BG1341" s="64">
        <f t="shared" si="3514"/>
        <v>0.14000000000000001</v>
      </c>
      <c r="BH1341" s="64">
        <f t="shared" si="3514"/>
        <v>0.17</v>
      </c>
      <c r="BI1341" s="64">
        <f t="shared" si="3514"/>
        <v>0.16</v>
      </c>
      <c r="BJ1341" s="64">
        <f t="shared" si="3514"/>
        <v>0.13</v>
      </c>
      <c r="BK1341" s="64">
        <f t="shared" si="3514"/>
        <v>0.14000000000000001</v>
      </c>
      <c r="BL1341" s="64">
        <f t="shared" si="3514"/>
        <v>0.11</v>
      </c>
      <c r="BM1341" s="64">
        <f t="shared" si="3514"/>
        <v>0.12</v>
      </c>
      <c r="BN1341" s="64">
        <f t="shared" si="3514"/>
        <v>0.11</v>
      </c>
      <c r="BO1341" s="64">
        <f t="shared" si="3514"/>
        <v>0.13</v>
      </c>
      <c r="BP1341" s="64">
        <f t="shared" si="3514"/>
        <v>0.11</v>
      </c>
      <c r="BQ1341" s="64">
        <f t="shared" si="3514"/>
        <v>0.13</v>
      </c>
      <c r="BR1341" s="64">
        <f t="shared" si="3514"/>
        <v>0.09</v>
      </c>
      <c r="BS1341" s="64">
        <f t="shared" si="3514"/>
        <v>0.09</v>
      </c>
      <c r="BT1341" s="64">
        <f t="shared" si="3514"/>
        <v>0.09</v>
      </c>
      <c r="BU1341" s="64">
        <f t="shared" si="3514"/>
        <v>0.09</v>
      </c>
      <c r="BV1341" s="64">
        <f t="shared" si="3514"/>
        <v>0.12</v>
      </c>
      <c r="BW1341" s="64">
        <f t="shared" si="3514"/>
        <v>0.11</v>
      </c>
      <c r="BX1341" s="64">
        <f t="shared" si="3514"/>
        <v>0.12</v>
      </c>
      <c r="BY1341" s="64">
        <f t="shared" si="3514"/>
        <v>0.11</v>
      </c>
      <c r="BZ1341" s="64">
        <f t="shared" si="3514"/>
        <v>0.11</v>
      </c>
      <c r="CA1341" s="64">
        <f t="shared" si="3514"/>
        <v>0.11</v>
      </c>
      <c r="CB1341" s="64">
        <f t="shared" si="3514"/>
        <v>0.12</v>
      </c>
      <c r="CC1341" s="64">
        <f t="shared" si="3514"/>
        <v>0.14000000000000001</v>
      </c>
      <c r="CD1341" s="64">
        <f t="shared" si="3514"/>
        <v>0.11</v>
      </c>
      <c r="CE1341" s="64">
        <f t="shared" si="3514"/>
        <v>0</v>
      </c>
      <c r="CF1341" s="168"/>
      <c r="CG1341" s="168"/>
      <c r="CH1341" s="153"/>
      <c r="CI1341" s="64">
        <f t="shared" ref="CI1341:DM1341" si="3515">CI23+CI45</f>
        <v>0</v>
      </c>
      <c r="CJ1341" s="64">
        <f t="shared" si="3515"/>
        <v>0.11</v>
      </c>
      <c r="CK1341" s="64">
        <f t="shared" si="3515"/>
        <v>0.15</v>
      </c>
      <c r="CL1341" s="64">
        <f t="shared" si="3515"/>
        <v>0.09</v>
      </c>
      <c r="CM1341" s="64">
        <f t="shared" si="3515"/>
        <v>0.09</v>
      </c>
      <c r="CN1341" s="64">
        <f t="shared" si="3515"/>
        <v>0.1</v>
      </c>
      <c r="CO1341" s="64">
        <f t="shared" si="3515"/>
        <v>0.15</v>
      </c>
      <c r="CP1341" s="96">
        <f t="shared" si="3515"/>
        <v>0.11</v>
      </c>
      <c r="CQ1341" s="96">
        <f t="shared" si="3515"/>
        <v>0.11</v>
      </c>
      <c r="CR1341" s="96">
        <f t="shared" si="3515"/>
        <v>0.14000000000000001</v>
      </c>
      <c r="CS1341" s="96">
        <f t="shared" si="3515"/>
        <v>0.11</v>
      </c>
      <c r="CT1341" s="96">
        <f t="shared" si="3515"/>
        <v>0.11</v>
      </c>
      <c r="CU1341" s="96">
        <f t="shared" si="3515"/>
        <v>0.1656</v>
      </c>
      <c r="CV1341" s="97">
        <f t="shared" si="3515"/>
        <v>0.22499999999999998</v>
      </c>
      <c r="CW1341" s="97">
        <f t="shared" si="3515"/>
        <v>0.25900000000000001</v>
      </c>
      <c r="CX1341" s="96">
        <f t="shared" si="3515"/>
        <v>0.60599999999999998</v>
      </c>
      <c r="CY1341" s="96">
        <f t="shared" si="3515"/>
        <v>0.57299999999999995</v>
      </c>
      <c r="CZ1341" s="96">
        <f t="shared" si="3515"/>
        <v>0.79899999999999993</v>
      </c>
      <c r="DA1341" s="96">
        <f t="shared" si="3515"/>
        <v>0.90500000000000003</v>
      </c>
      <c r="DB1341" s="96">
        <f t="shared" si="3515"/>
        <v>0.95</v>
      </c>
      <c r="DC1341" s="96">
        <f t="shared" si="3515"/>
        <v>0.66700000000000004</v>
      </c>
      <c r="DD1341" s="96">
        <f t="shared" si="3515"/>
        <v>0.42399999999999999</v>
      </c>
      <c r="DE1341" s="96">
        <f t="shared" si="3515"/>
        <v>0.41600000000000004</v>
      </c>
      <c r="DF1341" s="96">
        <f t="shared" si="3515"/>
        <v>0.115</v>
      </c>
      <c r="DG1341" s="96">
        <f t="shared" si="3515"/>
        <v>0.193</v>
      </c>
      <c r="DH1341" s="96">
        <f t="shared" si="3515"/>
        <v>0.36499999999999999</v>
      </c>
      <c r="DI1341" s="96">
        <f t="shared" si="3515"/>
        <v>0.39</v>
      </c>
      <c r="DJ1341" s="96">
        <f t="shared" si="3515"/>
        <v>0.11</v>
      </c>
      <c r="DK1341" s="96">
        <f t="shared" si="3515"/>
        <v>0</v>
      </c>
      <c r="DL1341" s="96">
        <f t="shared" si="3515"/>
        <v>0.36499999999999999</v>
      </c>
      <c r="DM1341" s="96">
        <f t="shared" si="3515"/>
        <v>0.124</v>
      </c>
      <c r="DN1341" s="168"/>
      <c r="DO1341" s="168"/>
      <c r="DP1341" s="153"/>
      <c r="DQ1341" s="64">
        <f t="shared" ref="DQ1341:ER1341" si="3516">DQ23+DQ45</f>
        <v>0.58000000000000007</v>
      </c>
      <c r="DR1341" s="64">
        <f t="shared" si="3516"/>
        <v>0.65</v>
      </c>
      <c r="DS1341" s="64">
        <f t="shared" si="3516"/>
        <v>0.75600000000000001</v>
      </c>
      <c r="DT1341" s="64">
        <f t="shared" si="3516"/>
        <v>1.044</v>
      </c>
      <c r="DU1341" s="64">
        <f t="shared" si="3516"/>
        <v>1.2469999999999999</v>
      </c>
      <c r="DV1341" s="64">
        <f t="shared" si="3509"/>
        <v>1.7410000000000001</v>
      </c>
      <c r="DW1341" s="64">
        <f t="shared" si="3509"/>
        <v>1.8679999999999999</v>
      </c>
      <c r="DX1341" s="64">
        <f t="shared" si="3509"/>
        <v>1.651</v>
      </c>
      <c r="DY1341" s="64">
        <f t="shared" si="3509"/>
        <v>1.8130000000000002</v>
      </c>
      <c r="DZ1341" s="110">
        <f t="shared" si="3509"/>
        <v>1.8970000000000002</v>
      </c>
      <c r="EA1341" s="64">
        <f t="shared" si="3509"/>
        <v>1.708</v>
      </c>
      <c r="EB1341" s="64">
        <f t="shared" si="3516"/>
        <v>1.8420000000000001</v>
      </c>
      <c r="EC1341" s="110">
        <f t="shared" si="3516"/>
        <v>1.7509999999999999</v>
      </c>
      <c r="ED1341" s="126">
        <f t="shared" si="3516"/>
        <v>1.6097000000000001</v>
      </c>
      <c r="EE1341" s="110">
        <f t="shared" si="3516"/>
        <v>1.891</v>
      </c>
      <c r="EF1341" s="110">
        <f t="shared" si="3516"/>
        <v>1.9450000000000001</v>
      </c>
      <c r="EG1341" s="110">
        <f t="shared" si="3516"/>
        <v>1.831</v>
      </c>
      <c r="EH1341" s="110">
        <f t="shared" si="3516"/>
        <v>0.76500000000000001</v>
      </c>
      <c r="EI1341" s="64">
        <f t="shared" si="3516"/>
        <v>1.556</v>
      </c>
      <c r="EJ1341" s="64">
        <f t="shared" si="3516"/>
        <v>0.82099999999999995</v>
      </c>
      <c r="EK1341" s="64">
        <f t="shared" si="3516"/>
        <v>1.9340000000000002</v>
      </c>
      <c r="EL1341" s="64">
        <f t="shared" si="3516"/>
        <v>2.1059999999999999</v>
      </c>
      <c r="EM1341" s="64">
        <f t="shared" si="3516"/>
        <v>1.524</v>
      </c>
      <c r="EN1341" s="64">
        <f t="shared" si="3516"/>
        <v>1.657</v>
      </c>
      <c r="EO1341" s="64">
        <f t="shared" si="3516"/>
        <v>1.6669999999999998</v>
      </c>
      <c r="EP1341" s="64">
        <f t="shared" si="3516"/>
        <v>1.65</v>
      </c>
      <c r="EQ1341" s="64">
        <f t="shared" si="3516"/>
        <v>1.7590000000000001</v>
      </c>
      <c r="ER1341" s="64">
        <f t="shared" si="3516"/>
        <v>1.4279999999999999</v>
      </c>
      <c r="ES1341" s="168"/>
      <c r="ET1341" s="168"/>
      <c r="EU1341" s="153"/>
      <c r="EV1341" s="126">
        <f t="shared" ref="EV1341:FZ1341" si="3517">EV23+EV45</f>
        <v>2.1</v>
      </c>
      <c r="EW1341" s="126">
        <f t="shared" si="3517"/>
        <v>1.99</v>
      </c>
      <c r="EX1341" s="126">
        <f t="shared" si="3517"/>
        <v>1.1160000000000001</v>
      </c>
      <c r="EY1341" s="126">
        <f t="shared" si="3517"/>
        <v>1.5960000000000001</v>
      </c>
      <c r="EZ1341" s="126">
        <f t="shared" si="3517"/>
        <v>1.639</v>
      </c>
      <c r="FA1341" s="126">
        <f t="shared" si="3517"/>
        <v>1.9609999999999999</v>
      </c>
      <c r="FB1341" s="126">
        <f t="shared" si="3517"/>
        <v>2.0219999999999998</v>
      </c>
      <c r="FC1341" s="97">
        <f t="shared" si="3517"/>
        <v>2.3050000000000002</v>
      </c>
      <c r="FD1341" s="96">
        <f t="shared" si="3517"/>
        <v>1.6640000000000001</v>
      </c>
      <c r="FE1341" s="97">
        <f t="shared" si="3517"/>
        <v>1.4020000000000001</v>
      </c>
      <c r="FF1341" s="97">
        <f t="shared" si="3517"/>
        <v>1.873</v>
      </c>
      <c r="FG1341" s="97">
        <f t="shared" si="3517"/>
        <v>1.575</v>
      </c>
      <c r="FH1341" s="96">
        <f t="shared" si="3517"/>
        <v>1.21</v>
      </c>
      <c r="FI1341" s="96">
        <f t="shared" si="3517"/>
        <v>1.35</v>
      </c>
      <c r="FJ1341" s="97">
        <f t="shared" si="3517"/>
        <v>0.66999999999999993</v>
      </c>
      <c r="FK1341" s="97">
        <f t="shared" si="3517"/>
        <v>0.91599999999999993</v>
      </c>
      <c r="FL1341" s="97">
        <f t="shared" si="3517"/>
        <v>0.55699999999999994</v>
      </c>
      <c r="FM1341" s="97">
        <f t="shared" si="3517"/>
        <v>0.73899999999999999</v>
      </c>
      <c r="FN1341" s="97">
        <f t="shared" si="3517"/>
        <v>0.91299999999999992</v>
      </c>
      <c r="FO1341" s="97">
        <f>FO23+FO45</f>
        <v>1.0189999999999999</v>
      </c>
      <c r="FP1341" s="97">
        <f t="shared" si="3517"/>
        <v>1.073</v>
      </c>
      <c r="FQ1341" s="97">
        <f t="shared" si="3517"/>
        <v>0.53899999999999992</v>
      </c>
      <c r="FR1341" s="97">
        <f t="shared" si="3517"/>
        <v>0.67500000000000004</v>
      </c>
      <c r="FS1341" s="96">
        <f t="shared" si="3517"/>
        <v>0.28000000000000003</v>
      </c>
      <c r="FT1341" s="97">
        <f t="shared" si="3517"/>
        <v>0.98599999999999999</v>
      </c>
      <c r="FU1341" s="97">
        <f t="shared" si="3517"/>
        <v>0.85600000000000009</v>
      </c>
      <c r="FV1341" s="97">
        <f t="shared" si="3517"/>
        <v>1.27</v>
      </c>
      <c r="FW1341" s="96">
        <f t="shared" si="3517"/>
        <v>1.32</v>
      </c>
      <c r="FX1341" s="96">
        <f t="shared" si="3517"/>
        <v>0.6925</v>
      </c>
      <c r="FY1341" s="96">
        <f t="shared" si="3517"/>
        <v>0.26</v>
      </c>
      <c r="FZ1341" s="96">
        <f t="shared" si="3517"/>
        <v>0.13</v>
      </c>
      <c r="GA1341" s="168"/>
      <c r="GB1341" s="168"/>
      <c r="GC1341" s="153"/>
      <c r="GD1341" s="142">
        <f t="shared" ref="GD1341:HG1341" si="3518">GD23+GD45</f>
        <v>0.1</v>
      </c>
      <c r="GE1341" s="142">
        <f t="shared" si="3518"/>
        <v>7.0000000000000007E-2</v>
      </c>
      <c r="GF1341" s="142">
        <f t="shared" si="3518"/>
        <v>0.22</v>
      </c>
      <c r="GG1341" s="142">
        <f t="shared" si="3518"/>
        <v>0.13</v>
      </c>
      <c r="GH1341" s="110">
        <f t="shared" si="3518"/>
        <v>0.12</v>
      </c>
      <c r="GI1341" s="142">
        <f t="shared" si="3518"/>
        <v>0.18</v>
      </c>
      <c r="GJ1341" s="142">
        <f t="shared" si="3518"/>
        <v>0.06</v>
      </c>
      <c r="GK1341" s="142">
        <f t="shared" si="3518"/>
        <v>5.6999999999999995E-2</v>
      </c>
      <c r="GL1341" s="142">
        <f t="shared" si="3518"/>
        <v>0</v>
      </c>
      <c r="GM1341" s="110">
        <f t="shared" si="3518"/>
        <v>7.3000000000000009E-2</v>
      </c>
      <c r="GN1341" s="142">
        <f t="shared" si="3518"/>
        <v>0.06</v>
      </c>
      <c r="GO1341" s="142">
        <f t="shared" si="3518"/>
        <v>0.04</v>
      </c>
      <c r="GP1341" s="142">
        <f t="shared" si="3518"/>
        <v>0.02</v>
      </c>
      <c r="GQ1341" s="142">
        <f t="shared" si="3518"/>
        <v>0.42</v>
      </c>
      <c r="GR1341" s="142">
        <f t="shared" si="3518"/>
        <v>0.02</v>
      </c>
      <c r="GS1341" s="110">
        <f t="shared" si="3518"/>
        <v>0.04</v>
      </c>
      <c r="GT1341" s="142">
        <f t="shared" si="3518"/>
        <v>0.5</v>
      </c>
      <c r="GU1341" s="142">
        <f t="shared" si="3518"/>
        <v>1.2E-2</v>
      </c>
      <c r="GV1341" s="142">
        <f t="shared" si="3518"/>
        <v>0.01</v>
      </c>
      <c r="GW1341" s="142">
        <f t="shared" si="3518"/>
        <v>0.01</v>
      </c>
      <c r="GX1341" s="142">
        <f t="shared" si="3518"/>
        <v>0</v>
      </c>
      <c r="GY1341" s="142">
        <f t="shared" si="3518"/>
        <v>0.01</v>
      </c>
      <c r="GZ1341" s="142">
        <f t="shared" si="3518"/>
        <v>0.01</v>
      </c>
      <c r="HA1341" s="142">
        <f t="shared" si="3518"/>
        <v>0.01</v>
      </c>
      <c r="HB1341" s="142">
        <f t="shared" si="3518"/>
        <v>1.4E-2</v>
      </c>
      <c r="HC1341" s="142">
        <f t="shared" si="3518"/>
        <v>0.01</v>
      </c>
      <c r="HD1341" s="142">
        <f t="shared" si="3518"/>
        <v>0.14000000000000001</v>
      </c>
      <c r="HE1341" s="142">
        <f t="shared" si="3518"/>
        <v>0</v>
      </c>
      <c r="HF1341" s="142">
        <f t="shared" si="3518"/>
        <v>0</v>
      </c>
      <c r="HG1341" s="142">
        <f t="shared" si="3518"/>
        <v>0</v>
      </c>
      <c r="HH1341" s="151"/>
      <c r="HI1341" s="151"/>
      <c r="HJ1341" s="153"/>
      <c r="HK1341" s="142">
        <f t="shared" ref="HK1341:IO1341" si="3519">HK23+HK45</f>
        <v>0</v>
      </c>
      <c r="HL1341" s="142">
        <f t="shared" si="3519"/>
        <v>0</v>
      </c>
      <c r="HM1341" s="142">
        <f t="shared" si="3519"/>
        <v>0</v>
      </c>
      <c r="HN1341" s="142">
        <f t="shared" si="3519"/>
        <v>0</v>
      </c>
      <c r="HO1341" s="142">
        <f t="shared" si="3519"/>
        <v>0</v>
      </c>
      <c r="HP1341" s="142">
        <f t="shared" si="3519"/>
        <v>0</v>
      </c>
      <c r="HQ1341" s="142">
        <f t="shared" si="3519"/>
        <v>0</v>
      </c>
      <c r="HR1341" s="142">
        <f t="shared" si="3519"/>
        <v>0</v>
      </c>
      <c r="HS1341" s="142">
        <f t="shared" si="3519"/>
        <v>0</v>
      </c>
      <c r="HT1341" s="142">
        <f t="shared" si="3519"/>
        <v>0</v>
      </c>
      <c r="HU1341" s="142">
        <f t="shared" si="3519"/>
        <v>0</v>
      </c>
      <c r="HV1341" s="142">
        <f t="shared" si="3519"/>
        <v>0</v>
      </c>
      <c r="HW1341" s="142">
        <f t="shared" si="3519"/>
        <v>0</v>
      </c>
      <c r="HX1341" s="142">
        <f t="shared" si="3519"/>
        <v>0</v>
      </c>
      <c r="HY1341" s="142">
        <f t="shared" si="3519"/>
        <v>0</v>
      </c>
      <c r="HZ1341" s="142">
        <f t="shared" si="3519"/>
        <v>0</v>
      </c>
      <c r="IA1341" s="142">
        <f t="shared" si="3519"/>
        <v>0</v>
      </c>
      <c r="IB1341" s="142">
        <f t="shared" si="3519"/>
        <v>0</v>
      </c>
      <c r="IC1341" s="142">
        <f t="shared" si="3519"/>
        <v>0</v>
      </c>
      <c r="ID1341" s="142">
        <f t="shared" si="3519"/>
        <v>0</v>
      </c>
      <c r="IE1341" s="142">
        <f t="shared" si="3519"/>
        <v>0</v>
      </c>
      <c r="IF1341" s="142">
        <f t="shared" si="3519"/>
        <v>0</v>
      </c>
      <c r="IG1341" s="142">
        <f t="shared" si="3519"/>
        <v>0</v>
      </c>
      <c r="IH1341" s="142">
        <f t="shared" si="3519"/>
        <v>0</v>
      </c>
      <c r="II1341" s="142">
        <f t="shared" si="3519"/>
        <v>0</v>
      </c>
      <c r="IJ1341" s="142">
        <f t="shared" si="3519"/>
        <v>0</v>
      </c>
      <c r="IK1341" s="142">
        <f t="shared" si="3519"/>
        <v>0</v>
      </c>
      <c r="IL1341" s="142">
        <f t="shared" si="3519"/>
        <v>0</v>
      </c>
      <c r="IM1341" s="142">
        <f t="shared" si="3519"/>
        <v>0</v>
      </c>
      <c r="IN1341" s="142">
        <f t="shared" si="3519"/>
        <v>0</v>
      </c>
      <c r="IO1341" s="142">
        <f t="shared" si="3519"/>
        <v>0</v>
      </c>
      <c r="IP1341" s="151"/>
      <c r="IQ1341" s="151"/>
      <c r="IR1341" s="153"/>
      <c r="IS1341" s="24"/>
      <c r="IT1341" s="24"/>
      <c r="IU1341" s="24"/>
      <c r="IV1341" s="24"/>
      <c r="IW1341" s="24"/>
      <c r="IX1341" s="24"/>
      <c r="IY1341" s="24"/>
      <c r="IZ1341" s="24"/>
      <c r="JA1341" s="24"/>
      <c r="JB1341" s="24"/>
      <c r="JC1341" s="24"/>
      <c r="JD1341" s="24"/>
      <c r="JE1341" s="24"/>
      <c r="JF1341" s="24"/>
      <c r="JG1341" s="24"/>
      <c r="JH1341" s="24"/>
      <c r="JI1341" s="24"/>
      <c r="JJ1341" s="24"/>
      <c r="JK1341" s="24"/>
      <c r="JL1341" s="24"/>
      <c r="JM1341" s="24"/>
      <c r="JN1341" s="24"/>
      <c r="JO1341" s="24"/>
      <c r="JP1341" s="24"/>
      <c r="JQ1341" s="24"/>
      <c r="JR1341" s="24"/>
      <c r="JS1341" s="24"/>
      <c r="JT1341" s="24"/>
      <c r="JU1341" s="25"/>
      <c r="JV1341" s="24"/>
      <c r="JW1341" s="151"/>
      <c r="JX1341" s="151"/>
      <c r="JY1341" s="153"/>
      <c r="JZ1341" s="24"/>
      <c r="KA1341" s="24"/>
      <c r="KB1341" s="24"/>
      <c r="KC1341" s="24"/>
      <c r="KD1341" s="24"/>
      <c r="KE1341" s="24"/>
      <c r="KF1341" s="24"/>
      <c r="KG1341" s="24"/>
      <c r="KH1341" s="24"/>
      <c r="KI1341" s="24"/>
      <c r="KJ1341" s="24"/>
      <c r="KK1341" s="24"/>
      <c r="KL1341" s="24"/>
      <c r="KM1341" s="24"/>
      <c r="KN1341" s="24"/>
      <c r="KO1341" s="24"/>
      <c r="KP1341" s="24"/>
      <c r="KQ1341" s="24"/>
      <c r="KR1341" s="24"/>
      <c r="KS1341" s="24"/>
      <c r="KT1341" s="24"/>
      <c r="KU1341" s="24"/>
      <c r="KV1341" s="24"/>
      <c r="KW1341" s="24"/>
      <c r="KX1341" s="24"/>
      <c r="KY1341" s="24"/>
      <c r="KZ1341" s="24"/>
      <c r="LA1341" s="24"/>
      <c r="LB1341" s="24"/>
      <c r="LC1341" s="24"/>
      <c r="LD1341" s="24"/>
      <c r="LE1341" s="151"/>
      <c r="LF1341" s="151"/>
      <c r="LG1341" s="153"/>
      <c r="LH1341" s="24"/>
      <c r="LI1341" s="24"/>
      <c r="LJ1341" s="24"/>
      <c r="LK1341" s="24"/>
      <c r="LL1341" s="24"/>
      <c r="LM1341" s="24"/>
      <c r="LN1341" s="24"/>
      <c r="LO1341" s="24"/>
      <c r="LP1341" s="24"/>
      <c r="LQ1341" s="24"/>
      <c r="LR1341" s="24"/>
      <c r="LS1341" s="24"/>
      <c r="LT1341" s="24"/>
      <c r="LU1341" s="24"/>
      <c r="LV1341" s="24"/>
      <c r="LW1341" s="24"/>
      <c r="LX1341" s="24"/>
      <c r="LY1341" s="24"/>
      <c r="LZ1341" s="24"/>
      <c r="MA1341" s="24"/>
      <c r="MB1341" s="24"/>
      <c r="MC1341" s="24"/>
      <c r="MD1341" s="24"/>
      <c r="ME1341" s="24"/>
      <c r="MF1341" s="24"/>
      <c r="MG1341" s="24"/>
      <c r="MH1341" s="24"/>
      <c r="MI1341" s="24"/>
      <c r="MJ1341" s="24"/>
      <c r="MK1341" s="24"/>
      <c r="ML1341" s="24"/>
    </row>
    <row r="1342" spans="1:350" ht="13.9" customHeight="1" outlineLevel="1" x14ac:dyDescent="0.2">
      <c r="A1342" s="296"/>
      <c r="B1342" s="297"/>
      <c r="C1342" s="154" t="s">
        <v>105</v>
      </c>
      <c r="D1342" s="167">
        <f>D24+D46</f>
        <v>13182</v>
      </c>
      <c r="E1342" s="167">
        <f>E24+E46</f>
        <v>1466</v>
      </c>
      <c r="F1342" s="167">
        <f>F24+F46</f>
        <v>11716</v>
      </c>
      <c r="G1342" s="175"/>
      <c r="H1342" s="170">
        <v>41400</v>
      </c>
      <c r="I1342" s="170">
        <v>41743</v>
      </c>
      <c r="J1342" s="167">
        <f>J24+J46</f>
        <v>13182</v>
      </c>
      <c r="K1342" s="167">
        <f>K24+K46</f>
        <v>13182</v>
      </c>
      <c r="L1342" s="172">
        <f>K1342/J1342</f>
        <v>1</v>
      </c>
      <c r="M1342" s="172">
        <f>K1342/D1342</f>
        <v>1</v>
      </c>
      <c r="N1342" s="177">
        <f ca="1">SUMIF(HK8:IO9,$O$5,HK1343:IO1343)-SUMIF(HK8:IO9,$Q$5,HK1343:IO1343)</f>
        <v>0</v>
      </c>
      <c r="O1342" s="156"/>
      <c r="P1342" s="16" t="s">
        <v>25</v>
      </c>
      <c r="Q1342" s="160">
        <f>Q24+Q46</f>
        <v>225</v>
      </c>
      <c r="R1342" s="160">
        <f>R24+R46</f>
        <v>272</v>
      </c>
      <c r="S1342" s="152">
        <f t="shared" si="3464"/>
        <v>1.2088888888888889</v>
      </c>
      <c r="T1342" s="16">
        <f t="shared" ref="T1342:AW1342" si="3520">T24+T46</f>
        <v>0</v>
      </c>
      <c r="U1342" s="16">
        <f t="shared" si="3520"/>
        <v>0</v>
      </c>
      <c r="V1342" s="16">
        <f t="shared" si="3520"/>
        <v>0</v>
      </c>
      <c r="W1342" s="16">
        <f t="shared" si="3520"/>
        <v>0</v>
      </c>
      <c r="X1342" s="16">
        <f t="shared" si="3520"/>
        <v>0</v>
      </c>
      <c r="Y1342" s="16">
        <f t="shared" si="3520"/>
        <v>9</v>
      </c>
      <c r="Z1342" s="16">
        <f t="shared" si="3520"/>
        <v>9</v>
      </c>
      <c r="AA1342" s="16">
        <f t="shared" si="3520"/>
        <v>9</v>
      </c>
      <c r="AB1342" s="16">
        <f t="shared" si="3520"/>
        <v>9</v>
      </c>
      <c r="AC1342" s="16">
        <f t="shared" si="3520"/>
        <v>9</v>
      </c>
      <c r="AD1342" s="16">
        <f t="shared" si="3520"/>
        <v>9</v>
      </c>
      <c r="AE1342" s="16">
        <f t="shared" si="3520"/>
        <v>9</v>
      </c>
      <c r="AF1342" s="16">
        <f t="shared" si="3520"/>
        <v>9</v>
      </c>
      <c r="AG1342" s="16">
        <f t="shared" si="3520"/>
        <v>9</v>
      </c>
      <c r="AH1342" s="16">
        <f t="shared" si="3520"/>
        <v>9</v>
      </c>
      <c r="AI1342" s="16">
        <f t="shared" si="3520"/>
        <v>9</v>
      </c>
      <c r="AJ1342" s="16">
        <f t="shared" si="3520"/>
        <v>9</v>
      </c>
      <c r="AK1342" s="16">
        <f t="shared" si="3520"/>
        <v>9</v>
      </c>
      <c r="AL1342" s="16">
        <f t="shared" si="3520"/>
        <v>9</v>
      </c>
      <c r="AM1342" s="16">
        <f t="shared" si="3520"/>
        <v>9</v>
      </c>
      <c r="AN1342" s="16">
        <f t="shared" si="3520"/>
        <v>9</v>
      </c>
      <c r="AO1342" s="16">
        <f t="shared" si="3520"/>
        <v>9</v>
      </c>
      <c r="AP1342" s="16">
        <f t="shared" si="3520"/>
        <v>9</v>
      </c>
      <c r="AQ1342" s="16">
        <f t="shared" si="3520"/>
        <v>9</v>
      </c>
      <c r="AR1342" s="16">
        <f t="shared" si="3520"/>
        <v>9</v>
      </c>
      <c r="AS1342" s="16">
        <f t="shared" si="3520"/>
        <v>9</v>
      </c>
      <c r="AT1342" s="16">
        <f t="shared" si="3520"/>
        <v>9</v>
      </c>
      <c r="AU1342" s="16">
        <f t="shared" si="3520"/>
        <v>9</v>
      </c>
      <c r="AV1342" s="16">
        <f t="shared" si="3520"/>
        <v>9</v>
      </c>
      <c r="AW1342" s="16">
        <f t="shared" si="3520"/>
        <v>9</v>
      </c>
      <c r="AX1342" s="160">
        <f ca="1">AX24+AX46</f>
        <v>420</v>
      </c>
      <c r="AY1342" s="160">
        <f>AY24+AY46</f>
        <v>369</v>
      </c>
      <c r="AZ1342" s="152">
        <f ca="1">AY1342/AX1342</f>
        <v>0.87857142857142856</v>
      </c>
      <c r="BA1342" s="16">
        <f t="shared" ref="BA1342:CE1342" si="3521">BA24+BA46</f>
        <v>14</v>
      </c>
      <c r="BB1342" s="16">
        <f t="shared" si="3521"/>
        <v>14</v>
      </c>
      <c r="BC1342" s="16">
        <f t="shared" si="3521"/>
        <v>14</v>
      </c>
      <c r="BD1342" s="16">
        <f t="shared" si="3521"/>
        <v>14</v>
      </c>
      <c r="BE1342" s="16">
        <f t="shared" si="3521"/>
        <v>14</v>
      </c>
      <c r="BF1342" s="16">
        <f t="shared" si="3521"/>
        <v>14</v>
      </c>
      <c r="BG1342" s="16">
        <f t="shared" si="3521"/>
        <v>14</v>
      </c>
      <c r="BH1342" s="16">
        <f t="shared" si="3521"/>
        <v>14</v>
      </c>
      <c r="BI1342" s="16">
        <f t="shared" si="3521"/>
        <v>14</v>
      </c>
      <c r="BJ1342" s="16">
        <f t="shared" si="3521"/>
        <v>14</v>
      </c>
      <c r="BK1342" s="16">
        <f t="shared" si="3521"/>
        <v>14</v>
      </c>
      <c r="BL1342" s="16">
        <f t="shared" si="3521"/>
        <v>14</v>
      </c>
      <c r="BM1342" s="16">
        <f t="shared" si="3521"/>
        <v>14</v>
      </c>
      <c r="BN1342" s="16">
        <f t="shared" si="3521"/>
        <v>14</v>
      </c>
      <c r="BO1342" s="16">
        <f t="shared" si="3521"/>
        <v>14</v>
      </c>
      <c r="BP1342" s="16">
        <f t="shared" si="3521"/>
        <v>14</v>
      </c>
      <c r="BQ1342" s="16">
        <f t="shared" si="3521"/>
        <v>14</v>
      </c>
      <c r="BR1342" s="16">
        <f t="shared" si="3521"/>
        <v>14</v>
      </c>
      <c r="BS1342" s="16">
        <f t="shared" si="3521"/>
        <v>14</v>
      </c>
      <c r="BT1342" s="16">
        <f t="shared" si="3521"/>
        <v>14</v>
      </c>
      <c r="BU1342" s="16">
        <f t="shared" si="3521"/>
        <v>14</v>
      </c>
      <c r="BV1342" s="16">
        <f t="shared" si="3521"/>
        <v>14</v>
      </c>
      <c r="BW1342" s="16">
        <f t="shared" si="3521"/>
        <v>14</v>
      </c>
      <c r="BX1342" s="16">
        <f t="shared" si="3521"/>
        <v>14</v>
      </c>
      <c r="BY1342" s="16">
        <f t="shared" si="3521"/>
        <v>14</v>
      </c>
      <c r="BZ1342" s="16">
        <f t="shared" si="3521"/>
        <v>14</v>
      </c>
      <c r="CA1342" s="16">
        <f t="shared" si="3521"/>
        <v>14</v>
      </c>
      <c r="CB1342" s="16">
        <f t="shared" si="3521"/>
        <v>14</v>
      </c>
      <c r="CC1342" s="16">
        <f t="shared" si="3521"/>
        <v>14</v>
      </c>
      <c r="CD1342" s="16">
        <f t="shared" si="3521"/>
        <v>14</v>
      </c>
      <c r="CE1342" s="16">
        <f t="shared" si="3521"/>
        <v>0</v>
      </c>
      <c r="CF1342" s="160">
        <f>CF24+CF46</f>
        <v>2495</v>
      </c>
      <c r="CG1342" s="160">
        <f>CG24+CG46</f>
        <v>950</v>
      </c>
      <c r="CH1342" s="152">
        <f t="shared" si="3467"/>
        <v>0.38076152304609218</v>
      </c>
      <c r="CI1342" s="16">
        <f t="shared" ref="CI1342:DM1342" si="3522">CI24+CI46</f>
        <v>0</v>
      </c>
      <c r="CJ1342" s="16">
        <f t="shared" si="3522"/>
        <v>0</v>
      </c>
      <c r="CK1342" s="16">
        <f t="shared" si="3522"/>
        <v>30</v>
      </c>
      <c r="CL1342" s="16">
        <f t="shared" si="3522"/>
        <v>30</v>
      </c>
      <c r="CM1342" s="16">
        <f t="shared" si="3522"/>
        <v>30</v>
      </c>
      <c r="CN1342" s="16">
        <f t="shared" si="3522"/>
        <v>30</v>
      </c>
      <c r="CO1342" s="16">
        <f t="shared" si="3522"/>
        <v>30</v>
      </c>
      <c r="CP1342" s="101">
        <f t="shared" si="3522"/>
        <v>30</v>
      </c>
      <c r="CQ1342" s="101">
        <f t="shared" si="3522"/>
        <v>30</v>
      </c>
      <c r="CR1342" s="101">
        <f t="shared" si="3522"/>
        <v>30</v>
      </c>
      <c r="CS1342" s="101">
        <f t="shared" si="3522"/>
        <v>30</v>
      </c>
      <c r="CT1342" s="101">
        <f t="shared" si="3522"/>
        <v>80</v>
      </c>
      <c r="CU1342" s="101">
        <f t="shared" si="3522"/>
        <v>80</v>
      </c>
      <c r="CV1342" s="101">
        <f t="shared" si="3522"/>
        <v>80</v>
      </c>
      <c r="CW1342" s="16">
        <f t="shared" si="3522"/>
        <v>90</v>
      </c>
      <c r="CX1342" s="16">
        <f t="shared" si="3522"/>
        <v>90</v>
      </c>
      <c r="CY1342" s="16">
        <f t="shared" si="3522"/>
        <v>90</v>
      </c>
      <c r="CZ1342" s="16">
        <f t="shared" si="3522"/>
        <v>90</v>
      </c>
      <c r="DA1342" s="16">
        <f t="shared" si="3522"/>
        <v>90</v>
      </c>
      <c r="DB1342" s="16">
        <f t="shared" si="3522"/>
        <v>90</v>
      </c>
      <c r="DC1342" s="16">
        <f t="shared" si="3522"/>
        <v>95</v>
      </c>
      <c r="DD1342" s="16">
        <f t="shared" si="3522"/>
        <v>135</v>
      </c>
      <c r="DE1342" s="16">
        <f t="shared" si="3522"/>
        <v>135</v>
      </c>
      <c r="DF1342" s="16">
        <f t="shared" si="3522"/>
        <v>135</v>
      </c>
      <c r="DG1342" s="16">
        <f t="shared" si="3522"/>
        <v>135</v>
      </c>
      <c r="DH1342" s="16">
        <f t="shared" si="3522"/>
        <v>135</v>
      </c>
      <c r="DI1342" s="16">
        <f t="shared" si="3522"/>
        <v>135</v>
      </c>
      <c r="DJ1342" s="16">
        <f t="shared" si="3522"/>
        <v>135</v>
      </c>
      <c r="DK1342" s="16">
        <f t="shared" si="3522"/>
        <v>135</v>
      </c>
      <c r="DL1342" s="16">
        <f t="shared" si="3522"/>
        <v>135</v>
      </c>
      <c r="DM1342" s="16">
        <f t="shared" si="3522"/>
        <v>135</v>
      </c>
      <c r="DN1342" s="160">
        <f>DN24+DN46</f>
        <v>3723</v>
      </c>
      <c r="DO1342" s="160">
        <f>DO24+DO46</f>
        <v>4107</v>
      </c>
      <c r="DP1342" s="152">
        <f>DO1342/DN1342</f>
        <v>1.1031426269137792</v>
      </c>
      <c r="DQ1342" s="16">
        <f t="shared" ref="DQ1342:ER1342" si="3523">DQ24+DQ46</f>
        <v>136</v>
      </c>
      <c r="DR1342" s="16">
        <f t="shared" si="3523"/>
        <v>136</v>
      </c>
      <c r="DS1342" s="16">
        <f t="shared" si="3523"/>
        <v>136</v>
      </c>
      <c r="DT1342" s="16">
        <f t="shared" si="3523"/>
        <v>136</v>
      </c>
      <c r="DU1342" s="16">
        <f t="shared" si="3523"/>
        <v>136</v>
      </c>
      <c r="DV1342" s="16">
        <f t="shared" si="3509"/>
        <v>136</v>
      </c>
      <c r="DW1342" s="16">
        <f t="shared" si="3509"/>
        <v>136</v>
      </c>
      <c r="DX1342" s="16">
        <f t="shared" si="3509"/>
        <v>136</v>
      </c>
      <c r="DY1342" s="16">
        <f t="shared" si="3509"/>
        <v>136</v>
      </c>
      <c r="DZ1342" s="16">
        <f t="shared" si="3509"/>
        <v>136</v>
      </c>
      <c r="EA1342" s="16">
        <f t="shared" si="3509"/>
        <v>136</v>
      </c>
      <c r="EB1342" s="16">
        <f t="shared" si="3523"/>
        <v>136</v>
      </c>
      <c r="EC1342" s="16">
        <f t="shared" si="3523"/>
        <v>136</v>
      </c>
      <c r="ED1342" s="16">
        <f t="shared" si="3523"/>
        <v>136</v>
      </c>
      <c r="EE1342" s="16">
        <f t="shared" si="3523"/>
        <v>136</v>
      </c>
      <c r="EF1342" s="16">
        <f t="shared" si="3523"/>
        <v>136</v>
      </c>
      <c r="EG1342" s="16">
        <f t="shared" si="3523"/>
        <v>136</v>
      </c>
      <c r="EH1342" s="16">
        <f t="shared" si="3523"/>
        <v>56</v>
      </c>
      <c r="EI1342" s="16">
        <f t="shared" si="3523"/>
        <v>136</v>
      </c>
      <c r="EJ1342" s="16">
        <f t="shared" si="3523"/>
        <v>136</v>
      </c>
      <c r="EK1342" s="16">
        <f t="shared" si="3523"/>
        <v>136</v>
      </c>
      <c r="EL1342" s="16">
        <f t="shared" si="3523"/>
        <v>136</v>
      </c>
      <c r="EM1342" s="16">
        <f t="shared" si="3523"/>
        <v>136</v>
      </c>
      <c r="EN1342" s="16">
        <f t="shared" si="3523"/>
        <v>135</v>
      </c>
      <c r="EO1342" s="16">
        <f t="shared" si="3523"/>
        <v>135</v>
      </c>
      <c r="EP1342" s="16">
        <f t="shared" si="3523"/>
        <v>135</v>
      </c>
      <c r="EQ1342" s="16">
        <f t="shared" si="3523"/>
        <v>135</v>
      </c>
      <c r="ER1342" s="16">
        <f t="shared" si="3523"/>
        <v>135</v>
      </c>
      <c r="ES1342" s="160">
        <f ca="1">ES24+ES46</f>
        <v>4185</v>
      </c>
      <c r="ET1342" s="160">
        <f>ET24+ET46</f>
        <v>5042</v>
      </c>
      <c r="EU1342" s="152">
        <f ca="1">ET1342/ES1342</f>
        <v>1.2047789725209079</v>
      </c>
      <c r="EV1342" s="129">
        <f t="shared" ref="EV1342:FZ1342" si="3524">EV24+EV46</f>
        <v>135</v>
      </c>
      <c r="EW1342" s="67">
        <f t="shared" si="3524"/>
        <v>135</v>
      </c>
      <c r="EX1342" s="129">
        <f t="shared" si="3524"/>
        <v>135</v>
      </c>
      <c r="EY1342" s="129">
        <f t="shared" si="3524"/>
        <v>135</v>
      </c>
      <c r="EZ1342" s="129">
        <f t="shared" si="3524"/>
        <v>135</v>
      </c>
      <c r="FA1342" s="129">
        <f t="shared" si="3524"/>
        <v>135</v>
      </c>
      <c r="FB1342" s="129">
        <f t="shared" si="3524"/>
        <v>135</v>
      </c>
      <c r="FC1342" s="101">
        <f t="shared" si="3524"/>
        <v>135</v>
      </c>
      <c r="FD1342" s="101">
        <f t="shared" si="3524"/>
        <v>135</v>
      </c>
      <c r="FE1342" s="101">
        <f t="shared" si="3524"/>
        <v>135</v>
      </c>
      <c r="FF1342" s="101">
        <f t="shared" si="3524"/>
        <v>135</v>
      </c>
      <c r="FG1342" s="101">
        <f t="shared" si="3524"/>
        <v>135</v>
      </c>
      <c r="FH1342" s="101">
        <f t="shared" si="3524"/>
        <v>135</v>
      </c>
      <c r="FI1342" s="101">
        <f t="shared" si="3524"/>
        <v>135</v>
      </c>
      <c r="FJ1342" s="129">
        <f t="shared" si="3524"/>
        <v>135</v>
      </c>
      <c r="FK1342" s="129">
        <f t="shared" si="3524"/>
        <v>135</v>
      </c>
      <c r="FL1342" s="129">
        <f t="shared" si="3524"/>
        <v>135</v>
      </c>
      <c r="FM1342" s="129">
        <f t="shared" si="3524"/>
        <v>135</v>
      </c>
      <c r="FN1342" s="129">
        <f t="shared" si="3524"/>
        <v>135</v>
      </c>
      <c r="FO1342" s="129">
        <f t="shared" si="3524"/>
        <v>135</v>
      </c>
      <c r="FP1342" s="129">
        <f t="shared" si="3524"/>
        <v>135</v>
      </c>
      <c r="FQ1342" s="129">
        <f t="shared" si="3524"/>
        <v>135</v>
      </c>
      <c r="FR1342" s="129">
        <f t="shared" si="3524"/>
        <v>135</v>
      </c>
      <c r="FS1342" s="129">
        <f t="shared" si="3524"/>
        <v>135</v>
      </c>
      <c r="FT1342" s="129">
        <f t="shared" si="3524"/>
        <v>135</v>
      </c>
      <c r="FU1342" s="129">
        <f t="shared" si="3524"/>
        <v>135</v>
      </c>
      <c r="FV1342" s="129">
        <f t="shared" si="3524"/>
        <v>135</v>
      </c>
      <c r="FW1342" s="129">
        <f t="shared" si="3524"/>
        <v>135</v>
      </c>
      <c r="FX1342" s="129">
        <f t="shared" si="3524"/>
        <v>135</v>
      </c>
      <c r="FY1342" s="129">
        <f t="shared" si="3524"/>
        <v>135</v>
      </c>
      <c r="FZ1342" s="129">
        <f t="shared" si="3524"/>
        <v>135</v>
      </c>
      <c r="GA1342" s="160">
        <f ca="1">GA24+GA46</f>
        <v>1425</v>
      </c>
      <c r="GB1342" s="160">
        <f>GB24+GB46</f>
        <v>976</v>
      </c>
      <c r="GC1342" s="152">
        <f t="shared" ca="1" si="3472"/>
        <v>0.68491228070175436</v>
      </c>
      <c r="GD1342" s="129">
        <f t="shared" ref="GD1342:HG1342" si="3525">GD24+GD46</f>
        <v>135</v>
      </c>
      <c r="GE1342" s="129">
        <f t="shared" si="3525"/>
        <v>135</v>
      </c>
      <c r="GF1342" s="129">
        <f t="shared" si="3525"/>
        <v>135</v>
      </c>
      <c r="GG1342" s="129">
        <f t="shared" si="3525"/>
        <v>135</v>
      </c>
      <c r="GH1342" s="129">
        <f t="shared" si="3525"/>
        <v>135</v>
      </c>
      <c r="GI1342" s="129">
        <f t="shared" si="3525"/>
        <v>135</v>
      </c>
      <c r="GJ1342" s="129">
        <f t="shared" si="3525"/>
        <v>135</v>
      </c>
      <c r="GK1342" s="129">
        <f t="shared" si="3525"/>
        <v>80</v>
      </c>
      <c r="GL1342" s="129">
        <f t="shared" si="3525"/>
        <v>80</v>
      </c>
      <c r="GM1342" s="129">
        <f t="shared" si="3525"/>
        <v>80</v>
      </c>
      <c r="GN1342" s="129">
        <f t="shared" si="3525"/>
        <v>80</v>
      </c>
      <c r="GO1342" s="129">
        <f t="shared" si="3525"/>
        <v>40</v>
      </c>
      <c r="GP1342" s="129">
        <f t="shared" si="3525"/>
        <v>40</v>
      </c>
      <c r="GQ1342" s="129">
        <f t="shared" si="3525"/>
        <v>40</v>
      </c>
      <c r="GR1342" s="129">
        <f t="shared" si="3525"/>
        <v>40</v>
      </c>
      <c r="GS1342" s="129">
        <f t="shared" si="3525"/>
        <v>0</v>
      </c>
      <c r="GT1342" s="129">
        <f t="shared" si="3525"/>
        <v>0</v>
      </c>
      <c r="GU1342" s="129">
        <f t="shared" si="3525"/>
        <v>0</v>
      </c>
      <c r="GV1342" s="129">
        <f t="shared" si="3525"/>
        <v>0</v>
      </c>
      <c r="GW1342" s="129">
        <f t="shared" si="3525"/>
        <v>0</v>
      </c>
      <c r="GX1342" s="129">
        <f t="shared" si="3525"/>
        <v>0</v>
      </c>
      <c r="GY1342" s="129">
        <f t="shared" si="3525"/>
        <v>0</v>
      </c>
      <c r="GZ1342" s="129">
        <f t="shared" si="3525"/>
        <v>0</v>
      </c>
      <c r="HA1342" s="129">
        <f t="shared" si="3525"/>
        <v>0</v>
      </c>
      <c r="HB1342" s="129">
        <f t="shared" si="3525"/>
        <v>0</v>
      </c>
      <c r="HC1342" s="129">
        <f t="shared" si="3525"/>
        <v>0</v>
      </c>
      <c r="HD1342" s="129">
        <f t="shared" si="3525"/>
        <v>0</v>
      </c>
      <c r="HE1342" s="129">
        <f t="shared" si="3525"/>
        <v>0</v>
      </c>
      <c r="HF1342" s="129">
        <f t="shared" si="3525"/>
        <v>0</v>
      </c>
      <c r="HG1342" s="129">
        <f t="shared" si="3525"/>
        <v>0</v>
      </c>
      <c r="HH1342" s="150"/>
      <c r="HI1342" s="150"/>
      <c r="HJ1342" s="152"/>
      <c r="HK1342" s="129">
        <f t="shared" ref="HK1342:IO1342" si="3526">HK24+HK46</f>
        <v>0</v>
      </c>
      <c r="HL1342" s="129">
        <f t="shared" si="3526"/>
        <v>0</v>
      </c>
      <c r="HM1342" s="129">
        <f t="shared" si="3526"/>
        <v>0</v>
      </c>
      <c r="HN1342" s="129">
        <f t="shared" si="3526"/>
        <v>0</v>
      </c>
      <c r="HO1342" s="129">
        <f t="shared" si="3526"/>
        <v>0</v>
      </c>
      <c r="HP1342" s="129">
        <f t="shared" si="3526"/>
        <v>0</v>
      </c>
      <c r="HQ1342" s="129">
        <f t="shared" si="3526"/>
        <v>0</v>
      </c>
      <c r="HR1342" s="129">
        <f t="shared" si="3526"/>
        <v>0</v>
      </c>
      <c r="HS1342" s="129">
        <f t="shared" si="3526"/>
        <v>0</v>
      </c>
      <c r="HT1342" s="129">
        <f t="shared" si="3526"/>
        <v>0</v>
      </c>
      <c r="HU1342" s="129">
        <f t="shared" si="3526"/>
        <v>0</v>
      </c>
      <c r="HV1342" s="129">
        <f t="shared" si="3526"/>
        <v>0</v>
      </c>
      <c r="HW1342" s="129">
        <f t="shared" si="3526"/>
        <v>0</v>
      </c>
      <c r="HX1342" s="129">
        <f t="shared" si="3526"/>
        <v>0</v>
      </c>
      <c r="HY1342" s="129">
        <f t="shared" si="3526"/>
        <v>0</v>
      </c>
      <c r="HZ1342" s="129">
        <f t="shared" si="3526"/>
        <v>0</v>
      </c>
      <c r="IA1342" s="129">
        <f t="shared" si="3526"/>
        <v>0</v>
      </c>
      <c r="IB1342" s="129">
        <f t="shared" si="3526"/>
        <v>0</v>
      </c>
      <c r="IC1342" s="129">
        <f t="shared" si="3526"/>
        <v>0</v>
      </c>
      <c r="ID1342" s="129">
        <f t="shared" si="3526"/>
        <v>0</v>
      </c>
      <c r="IE1342" s="129">
        <f t="shared" si="3526"/>
        <v>0</v>
      </c>
      <c r="IF1342" s="129">
        <f t="shared" si="3526"/>
        <v>0</v>
      </c>
      <c r="IG1342" s="129">
        <f t="shared" si="3526"/>
        <v>0</v>
      </c>
      <c r="IH1342" s="129">
        <f t="shared" si="3526"/>
        <v>0</v>
      </c>
      <c r="II1342" s="129">
        <f t="shared" si="3526"/>
        <v>0</v>
      </c>
      <c r="IJ1342" s="129">
        <f t="shared" si="3526"/>
        <v>0</v>
      </c>
      <c r="IK1342" s="129">
        <f t="shared" si="3526"/>
        <v>0</v>
      </c>
      <c r="IL1342" s="129">
        <f t="shared" si="3526"/>
        <v>0</v>
      </c>
      <c r="IM1342" s="129">
        <f t="shared" si="3526"/>
        <v>0</v>
      </c>
      <c r="IN1342" s="129">
        <f t="shared" si="3526"/>
        <v>0</v>
      </c>
      <c r="IO1342" s="129">
        <f t="shared" si="3526"/>
        <v>0</v>
      </c>
      <c r="IP1342" s="150"/>
      <c r="IQ1342" s="150"/>
      <c r="IR1342" s="152"/>
      <c r="IS1342" s="16"/>
      <c r="IT1342" s="16"/>
      <c r="IU1342" s="16"/>
      <c r="IV1342" s="16"/>
      <c r="IW1342" s="16"/>
      <c r="IX1342" s="16"/>
      <c r="IY1342" s="16"/>
      <c r="IZ1342" s="16"/>
      <c r="JA1342" s="16"/>
      <c r="JB1342" s="16"/>
      <c r="JC1342" s="16"/>
      <c r="JD1342" s="16"/>
      <c r="JE1342" s="16"/>
      <c r="JF1342" s="16"/>
      <c r="JG1342" s="16"/>
      <c r="JH1342" s="16"/>
      <c r="JI1342" s="16"/>
      <c r="JJ1342" s="16"/>
      <c r="JK1342" s="16"/>
      <c r="JL1342" s="16"/>
      <c r="JM1342" s="16"/>
      <c r="JN1342" s="16"/>
      <c r="JO1342" s="16"/>
      <c r="JP1342" s="16"/>
      <c r="JQ1342" s="16"/>
      <c r="JR1342" s="16"/>
      <c r="JS1342" s="16"/>
      <c r="JT1342" s="16"/>
      <c r="JU1342" s="23"/>
      <c r="JV1342" s="16"/>
      <c r="JW1342" s="150"/>
      <c r="JX1342" s="150"/>
      <c r="JY1342" s="152"/>
      <c r="JZ1342" s="16"/>
      <c r="KA1342" s="16"/>
      <c r="KB1342" s="16"/>
      <c r="KC1342" s="16"/>
      <c r="KD1342" s="16"/>
      <c r="KE1342" s="16"/>
      <c r="KF1342" s="16"/>
      <c r="KG1342" s="16"/>
      <c r="KH1342" s="16"/>
      <c r="KI1342" s="16"/>
      <c r="KJ1342" s="16"/>
      <c r="KK1342" s="16"/>
      <c r="KL1342" s="16"/>
      <c r="KM1342" s="16"/>
      <c r="KN1342" s="16"/>
      <c r="KO1342" s="16"/>
      <c r="KP1342" s="16"/>
      <c r="KQ1342" s="16"/>
      <c r="KR1342" s="16"/>
      <c r="KS1342" s="16"/>
      <c r="KT1342" s="16"/>
      <c r="KU1342" s="16"/>
      <c r="KV1342" s="16"/>
      <c r="KW1342" s="16"/>
      <c r="KX1342" s="16"/>
      <c r="KY1342" s="16"/>
      <c r="KZ1342" s="16"/>
      <c r="LA1342" s="16"/>
      <c r="LB1342" s="16"/>
      <c r="LC1342" s="16"/>
      <c r="LD1342" s="16"/>
      <c r="LE1342" s="150"/>
      <c r="LF1342" s="150"/>
      <c r="LG1342" s="152"/>
      <c r="LH1342" s="16"/>
      <c r="LI1342" s="16"/>
      <c r="LJ1342" s="16"/>
      <c r="LK1342" s="16"/>
      <c r="LL1342" s="16"/>
      <c r="LM1342" s="16"/>
      <c r="LN1342" s="16"/>
      <c r="LO1342" s="16"/>
      <c r="LP1342" s="16"/>
      <c r="LQ1342" s="16"/>
      <c r="LR1342" s="16"/>
      <c r="LS1342" s="16"/>
      <c r="LT1342" s="16"/>
      <c r="LU1342" s="16"/>
      <c r="LV1342" s="16"/>
      <c r="LW1342" s="16"/>
      <c r="LX1342" s="16"/>
      <c r="LY1342" s="16"/>
      <c r="LZ1342" s="16"/>
      <c r="MA1342" s="16"/>
      <c r="MB1342" s="16"/>
      <c r="MC1342" s="16"/>
      <c r="MD1342" s="16"/>
      <c r="ME1342" s="16"/>
      <c r="MF1342" s="16"/>
      <c r="MG1342" s="16"/>
      <c r="MH1342" s="16"/>
      <c r="MI1342" s="16"/>
      <c r="MJ1342" s="16"/>
      <c r="MK1342" s="16"/>
      <c r="ML1342" s="16"/>
    </row>
    <row r="1343" spans="1:350" ht="13.9" customHeight="1" outlineLevel="1" x14ac:dyDescent="0.2">
      <c r="A1343" s="188"/>
      <c r="B1343" s="295"/>
      <c r="C1343" s="155"/>
      <c r="D1343" s="155"/>
      <c r="E1343" s="155"/>
      <c r="F1343" s="155"/>
      <c r="G1343" s="176"/>
      <c r="H1343" s="171"/>
      <c r="I1343" s="171"/>
      <c r="J1343" s="155"/>
      <c r="K1343" s="155"/>
      <c r="L1343" s="172"/>
      <c r="M1343" s="172"/>
      <c r="N1343" s="178"/>
      <c r="O1343" s="157"/>
      <c r="P1343" s="17" t="s">
        <v>26</v>
      </c>
      <c r="Q1343" s="161"/>
      <c r="R1343" s="161"/>
      <c r="S1343" s="153"/>
      <c r="T1343" s="24">
        <f t="shared" ref="T1343:AW1343" si="3527">T25+T47</f>
        <v>0</v>
      </c>
      <c r="U1343" s="24">
        <f t="shared" si="3527"/>
        <v>0</v>
      </c>
      <c r="V1343" s="24">
        <f t="shared" si="3527"/>
        <v>0</v>
      </c>
      <c r="W1343" s="24">
        <f t="shared" si="3527"/>
        <v>0</v>
      </c>
      <c r="X1343" s="24">
        <f t="shared" si="3527"/>
        <v>0</v>
      </c>
      <c r="Y1343" s="24">
        <f t="shared" si="3527"/>
        <v>2</v>
      </c>
      <c r="Z1343" s="24">
        <f t="shared" si="3527"/>
        <v>9</v>
      </c>
      <c r="AA1343" s="24">
        <f t="shared" si="3527"/>
        <v>0</v>
      </c>
      <c r="AB1343" s="24">
        <f t="shared" si="3527"/>
        <v>8</v>
      </c>
      <c r="AC1343" s="24">
        <f t="shared" si="3527"/>
        <v>12</v>
      </c>
      <c r="AD1343" s="24">
        <f t="shared" si="3527"/>
        <v>14</v>
      </c>
      <c r="AE1343" s="24">
        <f t="shared" si="3527"/>
        <v>19</v>
      </c>
      <c r="AF1343" s="24">
        <f t="shared" si="3527"/>
        <v>4</v>
      </c>
      <c r="AG1343" s="24">
        <f t="shared" si="3527"/>
        <v>9</v>
      </c>
      <c r="AH1343" s="24">
        <f t="shared" si="3527"/>
        <v>4</v>
      </c>
      <c r="AI1343" s="24">
        <f t="shared" si="3527"/>
        <v>15</v>
      </c>
      <c r="AJ1343" s="24">
        <f t="shared" si="3527"/>
        <v>14</v>
      </c>
      <c r="AK1343" s="24">
        <f t="shared" si="3527"/>
        <v>14</v>
      </c>
      <c r="AL1343" s="24">
        <f t="shared" si="3527"/>
        <v>19</v>
      </c>
      <c r="AM1343" s="24">
        <f t="shared" si="3527"/>
        <v>19</v>
      </c>
      <c r="AN1343" s="24">
        <f t="shared" si="3527"/>
        <v>16</v>
      </c>
      <c r="AO1343" s="24">
        <f t="shared" si="3527"/>
        <v>8</v>
      </c>
      <c r="AP1343" s="24">
        <f t="shared" si="3527"/>
        <v>13</v>
      </c>
      <c r="AQ1343" s="24">
        <f t="shared" si="3527"/>
        <v>14</v>
      </c>
      <c r="AR1343" s="24">
        <f t="shared" si="3527"/>
        <v>10</v>
      </c>
      <c r="AS1343" s="24">
        <f t="shared" si="3527"/>
        <v>8</v>
      </c>
      <c r="AT1343" s="24">
        <f t="shared" si="3527"/>
        <v>0</v>
      </c>
      <c r="AU1343" s="24">
        <f t="shared" si="3527"/>
        <v>12</v>
      </c>
      <c r="AV1343" s="24">
        <f t="shared" si="3527"/>
        <v>5</v>
      </c>
      <c r="AW1343" s="24">
        <f t="shared" si="3527"/>
        <v>24</v>
      </c>
      <c r="AX1343" s="161"/>
      <c r="AY1343" s="161"/>
      <c r="AZ1343" s="153"/>
      <c r="BA1343" s="24">
        <f t="shared" ref="BA1343:CE1343" si="3528">BA25+BA47</f>
        <v>13</v>
      </c>
      <c r="BB1343" s="24">
        <f t="shared" si="3528"/>
        <v>8</v>
      </c>
      <c r="BC1343" s="24">
        <f t="shared" si="3528"/>
        <v>8</v>
      </c>
      <c r="BD1343" s="24">
        <f t="shared" si="3528"/>
        <v>13</v>
      </c>
      <c r="BE1343" s="24">
        <f t="shared" si="3528"/>
        <v>7</v>
      </c>
      <c r="BF1343" s="24">
        <f t="shared" si="3528"/>
        <v>13</v>
      </c>
      <c r="BG1343" s="24">
        <f t="shared" si="3528"/>
        <v>13</v>
      </c>
      <c r="BH1343" s="24">
        <f t="shared" si="3528"/>
        <v>16</v>
      </c>
      <c r="BI1343" s="24">
        <f t="shared" si="3528"/>
        <v>15</v>
      </c>
      <c r="BJ1343" s="24">
        <f t="shared" si="3528"/>
        <v>13</v>
      </c>
      <c r="BK1343" s="24">
        <f t="shared" si="3528"/>
        <v>15</v>
      </c>
      <c r="BL1343" s="24">
        <f t="shared" si="3528"/>
        <v>12</v>
      </c>
      <c r="BM1343" s="24">
        <f t="shared" si="3528"/>
        <v>13</v>
      </c>
      <c r="BN1343" s="24">
        <f t="shared" si="3528"/>
        <v>11</v>
      </c>
      <c r="BO1343" s="24">
        <f t="shared" si="3528"/>
        <v>14</v>
      </c>
      <c r="BP1343" s="24">
        <f t="shared" si="3528"/>
        <v>11</v>
      </c>
      <c r="BQ1343" s="24">
        <f t="shared" si="3528"/>
        <v>14</v>
      </c>
      <c r="BR1343" s="24">
        <f t="shared" si="3528"/>
        <v>11</v>
      </c>
      <c r="BS1343" s="24">
        <f t="shared" si="3528"/>
        <v>11</v>
      </c>
      <c r="BT1343" s="24">
        <f t="shared" si="3528"/>
        <v>12</v>
      </c>
      <c r="BU1343" s="24">
        <f t="shared" si="3528"/>
        <v>12</v>
      </c>
      <c r="BV1343" s="24">
        <f t="shared" si="3528"/>
        <v>12</v>
      </c>
      <c r="BW1343" s="24">
        <f t="shared" si="3528"/>
        <v>12</v>
      </c>
      <c r="BX1343" s="24">
        <f t="shared" si="3528"/>
        <v>12</v>
      </c>
      <c r="BY1343" s="24">
        <f t="shared" si="3528"/>
        <v>13</v>
      </c>
      <c r="BZ1343" s="24">
        <f t="shared" si="3528"/>
        <v>13</v>
      </c>
      <c r="CA1343" s="24">
        <f t="shared" si="3528"/>
        <v>12</v>
      </c>
      <c r="CB1343" s="24">
        <f t="shared" si="3528"/>
        <v>14</v>
      </c>
      <c r="CC1343" s="24">
        <f t="shared" si="3528"/>
        <v>15</v>
      </c>
      <c r="CD1343" s="24">
        <f t="shared" si="3528"/>
        <v>11</v>
      </c>
      <c r="CE1343" s="24">
        <f t="shared" si="3528"/>
        <v>0</v>
      </c>
      <c r="CF1343" s="161"/>
      <c r="CG1343" s="161"/>
      <c r="CH1343" s="153"/>
      <c r="CI1343" s="24">
        <f t="shared" ref="CI1343:DM1343" si="3529">CI25+CI47</f>
        <v>0</v>
      </c>
      <c r="CJ1343" s="24">
        <f t="shared" si="3529"/>
        <v>12</v>
      </c>
      <c r="CK1343" s="24">
        <f t="shared" si="3529"/>
        <v>15</v>
      </c>
      <c r="CL1343" s="24">
        <f t="shared" si="3529"/>
        <v>9</v>
      </c>
      <c r="CM1343" s="24">
        <f t="shared" si="3529"/>
        <v>10</v>
      </c>
      <c r="CN1343" s="24">
        <f t="shared" si="3529"/>
        <v>13</v>
      </c>
      <c r="CO1343" s="24">
        <f t="shared" si="3529"/>
        <v>16</v>
      </c>
      <c r="CP1343" s="95">
        <f t="shared" si="3529"/>
        <v>15</v>
      </c>
      <c r="CQ1343" s="95">
        <f t="shared" si="3529"/>
        <v>15</v>
      </c>
      <c r="CR1343" s="95">
        <f t="shared" si="3529"/>
        <v>15</v>
      </c>
      <c r="CS1343" s="95">
        <f t="shared" si="3529"/>
        <v>11</v>
      </c>
      <c r="CT1343" s="95">
        <f t="shared" si="3529"/>
        <v>14</v>
      </c>
      <c r="CU1343" s="95">
        <f t="shared" si="3529"/>
        <v>19</v>
      </c>
      <c r="CV1343" s="95">
        <f t="shared" si="3529"/>
        <v>20</v>
      </c>
      <c r="CW1343" s="95">
        <f t="shared" si="3529"/>
        <v>34</v>
      </c>
      <c r="CX1343" s="95">
        <f t="shared" si="3529"/>
        <v>66</v>
      </c>
      <c r="CY1343" s="95">
        <f t="shared" si="3529"/>
        <v>55</v>
      </c>
      <c r="CZ1343" s="95">
        <f t="shared" si="3529"/>
        <v>75</v>
      </c>
      <c r="DA1343" s="95">
        <f t="shared" si="3529"/>
        <v>98</v>
      </c>
      <c r="DB1343" s="95">
        <f t="shared" si="3529"/>
        <v>107</v>
      </c>
      <c r="DC1343" s="95">
        <f t="shared" si="3529"/>
        <v>87</v>
      </c>
      <c r="DD1343" s="95">
        <f t="shared" si="3529"/>
        <v>47</v>
      </c>
      <c r="DE1343" s="95">
        <f t="shared" si="3529"/>
        <v>55</v>
      </c>
      <c r="DF1343" s="95">
        <f t="shared" si="3529"/>
        <v>10</v>
      </c>
      <c r="DG1343" s="95">
        <f t="shared" si="3529"/>
        <v>21</v>
      </c>
      <c r="DH1343" s="95">
        <f t="shared" si="3529"/>
        <v>32</v>
      </c>
      <c r="DI1343" s="95">
        <f t="shared" si="3529"/>
        <v>28</v>
      </c>
      <c r="DJ1343" s="95">
        <f t="shared" si="3529"/>
        <v>11</v>
      </c>
      <c r="DK1343" s="95">
        <f t="shared" si="3529"/>
        <v>0</v>
      </c>
      <c r="DL1343" s="95">
        <f t="shared" si="3529"/>
        <v>25</v>
      </c>
      <c r="DM1343" s="95">
        <f t="shared" si="3529"/>
        <v>15</v>
      </c>
      <c r="DN1343" s="161"/>
      <c r="DO1343" s="161"/>
      <c r="DP1343" s="153"/>
      <c r="DQ1343" s="24">
        <f t="shared" ref="DQ1343:ER1343" si="3530">DQ25+DQ47</f>
        <v>66</v>
      </c>
      <c r="DR1343" s="24">
        <f t="shared" si="3530"/>
        <v>73</v>
      </c>
      <c r="DS1343" s="24">
        <f t="shared" si="3530"/>
        <v>77</v>
      </c>
      <c r="DT1343" s="24">
        <f t="shared" si="3530"/>
        <v>94</v>
      </c>
      <c r="DU1343" s="24">
        <f t="shared" si="3530"/>
        <v>111</v>
      </c>
      <c r="DV1343" s="24">
        <f t="shared" si="3509"/>
        <v>145</v>
      </c>
      <c r="DW1343" s="24">
        <f t="shared" si="3509"/>
        <v>157</v>
      </c>
      <c r="DX1343" s="24">
        <f t="shared" si="3509"/>
        <v>147</v>
      </c>
      <c r="DY1343" s="24">
        <f t="shared" si="3509"/>
        <v>149</v>
      </c>
      <c r="DZ1343" s="24">
        <f t="shared" si="3509"/>
        <v>171</v>
      </c>
      <c r="EA1343" s="24">
        <f t="shared" si="3509"/>
        <v>159</v>
      </c>
      <c r="EB1343" s="24">
        <f t="shared" si="3530"/>
        <v>173</v>
      </c>
      <c r="EC1343" s="24">
        <f t="shared" si="3530"/>
        <v>159</v>
      </c>
      <c r="ED1343" s="24">
        <f t="shared" si="3530"/>
        <v>156</v>
      </c>
      <c r="EE1343" s="24">
        <f t="shared" si="3530"/>
        <v>193</v>
      </c>
      <c r="EF1343" s="24">
        <f t="shared" si="3530"/>
        <v>189</v>
      </c>
      <c r="EG1343" s="24">
        <f t="shared" si="3530"/>
        <v>176</v>
      </c>
      <c r="EH1343" s="24">
        <f t="shared" si="3530"/>
        <v>69</v>
      </c>
      <c r="EI1343" s="24">
        <f t="shared" si="3530"/>
        <v>150</v>
      </c>
      <c r="EJ1343" s="24">
        <f t="shared" si="3530"/>
        <v>72</v>
      </c>
      <c r="EK1343" s="24">
        <f t="shared" si="3530"/>
        <v>199</v>
      </c>
      <c r="EL1343" s="24">
        <f t="shared" si="3530"/>
        <v>212</v>
      </c>
      <c r="EM1343" s="24">
        <f t="shared" si="3530"/>
        <v>167</v>
      </c>
      <c r="EN1343" s="24">
        <f t="shared" si="3530"/>
        <v>175</v>
      </c>
      <c r="EO1343" s="24">
        <f t="shared" si="3530"/>
        <v>173</v>
      </c>
      <c r="EP1343" s="24">
        <f t="shared" si="3530"/>
        <v>168</v>
      </c>
      <c r="EQ1343" s="24">
        <f t="shared" si="3530"/>
        <v>173</v>
      </c>
      <c r="ER1343" s="24">
        <f t="shared" si="3530"/>
        <v>154</v>
      </c>
      <c r="ES1343" s="161"/>
      <c r="ET1343" s="161"/>
      <c r="EU1343" s="153"/>
      <c r="EV1343" s="125">
        <f t="shared" ref="EV1343:FZ1343" si="3531">EV25+EV47</f>
        <v>184</v>
      </c>
      <c r="EW1343" s="125">
        <f t="shared" si="3531"/>
        <v>176</v>
      </c>
      <c r="EX1343" s="125">
        <f t="shared" si="3531"/>
        <v>122</v>
      </c>
      <c r="EY1343" s="125">
        <f t="shared" si="3531"/>
        <v>157</v>
      </c>
      <c r="EZ1343" s="125">
        <f t="shared" si="3531"/>
        <v>162</v>
      </c>
      <c r="FA1343" s="125">
        <f t="shared" si="3531"/>
        <v>193</v>
      </c>
      <c r="FB1343" s="125">
        <f t="shared" si="3531"/>
        <v>209</v>
      </c>
      <c r="FC1343" s="95">
        <f t="shared" si="3531"/>
        <v>219</v>
      </c>
      <c r="FD1343" s="95">
        <f t="shared" si="3531"/>
        <v>195</v>
      </c>
      <c r="FE1343" s="95">
        <f t="shared" si="3531"/>
        <v>106</v>
      </c>
      <c r="FF1343" s="95">
        <f t="shared" si="3531"/>
        <v>187</v>
      </c>
      <c r="FG1343" s="95">
        <f t="shared" si="3531"/>
        <v>165</v>
      </c>
      <c r="FH1343" s="95">
        <f t="shared" si="3531"/>
        <v>153</v>
      </c>
      <c r="FI1343" s="95">
        <f t="shared" si="3531"/>
        <v>139</v>
      </c>
      <c r="FJ1343" s="95">
        <f t="shared" si="3531"/>
        <v>99</v>
      </c>
      <c r="FK1343" s="95">
        <f t="shared" si="3531"/>
        <v>100</v>
      </c>
      <c r="FL1343" s="95">
        <f t="shared" si="3531"/>
        <v>70</v>
      </c>
      <c r="FM1343" s="95">
        <f t="shared" si="3531"/>
        <v>88</v>
      </c>
      <c r="FN1343" s="95">
        <f t="shared" si="3531"/>
        <v>101</v>
      </c>
      <c r="FO1343" s="95">
        <f t="shared" si="3531"/>
        <v>114</v>
      </c>
      <c r="FP1343" s="95">
        <f t="shared" si="3531"/>
        <v>115</v>
      </c>
      <c r="FQ1343" s="95">
        <f t="shared" si="3531"/>
        <v>119</v>
      </c>
      <c r="FR1343" s="95">
        <f t="shared" si="3531"/>
        <v>85</v>
      </c>
      <c r="FS1343" s="95">
        <f t="shared" si="3531"/>
        <v>29</v>
      </c>
      <c r="FT1343" s="95">
        <f t="shared" si="3531"/>
        <v>126</v>
      </c>
      <c r="FU1343" s="95">
        <f t="shared" si="3531"/>
        <v>105</v>
      </c>
      <c r="FV1343" s="95">
        <f t="shared" si="3531"/>
        <v>419</v>
      </c>
      <c r="FW1343" s="95">
        <f t="shared" si="3531"/>
        <v>503</v>
      </c>
      <c r="FX1343" s="95">
        <f t="shared" si="3531"/>
        <v>242</v>
      </c>
      <c r="FY1343" s="95">
        <f t="shared" si="3531"/>
        <v>219</v>
      </c>
      <c r="FZ1343" s="95">
        <f t="shared" si="3531"/>
        <v>141</v>
      </c>
      <c r="GA1343" s="161"/>
      <c r="GB1343" s="161"/>
      <c r="GC1343" s="153"/>
      <c r="GD1343" s="141">
        <f t="shared" ref="GD1343:HG1343" si="3532">GD25+GD47</f>
        <v>104</v>
      </c>
      <c r="GE1343" s="141">
        <f t="shared" si="3532"/>
        <v>139</v>
      </c>
      <c r="GF1343" s="141">
        <f t="shared" si="3532"/>
        <v>118</v>
      </c>
      <c r="GG1343" s="141">
        <f t="shared" si="3532"/>
        <v>91</v>
      </c>
      <c r="GH1343" s="141">
        <f t="shared" si="3532"/>
        <v>72</v>
      </c>
      <c r="GI1343" s="141">
        <f t="shared" si="3532"/>
        <v>72</v>
      </c>
      <c r="GJ1343" s="141">
        <f t="shared" si="3532"/>
        <v>83</v>
      </c>
      <c r="GK1343" s="141">
        <f t="shared" si="3532"/>
        <v>27</v>
      </c>
      <c r="GL1343" s="141">
        <f t="shared" si="3532"/>
        <v>0</v>
      </c>
      <c r="GM1343" s="141">
        <f t="shared" si="3532"/>
        <v>8</v>
      </c>
      <c r="GN1343" s="141">
        <f t="shared" si="3532"/>
        <v>28</v>
      </c>
      <c r="GO1343" s="141">
        <f t="shared" si="3532"/>
        <v>30</v>
      </c>
      <c r="GP1343" s="141">
        <f t="shared" si="3532"/>
        <v>28</v>
      </c>
      <c r="GQ1343" s="141">
        <f t="shared" si="3532"/>
        <v>33</v>
      </c>
      <c r="GR1343" s="141">
        <f t="shared" si="3532"/>
        <v>24</v>
      </c>
      <c r="GS1343" s="141">
        <f t="shared" si="3532"/>
        <v>8</v>
      </c>
      <c r="GT1343" s="141">
        <f t="shared" si="3532"/>
        <v>31</v>
      </c>
      <c r="GU1343" s="141">
        <f t="shared" si="3532"/>
        <v>10</v>
      </c>
      <c r="GV1343" s="141">
        <f t="shared" si="3532"/>
        <v>12</v>
      </c>
      <c r="GW1343" s="141">
        <f t="shared" si="3532"/>
        <v>8</v>
      </c>
      <c r="GX1343" s="141">
        <f t="shared" si="3532"/>
        <v>0</v>
      </c>
      <c r="GY1343" s="141">
        <f t="shared" si="3532"/>
        <v>7</v>
      </c>
      <c r="GZ1343" s="141">
        <f t="shared" si="3532"/>
        <v>6</v>
      </c>
      <c r="HA1343" s="141">
        <f t="shared" si="3532"/>
        <v>8</v>
      </c>
      <c r="HB1343" s="141">
        <f t="shared" si="3532"/>
        <v>9</v>
      </c>
      <c r="HC1343" s="141">
        <f t="shared" si="3532"/>
        <v>8</v>
      </c>
      <c r="HD1343" s="141">
        <f t="shared" si="3532"/>
        <v>12</v>
      </c>
      <c r="HE1343" s="141">
        <f t="shared" si="3532"/>
        <v>0</v>
      </c>
      <c r="HF1343" s="141">
        <f t="shared" si="3532"/>
        <v>0</v>
      </c>
      <c r="HG1343" s="141">
        <f t="shared" si="3532"/>
        <v>0</v>
      </c>
      <c r="HH1343" s="151"/>
      <c r="HI1343" s="151"/>
      <c r="HJ1343" s="153"/>
      <c r="HK1343" s="141">
        <f t="shared" ref="HK1343:IO1343" si="3533">HK25+HK47</f>
        <v>0</v>
      </c>
      <c r="HL1343" s="141">
        <f t="shared" si="3533"/>
        <v>0</v>
      </c>
      <c r="HM1343" s="141">
        <f t="shared" si="3533"/>
        <v>0</v>
      </c>
      <c r="HN1343" s="141">
        <f t="shared" si="3533"/>
        <v>0</v>
      </c>
      <c r="HO1343" s="141">
        <f t="shared" si="3533"/>
        <v>0</v>
      </c>
      <c r="HP1343" s="141">
        <f t="shared" si="3533"/>
        <v>0</v>
      </c>
      <c r="HQ1343" s="141">
        <f t="shared" si="3533"/>
        <v>0</v>
      </c>
      <c r="HR1343" s="141">
        <f t="shared" si="3533"/>
        <v>0</v>
      </c>
      <c r="HS1343" s="141">
        <f t="shared" si="3533"/>
        <v>0</v>
      </c>
      <c r="HT1343" s="141">
        <f t="shared" si="3533"/>
        <v>0</v>
      </c>
      <c r="HU1343" s="141">
        <f t="shared" si="3533"/>
        <v>0</v>
      </c>
      <c r="HV1343" s="141">
        <f t="shared" si="3533"/>
        <v>0</v>
      </c>
      <c r="HW1343" s="141">
        <f t="shared" si="3533"/>
        <v>0</v>
      </c>
      <c r="HX1343" s="141">
        <f t="shared" si="3533"/>
        <v>0</v>
      </c>
      <c r="HY1343" s="141">
        <f t="shared" si="3533"/>
        <v>0</v>
      </c>
      <c r="HZ1343" s="141">
        <f t="shared" si="3533"/>
        <v>0</v>
      </c>
      <c r="IA1343" s="141">
        <f t="shared" si="3533"/>
        <v>0</v>
      </c>
      <c r="IB1343" s="141">
        <f t="shared" si="3533"/>
        <v>0</v>
      </c>
      <c r="IC1343" s="141">
        <f t="shared" si="3533"/>
        <v>0</v>
      </c>
      <c r="ID1343" s="141">
        <f t="shared" si="3533"/>
        <v>0</v>
      </c>
      <c r="IE1343" s="141">
        <f t="shared" si="3533"/>
        <v>0</v>
      </c>
      <c r="IF1343" s="141">
        <f t="shared" si="3533"/>
        <v>0</v>
      </c>
      <c r="IG1343" s="141">
        <f t="shared" si="3533"/>
        <v>0</v>
      </c>
      <c r="IH1343" s="141">
        <f t="shared" si="3533"/>
        <v>0</v>
      </c>
      <c r="II1343" s="141">
        <f t="shared" si="3533"/>
        <v>0</v>
      </c>
      <c r="IJ1343" s="141">
        <f t="shared" si="3533"/>
        <v>0</v>
      </c>
      <c r="IK1343" s="141">
        <f t="shared" si="3533"/>
        <v>0</v>
      </c>
      <c r="IL1343" s="141">
        <f t="shared" si="3533"/>
        <v>0</v>
      </c>
      <c r="IM1343" s="141">
        <f t="shared" si="3533"/>
        <v>0</v>
      </c>
      <c r="IN1343" s="141">
        <f t="shared" si="3533"/>
        <v>0</v>
      </c>
      <c r="IO1343" s="141">
        <f t="shared" si="3533"/>
        <v>0</v>
      </c>
      <c r="IP1343" s="151"/>
      <c r="IQ1343" s="151"/>
      <c r="IR1343" s="153"/>
      <c r="IS1343" s="24"/>
      <c r="IT1343" s="24"/>
      <c r="IU1343" s="24"/>
      <c r="IV1343" s="24"/>
      <c r="IW1343" s="24"/>
      <c r="IX1343" s="24"/>
      <c r="IY1343" s="24"/>
      <c r="IZ1343" s="24"/>
      <c r="JA1343" s="24"/>
      <c r="JB1343" s="24"/>
      <c r="JC1343" s="24"/>
      <c r="JD1343" s="24"/>
      <c r="JE1343" s="24"/>
      <c r="JF1343" s="24"/>
      <c r="JG1343" s="24"/>
      <c r="JH1343" s="24"/>
      <c r="JI1343" s="24"/>
      <c r="JJ1343" s="24"/>
      <c r="JK1343" s="24"/>
      <c r="JL1343" s="24"/>
      <c r="JM1343" s="24"/>
      <c r="JN1343" s="24"/>
      <c r="JO1343" s="24"/>
      <c r="JP1343" s="24"/>
      <c r="JQ1343" s="24"/>
      <c r="JR1343" s="24"/>
      <c r="JS1343" s="24"/>
      <c r="JT1343" s="24"/>
      <c r="JU1343" s="25"/>
      <c r="JV1343" s="24"/>
      <c r="JW1343" s="151"/>
      <c r="JX1343" s="151"/>
      <c r="JY1343" s="153"/>
      <c r="JZ1343" s="24"/>
      <c r="KA1343" s="24"/>
      <c r="KB1343" s="24"/>
      <c r="KC1343" s="24"/>
      <c r="KD1343" s="24"/>
      <c r="KE1343" s="24"/>
      <c r="KF1343" s="24"/>
      <c r="KG1343" s="24"/>
      <c r="KH1343" s="24"/>
      <c r="KI1343" s="24"/>
      <c r="KJ1343" s="24"/>
      <c r="KK1343" s="24"/>
      <c r="KL1343" s="24"/>
      <c r="KM1343" s="24"/>
      <c r="KN1343" s="24"/>
      <c r="KO1343" s="24"/>
      <c r="KP1343" s="24"/>
      <c r="KQ1343" s="24"/>
      <c r="KR1343" s="24"/>
      <c r="KS1343" s="24"/>
      <c r="KT1343" s="24"/>
      <c r="KU1343" s="24"/>
      <c r="KV1343" s="24"/>
      <c r="KW1343" s="24"/>
      <c r="KX1343" s="24"/>
      <c r="KY1343" s="24"/>
      <c r="KZ1343" s="24"/>
      <c r="LA1343" s="24"/>
      <c r="LB1343" s="24"/>
      <c r="LC1343" s="24"/>
      <c r="LD1343" s="24"/>
      <c r="LE1343" s="151"/>
      <c r="LF1343" s="151"/>
      <c r="LG1343" s="153"/>
      <c r="LH1343" s="24"/>
      <c r="LI1343" s="24"/>
      <c r="LJ1343" s="24"/>
      <c r="LK1343" s="24"/>
      <c r="LL1343" s="24"/>
      <c r="LM1343" s="24"/>
      <c r="LN1343" s="24"/>
      <c r="LO1343" s="24"/>
      <c r="LP1343" s="24"/>
      <c r="LQ1343" s="24"/>
      <c r="LR1343" s="24"/>
      <c r="LS1343" s="24"/>
      <c r="LT1343" s="24"/>
      <c r="LU1343" s="24"/>
      <c r="LV1343" s="24"/>
      <c r="LW1343" s="24"/>
      <c r="LX1343" s="24"/>
      <c r="LY1343" s="24"/>
      <c r="LZ1343" s="24"/>
      <c r="MA1343" s="24"/>
      <c r="MB1343" s="24"/>
      <c r="MC1343" s="24"/>
      <c r="MD1343" s="24"/>
      <c r="ME1343" s="24"/>
      <c r="MF1343" s="24"/>
      <c r="MG1343" s="24"/>
      <c r="MH1343" s="24"/>
      <c r="MI1343" s="24"/>
      <c r="MJ1343" s="24"/>
      <c r="MK1343" s="24"/>
      <c r="ML1343" s="24"/>
    </row>
    <row r="1344" spans="1:350" ht="18.600000000000001" customHeight="1" outlineLevel="1" x14ac:dyDescent="0.2">
      <c r="A1344" s="187" t="s">
        <v>62</v>
      </c>
      <c r="B1344" s="294" t="s">
        <v>1192</v>
      </c>
      <c r="C1344" s="154" t="s">
        <v>38</v>
      </c>
      <c r="D1344" s="163">
        <f>D1198+D1188+D1184+D1172+D1168+D1156+D1144+D1140+D1128+D1124+D1114+D1110+D1100+D1088+D1084+D1074+D1062+D1058+D1048+D1044+D1034+D1030+D1020+D1016+D1006+D994+D990+D978+D974+D964+D952+D948+D938+D934+D924+D920+D910+D906+D896+D892+D882+D870+D866+D856+D844+D840+D830+D826+D816+D812+D802+D790+D786+D776+D770+D754+D736+D726+D690+D672+D662+D258+D248+D238+D228+D218+D208+D198+D188+D176+D166+D156+D146+D126+D116+D106+D96+D86+D76+D66</f>
        <v>521.5947000000001</v>
      </c>
      <c r="E1344" s="163">
        <f>E1198+E1188+E1184+E1172+E1168+E1156+E1144+E1140+E1128+E1124+E1114+E1110+E1100+E1088+E1084+E1074+E1062+E1058+E1048+E1044+E1034+E1030+E1020+E1016+E1006+E994+E990+E978+E974+E964+E952+E948+E938+E934+E924+E920+E910+E906+E896+E892+E882+E870+E866+E856+E844+E840+E830+E826+E816+E812+E802+E790+E786+E776+E770+E754+E736+E726+E690+E672+E662+E258+E248+E238+E228+E218+E208+E198+E188+E176+E166+E156+E146+E126+E116+E106+E96+E86+E76+E66</f>
        <v>5.6970000000000001</v>
      </c>
      <c r="F1344" s="163">
        <f>F1198+F1188+F1184+F1172+F1168+F1156+F1144+F1140+F1128+F1124+F1114+F1110+F1100+F1088+F1084+F1074+F1062+F1058+F1048+F1044+F1034+F1030+F1020+F1016+F1006+F994+F990+F978+F974+F964+F952+F948+F938+F934+F924+F920+F910+F906+F896+F892+F882+F870+F866+F856+F844+F840+F830+F826+F816+F812+F802+F790+F786+F776+F770+F754+F736+F726+F690+F672+F662+F258+F248+F238+F228+F218+F208+F198+F188+F176+F166+F156+F146+F126+F116+F106+F96+F86+F76+F66</f>
        <v>515.8977000000001</v>
      </c>
      <c r="G1344" s="175"/>
      <c r="H1344" s="170">
        <v>41614</v>
      </c>
      <c r="I1344" s="170">
        <v>41744</v>
      </c>
      <c r="J1344" s="163">
        <f ca="1">J1198+J1188+J1184+J1172+J1168+J1156+J1144+J1140+J1128+J1124+J1114+J1110+J1100+J1088+J1084+J1074+J1062+J1058+J1048+J1044+J1034+J1030+J1020+J1016+J1006+J994+J990+J978+J974+J964+J952+J948+J938+J934+J924+J920+J910+J906+J896+J892+J882+J870+J866+J856+J844+J840+J830+J826+J816+J812+J802+J790+J786+J776+J770+J754+J736+J726+J690+J672+J662+J258+J248+J238+J228+J218+J208+J198+J188+J176+J166+J156+J146+J126+J116+J106+J96+J86+J76+J66</f>
        <v>524.8288</v>
      </c>
      <c r="K1344" s="163">
        <f>K1198+K1188+K1184+K1172+K1168+K1156+K1144+K1140+K1128+K1124+K1114+K1110+K1100+K1088+K1084+K1074+K1062+K1058+K1048+K1044+K1034+K1030+K1020+K1016+K1006+K994+K990+K978+K974+K964+K952+K948+K938+K934+K924+K920+K910+K906+K896+K892+K882+K870+K866+K856+K844+K840+K830+K826+K816+K812+K802+K790+K786+K776+K770+K754+K736+K726+K690+K672+K662+K258+K248+K238+K228+K218+K208+K198+K188+K176+K166+K156+K146+K126+K116+K106+K96+K86+K76+K66</f>
        <v>241.77500000000003</v>
      </c>
      <c r="L1344" s="172">
        <f ca="1">K1344/J1344</f>
        <v>0.46067403313232819</v>
      </c>
      <c r="M1344" s="172">
        <f>K1344/D1344</f>
        <v>0.46353040013635105</v>
      </c>
      <c r="N1344" s="179">
        <f ca="1">SUMIF(HK8:IO9,$O$5,HK1345:IO1345)-SUMIF(HK8:IO9,$Q$5,HK1345:IO1345)</f>
        <v>0</v>
      </c>
      <c r="O1344" s="156"/>
      <c r="P1344" s="16" t="s">
        <v>25</v>
      </c>
      <c r="Q1344" s="163">
        <f>Q1198+Q1188+Q1184+Q1172+Q1168+Q1156+Q1144+Q1140+Q1128+Q1124+Q1114+Q1110+Q1100+Q1088+Q1084+Q1074+Q1062+Q1058+Q1048+Q1044+Q1034+Q1030+Q1020+Q1016+Q1006+Q994+Q990+Q978+Q974+Q964+Q952+Q948+Q938+Q934+Q924+Q920+Q910+Q906+Q896+Q892+Q882+Q870+Q866+Q856+Q844+Q840+Q830+Q826+Q816+Q812+Q802+Q790+Q786+Q776+Q770+Q754+Q736+Q726+Q690+Q672+Q662+Q258+Q248+Q238+Q228+Q218+Q208+Q198+Q188+Q176+Q166+Q156+Q146+Q126+Q116+Q106+Q96+Q86+Q76+Q66</f>
        <v>0</v>
      </c>
      <c r="R1344" s="163">
        <f>R1198+R1188+R1184+R1172+R1168+R1156+R1144+R1140+R1128+R1124+R1114+R1110+R1100+R1088+R1084+R1074+R1062+R1058+R1048+R1044+R1034+R1030+R1020+R1016+R1006+R994+R990+R978+R974+R964+R952+R948+R938+R934+R924+R920+R910+R906+R896+R892+R882+R870+R866+R856+R844+R840+R830+R826+R816+R812+R802+R790+R786+R776+R770+R754+R736+R726+R690+R672+R662+R258+R248+R238+R228+R218+R208+R198+R188+R176+R166+R156+R146+R126+R116+R106+R96+R86+R76+R66</f>
        <v>0</v>
      </c>
      <c r="S1344" s="152" t="e">
        <f>R1344/Q1344</f>
        <v>#DIV/0!</v>
      </c>
      <c r="T1344" s="16">
        <f t="shared" ref="T1344:AY1344" si="3534">T1198+T1188+T1184+T1172+T1168+T1156+T1144+T1140+T1128+T1124+T1114+T1110+T1100+T1088+T1084+T1074+T1062+T1058+T1048+T1044+T1034+T1030+T1020+T1016+T1006+T994+T990+T978+T974+T964+T952+T948+T938+T934+T924+T920+T910+T906+T896+T892+T882+T870+T866+T856+T844+T840+T830+T826+T816+T812+T802+T790+T786+T776+T770+T754+T736+T726+T690+T672+T662+T258+T248+T238+T228+T218+T208+T198+T188+T176+T166+T156+T146+T126+T116+T106+T96+T86+T76+T66</f>
        <v>0</v>
      </c>
      <c r="U1344" s="16">
        <f t="shared" si="3534"/>
        <v>0</v>
      </c>
      <c r="V1344" s="16">
        <f t="shared" si="3534"/>
        <v>0</v>
      </c>
      <c r="W1344" s="16">
        <f t="shared" si="3534"/>
        <v>0</v>
      </c>
      <c r="X1344" s="16">
        <f t="shared" si="3534"/>
        <v>0</v>
      </c>
      <c r="Y1344" s="16">
        <f t="shared" si="3534"/>
        <v>0</v>
      </c>
      <c r="Z1344" s="16">
        <f t="shared" si="3534"/>
        <v>0</v>
      </c>
      <c r="AA1344" s="16">
        <f t="shared" si="3534"/>
        <v>0</v>
      </c>
      <c r="AB1344" s="16">
        <f t="shared" si="3534"/>
        <v>0</v>
      </c>
      <c r="AC1344" s="16">
        <f t="shared" si="3534"/>
        <v>0</v>
      </c>
      <c r="AD1344" s="16">
        <f t="shared" si="3534"/>
        <v>0</v>
      </c>
      <c r="AE1344" s="16">
        <f t="shared" si="3534"/>
        <v>0</v>
      </c>
      <c r="AF1344" s="16">
        <f t="shared" si="3534"/>
        <v>0</v>
      </c>
      <c r="AG1344" s="16">
        <f t="shared" si="3534"/>
        <v>0</v>
      </c>
      <c r="AH1344" s="16">
        <f t="shared" si="3534"/>
        <v>0</v>
      </c>
      <c r="AI1344" s="16">
        <f t="shared" si="3534"/>
        <v>0</v>
      </c>
      <c r="AJ1344" s="16">
        <f t="shared" si="3534"/>
        <v>0</v>
      </c>
      <c r="AK1344" s="16">
        <f t="shared" si="3534"/>
        <v>0</v>
      </c>
      <c r="AL1344" s="16">
        <f t="shared" si="3534"/>
        <v>0</v>
      </c>
      <c r="AM1344" s="16">
        <f t="shared" si="3534"/>
        <v>0</v>
      </c>
      <c r="AN1344" s="16">
        <f t="shared" si="3534"/>
        <v>0</v>
      </c>
      <c r="AO1344" s="16">
        <f t="shared" si="3534"/>
        <v>0</v>
      </c>
      <c r="AP1344" s="16">
        <f t="shared" si="3534"/>
        <v>0</v>
      </c>
      <c r="AQ1344" s="16">
        <f t="shared" si="3534"/>
        <v>0</v>
      </c>
      <c r="AR1344" s="16">
        <f t="shared" si="3534"/>
        <v>0</v>
      </c>
      <c r="AS1344" s="16">
        <f t="shared" si="3534"/>
        <v>0</v>
      </c>
      <c r="AT1344" s="16">
        <f t="shared" si="3534"/>
        <v>0</v>
      </c>
      <c r="AU1344" s="16">
        <f t="shared" si="3534"/>
        <v>0</v>
      </c>
      <c r="AV1344" s="16">
        <f t="shared" si="3534"/>
        <v>0</v>
      </c>
      <c r="AW1344" s="16">
        <f t="shared" si="3534"/>
        <v>0</v>
      </c>
      <c r="AX1344" s="163">
        <f t="shared" ca="1" si="3534"/>
        <v>0</v>
      </c>
      <c r="AY1344" s="163">
        <f t="shared" si="3534"/>
        <v>0.14199999999999999</v>
      </c>
      <c r="AZ1344" s="152" t="e">
        <f ca="1">AY1344/AX1344</f>
        <v>#DIV/0!</v>
      </c>
      <c r="BA1344" s="16">
        <f t="shared" ref="BA1344:CG1344" si="3535">BA1198+BA1188+BA1184+BA1172+BA1168+BA1156+BA1144+BA1140+BA1128+BA1124+BA1114+BA1110+BA1100+BA1088+BA1084+BA1074+BA1062+BA1058+BA1048+BA1044+BA1034+BA1030+BA1020+BA1016+BA1006+BA994+BA990+BA978+BA974+BA964+BA952+BA948+BA938+BA934+BA924+BA920+BA910+BA906+BA896+BA892+BA882+BA870+BA866+BA856+BA844+BA840+BA830+BA826+BA816+BA812+BA802+BA790+BA786+BA776+BA770+BA754+BA736+BA726+BA690+BA672+BA662+BA258+BA248+BA238+BA228+BA218+BA208+BA198+BA188+BA176+BA166+BA156+BA146+BA126+BA116+BA106+BA96+BA86+BA76+BA66</f>
        <v>0</v>
      </c>
      <c r="BB1344" s="16">
        <f t="shared" si="3535"/>
        <v>0</v>
      </c>
      <c r="BC1344" s="16">
        <f t="shared" si="3535"/>
        <v>0</v>
      </c>
      <c r="BD1344" s="16">
        <f t="shared" si="3535"/>
        <v>0</v>
      </c>
      <c r="BE1344" s="16">
        <f t="shared" si="3535"/>
        <v>0</v>
      </c>
      <c r="BF1344" s="16">
        <f t="shared" si="3535"/>
        <v>0</v>
      </c>
      <c r="BG1344" s="16">
        <f t="shared" si="3535"/>
        <v>0</v>
      </c>
      <c r="BH1344" s="16">
        <f t="shared" si="3535"/>
        <v>0</v>
      </c>
      <c r="BI1344" s="16">
        <f t="shared" si="3535"/>
        <v>0</v>
      </c>
      <c r="BJ1344" s="16">
        <f t="shared" si="3535"/>
        <v>0</v>
      </c>
      <c r="BK1344" s="16">
        <f t="shared" si="3535"/>
        <v>0</v>
      </c>
      <c r="BL1344" s="16">
        <f t="shared" si="3535"/>
        <v>0</v>
      </c>
      <c r="BM1344" s="16">
        <f t="shared" si="3535"/>
        <v>0</v>
      </c>
      <c r="BN1344" s="16">
        <f t="shared" si="3535"/>
        <v>0</v>
      </c>
      <c r="BO1344" s="16">
        <f t="shared" si="3535"/>
        <v>0</v>
      </c>
      <c r="BP1344" s="16">
        <f t="shared" si="3535"/>
        <v>0</v>
      </c>
      <c r="BQ1344" s="16">
        <f t="shared" si="3535"/>
        <v>0</v>
      </c>
      <c r="BR1344" s="16">
        <f t="shared" si="3535"/>
        <v>0</v>
      </c>
      <c r="BS1344" s="16">
        <f t="shared" si="3535"/>
        <v>0</v>
      </c>
      <c r="BT1344" s="16">
        <f t="shared" si="3535"/>
        <v>0</v>
      </c>
      <c r="BU1344" s="16">
        <f t="shared" si="3535"/>
        <v>0</v>
      </c>
      <c r="BV1344" s="16">
        <f t="shared" si="3535"/>
        <v>0</v>
      </c>
      <c r="BW1344" s="16">
        <f t="shared" si="3535"/>
        <v>0</v>
      </c>
      <c r="BX1344" s="16">
        <f t="shared" si="3535"/>
        <v>0</v>
      </c>
      <c r="BY1344" s="16">
        <f t="shared" si="3535"/>
        <v>0</v>
      </c>
      <c r="BZ1344" s="16">
        <f t="shared" si="3535"/>
        <v>0</v>
      </c>
      <c r="CA1344" s="16">
        <f t="shared" si="3535"/>
        <v>0</v>
      </c>
      <c r="CB1344" s="16">
        <f t="shared" si="3535"/>
        <v>0</v>
      </c>
      <c r="CC1344" s="16">
        <f t="shared" si="3535"/>
        <v>0</v>
      </c>
      <c r="CD1344" s="16">
        <f t="shared" si="3535"/>
        <v>0</v>
      </c>
      <c r="CE1344" s="16">
        <f t="shared" si="3535"/>
        <v>0</v>
      </c>
      <c r="CF1344" s="163">
        <f t="shared" ca="1" si="3535"/>
        <v>134.84059999999999</v>
      </c>
      <c r="CG1344" s="163">
        <f t="shared" si="3535"/>
        <v>8.9280000000000008</v>
      </c>
      <c r="CH1344" s="152">
        <f t="shared" ca="1" si="3467"/>
        <v>6.6211511963014114E-2</v>
      </c>
      <c r="CI1344" s="16">
        <f t="shared" ref="CI1344:DO1344" si="3536">CI1198+CI1188+CI1184+CI1172+CI1168+CI1156+CI1144+CI1140+CI1128+CI1124+CI1114+CI1110+CI1100+CI1088+CI1084+CI1074+CI1062+CI1058+CI1048+CI1044+CI1034+CI1030+CI1020+CI1016+CI1006+CI994+CI990+CI978+CI974+CI964+CI952+CI948+CI938+CI934+CI924+CI920+CI910+CI906+CI896+CI892+CI882+CI870+CI866+CI856+CI844+CI840+CI830+CI826+CI816+CI812+CI802+CI790+CI786+CI776+CI770+CI754+CI736+CI726+CI690+CI672+CI662+CI258+CI248+CI238+CI228+CI218+CI208+CI198+CI188+CI176+CI166+CI156+CI146+CI126+CI116+CI106+CI96+CI86+CI76+CI66</f>
        <v>0</v>
      </c>
      <c r="CJ1344" s="16">
        <f t="shared" si="3536"/>
        <v>0</v>
      </c>
      <c r="CK1344" s="16">
        <f t="shared" si="3536"/>
        <v>0</v>
      </c>
      <c r="CL1344" s="16">
        <f t="shared" si="3536"/>
        <v>0</v>
      </c>
      <c r="CM1344" s="16">
        <f t="shared" si="3536"/>
        <v>0</v>
      </c>
      <c r="CN1344" s="16">
        <f t="shared" si="3536"/>
        <v>0</v>
      </c>
      <c r="CO1344" s="16">
        <f t="shared" si="3536"/>
        <v>0</v>
      </c>
      <c r="CP1344" s="101">
        <f t="shared" si="3536"/>
        <v>0</v>
      </c>
      <c r="CQ1344" s="101">
        <f t="shared" si="3536"/>
        <v>0</v>
      </c>
      <c r="CR1344" s="101">
        <f t="shared" si="3536"/>
        <v>2</v>
      </c>
      <c r="CS1344" s="101">
        <f t="shared" si="3536"/>
        <v>2</v>
      </c>
      <c r="CT1344" s="101">
        <f t="shared" si="3536"/>
        <v>4</v>
      </c>
      <c r="CU1344" s="101">
        <f t="shared" si="3536"/>
        <v>5.5168999999999997</v>
      </c>
      <c r="CV1344" s="101">
        <f t="shared" si="3536"/>
        <v>5</v>
      </c>
      <c r="CW1344" s="101">
        <f t="shared" si="3536"/>
        <v>4.0940000000000003</v>
      </c>
      <c r="CX1344" s="16">
        <f t="shared" si="3536"/>
        <v>5.0650000000000004</v>
      </c>
      <c r="CY1344" s="16">
        <f t="shared" si="3536"/>
        <v>3</v>
      </c>
      <c r="CZ1344" s="16">
        <f t="shared" si="3536"/>
        <v>4</v>
      </c>
      <c r="DA1344" s="16">
        <f t="shared" si="3536"/>
        <v>5.133</v>
      </c>
      <c r="DB1344" s="16">
        <f t="shared" si="3536"/>
        <v>7.8</v>
      </c>
      <c r="DC1344" s="16">
        <f t="shared" si="3536"/>
        <v>4.59</v>
      </c>
      <c r="DD1344" s="16">
        <f t="shared" si="3536"/>
        <v>3.83</v>
      </c>
      <c r="DE1344" s="16">
        <f t="shared" si="3536"/>
        <v>5.0167000000000002</v>
      </c>
      <c r="DF1344" s="16">
        <f t="shared" si="3536"/>
        <v>9.5</v>
      </c>
      <c r="DG1344" s="16">
        <f t="shared" si="3536"/>
        <v>9.5</v>
      </c>
      <c r="DH1344" s="16">
        <f t="shared" si="3536"/>
        <v>9.33</v>
      </c>
      <c r="DI1344" s="16">
        <f t="shared" si="3536"/>
        <v>7.5</v>
      </c>
      <c r="DJ1344" s="16">
        <f t="shared" si="3536"/>
        <v>8.5</v>
      </c>
      <c r="DK1344" s="16">
        <f t="shared" si="3536"/>
        <v>7.8650000000000002</v>
      </c>
      <c r="DL1344" s="16">
        <f t="shared" si="3536"/>
        <v>7.5</v>
      </c>
      <c r="DM1344" s="16">
        <f t="shared" ca="1" si="3536"/>
        <v>14.1</v>
      </c>
      <c r="DN1344" s="163">
        <f t="shared" si="3536"/>
        <v>166.77330000000001</v>
      </c>
      <c r="DO1344" s="163">
        <f t="shared" si="3536"/>
        <v>12.026</v>
      </c>
      <c r="DP1344" s="152">
        <f>DO1344/DN1344</f>
        <v>7.21098641089431E-2</v>
      </c>
      <c r="DQ1344" s="16">
        <f t="shared" ref="DQ1344:ET1344" si="3537">DQ1198+DQ1188+DQ1184+DQ1172+DQ1168+DQ1156+DQ1144+DQ1140+DQ1128+DQ1124+DQ1114+DQ1110+DQ1100+DQ1088+DQ1084+DQ1074+DQ1062+DQ1058+DQ1048+DQ1044+DQ1034+DQ1030+DQ1020+DQ1016+DQ1006+DQ994+DQ990+DQ978+DQ974+DQ964+DQ952+DQ948+DQ938+DQ934+DQ924+DQ920+DQ910+DQ906+DQ896+DQ892+DQ882+DQ870+DQ866+DQ856+DQ844+DQ840+DQ830+DQ826+DQ816+DQ812+DQ802+DQ790+DQ786+DQ776+DQ770+DQ754+DQ736+DQ726+DQ690+DQ672+DQ662+DQ258+DQ248+DQ238+DQ228+DQ218+DQ208+DQ198+DQ188+DQ176+DQ166+DQ156+DQ146+DQ126+DQ116+DQ106+DQ96+DQ86+DQ76+DQ66</f>
        <v>6.8719999999999999</v>
      </c>
      <c r="DR1344" s="16">
        <f t="shared" si="3537"/>
        <v>6.6</v>
      </c>
      <c r="DS1344" s="16">
        <f t="shared" si="3537"/>
        <v>7.1166999999999998</v>
      </c>
      <c r="DT1344" s="16">
        <f t="shared" si="3537"/>
        <v>6</v>
      </c>
      <c r="DU1344" s="16">
        <f t="shared" si="3537"/>
        <v>6.5</v>
      </c>
      <c r="DV1344" s="16">
        <f t="shared" ref="DV1344:EA1345" si="3538">DV1198+DV1188+DV1184+DV1172+DV1168+DV1156+DV1144+DV1140+DV1128+DV1124+DV1114+DV1110+DV1100+DV1088+DV1084+DV1074+DV1062+DV1058+DV1048+DV1044+DV1034+DV1030+DV1020+DV1016+DV1006+DV994+DV990+DV978+DV974+DV964+DV952+DV948+DV938+DV934+DV924+DV920+DV910+DV906+DV896+DV892+DV882+DV870+DV866+DV856+DV844+DV840+DV830+DV826+DV816+DV812+DV802+DV790+DV786+DV776+DV770+DV754+DV736+DV726+DV690+DV672+DV662+DV258+DV248+DV238+DV228+DV218+DV208+DV198+DV188+DV176+DV166+DV156+DV146+DV126+DV116+DV106+DV96+DV86+DV76+DV66</f>
        <v>6</v>
      </c>
      <c r="DW1344" s="16">
        <f t="shared" si="3538"/>
        <v>6</v>
      </c>
      <c r="DX1344" s="16">
        <f t="shared" si="3538"/>
        <v>8.2126000000000001</v>
      </c>
      <c r="DY1344" s="16">
        <f t="shared" si="3538"/>
        <v>7</v>
      </c>
      <c r="DZ1344" s="16">
        <f t="shared" si="3538"/>
        <v>7.53</v>
      </c>
      <c r="EA1344" s="16">
        <f t="shared" si="3538"/>
        <v>5.3</v>
      </c>
      <c r="EB1344" s="16">
        <f t="shared" si="3537"/>
        <v>4</v>
      </c>
      <c r="EC1344" s="16">
        <f t="shared" si="3537"/>
        <v>5.4980000000000002</v>
      </c>
      <c r="ED1344" s="16">
        <f t="shared" si="3537"/>
        <v>7.5</v>
      </c>
      <c r="EE1344" s="16">
        <f t="shared" si="3537"/>
        <v>6.22</v>
      </c>
      <c r="EF1344" s="16">
        <f t="shared" si="3537"/>
        <v>7.2540000000000004</v>
      </c>
      <c r="EG1344" s="16">
        <f t="shared" si="3537"/>
        <v>3</v>
      </c>
      <c r="EH1344" s="16">
        <f t="shared" si="3537"/>
        <v>2.84</v>
      </c>
      <c r="EI1344" s="16">
        <f t="shared" si="3537"/>
        <v>4</v>
      </c>
      <c r="EJ1344" s="16">
        <f t="shared" si="3537"/>
        <v>6</v>
      </c>
      <c r="EK1344" s="16">
        <f t="shared" si="3537"/>
        <v>5.33</v>
      </c>
      <c r="EL1344" s="16">
        <f t="shared" si="3537"/>
        <v>5.7</v>
      </c>
      <c r="EM1344" s="16">
        <f t="shared" si="3537"/>
        <v>4</v>
      </c>
      <c r="EN1344" s="16">
        <f t="shared" si="3537"/>
        <v>4</v>
      </c>
      <c r="EO1344" s="16">
        <f t="shared" si="3537"/>
        <v>6</v>
      </c>
      <c r="EP1344" s="16">
        <f t="shared" si="3537"/>
        <v>8</v>
      </c>
      <c r="EQ1344" s="16">
        <f t="shared" si="3537"/>
        <v>8.3000000000000007</v>
      </c>
      <c r="ER1344" s="16">
        <f t="shared" si="3537"/>
        <v>6</v>
      </c>
      <c r="ES1344" s="163">
        <f t="shared" ca="1" si="3537"/>
        <v>153.9657</v>
      </c>
      <c r="ET1344" s="163">
        <f t="shared" si="3537"/>
        <v>53.797999999999988</v>
      </c>
      <c r="EU1344" s="152">
        <f ca="1">ET1344/ES1344</f>
        <v>0.34941548669606276</v>
      </c>
      <c r="EV1344" s="129">
        <f t="shared" ref="EV1344:GB1344" si="3539">EV1198+EV1188+EV1184+EV1172+EV1168+EV1156+EV1144+EV1140+EV1128+EV1124+EV1114+EV1110+EV1100+EV1088+EV1084+EV1074+EV1062+EV1058+EV1048+EV1044+EV1034+EV1030+EV1020+EV1016+EV1006+EV994+EV990+EV978+EV974+EV964+EV952+EV948+EV938+EV934+EV924+EV920+EV910+EV906+EV896+EV892+EV882+EV870+EV866+EV856+EV844+EV840+EV830+EV826+EV816+EV812+EV802+EV790+EV786+EV776+EV770+EV754+EV736+EV726+EV690+EV672+EV662+EV258+EV248+EV238+EV228+EV218+EV208+EV198+EV188+EV176+EV166+EV156+EV146+EV126+EV116+EV106+EV96+EV86+EV76+EV66</f>
        <v>5.3100000000000005</v>
      </c>
      <c r="EW1344" s="67">
        <f t="shared" si="3539"/>
        <v>5.9269999999999996</v>
      </c>
      <c r="EX1344" s="129">
        <f t="shared" si="3539"/>
        <v>4.51</v>
      </c>
      <c r="EY1344" s="129">
        <f t="shared" si="3539"/>
        <v>5.33</v>
      </c>
      <c r="EZ1344" s="129">
        <f t="shared" si="3539"/>
        <v>7.8</v>
      </c>
      <c r="FA1344" s="129">
        <f t="shared" si="3539"/>
        <v>5.33</v>
      </c>
      <c r="FB1344" s="129">
        <f t="shared" si="3539"/>
        <v>4.8</v>
      </c>
      <c r="FC1344" s="101">
        <f t="shared" si="3539"/>
        <v>4</v>
      </c>
      <c r="FD1344" s="101">
        <f t="shared" si="3539"/>
        <v>4</v>
      </c>
      <c r="FE1344" s="101">
        <f t="shared" si="3539"/>
        <v>5.67</v>
      </c>
      <c r="FF1344" s="101">
        <f t="shared" si="3539"/>
        <v>5</v>
      </c>
      <c r="FG1344" s="101">
        <f t="shared" si="3539"/>
        <v>5.5</v>
      </c>
      <c r="FH1344" s="101">
        <f t="shared" si="3539"/>
        <v>3.7</v>
      </c>
      <c r="FI1344" s="101">
        <f t="shared" si="3539"/>
        <v>2.633</v>
      </c>
      <c r="FJ1344" s="101">
        <f t="shared" si="3539"/>
        <v>6</v>
      </c>
      <c r="FK1344" s="129">
        <f t="shared" si="3539"/>
        <v>6</v>
      </c>
      <c r="FL1344" s="129">
        <f t="shared" si="3539"/>
        <v>7.5834000000000001</v>
      </c>
      <c r="FM1344" s="129">
        <f t="shared" si="3539"/>
        <v>3.51</v>
      </c>
      <c r="FN1344" s="129">
        <f t="shared" si="3539"/>
        <v>4</v>
      </c>
      <c r="FO1344" s="129">
        <f t="shared" si="3539"/>
        <v>4</v>
      </c>
      <c r="FP1344" s="129">
        <f t="shared" si="3539"/>
        <v>4</v>
      </c>
      <c r="FQ1344" s="129">
        <f t="shared" si="3539"/>
        <v>4.45</v>
      </c>
      <c r="FR1344" s="129">
        <f t="shared" si="3539"/>
        <v>5.8</v>
      </c>
      <c r="FS1344" s="129">
        <f t="shared" si="3539"/>
        <v>3.8330000000000002</v>
      </c>
      <c r="FT1344" s="129">
        <f t="shared" si="3539"/>
        <v>3.516</v>
      </c>
      <c r="FU1344" s="129">
        <f t="shared" si="3539"/>
        <v>5.8849</v>
      </c>
      <c r="FV1344" s="129">
        <f t="shared" si="3539"/>
        <v>3.0167000000000002</v>
      </c>
      <c r="FW1344" s="129">
        <f t="shared" si="3539"/>
        <v>6</v>
      </c>
      <c r="FX1344" s="129">
        <f t="shared" si="3539"/>
        <v>6.3450000000000006</v>
      </c>
      <c r="FY1344" s="129">
        <f t="shared" si="3539"/>
        <v>5.5</v>
      </c>
      <c r="FZ1344" s="129">
        <f t="shared" si="3539"/>
        <v>5.0167000000000002</v>
      </c>
      <c r="GA1344" s="163">
        <f t="shared" ca="1" si="3539"/>
        <v>63.552200000000006</v>
      </c>
      <c r="GB1344" s="163">
        <f t="shared" si="3539"/>
        <v>146.47800000000004</v>
      </c>
      <c r="GC1344" s="152">
        <f t="shared" ca="1" si="3472"/>
        <v>2.304845465617241</v>
      </c>
      <c r="GD1344" s="129">
        <f t="shared" ref="GD1344:HG1344" si="3540">GD1198+GD1188+GD1184+GD1172+GD1168+GD1156+GD1144+GD1140+GD1128+GD1124+GD1114+GD1110+GD1100+GD1088+GD1084+GD1074+GD1062+GD1058+GD1048+GD1044+GD1034+GD1030+GD1020+GD1016+GD1006+GD994+GD990+GD978+GD974+GD964+GD952+GD948+GD938+GD934+GD924+GD920+GD910+GD906+GD896+GD892+GD882+GD870+GD866+GD856+GD844+GD840+GD830+GD826+GD816+GD812+GD802+GD790+GD786+GD776+GD770+GD754+GD736+GD726+GD690+GD672+GD662+GD258+GD248+GD238+GD228+GD218+GD208+GD198+GD188+GD176+GD166+GD156+GD146+GD126+GD116+GD106+GD96+GD86+GD76+GD66</f>
        <v>6.1487999999999996</v>
      </c>
      <c r="GE1344" s="129">
        <f t="shared" si="3540"/>
        <v>5.58</v>
      </c>
      <c r="GF1344" s="129">
        <f t="shared" si="3540"/>
        <v>4.4969999999999999</v>
      </c>
      <c r="GG1344" s="129">
        <f t="shared" si="3540"/>
        <v>4</v>
      </c>
      <c r="GH1344" s="129">
        <f t="shared" si="3540"/>
        <v>3.5</v>
      </c>
      <c r="GI1344" s="129">
        <f t="shared" si="3540"/>
        <v>3.0516000000000001</v>
      </c>
      <c r="GJ1344" s="129">
        <f t="shared" si="3540"/>
        <v>5</v>
      </c>
      <c r="GK1344" s="129">
        <f t="shared" si="3540"/>
        <v>6.33</v>
      </c>
      <c r="GL1344" s="129">
        <f t="shared" si="3540"/>
        <v>4</v>
      </c>
      <c r="GM1344" s="129">
        <f t="shared" si="3540"/>
        <v>4.4134000000000002</v>
      </c>
      <c r="GN1344" s="129">
        <f t="shared" si="3540"/>
        <v>3.5</v>
      </c>
      <c r="GO1344" s="129">
        <f t="shared" si="3540"/>
        <v>3.0167000000000002</v>
      </c>
      <c r="GP1344" s="129">
        <f t="shared" si="3540"/>
        <v>2</v>
      </c>
      <c r="GQ1344" s="129">
        <f t="shared" si="3540"/>
        <v>2</v>
      </c>
      <c r="GR1344" s="129">
        <f t="shared" si="3540"/>
        <v>2</v>
      </c>
      <c r="GS1344" s="129">
        <f t="shared" si="3540"/>
        <v>2.44</v>
      </c>
      <c r="GT1344" s="129">
        <f t="shared" si="3540"/>
        <v>2.0747</v>
      </c>
      <c r="GU1344" s="129">
        <f t="shared" si="3540"/>
        <v>0</v>
      </c>
      <c r="GV1344" s="129">
        <f t="shared" si="3540"/>
        <v>0</v>
      </c>
      <c r="GW1344" s="129">
        <f t="shared" si="3540"/>
        <v>0</v>
      </c>
      <c r="GX1344" s="129">
        <f t="shared" si="3540"/>
        <v>0</v>
      </c>
      <c r="GY1344" s="129">
        <f t="shared" si="3540"/>
        <v>0</v>
      </c>
      <c r="GZ1344" s="129">
        <f t="shared" si="3540"/>
        <v>0</v>
      </c>
      <c r="HA1344" s="129">
        <f t="shared" si="3540"/>
        <v>0</v>
      </c>
      <c r="HB1344" s="129">
        <f t="shared" si="3540"/>
        <v>0</v>
      </c>
      <c r="HC1344" s="129">
        <f t="shared" si="3540"/>
        <v>0</v>
      </c>
      <c r="HD1344" s="129">
        <f t="shared" si="3540"/>
        <v>0</v>
      </c>
      <c r="HE1344" s="129">
        <f t="shared" si="3540"/>
        <v>0</v>
      </c>
      <c r="HF1344" s="129">
        <f t="shared" si="3540"/>
        <v>0</v>
      </c>
      <c r="HG1344" s="129">
        <f t="shared" si="3540"/>
        <v>0</v>
      </c>
      <c r="HH1344" s="150"/>
      <c r="HI1344" s="150"/>
      <c r="HJ1344" s="152"/>
      <c r="HK1344" s="129">
        <f t="shared" ref="HK1344:IO1344" si="3541">HK1198+HK1188+HK1184+HK1172+HK1168+HK1156+HK1144+HK1140+HK1128+HK1124+HK1114+HK1110+HK1100+HK1088+HK1084+HK1074+HK1062+HK1058+HK1048+HK1044+HK1034+HK1030+HK1020+HK1016+HK1006+HK994+HK990+HK978+HK974+HK964+HK952+HK948+HK938+HK934+HK924+HK920+HK910+HK906+HK896+HK892+HK882+HK870+HK866+HK856+HK844+HK840+HK830+HK826+HK816+HK812+HK802+HK790+HK786+HK776+HK770+HK754+HK736+HK726+HK690+HK672+HK662+HK258+HK248+HK238+HK228+HK218+HK208+HK198+HK188+HK176+HK166+HK156+HK146+HK126+HK116+HK106+HK96+HK86+HK76+HK66</f>
        <v>0</v>
      </c>
      <c r="HL1344" s="129">
        <f t="shared" si="3541"/>
        <v>0</v>
      </c>
      <c r="HM1344" s="129">
        <f t="shared" si="3541"/>
        <v>0</v>
      </c>
      <c r="HN1344" s="129">
        <f t="shared" si="3541"/>
        <v>0</v>
      </c>
      <c r="HO1344" s="129">
        <f t="shared" si="3541"/>
        <v>0</v>
      </c>
      <c r="HP1344" s="129">
        <f t="shared" si="3541"/>
        <v>0</v>
      </c>
      <c r="HQ1344" s="129">
        <f t="shared" si="3541"/>
        <v>0</v>
      </c>
      <c r="HR1344" s="129">
        <f t="shared" si="3541"/>
        <v>0.5</v>
      </c>
      <c r="HS1344" s="129">
        <f t="shared" si="3541"/>
        <v>0.71499999999999997</v>
      </c>
      <c r="HT1344" s="129">
        <f t="shared" si="3541"/>
        <v>0</v>
      </c>
      <c r="HU1344" s="129">
        <f t="shared" si="3541"/>
        <v>0</v>
      </c>
      <c r="HV1344" s="129">
        <f t="shared" si="3541"/>
        <v>0</v>
      </c>
      <c r="HW1344" s="129">
        <f t="shared" si="3541"/>
        <v>0</v>
      </c>
      <c r="HX1344" s="129">
        <f t="shared" si="3541"/>
        <v>0</v>
      </c>
      <c r="HY1344" s="129">
        <f t="shared" si="3541"/>
        <v>0</v>
      </c>
      <c r="HZ1344" s="129">
        <f t="shared" si="3541"/>
        <v>0</v>
      </c>
      <c r="IA1344" s="129">
        <f t="shared" si="3541"/>
        <v>0</v>
      </c>
      <c r="IB1344" s="129">
        <f t="shared" si="3541"/>
        <v>0</v>
      </c>
      <c r="IC1344" s="129">
        <f t="shared" si="3541"/>
        <v>0</v>
      </c>
      <c r="ID1344" s="129">
        <f t="shared" si="3541"/>
        <v>0</v>
      </c>
      <c r="IE1344" s="129">
        <f t="shared" si="3541"/>
        <v>0</v>
      </c>
      <c r="IF1344" s="129">
        <f t="shared" si="3541"/>
        <v>0</v>
      </c>
      <c r="IG1344" s="129">
        <f t="shared" si="3541"/>
        <v>0</v>
      </c>
      <c r="IH1344" s="129">
        <f t="shared" si="3541"/>
        <v>0</v>
      </c>
      <c r="II1344" s="129">
        <f t="shared" si="3541"/>
        <v>0</v>
      </c>
      <c r="IJ1344" s="129">
        <f t="shared" si="3541"/>
        <v>0</v>
      </c>
      <c r="IK1344" s="129">
        <f t="shared" si="3541"/>
        <v>0</v>
      </c>
      <c r="IL1344" s="129">
        <f t="shared" si="3541"/>
        <v>0</v>
      </c>
      <c r="IM1344" s="129">
        <f t="shared" si="3541"/>
        <v>0</v>
      </c>
      <c r="IN1344" s="129">
        <f t="shared" si="3541"/>
        <v>0</v>
      </c>
      <c r="IO1344" s="129">
        <f t="shared" si="3541"/>
        <v>0</v>
      </c>
      <c r="IP1344" s="150"/>
      <c r="IQ1344" s="150"/>
      <c r="IR1344" s="152"/>
      <c r="IS1344" s="16"/>
      <c r="IT1344" s="16"/>
      <c r="IU1344" s="16"/>
      <c r="IV1344" s="16"/>
      <c r="IW1344" s="16"/>
      <c r="IX1344" s="16"/>
      <c r="IY1344" s="16"/>
      <c r="IZ1344" s="16"/>
      <c r="JA1344" s="16"/>
      <c r="JB1344" s="16"/>
      <c r="JC1344" s="16"/>
      <c r="JD1344" s="16"/>
      <c r="JE1344" s="16"/>
      <c r="JF1344" s="16"/>
      <c r="JG1344" s="16"/>
      <c r="JH1344" s="16"/>
      <c r="JI1344" s="16"/>
      <c r="JJ1344" s="16"/>
      <c r="JK1344" s="16"/>
      <c r="JL1344" s="16"/>
      <c r="JM1344" s="16"/>
      <c r="JN1344" s="16"/>
      <c r="JO1344" s="16"/>
      <c r="JP1344" s="16"/>
      <c r="JQ1344" s="16"/>
      <c r="JR1344" s="16"/>
      <c r="JS1344" s="16"/>
      <c r="JT1344" s="16"/>
      <c r="JU1344" s="23"/>
      <c r="JV1344" s="16"/>
      <c r="JW1344" s="150"/>
      <c r="JX1344" s="150"/>
      <c r="JY1344" s="152"/>
      <c r="JZ1344" s="16"/>
      <c r="KA1344" s="16"/>
      <c r="KB1344" s="16"/>
      <c r="KC1344" s="16"/>
      <c r="KD1344" s="16"/>
      <c r="KE1344" s="16"/>
      <c r="KF1344" s="16"/>
      <c r="KG1344" s="16"/>
      <c r="KH1344" s="16"/>
      <c r="KI1344" s="16"/>
      <c r="KJ1344" s="16"/>
      <c r="KK1344" s="16"/>
      <c r="KL1344" s="16"/>
      <c r="KM1344" s="16"/>
      <c r="KN1344" s="16"/>
      <c r="KO1344" s="16"/>
      <c r="KP1344" s="16"/>
      <c r="KQ1344" s="16"/>
      <c r="KR1344" s="16"/>
      <c r="KS1344" s="16"/>
      <c r="KT1344" s="16"/>
      <c r="KU1344" s="16"/>
      <c r="KV1344" s="16"/>
      <c r="KW1344" s="16"/>
      <c r="KX1344" s="16"/>
      <c r="KY1344" s="16"/>
      <c r="KZ1344" s="16"/>
      <c r="LA1344" s="16"/>
      <c r="LB1344" s="16"/>
      <c r="LC1344" s="16"/>
      <c r="LD1344" s="16"/>
      <c r="LE1344" s="150"/>
      <c r="LF1344" s="150"/>
      <c r="LG1344" s="152"/>
      <c r="LH1344" s="16"/>
      <c r="LI1344" s="16"/>
      <c r="LJ1344" s="16"/>
      <c r="LK1344" s="16"/>
      <c r="LL1344" s="16"/>
      <c r="LM1344" s="16"/>
      <c r="LN1344" s="16"/>
      <c r="LO1344" s="16"/>
      <c r="LP1344" s="16"/>
      <c r="LQ1344" s="16"/>
      <c r="LR1344" s="16"/>
      <c r="LS1344" s="16"/>
      <c r="LT1344" s="16"/>
      <c r="LU1344" s="16"/>
      <c r="LV1344" s="16"/>
      <c r="LW1344" s="16"/>
      <c r="LX1344" s="16"/>
      <c r="LY1344" s="16"/>
      <c r="LZ1344" s="16"/>
      <c r="MA1344" s="16"/>
      <c r="MB1344" s="16"/>
      <c r="MC1344" s="16"/>
      <c r="MD1344" s="16"/>
      <c r="ME1344" s="16"/>
      <c r="MF1344" s="16"/>
      <c r="MG1344" s="16"/>
      <c r="MH1344" s="16"/>
      <c r="MI1344" s="16"/>
      <c r="MJ1344" s="16"/>
      <c r="MK1344" s="16"/>
      <c r="ML1344" s="16"/>
    </row>
    <row r="1345" spans="1:350" ht="17.45" customHeight="1" outlineLevel="1" x14ac:dyDescent="0.2">
      <c r="A1345" s="188"/>
      <c r="B1345" s="295"/>
      <c r="C1345" s="155"/>
      <c r="D1345" s="166"/>
      <c r="E1345" s="166"/>
      <c r="F1345" s="166"/>
      <c r="G1345" s="176"/>
      <c r="H1345" s="171"/>
      <c r="I1345" s="171"/>
      <c r="J1345" s="166"/>
      <c r="K1345" s="166"/>
      <c r="L1345" s="172"/>
      <c r="M1345" s="172"/>
      <c r="N1345" s="180"/>
      <c r="O1345" s="157"/>
      <c r="P1345" s="17" t="s">
        <v>26</v>
      </c>
      <c r="Q1345" s="166"/>
      <c r="R1345" s="166"/>
      <c r="S1345" s="153"/>
      <c r="T1345" s="24">
        <f t="shared" ref="T1345:AW1345" si="3542">T1199+T1189+T1185+T1173+T1169+T1157+T1145+T1141+T1129+T1125+T1115+T1111+T1101+T1089+T1085+T1075+T1063+T1059+T1049+T1045+T1035+T1031+T1021+T1017+T1007+T995+T991+T979+T975+T965+T953+T949+T939+T935+T925+T921+T911+T907+T897+T893+T883+T871+T867+T857+T845+T841+T831+T827+T817+T813+T803+T791+T787+T777+T771+T755+T737+T727+T691+T673+T663+T259+T249+T239+T229+T219+T209+T199+T189+T177+T167+T157+T147+T127+T117+T107+T97+T87+T77+T67</f>
        <v>0</v>
      </c>
      <c r="U1345" s="24">
        <f t="shared" si="3542"/>
        <v>0</v>
      </c>
      <c r="V1345" s="24">
        <f t="shared" si="3542"/>
        <v>0</v>
      </c>
      <c r="W1345" s="24">
        <f t="shared" si="3542"/>
        <v>0</v>
      </c>
      <c r="X1345" s="24">
        <f t="shared" si="3542"/>
        <v>0</v>
      </c>
      <c r="Y1345" s="24">
        <f t="shared" si="3542"/>
        <v>0</v>
      </c>
      <c r="Z1345" s="24">
        <f t="shared" si="3542"/>
        <v>0</v>
      </c>
      <c r="AA1345" s="24">
        <f t="shared" si="3542"/>
        <v>0</v>
      </c>
      <c r="AB1345" s="24">
        <f t="shared" si="3542"/>
        <v>0</v>
      </c>
      <c r="AC1345" s="24">
        <f t="shared" si="3542"/>
        <v>0</v>
      </c>
      <c r="AD1345" s="24">
        <f t="shared" si="3542"/>
        <v>0</v>
      </c>
      <c r="AE1345" s="24">
        <f t="shared" si="3542"/>
        <v>0</v>
      </c>
      <c r="AF1345" s="24">
        <f t="shared" si="3542"/>
        <v>0</v>
      </c>
      <c r="AG1345" s="24">
        <f t="shared" si="3542"/>
        <v>0</v>
      </c>
      <c r="AH1345" s="24">
        <f t="shared" si="3542"/>
        <v>0</v>
      </c>
      <c r="AI1345" s="24">
        <f t="shared" si="3542"/>
        <v>0</v>
      </c>
      <c r="AJ1345" s="24">
        <f t="shared" si="3542"/>
        <v>0</v>
      </c>
      <c r="AK1345" s="24">
        <f t="shared" si="3542"/>
        <v>0</v>
      </c>
      <c r="AL1345" s="24">
        <f t="shared" si="3542"/>
        <v>0</v>
      </c>
      <c r="AM1345" s="24">
        <f t="shared" si="3542"/>
        <v>0</v>
      </c>
      <c r="AN1345" s="24">
        <f t="shared" si="3542"/>
        <v>0</v>
      </c>
      <c r="AO1345" s="24">
        <f t="shared" si="3542"/>
        <v>0</v>
      </c>
      <c r="AP1345" s="24">
        <f t="shared" si="3542"/>
        <v>0</v>
      </c>
      <c r="AQ1345" s="24">
        <f t="shared" si="3542"/>
        <v>0</v>
      </c>
      <c r="AR1345" s="24">
        <f t="shared" si="3542"/>
        <v>0</v>
      </c>
      <c r="AS1345" s="24">
        <f t="shared" si="3542"/>
        <v>0</v>
      </c>
      <c r="AT1345" s="24">
        <f t="shared" si="3542"/>
        <v>0</v>
      </c>
      <c r="AU1345" s="24">
        <f t="shared" si="3542"/>
        <v>0</v>
      </c>
      <c r="AV1345" s="24">
        <f t="shared" si="3542"/>
        <v>0</v>
      </c>
      <c r="AW1345" s="24">
        <f t="shared" si="3542"/>
        <v>0</v>
      </c>
      <c r="AX1345" s="166"/>
      <c r="AY1345" s="166"/>
      <c r="AZ1345" s="153"/>
      <c r="BA1345" s="24">
        <f t="shared" ref="BA1345:CE1345" si="3543">BA1199+BA1189+BA1185+BA1173+BA1169+BA1157+BA1145+BA1141+BA1129+BA1125+BA1115+BA1111+BA1101+BA1089+BA1085+BA1075+BA1063+BA1059+BA1049+BA1045+BA1035+BA1031+BA1021+BA1017+BA1007+BA995+BA991+BA979+BA975+BA965+BA953+BA949+BA939+BA935+BA925+BA921+BA911+BA907+BA897+BA893+BA883+BA871+BA867+BA857+BA845+BA841+BA831+BA827+BA817+BA813+BA803+BA791+BA787+BA777+BA771+BA755+BA737+BA727+BA691+BA673+BA663+BA259+BA249+BA239+BA229+BA219+BA209+BA199+BA189+BA177+BA167+BA157+BA147+BA127+BA117+BA107+BA97+BA87+BA77+BA67</f>
        <v>0</v>
      </c>
      <c r="BB1345" s="24">
        <f t="shared" si="3543"/>
        <v>0</v>
      </c>
      <c r="BC1345" s="24">
        <f t="shared" si="3543"/>
        <v>0</v>
      </c>
      <c r="BD1345" s="24">
        <f t="shared" si="3543"/>
        <v>0</v>
      </c>
      <c r="BE1345" s="24">
        <f t="shared" si="3543"/>
        <v>0</v>
      </c>
      <c r="BF1345" s="24">
        <f t="shared" si="3543"/>
        <v>0</v>
      </c>
      <c r="BG1345" s="24">
        <f t="shared" si="3543"/>
        <v>0</v>
      </c>
      <c r="BH1345" s="24">
        <f t="shared" si="3543"/>
        <v>0</v>
      </c>
      <c r="BI1345" s="24">
        <f t="shared" si="3543"/>
        <v>0</v>
      </c>
      <c r="BJ1345" s="24">
        <f t="shared" si="3543"/>
        <v>0</v>
      </c>
      <c r="BK1345" s="24">
        <f t="shared" si="3543"/>
        <v>0</v>
      </c>
      <c r="BL1345" s="24">
        <f t="shared" si="3543"/>
        <v>0</v>
      </c>
      <c r="BM1345" s="24">
        <f t="shared" si="3543"/>
        <v>0</v>
      </c>
      <c r="BN1345" s="24">
        <f t="shared" si="3543"/>
        <v>0</v>
      </c>
      <c r="BO1345" s="24">
        <f t="shared" si="3543"/>
        <v>0</v>
      </c>
      <c r="BP1345" s="24">
        <f t="shared" si="3543"/>
        <v>0</v>
      </c>
      <c r="BQ1345" s="24">
        <f t="shared" si="3543"/>
        <v>0</v>
      </c>
      <c r="BR1345" s="24">
        <f t="shared" si="3543"/>
        <v>0</v>
      </c>
      <c r="BS1345" s="24">
        <f t="shared" si="3543"/>
        <v>0</v>
      </c>
      <c r="BT1345" s="24">
        <f t="shared" si="3543"/>
        <v>0</v>
      </c>
      <c r="BU1345" s="24">
        <f t="shared" si="3543"/>
        <v>0</v>
      </c>
      <c r="BV1345" s="24">
        <f t="shared" si="3543"/>
        <v>0.14199999999999999</v>
      </c>
      <c r="BW1345" s="24">
        <f t="shared" si="3543"/>
        <v>0</v>
      </c>
      <c r="BX1345" s="24">
        <f t="shared" si="3543"/>
        <v>0</v>
      </c>
      <c r="BY1345" s="24">
        <f t="shared" si="3543"/>
        <v>0</v>
      </c>
      <c r="BZ1345" s="24">
        <f t="shared" si="3543"/>
        <v>0</v>
      </c>
      <c r="CA1345" s="24">
        <f t="shared" si="3543"/>
        <v>0</v>
      </c>
      <c r="CB1345" s="24">
        <f t="shared" si="3543"/>
        <v>0</v>
      </c>
      <c r="CC1345" s="24">
        <f t="shared" si="3543"/>
        <v>0</v>
      </c>
      <c r="CD1345" s="24">
        <f t="shared" si="3543"/>
        <v>0</v>
      </c>
      <c r="CE1345" s="24">
        <f t="shared" si="3543"/>
        <v>0</v>
      </c>
      <c r="CF1345" s="166"/>
      <c r="CG1345" s="166"/>
      <c r="CH1345" s="153"/>
      <c r="CI1345" s="24">
        <f t="shared" ref="CI1345:DM1345" si="3544">CI1199+CI1189+CI1185+CI1173+CI1169+CI1157+CI1145+CI1141+CI1129+CI1125+CI1115+CI1111+CI1101+CI1089+CI1085+CI1075+CI1063+CI1059+CI1049+CI1045+CI1035+CI1031+CI1021+CI1017+CI1007+CI995+CI991+CI979+CI975+CI965+CI953+CI949+CI939+CI935+CI925+CI921+CI911+CI907+CI897+CI893+CI883+CI871+CI867+CI857+CI845+CI841+CI831+CI827+CI817+CI813+CI803+CI791+CI787+CI777+CI771+CI755+CI737+CI727+CI691+CI673+CI663+CI259+CI249+CI239+CI229+CI219+CI209+CI199+CI189+CI177+CI167+CI157+CI147+CI127+CI117+CI107+CI97+CI87+CI77+CI67</f>
        <v>0</v>
      </c>
      <c r="CJ1345" s="24">
        <f t="shared" si="3544"/>
        <v>0.14199999999999999</v>
      </c>
      <c r="CK1345" s="24">
        <f t="shared" si="3544"/>
        <v>4.28</v>
      </c>
      <c r="CL1345" s="24">
        <f t="shared" si="3544"/>
        <v>0</v>
      </c>
      <c r="CM1345" s="24">
        <f t="shared" si="3544"/>
        <v>0</v>
      </c>
      <c r="CN1345" s="24">
        <f t="shared" si="3544"/>
        <v>0</v>
      </c>
      <c r="CO1345" s="24">
        <f t="shared" si="3544"/>
        <v>0</v>
      </c>
      <c r="CP1345" s="95">
        <f t="shared" si="3544"/>
        <v>0</v>
      </c>
      <c r="CQ1345" s="95">
        <f t="shared" si="3544"/>
        <v>0</v>
      </c>
      <c r="CR1345" s="95">
        <f t="shared" si="3544"/>
        <v>0</v>
      </c>
      <c r="CS1345" s="95">
        <f t="shared" si="3544"/>
        <v>0</v>
      </c>
      <c r="CT1345" s="95">
        <f t="shared" si="3544"/>
        <v>0</v>
      </c>
      <c r="CU1345" s="95">
        <f t="shared" si="3544"/>
        <v>0</v>
      </c>
      <c r="CV1345" s="95">
        <f t="shared" si="3544"/>
        <v>0</v>
      </c>
      <c r="CW1345" s="24">
        <f t="shared" si="3544"/>
        <v>0</v>
      </c>
      <c r="CX1345" s="24">
        <f t="shared" si="3544"/>
        <v>0</v>
      </c>
      <c r="CY1345" s="24">
        <f t="shared" si="3544"/>
        <v>0</v>
      </c>
      <c r="CZ1345" s="24">
        <f t="shared" si="3544"/>
        <v>0</v>
      </c>
      <c r="DA1345" s="24">
        <f t="shared" si="3544"/>
        <v>0</v>
      </c>
      <c r="DB1345" s="24">
        <f t="shared" si="3544"/>
        <v>0</v>
      </c>
      <c r="DC1345" s="110">
        <f t="shared" si="3544"/>
        <v>4.5060000000000002</v>
      </c>
      <c r="DD1345" s="24">
        <f t="shared" si="3544"/>
        <v>0</v>
      </c>
      <c r="DE1345" s="24">
        <f t="shared" si="3544"/>
        <v>0</v>
      </c>
      <c r="DF1345" s="24">
        <f t="shared" si="3544"/>
        <v>0</v>
      </c>
      <c r="DG1345" s="24">
        <f t="shared" si="3544"/>
        <v>0</v>
      </c>
      <c r="DH1345" s="24">
        <f t="shared" si="3544"/>
        <v>0</v>
      </c>
      <c r="DI1345" s="24">
        <f t="shared" si="3544"/>
        <v>0</v>
      </c>
      <c r="DJ1345" s="24">
        <f t="shared" si="3544"/>
        <v>0</v>
      </c>
      <c r="DK1345" s="24">
        <f t="shared" si="3544"/>
        <v>0</v>
      </c>
      <c r="DL1345" s="24">
        <f t="shared" si="3544"/>
        <v>0</v>
      </c>
      <c r="DM1345" s="24">
        <f t="shared" si="3544"/>
        <v>0</v>
      </c>
      <c r="DN1345" s="166"/>
      <c r="DO1345" s="166"/>
      <c r="DP1345" s="153"/>
      <c r="DQ1345" s="24">
        <f t="shared" ref="DQ1345:ER1345" si="3545">DQ1199+DQ1189+DQ1185+DQ1173+DQ1169+DQ1157+DQ1145+DQ1141+DQ1129+DQ1125+DQ1115+DQ1111+DQ1101+DQ1089+DQ1085+DQ1075+DQ1063+DQ1059+DQ1049+DQ1045+DQ1035+DQ1031+DQ1021+DQ1017+DQ1007+DQ995+DQ991+DQ979+DQ975+DQ965+DQ953+DQ949+DQ939+DQ935+DQ925+DQ921+DQ911+DQ907+DQ897+DQ893+DQ883+DQ871+DQ867+DQ857+DQ845+DQ841+DQ831+DQ827+DQ817+DQ813+DQ803+DQ791+DQ787+DQ777+DQ771+DQ755+DQ737+DQ727+DQ691+DQ673+DQ663+DQ259+DQ249+DQ239+DQ229+DQ219+DQ209+DQ199+DQ189+DQ177+DQ167+DQ157+DQ147+DQ127+DQ117+DQ107+DQ97+DQ87+DQ77+DQ67</f>
        <v>0</v>
      </c>
      <c r="DR1345" s="24">
        <f t="shared" si="3545"/>
        <v>0</v>
      </c>
      <c r="DS1345" s="24">
        <f t="shared" si="3545"/>
        <v>0</v>
      </c>
      <c r="DT1345" s="24">
        <f t="shared" si="3545"/>
        <v>0</v>
      </c>
      <c r="DU1345" s="24">
        <f t="shared" si="3545"/>
        <v>0</v>
      </c>
      <c r="DV1345" s="24">
        <f t="shared" si="3538"/>
        <v>0</v>
      </c>
      <c r="DW1345" s="24">
        <f t="shared" si="3538"/>
        <v>0</v>
      </c>
      <c r="DX1345" s="24">
        <f t="shared" si="3538"/>
        <v>0</v>
      </c>
      <c r="DY1345" s="24">
        <f t="shared" si="3538"/>
        <v>0</v>
      </c>
      <c r="DZ1345" s="24">
        <f t="shared" si="3538"/>
        <v>0</v>
      </c>
      <c r="EA1345" s="24">
        <f t="shared" si="3538"/>
        <v>0</v>
      </c>
      <c r="EB1345" s="24">
        <f t="shared" si="3545"/>
        <v>0</v>
      </c>
      <c r="EC1345" s="24">
        <f t="shared" si="3545"/>
        <v>0</v>
      </c>
      <c r="ED1345" s="24">
        <f t="shared" si="3545"/>
        <v>6.7</v>
      </c>
      <c r="EE1345" s="24">
        <f t="shared" si="3545"/>
        <v>0</v>
      </c>
      <c r="EF1345" s="24">
        <f t="shared" si="3545"/>
        <v>0</v>
      </c>
      <c r="EG1345" s="24">
        <f t="shared" si="3545"/>
        <v>0</v>
      </c>
      <c r="EH1345" s="24">
        <f t="shared" si="3545"/>
        <v>0.14199999999999999</v>
      </c>
      <c r="EI1345" s="24">
        <f t="shared" si="3545"/>
        <v>0</v>
      </c>
      <c r="EJ1345" s="24">
        <f t="shared" si="3545"/>
        <v>0</v>
      </c>
      <c r="EK1345" s="24">
        <f t="shared" si="3545"/>
        <v>0.14199999999999999</v>
      </c>
      <c r="EL1345" s="24">
        <f t="shared" si="3545"/>
        <v>0</v>
      </c>
      <c r="EM1345" s="24">
        <f t="shared" si="3545"/>
        <v>0</v>
      </c>
      <c r="EN1345" s="24">
        <f t="shared" si="3545"/>
        <v>0</v>
      </c>
      <c r="EO1345" s="24">
        <f t="shared" si="3545"/>
        <v>0</v>
      </c>
      <c r="EP1345" s="24">
        <f t="shared" si="3545"/>
        <v>0</v>
      </c>
      <c r="EQ1345" s="24">
        <f t="shared" si="3545"/>
        <v>0.14199999999999999</v>
      </c>
      <c r="ER1345" s="24">
        <f t="shared" si="3545"/>
        <v>4.9000000000000004</v>
      </c>
      <c r="ES1345" s="166"/>
      <c r="ET1345" s="166"/>
      <c r="EU1345" s="153"/>
      <c r="EV1345" s="125">
        <f t="shared" ref="EV1345:FZ1345" si="3546">EV1199+EV1189+EV1185+EV1173+EV1169+EV1157+EV1145+EV1141+EV1129+EV1125+EV1115+EV1111+EV1101+EV1089+EV1085+EV1075+EV1063+EV1059+EV1049+EV1045+EV1035+EV1031+EV1021+EV1017+EV1007+EV995+EV991+EV979+EV975+EV965+EV953+EV949+EV939+EV935+EV925+EV921+EV911+EV907+EV897+EV893+EV883+EV871+EV867+EV857+EV845+EV841+EV831+EV827+EV817+EV813+EV803+EV791+EV787+EV777+EV771+EV755+EV737+EV727+EV691+EV673+EV663+EV259+EV249+EV239+EV229+EV219+EV209+EV199+EV189+EV177+EV167+EV157+EV147+EV127+EV117+EV107+EV97+EV87+EV77+EV67</f>
        <v>0</v>
      </c>
      <c r="EW1345" s="125">
        <f t="shared" si="3546"/>
        <v>0</v>
      </c>
      <c r="EX1345" s="125">
        <f t="shared" si="3546"/>
        <v>0</v>
      </c>
      <c r="EY1345" s="125">
        <f t="shared" si="3546"/>
        <v>0.14199999999999999</v>
      </c>
      <c r="EZ1345" s="125">
        <f t="shared" si="3546"/>
        <v>0</v>
      </c>
      <c r="FA1345" s="125">
        <f t="shared" si="3546"/>
        <v>0</v>
      </c>
      <c r="FB1345" s="125">
        <f t="shared" si="3546"/>
        <v>0</v>
      </c>
      <c r="FC1345" s="95">
        <f t="shared" si="3546"/>
        <v>0.14199999999999999</v>
      </c>
      <c r="FD1345" s="95">
        <f t="shared" si="3546"/>
        <v>0</v>
      </c>
      <c r="FE1345" s="95">
        <f t="shared" si="3546"/>
        <v>0</v>
      </c>
      <c r="FF1345" s="95">
        <f t="shared" si="3546"/>
        <v>0</v>
      </c>
      <c r="FG1345" s="95">
        <f t="shared" si="3546"/>
        <v>0</v>
      </c>
      <c r="FH1345" s="95">
        <f t="shared" si="3546"/>
        <v>0</v>
      </c>
      <c r="FI1345" s="95">
        <f t="shared" si="3546"/>
        <v>0</v>
      </c>
      <c r="FJ1345" s="125">
        <f t="shared" si="3546"/>
        <v>4.3</v>
      </c>
      <c r="FK1345" s="125">
        <f t="shared" si="3546"/>
        <v>0</v>
      </c>
      <c r="FL1345" s="125">
        <f t="shared" si="3546"/>
        <v>0</v>
      </c>
      <c r="FM1345" s="76">
        <f t="shared" si="3546"/>
        <v>6.2</v>
      </c>
      <c r="FN1345" s="125">
        <f t="shared" si="3546"/>
        <v>0</v>
      </c>
      <c r="FO1345" s="142">
        <f t="shared" si="3546"/>
        <v>6.5</v>
      </c>
      <c r="FP1345" s="142">
        <f t="shared" si="3546"/>
        <v>5.8</v>
      </c>
      <c r="FQ1345" s="125">
        <f t="shared" si="3546"/>
        <v>0</v>
      </c>
      <c r="FR1345" s="142">
        <f t="shared" si="3546"/>
        <v>6.3</v>
      </c>
      <c r="FS1345" s="125">
        <f t="shared" si="3546"/>
        <v>0</v>
      </c>
      <c r="FT1345" s="142">
        <f t="shared" si="3546"/>
        <v>5.7</v>
      </c>
      <c r="FU1345" s="142">
        <f t="shared" si="3546"/>
        <v>6.3</v>
      </c>
      <c r="FV1345" s="125">
        <f t="shared" si="3546"/>
        <v>0</v>
      </c>
      <c r="FW1345" s="125">
        <f t="shared" si="3546"/>
        <v>0</v>
      </c>
      <c r="FX1345" s="125">
        <f t="shared" si="3546"/>
        <v>8.4139999999999997</v>
      </c>
      <c r="FY1345" s="125">
        <f t="shared" si="3546"/>
        <v>0</v>
      </c>
      <c r="FZ1345" s="142">
        <f t="shared" si="3546"/>
        <v>4</v>
      </c>
      <c r="GA1345" s="166"/>
      <c r="GB1345" s="166"/>
      <c r="GC1345" s="153"/>
      <c r="GD1345" s="141">
        <f t="shared" ref="GD1345:HF1345" si="3547">GD1199+GD1189+GD1185+GD1173+GD1169+GD1157+GD1145+GD1141+GD1129+GD1125+GD1115+GD1111+GD1101+GD1089+GD1085+GD1075+GD1063+GD1059+GD1049+GD1045+GD1035+GD1031+GD1021+GD1017+GD1007+GD995+GD991+GD979+GD975+GD965+GD953+GD949+GD939+GD935+GD925+GD921+GD911+GD907+GD897+GD893+GD883+GD871+GD867+GD857+GD845+GD841+GD831+GD827+GD817+GD813+GD803+GD791+GD787+GD777+GD771+GD755+GD737+GD727+GD691+GD673+GD663+GD259+GD249+GD239+GD229+GD219+GD209+GD199+GD189+GD177+GD167+GD157+GD147+GD127+GD117+GD107+GD97+GD87+GD77+GD67</f>
        <v>15.1</v>
      </c>
      <c r="GE1345" s="141">
        <f t="shared" si="3547"/>
        <v>0</v>
      </c>
      <c r="GF1345" s="141">
        <f t="shared" si="3547"/>
        <v>0</v>
      </c>
      <c r="GG1345" s="142">
        <f t="shared" si="3547"/>
        <v>12.75</v>
      </c>
      <c r="GH1345" s="141">
        <f t="shared" si="3547"/>
        <v>0</v>
      </c>
      <c r="GI1345" s="141">
        <f t="shared" si="3547"/>
        <v>0</v>
      </c>
      <c r="GJ1345" s="142">
        <f t="shared" si="3547"/>
        <v>10.3</v>
      </c>
      <c r="GK1345" s="142">
        <f t="shared" si="3547"/>
        <v>0.6</v>
      </c>
      <c r="GL1345" s="141">
        <f t="shared" si="3547"/>
        <v>0</v>
      </c>
      <c r="GM1345" s="142">
        <f t="shared" si="3547"/>
        <v>0.5</v>
      </c>
      <c r="GN1345" s="141">
        <f t="shared" si="3547"/>
        <v>2</v>
      </c>
      <c r="GO1345" s="141">
        <f t="shared" si="3547"/>
        <v>13.1</v>
      </c>
      <c r="GP1345" s="141">
        <f t="shared" si="3547"/>
        <v>7.5</v>
      </c>
      <c r="GQ1345" s="142">
        <f t="shared" si="3547"/>
        <v>14.5</v>
      </c>
      <c r="GR1345" s="142">
        <f t="shared" si="3547"/>
        <v>3.5</v>
      </c>
      <c r="GS1345" s="142">
        <f t="shared" si="3547"/>
        <v>3.3</v>
      </c>
      <c r="GT1345" s="142">
        <f t="shared" si="3547"/>
        <v>12.448</v>
      </c>
      <c r="GU1345" s="141">
        <f t="shared" si="3547"/>
        <v>0</v>
      </c>
      <c r="GV1345" s="142">
        <f t="shared" si="3547"/>
        <v>8.1</v>
      </c>
      <c r="GW1345" s="142">
        <f t="shared" si="3547"/>
        <v>2.5</v>
      </c>
      <c r="GX1345" s="142">
        <f t="shared" si="3547"/>
        <v>0.15</v>
      </c>
      <c r="GY1345" s="142">
        <f t="shared" si="3547"/>
        <v>9.5</v>
      </c>
      <c r="GZ1345" s="141">
        <f t="shared" si="3547"/>
        <v>0</v>
      </c>
      <c r="HA1345" s="142">
        <f t="shared" si="3547"/>
        <v>5.0999999999999996</v>
      </c>
      <c r="HB1345" s="142">
        <f t="shared" si="3547"/>
        <v>1.9000000000000001</v>
      </c>
      <c r="HC1345" s="142">
        <f t="shared" si="3547"/>
        <v>12.1</v>
      </c>
      <c r="HD1345" s="142">
        <f t="shared" si="3547"/>
        <v>3.2</v>
      </c>
      <c r="HE1345" s="141">
        <f t="shared" si="3547"/>
        <v>2.5</v>
      </c>
      <c r="HF1345" s="142">
        <f t="shared" si="3547"/>
        <v>3.9</v>
      </c>
      <c r="HG1345" s="142">
        <f>HG1199+HG1189+HG1185+HG1173+HG1169+HG1157+HG1145+HG1141+HG1129+HG1125+HG1115+HG1111+HG1101+HG1089+HG1085+HG1075+HG1063+HG1059+HG1049+HG1045+HG1035+HG1031+HG1021+HG1017+HG1007+HG995+HG991+HG979+HG975+HG965+HG953+HG949+HG939+HG935+HG925+HG921+HG911+HG907+HG897+HG893+HG883+HG871+HG867+HG857+HG845+HG841+HG831+HG827+HG817+HG813+HG803+HG791+HG787+HG777+HG771+HG755+HG737+HG727+HG691+HG673+HG663+HG259+HG249+HG239+HG229+HG219+HG209+HG199+HG189+HG177+HG167+HG157+HG147+HG127+HG117+HG107+HG97+HG87+HG77+HG67</f>
        <v>1.9300000000000002</v>
      </c>
      <c r="HH1345" s="151"/>
      <c r="HI1345" s="151"/>
      <c r="HJ1345" s="153"/>
      <c r="HK1345" s="142">
        <f>HK1199+HK1189+HK1185+HK1173+HK1169+HK1157+HK1145+HK1141+HK1129+HK1125+HK1115+HK1111+HK1101+HK1089+HK1085+HK1075+HK1063+HK1059+HK1049+HK1045+HK1035+HK1031+HK1021+HK1017+HK1007+HK995+HK991+HK979+HK975+HK965+HK953+HK949+HK939+HK935+HK925+HK921+HK911+HK907+HK897+HK893+HK883+HK871+HK867+HK857+HK845+HK841+HK831+HK827+HK817+HK813+HK803+HK791+HK787+HK777+HK771+HK755+HK737+HK727+HK691+HK673+HK663+HK259+HK249+HK239+HK229+HK219+HK209+HK199+HK189+HK177+HK167+HK157+HK147+HK127+HK117+HK107+HK97+HK87+HK77+HK67</f>
        <v>0.6</v>
      </c>
      <c r="HL1345" s="142">
        <f t="shared" ref="HL1345:IO1345" si="3548">HL1199+HL1189+HL1185+HL1173+HL1169+HL1157+HL1145+HL1141+HL1129+HL1125+HL1115+HL1111+HL1101+HL1089+HL1085+HL1075+HL1063+HL1059+HL1049+HL1045+HL1035+HL1031+HL1021+HL1017+HL1007+HL995+HL991+HL979+HL975+HL965+HL953+HL949+HL939+HL935+HL925+HL921+HL911+HL907+HL897+HL893+HL883+HL871+HL867+HL857+HL845+HL841+HL831+HL827+HL817+HL813+HL803+HL791+HL787+HL777+HL771+HL755+HL737+HL727+HL691+HL673+HL663+HL259+HL249+HL239+HL229+HL219+HL209+HL199+HL189+HL177+HL167+HL157+HL147+HL127+HL117+HL107+HL97+HL87+HL77+HL67</f>
        <v>0.6</v>
      </c>
      <c r="HM1345" s="142">
        <f t="shared" si="3548"/>
        <v>0.7</v>
      </c>
      <c r="HN1345" s="142">
        <f t="shared" si="3548"/>
        <v>0.22</v>
      </c>
      <c r="HO1345" s="142">
        <f t="shared" si="3548"/>
        <v>0</v>
      </c>
      <c r="HP1345" s="142">
        <f t="shared" si="3548"/>
        <v>0.2</v>
      </c>
      <c r="HQ1345" s="142">
        <f t="shared" si="3548"/>
        <v>0</v>
      </c>
      <c r="HR1345" s="142">
        <f t="shared" si="3548"/>
        <v>0</v>
      </c>
      <c r="HS1345" s="142">
        <f t="shared" si="3548"/>
        <v>0</v>
      </c>
      <c r="HT1345" s="142">
        <f t="shared" si="3548"/>
        <v>2.12</v>
      </c>
      <c r="HU1345" s="142">
        <f t="shared" si="3548"/>
        <v>1.85</v>
      </c>
      <c r="HV1345" s="142">
        <f t="shared" si="3548"/>
        <v>1.6</v>
      </c>
      <c r="HW1345" s="142">
        <f t="shared" si="3548"/>
        <v>0.4</v>
      </c>
      <c r="HX1345" s="142">
        <f t="shared" si="3548"/>
        <v>0.1</v>
      </c>
      <c r="HY1345" s="142">
        <f t="shared" si="3548"/>
        <v>0.2</v>
      </c>
      <c r="HZ1345" s="142">
        <f t="shared" si="3548"/>
        <v>0.01</v>
      </c>
      <c r="IA1345" s="142">
        <f t="shared" si="3548"/>
        <v>0.29000000000000004</v>
      </c>
      <c r="IB1345" s="142">
        <f t="shared" si="3548"/>
        <v>0.19</v>
      </c>
      <c r="IC1345" s="142">
        <f t="shared" si="3548"/>
        <v>0</v>
      </c>
      <c r="ID1345" s="142">
        <f t="shared" si="3548"/>
        <v>0.1</v>
      </c>
      <c r="IE1345" s="142">
        <f t="shared" si="3548"/>
        <v>0</v>
      </c>
      <c r="IF1345" s="142">
        <f t="shared" si="3548"/>
        <v>0</v>
      </c>
      <c r="IG1345" s="142">
        <f t="shared" si="3548"/>
        <v>0</v>
      </c>
      <c r="IH1345" s="142">
        <f t="shared" si="3548"/>
        <v>0</v>
      </c>
      <c r="II1345" s="142">
        <f t="shared" si="3548"/>
        <v>0</v>
      </c>
      <c r="IJ1345" s="142">
        <f t="shared" si="3548"/>
        <v>0</v>
      </c>
      <c r="IK1345" s="142">
        <f t="shared" si="3548"/>
        <v>1.25</v>
      </c>
      <c r="IL1345" s="142">
        <f t="shared" si="3548"/>
        <v>0.6</v>
      </c>
      <c r="IM1345" s="142">
        <f t="shared" si="3548"/>
        <v>0</v>
      </c>
      <c r="IN1345" s="142">
        <f t="shared" si="3548"/>
        <v>0</v>
      </c>
      <c r="IO1345" s="142">
        <f t="shared" si="3548"/>
        <v>0</v>
      </c>
      <c r="IP1345" s="151"/>
      <c r="IQ1345" s="151"/>
      <c r="IR1345" s="153"/>
      <c r="IS1345" s="24"/>
      <c r="IT1345" s="24"/>
      <c r="IU1345" s="24"/>
      <c r="IV1345" s="24"/>
      <c r="IW1345" s="24"/>
      <c r="IX1345" s="24"/>
      <c r="IY1345" s="24"/>
      <c r="IZ1345" s="24"/>
      <c r="JA1345" s="24"/>
      <c r="JB1345" s="24"/>
      <c r="JC1345" s="24"/>
      <c r="JD1345" s="24"/>
      <c r="JE1345" s="24"/>
      <c r="JF1345" s="24"/>
      <c r="JG1345" s="24"/>
      <c r="JH1345" s="24"/>
      <c r="JI1345" s="24"/>
      <c r="JJ1345" s="24"/>
      <c r="JK1345" s="24"/>
      <c r="JL1345" s="24"/>
      <c r="JM1345" s="24"/>
      <c r="JN1345" s="24"/>
      <c r="JO1345" s="24"/>
      <c r="JP1345" s="24"/>
      <c r="JQ1345" s="24"/>
      <c r="JR1345" s="24"/>
      <c r="JS1345" s="24"/>
      <c r="JT1345" s="24"/>
      <c r="JU1345" s="25"/>
      <c r="JV1345" s="24"/>
      <c r="JW1345" s="151"/>
      <c r="JX1345" s="151"/>
      <c r="JY1345" s="153"/>
      <c r="JZ1345" s="24"/>
      <c r="KA1345" s="24"/>
      <c r="KB1345" s="24"/>
      <c r="KC1345" s="24"/>
      <c r="KD1345" s="24"/>
      <c r="KE1345" s="24"/>
      <c r="KF1345" s="24"/>
      <c r="KG1345" s="24"/>
      <c r="KH1345" s="24"/>
      <c r="KI1345" s="24"/>
      <c r="KJ1345" s="24"/>
      <c r="KK1345" s="24"/>
      <c r="KL1345" s="24"/>
      <c r="KM1345" s="24"/>
      <c r="KN1345" s="24"/>
      <c r="KO1345" s="24"/>
      <c r="KP1345" s="24"/>
      <c r="KQ1345" s="24"/>
      <c r="KR1345" s="24"/>
      <c r="KS1345" s="24"/>
      <c r="KT1345" s="24"/>
      <c r="KU1345" s="24"/>
      <c r="KV1345" s="24"/>
      <c r="KW1345" s="24"/>
      <c r="KX1345" s="24"/>
      <c r="KY1345" s="24"/>
      <c r="KZ1345" s="24"/>
      <c r="LA1345" s="24"/>
      <c r="LB1345" s="24"/>
      <c r="LC1345" s="24"/>
      <c r="LD1345" s="24"/>
      <c r="LE1345" s="151"/>
      <c r="LF1345" s="151"/>
      <c r="LG1345" s="153"/>
      <c r="LH1345" s="24"/>
      <c r="LI1345" s="24"/>
      <c r="LJ1345" s="24"/>
      <c r="LK1345" s="24"/>
      <c r="LL1345" s="24"/>
      <c r="LM1345" s="24"/>
      <c r="LN1345" s="24"/>
      <c r="LO1345" s="24"/>
      <c r="LP1345" s="24"/>
      <c r="LQ1345" s="24"/>
      <c r="LR1345" s="24"/>
      <c r="LS1345" s="24"/>
      <c r="LT1345" s="24"/>
      <c r="LU1345" s="24"/>
      <c r="LV1345" s="24"/>
      <c r="LW1345" s="24"/>
      <c r="LX1345" s="24"/>
      <c r="LY1345" s="24"/>
      <c r="LZ1345" s="24"/>
      <c r="MA1345" s="24"/>
      <c r="MB1345" s="24"/>
      <c r="MC1345" s="24"/>
      <c r="MD1345" s="24"/>
      <c r="ME1345" s="24"/>
      <c r="MF1345" s="24"/>
      <c r="MG1345" s="24"/>
      <c r="MH1345" s="24"/>
      <c r="MI1345" s="24"/>
      <c r="MJ1345" s="24"/>
      <c r="MK1345" s="24"/>
      <c r="ML1345" s="24"/>
    </row>
    <row r="1346" spans="1:350" ht="13.9" customHeight="1" outlineLevel="1" x14ac:dyDescent="0.2">
      <c r="A1346" s="187" t="s">
        <v>63</v>
      </c>
      <c r="B1346" s="181" t="s">
        <v>1193</v>
      </c>
      <c r="C1346" s="154" t="s">
        <v>59</v>
      </c>
      <c r="D1346" s="160">
        <f>D622+D610+D598+D586+D574+D562+D550+D538+D526+D514+D502+D490+D476+D464+D452+D440+D428+D416+D404+D392+D380+D368+D356+D344+D332+D320+D308+D284+D274+D262+D252+D242+D232+D222+D212+D202+D192+D182+D170+D160+D150+D140+D130+D120+D110+D100+D90+D80+D70+D60</f>
        <v>50</v>
      </c>
      <c r="E1346" s="160">
        <f>E622+E610+E598+E586+E574+E562+E550+E538+E526+E514+E502+E490+E476+E464+E452+E440+E428+E416+E404+E392+E380+E368+E356+E344+E332+E320+E308+E284+E274+E262+E252+E242+E232+E222+E212+E202+E192+E182+E170+E160+E150+E140+E130+E120+E110+E100+E90+E80+E70+E60</f>
        <v>3</v>
      </c>
      <c r="F1346" s="160">
        <f>F622+F610+F598+F586+F574+F562+F550+F538+F526+F514+F502+F490+F476+F464+F452+F440+F428+F416+F404+F392+F380+F368+F356+F344+F332+F320+F308+F284+F274+F262+F252+F242+F232+F222+F212+F202+F192+F182+F170+F160+F150+F140+F130+F120+F110+F100+F90+F80+F70+F60</f>
        <v>47</v>
      </c>
      <c r="G1346" s="175"/>
      <c r="H1346" s="170">
        <v>41562</v>
      </c>
      <c r="I1346" s="170">
        <v>41751</v>
      </c>
      <c r="J1346" s="160">
        <f ca="1">J622+J610+J598+J586+J574+J562+J550+J538+J526+J514+J502+J490+J476+J464+J452+J440+J428+J416+J404+J392+J380+J368+J356+J344+J332+J320+J308+J284+J274+J262+J252+J242+J232+J222+J212+J202+J192+J182+J170+J160+J150+J140+J130+J120+J110+J100+J90+J80+J70+J60</f>
        <v>50</v>
      </c>
      <c r="K1346" s="160">
        <f>K622+K610+K598+K586+K574+K562+K550+K538+K526+K514+K502+K490+K476+K464+K452+K440+K428+K416+K404+K392+K380+K368+K356+K344+K332+K320+K308+K284+K274+K262+K252+K242+K232+K222+K212+K202+K192+K182+K170+K160+K150+K140+K130+K120+K110+K100+K90+K80+K70+K60</f>
        <v>50</v>
      </c>
      <c r="L1346" s="172">
        <f ca="1">K1346/J1346</f>
        <v>1</v>
      </c>
      <c r="M1346" s="172">
        <f>K1346/D1346</f>
        <v>1</v>
      </c>
      <c r="N1346" s="177">
        <f ca="1">SUMIF(HK8:IO9,$O$5,HK1347:IO1347)-SUMIF(HK8:IO9,$Q$5,HK1347:IO1347)</f>
        <v>0</v>
      </c>
      <c r="O1346" s="156"/>
      <c r="P1346" s="16" t="s">
        <v>25</v>
      </c>
      <c r="Q1346" s="160">
        <f>Q622+Q610+Q598+Q586+Q574+Q562+Q550+Q538+Q526+Q514+Q502+Q490+Q476+Q464+Q452+Q440+Q428+Q416+Q404+Q392+Q380+Q368+Q356+Q344+Q332+Q320+Q308+Q284+Q274+Q262+Q252+Q242+Q232+Q222+Q212+Q202+Q192+Q182+Q170+Q160+Q150+Q140+Q130+Q120+Q110+Q100+Q90+Q80+Q70+Q60</f>
        <v>0</v>
      </c>
      <c r="R1346" s="160">
        <f>R622+R610+R598+R586+R574+R562+R550+R538+R526+R514+R502+R490+R476+R464+R452+R440+R428+R416+R404+R392+R380+R368+R356+R344+R332+R320+R308+R284+R274+R262+R252+R242+R232+R222+R212+R202+R192+R182+R170+R160+R150+R140+R130+R120+R110+R100+R90+R80+R70+R60</f>
        <v>0</v>
      </c>
      <c r="S1346" s="164" t="e">
        <f>R1346/Q1346</f>
        <v>#DIV/0!</v>
      </c>
      <c r="T1346" s="67">
        <f t="shared" ref="T1346:AY1346" si="3549">T622+T610+T598+T586+T574+T562+T550+T538+T526+T514+T502+T490+T476+T464+T452+T440+T428+T416+T404+T392+T380+T368+T356+T344+T332+T320+T308+T284+T274+T262+T252+T242+T232+T222+T212+T202+T192+T182+T170+T160+T150+T140+T130+T120+T110+T100+T90+T80+T70+T60</f>
        <v>0</v>
      </c>
      <c r="U1346" s="67">
        <f t="shared" si="3549"/>
        <v>0</v>
      </c>
      <c r="V1346" s="67">
        <f t="shared" si="3549"/>
        <v>0</v>
      </c>
      <c r="W1346" s="67">
        <f t="shared" si="3549"/>
        <v>0</v>
      </c>
      <c r="X1346" s="67">
        <f t="shared" si="3549"/>
        <v>0</v>
      </c>
      <c r="Y1346" s="67">
        <f t="shared" si="3549"/>
        <v>0</v>
      </c>
      <c r="Z1346" s="67">
        <f t="shared" si="3549"/>
        <v>0</v>
      </c>
      <c r="AA1346" s="67">
        <f t="shared" si="3549"/>
        <v>0</v>
      </c>
      <c r="AB1346" s="67">
        <f t="shared" si="3549"/>
        <v>0</v>
      </c>
      <c r="AC1346" s="67">
        <f t="shared" si="3549"/>
        <v>0</v>
      </c>
      <c r="AD1346" s="67">
        <f t="shared" si="3549"/>
        <v>0</v>
      </c>
      <c r="AE1346" s="67">
        <f t="shared" si="3549"/>
        <v>0</v>
      </c>
      <c r="AF1346" s="67">
        <f t="shared" si="3549"/>
        <v>0</v>
      </c>
      <c r="AG1346" s="67">
        <f t="shared" si="3549"/>
        <v>0</v>
      </c>
      <c r="AH1346" s="67">
        <f t="shared" si="3549"/>
        <v>0</v>
      </c>
      <c r="AI1346" s="67">
        <f t="shared" si="3549"/>
        <v>0</v>
      </c>
      <c r="AJ1346" s="67">
        <f t="shared" si="3549"/>
        <v>0</v>
      </c>
      <c r="AK1346" s="67">
        <f t="shared" si="3549"/>
        <v>0</v>
      </c>
      <c r="AL1346" s="67">
        <f t="shared" si="3549"/>
        <v>0</v>
      </c>
      <c r="AM1346" s="67">
        <f t="shared" si="3549"/>
        <v>0</v>
      </c>
      <c r="AN1346" s="67">
        <f t="shared" si="3549"/>
        <v>0</v>
      </c>
      <c r="AO1346" s="67">
        <f t="shared" si="3549"/>
        <v>0</v>
      </c>
      <c r="AP1346" s="67">
        <f t="shared" si="3549"/>
        <v>0</v>
      </c>
      <c r="AQ1346" s="67">
        <f t="shared" si="3549"/>
        <v>0</v>
      </c>
      <c r="AR1346" s="67">
        <f t="shared" si="3549"/>
        <v>0</v>
      </c>
      <c r="AS1346" s="67">
        <f t="shared" si="3549"/>
        <v>0</v>
      </c>
      <c r="AT1346" s="67">
        <f t="shared" si="3549"/>
        <v>0</v>
      </c>
      <c r="AU1346" s="67">
        <f t="shared" si="3549"/>
        <v>0</v>
      </c>
      <c r="AV1346" s="67">
        <f t="shared" si="3549"/>
        <v>0</v>
      </c>
      <c r="AW1346" s="67">
        <f t="shared" si="3549"/>
        <v>0</v>
      </c>
      <c r="AX1346" s="160">
        <f t="shared" ca="1" si="3549"/>
        <v>0</v>
      </c>
      <c r="AY1346" s="160">
        <f t="shared" si="3549"/>
        <v>0</v>
      </c>
      <c r="AZ1346" s="164" t="e">
        <f ca="1">AY1346/AX1346</f>
        <v>#DIV/0!</v>
      </c>
      <c r="BA1346" s="67">
        <f t="shared" ref="BA1346:CG1346" si="3550">BA622+BA610+BA598+BA586+BA574+BA562+BA550+BA538+BA526+BA514+BA502+BA490+BA476+BA464+BA452+BA440+BA428+BA416+BA404+BA392+BA380+BA368+BA356+BA344+BA332+BA320+BA308+BA284+BA274+BA262+BA252+BA242+BA232+BA222+BA212+BA202+BA192+BA182+BA170+BA160+BA150+BA140+BA130+BA120+BA110+BA100+BA90+BA80+BA70+BA60</f>
        <v>0</v>
      </c>
      <c r="BB1346" s="67">
        <f t="shared" si="3550"/>
        <v>0</v>
      </c>
      <c r="BC1346" s="67">
        <f t="shared" si="3550"/>
        <v>0</v>
      </c>
      <c r="BD1346" s="67">
        <f t="shared" si="3550"/>
        <v>0</v>
      </c>
      <c r="BE1346" s="67">
        <f t="shared" si="3550"/>
        <v>0</v>
      </c>
      <c r="BF1346" s="67">
        <f t="shared" si="3550"/>
        <v>0</v>
      </c>
      <c r="BG1346" s="67">
        <f t="shared" si="3550"/>
        <v>0</v>
      </c>
      <c r="BH1346" s="67">
        <f t="shared" si="3550"/>
        <v>0</v>
      </c>
      <c r="BI1346" s="67">
        <f t="shared" si="3550"/>
        <v>0</v>
      </c>
      <c r="BJ1346" s="67">
        <f t="shared" si="3550"/>
        <v>0</v>
      </c>
      <c r="BK1346" s="67">
        <f t="shared" si="3550"/>
        <v>0</v>
      </c>
      <c r="BL1346" s="67">
        <f t="shared" si="3550"/>
        <v>0</v>
      </c>
      <c r="BM1346" s="67">
        <f t="shared" si="3550"/>
        <v>0</v>
      </c>
      <c r="BN1346" s="67">
        <f t="shared" si="3550"/>
        <v>0</v>
      </c>
      <c r="BO1346" s="67">
        <f t="shared" si="3550"/>
        <v>0</v>
      </c>
      <c r="BP1346" s="67">
        <f t="shared" si="3550"/>
        <v>0</v>
      </c>
      <c r="BQ1346" s="67">
        <f t="shared" si="3550"/>
        <v>0</v>
      </c>
      <c r="BR1346" s="67">
        <f t="shared" si="3550"/>
        <v>0</v>
      </c>
      <c r="BS1346" s="67">
        <f t="shared" si="3550"/>
        <v>0</v>
      </c>
      <c r="BT1346" s="67">
        <f t="shared" si="3550"/>
        <v>0</v>
      </c>
      <c r="BU1346" s="67">
        <f t="shared" si="3550"/>
        <v>0</v>
      </c>
      <c r="BV1346" s="67">
        <f t="shared" si="3550"/>
        <v>0</v>
      </c>
      <c r="BW1346" s="67">
        <f t="shared" si="3550"/>
        <v>0</v>
      </c>
      <c r="BX1346" s="67">
        <f t="shared" si="3550"/>
        <v>0</v>
      </c>
      <c r="BY1346" s="67">
        <f t="shared" si="3550"/>
        <v>0</v>
      </c>
      <c r="BZ1346" s="67">
        <f t="shared" si="3550"/>
        <v>0</v>
      </c>
      <c r="CA1346" s="67">
        <f t="shared" si="3550"/>
        <v>0</v>
      </c>
      <c r="CB1346" s="67">
        <f t="shared" si="3550"/>
        <v>0</v>
      </c>
      <c r="CC1346" s="67">
        <f t="shared" si="3550"/>
        <v>0</v>
      </c>
      <c r="CD1346" s="67">
        <f t="shared" si="3550"/>
        <v>0</v>
      </c>
      <c r="CE1346" s="67">
        <f t="shared" si="3550"/>
        <v>0</v>
      </c>
      <c r="CF1346" s="160">
        <f t="shared" si="3550"/>
        <v>0</v>
      </c>
      <c r="CG1346" s="160">
        <f t="shared" si="3550"/>
        <v>1</v>
      </c>
      <c r="CH1346" s="152" t="e">
        <f>CG1346/CF1346</f>
        <v>#DIV/0!</v>
      </c>
      <c r="CI1346" s="67">
        <f t="shared" ref="CI1346:DO1346" si="3551">CI622+CI610+CI598+CI586+CI574+CI562+CI550+CI538+CI526+CI514+CI502+CI490+CI476+CI464+CI452+CI440+CI428+CI416+CI404+CI392+CI380+CI368+CI356+CI344+CI332+CI320+CI308+CI284+CI274+CI262+CI252+CI242+CI232+CI222+CI212+CI202+CI192+CI182+CI170+CI160+CI150+CI140+CI130+CI120+CI110+CI100+CI90+CI80+CI70+CI60</f>
        <v>0</v>
      </c>
      <c r="CJ1346" s="67">
        <f t="shared" si="3551"/>
        <v>0</v>
      </c>
      <c r="CK1346" s="67">
        <f t="shared" si="3551"/>
        <v>0</v>
      </c>
      <c r="CL1346" s="67">
        <f t="shared" si="3551"/>
        <v>0</v>
      </c>
      <c r="CM1346" s="67">
        <f t="shared" si="3551"/>
        <v>0</v>
      </c>
      <c r="CN1346" s="67">
        <f t="shared" si="3551"/>
        <v>0</v>
      </c>
      <c r="CO1346" s="67">
        <f t="shared" si="3551"/>
        <v>0</v>
      </c>
      <c r="CP1346" s="103">
        <f t="shared" si="3551"/>
        <v>0</v>
      </c>
      <c r="CQ1346" s="103">
        <f t="shared" si="3551"/>
        <v>0</v>
      </c>
      <c r="CR1346" s="103">
        <f t="shared" si="3551"/>
        <v>0</v>
      </c>
      <c r="CS1346" s="103">
        <f t="shared" si="3551"/>
        <v>0</v>
      </c>
      <c r="CT1346" s="103">
        <f t="shared" si="3551"/>
        <v>0</v>
      </c>
      <c r="CU1346" s="103">
        <f t="shared" si="3551"/>
        <v>0</v>
      </c>
      <c r="CV1346" s="103">
        <f t="shared" si="3551"/>
        <v>0</v>
      </c>
      <c r="CW1346" s="67">
        <f t="shared" si="3551"/>
        <v>0</v>
      </c>
      <c r="CX1346" s="67">
        <f t="shared" si="3551"/>
        <v>0</v>
      </c>
      <c r="CY1346" s="67">
        <f t="shared" si="3551"/>
        <v>0</v>
      </c>
      <c r="CZ1346" s="67">
        <f t="shared" si="3551"/>
        <v>0</v>
      </c>
      <c r="DA1346" s="67">
        <f t="shared" si="3551"/>
        <v>0</v>
      </c>
      <c r="DB1346" s="67">
        <f t="shared" si="3551"/>
        <v>0</v>
      </c>
      <c r="DC1346" s="67">
        <f t="shared" si="3551"/>
        <v>0</v>
      </c>
      <c r="DD1346" s="67">
        <f t="shared" si="3551"/>
        <v>0</v>
      </c>
      <c r="DE1346" s="67">
        <f t="shared" si="3551"/>
        <v>0</v>
      </c>
      <c r="DF1346" s="67">
        <f t="shared" si="3551"/>
        <v>0</v>
      </c>
      <c r="DG1346" s="67">
        <f t="shared" si="3551"/>
        <v>0</v>
      </c>
      <c r="DH1346" s="67">
        <f t="shared" si="3551"/>
        <v>0</v>
      </c>
      <c r="DI1346" s="67">
        <f t="shared" si="3551"/>
        <v>0</v>
      </c>
      <c r="DJ1346" s="67">
        <f t="shared" si="3551"/>
        <v>0</v>
      </c>
      <c r="DK1346" s="67">
        <f t="shared" si="3551"/>
        <v>0</v>
      </c>
      <c r="DL1346" s="67">
        <f t="shared" si="3551"/>
        <v>0</v>
      </c>
      <c r="DM1346" s="67">
        <f t="shared" si="3551"/>
        <v>0</v>
      </c>
      <c r="DN1346" s="160">
        <f t="shared" si="3551"/>
        <v>1</v>
      </c>
      <c r="DO1346" s="160">
        <f t="shared" si="3551"/>
        <v>2</v>
      </c>
      <c r="DP1346" s="152">
        <f>DO1346/DN1346</f>
        <v>2</v>
      </c>
      <c r="DQ1346" s="67">
        <f t="shared" ref="DQ1346:ET1346" si="3552">DQ622+DQ610+DQ598+DQ586+DQ574+DQ562+DQ550+DQ538+DQ526+DQ514+DQ502+DQ490+DQ476+DQ464+DQ452+DQ440+DQ428+DQ416+DQ404+DQ392+DQ380+DQ368+DQ356+DQ344+DQ332+DQ320+DQ308+DQ284+DQ274+DQ262+DQ252+DQ242+DQ232+DQ222+DQ212+DQ202+DQ192+DQ182+DQ170+DQ160+DQ150+DQ140+DQ130+DQ120+DQ110+DQ100+DQ90+DQ80+DQ70+DQ60</f>
        <v>0</v>
      </c>
      <c r="DR1346" s="67">
        <f t="shared" si="3552"/>
        <v>0</v>
      </c>
      <c r="DS1346" s="67">
        <f t="shared" si="3552"/>
        <v>0</v>
      </c>
      <c r="DT1346" s="67">
        <f t="shared" si="3552"/>
        <v>0</v>
      </c>
      <c r="DU1346" s="67">
        <f t="shared" si="3552"/>
        <v>1</v>
      </c>
      <c r="DV1346" s="67">
        <f t="shared" ref="DV1346:EA1347" si="3553">DV622+DV610+DV598+DV586+DV574+DV562+DV550+DV538+DV526+DV514+DV502+DV490+DV476+DV464+DV452+DV440+DV428+DV416+DV404+DV392+DV380+DV368+DV356+DV344+DV332+DV320+DV308+DV284+DV274+DV262+DV252+DV242+DV232+DV222+DV212+DV202+DV192+DV182+DV170+DV160+DV150+DV140+DV130+DV120+DV110+DV100+DV90+DV80+DV70+DV60</f>
        <v>0</v>
      </c>
      <c r="DW1346" s="67">
        <f t="shared" si="3553"/>
        <v>0</v>
      </c>
      <c r="DX1346" s="67">
        <f t="shared" si="3553"/>
        <v>0</v>
      </c>
      <c r="DY1346" s="67">
        <f t="shared" si="3553"/>
        <v>0</v>
      </c>
      <c r="DZ1346" s="67">
        <f t="shared" si="3553"/>
        <v>0</v>
      </c>
      <c r="EA1346" s="67">
        <f t="shared" si="3553"/>
        <v>0</v>
      </c>
      <c r="EB1346" s="67">
        <f t="shared" si="3552"/>
        <v>0</v>
      </c>
      <c r="EC1346" s="67">
        <f t="shared" si="3552"/>
        <v>0</v>
      </c>
      <c r="ED1346" s="67">
        <f t="shared" si="3552"/>
        <v>0</v>
      </c>
      <c r="EE1346" s="67">
        <f t="shared" si="3552"/>
        <v>0</v>
      </c>
      <c r="EF1346" s="67">
        <f t="shared" si="3552"/>
        <v>0</v>
      </c>
      <c r="EG1346" s="67">
        <f t="shared" si="3552"/>
        <v>0</v>
      </c>
      <c r="EH1346" s="67">
        <f t="shared" si="3552"/>
        <v>0</v>
      </c>
      <c r="EI1346" s="67">
        <f t="shared" si="3552"/>
        <v>0</v>
      </c>
      <c r="EJ1346" s="67">
        <f t="shared" si="3552"/>
        <v>0</v>
      </c>
      <c r="EK1346" s="67">
        <f t="shared" si="3552"/>
        <v>0</v>
      </c>
      <c r="EL1346" s="67">
        <f t="shared" si="3552"/>
        <v>0</v>
      </c>
      <c r="EM1346" s="67">
        <f t="shared" si="3552"/>
        <v>0</v>
      </c>
      <c r="EN1346" s="67">
        <f t="shared" si="3552"/>
        <v>0</v>
      </c>
      <c r="EO1346" s="67">
        <f t="shared" si="3552"/>
        <v>0</v>
      </c>
      <c r="EP1346" s="67">
        <f t="shared" si="3552"/>
        <v>0</v>
      </c>
      <c r="EQ1346" s="67">
        <f t="shared" si="3552"/>
        <v>0</v>
      </c>
      <c r="ER1346" s="67">
        <f t="shared" si="3552"/>
        <v>0</v>
      </c>
      <c r="ES1346" s="160">
        <f t="shared" ca="1" si="3552"/>
        <v>17</v>
      </c>
      <c r="ET1346" s="160">
        <f t="shared" si="3552"/>
        <v>17</v>
      </c>
      <c r="EU1346" s="152">
        <f ca="1">ET1346/ES1346</f>
        <v>1</v>
      </c>
      <c r="EV1346" s="67">
        <f t="shared" ref="EV1346:GB1346" si="3554">EV622+EV610+EV598+EV586+EV574+EV562+EV550+EV538+EV526+EV514+EV502+EV490+EV476+EV464+EV452+EV440+EV428+EV416+EV404+EV392+EV380+EV368+EV356+EV344+EV332+EV320+EV308+EV284+EV274+EV262+EV252+EV242+EV232+EV222+EV212+EV202+EV192+EV182+EV170+EV160+EV150+EV140+EV130+EV120+EV110+EV100+EV90+EV80+EV70+EV60</f>
        <v>3</v>
      </c>
      <c r="EW1346" s="67">
        <f t="shared" si="3554"/>
        <v>0</v>
      </c>
      <c r="EX1346" s="67">
        <f t="shared" si="3554"/>
        <v>0</v>
      </c>
      <c r="EY1346" s="67">
        <f t="shared" si="3554"/>
        <v>0</v>
      </c>
      <c r="EZ1346" s="67">
        <f t="shared" si="3554"/>
        <v>0</v>
      </c>
      <c r="FA1346" s="67">
        <f t="shared" si="3554"/>
        <v>0</v>
      </c>
      <c r="FB1346" s="67">
        <f t="shared" si="3554"/>
        <v>0</v>
      </c>
      <c r="FC1346" s="103">
        <f t="shared" si="3554"/>
        <v>0</v>
      </c>
      <c r="FD1346" s="103">
        <f t="shared" si="3554"/>
        <v>0</v>
      </c>
      <c r="FE1346" s="103">
        <f t="shared" si="3554"/>
        <v>0</v>
      </c>
      <c r="FF1346" s="103">
        <f t="shared" si="3554"/>
        <v>0</v>
      </c>
      <c r="FG1346" s="103">
        <f t="shared" si="3554"/>
        <v>0</v>
      </c>
      <c r="FH1346" s="103">
        <f t="shared" si="3554"/>
        <v>1</v>
      </c>
      <c r="FI1346" s="103">
        <f t="shared" si="3554"/>
        <v>0</v>
      </c>
      <c r="FJ1346" s="67">
        <f t="shared" si="3554"/>
        <v>0</v>
      </c>
      <c r="FK1346" s="67">
        <f t="shared" si="3554"/>
        <v>0</v>
      </c>
      <c r="FL1346" s="67">
        <f t="shared" si="3554"/>
        <v>0</v>
      </c>
      <c r="FM1346" s="67">
        <f t="shared" si="3554"/>
        <v>2</v>
      </c>
      <c r="FN1346" s="67">
        <f t="shared" si="3554"/>
        <v>0</v>
      </c>
      <c r="FO1346" s="67">
        <f t="shared" si="3554"/>
        <v>2</v>
      </c>
      <c r="FP1346" s="67">
        <f t="shared" si="3554"/>
        <v>1</v>
      </c>
      <c r="FQ1346" s="67">
        <f t="shared" si="3554"/>
        <v>0</v>
      </c>
      <c r="FR1346" s="67">
        <f t="shared" si="3554"/>
        <v>1</v>
      </c>
      <c r="FS1346" s="67">
        <f t="shared" si="3554"/>
        <v>0</v>
      </c>
      <c r="FT1346" s="67">
        <f t="shared" si="3554"/>
        <v>1</v>
      </c>
      <c r="FU1346" s="67">
        <f t="shared" si="3554"/>
        <v>1</v>
      </c>
      <c r="FV1346" s="67">
        <f t="shared" si="3554"/>
        <v>2</v>
      </c>
      <c r="FW1346" s="67">
        <f t="shared" si="3554"/>
        <v>0</v>
      </c>
      <c r="FX1346" s="67">
        <f t="shared" si="3554"/>
        <v>1</v>
      </c>
      <c r="FY1346" s="67">
        <f t="shared" si="3554"/>
        <v>2</v>
      </c>
      <c r="FZ1346" s="67">
        <f t="shared" si="3554"/>
        <v>0</v>
      </c>
      <c r="GA1346" s="160">
        <f t="shared" ca="1" si="3554"/>
        <v>25</v>
      </c>
      <c r="GB1346" s="160">
        <f t="shared" si="3554"/>
        <v>25</v>
      </c>
      <c r="GC1346" s="152">
        <f t="shared" ca="1" si="3472"/>
        <v>1</v>
      </c>
      <c r="GD1346" s="67">
        <f t="shared" ref="GD1346:HG1346" si="3555">GD622+GD610+GD598+GD586+GD574+GD562+GD550+GD538+GD526+GD514+GD502+GD490+GD476+GD464+GD452+GD440+GD428+GD416+GD404+GD392+GD380+GD368+GD356+GD344+GD332+GD320+GD308+GD284+GD274+GD262+GD252+GD242+GD232+GD222+GD212+GD202+GD192+GD182+GD170+GD160+GD150+GD140+GD130+GD120+GD110+GD100+GD90+GD80+GD70+GD60</f>
        <v>4</v>
      </c>
      <c r="GE1346" s="67">
        <f t="shared" si="3555"/>
        <v>2</v>
      </c>
      <c r="GF1346" s="67">
        <f t="shared" si="3555"/>
        <v>2</v>
      </c>
      <c r="GG1346" s="67">
        <f t="shared" si="3555"/>
        <v>2</v>
      </c>
      <c r="GH1346" s="67">
        <f t="shared" si="3555"/>
        <v>2</v>
      </c>
      <c r="GI1346" s="67">
        <f t="shared" si="3555"/>
        <v>1</v>
      </c>
      <c r="GJ1346" s="67">
        <f t="shared" si="3555"/>
        <v>2</v>
      </c>
      <c r="GK1346" s="67">
        <f t="shared" si="3555"/>
        <v>0</v>
      </c>
      <c r="GL1346" s="67">
        <f t="shared" si="3555"/>
        <v>0</v>
      </c>
      <c r="GM1346" s="67">
        <f t="shared" si="3555"/>
        <v>0</v>
      </c>
      <c r="GN1346" s="67">
        <f t="shared" si="3555"/>
        <v>1</v>
      </c>
      <c r="GO1346" s="67">
        <f t="shared" si="3555"/>
        <v>2</v>
      </c>
      <c r="GP1346" s="67">
        <f t="shared" si="3555"/>
        <v>0</v>
      </c>
      <c r="GQ1346" s="67">
        <f t="shared" si="3555"/>
        <v>1</v>
      </c>
      <c r="GR1346" s="67">
        <f t="shared" si="3555"/>
        <v>0</v>
      </c>
      <c r="GS1346" s="67">
        <f t="shared" si="3555"/>
        <v>0</v>
      </c>
      <c r="GT1346" s="67">
        <f t="shared" si="3555"/>
        <v>2</v>
      </c>
      <c r="GU1346" s="67">
        <f t="shared" si="3555"/>
        <v>0</v>
      </c>
      <c r="GV1346" s="67">
        <f t="shared" si="3555"/>
        <v>2</v>
      </c>
      <c r="GW1346" s="67">
        <f t="shared" si="3555"/>
        <v>1</v>
      </c>
      <c r="GX1346" s="67">
        <f t="shared" si="3555"/>
        <v>0</v>
      </c>
      <c r="GY1346" s="67">
        <f t="shared" si="3555"/>
        <v>0</v>
      </c>
      <c r="GZ1346" s="67">
        <f t="shared" si="3555"/>
        <v>1</v>
      </c>
      <c r="HA1346" s="67">
        <f t="shared" si="3555"/>
        <v>0</v>
      </c>
      <c r="HB1346" s="67">
        <f t="shared" si="3555"/>
        <v>0</v>
      </c>
      <c r="HC1346" s="67">
        <f t="shared" si="3555"/>
        <v>0</v>
      </c>
      <c r="HD1346" s="67">
        <f t="shared" si="3555"/>
        <v>0</v>
      </c>
      <c r="HE1346" s="67">
        <f t="shared" si="3555"/>
        <v>0</v>
      </c>
      <c r="HF1346" s="67">
        <f t="shared" si="3555"/>
        <v>0</v>
      </c>
      <c r="HG1346" s="67">
        <f t="shared" si="3555"/>
        <v>0</v>
      </c>
      <c r="HH1346" s="150"/>
      <c r="HI1346" s="150"/>
      <c r="HJ1346" s="152"/>
      <c r="HK1346" s="67">
        <f t="shared" ref="HK1346:IO1346" si="3556">HK622+HK610+HK598+HK586+HK574+HK562+HK550+HK538+HK526+HK514+HK502+HK490+HK476+HK464+HK452+HK440+HK428+HK416+HK404+HK392+HK380+HK368+HK356+HK344+HK332+HK320+HK308+HK284+HK274+HK262+HK252+HK242+HK232+HK222+HK212+HK202+HK192+HK182+HK170+HK160+HK150+HK140+HK130+HK120+HK110+HK100+HK90+HK80+HK70+HK60</f>
        <v>0</v>
      </c>
      <c r="HL1346" s="67">
        <f t="shared" si="3556"/>
        <v>0</v>
      </c>
      <c r="HM1346" s="67">
        <f t="shared" si="3556"/>
        <v>0</v>
      </c>
      <c r="HN1346" s="67">
        <f t="shared" si="3556"/>
        <v>0</v>
      </c>
      <c r="HO1346" s="67">
        <f t="shared" si="3556"/>
        <v>0</v>
      </c>
      <c r="HP1346" s="67">
        <f t="shared" si="3556"/>
        <v>0</v>
      </c>
      <c r="HQ1346" s="67">
        <f t="shared" si="3556"/>
        <v>0</v>
      </c>
      <c r="HR1346" s="67">
        <f t="shared" si="3556"/>
        <v>0</v>
      </c>
      <c r="HS1346" s="67">
        <f t="shared" si="3556"/>
        <v>0</v>
      </c>
      <c r="HT1346" s="67">
        <f t="shared" si="3556"/>
        <v>0</v>
      </c>
      <c r="HU1346" s="67">
        <f t="shared" si="3556"/>
        <v>0</v>
      </c>
      <c r="HV1346" s="67">
        <f t="shared" si="3556"/>
        <v>0</v>
      </c>
      <c r="HW1346" s="67">
        <f t="shared" si="3556"/>
        <v>0</v>
      </c>
      <c r="HX1346" s="67">
        <f t="shared" si="3556"/>
        <v>0</v>
      </c>
      <c r="HY1346" s="67">
        <f t="shared" si="3556"/>
        <v>0</v>
      </c>
      <c r="HZ1346" s="67">
        <f t="shared" si="3556"/>
        <v>0</v>
      </c>
      <c r="IA1346" s="67">
        <f t="shared" si="3556"/>
        <v>0</v>
      </c>
      <c r="IB1346" s="67">
        <f t="shared" si="3556"/>
        <v>0</v>
      </c>
      <c r="IC1346" s="67">
        <f t="shared" si="3556"/>
        <v>0</v>
      </c>
      <c r="ID1346" s="67">
        <f t="shared" si="3556"/>
        <v>0</v>
      </c>
      <c r="IE1346" s="67">
        <f t="shared" si="3556"/>
        <v>0</v>
      </c>
      <c r="IF1346" s="67">
        <f t="shared" si="3556"/>
        <v>0</v>
      </c>
      <c r="IG1346" s="67">
        <f t="shared" si="3556"/>
        <v>0</v>
      </c>
      <c r="IH1346" s="67">
        <f t="shared" si="3556"/>
        <v>0</v>
      </c>
      <c r="II1346" s="67">
        <f t="shared" si="3556"/>
        <v>0</v>
      </c>
      <c r="IJ1346" s="67">
        <f t="shared" si="3556"/>
        <v>0</v>
      </c>
      <c r="IK1346" s="67">
        <f t="shared" si="3556"/>
        <v>0</v>
      </c>
      <c r="IL1346" s="67">
        <f t="shared" si="3556"/>
        <v>0</v>
      </c>
      <c r="IM1346" s="67">
        <f t="shared" si="3556"/>
        <v>0</v>
      </c>
      <c r="IN1346" s="67">
        <f t="shared" si="3556"/>
        <v>0</v>
      </c>
      <c r="IO1346" s="67">
        <f t="shared" si="3556"/>
        <v>0</v>
      </c>
      <c r="IP1346" s="150"/>
      <c r="IQ1346" s="150"/>
      <c r="IR1346" s="152"/>
      <c r="IS1346" s="16"/>
      <c r="IT1346" s="16"/>
      <c r="IU1346" s="16"/>
      <c r="IV1346" s="16"/>
      <c r="IW1346" s="16"/>
      <c r="IX1346" s="16"/>
      <c r="IY1346" s="16"/>
      <c r="IZ1346" s="16"/>
      <c r="JA1346" s="16"/>
      <c r="JB1346" s="16"/>
      <c r="JC1346" s="16"/>
      <c r="JD1346" s="16"/>
      <c r="JE1346" s="16"/>
      <c r="JF1346" s="16"/>
      <c r="JG1346" s="16"/>
      <c r="JH1346" s="16"/>
      <c r="JI1346" s="16"/>
      <c r="JJ1346" s="16"/>
      <c r="JK1346" s="16"/>
      <c r="JL1346" s="16"/>
      <c r="JM1346" s="16"/>
      <c r="JN1346" s="16"/>
      <c r="JO1346" s="16"/>
      <c r="JP1346" s="16"/>
      <c r="JQ1346" s="16"/>
      <c r="JR1346" s="16"/>
      <c r="JS1346" s="16"/>
      <c r="JT1346" s="16"/>
      <c r="JU1346" s="23"/>
      <c r="JV1346" s="16"/>
      <c r="JW1346" s="150"/>
      <c r="JX1346" s="150"/>
      <c r="JY1346" s="152"/>
      <c r="JZ1346" s="16"/>
      <c r="KA1346" s="16"/>
      <c r="KB1346" s="16"/>
      <c r="KC1346" s="16"/>
      <c r="KD1346" s="16"/>
      <c r="KE1346" s="16"/>
      <c r="KF1346" s="16"/>
      <c r="KG1346" s="16"/>
      <c r="KH1346" s="16"/>
      <c r="KI1346" s="16"/>
      <c r="KJ1346" s="16"/>
      <c r="KK1346" s="16"/>
      <c r="KL1346" s="16"/>
      <c r="KM1346" s="16"/>
      <c r="KN1346" s="16"/>
      <c r="KO1346" s="16"/>
      <c r="KP1346" s="16"/>
      <c r="KQ1346" s="16"/>
      <c r="KR1346" s="16"/>
      <c r="KS1346" s="16"/>
      <c r="KT1346" s="16"/>
      <c r="KU1346" s="16"/>
      <c r="KV1346" s="16"/>
      <c r="KW1346" s="16"/>
      <c r="KX1346" s="16"/>
      <c r="KY1346" s="16"/>
      <c r="KZ1346" s="16"/>
      <c r="LA1346" s="16"/>
      <c r="LB1346" s="16"/>
      <c r="LC1346" s="16"/>
      <c r="LD1346" s="16"/>
      <c r="LE1346" s="150"/>
      <c r="LF1346" s="150"/>
      <c r="LG1346" s="152"/>
      <c r="LH1346" s="16"/>
      <c r="LI1346" s="16"/>
      <c r="LJ1346" s="16"/>
      <c r="LK1346" s="16"/>
      <c r="LL1346" s="16"/>
      <c r="LM1346" s="16"/>
      <c r="LN1346" s="16"/>
      <c r="LO1346" s="16"/>
      <c r="LP1346" s="16"/>
      <c r="LQ1346" s="16"/>
      <c r="LR1346" s="16"/>
      <c r="LS1346" s="16"/>
      <c r="LT1346" s="16"/>
      <c r="LU1346" s="16"/>
      <c r="LV1346" s="16"/>
      <c r="LW1346" s="16"/>
      <c r="LX1346" s="16"/>
      <c r="LY1346" s="16"/>
      <c r="LZ1346" s="16"/>
      <c r="MA1346" s="16"/>
      <c r="MB1346" s="16"/>
      <c r="MC1346" s="16"/>
      <c r="MD1346" s="16"/>
      <c r="ME1346" s="16"/>
      <c r="MF1346" s="16"/>
      <c r="MG1346" s="16"/>
      <c r="MH1346" s="16"/>
      <c r="MI1346" s="16"/>
      <c r="MJ1346" s="16"/>
      <c r="MK1346" s="16"/>
      <c r="ML1346" s="16"/>
    </row>
    <row r="1347" spans="1:350" ht="13.9" customHeight="1" outlineLevel="1" x14ac:dyDescent="0.2">
      <c r="A1347" s="188"/>
      <c r="B1347" s="182"/>
      <c r="C1347" s="155"/>
      <c r="D1347" s="161"/>
      <c r="E1347" s="161"/>
      <c r="F1347" s="161"/>
      <c r="G1347" s="176"/>
      <c r="H1347" s="171"/>
      <c r="I1347" s="171"/>
      <c r="J1347" s="161"/>
      <c r="K1347" s="161"/>
      <c r="L1347" s="172"/>
      <c r="M1347" s="172"/>
      <c r="N1347" s="178"/>
      <c r="O1347" s="157"/>
      <c r="P1347" s="17" t="s">
        <v>26</v>
      </c>
      <c r="Q1347" s="161"/>
      <c r="R1347" s="161"/>
      <c r="S1347" s="165"/>
      <c r="T1347" s="24">
        <f t="shared" ref="T1347:AW1347" si="3557">T623+T611+T599+T587+T575+T563+T551+T539+T527+T515+T503+T491+T477+T465+T453+T441+T429+T417+T405+T393+T381+T369+T357+T345+T333+T321+T309+T285+T275+T263+T253+T243+T233+T223+T213+T203+T193+T183+T171+T161+T151+T141+T131+T121+T111+T101+T91+T81+T71+T61</f>
        <v>0</v>
      </c>
      <c r="U1347" s="24">
        <f t="shared" si="3557"/>
        <v>0</v>
      </c>
      <c r="V1347" s="24">
        <f t="shared" si="3557"/>
        <v>0</v>
      </c>
      <c r="W1347" s="24">
        <f t="shared" si="3557"/>
        <v>0</v>
      </c>
      <c r="X1347" s="24">
        <f t="shared" si="3557"/>
        <v>0</v>
      </c>
      <c r="Y1347" s="24">
        <f t="shared" si="3557"/>
        <v>0</v>
      </c>
      <c r="Z1347" s="24">
        <f t="shared" si="3557"/>
        <v>0</v>
      </c>
      <c r="AA1347" s="24">
        <f t="shared" si="3557"/>
        <v>0</v>
      </c>
      <c r="AB1347" s="24">
        <f t="shared" si="3557"/>
        <v>0</v>
      </c>
      <c r="AC1347" s="24">
        <f t="shared" si="3557"/>
        <v>0</v>
      </c>
      <c r="AD1347" s="24">
        <f t="shared" si="3557"/>
        <v>0</v>
      </c>
      <c r="AE1347" s="24">
        <f t="shared" si="3557"/>
        <v>0</v>
      </c>
      <c r="AF1347" s="24">
        <f t="shared" si="3557"/>
        <v>0</v>
      </c>
      <c r="AG1347" s="24">
        <f t="shared" si="3557"/>
        <v>0</v>
      </c>
      <c r="AH1347" s="24">
        <f t="shared" si="3557"/>
        <v>0</v>
      </c>
      <c r="AI1347" s="24">
        <f t="shared" si="3557"/>
        <v>0</v>
      </c>
      <c r="AJ1347" s="24">
        <f t="shared" si="3557"/>
        <v>0</v>
      </c>
      <c r="AK1347" s="24">
        <f t="shared" si="3557"/>
        <v>0</v>
      </c>
      <c r="AL1347" s="24">
        <f t="shared" si="3557"/>
        <v>0</v>
      </c>
      <c r="AM1347" s="24">
        <f t="shared" si="3557"/>
        <v>0</v>
      </c>
      <c r="AN1347" s="24">
        <f t="shared" si="3557"/>
        <v>0</v>
      </c>
      <c r="AO1347" s="24">
        <f t="shared" si="3557"/>
        <v>0</v>
      </c>
      <c r="AP1347" s="24">
        <f t="shared" si="3557"/>
        <v>0</v>
      </c>
      <c r="AQ1347" s="24">
        <f t="shared" si="3557"/>
        <v>0</v>
      </c>
      <c r="AR1347" s="24">
        <f t="shared" si="3557"/>
        <v>0</v>
      </c>
      <c r="AS1347" s="24">
        <f t="shared" si="3557"/>
        <v>0</v>
      </c>
      <c r="AT1347" s="24">
        <f t="shared" si="3557"/>
        <v>0</v>
      </c>
      <c r="AU1347" s="24">
        <f t="shared" si="3557"/>
        <v>0</v>
      </c>
      <c r="AV1347" s="24">
        <f t="shared" si="3557"/>
        <v>0</v>
      </c>
      <c r="AW1347" s="24">
        <f t="shared" si="3557"/>
        <v>0</v>
      </c>
      <c r="AX1347" s="161"/>
      <c r="AY1347" s="161"/>
      <c r="AZ1347" s="165"/>
      <c r="BA1347" s="24">
        <f t="shared" ref="BA1347:CE1347" si="3558">BA623+BA611+BA599+BA587+BA575+BA563+BA551+BA539+BA527+BA515+BA503+BA491+BA477+BA465+BA453+BA441+BA429+BA417+BA405+BA393+BA381+BA369+BA357+BA345+BA333+BA321+BA309+BA285+BA275+BA263+BA253+BA243+BA233+BA223+BA213+BA203+BA193+BA183+BA171+BA161+BA151+BA141+BA131+BA121+BA111+BA101+BA91+BA81+BA71+BA61</f>
        <v>0</v>
      </c>
      <c r="BB1347" s="24">
        <f t="shared" si="3558"/>
        <v>0</v>
      </c>
      <c r="BC1347" s="24">
        <f t="shared" si="3558"/>
        <v>0</v>
      </c>
      <c r="BD1347" s="24">
        <f t="shared" si="3558"/>
        <v>0</v>
      </c>
      <c r="BE1347" s="24">
        <f t="shared" si="3558"/>
        <v>0</v>
      </c>
      <c r="BF1347" s="24">
        <f t="shared" si="3558"/>
        <v>0</v>
      </c>
      <c r="BG1347" s="24">
        <f t="shared" si="3558"/>
        <v>0</v>
      </c>
      <c r="BH1347" s="24">
        <f t="shared" si="3558"/>
        <v>0</v>
      </c>
      <c r="BI1347" s="24">
        <f t="shared" si="3558"/>
        <v>0</v>
      </c>
      <c r="BJ1347" s="24">
        <f t="shared" si="3558"/>
        <v>0</v>
      </c>
      <c r="BK1347" s="24">
        <f t="shared" si="3558"/>
        <v>0</v>
      </c>
      <c r="BL1347" s="24">
        <f t="shared" si="3558"/>
        <v>0</v>
      </c>
      <c r="BM1347" s="24">
        <f t="shared" si="3558"/>
        <v>0</v>
      </c>
      <c r="BN1347" s="24">
        <f t="shared" si="3558"/>
        <v>0</v>
      </c>
      <c r="BO1347" s="24">
        <f t="shared" si="3558"/>
        <v>0</v>
      </c>
      <c r="BP1347" s="24">
        <f t="shared" si="3558"/>
        <v>0</v>
      </c>
      <c r="BQ1347" s="24">
        <f t="shared" si="3558"/>
        <v>0</v>
      </c>
      <c r="BR1347" s="24">
        <f t="shared" si="3558"/>
        <v>0</v>
      </c>
      <c r="BS1347" s="24">
        <f t="shared" si="3558"/>
        <v>0</v>
      </c>
      <c r="BT1347" s="24">
        <f t="shared" si="3558"/>
        <v>0</v>
      </c>
      <c r="BU1347" s="24">
        <f t="shared" si="3558"/>
        <v>0</v>
      </c>
      <c r="BV1347" s="24">
        <f t="shared" si="3558"/>
        <v>0</v>
      </c>
      <c r="BW1347" s="24">
        <f t="shared" si="3558"/>
        <v>0</v>
      </c>
      <c r="BX1347" s="24">
        <f t="shared" si="3558"/>
        <v>0</v>
      </c>
      <c r="BY1347" s="24">
        <f t="shared" si="3558"/>
        <v>0</v>
      </c>
      <c r="BZ1347" s="24">
        <f t="shared" si="3558"/>
        <v>0</v>
      </c>
      <c r="CA1347" s="24">
        <f t="shared" si="3558"/>
        <v>0</v>
      </c>
      <c r="CB1347" s="24">
        <f t="shared" si="3558"/>
        <v>0</v>
      </c>
      <c r="CC1347" s="24">
        <f t="shared" si="3558"/>
        <v>0</v>
      </c>
      <c r="CD1347" s="24">
        <f t="shared" si="3558"/>
        <v>0</v>
      </c>
      <c r="CE1347" s="24">
        <f t="shared" si="3558"/>
        <v>0</v>
      </c>
      <c r="CF1347" s="161"/>
      <c r="CG1347" s="161"/>
      <c r="CH1347" s="153"/>
      <c r="CI1347" s="24">
        <f t="shared" ref="CI1347:DM1347" si="3559">CI623+CI611+CI599+CI587+CI575+CI563+CI551+CI539+CI527+CI515+CI503+CI491+CI477+CI465+CI453+CI441+CI429+CI417+CI405+CI393+CI381+CI369+CI357+CI345+CI333+CI321+CI309+CI285+CI275+CI263+CI253+CI243+CI233+CI223+CI213+CI203+CI193+CI183+CI171+CI161+CI151+CI141+CI131+CI121+CI111+CI101+CI91+CI81+CI71+CI61</f>
        <v>0</v>
      </c>
      <c r="CJ1347" s="24">
        <f t="shared" si="3559"/>
        <v>0</v>
      </c>
      <c r="CK1347" s="24">
        <f t="shared" si="3559"/>
        <v>0</v>
      </c>
      <c r="CL1347" s="24">
        <f t="shared" si="3559"/>
        <v>0</v>
      </c>
      <c r="CM1347" s="24">
        <f t="shared" si="3559"/>
        <v>0</v>
      </c>
      <c r="CN1347" s="24">
        <f t="shared" si="3559"/>
        <v>0</v>
      </c>
      <c r="CO1347" s="24">
        <f t="shared" si="3559"/>
        <v>0</v>
      </c>
      <c r="CP1347" s="95">
        <f t="shared" si="3559"/>
        <v>0</v>
      </c>
      <c r="CQ1347" s="95">
        <f t="shared" si="3559"/>
        <v>0</v>
      </c>
      <c r="CR1347" s="95">
        <f t="shared" si="3559"/>
        <v>0</v>
      </c>
      <c r="CS1347" s="95">
        <f t="shared" si="3559"/>
        <v>0</v>
      </c>
      <c r="CT1347" s="95">
        <f t="shared" si="3559"/>
        <v>0</v>
      </c>
      <c r="CU1347" s="95">
        <f t="shared" si="3559"/>
        <v>0</v>
      </c>
      <c r="CV1347" s="95">
        <f t="shared" si="3559"/>
        <v>0</v>
      </c>
      <c r="CW1347" s="24">
        <f t="shared" si="3559"/>
        <v>0</v>
      </c>
      <c r="CX1347" s="24">
        <f t="shared" si="3559"/>
        <v>0</v>
      </c>
      <c r="CY1347" s="24">
        <f t="shared" si="3559"/>
        <v>0</v>
      </c>
      <c r="CZ1347" s="24">
        <f t="shared" si="3559"/>
        <v>0</v>
      </c>
      <c r="DA1347" s="24">
        <f t="shared" si="3559"/>
        <v>0</v>
      </c>
      <c r="DB1347" s="24">
        <f t="shared" si="3559"/>
        <v>0</v>
      </c>
      <c r="DC1347" s="24">
        <f t="shared" si="3559"/>
        <v>0</v>
      </c>
      <c r="DD1347" s="24">
        <f t="shared" si="3559"/>
        <v>0</v>
      </c>
      <c r="DE1347" s="24">
        <f t="shared" si="3559"/>
        <v>0</v>
      </c>
      <c r="DF1347" s="24">
        <f t="shared" si="3559"/>
        <v>0</v>
      </c>
      <c r="DG1347" s="24">
        <f t="shared" si="3559"/>
        <v>0</v>
      </c>
      <c r="DH1347" s="24">
        <f t="shared" si="3559"/>
        <v>0</v>
      </c>
      <c r="DI1347" s="24">
        <f t="shared" si="3559"/>
        <v>0</v>
      </c>
      <c r="DJ1347" s="24">
        <f t="shared" si="3559"/>
        <v>0</v>
      </c>
      <c r="DK1347" s="24">
        <f t="shared" si="3559"/>
        <v>0</v>
      </c>
      <c r="DL1347" s="24">
        <f t="shared" si="3559"/>
        <v>0</v>
      </c>
      <c r="DM1347" s="24">
        <f t="shared" si="3559"/>
        <v>0</v>
      </c>
      <c r="DN1347" s="161"/>
      <c r="DO1347" s="161"/>
      <c r="DP1347" s="153"/>
      <c r="DQ1347" s="24">
        <f t="shared" ref="DQ1347:ER1347" si="3560">DQ623+DQ611+DQ599+DQ587+DQ575+DQ563+DQ551+DQ539+DQ527+DQ515+DQ503+DQ491+DQ477+DQ465+DQ453+DQ441+DQ429+DQ417+DQ405+DQ393+DQ381+DQ369+DQ357+DQ345+DQ333+DQ321+DQ309+DQ285+DQ275+DQ263+DQ253+DQ243+DQ233+DQ223+DQ213+DQ203+DQ193+DQ183+DQ171+DQ161+DQ151+DQ141+DQ131+DQ121+DQ111+DQ101+DQ91+DQ81+DQ71+DQ61</f>
        <v>0</v>
      </c>
      <c r="DR1347" s="24">
        <f t="shared" si="3560"/>
        <v>0</v>
      </c>
      <c r="DS1347" s="24">
        <f t="shared" si="3560"/>
        <v>0</v>
      </c>
      <c r="DT1347" s="24">
        <f t="shared" si="3560"/>
        <v>0</v>
      </c>
      <c r="DU1347" s="24">
        <f t="shared" si="3560"/>
        <v>0</v>
      </c>
      <c r="DV1347" s="24">
        <f t="shared" si="3553"/>
        <v>0</v>
      </c>
      <c r="DW1347" s="24">
        <f t="shared" si="3553"/>
        <v>0</v>
      </c>
      <c r="DX1347" s="24">
        <f t="shared" si="3553"/>
        <v>0</v>
      </c>
      <c r="DY1347" s="24">
        <f t="shared" si="3553"/>
        <v>0</v>
      </c>
      <c r="DZ1347" s="24">
        <f t="shared" si="3553"/>
        <v>0</v>
      </c>
      <c r="EA1347" s="24">
        <f t="shared" si="3553"/>
        <v>0</v>
      </c>
      <c r="EB1347" s="24">
        <f t="shared" si="3560"/>
        <v>0</v>
      </c>
      <c r="EC1347" s="24">
        <f t="shared" si="3560"/>
        <v>0</v>
      </c>
      <c r="ED1347" s="24">
        <f t="shared" si="3560"/>
        <v>0</v>
      </c>
      <c r="EE1347" s="24">
        <f t="shared" si="3560"/>
        <v>0</v>
      </c>
      <c r="EF1347" s="24">
        <f t="shared" si="3560"/>
        <v>0</v>
      </c>
      <c r="EG1347" s="24">
        <f t="shared" si="3560"/>
        <v>0</v>
      </c>
      <c r="EH1347" s="24">
        <f t="shared" si="3560"/>
        <v>0</v>
      </c>
      <c r="EI1347" s="24">
        <f t="shared" si="3560"/>
        <v>0</v>
      </c>
      <c r="EJ1347" s="24">
        <f t="shared" si="3560"/>
        <v>0</v>
      </c>
      <c r="EK1347" s="24">
        <f t="shared" si="3560"/>
        <v>0</v>
      </c>
      <c r="EL1347" s="24">
        <f t="shared" si="3560"/>
        <v>0</v>
      </c>
      <c r="EM1347" s="24">
        <f t="shared" si="3560"/>
        <v>0</v>
      </c>
      <c r="EN1347" s="24">
        <f t="shared" si="3560"/>
        <v>0</v>
      </c>
      <c r="EO1347" s="24">
        <f t="shared" si="3560"/>
        <v>0</v>
      </c>
      <c r="EP1347" s="24">
        <f t="shared" si="3560"/>
        <v>0</v>
      </c>
      <c r="EQ1347" s="24">
        <f t="shared" si="3560"/>
        <v>0</v>
      </c>
      <c r="ER1347" s="24">
        <f t="shared" si="3560"/>
        <v>0</v>
      </c>
      <c r="ES1347" s="161"/>
      <c r="ET1347" s="161"/>
      <c r="EU1347" s="153"/>
      <c r="EV1347" s="125">
        <f t="shared" ref="EV1347:FZ1347" si="3561">EV623+EV611+EV599+EV587+EV575+EV563+EV551+EV539+EV527+EV515+EV503+EV491+EV477+EV465+EV453+EV441+EV429+EV417+EV405+EV393+EV381+EV369+EV357+EV345+EV333+EV321+EV309+EV285+EV275+EV263+EV253+EV243+EV233+EV223+EV213+EV203+EV193+EV183+EV171+EV161+EV151+EV141+EV131+EV121+EV111+EV101+EV91+EV81+EV71+EV61</f>
        <v>3</v>
      </c>
      <c r="EW1347" s="125">
        <f t="shared" si="3561"/>
        <v>0</v>
      </c>
      <c r="EX1347" s="125">
        <f t="shared" si="3561"/>
        <v>0</v>
      </c>
      <c r="EY1347" s="125">
        <f t="shared" si="3561"/>
        <v>0</v>
      </c>
      <c r="EZ1347" s="125">
        <f t="shared" si="3561"/>
        <v>0</v>
      </c>
      <c r="FA1347" s="125">
        <f t="shared" si="3561"/>
        <v>0</v>
      </c>
      <c r="FB1347" s="125">
        <f t="shared" si="3561"/>
        <v>0</v>
      </c>
      <c r="FC1347" s="95">
        <f t="shared" si="3561"/>
        <v>0</v>
      </c>
      <c r="FD1347" s="95">
        <f t="shared" si="3561"/>
        <v>0</v>
      </c>
      <c r="FE1347" s="95">
        <f t="shared" si="3561"/>
        <v>0</v>
      </c>
      <c r="FF1347" s="95">
        <f t="shared" si="3561"/>
        <v>0</v>
      </c>
      <c r="FG1347" s="95">
        <f t="shared" si="3561"/>
        <v>0</v>
      </c>
      <c r="FH1347" s="95">
        <f t="shared" si="3561"/>
        <v>1</v>
      </c>
      <c r="FI1347" s="95">
        <f t="shared" si="3561"/>
        <v>0</v>
      </c>
      <c r="FJ1347" s="125">
        <f t="shared" si="3561"/>
        <v>0</v>
      </c>
      <c r="FK1347" s="125">
        <f t="shared" si="3561"/>
        <v>0</v>
      </c>
      <c r="FL1347" s="125">
        <f t="shared" si="3561"/>
        <v>0</v>
      </c>
      <c r="FM1347" s="125">
        <f t="shared" si="3561"/>
        <v>2</v>
      </c>
      <c r="FN1347" s="125">
        <f t="shared" si="3561"/>
        <v>0</v>
      </c>
      <c r="FO1347" s="125">
        <f t="shared" si="3561"/>
        <v>2</v>
      </c>
      <c r="FP1347" s="125">
        <f t="shared" si="3561"/>
        <v>1</v>
      </c>
      <c r="FQ1347" s="125">
        <f t="shared" si="3561"/>
        <v>0</v>
      </c>
      <c r="FR1347" s="125">
        <f t="shared" si="3561"/>
        <v>0</v>
      </c>
      <c r="FS1347" s="125">
        <f t="shared" si="3561"/>
        <v>0</v>
      </c>
      <c r="FT1347" s="125">
        <f t="shared" si="3561"/>
        <v>1</v>
      </c>
      <c r="FU1347" s="125">
        <f t="shared" si="3561"/>
        <v>1</v>
      </c>
      <c r="FV1347" s="125">
        <f t="shared" si="3561"/>
        <v>2</v>
      </c>
      <c r="FW1347" s="125">
        <f t="shared" si="3561"/>
        <v>0</v>
      </c>
      <c r="FX1347" s="125">
        <f t="shared" si="3561"/>
        <v>1</v>
      </c>
      <c r="FY1347" s="125">
        <f t="shared" si="3561"/>
        <v>2</v>
      </c>
      <c r="FZ1347" s="125">
        <f t="shared" si="3561"/>
        <v>0</v>
      </c>
      <c r="GA1347" s="161"/>
      <c r="GB1347" s="161"/>
      <c r="GC1347" s="153"/>
      <c r="GD1347" s="141">
        <f t="shared" ref="GD1347:HG1347" si="3562">GD623+GD611+GD599+GD587+GD575+GD563+GD551+GD539+GD527+GD515+GD503+GD491+GD477+GD465+GD453+GD441+GD429+GD417+GD405+GD393+GD381+GD369+GD357+GD345+GD333+GD321+GD309+GD285+GD275+GD263+GD253+GD243+GD233+GD223+GD213+GD203+GD193+GD183+GD171+GD161+GD151+GD141+GD131+GD121+GD111+GD101+GD91+GD81+GD71+GD61</f>
        <v>4</v>
      </c>
      <c r="GE1347" s="141">
        <f t="shared" si="3562"/>
        <v>2</v>
      </c>
      <c r="GF1347" s="141">
        <f t="shared" si="3562"/>
        <v>2</v>
      </c>
      <c r="GG1347" s="142">
        <f t="shared" si="3562"/>
        <v>2</v>
      </c>
      <c r="GH1347" s="141">
        <f t="shared" si="3562"/>
        <v>2</v>
      </c>
      <c r="GI1347" s="141">
        <f t="shared" si="3562"/>
        <v>1</v>
      </c>
      <c r="GJ1347" s="76">
        <f t="shared" si="3562"/>
        <v>2</v>
      </c>
      <c r="GK1347" s="141">
        <f t="shared" si="3562"/>
        <v>0</v>
      </c>
      <c r="GL1347" s="141">
        <f t="shared" si="3562"/>
        <v>0</v>
      </c>
      <c r="GM1347" s="141">
        <f t="shared" si="3562"/>
        <v>0</v>
      </c>
      <c r="GN1347" s="141">
        <f t="shared" si="3562"/>
        <v>1</v>
      </c>
      <c r="GO1347" s="141">
        <f t="shared" si="3562"/>
        <v>2</v>
      </c>
      <c r="GP1347" s="141">
        <f t="shared" si="3562"/>
        <v>0</v>
      </c>
      <c r="GQ1347" s="141">
        <f t="shared" si="3562"/>
        <v>1</v>
      </c>
      <c r="GR1347" s="141">
        <f t="shared" si="3562"/>
        <v>0</v>
      </c>
      <c r="GS1347" s="141">
        <f t="shared" si="3562"/>
        <v>0</v>
      </c>
      <c r="GT1347" s="141">
        <f t="shared" si="3562"/>
        <v>2</v>
      </c>
      <c r="GU1347" s="141">
        <f t="shared" si="3562"/>
        <v>0</v>
      </c>
      <c r="GV1347" s="141">
        <f t="shared" si="3562"/>
        <v>2</v>
      </c>
      <c r="GW1347" s="141">
        <f t="shared" si="3562"/>
        <v>1</v>
      </c>
      <c r="GX1347" s="141">
        <f t="shared" si="3562"/>
        <v>0</v>
      </c>
      <c r="GY1347" s="141">
        <f t="shared" si="3562"/>
        <v>0</v>
      </c>
      <c r="GZ1347" s="142">
        <f t="shared" si="3562"/>
        <v>1</v>
      </c>
      <c r="HA1347" s="141">
        <f t="shared" si="3562"/>
        <v>0</v>
      </c>
      <c r="HB1347" s="141">
        <f t="shared" si="3562"/>
        <v>0</v>
      </c>
      <c r="HC1347" s="141">
        <f t="shared" si="3562"/>
        <v>0</v>
      </c>
      <c r="HD1347" s="141">
        <f t="shared" si="3562"/>
        <v>0</v>
      </c>
      <c r="HE1347" s="141">
        <f t="shared" si="3562"/>
        <v>0</v>
      </c>
      <c r="HF1347" s="141">
        <f t="shared" si="3562"/>
        <v>0</v>
      </c>
      <c r="HG1347" s="141">
        <f t="shared" si="3562"/>
        <v>0</v>
      </c>
      <c r="HH1347" s="151"/>
      <c r="HI1347" s="151"/>
      <c r="HJ1347" s="153"/>
      <c r="HK1347" s="141">
        <f t="shared" ref="HK1347:IO1347" si="3563">HK623+HK611+HK599+HK587+HK575+HK563+HK551+HK539+HK527+HK515+HK503+HK491+HK477+HK465+HK453+HK441+HK429+HK417+HK405+HK393+HK381+HK369+HK357+HK345+HK333+HK321+HK309+HK285+HK275+HK263+HK253+HK243+HK233+HK223+HK213+HK203+HK193+HK183+HK171+HK161+HK151+HK141+HK131+HK121+HK111+HK101+HK91+HK81+HK71+HK61</f>
        <v>0</v>
      </c>
      <c r="HL1347" s="141">
        <f t="shared" si="3563"/>
        <v>0</v>
      </c>
      <c r="HM1347" s="141">
        <f t="shared" si="3563"/>
        <v>0</v>
      </c>
      <c r="HN1347" s="141">
        <f t="shared" si="3563"/>
        <v>0</v>
      </c>
      <c r="HO1347" s="141">
        <f t="shared" si="3563"/>
        <v>0</v>
      </c>
      <c r="HP1347" s="141">
        <f t="shared" si="3563"/>
        <v>0</v>
      </c>
      <c r="HQ1347" s="141">
        <f t="shared" si="3563"/>
        <v>0</v>
      </c>
      <c r="HR1347" s="141">
        <f t="shared" si="3563"/>
        <v>0</v>
      </c>
      <c r="HS1347" s="141">
        <f t="shared" si="3563"/>
        <v>0</v>
      </c>
      <c r="HT1347" s="141">
        <f t="shared" si="3563"/>
        <v>0</v>
      </c>
      <c r="HU1347" s="141">
        <f t="shared" si="3563"/>
        <v>0</v>
      </c>
      <c r="HV1347" s="141">
        <f t="shared" si="3563"/>
        <v>0</v>
      </c>
      <c r="HW1347" s="141">
        <f t="shared" si="3563"/>
        <v>0</v>
      </c>
      <c r="HX1347" s="141">
        <f t="shared" si="3563"/>
        <v>0</v>
      </c>
      <c r="HY1347" s="141">
        <f t="shared" si="3563"/>
        <v>0</v>
      </c>
      <c r="HZ1347" s="141">
        <f t="shared" si="3563"/>
        <v>0</v>
      </c>
      <c r="IA1347" s="141">
        <f t="shared" si="3563"/>
        <v>0</v>
      </c>
      <c r="IB1347" s="141">
        <f t="shared" si="3563"/>
        <v>0</v>
      </c>
      <c r="IC1347" s="141">
        <f t="shared" si="3563"/>
        <v>0</v>
      </c>
      <c r="ID1347" s="141">
        <f t="shared" si="3563"/>
        <v>0</v>
      </c>
      <c r="IE1347" s="141">
        <f t="shared" si="3563"/>
        <v>0</v>
      </c>
      <c r="IF1347" s="141">
        <f t="shared" si="3563"/>
        <v>0</v>
      </c>
      <c r="IG1347" s="141">
        <f t="shared" si="3563"/>
        <v>0</v>
      </c>
      <c r="IH1347" s="141">
        <f t="shared" si="3563"/>
        <v>0</v>
      </c>
      <c r="II1347" s="141">
        <f t="shared" si="3563"/>
        <v>0</v>
      </c>
      <c r="IJ1347" s="141">
        <f t="shared" si="3563"/>
        <v>0</v>
      </c>
      <c r="IK1347" s="141">
        <f t="shared" si="3563"/>
        <v>0</v>
      </c>
      <c r="IL1347" s="141">
        <f t="shared" si="3563"/>
        <v>0</v>
      </c>
      <c r="IM1347" s="141">
        <f t="shared" si="3563"/>
        <v>0</v>
      </c>
      <c r="IN1347" s="141">
        <f t="shared" si="3563"/>
        <v>0</v>
      </c>
      <c r="IO1347" s="141">
        <f t="shared" si="3563"/>
        <v>0</v>
      </c>
      <c r="IP1347" s="151"/>
      <c r="IQ1347" s="151"/>
      <c r="IR1347" s="153"/>
      <c r="IS1347" s="24"/>
      <c r="IT1347" s="24"/>
      <c r="IU1347" s="24"/>
      <c r="IV1347" s="24"/>
      <c r="IW1347" s="24"/>
      <c r="IX1347" s="24"/>
      <c r="IY1347" s="24"/>
      <c r="IZ1347" s="24"/>
      <c r="JA1347" s="24"/>
      <c r="JB1347" s="24"/>
      <c r="JC1347" s="24"/>
      <c r="JD1347" s="24"/>
      <c r="JE1347" s="24"/>
      <c r="JF1347" s="24"/>
      <c r="JG1347" s="24"/>
      <c r="JH1347" s="24"/>
      <c r="JI1347" s="24"/>
      <c r="JJ1347" s="24"/>
      <c r="JK1347" s="24"/>
      <c r="JL1347" s="24"/>
      <c r="JM1347" s="24"/>
      <c r="JN1347" s="24"/>
      <c r="JO1347" s="24"/>
      <c r="JP1347" s="24"/>
      <c r="JQ1347" s="24"/>
      <c r="JR1347" s="24"/>
      <c r="JS1347" s="24"/>
      <c r="JT1347" s="24"/>
      <c r="JU1347" s="25"/>
      <c r="JV1347" s="24"/>
      <c r="JW1347" s="151"/>
      <c r="JX1347" s="151"/>
      <c r="JY1347" s="153"/>
      <c r="JZ1347" s="24"/>
      <c r="KA1347" s="24"/>
      <c r="KB1347" s="24"/>
      <c r="KC1347" s="24"/>
      <c r="KD1347" s="24"/>
      <c r="KE1347" s="24"/>
      <c r="KF1347" s="24"/>
      <c r="KG1347" s="24"/>
      <c r="KH1347" s="24"/>
      <c r="KI1347" s="24"/>
      <c r="KJ1347" s="24"/>
      <c r="KK1347" s="24"/>
      <c r="KL1347" s="24"/>
      <c r="KM1347" s="24"/>
      <c r="KN1347" s="24"/>
      <c r="KO1347" s="24"/>
      <c r="KP1347" s="24"/>
      <c r="KQ1347" s="24"/>
      <c r="KR1347" s="24"/>
      <c r="KS1347" s="24"/>
      <c r="KT1347" s="24"/>
      <c r="KU1347" s="24"/>
      <c r="KV1347" s="24"/>
      <c r="KW1347" s="24"/>
      <c r="KX1347" s="24"/>
      <c r="KY1347" s="24"/>
      <c r="KZ1347" s="24"/>
      <c r="LA1347" s="24"/>
      <c r="LB1347" s="24"/>
      <c r="LC1347" s="24"/>
      <c r="LD1347" s="24"/>
      <c r="LE1347" s="151"/>
      <c r="LF1347" s="151"/>
      <c r="LG1347" s="153"/>
      <c r="LH1347" s="24"/>
      <c r="LI1347" s="24"/>
      <c r="LJ1347" s="24"/>
      <c r="LK1347" s="24"/>
      <c r="LL1347" s="24"/>
      <c r="LM1347" s="24"/>
      <c r="LN1347" s="24"/>
      <c r="LO1347" s="24"/>
      <c r="LP1347" s="24"/>
      <c r="LQ1347" s="24"/>
      <c r="LR1347" s="24"/>
      <c r="LS1347" s="24"/>
      <c r="LT1347" s="24"/>
      <c r="LU1347" s="24"/>
      <c r="LV1347" s="24"/>
      <c r="LW1347" s="24"/>
      <c r="LX1347" s="24"/>
      <c r="LY1347" s="24"/>
      <c r="LZ1347" s="24"/>
      <c r="MA1347" s="24"/>
      <c r="MB1347" s="24"/>
      <c r="MC1347" s="24"/>
      <c r="MD1347" s="24"/>
      <c r="ME1347" s="24"/>
      <c r="MF1347" s="24"/>
      <c r="MG1347" s="24"/>
      <c r="MH1347" s="24"/>
      <c r="MI1347" s="24"/>
      <c r="MJ1347" s="24"/>
      <c r="MK1347" s="24"/>
      <c r="ML1347" s="24"/>
    </row>
    <row r="1348" spans="1:350" ht="13.9" customHeight="1" outlineLevel="1" x14ac:dyDescent="0.2">
      <c r="A1348" s="187" t="s">
        <v>64</v>
      </c>
      <c r="B1348" s="181" t="s">
        <v>1053</v>
      </c>
      <c r="C1348" s="154" t="s">
        <v>59</v>
      </c>
      <c r="D1348" s="160">
        <f>D1186+D1170+D1160+D1142+D1126+D1112+D1104+D1086+D1078+D1060+D1046+D1032+D1018+D1010+D992+D976+D968+D950+D936+D922+D908+D894+D886+D868+D860+D842+D828+D814+D806+D788+D772+D748+D746+D684+D682</f>
        <v>53</v>
      </c>
      <c r="E1348" s="160">
        <f>E1186+E1170+E1160+E1142+E1126+E1112+E1104+E1086+E1078+E1060+E1046+E1032+E1018+E1010+E992+E976+E968+E950+E936+E922+E908+E894+E886+E868+E860+E842+E828+E814+E806+E788+E772+E748+E746+E684+E682</f>
        <v>2</v>
      </c>
      <c r="F1348" s="160">
        <f>F1186+F1170+F1160+F1142+F1126+F1112+F1104+F1086+F1078+F1060+F1046+F1032+F1018+F1010+F992+F976+F968+F950+F936+F922+F908+F894+F886+F868+F860+F842+F828+F814+F806+F788+F772+F748+F746+F684+F682</f>
        <v>51</v>
      </c>
      <c r="G1348" s="175"/>
      <c r="H1348" s="170">
        <v>41562</v>
      </c>
      <c r="I1348" s="170">
        <v>41751</v>
      </c>
      <c r="J1348" s="160">
        <f ca="1">J1186+J1170+J1160+J1142+J1126+J1112+J1104+J1086+J1078+J1060+J1046+J1032+J1018+J1010+J992+J976+J968+J950+J936+J922+J908+J894+J886+J868+J860+J842+J828+J814+J806+J788+J772+J748+J746+J684+J682</f>
        <v>52</v>
      </c>
      <c r="K1348" s="160">
        <f>K1186+K1170+K1160+K1142+K1126+K1112+K1104+K1086+K1078+K1060+K1046+K1032+K1018+K1010+K992+K976+K968+K950+K936+K922+K908+K894+K886+K868+K860+K842+K828+K814+K806+K788+K772+K748+K746+K684+K682</f>
        <v>46</v>
      </c>
      <c r="L1348" s="172">
        <f ca="1">K1348/J1348</f>
        <v>0.88461538461538458</v>
      </c>
      <c r="M1348" s="172">
        <f>K1348/D1348</f>
        <v>0.86792452830188682</v>
      </c>
      <c r="N1348" s="177">
        <f ca="1">SUMIF(HK8:IO9,$O$5,HK1349:IO1349)-SUMIF(HK8:IO9,$Q$5,HK1349:IO1349)</f>
        <v>0</v>
      </c>
      <c r="O1348" s="156"/>
      <c r="P1348" s="16" t="s">
        <v>25</v>
      </c>
      <c r="Q1348" s="160">
        <f>Q1186+Q1170+Q1160+Q1142+Q1126+Q1112+Q1104+Q1086+Q1078+Q1060+Q1046+Q1032+Q1018+Q1010+Q992+Q976+Q968+Q950+Q936+Q922+Q908+Q894+Q886+Q868+Q860+Q842+Q828+Q814+Q806+Q788+Q772+Q748+Q746+Q684+Q682</f>
        <v>0</v>
      </c>
      <c r="R1348" s="160">
        <f>R1186+R1170+R1160+R1142+R1126+R1112+R1104+R1086+R1078+R1060+R1046+R1032+R1018+R1010+R992+R976+R968+R950+R936+R922+R908+R894+R886+R868+R860+R842+R828+R814+R806+R788+R772+R748+R746+R684+R682</f>
        <v>0</v>
      </c>
      <c r="S1348" s="164" t="e">
        <f>R1348/Q1348</f>
        <v>#DIV/0!</v>
      </c>
      <c r="T1348" s="67">
        <f t="shared" ref="T1348:AY1348" si="3564">T1186+T1170+T1160+T1142+T1126+T1112+T1104+T1086+T1078+T1060+T1046+T1032+T1018+T1010+T992+T976+T968+T950+T936+T922+T908+T894+T886+T868+T860+T842+T828+T814+T806+T788+T772+T748+T746+T684+T682</f>
        <v>0</v>
      </c>
      <c r="U1348" s="67">
        <f t="shared" si="3564"/>
        <v>0</v>
      </c>
      <c r="V1348" s="67">
        <f t="shared" si="3564"/>
        <v>0</v>
      </c>
      <c r="W1348" s="67">
        <f t="shared" si="3564"/>
        <v>0</v>
      </c>
      <c r="X1348" s="67">
        <f t="shared" si="3564"/>
        <v>0</v>
      </c>
      <c r="Y1348" s="67">
        <f t="shared" si="3564"/>
        <v>0</v>
      </c>
      <c r="Z1348" s="67">
        <f t="shared" si="3564"/>
        <v>0</v>
      </c>
      <c r="AA1348" s="67">
        <f t="shared" si="3564"/>
        <v>0</v>
      </c>
      <c r="AB1348" s="67">
        <f t="shared" si="3564"/>
        <v>0</v>
      </c>
      <c r="AC1348" s="67">
        <f t="shared" si="3564"/>
        <v>0</v>
      </c>
      <c r="AD1348" s="67">
        <f t="shared" si="3564"/>
        <v>0</v>
      </c>
      <c r="AE1348" s="67">
        <f t="shared" si="3564"/>
        <v>0</v>
      </c>
      <c r="AF1348" s="67">
        <f t="shared" si="3564"/>
        <v>0</v>
      </c>
      <c r="AG1348" s="67">
        <f t="shared" si="3564"/>
        <v>0</v>
      </c>
      <c r="AH1348" s="67">
        <f t="shared" si="3564"/>
        <v>0</v>
      </c>
      <c r="AI1348" s="67">
        <f t="shared" si="3564"/>
        <v>0</v>
      </c>
      <c r="AJ1348" s="67">
        <f t="shared" si="3564"/>
        <v>0</v>
      </c>
      <c r="AK1348" s="67">
        <f t="shared" si="3564"/>
        <v>0</v>
      </c>
      <c r="AL1348" s="67">
        <f t="shared" si="3564"/>
        <v>0</v>
      </c>
      <c r="AM1348" s="67">
        <f t="shared" si="3564"/>
        <v>0</v>
      </c>
      <c r="AN1348" s="67">
        <f t="shared" si="3564"/>
        <v>0</v>
      </c>
      <c r="AO1348" s="67">
        <f t="shared" si="3564"/>
        <v>0</v>
      </c>
      <c r="AP1348" s="67">
        <f t="shared" si="3564"/>
        <v>0</v>
      </c>
      <c r="AQ1348" s="67">
        <f t="shared" si="3564"/>
        <v>0</v>
      </c>
      <c r="AR1348" s="67">
        <f t="shared" si="3564"/>
        <v>0</v>
      </c>
      <c r="AS1348" s="67">
        <f t="shared" si="3564"/>
        <v>0</v>
      </c>
      <c r="AT1348" s="67">
        <f t="shared" si="3564"/>
        <v>0</v>
      </c>
      <c r="AU1348" s="67">
        <f t="shared" si="3564"/>
        <v>0</v>
      </c>
      <c r="AV1348" s="67">
        <f t="shared" si="3564"/>
        <v>0</v>
      </c>
      <c r="AW1348" s="67">
        <f t="shared" si="3564"/>
        <v>0</v>
      </c>
      <c r="AX1348" s="160">
        <f t="shared" ca="1" si="3564"/>
        <v>0</v>
      </c>
      <c r="AY1348" s="160">
        <f t="shared" si="3564"/>
        <v>1</v>
      </c>
      <c r="AZ1348" s="164" t="e">
        <f ca="1">AY1348/AX1348</f>
        <v>#DIV/0!</v>
      </c>
      <c r="BA1348" s="67">
        <f t="shared" ref="BA1348:CG1348" si="3565">BA1186+BA1170+BA1160+BA1142+BA1126+BA1112+BA1104+BA1086+BA1078+BA1060+BA1046+BA1032+BA1018+BA1010+BA992+BA976+BA968+BA950+BA936+BA922+BA908+BA894+BA886+BA868+BA860+BA842+BA828+BA814+BA806+BA788+BA772+BA748+BA746+BA684+BA682</f>
        <v>0</v>
      </c>
      <c r="BB1348" s="67">
        <f t="shared" si="3565"/>
        <v>0</v>
      </c>
      <c r="BC1348" s="67">
        <f t="shared" si="3565"/>
        <v>0</v>
      </c>
      <c r="BD1348" s="67">
        <f t="shared" si="3565"/>
        <v>0</v>
      </c>
      <c r="BE1348" s="67">
        <f t="shared" si="3565"/>
        <v>0</v>
      </c>
      <c r="BF1348" s="67">
        <f t="shared" si="3565"/>
        <v>0</v>
      </c>
      <c r="BG1348" s="67">
        <f t="shared" si="3565"/>
        <v>0</v>
      </c>
      <c r="BH1348" s="67">
        <f t="shared" si="3565"/>
        <v>0</v>
      </c>
      <c r="BI1348" s="67">
        <f t="shared" si="3565"/>
        <v>0</v>
      </c>
      <c r="BJ1348" s="67">
        <f t="shared" si="3565"/>
        <v>0</v>
      </c>
      <c r="BK1348" s="67">
        <f t="shared" si="3565"/>
        <v>0</v>
      </c>
      <c r="BL1348" s="67">
        <f t="shared" si="3565"/>
        <v>0</v>
      </c>
      <c r="BM1348" s="67">
        <f t="shared" si="3565"/>
        <v>0</v>
      </c>
      <c r="BN1348" s="67">
        <f t="shared" si="3565"/>
        <v>0</v>
      </c>
      <c r="BO1348" s="67">
        <f t="shared" si="3565"/>
        <v>0</v>
      </c>
      <c r="BP1348" s="67">
        <f t="shared" si="3565"/>
        <v>0</v>
      </c>
      <c r="BQ1348" s="67">
        <f t="shared" si="3565"/>
        <v>0</v>
      </c>
      <c r="BR1348" s="67">
        <f t="shared" si="3565"/>
        <v>0</v>
      </c>
      <c r="BS1348" s="67">
        <f t="shared" si="3565"/>
        <v>0</v>
      </c>
      <c r="BT1348" s="67">
        <f t="shared" si="3565"/>
        <v>0</v>
      </c>
      <c r="BU1348" s="67">
        <f t="shared" si="3565"/>
        <v>0</v>
      </c>
      <c r="BV1348" s="67">
        <f t="shared" si="3565"/>
        <v>0</v>
      </c>
      <c r="BW1348" s="67">
        <f t="shared" si="3565"/>
        <v>0</v>
      </c>
      <c r="BX1348" s="67">
        <f t="shared" si="3565"/>
        <v>0</v>
      </c>
      <c r="BY1348" s="67">
        <f t="shared" si="3565"/>
        <v>0</v>
      </c>
      <c r="BZ1348" s="67">
        <f t="shared" si="3565"/>
        <v>0</v>
      </c>
      <c r="CA1348" s="67">
        <f t="shared" si="3565"/>
        <v>0</v>
      </c>
      <c r="CB1348" s="67">
        <f t="shared" si="3565"/>
        <v>0</v>
      </c>
      <c r="CC1348" s="67">
        <f t="shared" si="3565"/>
        <v>0</v>
      </c>
      <c r="CD1348" s="67">
        <f t="shared" si="3565"/>
        <v>0</v>
      </c>
      <c r="CE1348" s="67">
        <f t="shared" si="3565"/>
        <v>0</v>
      </c>
      <c r="CF1348" s="160">
        <f t="shared" si="3565"/>
        <v>11</v>
      </c>
      <c r="CG1348" s="160">
        <f t="shared" si="3565"/>
        <v>1</v>
      </c>
      <c r="CH1348" s="152">
        <f t="shared" si="3467"/>
        <v>9.0909090909090912E-2</v>
      </c>
      <c r="CI1348" s="16">
        <f t="shared" ref="CI1348:DO1348" si="3566">CI1186+CI1170+CI1160+CI1142+CI1126+CI1112+CI1104+CI1086+CI1078+CI1060+CI1046+CI1032+CI1018+CI1010+CI992+CI976+CI968+CI950+CI936+CI922+CI908+CI894+CI886+CI868+CI860+CI842+CI828+CI814+CI806+CI788+CI772+CI748+CI746+CI684+CI682</f>
        <v>0</v>
      </c>
      <c r="CJ1348" s="16">
        <f t="shared" si="3566"/>
        <v>0</v>
      </c>
      <c r="CK1348" s="16">
        <f t="shared" si="3566"/>
        <v>0</v>
      </c>
      <c r="CL1348" s="16">
        <f t="shared" si="3566"/>
        <v>0</v>
      </c>
      <c r="CM1348" s="16">
        <f t="shared" si="3566"/>
        <v>0</v>
      </c>
      <c r="CN1348" s="16">
        <f t="shared" si="3566"/>
        <v>0</v>
      </c>
      <c r="CO1348" s="16">
        <f t="shared" si="3566"/>
        <v>0</v>
      </c>
      <c r="CP1348" s="101">
        <f t="shared" si="3566"/>
        <v>0</v>
      </c>
      <c r="CQ1348" s="101">
        <f t="shared" si="3566"/>
        <v>0</v>
      </c>
      <c r="CR1348" s="101">
        <f t="shared" si="3566"/>
        <v>0</v>
      </c>
      <c r="CS1348" s="101">
        <f t="shared" si="3566"/>
        <v>0</v>
      </c>
      <c r="CT1348" s="101">
        <f t="shared" si="3566"/>
        <v>0</v>
      </c>
      <c r="CU1348" s="101">
        <f t="shared" si="3566"/>
        <v>0</v>
      </c>
      <c r="CV1348" s="101">
        <f t="shared" si="3566"/>
        <v>1</v>
      </c>
      <c r="CW1348" s="16">
        <f t="shared" si="3566"/>
        <v>0</v>
      </c>
      <c r="CX1348" s="16">
        <f t="shared" si="3566"/>
        <v>1</v>
      </c>
      <c r="CY1348" s="16">
        <f t="shared" si="3566"/>
        <v>0</v>
      </c>
      <c r="CZ1348" s="16">
        <f t="shared" si="3566"/>
        <v>2</v>
      </c>
      <c r="DA1348" s="16">
        <f t="shared" si="3566"/>
        <v>0</v>
      </c>
      <c r="DB1348" s="16">
        <f t="shared" si="3566"/>
        <v>0</v>
      </c>
      <c r="DC1348" s="16">
        <f t="shared" si="3566"/>
        <v>0</v>
      </c>
      <c r="DD1348" s="16">
        <f t="shared" si="3566"/>
        <v>1</v>
      </c>
      <c r="DE1348" s="16">
        <f t="shared" si="3566"/>
        <v>1</v>
      </c>
      <c r="DF1348" s="16">
        <f t="shared" si="3566"/>
        <v>0</v>
      </c>
      <c r="DG1348" s="16">
        <f t="shared" si="3566"/>
        <v>1</v>
      </c>
      <c r="DH1348" s="16">
        <f t="shared" si="3566"/>
        <v>0</v>
      </c>
      <c r="DI1348" s="16">
        <f t="shared" si="3566"/>
        <v>1</v>
      </c>
      <c r="DJ1348" s="16">
        <f t="shared" si="3566"/>
        <v>0</v>
      </c>
      <c r="DK1348" s="16">
        <f t="shared" si="3566"/>
        <v>2</v>
      </c>
      <c r="DL1348" s="16">
        <f t="shared" si="3566"/>
        <v>0</v>
      </c>
      <c r="DM1348" s="16">
        <f t="shared" si="3566"/>
        <v>1</v>
      </c>
      <c r="DN1348" s="160">
        <f t="shared" si="3566"/>
        <v>10</v>
      </c>
      <c r="DO1348" s="160">
        <f t="shared" si="3566"/>
        <v>3</v>
      </c>
      <c r="DP1348" s="152">
        <f>DO1348/DN1348</f>
        <v>0.3</v>
      </c>
      <c r="DQ1348" s="16">
        <f t="shared" ref="DQ1348:ET1348" si="3567">DQ1186+DQ1170+DQ1160+DQ1142+DQ1126+DQ1112+DQ1104+DQ1086+DQ1078+DQ1060+DQ1046+DQ1032+DQ1018+DQ1010+DQ992+DQ976+DQ968+DQ950+DQ936+DQ922+DQ908+DQ894+DQ886+DQ868+DQ860+DQ842+DQ828+DQ814+DQ806+DQ788+DQ772+DQ748+DQ746+DQ684+DQ682</f>
        <v>0</v>
      </c>
      <c r="DR1348" s="16">
        <f t="shared" si="3567"/>
        <v>1</v>
      </c>
      <c r="DS1348" s="16">
        <f t="shared" si="3567"/>
        <v>0</v>
      </c>
      <c r="DT1348" s="16">
        <f t="shared" si="3567"/>
        <v>1</v>
      </c>
      <c r="DU1348" s="16">
        <f t="shared" si="3567"/>
        <v>0</v>
      </c>
      <c r="DV1348" s="16">
        <f t="shared" ref="DV1348:EA1349" si="3568">DV1186+DV1170+DV1160+DV1142+DV1126+DV1112+DV1104+DV1086+DV1078+DV1060+DV1046+DV1032+DV1018+DV1010+DV992+DV976+DV968+DV950+DV936+DV922+DV908+DV894+DV886+DV868+DV860+DV842+DV828+DV814+DV806+DV788+DV772+DV748+DV746+DV684+DV682</f>
        <v>0</v>
      </c>
      <c r="DW1348" s="16">
        <f t="shared" si="3568"/>
        <v>0</v>
      </c>
      <c r="DX1348" s="16">
        <f t="shared" si="3568"/>
        <v>1</v>
      </c>
      <c r="DY1348" s="16">
        <f t="shared" si="3568"/>
        <v>1</v>
      </c>
      <c r="DZ1348" s="16">
        <f t="shared" si="3568"/>
        <v>1</v>
      </c>
      <c r="EA1348" s="16">
        <f t="shared" si="3568"/>
        <v>0</v>
      </c>
      <c r="EB1348" s="16">
        <f t="shared" si="3567"/>
        <v>0</v>
      </c>
      <c r="EC1348" s="16">
        <f t="shared" si="3567"/>
        <v>0</v>
      </c>
      <c r="ED1348" s="16">
        <f t="shared" si="3567"/>
        <v>1</v>
      </c>
      <c r="EE1348" s="16">
        <f t="shared" si="3567"/>
        <v>0</v>
      </c>
      <c r="EF1348" s="16">
        <f t="shared" si="3567"/>
        <v>0</v>
      </c>
      <c r="EG1348" s="16">
        <f t="shared" si="3567"/>
        <v>1</v>
      </c>
      <c r="EH1348" s="16">
        <f t="shared" si="3567"/>
        <v>0</v>
      </c>
      <c r="EI1348" s="16">
        <f t="shared" si="3567"/>
        <v>2</v>
      </c>
      <c r="EJ1348" s="16">
        <f t="shared" si="3567"/>
        <v>0</v>
      </c>
      <c r="EK1348" s="16">
        <f t="shared" si="3567"/>
        <v>0</v>
      </c>
      <c r="EL1348" s="16">
        <f t="shared" si="3567"/>
        <v>1</v>
      </c>
      <c r="EM1348" s="16">
        <f t="shared" si="3567"/>
        <v>0</v>
      </c>
      <c r="EN1348" s="16">
        <f t="shared" si="3567"/>
        <v>0</v>
      </c>
      <c r="EO1348" s="16">
        <f t="shared" si="3567"/>
        <v>0</v>
      </c>
      <c r="EP1348" s="16">
        <f t="shared" si="3567"/>
        <v>0</v>
      </c>
      <c r="EQ1348" s="16">
        <f t="shared" si="3567"/>
        <v>0</v>
      </c>
      <c r="ER1348" s="16">
        <f t="shared" si="3567"/>
        <v>0</v>
      </c>
      <c r="ES1348" s="160">
        <f t="shared" ca="1" si="3567"/>
        <v>16</v>
      </c>
      <c r="ET1348" s="160">
        <f t="shared" si="3567"/>
        <v>5</v>
      </c>
      <c r="EU1348" s="152">
        <f ca="1">ET1348/ES1348</f>
        <v>0.3125</v>
      </c>
      <c r="EV1348" s="129">
        <f t="shared" ref="EV1348:GB1348" si="3569">EV1186+EV1170+EV1160+EV1142+EV1126+EV1112+EV1104+EV1086+EV1078+EV1060+EV1046+EV1032+EV1018+EV1010+EV992+EV976+EV968+EV950+EV936+EV922+EV908+EV894+EV886+EV868+EV860+EV842+EV828+EV814+EV806+EV788+EV772+EV748+EV746+EV684+EV682</f>
        <v>0</v>
      </c>
      <c r="EW1348" s="67">
        <f t="shared" si="3569"/>
        <v>2</v>
      </c>
      <c r="EX1348" s="129">
        <f t="shared" si="3569"/>
        <v>0</v>
      </c>
      <c r="EY1348" s="129">
        <f t="shared" si="3569"/>
        <v>1</v>
      </c>
      <c r="EZ1348" s="129">
        <f t="shared" si="3569"/>
        <v>0</v>
      </c>
      <c r="FA1348" s="129">
        <f t="shared" si="3569"/>
        <v>0</v>
      </c>
      <c r="FB1348" s="129">
        <f t="shared" si="3569"/>
        <v>2</v>
      </c>
      <c r="FC1348" s="101">
        <f t="shared" si="3569"/>
        <v>0</v>
      </c>
      <c r="FD1348" s="101">
        <f t="shared" si="3569"/>
        <v>2</v>
      </c>
      <c r="FE1348" s="101">
        <f t="shared" si="3569"/>
        <v>0</v>
      </c>
      <c r="FF1348" s="101">
        <f t="shared" si="3569"/>
        <v>1</v>
      </c>
      <c r="FG1348" s="101">
        <f t="shared" si="3569"/>
        <v>0</v>
      </c>
      <c r="FH1348" s="101">
        <f t="shared" si="3569"/>
        <v>1</v>
      </c>
      <c r="FI1348" s="101">
        <f t="shared" si="3569"/>
        <v>0</v>
      </c>
      <c r="FJ1348" s="129">
        <f t="shared" si="3569"/>
        <v>1</v>
      </c>
      <c r="FK1348" s="129">
        <f t="shared" si="3569"/>
        <v>0</v>
      </c>
      <c r="FL1348" s="129">
        <f t="shared" si="3569"/>
        <v>1</v>
      </c>
      <c r="FM1348" s="129">
        <f t="shared" si="3569"/>
        <v>0</v>
      </c>
      <c r="FN1348" s="129">
        <f t="shared" si="3569"/>
        <v>0</v>
      </c>
      <c r="FO1348" s="129">
        <f t="shared" si="3569"/>
        <v>0</v>
      </c>
      <c r="FP1348" s="129">
        <f t="shared" si="3569"/>
        <v>0</v>
      </c>
      <c r="FQ1348" s="129">
        <f t="shared" si="3569"/>
        <v>0</v>
      </c>
      <c r="FR1348" s="129">
        <f t="shared" si="3569"/>
        <v>1</v>
      </c>
      <c r="FS1348" s="129">
        <f t="shared" si="3569"/>
        <v>1</v>
      </c>
      <c r="FT1348" s="129">
        <f t="shared" si="3569"/>
        <v>1</v>
      </c>
      <c r="FU1348" s="129">
        <f t="shared" si="3569"/>
        <v>0</v>
      </c>
      <c r="FV1348" s="129">
        <f t="shared" si="3569"/>
        <v>1</v>
      </c>
      <c r="FW1348" s="129">
        <f t="shared" si="3569"/>
        <v>0</v>
      </c>
      <c r="FX1348" s="129">
        <f t="shared" si="3569"/>
        <v>0</v>
      </c>
      <c r="FY1348" s="129">
        <f t="shared" si="3569"/>
        <v>1</v>
      </c>
      <c r="FZ1348" s="129">
        <f t="shared" si="3569"/>
        <v>0</v>
      </c>
      <c r="GA1348" s="160">
        <f t="shared" ca="1" si="3569"/>
        <v>14</v>
      </c>
      <c r="GB1348" s="160">
        <f t="shared" si="3569"/>
        <v>30</v>
      </c>
      <c r="GC1348" s="152">
        <f t="shared" ca="1" si="3472"/>
        <v>2.1428571428571428</v>
      </c>
      <c r="GD1348" s="129">
        <f t="shared" ref="GD1348:HG1348" si="3570">GD1186+GD1170+GD1160+GD1142+GD1126+GD1112+GD1104+GD1086+GD1078+GD1060+GD1046+GD1032+GD1018+GD1010+GD992+GD976+GD968+GD950+GD936+GD922+GD908+GD894+GD886+GD868+GD860+GD842+GD828+GD814+GD806+GD788+GD772+GD748+GD746+GD684+GD682</f>
        <v>1</v>
      </c>
      <c r="GE1348" s="129">
        <f t="shared" si="3570"/>
        <v>1</v>
      </c>
      <c r="GF1348" s="129">
        <f t="shared" si="3570"/>
        <v>0</v>
      </c>
      <c r="GG1348" s="129">
        <f t="shared" si="3570"/>
        <v>1</v>
      </c>
      <c r="GH1348" s="129">
        <f t="shared" si="3570"/>
        <v>1</v>
      </c>
      <c r="GI1348" s="129">
        <f t="shared" si="3570"/>
        <v>1</v>
      </c>
      <c r="GJ1348" s="129">
        <f t="shared" si="3570"/>
        <v>1</v>
      </c>
      <c r="GK1348" s="129">
        <f t="shared" si="3570"/>
        <v>1</v>
      </c>
      <c r="GL1348" s="129">
        <f t="shared" si="3570"/>
        <v>0</v>
      </c>
      <c r="GM1348" s="129">
        <f t="shared" si="3570"/>
        <v>1</v>
      </c>
      <c r="GN1348" s="129">
        <f t="shared" si="3570"/>
        <v>1</v>
      </c>
      <c r="GO1348" s="129">
        <f t="shared" si="3570"/>
        <v>0</v>
      </c>
      <c r="GP1348" s="129">
        <f t="shared" si="3570"/>
        <v>1</v>
      </c>
      <c r="GQ1348" s="129">
        <f t="shared" si="3570"/>
        <v>0</v>
      </c>
      <c r="GR1348" s="129">
        <f t="shared" si="3570"/>
        <v>0</v>
      </c>
      <c r="GS1348" s="129">
        <f t="shared" si="3570"/>
        <v>1</v>
      </c>
      <c r="GT1348" s="129">
        <f t="shared" si="3570"/>
        <v>0</v>
      </c>
      <c r="GU1348" s="129">
        <f t="shared" si="3570"/>
        <v>1</v>
      </c>
      <c r="GV1348" s="129">
        <f t="shared" si="3570"/>
        <v>0</v>
      </c>
      <c r="GW1348" s="129">
        <f t="shared" si="3570"/>
        <v>0</v>
      </c>
      <c r="GX1348" s="129">
        <f t="shared" si="3570"/>
        <v>0</v>
      </c>
      <c r="GY1348" s="129">
        <f t="shared" si="3570"/>
        <v>0</v>
      </c>
      <c r="GZ1348" s="129">
        <f t="shared" si="3570"/>
        <v>0</v>
      </c>
      <c r="HA1348" s="129">
        <f t="shared" si="3570"/>
        <v>0</v>
      </c>
      <c r="HB1348" s="129">
        <f t="shared" si="3570"/>
        <v>0</v>
      </c>
      <c r="HC1348" s="129">
        <f t="shared" si="3570"/>
        <v>0</v>
      </c>
      <c r="HD1348" s="129">
        <f t="shared" si="3570"/>
        <v>0</v>
      </c>
      <c r="HE1348" s="129">
        <f t="shared" si="3570"/>
        <v>0</v>
      </c>
      <c r="HF1348" s="129">
        <f t="shared" si="3570"/>
        <v>2</v>
      </c>
      <c r="HG1348" s="129">
        <f t="shared" si="3570"/>
        <v>0</v>
      </c>
      <c r="HH1348" s="150"/>
      <c r="HI1348" s="150"/>
      <c r="HJ1348" s="152"/>
      <c r="HK1348" s="129">
        <f t="shared" ref="HK1348:IO1348" si="3571">HK1186+HK1170+HK1160+HK1142+HK1126+HK1112+HK1104+HK1086+HK1078+HK1060+HK1046+HK1032+HK1018+HK1010+HK992+HK976+HK968+HK950+HK936+HK922+HK908+HK894+HK886+HK868+HK860+HK842+HK828+HK814+HK806+HK788+HK772+HK748+HK746+HK684+HK682</f>
        <v>0</v>
      </c>
      <c r="HL1348" s="129">
        <f t="shared" si="3571"/>
        <v>0</v>
      </c>
      <c r="HM1348" s="129">
        <f t="shared" si="3571"/>
        <v>0</v>
      </c>
      <c r="HN1348" s="129">
        <f t="shared" si="3571"/>
        <v>0</v>
      </c>
      <c r="HO1348" s="129">
        <f t="shared" si="3571"/>
        <v>0</v>
      </c>
      <c r="HP1348" s="129">
        <f t="shared" si="3571"/>
        <v>0</v>
      </c>
      <c r="HQ1348" s="129">
        <f t="shared" si="3571"/>
        <v>0</v>
      </c>
      <c r="HR1348" s="129">
        <f t="shared" si="3571"/>
        <v>0</v>
      </c>
      <c r="HS1348" s="129">
        <f t="shared" si="3571"/>
        <v>0</v>
      </c>
      <c r="HT1348" s="129">
        <f t="shared" si="3571"/>
        <v>0</v>
      </c>
      <c r="HU1348" s="129">
        <f t="shared" si="3571"/>
        <v>0</v>
      </c>
      <c r="HV1348" s="129">
        <f t="shared" si="3571"/>
        <v>0</v>
      </c>
      <c r="HW1348" s="129">
        <f t="shared" si="3571"/>
        <v>0</v>
      </c>
      <c r="HX1348" s="129">
        <f t="shared" si="3571"/>
        <v>0</v>
      </c>
      <c r="HY1348" s="129">
        <f t="shared" si="3571"/>
        <v>0</v>
      </c>
      <c r="HZ1348" s="129">
        <f t="shared" si="3571"/>
        <v>0</v>
      </c>
      <c r="IA1348" s="129">
        <f t="shared" si="3571"/>
        <v>0</v>
      </c>
      <c r="IB1348" s="129">
        <f t="shared" si="3571"/>
        <v>0</v>
      </c>
      <c r="IC1348" s="129">
        <f t="shared" si="3571"/>
        <v>0</v>
      </c>
      <c r="ID1348" s="129">
        <f t="shared" si="3571"/>
        <v>0</v>
      </c>
      <c r="IE1348" s="129">
        <f t="shared" si="3571"/>
        <v>0</v>
      </c>
      <c r="IF1348" s="129">
        <f t="shared" si="3571"/>
        <v>0</v>
      </c>
      <c r="IG1348" s="129">
        <f t="shared" si="3571"/>
        <v>0</v>
      </c>
      <c r="IH1348" s="129">
        <f t="shared" si="3571"/>
        <v>0</v>
      </c>
      <c r="II1348" s="129">
        <f t="shared" si="3571"/>
        <v>0</v>
      </c>
      <c r="IJ1348" s="129">
        <f t="shared" si="3571"/>
        <v>0</v>
      </c>
      <c r="IK1348" s="129">
        <f t="shared" si="3571"/>
        <v>0</v>
      </c>
      <c r="IL1348" s="129">
        <f t="shared" si="3571"/>
        <v>0</v>
      </c>
      <c r="IM1348" s="129">
        <f t="shared" si="3571"/>
        <v>0</v>
      </c>
      <c r="IN1348" s="129">
        <f t="shared" si="3571"/>
        <v>0</v>
      </c>
      <c r="IO1348" s="129">
        <f t="shared" si="3571"/>
        <v>0</v>
      </c>
      <c r="IP1348" s="150"/>
      <c r="IQ1348" s="150"/>
      <c r="IR1348" s="152"/>
      <c r="IS1348" s="16"/>
      <c r="IT1348" s="16"/>
      <c r="IU1348" s="16"/>
      <c r="IV1348" s="16"/>
      <c r="IW1348" s="16"/>
      <c r="IX1348" s="16"/>
      <c r="IY1348" s="16"/>
      <c r="IZ1348" s="16"/>
      <c r="JA1348" s="16"/>
      <c r="JB1348" s="16"/>
      <c r="JC1348" s="16"/>
      <c r="JD1348" s="16"/>
      <c r="JE1348" s="16"/>
      <c r="JF1348" s="16"/>
      <c r="JG1348" s="16"/>
      <c r="JH1348" s="16"/>
      <c r="JI1348" s="16"/>
      <c r="JJ1348" s="16"/>
      <c r="JK1348" s="16"/>
      <c r="JL1348" s="16"/>
      <c r="JM1348" s="16"/>
      <c r="JN1348" s="16"/>
      <c r="JO1348" s="16"/>
      <c r="JP1348" s="16"/>
      <c r="JQ1348" s="16"/>
      <c r="JR1348" s="16"/>
      <c r="JS1348" s="16"/>
      <c r="JT1348" s="16"/>
      <c r="JU1348" s="23"/>
      <c r="JV1348" s="16"/>
      <c r="JW1348" s="150"/>
      <c r="JX1348" s="150"/>
      <c r="JY1348" s="152"/>
      <c r="JZ1348" s="16"/>
      <c r="KA1348" s="16"/>
      <c r="KB1348" s="16"/>
      <c r="KC1348" s="16"/>
      <c r="KD1348" s="16"/>
      <c r="KE1348" s="16"/>
      <c r="KF1348" s="16"/>
      <c r="KG1348" s="16"/>
      <c r="KH1348" s="16"/>
      <c r="KI1348" s="16"/>
      <c r="KJ1348" s="16"/>
      <c r="KK1348" s="16"/>
      <c r="KL1348" s="16"/>
      <c r="KM1348" s="16"/>
      <c r="KN1348" s="16"/>
      <c r="KO1348" s="16"/>
      <c r="KP1348" s="16"/>
      <c r="KQ1348" s="16"/>
      <c r="KR1348" s="16"/>
      <c r="KS1348" s="16"/>
      <c r="KT1348" s="16"/>
      <c r="KU1348" s="16"/>
      <c r="KV1348" s="16"/>
      <c r="KW1348" s="16"/>
      <c r="KX1348" s="16"/>
      <c r="KY1348" s="16"/>
      <c r="KZ1348" s="16"/>
      <c r="LA1348" s="16"/>
      <c r="LB1348" s="16"/>
      <c r="LC1348" s="16"/>
      <c r="LD1348" s="16"/>
      <c r="LE1348" s="150"/>
      <c r="LF1348" s="150"/>
      <c r="LG1348" s="152"/>
      <c r="LH1348" s="16"/>
      <c r="LI1348" s="16"/>
      <c r="LJ1348" s="16"/>
      <c r="LK1348" s="16"/>
      <c r="LL1348" s="16"/>
      <c r="LM1348" s="16"/>
      <c r="LN1348" s="16"/>
      <c r="LO1348" s="16"/>
      <c r="LP1348" s="16"/>
      <c r="LQ1348" s="16"/>
      <c r="LR1348" s="16"/>
      <c r="LS1348" s="16"/>
      <c r="LT1348" s="16"/>
      <c r="LU1348" s="16"/>
      <c r="LV1348" s="16"/>
      <c r="LW1348" s="16"/>
      <c r="LX1348" s="16"/>
      <c r="LY1348" s="16"/>
      <c r="LZ1348" s="16"/>
      <c r="MA1348" s="16"/>
      <c r="MB1348" s="16"/>
      <c r="MC1348" s="16"/>
      <c r="MD1348" s="16"/>
      <c r="ME1348" s="16"/>
      <c r="MF1348" s="16"/>
      <c r="MG1348" s="16"/>
      <c r="MH1348" s="16"/>
      <c r="MI1348" s="16"/>
      <c r="MJ1348" s="16"/>
      <c r="MK1348" s="16"/>
      <c r="ML1348" s="16"/>
    </row>
    <row r="1349" spans="1:350" ht="13.9" customHeight="1" outlineLevel="1" x14ac:dyDescent="0.2">
      <c r="A1349" s="188"/>
      <c r="B1349" s="182"/>
      <c r="C1349" s="155"/>
      <c r="D1349" s="161"/>
      <c r="E1349" s="161"/>
      <c r="F1349" s="161"/>
      <c r="G1349" s="176"/>
      <c r="H1349" s="171"/>
      <c r="I1349" s="171"/>
      <c r="J1349" s="161"/>
      <c r="K1349" s="161"/>
      <c r="L1349" s="172"/>
      <c r="M1349" s="172"/>
      <c r="N1349" s="178"/>
      <c r="O1349" s="157"/>
      <c r="P1349" s="17" t="s">
        <v>26</v>
      </c>
      <c r="Q1349" s="161"/>
      <c r="R1349" s="161"/>
      <c r="S1349" s="165"/>
      <c r="T1349" s="24">
        <f t="shared" ref="T1349:AW1349" si="3572">T1187+T1171+T1161+T1143+T1127+T1113+T1105+T1087+T1079+T1061+T1047+T1033+T1019+T1011+T993+T977+T969+T951+T937+T923+T909+T895+T887+T869+T861+T843+T829+T815+T807+T789+T773+T749+T747+T685+T683</f>
        <v>0</v>
      </c>
      <c r="U1349" s="24">
        <f t="shared" si="3572"/>
        <v>0</v>
      </c>
      <c r="V1349" s="24">
        <f t="shared" si="3572"/>
        <v>0</v>
      </c>
      <c r="W1349" s="24">
        <f t="shared" si="3572"/>
        <v>0</v>
      </c>
      <c r="X1349" s="24">
        <f t="shared" si="3572"/>
        <v>0</v>
      </c>
      <c r="Y1349" s="24">
        <f t="shared" si="3572"/>
        <v>0</v>
      </c>
      <c r="Z1349" s="24">
        <f t="shared" si="3572"/>
        <v>0</v>
      </c>
      <c r="AA1349" s="24">
        <f t="shared" si="3572"/>
        <v>0</v>
      </c>
      <c r="AB1349" s="24">
        <f t="shared" si="3572"/>
        <v>0</v>
      </c>
      <c r="AC1349" s="24">
        <f t="shared" si="3572"/>
        <v>0</v>
      </c>
      <c r="AD1349" s="24">
        <f t="shared" si="3572"/>
        <v>0</v>
      </c>
      <c r="AE1349" s="24">
        <f t="shared" si="3572"/>
        <v>0</v>
      </c>
      <c r="AF1349" s="24">
        <f t="shared" si="3572"/>
        <v>0</v>
      </c>
      <c r="AG1349" s="24">
        <f t="shared" si="3572"/>
        <v>0</v>
      </c>
      <c r="AH1349" s="24">
        <f t="shared" si="3572"/>
        <v>0</v>
      </c>
      <c r="AI1349" s="24">
        <f t="shared" si="3572"/>
        <v>0</v>
      </c>
      <c r="AJ1349" s="24">
        <f t="shared" si="3572"/>
        <v>0</v>
      </c>
      <c r="AK1349" s="24">
        <f t="shared" si="3572"/>
        <v>0</v>
      </c>
      <c r="AL1349" s="24">
        <f t="shared" si="3572"/>
        <v>0</v>
      </c>
      <c r="AM1349" s="24">
        <f t="shared" si="3572"/>
        <v>0</v>
      </c>
      <c r="AN1349" s="24">
        <f t="shared" si="3572"/>
        <v>0</v>
      </c>
      <c r="AO1349" s="24">
        <f t="shared" si="3572"/>
        <v>0</v>
      </c>
      <c r="AP1349" s="24">
        <f t="shared" si="3572"/>
        <v>0</v>
      </c>
      <c r="AQ1349" s="24">
        <f t="shared" si="3572"/>
        <v>0</v>
      </c>
      <c r="AR1349" s="24">
        <f t="shared" si="3572"/>
        <v>0</v>
      </c>
      <c r="AS1349" s="24">
        <f t="shared" si="3572"/>
        <v>0</v>
      </c>
      <c r="AT1349" s="24">
        <f t="shared" si="3572"/>
        <v>0</v>
      </c>
      <c r="AU1349" s="24">
        <f t="shared" si="3572"/>
        <v>0</v>
      </c>
      <c r="AV1349" s="24">
        <f t="shared" si="3572"/>
        <v>0</v>
      </c>
      <c r="AW1349" s="24">
        <f t="shared" si="3572"/>
        <v>0</v>
      </c>
      <c r="AX1349" s="161"/>
      <c r="AY1349" s="161"/>
      <c r="AZ1349" s="165"/>
      <c r="BA1349" s="24">
        <f t="shared" ref="BA1349:CE1349" si="3573">BA1187+BA1171+BA1161+BA1143+BA1127+BA1113+BA1105+BA1087+BA1079+BA1061+BA1047+BA1033+BA1019+BA1011+BA993+BA977+BA969+BA951+BA937+BA923+BA909+BA895+BA887+BA869+BA861+BA843+BA829+BA815+BA807+BA789+BA773+BA749+BA747+BA685+BA683</f>
        <v>0</v>
      </c>
      <c r="BB1349" s="24">
        <f t="shared" si="3573"/>
        <v>0</v>
      </c>
      <c r="BC1349" s="24">
        <f t="shared" si="3573"/>
        <v>0</v>
      </c>
      <c r="BD1349" s="24">
        <f t="shared" si="3573"/>
        <v>0</v>
      </c>
      <c r="BE1349" s="24">
        <f t="shared" si="3573"/>
        <v>0</v>
      </c>
      <c r="BF1349" s="24">
        <f t="shared" si="3573"/>
        <v>0</v>
      </c>
      <c r="BG1349" s="24">
        <f t="shared" si="3573"/>
        <v>0</v>
      </c>
      <c r="BH1349" s="24">
        <f t="shared" si="3573"/>
        <v>0</v>
      </c>
      <c r="BI1349" s="24">
        <f t="shared" si="3573"/>
        <v>0</v>
      </c>
      <c r="BJ1349" s="24">
        <f t="shared" si="3573"/>
        <v>0</v>
      </c>
      <c r="BK1349" s="24">
        <f t="shared" si="3573"/>
        <v>0</v>
      </c>
      <c r="BL1349" s="24">
        <f t="shared" si="3573"/>
        <v>0</v>
      </c>
      <c r="BM1349" s="24">
        <f t="shared" si="3573"/>
        <v>0</v>
      </c>
      <c r="BN1349" s="24">
        <f t="shared" si="3573"/>
        <v>0</v>
      </c>
      <c r="BO1349" s="24">
        <f t="shared" si="3573"/>
        <v>0</v>
      </c>
      <c r="BP1349" s="24">
        <f t="shared" si="3573"/>
        <v>0</v>
      </c>
      <c r="BQ1349" s="24">
        <f t="shared" si="3573"/>
        <v>0</v>
      </c>
      <c r="BR1349" s="24">
        <f t="shared" si="3573"/>
        <v>0</v>
      </c>
      <c r="BS1349" s="24">
        <f t="shared" si="3573"/>
        <v>0</v>
      </c>
      <c r="BT1349" s="24">
        <f t="shared" si="3573"/>
        <v>0</v>
      </c>
      <c r="BU1349" s="24">
        <f t="shared" si="3573"/>
        <v>0</v>
      </c>
      <c r="BV1349" s="24">
        <f t="shared" si="3573"/>
        <v>1</v>
      </c>
      <c r="BW1349" s="24">
        <f t="shared" si="3573"/>
        <v>0</v>
      </c>
      <c r="BX1349" s="24">
        <f t="shared" si="3573"/>
        <v>0</v>
      </c>
      <c r="BY1349" s="24">
        <f t="shared" si="3573"/>
        <v>0</v>
      </c>
      <c r="BZ1349" s="24">
        <f t="shared" si="3573"/>
        <v>0</v>
      </c>
      <c r="CA1349" s="24">
        <f t="shared" si="3573"/>
        <v>0</v>
      </c>
      <c r="CB1349" s="24">
        <f t="shared" si="3573"/>
        <v>0</v>
      </c>
      <c r="CC1349" s="24">
        <f t="shared" si="3573"/>
        <v>0</v>
      </c>
      <c r="CD1349" s="24">
        <f t="shared" si="3573"/>
        <v>0</v>
      </c>
      <c r="CE1349" s="24">
        <f t="shared" si="3573"/>
        <v>0</v>
      </c>
      <c r="CF1349" s="161"/>
      <c r="CG1349" s="161"/>
      <c r="CH1349" s="153"/>
      <c r="CI1349" s="24">
        <f t="shared" ref="CI1349:DM1349" si="3574">CI1187+CI1171+CI1161+CI1143+CI1127+CI1113+CI1105+CI1087+CI1079+CI1061+CI1047+CI1033+CI1019+CI1011+CI993+CI977+CI969+CI951+CI937+CI923+CI909+CI895+CI887+CI869+CI861+CI843+CI829+CI815+CI807+CI789+CI773+CI749+CI747+CI685+CI683</f>
        <v>0</v>
      </c>
      <c r="CJ1349" s="24">
        <f t="shared" si="3574"/>
        <v>1</v>
      </c>
      <c r="CK1349" s="24">
        <f t="shared" si="3574"/>
        <v>0</v>
      </c>
      <c r="CL1349" s="24">
        <f t="shared" si="3574"/>
        <v>0</v>
      </c>
      <c r="CM1349" s="24">
        <f t="shared" si="3574"/>
        <v>0</v>
      </c>
      <c r="CN1349" s="24">
        <f t="shared" si="3574"/>
        <v>0</v>
      </c>
      <c r="CO1349" s="24">
        <f t="shared" si="3574"/>
        <v>0</v>
      </c>
      <c r="CP1349" s="95">
        <f t="shared" si="3574"/>
        <v>0</v>
      </c>
      <c r="CQ1349" s="95">
        <f t="shared" si="3574"/>
        <v>0</v>
      </c>
      <c r="CR1349" s="95">
        <f t="shared" si="3574"/>
        <v>0</v>
      </c>
      <c r="CS1349" s="95">
        <f t="shared" si="3574"/>
        <v>0</v>
      </c>
      <c r="CT1349" s="95">
        <f t="shared" si="3574"/>
        <v>0</v>
      </c>
      <c r="CU1349" s="95">
        <f t="shared" si="3574"/>
        <v>0</v>
      </c>
      <c r="CV1349" s="95">
        <f t="shared" si="3574"/>
        <v>0</v>
      </c>
      <c r="CW1349" s="24">
        <f t="shared" si="3574"/>
        <v>0</v>
      </c>
      <c r="CX1349" s="24">
        <f t="shared" si="3574"/>
        <v>0</v>
      </c>
      <c r="CY1349" s="24">
        <f t="shared" si="3574"/>
        <v>0</v>
      </c>
      <c r="CZ1349" s="24">
        <f t="shared" si="3574"/>
        <v>0</v>
      </c>
      <c r="DA1349" s="24">
        <f t="shared" si="3574"/>
        <v>0</v>
      </c>
      <c r="DB1349" s="24">
        <f t="shared" si="3574"/>
        <v>0</v>
      </c>
      <c r="DC1349" s="24">
        <f t="shared" si="3574"/>
        <v>0</v>
      </c>
      <c r="DD1349" s="24">
        <f t="shared" si="3574"/>
        <v>0</v>
      </c>
      <c r="DE1349" s="24">
        <f t="shared" si="3574"/>
        <v>0</v>
      </c>
      <c r="DF1349" s="24">
        <f t="shared" si="3574"/>
        <v>0</v>
      </c>
      <c r="DG1349" s="24">
        <f t="shared" si="3574"/>
        <v>0</v>
      </c>
      <c r="DH1349" s="24">
        <f t="shared" si="3574"/>
        <v>0</v>
      </c>
      <c r="DI1349" s="24">
        <f t="shared" si="3574"/>
        <v>0</v>
      </c>
      <c r="DJ1349" s="24">
        <f t="shared" si="3574"/>
        <v>0</v>
      </c>
      <c r="DK1349" s="24">
        <f t="shared" si="3574"/>
        <v>0</v>
      </c>
      <c r="DL1349" s="24">
        <f t="shared" si="3574"/>
        <v>0</v>
      </c>
      <c r="DM1349" s="24">
        <f t="shared" si="3574"/>
        <v>0</v>
      </c>
      <c r="DN1349" s="161"/>
      <c r="DO1349" s="161"/>
      <c r="DP1349" s="153"/>
      <c r="DQ1349" s="24">
        <f t="shared" ref="DQ1349:ER1349" si="3575">DQ1187+DQ1171+DQ1161+DQ1143+DQ1127+DQ1113+DQ1105+DQ1087+DQ1079+DQ1061+DQ1047+DQ1033+DQ1019+DQ1011+DQ993+DQ977+DQ969+DQ951+DQ937+DQ923+DQ909+DQ895+DQ887+DQ869+DQ861+DQ843+DQ829+DQ815+DQ807+DQ789+DQ773+DQ749+DQ747+DQ685+DQ683</f>
        <v>0</v>
      </c>
      <c r="DR1349" s="24">
        <f t="shared" si="3575"/>
        <v>0</v>
      </c>
      <c r="DS1349" s="24">
        <f t="shared" si="3575"/>
        <v>0</v>
      </c>
      <c r="DT1349" s="24">
        <f t="shared" si="3575"/>
        <v>0</v>
      </c>
      <c r="DU1349" s="24">
        <f t="shared" si="3575"/>
        <v>0</v>
      </c>
      <c r="DV1349" s="24">
        <f t="shared" si="3568"/>
        <v>0</v>
      </c>
      <c r="DW1349" s="24">
        <f t="shared" si="3568"/>
        <v>0</v>
      </c>
      <c r="DX1349" s="24">
        <f t="shared" si="3568"/>
        <v>0</v>
      </c>
      <c r="DY1349" s="24">
        <f t="shared" si="3568"/>
        <v>0</v>
      </c>
      <c r="DZ1349" s="24">
        <f t="shared" si="3568"/>
        <v>0</v>
      </c>
      <c r="EA1349" s="24">
        <f t="shared" si="3568"/>
        <v>0</v>
      </c>
      <c r="EB1349" s="24">
        <f t="shared" si="3575"/>
        <v>0</v>
      </c>
      <c r="EC1349" s="24">
        <f t="shared" si="3575"/>
        <v>0</v>
      </c>
      <c r="ED1349" s="24">
        <f t="shared" si="3575"/>
        <v>0</v>
      </c>
      <c r="EE1349" s="24">
        <f t="shared" si="3575"/>
        <v>0</v>
      </c>
      <c r="EF1349" s="24">
        <f t="shared" si="3575"/>
        <v>0</v>
      </c>
      <c r="EG1349" s="24">
        <f t="shared" si="3575"/>
        <v>0</v>
      </c>
      <c r="EH1349" s="24">
        <f t="shared" si="3575"/>
        <v>1</v>
      </c>
      <c r="EI1349" s="24">
        <f t="shared" si="3575"/>
        <v>0</v>
      </c>
      <c r="EJ1349" s="24">
        <f t="shared" si="3575"/>
        <v>0</v>
      </c>
      <c r="EK1349" s="24">
        <f t="shared" si="3575"/>
        <v>1</v>
      </c>
      <c r="EL1349" s="24">
        <f t="shared" si="3575"/>
        <v>0</v>
      </c>
      <c r="EM1349" s="24">
        <f t="shared" si="3575"/>
        <v>0</v>
      </c>
      <c r="EN1349" s="24">
        <f t="shared" si="3575"/>
        <v>0</v>
      </c>
      <c r="EO1349" s="24">
        <f t="shared" si="3575"/>
        <v>0</v>
      </c>
      <c r="EP1349" s="24">
        <f t="shared" si="3575"/>
        <v>0</v>
      </c>
      <c r="EQ1349" s="24">
        <f t="shared" si="3575"/>
        <v>1</v>
      </c>
      <c r="ER1349" s="24">
        <f t="shared" si="3575"/>
        <v>0</v>
      </c>
      <c r="ES1349" s="161"/>
      <c r="ET1349" s="161"/>
      <c r="EU1349" s="153"/>
      <c r="EV1349" s="125">
        <f t="shared" ref="EV1349:FZ1349" si="3576">EV1187+EV1171+EV1161+EV1143+EV1127+EV1113+EV1105+EV1087+EV1079+EV1061+EV1047+EV1033+EV1019+EV1011+EV993+EV977+EV969+EV951+EV937+EV923+EV909+EV895+EV887+EV869+EV861+EV843+EV829+EV815+EV807+EV789+EV773+EV749+EV747+EV685+EV683</f>
        <v>0</v>
      </c>
      <c r="EW1349" s="125">
        <f t="shared" si="3576"/>
        <v>0</v>
      </c>
      <c r="EX1349" s="125">
        <f t="shared" si="3576"/>
        <v>0</v>
      </c>
      <c r="EY1349" s="125">
        <f t="shared" si="3576"/>
        <v>1</v>
      </c>
      <c r="EZ1349" s="125">
        <f t="shared" si="3576"/>
        <v>0</v>
      </c>
      <c r="FA1349" s="125">
        <f t="shared" si="3576"/>
        <v>0</v>
      </c>
      <c r="FB1349" s="125">
        <f t="shared" si="3576"/>
        <v>0</v>
      </c>
      <c r="FC1349" s="95">
        <f t="shared" si="3576"/>
        <v>1</v>
      </c>
      <c r="FD1349" s="95">
        <f t="shared" si="3576"/>
        <v>0</v>
      </c>
      <c r="FE1349" s="95">
        <f t="shared" si="3576"/>
        <v>0</v>
      </c>
      <c r="FF1349" s="95">
        <f t="shared" si="3576"/>
        <v>0</v>
      </c>
      <c r="FG1349" s="95">
        <f t="shared" si="3576"/>
        <v>0</v>
      </c>
      <c r="FH1349" s="95">
        <f t="shared" si="3576"/>
        <v>0</v>
      </c>
      <c r="FI1349" s="95">
        <f t="shared" si="3576"/>
        <v>0</v>
      </c>
      <c r="FJ1349" s="125">
        <f t="shared" si="3576"/>
        <v>0</v>
      </c>
      <c r="FK1349" s="125">
        <f t="shared" si="3576"/>
        <v>0</v>
      </c>
      <c r="FL1349" s="125">
        <f t="shared" si="3576"/>
        <v>0</v>
      </c>
      <c r="FM1349" s="125">
        <f t="shared" si="3576"/>
        <v>0</v>
      </c>
      <c r="FN1349" s="125">
        <f t="shared" si="3576"/>
        <v>0</v>
      </c>
      <c r="FO1349" s="125">
        <f t="shared" si="3576"/>
        <v>1</v>
      </c>
      <c r="FP1349" s="125">
        <f t="shared" si="3576"/>
        <v>0</v>
      </c>
      <c r="FQ1349" s="125">
        <f t="shared" si="3576"/>
        <v>0</v>
      </c>
      <c r="FR1349" s="125">
        <f t="shared" si="3576"/>
        <v>0</v>
      </c>
      <c r="FS1349" s="125">
        <f t="shared" si="3576"/>
        <v>0</v>
      </c>
      <c r="FT1349" s="125">
        <f t="shared" si="3576"/>
        <v>0</v>
      </c>
      <c r="FU1349" s="125">
        <f t="shared" si="3576"/>
        <v>0</v>
      </c>
      <c r="FV1349" s="125">
        <f t="shared" si="3576"/>
        <v>0</v>
      </c>
      <c r="FW1349" s="125">
        <f t="shared" si="3576"/>
        <v>0</v>
      </c>
      <c r="FX1349" s="125">
        <f t="shared" si="3576"/>
        <v>0</v>
      </c>
      <c r="FY1349" s="125">
        <f t="shared" si="3576"/>
        <v>0</v>
      </c>
      <c r="FZ1349" s="125">
        <f t="shared" si="3576"/>
        <v>2</v>
      </c>
      <c r="GA1349" s="161"/>
      <c r="GB1349" s="161"/>
      <c r="GC1349" s="153"/>
      <c r="GD1349" s="141">
        <f t="shared" ref="GD1349:HG1349" si="3577">GD1187+GD1171+GD1161+GD1143+GD1127+GD1113+GD1105+GD1087+GD1079+GD1061+GD1047+GD1033+GD1019+GD1011+GD993+GD977+GD969+GD951+GD937+GD923+GD909+GD895+GD887+GD869+GD861+GD843+GD829+GD815+GD807+GD789+GD773+GD749+GD747+GD685+GD683</f>
        <v>0</v>
      </c>
      <c r="GE1349" s="141">
        <f t="shared" si="3577"/>
        <v>0</v>
      </c>
      <c r="GF1349" s="141">
        <f t="shared" si="3577"/>
        <v>0</v>
      </c>
      <c r="GG1349" s="141">
        <f t="shared" si="3577"/>
        <v>0</v>
      </c>
      <c r="GH1349" s="141">
        <f t="shared" si="3577"/>
        <v>0</v>
      </c>
      <c r="GI1349" s="141">
        <f t="shared" si="3577"/>
        <v>0</v>
      </c>
      <c r="GJ1349" s="141">
        <f t="shared" si="3577"/>
        <v>0</v>
      </c>
      <c r="GK1349" s="141">
        <f t="shared" si="3577"/>
        <v>0</v>
      </c>
      <c r="GL1349" s="141">
        <f t="shared" si="3577"/>
        <v>0</v>
      </c>
      <c r="GM1349" s="141">
        <f t="shared" si="3577"/>
        <v>0</v>
      </c>
      <c r="GN1349" s="141">
        <f t="shared" si="3577"/>
        <v>0</v>
      </c>
      <c r="GO1349" s="141">
        <f t="shared" si="3577"/>
        <v>2</v>
      </c>
      <c r="GP1349" s="141">
        <f t="shared" si="3577"/>
        <v>0</v>
      </c>
      <c r="GQ1349" s="141">
        <f t="shared" si="3577"/>
        <v>0</v>
      </c>
      <c r="GR1349" s="141">
        <f t="shared" si="3577"/>
        <v>2</v>
      </c>
      <c r="GS1349" s="141">
        <f t="shared" si="3577"/>
        <v>6</v>
      </c>
      <c r="GT1349" s="141">
        <f t="shared" si="3577"/>
        <v>3</v>
      </c>
      <c r="GU1349" s="141">
        <f t="shared" si="3577"/>
        <v>0</v>
      </c>
      <c r="GV1349" s="141">
        <f t="shared" si="3577"/>
        <v>0</v>
      </c>
      <c r="GW1349" s="141">
        <f t="shared" si="3577"/>
        <v>2</v>
      </c>
      <c r="GX1349" s="141">
        <f t="shared" si="3577"/>
        <v>3</v>
      </c>
      <c r="GY1349" s="141">
        <f t="shared" si="3577"/>
        <v>2</v>
      </c>
      <c r="GZ1349" s="141">
        <f t="shared" si="3577"/>
        <v>2</v>
      </c>
      <c r="HA1349" s="141">
        <f t="shared" si="3577"/>
        <v>1</v>
      </c>
      <c r="HB1349" s="141">
        <f t="shared" si="3577"/>
        <v>1</v>
      </c>
      <c r="HC1349" s="141">
        <f>HC1187+HC1171+HC1161+HC1143+HC1127+HC1113+HC1105+HC1087+HC1079+HC1061+HC1047+HC1033+HC1019+HC1011+HC993+HC977+HC969+HC951+HC937+HC923+HC909+HC895+HC887+HC869+HC861+HC843+HC829+HC815+HC807+HC789+HC773+HC749+HC747+HC685+HC683</f>
        <v>0</v>
      </c>
      <c r="HD1349" s="141">
        <f t="shared" si="3577"/>
        <v>0</v>
      </c>
      <c r="HE1349" s="141">
        <f t="shared" si="3577"/>
        <v>0</v>
      </c>
      <c r="HF1349" s="141">
        <f t="shared" si="3577"/>
        <v>6</v>
      </c>
      <c r="HG1349" s="141">
        <f t="shared" si="3577"/>
        <v>0</v>
      </c>
      <c r="HH1349" s="151"/>
      <c r="HI1349" s="151"/>
      <c r="HJ1349" s="153"/>
      <c r="HK1349" s="141">
        <f t="shared" ref="HK1349:IO1349" si="3578">HK1187+HK1171+HK1161+HK1143+HK1127+HK1113+HK1105+HK1087+HK1079+HK1061+HK1047+HK1033+HK1019+HK1011+HK993+HK977+HK969+HK951+HK937+HK923+HK909+HK895+HK887+HK869+HK861+HK843+HK829+HK815+HK807+HK789+HK773+HK749+HK747+HK685+HK683</f>
        <v>0</v>
      </c>
      <c r="HL1349" s="141">
        <f t="shared" si="3578"/>
        <v>0</v>
      </c>
      <c r="HM1349" s="141">
        <f t="shared" si="3578"/>
        <v>0</v>
      </c>
      <c r="HN1349" s="141">
        <f t="shared" si="3578"/>
        <v>0</v>
      </c>
      <c r="HO1349" s="141">
        <f t="shared" si="3578"/>
        <v>0</v>
      </c>
      <c r="HP1349" s="141">
        <f t="shared" si="3578"/>
        <v>0</v>
      </c>
      <c r="HQ1349" s="141">
        <f t="shared" si="3578"/>
        <v>0</v>
      </c>
      <c r="HR1349" s="141">
        <f t="shared" si="3578"/>
        <v>1</v>
      </c>
      <c r="HS1349" s="141">
        <f t="shared" si="3578"/>
        <v>1</v>
      </c>
      <c r="HT1349" s="141">
        <f t="shared" si="3578"/>
        <v>1</v>
      </c>
      <c r="HU1349" s="141">
        <f t="shared" si="3578"/>
        <v>0</v>
      </c>
      <c r="HV1349" s="141">
        <f t="shared" si="3578"/>
        <v>0</v>
      </c>
      <c r="HW1349" s="141">
        <f t="shared" si="3578"/>
        <v>0</v>
      </c>
      <c r="HX1349" s="141">
        <f t="shared" si="3578"/>
        <v>1</v>
      </c>
      <c r="HY1349" s="141">
        <f t="shared" si="3578"/>
        <v>1</v>
      </c>
      <c r="HZ1349" s="141">
        <f t="shared" si="3578"/>
        <v>0</v>
      </c>
      <c r="IA1349" s="141">
        <f t="shared" si="3578"/>
        <v>2</v>
      </c>
      <c r="IB1349" s="141">
        <f t="shared" si="3578"/>
        <v>1</v>
      </c>
      <c r="IC1349" s="141">
        <f t="shared" si="3578"/>
        <v>0</v>
      </c>
      <c r="ID1349" s="141">
        <f t="shared" si="3578"/>
        <v>0</v>
      </c>
      <c r="IE1349" s="141">
        <f t="shared" si="3578"/>
        <v>0</v>
      </c>
      <c r="IF1349" s="141">
        <f t="shared" si="3578"/>
        <v>0</v>
      </c>
      <c r="IG1349" s="141">
        <f t="shared" si="3578"/>
        <v>0</v>
      </c>
      <c r="IH1349" s="141">
        <f t="shared" si="3578"/>
        <v>0</v>
      </c>
      <c r="II1349" s="141">
        <f t="shared" si="3578"/>
        <v>0</v>
      </c>
      <c r="IJ1349" s="141">
        <f t="shared" si="3578"/>
        <v>0</v>
      </c>
      <c r="IK1349" s="141">
        <f t="shared" si="3578"/>
        <v>0</v>
      </c>
      <c r="IL1349" s="141">
        <f t="shared" si="3578"/>
        <v>0</v>
      </c>
      <c r="IM1349" s="141">
        <f t="shared" si="3578"/>
        <v>0</v>
      </c>
      <c r="IN1349" s="141">
        <f t="shared" si="3578"/>
        <v>0</v>
      </c>
      <c r="IO1349" s="141">
        <f t="shared" si="3578"/>
        <v>0</v>
      </c>
      <c r="IP1349" s="151"/>
      <c r="IQ1349" s="151"/>
      <c r="IR1349" s="153"/>
      <c r="IS1349" s="24"/>
      <c r="IT1349" s="24"/>
      <c r="IU1349" s="24"/>
      <c r="IV1349" s="24"/>
      <c r="IW1349" s="24"/>
      <c r="IX1349" s="24"/>
      <c r="IY1349" s="24"/>
      <c r="IZ1349" s="24"/>
      <c r="JA1349" s="24"/>
      <c r="JB1349" s="24"/>
      <c r="JC1349" s="24"/>
      <c r="JD1349" s="24"/>
      <c r="JE1349" s="24"/>
      <c r="JF1349" s="24"/>
      <c r="JG1349" s="24"/>
      <c r="JH1349" s="24"/>
      <c r="JI1349" s="24"/>
      <c r="JJ1349" s="24"/>
      <c r="JK1349" s="24"/>
      <c r="JL1349" s="24"/>
      <c r="JM1349" s="24"/>
      <c r="JN1349" s="24"/>
      <c r="JO1349" s="24"/>
      <c r="JP1349" s="24"/>
      <c r="JQ1349" s="24"/>
      <c r="JR1349" s="24"/>
      <c r="JS1349" s="24"/>
      <c r="JT1349" s="24"/>
      <c r="JU1349" s="25"/>
      <c r="JV1349" s="24"/>
      <c r="JW1349" s="151"/>
      <c r="JX1349" s="151"/>
      <c r="JY1349" s="153"/>
      <c r="JZ1349" s="24"/>
      <c r="KA1349" s="24"/>
      <c r="KB1349" s="24"/>
      <c r="KC1349" s="24"/>
      <c r="KD1349" s="24"/>
      <c r="KE1349" s="24"/>
      <c r="KF1349" s="24"/>
      <c r="KG1349" s="24"/>
      <c r="KH1349" s="24"/>
      <c r="KI1349" s="24"/>
      <c r="KJ1349" s="24"/>
      <c r="KK1349" s="24"/>
      <c r="KL1349" s="24"/>
      <c r="KM1349" s="24"/>
      <c r="KN1349" s="24"/>
      <c r="KO1349" s="24"/>
      <c r="KP1349" s="24"/>
      <c r="KQ1349" s="24"/>
      <c r="KR1349" s="24"/>
      <c r="KS1349" s="24"/>
      <c r="KT1349" s="24"/>
      <c r="KU1349" s="24"/>
      <c r="KV1349" s="24"/>
      <c r="KW1349" s="24"/>
      <c r="KX1349" s="24"/>
      <c r="KY1349" s="24"/>
      <c r="KZ1349" s="24"/>
      <c r="LA1349" s="24"/>
      <c r="LB1349" s="24"/>
      <c r="LC1349" s="24"/>
      <c r="LD1349" s="24"/>
      <c r="LE1349" s="151"/>
      <c r="LF1349" s="151"/>
      <c r="LG1349" s="153"/>
      <c r="LH1349" s="24"/>
      <c r="LI1349" s="24"/>
      <c r="LJ1349" s="24"/>
      <c r="LK1349" s="24"/>
      <c r="LL1349" s="24"/>
      <c r="LM1349" s="24"/>
      <c r="LN1349" s="24"/>
      <c r="LO1349" s="24"/>
      <c r="LP1349" s="24"/>
      <c r="LQ1349" s="24"/>
      <c r="LR1349" s="24"/>
      <c r="LS1349" s="24"/>
      <c r="LT1349" s="24"/>
      <c r="LU1349" s="24"/>
      <c r="LV1349" s="24"/>
      <c r="LW1349" s="24"/>
      <c r="LX1349" s="24"/>
      <c r="LY1349" s="24"/>
      <c r="LZ1349" s="24"/>
      <c r="MA1349" s="24"/>
      <c r="MB1349" s="24"/>
      <c r="MC1349" s="24"/>
      <c r="MD1349" s="24"/>
      <c r="ME1349" s="24"/>
      <c r="MF1349" s="24"/>
      <c r="MG1349" s="24"/>
      <c r="MH1349" s="24"/>
      <c r="MI1349" s="24"/>
      <c r="MJ1349" s="24"/>
      <c r="MK1349" s="24"/>
      <c r="ML1349" s="24"/>
    </row>
    <row r="1350" spans="1:350" ht="13.9" customHeight="1" outlineLevel="1" x14ac:dyDescent="0.2">
      <c r="A1350" s="187" t="s">
        <v>65</v>
      </c>
      <c r="B1350" s="181" t="s">
        <v>1052</v>
      </c>
      <c r="C1350" s="292" t="s">
        <v>37</v>
      </c>
      <c r="D1350" s="160">
        <f>D68+D78+D88+D98+D108+D118+D128+D138+D148+D158+D168+D178+D190+D200+D210+D220+D230+D240+D250+D260+D270+D664+D674+D696+D728+D738+D760+D780+D794+D804+D820+D834+D848+D858+D874+D884+D900+D914+D928+D942+D956+D966+D982+D998+D1008+D1024+D1038+D1052+D1066+D1076+D1092+D1102+D1118+D1132+D1148+D1158+D1176+D1192+D1200</f>
        <v>24088.8894</v>
      </c>
      <c r="E1350" s="160">
        <f>E68+E78+E88+E98+E108+E118+E128+E138+E148+E158+E168+E178+E190+E200+E210+E220+E230+E240+E250+E260+E270+E664+E674+E696+E728+E738+E760+E780+E794+E804+E820+E834+E848+E858+E874+E884+E900+E914+E928+E942+E956+E966+E982+E998+E1008+E1024+E1038+E1052+E1066+E1076+E1092+E1102+E1118+E1132+E1148+E1158+E1176+E1192+E1200</f>
        <v>376.99</v>
      </c>
      <c r="F1350" s="160">
        <f>F68+F78+F88+F98+F108+F118+F128+F138+F148+F158+F168+F178+F190+F200+F210+F220+F230+F240+F250+F260+F270+F664+F674+F696+F728+F738+F760+F780+F794+F804+F820+F834+F848+F858+F874+F884+F900+F914+F928+F942+F956+F966+F982+F998+F1008+F1024+F1038+F1052+F1066+F1076+F1092+F1102+F1118+F1132+F1148+F1158+F1176+F1192+F1200</f>
        <v>23711.899400000002</v>
      </c>
      <c r="G1350" s="175"/>
      <c r="H1350" s="170">
        <v>41664</v>
      </c>
      <c r="I1350" s="170">
        <v>41774</v>
      </c>
      <c r="J1350" s="160">
        <f ca="1">J68+J78+J88+J98+J108+J118+J128+J138+J148+J158+J168+J178+J190+J200+J210+J220+J230+J240+J250+J260+J270+J664+J674+J696+J728+J738+J760+J780+J794+J804+J820+J834+J848+J858+J874+J884+J900+J914+J928+J942+J956+J966+J982+J998+J1008+J1024+J1038+J1052+J1066+J1076+J1092+J1102+J1118+J1132+J1148+J1158+J1176+J1192+J1200</f>
        <v>17940.599999999999</v>
      </c>
      <c r="K1350" s="160">
        <f>K68+K78+K88+K98+K108+K118+K128+K138+K148+K158+K168+K178+K190+K200+K210+K220+K230+K240+K250+K260+K270+K664+K674+K696+K728+K738+K760+K780+K794+K804+K820+K834+K848+K858+K874+K884+K900+K914+K928+K942+K956+K966+K982+K998+K1008+K1024+K1038+K1052+K1066+K1076+K1092+K1102+K1118+K1132+K1148+K1158+K1176+K1192+K1200</f>
        <v>376.99</v>
      </c>
      <c r="L1350" s="172">
        <f ca="1">K1350/J1350</f>
        <v>2.1013232556324764E-2</v>
      </c>
      <c r="M1350" s="172">
        <f>K1350/D1350</f>
        <v>1.5649953542482536E-2</v>
      </c>
      <c r="N1350" s="177">
        <f ca="1">SUMIF(HK8:IO9,$O$5,HK1351:IO1351)-SUMIF(HK8:IO9,$Q$5,HK1351:IO1351)</f>
        <v>0</v>
      </c>
      <c r="O1350" s="156"/>
      <c r="P1350" s="16" t="s">
        <v>25</v>
      </c>
      <c r="Q1350" s="160">
        <f>Q68+Q78+Q88+Q98+Q108+Q118+Q128+Q138+Q148+Q158+Q168+Q178+Q190+Q200+Q210+Q220+Q230+Q240+Q250+Q260+Q270+Q664+Q674+Q696+Q728+Q738+Q760+Q780+Q794+Q804+Q820+Q834+Q848+Q858+Q874+Q884+Q900+Q914+Q928+Q942+Q956+Q966+Q982+Q998+Q1008+Q1024+Q1038+Q1052+Q1066+Q1076+Q1092+Q1102+Q1118+Q1132+Q1148+Q1158+Q1176+Q1192+Q1200</f>
        <v>0</v>
      </c>
      <c r="R1350" s="160">
        <f>R68+R78+R88+R98+R108+R118+R128+R138+R148+R158+R168+R178+R190+R200+R210+R220+R230+R240+R250+R260+R270+R664+R674+R696+R728+R738+R760+R780+R794+R804+R820+R834+R848+R858+R874+R884+R900+R914+R928+R942+R956+R966+R982+R998+R1008+R1024+R1038+R1052+R1066+R1076+R1092+R1102+R1118+R1132+R1148+R1158+R1176+R1192+R1200</f>
        <v>0</v>
      </c>
      <c r="S1350" s="164" t="e">
        <f>R1350/Q1350</f>
        <v>#DIV/0!</v>
      </c>
      <c r="T1350" s="67">
        <f t="shared" ref="T1350:AY1350" si="3579">T68+T78+T88+T98+T108+T118+T128+T138+T148+T158+T168+T178+T190+T200+T210+T220+T230+T240+T250+T260+T270+T664+T674+T696+T728+T738+T760+T780+T794+T804+T820+T834+T848+T858+T874+T884+T900+T914+T928+T942+T956+T966+T982+T998+T1008+T1024+T1038+T1052+T1066+T1076+T1092+T1102+T1118+T1132+T1148+T1158+T1176+T1192+T1200</f>
        <v>0</v>
      </c>
      <c r="U1350" s="67">
        <f t="shared" si="3579"/>
        <v>0</v>
      </c>
      <c r="V1350" s="67">
        <f t="shared" si="3579"/>
        <v>0</v>
      </c>
      <c r="W1350" s="67">
        <f t="shared" si="3579"/>
        <v>0</v>
      </c>
      <c r="X1350" s="67">
        <f t="shared" si="3579"/>
        <v>0</v>
      </c>
      <c r="Y1350" s="67">
        <f t="shared" si="3579"/>
        <v>0</v>
      </c>
      <c r="Z1350" s="67">
        <f t="shared" si="3579"/>
        <v>0</v>
      </c>
      <c r="AA1350" s="67">
        <f t="shared" si="3579"/>
        <v>0</v>
      </c>
      <c r="AB1350" s="67">
        <f t="shared" si="3579"/>
        <v>0</v>
      </c>
      <c r="AC1350" s="67">
        <f t="shared" si="3579"/>
        <v>0</v>
      </c>
      <c r="AD1350" s="67">
        <f t="shared" si="3579"/>
        <v>0</v>
      </c>
      <c r="AE1350" s="67">
        <f t="shared" si="3579"/>
        <v>0</v>
      </c>
      <c r="AF1350" s="67">
        <f t="shared" si="3579"/>
        <v>0</v>
      </c>
      <c r="AG1350" s="67">
        <f t="shared" si="3579"/>
        <v>0</v>
      </c>
      <c r="AH1350" s="67">
        <f t="shared" si="3579"/>
        <v>0</v>
      </c>
      <c r="AI1350" s="67">
        <f t="shared" si="3579"/>
        <v>0</v>
      </c>
      <c r="AJ1350" s="67">
        <f t="shared" si="3579"/>
        <v>0</v>
      </c>
      <c r="AK1350" s="67">
        <f t="shared" si="3579"/>
        <v>0</v>
      </c>
      <c r="AL1350" s="67">
        <f t="shared" si="3579"/>
        <v>0</v>
      </c>
      <c r="AM1350" s="67">
        <f t="shared" si="3579"/>
        <v>0</v>
      </c>
      <c r="AN1350" s="67">
        <f t="shared" si="3579"/>
        <v>0</v>
      </c>
      <c r="AO1350" s="67">
        <f t="shared" si="3579"/>
        <v>0</v>
      </c>
      <c r="AP1350" s="67">
        <f t="shared" si="3579"/>
        <v>0</v>
      </c>
      <c r="AQ1350" s="67">
        <f t="shared" si="3579"/>
        <v>0</v>
      </c>
      <c r="AR1350" s="67">
        <f t="shared" si="3579"/>
        <v>0</v>
      </c>
      <c r="AS1350" s="67">
        <f t="shared" si="3579"/>
        <v>0</v>
      </c>
      <c r="AT1350" s="67">
        <f t="shared" si="3579"/>
        <v>0</v>
      </c>
      <c r="AU1350" s="67">
        <f t="shared" si="3579"/>
        <v>0</v>
      </c>
      <c r="AV1350" s="67">
        <f t="shared" si="3579"/>
        <v>0</v>
      </c>
      <c r="AW1350" s="67">
        <f t="shared" si="3579"/>
        <v>0</v>
      </c>
      <c r="AX1350" s="160">
        <f t="shared" ca="1" si="3579"/>
        <v>0</v>
      </c>
      <c r="AY1350" s="160">
        <f t="shared" si="3579"/>
        <v>0</v>
      </c>
      <c r="AZ1350" s="164" t="e">
        <f ca="1">AY1350/AX1350</f>
        <v>#DIV/0!</v>
      </c>
      <c r="BA1350" s="67">
        <f t="shared" ref="BA1350:CG1350" si="3580">BA68+BA78+BA88+BA98+BA108+BA118+BA128+BA138+BA148+BA158+BA168+BA178+BA190+BA200+BA210+BA220+BA230+BA240+BA250+BA260+BA270+BA664+BA674+BA696+BA728+BA738+BA760+BA780+BA794+BA804+BA820+BA834+BA848+BA858+BA874+BA884+BA900+BA914+BA928+BA942+BA956+BA966+BA982+BA998+BA1008+BA1024+BA1038+BA1052+BA1066+BA1076+BA1092+BA1102+BA1118+BA1132+BA1148+BA1158+BA1176+BA1192+BA1200</f>
        <v>0</v>
      </c>
      <c r="BB1350" s="67">
        <f t="shared" si="3580"/>
        <v>0</v>
      </c>
      <c r="BC1350" s="67">
        <f t="shared" si="3580"/>
        <v>0</v>
      </c>
      <c r="BD1350" s="67">
        <f t="shared" si="3580"/>
        <v>0</v>
      </c>
      <c r="BE1350" s="67">
        <f t="shared" si="3580"/>
        <v>0</v>
      </c>
      <c r="BF1350" s="67">
        <f t="shared" si="3580"/>
        <v>0</v>
      </c>
      <c r="BG1350" s="67">
        <f t="shared" si="3580"/>
        <v>0</v>
      </c>
      <c r="BH1350" s="67">
        <f t="shared" si="3580"/>
        <v>0</v>
      </c>
      <c r="BI1350" s="67">
        <f t="shared" si="3580"/>
        <v>0</v>
      </c>
      <c r="BJ1350" s="67">
        <f t="shared" si="3580"/>
        <v>0</v>
      </c>
      <c r="BK1350" s="67">
        <f t="shared" si="3580"/>
        <v>0</v>
      </c>
      <c r="BL1350" s="67">
        <f t="shared" si="3580"/>
        <v>0</v>
      </c>
      <c r="BM1350" s="67">
        <f t="shared" si="3580"/>
        <v>0</v>
      </c>
      <c r="BN1350" s="67">
        <f t="shared" si="3580"/>
        <v>0</v>
      </c>
      <c r="BO1350" s="67">
        <f t="shared" si="3580"/>
        <v>0</v>
      </c>
      <c r="BP1350" s="67">
        <f t="shared" si="3580"/>
        <v>0</v>
      </c>
      <c r="BQ1350" s="67">
        <f t="shared" si="3580"/>
        <v>0</v>
      </c>
      <c r="BR1350" s="67">
        <f t="shared" si="3580"/>
        <v>0</v>
      </c>
      <c r="BS1350" s="67">
        <f t="shared" si="3580"/>
        <v>0</v>
      </c>
      <c r="BT1350" s="67">
        <f t="shared" si="3580"/>
        <v>0</v>
      </c>
      <c r="BU1350" s="67">
        <f t="shared" si="3580"/>
        <v>0</v>
      </c>
      <c r="BV1350" s="67">
        <f t="shared" si="3580"/>
        <v>0</v>
      </c>
      <c r="BW1350" s="67">
        <f t="shared" si="3580"/>
        <v>0</v>
      </c>
      <c r="BX1350" s="67">
        <f t="shared" si="3580"/>
        <v>0</v>
      </c>
      <c r="BY1350" s="67">
        <f t="shared" si="3580"/>
        <v>0</v>
      </c>
      <c r="BZ1350" s="67">
        <f t="shared" si="3580"/>
        <v>0</v>
      </c>
      <c r="CA1350" s="67">
        <f t="shared" si="3580"/>
        <v>0</v>
      </c>
      <c r="CB1350" s="67">
        <f t="shared" si="3580"/>
        <v>0</v>
      </c>
      <c r="CC1350" s="67">
        <f t="shared" si="3580"/>
        <v>0</v>
      </c>
      <c r="CD1350" s="67">
        <f t="shared" si="3580"/>
        <v>0</v>
      </c>
      <c r="CE1350" s="67">
        <f t="shared" si="3580"/>
        <v>0</v>
      </c>
      <c r="CF1350" s="160">
        <f t="shared" ca="1" si="3580"/>
        <v>519.42999999999995</v>
      </c>
      <c r="CG1350" s="160">
        <f t="shared" si="3580"/>
        <v>0</v>
      </c>
      <c r="CH1350" s="152">
        <f ca="1">CG1350/CF1350</f>
        <v>0</v>
      </c>
      <c r="CI1350" s="16">
        <f t="shared" ref="CI1350:DO1350" si="3581">CI68+CI78+CI88+CI98+CI108+CI118+CI128+CI138+CI148+CI158+CI168+CI178+CI190+CI200+CI210+CI220+CI230+CI240+CI250+CI260+CI270+CI664+CI674+CI696+CI728+CI738+CI760+CI780+CI794+CI804+CI820+CI834+CI848+CI858+CI874+CI884+CI900+CI914+CI928+CI942+CI956+CI966+CI982+CI998+CI1008+CI1024+CI1038+CI1052+CI1066+CI1076+CI1092+CI1102+CI1118+CI1132+CI1148+CI1158+CI1176+CI1192+CI1200</f>
        <v>0</v>
      </c>
      <c r="CJ1350" s="16">
        <f t="shared" si="3581"/>
        <v>0</v>
      </c>
      <c r="CK1350" s="16">
        <f t="shared" si="3581"/>
        <v>0</v>
      </c>
      <c r="CL1350" s="16">
        <f t="shared" si="3581"/>
        <v>0</v>
      </c>
      <c r="CM1350" s="16">
        <f t="shared" si="3581"/>
        <v>0</v>
      </c>
      <c r="CN1350" s="16">
        <f t="shared" si="3581"/>
        <v>0</v>
      </c>
      <c r="CO1350" s="16">
        <f t="shared" si="3581"/>
        <v>0</v>
      </c>
      <c r="CP1350" s="101">
        <f t="shared" si="3581"/>
        <v>0</v>
      </c>
      <c r="CQ1350" s="101">
        <f t="shared" si="3581"/>
        <v>0</v>
      </c>
      <c r="CR1350" s="101">
        <f t="shared" si="3581"/>
        <v>0</v>
      </c>
      <c r="CS1350" s="101">
        <f t="shared" si="3581"/>
        <v>0</v>
      </c>
      <c r="CT1350" s="101">
        <f t="shared" si="3581"/>
        <v>0</v>
      </c>
      <c r="CU1350" s="101">
        <f t="shared" si="3581"/>
        <v>0</v>
      </c>
      <c r="CV1350" s="101">
        <f t="shared" si="3581"/>
        <v>0</v>
      </c>
      <c r="CW1350" s="16">
        <f t="shared" si="3581"/>
        <v>0</v>
      </c>
      <c r="CX1350" s="16">
        <f t="shared" si="3581"/>
        <v>22</v>
      </c>
      <c r="CY1350" s="16">
        <f t="shared" si="3581"/>
        <v>22</v>
      </c>
      <c r="CZ1350" s="16">
        <f t="shared" si="3581"/>
        <v>22</v>
      </c>
      <c r="DA1350" s="16">
        <f t="shared" si="3581"/>
        <v>22</v>
      </c>
      <c r="DB1350" s="16">
        <f t="shared" si="3581"/>
        <v>22</v>
      </c>
      <c r="DC1350" s="16">
        <f t="shared" si="3581"/>
        <v>22</v>
      </c>
      <c r="DD1350" s="16">
        <f t="shared" si="3581"/>
        <v>42</v>
      </c>
      <c r="DE1350" s="16">
        <f t="shared" si="3581"/>
        <v>40.200000000000003</v>
      </c>
      <c r="DF1350" s="16">
        <f t="shared" si="3581"/>
        <v>40</v>
      </c>
      <c r="DG1350" s="16">
        <f t="shared" si="3581"/>
        <v>40</v>
      </c>
      <c r="DH1350" s="16">
        <f t="shared" si="3581"/>
        <v>41.230000000000004</v>
      </c>
      <c r="DI1350" s="16">
        <f t="shared" si="3581"/>
        <v>40</v>
      </c>
      <c r="DJ1350" s="16">
        <f t="shared" si="3581"/>
        <v>38.769999999999996</v>
      </c>
      <c r="DK1350" s="16">
        <f t="shared" si="3581"/>
        <v>20</v>
      </c>
      <c r="DL1350" s="16">
        <f t="shared" si="3581"/>
        <v>42</v>
      </c>
      <c r="DM1350" s="16">
        <f t="shared" ca="1" si="3581"/>
        <v>43.230000000000004</v>
      </c>
      <c r="DN1350" s="160">
        <f t="shared" si="3581"/>
        <v>621.7299999999999</v>
      </c>
      <c r="DO1350" s="160">
        <f t="shared" si="3581"/>
        <v>0</v>
      </c>
      <c r="DP1350" s="152">
        <f>DO1350/DN1350</f>
        <v>0</v>
      </c>
      <c r="DQ1350" s="16">
        <f t="shared" ref="DQ1350:ET1350" si="3582">DQ68+DQ78+DQ88+DQ98+DQ108+DQ118+DQ128+DQ138+DQ148+DQ158+DQ168+DQ178+DQ190+DQ200+DQ210+DQ220+DQ230+DQ240+DQ250+DQ260+DQ270+DQ664+DQ674+DQ696+DQ728+DQ738+DQ760+DQ780+DQ794+DQ804+DQ820+DQ834+DQ848+DQ858+DQ874+DQ884+DQ900+DQ914+DQ928+DQ942+DQ956+DQ966+DQ982+DQ998+DQ1008+DQ1024+DQ1038+DQ1052+DQ1066+DQ1076+DQ1092+DQ1102+DQ1118+DQ1132+DQ1148+DQ1158+DQ1176+DQ1192+DQ1200</f>
        <v>42</v>
      </c>
      <c r="DR1350" s="16">
        <f t="shared" si="3582"/>
        <v>42</v>
      </c>
      <c r="DS1350" s="16">
        <f t="shared" si="3582"/>
        <v>42</v>
      </c>
      <c r="DT1350" s="16">
        <f t="shared" si="3582"/>
        <v>42</v>
      </c>
      <c r="DU1350" s="16">
        <f t="shared" si="3582"/>
        <v>41.769999999999996</v>
      </c>
      <c r="DV1350" s="16">
        <f t="shared" ref="DV1350:EA1351" si="3583">DV68+DV78+DV88+DV98+DV108+DV118+DV128+DV138+DV148+DV158+DV168+DV178+DV190+DV200+DV210+DV220+DV230+DV240+DV250+DV260+DV270+DV664+DV674+DV696+DV728+DV738+DV760+DV780+DV794+DV804+DV820+DV834+DV848+DV858+DV874+DV884+DV900+DV914+DV928+DV942+DV956+DV966+DV982+DV998+DV1008+DV1024+DV1038+DV1052+DV1066+DV1076+DV1092+DV1102+DV1118+DV1132+DV1148+DV1158+DV1176+DV1192+DV1200</f>
        <v>40.200000000000003</v>
      </c>
      <c r="DW1350" s="16">
        <f t="shared" si="3583"/>
        <v>20</v>
      </c>
      <c r="DX1350" s="16">
        <f t="shared" si="3583"/>
        <v>20</v>
      </c>
      <c r="DY1350" s="16">
        <f t="shared" si="3583"/>
        <v>20</v>
      </c>
      <c r="DZ1350" s="16">
        <f t="shared" si="3583"/>
        <v>21.23</v>
      </c>
      <c r="EA1350" s="16">
        <f t="shared" si="3583"/>
        <v>20</v>
      </c>
      <c r="EB1350" s="16">
        <f t="shared" si="3582"/>
        <v>20</v>
      </c>
      <c r="EC1350" s="16">
        <f t="shared" si="3582"/>
        <v>20</v>
      </c>
      <c r="ED1350" s="16">
        <f t="shared" si="3582"/>
        <v>20</v>
      </c>
      <c r="EE1350" s="16">
        <f t="shared" si="3582"/>
        <v>18.77</v>
      </c>
      <c r="EF1350" s="16">
        <f t="shared" si="3582"/>
        <v>0</v>
      </c>
      <c r="EG1350" s="16">
        <f t="shared" si="3582"/>
        <v>20</v>
      </c>
      <c r="EH1350" s="16">
        <f t="shared" si="3582"/>
        <v>20</v>
      </c>
      <c r="EI1350" s="16">
        <f t="shared" si="3582"/>
        <v>20</v>
      </c>
      <c r="EJ1350" s="16">
        <f t="shared" si="3582"/>
        <v>20</v>
      </c>
      <c r="EK1350" s="16">
        <f t="shared" si="3582"/>
        <v>18.77</v>
      </c>
      <c r="EL1350" s="16">
        <f t="shared" si="3582"/>
        <v>0</v>
      </c>
      <c r="EM1350" s="16">
        <f t="shared" si="3582"/>
        <v>20</v>
      </c>
      <c r="EN1350" s="16">
        <f t="shared" si="3582"/>
        <v>20</v>
      </c>
      <c r="EO1350" s="16">
        <f t="shared" si="3582"/>
        <v>20</v>
      </c>
      <c r="EP1350" s="16">
        <f t="shared" si="3582"/>
        <v>12.99</v>
      </c>
      <c r="EQ1350" s="16">
        <f t="shared" si="3582"/>
        <v>0</v>
      </c>
      <c r="ER1350" s="16">
        <f t="shared" si="3582"/>
        <v>20</v>
      </c>
      <c r="ES1350" s="160">
        <f t="shared" ca="1" si="3582"/>
        <v>5097.99</v>
      </c>
      <c r="ET1350" s="160">
        <f t="shared" si="3582"/>
        <v>0</v>
      </c>
      <c r="EU1350" s="152">
        <f ca="1">ET1350/ES1350</f>
        <v>0</v>
      </c>
      <c r="EV1350" s="129">
        <f t="shared" ref="EV1350:GB1350" si="3584">EV68+EV78+EV88+EV98+EV108+EV118+EV128+EV138+EV148+EV158+EV168+EV178+EV190+EV200+EV210+EV220+EV230+EV240+EV250+EV260+EV270+EV664+EV674+EV696+EV728+EV738+EV760+EV780+EV794+EV804+EV820+EV834+EV848+EV858+EV874+EV884+EV900+EV914+EV928+EV942+EV956+EV966+EV982+EV998+EV1008+EV1024+EV1038+EV1052+EV1066+EV1076+EV1092+EV1102+EV1118+EV1132+EV1148+EV1158+EV1176+EV1192+EV1200</f>
        <v>20</v>
      </c>
      <c r="EW1350" s="67">
        <f t="shared" si="3584"/>
        <v>20</v>
      </c>
      <c r="EX1350" s="129">
        <f t="shared" si="3584"/>
        <v>20</v>
      </c>
      <c r="EY1350" s="129">
        <f t="shared" si="3584"/>
        <v>21.23</v>
      </c>
      <c r="EZ1350" s="129">
        <f t="shared" si="3584"/>
        <v>0</v>
      </c>
      <c r="FA1350" s="129">
        <f t="shared" si="3584"/>
        <v>20</v>
      </c>
      <c r="FB1350" s="129">
        <f t="shared" si="3584"/>
        <v>20</v>
      </c>
      <c r="FC1350" s="101">
        <f t="shared" si="3584"/>
        <v>20</v>
      </c>
      <c r="FD1350" s="101">
        <f t="shared" si="3584"/>
        <v>20</v>
      </c>
      <c r="FE1350" s="101">
        <f t="shared" si="3584"/>
        <v>220</v>
      </c>
      <c r="FF1350" s="101">
        <f t="shared" si="3584"/>
        <v>223.07</v>
      </c>
      <c r="FG1350" s="101">
        <f t="shared" si="3584"/>
        <v>200</v>
      </c>
      <c r="FH1350" s="101">
        <f t="shared" si="3584"/>
        <v>149</v>
      </c>
      <c r="FI1350" s="101">
        <f t="shared" si="3584"/>
        <v>200</v>
      </c>
      <c r="FJ1350" s="129">
        <f t="shared" si="3584"/>
        <v>200</v>
      </c>
      <c r="FK1350" s="129">
        <f t="shared" si="3584"/>
        <v>200</v>
      </c>
      <c r="FL1350" s="129">
        <f t="shared" si="3584"/>
        <v>165</v>
      </c>
      <c r="FM1350" s="129">
        <f t="shared" si="3584"/>
        <v>210</v>
      </c>
      <c r="FN1350" s="129">
        <f t="shared" si="3584"/>
        <v>210</v>
      </c>
      <c r="FO1350" s="129">
        <f t="shared" si="3584"/>
        <v>242</v>
      </c>
      <c r="FP1350" s="129">
        <f t="shared" si="3584"/>
        <v>200</v>
      </c>
      <c r="FQ1350" s="129">
        <f t="shared" si="3584"/>
        <v>200</v>
      </c>
      <c r="FR1350" s="129">
        <f t="shared" si="3584"/>
        <v>233</v>
      </c>
      <c r="FS1350" s="129">
        <f t="shared" si="3584"/>
        <v>220</v>
      </c>
      <c r="FT1350" s="129">
        <f t="shared" si="3584"/>
        <v>220</v>
      </c>
      <c r="FU1350" s="129">
        <f t="shared" si="3584"/>
        <v>219</v>
      </c>
      <c r="FV1350" s="129">
        <f t="shared" si="3584"/>
        <v>210.69</v>
      </c>
      <c r="FW1350" s="129">
        <f t="shared" si="3584"/>
        <v>312</v>
      </c>
      <c r="FX1350" s="129">
        <f t="shared" si="3584"/>
        <v>312</v>
      </c>
      <c r="FY1350" s="129">
        <f t="shared" si="3584"/>
        <v>312</v>
      </c>
      <c r="FZ1350" s="129">
        <f t="shared" si="3584"/>
        <v>279</v>
      </c>
      <c r="GA1350" s="160">
        <f t="shared" ca="1" si="3584"/>
        <v>11324.46</v>
      </c>
      <c r="GB1350" s="160">
        <f t="shared" si="3584"/>
        <v>0</v>
      </c>
      <c r="GC1350" s="152">
        <f t="shared" ca="1" si="3472"/>
        <v>0</v>
      </c>
      <c r="GD1350" s="129">
        <f t="shared" ref="GD1350:HG1350" si="3585">GD68+GD78+GD88+GD98+GD108+GD118+GD128+GD138+GD148+GD158+GD168+GD178+GD190+GD200+GD210+GD220+GD230+GD240+GD250+GD260+GD270+GD664+GD674+GD696+GD728+GD738+GD760+GD780+GD794+GD804+GD820+GD834+GD848+GD858+GD874+GD884+GD900+GD914+GD928+GD942+GD956+GD966+GD982+GD998+GD1008+GD1024+GD1038+GD1052+GD1066+GD1076+GD1092+GD1102+GD1118+GD1132+GD1148+GD1158+GD1176+GD1192+GD1200</f>
        <v>412</v>
      </c>
      <c r="GE1350" s="129">
        <f t="shared" si="3585"/>
        <v>412</v>
      </c>
      <c r="GF1350" s="129">
        <f t="shared" si="3585"/>
        <v>429</v>
      </c>
      <c r="GG1350" s="129">
        <f t="shared" si="3585"/>
        <v>377.4</v>
      </c>
      <c r="GH1350" s="129">
        <f t="shared" si="3585"/>
        <v>320</v>
      </c>
      <c r="GI1350" s="129">
        <f t="shared" si="3585"/>
        <v>420</v>
      </c>
      <c r="GJ1350" s="129">
        <f t="shared" si="3585"/>
        <v>298</v>
      </c>
      <c r="GK1350" s="129">
        <f t="shared" si="3585"/>
        <v>330.69</v>
      </c>
      <c r="GL1350" s="129">
        <f t="shared" si="3585"/>
        <v>422</v>
      </c>
      <c r="GM1350" s="129">
        <f t="shared" si="3585"/>
        <v>422</v>
      </c>
      <c r="GN1350" s="129">
        <f t="shared" si="3585"/>
        <v>353</v>
      </c>
      <c r="GO1350" s="129">
        <f t="shared" si="3585"/>
        <v>322</v>
      </c>
      <c r="GP1350" s="129">
        <f t="shared" si="3585"/>
        <v>268</v>
      </c>
      <c r="GQ1350" s="129">
        <f t="shared" si="3585"/>
        <v>222</v>
      </c>
      <c r="GR1350" s="129">
        <f t="shared" si="3585"/>
        <v>322</v>
      </c>
      <c r="GS1350" s="129">
        <f t="shared" si="3585"/>
        <v>318.39999999999998</v>
      </c>
      <c r="GT1350" s="129">
        <f t="shared" si="3585"/>
        <v>262</v>
      </c>
      <c r="GU1350" s="129">
        <f t="shared" si="3585"/>
        <v>321</v>
      </c>
      <c r="GV1350" s="129">
        <f t="shared" si="3585"/>
        <v>352</v>
      </c>
      <c r="GW1350" s="129">
        <f t="shared" si="3585"/>
        <v>421</v>
      </c>
      <c r="GX1350" s="129">
        <f t="shared" si="3585"/>
        <v>421</v>
      </c>
      <c r="GY1350" s="129">
        <f t="shared" si="3585"/>
        <v>421</v>
      </c>
      <c r="GZ1350" s="129">
        <f t="shared" si="3585"/>
        <v>1217.97</v>
      </c>
      <c r="HA1350" s="129">
        <f t="shared" si="3585"/>
        <v>345</v>
      </c>
      <c r="HB1350" s="129">
        <f t="shared" si="3585"/>
        <v>315</v>
      </c>
      <c r="HC1350" s="129">
        <f t="shared" si="3585"/>
        <v>315</v>
      </c>
      <c r="HD1350" s="129">
        <f t="shared" si="3585"/>
        <v>315</v>
      </c>
      <c r="HE1350" s="129">
        <f t="shared" si="3585"/>
        <v>313</v>
      </c>
      <c r="HF1350" s="129">
        <f t="shared" si="3585"/>
        <v>297</v>
      </c>
      <c r="HG1350" s="129">
        <f t="shared" si="3585"/>
        <v>360</v>
      </c>
      <c r="HH1350" s="150"/>
      <c r="HI1350" s="150"/>
      <c r="HJ1350" s="152"/>
      <c r="HK1350" s="129">
        <f t="shared" ref="HK1350:IO1350" si="3586">HK68+HK78+HK88+HK98+HK108+HK118+HK128+HK138+HK148+HK158+HK168+HK178+HK190+HK200+HK210+HK220+HK230+HK240+HK250+HK260+HK270+HK664+HK674+HK696+HK728+HK738+HK760+HK780+HK794+HK804+HK820+HK834+HK848+HK858+HK874+HK884+HK900+HK914+HK928+HK942+HK956+HK966+HK982+HK998+HK1008+HK1024+HK1038+HK1052+HK1066+HK1076+HK1092+HK1102+HK1118+HK1132+HK1148+HK1158+HK1176+HK1192+HK1200</f>
        <v>320</v>
      </c>
      <c r="HL1350" s="129">
        <f t="shared" si="3586"/>
        <v>353</v>
      </c>
      <c r="HM1350" s="129">
        <f t="shared" si="3586"/>
        <v>240.38</v>
      </c>
      <c r="HN1350" s="129">
        <f t="shared" si="3586"/>
        <v>351</v>
      </c>
      <c r="HO1350" s="129">
        <f t="shared" si="3586"/>
        <v>356</v>
      </c>
      <c r="HP1350" s="129">
        <f t="shared" si="3586"/>
        <v>320</v>
      </c>
      <c r="HQ1350" s="129">
        <f t="shared" si="3586"/>
        <v>310</v>
      </c>
      <c r="HR1350" s="129">
        <f t="shared" si="3586"/>
        <v>310</v>
      </c>
      <c r="HS1350" s="129">
        <f t="shared" si="3586"/>
        <v>309.38</v>
      </c>
      <c r="HT1350" s="129">
        <f t="shared" si="3586"/>
        <v>275</v>
      </c>
      <c r="HU1350" s="129">
        <f t="shared" si="3586"/>
        <v>300</v>
      </c>
      <c r="HV1350" s="129">
        <f t="shared" si="3586"/>
        <v>254</v>
      </c>
      <c r="HW1350" s="129">
        <f t="shared" si="3586"/>
        <v>223</v>
      </c>
      <c r="HX1350" s="129">
        <f t="shared" si="3586"/>
        <v>325</v>
      </c>
      <c r="HY1350" s="129">
        <f t="shared" si="3586"/>
        <v>325</v>
      </c>
      <c r="HZ1350" s="129">
        <f t="shared" si="3586"/>
        <v>320.8</v>
      </c>
      <c r="IA1350" s="129">
        <f t="shared" si="3586"/>
        <v>300</v>
      </c>
      <c r="IB1350" s="129">
        <f t="shared" si="3586"/>
        <v>300</v>
      </c>
      <c r="IC1350" s="129">
        <f t="shared" si="3586"/>
        <v>300</v>
      </c>
      <c r="ID1350" s="129">
        <f t="shared" si="3586"/>
        <v>300</v>
      </c>
      <c r="IE1350" s="129">
        <f t="shared" si="3586"/>
        <v>233</v>
      </c>
      <c r="IF1350" s="129">
        <f t="shared" si="3586"/>
        <v>125</v>
      </c>
      <c r="IG1350" s="129">
        <f t="shared" si="3586"/>
        <v>0</v>
      </c>
      <c r="IH1350" s="129">
        <f t="shared" si="3586"/>
        <v>0</v>
      </c>
      <c r="II1350" s="129">
        <f t="shared" si="3586"/>
        <v>0</v>
      </c>
      <c r="IJ1350" s="129">
        <f t="shared" si="3586"/>
        <v>0</v>
      </c>
      <c r="IK1350" s="129">
        <f t="shared" si="3586"/>
        <v>0</v>
      </c>
      <c r="IL1350" s="129">
        <f t="shared" si="3586"/>
        <v>0</v>
      </c>
      <c r="IM1350" s="129">
        <f t="shared" si="3586"/>
        <v>0</v>
      </c>
      <c r="IN1350" s="129">
        <f t="shared" si="3586"/>
        <v>0</v>
      </c>
      <c r="IO1350" s="129">
        <f t="shared" si="3586"/>
        <v>0</v>
      </c>
      <c r="IP1350" s="150"/>
      <c r="IQ1350" s="150"/>
      <c r="IR1350" s="152"/>
      <c r="IS1350" s="16"/>
      <c r="IT1350" s="16"/>
      <c r="IU1350" s="16"/>
      <c r="IV1350" s="16"/>
      <c r="IW1350" s="16"/>
      <c r="IX1350" s="16"/>
      <c r="IY1350" s="16"/>
      <c r="IZ1350" s="16"/>
      <c r="JA1350" s="16"/>
      <c r="JB1350" s="16"/>
      <c r="JC1350" s="16"/>
      <c r="JD1350" s="16"/>
      <c r="JE1350" s="16"/>
      <c r="JF1350" s="16"/>
      <c r="JG1350" s="16"/>
      <c r="JH1350" s="16"/>
      <c r="JI1350" s="16"/>
      <c r="JJ1350" s="16"/>
      <c r="JK1350" s="16"/>
      <c r="JL1350" s="16"/>
      <c r="JM1350" s="16"/>
      <c r="JN1350" s="16"/>
      <c r="JO1350" s="16"/>
      <c r="JP1350" s="16"/>
      <c r="JQ1350" s="16"/>
      <c r="JR1350" s="16"/>
      <c r="JS1350" s="16"/>
      <c r="JT1350" s="16"/>
      <c r="JU1350" s="23"/>
      <c r="JV1350" s="16"/>
      <c r="JW1350" s="150"/>
      <c r="JX1350" s="150"/>
      <c r="JY1350" s="152"/>
      <c r="JZ1350" s="16"/>
      <c r="KA1350" s="16"/>
      <c r="KB1350" s="16"/>
      <c r="KC1350" s="16"/>
      <c r="KD1350" s="16"/>
      <c r="KE1350" s="16"/>
      <c r="KF1350" s="16"/>
      <c r="KG1350" s="16"/>
      <c r="KH1350" s="16"/>
      <c r="KI1350" s="16"/>
      <c r="KJ1350" s="16"/>
      <c r="KK1350" s="16"/>
      <c r="KL1350" s="16"/>
      <c r="KM1350" s="16"/>
      <c r="KN1350" s="16"/>
      <c r="KO1350" s="16"/>
      <c r="KP1350" s="16"/>
      <c r="KQ1350" s="16"/>
      <c r="KR1350" s="16"/>
      <c r="KS1350" s="16"/>
      <c r="KT1350" s="16"/>
      <c r="KU1350" s="16"/>
      <c r="KV1350" s="16"/>
      <c r="KW1350" s="16"/>
      <c r="KX1350" s="16"/>
      <c r="KY1350" s="16"/>
      <c r="KZ1350" s="16"/>
      <c r="LA1350" s="16"/>
      <c r="LB1350" s="16"/>
      <c r="LC1350" s="16"/>
      <c r="LD1350" s="16"/>
      <c r="LE1350" s="150"/>
      <c r="LF1350" s="150"/>
      <c r="LG1350" s="152"/>
      <c r="LH1350" s="16"/>
      <c r="LI1350" s="16"/>
      <c r="LJ1350" s="16"/>
      <c r="LK1350" s="16"/>
      <c r="LL1350" s="16"/>
      <c r="LM1350" s="16"/>
      <c r="LN1350" s="16"/>
      <c r="LO1350" s="16"/>
      <c r="LP1350" s="16"/>
      <c r="LQ1350" s="16"/>
      <c r="LR1350" s="16"/>
      <c r="LS1350" s="16"/>
      <c r="LT1350" s="16"/>
      <c r="LU1350" s="16"/>
      <c r="LV1350" s="16"/>
      <c r="LW1350" s="16"/>
      <c r="LX1350" s="16"/>
      <c r="LY1350" s="16"/>
      <c r="LZ1350" s="16"/>
      <c r="MA1350" s="16"/>
      <c r="MB1350" s="16"/>
      <c r="MC1350" s="16"/>
      <c r="MD1350" s="16"/>
      <c r="ME1350" s="16"/>
      <c r="MF1350" s="16"/>
      <c r="MG1350" s="16"/>
      <c r="MH1350" s="16"/>
      <c r="MI1350" s="16"/>
      <c r="MJ1350" s="16"/>
      <c r="MK1350" s="16"/>
      <c r="ML1350" s="16"/>
    </row>
    <row r="1351" spans="1:350" ht="13.9" customHeight="1" outlineLevel="1" x14ac:dyDescent="0.2">
      <c r="A1351" s="188"/>
      <c r="B1351" s="182"/>
      <c r="C1351" s="293"/>
      <c r="D1351" s="161"/>
      <c r="E1351" s="161"/>
      <c r="F1351" s="161"/>
      <c r="G1351" s="176"/>
      <c r="H1351" s="171"/>
      <c r="I1351" s="171"/>
      <c r="J1351" s="161"/>
      <c r="K1351" s="161"/>
      <c r="L1351" s="291"/>
      <c r="M1351" s="291"/>
      <c r="N1351" s="178"/>
      <c r="O1351" s="157"/>
      <c r="P1351" s="17" t="s">
        <v>26</v>
      </c>
      <c r="Q1351" s="161"/>
      <c r="R1351" s="161"/>
      <c r="S1351" s="165"/>
      <c r="T1351" s="24">
        <f t="shared" ref="T1351:AW1351" si="3587">T69+T79+T89+T99+T109+T119+T129+T139+T149+T159+T169+T179+T191+T201+T211+T221+T231+T241+T251+T261+T271+T665+T675+T697+T729+T739+T761+T781+T795+T805+T821+T835+T849+T859+T875+T885+T901+T915+T929+T943+T957+T967+T983+T999+T1009+T1025+T1039+T1053+T1067+T1077+T1093+T1103+T1119+T1133+T1149+T1159+T1177+T1193+T1201</f>
        <v>0</v>
      </c>
      <c r="U1351" s="24">
        <f t="shared" si="3587"/>
        <v>0</v>
      </c>
      <c r="V1351" s="24">
        <f t="shared" si="3587"/>
        <v>0</v>
      </c>
      <c r="W1351" s="24">
        <f t="shared" si="3587"/>
        <v>0</v>
      </c>
      <c r="X1351" s="24">
        <f t="shared" si="3587"/>
        <v>0</v>
      </c>
      <c r="Y1351" s="24">
        <f t="shared" si="3587"/>
        <v>0</v>
      </c>
      <c r="Z1351" s="24">
        <f t="shared" si="3587"/>
        <v>0</v>
      </c>
      <c r="AA1351" s="24">
        <f t="shared" si="3587"/>
        <v>0</v>
      </c>
      <c r="AB1351" s="24">
        <f t="shared" si="3587"/>
        <v>0</v>
      </c>
      <c r="AC1351" s="24">
        <f t="shared" si="3587"/>
        <v>0</v>
      </c>
      <c r="AD1351" s="24">
        <f t="shared" si="3587"/>
        <v>0</v>
      </c>
      <c r="AE1351" s="24">
        <f t="shared" si="3587"/>
        <v>0</v>
      </c>
      <c r="AF1351" s="24">
        <f t="shared" si="3587"/>
        <v>0</v>
      </c>
      <c r="AG1351" s="24">
        <f t="shared" si="3587"/>
        <v>0</v>
      </c>
      <c r="AH1351" s="24">
        <f t="shared" si="3587"/>
        <v>0</v>
      </c>
      <c r="AI1351" s="24">
        <f t="shared" si="3587"/>
        <v>0</v>
      </c>
      <c r="AJ1351" s="24">
        <f t="shared" si="3587"/>
        <v>0</v>
      </c>
      <c r="AK1351" s="24">
        <f t="shared" si="3587"/>
        <v>0</v>
      </c>
      <c r="AL1351" s="24">
        <f t="shared" si="3587"/>
        <v>0</v>
      </c>
      <c r="AM1351" s="24">
        <f t="shared" si="3587"/>
        <v>0</v>
      </c>
      <c r="AN1351" s="24">
        <f t="shared" si="3587"/>
        <v>0</v>
      </c>
      <c r="AO1351" s="24">
        <f t="shared" si="3587"/>
        <v>0</v>
      </c>
      <c r="AP1351" s="24">
        <f t="shared" si="3587"/>
        <v>0</v>
      </c>
      <c r="AQ1351" s="24">
        <f t="shared" si="3587"/>
        <v>0</v>
      </c>
      <c r="AR1351" s="24">
        <f t="shared" si="3587"/>
        <v>0</v>
      </c>
      <c r="AS1351" s="24">
        <f t="shared" si="3587"/>
        <v>0</v>
      </c>
      <c r="AT1351" s="24">
        <f t="shared" si="3587"/>
        <v>0</v>
      </c>
      <c r="AU1351" s="24">
        <f t="shared" si="3587"/>
        <v>0</v>
      </c>
      <c r="AV1351" s="24">
        <f t="shared" si="3587"/>
        <v>0</v>
      </c>
      <c r="AW1351" s="24">
        <f t="shared" si="3587"/>
        <v>0</v>
      </c>
      <c r="AX1351" s="161"/>
      <c r="AY1351" s="161"/>
      <c r="AZ1351" s="165"/>
      <c r="BA1351" s="24">
        <f t="shared" ref="BA1351:CE1351" si="3588">BA69+BA79+BA89+BA99+BA109+BA119+BA129+BA139+BA149+BA159+BA169+BA179+BA191+BA201+BA211+BA221+BA231+BA241+BA251+BA261+BA271+BA665+BA675+BA697+BA729+BA739+BA761+BA781+BA795+BA805+BA821+BA835+BA849+BA859+BA875+BA885+BA901+BA915+BA929+BA943+BA957+BA967+BA983+BA999+BA1009+BA1025+BA1039+BA1053+BA1067+BA1077+BA1093+BA1103+BA1119+BA1133+BA1149+BA1159+BA1177+BA1193+BA1201</f>
        <v>0</v>
      </c>
      <c r="BB1351" s="24">
        <f t="shared" si="3588"/>
        <v>0</v>
      </c>
      <c r="BC1351" s="24">
        <f t="shared" si="3588"/>
        <v>0</v>
      </c>
      <c r="BD1351" s="24">
        <f t="shared" si="3588"/>
        <v>0</v>
      </c>
      <c r="BE1351" s="24">
        <f t="shared" si="3588"/>
        <v>0</v>
      </c>
      <c r="BF1351" s="24">
        <f t="shared" si="3588"/>
        <v>0</v>
      </c>
      <c r="BG1351" s="24">
        <f t="shared" si="3588"/>
        <v>0</v>
      </c>
      <c r="BH1351" s="24">
        <f t="shared" si="3588"/>
        <v>0</v>
      </c>
      <c r="BI1351" s="24">
        <f t="shared" si="3588"/>
        <v>0</v>
      </c>
      <c r="BJ1351" s="24">
        <f t="shared" si="3588"/>
        <v>0</v>
      </c>
      <c r="BK1351" s="24">
        <f t="shared" si="3588"/>
        <v>0</v>
      </c>
      <c r="BL1351" s="24">
        <f t="shared" si="3588"/>
        <v>0</v>
      </c>
      <c r="BM1351" s="24">
        <f t="shared" si="3588"/>
        <v>0</v>
      </c>
      <c r="BN1351" s="24">
        <f t="shared" si="3588"/>
        <v>0</v>
      </c>
      <c r="BO1351" s="24">
        <f t="shared" si="3588"/>
        <v>0</v>
      </c>
      <c r="BP1351" s="24">
        <f t="shared" si="3588"/>
        <v>0</v>
      </c>
      <c r="BQ1351" s="24">
        <f t="shared" si="3588"/>
        <v>0</v>
      </c>
      <c r="BR1351" s="24">
        <f t="shared" si="3588"/>
        <v>0</v>
      </c>
      <c r="BS1351" s="24">
        <f t="shared" si="3588"/>
        <v>0</v>
      </c>
      <c r="BT1351" s="24">
        <f t="shared" si="3588"/>
        <v>0</v>
      </c>
      <c r="BU1351" s="24">
        <f t="shared" si="3588"/>
        <v>0</v>
      </c>
      <c r="BV1351" s="24">
        <f t="shared" si="3588"/>
        <v>0</v>
      </c>
      <c r="BW1351" s="24">
        <f t="shared" si="3588"/>
        <v>0</v>
      </c>
      <c r="BX1351" s="24">
        <f t="shared" si="3588"/>
        <v>0</v>
      </c>
      <c r="BY1351" s="24">
        <f t="shared" si="3588"/>
        <v>0</v>
      </c>
      <c r="BZ1351" s="24">
        <f t="shared" si="3588"/>
        <v>0</v>
      </c>
      <c r="CA1351" s="24">
        <f t="shared" si="3588"/>
        <v>0</v>
      </c>
      <c r="CB1351" s="24">
        <f t="shared" si="3588"/>
        <v>0</v>
      </c>
      <c r="CC1351" s="24">
        <f t="shared" si="3588"/>
        <v>0</v>
      </c>
      <c r="CD1351" s="24">
        <f t="shared" si="3588"/>
        <v>0</v>
      </c>
      <c r="CE1351" s="24">
        <f t="shared" si="3588"/>
        <v>0</v>
      </c>
      <c r="CF1351" s="161"/>
      <c r="CG1351" s="161"/>
      <c r="CH1351" s="153"/>
      <c r="CI1351" s="24">
        <f t="shared" ref="CI1351:DM1351" si="3589">CI69+CI79+CI89+CI99+CI109+CI119+CI129+CI139+CI149+CI159+CI169+CI179+CI191+CI201+CI211+CI221+CI231+CI241+CI251+CI261+CI271+CI665+CI675+CI697+CI729+CI739+CI761+CI781+CI795+CI805+CI821+CI835+CI849+CI859+CI875+CI885+CI901+CI915+CI929+CI943+CI957+CI967+CI983+CI999+CI1009+CI1025+CI1039+CI1053+CI1067+CI1077+CI1093+CI1103+CI1119+CI1133+CI1149+CI1159+CI1177+CI1193+CI1201</f>
        <v>0</v>
      </c>
      <c r="CJ1351" s="24">
        <f t="shared" si="3589"/>
        <v>0</v>
      </c>
      <c r="CK1351" s="24">
        <f t="shared" si="3589"/>
        <v>0</v>
      </c>
      <c r="CL1351" s="24">
        <f t="shared" si="3589"/>
        <v>0</v>
      </c>
      <c r="CM1351" s="24">
        <f t="shared" si="3589"/>
        <v>0</v>
      </c>
      <c r="CN1351" s="24">
        <f t="shared" si="3589"/>
        <v>0</v>
      </c>
      <c r="CO1351" s="24">
        <f t="shared" si="3589"/>
        <v>0</v>
      </c>
      <c r="CP1351" s="95">
        <f t="shared" si="3589"/>
        <v>0</v>
      </c>
      <c r="CQ1351" s="95">
        <f t="shared" si="3589"/>
        <v>0</v>
      </c>
      <c r="CR1351" s="95">
        <f t="shared" si="3589"/>
        <v>0</v>
      </c>
      <c r="CS1351" s="95">
        <f t="shared" si="3589"/>
        <v>0</v>
      </c>
      <c r="CT1351" s="95">
        <f t="shared" si="3589"/>
        <v>0</v>
      </c>
      <c r="CU1351" s="95">
        <f t="shared" si="3589"/>
        <v>0</v>
      </c>
      <c r="CV1351" s="95">
        <f t="shared" si="3589"/>
        <v>0</v>
      </c>
      <c r="CW1351" s="24">
        <f t="shared" si="3589"/>
        <v>0</v>
      </c>
      <c r="CX1351" s="24">
        <f t="shared" si="3589"/>
        <v>0</v>
      </c>
      <c r="CY1351" s="24">
        <f t="shared" si="3589"/>
        <v>0</v>
      </c>
      <c r="CZ1351" s="24">
        <f t="shared" si="3589"/>
        <v>0</v>
      </c>
      <c r="DA1351" s="24">
        <f t="shared" si="3589"/>
        <v>0</v>
      </c>
      <c r="DB1351" s="24">
        <f t="shared" si="3589"/>
        <v>0</v>
      </c>
      <c r="DC1351" s="24">
        <f t="shared" si="3589"/>
        <v>0</v>
      </c>
      <c r="DD1351" s="24">
        <f t="shared" si="3589"/>
        <v>0</v>
      </c>
      <c r="DE1351" s="24">
        <f t="shared" si="3589"/>
        <v>0</v>
      </c>
      <c r="DF1351" s="24">
        <f t="shared" si="3589"/>
        <v>0</v>
      </c>
      <c r="DG1351" s="24">
        <f t="shared" si="3589"/>
        <v>0</v>
      </c>
      <c r="DH1351" s="24">
        <f t="shared" si="3589"/>
        <v>0</v>
      </c>
      <c r="DI1351" s="24">
        <f t="shared" si="3589"/>
        <v>0</v>
      </c>
      <c r="DJ1351" s="24">
        <f t="shared" si="3589"/>
        <v>0</v>
      </c>
      <c r="DK1351" s="24">
        <f t="shared" si="3589"/>
        <v>0</v>
      </c>
      <c r="DL1351" s="24">
        <f t="shared" si="3589"/>
        <v>0</v>
      </c>
      <c r="DM1351" s="24">
        <f t="shared" si="3589"/>
        <v>0</v>
      </c>
      <c r="DN1351" s="161"/>
      <c r="DO1351" s="161"/>
      <c r="DP1351" s="153"/>
      <c r="DQ1351" s="24">
        <f t="shared" ref="DQ1351:ER1351" si="3590">DQ69+DQ79+DQ89+DQ99+DQ109+DQ119+DQ129+DQ139+DQ149+DQ159+DQ169+DQ179+DQ191+DQ201+DQ211+DQ221+DQ231+DQ241+DQ251+DQ261+DQ271+DQ665+DQ675+DQ697+DQ729+DQ739+DQ761+DQ781+DQ795+DQ805+DQ821+DQ835+DQ849+DQ859+DQ875+DQ885+DQ901+DQ915+DQ929+DQ943+DQ957+DQ967+DQ983+DQ999+DQ1009+DQ1025+DQ1039+DQ1053+DQ1067+DQ1077+DQ1093+DQ1103+DQ1119+DQ1133+DQ1149+DQ1159+DQ1177+DQ1193+DQ1201</f>
        <v>0</v>
      </c>
      <c r="DR1351" s="24">
        <f t="shared" si="3590"/>
        <v>0</v>
      </c>
      <c r="DS1351" s="24">
        <f t="shared" si="3590"/>
        <v>0</v>
      </c>
      <c r="DT1351" s="24">
        <f t="shared" si="3590"/>
        <v>0</v>
      </c>
      <c r="DU1351" s="24">
        <f t="shared" si="3590"/>
        <v>0</v>
      </c>
      <c r="DV1351" s="24">
        <f t="shared" si="3583"/>
        <v>0</v>
      </c>
      <c r="DW1351" s="24">
        <f t="shared" si="3583"/>
        <v>0</v>
      </c>
      <c r="DX1351" s="24">
        <f t="shared" si="3583"/>
        <v>0</v>
      </c>
      <c r="DY1351" s="24">
        <f t="shared" si="3583"/>
        <v>0</v>
      </c>
      <c r="DZ1351" s="24">
        <f t="shared" si="3583"/>
        <v>0</v>
      </c>
      <c r="EA1351" s="24">
        <f t="shared" si="3583"/>
        <v>0</v>
      </c>
      <c r="EB1351" s="24">
        <f t="shared" si="3590"/>
        <v>0</v>
      </c>
      <c r="EC1351" s="24">
        <f t="shared" si="3590"/>
        <v>0</v>
      </c>
      <c r="ED1351" s="24">
        <f t="shared" si="3590"/>
        <v>0</v>
      </c>
      <c r="EE1351" s="24">
        <f t="shared" si="3590"/>
        <v>0</v>
      </c>
      <c r="EF1351" s="24">
        <f t="shared" si="3590"/>
        <v>0</v>
      </c>
      <c r="EG1351" s="24">
        <f t="shared" si="3590"/>
        <v>0</v>
      </c>
      <c r="EH1351" s="24">
        <f t="shared" si="3590"/>
        <v>0</v>
      </c>
      <c r="EI1351" s="24">
        <f t="shared" si="3590"/>
        <v>0</v>
      </c>
      <c r="EJ1351" s="24">
        <f t="shared" si="3590"/>
        <v>0</v>
      </c>
      <c r="EK1351" s="24">
        <f t="shared" si="3590"/>
        <v>0</v>
      </c>
      <c r="EL1351" s="24">
        <f t="shared" si="3590"/>
        <v>0</v>
      </c>
      <c r="EM1351" s="24">
        <f t="shared" si="3590"/>
        <v>0</v>
      </c>
      <c r="EN1351" s="24">
        <f t="shared" si="3590"/>
        <v>0</v>
      </c>
      <c r="EO1351" s="24">
        <f t="shared" si="3590"/>
        <v>0</v>
      </c>
      <c r="EP1351" s="24">
        <f t="shared" si="3590"/>
        <v>0</v>
      </c>
      <c r="EQ1351" s="24">
        <f t="shared" si="3590"/>
        <v>0</v>
      </c>
      <c r="ER1351" s="24">
        <f t="shared" si="3590"/>
        <v>0</v>
      </c>
      <c r="ES1351" s="161"/>
      <c r="ET1351" s="161"/>
      <c r="EU1351" s="153"/>
      <c r="EV1351" s="125">
        <f t="shared" ref="EV1351:FZ1351" si="3591">EV69+EV79+EV89+EV99+EV109+EV119+EV129+EV139+EV149+EV159+EV169+EV179+EV191+EV201+EV211+EV221+EV231+EV241+EV251+EV261+EV271+EV665+EV675+EV697+EV729+EV739+EV761+EV781+EV795+EV805+EV821+EV835+EV849+EV859+EV875+EV885+EV901+EV915+EV929+EV943+EV957+EV967+EV983+EV999+EV1009+EV1025+EV1039+EV1053+EV1067+EV1077+EV1093+EV1103+EV1119+EV1133+EV1149+EV1159+EV1177+EV1193+EV1201</f>
        <v>0</v>
      </c>
      <c r="EW1351" s="125">
        <f t="shared" si="3591"/>
        <v>0</v>
      </c>
      <c r="EX1351" s="125">
        <f t="shared" si="3591"/>
        <v>0</v>
      </c>
      <c r="EY1351" s="125">
        <f t="shared" si="3591"/>
        <v>0</v>
      </c>
      <c r="EZ1351" s="125">
        <f t="shared" si="3591"/>
        <v>0</v>
      </c>
      <c r="FA1351" s="125">
        <f t="shared" si="3591"/>
        <v>0</v>
      </c>
      <c r="FB1351" s="125">
        <f t="shared" si="3591"/>
        <v>0</v>
      </c>
      <c r="FC1351" s="95">
        <f t="shared" si="3591"/>
        <v>0</v>
      </c>
      <c r="FD1351" s="95">
        <f t="shared" si="3591"/>
        <v>0</v>
      </c>
      <c r="FE1351" s="95">
        <f t="shared" si="3591"/>
        <v>0</v>
      </c>
      <c r="FF1351" s="95">
        <f t="shared" si="3591"/>
        <v>0</v>
      </c>
      <c r="FG1351" s="95">
        <f t="shared" si="3591"/>
        <v>0</v>
      </c>
      <c r="FH1351" s="95">
        <f t="shared" si="3591"/>
        <v>0</v>
      </c>
      <c r="FI1351" s="95">
        <f t="shared" si="3591"/>
        <v>0</v>
      </c>
      <c r="FJ1351" s="125">
        <f t="shared" si="3591"/>
        <v>0</v>
      </c>
      <c r="FK1351" s="125">
        <f t="shared" si="3591"/>
        <v>0</v>
      </c>
      <c r="FL1351" s="125">
        <f t="shared" si="3591"/>
        <v>0</v>
      </c>
      <c r="FM1351" s="125">
        <f t="shared" si="3591"/>
        <v>0</v>
      </c>
      <c r="FN1351" s="125">
        <f t="shared" si="3591"/>
        <v>0</v>
      </c>
      <c r="FO1351" s="125">
        <f t="shared" si="3591"/>
        <v>0</v>
      </c>
      <c r="FP1351" s="125">
        <f t="shared" si="3591"/>
        <v>0</v>
      </c>
      <c r="FQ1351" s="125">
        <f t="shared" si="3591"/>
        <v>0</v>
      </c>
      <c r="FR1351" s="125">
        <f t="shared" si="3591"/>
        <v>0</v>
      </c>
      <c r="FS1351" s="125">
        <f t="shared" si="3591"/>
        <v>0</v>
      </c>
      <c r="FT1351" s="125">
        <f t="shared" si="3591"/>
        <v>0</v>
      </c>
      <c r="FU1351" s="125">
        <f t="shared" si="3591"/>
        <v>0</v>
      </c>
      <c r="FV1351" s="125">
        <f t="shared" si="3591"/>
        <v>0</v>
      </c>
      <c r="FW1351" s="125">
        <f t="shared" si="3591"/>
        <v>0</v>
      </c>
      <c r="FX1351" s="125">
        <f t="shared" si="3591"/>
        <v>0</v>
      </c>
      <c r="FY1351" s="125">
        <f t="shared" si="3591"/>
        <v>0</v>
      </c>
      <c r="FZ1351" s="125">
        <f t="shared" si="3591"/>
        <v>0</v>
      </c>
      <c r="GA1351" s="161"/>
      <c r="GB1351" s="161"/>
      <c r="GC1351" s="153"/>
      <c r="GD1351" s="141">
        <f t="shared" ref="GD1351:HG1351" si="3592">GD69+GD79+GD89+GD99+GD109+GD119+GD129+GD139+GD149+GD159+GD169+GD179+GD191+GD201+GD211+GD221+GD231+GD241+GD251+GD261+GD271+GD665+GD675+GD697+GD729+GD739+GD761+GD781+GD795+GD805+GD821+GD835+GD849+GD859+GD875+GD885+GD901+GD915+GD929+GD943+GD957+GD967+GD983+GD999+GD1009+GD1025+GD1039+GD1053+GD1067+GD1077+GD1093+GD1103+GD1119+GD1133+GD1149+GD1159+GD1177+GD1193+GD1201</f>
        <v>0</v>
      </c>
      <c r="GE1351" s="141">
        <f t="shared" si="3592"/>
        <v>0</v>
      </c>
      <c r="GF1351" s="141">
        <f t="shared" si="3592"/>
        <v>0</v>
      </c>
      <c r="GG1351" s="141">
        <f t="shared" si="3592"/>
        <v>0</v>
      </c>
      <c r="GH1351" s="141">
        <f t="shared" si="3592"/>
        <v>0</v>
      </c>
      <c r="GI1351" s="141">
        <f t="shared" si="3592"/>
        <v>0</v>
      </c>
      <c r="GJ1351" s="141">
        <f t="shared" si="3592"/>
        <v>0</v>
      </c>
      <c r="GK1351" s="141">
        <f t="shared" si="3592"/>
        <v>0</v>
      </c>
      <c r="GL1351" s="141">
        <f t="shared" si="3592"/>
        <v>0</v>
      </c>
      <c r="GM1351" s="141">
        <f t="shared" si="3592"/>
        <v>0</v>
      </c>
      <c r="GN1351" s="141">
        <f t="shared" si="3592"/>
        <v>0</v>
      </c>
      <c r="GO1351" s="141">
        <f t="shared" si="3592"/>
        <v>0</v>
      </c>
      <c r="GP1351" s="141">
        <f t="shared" si="3592"/>
        <v>0</v>
      </c>
      <c r="GQ1351" s="141">
        <f t="shared" si="3592"/>
        <v>0</v>
      </c>
      <c r="GR1351" s="141">
        <f t="shared" si="3592"/>
        <v>0</v>
      </c>
      <c r="GS1351" s="141">
        <f t="shared" si="3592"/>
        <v>0</v>
      </c>
      <c r="GT1351" s="141">
        <f t="shared" si="3592"/>
        <v>0</v>
      </c>
      <c r="GU1351" s="141">
        <f t="shared" si="3592"/>
        <v>0</v>
      </c>
      <c r="GV1351" s="141">
        <f t="shared" si="3592"/>
        <v>0</v>
      </c>
      <c r="GW1351" s="141">
        <f t="shared" si="3592"/>
        <v>0</v>
      </c>
      <c r="GX1351" s="141">
        <f t="shared" si="3592"/>
        <v>0</v>
      </c>
      <c r="GY1351" s="141">
        <f t="shared" si="3592"/>
        <v>0</v>
      </c>
      <c r="GZ1351" s="141">
        <f t="shared" si="3592"/>
        <v>0</v>
      </c>
      <c r="HA1351" s="141">
        <f t="shared" si="3592"/>
        <v>0</v>
      </c>
      <c r="HB1351" s="141">
        <f t="shared" si="3592"/>
        <v>0</v>
      </c>
      <c r="HC1351" s="141">
        <f t="shared" si="3592"/>
        <v>0</v>
      </c>
      <c r="HD1351" s="141">
        <f t="shared" si="3592"/>
        <v>0</v>
      </c>
      <c r="HE1351" s="141">
        <f t="shared" si="3592"/>
        <v>0</v>
      </c>
      <c r="HF1351" s="141">
        <f t="shared" si="3592"/>
        <v>0</v>
      </c>
      <c r="HG1351" s="141">
        <f t="shared" si="3592"/>
        <v>0</v>
      </c>
      <c r="HH1351" s="151"/>
      <c r="HI1351" s="151"/>
      <c r="HJ1351" s="153"/>
      <c r="HK1351" s="141">
        <f t="shared" ref="HK1351:IO1351" si="3593">HK69+HK79+HK89+HK99+HK109+HK119+HK129+HK139+HK149+HK159+HK169+HK179+HK191+HK201+HK211+HK221+HK231+HK241+HK251+HK261+HK271+HK665+HK675+HK697+HK729+HK739+HK761+HK781+HK795+HK805+HK821+HK835+HK849+HK859+HK875+HK885+HK901+HK915+HK929+HK943+HK957+HK967+HK983+HK999+HK1009+HK1025+HK1039+HK1053+HK1067+HK1077+HK1093+HK1103+HK1119+HK1133+HK1149+HK1159+HK1177+HK1193+HK1201</f>
        <v>0</v>
      </c>
      <c r="HL1351" s="141">
        <f t="shared" si="3593"/>
        <v>0</v>
      </c>
      <c r="HM1351" s="141">
        <f t="shared" si="3593"/>
        <v>0</v>
      </c>
      <c r="HN1351" s="141">
        <f t="shared" si="3593"/>
        <v>0</v>
      </c>
      <c r="HO1351" s="141">
        <f t="shared" si="3593"/>
        <v>0</v>
      </c>
      <c r="HP1351" s="141">
        <f t="shared" si="3593"/>
        <v>0</v>
      </c>
      <c r="HQ1351" s="141">
        <f t="shared" si="3593"/>
        <v>0</v>
      </c>
      <c r="HR1351" s="141">
        <f t="shared" si="3593"/>
        <v>0</v>
      </c>
      <c r="HS1351" s="141">
        <f t="shared" si="3593"/>
        <v>0</v>
      </c>
      <c r="HT1351" s="141">
        <f t="shared" si="3593"/>
        <v>0</v>
      </c>
      <c r="HU1351" s="141">
        <f t="shared" si="3593"/>
        <v>0</v>
      </c>
      <c r="HV1351" s="141">
        <f t="shared" si="3593"/>
        <v>0</v>
      </c>
      <c r="HW1351" s="141">
        <f t="shared" si="3593"/>
        <v>0</v>
      </c>
      <c r="HX1351" s="141">
        <f t="shared" si="3593"/>
        <v>0</v>
      </c>
      <c r="HY1351" s="141">
        <f t="shared" si="3593"/>
        <v>0</v>
      </c>
      <c r="HZ1351" s="141">
        <f t="shared" si="3593"/>
        <v>0</v>
      </c>
      <c r="IA1351" s="141">
        <f t="shared" si="3593"/>
        <v>0</v>
      </c>
      <c r="IB1351" s="141">
        <f t="shared" si="3593"/>
        <v>0</v>
      </c>
      <c r="IC1351" s="141">
        <f t="shared" si="3593"/>
        <v>0</v>
      </c>
      <c r="ID1351" s="141">
        <f t="shared" si="3593"/>
        <v>0</v>
      </c>
      <c r="IE1351" s="141">
        <f t="shared" si="3593"/>
        <v>0</v>
      </c>
      <c r="IF1351" s="141">
        <f t="shared" si="3593"/>
        <v>0</v>
      </c>
      <c r="IG1351" s="141">
        <f t="shared" si="3593"/>
        <v>36</v>
      </c>
      <c r="IH1351" s="141">
        <f t="shared" si="3593"/>
        <v>0</v>
      </c>
      <c r="II1351" s="141">
        <f t="shared" si="3593"/>
        <v>0</v>
      </c>
      <c r="IJ1351" s="141">
        <f t="shared" si="3593"/>
        <v>15</v>
      </c>
      <c r="IK1351" s="141">
        <f t="shared" si="3593"/>
        <v>123.8</v>
      </c>
      <c r="IL1351" s="141">
        <f t="shared" si="3593"/>
        <v>0</v>
      </c>
      <c r="IM1351" s="141">
        <f t="shared" si="3593"/>
        <v>0</v>
      </c>
      <c r="IN1351" s="141">
        <f t="shared" si="3593"/>
        <v>0</v>
      </c>
      <c r="IO1351" s="141">
        <f t="shared" si="3593"/>
        <v>0</v>
      </c>
      <c r="IP1351" s="151"/>
      <c r="IQ1351" s="151"/>
      <c r="IR1351" s="153"/>
      <c r="IS1351" s="24"/>
      <c r="IT1351" s="24"/>
      <c r="IU1351" s="24"/>
      <c r="IV1351" s="24"/>
      <c r="IW1351" s="24"/>
      <c r="IX1351" s="24"/>
      <c r="IY1351" s="24"/>
      <c r="IZ1351" s="24"/>
      <c r="JA1351" s="24"/>
      <c r="JB1351" s="24"/>
      <c r="JC1351" s="24"/>
      <c r="JD1351" s="24"/>
      <c r="JE1351" s="24"/>
      <c r="JF1351" s="24"/>
      <c r="JG1351" s="24"/>
      <c r="JH1351" s="24"/>
      <c r="JI1351" s="24"/>
      <c r="JJ1351" s="24"/>
      <c r="JK1351" s="24"/>
      <c r="JL1351" s="24"/>
      <c r="JM1351" s="24"/>
      <c r="JN1351" s="24"/>
      <c r="JO1351" s="24"/>
      <c r="JP1351" s="24"/>
      <c r="JQ1351" s="24"/>
      <c r="JR1351" s="24"/>
      <c r="JS1351" s="24"/>
      <c r="JT1351" s="24"/>
      <c r="JU1351" s="25"/>
      <c r="JV1351" s="24"/>
      <c r="JW1351" s="151"/>
      <c r="JX1351" s="151"/>
      <c r="JY1351" s="153"/>
      <c r="JZ1351" s="24"/>
      <c r="KA1351" s="24"/>
      <c r="KB1351" s="24"/>
      <c r="KC1351" s="24"/>
      <c r="KD1351" s="24"/>
      <c r="KE1351" s="24"/>
      <c r="KF1351" s="24"/>
      <c r="KG1351" s="24"/>
      <c r="KH1351" s="24"/>
      <c r="KI1351" s="24"/>
      <c r="KJ1351" s="24"/>
      <c r="KK1351" s="24"/>
      <c r="KL1351" s="24"/>
      <c r="KM1351" s="24"/>
      <c r="KN1351" s="24"/>
      <c r="KO1351" s="24"/>
      <c r="KP1351" s="24"/>
      <c r="KQ1351" s="24"/>
      <c r="KR1351" s="24"/>
      <c r="KS1351" s="24"/>
      <c r="KT1351" s="24"/>
      <c r="KU1351" s="24"/>
      <c r="KV1351" s="24"/>
      <c r="KW1351" s="24"/>
      <c r="KX1351" s="24"/>
      <c r="KY1351" s="24"/>
      <c r="KZ1351" s="24"/>
      <c r="LA1351" s="24"/>
      <c r="LB1351" s="24"/>
      <c r="LC1351" s="24"/>
      <c r="LD1351" s="24"/>
      <c r="LE1351" s="151"/>
      <c r="LF1351" s="151"/>
      <c r="LG1351" s="153"/>
      <c r="LH1351" s="24"/>
      <c r="LI1351" s="24"/>
      <c r="LJ1351" s="24"/>
      <c r="LK1351" s="24"/>
      <c r="LL1351" s="24"/>
      <c r="LM1351" s="24"/>
      <c r="LN1351" s="24"/>
      <c r="LO1351" s="24"/>
      <c r="LP1351" s="24"/>
      <c r="LQ1351" s="24"/>
      <c r="LR1351" s="24"/>
      <c r="LS1351" s="24"/>
      <c r="LT1351" s="24"/>
      <c r="LU1351" s="24"/>
      <c r="LV1351" s="24"/>
      <c r="LW1351" s="24"/>
      <c r="LX1351" s="24"/>
      <c r="LY1351" s="24"/>
      <c r="LZ1351" s="24"/>
      <c r="MA1351" s="24"/>
      <c r="MB1351" s="24"/>
      <c r="MC1351" s="24"/>
      <c r="MD1351" s="24"/>
      <c r="ME1351" s="24"/>
      <c r="MF1351" s="24"/>
      <c r="MG1351" s="24"/>
      <c r="MH1351" s="24"/>
      <c r="MI1351" s="24"/>
      <c r="MJ1351" s="24"/>
      <c r="MK1351" s="24"/>
      <c r="ML1351" s="24"/>
    </row>
    <row r="1352" spans="1:350" s="92" customFormat="1" ht="31.15" customHeight="1" x14ac:dyDescent="0.2">
      <c r="A1352" s="53" t="s">
        <v>27</v>
      </c>
      <c r="B1352" s="54" t="s">
        <v>1041</v>
      </c>
      <c r="C1352" s="55" t="s">
        <v>733</v>
      </c>
      <c r="D1352" s="56">
        <v>102.36</v>
      </c>
      <c r="E1352" s="56"/>
      <c r="F1352" s="56"/>
      <c r="G1352" s="56"/>
      <c r="H1352" s="57"/>
      <c r="I1352" s="57"/>
      <c r="J1352" s="56"/>
      <c r="K1352" s="56"/>
      <c r="L1352" s="58"/>
      <c r="M1352" s="59"/>
      <c r="N1352" s="56"/>
      <c r="O1352" s="56"/>
      <c r="P1352" s="60"/>
      <c r="Q1352" s="56"/>
      <c r="R1352" s="56"/>
      <c r="S1352" s="52"/>
      <c r="T1352" s="90"/>
      <c r="U1352" s="90"/>
      <c r="V1352" s="90"/>
      <c r="W1352" s="90"/>
      <c r="X1352" s="90"/>
      <c r="Y1352" s="90"/>
      <c r="Z1352" s="90"/>
      <c r="AA1352" s="90"/>
      <c r="AB1352" s="90"/>
      <c r="AC1352" s="90"/>
      <c r="AD1352" s="90"/>
      <c r="AE1352" s="90"/>
      <c r="AF1352" s="90"/>
      <c r="AG1352" s="90"/>
      <c r="AH1352" s="90"/>
      <c r="AI1352" s="90"/>
      <c r="AJ1352" s="90"/>
      <c r="AK1352" s="90"/>
      <c r="AL1352" s="90"/>
      <c r="AM1352" s="90"/>
      <c r="AN1352" s="90"/>
      <c r="AO1352" s="90"/>
      <c r="AP1352" s="90"/>
      <c r="AQ1352" s="90"/>
      <c r="AR1352" s="90"/>
      <c r="AS1352" s="90"/>
      <c r="AT1352" s="90"/>
      <c r="AU1352" s="90"/>
      <c r="AV1352" s="90"/>
      <c r="AW1352" s="90"/>
      <c r="AX1352" s="91"/>
      <c r="AY1352" s="91"/>
      <c r="AZ1352" s="91"/>
      <c r="BA1352" s="90"/>
      <c r="BB1352" s="90"/>
      <c r="BC1352" s="90"/>
      <c r="BD1352" s="90"/>
      <c r="BE1352" s="90"/>
      <c r="BF1352" s="90"/>
      <c r="BG1352" s="90"/>
      <c r="BH1352" s="90"/>
      <c r="BI1352" s="90"/>
      <c r="BJ1352" s="90"/>
      <c r="BK1352" s="90"/>
      <c r="BL1352" s="90"/>
      <c r="BM1352" s="90"/>
      <c r="BN1352" s="90"/>
      <c r="BO1352" s="90"/>
      <c r="BP1352" s="90"/>
      <c r="BQ1352" s="90"/>
      <c r="BR1352" s="90"/>
      <c r="BS1352" s="90"/>
      <c r="BT1352" s="90"/>
      <c r="BU1352" s="90"/>
      <c r="BV1352" s="90"/>
      <c r="BW1352" s="90"/>
      <c r="BX1352" s="90"/>
      <c r="BY1352" s="90"/>
      <c r="BZ1352" s="90"/>
      <c r="CA1352" s="90"/>
      <c r="CB1352" s="90"/>
      <c r="CC1352" s="90"/>
      <c r="CD1352" s="90"/>
      <c r="CE1352" s="90"/>
      <c r="CF1352" s="91"/>
      <c r="CG1352" s="91"/>
      <c r="CH1352" s="91"/>
      <c r="CI1352" s="90"/>
      <c r="CJ1352" s="90"/>
      <c r="CK1352" s="90"/>
      <c r="CL1352" s="90"/>
      <c r="CM1352" s="90"/>
      <c r="CN1352" s="90"/>
      <c r="CO1352" s="90"/>
      <c r="CP1352" s="90"/>
      <c r="CQ1352" s="90"/>
      <c r="CR1352" s="90"/>
      <c r="CS1352" s="90"/>
      <c r="CT1352" s="90"/>
      <c r="CU1352" s="90"/>
      <c r="CV1352" s="90"/>
      <c r="CW1352" s="90"/>
      <c r="CX1352" s="90"/>
      <c r="CY1352" s="90"/>
      <c r="CZ1352" s="90"/>
      <c r="DA1352" s="90"/>
      <c r="DB1352" s="90"/>
      <c r="DC1352" s="90"/>
      <c r="DD1352" s="90"/>
      <c r="DE1352" s="90"/>
      <c r="DF1352" s="90"/>
      <c r="DG1352" s="90"/>
      <c r="DH1352" s="90"/>
      <c r="DI1352" s="90"/>
      <c r="DJ1352" s="90"/>
      <c r="DK1352" s="90"/>
      <c r="DL1352" s="90"/>
      <c r="DM1352" s="90"/>
      <c r="DN1352" s="91"/>
      <c r="DO1352" s="91"/>
      <c r="DP1352" s="91"/>
      <c r="DQ1352" s="90"/>
      <c r="DR1352" s="90"/>
      <c r="DS1352" s="90"/>
      <c r="DT1352" s="90"/>
      <c r="DU1352" s="90"/>
      <c r="DV1352" s="90"/>
      <c r="DW1352" s="90"/>
      <c r="DX1352" s="90"/>
      <c r="DY1352" s="90"/>
      <c r="DZ1352" s="90"/>
      <c r="EA1352" s="90"/>
      <c r="EB1352" s="90"/>
      <c r="EC1352" s="90"/>
      <c r="ED1352" s="90"/>
      <c r="EE1352" s="90"/>
      <c r="EF1352" s="90"/>
      <c r="EG1352" s="90"/>
      <c r="EH1352" s="90"/>
      <c r="EI1352" s="90"/>
      <c r="EJ1352" s="90"/>
      <c r="EK1352" s="90"/>
      <c r="EL1352" s="90"/>
      <c r="EM1352" s="90"/>
      <c r="EN1352" s="90"/>
      <c r="EO1352" s="90"/>
      <c r="EP1352" s="90"/>
      <c r="EQ1352" s="90"/>
      <c r="ER1352" s="90"/>
      <c r="ES1352" s="91"/>
      <c r="ET1352" s="91"/>
      <c r="EU1352" s="91"/>
      <c r="EV1352" s="90"/>
      <c r="EW1352" s="139"/>
      <c r="EX1352" s="90"/>
      <c r="EY1352" s="90"/>
      <c r="EZ1352" s="90"/>
      <c r="FA1352" s="90"/>
      <c r="FB1352" s="90"/>
      <c r="FC1352" s="90"/>
      <c r="FD1352" s="90"/>
      <c r="FE1352" s="90"/>
      <c r="FF1352" s="90"/>
      <c r="FG1352" s="90"/>
      <c r="FH1352" s="90"/>
      <c r="FI1352" s="90"/>
      <c r="FJ1352" s="90"/>
      <c r="FK1352" s="90"/>
      <c r="FL1352" s="90"/>
      <c r="FM1352" s="90"/>
      <c r="FN1352" s="90"/>
      <c r="FO1352" s="90"/>
      <c r="FP1352" s="90"/>
      <c r="FQ1352" s="90"/>
      <c r="FR1352" s="90"/>
      <c r="FS1352" s="90"/>
      <c r="FT1352" s="90"/>
      <c r="FU1352" s="90"/>
      <c r="FV1352" s="90"/>
      <c r="FW1352" s="90"/>
      <c r="FX1352" s="90"/>
      <c r="FY1352" s="90"/>
      <c r="FZ1352" s="90"/>
      <c r="GA1352" s="91"/>
      <c r="GB1352" s="91"/>
      <c r="GC1352" s="91"/>
      <c r="GD1352" s="90"/>
      <c r="GE1352" s="90"/>
      <c r="GF1352" s="90"/>
      <c r="GG1352" s="90"/>
      <c r="GH1352" s="90"/>
      <c r="GI1352" s="90"/>
      <c r="GJ1352" s="90"/>
      <c r="GK1352" s="90"/>
      <c r="GL1352" s="90"/>
      <c r="GM1352" s="90"/>
      <c r="GN1352" s="90"/>
      <c r="GO1352" s="90"/>
      <c r="GP1352" s="90"/>
      <c r="GQ1352" s="90"/>
      <c r="GR1352" s="90"/>
      <c r="GS1352" s="90"/>
      <c r="GT1352" s="90"/>
      <c r="GU1352" s="90"/>
      <c r="GV1352" s="90"/>
      <c r="GW1352" s="90"/>
      <c r="GX1352" s="90"/>
      <c r="GY1352" s="90"/>
      <c r="GZ1352" s="90"/>
      <c r="HA1352" s="90"/>
      <c r="HB1352" s="90"/>
      <c r="HC1352" s="90"/>
      <c r="HD1352" s="90"/>
      <c r="HE1352" s="90"/>
      <c r="HF1352" s="90"/>
      <c r="HG1352" s="90"/>
      <c r="HH1352" s="91"/>
      <c r="HI1352" s="91"/>
      <c r="HJ1352" s="91"/>
      <c r="HK1352" s="90"/>
      <c r="HL1352" s="90"/>
      <c r="HM1352" s="90"/>
      <c r="HN1352" s="90"/>
      <c r="HO1352" s="90"/>
      <c r="HP1352" s="90"/>
      <c r="HQ1352" s="90"/>
      <c r="HR1352" s="90"/>
      <c r="HS1352" s="90"/>
      <c r="HT1352" s="90"/>
      <c r="HU1352" s="90"/>
      <c r="HV1352" s="90"/>
      <c r="HW1352" s="90"/>
      <c r="HX1352" s="90"/>
      <c r="HY1352" s="90"/>
      <c r="HZ1352" s="90"/>
      <c r="IA1352" s="90"/>
      <c r="IB1352" s="90"/>
      <c r="IC1352" s="90"/>
      <c r="ID1352" s="90"/>
      <c r="IE1352" s="90"/>
      <c r="IF1352" s="90"/>
      <c r="IG1352" s="90"/>
      <c r="IH1352" s="90"/>
      <c r="II1352" s="90"/>
      <c r="IJ1352" s="90"/>
      <c r="IK1352" s="90"/>
      <c r="IL1352" s="90"/>
      <c r="IM1352" s="90"/>
      <c r="IN1352" s="90"/>
      <c r="IO1352" s="90"/>
      <c r="IP1352" s="91"/>
      <c r="IQ1352" s="91"/>
      <c r="IR1352" s="91"/>
      <c r="IS1352" s="90"/>
      <c r="JW1352" s="91"/>
      <c r="JX1352" s="91"/>
      <c r="JY1352" s="91"/>
      <c r="JZ1352" s="90"/>
      <c r="KA1352" s="90"/>
      <c r="KB1352" s="90"/>
      <c r="KC1352" s="90"/>
      <c r="KD1352" s="90"/>
      <c r="KE1352" s="90"/>
      <c r="KF1352" s="90"/>
      <c r="KG1352" s="90"/>
      <c r="KH1352" s="90"/>
      <c r="KI1352" s="90"/>
      <c r="KJ1352" s="90"/>
      <c r="KK1352" s="90"/>
      <c r="KL1352" s="90"/>
      <c r="KM1352" s="90"/>
      <c r="KN1352" s="90"/>
      <c r="KO1352" s="90"/>
      <c r="KP1352" s="90"/>
      <c r="KQ1352" s="90"/>
      <c r="KR1352" s="90"/>
      <c r="KS1352" s="90"/>
      <c r="KT1352" s="90"/>
      <c r="KU1352" s="90"/>
      <c r="KV1352" s="90"/>
      <c r="KW1352" s="90"/>
      <c r="KX1352" s="90"/>
      <c r="KY1352" s="90"/>
      <c r="KZ1352" s="90"/>
      <c r="LA1352" s="90"/>
      <c r="LB1352" s="90"/>
      <c r="LC1352" s="90"/>
      <c r="LD1352" s="90"/>
      <c r="LE1352" s="91"/>
      <c r="LF1352" s="91"/>
      <c r="LG1352" s="91"/>
      <c r="LH1352" s="90"/>
      <c r="LI1352" s="90"/>
      <c r="LJ1352" s="90"/>
      <c r="LK1352" s="90"/>
      <c r="LL1352" s="90"/>
      <c r="LM1352" s="90"/>
      <c r="LN1352" s="90"/>
      <c r="LO1352" s="90"/>
      <c r="LP1352" s="90"/>
      <c r="LQ1352" s="90"/>
      <c r="LR1352" s="90"/>
      <c r="LS1352" s="90"/>
      <c r="LT1352" s="90"/>
      <c r="LU1352" s="90"/>
      <c r="LV1352" s="90"/>
      <c r="LW1352" s="90"/>
      <c r="LX1352" s="90"/>
      <c r="LY1352" s="90"/>
      <c r="LZ1352" s="90"/>
      <c r="MA1352" s="90"/>
      <c r="MB1352" s="90"/>
      <c r="MC1352" s="90"/>
      <c r="MD1352" s="90"/>
      <c r="ME1352" s="90"/>
      <c r="MF1352" s="90"/>
      <c r="MG1352" s="90"/>
      <c r="MH1352" s="90"/>
      <c r="MI1352" s="90"/>
      <c r="MJ1352" s="90"/>
      <c r="MK1352" s="90"/>
      <c r="ML1352" s="90"/>
    </row>
    <row r="1353" spans="1:350" ht="13.9" customHeight="1" outlineLevel="1" x14ac:dyDescent="0.2">
      <c r="A1353" s="185" t="s">
        <v>28</v>
      </c>
      <c r="B1353" s="181" t="s">
        <v>1220</v>
      </c>
      <c r="C1353" s="154" t="s">
        <v>733</v>
      </c>
      <c r="D1353" s="154">
        <f>D1214</f>
        <v>102.6</v>
      </c>
      <c r="E1353" s="154" t="e">
        <f>#REF!</f>
        <v>#REF!</v>
      </c>
      <c r="F1353" s="154" t="e">
        <f>#REF!</f>
        <v>#REF!</v>
      </c>
      <c r="G1353" s="175" t="s">
        <v>964</v>
      </c>
      <c r="H1353" s="170">
        <v>41651</v>
      </c>
      <c r="I1353" s="170">
        <v>41734</v>
      </c>
      <c r="J1353" s="154">
        <f ca="1">J1214</f>
        <v>102.6</v>
      </c>
      <c r="K1353" s="154">
        <f>K1214</f>
        <v>100.193</v>
      </c>
      <c r="L1353" s="172">
        <f ca="1">K1353/J1353</f>
        <v>0.97653996101364526</v>
      </c>
      <c r="M1353" s="172">
        <f>K1353/D1353</f>
        <v>0.97653996101364526</v>
      </c>
      <c r="N1353" s="183">
        <f ca="1">SUMIF(HK8:IO9,$O$5,HK1354:IO1354)-SUMIF(HK8:IO9,$Q$5,HK1354:IO1354)</f>
        <v>0</v>
      </c>
      <c r="O1353" s="156"/>
      <c r="P1353" s="104" t="s">
        <v>25</v>
      </c>
      <c r="Q1353" s="154">
        <f>Q1214</f>
        <v>0</v>
      </c>
      <c r="R1353" s="154">
        <f>R1214</f>
        <v>0</v>
      </c>
      <c r="S1353" s="152" t="e">
        <f>R1353/Q1353</f>
        <v>#DIV/0!</v>
      </c>
      <c r="T1353" s="104">
        <f t="shared" ref="T1353:AV1354" si="3594">T1214</f>
        <v>0</v>
      </c>
      <c r="U1353" s="104">
        <f t="shared" si="3594"/>
        <v>0</v>
      </c>
      <c r="V1353" s="104">
        <f t="shared" si="3594"/>
        <v>0</v>
      </c>
      <c r="W1353" s="104">
        <f t="shared" si="3594"/>
        <v>0</v>
      </c>
      <c r="X1353" s="104">
        <f t="shared" si="3594"/>
        <v>0</v>
      </c>
      <c r="Y1353" s="104">
        <f t="shared" si="3594"/>
        <v>0</v>
      </c>
      <c r="Z1353" s="104">
        <f t="shared" si="3594"/>
        <v>0</v>
      </c>
      <c r="AA1353" s="104">
        <f t="shared" si="3594"/>
        <v>0</v>
      </c>
      <c r="AB1353" s="104">
        <f t="shared" si="3594"/>
        <v>0</v>
      </c>
      <c r="AC1353" s="104">
        <f t="shared" si="3594"/>
        <v>0</v>
      </c>
      <c r="AD1353" s="104">
        <f t="shared" si="3594"/>
        <v>0</v>
      </c>
      <c r="AE1353" s="104">
        <f t="shared" si="3594"/>
        <v>0</v>
      </c>
      <c r="AF1353" s="104">
        <f t="shared" si="3594"/>
        <v>0</v>
      </c>
      <c r="AG1353" s="104">
        <f t="shared" si="3594"/>
        <v>0</v>
      </c>
      <c r="AH1353" s="104">
        <f t="shared" si="3594"/>
        <v>0</v>
      </c>
      <c r="AI1353" s="104">
        <f t="shared" si="3594"/>
        <v>0</v>
      </c>
      <c r="AJ1353" s="104">
        <f t="shared" si="3594"/>
        <v>0</v>
      </c>
      <c r="AK1353" s="104">
        <f t="shared" si="3594"/>
        <v>0</v>
      </c>
      <c r="AL1353" s="104">
        <f t="shared" si="3594"/>
        <v>0</v>
      </c>
      <c r="AM1353" s="104">
        <f t="shared" si="3594"/>
        <v>0</v>
      </c>
      <c r="AN1353" s="104">
        <f t="shared" si="3594"/>
        <v>0</v>
      </c>
      <c r="AO1353" s="104">
        <f t="shared" si="3594"/>
        <v>0</v>
      </c>
      <c r="AP1353" s="104">
        <f t="shared" si="3594"/>
        <v>0</v>
      </c>
      <c r="AQ1353" s="104">
        <f t="shared" si="3594"/>
        <v>0</v>
      </c>
      <c r="AR1353" s="104">
        <f t="shared" si="3594"/>
        <v>0</v>
      </c>
      <c r="AS1353" s="104">
        <f t="shared" si="3594"/>
        <v>0</v>
      </c>
      <c r="AT1353" s="104">
        <f t="shared" si="3594"/>
        <v>0</v>
      </c>
      <c r="AU1353" s="104">
        <f t="shared" si="3594"/>
        <v>0</v>
      </c>
      <c r="AV1353" s="104">
        <f t="shared" si="3594"/>
        <v>0</v>
      </c>
      <c r="AW1353" s="104">
        <f>AW1214</f>
        <v>0</v>
      </c>
      <c r="AX1353" s="154">
        <f ca="1">AX1214</f>
        <v>0</v>
      </c>
      <c r="AY1353" s="154">
        <f>AY1214</f>
        <v>0</v>
      </c>
      <c r="AZ1353" s="152" t="e">
        <f ca="1">AY1353/AX1353</f>
        <v>#DIV/0!</v>
      </c>
      <c r="BA1353" s="104">
        <f t="shared" ref="BA1353:CD1353" si="3595">BA1214</f>
        <v>0</v>
      </c>
      <c r="BB1353" s="104">
        <f t="shared" si="3595"/>
        <v>0</v>
      </c>
      <c r="BC1353" s="104">
        <f t="shared" si="3595"/>
        <v>0</v>
      </c>
      <c r="BD1353" s="104">
        <f t="shared" si="3595"/>
        <v>0</v>
      </c>
      <c r="BE1353" s="104">
        <f t="shared" si="3595"/>
        <v>0</v>
      </c>
      <c r="BF1353" s="104">
        <f t="shared" si="3595"/>
        <v>0</v>
      </c>
      <c r="BG1353" s="104">
        <f t="shared" si="3595"/>
        <v>0</v>
      </c>
      <c r="BH1353" s="104">
        <f t="shared" si="3595"/>
        <v>0</v>
      </c>
      <c r="BI1353" s="104">
        <f t="shared" si="3595"/>
        <v>0</v>
      </c>
      <c r="BJ1353" s="104">
        <f t="shared" si="3595"/>
        <v>0</v>
      </c>
      <c r="BK1353" s="104">
        <f t="shared" si="3595"/>
        <v>0</v>
      </c>
      <c r="BL1353" s="104">
        <f t="shared" si="3595"/>
        <v>0</v>
      </c>
      <c r="BM1353" s="104">
        <f t="shared" si="3595"/>
        <v>0</v>
      </c>
      <c r="BN1353" s="104">
        <f t="shared" si="3595"/>
        <v>0</v>
      </c>
      <c r="BO1353" s="104">
        <f t="shared" si="3595"/>
        <v>0</v>
      </c>
      <c r="BP1353" s="104">
        <f t="shared" si="3595"/>
        <v>0</v>
      </c>
      <c r="BQ1353" s="104">
        <f t="shared" si="3595"/>
        <v>0</v>
      </c>
      <c r="BR1353" s="104">
        <f t="shared" si="3595"/>
        <v>0</v>
      </c>
      <c r="BS1353" s="104">
        <f t="shared" si="3595"/>
        <v>0</v>
      </c>
      <c r="BT1353" s="104">
        <f t="shared" si="3595"/>
        <v>0</v>
      </c>
      <c r="BU1353" s="104">
        <f t="shared" si="3595"/>
        <v>0</v>
      </c>
      <c r="BV1353" s="104">
        <f t="shared" si="3595"/>
        <v>0</v>
      </c>
      <c r="BW1353" s="104">
        <f t="shared" si="3595"/>
        <v>0</v>
      </c>
      <c r="BX1353" s="104">
        <f t="shared" si="3595"/>
        <v>0</v>
      </c>
      <c r="BY1353" s="104">
        <f t="shared" si="3595"/>
        <v>0</v>
      </c>
      <c r="BZ1353" s="104">
        <f t="shared" si="3595"/>
        <v>0</v>
      </c>
      <c r="CA1353" s="104">
        <f t="shared" si="3595"/>
        <v>0</v>
      </c>
      <c r="CB1353" s="104">
        <f t="shared" si="3595"/>
        <v>0</v>
      </c>
      <c r="CC1353" s="104">
        <f t="shared" si="3595"/>
        <v>0</v>
      </c>
      <c r="CD1353" s="104">
        <f t="shared" si="3595"/>
        <v>0</v>
      </c>
      <c r="CE1353" s="104">
        <f>CE1214</f>
        <v>0</v>
      </c>
      <c r="CF1353" s="154">
        <f>CF1214</f>
        <v>9.6</v>
      </c>
      <c r="CG1353" s="154">
        <f>CG1214</f>
        <v>1</v>
      </c>
      <c r="CH1353" s="152">
        <f>CG1353/CF1353</f>
        <v>0.10416666666666667</v>
      </c>
      <c r="CI1353" s="104">
        <f>CI1214</f>
        <v>0</v>
      </c>
      <c r="CJ1353" s="104">
        <f t="shared" ref="CJ1353:DM1353" si="3596">CJ1214</f>
        <v>0</v>
      </c>
      <c r="CK1353" s="104">
        <f t="shared" si="3596"/>
        <v>0</v>
      </c>
      <c r="CL1353" s="104">
        <f t="shared" si="3596"/>
        <v>0</v>
      </c>
      <c r="CM1353" s="104">
        <f t="shared" si="3596"/>
        <v>0</v>
      </c>
      <c r="CN1353" s="104">
        <f t="shared" si="3596"/>
        <v>0</v>
      </c>
      <c r="CO1353" s="104">
        <f t="shared" si="3596"/>
        <v>0</v>
      </c>
      <c r="CP1353" s="104">
        <f t="shared" si="3596"/>
        <v>0</v>
      </c>
      <c r="CQ1353" s="104">
        <f t="shared" si="3596"/>
        <v>0</v>
      </c>
      <c r="CR1353" s="104">
        <f t="shared" si="3596"/>
        <v>0</v>
      </c>
      <c r="CS1353" s="104">
        <f t="shared" si="3596"/>
        <v>0</v>
      </c>
      <c r="CT1353" s="104">
        <f t="shared" si="3596"/>
        <v>0</v>
      </c>
      <c r="CU1353" s="104">
        <f t="shared" si="3596"/>
        <v>0</v>
      </c>
      <c r="CV1353" s="104">
        <f t="shared" si="3596"/>
        <v>0</v>
      </c>
      <c r="CW1353" s="104">
        <f t="shared" si="3596"/>
        <v>0</v>
      </c>
      <c r="CX1353" s="104">
        <f t="shared" si="3596"/>
        <v>0</v>
      </c>
      <c r="CY1353" s="104">
        <f t="shared" si="3596"/>
        <v>0</v>
      </c>
      <c r="CZ1353" s="104">
        <f t="shared" si="3596"/>
        <v>0</v>
      </c>
      <c r="DA1353" s="104">
        <f t="shared" si="3596"/>
        <v>0</v>
      </c>
      <c r="DB1353" s="104">
        <f t="shared" si="3596"/>
        <v>0</v>
      </c>
      <c r="DC1353" s="104">
        <f t="shared" si="3596"/>
        <v>0</v>
      </c>
      <c r="DD1353" s="104">
        <f t="shared" si="3596"/>
        <v>0</v>
      </c>
      <c r="DE1353" s="104">
        <f t="shared" si="3596"/>
        <v>0</v>
      </c>
      <c r="DF1353" s="104">
        <f t="shared" si="3596"/>
        <v>1.2</v>
      </c>
      <c r="DG1353" s="104">
        <f t="shared" si="3596"/>
        <v>1.2</v>
      </c>
      <c r="DH1353" s="104">
        <f t="shared" si="3596"/>
        <v>1.2</v>
      </c>
      <c r="DI1353" s="104">
        <f t="shared" si="3596"/>
        <v>1.2</v>
      </c>
      <c r="DJ1353" s="104">
        <f t="shared" si="3596"/>
        <v>1.2</v>
      </c>
      <c r="DK1353" s="104">
        <f t="shared" si="3596"/>
        <v>1.2</v>
      </c>
      <c r="DL1353" s="104">
        <f t="shared" si="3596"/>
        <v>1.2</v>
      </c>
      <c r="DM1353" s="104">
        <f t="shared" si="3596"/>
        <v>1.2</v>
      </c>
      <c r="DN1353" s="154">
        <f>DN1214</f>
        <v>33.599999999999994</v>
      </c>
      <c r="DO1353" s="154">
        <f>DO1214</f>
        <v>20.018000000000001</v>
      </c>
      <c r="DP1353" s="152">
        <f>DO1353/DN1353</f>
        <v>0.59577380952380965</v>
      </c>
      <c r="DQ1353" s="104">
        <f t="shared" ref="DQ1353:ER1353" si="3597">DQ1214</f>
        <v>1.2</v>
      </c>
      <c r="DR1353" s="104">
        <f t="shared" si="3597"/>
        <v>1.2</v>
      </c>
      <c r="DS1353" s="104">
        <f t="shared" si="3597"/>
        <v>1.2</v>
      </c>
      <c r="DT1353" s="104">
        <f t="shared" si="3597"/>
        <v>1.2</v>
      </c>
      <c r="DU1353" s="104">
        <f t="shared" si="3597"/>
        <v>1.2</v>
      </c>
      <c r="DV1353" s="104">
        <f t="shared" si="3597"/>
        <v>1.2</v>
      </c>
      <c r="DW1353" s="104">
        <f t="shared" si="3597"/>
        <v>1.2</v>
      </c>
      <c r="DX1353" s="104">
        <f t="shared" si="3597"/>
        <v>1.2</v>
      </c>
      <c r="DY1353" s="104">
        <f t="shared" si="3597"/>
        <v>1.2</v>
      </c>
      <c r="DZ1353" s="104">
        <f t="shared" si="3597"/>
        <v>1.2</v>
      </c>
      <c r="EA1353" s="104">
        <f t="shared" si="3597"/>
        <v>1.2</v>
      </c>
      <c r="EB1353" s="104">
        <f t="shared" si="3597"/>
        <v>1.2</v>
      </c>
      <c r="EC1353" s="104">
        <f t="shared" si="3597"/>
        <v>1.2</v>
      </c>
      <c r="ED1353" s="104">
        <f t="shared" si="3597"/>
        <v>1.2</v>
      </c>
      <c r="EE1353" s="104">
        <f t="shared" si="3597"/>
        <v>1.2</v>
      </c>
      <c r="EF1353" s="104">
        <f t="shared" si="3597"/>
        <v>1.2</v>
      </c>
      <c r="EG1353" s="104">
        <f t="shared" si="3597"/>
        <v>1.2</v>
      </c>
      <c r="EH1353" s="104">
        <f t="shared" si="3597"/>
        <v>1.2</v>
      </c>
      <c r="EI1353" s="104">
        <f t="shared" si="3597"/>
        <v>1.2</v>
      </c>
      <c r="EJ1353" s="104">
        <f t="shared" si="3597"/>
        <v>1.2</v>
      </c>
      <c r="EK1353" s="104">
        <f t="shared" si="3597"/>
        <v>1.2</v>
      </c>
      <c r="EL1353" s="104">
        <f t="shared" si="3597"/>
        <v>1.2</v>
      </c>
      <c r="EM1353" s="104">
        <f t="shared" si="3597"/>
        <v>1.2</v>
      </c>
      <c r="EN1353" s="104">
        <f t="shared" si="3597"/>
        <v>1.2</v>
      </c>
      <c r="EO1353" s="104">
        <f t="shared" si="3597"/>
        <v>1.2</v>
      </c>
      <c r="EP1353" s="104">
        <f t="shared" si="3597"/>
        <v>1.2</v>
      </c>
      <c r="EQ1353" s="104">
        <f t="shared" si="3597"/>
        <v>1.2</v>
      </c>
      <c r="ER1353" s="104">
        <f t="shared" si="3597"/>
        <v>1.2</v>
      </c>
      <c r="ES1353" s="154">
        <f ca="1">ES1214</f>
        <v>37.800000000000004</v>
      </c>
      <c r="ET1353" s="154">
        <f>ET1214</f>
        <v>43.024999999999991</v>
      </c>
      <c r="EU1353" s="152">
        <f ca="1">ET1353/ES1353</f>
        <v>1.1382275132275128</v>
      </c>
      <c r="EV1353" s="129">
        <f>EV1214</f>
        <v>1.2</v>
      </c>
      <c r="EW1353" s="67">
        <f t="shared" ref="EW1353:FZ1353" si="3598">EW1214</f>
        <v>1.2</v>
      </c>
      <c r="EX1353" s="129">
        <f t="shared" si="3598"/>
        <v>1.2</v>
      </c>
      <c r="EY1353" s="129">
        <f t="shared" si="3598"/>
        <v>1.2</v>
      </c>
      <c r="EZ1353" s="129">
        <f t="shared" si="3598"/>
        <v>1.2</v>
      </c>
      <c r="FA1353" s="129">
        <f t="shared" si="3598"/>
        <v>1.2</v>
      </c>
      <c r="FB1353" s="129">
        <f t="shared" si="3598"/>
        <v>1.2</v>
      </c>
      <c r="FC1353" s="129">
        <f t="shared" si="3598"/>
        <v>1.2</v>
      </c>
      <c r="FD1353" s="129">
        <f t="shared" si="3598"/>
        <v>1.2</v>
      </c>
      <c r="FE1353" s="129">
        <f t="shared" si="3598"/>
        <v>1.4</v>
      </c>
      <c r="FF1353" s="129">
        <f t="shared" si="3598"/>
        <v>1.4</v>
      </c>
      <c r="FG1353" s="129">
        <f t="shared" si="3598"/>
        <v>1.4</v>
      </c>
      <c r="FH1353" s="129">
        <f t="shared" si="3598"/>
        <v>1.2</v>
      </c>
      <c r="FI1353" s="129">
        <f t="shared" si="3598"/>
        <v>1.2</v>
      </c>
      <c r="FJ1353" s="129">
        <f t="shared" si="3598"/>
        <v>1.2</v>
      </c>
      <c r="FK1353" s="129">
        <f t="shared" si="3598"/>
        <v>1.2</v>
      </c>
      <c r="FL1353" s="129">
        <f t="shared" si="3598"/>
        <v>1.2</v>
      </c>
      <c r="FM1353" s="129">
        <f t="shared" si="3598"/>
        <v>1.2</v>
      </c>
      <c r="FN1353" s="129">
        <f t="shared" si="3598"/>
        <v>1.2</v>
      </c>
      <c r="FO1353" s="129">
        <f t="shared" si="3598"/>
        <v>1.2</v>
      </c>
      <c r="FP1353" s="129">
        <f t="shared" si="3598"/>
        <v>1.2</v>
      </c>
      <c r="FQ1353" s="129">
        <f t="shared" si="3598"/>
        <v>1.2</v>
      </c>
      <c r="FR1353" s="129">
        <f t="shared" si="3598"/>
        <v>1.2</v>
      </c>
      <c r="FS1353" s="129">
        <f t="shared" si="3598"/>
        <v>1.2</v>
      </c>
      <c r="FT1353" s="129">
        <f t="shared" si="3598"/>
        <v>1.2</v>
      </c>
      <c r="FU1353" s="129">
        <f t="shared" si="3598"/>
        <v>1.2</v>
      </c>
      <c r="FV1353" s="129">
        <f t="shared" si="3598"/>
        <v>1.2</v>
      </c>
      <c r="FW1353" s="129">
        <f t="shared" si="3598"/>
        <v>1.2</v>
      </c>
      <c r="FX1353" s="129">
        <f t="shared" si="3598"/>
        <v>1.2</v>
      </c>
      <c r="FY1353" s="129">
        <f t="shared" si="3598"/>
        <v>1.2</v>
      </c>
      <c r="FZ1353" s="129">
        <f t="shared" si="3598"/>
        <v>1.2</v>
      </c>
      <c r="GA1353" s="163">
        <f ca="1">GA1214</f>
        <v>21.599999999999994</v>
      </c>
      <c r="GB1353" s="163">
        <f>GB1214</f>
        <v>32.20000000000001</v>
      </c>
      <c r="GC1353" s="152" t="e">
        <v>#DIV/0!</v>
      </c>
      <c r="GD1353" s="129">
        <f>GD1214</f>
        <v>1.2</v>
      </c>
      <c r="GE1353" s="129">
        <f t="shared" ref="GE1353:HG1353" si="3599">GE1214</f>
        <v>1.2</v>
      </c>
      <c r="GF1353" s="129">
        <f t="shared" si="3599"/>
        <v>1.2</v>
      </c>
      <c r="GG1353" s="129">
        <f t="shared" si="3599"/>
        <v>1.2</v>
      </c>
      <c r="GH1353" s="129">
        <f t="shared" si="3599"/>
        <v>1.2</v>
      </c>
      <c r="GI1353" s="129">
        <f t="shared" si="3599"/>
        <v>1.2</v>
      </c>
      <c r="GJ1353" s="129">
        <f t="shared" si="3599"/>
        <v>1.2</v>
      </c>
      <c r="GK1353" s="129">
        <f t="shared" si="3599"/>
        <v>1.2</v>
      </c>
      <c r="GL1353" s="129">
        <f t="shared" si="3599"/>
        <v>1.2</v>
      </c>
      <c r="GM1353" s="129">
        <f t="shared" si="3599"/>
        <v>1.2</v>
      </c>
      <c r="GN1353" s="129">
        <f t="shared" si="3599"/>
        <v>1.2</v>
      </c>
      <c r="GO1353" s="129">
        <f t="shared" si="3599"/>
        <v>1.2</v>
      </c>
      <c r="GP1353" s="129">
        <f t="shared" si="3599"/>
        <v>1.2</v>
      </c>
      <c r="GQ1353" s="129">
        <f t="shared" si="3599"/>
        <v>1.2</v>
      </c>
      <c r="GR1353" s="129">
        <f t="shared" si="3599"/>
        <v>1.2</v>
      </c>
      <c r="GS1353" s="129">
        <f t="shared" si="3599"/>
        <v>1.2</v>
      </c>
      <c r="GT1353" s="129">
        <f t="shared" si="3599"/>
        <v>1.2</v>
      </c>
      <c r="GU1353" s="129">
        <f t="shared" si="3599"/>
        <v>1.2</v>
      </c>
      <c r="GV1353" s="129">
        <f t="shared" si="3599"/>
        <v>0</v>
      </c>
      <c r="GW1353" s="129">
        <f t="shared" si="3599"/>
        <v>0</v>
      </c>
      <c r="GX1353" s="129">
        <f t="shared" si="3599"/>
        <v>0</v>
      </c>
      <c r="GY1353" s="129">
        <f t="shared" si="3599"/>
        <v>0</v>
      </c>
      <c r="GZ1353" s="129">
        <f t="shared" si="3599"/>
        <v>0</v>
      </c>
      <c r="HA1353" s="129">
        <f t="shared" si="3599"/>
        <v>0</v>
      </c>
      <c r="HB1353" s="129">
        <f t="shared" si="3599"/>
        <v>0</v>
      </c>
      <c r="HC1353" s="129">
        <f t="shared" si="3599"/>
        <v>0</v>
      </c>
      <c r="HD1353" s="129">
        <f t="shared" si="3599"/>
        <v>0</v>
      </c>
      <c r="HE1353" s="129">
        <f t="shared" si="3599"/>
        <v>0</v>
      </c>
      <c r="HF1353" s="129">
        <f t="shared" si="3599"/>
        <v>0</v>
      </c>
      <c r="HG1353" s="129">
        <f t="shared" si="3599"/>
        <v>0</v>
      </c>
      <c r="HH1353" s="150"/>
      <c r="HI1353" s="150">
        <v>0</v>
      </c>
      <c r="HJ1353" s="152" t="e">
        <v>#DIV/0!</v>
      </c>
      <c r="HK1353" s="129">
        <f t="shared" ref="HK1353:IO1353" si="3600">HK1214</f>
        <v>0</v>
      </c>
      <c r="HL1353" s="129">
        <f t="shared" si="3600"/>
        <v>0</v>
      </c>
      <c r="HM1353" s="129">
        <f t="shared" si="3600"/>
        <v>0</v>
      </c>
      <c r="HN1353" s="129">
        <f t="shared" si="3600"/>
        <v>0</v>
      </c>
      <c r="HO1353" s="129">
        <f t="shared" si="3600"/>
        <v>0</v>
      </c>
      <c r="HP1353" s="129">
        <f t="shared" si="3600"/>
        <v>0</v>
      </c>
      <c r="HQ1353" s="129">
        <f t="shared" si="3600"/>
        <v>0</v>
      </c>
      <c r="HR1353" s="129">
        <f t="shared" si="3600"/>
        <v>0</v>
      </c>
      <c r="HS1353" s="129">
        <f t="shared" si="3600"/>
        <v>0</v>
      </c>
      <c r="HT1353" s="129">
        <f t="shared" si="3600"/>
        <v>0</v>
      </c>
      <c r="HU1353" s="129">
        <f t="shared" si="3600"/>
        <v>0</v>
      </c>
      <c r="HV1353" s="129">
        <f t="shared" si="3600"/>
        <v>0</v>
      </c>
      <c r="HW1353" s="129">
        <f t="shared" si="3600"/>
        <v>0</v>
      </c>
      <c r="HX1353" s="129">
        <f t="shared" si="3600"/>
        <v>0</v>
      </c>
      <c r="HY1353" s="129">
        <f t="shared" si="3600"/>
        <v>0</v>
      </c>
      <c r="HZ1353" s="129">
        <f t="shared" si="3600"/>
        <v>0</v>
      </c>
      <c r="IA1353" s="129">
        <f t="shared" si="3600"/>
        <v>0</v>
      </c>
      <c r="IB1353" s="129">
        <f t="shared" si="3600"/>
        <v>0</v>
      </c>
      <c r="IC1353" s="129">
        <f t="shared" si="3600"/>
        <v>0</v>
      </c>
      <c r="ID1353" s="129">
        <f t="shared" si="3600"/>
        <v>0</v>
      </c>
      <c r="IE1353" s="129">
        <f t="shared" si="3600"/>
        <v>0</v>
      </c>
      <c r="IF1353" s="129">
        <f t="shared" si="3600"/>
        <v>0</v>
      </c>
      <c r="IG1353" s="129">
        <f t="shared" si="3600"/>
        <v>0</v>
      </c>
      <c r="IH1353" s="129">
        <f t="shared" si="3600"/>
        <v>0</v>
      </c>
      <c r="II1353" s="129">
        <f t="shared" si="3600"/>
        <v>0</v>
      </c>
      <c r="IJ1353" s="129">
        <f t="shared" si="3600"/>
        <v>0</v>
      </c>
      <c r="IK1353" s="129">
        <f t="shared" si="3600"/>
        <v>0</v>
      </c>
      <c r="IL1353" s="129">
        <f t="shared" si="3600"/>
        <v>0</v>
      </c>
      <c r="IM1353" s="129">
        <f t="shared" si="3600"/>
        <v>0</v>
      </c>
      <c r="IN1353" s="129">
        <f t="shared" si="3600"/>
        <v>0</v>
      </c>
      <c r="IO1353" s="129">
        <f t="shared" si="3600"/>
        <v>0</v>
      </c>
      <c r="IP1353" s="150"/>
      <c r="IQ1353" s="150">
        <v>0</v>
      </c>
      <c r="IR1353" s="152" t="e">
        <v>#DIV/0!</v>
      </c>
      <c r="IS1353" s="104"/>
      <c r="IT1353" s="104"/>
      <c r="IU1353" s="104"/>
      <c r="IV1353" s="104"/>
      <c r="IW1353" s="104"/>
      <c r="IX1353" s="104"/>
      <c r="IY1353" s="104"/>
      <c r="IZ1353" s="104"/>
      <c r="JA1353" s="104"/>
      <c r="JB1353" s="104"/>
      <c r="JC1353" s="104"/>
      <c r="JD1353" s="104"/>
      <c r="JE1353" s="104"/>
      <c r="JF1353" s="104"/>
      <c r="JG1353" s="104"/>
      <c r="JH1353" s="104"/>
      <c r="JI1353" s="104"/>
      <c r="JJ1353" s="104"/>
      <c r="JK1353" s="104"/>
      <c r="JL1353" s="104"/>
      <c r="JM1353" s="104"/>
      <c r="JN1353" s="104"/>
      <c r="JO1353" s="104"/>
      <c r="JP1353" s="104"/>
      <c r="JQ1353" s="104"/>
      <c r="JR1353" s="104"/>
      <c r="JS1353" s="104"/>
      <c r="JT1353" s="104"/>
      <c r="JU1353" s="23"/>
      <c r="JV1353" s="104"/>
      <c r="JW1353" s="150"/>
      <c r="JX1353" s="150">
        <v>0</v>
      </c>
      <c r="JY1353" s="152" t="e">
        <v>#DIV/0!</v>
      </c>
      <c r="JZ1353" s="104"/>
      <c r="KA1353" s="104"/>
      <c r="KB1353" s="104"/>
      <c r="KC1353" s="104"/>
      <c r="KD1353" s="104"/>
      <c r="KE1353" s="104"/>
      <c r="KF1353" s="104"/>
      <c r="KG1353" s="104"/>
      <c r="KH1353" s="104"/>
      <c r="KI1353" s="104"/>
      <c r="KJ1353" s="104"/>
      <c r="KK1353" s="104"/>
      <c r="KL1353" s="104"/>
      <c r="KM1353" s="104"/>
      <c r="KN1353" s="104"/>
      <c r="KO1353" s="104"/>
      <c r="KP1353" s="104"/>
      <c r="KQ1353" s="104"/>
      <c r="KR1353" s="104"/>
      <c r="KS1353" s="104"/>
      <c r="KT1353" s="104"/>
      <c r="KU1353" s="104"/>
      <c r="KV1353" s="104"/>
      <c r="KW1353" s="104"/>
      <c r="KX1353" s="104"/>
      <c r="KY1353" s="104"/>
      <c r="KZ1353" s="104"/>
      <c r="LA1353" s="104"/>
      <c r="LB1353" s="104"/>
      <c r="LC1353" s="104"/>
      <c r="LD1353" s="104"/>
      <c r="LE1353" s="150"/>
      <c r="LF1353" s="150">
        <v>0</v>
      </c>
      <c r="LG1353" s="152" t="e">
        <v>#DIV/0!</v>
      </c>
      <c r="LH1353" s="104"/>
      <c r="LI1353" s="104"/>
      <c r="LJ1353" s="104"/>
      <c r="LK1353" s="104"/>
      <c r="LL1353" s="104"/>
      <c r="LM1353" s="104"/>
      <c r="LN1353" s="104"/>
      <c r="LO1353" s="104"/>
      <c r="LP1353" s="104"/>
      <c r="LQ1353" s="104"/>
      <c r="LR1353" s="104"/>
      <c r="LS1353" s="104"/>
      <c r="LT1353" s="104"/>
      <c r="LU1353" s="104"/>
      <c r="LV1353" s="104"/>
      <c r="LW1353" s="104"/>
      <c r="LX1353" s="104"/>
      <c r="LY1353" s="104"/>
      <c r="LZ1353" s="104"/>
      <c r="MA1353" s="104"/>
      <c r="MB1353" s="104"/>
      <c r="MC1353" s="104"/>
      <c r="MD1353" s="104"/>
      <c r="ME1353" s="104"/>
      <c r="MF1353" s="104"/>
      <c r="MG1353" s="104"/>
      <c r="MH1353" s="104"/>
      <c r="MI1353" s="104"/>
      <c r="MJ1353" s="104"/>
      <c r="MK1353" s="104"/>
      <c r="ML1353" s="104"/>
    </row>
    <row r="1354" spans="1:350" ht="13.9" customHeight="1" outlineLevel="1" x14ac:dyDescent="0.2">
      <c r="A1354" s="186"/>
      <c r="B1354" s="182"/>
      <c r="C1354" s="155"/>
      <c r="D1354" s="155"/>
      <c r="E1354" s="155"/>
      <c r="F1354" s="155"/>
      <c r="G1354" s="176"/>
      <c r="H1354" s="171"/>
      <c r="I1354" s="171"/>
      <c r="J1354" s="155"/>
      <c r="K1354" s="155"/>
      <c r="L1354" s="173"/>
      <c r="M1354" s="173"/>
      <c r="N1354" s="184"/>
      <c r="O1354" s="157"/>
      <c r="P1354" s="17" t="s">
        <v>26</v>
      </c>
      <c r="Q1354" s="155"/>
      <c r="R1354" s="155"/>
      <c r="S1354" s="153"/>
      <c r="T1354" s="105">
        <f t="shared" si="3594"/>
        <v>0</v>
      </c>
      <c r="U1354" s="105">
        <f t="shared" si="3594"/>
        <v>0</v>
      </c>
      <c r="V1354" s="105">
        <f t="shared" si="3594"/>
        <v>0</v>
      </c>
      <c r="W1354" s="105">
        <f t="shared" si="3594"/>
        <v>0</v>
      </c>
      <c r="X1354" s="105">
        <f t="shared" si="3594"/>
        <v>0</v>
      </c>
      <c r="Y1354" s="105">
        <f t="shared" si="3594"/>
        <v>0</v>
      </c>
      <c r="Z1354" s="105">
        <f t="shared" si="3594"/>
        <v>0</v>
      </c>
      <c r="AA1354" s="105">
        <f t="shared" si="3594"/>
        <v>0</v>
      </c>
      <c r="AB1354" s="105">
        <f t="shared" si="3594"/>
        <v>0</v>
      </c>
      <c r="AC1354" s="105">
        <f t="shared" si="3594"/>
        <v>0</v>
      </c>
      <c r="AD1354" s="105">
        <f t="shared" si="3594"/>
        <v>0</v>
      </c>
      <c r="AE1354" s="105">
        <f t="shared" si="3594"/>
        <v>0</v>
      </c>
      <c r="AF1354" s="105">
        <f t="shared" si="3594"/>
        <v>0</v>
      </c>
      <c r="AG1354" s="105">
        <f t="shared" si="3594"/>
        <v>0</v>
      </c>
      <c r="AH1354" s="105">
        <f t="shared" si="3594"/>
        <v>0</v>
      </c>
      <c r="AI1354" s="105">
        <f t="shared" si="3594"/>
        <v>0</v>
      </c>
      <c r="AJ1354" s="105">
        <f t="shared" si="3594"/>
        <v>0</v>
      </c>
      <c r="AK1354" s="105">
        <f t="shared" si="3594"/>
        <v>0</v>
      </c>
      <c r="AL1354" s="105">
        <f t="shared" si="3594"/>
        <v>0</v>
      </c>
      <c r="AM1354" s="105">
        <f t="shared" si="3594"/>
        <v>0</v>
      </c>
      <c r="AN1354" s="105">
        <f t="shared" si="3594"/>
        <v>0</v>
      </c>
      <c r="AO1354" s="105">
        <f t="shared" si="3594"/>
        <v>0</v>
      </c>
      <c r="AP1354" s="105">
        <f t="shared" si="3594"/>
        <v>0</v>
      </c>
      <c r="AQ1354" s="105">
        <f t="shared" si="3594"/>
        <v>0</v>
      </c>
      <c r="AR1354" s="105">
        <f t="shared" si="3594"/>
        <v>0</v>
      </c>
      <c r="AS1354" s="105">
        <f t="shared" si="3594"/>
        <v>0</v>
      </c>
      <c r="AT1354" s="105">
        <f t="shared" si="3594"/>
        <v>0</v>
      </c>
      <c r="AU1354" s="105">
        <f t="shared" si="3594"/>
        <v>0</v>
      </c>
      <c r="AV1354" s="105">
        <f t="shared" si="3594"/>
        <v>0</v>
      </c>
      <c r="AW1354" s="105">
        <f>AW1215</f>
        <v>0</v>
      </c>
      <c r="AX1354" s="155"/>
      <c r="AY1354" s="155"/>
      <c r="AZ1354" s="153"/>
      <c r="BA1354" s="105">
        <f t="shared" ref="BA1354:CD1354" si="3601">BA1215</f>
        <v>0</v>
      </c>
      <c r="BB1354" s="105">
        <f t="shared" si="3601"/>
        <v>0</v>
      </c>
      <c r="BC1354" s="105">
        <f t="shared" si="3601"/>
        <v>0</v>
      </c>
      <c r="BD1354" s="105">
        <f t="shared" si="3601"/>
        <v>0</v>
      </c>
      <c r="BE1354" s="105">
        <f t="shared" si="3601"/>
        <v>0</v>
      </c>
      <c r="BF1354" s="105">
        <f t="shared" si="3601"/>
        <v>0</v>
      </c>
      <c r="BG1354" s="105">
        <f t="shared" si="3601"/>
        <v>0</v>
      </c>
      <c r="BH1354" s="105">
        <f t="shared" si="3601"/>
        <v>0</v>
      </c>
      <c r="BI1354" s="105">
        <f t="shared" si="3601"/>
        <v>0</v>
      </c>
      <c r="BJ1354" s="105">
        <f t="shared" si="3601"/>
        <v>0</v>
      </c>
      <c r="BK1354" s="105">
        <f t="shared" si="3601"/>
        <v>0</v>
      </c>
      <c r="BL1354" s="105">
        <f t="shared" si="3601"/>
        <v>0</v>
      </c>
      <c r="BM1354" s="105">
        <f t="shared" si="3601"/>
        <v>0</v>
      </c>
      <c r="BN1354" s="105">
        <f t="shared" si="3601"/>
        <v>0</v>
      </c>
      <c r="BO1354" s="105">
        <f t="shared" si="3601"/>
        <v>0</v>
      </c>
      <c r="BP1354" s="105">
        <f t="shared" si="3601"/>
        <v>0</v>
      </c>
      <c r="BQ1354" s="105">
        <f t="shared" si="3601"/>
        <v>0</v>
      </c>
      <c r="BR1354" s="105">
        <f t="shared" si="3601"/>
        <v>0</v>
      </c>
      <c r="BS1354" s="105">
        <f t="shared" si="3601"/>
        <v>0</v>
      </c>
      <c r="BT1354" s="105">
        <f t="shared" si="3601"/>
        <v>0</v>
      </c>
      <c r="BU1354" s="105">
        <f t="shared" si="3601"/>
        <v>0</v>
      </c>
      <c r="BV1354" s="105">
        <f t="shared" si="3601"/>
        <v>0</v>
      </c>
      <c r="BW1354" s="105">
        <f t="shared" si="3601"/>
        <v>0</v>
      </c>
      <c r="BX1354" s="105">
        <f t="shared" si="3601"/>
        <v>0</v>
      </c>
      <c r="BY1354" s="105">
        <f t="shared" si="3601"/>
        <v>0</v>
      </c>
      <c r="BZ1354" s="105">
        <f t="shared" si="3601"/>
        <v>0</v>
      </c>
      <c r="CA1354" s="105">
        <f t="shared" si="3601"/>
        <v>0</v>
      </c>
      <c r="CB1354" s="105">
        <f t="shared" si="3601"/>
        <v>0</v>
      </c>
      <c r="CC1354" s="105">
        <f t="shared" si="3601"/>
        <v>0</v>
      </c>
      <c r="CD1354" s="105">
        <f t="shared" si="3601"/>
        <v>0</v>
      </c>
      <c r="CE1354" s="105">
        <f>CE1215</f>
        <v>0</v>
      </c>
      <c r="CF1354" s="155"/>
      <c r="CG1354" s="155"/>
      <c r="CH1354" s="153"/>
      <c r="CI1354" s="105">
        <f>CI1215</f>
        <v>0</v>
      </c>
      <c r="CJ1354" s="105">
        <f t="shared" ref="CJ1354:DM1354" si="3602">CJ1215</f>
        <v>0</v>
      </c>
      <c r="CK1354" s="105">
        <f t="shared" si="3602"/>
        <v>0</v>
      </c>
      <c r="CL1354" s="105">
        <f t="shared" si="3602"/>
        <v>0</v>
      </c>
      <c r="CM1354" s="105">
        <f t="shared" si="3602"/>
        <v>0</v>
      </c>
      <c r="CN1354" s="105">
        <f t="shared" si="3602"/>
        <v>0</v>
      </c>
      <c r="CO1354" s="105">
        <f t="shared" si="3602"/>
        <v>0</v>
      </c>
      <c r="CP1354" s="105">
        <f t="shared" si="3602"/>
        <v>0</v>
      </c>
      <c r="CQ1354" s="105">
        <f t="shared" si="3602"/>
        <v>0</v>
      </c>
      <c r="CR1354" s="105">
        <f t="shared" si="3602"/>
        <v>0</v>
      </c>
      <c r="CS1354" s="105">
        <f t="shared" si="3602"/>
        <v>0</v>
      </c>
      <c r="CT1354" s="105">
        <f t="shared" si="3602"/>
        <v>0</v>
      </c>
      <c r="CU1354" s="105">
        <f t="shared" si="3602"/>
        <v>0</v>
      </c>
      <c r="CV1354" s="105">
        <f t="shared" si="3602"/>
        <v>0</v>
      </c>
      <c r="CW1354" s="105">
        <f t="shared" si="3602"/>
        <v>0</v>
      </c>
      <c r="CX1354" s="105">
        <f t="shared" si="3602"/>
        <v>0</v>
      </c>
      <c r="CY1354" s="105">
        <f t="shared" si="3602"/>
        <v>0</v>
      </c>
      <c r="CZ1354" s="105">
        <f t="shared" si="3602"/>
        <v>0</v>
      </c>
      <c r="DA1354" s="105">
        <f t="shared" si="3602"/>
        <v>0</v>
      </c>
      <c r="DB1354" s="105">
        <f t="shared" si="3602"/>
        <v>0</v>
      </c>
      <c r="DC1354" s="105">
        <f t="shared" si="3602"/>
        <v>0</v>
      </c>
      <c r="DD1354" s="105">
        <f t="shared" si="3602"/>
        <v>0</v>
      </c>
      <c r="DE1354" s="105">
        <f t="shared" si="3602"/>
        <v>0</v>
      </c>
      <c r="DF1354" s="105">
        <f t="shared" si="3602"/>
        <v>0.25</v>
      </c>
      <c r="DG1354" s="105">
        <f t="shared" si="3602"/>
        <v>0</v>
      </c>
      <c r="DH1354" s="64">
        <f t="shared" si="3602"/>
        <v>0.25</v>
      </c>
      <c r="DI1354" s="105">
        <f t="shared" si="3602"/>
        <v>0.15</v>
      </c>
      <c r="DJ1354" s="105">
        <f t="shared" si="3602"/>
        <v>0</v>
      </c>
      <c r="DK1354" s="105">
        <f t="shared" si="3602"/>
        <v>0</v>
      </c>
      <c r="DL1354" s="105">
        <f t="shared" si="3602"/>
        <v>0</v>
      </c>
      <c r="DM1354" s="105">
        <f t="shared" si="3602"/>
        <v>0.35</v>
      </c>
      <c r="DN1354" s="155"/>
      <c r="DO1354" s="155"/>
      <c r="DP1354" s="153"/>
      <c r="DQ1354" s="64">
        <f t="shared" ref="DQ1354:ER1354" si="3603">DQ1215</f>
        <v>0.25</v>
      </c>
      <c r="DR1354" s="64">
        <f t="shared" si="3603"/>
        <v>0.1</v>
      </c>
      <c r="DS1354" s="64">
        <f t="shared" si="3603"/>
        <v>0.35</v>
      </c>
      <c r="DT1354" s="64">
        <f t="shared" si="3603"/>
        <v>0.45</v>
      </c>
      <c r="DU1354" s="64">
        <f t="shared" si="3603"/>
        <v>0.5</v>
      </c>
      <c r="DV1354" s="64">
        <f t="shared" si="3603"/>
        <v>0.38</v>
      </c>
      <c r="DW1354" s="64">
        <f t="shared" si="3603"/>
        <v>0.3</v>
      </c>
      <c r="DX1354" s="64">
        <f t="shared" si="3603"/>
        <v>0.3</v>
      </c>
      <c r="DY1354" s="64">
        <f t="shared" si="3603"/>
        <v>0.3</v>
      </c>
      <c r="DZ1354" s="64">
        <f t="shared" si="3603"/>
        <v>0.4</v>
      </c>
      <c r="EA1354" s="64">
        <f t="shared" si="3603"/>
        <v>0.57399999999999995</v>
      </c>
      <c r="EB1354" s="64">
        <f t="shared" si="3603"/>
        <v>1.524</v>
      </c>
      <c r="EC1354" s="64">
        <f t="shared" si="3603"/>
        <v>1.35</v>
      </c>
      <c r="ED1354" s="64">
        <f t="shared" si="3603"/>
        <v>0.3</v>
      </c>
      <c r="EE1354" s="64">
        <f t="shared" si="3603"/>
        <v>1.05</v>
      </c>
      <c r="EF1354" s="64">
        <f t="shared" si="3603"/>
        <v>0.8</v>
      </c>
      <c r="EG1354" s="64">
        <f t="shared" si="3603"/>
        <v>0.9</v>
      </c>
      <c r="EH1354" s="64">
        <f t="shared" si="3603"/>
        <v>0.4</v>
      </c>
      <c r="EI1354" s="64">
        <f t="shared" si="3603"/>
        <v>1.34</v>
      </c>
      <c r="EJ1354" s="64">
        <f t="shared" si="3603"/>
        <v>1.44</v>
      </c>
      <c r="EK1354" s="64">
        <f t="shared" si="3603"/>
        <v>1.1599999999999999</v>
      </c>
      <c r="EL1354" s="64">
        <f t="shared" si="3603"/>
        <v>1</v>
      </c>
      <c r="EM1354" s="64">
        <f t="shared" si="3603"/>
        <v>0.4</v>
      </c>
      <c r="EN1354" s="64">
        <f t="shared" si="3603"/>
        <v>1.1499999999999999</v>
      </c>
      <c r="EO1354" s="64">
        <f t="shared" si="3603"/>
        <v>0.92</v>
      </c>
      <c r="EP1354" s="64">
        <f t="shared" si="3603"/>
        <v>0.47</v>
      </c>
      <c r="EQ1354" s="64">
        <f t="shared" si="3603"/>
        <v>0.95</v>
      </c>
      <c r="ER1354" s="64">
        <f t="shared" si="3603"/>
        <v>0.96</v>
      </c>
      <c r="ES1354" s="155"/>
      <c r="ET1354" s="155"/>
      <c r="EU1354" s="153"/>
      <c r="EV1354" s="125">
        <f>EV1215</f>
        <v>0.15</v>
      </c>
      <c r="EW1354" s="125">
        <f t="shared" ref="EW1354:FZ1354" si="3604">EW1215</f>
        <v>0.85</v>
      </c>
      <c r="EX1354" s="125">
        <f t="shared" si="3604"/>
        <v>1.2</v>
      </c>
      <c r="EY1354" s="125">
        <f t="shared" si="3604"/>
        <v>1.35</v>
      </c>
      <c r="EZ1354" s="125">
        <f t="shared" si="3604"/>
        <v>0.9</v>
      </c>
      <c r="FA1354" s="125">
        <f t="shared" si="3604"/>
        <v>1.48</v>
      </c>
      <c r="FB1354" s="125">
        <f t="shared" si="3604"/>
        <v>1.25</v>
      </c>
      <c r="FC1354" s="142">
        <f t="shared" si="3604"/>
        <v>1</v>
      </c>
      <c r="FD1354" s="142">
        <f t="shared" si="3604"/>
        <v>0.55000000000000004</v>
      </c>
      <c r="FE1354" s="142">
        <f t="shared" si="3604"/>
        <v>0.1</v>
      </c>
      <c r="FF1354" s="142">
        <f t="shared" si="3604"/>
        <v>0.5</v>
      </c>
      <c r="FG1354" s="142">
        <f t="shared" si="3604"/>
        <v>1.1000000000000001</v>
      </c>
      <c r="FH1354" s="142">
        <f t="shared" si="3604"/>
        <v>1.25</v>
      </c>
      <c r="FI1354" s="142">
        <f t="shared" si="3604"/>
        <v>1.25</v>
      </c>
      <c r="FJ1354" s="125">
        <f t="shared" si="3604"/>
        <v>0</v>
      </c>
      <c r="FK1354" s="110">
        <f t="shared" si="3604"/>
        <v>1.29</v>
      </c>
      <c r="FL1354" s="125">
        <f t="shared" si="3604"/>
        <v>0</v>
      </c>
      <c r="FM1354" s="142">
        <f t="shared" si="3604"/>
        <v>1.3</v>
      </c>
      <c r="FN1354" s="142">
        <f t="shared" si="3604"/>
        <v>2.2000000000000002</v>
      </c>
      <c r="FO1354" s="142">
        <f t="shared" si="3604"/>
        <v>2.25</v>
      </c>
      <c r="FP1354" s="142">
        <f t="shared" si="3604"/>
        <v>2.2999999999999998</v>
      </c>
      <c r="FQ1354" s="110">
        <f t="shared" si="3604"/>
        <v>1.905</v>
      </c>
      <c r="FR1354" s="142">
        <f t="shared" si="3604"/>
        <v>1.3</v>
      </c>
      <c r="FS1354" s="125">
        <f t="shared" si="3604"/>
        <v>0</v>
      </c>
      <c r="FT1354" s="142">
        <f t="shared" si="3604"/>
        <v>3.04</v>
      </c>
      <c r="FU1354" s="126">
        <f t="shared" si="3604"/>
        <v>2.8</v>
      </c>
      <c r="FV1354" s="142">
        <f t="shared" si="3604"/>
        <v>2.7</v>
      </c>
      <c r="FW1354" s="142">
        <f t="shared" si="3604"/>
        <v>2.86</v>
      </c>
      <c r="FX1354" s="142">
        <f t="shared" si="3604"/>
        <v>2.8</v>
      </c>
      <c r="FY1354" s="142">
        <f t="shared" si="3604"/>
        <v>1.3</v>
      </c>
      <c r="FZ1354" s="142">
        <f t="shared" si="3604"/>
        <v>2.0499999999999998</v>
      </c>
      <c r="GA1354" s="166"/>
      <c r="GB1354" s="166"/>
      <c r="GC1354" s="153"/>
      <c r="GD1354" s="142">
        <f>GD1215</f>
        <v>3.1</v>
      </c>
      <c r="GE1354" s="76">
        <f t="shared" ref="GE1354:HG1354" si="3605">GE1215</f>
        <v>2.4</v>
      </c>
      <c r="GF1354" s="142">
        <f t="shared" si="3605"/>
        <v>2.3199999999999998</v>
      </c>
      <c r="GG1354" s="110">
        <f t="shared" si="3605"/>
        <v>0.97</v>
      </c>
      <c r="GH1354" s="76">
        <f t="shared" si="3605"/>
        <v>1.1000000000000001</v>
      </c>
      <c r="GI1354" s="142">
        <f t="shared" si="3605"/>
        <v>1.65</v>
      </c>
      <c r="GJ1354" s="76">
        <f t="shared" si="3605"/>
        <v>3.16</v>
      </c>
      <c r="GK1354" s="76">
        <f t="shared" si="3605"/>
        <v>0</v>
      </c>
      <c r="GL1354" s="76">
        <f t="shared" si="3605"/>
        <v>0</v>
      </c>
      <c r="GM1354" s="76">
        <f t="shared" si="3605"/>
        <v>0</v>
      </c>
      <c r="GN1354" s="76">
        <f t="shared" si="3605"/>
        <v>1.25</v>
      </c>
      <c r="GO1354" s="76">
        <f t="shared" si="3605"/>
        <v>1</v>
      </c>
      <c r="GP1354" s="76">
        <f t="shared" si="3605"/>
        <v>0.5</v>
      </c>
      <c r="GQ1354" s="76">
        <f t="shared" si="3605"/>
        <v>2.1</v>
      </c>
      <c r="GR1354" s="76">
        <f t="shared" si="3605"/>
        <v>2.2999999999999998</v>
      </c>
      <c r="GS1354" s="142">
        <f t="shared" si="3605"/>
        <v>1.1499999999999999</v>
      </c>
      <c r="GT1354" s="110">
        <f t="shared" si="3605"/>
        <v>0.65</v>
      </c>
      <c r="GU1354" s="142">
        <f t="shared" si="3605"/>
        <v>0.9</v>
      </c>
      <c r="GV1354" s="76">
        <f t="shared" si="3605"/>
        <v>0.5</v>
      </c>
      <c r="GW1354" s="142">
        <f t="shared" si="3605"/>
        <v>0.8</v>
      </c>
      <c r="GX1354" s="76">
        <f t="shared" si="3605"/>
        <v>0</v>
      </c>
      <c r="GY1354" s="142">
        <f t="shared" si="3605"/>
        <v>1.1000000000000001</v>
      </c>
      <c r="GZ1354" s="142">
        <f t="shared" si="3605"/>
        <v>1.2</v>
      </c>
      <c r="HA1354" s="142">
        <f t="shared" si="3605"/>
        <v>0.75</v>
      </c>
      <c r="HB1354" s="76">
        <f t="shared" si="3605"/>
        <v>0.9</v>
      </c>
      <c r="HC1354" s="76">
        <f t="shared" si="3605"/>
        <v>1.1000000000000001</v>
      </c>
      <c r="HD1354" s="76">
        <f t="shared" si="3605"/>
        <v>0.6</v>
      </c>
      <c r="HE1354" s="76">
        <f t="shared" si="3605"/>
        <v>0.3</v>
      </c>
      <c r="HF1354" s="76">
        <f t="shared" si="3605"/>
        <v>0.2</v>
      </c>
      <c r="HG1354" s="76">
        <f t="shared" si="3605"/>
        <v>0.2</v>
      </c>
      <c r="HH1354" s="151"/>
      <c r="HI1354" s="151"/>
      <c r="HJ1354" s="153"/>
      <c r="HK1354" s="76">
        <f t="shared" ref="HK1354:IO1354" si="3606">HK1215</f>
        <v>0.25</v>
      </c>
      <c r="HL1354" s="142">
        <f t="shared" si="3606"/>
        <v>0.65</v>
      </c>
      <c r="HM1354" s="76">
        <f t="shared" si="3606"/>
        <v>0.1</v>
      </c>
      <c r="HN1354" s="76">
        <f t="shared" si="3606"/>
        <v>0.1</v>
      </c>
      <c r="HO1354" s="76">
        <f t="shared" si="3606"/>
        <v>0</v>
      </c>
      <c r="HP1354" s="76">
        <f t="shared" si="3606"/>
        <v>0.6</v>
      </c>
      <c r="HQ1354" s="76">
        <f t="shared" si="3606"/>
        <v>0</v>
      </c>
      <c r="HR1354" s="76">
        <f t="shared" si="3606"/>
        <v>0.25</v>
      </c>
      <c r="HS1354" s="76">
        <f t="shared" si="3606"/>
        <v>0.1</v>
      </c>
      <c r="HT1354" s="76">
        <f t="shared" si="3606"/>
        <v>0</v>
      </c>
      <c r="HU1354" s="76">
        <f t="shared" si="3606"/>
        <v>0</v>
      </c>
      <c r="HV1354" s="76">
        <f t="shared" si="3606"/>
        <v>0</v>
      </c>
      <c r="HW1354" s="76">
        <f t="shared" si="3606"/>
        <v>0</v>
      </c>
      <c r="HX1354" s="76">
        <f t="shared" si="3606"/>
        <v>0</v>
      </c>
      <c r="HY1354" s="76">
        <f t="shared" si="3606"/>
        <v>0</v>
      </c>
      <c r="HZ1354" s="76">
        <f t="shared" si="3606"/>
        <v>0</v>
      </c>
      <c r="IA1354" s="76">
        <f t="shared" si="3606"/>
        <v>0.8</v>
      </c>
      <c r="IB1354" s="76">
        <f t="shared" si="3606"/>
        <v>0</v>
      </c>
      <c r="IC1354" s="76">
        <f t="shared" si="3606"/>
        <v>0</v>
      </c>
      <c r="ID1354" s="76">
        <f t="shared" si="3606"/>
        <v>0</v>
      </c>
      <c r="IE1354" s="76">
        <f t="shared" si="3606"/>
        <v>0</v>
      </c>
      <c r="IF1354" s="76">
        <f t="shared" si="3606"/>
        <v>0</v>
      </c>
      <c r="IG1354" s="76">
        <f t="shared" si="3606"/>
        <v>0</v>
      </c>
      <c r="IH1354" s="76">
        <f t="shared" si="3606"/>
        <v>0.5</v>
      </c>
      <c r="II1354" s="76">
        <f t="shared" si="3606"/>
        <v>0.3</v>
      </c>
      <c r="IJ1354" s="76">
        <f t="shared" si="3606"/>
        <v>0</v>
      </c>
      <c r="IK1354" s="76">
        <f t="shared" si="3606"/>
        <v>0</v>
      </c>
      <c r="IL1354" s="76">
        <f t="shared" si="3606"/>
        <v>0.3</v>
      </c>
      <c r="IM1354" s="76">
        <f t="shared" si="3606"/>
        <v>0</v>
      </c>
      <c r="IN1354" s="76">
        <f t="shared" si="3606"/>
        <v>0</v>
      </c>
      <c r="IO1354" s="76">
        <f t="shared" si="3606"/>
        <v>0</v>
      </c>
      <c r="IP1354" s="151"/>
      <c r="IQ1354" s="151"/>
      <c r="IR1354" s="153"/>
      <c r="IS1354" s="105"/>
      <c r="IT1354" s="105"/>
      <c r="IU1354" s="105"/>
      <c r="IV1354" s="105"/>
      <c r="IW1354" s="105"/>
      <c r="IX1354" s="105"/>
      <c r="IY1354" s="105"/>
      <c r="IZ1354" s="105"/>
      <c r="JA1354" s="105"/>
      <c r="JB1354" s="105"/>
      <c r="JC1354" s="105"/>
      <c r="JD1354" s="105"/>
      <c r="JE1354" s="105"/>
      <c r="JF1354" s="105"/>
      <c r="JG1354" s="105"/>
      <c r="JH1354" s="105"/>
      <c r="JI1354" s="105"/>
      <c r="JJ1354" s="105"/>
      <c r="JK1354" s="105"/>
      <c r="JL1354" s="105"/>
      <c r="JM1354" s="105"/>
      <c r="JN1354" s="105"/>
      <c r="JO1354" s="105"/>
      <c r="JP1354" s="105"/>
      <c r="JQ1354" s="105"/>
      <c r="JR1354" s="105"/>
      <c r="JS1354" s="105"/>
      <c r="JT1354" s="105"/>
      <c r="JU1354" s="25"/>
      <c r="JV1354" s="105"/>
      <c r="JW1354" s="151"/>
      <c r="JX1354" s="151"/>
      <c r="JY1354" s="153"/>
      <c r="JZ1354" s="105"/>
      <c r="KA1354" s="105"/>
      <c r="KB1354" s="105"/>
      <c r="KC1354" s="105"/>
      <c r="KD1354" s="105"/>
      <c r="KE1354" s="105"/>
      <c r="KF1354" s="105"/>
      <c r="KG1354" s="105"/>
      <c r="KH1354" s="105"/>
      <c r="KI1354" s="105"/>
      <c r="KJ1354" s="105"/>
      <c r="KK1354" s="105"/>
      <c r="KL1354" s="105"/>
      <c r="KM1354" s="105"/>
      <c r="KN1354" s="105"/>
      <c r="KO1354" s="105"/>
      <c r="KP1354" s="105"/>
      <c r="KQ1354" s="105"/>
      <c r="KR1354" s="105"/>
      <c r="KS1354" s="105"/>
      <c r="KT1354" s="105"/>
      <c r="KU1354" s="105"/>
      <c r="KV1354" s="105"/>
      <c r="KW1354" s="105"/>
      <c r="KX1354" s="105"/>
      <c r="KY1354" s="105"/>
      <c r="KZ1354" s="105"/>
      <c r="LA1354" s="105"/>
      <c r="LB1354" s="105"/>
      <c r="LC1354" s="105"/>
      <c r="LD1354" s="105"/>
      <c r="LE1354" s="151"/>
      <c r="LF1354" s="151"/>
      <c r="LG1354" s="153"/>
      <c r="LH1354" s="105"/>
      <c r="LI1354" s="105"/>
      <c r="LJ1354" s="105"/>
      <c r="LK1354" s="105"/>
      <c r="LL1354" s="105"/>
      <c r="LM1354" s="105"/>
      <c r="LN1354" s="105"/>
      <c r="LO1354" s="105"/>
      <c r="LP1354" s="105"/>
      <c r="LQ1354" s="105"/>
      <c r="LR1354" s="105"/>
      <c r="LS1354" s="105"/>
      <c r="LT1354" s="105"/>
      <c r="LU1354" s="105"/>
      <c r="LV1354" s="105"/>
      <c r="LW1354" s="105"/>
      <c r="LX1354" s="105"/>
      <c r="LY1354" s="105"/>
      <c r="LZ1354" s="105"/>
      <c r="MA1354" s="105"/>
      <c r="MB1354" s="105"/>
      <c r="MC1354" s="105"/>
      <c r="MD1354" s="105"/>
      <c r="ME1354" s="105"/>
      <c r="MF1354" s="105"/>
      <c r="MG1354" s="105"/>
      <c r="MH1354" s="105"/>
      <c r="MI1354" s="105"/>
      <c r="MJ1354" s="105"/>
      <c r="MK1354" s="105"/>
      <c r="ML1354" s="105"/>
    </row>
    <row r="1355" spans="1:350" ht="13.9" customHeight="1" outlineLevel="1" x14ac:dyDescent="0.2">
      <c r="A1355" s="185" t="s">
        <v>29</v>
      </c>
      <c r="B1355" s="181" t="s">
        <v>1217</v>
      </c>
      <c r="C1355" s="154" t="s">
        <v>701</v>
      </c>
      <c r="D1355" s="154">
        <f>D1222</f>
        <v>102360</v>
      </c>
      <c r="E1355" s="154" t="e">
        <f>#REF!</f>
        <v>#REF!</v>
      </c>
      <c r="F1355" s="154" t="e">
        <f>#REF!</f>
        <v>#REF!</v>
      </c>
      <c r="G1355" s="175" t="s">
        <v>964</v>
      </c>
      <c r="H1355" s="170">
        <v>41651</v>
      </c>
      <c r="I1355" s="170">
        <v>41734</v>
      </c>
      <c r="J1355" s="154">
        <f ca="1">J1222</f>
        <v>102300</v>
      </c>
      <c r="K1355" s="154">
        <f>K1222</f>
        <v>75116</v>
      </c>
      <c r="L1355" s="172">
        <f ca="1">K1355/J1355</f>
        <v>0.73427174975562071</v>
      </c>
      <c r="M1355" s="172">
        <f>K1355/D1355</f>
        <v>0.7338413442751075</v>
      </c>
      <c r="N1355" s="177">
        <f ca="1">SUMIF(HK8:IO9,$O$5,HK1356:IO1356)-SUMIF(HK8:IO9,$Q$5,HK1356:IO1356)</f>
        <v>2300</v>
      </c>
      <c r="O1355" s="156"/>
      <c r="P1355" s="16" t="s">
        <v>25</v>
      </c>
      <c r="Q1355" s="154">
        <f>Q1222</f>
        <v>0</v>
      </c>
      <c r="R1355" s="154">
        <f>R1222</f>
        <v>0</v>
      </c>
      <c r="S1355" s="152" t="e">
        <f>R1355/Q1355</f>
        <v>#DIV/0!</v>
      </c>
      <c r="T1355" s="104">
        <f t="shared" ref="T1355:AV1356" si="3607">T1222</f>
        <v>0</v>
      </c>
      <c r="U1355" s="104">
        <f t="shared" si="3607"/>
        <v>0</v>
      </c>
      <c r="V1355" s="104">
        <f t="shared" si="3607"/>
        <v>0</v>
      </c>
      <c r="W1355" s="104">
        <f t="shared" si="3607"/>
        <v>0</v>
      </c>
      <c r="X1355" s="104">
        <f t="shared" si="3607"/>
        <v>0</v>
      </c>
      <c r="Y1355" s="104">
        <f t="shared" si="3607"/>
        <v>0</v>
      </c>
      <c r="Z1355" s="104">
        <f t="shared" si="3607"/>
        <v>0</v>
      </c>
      <c r="AA1355" s="104">
        <f t="shared" si="3607"/>
        <v>0</v>
      </c>
      <c r="AB1355" s="104">
        <f t="shared" si="3607"/>
        <v>0</v>
      </c>
      <c r="AC1355" s="104">
        <f t="shared" si="3607"/>
        <v>0</v>
      </c>
      <c r="AD1355" s="104">
        <f t="shared" si="3607"/>
        <v>0</v>
      </c>
      <c r="AE1355" s="104">
        <f t="shared" si="3607"/>
        <v>0</v>
      </c>
      <c r="AF1355" s="104">
        <f t="shared" si="3607"/>
        <v>0</v>
      </c>
      <c r="AG1355" s="104">
        <f t="shared" si="3607"/>
        <v>0</v>
      </c>
      <c r="AH1355" s="104">
        <f t="shared" si="3607"/>
        <v>0</v>
      </c>
      <c r="AI1355" s="104">
        <f t="shared" si="3607"/>
        <v>0</v>
      </c>
      <c r="AJ1355" s="104">
        <f t="shared" si="3607"/>
        <v>0</v>
      </c>
      <c r="AK1355" s="104">
        <f t="shared" si="3607"/>
        <v>0</v>
      </c>
      <c r="AL1355" s="104">
        <f t="shared" si="3607"/>
        <v>0</v>
      </c>
      <c r="AM1355" s="104">
        <f t="shared" si="3607"/>
        <v>0</v>
      </c>
      <c r="AN1355" s="104">
        <f t="shared" si="3607"/>
        <v>0</v>
      </c>
      <c r="AO1355" s="104">
        <f t="shared" si="3607"/>
        <v>0</v>
      </c>
      <c r="AP1355" s="104">
        <f t="shared" si="3607"/>
        <v>0</v>
      </c>
      <c r="AQ1355" s="104">
        <f t="shared" si="3607"/>
        <v>0</v>
      </c>
      <c r="AR1355" s="104">
        <f t="shared" si="3607"/>
        <v>0</v>
      </c>
      <c r="AS1355" s="104">
        <f t="shared" si="3607"/>
        <v>0</v>
      </c>
      <c r="AT1355" s="104">
        <f t="shared" si="3607"/>
        <v>0</v>
      </c>
      <c r="AU1355" s="104">
        <f t="shared" si="3607"/>
        <v>0</v>
      </c>
      <c r="AV1355" s="104">
        <f t="shared" si="3607"/>
        <v>0</v>
      </c>
      <c r="AW1355" s="104">
        <f>AW1222</f>
        <v>0</v>
      </c>
      <c r="AX1355" s="154">
        <f ca="1">AX1222</f>
        <v>0</v>
      </c>
      <c r="AY1355" s="154">
        <f>AY1222</f>
        <v>0</v>
      </c>
      <c r="AZ1355" s="152" t="e">
        <f ca="1">AY1355/AX1355</f>
        <v>#DIV/0!</v>
      </c>
      <c r="BA1355" s="104">
        <f t="shared" ref="BA1355:CD1355" si="3608">BA1222</f>
        <v>0</v>
      </c>
      <c r="BB1355" s="104">
        <f t="shared" si="3608"/>
        <v>0</v>
      </c>
      <c r="BC1355" s="104">
        <f t="shared" si="3608"/>
        <v>0</v>
      </c>
      <c r="BD1355" s="104">
        <f t="shared" si="3608"/>
        <v>0</v>
      </c>
      <c r="BE1355" s="104">
        <f t="shared" si="3608"/>
        <v>0</v>
      </c>
      <c r="BF1355" s="104">
        <f t="shared" si="3608"/>
        <v>0</v>
      </c>
      <c r="BG1355" s="104">
        <f t="shared" si="3608"/>
        <v>0</v>
      </c>
      <c r="BH1355" s="104">
        <f t="shared" si="3608"/>
        <v>0</v>
      </c>
      <c r="BI1355" s="104">
        <f t="shared" si="3608"/>
        <v>0</v>
      </c>
      <c r="BJ1355" s="104">
        <f t="shared" si="3608"/>
        <v>0</v>
      </c>
      <c r="BK1355" s="104">
        <f t="shared" si="3608"/>
        <v>0</v>
      </c>
      <c r="BL1355" s="104">
        <f t="shared" si="3608"/>
        <v>0</v>
      </c>
      <c r="BM1355" s="104">
        <f t="shared" si="3608"/>
        <v>0</v>
      </c>
      <c r="BN1355" s="104">
        <f t="shared" si="3608"/>
        <v>0</v>
      </c>
      <c r="BO1355" s="104">
        <f t="shared" si="3608"/>
        <v>0</v>
      </c>
      <c r="BP1355" s="104">
        <f t="shared" si="3608"/>
        <v>0</v>
      </c>
      <c r="BQ1355" s="104">
        <f t="shared" si="3608"/>
        <v>0</v>
      </c>
      <c r="BR1355" s="104">
        <f t="shared" si="3608"/>
        <v>0</v>
      </c>
      <c r="BS1355" s="104">
        <f t="shared" si="3608"/>
        <v>0</v>
      </c>
      <c r="BT1355" s="104">
        <f t="shared" si="3608"/>
        <v>0</v>
      </c>
      <c r="BU1355" s="104">
        <f t="shared" si="3608"/>
        <v>0</v>
      </c>
      <c r="BV1355" s="104">
        <f t="shared" si="3608"/>
        <v>0</v>
      </c>
      <c r="BW1355" s="104">
        <f t="shared" si="3608"/>
        <v>0</v>
      </c>
      <c r="BX1355" s="104">
        <f t="shared" si="3608"/>
        <v>0</v>
      </c>
      <c r="BY1355" s="104">
        <f t="shared" si="3608"/>
        <v>0</v>
      </c>
      <c r="BZ1355" s="104">
        <f t="shared" si="3608"/>
        <v>0</v>
      </c>
      <c r="CA1355" s="104">
        <f t="shared" si="3608"/>
        <v>0</v>
      </c>
      <c r="CB1355" s="104">
        <f t="shared" si="3608"/>
        <v>0</v>
      </c>
      <c r="CC1355" s="104">
        <f t="shared" si="3608"/>
        <v>0</v>
      </c>
      <c r="CD1355" s="104">
        <f t="shared" si="3608"/>
        <v>0</v>
      </c>
      <c r="CE1355" s="104">
        <f>CE1222</f>
        <v>0</v>
      </c>
      <c r="CF1355" s="154">
        <f>CF1222</f>
        <v>0</v>
      </c>
      <c r="CG1355" s="154">
        <f>CG1222</f>
        <v>0</v>
      </c>
      <c r="CH1355" s="152" t="e">
        <f>CG1355/CF1355</f>
        <v>#DIV/0!</v>
      </c>
      <c r="CI1355" s="104">
        <f>CI1222</f>
        <v>0</v>
      </c>
      <c r="CJ1355" s="104">
        <f t="shared" ref="CJ1355:DM1355" si="3609">CJ1222</f>
        <v>0</v>
      </c>
      <c r="CK1355" s="104">
        <f t="shared" si="3609"/>
        <v>0</v>
      </c>
      <c r="CL1355" s="104">
        <f t="shared" si="3609"/>
        <v>0</v>
      </c>
      <c r="CM1355" s="104">
        <f t="shared" si="3609"/>
        <v>0</v>
      </c>
      <c r="CN1355" s="104">
        <f t="shared" si="3609"/>
        <v>0</v>
      </c>
      <c r="CO1355" s="104">
        <f t="shared" si="3609"/>
        <v>0</v>
      </c>
      <c r="CP1355" s="104">
        <f t="shared" si="3609"/>
        <v>0</v>
      </c>
      <c r="CQ1355" s="104">
        <f t="shared" si="3609"/>
        <v>0</v>
      </c>
      <c r="CR1355" s="104">
        <f t="shared" si="3609"/>
        <v>0</v>
      </c>
      <c r="CS1355" s="104">
        <f t="shared" si="3609"/>
        <v>0</v>
      </c>
      <c r="CT1355" s="104">
        <f t="shared" si="3609"/>
        <v>0</v>
      </c>
      <c r="CU1355" s="104">
        <f t="shared" si="3609"/>
        <v>0</v>
      </c>
      <c r="CV1355" s="104">
        <f t="shared" si="3609"/>
        <v>0</v>
      </c>
      <c r="CW1355" s="104">
        <f t="shared" si="3609"/>
        <v>0</v>
      </c>
      <c r="CX1355" s="104">
        <f t="shared" si="3609"/>
        <v>0</v>
      </c>
      <c r="CY1355" s="104">
        <f t="shared" si="3609"/>
        <v>0</v>
      </c>
      <c r="CZ1355" s="104">
        <f t="shared" si="3609"/>
        <v>0</v>
      </c>
      <c r="DA1355" s="104">
        <f t="shared" si="3609"/>
        <v>0</v>
      </c>
      <c r="DB1355" s="104">
        <f t="shared" si="3609"/>
        <v>0</v>
      </c>
      <c r="DC1355" s="104">
        <f t="shared" si="3609"/>
        <v>0</v>
      </c>
      <c r="DD1355" s="104">
        <f t="shared" si="3609"/>
        <v>0</v>
      </c>
      <c r="DE1355" s="104">
        <f t="shared" si="3609"/>
        <v>0</v>
      </c>
      <c r="DF1355" s="104">
        <f t="shared" si="3609"/>
        <v>0</v>
      </c>
      <c r="DG1355" s="104">
        <f t="shared" si="3609"/>
        <v>0</v>
      </c>
      <c r="DH1355" s="104">
        <f t="shared" si="3609"/>
        <v>0</v>
      </c>
      <c r="DI1355" s="104">
        <f t="shared" si="3609"/>
        <v>0</v>
      </c>
      <c r="DJ1355" s="104">
        <f t="shared" si="3609"/>
        <v>0</v>
      </c>
      <c r="DK1355" s="104">
        <f t="shared" si="3609"/>
        <v>0</v>
      </c>
      <c r="DL1355" s="104">
        <f t="shared" si="3609"/>
        <v>0</v>
      </c>
      <c r="DM1355" s="104">
        <f t="shared" si="3609"/>
        <v>0</v>
      </c>
      <c r="DN1355" s="154">
        <f>DN1222</f>
        <v>25600</v>
      </c>
      <c r="DO1355" s="154">
        <f>DO1222</f>
        <v>0</v>
      </c>
      <c r="DP1355" s="152">
        <f>DO1355/DN1355</f>
        <v>0</v>
      </c>
      <c r="DQ1355" s="104">
        <f t="shared" ref="DQ1355:ER1355" si="3610">DQ1222</f>
        <v>200</v>
      </c>
      <c r="DR1355" s="104">
        <f t="shared" si="3610"/>
        <v>200</v>
      </c>
      <c r="DS1355" s="104">
        <f t="shared" si="3610"/>
        <v>200</v>
      </c>
      <c r="DT1355" s="104">
        <f t="shared" si="3610"/>
        <v>200</v>
      </c>
      <c r="DU1355" s="104">
        <f t="shared" si="3610"/>
        <v>500</v>
      </c>
      <c r="DV1355" s="104">
        <f t="shared" si="3610"/>
        <v>500</v>
      </c>
      <c r="DW1355" s="104">
        <f t="shared" si="3610"/>
        <v>1000</v>
      </c>
      <c r="DX1355" s="104">
        <f t="shared" si="3610"/>
        <v>1000</v>
      </c>
      <c r="DY1355" s="104">
        <f t="shared" si="3610"/>
        <v>1000</v>
      </c>
      <c r="DZ1355" s="104">
        <f t="shared" si="3610"/>
        <v>1000</v>
      </c>
      <c r="EA1355" s="104">
        <f t="shared" si="3610"/>
        <v>1000</v>
      </c>
      <c r="EB1355" s="104">
        <f t="shared" si="3610"/>
        <v>1000</v>
      </c>
      <c r="EC1355" s="104">
        <f t="shared" si="3610"/>
        <v>1000</v>
      </c>
      <c r="ED1355" s="104">
        <f t="shared" si="3610"/>
        <v>1000</v>
      </c>
      <c r="EE1355" s="104">
        <f t="shared" si="3610"/>
        <v>1000</v>
      </c>
      <c r="EF1355" s="104">
        <f t="shared" si="3610"/>
        <v>1000</v>
      </c>
      <c r="EG1355" s="104">
        <f t="shared" si="3610"/>
        <v>1000</v>
      </c>
      <c r="EH1355" s="104">
        <f t="shared" si="3610"/>
        <v>1000</v>
      </c>
      <c r="EI1355" s="104">
        <f t="shared" si="3610"/>
        <v>1000</v>
      </c>
      <c r="EJ1355" s="104">
        <f t="shared" si="3610"/>
        <v>1000</v>
      </c>
      <c r="EK1355" s="104">
        <f t="shared" si="3610"/>
        <v>1000</v>
      </c>
      <c r="EL1355" s="104">
        <f t="shared" si="3610"/>
        <v>1000</v>
      </c>
      <c r="EM1355" s="104">
        <f t="shared" si="3610"/>
        <v>1300</v>
      </c>
      <c r="EN1355" s="104">
        <f t="shared" si="3610"/>
        <v>1300</v>
      </c>
      <c r="EO1355" s="104">
        <f t="shared" si="3610"/>
        <v>1300</v>
      </c>
      <c r="EP1355" s="104">
        <f t="shared" si="3610"/>
        <v>1300</v>
      </c>
      <c r="EQ1355" s="104">
        <f t="shared" si="3610"/>
        <v>1300</v>
      </c>
      <c r="ER1355" s="104">
        <f t="shared" si="3610"/>
        <v>1300</v>
      </c>
      <c r="ES1355" s="154">
        <f ca="1">ES1222</f>
        <v>40300</v>
      </c>
      <c r="ET1355" s="154">
        <f>ET1222</f>
        <v>28893</v>
      </c>
      <c r="EU1355" s="152">
        <f ca="1">ET1355/ES1355</f>
        <v>0.71694789081885857</v>
      </c>
      <c r="EV1355" s="129">
        <f>EV1222</f>
        <v>1300</v>
      </c>
      <c r="EW1355" s="67">
        <f t="shared" ref="EW1355:FZ1355" si="3611">EW1222</f>
        <v>1300</v>
      </c>
      <c r="EX1355" s="129">
        <f t="shared" si="3611"/>
        <v>1300</v>
      </c>
      <c r="EY1355" s="129">
        <f t="shared" si="3611"/>
        <v>1300</v>
      </c>
      <c r="EZ1355" s="129">
        <f t="shared" si="3611"/>
        <v>1300</v>
      </c>
      <c r="FA1355" s="129">
        <f t="shared" si="3611"/>
        <v>1300</v>
      </c>
      <c r="FB1355" s="129">
        <f t="shared" si="3611"/>
        <v>1300</v>
      </c>
      <c r="FC1355" s="129">
        <f t="shared" si="3611"/>
        <v>1300</v>
      </c>
      <c r="FD1355" s="129">
        <f t="shared" si="3611"/>
        <v>1300</v>
      </c>
      <c r="FE1355" s="129">
        <f t="shared" si="3611"/>
        <v>1300</v>
      </c>
      <c r="FF1355" s="129">
        <f t="shared" si="3611"/>
        <v>1300</v>
      </c>
      <c r="FG1355" s="129">
        <f t="shared" si="3611"/>
        <v>1300</v>
      </c>
      <c r="FH1355" s="129">
        <f t="shared" si="3611"/>
        <v>1300</v>
      </c>
      <c r="FI1355" s="129">
        <f t="shared" si="3611"/>
        <v>1300</v>
      </c>
      <c r="FJ1355" s="129">
        <f t="shared" si="3611"/>
        <v>1300</v>
      </c>
      <c r="FK1355" s="129">
        <f t="shared" si="3611"/>
        <v>1300</v>
      </c>
      <c r="FL1355" s="129">
        <f t="shared" si="3611"/>
        <v>1300</v>
      </c>
      <c r="FM1355" s="129">
        <f t="shared" si="3611"/>
        <v>1300</v>
      </c>
      <c r="FN1355" s="129">
        <f t="shared" si="3611"/>
        <v>1300</v>
      </c>
      <c r="FO1355" s="129">
        <f t="shared" si="3611"/>
        <v>1300</v>
      </c>
      <c r="FP1355" s="129">
        <f t="shared" si="3611"/>
        <v>1300</v>
      </c>
      <c r="FQ1355" s="129">
        <f t="shared" si="3611"/>
        <v>1300</v>
      </c>
      <c r="FR1355" s="129">
        <f t="shared" si="3611"/>
        <v>1300</v>
      </c>
      <c r="FS1355" s="129">
        <f t="shared" si="3611"/>
        <v>1300</v>
      </c>
      <c r="FT1355" s="129">
        <f t="shared" si="3611"/>
        <v>1300</v>
      </c>
      <c r="FU1355" s="129">
        <f t="shared" si="3611"/>
        <v>1300</v>
      </c>
      <c r="FV1355" s="129">
        <f t="shared" si="3611"/>
        <v>1300</v>
      </c>
      <c r="FW1355" s="129">
        <f t="shared" si="3611"/>
        <v>1300</v>
      </c>
      <c r="FX1355" s="129">
        <f t="shared" si="3611"/>
        <v>1300</v>
      </c>
      <c r="FY1355" s="129">
        <f t="shared" si="3611"/>
        <v>1300</v>
      </c>
      <c r="FZ1355" s="129">
        <f t="shared" si="3611"/>
        <v>1300</v>
      </c>
      <c r="GA1355" s="154">
        <f ca="1">GA1222</f>
        <v>36400</v>
      </c>
      <c r="GB1355" s="154">
        <f>GB1222</f>
        <v>26440</v>
      </c>
      <c r="GC1355" s="152" t="e">
        <v>#DIV/0!</v>
      </c>
      <c r="GD1355" s="129">
        <f>GD1222</f>
        <v>1300</v>
      </c>
      <c r="GE1355" s="129">
        <f t="shared" ref="GE1355:HG1355" si="3612">GE1222</f>
        <v>1300</v>
      </c>
      <c r="GF1355" s="129">
        <f t="shared" si="3612"/>
        <v>1300</v>
      </c>
      <c r="GG1355" s="129">
        <f t="shared" si="3612"/>
        <v>1300</v>
      </c>
      <c r="GH1355" s="129">
        <f t="shared" si="3612"/>
        <v>1300</v>
      </c>
      <c r="GI1355" s="129">
        <f t="shared" si="3612"/>
        <v>1300</v>
      </c>
      <c r="GJ1355" s="129">
        <f t="shared" si="3612"/>
        <v>1300</v>
      </c>
      <c r="GK1355" s="129">
        <f t="shared" si="3612"/>
        <v>1300</v>
      </c>
      <c r="GL1355" s="129">
        <f t="shared" si="3612"/>
        <v>1300</v>
      </c>
      <c r="GM1355" s="129">
        <f t="shared" si="3612"/>
        <v>1300</v>
      </c>
      <c r="GN1355" s="129">
        <f t="shared" si="3612"/>
        <v>1300</v>
      </c>
      <c r="GO1355" s="129">
        <f t="shared" si="3612"/>
        <v>1300</v>
      </c>
      <c r="GP1355" s="129">
        <f t="shared" si="3612"/>
        <v>1300</v>
      </c>
      <c r="GQ1355" s="129">
        <f t="shared" si="3612"/>
        <v>1300</v>
      </c>
      <c r="GR1355" s="129">
        <f t="shared" si="3612"/>
        <v>1300</v>
      </c>
      <c r="GS1355" s="129">
        <f t="shared" si="3612"/>
        <v>1300</v>
      </c>
      <c r="GT1355" s="129">
        <f t="shared" si="3612"/>
        <v>1300</v>
      </c>
      <c r="GU1355" s="129">
        <f t="shared" si="3612"/>
        <v>1300</v>
      </c>
      <c r="GV1355" s="129">
        <f t="shared" si="3612"/>
        <v>1300</v>
      </c>
      <c r="GW1355" s="129">
        <f t="shared" si="3612"/>
        <v>1300</v>
      </c>
      <c r="GX1355" s="129">
        <f t="shared" si="3612"/>
        <v>1300</v>
      </c>
      <c r="GY1355" s="129">
        <f t="shared" si="3612"/>
        <v>1300</v>
      </c>
      <c r="GZ1355" s="129">
        <f t="shared" si="3612"/>
        <v>1300</v>
      </c>
      <c r="HA1355" s="129">
        <f t="shared" si="3612"/>
        <v>1300</v>
      </c>
      <c r="HB1355" s="129">
        <f t="shared" si="3612"/>
        <v>1300</v>
      </c>
      <c r="HC1355" s="129">
        <f t="shared" si="3612"/>
        <v>1300</v>
      </c>
      <c r="HD1355" s="129">
        <f t="shared" si="3612"/>
        <v>1300</v>
      </c>
      <c r="HE1355" s="129">
        <f t="shared" si="3612"/>
        <v>1300</v>
      </c>
      <c r="HF1355" s="129">
        <f t="shared" si="3612"/>
        <v>0</v>
      </c>
      <c r="HG1355" s="129">
        <f t="shared" si="3612"/>
        <v>0</v>
      </c>
      <c r="HH1355" s="150"/>
      <c r="HI1355" s="150">
        <v>0</v>
      </c>
      <c r="HJ1355" s="152" t="e">
        <v>#DIV/0!</v>
      </c>
      <c r="HK1355" s="129">
        <f t="shared" ref="HK1355" si="3613">HK1222</f>
        <v>0</v>
      </c>
      <c r="HL1355" s="129">
        <f t="shared" ref="HL1355:HM1355" si="3614">HL1222</f>
        <v>0</v>
      </c>
      <c r="HM1355" s="129">
        <f t="shared" si="3614"/>
        <v>0</v>
      </c>
      <c r="HN1355" s="129">
        <f t="shared" ref="HN1355:IO1355" si="3615">HN1222</f>
        <v>0</v>
      </c>
      <c r="HO1355" s="129">
        <f t="shared" si="3615"/>
        <v>0</v>
      </c>
      <c r="HP1355" s="129">
        <f t="shared" si="3615"/>
        <v>0</v>
      </c>
      <c r="HQ1355" s="129">
        <f t="shared" si="3615"/>
        <v>0</v>
      </c>
      <c r="HR1355" s="129">
        <f t="shared" si="3615"/>
        <v>0</v>
      </c>
      <c r="HS1355" s="129">
        <f t="shared" si="3615"/>
        <v>0</v>
      </c>
      <c r="HT1355" s="129">
        <f t="shared" si="3615"/>
        <v>0</v>
      </c>
      <c r="HU1355" s="129">
        <f t="shared" si="3615"/>
        <v>0</v>
      </c>
      <c r="HV1355" s="129">
        <f t="shared" si="3615"/>
        <v>0</v>
      </c>
      <c r="HW1355" s="129">
        <f t="shared" si="3615"/>
        <v>0</v>
      </c>
      <c r="HX1355" s="129">
        <f t="shared" si="3615"/>
        <v>0</v>
      </c>
      <c r="HY1355" s="129">
        <f t="shared" si="3615"/>
        <v>0</v>
      </c>
      <c r="HZ1355" s="129">
        <f t="shared" si="3615"/>
        <v>0</v>
      </c>
      <c r="IA1355" s="129">
        <f t="shared" si="3615"/>
        <v>0</v>
      </c>
      <c r="IB1355" s="129">
        <f t="shared" si="3615"/>
        <v>0</v>
      </c>
      <c r="IC1355" s="129">
        <f t="shared" si="3615"/>
        <v>0</v>
      </c>
      <c r="ID1355" s="129">
        <f t="shared" si="3615"/>
        <v>0</v>
      </c>
      <c r="IE1355" s="129">
        <f t="shared" si="3615"/>
        <v>0</v>
      </c>
      <c r="IF1355" s="129">
        <f t="shared" si="3615"/>
        <v>0</v>
      </c>
      <c r="IG1355" s="129">
        <f t="shared" si="3615"/>
        <v>0</v>
      </c>
      <c r="IH1355" s="129">
        <f t="shared" si="3615"/>
        <v>0</v>
      </c>
      <c r="II1355" s="129">
        <f t="shared" si="3615"/>
        <v>0</v>
      </c>
      <c r="IJ1355" s="129">
        <f t="shared" si="3615"/>
        <v>0</v>
      </c>
      <c r="IK1355" s="129">
        <f t="shared" si="3615"/>
        <v>0</v>
      </c>
      <c r="IL1355" s="129">
        <f t="shared" si="3615"/>
        <v>0</v>
      </c>
      <c r="IM1355" s="129">
        <f t="shared" si="3615"/>
        <v>0</v>
      </c>
      <c r="IN1355" s="129">
        <f t="shared" si="3615"/>
        <v>0</v>
      </c>
      <c r="IO1355" s="129">
        <f t="shared" si="3615"/>
        <v>0</v>
      </c>
      <c r="IP1355" s="150"/>
      <c r="IQ1355" s="150">
        <v>0</v>
      </c>
      <c r="IR1355" s="152" t="e">
        <v>#DIV/0!</v>
      </c>
      <c r="IS1355" s="16"/>
      <c r="IT1355" s="16"/>
      <c r="IU1355" s="16"/>
      <c r="IV1355" s="16"/>
      <c r="IW1355" s="16"/>
      <c r="IX1355" s="16"/>
      <c r="IY1355" s="16"/>
      <c r="IZ1355" s="16"/>
      <c r="JA1355" s="16"/>
      <c r="JB1355" s="16"/>
      <c r="JC1355" s="16"/>
      <c r="JD1355" s="16"/>
      <c r="JE1355" s="16"/>
      <c r="JF1355" s="16"/>
      <c r="JG1355" s="16"/>
      <c r="JH1355" s="16"/>
      <c r="JI1355" s="16"/>
      <c r="JJ1355" s="16"/>
      <c r="JK1355" s="16"/>
      <c r="JL1355" s="16"/>
      <c r="JM1355" s="16"/>
      <c r="JN1355" s="16"/>
      <c r="JO1355" s="16"/>
      <c r="JP1355" s="16"/>
      <c r="JQ1355" s="16"/>
      <c r="JR1355" s="16"/>
      <c r="JS1355" s="16"/>
      <c r="JT1355" s="16"/>
      <c r="JU1355" s="23"/>
      <c r="JV1355" s="16"/>
      <c r="JW1355" s="150"/>
      <c r="JX1355" s="150">
        <v>0</v>
      </c>
      <c r="JY1355" s="152" t="e">
        <v>#DIV/0!</v>
      </c>
      <c r="JZ1355" s="16"/>
      <c r="KA1355" s="16"/>
      <c r="KB1355" s="16"/>
      <c r="KC1355" s="16"/>
      <c r="KD1355" s="16"/>
      <c r="KE1355" s="16"/>
      <c r="KF1355" s="16"/>
      <c r="KG1355" s="16"/>
      <c r="KH1355" s="16"/>
      <c r="KI1355" s="16"/>
      <c r="KJ1355" s="16"/>
      <c r="KK1355" s="16"/>
      <c r="KL1355" s="16"/>
      <c r="KM1355" s="16"/>
      <c r="KN1355" s="16"/>
      <c r="KO1355" s="16"/>
      <c r="KP1355" s="16"/>
      <c r="KQ1355" s="16"/>
      <c r="KR1355" s="16"/>
      <c r="KS1355" s="16"/>
      <c r="KT1355" s="16"/>
      <c r="KU1355" s="16"/>
      <c r="KV1355" s="16"/>
      <c r="KW1355" s="16"/>
      <c r="KX1355" s="16"/>
      <c r="KY1355" s="16"/>
      <c r="KZ1355" s="16"/>
      <c r="LA1355" s="16"/>
      <c r="LB1355" s="16"/>
      <c r="LC1355" s="16"/>
      <c r="LD1355" s="16"/>
      <c r="LE1355" s="150"/>
      <c r="LF1355" s="150">
        <v>0</v>
      </c>
      <c r="LG1355" s="152" t="e">
        <v>#DIV/0!</v>
      </c>
      <c r="LH1355" s="16"/>
      <c r="LI1355" s="16"/>
      <c r="LJ1355" s="16"/>
      <c r="LK1355" s="16"/>
      <c r="LL1355" s="16"/>
      <c r="LM1355" s="16"/>
      <c r="LN1355" s="16"/>
      <c r="LO1355" s="16"/>
      <c r="LP1355" s="16"/>
      <c r="LQ1355" s="16"/>
      <c r="LR1355" s="16"/>
      <c r="LS1355" s="16"/>
      <c r="LT1355" s="16"/>
      <c r="LU1355" s="16"/>
      <c r="LV1355" s="16"/>
      <c r="LW1355" s="16"/>
      <c r="LX1355" s="16"/>
      <c r="LY1355" s="16"/>
      <c r="LZ1355" s="16"/>
      <c r="MA1355" s="16"/>
      <c r="MB1355" s="16"/>
      <c r="MC1355" s="16"/>
      <c r="MD1355" s="16"/>
      <c r="ME1355" s="16"/>
      <c r="MF1355" s="16"/>
      <c r="MG1355" s="16"/>
      <c r="MH1355" s="16"/>
      <c r="MI1355" s="16"/>
      <c r="MJ1355" s="16"/>
      <c r="MK1355" s="16"/>
      <c r="ML1355" s="16"/>
    </row>
    <row r="1356" spans="1:350" ht="13.9" customHeight="1" outlineLevel="1" x14ac:dyDescent="0.2">
      <c r="A1356" s="186"/>
      <c r="B1356" s="182"/>
      <c r="C1356" s="155"/>
      <c r="D1356" s="155"/>
      <c r="E1356" s="155"/>
      <c r="F1356" s="155"/>
      <c r="G1356" s="176"/>
      <c r="H1356" s="171"/>
      <c r="I1356" s="171"/>
      <c r="J1356" s="155"/>
      <c r="K1356" s="155"/>
      <c r="L1356" s="173"/>
      <c r="M1356" s="173"/>
      <c r="N1356" s="178"/>
      <c r="O1356" s="157"/>
      <c r="P1356" s="17" t="s">
        <v>26</v>
      </c>
      <c r="Q1356" s="155"/>
      <c r="R1356" s="155"/>
      <c r="S1356" s="153"/>
      <c r="T1356" s="105">
        <f t="shared" si="3607"/>
        <v>0</v>
      </c>
      <c r="U1356" s="105">
        <f t="shared" si="3607"/>
        <v>0</v>
      </c>
      <c r="V1356" s="105">
        <f t="shared" si="3607"/>
        <v>0</v>
      </c>
      <c r="W1356" s="105">
        <f t="shared" si="3607"/>
        <v>0</v>
      </c>
      <c r="X1356" s="105">
        <f t="shared" si="3607"/>
        <v>0</v>
      </c>
      <c r="Y1356" s="105">
        <f t="shared" si="3607"/>
        <v>0</v>
      </c>
      <c r="Z1356" s="105">
        <f t="shared" si="3607"/>
        <v>0</v>
      </c>
      <c r="AA1356" s="105">
        <f t="shared" si="3607"/>
        <v>0</v>
      </c>
      <c r="AB1356" s="105">
        <f t="shared" si="3607"/>
        <v>0</v>
      </c>
      <c r="AC1356" s="105">
        <f t="shared" si="3607"/>
        <v>0</v>
      </c>
      <c r="AD1356" s="105">
        <f t="shared" si="3607"/>
        <v>0</v>
      </c>
      <c r="AE1356" s="105">
        <f t="shared" si="3607"/>
        <v>0</v>
      </c>
      <c r="AF1356" s="105">
        <f t="shared" si="3607"/>
        <v>0</v>
      </c>
      <c r="AG1356" s="105">
        <f t="shared" si="3607"/>
        <v>0</v>
      </c>
      <c r="AH1356" s="105">
        <f t="shared" si="3607"/>
        <v>0</v>
      </c>
      <c r="AI1356" s="105">
        <f t="shared" si="3607"/>
        <v>0</v>
      </c>
      <c r="AJ1356" s="105">
        <f t="shared" si="3607"/>
        <v>0</v>
      </c>
      <c r="AK1356" s="105">
        <f t="shared" si="3607"/>
        <v>0</v>
      </c>
      <c r="AL1356" s="105">
        <f t="shared" si="3607"/>
        <v>0</v>
      </c>
      <c r="AM1356" s="105">
        <f t="shared" si="3607"/>
        <v>0</v>
      </c>
      <c r="AN1356" s="105">
        <f t="shared" si="3607"/>
        <v>0</v>
      </c>
      <c r="AO1356" s="105">
        <f t="shared" si="3607"/>
        <v>0</v>
      </c>
      <c r="AP1356" s="105">
        <f t="shared" si="3607"/>
        <v>0</v>
      </c>
      <c r="AQ1356" s="105">
        <f t="shared" si="3607"/>
        <v>0</v>
      </c>
      <c r="AR1356" s="105">
        <f t="shared" si="3607"/>
        <v>0</v>
      </c>
      <c r="AS1356" s="105">
        <f t="shared" si="3607"/>
        <v>0</v>
      </c>
      <c r="AT1356" s="105">
        <f t="shared" si="3607"/>
        <v>0</v>
      </c>
      <c r="AU1356" s="105">
        <f t="shared" si="3607"/>
        <v>0</v>
      </c>
      <c r="AV1356" s="105">
        <f t="shared" si="3607"/>
        <v>0</v>
      </c>
      <c r="AW1356" s="105">
        <f>AW1223</f>
        <v>0</v>
      </c>
      <c r="AX1356" s="155"/>
      <c r="AY1356" s="155"/>
      <c r="AZ1356" s="153"/>
      <c r="BA1356" s="105">
        <f t="shared" ref="BA1356:CD1356" si="3616">BA1223</f>
        <v>0</v>
      </c>
      <c r="BB1356" s="105">
        <f t="shared" si="3616"/>
        <v>0</v>
      </c>
      <c r="BC1356" s="105">
        <f t="shared" si="3616"/>
        <v>0</v>
      </c>
      <c r="BD1356" s="105">
        <f t="shared" si="3616"/>
        <v>0</v>
      </c>
      <c r="BE1356" s="105">
        <f t="shared" si="3616"/>
        <v>0</v>
      </c>
      <c r="BF1356" s="105">
        <f t="shared" si="3616"/>
        <v>0</v>
      </c>
      <c r="BG1356" s="105">
        <f t="shared" si="3616"/>
        <v>0</v>
      </c>
      <c r="BH1356" s="105">
        <f t="shared" si="3616"/>
        <v>0</v>
      </c>
      <c r="BI1356" s="105">
        <f t="shared" si="3616"/>
        <v>0</v>
      </c>
      <c r="BJ1356" s="105">
        <f t="shared" si="3616"/>
        <v>0</v>
      </c>
      <c r="BK1356" s="105">
        <f t="shared" si="3616"/>
        <v>0</v>
      </c>
      <c r="BL1356" s="105">
        <f t="shared" si="3616"/>
        <v>0</v>
      </c>
      <c r="BM1356" s="105">
        <f t="shared" si="3616"/>
        <v>0</v>
      </c>
      <c r="BN1356" s="105">
        <f t="shared" si="3616"/>
        <v>0</v>
      </c>
      <c r="BO1356" s="105">
        <f t="shared" si="3616"/>
        <v>0</v>
      </c>
      <c r="BP1356" s="105">
        <f t="shared" si="3616"/>
        <v>0</v>
      </c>
      <c r="BQ1356" s="105">
        <f t="shared" si="3616"/>
        <v>0</v>
      </c>
      <c r="BR1356" s="105">
        <f t="shared" si="3616"/>
        <v>0</v>
      </c>
      <c r="BS1356" s="105">
        <f t="shared" si="3616"/>
        <v>0</v>
      </c>
      <c r="BT1356" s="105">
        <f t="shared" si="3616"/>
        <v>0</v>
      </c>
      <c r="BU1356" s="105">
        <f t="shared" si="3616"/>
        <v>0</v>
      </c>
      <c r="BV1356" s="105">
        <f t="shared" si="3616"/>
        <v>0</v>
      </c>
      <c r="BW1356" s="105">
        <f t="shared" si="3616"/>
        <v>0</v>
      </c>
      <c r="BX1356" s="105">
        <f t="shared" si="3616"/>
        <v>0</v>
      </c>
      <c r="BY1356" s="105">
        <f t="shared" si="3616"/>
        <v>0</v>
      </c>
      <c r="BZ1356" s="105">
        <f t="shared" si="3616"/>
        <v>0</v>
      </c>
      <c r="CA1356" s="105">
        <f t="shared" si="3616"/>
        <v>0</v>
      </c>
      <c r="CB1356" s="105">
        <f t="shared" si="3616"/>
        <v>0</v>
      </c>
      <c r="CC1356" s="105">
        <f t="shared" si="3616"/>
        <v>0</v>
      </c>
      <c r="CD1356" s="105">
        <f t="shared" si="3616"/>
        <v>0</v>
      </c>
      <c r="CE1356" s="105">
        <f>CE1223</f>
        <v>0</v>
      </c>
      <c r="CF1356" s="155"/>
      <c r="CG1356" s="155"/>
      <c r="CH1356" s="153"/>
      <c r="CI1356" s="105">
        <f>CI1223</f>
        <v>0</v>
      </c>
      <c r="CJ1356" s="105">
        <f t="shared" ref="CJ1356:DM1356" si="3617">CJ1223</f>
        <v>0</v>
      </c>
      <c r="CK1356" s="105">
        <f t="shared" si="3617"/>
        <v>0</v>
      </c>
      <c r="CL1356" s="105">
        <f t="shared" si="3617"/>
        <v>0</v>
      </c>
      <c r="CM1356" s="105">
        <f t="shared" si="3617"/>
        <v>0</v>
      </c>
      <c r="CN1356" s="105">
        <f t="shared" si="3617"/>
        <v>0</v>
      </c>
      <c r="CO1356" s="105">
        <f t="shared" si="3617"/>
        <v>0</v>
      </c>
      <c r="CP1356" s="105">
        <f t="shared" si="3617"/>
        <v>0</v>
      </c>
      <c r="CQ1356" s="105">
        <f t="shared" si="3617"/>
        <v>0</v>
      </c>
      <c r="CR1356" s="105">
        <f t="shared" si="3617"/>
        <v>0</v>
      </c>
      <c r="CS1356" s="105">
        <f t="shared" si="3617"/>
        <v>0</v>
      </c>
      <c r="CT1356" s="105">
        <f t="shared" si="3617"/>
        <v>0</v>
      </c>
      <c r="CU1356" s="105">
        <f t="shared" si="3617"/>
        <v>0</v>
      </c>
      <c r="CV1356" s="105">
        <f t="shared" si="3617"/>
        <v>0</v>
      </c>
      <c r="CW1356" s="105">
        <f t="shared" si="3617"/>
        <v>0</v>
      </c>
      <c r="CX1356" s="105">
        <f t="shared" si="3617"/>
        <v>0</v>
      </c>
      <c r="CY1356" s="105">
        <f t="shared" si="3617"/>
        <v>0</v>
      </c>
      <c r="CZ1356" s="105">
        <f t="shared" si="3617"/>
        <v>0</v>
      </c>
      <c r="DA1356" s="105">
        <f t="shared" si="3617"/>
        <v>0</v>
      </c>
      <c r="DB1356" s="105">
        <f t="shared" si="3617"/>
        <v>0</v>
      </c>
      <c r="DC1356" s="105">
        <f t="shared" si="3617"/>
        <v>0</v>
      </c>
      <c r="DD1356" s="105">
        <f t="shared" si="3617"/>
        <v>0</v>
      </c>
      <c r="DE1356" s="105">
        <f t="shared" si="3617"/>
        <v>0</v>
      </c>
      <c r="DF1356" s="105">
        <f t="shared" si="3617"/>
        <v>0</v>
      </c>
      <c r="DG1356" s="105">
        <f t="shared" si="3617"/>
        <v>0</v>
      </c>
      <c r="DH1356" s="109">
        <f t="shared" si="3617"/>
        <v>0</v>
      </c>
      <c r="DI1356" s="105">
        <f t="shared" si="3617"/>
        <v>0</v>
      </c>
      <c r="DJ1356" s="105">
        <f t="shared" si="3617"/>
        <v>0</v>
      </c>
      <c r="DK1356" s="105">
        <f t="shared" si="3617"/>
        <v>0</v>
      </c>
      <c r="DL1356" s="105">
        <f t="shared" si="3617"/>
        <v>0</v>
      </c>
      <c r="DM1356" s="105">
        <f t="shared" si="3617"/>
        <v>0</v>
      </c>
      <c r="DN1356" s="155"/>
      <c r="DO1356" s="155"/>
      <c r="DP1356" s="153"/>
      <c r="DQ1356" s="105">
        <f t="shared" ref="DQ1356:ER1356" si="3618">DQ1223</f>
        <v>0</v>
      </c>
      <c r="DR1356" s="105">
        <f t="shared" si="3618"/>
        <v>0</v>
      </c>
      <c r="DS1356" s="105">
        <f t="shared" si="3618"/>
        <v>0</v>
      </c>
      <c r="DT1356" s="105">
        <f t="shared" si="3618"/>
        <v>0</v>
      </c>
      <c r="DU1356" s="105">
        <f t="shared" si="3618"/>
        <v>0</v>
      </c>
      <c r="DV1356" s="105">
        <f t="shared" si="3618"/>
        <v>0</v>
      </c>
      <c r="DW1356" s="105">
        <f t="shared" si="3618"/>
        <v>0</v>
      </c>
      <c r="DX1356" s="105">
        <f t="shared" si="3618"/>
        <v>0</v>
      </c>
      <c r="DY1356" s="105">
        <f t="shared" si="3618"/>
        <v>0</v>
      </c>
      <c r="DZ1356" s="105">
        <f t="shared" si="3618"/>
        <v>0</v>
      </c>
      <c r="EA1356" s="105">
        <f t="shared" si="3618"/>
        <v>0</v>
      </c>
      <c r="EB1356" s="105">
        <f t="shared" si="3618"/>
        <v>0</v>
      </c>
      <c r="EC1356" s="105">
        <f t="shared" si="3618"/>
        <v>0</v>
      </c>
      <c r="ED1356" s="105">
        <f t="shared" si="3618"/>
        <v>0</v>
      </c>
      <c r="EE1356" s="105">
        <f t="shared" si="3618"/>
        <v>0</v>
      </c>
      <c r="EF1356" s="105">
        <f t="shared" si="3618"/>
        <v>0</v>
      </c>
      <c r="EG1356" s="105">
        <f t="shared" si="3618"/>
        <v>0</v>
      </c>
      <c r="EH1356" s="105">
        <f t="shared" si="3618"/>
        <v>0</v>
      </c>
      <c r="EI1356" s="105">
        <f t="shared" si="3618"/>
        <v>0</v>
      </c>
      <c r="EJ1356" s="105">
        <f t="shared" si="3618"/>
        <v>0</v>
      </c>
      <c r="EK1356" s="105">
        <f t="shared" si="3618"/>
        <v>0</v>
      </c>
      <c r="EL1356" s="105">
        <f t="shared" si="3618"/>
        <v>0</v>
      </c>
      <c r="EM1356" s="105">
        <f t="shared" si="3618"/>
        <v>0</v>
      </c>
      <c r="EN1356" s="105">
        <f t="shared" si="3618"/>
        <v>0</v>
      </c>
      <c r="EO1356" s="105">
        <f t="shared" si="3618"/>
        <v>0</v>
      </c>
      <c r="EP1356" s="105">
        <f t="shared" si="3618"/>
        <v>0</v>
      </c>
      <c r="EQ1356" s="105">
        <f t="shared" si="3618"/>
        <v>0</v>
      </c>
      <c r="ER1356" s="105">
        <f t="shared" si="3618"/>
        <v>0</v>
      </c>
      <c r="ES1356" s="155"/>
      <c r="ET1356" s="155"/>
      <c r="EU1356" s="153"/>
      <c r="EV1356" s="125">
        <f>EV1223</f>
        <v>0</v>
      </c>
      <c r="EW1356" s="125">
        <f t="shared" ref="EW1356:FZ1356" si="3619">EW1223</f>
        <v>0</v>
      </c>
      <c r="EX1356" s="125">
        <f t="shared" si="3619"/>
        <v>0</v>
      </c>
      <c r="EY1356" s="125">
        <f t="shared" si="3619"/>
        <v>0</v>
      </c>
      <c r="EZ1356" s="125">
        <f t="shared" si="3619"/>
        <v>0</v>
      </c>
      <c r="FA1356" s="125">
        <f t="shared" si="3619"/>
        <v>0</v>
      </c>
      <c r="FB1356" s="125">
        <f t="shared" si="3619"/>
        <v>0</v>
      </c>
      <c r="FC1356" s="125">
        <f t="shared" si="3619"/>
        <v>0</v>
      </c>
      <c r="FD1356" s="125">
        <f t="shared" si="3619"/>
        <v>0</v>
      </c>
      <c r="FE1356" s="131">
        <f t="shared" si="3619"/>
        <v>1170</v>
      </c>
      <c r="FF1356" s="142">
        <f t="shared" si="3619"/>
        <v>1100</v>
      </c>
      <c r="FG1356" s="125">
        <f t="shared" si="3619"/>
        <v>450</v>
      </c>
      <c r="FH1356" s="125">
        <f t="shared" si="3619"/>
        <v>450</v>
      </c>
      <c r="FI1356" s="125">
        <f t="shared" si="3619"/>
        <v>1280</v>
      </c>
      <c r="FJ1356" s="125">
        <f t="shared" si="3619"/>
        <v>0</v>
      </c>
      <c r="FK1356" s="125">
        <f t="shared" si="3619"/>
        <v>2750</v>
      </c>
      <c r="FL1356" s="125">
        <f t="shared" si="3619"/>
        <v>3930</v>
      </c>
      <c r="FM1356" s="125">
        <f t="shared" si="3619"/>
        <v>1170</v>
      </c>
      <c r="FN1356" s="125">
        <f t="shared" si="3619"/>
        <v>650</v>
      </c>
      <c r="FO1356" s="125">
        <f t="shared" si="3619"/>
        <v>3100</v>
      </c>
      <c r="FP1356" s="125">
        <f t="shared" si="3619"/>
        <v>1185</v>
      </c>
      <c r="FQ1356" s="125">
        <f t="shared" si="3619"/>
        <v>1100</v>
      </c>
      <c r="FR1356" s="125">
        <f t="shared" si="3619"/>
        <v>580</v>
      </c>
      <c r="FS1356" s="125">
        <f t="shared" si="3619"/>
        <v>0</v>
      </c>
      <c r="FT1356" s="125">
        <f t="shared" si="3619"/>
        <v>2855</v>
      </c>
      <c r="FU1356" s="125">
        <f t="shared" si="3619"/>
        <v>818</v>
      </c>
      <c r="FV1356" s="125">
        <f t="shared" si="3619"/>
        <v>1750</v>
      </c>
      <c r="FW1356" s="125">
        <f t="shared" si="3619"/>
        <v>1525</v>
      </c>
      <c r="FX1356" s="125">
        <f t="shared" si="3619"/>
        <v>600</v>
      </c>
      <c r="FY1356" s="125">
        <f t="shared" si="3619"/>
        <v>1500</v>
      </c>
      <c r="FZ1356" s="125">
        <f t="shared" si="3619"/>
        <v>930</v>
      </c>
      <c r="GA1356" s="155"/>
      <c r="GB1356" s="155"/>
      <c r="GC1356" s="153"/>
      <c r="GD1356" s="141">
        <f>GD1223</f>
        <v>1180</v>
      </c>
      <c r="GE1356" s="141">
        <f t="shared" ref="GE1356:HG1356" si="3620">GE1223</f>
        <v>1500</v>
      </c>
      <c r="GF1356" s="141">
        <f t="shared" si="3620"/>
        <v>1170</v>
      </c>
      <c r="GG1356" s="141">
        <f t="shared" si="3620"/>
        <v>1460</v>
      </c>
      <c r="GH1356" s="141">
        <f t="shared" si="3620"/>
        <v>1200</v>
      </c>
      <c r="GI1356" s="141">
        <f t="shared" si="3620"/>
        <v>0</v>
      </c>
      <c r="GJ1356" s="141">
        <f t="shared" si="3620"/>
        <v>3040</v>
      </c>
      <c r="GK1356" s="141">
        <f t="shared" si="3620"/>
        <v>0</v>
      </c>
      <c r="GL1356" s="141">
        <f t="shared" si="3620"/>
        <v>0</v>
      </c>
      <c r="GM1356" s="141">
        <f t="shared" si="3620"/>
        <v>0</v>
      </c>
      <c r="GN1356" s="141">
        <f t="shared" si="3620"/>
        <v>700</v>
      </c>
      <c r="GO1356" s="141">
        <f t="shared" si="3620"/>
        <v>690</v>
      </c>
      <c r="GP1356" s="141">
        <f t="shared" si="3620"/>
        <v>0</v>
      </c>
      <c r="GQ1356" s="141">
        <f t="shared" si="3620"/>
        <v>400</v>
      </c>
      <c r="GR1356" s="141">
        <f t="shared" si="3620"/>
        <v>400</v>
      </c>
      <c r="GS1356" s="141">
        <f t="shared" si="3620"/>
        <v>950</v>
      </c>
      <c r="GT1356" s="141">
        <f t="shared" si="3620"/>
        <v>2810</v>
      </c>
      <c r="GU1356" s="141">
        <f t="shared" si="3620"/>
        <v>0</v>
      </c>
      <c r="GV1356" s="141">
        <f t="shared" si="3620"/>
        <v>2500</v>
      </c>
      <c r="GW1356" s="141">
        <f t="shared" si="3620"/>
        <v>0</v>
      </c>
      <c r="GX1356" s="141">
        <f t="shared" si="3620"/>
        <v>0</v>
      </c>
      <c r="GY1356" s="141">
        <f t="shared" si="3620"/>
        <v>600</v>
      </c>
      <c r="GZ1356" s="141">
        <f t="shared" si="3620"/>
        <v>1000</v>
      </c>
      <c r="HA1356" s="141">
        <f t="shared" si="3620"/>
        <v>1000</v>
      </c>
      <c r="HB1356" s="141">
        <f t="shared" si="3620"/>
        <v>800</v>
      </c>
      <c r="HC1356" s="141">
        <f t="shared" si="3620"/>
        <v>320</v>
      </c>
      <c r="HD1356" s="141">
        <f t="shared" si="3620"/>
        <v>0</v>
      </c>
      <c r="HE1356" s="141">
        <f t="shared" si="3620"/>
        <v>520</v>
      </c>
      <c r="HF1356" s="141">
        <f t="shared" si="3620"/>
        <v>2330</v>
      </c>
      <c r="HG1356" s="141">
        <f t="shared" si="3620"/>
        <v>1870</v>
      </c>
      <c r="HH1356" s="151"/>
      <c r="HI1356" s="151"/>
      <c r="HJ1356" s="153"/>
      <c r="HK1356" s="141">
        <f t="shared" ref="HK1356" si="3621">HK1223</f>
        <v>765</v>
      </c>
      <c r="HL1356" s="141">
        <f t="shared" ref="HL1356:HM1356" si="3622">HL1223</f>
        <v>700</v>
      </c>
      <c r="HM1356" s="141">
        <f t="shared" si="3622"/>
        <v>1020</v>
      </c>
      <c r="HN1356" s="141">
        <f t="shared" ref="HN1356:HO1356" si="3623">HN1223</f>
        <v>0</v>
      </c>
      <c r="HO1356" s="141">
        <f t="shared" si="3623"/>
        <v>0</v>
      </c>
      <c r="HP1356" s="141">
        <f t="shared" ref="HP1356:IO1356" si="3624">HP1223</f>
        <v>1270</v>
      </c>
      <c r="HQ1356" s="141">
        <f t="shared" si="3624"/>
        <v>400</v>
      </c>
      <c r="HR1356" s="141">
        <f t="shared" si="3624"/>
        <v>0</v>
      </c>
      <c r="HS1356" s="141">
        <f t="shared" si="3624"/>
        <v>0</v>
      </c>
      <c r="HT1356" s="141">
        <f t="shared" si="3624"/>
        <v>200</v>
      </c>
      <c r="HU1356" s="141">
        <f t="shared" si="3624"/>
        <v>0</v>
      </c>
      <c r="HV1356" s="141">
        <f t="shared" si="3624"/>
        <v>1600</v>
      </c>
      <c r="HW1356" s="141">
        <f t="shared" si="3624"/>
        <v>1050</v>
      </c>
      <c r="HX1356" s="141">
        <f t="shared" si="3624"/>
        <v>1300</v>
      </c>
      <c r="HY1356" s="141">
        <f t="shared" si="3624"/>
        <v>1100</v>
      </c>
      <c r="HZ1356" s="141">
        <f t="shared" si="3624"/>
        <v>0</v>
      </c>
      <c r="IA1356" s="141">
        <f t="shared" si="3624"/>
        <v>0</v>
      </c>
      <c r="IB1356" s="141">
        <f t="shared" si="3624"/>
        <v>0</v>
      </c>
      <c r="IC1356" s="141">
        <f t="shared" si="3624"/>
        <v>2610</v>
      </c>
      <c r="ID1356" s="141">
        <f t="shared" si="3624"/>
        <v>0</v>
      </c>
      <c r="IE1356" s="141">
        <f t="shared" si="3624"/>
        <v>1315</v>
      </c>
      <c r="IF1356" s="141">
        <f t="shared" si="3624"/>
        <v>0</v>
      </c>
      <c r="IG1356" s="141">
        <f t="shared" si="3624"/>
        <v>800</v>
      </c>
      <c r="IH1356" s="141">
        <f t="shared" si="3624"/>
        <v>0</v>
      </c>
      <c r="II1356" s="141">
        <f t="shared" si="3624"/>
        <v>0</v>
      </c>
      <c r="IJ1356" s="141">
        <f t="shared" si="3624"/>
        <v>600</v>
      </c>
      <c r="IK1356" s="141">
        <f t="shared" si="3624"/>
        <v>750</v>
      </c>
      <c r="IL1356" s="141">
        <f t="shared" si="3624"/>
        <v>0</v>
      </c>
      <c r="IM1356" s="141">
        <f t="shared" si="3624"/>
        <v>500</v>
      </c>
      <c r="IN1356" s="141">
        <f t="shared" si="3624"/>
        <v>2300</v>
      </c>
      <c r="IO1356" s="141">
        <f t="shared" si="3624"/>
        <v>0</v>
      </c>
      <c r="IP1356" s="151"/>
      <c r="IQ1356" s="151"/>
      <c r="IR1356" s="153"/>
      <c r="IS1356" s="24"/>
      <c r="IT1356" s="24"/>
      <c r="IU1356" s="24"/>
      <c r="IV1356" s="24"/>
      <c r="IW1356" s="24"/>
      <c r="IX1356" s="24"/>
      <c r="IY1356" s="24"/>
      <c r="IZ1356" s="24"/>
      <c r="JA1356" s="24"/>
      <c r="JB1356" s="24"/>
      <c r="JC1356" s="24"/>
      <c r="JD1356" s="24"/>
      <c r="JE1356" s="24"/>
      <c r="JF1356" s="24"/>
      <c r="JG1356" s="24"/>
      <c r="JH1356" s="24"/>
      <c r="JI1356" s="24"/>
      <c r="JJ1356" s="24"/>
      <c r="JK1356" s="24"/>
      <c r="JL1356" s="24"/>
      <c r="JM1356" s="24"/>
      <c r="JN1356" s="24"/>
      <c r="JO1356" s="24"/>
      <c r="JP1356" s="24"/>
      <c r="JQ1356" s="24"/>
      <c r="JR1356" s="24"/>
      <c r="JS1356" s="24"/>
      <c r="JT1356" s="24"/>
      <c r="JU1356" s="25"/>
      <c r="JV1356" s="24"/>
      <c r="JW1356" s="151"/>
      <c r="JX1356" s="151"/>
      <c r="JY1356" s="153"/>
      <c r="JZ1356" s="24"/>
      <c r="KA1356" s="24"/>
      <c r="KB1356" s="24"/>
      <c r="KC1356" s="24"/>
      <c r="KD1356" s="24"/>
      <c r="KE1356" s="24"/>
      <c r="KF1356" s="24"/>
      <c r="KG1356" s="24"/>
      <c r="KH1356" s="24"/>
      <c r="KI1356" s="24"/>
      <c r="KJ1356" s="24"/>
      <c r="KK1356" s="24"/>
      <c r="KL1356" s="24"/>
      <c r="KM1356" s="24"/>
      <c r="KN1356" s="24"/>
      <c r="KO1356" s="24"/>
      <c r="KP1356" s="24"/>
      <c r="KQ1356" s="24"/>
      <c r="KR1356" s="24"/>
      <c r="KS1356" s="24"/>
      <c r="KT1356" s="24"/>
      <c r="KU1356" s="24"/>
      <c r="KV1356" s="24"/>
      <c r="KW1356" s="24"/>
      <c r="KX1356" s="24"/>
      <c r="KY1356" s="24"/>
      <c r="KZ1356" s="24"/>
      <c r="LA1356" s="24"/>
      <c r="LB1356" s="24"/>
      <c r="LC1356" s="24"/>
      <c r="LD1356" s="24"/>
      <c r="LE1356" s="151"/>
      <c r="LF1356" s="151"/>
      <c r="LG1356" s="153"/>
      <c r="LH1356" s="24"/>
      <c r="LI1356" s="24"/>
      <c r="LJ1356" s="24"/>
      <c r="LK1356" s="24"/>
      <c r="LL1356" s="24"/>
      <c r="LM1356" s="24"/>
      <c r="LN1356" s="24"/>
      <c r="LO1356" s="24"/>
      <c r="LP1356" s="24"/>
      <c r="LQ1356" s="24"/>
      <c r="LR1356" s="24"/>
      <c r="LS1356" s="24"/>
      <c r="LT1356" s="24"/>
      <c r="LU1356" s="24"/>
      <c r="LV1356" s="24"/>
      <c r="LW1356" s="24"/>
      <c r="LX1356" s="24"/>
      <c r="LY1356" s="24"/>
      <c r="LZ1356" s="24"/>
      <c r="MA1356" s="24"/>
      <c r="MB1356" s="24"/>
      <c r="MC1356" s="24"/>
      <c r="MD1356" s="24"/>
      <c r="ME1356" s="24"/>
      <c r="MF1356" s="24"/>
      <c r="MG1356" s="24"/>
      <c r="MH1356" s="24"/>
      <c r="MI1356" s="24"/>
      <c r="MJ1356" s="24"/>
      <c r="MK1356" s="24"/>
      <c r="ML1356" s="24"/>
    </row>
    <row r="1357" spans="1:350" ht="13.9" customHeight="1" outlineLevel="1" x14ac:dyDescent="0.2">
      <c r="A1357" s="185" t="s">
        <v>30</v>
      </c>
      <c r="B1357" s="181" t="s">
        <v>1218</v>
      </c>
      <c r="C1357" s="154" t="s">
        <v>59</v>
      </c>
      <c r="D1357" s="154">
        <f>D1230</f>
        <v>60</v>
      </c>
      <c r="E1357" s="154">
        <f>E1232</f>
        <v>0</v>
      </c>
      <c r="F1357" s="154">
        <f>F1232</f>
        <v>100</v>
      </c>
      <c r="G1357" s="175" t="s">
        <v>922</v>
      </c>
      <c r="H1357" s="170">
        <v>41671</v>
      </c>
      <c r="I1357" s="170">
        <v>41743</v>
      </c>
      <c r="J1357" s="154">
        <f ca="1">J1230</f>
        <v>62</v>
      </c>
      <c r="K1357" s="154">
        <f>K1230</f>
        <v>0</v>
      </c>
      <c r="L1357" s="172">
        <f ca="1">K1357/J1357</f>
        <v>0</v>
      </c>
      <c r="M1357" s="172">
        <f>K1357/D1357</f>
        <v>0</v>
      </c>
      <c r="N1357" s="177">
        <f ca="1">SUMIF(HK8:IO9,$O$5,HK1358:IO1358)-SUMIF(HK8:IO9,$Q$5,HK1358:IO1358)</f>
        <v>0</v>
      </c>
      <c r="O1357" s="154"/>
      <c r="P1357" s="16" t="s">
        <v>25</v>
      </c>
      <c r="Q1357" s="154">
        <f>Q1230</f>
        <v>0</v>
      </c>
      <c r="R1357" s="154">
        <f>R1230</f>
        <v>0</v>
      </c>
      <c r="S1357" s="152" t="e">
        <f>R1357/Q1357</f>
        <v>#DIV/0!</v>
      </c>
      <c r="T1357" s="104">
        <f t="shared" ref="T1357:AV1358" si="3625">T1232</f>
        <v>0</v>
      </c>
      <c r="U1357" s="104">
        <f t="shared" si="3625"/>
        <v>0</v>
      </c>
      <c r="V1357" s="104">
        <f t="shared" si="3625"/>
        <v>0</v>
      </c>
      <c r="W1357" s="104">
        <f t="shared" si="3625"/>
        <v>0</v>
      </c>
      <c r="X1357" s="104">
        <f t="shared" si="3625"/>
        <v>0</v>
      </c>
      <c r="Y1357" s="104">
        <f t="shared" si="3625"/>
        <v>0</v>
      </c>
      <c r="Z1357" s="104">
        <f t="shared" si="3625"/>
        <v>0</v>
      </c>
      <c r="AA1357" s="104">
        <f t="shared" si="3625"/>
        <v>0</v>
      </c>
      <c r="AB1357" s="104">
        <f t="shared" si="3625"/>
        <v>0</v>
      </c>
      <c r="AC1357" s="104">
        <f t="shared" si="3625"/>
        <v>0</v>
      </c>
      <c r="AD1357" s="104">
        <f t="shared" si="3625"/>
        <v>0</v>
      </c>
      <c r="AE1357" s="104">
        <f t="shared" si="3625"/>
        <v>0</v>
      </c>
      <c r="AF1357" s="104">
        <f t="shared" si="3625"/>
        <v>0</v>
      </c>
      <c r="AG1357" s="104">
        <f t="shared" si="3625"/>
        <v>0</v>
      </c>
      <c r="AH1357" s="104">
        <f t="shared" si="3625"/>
        <v>0</v>
      </c>
      <c r="AI1357" s="104">
        <f t="shared" si="3625"/>
        <v>0</v>
      </c>
      <c r="AJ1357" s="104">
        <f t="shared" si="3625"/>
        <v>0</v>
      </c>
      <c r="AK1357" s="104">
        <f t="shared" si="3625"/>
        <v>0</v>
      </c>
      <c r="AL1357" s="104">
        <f t="shared" si="3625"/>
        <v>0</v>
      </c>
      <c r="AM1357" s="104">
        <f t="shared" si="3625"/>
        <v>0</v>
      </c>
      <c r="AN1357" s="104">
        <f t="shared" si="3625"/>
        <v>0</v>
      </c>
      <c r="AO1357" s="104">
        <f t="shared" si="3625"/>
        <v>0</v>
      </c>
      <c r="AP1357" s="104">
        <f t="shared" si="3625"/>
        <v>0</v>
      </c>
      <c r="AQ1357" s="104">
        <f t="shared" si="3625"/>
        <v>0</v>
      </c>
      <c r="AR1357" s="104">
        <f t="shared" si="3625"/>
        <v>0</v>
      </c>
      <c r="AS1357" s="104">
        <f t="shared" si="3625"/>
        <v>0</v>
      </c>
      <c r="AT1357" s="104">
        <f t="shared" si="3625"/>
        <v>0</v>
      </c>
      <c r="AU1357" s="104">
        <f t="shared" si="3625"/>
        <v>0</v>
      </c>
      <c r="AV1357" s="104">
        <f t="shared" si="3625"/>
        <v>0</v>
      </c>
      <c r="AW1357" s="104">
        <f>AW1232</f>
        <v>0</v>
      </c>
      <c r="AX1357" s="154">
        <f ca="1">AX1230</f>
        <v>0</v>
      </c>
      <c r="AY1357" s="154">
        <f>AY1230</f>
        <v>0</v>
      </c>
      <c r="AZ1357" s="152" t="e">
        <f ca="1">AY1357/AX1357</f>
        <v>#DIV/0!</v>
      </c>
      <c r="BA1357" s="104">
        <f t="shared" ref="BA1357:CD1357" si="3626">BA1232</f>
        <v>0</v>
      </c>
      <c r="BB1357" s="104">
        <f t="shared" si="3626"/>
        <v>0</v>
      </c>
      <c r="BC1357" s="104">
        <f t="shared" si="3626"/>
        <v>0</v>
      </c>
      <c r="BD1357" s="104">
        <f t="shared" si="3626"/>
        <v>0</v>
      </c>
      <c r="BE1357" s="104">
        <f t="shared" si="3626"/>
        <v>0</v>
      </c>
      <c r="BF1357" s="104">
        <f t="shared" si="3626"/>
        <v>0</v>
      </c>
      <c r="BG1357" s="104">
        <f t="shared" si="3626"/>
        <v>0</v>
      </c>
      <c r="BH1357" s="104">
        <f t="shared" si="3626"/>
        <v>0</v>
      </c>
      <c r="BI1357" s="104">
        <f t="shared" si="3626"/>
        <v>0</v>
      </c>
      <c r="BJ1357" s="104">
        <f t="shared" si="3626"/>
        <v>0</v>
      </c>
      <c r="BK1357" s="104">
        <f t="shared" si="3626"/>
        <v>0</v>
      </c>
      <c r="BL1357" s="104">
        <f t="shared" si="3626"/>
        <v>0</v>
      </c>
      <c r="BM1357" s="104">
        <f t="shared" si="3626"/>
        <v>0</v>
      </c>
      <c r="BN1357" s="104">
        <f t="shared" si="3626"/>
        <v>0</v>
      </c>
      <c r="BO1357" s="104">
        <f t="shared" si="3626"/>
        <v>0</v>
      </c>
      <c r="BP1357" s="104">
        <f t="shared" si="3626"/>
        <v>0</v>
      </c>
      <c r="BQ1357" s="104">
        <f t="shared" si="3626"/>
        <v>0</v>
      </c>
      <c r="BR1357" s="104">
        <f t="shared" si="3626"/>
        <v>0</v>
      </c>
      <c r="BS1357" s="104">
        <f t="shared" si="3626"/>
        <v>0</v>
      </c>
      <c r="BT1357" s="104">
        <f t="shared" si="3626"/>
        <v>0</v>
      </c>
      <c r="BU1357" s="104">
        <f t="shared" si="3626"/>
        <v>0</v>
      </c>
      <c r="BV1357" s="104">
        <f t="shared" si="3626"/>
        <v>0</v>
      </c>
      <c r="BW1357" s="104">
        <f t="shared" si="3626"/>
        <v>0</v>
      </c>
      <c r="BX1357" s="104">
        <f t="shared" si="3626"/>
        <v>0</v>
      </c>
      <c r="BY1357" s="104">
        <f t="shared" si="3626"/>
        <v>0</v>
      </c>
      <c r="BZ1357" s="104">
        <f t="shared" si="3626"/>
        <v>0</v>
      </c>
      <c r="CA1357" s="104">
        <f t="shared" si="3626"/>
        <v>0</v>
      </c>
      <c r="CB1357" s="104">
        <f t="shared" si="3626"/>
        <v>0</v>
      </c>
      <c r="CC1357" s="104">
        <f t="shared" si="3626"/>
        <v>0</v>
      </c>
      <c r="CD1357" s="104">
        <f t="shared" si="3626"/>
        <v>0</v>
      </c>
      <c r="CE1357" s="104">
        <f>CE1232</f>
        <v>0</v>
      </c>
      <c r="CF1357" s="154">
        <f>CF1230</f>
        <v>0</v>
      </c>
      <c r="CG1357" s="154">
        <f>CG1230</f>
        <v>0</v>
      </c>
      <c r="CH1357" s="152" t="e">
        <f>CG1357/CF1357</f>
        <v>#DIV/0!</v>
      </c>
      <c r="CI1357" s="104">
        <f>CI1232</f>
        <v>0</v>
      </c>
      <c r="CJ1357" s="104">
        <f t="shared" ref="CJ1357:DM1357" si="3627">CJ1232</f>
        <v>0</v>
      </c>
      <c r="CK1357" s="104">
        <f t="shared" si="3627"/>
        <v>0</v>
      </c>
      <c r="CL1357" s="104">
        <f t="shared" si="3627"/>
        <v>0</v>
      </c>
      <c r="CM1357" s="104">
        <f t="shared" si="3627"/>
        <v>0</v>
      </c>
      <c r="CN1357" s="104">
        <f t="shared" si="3627"/>
        <v>0</v>
      </c>
      <c r="CO1357" s="104">
        <f t="shared" si="3627"/>
        <v>0</v>
      </c>
      <c r="CP1357" s="104">
        <f t="shared" si="3627"/>
        <v>0</v>
      </c>
      <c r="CQ1357" s="104">
        <f t="shared" si="3627"/>
        <v>0</v>
      </c>
      <c r="CR1357" s="104">
        <f t="shared" si="3627"/>
        <v>0</v>
      </c>
      <c r="CS1357" s="104">
        <f t="shared" si="3627"/>
        <v>0</v>
      </c>
      <c r="CT1357" s="104">
        <f t="shared" si="3627"/>
        <v>0</v>
      </c>
      <c r="CU1357" s="104">
        <f t="shared" si="3627"/>
        <v>0</v>
      </c>
      <c r="CV1357" s="104">
        <f t="shared" si="3627"/>
        <v>0</v>
      </c>
      <c r="CW1357" s="104">
        <f t="shared" si="3627"/>
        <v>0</v>
      </c>
      <c r="CX1357" s="104">
        <f t="shared" si="3627"/>
        <v>0</v>
      </c>
      <c r="CY1357" s="104">
        <f t="shared" si="3627"/>
        <v>0</v>
      </c>
      <c r="CZ1357" s="104">
        <f t="shared" si="3627"/>
        <v>0</v>
      </c>
      <c r="DA1357" s="104">
        <f t="shared" si="3627"/>
        <v>0</v>
      </c>
      <c r="DB1357" s="104">
        <f t="shared" si="3627"/>
        <v>0</v>
      </c>
      <c r="DC1357" s="104">
        <f t="shared" si="3627"/>
        <v>0</v>
      </c>
      <c r="DD1357" s="104">
        <f t="shared" si="3627"/>
        <v>0</v>
      </c>
      <c r="DE1357" s="104">
        <f t="shared" si="3627"/>
        <v>0</v>
      </c>
      <c r="DF1357" s="104">
        <f t="shared" si="3627"/>
        <v>0</v>
      </c>
      <c r="DG1357" s="104">
        <f t="shared" si="3627"/>
        <v>0</v>
      </c>
      <c r="DH1357" s="104">
        <f t="shared" si="3627"/>
        <v>0</v>
      </c>
      <c r="DI1357" s="104">
        <f t="shared" si="3627"/>
        <v>0</v>
      </c>
      <c r="DJ1357" s="104">
        <f t="shared" si="3627"/>
        <v>0</v>
      </c>
      <c r="DK1357" s="104">
        <f t="shared" si="3627"/>
        <v>0</v>
      </c>
      <c r="DL1357" s="104">
        <f t="shared" si="3627"/>
        <v>0</v>
      </c>
      <c r="DM1357" s="104">
        <f t="shared" si="3627"/>
        <v>0</v>
      </c>
      <c r="DN1357" s="154">
        <f>DN1230</f>
        <v>0</v>
      </c>
      <c r="DO1357" s="154">
        <f>DO1230</f>
        <v>0</v>
      </c>
      <c r="DP1357" s="152" t="e">
        <f>DO1357/DN1357</f>
        <v>#DIV/0!</v>
      </c>
      <c r="DQ1357" s="104">
        <f t="shared" ref="DQ1357:ER1357" si="3628">DQ1232</f>
        <v>0</v>
      </c>
      <c r="DR1357" s="104">
        <f t="shared" si="3628"/>
        <v>0</v>
      </c>
      <c r="DS1357" s="104">
        <f t="shared" si="3628"/>
        <v>0</v>
      </c>
      <c r="DT1357" s="104">
        <f t="shared" si="3628"/>
        <v>0</v>
      </c>
      <c r="DU1357" s="104">
        <f t="shared" si="3628"/>
        <v>0</v>
      </c>
      <c r="DV1357" s="104">
        <f t="shared" si="3628"/>
        <v>0</v>
      </c>
      <c r="DW1357" s="104">
        <f t="shared" si="3628"/>
        <v>0</v>
      </c>
      <c r="DX1357" s="104">
        <f t="shared" si="3628"/>
        <v>0</v>
      </c>
      <c r="DY1357" s="104">
        <f t="shared" si="3628"/>
        <v>0</v>
      </c>
      <c r="DZ1357" s="104">
        <f t="shared" si="3628"/>
        <v>0</v>
      </c>
      <c r="EA1357" s="104">
        <f t="shared" si="3628"/>
        <v>0</v>
      </c>
      <c r="EB1357" s="104">
        <f t="shared" si="3628"/>
        <v>0</v>
      </c>
      <c r="EC1357" s="104">
        <f t="shared" si="3628"/>
        <v>0</v>
      </c>
      <c r="ED1357" s="104">
        <f t="shared" si="3628"/>
        <v>0</v>
      </c>
      <c r="EE1357" s="104">
        <f t="shared" si="3628"/>
        <v>0</v>
      </c>
      <c r="EF1357" s="104">
        <f t="shared" si="3628"/>
        <v>0</v>
      </c>
      <c r="EG1357" s="104">
        <f t="shared" si="3628"/>
        <v>0</v>
      </c>
      <c r="EH1357" s="104">
        <f t="shared" si="3628"/>
        <v>0</v>
      </c>
      <c r="EI1357" s="104">
        <f t="shared" si="3628"/>
        <v>0</v>
      </c>
      <c r="EJ1357" s="104">
        <f t="shared" si="3628"/>
        <v>0</v>
      </c>
      <c r="EK1357" s="104">
        <f t="shared" si="3628"/>
        <v>0</v>
      </c>
      <c r="EL1357" s="104">
        <f t="shared" si="3628"/>
        <v>0</v>
      </c>
      <c r="EM1357" s="104">
        <f t="shared" si="3628"/>
        <v>0</v>
      </c>
      <c r="EN1357" s="104">
        <f t="shared" si="3628"/>
        <v>0</v>
      </c>
      <c r="EO1357" s="104">
        <f t="shared" si="3628"/>
        <v>0</v>
      </c>
      <c r="EP1357" s="104">
        <f t="shared" si="3628"/>
        <v>0</v>
      </c>
      <c r="EQ1357" s="104">
        <f t="shared" si="3628"/>
        <v>0</v>
      </c>
      <c r="ER1357" s="104">
        <f t="shared" si="3628"/>
        <v>0</v>
      </c>
      <c r="ES1357" s="154">
        <f ca="1">ES1230</f>
        <v>24</v>
      </c>
      <c r="ET1357" s="154">
        <f>ET1230</f>
        <v>0</v>
      </c>
      <c r="EU1357" s="152">
        <f ca="1">ET1357/ES1357</f>
        <v>0</v>
      </c>
      <c r="EV1357" s="129">
        <f>EV1232</f>
        <v>0</v>
      </c>
      <c r="EW1357" s="67">
        <f t="shared" ref="EW1357:FZ1357" si="3629">EW1232</f>
        <v>0</v>
      </c>
      <c r="EX1357" s="129">
        <f t="shared" si="3629"/>
        <v>0</v>
      </c>
      <c r="EY1357" s="129">
        <f t="shared" si="3629"/>
        <v>0</v>
      </c>
      <c r="EZ1357" s="129">
        <f t="shared" si="3629"/>
        <v>0</v>
      </c>
      <c r="FA1357" s="129">
        <f t="shared" si="3629"/>
        <v>0</v>
      </c>
      <c r="FB1357" s="129">
        <f t="shared" si="3629"/>
        <v>0</v>
      </c>
      <c r="FC1357" s="129">
        <f t="shared" si="3629"/>
        <v>0</v>
      </c>
      <c r="FD1357" s="129">
        <f t="shared" si="3629"/>
        <v>0</v>
      </c>
      <c r="FE1357" s="129">
        <f t="shared" si="3629"/>
        <v>0</v>
      </c>
      <c r="FF1357" s="129">
        <f t="shared" si="3629"/>
        <v>0</v>
      </c>
      <c r="FG1357" s="129">
        <f t="shared" si="3629"/>
        <v>0</v>
      </c>
      <c r="FH1357" s="129">
        <f t="shared" si="3629"/>
        <v>0</v>
      </c>
      <c r="FI1357" s="129">
        <f t="shared" si="3629"/>
        <v>0</v>
      </c>
      <c r="FJ1357" s="129">
        <f t="shared" si="3629"/>
        <v>0</v>
      </c>
      <c r="FK1357" s="129">
        <f t="shared" si="3629"/>
        <v>0</v>
      </c>
      <c r="FL1357" s="129">
        <f t="shared" si="3629"/>
        <v>0</v>
      </c>
      <c r="FM1357" s="129">
        <f t="shared" si="3629"/>
        <v>0</v>
      </c>
      <c r="FN1357" s="129">
        <f t="shared" si="3629"/>
        <v>0</v>
      </c>
      <c r="FO1357" s="129">
        <f t="shared" si="3629"/>
        <v>0</v>
      </c>
      <c r="FP1357" s="129">
        <f t="shared" si="3629"/>
        <v>0</v>
      </c>
      <c r="FQ1357" s="129">
        <f t="shared" si="3629"/>
        <v>0</v>
      </c>
      <c r="FR1357" s="129">
        <f t="shared" si="3629"/>
        <v>0</v>
      </c>
      <c r="FS1357" s="129">
        <f t="shared" si="3629"/>
        <v>0</v>
      </c>
      <c r="FT1357" s="129">
        <f t="shared" si="3629"/>
        <v>0</v>
      </c>
      <c r="FU1357" s="129">
        <f t="shared" si="3629"/>
        <v>0</v>
      </c>
      <c r="FV1357" s="129">
        <f t="shared" si="3629"/>
        <v>0</v>
      </c>
      <c r="FW1357" s="129">
        <f t="shared" si="3629"/>
        <v>0</v>
      </c>
      <c r="FX1357" s="129">
        <f t="shared" si="3629"/>
        <v>0</v>
      </c>
      <c r="FY1357" s="129">
        <f t="shared" si="3629"/>
        <v>0</v>
      </c>
      <c r="FZ1357" s="129">
        <f t="shared" si="3629"/>
        <v>0</v>
      </c>
      <c r="GA1357" s="154">
        <f ca="1">GA1230</f>
        <v>38</v>
      </c>
      <c r="GB1357" s="154">
        <f>GB1230</f>
        <v>0</v>
      </c>
      <c r="GC1357" s="152" t="e">
        <v>#DIV/0!</v>
      </c>
      <c r="GD1357" s="129">
        <f>GD1232</f>
        <v>0</v>
      </c>
      <c r="GE1357" s="129">
        <f t="shared" ref="GE1357:HG1357" si="3630">GE1232</f>
        <v>0</v>
      </c>
      <c r="GF1357" s="129">
        <f t="shared" si="3630"/>
        <v>0</v>
      </c>
      <c r="GG1357" s="129">
        <f t="shared" si="3630"/>
        <v>0</v>
      </c>
      <c r="GH1357" s="129">
        <f t="shared" si="3630"/>
        <v>0</v>
      </c>
      <c r="GI1357" s="129">
        <f t="shared" si="3630"/>
        <v>0</v>
      </c>
      <c r="GJ1357" s="129">
        <f t="shared" si="3630"/>
        <v>0</v>
      </c>
      <c r="GK1357" s="129">
        <f t="shared" si="3630"/>
        <v>0</v>
      </c>
      <c r="GL1357" s="129">
        <f t="shared" si="3630"/>
        <v>0</v>
      </c>
      <c r="GM1357" s="129">
        <f t="shared" si="3630"/>
        <v>0</v>
      </c>
      <c r="GN1357" s="129">
        <f t="shared" si="3630"/>
        <v>0</v>
      </c>
      <c r="GO1357" s="129">
        <f t="shared" si="3630"/>
        <v>0</v>
      </c>
      <c r="GP1357" s="129">
        <f t="shared" si="3630"/>
        <v>0</v>
      </c>
      <c r="GQ1357" s="129">
        <f t="shared" si="3630"/>
        <v>0</v>
      </c>
      <c r="GR1357" s="129">
        <f t="shared" si="3630"/>
        <v>0</v>
      </c>
      <c r="GS1357" s="129">
        <f t="shared" si="3630"/>
        <v>0</v>
      </c>
      <c r="GT1357" s="129">
        <f t="shared" si="3630"/>
        <v>0</v>
      </c>
      <c r="GU1357" s="129">
        <f t="shared" si="3630"/>
        <v>0</v>
      </c>
      <c r="GV1357" s="129">
        <f t="shared" si="3630"/>
        <v>0</v>
      </c>
      <c r="GW1357" s="129">
        <f t="shared" si="3630"/>
        <v>0</v>
      </c>
      <c r="GX1357" s="129">
        <f t="shared" si="3630"/>
        <v>0</v>
      </c>
      <c r="GY1357" s="129">
        <f t="shared" si="3630"/>
        <v>0</v>
      </c>
      <c r="GZ1357" s="129">
        <f t="shared" si="3630"/>
        <v>0</v>
      </c>
      <c r="HA1357" s="129">
        <f t="shared" si="3630"/>
        <v>0</v>
      </c>
      <c r="HB1357" s="129">
        <f t="shared" si="3630"/>
        <v>0</v>
      </c>
      <c r="HC1357" s="129">
        <f t="shared" si="3630"/>
        <v>0</v>
      </c>
      <c r="HD1357" s="129">
        <f t="shared" si="3630"/>
        <v>0</v>
      </c>
      <c r="HE1357" s="129">
        <f t="shared" si="3630"/>
        <v>0</v>
      </c>
      <c r="HF1357" s="129">
        <f t="shared" si="3630"/>
        <v>5</v>
      </c>
      <c r="HG1357" s="129">
        <f t="shared" si="3630"/>
        <v>5</v>
      </c>
      <c r="HH1357" s="150"/>
      <c r="HI1357" s="150">
        <v>0</v>
      </c>
      <c r="HJ1357" s="152" t="e">
        <v>#DIV/0!</v>
      </c>
      <c r="HK1357" s="129">
        <f t="shared" ref="HK1357" si="3631">HK1232</f>
        <v>5</v>
      </c>
      <c r="HL1357" s="129">
        <f t="shared" ref="HL1357:HM1357" si="3632">HL1232</f>
        <v>5</v>
      </c>
      <c r="HM1357" s="129">
        <f t="shared" si="3632"/>
        <v>10</v>
      </c>
      <c r="HN1357" s="129">
        <f t="shared" ref="HN1357:HO1357" si="3633">HN1232</f>
        <v>10</v>
      </c>
      <c r="HO1357" s="129">
        <f t="shared" si="3633"/>
        <v>10</v>
      </c>
      <c r="HP1357" s="129">
        <f t="shared" ref="HP1357:IO1357" si="3634">HP1232</f>
        <v>10</v>
      </c>
      <c r="HQ1357" s="129">
        <f t="shared" si="3634"/>
        <v>10</v>
      </c>
      <c r="HR1357" s="129">
        <f t="shared" si="3634"/>
        <v>10</v>
      </c>
      <c r="HS1357" s="129">
        <f t="shared" si="3634"/>
        <v>10</v>
      </c>
      <c r="HT1357" s="129">
        <f t="shared" si="3634"/>
        <v>10</v>
      </c>
      <c r="HU1357" s="129">
        <f t="shared" si="3634"/>
        <v>0</v>
      </c>
      <c r="HV1357" s="129">
        <f t="shared" si="3634"/>
        <v>0</v>
      </c>
      <c r="HW1357" s="129">
        <f t="shared" si="3634"/>
        <v>0</v>
      </c>
      <c r="HX1357" s="129">
        <f t="shared" si="3634"/>
        <v>0</v>
      </c>
      <c r="HY1357" s="129">
        <f t="shared" si="3634"/>
        <v>0</v>
      </c>
      <c r="HZ1357" s="129">
        <f t="shared" si="3634"/>
        <v>0</v>
      </c>
      <c r="IA1357" s="129">
        <f t="shared" si="3634"/>
        <v>0</v>
      </c>
      <c r="IB1357" s="129">
        <f t="shared" si="3634"/>
        <v>0</v>
      </c>
      <c r="IC1357" s="129">
        <f t="shared" si="3634"/>
        <v>0</v>
      </c>
      <c r="ID1357" s="129">
        <f t="shared" si="3634"/>
        <v>0</v>
      </c>
      <c r="IE1357" s="129">
        <f t="shared" si="3634"/>
        <v>0</v>
      </c>
      <c r="IF1357" s="129">
        <f t="shared" si="3634"/>
        <v>0</v>
      </c>
      <c r="IG1357" s="129">
        <f t="shared" si="3634"/>
        <v>0</v>
      </c>
      <c r="IH1357" s="129">
        <f t="shared" si="3634"/>
        <v>0</v>
      </c>
      <c r="II1357" s="129">
        <f t="shared" si="3634"/>
        <v>0</v>
      </c>
      <c r="IJ1357" s="129">
        <f t="shared" si="3634"/>
        <v>0</v>
      </c>
      <c r="IK1357" s="129">
        <f t="shared" si="3634"/>
        <v>0</v>
      </c>
      <c r="IL1357" s="129">
        <f t="shared" si="3634"/>
        <v>0</v>
      </c>
      <c r="IM1357" s="129">
        <f t="shared" si="3634"/>
        <v>0</v>
      </c>
      <c r="IN1357" s="129">
        <f t="shared" si="3634"/>
        <v>0</v>
      </c>
      <c r="IO1357" s="129">
        <f t="shared" si="3634"/>
        <v>0</v>
      </c>
      <c r="IP1357" s="150"/>
      <c r="IQ1357" s="150">
        <v>0</v>
      </c>
      <c r="IR1357" s="152" t="e">
        <v>#DIV/0!</v>
      </c>
      <c r="IS1357" s="16"/>
      <c r="IT1357" s="16"/>
      <c r="IU1357" s="16"/>
      <c r="IV1357" s="16"/>
      <c r="IW1357" s="16"/>
      <c r="IX1357" s="16"/>
      <c r="IY1357" s="16"/>
      <c r="IZ1357" s="16"/>
      <c r="JA1357" s="16"/>
      <c r="JB1357" s="16"/>
      <c r="JC1357" s="16"/>
      <c r="JD1357" s="16"/>
      <c r="JE1357" s="16"/>
      <c r="JF1357" s="16"/>
      <c r="JG1357" s="16"/>
      <c r="JH1357" s="16"/>
      <c r="JI1357" s="16"/>
      <c r="JJ1357" s="16"/>
      <c r="JK1357" s="16"/>
      <c r="JL1357" s="16"/>
      <c r="JM1357" s="16"/>
      <c r="JN1357" s="16"/>
      <c r="JO1357" s="16"/>
      <c r="JP1357" s="16"/>
      <c r="JQ1357" s="16"/>
      <c r="JR1357" s="16"/>
      <c r="JS1357" s="16"/>
      <c r="JT1357" s="16"/>
      <c r="JU1357" s="23"/>
      <c r="JV1357" s="16"/>
      <c r="JW1357" s="150"/>
      <c r="JX1357" s="150">
        <v>0</v>
      </c>
      <c r="JY1357" s="152" t="e">
        <v>#DIV/0!</v>
      </c>
      <c r="JZ1357" s="16"/>
      <c r="KA1357" s="16"/>
      <c r="KB1357" s="16"/>
      <c r="KC1357" s="16"/>
      <c r="KD1357" s="16"/>
      <c r="KE1357" s="16"/>
      <c r="KF1357" s="16"/>
      <c r="KG1357" s="16"/>
      <c r="KH1357" s="16"/>
      <c r="KI1357" s="16"/>
      <c r="KJ1357" s="16"/>
      <c r="KK1357" s="16"/>
      <c r="KL1357" s="16"/>
      <c r="KM1357" s="16"/>
      <c r="KN1357" s="16"/>
      <c r="KO1357" s="16"/>
      <c r="KP1357" s="16"/>
      <c r="KQ1357" s="16"/>
      <c r="KR1357" s="16"/>
      <c r="KS1357" s="16"/>
      <c r="KT1357" s="16"/>
      <c r="KU1357" s="16"/>
      <c r="KV1357" s="16"/>
      <c r="KW1357" s="16"/>
      <c r="KX1357" s="16"/>
      <c r="KY1357" s="16"/>
      <c r="KZ1357" s="16"/>
      <c r="LA1357" s="16"/>
      <c r="LB1357" s="16"/>
      <c r="LC1357" s="16"/>
      <c r="LD1357" s="16"/>
      <c r="LE1357" s="150"/>
      <c r="LF1357" s="150">
        <v>0</v>
      </c>
      <c r="LG1357" s="152" t="e">
        <v>#DIV/0!</v>
      </c>
      <c r="LH1357" s="16"/>
      <c r="LI1357" s="16"/>
      <c r="LJ1357" s="16"/>
      <c r="LK1357" s="16"/>
      <c r="LL1357" s="16"/>
      <c r="LM1357" s="16"/>
      <c r="LN1357" s="16"/>
      <c r="LO1357" s="16"/>
      <c r="LP1357" s="16"/>
      <c r="LQ1357" s="16"/>
      <c r="LR1357" s="16"/>
      <c r="LS1357" s="16"/>
      <c r="LT1357" s="16"/>
      <c r="LU1357" s="16"/>
      <c r="LV1357" s="16"/>
      <c r="LW1357" s="16"/>
      <c r="LX1357" s="16"/>
      <c r="LY1357" s="16"/>
      <c r="LZ1357" s="16"/>
      <c r="MA1357" s="16"/>
      <c r="MB1357" s="16"/>
      <c r="MC1357" s="16"/>
      <c r="MD1357" s="16"/>
      <c r="ME1357" s="16"/>
      <c r="MF1357" s="16"/>
      <c r="MG1357" s="16"/>
      <c r="MH1357" s="16"/>
      <c r="MI1357" s="16"/>
      <c r="MJ1357" s="16"/>
      <c r="MK1357" s="16"/>
      <c r="ML1357" s="16"/>
    </row>
    <row r="1358" spans="1:350" ht="13.9" customHeight="1" outlineLevel="1" x14ac:dyDescent="0.2">
      <c r="A1358" s="186"/>
      <c r="B1358" s="182"/>
      <c r="C1358" s="155"/>
      <c r="D1358" s="155"/>
      <c r="E1358" s="155"/>
      <c r="F1358" s="155"/>
      <c r="G1358" s="176"/>
      <c r="H1358" s="171"/>
      <c r="I1358" s="171"/>
      <c r="J1358" s="155"/>
      <c r="K1358" s="155"/>
      <c r="L1358" s="173"/>
      <c r="M1358" s="173"/>
      <c r="N1358" s="178"/>
      <c r="O1358" s="155"/>
      <c r="P1358" s="17" t="s">
        <v>26</v>
      </c>
      <c r="Q1358" s="155"/>
      <c r="R1358" s="155"/>
      <c r="S1358" s="153"/>
      <c r="T1358" s="105">
        <f t="shared" si="3625"/>
        <v>0</v>
      </c>
      <c r="U1358" s="105">
        <f t="shared" si="3625"/>
        <v>0</v>
      </c>
      <c r="V1358" s="105">
        <f t="shared" si="3625"/>
        <v>0</v>
      </c>
      <c r="W1358" s="105">
        <f t="shared" si="3625"/>
        <v>0</v>
      </c>
      <c r="X1358" s="105">
        <f t="shared" si="3625"/>
        <v>0</v>
      </c>
      <c r="Y1358" s="105">
        <f t="shared" si="3625"/>
        <v>0</v>
      </c>
      <c r="Z1358" s="105">
        <f t="shared" si="3625"/>
        <v>0</v>
      </c>
      <c r="AA1358" s="105">
        <f t="shared" si="3625"/>
        <v>0</v>
      </c>
      <c r="AB1358" s="105">
        <f t="shared" si="3625"/>
        <v>0</v>
      </c>
      <c r="AC1358" s="105">
        <f t="shared" si="3625"/>
        <v>0</v>
      </c>
      <c r="AD1358" s="105">
        <f t="shared" si="3625"/>
        <v>0</v>
      </c>
      <c r="AE1358" s="105">
        <f t="shared" si="3625"/>
        <v>0</v>
      </c>
      <c r="AF1358" s="105">
        <f t="shared" si="3625"/>
        <v>0</v>
      </c>
      <c r="AG1358" s="105">
        <f t="shared" si="3625"/>
        <v>0</v>
      </c>
      <c r="AH1358" s="105">
        <f t="shared" si="3625"/>
        <v>0</v>
      </c>
      <c r="AI1358" s="105">
        <f t="shared" si="3625"/>
        <v>0</v>
      </c>
      <c r="AJ1358" s="105">
        <f t="shared" si="3625"/>
        <v>0</v>
      </c>
      <c r="AK1358" s="105">
        <f t="shared" si="3625"/>
        <v>0</v>
      </c>
      <c r="AL1358" s="105">
        <f t="shared" si="3625"/>
        <v>0</v>
      </c>
      <c r="AM1358" s="105">
        <f t="shared" si="3625"/>
        <v>0</v>
      </c>
      <c r="AN1358" s="105">
        <f t="shared" si="3625"/>
        <v>0</v>
      </c>
      <c r="AO1358" s="105">
        <f t="shared" si="3625"/>
        <v>0</v>
      </c>
      <c r="AP1358" s="105">
        <f t="shared" si="3625"/>
        <v>0</v>
      </c>
      <c r="AQ1358" s="105">
        <f t="shared" si="3625"/>
        <v>0</v>
      </c>
      <c r="AR1358" s="105">
        <f t="shared" si="3625"/>
        <v>0</v>
      </c>
      <c r="AS1358" s="105">
        <f t="shared" si="3625"/>
        <v>0</v>
      </c>
      <c r="AT1358" s="105">
        <f t="shared" si="3625"/>
        <v>0</v>
      </c>
      <c r="AU1358" s="105">
        <f t="shared" si="3625"/>
        <v>0</v>
      </c>
      <c r="AV1358" s="105">
        <f t="shared" si="3625"/>
        <v>0</v>
      </c>
      <c r="AW1358" s="105">
        <f>AW1233</f>
        <v>0</v>
      </c>
      <c r="AX1358" s="155"/>
      <c r="AY1358" s="155"/>
      <c r="AZ1358" s="153"/>
      <c r="BA1358" s="105">
        <f t="shared" ref="BA1358:CD1358" si="3635">BA1233</f>
        <v>0</v>
      </c>
      <c r="BB1358" s="105">
        <f t="shared" si="3635"/>
        <v>0</v>
      </c>
      <c r="BC1358" s="105">
        <f t="shared" si="3635"/>
        <v>0</v>
      </c>
      <c r="BD1358" s="105">
        <f t="shared" si="3635"/>
        <v>0</v>
      </c>
      <c r="BE1358" s="105">
        <f t="shared" si="3635"/>
        <v>0</v>
      </c>
      <c r="BF1358" s="105">
        <f t="shared" si="3635"/>
        <v>0</v>
      </c>
      <c r="BG1358" s="105">
        <f t="shared" si="3635"/>
        <v>0</v>
      </c>
      <c r="BH1358" s="105">
        <f t="shared" si="3635"/>
        <v>0</v>
      </c>
      <c r="BI1358" s="105">
        <f t="shared" si="3635"/>
        <v>0</v>
      </c>
      <c r="BJ1358" s="105">
        <f t="shared" si="3635"/>
        <v>0</v>
      </c>
      <c r="BK1358" s="105">
        <f t="shared" si="3635"/>
        <v>0</v>
      </c>
      <c r="BL1358" s="105">
        <f t="shared" si="3635"/>
        <v>0</v>
      </c>
      <c r="BM1358" s="105">
        <f t="shared" si="3635"/>
        <v>0</v>
      </c>
      <c r="BN1358" s="105">
        <f t="shared" si="3635"/>
        <v>0</v>
      </c>
      <c r="BO1358" s="105">
        <f t="shared" si="3635"/>
        <v>0</v>
      </c>
      <c r="BP1358" s="105">
        <f t="shared" si="3635"/>
        <v>0</v>
      </c>
      <c r="BQ1358" s="105">
        <f t="shared" si="3635"/>
        <v>0</v>
      </c>
      <c r="BR1358" s="105">
        <f t="shared" si="3635"/>
        <v>0</v>
      </c>
      <c r="BS1358" s="105">
        <f t="shared" si="3635"/>
        <v>0</v>
      </c>
      <c r="BT1358" s="105">
        <f t="shared" si="3635"/>
        <v>0</v>
      </c>
      <c r="BU1358" s="105">
        <f t="shared" si="3635"/>
        <v>0</v>
      </c>
      <c r="BV1358" s="105">
        <f t="shared" si="3635"/>
        <v>0</v>
      </c>
      <c r="BW1358" s="105">
        <f t="shared" si="3635"/>
        <v>0</v>
      </c>
      <c r="BX1358" s="105">
        <f t="shared" si="3635"/>
        <v>0</v>
      </c>
      <c r="BY1358" s="105">
        <f t="shared" si="3635"/>
        <v>0</v>
      </c>
      <c r="BZ1358" s="105">
        <f t="shared" si="3635"/>
        <v>0</v>
      </c>
      <c r="CA1358" s="105">
        <f t="shared" si="3635"/>
        <v>0</v>
      </c>
      <c r="CB1358" s="105">
        <f t="shared" si="3635"/>
        <v>0</v>
      </c>
      <c r="CC1358" s="105">
        <f t="shared" si="3635"/>
        <v>0</v>
      </c>
      <c r="CD1358" s="105">
        <f t="shared" si="3635"/>
        <v>0</v>
      </c>
      <c r="CE1358" s="105">
        <f>CE1233</f>
        <v>0</v>
      </c>
      <c r="CF1358" s="155"/>
      <c r="CG1358" s="155"/>
      <c r="CH1358" s="153"/>
      <c r="CI1358" s="105">
        <f>CI1233</f>
        <v>0</v>
      </c>
      <c r="CJ1358" s="105">
        <f t="shared" ref="CJ1358:DM1358" si="3636">CJ1233</f>
        <v>0</v>
      </c>
      <c r="CK1358" s="105">
        <f t="shared" si="3636"/>
        <v>0</v>
      </c>
      <c r="CL1358" s="105">
        <f t="shared" si="3636"/>
        <v>0</v>
      </c>
      <c r="CM1358" s="105">
        <f t="shared" si="3636"/>
        <v>0</v>
      </c>
      <c r="CN1358" s="105">
        <f t="shared" si="3636"/>
        <v>0</v>
      </c>
      <c r="CO1358" s="105">
        <f t="shared" si="3636"/>
        <v>0</v>
      </c>
      <c r="CP1358" s="105">
        <f t="shared" si="3636"/>
        <v>0</v>
      </c>
      <c r="CQ1358" s="105">
        <f t="shared" si="3636"/>
        <v>0</v>
      </c>
      <c r="CR1358" s="105">
        <f t="shared" si="3636"/>
        <v>0</v>
      </c>
      <c r="CS1358" s="105">
        <f t="shared" si="3636"/>
        <v>0</v>
      </c>
      <c r="CT1358" s="105">
        <f t="shared" si="3636"/>
        <v>0</v>
      </c>
      <c r="CU1358" s="105">
        <f t="shared" si="3636"/>
        <v>0</v>
      </c>
      <c r="CV1358" s="105">
        <f t="shared" si="3636"/>
        <v>0</v>
      </c>
      <c r="CW1358" s="105">
        <f t="shared" si="3636"/>
        <v>0</v>
      </c>
      <c r="CX1358" s="105">
        <f t="shared" si="3636"/>
        <v>0</v>
      </c>
      <c r="CY1358" s="105">
        <f t="shared" si="3636"/>
        <v>0</v>
      </c>
      <c r="CZ1358" s="105">
        <f t="shared" si="3636"/>
        <v>0</v>
      </c>
      <c r="DA1358" s="105">
        <f t="shared" si="3636"/>
        <v>0</v>
      </c>
      <c r="DB1358" s="105">
        <f t="shared" si="3636"/>
        <v>0</v>
      </c>
      <c r="DC1358" s="105">
        <f t="shared" si="3636"/>
        <v>0</v>
      </c>
      <c r="DD1358" s="105">
        <f t="shared" si="3636"/>
        <v>0</v>
      </c>
      <c r="DE1358" s="105">
        <f t="shared" si="3636"/>
        <v>0</v>
      </c>
      <c r="DF1358" s="105">
        <f t="shared" si="3636"/>
        <v>0</v>
      </c>
      <c r="DG1358" s="105">
        <f t="shared" si="3636"/>
        <v>0</v>
      </c>
      <c r="DH1358" s="109">
        <f t="shared" si="3636"/>
        <v>0</v>
      </c>
      <c r="DI1358" s="105">
        <f t="shared" si="3636"/>
        <v>0</v>
      </c>
      <c r="DJ1358" s="105">
        <f t="shared" si="3636"/>
        <v>0</v>
      </c>
      <c r="DK1358" s="105">
        <f t="shared" si="3636"/>
        <v>0</v>
      </c>
      <c r="DL1358" s="105">
        <f t="shared" si="3636"/>
        <v>0</v>
      </c>
      <c r="DM1358" s="105">
        <f t="shared" si="3636"/>
        <v>0</v>
      </c>
      <c r="DN1358" s="155"/>
      <c r="DO1358" s="155"/>
      <c r="DP1358" s="153"/>
      <c r="DQ1358" s="105">
        <f t="shared" ref="DQ1358:ER1358" si="3637">DQ1233</f>
        <v>0</v>
      </c>
      <c r="DR1358" s="105">
        <f t="shared" si="3637"/>
        <v>0</v>
      </c>
      <c r="DS1358" s="105">
        <f t="shared" si="3637"/>
        <v>0</v>
      </c>
      <c r="DT1358" s="105">
        <f t="shared" si="3637"/>
        <v>0</v>
      </c>
      <c r="DU1358" s="105">
        <f t="shared" si="3637"/>
        <v>0</v>
      </c>
      <c r="DV1358" s="105">
        <f t="shared" si="3637"/>
        <v>0</v>
      </c>
      <c r="DW1358" s="105">
        <f t="shared" si="3637"/>
        <v>0</v>
      </c>
      <c r="DX1358" s="105">
        <f t="shared" si="3637"/>
        <v>0</v>
      </c>
      <c r="DY1358" s="105">
        <f t="shared" si="3637"/>
        <v>0</v>
      </c>
      <c r="DZ1358" s="105">
        <f t="shared" si="3637"/>
        <v>0</v>
      </c>
      <c r="EA1358" s="105">
        <f t="shared" si="3637"/>
        <v>0</v>
      </c>
      <c r="EB1358" s="105">
        <f t="shared" si="3637"/>
        <v>0</v>
      </c>
      <c r="EC1358" s="105">
        <f t="shared" si="3637"/>
        <v>0</v>
      </c>
      <c r="ED1358" s="105">
        <f t="shared" si="3637"/>
        <v>0</v>
      </c>
      <c r="EE1358" s="105">
        <f t="shared" si="3637"/>
        <v>0</v>
      </c>
      <c r="EF1358" s="105">
        <f t="shared" si="3637"/>
        <v>0</v>
      </c>
      <c r="EG1358" s="105">
        <f t="shared" si="3637"/>
        <v>0</v>
      </c>
      <c r="EH1358" s="105">
        <f t="shared" si="3637"/>
        <v>0</v>
      </c>
      <c r="EI1358" s="105">
        <f t="shared" si="3637"/>
        <v>0</v>
      </c>
      <c r="EJ1358" s="105">
        <f t="shared" si="3637"/>
        <v>0</v>
      </c>
      <c r="EK1358" s="105">
        <f t="shared" si="3637"/>
        <v>0</v>
      </c>
      <c r="EL1358" s="105">
        <f t="shared" si="3637"/>
        <v>0</v>
      </c>
      <c r="EM1358" s="105">
        <f t="shared" si="3637"/>
        <v>0</v>
      </c>
      <c r="EN1358" s="105">
        <f t="shared" si="3637"/>
        <v>0</v>
      </c>
      <c r="EO1358" s="105">
        <f t="shared" si="3637"/>
        <v>0</v>
      </c>
      <c r="EP1358" s="105">
        <f t="shared" si="3637"/>
        <v>0</v>
      </c>
      <c r="EQ1358" s="105">
        <f t="shared" si="3637"/>
        <v>0</v>
      </c>
      <c r="ER1358" s="105">
        <f t="shared" si="3637"/>
        <v>0</v>
      </c>
      <c r="ES1358" s="155"/>
      <c r="ET1358" s="155"/>
      <c r="EU1358" s="153"/>
      <c r="EV1358" s="125">
        <f>EV1233</f>
        <v>0</v>
      </c>
      <c r="EW1358" s="125">
        <f t="shared" ref="EW1358:FZ1358" si="3638">EW1233</f>
        <v>0</v>
      </c>
      <c r="EX1358" s="125">
        <f t="shared" si="3638"/>
        <v>0</v>
      </c>
      <c r="EY1358" s="125">
        <f t="shared" si="3638"/>
        <v>0</v>
      </c>
      <c r="EZ1358" s="125">
        <f t="shared" si="3638"/>
        <v>0</v>
      </c>
      <c r="FA1358" s="125">
        <f t="shared" si="3638"/>
        <v>0</v>
      </c>
      <c r="FB1358" s="125">
        <f t="shared" si="3638"/>
        <v>0</v>
      </c>
      <c r="FC1358" s="125">
        <f t="shared" si="3638"/>
        <v>0</v>
      </c>
      <c r="FD1358" s="125">
        <f t="shared" si="3638"/>
        <v>0</v>
      </c>
      <c r="FE1358" s="125">
        <f t="shared" si="3638"/>
        <v>0</v>
      </c>
      <c r="FF1358" s="125">
        <f t="shared" si="3638"/>
        <v>0</v>
      </c>
      <c r="FG1358" s="125">
        <f t="shared" si="3638"/>
        <v>0</v>
      </c>
      <c r="FH1358" s="125">
        <f t="shared" si="3638"/>
        <v>0</v>
      </c>
      <c r="FI1358" s="125">
        <f t="shared" si="3638"/>
        <v>0</v>
      </c>
      <c r="FJ1358" s="125">
        <f t="shared" si="3638"/>
        <v>0</v>
      </c>
      <c r="FK1358" s="125">
        <f t="shared" si="3638"/>
        <v>0</v>
      </c>
      <c r="FL1358" s="125">
        <f t="shared" si="3638"/>
        <v>0</v>
      </c>
      <c r="FM1358" s="125">
        <f t="shared" si="3638"/>
        <v>0</v>
      </c>
      <c r="FN1358" s="125">
        <f t="shared" si="3638"/>
        <v>0</v>
      </c>
      <c r="FO1358" s="125">
        <f t="shared" si="3638"/>
        <v>0</v>
      </c>
      <c r="FP1358" s="125">
        <f t="shared" si="3638"/>
        <v>0</v>
      </c>
      <c r="FQ1358" s="125">
        <f t="shared" si="3638"/>
        <v>0</v>
      </c>
      <c r="FR1358" s="125">
        <f t="shared" si="3638"/>
        <v>0</v>
      </c>
      <c r="FS1358" s="125">
        <f t="shared" si="3638"/>
        <v>0</v>
      </c>
      <c r="FT1358" s="125">
        <f t="shared" si="3638"/>
        <v>0</v>
      </c>
      <c r="FU1358" s="125">
        <f t="shared" si="3638"/>
        <v>0</v>
      </c>
      <c r="FV1358" s="125">
        <f t="shared" si="3638"/>
        <v>0</v>
      </c>
      <c r="FW1358" s="125">
        <f t="shared" si="3638"/>
        <v>0</v>
      </c>
      <c r="FX1358" s="125">
        <f t="shared" si="3638"/>
        <v>0</v>
      </c>
      <c r="FY1358" s="125">
        <f t="shared" si="3638"/>
        <v>0</v>
      </c>
      <c r="FZ1358" s="125">
        <f t="shared" si="3638"/>
        <v>0</v>
      </c>
      <c r="GA1358" s="155"/>
      <c r="GB1358" s="155"/>
      <c r="GC1358" s="153"/>
      <c r="GD1358" s="141">
        <f>GD1233</f>
        <v>0</v>
      </c>
      <c r="GE1358" s="141">
        <f t="shared" ref="GE1358:HG1358" si="3639">GE1233</f>
        <v>0</v>
      </c>
      <c r="GF1358" s="141">
        <f t="shared" si="3639"/>
        <v>0</v>
      </c>
      <c r="GG1358" s="141">
        <f t="shared" si="3639"/>
        <v>0</v>
      </c>
      <c r="GH1358" s="141">
        <f t="shared" si="3639"/>
        <v>0</v>
      </c>
      <c r="GI1358" s="141">
        <f t="shared" si="3639"/>
        <v>0</v>
      </c>
      <c r="GJ1358" s="141">
        <f t="shared" si="3639"/>
        <v>0</v>
      </c>
      <c r="GK1358" s="141">
        <f t="shared" si="3639"/>
        <v>0</v>
      </c>
      <c r="GL1358" s="141">
        <f t="shared" si="3639"/>
        <v>0</v>
      </c>
      <c r="GM1358" s="141">
        <f t="shared" si="3639"/>
        <v>0</v>
      </c>
      <c r="GN1358" s="141">
        <f t="shared" si="3639"/>
        <v>0</v>
      </c>
      <c r="GO1358" s="141">
        <f t="shared" si="3639"/>
        <v>0</v>
      </c>
      <c r="GP1358" s="141">
        <f t="shared" si="3639"/>
        <v>0</v>
      </c>
      <c r="GQ1358" s="141">
        <f t="shared" si="3639"/>
        <v>0</v>
      </c>
      <c r="GR1358" s="141">
        <f t="shared" si="3639"/>
        <v>0</v>
      </c>
      <c r="GS1358" s="141">
        <f t="shared" si="3639"/>
        <v>0</v>
      </c>
      <c r="GT1358" s="141">
        <f t="shared" si="3639"/>
        <v>0</v>
      </c>
      <c r="GU1358" s="141">
        <f t="shared" si="3639"/>
        <v>0</v>
      </c>
      <c r="GV1358" s="141">
        <f t="shared" si="3639"/>
        <v>0</v>
      </c>
      <c r="GW1358" s="141">
        <f t="shared" si="3639"/>
        <v>0</v>
      </c>
      <c r="GX1358" s="141">
        <f t="shared" si="3639"/>
        <v>0</v>
      </c>
      <c r="GY1358" s="141">
        <f t="shared" si="3639"/>
        <v>0</v>
      </c>
      <c r="GZ1358" s="141">
        <f t="shared" si="3639"/>
        <v>0</v>
      </c>
      <c r="HA1358" s="141">
        <f t="shared" si="3639"/>
        <v>0</v>
      </c>
      <c r="HB1358" s="141">
        <f t="shared" si="3639"/>
        <v>0</v>
      </c>
      <c r="HC1358" s="141">
        <f t="shared" si="3639"/>
        <v>0</v>
      </c>
      <c r="HD1358" s="141">
        <f t="shared" si="3639"/>
        <v>0</v>
      </c>
      <c r="HE1358" s="141">
        <f t="shared" si="3639"/>
        <v>0</v>
      </c>
      <c r="HF1358" s="141">
        <f t="shared" si="3639"/>
        <v>0</v>
      </c>
      <c r="HG1358" s="141">
        <f t="shared" si="3639"/>
        <v>0</v>
      </c>
      <c r="HH1358" s="151"/>
      <c r="HI1358" s="151"/>
      <c r="HJ1358" s="153"/>
      <c r="HK1358" s="141">
        <f t="shared" ref="HK1358" si="3640">HK1233</f>
        <v>0</v>
      </c>
      <c r="HL1358" s="141">
        <f t="shared" ref="HL1358:HM1358" si="3641">HL1233</f>
        <v>0</v>
      </c>
      <c r="HM1358" s="141">
        <f t="shared" si="3641"/>
        <v>0</v>
      </c>
      <c r="HN1358" s="141">
        <f t="shared" ref="HN1358:HO1358" si="3642">HN1233</f>
        <v>0</v>
      </c>
      <c r="HO1358" s="141">
        <f t="shared" si="3642"/>
        <v>0</v>
      </c>
      <c r="HP1358" s="141">
        <f t="shared" ref="HP1358:IO1358" si="3643">HP1233</f>
        <v>0</v>
      </c>
      <c r="HQ1358" s="141">
        <f t="shared" si="3643"/>
        <v>0</v>
      </c>
      <c r="HR1358" s="141">
        <f t="shared" si="3643"/>
        <v>0</v>
      </c>
      <c r="HS1358" s="141">
        <f t="shared" si="3643"/>
        <v>0</v>
      </c>
      <c r="HT1358" s="141">
        <f t="shared" si="3643"/>
        <v>0</v>
      </c>
      <c r="HU1358" s="141">
        <f t="shared" si="3643"/>
        <v>0</v>
      </c>
      <c r="HV1358" s="141">
        <f t="shared" si="3643"/>
        <v>0</v>
      </c>
      <c r="HW1358" s="141">
        <f t="shared" si="3643"/>
        <v>0</v>
      </c>
      <c r="HX1358" s="141">
        <f t="shared" si="3643"/>
        <v>0</v>
      </c>
      <c r="HY1358" s="141">
        <f t="shared" si="3643"/>
        <v>0</v>
      </c>
      <c r="HZ1358" s="141">
        <f t="shared" si="3643"/>
        <v>0</v>
      </c>
      <c r="IA1358" s="141">
        <f t="shared" si="3643"/>
        <v>0</v>
      </c>
      <c r="IB1358" s="141">
        <f t="shared" si="3643"/>
        <v>0</v>
      </c>
      <c r="IC1358" s="141">
        <f t="shared" si="3643"/>
        <v>0</v>
      </c>
      <c r="ID1358" s="141">
        <f t="shared" si="3643"/>
        <v>0</v>
      </c>
      <c r="IE1358" s="141">
        <f t="shared" si="3643"/>
        <v>0</v>
      </c>
      <c r="IF1358" s="141">
        <f t="shared" si="3643"/>
        <v>0</v>
      </c>
      <c r="IG1358" s="141">
        <f t="shared" si="3643"/>
        <v>0</v>
      </c>
      <c r="IH1358" s="141">
        <f t="shared" si="3643"/>
        <v>0</v>
      </c>
      <c r="II1358" s="141">
        <f t="shared" si="3643"/>
        <v>0</v>
      </c>
      <c r="IJ1358" s="141">
        <f t="shared" si="3643"/>
        <v>0</v>
      </c>
      <c r="IK1358" s="141">
        <f t="shared" si="3643"/>
        <v>0</v>
      </c>
      <c r="IL1358" s="141">
        <f t="shared" si="3643"/>
        <v>0</v>
      </c>
      <c r="IM1358" s="141">
        <f t="shared" si="3643"/>
        <v>0</v>
      </c>
      <c r="IN1358" s="141">
        <f t="shared" si="3643"/>
        <v>0</v>
      </c>
      <c r="IO1358" s="141">
        <f t="shared" si="3643"/>
        <v>0</v>
      </c>
      <c r="IP1358" s="151"/>
      <c r="IQ1358" s="151"/>
      <c r="IR1358" s="153"/>
      <c r="IS1358" s="24"/>
      <c r="IT1358" s="24"/>
      <c r="IU1358" s="24"/>
      <c r="IV1358" s="24"/>
      <c r="IW1358" s="24"/>
      <c r="IX1358" s="24"/>
      <c r="IY1358" s="24"/>
      <c r="IZ1358" s="24"/>
      <c r="JA1358" s="24"/>
      <c r="JB1358" s="24"/>
      <c r="JC1358" s="24"/>
      <c r="JD1358" s="24"/>
      <c r="JE1358" s="24"/>
      <c r="JF1358" s="24"/>
      <c r="JG1358" s="24"/>
      <c r="JH1358" s="24"/>
      <c r="JI1358" s="24"/>
      <c r="JJ1358" s="24"/>
      <c r="JK1358" s="24"/>
      <c r="JL1358" s="24"/>
      <c r="JM1358" s="24"/>
      <c r="JN1358" s="24"/>
      <c r="JO1358" s="24"/>
      <c r="JP1358" s="24"/>
      <c r="JQ1358" s="24"/>
      <c r="JR1358" s="24"/>
      <c r="JS1358" s="24"/>
      <c r="JT1358" s="24"/>
      <c r="JU1358" s="25"/>
      <c r="JV1358" s="24"/>
      <c r="JW1358" s="151"/>
      <c r="JX1358" s="151"/>
      <c r="JY1358" s="153"/>
      <c r="JZ1358" s="24"/>
      <c r="KA1358" s="24"/>
      <c r="KB1358" s="24"/>
      <c r="KC1358" s="24"/>
      <c r="KD1358" s="24"/>
      <c r="KE1358" s="24"/>
      <c r="KF1358" s="24"/>
      <c r="KG1358" s="24"/>
      <c r="KH1358" s="24"/>
      <c r="KI1358" s="24"/>
      <c r="KJ1358" s="24"/>
      <c r="KK1358" s="24"/>
      <c r="KL1358" s="24"/>
      <c r="KM1358" s="24"/>
      <c r="KN1358" s="24"/>
      <c r="KO1358" s="24"/>
      <c r="KP1358" s="24"/>
      <c r="KQ1358" s="24"/>
      <c r="KR1358" s="24"/>
      <c r="KS1358" s="24"/>
      <c r="KT1358" s="24"/>
      <c r="KU1358" s="24"/>
      <c r="KV1358" s="24"/>
      <c r="KW1358" s="24"/>
      <c r="KX1358" s="24"/>
      <c r="KY1358" s="24"/>
      <c r="KZ1358" s="24"/>
      <c r="LA1358" s="24"/>
      <c r="LB1358" s="24"/>
      <c r="LC1358" s="24"/>
      <c r="LD1358" s="24"/>
      <c r="LE1358" s="151"/>
      <c r="LF1358" s="151"/>
      <c r="LG1358" s="153"/>
      <c r="LH1358" s="24"/>
      <c r="LI1358" s="24"/>
      <c r="LJ1358" s="24"/>
      <c r="LK1358" s="24"/>
      <c r="LL1358" s="24"/>
      <c r="LM1358" s="24"/>
      <c r="LN1358" s="24"/>
      <c r="LO1358" s="24"/>
      <c r="LP1358" s="24"/>
      <c r="LQ1358" s="24"/>
      <c r="LR1358" s="24"/>
      <c r="LS1358" s="24"/>
      <c r="LT1358" s="24"/>
      <c r="LU1358" s="24"/>
      <c r="LV1358" s="24"/>
      <c r="LW1358" s="24"/>
      <c r="LX1358" s="24"/>
      <c r="LY1358" s="24"/>
      <c r="LZ1358" s="24"/>
      <c r="MA1358" s="24"/>
      <c r="MB1358" s="24"/>
      <c r="MC1358" s="24"/>
      <c r="MD1358" s="24"/>
      <c r="ME1358" s="24"/>
      <c r="MF1358" s="24"/>
      <c r="MG1358" s="24"/>
      <c r="MH1358" s="24"/>
      <c r="MI1358" s="24"/>
      <c r="MJ1358" s="24"/>
      <c r="MK1358" s="24"/>
      <c r="ML1358" s="24"/>
    </row>
    <row r="1359" spans="1:350" ht="13.9" customHeight="1" outlineLevel="1" x14ac:dyDescent="0.2">
      <c r="A1359" s="185" t="s">
        <v>31</v>
      </c>
      <c r="B1359" s="181" t="s">
        <v>1219</v>
      </c>
      <c r="C1359" s="154" t="s">
        <v>701</v>
      </c>
      <c r="D1359" s="154">
        <f>D1236</f>
        <v>4600</v>
      </c>
      <c r="E1359" s="154" t="e">
        <f>#REF!</f>
        <v>#REF!</v>
      </c>
      <c r="F1359" s="154" t="e">
        <f>#REF!</f>
        <v>#REF!</v>
      </c>
      <c r="G1359" s="175" t="s">
        <v>964</v>
      </c>
      <c r="H1359" s="170">
        <v>41651</v>
      </c>
      <c r="I1359" s="170">
        <v>41734</v>
      </c>
      <c r="J1359" s="154">
        <f ca="1">J1236</f>
        <v>4600</v>
      </c>
      <c r="K1359" s="154">
        <f>K1236</f>
        <v>0</v>
      </c>
      <c r="L1359" s="172">
        <f ca="1">K1359/J1359</f>
        <v>0</v>
      </c>
      <c r="M1359" s="172">
        <f>K1359/D1359</f>
        <v>0</v>
      </c>
      <c r="N1359" s="177">
        <f ca="1">SUMIF(HK8:IO9,$O$5,HK1360:IO1360)-SUMIF(HK8:IO9,$Q$5,HK1360:IO1360)</f>
        <v>0</v>
      </c>
      <c r="O1359" s="156"/>
      <c r="P1359" s="104" t="s">
        <v>25</v>
      </c>
      <c r="Q1359" s="154">
        <f>Q1236</f>
        <v>0</v>
      </c>
      <c r="R1359" s="154">
        <f>R1236</f>
        <v>0</v>
      </c>
      <c r="S1359" s="152" t="e">
        <f>R1359/Q1359</f>
        <v>#DIV/0!</v>
      </c>
      <c r="T1359" s="104">
        <f t="shared" ref="T1359:AV1360" si="3644">T1236</f>
        <v>0</v>
      </c>
      <c r="U1359" s="104">
        <f t="shared" si="3644"/>
        <v>0</v>
      </c>
      <c r="V1359" s="104">
        <f t="shared" si="3644"/>
        <v>0</v>
      </c>
      <c r="W1359" s="104">
        <f t="shared" si="3644"/>
        <v>0</v>
      </c>
      <c r="X1359" s="104">
        <f t="shared" si="3644"/>
        <v>0</v>
      </c>
      <c r="Y1359" s="104">
        <f t="shared" si="3644"/>
        <v>0</v>
      </c>
      <c r="Z1359" s="104">
        <f t="shared" si="3644"/>
        <v>0</v>
      </c>
      <c r="AA1359" s="104">
        <f t="shared" si="3644"/>
        <v>0</v>
      </c>
      <c r="AB1359" s="104">
        <f t="shared" si="3644"/>
        <v>0</v>
      </c>
      <c r="AC1359" s="104">
        <f t="shared" si="3644"/>
        <v>0</v>
      </c>
      <c r="AD1359" s="104">
        <f t="shared" si="3644"/>
        <v>0</v>
      </c>
      <c r="AE1359" s="104">
        <f t="shared" si="3644"/>
        <v>0</v>
      </c>
      <c r="AF1359" s="104">
        <f t="shared" si="3644"/>
        <v>0</v>
      </c>
      <c r="AG1359" s="104">
        <f t="shared" si="3644"/>
        <v>0</v>
      </c>
      <c r="AH1359" s="104">
        <f t="shared" si="3644"/>
        <v>0</v>
      </c>
      <c r="AI1359" s="104">
        <f t="shared" si="3644"/>
        <v>0</v>
      </c>
      <c r="AJ1359" s="104">
        <f t="shared" si="3644"/>
        <v>0</v>
      </c>
      <c r="AK1359" s="104">
        <f t="shared" si="3644"/>
        <v>0</v>
      </c>
      <c r="AL1359" s="104">
        <f t="shared" si="3644"/>
        <v>0</v>
      </c>
      <c r="AM1359" s="104">
        <f t="shared" si="3644"/>
        <v>0</v>
      </c>
      <c r="AN1359" s="104">
        <f t="shared" si="3644"/>
        <v>0</v>
      </c>
      <c r="AO1359" s="104">
        <f t="shared" si="3644"/>
        <v>0</v>
      </c>
      <c r="AP1359" s="104">
        <f t="shared" si="3644"/>
        <v>0</v>
      </c>
      <c r="AQ1359" s="104">
        <f t="shared" si="3644"/>
        <v>0</v>
      </c>
      <c r="AR1359" s="104">
        <f t="shared" si="3644"/>
        <v>0</v>
      </c>
      <c r="AS1359" s="104">
        <f t="shared" si="3644"/>
        <v>0</v>
      </c>
      <c r="AT1359" s="104">
        <f t="shared" si="3644"/>
        <v>0</v>
      </c>
      <c r="AU1359" s="104">
        <f t="shared" si="3644"/>
        <v>0</v>
      </c>
      <c r="AV1359" s="104">
        <f t="shared" si="3644"/>
        <v>0</v>
      </c>
      <c r="AW1359" s="104">
        <f>AW1236</f>
        <v>0</v>
      </c>
      <c r="AX1359" s="154">
        <f ca="1">AX1236</f>
        <v>0</v>
      </c>
      <c r="AY1359" s="154">
        <f>AY1236</f>
        <v>0</v>
      </c>
      <c r="AZ1359" s="152" t="e">
        <f ca="1">AY1359/AX1359</f>
        <v>#DIV/0!</v>
      </c>
      <c r="BA1359" s="104">
        <f t="shared" ref="BA1359:CD1359" si="3645">BA1236</f>
        <v>0</v>
      </c>
      <c r="BB1359" s="104">
        <f t="shared" si="3645"/>
        <v>0</v>
      </c>
      <c r="BC1359" s="104">
        <f t="shared" si="3645"/>
        <v>0</v>
      </c>
      <c r="BD1359" s="104">
        <f t="shared" si="3645"/>
        <v>0</v>
      </c>
      <c r="BE1359" s="104">
        <f t="shared" si="3645"/>
        <v>0</v>
      </c>
      <c r="BF1359" s="104">
        <f t="shared" si="3645"/>
        <v>0</v>
      </c>
      <c r="BG1359" s="104">
        <f t="shared" si="3645"/>
        <v>0</v>
      </c>
      <c r="BH1359" s="104">
        <f t="shared" si="3645"/>
        <v>0</v>
      </c>
      <c r="BI1359" s="104">
        <f t="shared" si="3645"/>
        <v>0</v>
      </c>
      <c r="BJ1359" s="104">
        <f t="shared" si="3645"/>
        <v>0</v>
      </c>
      <c r="BK1359" s="104">
        <f t="shared" si="3645"/>
        <v>0</v>
      </c>
      <c r="BL1359" s="104">
        <f t="shared" si="3645"/>
        <v>0</v>
      </c>
      <c r="BM1359" s="104">
        <f t="shared" si="3645"/>
        <v>0</v>
      </c>
      <c r="BN1359" s="104">
        <f t="shared" si="3645"/>
        <v>0</v>
      </c>
      <c r="BO1359" s="104">
        <f t="shared" si="3645"/>
        <v>0</v>
      </c>
      <c r="BP1359" s="104">
        <f t="shared" si="3645"/>
        <v>0</v>
      </c>
      <c r="BQ1359" s="104">
        <f t="shared" si="3645"/>
        <v>0</v>
      </c>
      <c r="BR1359" s="104">
        <f t="shared" si="3645"/>
        <v>0</v>
      </c>
      <c r="BS1359" s="104">
        <f t="shared" si="3645"/>
        <v>0</v>
      </c>
      <c r="BT1359" s="104">
        <f t="shared" si="3645"/>
        <v>0</v>
      </c>
      <c r="BU1359" s="104">
        <f t="shared" si="3645"/>
        <v>0</v>
      </c>
      <c r="BV1359" s="104">
        <f t="shared" si="3645"/>
        <v>0</v>
      </c>
      <c r="BW1359" s="104">
        <f t="shared" si="3645"/>
        <v>0</v>
      </c>
      <c r="BX1359" s="104">
        <f t="shared" si="3645"/>
        <v>0</v>
      </c>
      <c r="BY1359" s="104">
        <f t="shared" si="3645"/>
        <v>0</v>
      </c>
      <c r="BZ1359" s="104">
        <f t="shared" si="3645"/>
        <v>0</v>
      </c>
      <c r="CA1359" s="104">
        <f t="shared" si="3645"/>
        <v>0</v>
      </c>
      <c r="CB1359" s="104">
        <f t="shared" si="3645"/>
        <v>0</v>
      </c>
      <c r="CC1359" s="104">
        <f t="shared" si="3645"/>
        <v>0</v>
      </c>
      <c r="CD1359" s="104">
        <f t="shared" si="3645"/>
        <v>0</v>
      </c>
      <c r="CE1359" s="104">
        <f>CE1236</f>
        <v>0</v>
      </c>
      <c r="CF1359" s="154">
        <f>CF1236</f>
        <v>0</v>
      </c>
      <c r="CG1359" s="154">
        <f>CG1236</f>
        <v>0</v>
      </c>
      <c r="CH1359" s="152" t="e">
        <f>CG1359/CF1359</f>
        <v>#DIV/0!</v>
      </c>
      <c r="CI1359" s="104">
        <f>CI1236</f>
        <v>0</v>
      </c>
      <c r="CJ1359" s="104">
        <f t="shared" ref="CJ1359:DM1359" si="3646">CJ1236</f>
        <v>0</v>
      </c>
      <c r="CK1359" s="104">
        <f t="shared" si="3646"/>
        <v>0</v>
      </c>
      <c r="CL1359" s="104">
        <f t="shared" si="3646"/>
        <v>0</v>
      </c>
      <c r="CM1359" s="104">
        <f t="shared" si="3646"/>
        <v>0</v>
      </c>
      <c r="CN1359" s="104">
        <f t="shared" si="3646"/>
        <v>0</v>
      </c>
      <c r="CO1359" s="104">
        <f t="shared" si="3646"/>
        <v>0</v>
      </c>
      <c r="CP1359" s="104">
        <f t="shared" si="3646"/>
        <v>0</v>
      </c>
      <c r="CQ1359" s="104">
        <f t="shared" si="3646"/>
        <v>0</v>
      </c>
      <c r="CR1359" s="104">
        <f t="shared" si="3646"/>
        <v>0</v>
      </c>
      <c r="CS1359" s="104">
        <f t="shared" si="3646"/>
        <v>0</v>
      </c>
      <c r="CT1359" s="104">
        <f t="shared" si="3646"/>
        <v>0</v>
      </c>
      <c r="CU1359" s="104">
        <f t="shared" si="3646"/>
        <v>0</v>
      </c>
      <c r="CV1359" s="104">
        <f t="shared" si="3646"/>
        <v>0</v>
      </c>
      <c r="CW1359" s="104">
        <f t="shared" si="3646"/>
        <v>0</v>
      </c>
      <c r="CX1359" s="104">
        <f t="shared" si="3646"/>
        <v>0</v>
      </c>
      <c r="CY1359" s="104">
        <f t="shared" si="3646"/>
        <v>0</v>
      </c>
      <c r="CZ1359" s="104">
        <f t="shared" si="3646"/>
        <v>0</v>
      </c>
      <c r="DA1359" s="104">
        <f t="shared" si="3646"/>
        <v>0</v>
      </c>
      <c r="DB1359" s="104">
        <f t="shared" si="3646"/>
        <v>0</v>
      </c>
      <c r="DC1359" s="104">
        <f t="shared" si="3646"/>
        <v>0</v>
      </c>
      <c r="DD1359" s="104">
        <f t="shared" si="3646"/>
        <v>0</v>
      </c>
      <c r="DE1359" s="104">
        <f t="shared" si="3646"/>
        <v>0</v>
      </c>
      <c r="DF1359" s="104">
        <f t="shared" si="3646"/>
        <v>0</v>
      </c>
      <c r="DG1359" s="104">
        <f t="shared" si="3646"/>
        <v>0</v>
      </c>
      <c r="DH1359" s="104">
        <f t="shared" si="3646"/>
        <v>0</v>
      </c>
      <c r="DI1359" s="104">
        <f t="shared" si="3646"/>
        <v>0</v>
      </c>
      <c r="DJ1359" s="104">
        <f t="shared" si="3646"/>
        <v>0</v>
      </c>
      <c r="DK1359" s="104">
        <f t="shared" si="3646"/>
        <v>0</v>
      </c>
      <c r="DL1359" s="104">
        <f t="shared" si="3646"/>
        <v>0</v>
      </c>
      <c r="DM1359" s="104">
        <f t="shared" si="3646"/>
        <v>0</v>
      </c>
      <c r="DN1359" s="154">
        <f>DN1236</f>
        <v>950</v>
      </c>
      <c r="DO1359" s="154">
        <f>DO1236</f>
        <v>0</v>
      </c>
      <c r="DP1359" s="152">
        <f>DO1359/DN1359</f>
        <v>0</v>
      </c>
      <c r="DQ1359" s="104">
        <f t="shared" ref="DQ1359:ER1359" si="3647">DQ1236</f>
        <v>0</v>
      </c>
      <c r="DR1359" s="104">
        <f t="shared" si="3647"/>
        <v>0</v>
      </c>
      <c r="DS1359" s="104">
        <f t="shared" si="3647"/>
        <v>0</v>
      </c>
      <c r="DT1359" s="104">
        <f t="shared" si="3647"/>
        <v>0</v>
      </c>
      <c r="DU1359" s="104">
        <f t="shared" si="3647"/>
        <v>0</v>
      </c>
      <c r="DV1359" s="104">
        <f t="shared" si="3647"/>
        <v>0</v>
      </c>
      <c r="DW1359" s="104">
        <f t="shared" si="3647"/>
        <v>0</v>
      </c>
      <c r="DX1359" s="104">
        <f t="shared" si="3647"/>
        <v>0</v>
      </c>
      <c r="DY1359" s="104">
        <f t="shared" si="3647"/>
        <v>0</v>
      </c>
      <c r="DZ1359" s="104">
        <f t="shared" si="3647"/>
        <v>50</v>
      </c>
      <c r="EA1359" s="104">
        <f t="shared" si="3647"/>
        <v>50</v>
      </c>
      <c r="EB1359" s="104">
        <f t="shared" si="3647"/>
        <v>50</v>
      </c>
      <c r="EC1359" s="104">
        <f t="shared" si="3647"/>
        <v>50</v>
      </c>
      <c r="ED1359" s="104">
        <f t="shared" si="3647"/>
        <v>50</v>
      </c>
      <c r="EE1359" s="104">
        <f t="shared" si="3647"/>
        <v>50</v>
      </c>
      <c r="EF1359" s="104">
        <f t="shared" si="3647"/>
        <v>50</v>
      </c>
      <c r="EG1359" s="104">
        <f t="shared" si="3647"/>
        <v>50</v>
      </c>
      <c r="EH1359" s="104">
        <f t="shared" si="3647"/>
        <v>50</v>
      </c>
      <c r="EI1359" s="104">
        <f t="shared" si="3647"/>
        <v>50</v>
      </c>
      <c r="EJ1359" s="104">
        <f t="shared" si="3647"/>
        <v>50</v>
      </c>
      <c r="EK1359" s="104">
        <f t="shared" si="3647"/>
        <v>50</v>
      </c>
      <c r="EL1359" s="104">
        <f t="shared" si="3647"/>
        <v>50</v>
      </c>
      <c r="EM1359" s="104">
        <f t="shared" si="3647"/>
        <v>50</v>
      </c>
      <c r="EN1359" s="104">
        <f t="shared" si="3647"/>
        <v>50</v>
      </c>
      <c r="EO1359" s="104">
        <f t="shared" si="3647"/>
        <v>50</v>
      </c>
      <c r="EP1359" s="104">
        <f t="shared" si="3647"/>
        <v>50</v>
      </c>
      <c r="EQ1359" s="104">
        <f t="shared" si="3647"/>
        <v>50</v>
      </c>
      <c r="ER1359" s="104">
        <f t="shared" si="3647"/>
        <v>50</v>
      </c>
      <c r="ES1359" s="154">
        <f ca="1">ES1236</f>
        <v>2950</v>
      </c>
      <c r="ET1359" s="154">
        <f>ET1236</f>
        <v>0</v>
      </c>
      <c r="EU1359" s="152">
        <f ca="1">ET1359/ES1359</f>
        <v>0</v>
      </c>
      <c r="EV1359" s="129">
        <f>EV1236</f>
        <v>50</v>
      </c>
      <c r="EW1359" s="67">
        <f t="shared" ref="EW1359:FZ1359" si="3648">EW1236</f>
        <v>50</v>
      </c>
      <c r="EX1359" s="129">
        <f t="shared" si="3648"/>
        <v>50</v>
      </c>
      <c r="EY1359" s="129">
        <f t="shared" si="3648"/>
        <v>50</v>
      </c>
      <c r="EZ1359" s="129">
        <f t="shared" si="3648"/>
        <v>100</v>
      </c>
      <c r="FA1359" s="129">
        <f t="shared" si="3648"/>
        <v>100</v>
      </c>
      <c r="FB1359" s="129">
        <f t="shared" si="3648"/>
        <v>100</v>
      </c>
      <c r="FC1359" s="129">
        <f t="shared" si="3648"/>
        <v>200</v>
      </c>
      <c r="FD1359" s="129">
        <f t="shared" si="3648"/>
        <v>100</v>
      </c>
      <c r="FE1359" s="129">
        <f t="shared" si="3648"/>
        <v>100</v>
      </c>
      <c r="FF1359" s="129">
        <f t="shared" si="3648"/>
        <v>200</v>
      </c>
      <c r="FG1359" s="129">
        <f t="shared" si="3648"/>
        <v>100</v>
      </c>
      <c r="FH1359" s="129">
        <f t="shared" si="3648"/>
        <v>100</v>
      </c>
      <c r="FI1359" s="129">
        <f t="shared" si="3648"/>
        <v>200</v>
      </c>
      <c r="FJ1359" s="129">
        <f t="shared" si="3648"/>
        <v>100</v>
      </c>
      <c r="FK1359" s="129">
        <f t="shared" si="3648"/>
        <v>100</v>
      </c>
      <c r="FL1359" s="129">
        <f t="shared" si="3648"/>
        <v>200</v>
      </c>
      <c r="FM1359" s="129">
        <f t="shared" si="3648"/>
        <v>100</v>
      </c>
      <c r="FN1359" s="129">
        <f t="shared" si="3648"/>
        <v>100</v>
      </c>
      <c r="FO1359" s="129">
        <f t="shared" si="3648"/>
        <v>200</v>
      </c>
      <c r="FP1359" s="129">
        <f t="shared" si="3648"/>
        <v>100</v>
      </c>
      <c r="FQ1359" s="129">
        <f t="shared" si="3648"/>
        <v>100</v>
      </c>
      <c r="FR1359" s="129">
        <f t="shared" si="3648"/>
        <v>100</v>
      </c>
      <c r="FS1359" s="129">
        <f t="shared" si="3648"/>
        <v>100</v>
      </c>
      <c r="FT1359" s="129">
        <f t="shared" si="3648"/>
        <v>50</v>
      </c>
      <c r="FU1359" s="129">
        <f t="shared" si="3648"/>
        <v>100</v>
      </c>
      <c r="FV1359" s="129">
        <f t="shared" si="3648"/>
        <v>0</v>
      </c>
      <c r="FW1359" s="129">
        <f t="shared" si="3648"/>
        <v>0</v>
      </c>
      <c r="FX1359" s="129">
        <f t="shared" si="3648"/>
        <v>100</v>
      </c>
      <c r="FY1359" s="129">
        <f t="shared" si="3648"/>
        <v>0</v>
      </c>
      <c r="FZ1359" s="129">
        <f t="shared" si="3648"/>
        <v>0</v>
      </c>
      <c r="GA1359" s="154">
        <f ca="1">GA1236</f>
        <v>700</v>
      </c>
      <c r="GB1359" s="154">
        <f>GB1236</f>
        <v>0</v>
      </c>
      <c r="GC1359" s="152" t="e">
        <v>#DIV/0!</v>
      </c>
      <c r="GD1359" s="129">
        <f>GD1236</f>
        <v>100</v>
      </c>
      <c r="GE1359" s="129">
        <f t="shared" ref="GE1359:HG1359" si="3649">GE1236</f>
        <v>0</v>
      </c>
      <c r="GF1359" s="129">
        <f t="shared" si="3649"/>
        <v>0</v>
      </c>
      <c r="GG1359" s="129">
        <f t="shared" si="3649"/>
        <v>0</v>
      </c>
      <c r="GH1359" s="129">
        <f t="shared" si="3649"/>
        <v>100</v>
      </c>
      <c r="GI1359" s="129">
        <f t="shared" si="3649"/>
        <v>0</v>
      </c>
      <c r="GJ1359" s="129">
        <f t="shared" si="3649"/>
        <v>0</v>
      </c>
      <c r="GK1359" s="129">
        <f t="shared" si="3649"/>
        <v>100</v>
      </c>
      <c r="GL1359" s="129">
        <f t="shared" si="3649"/>
        <v>0</v>
      </c>
      <c r="GM1359" s="129">
        <f t="shared" si="3649"/>
        <v>0</v>
      </c>
      <c r="GN1359" s="129">
        <f t="shared" si="3649"/>
        <v>100</v>
      </c>
      <c r="GO1359" s="129">
        <f t="shared" si="3649"/>
        <v>0</v>
      </c>
      <c r="GP1359" s="129">
        <f t="shared" si="3649"/>
        <v>0</v>
      </c>
      <c r="GQ1359" s="129">
        <f t="shared" si="3649"/>
        <v>100</v>
      </c>
      <c r="GR1359" s="129">
        <f t="shared" si="3649"/>
        <v>0</v>
      </c>
      <c r="GS1359" s="129">
        <f t="shared" si="3649"/>
        <v>0</v>
      </c>
      <c r="GT1359" s="129">
        <f t="shared" si="3649"/>
        <v>100</v>
      </c>
      <c r="GU1359" s="129">
        <f t="shared" si="3649"/>
        <v>0</v>
      </c>
      <c r="GV1359" s="129">
        <f t="shared" si="3649"/>
        <v>0</v>
      </c>
      <c r="GW1359" s="129">
        <f t="shared" si="3649"/>
        <v>100</v>
      </c>
      <c r="GX1359" s="129">
        <f t="shared" si="3649"/>
        <v>0</v>
      </c>
      <c r="GY1359" s="129">
        <f t="shared" si="3649"/>
        <v>0</v>
      </c>
      <c r="GZ1359" s="129">
        <f t="shared" si="3649"/>
        <v>0</v>
      </c>
      <c r="HA1359" s="129">
        <f t="shared" si="3649"/>
        <v>0</v>
      </c>
      <c r="HB1359" s="129">
        <f t="shared" si="3649"/>
        <v>0</v>
      </c>
      <c r="HC1359" s="129">
        <f t="shared" si="3649"/>
        <v>0</v>
      </c>
      <c r="HD1359" s="129">
        <f t="shared" si="3649"/>
        <v>0</v>
      </c>
      <c r="HE1359" s="129">
        <f t="shared" si="3649"/>
        <v>0</v>
      </c>
      <c r="HF1359" s="129">
        <f t="shared" si="3649"/>
        <v>0</v>
      </c>
      <c r="HG1359" s="129">
        <f t="shared" si="3649"/>
        <v>0</v>
      </c>
      <c r="HH1359" s="150"/>
      <c r="HI1359" s="150">
        <v>0</v>
      </c>
      <c r="HJ1359" s="152" t="e">
        <v>#DIV/0!</v>
      </c>
      <c r="HK1359" s="129">
        <f t="shared" ref="HK1359" si="3650">HK1236</f>
        <v>0</v>
      </c>
      <c r="HL1359" s="129">
        <f t="shared" ref="HL1359:HM1359" si="3651">HL1236</f>
        <v>0</v>
      </c>
      <c r="HM1359" s="129">
        <f t="shared" si="3651"/>
        <v>0</v>
      </c>
      <c r="HN1359" s="129">
        <f t="shared" ref="HN1359:HO1359" si="3652">HN1236</f>
        <v>0</v>
      </c>
      <c r="HO1359" s="129">
        <f t="shared" si="3652"/>
        <v>0</v>
      </c>
      <c r="HP1359" s="129">
        <f t="shared" ref="HP1359:IO1359" si="3653">HP1236</f>
        <v>0</v>
      </c>
      <c r="HQ1359" s="129">
        <f t="shared" si="3653"/>
        <v>0</v>
      </c>
      <c r="HR1359" s="129">
        <f t="shared" si="3653"/>
        <v>0</v>
      </c>
      <c r="HS1359" s="129">
        <f t="shared" si="3653"/>
        <v>0</v>
      </c>
      <c r="HT1359" s="129">
        <f t="shared" si="3653"/>
        <v>0</v>
      </c>
      <c r="HU1359" s="129">
        <f t="shared" si="3653"/>
        <v>0</v>
      </c>
      <c r="HV1359" s="129">
        <f t="shared" si="3653"/>
        <v>0</v>
      </c>
      <c r="HW1359" s="129">
        <f t="shared" si="3653"/>
        <v>0</v>
      </c>
      <c r="HX1359" s="129">
        <f t="shared" si="3653"/>
        <v>0</v>
      </c>
      <c r="HY1359" s="129">
        <f t="shared" si="3653"/>
        <v>0</v>
      </c>
      <c r="HZ1359" s="129">
        <f t="shared" si="3653"/>
        <v>0</v>
      </c>
      <c r="IA1359" s="129">
        <f t="shared" si="3653"/>
        <v>0</v>
      </c>
      <c r="IB1359" s="129">
        <f t="shared" si="3653"/>
        <v>0</v>
      </c>
      <c r="IC1359" s="129">
        <f t="shared" si="3653"/>
        <v>0</v>
      </c>
      <c r="ID1359" s="129">
        <f t="shared" si="3653"/>
        <v>0</v>
      </c>
      <c r="IE1359" s="129">
        <f t="shared" si="3653"/>
        <v>0</v>
      </c>
      <c r="IF1359" s="129">
        <f t="shared" si="3653"/>
        <v>0</v>
      </c>
      <c r="IG1359" s="129">
        <f t="shared" si="3653"/>
        <v>0</v>
      </c>
      <c r="IH1359" s="129">
        <f t="shared" si="3653"/>
        <v>0</v>
      </c>
      <c r="II1359" s="129">
        <f t="shared" si="3653"/>
        <v>0</v>
      </c>
      <c r="IJ1359" s="129">
        <f t="shared" si="3653"/>
        <v>0</v>
      </c>
      <c r="IK1359" s="129">
        <f t="shared" si="3653"/>
        <v>0</v>
      </c>
      <c r="IL1359" s="129">
        <f t="shared" si="3653"/>
        <v>0</v>
      </c>
      <c r="IM1359" s="129">
        <f t="shared" si="3653"/>
        <v>0</v>
      </c>
      <c r="IN1359" s="129">
        <f t="shared" si="3653"/>
        <v>0</v>
      </c>
      <c r="IO1359" s="129">
        <f t="shared" si="3653"/>
        <v>0</v>
      </c>
      <c r="IP1359" s="150"/>
      <c r="IQ1359" s="150">
        <v>0</v>
      </c>
      <c r="IR1359" s="152" t="e">
        <v>#DIV/0!</v>
      </c>
      <c r="IS1359" s="104"/>
      <c r="IT1359" s="104"/>
      <c r="IU1359" s="104"/>
      <c r="IV1359" s="104"/>
      <c r="IW1359" s="104"/>
      <c r="IX1359" s="104"/>
      <c r="IY1359" s="104"/>
      <c r="IZ1359" s="104"/>
      <c r="JA1359" s="104"/>
      <c r="JB1359" s="104"/>
      <c r="JC1359" s="104"/>
      <c r="JD1359" s="104"/>
      <c r="JE1359" s="104"/>
      <c r="JF1359" s="104"/>
      <c r="JG1359" s="104"/>
      <c r="JH1359" s="104"/>
      <c r="JI1359" s="104"/>
      <c r="JJ1359" s="104"/>
      <c r="JK1359" s="104"/>
      <c r="JL1359" s="104"/>
      <c r="JM1359" s="104"/>
      <c r="JN1359" s="104"/>
      <c r="JO1359" s="104"/>
      <c r="JP1359" s="104"/>
      <c r="JQ1359" s="104"/>
      <c r="JR1359" s="104"/>
      <c r="JS1359" s="104"/>
      <c r="JT1359" s="104"/>
      <c r="JU1359" s="23"/>
      <c r="JV1359" s="104"/>
      <c r="JW1359" s="150"/>
      <c r="JX1359" s="150">
        <v>0</v>
      </c>
      <c r="JY1359" s="152" t="e">
        <v>#DIV/0!</v>
      </c>
      <c r="JZ1359" s="104"/>
      <c r="KA1359" s="104"/>
      <c r="KB1359" s="104"/>
      <c r="KC1359" s="104"/>
      <c r="KD1359" s="104"/>
      <c r="KE1359" s="104"/>
      <c r="KF1359" s="104"/>
      <c r="KG1359" s="104"/>
      <c r="KH1359" s="104"/>
      <c r="KI1359" s="104"/>
      <c r="KJ1359" s="104"/>
      <c r="KK1359" s="104"/>
      <c r="KL1359" s="104"/>
      <c r="KM1359" s="104"/>
      <c r="KN1359" s="104"/>
      <c r="KO1359" s="104"/>
      <c r="KP1359" s="104"/>
      <c r="KQ1359" s="104"/>
      <c r="KR1359" s="104"/>
      <c r="KS1359" s="104"/>
      <c r="KT1359" s="104"/>
      <c r="KU1359" s="104"/>
      <c r="KV1359" s="104"/>
      <c r="KW1359" s="104"/>
      <c r="KX1359" s="104"/>
      <c r="KY1359" s="104"/>
      <c r="KZ1359" s="104"/>
      <c r="LA1359" s="104"/>
      <c r="LB1359" s="104"/>
      <c r="LC1359" s="104"/>
      <c r="LD1359" s="104"/>
      <c r="LE1359" s="150"/>
      <c r="LF1359" s="150">
        <v>0</v>
      </c>
      <c r="LG1359" s="152" t="e">
        <v>#DIV/0!</v>
      </c>
      <c r="LH1359" s="104"/>
      <c r="LI1359" s="104"/>
      <c r="LJ1359" s="104"/>
      <c r="LK1359" s="104"/>
      <c r="LL1359" s="104"/>
      <c r="LM1359" s="104"/>
      <c r="LN1359" s="104"/>
      <c r="LO1359" s="104"/>
      <c r="LP1359" s="104"/>
      <c r="LQ1359" s="104"/>
      <c r="LR1359" s="104"/>
      <c r="LS1359" s="104"/>
      <c r="LT1359" s="104"/>
      <c r="LU1359" s="104"/>
      <c r="LV1359" s="104"/>
      <c r="LW1359" s="104"/>
      <c r="LX1359" s="104"/>
      <c r="LY1359" s="104"/>
      <c r="LZ1359" s="104"/>
      <c r="MA1359" s="104"/>
      <c r="MB1359" s="104"/>
      <c r="MC1359" s="104"/>
      <c r="MD1359" s="104"/>
      <c r="ME1359" s="104"/>
      <c r="MF1359" s="104"/>
      <c r="MG1359" s="104"/>
      <c r="MH1359" s="104"/>
      <c r="MI1359" s="104"/>
      <c r="MJ1359" s="104"/>
      <c r="MK1359" s="104"/>
      <c r="ML1359" s="104"/>
    </row>
    <row r="1360" spans="1:350" ht="13.9" customHeight="1" outlineLevel="1" x14ac:dyDescent="0.2">
      <c r="A1360" s="186"/>
      <c r="B1360" s="182"/>
      <c r="C1360" s="155"/>
      <c r="D1360" s="155"/>
      <c r="E1360" s="155"/>
      <c r="F1360" s="155"/>
      <c r="G1360" s="176"/>
      <c r="H1360" s="171"/>
      <c r="I1360" s="171"/>
      <c r="J1360" s="155"/>
      <c r="K1360" s="155"/>
      <c r="L1360" s="173"/>
      <c r="M1360" s="173"/>
      <c r="N1360" s="178"/>
      <c r="O1360" s="157"/>
      <c r="P1360" s="17" t="s">
        <v>26</v>
      </c>
      <c r="Q1360" s="155"/>
      <c r="R1360" s="155"/>
      <c r="S1360" s="153"/>
      <c r="T1360" s="105">
        <f t="shared" si="3644"/>
        <v>0</v>
      </c>
      <c r="U1360" s="105">
        <f t="shared" si="3644"/>
        <v>0</v>
      </c>
      <c r="V1360" s="105">
        <f t="shared" si="3644"/>
        <v>0</v>
      </c>
      <c r="W1360" s="105">
        <f t="shared" si="3644"/>
        <v>0</v>
      </c>
      <c r="X1360" s="105">
        <f t="shared" si="3644"/>
        <v>0</v>
      </c>
      <c r="Y1360" s="105">
        <f t="shared" si="3644"/>
        <v>0</v>
      </c>
      <c r="Z1360" s="105">
        <f t="shared" si="3644"/>
        <v>0</v>
      </c>
      <c r="AA1360" s="105">
        <f t="shared" si="3644"/>
        <v>0</v>
      </c>
      <c r="AB1360" s="105">
        <f t="shared" si="3644"/>
        <v>0</v>
      </c>
      <c r="AC1360" s="105">
        <f t="shared" si="3644"/>
        <v>0</v>
      </c>
      <c r="AD1360" s="105">
        <f t="shared" si="3644"/>
        <v>0</v>
      </c>
      <c r="AE1360" s="105">
        <f t="shared" si="3644"/>
        <v>0</v>
      </c>
      <c r="AF1360" s="105">
        <f t="shared" si="3644"/>
        <v>0</v>
      </c>
      <c r="AG1360" s="105">
        <f t="shared" si="3644"/>
        <v>0</v>
      </c>
      <c r="AH1360" s="105">
        <f t="shared" si="3644"/>
        <v>0</v>
      </c>
      <c r="AI1360" s="105">
        <f t="shared" si="3644"/>
        <v>0</v>
      </c>
      <c r="AJ1360" s="105">
        <f t="shared" si="3644"/>
        <v>0</v>
      </c>
      <c r="AK1360" s="105">
        <f t="shared" si="3644"/>
        <v>0</v>
      </c>
      <c r="AL1360" s="105">
        <f t="shared" si="3644"/>
        <v>0</v>
      </c>
      <c r="AM1360" s="105">
        <f t="shared" si="3644"/>
        <v>0</v>
      </c>
      <c r="AN1360" s="105">
        <f t="shared" si="3644"/>
        <v>0</v>
      </c>
      <c r="AO1360" s="105">
        <f t="shared" si="3644"/>
        <v>0</v>
      </c>
      <c r="AP1360" s="105">
        <f t="shared" si="3644"/>
        <v>0</v>
      </c>
      <c r="AQ1360" s="105">
        <f t="shared" si="3644"/>
        <v>0</v>
      </c>
      <c r="AR1360" s="105">
        <f t="shared" si="3644"/>
        <v>0</v>
      </c>
      <c r="AS1360" s="105">
        <f t="shared" si="3644"/>
        <v>0</v>
      </c>
      <c r="AT1360" s="105">
        <f t="shared" si="3644"/>
        <v>0</v>
      </c>
      <c r="AU1360" s="105">
        <f t="shared" si="3644"/>
        <v>0</v>
      </c>
      <c r="AV1360" s="105">
        <f t="shared" si="3644"/>
        <v>0</v>
      </c>
      <c r="AW1360" s="105">
        <f>AW1237</f>
        <v>0</v>
      </c>
      <c r="AX1360" s="155"/>
      <c r="AY1360" s="155"/>
      <c r="AZ1360" s="153"/>
      <c r="BA1360" s="105">
        <f t="shared" ref="BA1360:CD1360" si="3654">BA1237</f>
        <v>0</v>
      </c>
      <c r="BB1360" s="105">
        <f t="shared" si="3654"/>
        <v>0</v>
      </c>
      <c r="BC1360" s="105">
        <f t="shared" si="3654"/>
        <v>0</v>
      </c>
      <c r="BD1360" s="105">
        <f t="shared" si="3654"/>
        <v>0</v>
      </c>
      <c r="BE1360" s="105">
        <f t="shared" si="3654"/>
        <v>0</v>
      </c>
      <c r="BF1360" s="105">
        <f t="shared" si="3654"/>
        <v>0</v>
      </c>
      <c r="BG1360" s="105">
        <f t="shared" si="3654"/>
        <v>0</v>
      </c>
      <c r="BH1360" s="105">
        <f t="shared" si="3654"/>
        <v>0</v>
      </c>
      <c r="BI1360" s="105">
        <f t="shared" si="3654"/>
        <v>0</v>
      </c>
      <c r="BJ1360" s="105">
        <f t="shared" si="3654"/>
        <v>0</v>
      </c>
      <c r="BK1360" s="105">
        <f t="shared" si="3654"/>
        <v>0</v>
      </c>
      <c r="BL1360" s="105">
        <f t="shared" si="3654"/>
        <v>0</v>
      </c>
      <c r="BM1360" s="105">
        <f t="shared" si="3654"/>
        <v>0</v>
      </c>
      <c r="BN1360" s="105">
        <f t="shared" si="3654"/>
        <v>0</v>
      </c>
      <c r="BO1360" s="105">
        <f t="shared" si="3654"/>
        <v>0</v>
      </c>
      <c r="BP1360" s="105">
        <f t="shared" si="3654"/>
        <v>0</v>
      </c>
      <c r="BQ1360" s="105">
        <f t="shared" si="3654"/>
        <v>0</v>
      </c>
      <c r="BR1360" s="105">
        <f t="shared" si="3654"/>
        <v>0</v>
      </c>
      <c r="BS1360" s="105">
        <f t="shared" si="3654"/>
        <v>0</v>
      </c>
      <c r="BT1360" s="105">
        <f t="shared" si="3654"/>
        <v>0</v>
      </c>
      <c r="BU1360" s="105">
        <f t="shared" si="3654"/>
        <v>0</v>
      </c>
      <c r="BV1360" s="105">
        <f t="shared" si="3654"/>
        <v>0</v>
      </c>
      <c r="BW1360" s="105">
        <f t="shared" si="3654"/>
        <v>0</v>
      </c>
      <c r="BX1360" s="105">
        <f t="shared" si="3654"/>
        <v>0</v>
      </c>
      <c r="BY1360" s="105">
        <f t="shared" si="3654"/>
        <v>0</v>
      </c>
      <c r="BZ1360" s="105">
        <f t="shared" si="3654"/>
        <v>0</v>
      </c>
      <c r="CA1360" s="105">
        <f t="shared" si="3654"/>
        <v>0</v>
      </c>
      <c r="CB1360" s="105">
        <f t="shared" si="3654"/>
        <v>0</v>
      </c>
      <c r="CC1360" s="105">
        <f t="shared" si="3654"/>
        <v>0</v>
      </c>
      <c r="CD1360" s="105">
        <f t="shared" si="3654"/>
        <v>0</v>
      </c>
      <c r="CE1360" s="105">
        <f>CE1237</f>
        <v>0</v>
      </c>
      <c r="CF1360" s="155"/>
      <c r="CG1360" s="155"/>
      <c r="CH1360" s="153"/>
      <c r="CI1360" s="105">
        <f>CI1237</f>
        <v>0</v>
      </c>
      <c r="CJ1360" s="105">
        <f t="shared" ref="CJ1360:DM1360" si="3655">CJ1237</f>
        <v>0</v>
      </c>
      <c r="CK1360" s="105">
        <f t="shared" si="3655"/>
        <v>0</v>
      </c>
      <c r="CL1360" s="105">
        <f t="shared" si="3655"/>
        <v>0</v>
      </c>
      <c r="CM1360" s="105">
        <f t="shared" si="3655"/>
        <v>0</v>
      </c>
      <c r="CN1360" s="105">
        <f t="shared" si="3655"/>
        <v>0</v>
      </c>
      <c r="CO1360" s="105">
        <f t="shared" si="3655"/>
        <v>0</v>
      </c>
      <c r="CP1360" s="105">
        <f t="shared" si="3655"/>
        <v>0</v>
      </c>
      <c r="CQ1360" s="105">
        <f t="shared" si="3655"/>
        <v>0</v>
      </c>
      <c r="CR1360" s="105">
        <f t="shared" si="3655"/>
        <v>0</v>
      </c>
      <c r="CS1360" s="105">
        <f t="shared" si="3655"/>
        <v>0</v>
      </c>
      <c r="CT1360" s="105">
        <f t="shared" si="3655"/>
        <v>0</v>
      </c>
      <c r="CU1360" s="105">
        <f t="shared" si="3655"/>
        <v>0</v>
      </c>
      <c r="CV1360" s="105">
        <f t="shared" si="3655"/>
        <v>0</v>
      </c>
      <c r="CW1360" s="105">
        <f t="shared" si="3655"/>
        <v>0</v>
      </c>
      <c r="CX1360" s="105">
        <f t="shared" si="3655"/>
        <v>0</v>
      </c>
      <c r="CY1360" s="105">
        <f t="shared" si="3655"/>
        <v>0</v>
      </c>
      <c r="CZ1360" s="105">
        <f t="shared" si="3655"/>
        <v>0</v>
      </c>
      <c r="DA1360" s="105">
        <f t="shared" si="3655"/>
        <v>0</v>
      </c>
      <c r="DB1360" s="105">
        <f t="shared" si="3655"/>
        <v>0</v>
      </c>
      <c r="DC1360" s="105">
        <f t="shared" si="3655"/>
        <v>0</v>
      </c>
      <c r="DD1360" s="105">
        <f t="shared" si="3655"/>
        <v>0</v>
      </c>
      <c r="DE1360" s="105">
        <f t="shared" si="3655"/>
        <v>0</v>
      </c>
      <c r="DF1360" s="105">
        <f t="shared" si="3655"/>
        <v>0</v>
      </c>
      <c r="DG1360" s="105">
        <f t="shared" si="3655"/>
        <v>0</v>
      </c>
      <c r="DH1360" s="105">
        <f t="shared" si="3655"/>
        <v>0</v>
      </c>
      <c r="DI1360" s="105">
        <f t="shared" si="3655"/>
        <v>0</v>
      </c>
      <c r="DJ1360" s="105">
        <f t="shared" si="3655"/>
        <v>0</v>
      </c>
      <c r="DK1360" s="105">
        <f t="shared" si="3655"/>
        <v>0</v>
      </c>
      <c r="DL1360" s="105">
        <f t="shared" si="3655"/>
        <v>0</v>
      </c>
      <c r="DM1360" s="105">
        <f t="shared" si="3655"/>
        <v>0</v>
      </c>
      <c r="DN1360" s="155"/>
      <c r="DO1360" s="155"/>
      <c r="DP1360" s="153"/>
      <c r="DQ1360" s="105">
        <f t="shared" ref="DQ1360:ER1360" si="3656">DQ1237</f>
        <v>0</v>
      </c>
      <c r="DR1360" s="105">
        <f t="shared" si="3656"/>
        <v>0</v>
      </c>
      <c r="DS1360" s="105">
        <f t="shared" si="3656"/>
        <v>0</v>
      </c>
      <c r="DT1360" s="105">
        <f t="shared" si="3656"/>
        <v>0</v>
      </c>
      <c r="DU1360" s="105">
        <f t="shared" si="3656"/>
        <v>0</v>
      </c>
      <c r="DV1360" s="105">
        <f t="shared" si="3656"/>
        <v>0</v>
      </c>
      <c r="DW1360" s="105">
        <f t="shared" si="3656"/>
        <v>0</v>
      </c>
      <c r="DX1360" s="105">
        <f t="shared" si="3656"/>
        <v>0</v>
      </c>
      <c r="DY1360" s="105">
        <f t="shared" si="3656"/>
        <v>0</v>
      </c>
      <c r="DZ1360" s="105">
        <f t="shared" si="3656"/>
        <v>0</v>
      </c>
      <c r="EA1360" s="105">
        <f t="shared" si="3656"/>
        <v>0</v>
      </c>
      <c r="EB1360" s="105">
        <f t="shared" si="3656"/>
        <v>0</v>
      </c>
      <c r="EC1360" s="105">
        <f t="shared" si="3656"/>
        <v>0</v>
      </c>
      <c r="ED1360" s="105">
        <f t="shared" si="3656"/>
        <v>0</v>
      </c>
      <c r="EE1360" s="105">
        <f t="shared" si="3656"/>
        <v>0</v>
      </c>
      <c r="EF1360" s="105">
        <f t="shared" si="3656"/>
        <v>0</v>
      </c>
      <c r="EG1360" s="105">
        <f t="shared" si="3656"/>
        <v>0</v>
      </c>
      <c r="EH1360" s="105">
        <f t="shared" si="3656"/>
        <v>0</v>
      </c>
      <c r="EI1360" s="105">
        <f t="shared" si="3656"/>
        <v>0</v>
      </c>
      <c r="EJ1360" s="105">
        <f t="shared" si="3656"/>
        <v>0</v>
      </c>
      <c r="EK1360" s="105">
        <f t="shared" si="3656"/>
        <v>0</v>
      </c>
      <c r="EL1360" s="105">
        <f t="shared" si="3656"/>
        <v>0</v>
      </c>
      <c r="EM1360" s="105">
        <f t="shared" si="3656"/>
        <v>0</v>
      </c>
      <c r="EN1360" s="105">
        <f t="shared" si="3656"/>
        <v>0</v>
      </c>
      <c r="EO1360" s="105">
        <f t="shared" si="3656"/>
        <v>0</v>
      </c>
      <c r="EP1360" s="105">
        <f t="shared" si="3656"/>
        <v>0</v>
      </c>
      <c r="EQ1360" s="105">
        <f t="shared" si="3656"/>
        <v>0</v>
      </c>
      <c r="ER1360" s="105">
        <f t="shared" si="3656"/>
        <v>0</v>
      </c>
      <c r="ES1360" s="155"/>
      <c r="ET1360" s="155"/>
      <c r="EU1360" s="153"/>
      <c r="EV1360" s="125">
        <f>EV1237</f>
        <v>0</v>
      </c>
      <c r="EW1360" s="125">
        <f t="shared" ref="EW1360:FZ1360" si="3657">EW1237</f>
        <v>0</v>
      </c>
      <c r="EX1360" s="125">
        <f t="shared" si="3657"/>
        <v>0</v>
      </c>
      <c r="EY1360" s="125">
        <f t="shared" si="3657"/>
        <v>0</v>
      </c>
      <c r="EZ1360" s="125">
        <f t="shared" si="3657"/>
        <v>0</v>
      </c>
      <c r="FA1360" s="125">
        <f t="shared" si="3657"/>
        <v>0</v>
      </c>
      <c r="FB1360" s="125">
        <f t="shared" si="3657"/>
        <v>0</v>
      </c>
      <c r="FC1360" s="125">
        <f t="shared" si="3657"/>
        <v>0</v>
      </c>
      <c r="FD1360" s="125">
        <f t="shared" si="3657"/>
        <v>0</v>
      </c>
      <c r="FE1360" s="125">
        <f>FE1237</f>
        <v>0</v>
      </c>
      <c r="FF1360" s="125">
        <f t="shared" si="3657"/>
        <v>0</v>
      </c>
      <c r="FG1360" s="125">
        <f t="shared" si="3657"/>
        <v>0</v>
      </c>
      <c r="FH1360" s="125">
        <f t="shared" si="3657"/>
        <v>0</v>
      </c>
      <c r="FI1360" s="125">
        <f t="shared" si="3657"/>
        <v>0</v>
      </c>
      <c r="FJ1360" s="125">
        <f t="shared" si="3657"/>
        <v>0</v>
      </c>
      <c r="FK1360" s="125">
        <f t="shared" si="3657"/>
        <v>0</v>
      </c>
      <c r="FL1360" s="125">
        <f t="shared" si="3657"/>
        <v>0</v>
      </c>
      <c r="FM1360" s="125">
        <f t="shared" si="3657"/>
        <v>0</v>
      </c>
      <c r="FN1360" s="125">
        <f t="shared" si="3657"/>
        <v>0</v>
      </c>
      <c r="FO1360" s="125">
        <f t="shared" si="3657"/>
        <v>0</v>
      </c>
      <c r="FP1360" s="125">
        <f t="shared" si="3657"/>
        <v>0</v>
      </c>
      <c r="FQ1360" s="125">
        <f t="shared" si="3657"/>
        <v>0</v>
      </c>
      <c r="FR1360" s="125">
        <f t="shared" si="3657"/>
        <v>0</v>
      </c>
      <c r="FS1360" s="125">
        <f t="shared" si="3657"/>
        <v>0</v>
      </c>
      <c r="FT1360" s="125">
        <f t="shared" si="3657"/>
        <v>0</v>
      </c>
      <c r="FU1360" s="125">
        <f t="shared" si="3657"/>
        <v>0</v>
      </c>
      <c r="FV1360" s="125">
        <f t="shared" si="3657"/>
        <v>0</v>
      </c>
      <c r="FW1360" s="125">
        <f t="shared" si="3657"/>
        <v>0</v>
      </c>
      <c r="FX1360" s="125">
        <f t="shared" si="3657"/>
        <v>0</v>
      </c>
      <c r="FY1360" s="125">
        <f t="shared" si="3657"/>
        <v>0</v>
      </c>
      <c r="FZ1360" s="125">
        <f t="shared" si="3657"/>
        <v>0</v>
      </c>
      <c r="GA1360" s="155"/>
      <c r="GB1360" s="155"/>
      <c r="GC1360" s="153"/>
      <c r="GD1360" s="141">
        <f>GD1237</f>
        <v>0</v>
      </c>
      <c r="GE1360" s="141">
        <f t="shared" ref="GE1360:HG1360" si="3658">GE1237</f>
        <v>0</v>
      </c>
      <c r="GF1360" s="141">
        <f t="shared" si="3658"/>
        <v>0</v>
      </c>
      <c r="GG1360" s="141">
        <f t="shared" si="3658"/>
        <v>0</v>
      </c>
      <c r="GH1360" s="141">
        <f t="shared" si="3658"/>
        <v>0</v>
      </c>
      <c r="GI1360" s="141">
        <f t="shared" si="3658"/>
        <v>0</v>
      </c>
      <c r="GJ1360" s="141">
        <f t="shared" si="3658"/>
        <v>0</v>
      </c>
      <c r="GK1360" s="141">
        <f t="shared" si="3658"/>
        <v>0</v>
      </c>
      <c r="GL1360" s="141">
        <f t="shared" si="3658"/>
        <v>0</v>
      </c>
      <c r="GM1360" s="141">
        <f t="shared" si="3658"/>
        <v>0</v>
      </c>
      <c r="GN1360" s="141">
        <f t="shared" si="3658"/>
        <v>0</v>
      </c>
      <c r="GO1360" s="141">
        <f t="shared" si="3658"/>
        <v>0</v>
      </c>
      <c r="GP1360" s="141">
        <f t="shared" si="3658"/>
        <v>0</v>
      </c>
      <c r="GQ1360" s="141">
        <f t="shared" si="3658"/>
        <v>0</v>
      </c>
      <c r="GR1360" s="141">
        <f t="shared" si="3658"/>
        <v>0</v>
      </c>
      <c r="GS1360" s="141">
        <f t="shared" si="3658"/>
        <v>0</v>
      </c>
      <c r="GT1360" s="141">
        <f t="shared" si="3658"/>
        <v>0</v>
      </c>
      <c r="GU1360" s="141">
        <f t="shared" si="3658"/>
        <v>0</v>
      </c>
      <c r="GV1360" s="141">
        <f t="shared" si="3658"/>
        <v>0</v>
      </c>
      <c r="GW1360" s="141">
        <f t="shared" si="3658"/>
        <v>0</v>
      </c>
      <c r="GX1360" s="141">
        <f t="shared" si="3658"/>
        <v>0</v>
      </c>
      <c r="GY1360" s="141">
        <f t="shared" si="3658"/>
        <v>0</v>
      </c>
      <c r="GZ1360" s="141">
        <f t="shared" si="3658"/>
        <v>0</v>
      </c>
      <c r="HA1360" s="141">
        <f t="shared" si="3658"/>
        <v>0</v>
      </c>
      <c r="HB1360" s="141">
        <f t="shared" si="3658"/>
        <v>0</v>
      </c>
      <c r="HC1360" s="141">
        <f t="shared" si="3658"/>
        <v>0</v>
      </c>
      <c r="HD1360" s="141">
        <f t="shared" si="3658"/>
        <v>0</v>
      </c>
      <c r="HE1360" s="141">
        <f t="shared" si="3658"/>
        <v>0</v>
      </c>
      <c r="HF1360" s="141">
        <f t="shared" si="3658"/>
        <v>0</v>
      </c>
      <c r="HG1360" s="141">
        <f t="shared" si="3658"/>
        <v>0</v>
      </c>
      <c r="HH1360" s="151"/>
      <c r="HI1360" s="151"/>
      <c r="HJ1360" s="153"/>
      <c r="HK1360" s="141">
        <f t="shared" ref="HK1360" si="3659">HK1237</f>
        <v>0</v>
      </c>
      <c r="HL1360" s="141">
        <f t="shared" ref="HL1360:HM1360" si="3660">HL1237</f>
        <v>0</v>
      </c>
      <c r="HM1360" s="141">
        <f t="shared" si="3660"/>
        <v>0</v>
      </c>
      <c r="HN1360" s="141">
        <f t="shared" ref="HN1360:HO1360" si="3661">HN1237</f>
        <v>0</v>
      </c>
      <c r="HO1360" s="141">
        <f t="shared" si="3661"/>
        <v>0</v>
      </c>
      <c r="HP1360" s="141">
        <f t="shared" ref="HP1360:IO1360" si="3662">HP1237</f>
        <v>0</v>
      </c>
      <c r="HQ1360" s="141">
        <f t="shared" si="3662"/>
        <v>0</v>
      </c>
      <c r="HR1360" s="141">
        <f t="shared" si="3662"/>
        <v>0</v>
      </c>
      <c r="HS1360" s="141">
        <f t="shared" si="3662"/>
        <v>0</v>
      </c>
      <c r="HT1360" s="141">
        <f t="shared" si="3662"/>
        <v>0</v>
      </c>
      <c r="HU1360" s="141">
        <f t="shared" si="3662"/>
        <v>0</v>
      </c>
      <c r="HV1360" s="141">
        <f t="shared" si="3662"/>
        <v>0</v>
      </c>
      <c r="HW1360" s="141">
        <f t="shared" si="3662"/>
        <v>0</v>
      </c>
      <c r="HX1360" s="141">
        <f t="shared" si="3662"/>
        <v>0</v>
      </c>
      <c r="HY1360" s="141">
        <f t="shared" si="3662"/>
        <v>0</v>
      </c>
      <c r="HZ1360" s="141">
        <f t="shared" si="3662"/>
        <v>0</v>
      </c>
      <c r="IA1360" s="141">
        <f t="shared" si="3662"/>
        <v>0</v>
      </c>
      <c r="IB1360" s="141">
        <f t="shared" si="3662"/>
        <v>0</v>
      </c>
      <c r="IC1360" s="141">
        <f t="shared" si="3662"/>
        <v>0</v>
      </c>
      <c r="ID1360" s="141">
        <f t="shared" si="3662"/>
        <v>0</v>
      </c>
      <c r="IE1360" s="141">
        <f t="shared" si="3662"/>
        <v>0</v>
      </c>
      <c r="IF1360" s="141">
        <f t="shared" si="3662"/>
        <v>0</v>
      </c>
      <c r="IG1360" s="141">
        <f t="shared" si="3662"/>
        <v>0</v>
      </c>
      <c r="IH1360" s="141">
        <f t="shared" si="3662"/>
        <v>0</v>
      </c>
      <c r="II1360" s="141">
        <f t="shared" si="3662"/>
        <v>0</v>
      </c>
      <c r="IJ1360" s="141">
        <f t="shared" si="3662"/>
        <v>0</v>
      </c>
      <c r="IK1360" s="141">
        <f t="shared" si="3662"/>
        <v>0</v>
      </c>
      <c r="IL1360" s="141">
        <f t="shared" si="3662"/>
        <v>0</v>
      </c>
      <c r="IM1360" s="141">
        <f t="shared" si="3662"/>
        <v>0</v>
      </c>
      <c r="IN1360" s="141">
        <f t="shared" si="3662"/>
        <v>0</v>
      </c>
      <c r="IO1360" s="141">
        <f t="shared" si="3662"/>
        <v>0</v>
      </c>
      <c r="IP1360" s="151"/>
      <c r="IQ1360" s="151"/>
      <c r="IR1360" s="153"/>
      <c r="IS1360" s="105"/>
      <c r="IT1360" s="105"/>
      <c r="IU1360" s="105"/>
      <c r="IV1360" s="105"/>
      <c r="IW1360" s="105"/>
      <c r="IX1360" s="105"/>
      <c r="IY1360" s="105"/>
      <c r="IZ1360" s="105"/>
      <c r="JA1360" s="105"/>
      <c r="JB1360" s="105"/>
      <c r="JC1360" s="105"/>
      <c r="JD1360" s="105"/>
      <c r="JE1360" s="105"/>
      <c r="JF1360" s="105"/>
      <c r="JG1360" s="105"/>
      <c r="JH1360" s="105"/>
      <c r="JI1360" s="105"/>
      <c r="JJ1360" s="105"/>
      <c r="JK1360" s="105"/>
      <c r="JL1360" s="105"/>
      <c r="JM1360" s="105"/>
      <c r="JN1360" s="105"/>
      <c r="JO1360" s="105"/>
      <c r="JP1360" s="105"/>
      <c r="JQ1360" s="105"/>
      <c r="JR1360" s="105"/>
      <c r="JS1360" s="105"/>
      <c r="JT1360" s="105"/>
      <c r="JU1360" s="25"/>
      <c r="JV1360" s="105"/>
      <c r="JW1360" s="151"/>
      <c r="JX1360" s="151"/>
      <c r="JY1360" s="153"/>
      <c r="JZ1360" s="105"/>
      <c r="KA1360" s="105"/>
      <c r="KB1360" s="105"/>
      <c r="KC1360" s="105"/>
      <c r="KD1360" s="105"/>
      <c r="KE1360" s="105"/>
      <c r="KF1360" s="105"/>
      <c r="KG1360" s="105"/>
      <c r="KH1360" s="105"/>
      <c r="KI1360" s="105"/>
      <c r="KJ1360" s="105"/>
      <c r="KK1360" s="105"/>
      <c r="KL1360" s="105"/>
      <c r="KM1360" s="105"/>
      <c r="KN1360" s="105"/>
      <c r="KO1360" s="105"/>
      <c r="KP1360" s="105"/>
      <c r="KQ1360" s="105"/>
      <c r="KR1360" s="105"/>
      <c r="KS1360" s="105"/>
      <c r="KT1360" s="105"/>
      <c r="KU1360" s="105"/>
      <c r="KV1360" s="105"/>
      <c r="KW1360" s="105"/>
      <c r="KX1360" s="105"/>
      <c r="KY1360" s="105"/>
      <c r="KZ1360" s="105"/>
      <c r="LA1360" s="105"/>
      <c r="LB1360" s="105"/>
      <c r="LC1360" s="105"/>
      <c r="LD1360" s="105"/>
      <c r="LE1360" s="151"/>
      <c r="LF1360" s="151"/>
      <c r="LG1360" s="153"/>
      <c r="LH1360" s="105"/>
      <c r="LI1360" s="105"/>
      <c r="LJ1360" s="105"/>
      <c r="LK1360" s="105"/>
      <c r="LL1360" s="105"/>
      <c r="LM1360" s="105"/>
      <c r="LN1360" s="105"/>
      <c r="LO1360" s="105"/>
      <c r="LP1360" s="105"/>
      <c r="LQ1360" s="105"/>
      <c r="LR1360" s="105"/>
      <c r="LS1360" s="105"/>
      <c r="LT1360" s="105"/>
      <c r="LU1360" s="105"/>
      <c r="LV1360" s="105"/>
      <c r="LW1360" s="105"/>
      <c r="LX1360" s="105"/>
      <c r="LY1360" s="105"/>
      <c r="LZ1360" s="105"/>
      <c r="MA1360" s="105"/>
      <c r="MB1360" s="105"/>
      <c r="MC1360" s="105"/>
      <c r="MD1360" s="105"/>
      <c r="ME1360" s="105"/>
      <c r="MF1360" s="105"/>
      <c r="MG1360" s="105"/>
      <c r="MH1360" s="105"/>
      <c r="MI1360" s="105"/>
      <c r="MJ1360" s="105"/>
      <c r="MK1360" s="105"/>
      <c r="ML1360" s="105"/>
    </row>
    <row r="1361" spans="1:350" ht="13.9" customHeight="1" outlineLevel="1" x14ac:dyDescent="0.2">
      <c r="A1361" s="185" t="s">
        <v>32</v>
      </c>
      <c r="B1361" s="181" t="s">
        <v>712</v>
      </c>
      <c r="C1361" s="154" t="s">
        <v>59</v>
      </c>
      <c r="D1361" s="154">
        <f>D1242</f>
        <v>39</v>
      </c>
      <c r="E1361" s="154">
        <f>E1236</f>
        <v>0</v>
      </c>
      <c r="F1361" s="154">
        <f>F1236</f>
        <v>4600</v>
      </c>
      <c r="G1361" s="175" t="s">
        <v>922</v>
      </c>
      <c r="H1361" s="170">
        <v>41671</v>
      </c>
      <c r="I1361" s="170">
        <v>41743</v>
      </c>
      <c r="J1361" s="154">
        <f ca="1">J1242</f>
        <v>39</v>
      </c>
      <c r="K1361" s="154">
        <f>K1242</f>
        <v>0</v>
      </c>
      <c r="L1361" s="172">
        <f ca="1">K1361/J1361</f>
        <v>0</v>
      </c>
      <c r="M1361" s="172">
        <f>K1361/D1361</f>
        <v>0</v>
      </c>
      <c r="N1361" s="177">
        <f ca="1">SUMIF(HK8:IO9,$O$5,HK1362:IO1362)-SUMIF(HK8:IO9,$Q$5,HK1362:IO1362)</f>
        <v>0</v>
      </c>
      <c r="O1361" s="156"/>
      <c r="P1361" s="104" t="s">
        <v>25</v>
      </c>
      <c r="Q1361" s="154">
        <f>Q1242</f>
        <v>0</v>
      </c>
      <c r="R1361" s="154">
        <f>R1242</f>
        <v>0</v>
      </c>
      <c r="S1361" s="152" t="e">
        <f>R1361/Q1361</f>
        <v>#DIV/0!</v>
      </c>
      <c r="T1361" s="104">
        <f t="shared" ref="T1361:AV1362" si="3663">T1242</f>
        <v>0</v>
      </c>
      <c r="U1361" s="104">
        <f t="shared" si="3663"/>
        <v>0</v>
      </c>
      <c r="V1361" s="104">
        <f t="shared" si="3663"/>
        <v>0</v>
      </c>
      <c r="W1361" s="104">
        <f t="shared" si="3663"/>
        <v>0</v>
      </c>
      <c r="X1361" s="104">
        <f t="shared" si="3663"/>
        <v>0</v>
      </c>
      <c r="Y1361" s="104">
        <f t="shared" si="3663"/>
        <v>0</v>
      </c>
      <c r="Z1361" s="104">
        <f t="shared" si="3663"/>
        <v>0</v>
      </c>
      <c r="AA1361" s="104">
        <f t="shared" si="3663"/>
        <v>0</v>
      </c>
      <c r="AB1361" s="104">
        <f t="shared" si="3663"/>
        <v>0</v>
      </c>
      <c r="AC1361" s="104">
        <f t="shared" si="3663"/>
        <v>0</v>
      </c>
      <c r="AD1361" s="104">
        <f t="shared" si="3663"/>
        <v>0</v>
      </c>
      <c r="AE1361" s="104">
        <f t="shared" si="3663"/>
        <v>0</v>
      </c>
      <c r="AF1361" s="104">
        <f t="shared" si="3663"/>
        <v>0</v>
      </c>
      <c r="AG1361" s="104">
        <f t="shared" si="3663"/>
        <v>0</v>
      </c>
      <c r="AH1361" s="104">
        <f t="shared" si="3663"/>
        <v>0</v>
      </c>
      <c r="AI1361" s="104">
        <f t="shared" si="3663"/>
        <v>0</v>
      </c>
      <c r="AJ1361" s="104">
        <f t="shared" si="3663"/>
        <v>0</v>
      </c>
      <c r="AK1361" s="104">
        <f t="shared" si="3663"/>
        <v>0</v>
      </c>
      <c r="AL1361" s="104">
        <f t="shared" si="3663"/>
        <v>0</v>
      </c>
      <c r="AM1361" s="104">
        <f t="shared" si="3663"/>
        <v>0</v>
      </c>
      <c r="AN1361" s="104">
        <f t="shared" si="3663"/>
        <v>0</v>
      </c>
      <c r="AO1361" s="104">
        <f t="shared" si="3663"/>
        <v>0</v>
      </c>
      <c r="AP1361" s="104">
        <f t="shared" si="3663"/>
        <v>0</v>
      </c>
      <c r="AQ1361" s="104">
        <f t="shared" si="3663"/>
        <v>0</v>
      </c>
      <c r="AR1361" s="104">
        <f t="shared" si="3663"/>
        <v>0</v>
      </c>
      <c r="AS1361" s="104">
        <f t="shared" si="3663"/>
        <v>0</v>
      </c>
      <c r="AT1361" s="104">
        <f t="shared" si="3663"/>
        <v>0</v>
      </c>
      <c r="AU1361" s="104">
        <f t="shared" si="3663"/>
        <v>0</v>
      </c>
      <c r="AV1361" s="104">
        <f t="shared" si="3663"/>
        <v>0</v>
      </c>
      <c r="AW1361" s="104">
        <f>AW1242</f>
        <v>0</v>
      </c>
      <c r="AX1361" s="154">
        <f ca="1">AX1242</f>
        <v>0</v>
      </c>
      <c r="AY1361" s="154">
        <f>AY1242</f>
        <v>0</v>
      </c>
      <c r="AZ1361" s="152" t="e">
        <f ca="1">AY1361/AX1361</f>
        <v>#DIV/0!</v>
      </c>
      <c r="BA1361" s="104">
        <f t="shared" ref="BA1361:CD1361" si="3664">BA1242</f>
        <v>0</v>
      </c>
      <c r="BB1361" s="104">
        <f t="shared" si="3664"/>
        <v>0</v>
      </c>
      <c r="BC1361" s="104">
        <f t="shared" si="3664"/>
        <v>0</v>
      </c>
      <c r="BD1361" s="104">
        <f t="shared" si="3664"/>
        <v>0</v>
      </c>
      <c r="BE1361" s="104">
        <f t="shared" si="3664"/>
        <v>0</v>
      </c>
      <c r="BF1361" s="104">
        <f t="shared" si="3664"/>
        <v>0</v>
      </c>
      <c r="BG1361" s="104">
        <f t="shared" si="3664"/>
        <v>0</v>
      </c>
      <c r="BH1361" s="104">
        <f t="shared" si="3664"/>
        <v>0</v>
      </c>
      <c r="BI1361" s="104">
        <f t="shared" si="3664"/>
        <v>0</v>
      </c>
      <c r="BJ1361" s="104">
        <f t="shared" si="3664"/>
        <v>0</v>
      </c>
      <c r="BK1361" s="104">
        <f t="shared" si="3664"/>
        <v>0</v>
      </c>
      <c r="BL1361" s="104">
        <f t="shared" si="3664"/>
        <v>0</v>
      </c>
      <c r="BM1361" s="104">
        <f t="shared" si="3664"/>
        <v>0</v>
      </c>
      <c r="BN1361" s="104">
        <f t="shared" si="3664"/>
        <v>0</v>
      </c>
      <c r="BO1361" s="104">
        <f t="shared" si="3664"/>
        <v>0</v>
      </c>
      <c r="BP1361" s="104">
        <f t="shared" si="3664"/>
        <v>0</v>
      </c>
      <c r="BQ1361" s="104">
        <f t="shared" si="3664"/>
        <v>0</v>
      </c>
      <c r="BR1361" s="104">
        <f t="shared" si="3664"/>
        <v>0</v>
      </c>
      <c r="BS1361" s="104">
        <f t="shared" si="3664"/>
        <v>0</v>
      </c>
      <c r="BT1361" s="104">
        <f t="shared" si="3664"/>
        <v>0</v>
      </c>
      <c r="BU1361" s="104">
        <f t="shared" si="3664"/>
        <v>0</v>
      </c>
      <c r="BV1361" s="104">
        <f t="shared" si="3664"/>
        <v>0</v>
      </c>
      <c r="BW1361" s="104">
        <f t="shared" si="3664"/>
        <v>0</v>
      </c>
      <c r="BX1361" s="104">
        <f t="shared" si="3664"/>
        <v>0</v>
      </c>
      <c r="BY1361" s="104">
        <f t="shared" si="3664"/>
        <v>0</v>
      </c>
      <c r="BZ1361" s="104">
        <f t="shared" si="3664"/>
        <v>0</v>
      </c>
      <c r="CA1361" s="104">
        <f t="shared" si="3664"/>
        <v>0</v>
      </c>
      <c r="CB1361" s="104">
        <f t="shared" si="3664"/>
        <v>0</v>
      </c>
      <c r="CC1361" s="104">
        <f t="shared" si="3664"/>
        <v>0</v>
      </c>
      <c r="CD1361" s="104">
        <f t="shared" si="3664"/>
        <v>0</v>
      </c>
      <c r="CE1361" s="104">
        <f>CE1242</f>
        <v>0</v>
      </c>
      <c r="CF1361" s="154">
        <f>CF1242</f>
        <v>0</v>
      </c>
      <c r="CG1361" s="154">
        <f>CG1242</f>
        <v>0</v>
      </c>
      <c r="CH1361" s="152" t="e">
        <f>CG1361/CF1361</f>
        <v>#DIV/0!</v>
      </c>
      <c r="CI1361" s="104">
        <f>CI1242</f>
        <v>0</v>
      </c>
      <c r="CJ1361" s="104">
        <f t="shared" ref="CJ1361:DM1361" si="3665">CJ1242</f>
        <v>0</v>
      </c>
      <c r="CK1361" s="104">
        <f t="shared" si="3665"/>
        <v>0</v>
      </c>
      <c r="CL1361" s="104">
        <f t="shared" si="3665"/>
        <v>0</v>
      </c>
      <c r="CM1361" s="104">
        <f t="shared" si="3665"/>
        <v>0</v>
      </c>
      <c r="CN1361" s="104">
        <f t="shared" si="3665"/>
        <v>0</v>
      </c>
      <c r="CO1361" s="104">
        <f t="shared" si="3665"/>
        <v>0</v>
      </c>
      <c r="CP1361" s="104">
        <f t="shared" si="3665"/>
        <v>0</v>
      </c>
      <c r="CQ1361" s="104">
        <f t="shared" si="3665"/>
        <v>0</v>
      </c>
      <c r="CR1361" s="104">
        <f t="shared" si="3665"/>
        <v>0</v>
      </c>
      <c r="CS1361" s="104">
        <f t="shared" si="3665"/>
        <v>0</v>
      </c>
      <c r="CT1361" s="104">
        <f t="shared" si="3665"/>
        <v>0</v>
      </c>
      <c r="CU1361" s="104">
        <f t="shared" si="3665"/>
        <v>0</v>
      </c>
      <c r="CV1361" s="104">
        <f t="shared" si="3665"/>
        <v>0</v>
      </c>
      <c r="CW1361" s="104">
        <f t="shared" si="3665"/>
        <v>0</v>
      </c>
      <c r="CX1361" s="104">
        <f t="shared" si="3665"/>
        <v>0</v>
      </c>
      <c r="CY1361" s="104">
        <f t="shared" si="3665"/>
        <v>0</v>
      </c>
      <c r="CZ1361" s="104">
        <f t="shared" si="3665"/>
        <v>0</v>
      </c>
      <c r="DA1361" s="104">
        <f t="shared" si="3665"/>
        <v>0</v>
      </c>
      <c r="DB1361" s="104">
        <f t="shared" si="3665"/>
        <v>0</v>
      </c>
      <c r="DC1361" s="104">
        <f t="shared" si="3665"/>
        <v>0</v>
      </c>
      <c r="DD1361" s="104">
        <f t="shared" si="3665"/>
        <v>0</v>
      </c>
      <c r="DE1361" s="104">
        <f t="shared" si="3665"/>
        <v>0</v>
      </c>
      <c r="DF1361" s="104">
        <f t="shared" si="3665"/>
        <v>0</v>
      </c>
      <c r="DG1361" s="104">
        <f t="shared" si="3665"/>
        <v>0</v>
      </c>
      <c r="DH1361" s="104">
        <f t="shared" si="3665"/>
        <v>0</v>
      </c>
      <c r="DI1361" s="104">
        <f t="shared" si="3665"/>
        <v>0</v>
      </c>
      <c r="DJ1361" s="104">
        <f t="shared" si="3665"/>
        <v>0</v>
      </c>
      <c r="DK1361" s="104">
        <f t="shared" si="3665"/>
        <v>0</v>
      </c>
      <c r="DL1361" s="104">
        <f t="shared" si="3665"/>
        <v>0</v>
      </c>
      <c r="DM1361" s="104">
        <f t="shared" si="3665"/>
        <v>0</v>
      </c>
      <c r="DN1361" s="154">
        <f>DN1242</f>
        <v>0</v>
      </c>
      <c r="DO1361" s="154">
        <f>DO1242</f>
        <v>0</v>
      </c>
      <c r="DP1361" s="152" t="e">
        <f>DO1361/DN1361</f>
        <v>#DIV/0!</v>
      </c>
      <c r="DQ1361" s="104">
        <f t="shared" ref="DQ1361:ER1361" si="3666">DQ1242</f>
        <v>0</v>
      </c>
      <c r="DR1361" s="104">
        <f t="shared" si="3666"/>
        <v>0</v>
      </c>
      <c r="DS1361" s="104">
        <f t="shared" si="3666"/>
        <v>0</v>
      </c>
      <c r="DT1361" s="104">
        <f t="shared" si="3666"/>
        <v>0</v>
      </c>
      <c r="DU1361" s="104">
        <f t="shared" si="3666"/>
        <v>0</v>
      </c>
      <c r="DV1361" s="104">
        <f t="shared" si="3666"/>
        <v>0</v>
      </c>
      <c r="DW1361" s="104">
        <f t="shared" si="3666"/>
        <v>0</v>
      </c>
      <c r="DX1361" s="104">
        <f t="shared" si="3666"/>
        <v>0</v>
      </c>
      <c r="DY1361" s="104">
        <f t="shared" si="3666"/>
        <v>0</v>
      </c>
      <c r="DZ1361" s="104">
        <f t="shared" si="3666"/>
        <v>0</v>
      </c>
      <c r="EA1361" s="104">
        <f t="shared" si="3666"/>
        <v>0</v>
      </c>
      <c r="EB1361" s="104">
        <f t="shared" si="3666"/>
        <v>0</v>
      </c>
      <c r="EC1361" s="104">
        <f t="shared" si="3666"/>
        <v>0</v>
      </c>
      <c r="ED1361" s="104">
        <f t="shared" si="3666"/>
        <v>0</v>
      </c>
      <c r="EE1361" s="104">
        <f t="shared" si="3666"/>
        <v>0</v>
      </c>
      <c r="EF1361" s="104">
        <f t="shared" si="3666"/>
        <v>0</v>
      </c>
      <c r="EG1361" s="104">
        <f t="shared" si="3666"/>
        <v>0</v>
      </c>
      <c r="EH1361" s="104">
        <f t="shared" si="3666"/>
        <v>0</v>
      </c>
      <c r="EI1361" s="104">
        <f t="shared" si="3666"/>
        <v>0</v>
      </c>
      <c r="EJ1361" s="104">
        <f t="shared" si="3666"/>
        <v>0</v>
      </c>
      <c r="EK1361" s="104">
        <f t="shared" si="3666"/>
        <v>0</v>
      </c>
      <c r="EL1361" s="104">
        <f t="shared" si="3666"/>
        <v>0</v>
      </c>
      <c r="EM1361" s="104">
        <f t="shared" si="3666"/>
        <v>0</v>
      </c>
      <c r="EN1361" s="104">
        <f t="shared" si="3666"/>
        <v>0</v>
      </c>
      <c r="EO1361" s="104">
        <f t="shared" si="3666"/>
        <v>0</v>
      </c>
      <c r="EP1361" s="104">
        <f t="shared" si="3666"/>
        <v>0</v>
      </c>
      <c r="EQ1361" s="104">
        <f t="shared" si="3666"/>
        <v>0</v>
      </c>
      <c r="ER1361" s="104">
        <f t="shared" si="3666"/>
        <v>0</v>
      </c>
      <c r="ES1361" s="154">
        <f ca="1">ES1242</f>
        <v>16</v>
      </c>
      <c r="ET1361" s="154">
        <f>ET1242</f>
        <v>0</v>
      </c>
      <c r="EU1361" s="152">
        <f ca="1">ET1361/ES1361</f>
        <v>0</v>
      </c>
      <c r="EV1361" s="129">
        <f>EV1242</f>
        <v>0</v>
      </c>
      <c r="EW1361" s="67">
        <f t="shared" ref="EW1361:FZ1361" si="3667">EW1242</f>
        <v>0</v>
      </c>
      <c r="EX1361" s="129">
        <f t="shared" si="3667"/>
        <v>0</v>
      </c>
      <c r="EY1361" s="129">
        <f t="shared" si="3667"/>
        <v>0</v>
      </c>
      <c r="EZ1361" s="129">
        <f t="shared" si="3667"/>
        <v>0</v>
      </c>
      <c r="FA1361" s="129">
        <f t="shared" si="3667"/>
        <v>0</v>
      </c>
      <c r="FB1361" s="129">
        <f t="shared" si="3667"/>
        <v>0</v>
      </c>
      <c r="FC1361" s="129">
        <f t="shared" si="3667"/>
        <v>0</v>
      </c>
      <c r="FD1361" s="129">
        <f t="shared" si="3667"/>
        <v>0</v>
      </c>
      <c r="FE1361" s="129">
        <f t="shared" si="3667"/>
        <v>2</v>
      </c>
      <c r="FF1361" s="129">
        <f t="shared" si="3667"/>
        <v>0</v>
      </c>
      <c r="FG1361" s="129">
        <f t="shared" si="3667"/>
        <v>0</v>
      </c>
      <c r="FH1361" s="129">
        <f t="shared" si="3667"/>
        <v>2</v>
      </c>
      <c r="FI1361" s="129">
        <f t="shared" si="3667"/>
        <v>0</v>
      </c>
      <c r="FJ1361" s="129">
        <f t="shared" si="3667"/>
        <v>0</v>
      </c>
      <c r="FK1361" s="129">
        <f t="shared" si="3667"/>
        <v>2</v>
      </c>
      <c r="FL1361" s="129">
        <f t="shared" si="3667"/>
        <v>0</v>
      </c>
      <c r="FM1361" s="129">
        <f t="shared" si="3667"/>
        <v>0</v>
      </c>
      <c r="FN1361" s="129">
        <f t="shared" si="3667"/>
        <v>2</v>
      </c>
      <c r="FO1361" s="129">
        <f t="shared" si="3667"/>
        <v>0</v>
      </c>
      <c r="FP1361" s="129">
        <f t="shared" si="3667"/>
        <v>0</v>
      </c>
      <c r="FQ1361" s="129">
        <f t="shared" si="3667"/>
        <v>2</v>
      </c>
      <c r="FR1361" s="129">
        <f t="shared" si="3667"/>
        <v>0</v>
      </c>
      <c r="FS1361" s="129">
        <f t="shared" si="3667"/>
        <v>0</v>
      </c>
      <c r="FT1361" s="129">
        <f t="shared" si="3667"/>
        <v>2</v>
      </c>
      <c r="FU1361" s="129">
        <f t="shared" si="3667"/>
        <v>0</v>
      </c>
      <c r="FV1361" s="129">
        <f t="shared" si="3667"/>
        <v>0</v>
      </c>
      <c r="FW1361" s="129">
        <f t="shared" si="3667"/>
        <v>2</v>
      </c>
      <c r="FX1361" s="129">
        <f t="shared" si="3667"/>
        <v>0</v>
      </c>
      <c r="FY1361" s="129">
        <f t="shared" si="3667"/>
        <v>0</v>
      </c>
      <c r="FZ1361" s="129">
        <f t="shared" si="3667"/>
        <v>2</v>
      </c>
      <c r="GA1361" s="154">
        <f ca="1">GA1242</f>
        <v>23</v>
      </c>
      <c r="GB1361" s="154">
        <f>GB1242</f>
        <v>0</v>
      </c>
      <c r="GC1361" s="152" t="e">
        <v>#DIV/0!</v>
      </c>
      <c r="GD1361" s="129">
        <f>GD1242</f>
        <v>0</v>
      </c>
      <c r="GE1361" s="129">
        <f t="shared" ref="GE1361:HG1361" si="3668">GE1242</f>
        <v>0</v>
      </c>
      <c r="GF1361" s="129">
        <f t="shared" si="3668"/>
        <v>2</v>
      </c>
      <c r="GG1361" s="129">
        <f t="shared" si="3668"/>
        <v>0</v>
      </c>
      <c r="GH1361" s="129">
        <f t="shared" si="3668"/>
        <v>0</v>
      </c>
      <c r="GI1361" s="129">
        <f t="shared" si="3668"/>
        <v>3</v>
      </c>
      <c r="GJ1361" s="129">
        <f t="shared" si="3668"/>
        <v>0</v>
      </c>
      <c r="GK1361" s="129">
        <f t="shared" si="3668"/>
        <v>0</v>
      </c>
      <c r="GL1361" s="129">
        <f t="shared" si="3668"/>
        <v>3</v>
      </c>
      <c r="GM1361" s="129">
        <f t="shared" si="3668"/>
        <v>0</v>
      </c>
      <c r="GN1361" s="129">
        <f t="shared" si="3668"/>
        <v>0</v>
      </c>
      <c r="GO1361" s="129">
        <f t="shared" si="3668"/>
        <v>3</v>
      </c>
      <c r="GP1361" s="129">
        <f t="shared" si="3668"/>
        <v>0</v>
      </c>
      <c r="GQ1361" s="129">
        <f t="shared" si="3668"/>
        <v>0</v>
      </c>
      <c r="GR1361" s="129">
        <f t="shared" si="3668"/>
        <v>2</v>
      </c>
      <c r="GS1361" s="129">
        <f t="shared" si="3668"/>
        <v>0</v>
      </c>
      <c r="GT1361" s="129">
        <f t="shared" si="3668"/>
        <v>0</v>
      </c>
      <c r="GU1361" s="129">
        <f t="shared" si="3668"/>
        <v>2</v>
      </c>
      <c r="GV1361" s="129">
        <f t="shared" si="3668"/>
        <v>0</v>
      </c>
      <c r="GW1361" s="129">
        <f t="shared" si="3668"/>
        <v>0</v>
      </c>
      <c r="GX1361" s="129">
        <f t="shared" si="3668"/>
        <v>2</v>
      </c>
      <c r="GY1361" s="129">
        <f t="shared" si="3668"/>
        <v>0</v>
      </c>
      <c r="GZ1361" s="129">
        <f t="shared" si="3668"/>
        <v>0</v>
      </c>
      <c r="HA1361" s="129">
        <f t="shared" si="3668"/>
        <v>2</v>
      </c>
      <c r="HB1361" s="129">
        <f t="shared" si="3668"/>
        <v>0</v>
      </c>
      <c r="HC1361" s="129">
        <f t="shared" si="3668"/>
        <v>0</v>
      </c>
      <c r="HD1361" s="129">
        <f t="shared" si="3668"/>
        <v>2</v>
      </c>
      <c r="HE1361" s="129">
        <f t="shared" si="3668"/>
        <v>0</v>
      </c>
      <c r="HF1361" s="129">
        <f t="shared" si="3668"/>
        <v>0</v>
      </c>
      <c r="HG1361" s="129">
        <f t="shared" si="3668"/>
        <v>2</v>
      </c>
      <c r="HH1361" s="150"/>
      <c r="HI1361" s="150">
        <v>0</v>
      </c>
      <c r="HJ1361" s="152" t="e">
        <v>#DIV/0!</v>
      </c>
      <c r="HK1361" s="129">
        <f t="shared" ref="HK1361" si="3669">HK1242</f>
        <v>0</v>
      </c>
      <c r="HL1361" s="129">
        <f t="shared" ref="HL1361:HM1361" si="3670">HL1242</f>
        <v>0</v>
      </c>
      <c r="HM1361" s="129">
        <f t="shared" si="3670"/>
        <v>0</v>
      </c>
      <c r="HN1361" s="129">
        <f t="shared" ref="HN1361:HO1361" si="3671">HN1242</f>
        <v>0</v>
      </c>
      <c r="HO1361" s="129">
        <f t="shared" si="3671"/>
        <v>0</v>
      </c>
      <c r="HP1361" s="129">
        <f t="shared" ref="HP1361:IO1361" si="3672">HP1242</f>
        <v>0</v>
      </c>
      <c r="HQ1361" s="129">
        <f t="shared" si="3672"/>
        <v>0</v>
      </c>
      <c r="HR1361" s="129">
        <f t="shared" si="3672"/>
        <v>0</v>
      </c>
      <c r="HS1361" s="129">
        <f t="shared" si="3672"/>
        <v>0</v>
      </c>
      <c r="HT1361" s="129">
        <f t="shared" si="3672"/>
        <v>0</v>
      </c>
      <c r="HU1361" s="129">
        <f t="shared" si="3672"/>
        <v>0</v>
      </c>
      <c r="HV1361" s="129">
        <f t="shared" si="3672"/>
        <v>0</v>
      </c>
      <c r="HW1361" s="129">
        <f t="shared" si="3672"/>
        <v>0</v>
      </c>
      <c r="HX1361" s="129">
        <f t="shared" si="3672"/>
        <v>0</v>
      </c>
      <c r="HY1361" s="129">
        <f t="shared" si="3672"/>
        <v>0</v>
      </c>
      <c r="HZ1361" s="129">
        <f t="shared" si="3672"/>
        <v>0</v>
      </c>
      <c r="IA1361" s="129">
        <f t="shared" si="3672"/>
        <v>0</v>
      </c>
      <c r="IB1361" s="129">
        <f t="shared" si="3672"/>
        <v>0</v>
      </c>
      <c r="IC1361" s="129">
        <f t="shared" si="3672"/>
        <v>0</v>
      </c>
      <c r="ID1361" s="129">
        <f t="shared" si="3672"/>
        <v>0</v>
      </c>
      <c r="IE1361" s="129">
        <f t="shared" si="3672"/>
        <v>0</v>
      </c>
      <c r="IF1361" s="129">
        <f t="shared" si="3672"/>
        <v>0</v>
      </c>
      <c r="IG1361" s="129">
        <f t="shared" si="3672"/>
        <v>0</v>
      </c>
      <c r="IH1361" s="129">
        <f t="shared" si="3672"/>
        <v>0</v>
      </c>
      <c r="II1361" s="129">
        <f t="shared" si="3672"/>
        <v>0</v>
      </c>
      <c r="IJ1361" s="129">
        <f t="shared" si="3672"/>
        <v>0</v>
      </c>
      <c r="IK1361" s="129">
        <f t="shared" si="3672"/>
        <v>0</v>
      </c>
      <c r="IL1361" s="129">
        <f t="shared" si="3672"/>
        <v>0</v>
      </c>
      <c r="IM1361" s="129">
        <f t="shared" si="3672"/>
        <v>0</v>
      </c>
      <c r="IN1361" s="129">
        <f t="shared" si="3672"/>
        <v>0</v>
      </c>
      <c r="IO1361" s="129">
        <f t="shared" si="3672"/>
        <v>0</v>
      </c>
      <c r="IP1361" s="150"/>
      <c r="IQ1361" s="150">
        <v>0</v>
      </c>
      <c r="IR1361" s="152" t="e">
        <v>#DIV/0!</v>
      </c>
      <c r="IS1361" s="104"/>
      <c r="IT1361" s="104"/>
      <c r="IU1361" s="104"/>
      <c r="IV1361" s="104"/>
      <c r="IW1361" s="104"/>
      <c r="IX1361" s="104"/>
      <c r="IY1361" s="104"/>
      <c r="IZ1361" s="104"/>
      <c r="JA1361" s="104"/>
      <c r="JB1361" s="104"/>
      <c r="JC1361" s="104"/>
      <c r="JD1361" s="104"/>
      <c r="JE1361" s="104"/>
      <c r="JF1361" s="104"/>
      <c r="JG1361" s="104"/>
      <c r="JH1361" s="104"/>
      <c r="JI1361" s="104"/>
      <c r="JJ1361" s="104"/>
      <c r="JK1361" s="104"/>
      <c r="JL1361" s="104"/>
      <c r="JM1361" s="104"/>
      <c r="JN1361" s="104"/>
      <c r="JO1361" s="104"/>
      <c r="JP1361" s="104"/>
      <c r="JQ1361" s="104"/>
      <c r="JR1361" s="104"/>
      <c r="JS1361" s="104"/>
      <c r="JT1361" s="104"/>
      <c r="JU1361" s="23"/>
      <c r="JV1361" s="104"/>
      <c r="JW1361" s="150"/>
      <c r="JX1361" s="150">
        <v>0</v>
      </c>
      <c r="JY1361" s="152" t="e">
        <v>#DIV/0!</v>
      </c>
      <c r="JZ1361" s="104"/>
      <c r="KA1361" s="104"/>
      <c r="KB1361" s="104"/>
      <c r="KC1361" s="104"/>
      <c r="KD1361" s="104"/>
      <c r="KE1361" s="104"/>
      <c r="KF1361" s="104"/>
      <c r="KG1361" s="104"/>
      <c r="KH1361" s="104"/>
      <c r="KI1361" s="104"/>
      <c r="KJ1361" s="104"/>
      <c r="KK1361" s="104"/>
      <c r="KL1361" s="104"/>
      <c r="KM1361" s="104"/>
      <c r="KN1361" s="104"/>
      <c r="KO1361" s="104"/>
      <c r="KP1361" s="104"/>
      <c r="KQ1361" s="104"/>
      <c r="KR1361" s="104"/>
      <c r="KS1361" s="104"/>
      <c r="KT1361" s="104"/>
      <c r="KU1361" s="104"/>
      <c r="KV1361" s="104"/>
      <c r="KW1361" s="104"/>
      <c r="KX1361" s="104"/>
      <c r="KY1361" s="104"/>
      <c r="KZ1361" s="104"/>
      <c r="LA1361" s="104"/>
      <c r="LB1361" s="104"/>
      <c r="LC1361" s="104"/>
      <c r="LD1361" s="104"/>
      <c r="LE1361" s="150"/>
      <c r="LF1361" s="150">
        <v>0</v>
      </c>
      <c r="LG1361" s="152" t="e">
        <v>#DIV/0!</v>
      </c>
      <c r="LH1361" s="104"/>
      <c r="LI1361" s="104"/>
      <c r="LJ1361" s="104"/>
      <c r="LK1361" s="104"/>
      <c r="LL1361" s="104"/>
      <c r="LM1361" s="104"/>
      <c r="LN1361" s="104"/>
      <c r="LO1361" s="104"/>
      <c r="LP1361" s="104"/>
      <c r="LQ1361" s="104"/>
      <c r="LR1361" s="104"/>
      <c r="LS1361" s="104"/>
      <c r="LT1361" s="104"/>
      <c r="LU1361" s="104"/>
      <c r="LV1361" s="104"/>
      <c r="LW1361" s="104"/>
      <c r="LX1361" s="104"/>
      <c r="LY1361" s="104"/>
      <c r="LZ1361" s="104"/>
      <c r="MA1361" s="104"/>
      <c r="MB1361" s="104"/>
      <c r="MC1361" s="104"/>
      <c r="MD1361" s="104"/>
      <c r="ME1361" s="104"/>
      <c r="MF1361" s="104"/>
      <c r="MG1361" s="104"/>
      <c r="MH1361" s="104"/>
      <c r="MI1361" s="104"/>
      <c r="MJ1361" s="104"/>
      <c r="MK1361" s="104"/>
      <c r="ML1361" s="104"/>
    </row>
    <row r="1362" spans="1:350" ht="13.9" customHeight="1" outlineLevel="1" x14ac:dyDescent="0.2">
      <c r="A1362" s="186"/>
      <c r="B1362" s="182"/>
      <c r="C1362" s="155"/>
      <c r="D1362" s="155"/>
      <c r="E1362" s="155"/>
      <c r="F1362" s="155"/>
      <c r="G1362" s="176"/>
      <c r="H1362" s="171"/>
      <c r="I1362" s="171"/>
      <c r="J1362" s="155"/>
      <c r="K1362" s="155"/>
      <c r="L1362" s="173"/>
      <c r="M1362" s="173"/>
      <c r="N1362" s="178"/>
      <c r="O1362" s="157"/>
      <c r="P1362" s="17" t="s">
        <v>26</v>
      </c>
      <c r="Q1362" s="155"/>
      <c r="R1362" s="155"/>
      <c r="S1362" s="153"/>
      <c r="T1362" s="105">
        <f t="shared" si="3663"/>
        <v>0</v>
      </c>
      <c r="U1362" s="105">
        <f t="shared" si="3663"/>
        <v>0</v>
      </c>
      <c r="V1362" s="105">
        <f t="shared" si="3663"/>
        <v>0</v>
      </c>
      <c r="W1362" s="105">
        <f t="shared" si="3663"/>
        <v>0</v>
      </c>
      <c r="X1362" s="105">
        <f t="shared" si="3663"/>
        <v>0</v>
      </c>
      <c r="Y1362" s="105">
        <f t="shared" si="3663"/>
        <v>0</v>
      </c>
      <c r="Z1362" s="105">
        <f t="shared" si="3663"/>
        <v>0</v>
      </c>
      <c r="AA1362" s="105">
        <f t="shared" si="3663"/>
        <v>0</v>
      </c>
      <c r="AB1362" s="105">
        <f t="shared" si="3663"/>
        <v>0</v>
      </c>
      <c r="AC1362" s="105">
        <f t="shared" si="3663"/>
        <v>0</v>
      </c>
      <c r="AD1362" s="105">
        <f t="shared" si="3663"/>
        <v>0</v>
      </c>
      <c r="AE1362" s="105">
        <f t="shared" si="3663"/>
        <v>0</v>
      </c>
      <c r="AF1362" s="105">
        <f t="shared" si="3663"/>
        <v>0</v>
      </c>
      <c r="AG1362" s="105">
        <f t="shared" si="3663"/>
        <v>0</v>
      </c>
      <c r="AH1362" s="105">
        <f t="shared" si="3663"/>
        <v>0</v>
      </c>
      <c r="AI1362" s="105">
        <f t="shared" si="3663"/>
        <v>0</v>
      </c>
      <c r="AJ1362" s="105">
        <f t="shared" si="3663"/>
        <v>0</v>
      </c>
      <c r="AK1362" s="105">
        <f t="shared" si="3663"/>
        <v>0</v>
      </c>
      <c r="AL1362" s="105">
        <f t="shared" si="3663"/>
        <v>0</v>
      </c>
      <c r="AM1362" s="105">
        <f t="shared" si="3663"/>
        <v>0</v>
      </c>
      <c r="AN1362" s="105">
        <f t="shared" si="3663"/>
        <v>0</v>
      </c>
      <c r="AO1362" s="105">
        <f t="shared" si="3663"/>
        <v>0</v>
      </c>
      <c r="AP1362" s="105">
        <f t="shared" si="3663"/>
        <v>0</v>
      </c>
      <c r="AQ1362" s="105">
        <f t="shared" si="3663"/>
        <v>0</v>
      </c>
      <c r="AR1362" s="105">
        <f t="shared" si="3663"/>
        <v>0</v>
      </c>
      <c r="AS1362" s="105">
        <f t="shared" si="3663"/>
        <v>0</v>
      </c>
      <c r="AT1362" s="105">
        <f t="shared" si="3663"/>
        <v>0</v>
      </c>
      <c r="AU1362" s="105">
        <f t="shared" si="3663"/>
        <v>0</v>
      </c>
      <c r="AV1362" s="105">
        <f t="shared" si="3663"/>
        <v>0</v>
      </c>
      <c r="AW1362" s="105">
        <f>AW1243</f>
        <v>0</v>
      </c>
      <c r="AX1362" s="155"/>
      <c r="AY1362" s="155"/>
      <c r="AZ1362" s="153"/>
      <c r="BA1362" s="105">
        <f t="shared" ref="BA1362:CD1362" si="3673">BA1243</f>
        <v>0</v>
      </c>
      <c r="BB1362" s="105">
        <f t="shared" si="3673"/>
        <v>0</v>
      </c>
      <c r="BC1362" s="105">
        <f t="shared" si="3673"/>
        <v>0</v>
      </c>
      <c r="BD1362" s="105">
        <f t="shared" si="3673"/>
        <v>0</v>
      </c>
      <c r="BE1362" s="105">
        <f t="shared" si="3673"/>
        <v>0</v>
      </c>
      <c r="BF1362" s="105">
        <f t="shared" si="3673"/>
        <v>0</v>
      </c>
      <c r="BG1362" s="105">
        <f t="shared" si="3673"/>
        <v>0</v>
      </c>
      <c r="BH1362" s="105">
        <f t="shared" si="3673"/>
        <v>0</v>
      </c>
      <c r="BI1362" s="105">
        <f t="shared" si="3673"/>
        <v>0</v>
      </c>
      <c r="BJ1362" s="105">
        <f t="shared" si="3673"/>
        <v>0</v>
      </c>
      <c r="BK1362" s="105">
        <f t="shared" si="3673"/>
        <v>0</v>
      </c>
      <c r="BL1362" s="105">
        <f t="shared" si="3673"/>
        <v>0</v>
      </c>
      <c r="BM1362" s="105">
        <f t="shared" si="3673"/>
        <v>0</v>
      </c>
      <c r="BN1362" s="105">
        <f t="shared" si="3673"/>
        <v>0</v>
      </c>
      <c r="BO1362" s="105">
        <f t="shared" si="3673"/>
        <v>0</v>
      </c>
      <c r="BP1362" s="105">
        <f t="shared" si="3673"/>
        <v>0</v>
      </c>
      <c r="BQ1362" s="105">
        <f t="shared" si="3673"/>
        <v>0</v>
      </c>
      <c r="BR1362" s="105">
        <f t="shared" si="3673"/>
        <v>0</v>
      </c>
      <c r="BS1362" s="105">
        <f t="shared" si="3673"/>
        <v>0</v>
      </c>
      <c r="BT1362" s="105">
        <f t="shared" si="3673"/>
        <v>0</v>
      </c>
      <c r="BU1362" s="105">
        <f t="shared" si="3673"/>
        <v>0</v>
      </c>
      <c r="BV1362" s="105">
        <f t="shared" si="3673"/>
        <v>0</v>
      </c>
      <c r="BW1362" s="105">
        <f t="shared" si="3673"/>
        <v>0</v>
      </c>
      <c r="BX1362" s="105">
        <f t="shared" si="3673"/>
        <v>0</v>
      </c>
      <c r="BY1362" s="105">
        <f t="shared" si="3673"/>
        <v>0</v>
      </c>
      <c r="BZ1362" s="105">
        <f t="shared" si="3673"/>
        <v>0</v>
      </c>
      <c r="CA1362" s="105">
        <f t="shared" si="3673"/>
        <v>0</v>
      </c>
      <c r="CB1362" s="105">
        <f t="shared" si="3673"/>
        <v>0</v>
      </c>
      <c r="CC1362" s="105">
        <f t="shared" si="3673"/>
        <v>0</v>
      </c>
      <c r="CD1362" s="105">
        <f t="shared" si="3673"/>
        <v>0</v>
      </c>
      <c r="CE1362" s="105">
        <f>CE1243</f>
        <v>0</v>
      </c>
      <c r="CF1362" s="155"/>
      <c r="CG1362" s="155"/>
      <c r="CH1362" s="153"/>
      <c r="CI1362" s="105">
        <f>CI1243</f>
        <v>0</v>
      </c>
      <c r="CJ1362" s="105">
        <f t="shared" ref="CJ1362:DM1362" si="3674">CJ1243</f>
        <v>0</v>
      </c>
      <c r="CK1362" s="105">
        <f t="shared" si="3674"/>
        <v>0</v>
      </c>
      <c r="CL1362" s="105">
        <f t="shared" si="3674"/>
        <v>0</v>
      </c>
      <c r="CM1362" s="105">
        <f t="shared" si="3674"/>
        <v>0</v>
      </c>
      <c r="CN1362" s="105">
        <f t="shared" si="3674"/>
        <v>0</v>
      </c>
      <c r="CO1362" s="105">
        <f t="shared" si="3674"/>
        <v>0</v>
      </c>
      <c r="CP1362" s="105">
        <f t="shared" si="3674"/>
        <v>0</v>
      </c>
      <c r="CQ1362" s="105">
        <f t="shared" si="3674"/>
        <v>0</v>
      </c>
      <c r="CR1362" s="105">
        <f t="shared" si="3674"/>
        <v>0</v>
      </c>
      <c r="CS1362" s="105">
        <f t="shared" si="3674"/>
        <v>0</v>
      </c>
      <c r="CT1362" s="105">
        <f t="shared" si="3674"/>
        <v>0</v>
      </c>
      <c r="CU1362" s="105">
        <f t="shared" si="3674"/>
        <v>0</v>
      </c>
      <c r="CV1362" s="105">
        <f t="shared" si="3674"/>
        <v>0</v>
      </c>
      <c r="CW1362" s="105">
        <f t="shared" si="3674"/>
        <v>0</v>
      </c>
      <c r="CX1362" s="105">
        <f t="shared" si="3674"/>
        <v>0</v>
      </c>
      <c r="CY1362" s="105">
        <f t="shared" si="3674"/>
        <v>0</v>
      </c>
      <c r="CZ1362" s="105">
        <f t="shared" si="3674"/>
        <v>0</v>
      </c>
      <c r="DA1362" s="105">
        <f t="shared" si="3674"/>
        <v>0</v>
      </c>
      <c r="DB1362" s="105">
        <f t="shared" si="3674"/>
        <v>0</v>
      </c>
      <c r="DC1362" s="105">
        <f t="shared" si="3674"/>
        <v>0</v>
      </c>
      <c r="DD1362" s="105">
        <f t="shared" si="3674"/>
        <v>0</v>
      </c>
      <c r="DE1362" s="105">
        <f t="shared" si="3674"/>
        <v>0</v>
      </c>
      <c r="DF1362" s="105">
        <f t="shared" si="3674"/>
        <v>0</v>
      </c>
      <c r="DG1362" s="105">
        <f t="shared" si="3674"/>
        <v>0</v>
      </c>
      <c r="DH1362" s="109">
        <f t="shared" si="3674"/>
        <v>0</v>
      </c>
      <c r="DI1362" s="105">
        <f t="shared" si="3674"/>
        <v>0</v>
      </c>
      <c r="DJ1362" s="105">
        <f t="shared" si="3674"/>
        <v>0</v>
      </c>
      <c r="DK1362" s="105">
        <f t="shared" si="3674"/>
        <v>0</v>
      </c>
      <c r="DL1362" s="105">
        <f t="shared" si="3674"/>
        <v>0</v>
      </c>
      <c r="DM1362" s="105">
        <f t="shared" si="3674"/>
        <v>0</v>
      </c>
      <c r="DN1362" s="155"/>
      <c r="DO1362" s="155"/>
      <c r="DP1362" s="153"/>
      <c r="DQ1362" s="105">
        <f t="shared" ref="DQ1362:ER1362" si="3675">DQ1243</f>
        <v>0</v>
      </c>
      <c r="DR1362" s="105">
        <f t="shared" si="3675"/>
        <v>0</v>
      </c>
      <c r="DS1362" s="105">
        <f t="shared" si="3675"/>
        <v>0</v>
      </c>
      <c r="DT1362" s="105">
        <f t="shared" si="3675"/>
        <v>0</v>
      </c>
      <c r="DU1362" s="105">
        <f t="shared" si="3675"/>
        <v>0</v>
      </c>
      <c r="DV1362" s="105">
        <f t="shared" si="3675"/>
        <v>0</v>
      </c>
      <c r="DW1362" s="105">
        <f t="shared" si="3675"/>
        <v>0</v>
      </c>
      <c r="DX1362" s="105">
        <f t="shared" si="3675"/>
        <v>0</v>
      </c>
      <c r="DY1362" s="105">
        <f t="shared" si="3675"/>
        <v>0</v>
      </c>
      <c r="DZ1362" s="105">
        <f t="shared" si="3675"/>
        <v>0</v>
      </c>
      <c r="EA1362" s="105">
        <f t="shared" si="3675"/>
        <v>0</v>
      </c>
      <c r="EB1362" s="105">
        <f t="shared" si="3675"/>
        <v>0</v>
      </c>
      <c r="EC1362" s="105">
        <f t="shared" si="3675"/>
        <v>0</v>
      </c>
      <c r="ED1362" s="105">
        <f t="shared" si="3675"/>
        <v>0</v>
      </c>
      <c r="EE1362" s="105">
        <f t="shared" si="3675"/>
        <v>0</v>
      </c>
      <c r="EF1362" s="105">
        <f t="shared" si="3675"/>
        <v>0</v>
      </c>
      <c r="EG1362" s="105">
        <f t="shared" si="3675"/>
        <v>0</v>
      </c>
      <c r="EH1362" s="105">
        <f t="shared" si="3675"/>
        <v>0</v>
      </c>
      <c r="EI1362" s="105">
        <f t="shared" si="3675"/>
        <v>0</v>
      </c>
      <c r="EJ1362" s="105">
        <f t="shared" si="3675"/>
        <v>0</v>
      </c>
      <c r="EK1362" s="105">
        <f t="shared" si="3675"/>
        <v>0</v>
      </c>
      <c r="EL1362" s="105">
        <f t="shared" si="3675"/>
        <v>0</v>
      </c>
      <c r="EM1362" s="105">
        <f t="shared" si="3675"/>
        <v>0</v>
      </c>
      <c r="EN1362" s="105">
        <f t="shared" si="3675"/>
        <v>0</v>
      </c>
      <c r="EO1362" s="105">
        <f t="shared" si="3675"/>
        <v>0</v>
      </c>
      <c r="EP1362" s="105">
        <f t="shared" si="3675"/>
        <v>0</v>
      </c>
      <c r="EQ1362" s="105">
        <f t="shared" si="3675"/>
        <v>0</v>
      </c>
      <c r="ER1362" s="105">
        <f t="shared" si="3675"/>
        <v>0</v>
      </c>
      <c r="ES1362" s="155"/>
      <c r="ET1362" s="155"/>
      <c r="EU1362" s="153"/>
      <c r="EV1362" s="125">
        <f>EV1243</f>
        <v>0</v>
      </c>
      <c r="EW1362" s="125">
        <f t="shared" ref="EW1362:FZ1362" si="3676">EW1243</f>
        <v>0</v>
      </c>
      <c r="EX1362" s="125">
        <f t="shared" si="3676"/>
        <v>0</v>
      </c>
      <c r="EY1362" s="125">
        <f t="shared" si="3676"/>
        <v>0</v>
      </c>
      <c r="EZ1362" s="125">
        <f t="shared" si="3676"/>
        <v>0</v>
      </c>
      <c r="FA1362" s="125">
        <f t="shared" si="3676"/>
        <v>0</v>
      </c>
      <c r="FB1362" s="125">
        <f t="shared" si="3676"/>
        <v>0</v>
      </c>
      <c r="FC1362" s="125">
        <f t="shared" si="3676"/>
        <v>0</v>
      </c>
      <c r="FD1362" s="125">
        <f t="shared" si="3676"/>
        <v>0</v>
      </c>
      <c r="FE1362" s="125">
        <f t="shared" si="3676"/>
        <v>0</v>
      </c>
      <c r="FF1362" s="125">
        <f t="shared" si="3676"/>
        <v>0</v>
      </c>
      <c r="FG1362" s="125">
        <f t="shared" si="3676"/>
        <v>0</v>
      </c>
      <c r="FH1362" s="125">
        <f t="shared" si="3676"/>
        <v>0</v>
      </c>
      <c r="FI1362" s="125">
        <f t="shared" si="3676"/>
        <v>0</v>
      </c>
      <c r="FJ1362" s="125">
        <f t="shared" si="3676"/>
        <v>0</v>
      </c>
      <c r="FK1362" s="125">
        <f t="shared" si="3676"/>
        <v>0</v>
      </c>
      <c r="FL1362" s="125">
        <f t="shared" si="3676"/>
        <v>0</v>
      </c>
      <c r="FM1362" s="125">
        <f t="shared" si="3676"/>
        <v>0</v>
      </c>
      <c r="FN1362" s="125">
        <f t="shared" si="3676"/>
        <v>0</v>
      </c>
      <c r="FO1362" s="125">
        <f t="shared" si="3676"/>
        <v>0</v>
      </c>
      <c r="FP1362" s="125">
        <f t="shared" si="3676"/>
        <v>0</v>
      </c>
      <c r="FQ1362" s="125">
        <f t="shared" si="3676"/>
        <v>0</v>
      </c>
      <c r="FR1362" s="125">
        <f t="shared" si="3676"/>
        <v>0</v>
      </c>
      <c r="FS1362" s="125">
        <f t="shared" si="3676"/>
        <v>0</v>
      </c>
      <c r="FT1362" s="125">
        <f t="shared" si="3676"/>
        <v>0</v>
      </c>
      <c r="FU1362" s="125">
        <f t="shared" si="3676"/>
        <v>0</v>
      </c>
      <c r="FV1362" s="125">
        <f t="shared" si="3676"/>
        <v>0</v>
      </c>
      <c r="FW1362" s="125">
        <f t="shared" si="3676"/>
        <v>0</v>
      </c>
      <c r="FX1362" s="125">
        <f t="shared" si="3676"/>
        <v>0</v>
      </c>
      <c r="FY1362" s="125">
        <f t="shared" si="3676"/>
        <v>0</v>
      </c>
      <c r="FZ1362" s="125">
        <f t="shared" si="3676"/>
        <v>0</v>
      </c>
      <c r="GA1362" s="155"/>
      <c r="GB1362" s="155"/>
      <c r="GC1362" s="153"/>
      <c r="GD1362" s="141">
        <f>GD1243</f>
        <v>0</v>
      </c>
      <c r="GE1362" s="141">
        <f t="shared" ref="GE1362:HG1362" si="3677">GE1243</f>
        <v>0</v>
      </c>
      <c r="GF1362" s="141">
        <f t="shared" si="3677"/>
        <v>0</v>
      </c>
      <c r="GG1362" s="141">
        <f t="shared" si="3677"/>
        <v>0</v>
      </c>
      <c r="GH1362" s="141">
        <f t="shared" si="3677"/>
        <v>0</v>
      </c>
      <c r="GI1362" s="141">
        <f t="shared" si="3677"/>
        <v>0</v>
      </c>
      <c r="GJ1362" s="141">
        <f t="shared" si="3677"/>
        <v>0</v>
      </c>
      <c r="GK1362" s="141">
        <f t="shared" si="3677"/>
        <v>0</v>
      </c>
      <c r="GL1362" s="141">
        <f t="shared" si="3677"/>
        <v>0</v>
      </c>
      <c r="GM1362" s="141">
        <f t="shared" si="3677"/>
        <v>0</v>
      </c>
      <c r="GN1362" s="141">
        <f t="shared" si="3677"/>
        <v>0</v>
      </c>
      <c r="GO1362" s="141">
        <f t="shared" si="3677"/>
        <v>0</v>
      </c>
      <c r="GP1362" s="141">
        <f t="shared" si="3677"/>
        <v>0</v>
      </c>
      <c r="GQ1362" s="141">
        <f t="shared" si="3677"/>
        <v>0</v>
      </c>
      <c r="GR1362" s="141">
        <f t="shared" si="3677"/>
        <v>0</v>
      </c>
      <c r="GS1362" s="141">
        <f t="shared" si="3677"/>
        <v>0</v>
      </c>
      <c r="GT1362" s="141">
        <f t="shared" si="3677"/>
        <v>0</v>
      </c>
      <c r="GU1362" s="141">
        <f t="shared" si="3677"/>
        <v>0</v>
      </c>
      <c r="GV1362" s="141">
        <f t="shared" si="3677"/>
        <v>0</v>
      </c>
      <c r="GW1362" s="141">
        <f t="shared" si="3677"/>
        <v>0</v>
      </c>
      <c r="GX1362" s="141">
        <f t="shared" si="3677"/>
        <v>0</v>
      </c>
      <c r="GY1362" s="141">
        <f t="shared" si="3677"/>
        <v>0</v>
      </c>
      <c r="GZ1362" s="141">
        <f t="shared" si="3677"/>
        <v>0</v>
      </c>
      <c r="HA1362" s="141">
        <f t="shared" si="3677"/>
        <v>0</v>
      </c>
      <c r="HB1362" s="141">
        <f t="shared" si="3677"/>
        <v>0</v>
      </c>
      <c r="HC1362" s="141">
        <f t="shared" si="3677"/>
        <v>0</v>
      </c>
      <c r="HD1362" s="141">
        <f t="shared" si="3677"/>
        <v>0</v>
      </c>
      <c r="HE1362" s="141">
        <f t="shared" si="3677"/>
        <v>0</v>
      </c>
      <c r="HF1362" s="141">
        <f t="shared" si="3677"/>
        <v>0</v>
      </c>
      <c r="HG1362" s="141">
        <f t="shared" si="3677"/>
        <v>0</v>
      </c>
      <c r="HH1362" s="151"/>
      <c r="HI1362" s="151"/>
      <c r="HJ1362" s="153"/>
      <c r="HK1362" s="141">
        <f t="shared" ref="HK1362" si="3678">HK1243</f>
        <v>0</v>
      </c>
      <c r="HL1362" s="141">
        <f t="shared" ref="HL1362:HM1362" si="3679">HL1243</f>
        <v>0</v>
      </c>
      <c r="HM1362" s="141">
        <f t="shared" si="3679"/>
        <v>0</v>
      </c>
      <c r="HN1362" s="141">
        <f t="shared" ref="HN1362:HO1362" si="3680">HN1243</f>
        <v>0</v>
      </c>
      <c r="HO1362" s="141">
        <f t="shared" si="3680"/>
        <v>0</v>
      </c>
      <c r="HP1362" s="141">
        <f t="shared" ref="HP1362:IO1362" si="3681">HP1243</f>
        <v>0</v>
      </c>
      <c r="HQ1362" s="141">
        <f t="shared" si="3681"/>
        <v>0</v>
      </c>
      <c r="HR1362" s="141">
        <f t="shared" si="3681"/>
        <v>0</v>
      </c>
      <c r="HS1362" s="141">
        <f t="shared" si="3681"/>
        <v>0</v>
      </c>
      <c r="HT1362" s="141">
        <f t="shared" si="3681"/>
        <v>0</v>
      </c>
      <c r="HU1362" s="141">
        <f t="shared" si="3681"/>
        <v>0</v>
      </c>
      <c r="HV1362" s="141">
        <f t="shared" si="3681"/>
        <v>0</v>
      </c>
      <c r="HW1362" s="141">
        <f t="shared" si="3681"/>
        <v>0</v>
      </c>
      <c r="HX1362" s="141">
        <f t="shared" si="3681"/>
        <v>0</v>
      </c>
      <c r="HY1362" s="141">
        <f t="shared" si="3681"/>
        <v>0</v>
      </c>
      <c r="HZ1362" s="141">
        <f t="shared" si="3681"/>
        <v>0</v>
      </c>
      <c r="IA1362" s="141">
        <f t="shared" si="3681"/>
        <v>0</v>
      </c>
      <c r="IB1362" s="141">
        <f t="shared" si="3681"/>
        <v>0</v>
      </c>
      <c r="IC1362" s="141">
        <f t="shared" si="3681"/>
        <v>0</v>
      </c>
      <c r="ID1362" s="141">
        <f t="shared" si="3681"/>
        <v>0</v>
      </c>
      <c r="IE1362" s="141">
        <f t="shared" si="3681"/>
        <v>0</v>
      </c>
      <c r="IF1362" s="141">
        <f t="shared" si="3681"/>
        <v>0</v>
      </c>
      <c r="IG1362" s="141">
        <f t="shared" si="3681"/>
        <v>0</v>
      </c>
      <c r="IH1362" s="141">
        <f t="shared" si="3681"/>
        <v>0</v>
      </c>
      <c r="II1362" s="141">
        <f t="shared" si="3681"/>
        <v>0</v>
      </c>
      <c r="IJ1362" s="141">
        <f t="shared" si="3681"/>
        <v>0</v>
      </c>
      <c r="IK1362" s="141">
        <f t="shared" si="3681"/>
        <v>0</v>
      </c>
      <c r="IL1362" s="141">
        <f t="shared" si="3681"/>
        <v>0</v>
      </c>
      <c r="IM1362" s="141">
        <f t="shared" si="3681"/>
        <v>0</v>
      </c>
      <c r="IN1362" s="141">
        <f t="shared" si="3681"/>
        <v>0</v>
      </c>
      <c r="IO1362" s="141">
        <f t="shared" si="3681"/>
        <v>0</v>
      </c>
      <c r="IP1362" s="151"/>
      <c r="IQ1362" s="151"/>
      <c r="IR1362" s="153"/>
      <c r="IS1362" s="105"/>
      <c r="IT1362" s="105"/>
      <c r="IU1362" s="105"/>
      <c r="IV1362" s="105"/>
      <c r="IW1362" s="105"/>
      <c r="IX1362" s="105"/>
      <c r="IY1362" s="105"/>
      <c r="IZ1362" s="105"/>
      <c r="JA1362" s="105"/>
      <c r="JB1362" s="105"/>
      <c r="JC1362" s="105"/>
      <c r="JD1362" s="105"/>
      <c r="JE1362" s="105"/>
      <c r="JF1362" s="105"/>
      <c r="JG1362" s="105"/>
      <c r="JH1362" s="105"/>
      <c r="JI1362" s="105"/>
      <c r="JJ1362" s="105"/>
      <c r="JK1362" s="105"/>
      <c r="JL1362" s="105"/>
      <c r="JM1362" s="105"/>
      <c r="JN1362" s="105"/>
      <c r="JO1362" s="105"/>
      <c r="JP1362" s="105"/>
      <c r="JQ1362" s="105"/>
      <c r="JR1362" s="105"/>
      <c r="JS1362" s="105"/>
      <c r="JT1362" s="105"/>
      <c r="JU1362" s="25"/>
      <c r="JV1362" s="105"/>
      <c r="JW1362" s="151"/>
      <c r="JX1362" s="151"/>
      <c r="JY1362" s="153"/>
      <c r="JZ1362" s="105"/>
      <c r="KA1362" s="105"/>
      <c r="KB1362" s="105"/>
      <c r="KC1362" s="105"/>
      <c r="KD1362" s="105"/>
      <c r="KE1362" s="105"/>
      <c r="KF1362" s="105"/>
      <c r="KG1362" s="105"/>
      <c r="KH1362" s="105"/>
      <c r="KI1362" s="105"/>
      <c r="KJ1362" s="105"/>
      <c r="KK1362" s="105"/>
      <c r="KL1362" s="105"/>
      <c r="KM1362" s="105"/>
      <c r="KN1362" s="105"/>
      <c r="KO1362" s="105"/>
      <c r="KP1362" s="105"/>
      <c r="KQ1362" s="105"/>
      <c r="KR1362" s="105"/>
      <c r="KS1362" s="105"/>
      <c r="KT1362" s="105"/>
      <c r="KU1362" s="105"/>
      <c r="KV1362" s="105"/>
      <c r="KW1362" s="105"/>
      <c r="KX1362" s="105"/>
      <c r="KY1362" s="105"/>
      <c r="KZ1362" s="105"/>
      <c r="LA1362" s="105"/>
      <c r="LB1362" s="105"/>
      <c r="LC1362" s="105"/>
      <c r="LD1362" s="105"/>
      <c r="LE1362" s="151"/>
      <c r="LF1362" s="151"/>
      <c r="LG1362" s="153"/>
      <c r="LH1362" s="105"/>
      <c r="LI1362" s="105"/>
      <c r="LJ1362" s="105"/>
      <c r="LK1362" s="105"/>
      <c r="LL1362" s="105"/>
      <c r="LM1362" s="105"/>
      <c r="LN1362" s="105"/>
      <c r="LO1362" s="105"/>
      <c r="LP1362" s="105"/>
      <c r="LQ1362" s="105"/>
      <c r="LR1362" s="105"/>
      <c r="LS1362" s="105"/>
      <c r="LT1362" s="105"/>
      <c r="LU1362" s="105"/>
      <c r="LV1362" s="105"/>
      <c r="LW1362" s="105"/>
      <c r="LX1362" s="105"/>
      <c r="LY1362" s="105"/>
      <c r="LZ1362" s="105"/>
      <c r="MA1362" s="105"/>
      <c r="MB1362" s="105"/>
      <c r="MC1362" s="105"/>
      <c r="MD1362" s="105"/>
      <c r="ME1362" s="105"/>
      <c r="MF1362" s="105"/>
      <c r="MG1362" s="105"/>
      <c r="MH1362" s="105"/>
      <c r="MI1362" s="105"/>
      <c r="MJ1362" s="105"/>
      <c r="MK1362" s="105"/>
      <c r="ML1362" s="105"/>
    </row>
    <row r="1363" spans="1:350" s="92" customFormat="1" ht="31.15" customHeight="1" x14ac:dyDescent="0.2">
      <c r="A1363" s="53" t="s">
        <v>35</v>
      </c>
      <c r="B1363" s="54" t="s">
        <v>725</v>
      </c>
      <c r="C1363" s="55" t="s">
        <v>733</v>
      </c>
      <c r="D1363" s="56">
        <v>97.2</v>
      </c>
      <c r="E1363" s="56"/>
      <c r="F1363" s="56"/>
      <c r="G1363" s="56"/>
      <c r="H1363" s="57"/>
      <c r="I1363" s="57"/>
      <c r="J1363" s="56"/>
      <c r="K1363" s="56"/>
      <c r="L1363" s="58"/>
      <c r="M1363" s="59"/>
      <c r="N1363" s="56"/>
      <c r="O1363" s="56"/>
      <c r="P1363" s="60"/>
      <c r="Q1363" s="56"/>
      <c r="R1363" s="56"/>
      <c r="S1363" s="52"/>
      <c r="T1363" s="90"/>
      <c r="U1363" s="90"/>
      <c r="V1363" s="90"/>
      <c r="W1363" s="90"/>
      <c r="X1363" s="90"/>
      <c r="Y1363" s="90"/>
      <c r="Z1363" s="90"/>
      <c r="AA1363" s="90"/>
      <c r="AB1363" s="90"/>
      <c r="AC1363" s="90"/>
      <c r="AD1363" s="90"/>
      <c r="AE1363" s="90"/>
      <c r="AF1363" s="90"/>
      <c r="AG1363" s="90"/>
      <c r="AH1363" s="90"/>
      <c r="AI1363" s="90"/>
      <c r="AJ1363" s="90"/>
      <c r="AK1363" s="90"/>
      <c r="AL1363" s="90"/>
      <c r="AM1363" s="90"/>
      <c r="AN1363" s="90"/>
      <c r="AO1363" s="90"/>
      <c r="AP1363" s="90"/>
      <c r="AQ1363" s="90"/>
      <c r="AR1363" s="90"/>
      <c r="AS1363" s="90"/>
      <c r="AT1363" s="90"/>
      <c r="AU1363" s="90"/>
      <c r="AV1363" s="90"/>
      <c r="AW1363" s="90"/>
      <c r="AX1363" s="91"/>
      <c r="AY1363" s="91"/>
      <c r="AZ1363" s="91"/>
      <c r="BA1363" s="90"/>
      <c r="BB1363" s="90"/>
      <c r="BC1363" s="90"/>
      <c r="BD1363" s="90"/>
      <c r="BE1363" s="90"/>
      <c r="BF1363" s="90"/>
      <c r="BG1363" s="90"/>
      <c r="BH1363" s="90"/>
      <c r="BI1363" s="90"/>
      <c r="BJ1363" s="90"/>
      <c r="BK1363" s="90"/>
      <c r="BL1363" s="90"/>
      <c r="BM1363" s="90"/>
      <c r="BN1363" s="90"/>
      <c r="BO1363" s="90"/>
      <c r="BP1363" s="90"/>
      <c r="BQ1363" s="90"/>
      <c r="BR1363" s="90"/>
      <c r="BS1363" s="90"/>
      <c r="BT1363" s="90"/>
      <c r="BU1363" s="90"/>
      <c r="BV1363" s="90"/>
      <c r="BW1363" s="90"/>
      <c r="BX1363" s="90"/>
      <c r="BY1363" s="90"/>
      <c r="BZ1363" s="90"/>
      <c r="CA1363" s="90"/>
      <c r="CB1363" s="90"/>
      <c r="CC1363" s="90"/>
      <c r="CD1363" s="90"/>
      <c r="CE1363" s="90"/>
      <c r="CF1363" s="91"/>
      <c r="CG1363" s="91"/>
      <c r="CH1363" s="91"/>
      <c r="CI1363" s="90"/>
      <c r="CJ1363" s="90"/>
      <c r="CK1363" s="90"/>
      <c r="CL1363" s="90"/>
      <c r="CM1363" s="90"/>
      <c r="CN1363" s="90"/>
      <c r="CO1363" s="90"/>
      <c r="CP1363" s="90"/>
      <c r="CQ1363" s="90"/>
      <c r="CR1363" s="90"/>
      <c r="CS1363" s="90"/>
      <c r="CT1363" s="90"/>
      <c r="CU1363" s="90"/>
      <c r="CV1363" s="90"/>
      <c r="CW1363" s="90"/>
      <c r="CX1363" s="90"/>
      <c r="CY1363" s="90"/>
      <c r="CZ1363" s="90"/>
      <c r="DA1363" s="90"/>
      <c r="DB1363" s="90"/>
      <c r="DC1363" s="90"/>
      <c r="DD1363" s="90"/>
      <c r="DE1363" s="90"/>
      <c r="DF1363" s="90"/>
      <c r="DG1363" s="90"/>
      <c r="DH1363" s="90"/>
      <c r="DI1363" s="90"/>
      <c r="DJ1363" s="90"/>
      <c r="DK1363" s="90"/>
      <c r="DL1363" s="90"/>
      <c r="DM1363" s="90"/>
      <c r="DN1363" s="91"/>
      <c r="DO1363" s="91"/>
      <c r="DP1363" s="91"/>
      <c r="DQ1363" s="90"/>
      <c r="DR1363" s="90"/>
      <c r="DS1363" s="90"/>
      <c r="DT1363" s="90"/>
      <c r="DU1363" s="90"/>
      <c r="DV1363" s="90"/>
      <c r="DW1363" s="90"/>
      <c r="DX1363" s="90"/>
      <c r="DY1363" s="90"/>
      <c r="DZ1363" s="90"/>
      <c r="EA1363" s="90"/>
      <c r="EB1363" s="90"/>
      <c r="EC1363" s="90"/>
      <c r="ED1363" s="90"/>
      <c r="EE1363" s="90"/>
      <c r="EF1363" s="90"/>
      <c r="EG1363" s="90"/>
      <c r="EH1363" s="90"/>
      <c r="EI1363" s="90"/>
      <c r="EJ1363" s="90"/>
      <c r="EK1363" s="90"/>
      <c r="EL1363" s="90"/>
      <c r="EM1363" s="90"/>
      <c r="EN1363" s="90"/>
      <c r="EO1363" s="90"/>
      <c r="EP1363" s="90"/>
      <c r="EQ1363" s="90"/>
      <c r="ER1363" s="90"/>
      <c r="ES1363" s="91"/>
      <c r="ET1363" s="91"/>
      <c r="EU1363" s="91"/>
      <c r="EV1363" s="90"/>
      <c r="EW1363" s="139"/>
      <c r="EX1363" s="90"/>
      <c r="EY1363" s="90"/>
      <c r="EZ1363" s="90"/>
      <c r="FA1363" s="90"/>
      <c r="FB1363" s="90"/>
      <c r="FC1363" s="90"/>
      <c r="FD1363" s="90"/>
      <c r="FE1363" s="90"/>
      <c r="FF1363" s="90"/>
      <c r="FG1363" s="90"/>
      <c r="FH1363" s="90"/>
      <c r="FI1363" s="90"/>
      <c r="FJ1363" s="90"/>
      <c r="FK1363" s="90"/>
      <c r="FL1363" s="90"/>
      <c r="FM1363" s="90"/>
      <c r="FN1363" s="90"/>
      <c r="FO1363" s="90"/>
      <c r="FP1363" s="90"/>
      <c r="FQ1363" s="90"/>
      <c r="FR1363" s="90"/>
      <c r="FS1363" s="90"/>
      <c r="FT1363" s="90"/>
      <c r="FU1363" s="90"/>
      <c r="FV1363" s="90"/>
      <c r="FW1363" s="90"/>
      <c r="FX1363" s="90"/>
      <c r="FY1363" s="90"/>
      <c r="FZ1363" s="90"/>
      <c r="GA1363" s="91"/>
      <c r="GB1363" s="91"/>
      <c r="GC1363" s="91"/>
      <c r="GD1363" s="90"/>
      <c r="GE1363" s="90"/>
      <c r="GF1363" s="90"/>
      <c r="GG1363" s="90"/>
      <c r="GH1363" s="90"/>
      <c r="GI1363" s="90"/>
      <c r="GJ1363" s="90"/>
      <c r="GK1363" s="90"/>
      <c r="GL1363" s="90"/>
      <c r="GM1363" s="90"/>
      <c r="GN1363" s="90"/>
      <c r="GO1363" s="90"/>
      <c r="GP1363" s="90"/>
      <c r="GQ1363" s="90"/>
      <c r="GR1363" s="90"/>
      <c r="GS1363" s="90"/>
      <c r="GT1363" s="90"/>
      <c r="GU1363" s="90"/>
      <c r="GV1363" s="90"/>
      <c r="GW1363" s="90"/>
      <c r="GX1363" s="90"/>
      <c r="GY1363" s="90"/>
      <c r="GZ1363" s="90"/>
      <c r="HA1363" s="90"/>
      <c r="HB1363" s="90"/>
      <c r="HC1363" s="90"/>
      <c r="HD1363" s="90"/>
      <c r="HE1363" s="90"/>
      <c r="HF1363" s="90"/>
      <c r="HG1363" s="90"/>
      <c r="HH1363" s="91"/>
      <c r="HI1363" s="91"/>
      <c r="HJ1363" s="91"/>
      <c r="HK1363" s="90"/>
      <c r="HL1363" s="90"/>
      <c r="HM1363" s="90"/>
      <c r="HN1363" s="90"/>
      <c r="HO1363" s="90"/>
      <c r="HP1363" s="90"/>
      <c r="HQ1363" s="90"/>
      <c r="HR1363" s="90"/>
      <c r="HS1363" s="90"/>
      <c r="HT1363" s="90"/>
      <c r="HU1363" s="90"/>
      <c r="HV1363" s="90"/>
      <c r="HW1363" s="90"/>
      <c r="HX1363" s="90"/>
      <c r="HY1363" s="90"/>
      <c r="HZ1363" s="90"/>
      <c r="IA1363" s="90"/>
      <c r="IB1363" s="90"/>
      <c r="IC1363" s="90"/>
      <c r="ID1363" s="90"/>
      <c r="IE1363" s="90"/>
      <c r="IF1363" s="90"/>
      <c r="IG1363" s="90"/>
      <c r="IH1363" s="90"/>
      <c r="II1363" s="90"/>
      <c r="IJ1363" s="90"/>
      <c r="IK1363" s="90"/>
      <c r="IL1363" s="90"/>
      <c r="IM1363" s="90"/>
      <c r="IN1363" s="90"/>
      <c r="IO1363" s="90"/>
      <c r="IP1363" s="91"/>
      <c r="IQ1363" s="91"/>
      <c r="IR1363" s="91"/>
      <c r="IS1363" s="90"/>
      <c r="JW1363" s="91"/>
      <c r="JX1363" s="91"/>
      <c r="JY1363" s="91"/>
      <c r="JZ1363" s="90"/>
      <c r="KA1363" s="90"/>
      <c r="KB1363" s="90"/>
      <c r="KC1363" s="90"/>
      <c r="KD1363" s="90"/>
      <c r="KE1363" s="90"/>
      <c r="KF1363" s="90"/>
      <c r="KG1363" s="90"/>
      <c r="KH1363" s="90"/>
      <c r="KI1363" s="90"/>
      <c r="KJ1363" s="90"/>
      <c r="KK1363" s="90"/>
      <c r="KL1363" s="90"/>
      <c r="KM1363" s="90"/>
      <c r="KN1363" s="90"/>
      <c r="KO1363" s="90"/>
      <c r="KP1363" s="90"/>
      <c r="KQ1363" s="90"/>
      <c r="KR1363" s="90"/>
      <c r="KS1363" s="90"/>
      <c r="KT1363" s="90"/>
      <c r="KU1363" s="90"/>
      <c r="KV1363" s="90"/>
      <c r="KW1363" s="90"/>
      <c r="KX1363" s="90"/>
      <c r="KY1363" s="90"/>
      <c r="KZ1363" s="90"/>
      <c r="LA1363" s="90"/>
      <c r="LB1363" s="90"/>
      <c r="LC1363" s="90"/>
      <c r="LD1363" s="90"/>
      <c r="LE1363" s="91"/>
      <c r="LF1363" s="91"/>
      <c r="LG1363" s="91"/>
      <c r="LH1363" s="90"/>
      <c r="LI1363" s="90"/>
      <c r="LJ1363" s="90"/>
      <c r="LK1363" s="90"/>
      <c r="LL1363" s="90"/>
      <c r="LM1363" s="90"/>
      <c r="LN1363" s="90"/>
      <c r="LO1363" s="90"/>
      <c r="LP1363" s="90"/>
      <c r="LQ1363" s="90"/>
      <c r="LR1363" s="90"/>
      <c r="LS1363" s="90"/>
      <c r="LT1363" s="90"/>
      <c r="LU1363" s="90"/>
      <c r="LV1363" s="90"/>
      <c r="LW1363" s="90"/>
      <c r="LX1363" s="90"/>
      <c r="LY1363" s="90"/>
      <c r="LZ1363" s="90"/>
      <c r="MA1363" s="90"/>
      <c r="MB1363" s="90"/>
      <c r="MC1363" s="90"/>
      <c r="MD1363" s="90"/>
      <c r="ME1363" s="90"/>
      <c r="MF1363" s="90"/>
      <c r="MG1363" s="90"/>
      <c r="MH1363" s="90"/>
      <c r="MI1363" s="90"/>
      <c r="MJ1363" s="90"/>
      <c r="MK1363" s="90"/>
      <c r="ML1363" s="90"/>
    </row>
    <row r="1364" spans="1:350" ht="13.9" customHeight="1" outlineLevel="1" x14ac:dyDescent="0.2">
      <c r="A1364" s="185" t="s">
        <v>36</v>
      </c>
      <c r="B1364" s="181" t="s">
        <v>1077</v>
      </c>
      <c r="C1364" s="154" t="s">
        <v>59</v>
      </c>
      <c r="D1364" s="154">
        <f>D1262+D1250</f>
        <v>2295</v>
      </c>
      <c r="E1364" s="154">
        <f>E1250+E1262</f>
        <v>0</v>
      </c>
      <c r="F1364" s="154">
        <f>F1250+F1262</f>
        <v>2295</v>
      </c>
      <c r="G1364" s="175" t="s">
        <v>1031</v>
      </c>
      <c r="H1364" s="170">
        <v>41996</v>
      </c>
      <c r="I1364" s="170">
        <v>41691</v>
      </c>
      <c r="J1364" s="154">
        <f ca="1">J1262+J1250</f>
        <v>2295</v>
      </c>
      <c r="K1364" s="154">
        <f>K1262+K1250</f>
        <v>2295</v>
      </c>
      <c r="L1364" s="172">
        <f ca="1">K1364/J1364</f>
        <v>1</v>
      </c>
      <c r="M1364" s="172">
        <f>K1364/D1364</f>
        <v>1</v>
      </c>
      <c r="N1364" s="177">
        <f ca="1">SUMIF(HK8:IO9,$O$5,HK1365:IO1365)-SUMIF(HK8:IO9,$Q$5,HK1365:IO1365)</f>
        <v>0</v>
      </c>
      <c r="O1364" s="156"/>
      <c r="P1364" s="16" t="s">
        <v>25</v>
      </c>
      <c r="Q1364" s="154">
        <f>Q1250+Q1262</f>
        <v>0</v>
      </c>
      <c r="R1364" s="154">
        <f>R1250+R1262</f>
        <v>0</v>
      </c>
      <c r="S1364" s="152" t="e">
        <f>R1364/Q1364</f>
        <v>#DIV/0!</v>
      </c>
      <c r="T1364" s="16">
        <f t="shared" ref="T1364:AW1364" si="3682">T1250+T1262</f>
        <v>0</v>
      </c>
      <c r="U1364" s="16">
        <f t="shared" si="3682"/>
        <v>0</v>
      </c>
      <c r="V1364" s="16">
        <f t="shared" si="3682"/>
        <v>0</v>
      </c>
      <c r="W1364" s="16">
        <f t="shared" si="3682"/>
        <v>0</v>
      </c>
      <c r="X1364" s="16">
        <f t="shared" si="3682"/>
        <v>0</v>
      </c>
      <c r="Y1364" s="16">
        <f t="shared" si="3682"/>
        <v>0</v>
      </c>
      <c r="Z1364" s="16">
        <f t="shared" si="3682"/>
        <v>0</v>
      </c>
      <c r="AA1364" s="16">
        <f t="shared" si="3682"/>
        <v>0</v>
      </c>
      <c r="AB1364" s="16">
        <f t="shared" si="3682"/>
        <v>0</v>
      </c>
      <c r="AC1364" s="16">
        <f t="shared" si="3682"/>
        <v>0</v>
      </c>
      <c r="AD1364" s="16">
        <f t="shared" si="3682"/>
        <v>0</v>
      </c>
      <c r="AE1364" s="16">
        <f t="shared" si="3682"/>
        <v>0</v>
      </c>
      <c r="AF1364" s="16">
        <f t="shared" si="3682"/>
        <v>0</v>
      </c>
      <c r="AG1364" s="16">
        <f t="shared" si="3682"/>
        <v>0</v>
      </c>
      <c r="AH1364" s="16">
        <f t="shared" si="3682"/>
        <v>0</v>
      </c>
      <c r="AI1364" s="16">
        <f t="shared" si="3682"/>
        <v>0</v>
      </c>
      <c r="AJ1364" s="16">
        <f t="shared" si="3682"/>
        <v>0</v>
      </c>
      <c r="AK1364" s="16">
        <f t="shared" si="3682"/>
        <v>0</v>
      </c>
      <c r="AL1364" s="16">
        <f t="shared" si="3682"/>
        <v>0</v>
      </c>
      <c r="AM1364" s="16">
        <f t="shared" si="3682"/>
        <v>0</v>
      </c>
      <c r="AN1364" s="16">
        <f t="shared" si="3682"/>
        <v>0</v>
      </c>
      <c r="AO1364" s="16">
        <f t="shared" si="3682"/>
        <v>0</v>
      </c>
      <c r="AP1364" s="16">
        <f t="shared" si="3682"/>
        <v>0</v>
      </c>
      <c r="AQ1364" s="16">
        <f t="shared" si="3682"/>
        <v>0</v>
      </c>
      <c r="AR1364" s="16">
        <f t="shared" si="3682"/>
        <v>0</v>
      </c>
      <c r="AS1364" s="16">
        <f t="shared" si="3682"/>
        <v>0</v>
      </c>
      <c r="AT1364" s="16">
        <f t="shared" si="3682"/>
        <v>0</v>
      </c>
      <c r="AU1364" s="16">
        <f t="shared" si="3682"/>
        <v>0</v>
      </c>
      <c r="AV1364" s="16">
        <f t="shared" si="3682"/>
        <v>0</v>
      </c>
      <c r="AW1364" s="16">
        <f t="shared" si="3682"/>
        <v>0</v>
      </c>
      <c r="AX1364" s="154">
        <f ca="1">AX1262+AX1250</f>
        <v>105</v>
      </c>
      <c r="AY1364" s="154">
        <f>AY1262+AY1250</f>
        <v>54</v>
      </c>
      <c r="AZ1364" s="152">
        <f ca="1">AY1364/AX1364</f>
        <v>0.51428571428571423</v>
      </c>
      <c r="BA1364" s="16">
        <f t="shared" ref="BA1364:CG1364" si="3683">BA1262+BA1250</f>
        <v>0</v>
      </c>
      <c r="BB1364" s="16">
        <f t="shared" si="3683"/>
        <v>0</v>
      </c>
      <c r="BC1364" s="16">
        <f t="shared" si="3683"/>
        <v>0</v>
      </c>
      <c r="BD1364" s="16">
        <f t="shared" si="3683"/>
        <v>0</v>
      </c>
      <c r="BE1364" s="16">
        <f t="shared" si="3683"/>
        <v>0</v>
      </c>
      <c r="BF1364" s="16">
        <f t="shared" si="3683"/>
        <v>0</v>
      </c>
      <c r="BG1364" s="16">
        <f t="shared" si="3683"/>
        <v>0</v>
      </c>
      <c r="BH1364" s="16">
        <f t="shared" si="3683"/>
        <v>0</v>
      </c>
      <c r="BI1364" s="16">
        <f t="shared" si="3683"/>
        <v>0</v>
      </c>
      <c r="BJ1364" s="16">
        <f t="shared" si="3683"/>
        <v>0</v>
      </c>
      <c r="BK1364" s="16">
        <f t="shared" si="3683"/>
        <v>0</v>
      </c>
      <c r="BL1364" s="16">
        <f t="shared" si="3683"/>
        <v>0</v>
      </c>
      <c r="BM1364" s="16">
        <f t="shared" si="3683"/>
        <v>0</v>
      </c>
      <c r="BN1364" s="16">
        <f t="shared" si="3683"/>
        <v>0</v>
      </c>
      <c r="BO1364" s="16">
        <f t="shared" si="3683"/>
        <v>0</v>
      </c>
      <c r="BP1364" s="16">
        <f t="shared" si="3683"/>
        <v>0</v>
      </c>
      <c r="BQ1364" s="16">
        <f t="shared" si="3683"/>
        <v>0</v>
      </c>
      <c r="BR1364" s="16">
        <f t="shared" si="3683"/>
        <v>0</v>
      </c>
      <c r="BS1364" s="16">
        <f t="shared" si="3683"/>
        <v>0</v>
      </c>
      <c r="BT1364" s="16">
        <f t="shared" si="3683"/>
        <v>0</v>
      </c>
      <c r="BU1364" s="16">
        <f t="shared" si="3683"/>
        <v>0</v>
      </c>
      <c r="BV1364" s="16">
        <f t="shared" si="3683"/>
        <v>0</v>
      </c>
      <c r="BW1364" s="16">
        <f t="shared" si="3683"/>
        <v>10</v>
      </c>
      <c r="BX1364" s="16">
        <f t="shared" si="3683"/>
        <v>10</v>
      </c>
      <c r="BY1364" s="16">
        <f t="shared" si="3683"/>
        <v>10</v>
      </c>
      <c r="BZ1364" s="16">
        <f t="shared" si="3683"/>
        <v>15</v>
      </c>
      <c r="CA1364" s="16">
        <f t="shared" si="3683"/>
        <v>15</v>
      </c>
      <c r="CB1364" s="16">
        <f t="shared" si="3683"/>
        <v>15</v>
      </c>
      <c r="CC1364" s="16">
        <f t="shared" si="3683"/>
        <v>15</v>
      </c>
      <c r="CD1364" s="16">
        <f t="shared" si="3683"/>
        <v>15</v>
      </c>
      <c r="CE1364" s="16">
        <f t="shared" si="3683"/>
        <v>0</v>
      </c>
      <c r="CF1364" s="154">
        <f t="shared" si="3683"/>
        <v>1431</v>
      </c>
      <c r="CG1364" s="154">
        <f t="shared" si="3683"/>
        <v>296</v>
      </c>
      <c r="CH1364" s="152">
        <f>CG1364/CF1364</f>
        <v>0.20684835779175401</v>
      </c>
      <c r="CI1364" s="16">
        <f t="shared" ref="CI1364:DO1364" si="3684">CI1262+CI1250</f>
        <v>0</v>
      </c>
      <c r="CJ1364" s="16">
        <f t="shared" si="3684"/>
        <v>25</v>
      </c>
      <c r="CK1364" s="16">
        <f t="shared" si="3684"/>
        <v>25</v>
      </c>
      <c r="CL1364" s="16">
        <f t="shared" si="3684"/>
        <v>25</v>
      </c>
      <c r="CM1364" s="16">
        <f t="shared" si="3684"/>
        <v>38</v>
      </c>
      <c r="CN1364" s="16">
        <f t="shared" si="3684"/>
        <v>38</v>
      </c>
      <c r="CO1364" s="16">
        <f t="shared" si="3684"/>
        <v>38</v>
      </c>
      <c r="CP1364" s="101">
        <f t="shared" si="3684"/>
        <v>38</v>
      </c>
      <c r="CQ1364" s="101">
        <f t="shared" si="3684"/>
        <v>38</v>
      </c>
      <c r="CR1364" s="101">
        <f t="shared" si="3684"/>
        <v>53</v>
      </c>
      <c r="CS1364" s="101">
        <f t="shared" si="3684"/>
        <v>53</v>
      </c>
      <c r="CT1364" s="101">
        <f t="shared" si="3684"/>
        <v>53</v>
      </c>
      <c r="CU1364" s="101">
        <f t="shared" si="3684"/>
        <v>53</v>
      </c>
      <c r="CV1364" s="101">
        <f t="shared" si="3684"/>
        <v>53</v>
      </c>
      <c r="CW1364" s="101">
        <f t="shared" si="3684"/>
        <v>53</v>
      </c>
      <c r="CX1364" s="16">
        <f t="shared" si="3684"/>
        <v>53</v>
      </c>
      <c r="CY1364" s="16">
        <f t="shared" si="3684"/>
        <v>53</v>
      </c>
      <c r="CZ1364" s="16">
        <f t="shared" si="3684"/>
        <v>53</v>
      </c>
      <c r="DA1364" s="16">
        <f t="shared" si="3684"/>
        <v>53</v>
      </c>
      <c r="DB1364" s="16">
        <f t="shared" si="3684"/>
        <v>53</v>
      </c>
      <c r="DC1364" s="16">
        <f t="shared" si="3684"/>
        <v>53</v>
      </c>
      <c r="DD1364" s="16">
        <f t="shared" si="3684"/>
        <v>53</v>
      </c>
      <c r="DE1364" s="16">
        <f t="shared" si="3684"/>
        <v>53</v>
      </c>
      <c r="DF1364" s="16">
        <f t="shared" si="3684"/>
        <v>53</v>
      </c>
      <c r="DG1364" s="16">
        <f t="shared" si="3684"/>
        <v>53</v>
      </c>
      <c r="DH1364" s="16">
        <f t="shared" si="3684"/>
        <v>53</v>
      </c>
      <c r="DI1364" s="16">
        <f t="shared" si="3684"/>
        <v>53</v>
      </c>
      <c r="DJ1364" s="16">
        <f t="shared" si="3684"/>
        <v>53</v>
      </c>
      <c r="DK1364" s="16">
        <f t="shared" si="3684"/>
        <v>53</v>
      </c>
      <c r="DL1364" s="16">
        <f t="shared" si="3684"/>
        <v>53</v>
      </c>
      <c r="DM1364" s="16">
        <f t="shared" si="3684"/>
        <v>53</v>
      </c>
      <c r="DN1364" s="154">
        <f t="shared" si="3684"/>
        <v>758</v>
      </c>
      <c r="DO1364" s="154">
        <f t="shared" si="3684"/>
        <v>317</v>
      </c>
      <c r="DP1364" s="152">
        <f>DO1364/DN1364</f>
        <v>0.41820580474934038</v>
      </c>
      <c r="DQ1364" s="16">
        <f t="shared" ref="DQ1364:ET1364" si="3685">DQ1262+DQ1250</f>
        <v>53</v>
      </c>
      <c r="DR1364" s="16">
        <f t="shared" si="3685"/>
        <v>53</v>
      </c>
      <c r="DS1364" s="16">
        <f t="shared" si="3685"/>
        <v>53</v>
      </c>
      <c r="DT1364" s="16">
        <f t="shared" si="3685"/>
        <v>53</v>
      </c>
      <c r="DU1364" s="16">
        <f t="shared" si="3685"/>
        <v>53</v>
      </c>
      <c r="DV1364" s="16">
        <f t="shared" si="3685"/>
        <v>53</v>
      </c>
      <c r="DW1364" s="16">
        <f t="shared" si="3685"/>
        <v>53</v>
      </c>
      <c r="DX1364" s="16">
        <f t="shared" si="3685"/>
        <v>43</v>
      </c>
      <c r="DY1364" s="16">
        <f t="shared" si="3685"/>
        <v>43</v>
      </c>
      <c r="DZ1364" s="16">
        <f t="shared" si="3685"/>
        <v>35</v>
      </c>
      <c r="EA1364" s="16">
        <f t="shared" si="3685"/>
        <v>25</v>
      </c>
      <c r="EB1364" s="16">
        <f t="shared" si="3685"/>
        <v>25</v>
      </c>
      <c r="EC1364" s="16">
        <f t="shared" si="3685"/>
        <v>25</v>
      </c>
      <c r="ED1364" s="16">
        <f t="shared" si="3685"/>
        <v>25</v>
      </c>
      <c r="EE1364" s="16">
        <f t="shared" si="3685"/>
        <v>25</v>
      </c>
      <c r="EF1364" s="16">
        <f t="shared" si="3685"/>
        <v>25</v>
      </c>
      <c r="EG1364" s="16">
        <f t="shared" si="3685"/>
        <v>25</v>
      </c>
      <c r="EH1364" s="16">
        <f t="shared" si="3685"/>
        <v>25</v>
      </c>
      <c r="EI1364" s="16">
        <f t="shared" si="3685"/>
        <v>25</v>
      </c>
      <c r="EJ1364" s="16">
        <f t="shared" si="3685"/>
        <v>25</v>
      </c>
      <c r="EK1364" s="16">
        <f t="shared" si="3685"/>
        <v>16</v>
      </c>
      <c r="EL1364" s="16">
        <f t="shared" si="3685"/>
        <v>0</v>
      </c>
      <c r="EM1364" s="16">
        <f t="shared" si="3685"/>
        <v>0</v>
      </c>
      <c r="EN1364" s="16">
        <f t="shared" si="3685"/>
        <v>0</v>
      </c>
      <c r="EO1364" s="16">
        <f t="shared" si="3685"/>
        <v>0</v>
      </c>
      <c r="EP1364" s="16">
        <f t="shared" si="3685"/>
        <v>0</v>
      </c>
      <c r="EQ1364" s="16">
        <f t="shared" si="3685"/>
        <v>0</v>
      </c>
      <c r="ER1364" s="16">
        <f t="shared" si="3685"/>
        <v>0</v>
      </c>
      <c r="ES1364" s="154">
        <f t="shared" ca="1" si="3685"/>
        <v>0</v>
      </c>
      <c r="ET1364" s="154">
        <f t="shared" si="3685"/>
        <v>1301</v>
      </c>
      <c r="EU1364" s="152" t="e">
        <f ca="1">ET1364/ES1364</f>
        <v>#DIV/0!</v>
      </c>
      <c r="EV1364" s="67">
        <f t="shared" ref="EV1364:GB1364" si="3686">EV1262+EV1250</f>
        <v>0</v>
      </c>
      <c r="EW1364" s="67">
        <f t="shared" si="3686"/>
        <v>0</v>
      </c>
      <c r="EX1364" s="67">
        <f t="shared" si="3686"/>
        <v>0</v>
      </c>
      <c r="EY1364" s="67">
        <f t="shared" si="3686"/>
        <v>0</v>
      </c>
      <c r="EZ1364" s="67">
        <f t="shared" si="3686"/>
        <v>0</v>
      </c>
      <c r="FA1364" s="67">
        <f t="shared" si="3686"/>
        <v>0</v>
      </c>
      <c r="FB1364" s="67">
        <f t="shared" si="3686"/>
        <v>0</v>
      </c>
      <c r="FC1364" s="103">
        <f t="shared" si="3686"/>
        <v>0</v>
      </c>
      <c r="FD1364" s="103">
        <f t="shared" si="3686"/>
        <v>0</v>
      </c>
      <c r="FE1364" s="103">
        <f t="shared" si="3686"/>
        <v>0</v>
      </c>
      <c r="FF1364" s="103">
        <f t="shared" si="3686"/>
        <v>0</v>
      </c>
      <c r="FG1364" s="103">
        <f t="shared" si="3686"/>
        <v>0</v>
      </c>
      <c r="FH1364" s="103">
        <f t="shared" si="3686"/>
        <v>0</v>
      </c>
      <c r="FI1364" s="103">
        <f t="shared" si="3686"/>
        <v>0</v>
      </c>
      <c r="FJ1364" s="103">
        <f t="shared" si="3686"/>
        <v>0</v>
      </c>
      <c r="FK1364" s="67">
        <f t="shared" si="3686"/>
        <v>0</v>
      </c>
      <c r="FL1364" s="67">
        <f t="shared" si="3686"/>
        <v>0</v>
      </c>
      <c r="FM1364" s="67">
        <f t="shared" si="3686"/>
        <v>0</v>
      </c>
      <c r="FN1364" s="67">
        <f t="shared" si="3686"/>
        <v>0</v>
      </c>
      <c r="FO1364" s="67">
        <f t="shared" si="3686"/>
        <v>0</v>
      </c>
      <c r="FP1364" s="67">
        <f t="shared" si="3686"/>
        <v>0</v>
      </c>
      <c r="FQ1364" s="67">
        <f t="shared" si="3686"/>
        <v>0</v>
      </c>
      <c r="FR1364" s="67">
        <f t="shared" si="3686"/>
        <v>0</v>
      </c>
      <c r="FS1364" s="67">
        <f t="shared" si="3686"/>
        <v>0</v>
      </c>
      <c r="FT1364" s="67">
        <f t="shared" si="3686"/>
        <v>0</v>
      </c>
      <c r="FU1364" s="67">
        <f t="shared" si="3686"/>
        <v>0</v>
      </c>
      <c r="FV1364" s="67">
        <f t="shared" si="3686"/>
        <v>0</v>
      </c>
      <c r="FW1364" s="67">
        <f t="shared" si="3686"/>
        <v>0</v>
      </c>
      <c r="FX1364" s="67">
        <f t="shared" si="3686"/>
        <v>0</v>
      </c>
      <c r="FY1364" s="67">
        <f t="shared" si="3686"/>
        <v>0</v>
      </c>
      <c r="FZ1364" s="67">
        <f t="shared" si="3686"/>
        <v>0</v>
      </c>
      <c r="GA1364" s="154">
        <f t="shared" ca="1" si="3686"/>
        <v>0</v>
      </c>
      <c r="GB1364" s="154">
        <f t="shared" si="3686"/>
        <v>327</v>
      </c>
      <c r="GC1364" s="152" t="e">
        <v>#DIV/0!</v>
      </c>
      <c r="GD1364" s="67">
        <f t="shared" ref="GD1364:HG1364" si="3687">GD1262+GD1250</f>
        <v>0</v>
      </c>
      <c r="GE1364" s="67">
        <f t="shared" si="3687"/>
        <v>0</v>
      </c>
      <c r="GF1364" s="67">
        <f t="shared" si="3687"/>
        <v>0</v>
      </c>
      <c r="GG1364" s="67">
        <f t="shared" si="3687"/>
        <v>0</v>
      </c>
      <c r="GH1364" s="67">
        <f t="shared" si="3687"/>
        <v>0</v>
      </c>
      <c r="GI1364" s="67">
        <f t="shared" si="3687"/>
        <v>0</v>
      </c>
      <c r="GJ1364" s="67">
        <f t="shared" si="3687"/>
        <v>0</v>
      </c>
      <c r="GK1364" s="67">
        <f t="shared" si="3687"/>
        <v>0</v>
      </c>
      <c r="GL1364" s="67">
        <f t="shared" si="3687"/>
        <v>0</v>
      </c>
      <c r="GM1364" s="67">
        <f t="shared" si="3687"/>
        <v>0</v>
      </c>
      <c r="GN1364" s="67">
        <f t="shared" si="3687"/>
        <v>0</v>
      </c>
      <c r="GO1364" s="67">
        <f t="shared" si="3687"/>
        <v>0</v>
      </c>
      <c r="GP1364" s="67">
        <f t="shared" si="3687"/>
        <v>0</v>
      </c>
      <c r="GQ1364" s="67">
        <f t="shared" si="3687"/>
        <v>0</v>
      </c>
      <c r="GR1364" s="67">
        <f t="shared" si="3687"/>
        <v>0</v>
      </c>
      <c r="GS1364" s="67">
        <f t="shared" si="3687"/>
        <v>0</v>
      </c>
      <c r="GT1364" s="67">
        <f t="shared" si="3687"/>
        <v>0</v>
      </c>
      <c r="GU1364" s="67">
        <f t="shared" si="3687"/>
        <v>0</v>
      </c>
      <c r="GV1364" s="67">
        <f t="shared" si="3687"/>
        <v>0</v>
      </c>
      <c r="GW1364" s="67">
        <f t="shared" si="3687"/>
        <v>0</v>
      </c>
      <c r="GX1364" s="67">
        <f t="shared" si="3687"/>
        <v>0</v>
      </c>
      <c r="GY1364" s="67">
        <f t="shared" si="3687"/>
        <v>0</v>
      </c>
      <c r="GZ1364" s="67">
        <f t="shared" si="3687"/>
        <v>0</v>
      </c>
      <c r="HA1364" s="67">
        <f t="shared" si="3687"/>
        <v>0</v>
      </c>
      <c r="HB1364" s="67">
        <f t="shared" si="3687"/>
        <v>0</v>
      </c>
      <c r="HC1364" s="67">
        <f t="shared" si="3687"/>
        <v>0</v>
      </c>
      <c r="HD1364" s="67">
        <f t="shared" si="3687"/>
        <v>0</v>
      </c>
      <c r="HE1364" s="67">
        <f t="shared" si="3687"/>
        <v>0</v>
      </c>
      <c r="HF1364" s="67">
        <f t="shared" si="3687"/>
        <v>0</v>
      </c>
      <c r="HG1364" s="67">
        <f t="shared" si="3687"/>
        <v>0</v>
      </c>
      <c r="HH1364" s="150"/>
      <c r="HI1364" s="150">
        <v>0</v>
      </c>
      <c r="HJ1364" s="152" t="e">
        <v>#DIV/0!</v>
      </c>
      <c r="HK1364" s="67">
        <f t="shared" ref="HK1364:HZ1364" si="3688">HK1262+HK1250</f>
        <v>0</v>
      </c>
      <c r="HL1364" s="67">
        <f t="shared" si="3688"/>
        <v>0</v>
      </c>
      <c r="HM1364" s="67">
        <f t="shared" si="3688"/>
        <v>0</v>
      </c>
      <c r="HN1364" s="67">
        <f t="shared" si="3688"/>
        <v>0</v>
      </c>
      <c r="HO1364" s="67">
        <f t="shared" si="3688"/>
        <v>0</v>
      </c>
      <c r="HP1364" s="67">
        <f t="shared" si="3688"/>
        <v>0</v>
      </c>
      <c r="HQ1364" s="67">
        <f t="shared" si="3688"/>
        <v>0</v>
      </c>
      <c r="HR1364" s="67">
        <f t="shared" si="3688"/>
        <v>0</v>
      </c>
      <c r="HS1364" s="67">
        <f t="shared" si="3688"/>
        <v>0</v>
      </c>
      <c r="HT1364" s="67">
        <f t="shared" si="3688"/>
        <v>0</v>
      </c>
      <c r="HU1364" s="67">
        <f t="shared" si="3688"/>
        <v>0</v>
      </c>
      <c r="HV1364" s="67">
        <f t="shared" si="3688"/>
        <v>0</v>
      </c>
      <c r="HW1364" s="67">
        <f t="shared" si="3688"/>
        <v>0</v>
      </c>
      <c r="HX1364" s="67">
        <f t="shared" si="3688"/>
        <v>0</v>
      </c>
      <c r="HY1364" s="67">
        <f t="shared" si="3688"/>
        <v>0</v>
      </c>
      <c r="HZ1364" s="67">
        <f t="shared" si="3688"/>
        <v>0</v>
      </c>
      <c r="IA1364" s="67">
        <f t="shared" ref="IA1364:IO1364" si="3689">IA1262+IA1250</f>
        <v>0</v>
      </c>
      <c r="IB1364" s="67">
        <f t="shared" si="3689"/>
        <v>0</v>
      </c>
      <c r="IC1364" s="67">
        <f t="shared" si="3689"/>
        <v>0</v>
      </c>
      <c r="ID1364" s="67">
        <f t="shared" si="3689"/>
        <v>0</v>
      </c>
      <c r="IE1364" s="67">
        <f t="shared" si="3689"/>
        <v>0</v>
      </c>
      <c r="IF1364" s="67">
        <f t="shared" si="3689"/>
        <v>0</v>
      </c>
      <c r="IG1364" s="67">
        <f t="shared" si="3689"/>
        <v>0</v>
      </c>
      <c r="IH1364" s="67">
        <f t="shared" si="3689"/>
        <v>0</v>
      </c>
      <c r="II1364" s="67">
        <f t="shared" si="3689"/>
        <v>0</v>
      </c>
      <c r="IJ1364" s="67">
        <f t="shared" si="3689"/>
        <v>0</v>
      </c>
      <c r="IK1364" s="67">
        <f t="shared" si="3689"/>
        <v>0</v>
      </c>
      <c r="IL1364" s="67">
        <f t="shared" si="3689"/>
        <v>0</v>
      </c>
      <c r="IM1364" s="67">
        <f t="shared" si="3689"/>
        <v>0</v>
      </c>
      <c r="IN1364" s="67">
        <f t="shared" si="3689"/>
        <v>0</v>
      </c>
      <c r="IO1364" s="67">
        <f t="shared" si="3689"/>
        <v>0</v>
      </c>
      <c r="IP1364" s="150"/>
      <c r="IQ1364" s="150">
        <v>0</v>
      </c>
      <c r="IR1364" s="152" t="e">
        <v>#DIV/0!</v>
      </c>
      <c r="IS1364" s="16"/>
      <c r="IT1364" s="16"/>
      <c r="IU1364" s="16"/>
      <c r="IV1364" s="16"/>
      <c r="IW1364" s="16"/>
      <c r="IX1364" s="16"/>
      <c r="IY1364" s="16"/>
      <c r="IZ1364" s="16"/>
      <c r="JA1364" s="16"/>
      <c r="JB1364" s="16"/>
      <c r="JC1364" s="16"/>
      <c r="JD1364" s="16"/>
      <c r="JE1364" s="16"/>
      <c r="JF1364" s="16"/>
      <c r="JG1364" s="16"/>
      <c r="JH1364" s="16"/>
      <c r="JI1364" s="16"/>
      <c r="JJ1364" s="16"/>
      <c r="JK1364" s="16"/>
      <c r="JL1364" s="16"/>
      <c r="JM1364" s="16"/>
      <c r="JN1364" s="16"/>
      <c r="JO1364" s="16"/>
      <c r="JP1364" s="16"/>
      <c r="JQ1364" s="16"/>
      <c r="JR1364" s="16"/>
      <c r="JS1364" s="16"/>
      <c r="JT1364" s="16"/>
      <c r="JU1364" s="23"/>
      <c r="JV1364" s="16"/>
      <c r="JW1364" s="150"/>
      <c r="JX1364" s="150">
        <v>0</v>
      </c>
      <c r="JY1364" s="152" t="e">
        <v>#DIV/0!</v>
      </c>
      <c r="JZ1364" s="16"/>
      <c r="KA1364" s="16"/>
      <c r="KB1364" s="16"/>
      <c r="KC1364" s="16"/>
      <c r="KD1364" s="16"/>
      <c r="KE1364" s="16"/>
      <c r="KF1364" s="16"/>
      <c r="KG1364" s="16"/>
      <c r="KH1364" s="16"/>
      <c r="KI1364" s="16"/>
      <c r="KJ1364" s="16"/>
      <c r="KK1364" s="16"/>
      <c r="KL1364" s="16"/>
      <c r="KM1364" s="16"/>
      <c r="KN1364" s="16"/>
      <c r="KO1364" s="16"/>
      <c r="KP1364" s="16"/>
      <c r="KQ1364" s="16"/>
      <c r="KR1364" s="16"/>
      <c r="KS1364" s="16"/>
      <c r="KT1364" s="16"/>
      <c r="KU1364" s="16"/>
      <c r="KV1364" s="16"/>
      <c r="KW1364" s="16"/>
      <c r="KX1364" s="16"/>
      <c r="KY1364" s="16"/>
      <c r="KZ1364" s="16"/>
      <c r="LA1364" s="16"/>
      <c r="LB1364" s="16"/>
      <c r="LC1364" s="16"/>
      <c r="LD1364" s="16"/>
      <c r="LE1364" s="150"/>
      <c r="LF1364" s="150">
        <v>0</v>
      </c>
      <c r="LG1364" s="152" t="e">
        <v>#DIV/0!</v>
      </c>
      <c r="LH1364" s="16"/>
      <c r="LI1364" s="16"/>
      <c r="LJ1364" s="16"/>
      <c r="LK1364" s="16"/>
      <c r="LL1364" s="16"/>
      <c r="LM1364" s="16"/>
      <c r="LN1364" s="16"/>
      <c r="LO1364" s="16"/>
      <c r="LP1364" s="16"/>
      <c r="LQ1364" s="16"/>
      <c r="LR1364" s="16"/>
      <c r="LS1364" s="16"/>
      <c r="LT1364" s="16"/>
      <c r="LU1364" s="16"/>
      <c r="LV1364" s="16"/>
      <c r="LW1364" s="16"/>
      <c r="LX1364" s="16"/>
      <c r="LY1364" s="16"/>
      <c r="LZ1364" s="16"/>
      <c r="MA1364" s="16"/>
      <c r="MB1364" s="16"/>
      <c r="MC1364" s="16"/>
      <c r="MD1364" s="16"/>
      <c r="ME1364" s="16"/>
      <c r="MF1364" s="16"/>
      <c r="MG1364" s="16"/>
      <c r="MH1364" s="16"/>
      <c r="MI1364" s="16"/>
      <c r="MJ1364" s="16"/>
      <c r="MK1364" s="16"/>
      <c r="ML1364" s="16"/>
    </row>
    <row r="1365" spans="1:350" ht="13.9" customHeight="1" outlineLevel="1" x14ac:dyDescent="0.2">
      <c r="A1365" s="186"/>
      <c r="B1365" s="182"/>
      <c r="C1365" s="155"/>
      <c r="D1365" s="155"/>
      <c r="E1365" s="155"/>
      <c r="F1365" s="155"/>
      <c r="G1365" s="176"/>
      <c r="H1365" s="171"/>
      <c r="I1365" s="171"/>
      <c r="J1365" s="155"/>
      <c r="K1365" s="155"/>
      <c r="L1365" s="173"/>
      <c r="M1365" s="173"/>
      <c r="N1365" s="178"/>
      <c r="O1365" s="157"/>
      <c r="P1365" s="17" t="s">
        <v>26</v>
      </c>
      <c r="Q1365" s="155"/>
      <c r="R1365" s="155"/>
      <c r="S1365" s="153"/>
      <c r="T1365" s="76">
        <f t="shared" ref="T1365:AW1365" si="3690">T1251+T1263</f>
        <v>0</v>
      </c>
      <c r="U1365" s="76">
        <f t="shared" si="3690"/>
        <v>0</v>
      </c>
      <c r="V1365" s="76">
        <f t="shared" si="3690"/>
        <v>0</v>
      </c>
      <c r="W1365" s="76">
        <f t="shared" si="3690"/>
        <v>0</v>
      </c>
      <c r="X1365" s="76">
        <f t="shared" si="3690"/>
        <v>0</v>
      </c>
      <c r="Y1365" s="76">
        <f t="shared" si="3690"/>
        <v>0</v>
      </c>
      <c r="Z1365" s="76">
        <f t="shared" si="3690"/>
        <v>0</v>
      </c>
      <c r="AA1365" s="76">
        <f t="shared" si="3690"/>
        <v>0</v>
      </c>
      <c r="AB1365" s="76">
        <f t="shared" si="3690"/>
        <v>0</v>
      </c>
      <c r="AC1365" s="76">
        <f t="shared" si="3690"/>
        <v>0</v>
      </c>
      <c r="AD1365" s="76">
        <f t="shared" si="3690"/>
        <v>0</v>
      </c>
      <c r="AE1365" s="76">
        <f t="shared" si="3690"/>
        <v>0</v>
      </c>
      <c r="AF1365" s="76">
        <f t="shared" si="3690"/>
        <v>0</v>
      </c>
      <c r="AG1365" s="76">
        <f t="shared" si="3690"/>
        <v>0</v>
      </c>
      <c r="AH1365" s="76">
        <f t="shared" si="3690"/>
        <v>0</v>
      </c>
      <c r="AI1365" s="76">
        <f t="shared" si="3690"/>
        <v>0</v>
      </c>
      <c r="AJ1365" s="76">
        <f t="shared" si="3690"/>
        <v>0</v>
      </c>
      <c r="AK1365" s="76">
        <f t="shared" si="3690"/>
        <v>0</v>
      </c>
      <c r="AL1365" s="76">
        <f t="shared" si="3690"/>
        <v>0</v>
      </c>
      <c r="AM1365" s="76">
        <f t="shared" si="3690"/>
        <v>0</v>
      </c>
      <c r="AN1365" s="76">
        <f t="shared" si="3690"/>
        <v>0</v>
      </c>
      <c r="AO1365" s="76">
        <f t="shared" si="3690"/>
        <v>0</v>
      </c>
      <c r="AP1365" s="76">
        <f t="shared" si="3690"/>
        <v>0</v>
      </c>
      <c r="AQ1365" s="76">
        <f t="shared" si="3690"/>
        <v>0</v>
      </c>
      <c r="AR1365" s="76">
        <f t="shared" si="3690"/>
        <v>0</v>
      </c>
      <c r="AS1365" s="76">
        <f t="shared" si="3690"/>
        <v>0</v>
      </c>
      <c r="AT1365" s="76">
        <f t="shared" si="3690"/>
        <v>0</v>
      </c>
      <c r="AU1365" s="76">
        <f t="shared" si="3690"/>
        <v>0</v>
      </c>
      <c r="AV1365" s="76">
        <f t="shared" si="3690"/>
        <v>0</v>
      </c>
      <c r="AW1365" s="76">
        <f t="shared" si="3690"/>
        <v>0</v>
      </c>
      <c r="AX1365" s="155"/>
      <c r="AY1365" s="155"/>
      <c r="AZ1365" s="153"/>
      <c r="BA1365" s="76">
        <f t="shared" ref="BA1365:CE1365" si="3691">BA1263+BA1251</f>
        <v>0</v>
      </c>
      <c r="BB1365" s="76">
        <f t="shared" si="3691"/>
        <v>0</v>
      </c>
      <c r="BC1365" s="76">
        <f t="shared" si="3691"/>
        <v>0</v>
      </c>
      <c r="BD1365" s="76">
        <f t="shared" si="3691"/>
        <v>0</v>
      </c>
      <c r="BE1365" s="76">
        <f t="shared" si="3691"/>
        <v>0</v>
      </c>
      <c r="BF1365" s="76">
        <f t="shared" si="3691"/>
        <v>0</v>
      </c>
      <c r="BG1365" s="76">
        <f t="shared" si="3691"/>
        <v>0</v>
      </c>
      <c r="BH1365" s="76">
        <f t="shared" si="3691"/>
        <v>0</v>
      </c>
      <c r="BI1365" s="76">
        <f t="shared" si="3691"/>
        <v>0</v>
      </c>
      <c r="BJ1365" s="76">
        <f t="shared" si="3691"/>
        <v>0</v>
      </c>
      <c r="BK1365" s="76">
        <f t="shared" si="3691"/>
        <v>0</v>
      </c>
      <c r="BL1365" s="76">
        <f t="shared" si="3691"/>
        <v>0</v>
      </c>
      <c r="BM1365" s="76">
        <f t="shared" si="3691"/>
        <v>0</v>
      </c>
      <c r="BN1365" s="76">
        <f t="shared" si="3691"/>
        <v>0</v>
      </c>
      <c r="BO1365" s="76">
        <f t="shared" si="3691"/>
        <v>0</v>
      </c>
      <c r="BP1365" s="76">
        <f t="shared" si="3691"/>
        <v>0</v>
      </c>
      <c r="BQ1365" s="76">
        <f t="shared" si="3691"/>
        <v>0</v>
      </c>
      <c r="BR1365" s="76">
        <f t="shared" si="3691"/>
        <v>0</v>
      </c>
      <c r="BS1365" s="76">
        <f t="shared" si="3691"/>
        <v>0</v>
      </c>
      <c r="BT1365" s="76">
        <f t="shared" si="3691"/>
        <v>0</v>
      </c>
      <c r="BU1365" s="76">
        <f t="shared" si="3691"/>
        <v>0</v>
      </c>
      <c r="BV1365" s="76">
        <f t="shared" si="3691"/>
        <v>0</v>
      </c>
      <c r="BW1365" s="76">
        <f t="shared" si="3691"/>
        <v>0</v>
      </c>
      <c r="BX1365" s="76">
        <f t="shared" si="3691"/>
        <v>0</v>
      </c>
      <c r="BY1365" s="76">
        <f t="shared" si="3691"/>
        <v>0</v>
      </c>
      <c r="BZ1365" s="76">
        <f t="shared" si="3691"/>
        <v>2</v>
      </c>
      <c r="CA1365" s="76">
        <f t="shared" si="3691"/>
        <v>12</v>
      </c>
      <c r="CB1365" s="76">
        <f t="shared" si="3691"/>
        <v>18</v>
      </c>
      <c r="CC1365" s="76">
        <f t="shared" si="3691"/>
        <v>17</v>
      </c>
      <c r="CD1365" s="76">
        <f t="shared" si="3691"/>
        <v>0</v>
      </c>
      <c r="CE1365" s="76">
        <f t="shared" si="3691"/>
        <v>5</v>
      </c>
      <c r="CF1365" s="155"/>
      <c r="CG1365" s="155"/>
      <c r="CH1365" s="153"/>
      <c r="CI1365" s="76">
        <f t="shared" ref="CI1365:DM1365" si="3692">CI1263+CI1251</f>
        <v>0</v>
      </c>
      <c r="CJ1365" s="76">
        <f t="shared" si="3692"/>
        <v>0</v>
      </c>
      <c r="CK1365" s="76">
        <f t="shared" si="3692"/>
        <v>12</v>
      </c>
      <c r="CL1365" s="76">
        <f t="shared" si="3692"/>
        <v>5</v>
      </c>
      <c r="CM1365" s="76">
        <f t="shared" si="3692"/>
        <v>13</v>
      </c>
      <c r="CN1365" s="76">
        <f t="shared" si="3692"/>
        <v>28</v>
      </c>
      <c r="CO1365" s="76">
        <f t="shared" si="3692"/>
        <v>8</v>
      </c>
      <c r="CP1365" s="100">
        <f t="shared" si="3692"/>
        <v>0</v>
      </c>
      <c r="CQ1365" s="100">
        <f t="shared" si="3692"/>
        <v>29</v>
      </c>
      <c r="CR1365" s="100">
        <f t="shared" si="3692"/>
        <v>10</v>
      </c>
      <c r="CS1365" s="100">
        <f t="shared" si="3692"/>
        <v>29</v>
      </c>
      <c r="CT1365" s="100">
        <f t="shared" si="3692"/>
        <v>0</v>
      </c>
      <c r="CU1365" s="100">
        <f t="shared" si="3692"/>
        <v>31</v>
      </c>
      <c r="CV1365" s="100">
        <f t="shared" si="3692"/>
        <v>26</v>
      </c>
      <c r="CW1365" s="76">
        <f t="shared" si="3692"/>
        <v>14</v>
      </c>
      <c r="CX1365" s="76">
        <f t="shared" si="3692"/>
        <v>0</v>
      </c>
      <c r="CY1365" s="76">
        <f t="shared" si="3692"/>
        <v>0</v>
      </c>
      <c r="CZ1365" s="76">
        <f t="shared" si="3692"/>
        <v>19</v>
      </c>
      <c r="DA1365" s="76">
        <f t="shared" si="3692"/>
        <v>12</v>
      </c>
      <c r="DB1365" s="76">
        <f t="shared" si="3692"/>
        <v>10</v>
      </c>
      <c r="DC1365" s="76">
        <f t="shared" si="3692"/>
        <v>39</v>
      </c>
      <c r="DD1365" s="76">
        <f t="shared" si="3692"/>
        <v>0</v>
      </c>
      <c r="DE1365" s="76">
        <f t="shared" si="3692"/>
        <v>0</v>
      </c>
      <c r="DF1365" s="76">
        <f t="shared" si="3692"/>
        <v>0</v>
      </c>
      <c r="DG1365" s="76">
        <f t="shared" si="3692"/>
        <v>0</v>
      </c>
      <c r="DH1365" s="76">
        <f t="shared" si="3692"/>
        <v>0</v>
      </c>
      <c r="DI1365" s="76">
        <f t="shared" si="3692"/>
        <v>11</v>
      </c>
      <c r="DJ1365" s="76">
        <f t="shared" si="3692"/>
        <v>0</v>
      </c>
      <c r="DK1365" s="76">
        <f t="shared" si="3692"/>
        <v>0</v>
      </c>
      <c r="DL1365" s="76">
        <f t="shared" si="3692"/>
        <v>0</v>
      </c>
      <c r="DM1365" s="76">
        <f t="shared" si="3692"/>
        <v>0</v>
      </c>
      <c r="DN1365" s="155"/>
      <c r="DO1365" s="155"/>
      <c r="DP1365" s="153"/>
      <c r="DQ1365" s="76">
        <f t="shared" ref="DQ1365:ER1365" si="3693">DQ1263+DQ1251</f>
        <v>4</v>
      </c>
      <c r="DR1365" s="76">
        <f t="shared" si="3693"/>
        <v>49</v>
      </c>
      <c r="DS1365" s="76">
        <f t="shared" si="3693"/>
        <v>70</v>
      </c>
      <c r="DT1365" s="76">
        <f t="shared" si="3693"/>
        <v>6</v>
      </c>
      <c r="DU1365" s="76">
        <f t="shared" si="3693"/>
        <v>2</v>
      </c>
      <c r="DV1365" s="76">
        <f t="shared" si="3693"/>
        <v>0</v>
      </c>
      <c r="DW1365" s="76">
        <f t="shared" si="3693"/>
        <v>0</v>
      </c>
      <c r="DX1365" s="76">
        <f t="shared" si="3693"/>
        <v>0</v>
      </c>
      <c r="DY1365" s="76">
        <f t="shared" si="3693"/>
        <v>0</v>
      </c>
      <c r="DZ1365" s="76">
        <f t="shared" si="3693"/>
        <v>11</v>
      </c>
      <c r="EA1365" s="76">
        <f t="shared" si="3693"/>
        <v>0</v>
      </c>
      <c r="EB1365" s="76">
        <f t="shared" si="3693"/>
        <v>0</v>
      </c>
      <c r="EC1365" s="76">
        <f t="shared" si="3693"/>
        <v>0</v>
      </c>
      <c r="ED1365" s="76">
        <f t="shared" si="3693"/>
        <v>20</v>
      </c>
      <c r="EE1365" s="76">
        <f t="shared" si="3693"/>
        <v>20</v>
      </c>
      <c r="EF1365" s="76">
        <f t="shared" si="3693"/>
        <v>20</v>
      </c>
      <c r="EG1365" s="76">
        <f t="shared" si="3693"/>
        <v>0</v>
      </c>
      <c r="EH1365" s="76">
        <f t="shared" si="3693"/>
        <v>0</v>
      </c>
      <c r="EI1365" s="76">
        <f t="shared" si="3693"/>
        <v>0</v>
      </c>
      <c r="EJ1365" s="76">
        <f t="shared" si="3693"/>
        <v>0</v>
      </c>
      <c r="EK1365" s="76">
        <f t="shared" si="3693"/>
        <v>0</v>
      </c>
      <c r="EL1365" s="76">
        <f t="shared" si="3693"/>
        <v>0</v>
      </c>
      <c r="EM1365" s="76">
        <f t="shared" si="3693"/>
        <v>0</v>
      </c>
      <c r="EN1365" s="76">
        <f t="shared" si="3693"/>
        <v>21</v>
      </c>
      <c r="EO1365" s="76">
        <f t="shared" si="3693"/>
        <v>25</v>
      </c>
      <c r="EP1365" s="76">
        <f t="shared" si="3693"/>
        <v>28</v>
      </c>
      <c r="EQ1365" s="76">
        <f t="shared" si="3693"/>
        <v>23</v>
      </c>
      <c r="ER1365" s="76">
        <f t="shared" si="3693"/>
        <v>18</v>
      </c>
      <c r="ES1365" s="155"/>
      <c r="ET1365" s="155"/>
      <c r="EU1365" s="153"/>
      <c r="EV1365" s="141">
        <f t="shared" ref="EV1365:FZ1365" si="3694">EV1263+EV1251</f>
        <v>9</v>
      </c>
      <c r="EW1365" s="141">
        <f t="shared" si="3694"/>
        <v>68</v>
      </c>
      <c r="EX1365" s="141">
        <f t="shared" si="3694"/>
        <v>65</v>
      </c>
      <c r="EY1365" s="141">
        <f t="shared" si="3694"/>
        <v>50</v>
      </c>
      <c r="EZ1365" s="141">
        <f t="shared" si="3694"/>
        <v>45</v>
      </c>
      <c r="FA1365" s="141">
        <f t="shared" si="3694"/>
        <v>101</v>
      </c>
      <c r="FB1365" s="141">
        <f t="shared" si="3694"/>
        <v>37</v>
      </c>
      <c r="FC1365" s="95">
        <f t="shared" si="3694"/>
        <v>99</v>
      </c>
      <c r="FD1365" s="95">
        <f t="shared" si="3694"/>
        <v>14</v>
      </c>
      <c r="FE1365" s="95">
        <f t="shared" si="3694"/>
        <v>29</v>
      </c>
      <c r="FF1365" s="95">
        <f t="shared" si="3694"/>
        <v>20</v>
      </c>
      <c r="FG1365" s="95">
        <f t="shared" si="3694"/>
        <v>30</v>
      </c>
      <c r="FH1365" s="95">
        <f t="shared" si="3694"/>
        <v>45</v>
      </c>
      <c r="FI1365" s="95">
        <f t="shared" si="3694"/>
        <v>98</v>
      </c>
      <c r="FJ1365" s="141">
        <f t="shared" si="3694"/>
        <v>55</v>
      </c>
      <c r="FK1365" s="141">
        <f t="shared" si="3694"/>
        <v>80</v>
      </c>
      <c r="FL1365" s="141">
        <f t="shared" si="3694"/>
        <v>49</v>
      </c>
      <c r="FM1365" s="141">
        <f t="shared" si="3694"/>
        <v>121</v>
      </c>
      <c r="FN1365" s="141">
        <f t="shared" si="3694"/>
        <v>44</v>
      </c>
      <c r="FO1365" s="141">
        <f t="shared" si="3694"/>
        <v>48</v>
      </c>
      <c r="FP1365" s="141">
        <f t="shared" si="3694"/>
        <v>29</v>
      </c>
      <c r="FQ1365" s="141">
        <f t="shared" si="3694"/>
        <v>37</v>
      </c>
      <c r="FR1365" s="141">
        <f t="shared" si="3694"/>
        <v>7</v>
      </c>
      <c r="FS1365" s="141">
        <f t="shared" si="3694"/>
        <v>0</v>
      </c>
      <c r="FT1365" s="141">
        <f t="shared" si="3694"/>
        <v>23</v>
      </c>
      <c r="FU1365" s="141">
        <f t="shared" si="3694"/>
        <v>21</v>
      </c>
      <c r="FV1365" s="141">
        <f t="shared" si="3694"/>
        <v>0</v>
      </c>
      <c r="FW1365" s="141">
        <f t="shared" si="3694"/>
        <v>0</v>
      </c>
      <c r="FX1365" s="141">
        <f t="shared" si="3694"/>
        <v>3</v>
      </c>
      <c r="FY1365" s="141">
        <f t="shared" si="3694"/>
        <v>28</v>
      </c>
      <c r="FZ1365" s="141">
        <f t="shared" si="3694"/>
        <v>46</v>
      </c>
      <c r="GA1365" s="155"/>
      <c r="GB1365" s="155"/>
      <c r="GC1365" s="153"/>
      <c r="GD1365" s="141">
        <f t="shared" ref="GD1365:HG1365" si="3695">GD1263+GD1251</f>
        <v>68</v>
      </c>
      <c r="GE1365" s="141">
        <f t="shared" si="3695"/>
        <v>62</v>
      </c>
      <c r="GF1365" s="141">
        <f t="shared" si="3695"/>
        <v>45</v>
      </c>
      <c r="GG1365" s="141">
        <f t="shared" si="3695"/>
        <v>0</v>
      </c>
      <c r="GH1365" s="141">
        <f t="shared" si="3695"/>
        <v>0</v>
      </c>
      <c r="GI1365" s="141">
        <f t="shared" si="3695"/>
        <v>0</v>
      </c>
      <c r="GJ1365" s="141">
        <f t="shared" si="3695"/>
        <v>0</v>
      </c>
      <c r="GK1365" s="141">
        <f t="shared" si="3695"/>
        <v>0</v>
      </c>
      <c r="GL1365" s="141">
        <f t="shared" si="3695"/>
        <v>0</v>
      </c>
      <c r="GM1365" s="141">
        <f t="shared" si="3695"/>
        <v>0</v>
      </c>
      <c r="GN1365" s="141">
        <f t="shared" si="3695"/>
        <v>0</v>
      </c>
      <c r="GO1365" s="141">
        <f t="shared" si="3695"/>
        <v>0</v>
      </c>
      <c r="GP1365" s="141">
        <f t="shared" si="3695"/>
        <v>0</v>
      </c>
      <c r="GQ1365" s="141">
        <f t="shared" si="3695"/>
        <v>37</v>
      </c>
      <c r="GR1365" s="141">
        <f t="shared" si="3695"/>
        <v>39</v>
      </c>
      <c r="GS1365" s="141">
        <f t="shared" si="3695"/>
        <v>47</v>
      </c>
      <c r="GT1365" s="141">
        <f t="shared" si="3695"/>
        <v>21</v>
      </c>
      <c r="GU1365" s="141">
        <f t="shared" si="3695"/>
        <v>8</v>
      </c>
      <c r="GV1365" s="141">
        <f t="shared" si="3695"/>
        <v>0</v>
      </c>
      <c r="GW1365" s="141">
        <f t="shared" si="3695"/>
        <v>0</v>
      </c>
      <c r="GX1365" s="141">
        <f t="shared" si="3695"/>
        <v>0</v>
      </c>
      <c r="GY1365" s="141">
        <f t="shared" si="3695"/>
        <v>0</v>
      </c>
      <c r="GZ1365" s="141">
        <f t="shared" si="3695"/>
        <v>0</v>
      </c>
      <c r="HA1365" s="141">
        <f t="shared" si="3695"/>
        <v>0</v>
      </c>
      <c r="HB1365" s="141">
        <f t="shared" si="3695"/>
        <v>0</v>
      </c>
      <c r="HC1365" s="141">
        <f t="shared" si="3695"/>
        <v>0</v>
      </c>
      <c r="HD1365" s="141">
        <f t="shared" si="3695"/>
        <v>0</v>
      </c>
      <c r="HE1365" s="141">
        <f t="shared" si="3695"/>
        <v>0</v>
      </c>
      <c r="HF1365" s="141">
        <f t="shared" si="3695"/>
        <v>0</v>
      </c>
      <c r="HG1365" s="141">
        <f t="shared" si="3695"/>
        <v>0</v>
      </c>
      <c r="HH1365" s="151"/>
      <c r="HI1365" s="151"/>
      <c r="HJ1365" s="153"/>
      <c r="HK1365" s="141">
        <f t="shared" ref="HK1365:HR1365" si="3696">HK1263+HK1251</f>
        <v>0</v>
      </c>
      <c r="HL1365" s="141">
        <f t="shared" si="3696"/>
        <v>0</v>
      </c>
      <c r="HM1365" s="141">
        <f t="shared" si="3696"/>
        <v>0</v>
      </c>
      <c r="HN1365" s="141">
        <f t="shared" si="3696"/>
        <v>0</v>
      </c>
      <c r="HO1365" s="141">
        <f t="shared" si="3696"/>
        <v>0</v>
      </c>
      <c r="HP1365" s="141">
        <f t="shared" si="3696"/>
        <v>0</v>
      </c>
      <c r="HQ1365" s="141">
        <f t="shared" si="3696"/>
        <v>0</v>
      </c>
      <c r="HR1365" s="141">
        <f t="shared" si="3696"/>
        <v>0</v>
      </c>
      <c r="HS1365" s="141">
        <f t="shared" ref="HS1365:HZ1365" si="3697">HS1263+HS1251</f>
        <v>0</v>
      </c>
      <c r="HT1365" s="141">
        <f t="shared" si="3697"/>
        <v>0</v>
      </c>
      <c r="HU1365" s="141">
        <f t="shared" si="3697"/>
        <v>0</v>
      </c>
      <c r="HV1365" s="141">
        <f t="shared" si="3697"/>
        <v>0</v>
      </c>
      <c r="HW1365" s="141">
        <f t="shared" si="3697"/>
        <v>0</v>
      </c>
      <c r="HX1365" s="141">
        <f t="shared" si="3697"/>
        <v>0</v>
      </c>
      <c r="HY1365" s="141">
        <f t="shared" si="3697"/>
        <v>0</v>
      </c>
      <c r="HZ1365" s="141">
        <f t="shared" si="3697"/>
        <v>0</v>
      </c>
      <c r="IA1365" s="141">
        <f t="shared" ref="IA1365:IO1365" si="3698">IA1263+IA1251</f>
        <v>0</v>
      </c>
      <c r="IB1365" s="141">
        <f t="shared" si="3698"/>
        <v>0</v>
      </c>
      <c r="IC1365" s="141">
        <f t="shared" si="3698"/>
        <v>0</v>
      </c>
      <c r="ID1365" s="141">
        <f t="shared" si="3698"/>
        <v>0</v>
      </c>
      <c r="IE1365" s="141">
        <f t="shared" si="3698"/>
        <v>0</v>
      </c>
      <c r="IF1365" s="141">
        <f t="shared" si="3698"/>
        <v>0</v>
      </c>
      <c r="IG1365" s="141">
        <f t="shared" si="3698"/>
        <v>0</v>
      </c>
      <c r="IH1365" s="141">
        <f t="shared" si="3698"/>
        <v>0</v>
      </c>
      <c r="II1365" s="141">
        <f t="shared" si="3698"/>
        <v>0</v>
      </c>
      <c r="IJ1365" s="141">
        <f t="shared" si="3698"/>
        <v>0</v>
      </c>
      <c r="IK1365" s="141">
        <f t="shared" si="3698"/>
        <v>0</v>
      </c>
      <c r="IL1365" s="141">
        <f t="shared" si="3698"/>
        <v>0</v>
      </c>
      <c r="IM1365" s="141">
        <f t="shared" si="3698"/>
        <v>0</v>
      </c>
      <c r="IN1365" s="141">
        <f t="shared" si="3698"/>
        <v>0</v>
      </c>
      <c r="IO1365" s="141">
        <f t="shared" si="3698"/>
        <v>0</v>
      </c>
      <c r="IP1365" s="151"/>
      <c r="IQ1365" s="151"/>
      <c r="IR1365" s="153"/>
      <c r="IS1365" s="24"/>
      <c r="IT1365" s="24"/>
      <c r="IU1365" s="24"/>
      <c r="IV1365" s="24"/>
      <c r="IW1365" s="24"/>
      <c r="IX1365" s="24"/>
      <c r="IY1365" s="24"/>
      <c r="IZ1365" s="24"/>
      <c r="JA1365" s="24"/>
      <c r="JB1365" s="24"/>
      <c r="JC1365" s="24"/>
      <c r="JD1365" s="24"/>
      <c r="JE1365" s="24"/>
      <c r="JF1365" s="24"/>
      <c r="JG1365" s="24"/>
      <c r="JH1365" s="24"/>
      <c r="JI1365" s="24"/>
      <c r="JJ1365" s="24"/>
      <c r="JK1365" s="24"/>
      <c r="JL1365" s="24"/>
      <c r="JM1365" s="24"/>
      <c r="JN1365" s="24"/>
      <c r="JO1365" s="24"/>
      <c r="JP1365" s="24"/>
      <c r="JQ1365" s="24"/>
      <c r="JR1365" s="24"/>
      <c r="JS1365" s="24"/>
      <c r="JT1365" s="24"/>
      <c r="JU1365" s="25"/>
      <c r="JV1365" s="24"/>
      <c r="JW1365" s="151"/>
      <c r="JX1365" s="151"/>
      <c r="JY1365" s="153"/>
      <c r="JZ1365" s="24"/>
      <c r="KA1365" s="24"/>
      <c r="KB1365" s="24"/>
      <c r="KC1365" s="24"/>
      <c r="KD1365" s="24"/>
      <c r="KE1365" s="24"/>
      <c r="KF1365" s="24"/>
      <c r="KG1365" s="24"/>
      <c r="KH1365" s="24"/>
      <c r="KI1365" s="24"/>
      <c r="KJ1365" s="24"/>
      <c r="KK1365" s="24"/>
      <c r="KL1365" s="24"/>
      <c r="KM1365" s="24"/>
      <c r="KN1365" s="24"/>
      <c r="KO1365" s="24"/>
      <c r="KP1365" s="24"/>
      <c r="KQ1365" s="24"/>
      <c r="KR1365" s="24"/>
      <c r="KS1365" s="24"/>
      <c r="KT1365" s="24"/>
      <c r="KU1365" s="24"/>
      <c r="KV1365" s="24"/>
      <c r="KW1365" s="24"/>
      <c r="KX1365" s="24"/>
      <c r="KY1365" s="24"/>
      <c r="KZ1365" s="24"/>
      <c r="LA1365" s="24"/>
      <c r="LB1365" s="24"/>
      <c r="LC1365" s="24"/>
      <c r="LD1365" s="24"/>
      <c r="LE1365" s="151"/>
      <c r="LF1365" s="151"/>
      <c r="LG1365" s="153"/>
      <c r="LH1365" s="24"/>
      <c r="LI1365" s="24"/>
      <c r="LJ1365" s="24"/>
      <c r="LK1365" s="24"/>
      <c r="LL1365" s="24"/>
      <c r="LM1365" s="24"/>
      <c r="LN1365" s="24"/>
      <c r="LO1365" s="24"/>
      <c r="LP1365" s="24"/>
      <c r="LQ1365" s="24"/>
      <c r="LR1365" s="24"/>
      <c r="LS1365" s="24"/>
      <c r="LT1365" s="24"/>
      <c r="LU1365" s="24"/>
      <c r="LV1365" s="24"/>
      <c r="LW1365" s="24"/>
      <c r="LX1365" s="24"/>
      <c r="LY1365" s="24"/>
      <c r="LZ1365" s="24"/>
      <c r="MA1365" s="24"/>
      <c r="MB1365" s="24"/>
      <c r="MC1365" s="24"/>
      <c r="MD1365" s="24"/>
      <c r="ME1365" s="24"/>
      <c r="MF1365" s="24"/>
      <c r="MG1365" s="24"/>
      <c r="MH1365" s="24"/>
      <c r="MI1365" s="24"/>
      <c r="MJ1365" s="24"/>
      <c r="MK1365" s="24"/>
      <c r="ML1365" s="24"/>
    </row>
    <row r="1366" spans="1:350" ht="13.9" customHeight="1" outlineLevel="1" x14ac:dyDescent="0.2">
      <c r="A1366" s="185" t="s">
        <v>39</v>
      </c>
      <c r="B1366" s="181" t="s">
        <v>806</v>
      </c>
      <c r="C1366" s="154" t="s">
        <v>59</v>
      </c>
      <c r="D1366" s="154">
        <f>D1252+D1264</f>
        <v>2004</v>
      </c>
      <c r="E1366" s="154">
        <f>E1252+E1264</f>
        <v>0</v>
      </c>
      <c r="F1366" s="154">
        <f>F1252+F1264</f>
        <v>2004</v>
      </c>
      <c r="G1366" s="175" t="s">
        <v>1031</v>
      </c>
      <c r="H1366" s="170">
        <v>41651</v>
      </c>
      <c r="I1366" s="170">
        <v>41710</v>
      </c>
      <c r="J1366" s="154">
        <f ca="1">J1252+J1264</f>
        <v>2004</v>
      </c>
      <c r="K1366" s="154">
        <f>K1252+K1264</f>
        <v>2004</v>
      </c>
      <c r="L1366" s="172">
        <f ca="1">K1366/J1366</f>
        <v>1</v>
      </c>
      <c r="M1366" s="172">
        <f>K1366/D1366</f>
        <v>1</v>
      </c>
      <c r="N1366" s="177">
        <f ca="1">SUMIF(HK8:IO9,$O$5,HK1367:IO1367)-SUMIF(HK8:IO9,$Q$5,HK1367:IO1367)</f>
        <v>0</v>
      </c>
      <c r="O1366" s="156"/>
      <c r="P1366" s="16" t="s">
        <v>25</v>
      </c>
      <c r="Q1366" s="154">
        <f>Q1252+Q1264</f>
        <v>0</v>
      </c>
      <c r="R1366" s="154">
        <f>R1252+R1264</f>
        <v>0</v>
      </c>
      <c r="S1366" s="152" t="e">
        <f>R1366/Q1366</f>
        <v>#DIV/0!</v>
      </c>
      <c r="T1366" s="16">
        <f t="shared" ref="T1366:AW1366" si="3699">T1252+T1264</f>
        <v>0</v>
      </c>
      <c r="U1366" s="16">
        <f t="shared" si="3699"/>
        <v>0</v>
      </c>
      <c r="V1366" s="16">
        <f t="shared" si="3699"/>
        <v>0</v>
      </c>
      <c r="W1366" s="16">
        <f t="shared" si="3699"/>
        <v>0</v>
      </c>
      <c r="X1366" s="16">
        <f t="shared" si="3699"/>
        <v>0</v>
      </c>
      <c r="Y1366" s="16">
        <f t="shared" si="3699"/>
        <v>0</v>
      </c>
      <c r="Z1366" s="16">
        <f t="shared" si="3699"/>
        <v>0</v>
      </c>
      <c r="AA1366" s="16">
        <f t="shared" si="3699"/>
        <v>0</v>
      </c>
      <c r="AB1366" s="16">
        <f t="shared" si="3699"/>
        <v>0</v>
      </c>
      <c r="AC1366" s="16">
        <f t="shared" si="3699"/>
        <v>0</v>
      </c>
      <c r="AD1366" s="16">
        <f t="shared" si="3699"/>
        <v>0</v>
      </c>
      <c r="AE1366" s="16">
        <f t="shared" si="3699"/>
        <v>0</v>
      </c>
      <c r="AF1366" s="16">
        <f t="shared" si="3699"/>
        <v>0</v>
      </c>
      <c r="AG1366" s="16">
        <f t="shared" si="3699"/>
        <v>0</v>
      </c>
      <c r="AH1366" s="16">
        <f t="shared" si="3699"/>
        <v>0</v>
      </c>
      <c r="AI1366" s="16">
        <f t="shared" si="3699"/>
        <v>0</v>
      </c>
      <c r="AJ1366" s="16">
        <f t="shared" si="3699"/>
        <v>0</v>
      </c>
      <c r="AK1366" s="16">
        <f t="shared" si="3699"/>
        <v>0</v>
      </c>
      <c r="AL1366" s="16">
        <f t="shared" si="3699"/>
        <v>0</v>
      </c>
      <c r="AM1366" s="16">
        <f t="shared" si="3699"/>
        <v>0</v>
      </c>
      <c r="AN1366" s="16">
        <f t="shared" si="3699"/>
        <v>0</v>
      </c>
      <c r="AO1366" s="16">
        <f t="shared" si="3699"/>
        <v>0</v>
      </c>
      <c r="AP1366" s="16">
        <f t="shared" si="3699"/>
        <v>0</v>
      </c>
      <c r="AQ1366" s="16">
        <f t="shared" si="3699"/>
        <v>0</v>
      </c>
      <c r="AR1366" s="16">
        <f t="shared" si="3699"/>
        <v>0</v>
      </c>
      <c r="AS1366" s="16">
        <f t="shared" si="3699"/>
        <v>0</v>
      </c>
      <c r="AT1366" s="16">
        <f t="shared" si="3699"/>
        <v>0</v>
      </c>
      <c r="AU1366" s="16">
        <f t="shared" si="3699"/>
        <v>0</v>
      </c>
      <c r="AV1366" s="16">
        <f t="shared" si="3699"/>
        <v>0</v>
      </c>
      <c r="AW1366" s="16">
        <f t="shared" si="3699"/>
        <v>0</v>
      </c>
      <c r="AX1366" s="154">
        <f ca="1">AX1252+AX1264</f>
        <v>0</v>
      </c>
      <c r="AY1366" s="154">
        <f>AY1252+AY1264</f>
        <v>0</v>
      </c>
      <c r="AZ1366" s="152" t="e">
        <f ca="1">AY1366/AX1366</f>
        <v>#DIV/0!</v>
      </c>
      <c r="BA1366" s="16">
        <f t="shared" ref="BA1366:CG1366" si="3700">BA1252+BA1264</f>
        <v>0</v>
      </c>
      <c r="BB1366" s="16">
        <f t="shared" si="3700"/>
        <v>0</v>
      </c>
      <c r="BC1366" s="16">
        <f t="shared" si="3700"/>
        <v>0</v>
      </c>
      <c r="BD1366" s="16">
        <f t="shared" si="3700"/>
        <v>0</v>
      </c>
      <c r="BE1366" s="16">
        <f t="shared" si="3700"/>
        <v>0</v>
      </c>
      <c r="BF1366" s="16">
        <f t="shared" si="3700"/>
        <v>0</v>
      </c>
      <c r="BG1366" s="16">
        <f t="shared" si="3700"/>
        <v>0</v>
      </c>
      <c r="BH1366" s="16">
        <f t="shared" si="3700"/>
        <v>0</v>
      </c>
      <c r="BI1366" s="16">
        <f t="shared" si="3700"/>
        <v>0</v>
      </c>
      <c r="BJ1366" s="16">
        <f t="shared" si="3700"/>
        <v>0</v>
      </c>
      <c r="BK1366" s="16">
        <f t="shared" si="3700"/>
        <v>0</v>
      </c>
      <c r="BL1366" s="16">
        <f t="shared" si="3700"/>
        <v>0</v>
      </c>
      <c r="BM1366" s="16">
        <f t="shared" si="3700"/>
        <v>0</v>
      </c>
      <c r="BN1366" s="16">
        <f t="shared" si="3700"/>
        <v>0</v>
      </c>
      <c r="BO1366" s="16">
        <f t="shared" si="3700"/>
        <v>0</v>
      </c>
      <c r="BP1366" s="16">
        <f t="shared" si="3700"/>
        <v>0</v>
      </c>
      <c r="BQ1366" s="16">
        <f t="shared" si="3700"/>
        <v>0</v>
      </c>
      <c r="BR1366" s="16">
        <f t="shared" si="3700"/>
        <v>0</v>
      </c>
      <c r="BS1366" s="16">
        <f t="shared" si="3700"/>
        <v>0</v>
      </c>
      <c r="BT1366" s="16">
        <f t="shared" si="3700"/>
        <v>0</v>
      </c>
      <c r="BU1366" s="16">
        <f t="shared" si="3700"/>
        <v>0</v>
      </c>
      <c r="BV1366" s="16">
        <f t="shared" si="3700"/>
        <v>0</v>
      </c>
      <c r="BW1366" s="16">
        <f t="shared" si="3700"/>
        <v>0</v>
      </c>
      <c r="BX1366" s="16">
        <f t="shared" si="3700"/>
        <v>0</v>
      </c>
      <c r="BY1366" s="16">
        <f t="shared" si="3700"/>
        <v>0</v>
      </c>
      <c r="BZ1366" s="16">
        <f t="shared" si="3700"/>
        <v>0</v>
      </c>
      <c r="CA1366" s="16">
        <f t="shared" si="3700"/>
        <v>0</v>
      </c>
      <c r="CB1366" s="16">
        <f t="shared" si="3700"/>
        <v>0</v>
      </c>
      <c r="CC1366" s="16">
        <f t="shared" si="3700"/>
        <v>0</v>
      </c>
      <c r="CD1366" s="16">
        <f t="shared" si="3700"/>
        <v>0</v>
      </c>
      <c r="CE1366" s="16">
        <f t="shared" si="3700"/>
        <v>0</v>
      </c>
      <c r="CF1366" s="154">
        <f t="shared" si="3700"/>
        <v>397</v>
      </c>
      <c r="CG1366" s="154">
        <f t="shared" si="3700"/>
        <v>0</v>
      </c>
      <c r="CH1366" s="152">
        <f>CG1366/CF1366</f>
        <v>0</v>
      </c>
      <c r="CI1366" s="16">
        <f t="shared" ref="CI1366:DO1366" si="3701">CI1252+CI1264</f>
        <v>0</v>
      </c>
      <c r="CJ1366" s="16">
        <f t="shared" si="3701"/>
        <v>0</v>
      </c>
      <c r="CK1366" s="16">
        <f t="shared" si="3701"/>
        <v>0</v>
      </c>
      <c r="CL1366" s="16">
        <f t="shared" si="3701"/>
        <v>0</v>
      </c>
      <c r="CM1366" s="16">
        <f t="shared" si="3701"/>
        <v>0</v>
      </c>
      <c r="CN1366" s="16">
        <f t="shared" si="3701"/>
        <v>0</v>
      </c>
      <c r="CO1366" s="16">
        <f t="shared" si="3701"/>
        <v>0</v>
      </c>
      <c r="CP1366" s="101">
        <f t="shared" si="3701"/>
        <v>0</v>
      </c>
      <c r="CQ1366" s="101">
        <f t="shared" si="3701"/>
        <v>0</v>
      </c>
      <c r="CR1366" s="101">
        <f t="shared" si="3701"/>
        <v>0</v>
      </c>
      <c r="CS1366" s="101">
        <f t="shared" si="3701"/>
        <v>0</v>
      </c>
      <c r="CT1366" s="101">
        <f t="shared" si="3701"/>
        <v>0</v>
      </c>
      <c r="CU1366" s="101">
        <f t="shared" si="3701"/>
        <v>0</v>
      </c>
      <c r="CV1366" s="101">
        <f t="shared" si="3701"/>
        <v>0</v>
      </c>
      <c r="CW1366" s="101">
        <f t="shared" si="3701"/>
        <v>10</v>
      </c>
      <c r="CX1366" s="16">
        <f t="shared" si="3701"/>
        <v>10</v>
      </c>
      <c r="CY1366" s="16">
        <f t="shared" si="3701"/>
        <v>10</v>
      </c>
      <c r="CZ1366" s="16">
        <f t="shared" si="3701"/>
        <v>17</v>
      </c>
      <c r="DA1366" s="16">
        <f t="shared" si="3701"/>
        <v>20</v>
      </c>
      <c r="DB1366" s="16">
        <f t="shared" si="3701"/>
        <v>20</v>
      </c>
      <c r="DC1366" s="16">
        <f t="shared" si="3701"/>
        <v>20</v>
      </c>
      <c r="DD1366" s="16">
        <f t="shared" si="3701"/>
        <v>25</v>
      </c>
      <c r="DE1366" s="16">
        <f t="shared" si="3701"/>
        <v>25</v>
      </c>
      <c r="DF1366" s="16">
        <f t="shared" si="3701"/>
        <v>30</v>
      </c>
      <c r="DG1366" s="16">
        <f t="shared" si="3701"/>
        <v>30</v>
      </c>
      <c r="DH1366" s="16">
        <f t="shared" si="3701"/>
        <v>30</v>
      </c>
      <c r="DI1366" s="16">
        <f t="shared" si="3701"/>
        <v>30</v>
      </c>
      <c r="DJ1366" s="16">
        <f t="shared" si="3701"/>
        <v>30</v>
      </c>
      <c r="DK1366" s="16">
        <f t="shared" si="3701"/>
        <v>30</v>
      </c>
      <c r="DL1366" s="16">
        <f t="shared" si="3701"/>
        <v>30</v>
      </c>
      <c r="DM1366" s="16">
        <f t="shared" si="3701"/>
        <v>30</v>
      </c>
      <c r="DN1366" s="154">
        <f t="shared" si="3701"/>
        <v>840</v>
      </c>
      <c r="DO1366" s="154">
        <f t="shared" si="3701"/>
        <v>278</v>
      </c>
      <c r="DP1366" s="152">
        <f>DO1366/DN1366</f>
        <v>0.33095238095238094</v>
      </c>
      <c r="DQ1366" s="16">
        <f t="shared" ref="DQ1366:ET1366" si="3702">DQ1252+DQ1264</f>
        <v>30</v>
      </c>
      <c r="DR1366" s="16">
        <f t="shared" si="3702"/>
        <v>30</v>
      </c>
      <c r="DS1366" s="16">
        <f t="shared" si="3702"/>
        <v>30</v>
      </c>
      <c r="DT1366" s="16">
        <f t="shared" si="3702"/>
        <v>30</v>
      </c>
      <c r="DU1366" s="16">
        <f t="shared" si="3702"/>
        <v>30</v>
      </c>
      <c r="DV1366" s="16">
        <f t="shared" si="3702"/>
        <v>30</v>
      </c>
      <c r="DW1366" s="16">
        <f t="shared" si="3702"/>
        <v>30</v>
      </c>
      <c r="DX1366" s="16">
        <f t="shared" si="3702"/>
        <v>30</v>
      </c>
      <c r="DY1366" s="16">
        <f t="shared" si="3702"/>
        <v>30</v>
      </c>
      <c r="DZ1366" s="16">
        <f t="shared" si="3702"/>
        <v>30</v>
      </c>
      <c r="EA1366" s="16">
        <f t="shared" si="3702"/>
        <v>30</v>
      </c>
      <c r="EB1366" s="16">
        <f t="shared" si="3702"/>
        <v>30</v>
      </c>
      <c r="EC1366" s="16">
        <f t="shared" si="3702"/>
        <v>30</v>
      </c>
      <c r="ED1366" s="16">
        <f t="shared" si="3702"/>
        <v>30</v>
      </c>
      <c r="EE1366" s="16">
        <f t="shared" si="3702"/>
        <v>30</v>
      </c>
      <c r="EF1366" s="16">
        <f t="shared" si="3702"/>
        <v>30</v>
      </c>
      <c r="EG1366" s="16">
        <f t="shared" si="3702"/>
        <v>30</v>
      </c>
      <c r="EH1366" s="16">
        <f t="shared" si="3702"/>
        <v>30</v>
      </c>
      <c r="EI1366" s="16">
        <f t="shared" si="3702"/>
        <v>30</v>
      </c>
      <c r="EJ1366" s="16">
        <f t="shared" si="3702"/>
        <v>30</v>
      </c>
      <c r="EK1366" s="16">
        <f t="shared" si="3702"/>
        <v>30</v>
      </c>
      <c r="EL1366" s="16">
        <f t="shared" si="3702"/>
        <v>30</v>
      </c>
      <c r="EM1366" s="16">
        <f t="shared" si="3702"/>
        <v>30</v>
      </c>
      <c r="EN1366" s="16">
        <f t="shared" si="3702"/>
        <v>30</v>
      </c>
      <c r="EO1366" s="16">
        <f t="shared" si="3702"/>
        <v>30</v>
      </c>
      <c r="EP1366" s="16">
        <f t="shared" si="3702"/>
        <v>30</v>
      </c>
      <c r="EQ1366" s="16">
        <f t="shared" si="3702"/>
        <v>30</v>
      </c>
      <c r="ER1366" s="16">
        <f t="shared" si="3702"/>
        <v>30</v>
      </c>
      <c r="ES1366" s="154">
        <f t="shared" ca="1" si="3702"/>
        <v>769</v>
      </c>
      <c r="ET1366" s="154">
        <f t="shared" si="3702"/>
        <v>990</v>
      </c>
      <c r="EU1366" s="152">
        <f ca="1">ET1366/ES1366</f>
        <v>1.2873862158647593</v>
      </c>
      <c r="EV1366" s="67">
        <f t="shared" ref="EV1366:GB1366" si="3703">EV1252+EV1264</f>
        <v>30</v>
      </c>
      <c r="EW1366" s="67">
        <f t="shared" si="3703"/>
        <v>30</v>
      </c>
      <c r="EX1366" s="67">
        <f t="shared" si="3703"/>
        <v>30</v>
      </c>
      <c r="EY1366" s="67">
        <f t="shared" si="3703"/>
        <v>30</v>
      </c>
      <c r="EZ1366" s="67">
        <f t="shared" si="3703"/>
        <v>30</v>
      </c>
      <c r="FA1366" s="67">
        <f t="shared" si="3703"/>
        <v>30</v>
      </c>
      <c r="FB1366" s="67">
        <f t="shared" si="3703"/>
        <v>30</v>
      </c>
      <c r="FC1366" s="67">
        <f t="shared" si="3703"/>
        <v>30</v>
      </c>
      <c r="FD1366" s="103">
        <f t="shared" si="3703"/>
        <v>30</v>
      </c>
      <c r="FE1366" s="103">
        <f t="shared" si="3703"/>
        <v>30</v>
      </c>
      <c r="FF1366" s="103">
        <f t="shared" si="3703"/>
        <v>30</v>
      </c>
      <c r="FG1366" s="103">
        <f t="shared" si="3703"/>
        <v>30</v>
      </c>
      <c r="FH1366" s="103">
        <f t="shared" si="3703"/>
        <v>30</v>
      </c>
      <c r="FI1366" s="103">
        <f t="shared" si="3703"/>
        <v>30</v>
      </c>
      <c r="FJ1366" s="103">
        <f t="shared" si="3703"/>
        <v>30</v>
      </c>
      <c r="FK1366" s="67">
        <f t="shared" si="3703"/>
        <v>30</v>
      </c>
      <c r="FL1366" s="67">
        <f t="shared" si="3703"/>
        <v>30</v>
      </c>
      <c r="FM1366" s="67">
        <f t="shared" si="3703"/>
        <v>30</v>
      </c>
      <c r="FN1366" s="67">
        <f t="shared" si="3703"/>
        <v>30</v>
      </c>
      <c r="FO1366" s="67">
        <f t="shared" si="3703"/>
        <v>30</v>
      </c>
      <c r="FP1366" s="67">
        <f t="shared" si="3703"/>
        <v>30</v>
      </c>
      <c r="FQ1366" s="67">
        <f t="shared" si="3703"/>
        <v>30</v>
      </c>
      <c r="FR1366" s="67">
        <f t="shared" si="3703"/>
        <v>30</v>
      </c>
      <c r="FS1366" s="67">
        <f t="shared" si="3703"/>
        <v>30</v>
      </c>
      <c r="FT1366" s="67">
        <f t="shared" si="3703"/>
        <v>19</v>
      </c>
      <c r="FU1366" s="67">
        <f t="shared" si="3703"/>
        <v>15</v>
      </c>
      <c r="FV1366" s="67">
        <f t="shared" si="3703"/>
        <v>15</v>
      </c>
      <c r="FW1366" s="67">
        <f t="shared" si="3703"/>
        <v>0</v>
      </c>
      <c r="FX1366" s="67">
        <f t="shared" si="3703"/>
        <v>0</v>
      </c>
      <c r="FY1366" s="67">
        <f t="shared" si="3703"/>
        <v>0</v>
      </c>
      <c r="FZ1366" s="67">
        <f t="shared" si="3703"/>
        <v>0</v>
      </c>
      <c r="GA1366" s="154">
        <f t="shared" ca="1" si="3703"/>
        <v>0</v>
      </c>
      <c r="GB1366" s="154">
        <f t="shared" si="3703"/>
        <v>641</v>
      </c>
      <c r="GC1366" s="152" t="e">
        <v>#DIV/0!</v>
      </c>
      <c r="GD1366" s="67">
        <f t="shared" ref="GD1366:HG1366" si="3704">GD1252+GD1264</f>
        <v>0</v>
      </c>
      <c r="GE1366" s="67">
        <f t="shared" si="3704"/>
        <v>0</v>
      </c>
      <c r="GF1366" s="67">
        <f t="shared" si="3704"/>
        <v>0</v>
      </c>
      <c r="GG1366" s="67">
        <f t="shared" si="3704"/>
        <v>0</v>
      </c>
      <c r="GH1366" s="67">
        <f t="shared" si="3704"/>
        <v>0</v>
      </c>
      <c r="GI1366" s="67">
        <f t="shared" si="3704"/>
        <v>0</v>
      </c>
      <c r="GJ1366" s="67">
        <f t="shared" si="3704"/>
        <v>0</v>
      </c>
      <c r="GK1366" s="67">
        <f t="shared" si="3704"/>
        <v>0</v>
      </c>
      <c r="GL1366" s="67">
        <f t="shared" si="3704"/>
        <v>0</v>
      </c>
      <c r="GM1366" s="67">
        <f t="shared" si="3704"/>
        <v>0</v>
      </c>
      <c r="GN1366" s="67">
        <f t="shared" si="3704"/>
        <v>0</v>
      </c>
      <c r="GO1366" s="67">
        <f t="shared" si="3704"/>
        <v>0</v>
      </c>
      <c r="GP1366" s="67">
        <f t="shared" si="3704"/>
        <v>0</v>
      </c>
      <c r="GQ1366" s="67">
        <f t="shared" si="3704"/>
        <v>0</v>
      </c>
      <c r="GR1366" s="67">
        <f t="shared" si="3704"/>
        <v>0</v>
      </c>
      <c r="GS1366" s="67">
        <f t="shared" si="3704"/>
        <v>0</v>
      </c>
      <c r="GT1366" s="67">
        <f t="shared" si="3704"/>
        <v>0</v>
      </c>
      <c r="GU1366" s="67">
        <f t="shared" si="3704"/>
        <v>0</v>
      </c>
      <c r="GV1366" s="67">
        <f t="shared" si="3704"/>
        <v>0</v>
      </c>
      <c r="GW1366" s="67">
        <f t="shared" si="3704"/>
        <v>0</v>
      </c>
      <c r="GX1366" s="67">
        <f t="shared" si="3704"/>
        <v>0</v>
      </c>
      <c r="GY1366" s="67">
        <f t="shared" si="3704"/>
        <v>0</v>
      </c>
      <c r="GZ1366" s="67">
        <f t="shared" si="3704"/>
        <v>0</v>
      </c>
      <c r="HA1366" s="67">
        <f t="shared" si="3704"/>
        <v>0</v>
      </c>
      <c r="HB1366" s="67">
        <f t="shared" si="3704"/>
        <v>0</v>
      </c>
      <c r="HC1366" s="67">
        <f t="shared" si="3704"/>
        <v>0</v>
      </c>
      <c r="HD1366" s="67">
        <f t="shared" si="3704"/>
        <v>0</v>
      </c>
      <c r="HE1366" s="67">
        <f t="shared" si="3704"/>
        <v>0</v>
      </c>
      <c r="HF1366" s="67">
        <f t="shared" si="3704"/>
        <v>0</v>
      </c>
      <c r="HG1366" s="67">
        <f t="shared" si="3704"/>
        <v>0</v>
      </c>
      <c r="HH1366" s="150"/>
      <c r="HI1366" s="150">
        <v>0</v>
      </c>
      <c r="HJ1366" s="152" t="e">
        <v>#DIV/0!</v>
      </c>
      <c r="HK1366" s="67">
        <f t="shared" ref="HK1366:HR1366" si="3705">HK1252+HK1264</f>
        <v>0</v>
      </c>
      <c r="HL1366" s="67">
        <f t="shared" si="3705"/>
        <v>0</v>
      </c>
      <c r="HM1366" s="67">
        <f t="shared" si="3705"/>
        <v>0</v>
      </c>
      <c r="HN1366" s="67">
        <f t="shared" si="3705"/>
        <v>0</v>
      </c>
      <c r="HO1366" s="67">
        <f t="shared" si="3705"/>
        <v>0</v>
      </c>
      <c r="HP1366" s="67">
        <f t="shared" si="3705"/>
        <v>0</v>
      </c>
      <c r="HQ1366" s="67">
        <f t="shared" si="3705"/>
        <v>0</v>
      </c>
      <c r="HR1366" s="67">
        <f t="shared" si="3705"/>
        <v>0</v>
      </c>
      <c r="HS1366" s="67">
        <f t="shared" ref="HS1366:HZ1366" si="3706">HS1252+HS1264</f>
        <v>0</v>
      </c>
      <c r="HT1366" s="67">
        <f t="shared" si="3706"/>
        <v>0</v>
      </c>
      <c r="HU1366" s="67">
        <f t="shared" si="3706"/>
        <v>0</v>
      </c>
      <c r="HV1366" s="67">
        <f t="shared" si="3706"/>
        <v>0</v>
      </c>
      <c r="HW1366" s="67">
        <f t="shared" si="3706"/>
        <v>0</v>
      </c>
      <c r="HX1366" s="67">
        <f t="shared" si="3706"/>
        <v>0</v>
      </c>
      <c r="HY1366" s="67">
        <f t="shared" si="3706"/>
        <v>0</v>
      </c>
      <c r="HZ1366" s="67">
        <f t="shared" si="3706"/>
        <v>0</v>
      </c>
      <c r="IA1366" s="67">
        <f t="shared" ref="IA1366:IO1366" si="3707">IA1252+IA1264</f>
        <v>0</v>
      </c>
      <c r="IB1366" s="67">
        <f t="shared" si="3707"/>
        <v>0</v>
      </c>
      <c r="IC1366" s="67">
        <f t="shared" si="3707"/>
        <v>0</v>
      </c>
      <c r="ID1366" s="67">
        <f t="shared" si="3707"/>
        <v>0</v>
      </c>
      <c r="IE1366" s="67">
        <f t="shared" si="3707"/>
        <v>0</v>
      </c>
      <c r="IF1366" s="67">
        <f t="shared" si="3707"/>
        <v>0</v>
      </c>
      <c r="IG1366" s="67">
        <f t="shared" si="3707"/>
        <v>0</v>
      </c>
      <c r="IH1366" s="67">
        <f t="shared" si="3707"/>
        <v>0</v>
      </c>
      <c r="II1366" s="67">
        <f t="shared" si="3707"/>
        <v>0</v>
      </c>
      <c r="IJ1366" s="67">
        <f t="shared" si="3707"/>
        <v>0</v>
      </c>
      <c r="IK1366" s="67">
        <f t="shared" si="3707"/>
        <v>0</v>
      </c>
      <c r="IL1366" s="67">
        <f t="shared" si="3707"/>
        <v>0</v>
      </c>
      <c r="IM1366" s="67">
        <f t="shared" si="3707"/>
        <v>0</v>
      </c>
      <c r="IN1366" s="67">
        <f t="shared" si="3707"/>
        <v>0</v>
      </c>
      <c r="IO1366" s="67">
        <f t="shared" si="3707"/>
        <v>0</v>
      </c>
      <c r="IP1366" s="150"/>
      <c r="IQ1366" s="150">
        <v>0</v>
      </c>
      <c r="IR1366" s="152" t="e">
        <v>#DIV/0!</v>
      </c>
      <c r="IS1366" s="16"/>
      <c r="IT1366" s="16"/>
      <c r="IU1366" s="16"/>
      <c r="IV1366" s="16"/>
      <c r="IW1366" s="16"/>
      <c r="IX1366" s="16"/>
      <c r="IY1366" s="16"/>
      <c r="IZ1366" s="16"/>
      <c r="JA1366" s="16"/>
      <c r="JB1366" s="16"/>
      <c r="JC1366" s="16"/>
      <c r="JD1366" s="16"/>
      <c r="JE1366" s="16"/>
      <c r="JF1366" s="16"/>
      <c r="JG1366" s="16"/>
      <c r="JH1366" s="16"/>
      <c r="JI1366" s="16"/>
      <c r="JJ1366" s="16"/>
      <c r="JK1366" s="16"/>
      <c r="JL1366" s="16"/>
      <c r="JM1366" s="16"/>
      <c r="JN1366" s="16"/>
      <c r="JO1366" s="16"/>
      <c r="JP1366" s="16"/>
      <c r="JQ1366" s="16"/>
      <c r="JR1366" s="16"/>
      <c r="JS1366" s="16"/>
      <c r="JT1366" s="16"/>
      <c r="JU1366" s="23"/>
      <c r="JV1366" s="16"/>
      <c r="JW1366" s="150"/>
      <c r="JX1366" s="150">
        <v>0</v>
      </c>
      <c r="JY1366" s="152" t="e">
        <v>#DIV/0!</v>
      </c>
      <c r="JZ1366" s="16"/>
      <c r="KA1366" s="16"/>
      <c r="KB1366" s="16"/>
      <c r="KC1366" s="16"/>
      <c r="KD1366" s="16"/>
      <c r="KE1366" s="16"/>
      <c r="KF1366" s="16"/>
      <c r="KG1366" s="16"/>
      <c r="KH1366" s="16"/>
      <c r="KI1366" s="16"/>
      <c r="KJ1366" s="16"/>
      <c r="KK1366" s="16"/>
      <c r="KL1366" s="16"/>
      <c r="KM1366" s="16"/>
      <c r="KN1366" s="16"/>
      <c r="KO1366" s="16"/>
      <c r="KP1366" s="16"/>
      <c r="KQ1366" s="16"/>
      <c r="KR1366" s="16"/>
      <c r="KS1366" s="16"/>
      <c r="KT1366" s="16"/>
      <c r="KU1366" s="16"/>
      <c r="KV1366" s="16"/>
      <c r="KW1366" s="16"/>
      <c r="KX1366" s="16"/>
      <c r="KY1366" s="16"/>
      <c r="KZ1366" s="16"/>
      <c r="LA1366" s="16"/>
      <c r="LB1366" s="16"/>
      <c r="LC1366" s="16"/>
      <c r="LD1366" s="16"/>
      <c r="LE1366" s="150"/>
      <c r="LF1366" s="150">
        <v>0</v>
      </c>
      <c r="LG1366" s="152" t="e">
        <v>#DIV/0!</v>
      </c>
      <c r="LH1366" s="16"/>
      <c r="LI1366" s="16"/>
      <c r="LJ1366" s="16"/>
      <c r="LK1366" s="16"/>
      <c r="LL1366" s="16"/>
      <c r="LM1366" s="16"/>
      <c r="LN1366" s="16"/>
      <c r="LO1366" s="16"/>
      <c r="LP1366" s="16"/>
      <c r="LQ1366" s="16"/>
      <c r="LR1366" s="16"/>
      <c r="LS1366" s="16"/>
      <c r="LT1366" s="16"/>
      <c r="LU1366" s="16"/>
      <c r="LV1366" s="16"/>
      <c r="LW1366" s="16"/>
      <c r="LX1366" s="16"/>
      <c r="LY1366" s="16"/>
      <c r="LZ1366" s="16"/>
      <c r="MA1366" s="16"/>
      <c r="MB1366" s="16"/>
      <c r="MC1366" s="16"/>
      <c r="MD1366" s="16"/>
      <c r="ME1366" s="16"/>
      <c r="MF1366" s="16"/>
      <c r="MG1366" s="16"/>
      <c r="MH1366" s="16"/>
      <c r="MI1366" s="16"/>
      <c r="MJ1366" s="16"/>
      <c r="MK1366" s="16"/>
      <c r="ML1366" s="16"/>
    </row>
    <row r="1367" spans="1:350" ht="13.9" customHeight="1" outlineLevel="1" x14ac:dyDescent="0.2">
      <c r="A1367" s="186"/>
      <c r="B1367" s="182"/>
      <c r="C1367" s="155"/>
      <c r="D1367" s="155"/>
      <c r="E1367" s="155"/>
      <c r="F1367" s="155"/>
      <c r="G1367" s="176"/>
      <c r="H1367" s="171"/>
      <c r="I1367" s="171"/>
      <c r="J1367" s="155"/>
      <c r="K1367" s="155"/>
      <c r="L1367" s="173"/>
      <c r="M1367" s="173"/>
      <c r="N1367" s="178"/>
      <c r="O1367" s="157"/>
      <c r="P1367" s="17" t="s">
        <v>26</v>
      </c>
      <c r="Q1367" s="155"/>
      <c r="R1367" s="155"/>
      <c r="S1367" s="153"/>
      <c r="T1367" s="76">
        <f t="shared" ref="T1367:AW1367" si="3708">T1253+T1265</f>
        <v>0</v>
      </c>
      <c r="U1367" s="76">
        <f t="shared" si="3708"/>
        <v>0</v>
      </c>
      <c r="V1367" s="76">
        <f t="shared" si="3708"/>
        <v>0</v>
      </c>
      <c r="W1367" s="76">
        <f t="shared" si="3708"/>
        <v>0</v>
      </c>
      <c r="X1367" s="76">
        <f t="shared" si="3708"/>
        <v>0</v>
      </c>
      <c r="Y1367" s="76">
        <f t="shared" si="3708"/>
        <v>0</v>
      </c>
      <c r="Z1367" s="76">
        <f t="shared" si="3708"/>
        <v>0</v>
      </c>
      <c r="AA1367" s="76">
        <f t="shared" si="3708"/>
        <v>0</v>
      </c>
      <c r="AB1367" s="76">
        <f t="shared" si="3708"/>
        <v>0</v>
      </c>
      <c r="AC1367" s="76">
        <f t="shared" si="3708"/>
        <v>0</v>
      </c>
      <c r="AD1367" s="76">
        <f t="shared" si="3708"/>
        <v>0</v>
      </c>
      <c r="AE1367" s="76">
        <f t="shared" si="3708"/>
        <v>0</v>
      </c>
      <c r="AF1367" s="76">
        <f t="shared" si="3708"/>
        <v>0</v>
      </c>
      <c r="AG1367" s="76">
        <f t="shared" si="3708"/>
        <v>0</v>
      </c>
      <c r="AH1367" s="76">
        <f t="shared" si="3708"/>
        <v>0</v>
      </c>
      <c r="AI1367" s="76">
        <f t="shared" si="3708"/>
        <v>0</v>
      </c>
      <c r="AJ1367" s="76">
        <f t="shared" si="3708"/>
        <v>0</v>
      </c>
      <c r="AK1367" s="76">
        <f t="shared" si="3708"/>
        <v>0</v>
      </c>
      <c r="AL1367" s="76">
        <f t="shared" si="3708"/>
        <v>0</v>
      </c>
      <c r="AM1367" s="76">
        <f t="shared" si="3708"/>
        <v>0</v>
      </c>
      <c r="AN1367" s="76">
        <f t="shared" si="3708"/>
        <v>0</v>
      </c>
      <c r="AO1367" s="76">
        <f t="shared" si="3708"/>
        <v>0</v>
      </c>
      <c r="AP1367" s="76">
        <f t="shared" si="3708"/>
        <v>0</v>
      </c>
      <c r="AQ1367" s="76">
        <f t="shared" si="3708"/>
        <v>0</v>
      </c>
      <c r="AR1367" s="76">
        <f t="shared" si="3708"/>
        <v>0</v>
      </c>
      <c r="AS1367" s="76">
        <f t="shared" si="3708"/>
        <v>0</v>
      </c>
      <c r="AT1367" s="76">
        <f t="shared" si="3708"/>
        <v>0</v>
      </c>
      <c r="AU1367" s="76">
        <f t="shared" si="3708"/>
        <v>0</v>
      </c>
      <c r="AV1367" s="76">
        <f t="shared" si="3708"/>
        <v>0</v>
      </c>
      <c r="AW1367" s="76">
        <f t="shared" si="3708"/>
        <v>0</v>
      </c>
      <c r="AX1367" s="155"/>
      <c r="AY1367" s="155"/>
      <c r="AZ1367" s="153"/>
      <c r="BA1367" s="76">
        <f t="shared" ref="BA1367:CE1367" si="3709">BA1253+BA1265</f>
        <v>0</v>
      </c>
      <c r="BB1367" s="76">
        <f t="shared" si="3709"/>
        <v>0</v>
      </c>
      <c r="BC1367" s="76">
        <f t="shared" si="3709"/>
        <v>0</v>
      </c>
      <c r="BD1367" s="76">
        <f t="shared" si="3709"/>
        <v>0</v>
      </c>
      <c r="BE1367" s="76">
        <f t="shared" si="3709"/>
        <v>0</v>
      </c>
      <c r="BF1367" s="76">
        <f t="shared" si="3709"/>
        <v>0</v>
      </c>
      <c r="BG1367" s="76">
        <f t="shared" si="3709"/>
        <v>0</v>
      </c>
      <c r="BH1367" s="76">
        <f t="shared" si="3709"/>
        <v>0</v>
      </c>
      <c r="BI1367" s="76">
        <f t="shared" si="3709"/>
        <v>0</v>
      </c>
      <c r="BJ1367" s="76">
        <f t="shared" si="3709"/>
        <v>0</v>
      </c>
      <c r="BK1367" s="76">
        <f t="shared" si="3709"/>
        <v>0</v>
      </c>
      <c r="BL1367" s="76">
        <f t="shared" si="3709"/>
        <v>0</v>
      </c>
      <c r="BM1367" s="76">
        <f t="shared" si="3709"/>
        <v>0</v>
      </c>
      <c r="BN1367" s="76">
        <f t="shared" si="3709"/>
        <v>0</v>
      </c>
      <c r="BO1367" s="76">
        <f t="shared" si="3709"/>
        <v>0</v>
      </c>
      <c r="BP1367" s="76">
        <f t="shared" si="3709"/>
        <v>0</v>
      </c>
      <c r="BQ1367" s="76">
        <f t="shared" si="3709"/>
        <v>0</v>
      </c>
      <c r="BR1367" s="76">
        <f t="shared" si="3709"/>
        <v>0</v>
      </c>
      <c r="BS1367" s="76">
        <f t="shared" si="3709"/>
        <v>0</v>
      </c>
      <c r="BT1367" s="76">
        <f t="shared" si="3709"/>
        <v>0</v>
      </c>
      <c r="BU1367" s="76">
        <f t="shared" si="3709"/>
        <v>0</v>
      </c>
      <c r="BV1367" s="76">
        <f t="shared" si="3709"/>
        <v>0</v>
      </c>
      <c r="BW1367" s="76">
        <f t="shared" si="3709"/>
        <v>0</v>
      </c>
      <c r="BX1367" s="76">
        <f t="shared" si="3709"/>
        <v>0</v>
      </c>
      <c r="BY1367" s="76">
        <f t="shared" si="3709"/>
        <v>0</v>
      </c>
      <c r="BZ1367" s="76">
        <f t="shared" si="3709"/>
        <v>0</v>
      </c>
      <c r="CA1367" s="76">
        <f t="shared" si="3709"/>
        <v>0</v>
      </c>
      <c r="CB1367" s="76">
        <f t="shared" si="3709"/>
        <v>0</v>
      </c>
      <c r="CC1367" s="76">
        <f t="shared" si="3709"/>
        <v>0</v>
      </c>
      <c r="CD1367" s="76">
        <f t="shared" si="3709"/>
        <v>0</v>
      </c>
      <c r="CE1367" s="76">
        <f t="shared" si="3709"/>
        <v>0</v>
      </c>
      <c r="CF1367" s="155"/>
      <c r="CG1367" s="155"/>
      <c r="CH1367" s="153"/>
      <c r="CI1367" s="76">
        <f t="shared" ref="CI1367:DM1367" si="3710">CI1253+CI1265</f>
        <v>0</v>
      </c>
      <c r="CJ1367" s="76">
        <f t="shared" si="3710"/>
        <v>0</v>
      </c>
      <c r="CK1367" s="76">
        <f t="shared" si="3710"/>
        <v>0</v>
      </c>
      <c r="CL1367" s="76">
        <f t="shared" si="3710"/>
        <v>0</v>
      </c>
      <c r="CM1367" s="76">
        <f t="shared" si="3710"/>
        <v>0</v>
      </c>
      <c r="CN1367" s="76">
        <f t="shared" si="3710"/>
        <v>0</v>
      </c>
      <c r="CO1367" s="76">
        <f t="shared" si="3710"/>
        <v>0</v>
      </c>
      <c r="CP1367" s="100">
        <f t="shared" si="3710"/>
        <v>0</v>
      </c>
      <c r="CQ1367" s="100">
        <f t="shared" si="3710"/>
        <v>0</v>
      </c>
      <c r="CR1367" s="100">
        <f t="shared" si="3710"/>
        <v>0</v>
      </c>
      <c r="CS1367" s="100">
        <f t="shared" si="3710"/>
        <v>0</v>
      </c>
      <c r="CT1367" s="100">
        <f t="shared" si="3710"/>
        <v>0</v>
      </c>
      <c r="CU1367" s="100">
        <f t="shared" si="3710"/>
        <v>0</v>
      </c>
      <c r="CV1367" s="100">
        <f t="shared" si="3710"/>
        <v>0</v>
      </c>
      <c r="CW1367" s="76">
        <f t="shared" si="3710"/>
        <v>0</v>
      </c>
      <c r="CX1367" s="76">
        <f t="shared" si="3710"/>
        <v>0</v>
      </c>
      <c r="CY1367" s="76">
        <f t="shared" si="3710"/>
        <v>0</v>
      </c>
      <c r="CZ1367" s="76">
        <f t="shared" si="3710"/>
        <v>0</v>
      </c>
      <c r="DA1367" s="76">
        <f t="shared" si="3710"/>
        <v>0</v>
      </c>
      <c r="DB1367" s="76">
        <f t="shared" si="3710"/>
        <v>0</v>
      </c>
      <c r="DC1367" s="76">
        <f t="shared" si="3710"/>
        <v>0</v>
      </c>
      <c r="DD1367" s="76">
        <f t="shared" si="3710"/>
        <v>0</v>
      </c>
      <c r="DE1367" s="76">
        <f t="shared" si="3710"/>
        <v>0</v>
      </c>
      <c r="DF1367" s="76">
        <f t="shared" si="3710"/>
        <v>0</v>
      </c>
      <c r="DG1367" s="76">
        <f t="shared" si="3710"/>
        <v>0</v>
      </c>
      <c r="DH1367" s="76">
        <f t="shared" si="3710"/>
        <v>0</v>
      </c>
      <c r="DI1367" s="76">
        <f t="shared" si="3710"/>
        <v>0</v>
      </c>
      <c r="DJ1367" s="76">
        <f t="shared" si="3710"/>
        <v>0</v>
      </c>
      <c r="DK1367" s="76">
        <f t="shared" si="3710"/>
        <v>0</v>
      </c>
      <c r="DL1367" s="76">
        <f t="shared" si="3710"/>
        <v>0</v>
      </c>
      <c r="DM1367" s="76">
        <f t="shared" si="3710"/>
        <v>0</v>
      </c>
      <c r="DN1367" s="155"/>
      <c r="DO1367" s="155"/>
      <c r="DP1367" s="153"/>
      <c r="DQ1367" s="76">
        <f t="shared" ref="DQ1367:ER1367" si="3711">DQ1253+DQ1265</f>
        <v>1</v>
      </c>
      <c r="DR1367" s="76">
        <f t="shared" si="3711"/>
        <v>1</v>
      </c>
      <c r="DS1367" s="76">
        <f t="shared" si="3711"/>
        <v>1</v>
      </c>
      <c r="DT1367" s="76">
        <f t="shared" si="3711"/>
        <v>3</v>
      </c>
      <c r="DU1367" s="76">
        <f t="shared" si="3711"/>
        <v>6</v>
      </c>
      <c r="DV1367" s="76">
        <f t="shared" si="3711"/>
        <v>5</v>
      </c>
      <c r="DW1367" s="76">
        <f t="shared" si="3711"/>
        <v>6</v>
      </c>
      <c r="DX1367" s="76">
        <f t="shared" si="3711"/>
        <v>13</v>
      </c>
      <c r="DY1367" s="76">
        <f t="shared" si="3711"/>
        <v>0</v>
      </c>
      <c r="DZ1367" s="76">
        <f t="shared" si="3711"/>
        <v>9</v>
      </c>
      <c r="EA1367" s="76">
        <f t="shared" si="3711"/>
        <v>16</v>
      </c>
      <c r="EB1367" s="76">
        <f t="shared" si="3711"/>
        <v>18</v>
      </c>
      <c r="EC1367" s="76">
        <f t="shared" si="3711"/>
        <v>13</v>
      </c>
      <c r="ED1367" s="76">
        <f t="shared" si="3711"/>
        <v>16</v>
      </c>
      <c r="EE1367" s="76">
        <f t="shared" si="3711"/>
        <v>17</v>
      </c>
      <c r="EF1367" s="76">
        <f t="shared" si="3711"/>
        <v>16</v>
      </c>
      <c r="EG1367" s="76">
        <f t="shared" si="3711"/>
        <v>14</v>
      </c>
      <c r="EH1367" s="76">
        <f t="shared" si="3711"/>
        <v>0</v>
      </c>
      <c r="EI1367" s="76">
        <f t="shared" si="3711"/>
        <v>16</v>
      </c>
      <c r="EJ1367" s="76">
        <f t="shared" si="3711"/>
        <v>0</v>
      </c>
      <c r="EK1367" s="76">
        <f t="shared" si="3711"/>
        <v>7</v>
      </c>
      <c r="EL1367" s="76">
        <f t="shared" si="3711"/>
        <v>8</v>
      </c>
      <c r="EM1367" s="76">
        <f t="shared" si="3711"/>
        <v>12</v>
      </c>
      <c r="EN1367" s="76">
        <f t="shared" si="3711"/>
        <v>0</v>
      </c>
      <c r="EO1367" s="76">
        <f t="shared" si="3711"/>
        <v>14</v>
      </c>
      <c r="EP1367" s="76">
        <f t="shared" si="3711"/>
        <v>11</v>
      </c>
      <c r="EQ1367" s="76">
        <f t="shared" si="3711"/>
        <v>24</v>
      </c>
      <c r="ER1367" s="76">
        <f t="shared" si="3711"/>
        <v>31</v>
      </c>
      <c r="ES1367" s="155"/>
      <c r="ET1367" s="155"/>
      <c r="EU1367" s="153"/>
      <c r="EV1367" s="141">
        <f t="shared" ref="EV1367:FZ1367" si="3712">EV1253+EV1265</f>
        <v>45</v>
      </c>
      <c r="EW1367" s="141">
        <f t="shared" si="3712"/>
        <v>46</v>
      </c>
      <c r="EX1367" s="141">
        <f t="shared" si="3712"/>
        <v>54</v>
      </c>
      <c r="EY1367" s="141">
        <f t="shared" si="3712"/>
        <v>30</v>
      </c>
      <c r="EZ1367" s="141">
        <f t="shared" si="3712"/>
        <v>20</v>
      </c>
      <c r="FA1367" s="141">
        <f t="shared" si="3712"/>
        <v>36</v>
      </c>
      <c r="FB1367" s="141">
        <f t="shared" si="3712"/>
        <v>46</v>
      </c>
      <c r="FC1367" s="95">
        <f t="shared" si="3712"/>
        <v>35</v>
      </c>
      <c r="FD1367" s="95">
        <f t="shared" si="3712"/>
        <v>24</v>
      </c>
      <c r="FE1367" s="95">
        <f t="shared" si="3712"/>
        <v>40</v>
      </c>
      <c r="FF1367" s="95">
        <f t="shared" si="3712"/>
        <v>49</v>
      </c>
      <c r="FG1367" s="95">
        <f t="shared" si="3712"/>
        <v>42</v>
      </c>
      <c r="FH1367" s="95">
        <f t="shared" si="3712"/>
        <v>44</v>
      </c>
      <c r="FI1367" s="95">
        <f t="shared" si="3712"/>
        <v>47</v>
      </c>
      <c r="FJ1367" s="141">
        <f t="shared" si="3712"/>
        <v>5</v>
      </c>
      <c r="FK1367" s="141">
        <f>FK1253+FK1265</f>
        <v>44</v>
      </c>
      <c r="FL1367" s="141">
        <f t="shared" si="3712"/>
        <v>35</v>
      </c>
      <c r="FM1367" s="141">
        <f t="shared" si="3712"/>
        <v>27</v>
      </c>
      <c r="FN1367" s="141">
        <f t="shared" si="3712"/>
        <v>49</v>
      </c>
      <c r="FO1367" s="141">
        <f t="shared" si="3712"/>
        <v>47</v>
      </c>
      <c r="FP1367" s="141">
        <f t="shared" si="3712"/>
        <v>30</v>
      </c>
      <c r="FQ1367" s="141">
        <f t="shared" si="3712"/>
        <v>15</v>
      </c>
      <c r="FR1367" s="141">
        <f t="shared" si="3712"/>
        <v>17</v>
      </c>
      <c r="FS1367" s="141">
        <f t="shared" si="3712"/>
        <v>0</v>
      </c>
      <c r="FT1367" s="141">
        <f t="shared" si="3712"/>
        <v>14</v>
      </c>
      <c r="FU1367" s="141">
        <f>FU1253+FU1265</f>
        <v>21</v>
      </c>
      <c r="FV1367" s="141">
        <f t="shared" si="3712"/>
        <v>17</v>
      </c>
      <c r="FW1367" s="141">
        <f t="shared" si="3712"/>
        <v>30</v>
      </c>
      <c r="FX1367" s="141">
        <f t="shared" si="3712"/>
        <v>29</v>
      </c>
      <c r="FY1367" s="141">
        <f t="shared" si="3712"/>
        <v>25</v>
      </c>
      <c r="FZ1367" s="141">
        <f t="shared" si="3712"/>
        <v>27</v>
      </c>
      <c r="GA1367" s="155"/>
      <c r="GB1367" s="155"/>
      <c r="GC1367" s="153"/>
      <c r="GD1367" s="141">
        <f t="shared" ref="GD1367:HG1367" si="3713">GD1253+GD1265</f>
        <v>25</v>
      </c>
      <c r="GE1367" s="141">
        <f t="shared" si="3713"/>
        <v>31</v>
      </c>
      <c r="GF1367" s="141">
        <f t="shared" si="3713"/>
        <v>25</v>
      </c>
      <c r="GG1367" s="141">
        <f t="shared" si="3713"/>
        <v>29</v>
      </c>
      <c r="GH1367" s="141">
        <f t="shared" si="3713"/>
        <v>14</v>
      </c>
      <c r="GI1367" s="141">
        <f t="shared" si="3713"/>
        <v>28</v>
      </c>
      <c r="GJ1367" s="141">
        <f t="shared" si="3713"/>
        <v>17</v>
      </c>
      <c r="GK1367" s="141">
        <f t="shared" si="3713"/>
        <v>0</v>
      </c>
      <c r="GL1367" s="141">
        <f t="shared" si="3713"/>
        <v>0</v>
      </c>
      <c r="GM1367" s="141">
        <f t="shared" si="3713"/>
        <v>2</v>
      </c>
      <c r="GN1367" s="141">
        <f t="shared" si="3713"/>
        <v>9</v>
      </c>
      <c r="GO1367" s="141">
        <f t="shared" si="3713"/>
        <v>16</v>
      </c>
      <c r="GP1367" s="141">
        <f t="shared" si="3713"/>
        <v>19</v>
      </c>
      <c r="GQ1367" s="141">
        <f t="shared" si="3713"/>
        <v>21</v>
      </c>
      <c r="GR1367" s="141">
        <f t="shared" si="3713"/>
        <v>45</v>
      </c>
      <c r="GS1367" s="141">
        <f t="shared" si="3713"/>
        <v>38</v>
      </c>
      <c r="GT1367" s="141">
        <f t="shared" si="3713"/>
        <v>47</v>
      </c>
      <c r="GU1367" s="141">
        <f t="shared" si="3713"/>
        <v>49</v>
      </c>
      <c r="GV1367" s="141">
        <f t="shared" si="3713"/>
        <v>49</v>
      </c>
      <c r="GW1367" s="141">
        <f t="shared" si="3713"/>
        <v>10</v>
      </c>
      <c r="GX1367" s="141">
        <f t="shared" si="3713"/>
        <v>0</v>
      </c>
      <c r="GY1367" s="141">
        <f t="shared" si="3713"/>
        <v>24</v>
      </c>
      <c r="GZ1367" s="141">
        <f t="shared" si="3713"/>
        <v>25</v>
      </c>
      <c r="HA1367" s="141">
        <f t="shared" si="3713"/>
        <v>22</v>
      </c>
      <c r="HB1367" s="141">
        <f t="shared" si="3713"/>
        <v>24</v>
      </c>
      <c r="HC1367" s="141">
        <f t="shared" si="3713"/>
        <v>20</v>
      </c>
      <c r="HD1367" s="141">
        <f t="shared" si="3713"/>
        <v>13</v>
      </c>
      <c r="HE1367" s="141">
        <f t="shared" si="3713"/>
        <v>11</v>
      </c>
      <c r="HF1367" s="141">
        <f t="shared" si="3713"/>
        <v>23</v>
      </c>
      <c r="HG1367" s="141">
        <f t="shared" si="3713"/>
        <v>5</v>
      </c>
      <c r="HH1367" s="151"/>
      <c r="HI1367" s="151"/>
      <c r="HJ1367" s="153"/>
      <c r="HK1367" s="141">
        <f t="shared" ref="HK1367:HR1367" si="3714">HK1253+HK1265</f>
        <v>2</v>
      </c>
      <c r="HL1367" s="141">
        <f t="shared" si="3714"/>
        <v>5</v>
      </c>
      <c r="HM1367" s="141">
        <f t="shared" si="3714"/>
        <v>5</v>
      </c>
      <c r="HN1367" s="141">
        <f t="shared" si="3714"/>
        <v>5</v>
      </c>
      <c r="HO1367" s="141">
        <f t="shared" si="3714"/>
        <v>0</v>
      </c>
      <c r="HP1367" s="141">
        <f t="shared" si="3714"/>
        <v>8</v>
      </c>
      <c r="HQ1367" s="141">
        <f t="shared" si="3714"/>
        <v>4</v>
      </c>
      <c r="HR1367" s="141">
        <f t="shared" si="3714"/>
        <v>0</v>
      </c>
      <c r="HS1367" s="141">
        <f t="shared" ref="HS1367:HZ1367" si="3715">HS1253+HS1265</f>
        <v>0</v>
      </c>
      <c r="HT1367" s="141">
        <f t="shared" si="3715"/>
        <v>10</v>
      </c>
      <c r="HU1367" s="141">
        <f t="shared" si="3715"/>
        <v>15</v>
      </c>
      <c r="HV1367" s="141">
        <f t="shared" si="3715"/>
        <v>15</v>
      </c>
      <c r="HW1367" s="141">
        <f t="shared" si="3715"/>
        <v>15</v>
      </c>
      <c r="HX1367" s="141">
        <f t="shared" si="3715"/>
        <v>13</v>
      </c>
      <c r="HY1367" s="141">
        <f t="shared" si="3715"/>
        <v>0</v>
      </c>
      <c r="HZ1367" s="141">
        <f t="shared" si="3715"/>
        <v>0</v>
      </c>
      <c r="IA1367" s="141">
        <f t="shared" ref="IA1367:IO1367" si="3716">IA1253+IA1265</f>
        <v>0</v>
      </c>
      <c r="IB1367" s="141">
        <f t="shared" si="3716"/>
        <v>0</v>
      </c>
      <c r="IC1367" s="141">
        <f t="shared" si="3716"/>
        <v>0</v>
      </c>
      <c r="ID1367" s="141">
        <f t="shared" si="3716"/>
        <v>0</v>
      </c>
      <c r="IE1367" s="141">
        <f t="shared" si="3716"/>
        <v>0</v>
      </c>
      <c r="IF1367" s="141">
        <f t="shared" si="3716"/>
        <v>0</v>
      </c>
      <c r="IG1367" s="141">
        <f t="shared" si="3716"/>
        <v>0</v>
      </c>
      <c r="IH1367" s="141">
        <f t="shared" si="3716"/>
        <v>0</v>
      </c>
      <c r="II1367" s="141">
        <f t="shared" si="3716"/>
        <v>0</v>
      </c>
      <c r="IJ1367" s="141">
        <f t="shared" si="3716"/>
        <v>0</v>
      </c>
      <c r="IK1367" s="141">
        <f t="shared" si="3716"/>
        <v>0</v>
      </c>
      <c r="IL1367" s="141">
        <f t="shared" si="3716"/>
        <v>0</v>
      </c>
      <c r="IM1367" s="141">
        <f t="shared" si="3716"/>
        <v>0</v>
      </c>
      <c r="IN1367" s="141">
        <f t="shared" si="3716"/>
        <v>0</v>
      </c>
      <c r="IO1367" s="141">
        <f t="shared" si="3716"/>
        <v>0</v>
      </c>
      <c r="IP1367" s="151"/>
      <c r="IQ1367" s="151"/>
      <c r="IR1367" s="153"/>
      <c r="IS1367" s="24"/>
      <c r="IT1367" s="24"/>
      <c r="IU1367" s="24"/>
      <c r="IV1367" s="24"/>
      <c r="IW1367" s="24"/>
      <c r="IX1367" s="24"/>
      <c r="IY1367" s="24"/>
      <c r="IZ1367" s="24"/>
      <c r="JA1367" s="24"/>
      <c r="JB1367" s="24"/>
      <c r="JC1367" s="24"/>
      <c r="JD1367" s="24"/>
      <c r="JE1367" s="24"/>
      <c r="JF1367" s="24"/>
      <c r="JG1367" s="24"/>
      <c r="JH1367" s="24"/>
      <c r="JI1367" s="24"/>
      <c r="JJ1367" s="24"/>
      <c r="JK1367" s="24"/>
      <c r="JL1367" s="24"/>
      <c r="JM1367" s="24"/>
      <c r="JN1367" s="24"/>
      <c r="JO1367" s="24"/>
      <c r="JP1367" s="24"/>
      <c r="JQ1367" s="24"/>
      <c r="JR1367" s="24"/>
      <c r="JS1367" s="24"/>
      <c r="JT1367" s="24"/>
      <c r="JU1367" s="25"/>
      <c r="JV1367" s="24"/>
      <c r="JW1367" s="151"/>
      <c r="JX1367" s="151"/>
      <c r="JY1367" s="153"/>
      <c r="JZ1367" s="24"/>
      <c r="KA1367" s="24"/>
      <c r="KB1367" s="24"/>
      <c r="KC1367" s="24"/>
      <c r="KD1367" s="24"/>
      <c r="KE1367" s="24"/>
      <c r="KF1367" s="24"/>
      <c r="KG1367" s="24"/>
      <c r="KH1367" s="24"/>
      <c r="KI1367" s="24"/>
      <c r="KJ1367" s="24"/>
      <c r="KK1367" s="24"/>
      <c r="KL1367" s="24"/>
      <c r="KM1367" s="24"/>
      <c r="KN1367" s="24"/>
      <c r="KO1367" s="24"/>
      <c r="KP1367" s="24"/>
      <c r="KQ1367" s="24"/>
      <c r="KR1367" s="24"/>
      <c r="KS1367" s="24"/>
      <c r="KT1367" s="24"/>
      <c r="KU1367" s="24"/>
      <c r="KV1367" s="24"/>
      <c r="KW1367" s="24"/>
      <c r="KX1367" s="24"/>
      <c r="KY1367" s="24"/>
      <c r="KZ1367" s="24"/>
      <c r="LA1367" s="24"/>
      <c r="LB1367" s="24"/>
      <c r="LC1367" s="24"/>
      <c r="LD1367" s="24"/>
      <c r="LE1367" s="151"/>
      <c r="LF1367" s="151"/>
      <c r="LG1367" s="153"/>
      <c r="LH1367" s="24"/>
      <c r="LI1367" s="24"/>
      <c r="LJ1367" s="24"/>
      <c r="LK1367" s="24"/>
      <c r="LL1367" s="24"/>
      <c r="LM1367" s="24"/>
      <c r="LN1367" s="24"/>
      <c r="LO1367" s="24"/>
      <c r="LP1367" s="24"/>
      <c r="LQ1367" s="24"/>
      <c r="LR1367" s="24"/>
      <c r="LS1367" s="24"/>
      <c r="LT1367" s="24"/>
      <c r="LU1367" s="24"/>
      <c r="LV1367" s="24"/>
      <c r="LW1367" s="24"/>
      <c r="LX1367" s="24"/>
      <c r="LY1367" s="24"/>
      <c r="LZ1367" s="24"/>
      <c r="MA1367" s="24"/>
      <c r="MB1367" s="24"/>
      <c r="MC1367" s="24"/>
      <c r="MD1367" s="24"/>
      <c r="ME1367" s="24"/>
      <c r="MF1367" s="24"/>
      <c r="MG1367" s="24"/>
      <c r="MH1367" s="24"/>
      <c r="MI1367" s="24"/>
      <c r="MJ1367" s="24"/>
      <c r="MK1367" s="24"/>
      <c r="ML1367" s="24"/>
    </row>
    <row r="1368" spans="1:350" ht="13.9" customHeight="1" outlineLevel="1" x14ac:dyDescent="0.2">
      <c r="A1368" s="185" t="s">
        <v>69</v>
      </c>
      <c r="B1368" s="181" t="s">
        <v>807</v>
      </c>
      <c r="C1368" s="154" t="s">
        <v>733</v>
      </c>
      <c r="D1368" s="154">
        <f>D1254+D1266</f>
        <v>97.199999999999989</v>
      </c>
      <c r="E1368" s="154">
        <f>E1254+E1266</f>
        <v>0</v>
      </c>
      <c r="F1368" s="154">
        <f>F1254+F1266</f>
        <v>97.199999999999989</v>
      </c>
      <c r="G1368" s="175" t="s">
        <v>1031</v>
      </c>
      <c r="H1368" s="170">
        <v>41659</v>
      </c>
      <c r="I1368" s="170">
        <v>41715</v>
      </c>
      <c r="J1368" s="154">
        <f ca="1">J1254+J1266</f>
        <v>98.619999999999976</v>
      </c>
      <c r="K1368" s="154">
        <f>K1254+K1266</f>
        <v>74.16</v>
      </c>
      <c r="L1368" s="172">
        <f ca="1">K1368/J1368</f>
        <v>0.75197728655445162</v>
      </c>
      <c r="M1368" s="172">
        <f>K1368/D1368</f>
        <v>0.76296296296296306</v>
      </c>
      <c r="N1368" s="177">
        <f ca="1">SUMIF(HK8:IO9,$O$5,HK1369:IO1369)-SUMIF(HK8:IO9,$Q$5,HK1369:IO1369)</f>
        <v>1.3000000000000007</v>
      </c>
      <c r="O1368" s="156"/>
      <c r="P1368" s="16" t="s">
        <v>25</v>
      </c>
      <c r="Q1368" s="154">
        <f>Q1254+Q1266</f>
        <v>0</v>
      </c>
      <c r="R1368" s="154">
        <f>R1254+R1266</f>
        <v>0</v>
      </c>
      <c r="S1368" s="152" t="e">
        <f>R1368/Q1368</f>
        <v>#DIV/0!</v>
      </c>
      <c r="T1368" s="16">
        <f t="shared" ref="T1368:AW1368" si="3717">T1254+T1266</f>
        <v>0</v>
      </c>
      <c r="U1368" s="16">
        <f t="shared" si="3717"/>
        <v>0</v>
      </c>
      <c r="V1368" s="16">
        <f t="shared" si="3717"/>
        <v>0</v>
      </c>
      <c r="W1368" s="16">
        <f t="shared" si="3717"/>
        <v>0</v>
      </c>
      <c r="X1368" s="16">
        <f t="shared" si="3717"/>
        <v>0</v>
      </c>
      <c r="Y1368" s="16">
        <f t="shared" si="3717"/>
        <v>0</v>
      </c>
      <c r="Z1368" s="16">
        <f t="shared" si="3717"/>
        <v>0</v>
      </c>
      <c r="AA1368" s="16">
        <f t="shared" si="3717"/>
        <v>0</v>
      </c>
      <c r="AB1368" s="16">
        <f t="shared" si="3717"/>
        <v>0</v>
      </c>
      <c r="AC1368" s="16">
        <f t="shared" si="3717"/>
        <v>0</v>
      </c>
      <c r="AD1368" s="16">
        <f t="shared" si="3717"/>
        <v>0</v>
      </c>
      <c r="AE1368" s="16">
        <f t="shared" si="3717"/>
        <v>0</v>
      </c>
      <c r="AF1368" s="16">
        <f t="shared" si="3717"/>
        <v>0</v>
      </c>
      <c r="AG1368" s="16">
        <f t="shared" si="3717"/>
        <v>0</v>
      </c>
      <c r="AH1368" s="16">
        <f t="shared" si="3717"/>
        <v>0</v>
      </c>
      <c r="AI1368" s="16">
        <f t="shared" si="3717"/>
        <v>0</v>
      </c>
      <c r="AJ1368" s="16">
        <f t="shared" si="3717"/>
        <v>0</v>
      </c>
      <c r="AK1368" s="16">
        <f t="shared" si="3717"/>
        <v>0</v>
      </c>
      <c r="AL1368" s="16">
        <f t="shared" si="3717"/>
        <v>0</v>
      </c>
      <c r="AM1368" s="16">
        <f t="shared" si="3717"/>
        <v>0</v>
      </c>
      <c r="AN1368" s="16">
        <f t="shared" si="3717"/>
        <v>0</v>
      </c>
      <c r="AO1368" s="16">
        <f t="shared" si="3717"/>
        <v>0</v>
      </c>
      <c r="AP1368" s="16">
        <f t="shared" si="3717"/>
        <v>0</v>
      </c>
      <c r="AQ1368" s="16">
        <f t="shared" si="3717"/>
        <v>0</v>
      </c>
      <c r="AR1368" s="16">
        <f t="shared" si="3717"/>
        <v>0</v>
      </c>
      <c r="AS1368" s="16">
        <f t="shared" si="3717"/>
        <v>0</v>
      </c>
      <c r="AT1368" s="16">
        <f t="shared" si="3717"/>
        <v>0</v>
      </c>
      <c r="AU1368" s="16">
        <f t="shared" si="3717"/>
        <v>0</v>
      </c>
      <c r="AV1368" s="16">
        <f t="shared" si="3717"/>
        <v>0</v>
      </c>
      <c r="AW1368" s="16">
        <f t="shared" si="3717"/>
        <v>0</v>
      </c>
      <c r="AX1368" s="154">
        <f ca="1">AX1254+AX1266</f>
        <v>0</v>
      </c>
      <c r="AY1368" s="154">
        <f>AY1254+AY1266</f>
        <v>0</v>
      </c>
      <c r="AZ1368" s="152" t="e">
        <f ca="1">AY1368/AX1368</f>
        <v>#DIV/0!</v>
      </c>
      <c r="BA1368" s="16">
        <f t="shared" ref="BA1368:CE1368" si="3718">BA1254+BA1266</f>
        <v>0</v>
      </c>
      <c r="BB1368" s="16">
        <f t="shared" si="3718"/>
        <v>0</v>
      </c>
      <c r="BC1368" s="16">
        <f t="shared" si="3718"/>
        <v>0</v>
      </c>
      <c r="BD1368" s="16">
        <f t="shared" si="3718"/>
        <v>0</v>
      </c>
      <c r="BE1368" s="16">
        <f t="shared" si="3718"/>
        <v>0</v>
      </c>
      <c r="BF1368" s="16">
        <f t="shared" si="3718"/>
        <v>0</v>
      </c>
      <c r="BG1368" s="16">
        <f t="shared" si="3718"/>
        <v>0</v>
      </c>
      <c r="BH1368" s="16">
        <f t="shared" si="3718"/>
        <v>0</v>
      </c>
      <c r="BI1368" s="16">
        <f t="shared" si="3718"/>
        <v>0</v>
      </c>
      <c r="BJ1368" s="16">
        <f t="shared" si="3718"/>
        <v>0</v>
      </c>
      <c r="BK1368" s="16">
        <f t="shared" si="3718"/>
        <v>0</v>
      </c>
      <c r="BL1368" s="16">
        <f t="shared" si="3718"/>
        <v>0</v>
      </c>
      <c r="BM1368" s="16">
        <f t="shared" si="3718"/>
        <v>0</v>
      </c>
      <c r="BN1368" s="16">
        <f t="shared" si="3718"/>
        <v>0</v>
      </c>
      <c r="BO1368" s="16">
        <f t="shared" si="3718"/>
        <v>0</v>
      </c>
      <c r="BP1368" s="16">
        <f t="shared" si="3718"/>
        <v>0</v>
      </c>
      <c r="BQ1368" s="16">
        <f t="shared" si="3718"/>
        <v>0</v>
      </c>
      <c r="BR1368" s="16">
        <f t="shared" si="3718"/>
        <v>0</v>
      </c>
      <c r="BS1368" s="16">
        <f t="shared" si="3718"/>
        <v>0</v>
      </c>
      <c r="BT1368" s="16">
        <f t="shared" si="3718"/>
        <v>0</v>
      </c>
      <c r="BU1368" s="16">
        <f t="shared" si="3718"/>
        <v>0</v>
      </c>
      <c r="BV1368" s="16">
        <f t="shared" si="3718"/>
        <v>0</v>
      </c>
      <c r="BW1368" s="16">
        <f t="shared" si="3718"/>
        <v>0</v>
      </c>
      <c r="BX1368" s="16">
        <f t="shared" si="3718"/>
        <v>0</v>
      </c>
      <c r="BY1368" s="16">
        <f t="shared" si="3718"/>
        <v>0</v>
      </c>
      <c r="BZ1368" s="16">
        <f t="shared" si="3718"/>
        <v>0</v>
      </c>
      <c r="CA1368" s="16">
        <f t="shared" si="3718"/>
        <v>0</v>
      </c>
      <c r="CB1368" s="16">
        <f t="shared" si="3718"/>
        <v>0</v>
      </c>
      <c r="CC1368" s="16">
        <f t="shared" si="3718"/>
        <v>0</v>
      </c>
      <c r="CD1368" s="16">
        <f t="shared" si="3718"/>
        <v>0</v>
      </c>
      <c r="CE1368" s="16">
        <f t="shared" si="3718"/>
        <v>0</v>
      </c>
      <c r="CF1368" s="154">
        <f>CF1254+CF1266</f>
        <v>7.8199999999999994</v>
      </c>
      <c r="CG1368" s="154">
        <f>CG1254+CG1266</f>
        <v>0</v>
      </c>
      <c r="CH1368" s="152">
        <f>CG1368/CF1368</f>
        <v>0</v>
      </c>
      <c r="CI1368" s="16">
        <f t="shared" ref="CI1368:DM1368" si="3719">CI1254+CI1266</f>
        <v>0</v>
      </c>
      <c r="CJ1368" s="16">
        <f t="shared" si="3719"/>
        <v>0</v>
      </c>
      <c r="CK1368" s="16">
        <f t="shared" si="3719"/>
        <v>0</v>
      </c>
      <c r="CL1368" s="16">
        <f t="shared" si="3719"/>
        <v>0</v>
      </c>
      <c r="CM1368" s="16">
        <f t="shared" si="3719"/>
        <v>0</v>
      </c>
      <c r="CN1368" s="16">
        <f t="shared" si="3719"/>
        <v>0</v>
      </c>
      <c r="CO1368" s="16">
        <f t="shared" si="3719"/>
        <v>0</v>
      </c>
      <c r="CP1368" s="101">
        <f t="shared" si="3719"/>
        <v>0</v>
      </c>
      <c r="CQ1368" s="101">
        <f t="shared" si="3719"/>
        <v>0</v>
      </c>
      <c r="CR1368" s="101">
        <f t="shared" si="3719"/>
        <v>0</v>
      </c>
      <c r="CS1368" s="101">
        <f t="shared" si="3719"/>
        <v>0</v>
      </c>
      <c r="CT1368" s="101">
        <f t="shared" si="3719"/>
        <v>0</v>
      </c>
      <c r="CU1368" s="101">
        <f t="shared" si="3719"/>
        <v>0</v>
      </c>
      <c r="CV1368" s="101">
        <f t="shared" si="3719"/>
        <v>0</v>
      </c>
      <c r="CW1368" s="16">
        <f t="shared" si="3719"/>
        <v>0</v>
      </c>
      <c r="CX1368" s="16">
        <f t="shared" si="3719"/>
        <v>0</v>
      </c>
      <c r="CY1368" s="16">
        <f t="shared" si="3719"/>
        <v>0</v>
      </c>
      <c r="CZ1368" s="16">
        <f t="shared" si="3719"/>
        <v>0</v>
      </c>
      <c r="DA1368" s="16">
        <f t="shared" si="3719"/>
        <v>0</v>
      </c>
      <c r="DB1368" s="16">
        <f t="shared" si="3719"/>
        <v>0</v>
      </c>
      <c r="DC1368" s="16">
        <f t="shared" si="3719"/>
        <v>0</v>
      </c>
      <c r="DD1368" s="16">
        <f t="shared" si="3719"/>
        <v>0</v>
      </c>
      <c r="DE1368" s="16">
        <f t="shared" si="3719"/>
        <v>0</v>
      </c>
      <c r="DF1368" s="16">
        <f t="shared" si="3719"/>
        <v>0</v>
      </c>
      <c r="DG1368" s="16">
        <f t="shared" si="3719"/>
        <v>0.5</v>
      </c>
      <c r="DH1368" s="16">
        <f t="shared" si="3719"/>
        <v>1.22</v>
      </c>
      <c r="DI1368" s="16">
        <f t="shared" si="3719"/>
        <v>1.22</v>
      </c>
      <c r="DJ1368" s="16">
        <f t="shared" si="3719"/>
        <v>1.22</v>
      </c>
      <c r="DK1368" s="16">
        <f t="shared" si="3719"/>
        <v>1.22</v>
      </c>
      <c r="DL1368" s="16">
        <f t="shared" si="3719"/>
        <v>1.22</v>
      </c>
      <c r="DM1368" s="16">
        <f t="shared" si="3719"/>
        <v>1.22</v>
      </c>
      <c r="DN1368" s="154">
        <f>DN1254+DN1266</f>
        <v>39.759999999999991</v>
      </c>
      <c r="DO1368" s="154">
        <f>DO1254+DO1266</f>
        <v>7.35</v>
      </c>
      <c r="DP1368" s="152">
        <f>DO1368/DN1368</f>
        <v>0.1848591549295775</v>
      </c>
      <c r="DQ1368" s="16">
        <f t="shared" ref="DQ1368:ER1368" si="3720">DQ1254+DQ1266</f>
        <v>1.42</v>
      </c>
      <c r="DR1368" s="16">
        <f t="shared" si="3720"/>
        <v>1.42</v>
      </c>
      <c r="DS1368" s="16">
        <f t="shared" si="3720"/>
        <v>1.42</v>
      </c>
      <c r="DT1368" s="16">
        <f t="shared" si="3720"/>
        <v>1.42</v>
      </c>
      <c r="DU1368" s="16">
        <f t="shared" si="3720"/>
        <v>1.42</v>
      </c>
      <c r="DV1368" s="16">
        <f t="shared" si="3720"/>
        <v>1.42</v>
      </c>
      <c r="DW1368" s="16">
        <f t="shared" si="3720"/>
        <v>1.42</v>
      </c>
      <c r="DX1368" s="16">
        <f t="shared" si="3720"/>
        <v>1.42</v>
      </c>
      <c r="DY1368" s="16">
        <f t="shared" si="3720"/>
        <v>1.42</v>
      </c>
      <c r="DZ1368" s="16">
        <f t="shared" si="3720"/>
        <v>1.42</v>
      </c>
      <c r="EA1368" s="16">
        <f t="shared" si="3720"/>
        <v>1.42</v>
      </c>
      <c r="EB1368" s="16">
        <f t="shared" si="3720"/>
        <v>1.42</v>
      </c>
      <c r="EC1368" s="16">
        <f t="shared" si="3720"/>
        <v>1.42</v>
      </c>
      <c r="ED1368" s="16">
        <f t="shared" si="3720"/>
        <v>1.42</v>
      </c>
      <c r="EE1368" s="16">
        <f t="shared" si="3720"/>
        <v>1.42</v>
      </c>
      <c r="EF1368" s="16">
        <f t="shared" si="3720"/>
        <v>1.42</v>
      </c>
      <c r="EG1368" s="16">
        <f t="shared" si="3720"/>
        <v>1.42</v>
      </c>
      <c r="EH1368" s="16">
        <f t="shared" si="3720"/>
        <v>1.42</v>
      </c>
      <c r="EI1368" s="16">
        <f t="shared" si="3720"/>
        <v>1.42</v>
      </c>
      <c r="EJ1368" s="16">
        <f t="shared" si="3720"/>
        <v>1.42</v>
      </c>
      <c r="EK1368" s="16">
        <f t="shared" si="3720"/>
        <v>1.42</v>
      </c>
      <c r="EL1368" s="16">
        <f t="shared" si="3720"/>
        <v>1.42</v>
      </c>
      <c r="EM1368" s="16">
        <f t="shared" si="3720"/>
        <v>1.42</v>
      </c>
      <c r="EN1368" s="16">
        <f t="shared" si="3720"/>
        <v>1.42</v>
      </c>
      <c r="EO1368" s="16">
        <f t="shared" si="3720"/>
        <v>1.42</v>
      </c>
      <c r="EP1368" s="16">
        <f t="shared" si="3720"/>
        <v>1.42</v>
      </c>
      <c r="EQ1368" s="16">
        <f t="shared" si="3720"/>
        <v>1.42</v>
      </c>
      <c r="ER1368" s="16">
        <f t="shared" si="3720"/>
        <v>1.42</v>
      </c>
      <c r="ES1368" s="154">
        <f ca="1">ES1254+ES1266</f>
        <v>44.019999999999982</v>
      </c>
      <c r="ET1368" s="154">
        <f>ET1254+ET1266</f>
        <v>22.65</v>
      </c>
      <c r="EU1368" s="152">
        <f ca="1">ET1368/ES1368</f>
        <v>0.5145388459791006</v>
      </c>
      <c r="EV1368" s="129">
        <f t="shared" ref="EV1368:FZ1368" si="3721">EV1254+EV1266</f>
        <v>1.42</v>
      </c>
      <c r="EW1368" s="67">
        <f t="shared" si="3721"/>
        <v>1.42</v>
      </c>
      <c r="EX1368" s="129">
        <f t="shared" si="3721"/>
        <v>1.42</v>
      </c>
      <c r="EY1368" s="129">
        <f t="shared" si="3721"/>
        <v>1.42</v>
      </c>
      <c r="EZ1368" s="129">
        <f t="shared" si="3721"/>
        <v>1.42</v>
      </c>
      <c r="FA1368" s="129">
        <f t="shared" si="3721"/>
        <v>1.42</v>
      </c>
      <c r="FB1368" s="129">
        <f t="shared" si="3721"/>
        <v>1.42</v>
      </c>
      <c r="FC1368" s="101">
        <f t="shared" si="3721"/>
        <v>1.42</v>
      </c>
      <c r="FD1368" s="101">
        <f t="shared" si="3721"/>
        <v>1.42</v>
      </c>
      <c r="FE1368" s="101">
        <f t="shared" si="3721"/>
        <v>1.42</v>
      </c>
      <c r="FF1368" s="101">
        <f t="shared" si="3721"/>
        <v>1.42</v>
      </c>
      <c r="FG1368" s="101">
        <f t="shared" si="3721"/>
        <v>1.42</v>
      </c>
      <c r="FH1368" s="101">
        <f t="shared" si="3721"/>
        <v>1.42</v>
      </c>
      <c r="FI1368" s="101">
        <f t="shared" si="3721"/>
        <v>1.42</v>
      </c>
      <c r="FJ1368" s="129">
        <f t="shared" si="3721"/>
        <v>1.42</v>
      </c>
      <c r="FK1368" s="129">
        <f t="shared" si="3721"/>
        <v>1.42</v>
      </c>
      <c r="FL1368" s="129">
        <f t="shared" si="3721"/>
        <v>1.42</v>
      </c>
      <c r="FM1368" s="129">
        <f t="shared" si="3721"/>
        <v>1.42</v>
      </c>
      <c r="FN1368" s="129">
        <f t="shared" si="3721"/>
        <v>1.42</v>
      </c>
      <c r="FO1368" s="129">
        <f t="shared" si="3721"/>
        <v>1.42</v>
      </c>
      <c r="FP1368" s="129">
        <f t="shared" si="3721"/>
        <v>1.42</v>
      </c>
      <c r="FQ1368" s="129">
        <f t="shared" si="3721"/>
        <v>1.42</v>
      </c>
      <c r="FR1368" s="129">
        <f t="shared" si="3721"/>
        <v>1.42</v>
      </c>
      <c r="FS1368" s="129">
        <f t="shared" si="3721"/>
        <v>1.42</v>
      </c>
      <c r="FT1368" s="129">
        <f t="shared" si="3721"/>
        <v>1.42</v>
      </c>
      <c r="FU1368" s="129">
        <f t="shared" si="3721"/>
        <v>1.42</v>
      </c>
      <c r="FV1368" s="129">
        <f t="shared" si="3721"/>
        <v>1.42</v>
      </c>
      <c r="FW1368" s="129">
        <f t="shared" si="3721"/>
        <v>1.42</v>
      </c>
      <c r="FX1368" s="129">
        <f t="shared" si="3721"/>
        <v>1.42</v>
      </c>
      <c r="FY1368" s="129">
        <f t="shared" si="3721"/>
        <v>1.42</v>
      </c>
      <c r="FZ1368" s="129">
        <f t="shared" si="3721"/>
        <v>1.42</v>
      </c>
      <c r="GA1368" s="163">
        <f ca="1">GA1254+GA1266</f>
        <v>7.02</v>
      </c>
      <c r="GB1368" s="163">
        <f>GB1254+GB1266</f>
        <v>22.05</v>
      </c>
      <c r="GC1368" s="152" t="e">
        <v>#DIV/0!</v>
      </c>
      <c r="GD1368" s="129">
        <f t="shared" ref="GD1368:HG1368" si="3722">GD1254+GD1266</f>
        <v>1.1200000000000001</v>
      </c>
      <c r="GE1368" s="129">
        <f t="shared" si="3722"/>
        <v>1.1200000000000001</v>
      </c>
      <c r="GF1368" s="129">
        <f t="shared" si="3722"/>
        <v>1.1200000000000001</v>
      </c>
      <c r="GG1368" s="129">
        <f t="shared" si="3722"/>
        <v>1.1200000000000001</v>
      </c>
      <c r="GH1368" s="129">
        <f t="shared" si="3722"/>
        <v>1.1200000000000001</v>
      </c>
      <c r="GI1368" s="129">
        <f t="shared" si="3722"/>
        <v>0.72</v>
      </c>
      <c r="GJ1368" s="129">
        <f t="shared" si="3722"/>
        <v>0.7</v>
      </c>
      <c r="GK1368" s="129">
        <f t="shared" si="3722"/>
        <v>0</v>
      </c>
      <c r="GL1368" s="129">
        <f t="shared" si="3722"/>
        <v>0</v>
      </c>
      <c r="GM1368" s="129">
        <f t="shared" si="3722"/>
        <v>0</v>
      </c>
      <c r="GN1368" s="129">
        <f t="shared" si="3722"/>
        <v>0</v>
      </c>
      <c r="GO1368" s="129">
        <f t="shared" si="3722"/>
        <v>0</v>
      </c>
      <c r="GP1368" s="129">
        <f t="shared" si="3722"/>
        <v>0</v>
      </c>
      <c r="GQ1368" s="129">
        <f t="shared" si="3722"/>
        <v>0</v>
      </c>
      <c r="GR1368" s="129">
        <f t="shared" si="3722"/>
        <v>0</v>
      </c>
      <c r="GS1368" s="129">
        <f t="shared" si="3722"/>
        <v>0</v>
      </c>
      <c r="GT1368" s="129">
        <f t="shared" si="3722"/>
        <v>0</v>
      </c>
      <c r="GU1368" s="129">
        <f t="shared" si="3722"/>
        <v>0</v>
      </c>
      <c r="GV1368" s="129">
        <f t="shared" si="3722"/>
        <v>0</v>
      </c>
      <c r="GW1368" s="129">
        <f t="shared" si="3722"/>
        <v>0</v>
      </c>
      <c r="GX1368" s="129">
        <f t="shared" si="3722"/>
        <v>0</v>
      </c>
      <c r="GY1368" s="129">
        <f t="shared" si="3722"/>
        <v>0</v>
      </c>
      <c r="GZ1368" s="129">
        <f t="shared" si="3722"/>
        <v>0</v>
      </c>
      <c r="HA1368" s="129">
        <f t="shared" si="3722"/>
        <v>0</v>
      </c>
      <c r="HB1368" s="129">
        <f t="shared" si="3722"/>
        <v>0</v>
      </c>
      <c r="HC1368" s="129">
        <f t="shared" si="3722"/>
        <v>0</v>
      </c>
      <c r="HD1368" s="129">
        <f t="shared" si="3722"/>
        <v>0</v>
      </c>
      <c r="HE1368" s="129">
        <f t="shared" si="3722"/>
        <v>0</v>
      </c>
      <c r="HF1368" s="129">
        <f t="shared" si="3722"/>
        <v>0</v>
      </c>
      <c r="HG1368" s="129">
        <f t="shared" si="3722"/>
        <v>0</v>
      </c>
      <c r="HH1368" s="150"/>
      <c r="HI1368" s="150">
        <v>0</v>
      </c>
      <c r="HJ1368" s="152" t="e">
        <v>#DIV/0!</v>
      </c>
      <c r="HK1368" s="129">
        <f t="shared" ref="HK1368:HR1368" si="3723">HK1254+HK1266</f>
        <v>0</v>
      </c>
      <c r="HL1368" s="129">
        <f t="shared" si="3723"/>
        <v>0</v>
      </c>
      <c r="HM1368" s="129">
        <f t="shared" si="3723"/>
        <v>0</v>
      </c>
      <c r="HN1368" s="129">
        <f t="shared" si="3723"/>
        <v>0</v>
      </c>
      <c r="HO1368" s="129">
        <f t="shared" si="3723"/>
        <v>0</v>
      </c>
      <c r="HP1368" s="129">
        <f t="shared" si="3723"/>
        <v>0</v>
      </c>
      <c r="HQ1368" s="129">
        <f t="shared" si="3723"/>
        <v>0</v>
      </c>
      <c r="HR1368" s="129">
        <f t="shared" si="3723"/>
        <v>0</v>
      </c>
      <c r="HS1368" s="129">
        <f t="shared" ref="HS1368:HZ1368" si="3724">HS1254+HS1266</f>
        <v>0</v>
      </c>
      <c r="HT1368" s="129">
        <f t="shared" si="3724"/>
        <v>0</v>
      </c>
      <c r="HU1368" s="129">
        <f t="shared" si="3724"/>
        <v>0</v>
      </c>
      <c r="HV1368" s="129">
        <f t="shared" si="3724"/>
        <v>0</v>
      </c>
      <c r="HW1368" s="129">
        <f t="shared" si="3724"/>
        <v>0</v>
      </c>
      <c r="HX1368" s="129">
        <f t="shared" si="3724"/>
        <v>0</v>
      </c>
      <c r="HY1368" s="129">
        <f t="shared" si="3724"/>
        <v>0</v>
      </c>
      <c r="HZ1368" s="129">
        <f t="shared" si="3724"/>
        <v>0</v>
      </c>
      <c r="IA1368" s="129">
        <f t="shared" ref="IA1368:IO1368" si="3725">IA1254+IA1266</f>
        <v>0</v>
      </c>
      <c r="IB1368" s="129">
        <f t="shared" si="3725"/>
        <v>0</v>
      </c>
      <c r="IC1368" s="129">
        <f t="shared" si="3725"/>
        <v>0</v>
      </c>
      <c r="ID1368" s="129">
        <f t="shared" si="3725"/>
        <v>0</v>
      </c>
      <c r="IE1368" s="129">
        <f t="shared" si="3725"/>
        <v>0</v>
      </c>
      <c r="IF1368" s="129">
        <f t="shared" si="3725"/>
        <v>0</v>
      </c>
      <c r="IG1368" s="129">
        <f t="shared" si="3725"/>
        <v>0</v>
      </c>
      <c r="IH1368" s="129">
        <f t="shared" si="3725"/>
        <v>0</v>
      </c>
      <c r="II1368" s="129">
        <f t="shared" si="3725"/>
        <v>0</v>
      </c>
      <c r="IJ1368" s="129">
        <f t="shared" si="3725"/>
        <v>0</v>
      </c>
      <c r="IK1368" s="129">
        <f t="shared" si="3725"/>
        <v>0</v>
      </c>
      <c r="IL1368" s="129">
        <f t="shared" si="3725"/>
        <v>0</v>
      </c>
      <c r="IM1368" s="129">
        <f t="shared" si="3725"/>
        <v>0</v>
      </c>
      <c r="IN1368" s="129">
        <f t="shared" si="3725"/>
        <v>0</v>
      </c>
      <c r="IO1368" s="129">
        <f t="shared" si="3725"/>
        <v>0</v>
      </c>
      <c r="IP1368" s="150"/>
      <c r="IQ1368" s="150">
        <v>0</v>
      </c>
      <c r="IR1368" s="152" t="e">
        <v>#DIV/0!</v>
      </c>
      <c r="IS1368" s="16"/>
      <c r="IT1368" s="16"/>
      <c r="IU1368" s="16"/>
      <c r="IV1368" s="16"/>
      <c r="IW1368" s="16"/>
      <c r="IX1368" s="16"/>
      <c r="IY1368" s="16"/>
      <c r="IZ1368" s="16"/>
      <c r="JA1368" s="16"/>
      <c r="JB1368" s="16"/>
      <c r="JC1368" s="16"/>
      <c r="JD1368" s="16"/>
      <c r="JE1368" s="16"/>
      <c r="JF1368" s="16"/>
      <c r="JG1368" s="16"/>
      <c r="JH1368" s="16"/>
      <c r="JI1368" s="16"/>
      <c r="JJ1368" s="16"/>
      <c r="JK1368" s="16"/>
      <c r="JL1368" s="16"/>
      <c r="JM1368" s="16"/>
      <c r="JN1368" s="16"/>
      <c r="JO1368" s="16"/>
      <c r="JP1368" s="16"/>
      <c r="JQ1368" s="16"/>
      <c r="JR1368" s="16"/>
      <c r="JS1368" s="16"/>
      <c r="JT1368" s="16"/>
      <c r="JU1368" s="23"/>
      <c r="JV1368" s="16"/>
      <c r="JW1368" s="150"/>
      <c r="JX1368" s="150">
        <v>0</v>
      </c>
      <c r="JY1368" s="152" t="e">
        <v>#DIV/0!</v>
      </c>
      <c r="JZ1368" s="16"/>
      <c r="KA1368" s="16"/>
      <c r="KB1368" s="16"/>
      <c r="KC1368" s="16"/>
      <c r="KD1368" s="16"/>
      <c r="KE1368" s="16"/>
      <c r="KF1368" s="16"/>
      <c r="KG1368" s="16"/>
      <c r="KH1368" s="16"/>
      <c r="KI1368" s="16"/>
      <c r="KJ1368" s="16"/>
      <c r="KK1368" s="16"/>
      <c r="KL1368" s="16"/>
      <c r="KM1368" s="16"/>
      <c r="KN1368" s="16"/>
      <c r="KO1368" s="16"/>
      <c r="KP1368" s="16"/>
      <c r="KQ1368" s="16"/>
      <c r="KR1368" s="16"/>
      <c r="KS1368" s="16"/>
      <c r="KT1368" s="16"/>
      <c r="KU1368" s="16"/>
      <c r="KV1368" s="16"/>
      <c r="KW1368" s="16"/>
      <c r="KX1368" s="16"/>
      <c r="KY1368" s="16"/>
      <c r="KZ1368" s="16"/>
      <c r="LA1368" s="16"/>
      <c r="LB1368" s="16"/>
      <c r="LC1368" s="16"/>
      <c r="LD1368" s="16"/>
      <c r="LE1368" s="150"/>
      <c r="LF1368" s="150">
        <v>0</v>
      </c>
      <c r="LG1368" s="152" t="e">
        <v>#DIV/0!</v>
      </c>
      <c r="LH1368" s="16"/>
      <c r="LI1368" s="16"/>
      <c r="LJ1368" s="16"/>
      <c r="LK1368" s="16"/>
      <c r="LL1368" s="16"/>
      <c r="LM1368" s="16"/>
      <c r="LN1368" s="16"/>
      <c r="LO1368" s="16"/>
      <c r="LP1368" s="16"/>
      <c r="LQ1368" s="16"/>
      <c r="LR1368" s="16"/>
      <c r="LS1368" s="16"/>
      <c r="LT1368" s="16"/>
      <c r="LU1368" s="16"/>
      <c r="LV1368" s="16"/>
      <c r="LW1368" s="16"/>
      <c r="LX1368" s="16"/>
      <c r="LY1368" s="16"/>
      <c r="LZ1368" s="16"/>
      <c r="MA1368" s="16"/>
      <c r="MB1368" s="16"/>
      <c r="MC1368" s="16"/>
      <c r="MD1368" s="16"/>
      <c r="ME1368" s="16"/>
      <c r="MF1368" s="16"/>
      <c r="MG1368" s="16"/>
      <c r="MH1368" s="16"/>
      <c r="MI1368" s="16"/>
      <c r="MJ1368" s="16"/>
      <c r="MK1368" s="16"/>
      <c r="ML1368" s="16"/>
    </row>
    <row r="1369" spans="1:350" ht="13.9" customHeight="1" outlineLevel="1" x14ac:dyDescent="0.2">
      <c r="A1369" s="186"/>
      <c r="B1369" s="182"/>
      <c r="C1369" s="155"/>
      <c r="D1369" s="155"/>
      <c r="E1369" s="155"/>
      <c r="F1369" s="155"/>
      <c r="G1369" s="176"/>
      <c r="H1369" s="171"/>
      <c r="I1369" s="171"/>
      <c r="J1369" s="155"/>
      <c r="K1369" s="155"/>
      <c r="L1369" s="173"/>
      <c r="M1369" s="173"/>
      <c r="N1369" s="178"/>
      <c r="O1369" s="157"/>
      <c r="P1369" s="17" t="s">
        <v>26</v>
      </c>
      <c r="Q1369" s="155"/>
      <c r="R1369" s="155"/>
      <c r="S1369" s="153"/>
      <c r="T1369" s="76">
        <f t="shared" ref="T1369:AW1369" si="3726">T1255+T1267</f>
        <v>0</v>
      </c>
      <c r="U1369" s="76">
        <f t="shared" si="3726"/>
        <v>0</v>
      </c>
      <c r="V1369" s="76">
        <f t="shared" si="3726"/>
        <v>0</v>
      </c>
      <c r="W1369" s="76">
        <f t="shared" si="3726"/>
        <v>0</v>
      </c>
      <c r="X1369" s="76">
        <f t="shared" si="3726"/>
        <v>0</v>
      </c>
      <c r="Y1369" s="76">
        <f t="shared" si="3726"/>
        <v>0</v>
      </c>
      <c r="Z1369" s="76">
        <f t="shared" si="3726"/>
        <v>0</v>
      </c>
      <c r="AA1369" s="76">
        <f t="shared" si="3726"/>
        <v>0</v>
      </c>
      <c r="AB1369" s="76">
        <f t="shared" si="3726"/>
        <v>0</v>
      </c>
      <c r="AC1369" s="76">
        <f t="shared" si="3726"/>
        <v>0</v>
      </c>
      <c r="AD1369" s="76">
        <f t="shared" si="3726"/>
        <v>0</v>
      </c>
      <c r="AE1369" s="76">
        <f t="shared" si="3726"/>
        <v>0</v>
      </c>
      <c r="AF1369" s="76">
        <f t="shared" si="3726"/>
        <v>0</v>
      </c>
      <c r="AG1369" s="76">
        <f t="shared" si="3726"/>
        <v>0</v>
      </c>
      <c r="AH1369" s="76">
        <f t="shared" si="3726"/>
        <v>0</v>
      </c>
      <c r="AI1369" s="76">
        <f t="shared" si="3726"/>
        <v>0</v>
      </c>
      <c r="AJ1369" s="76">
        <f t="shared" si="3726"/>
        <v>0</v>
      </c>
      <c r="AK1369" s="76">
        <f t="shared" si="3726"/>
        <v>0</v>
      </c>
      <c r="AL1369" s="76">
        <f t="shared" si="3726"/>
        <v>0</v>
      </c>
      <c r="AM1369" s="76">
        <f t="shared" si="3726"/>
        <v>0</v>
      </c>
      <c r="AN1369" s="76">
        <f t="shared" si="3726"/>
        <v>0</v>
      </c>
      <c r="AO1369" s="76">
        <f t="shared" si="3726"/>
        <v>0</v>
      </c>
      <c r="AP1369" s="76">
        <f t="shared" si="3726"/>
        <v>0</v>
      </c>
      <c r="AQ1369" s="76">
        <f t="shared" si="3726"/>
        <v>0</v>
      </c>
      <c r="AR1369" s="76">
        <f t="shared" si="3726"/>
        <v>0</v>
      </c>
      <c r="AS1369" s="76">
        <f t="shared" si="3726"/>
        <v>0</v>
      </c>
      <c r="AT1369" s="76">
        <f t="shared" si="3726"/>
        <v>0</v>
      </c>
      <c r="AU1369" s="76">
        <f t="shared" si="3726"/>
        <v>0</v>
      </c>
      <c r="AV1369" s="76">
        <f t="shared" si="3726"/>
        <v>0</v>
      </c>
      <c r="AW1369" s="76">
        <f t="shared" si="3726"/>
        <v>0</v>
      </c>
      <c r="AX1369" s="155"/>
      <c r="AY1369" s="155"/>
      <c r="AZ1369" s="153"/>
      <c r="BA1369" s="76">
        <f t="shared" ref="BA1369:CE1369" si="3727">BA1255+BA1267</f>
        <v>0</v>
      </c>
      <c r="BB1369" s="76">
        <f t="shared" si="3727"/>
        <v>0</v>
      </c>
      <c r="BC1369" s="76">
        <f t="shared" si="3727"/>
        <v>0</v>
      </c>
      <c r="BD1369" s="76">
        <f t="shared" si="3727"/>
        <v>0</v>
      </c>
      <c r="BE1369" s="76">
        <f t="shared" si="3727"/>
        <v>0</v>
      </c>
      <c r="BF1369" s="76">
        <f t="shared" si="3727"/>
        <v>0</v>
      </c>
      <c r="BG1369" s="76">
        <f t="shared" si="3727"/>
        <v>0</v>
      </c>
      <c r="BH1369" s="76">
        <f t="shared" si="3727"/>
        <v>0</v>
      </c>
      <c r="BI1369" s="76">
        <f t="shared" si="3727"/>
        <v>0</v>
      </c>
      <c r="BJ1369" s="76">
        <f t="shared" si="3727"/>
        <v>0</v>
      </c>
      <c r="BK1369" s="76">
        <f t="shared" si="3727"/>
        <v>0</v>
      </c>
      <c r="BL1369" s="76">
        <f t="shared" si="3727"/>
        <v>0</v>
      </c>
      <c r="BM1369" s="76">
        <f t="shared" si="3727"/>
        <v>0</v>
      </c>
      <c r="BN1369" s="76">
        <f t="shared" si="3727"/>
        <v>0</v>
      </c>
      <c r="BO1369" s="76">
        <f t="shared" si="3727"/>
        <v>0</v>
      </c>
      <c r="BP1369" s="76">
        <f t="shared" si="3727"/>
        <v>0</v>
      </c>
      <c r="BQ1369" s="76">
        <f t="shared" si="3727"/>
        <v>0</v>
      </c>
      <c r="BR1369" s="76">
        <f t="shared" si="3727"/>
        <v>0</v>
      </c>
      <c r="BS1369" s="76">
        <f t="shared" si="3727"/>
        <v>0</v>
      </c>
      <c r="BT1369" s="76">
        <f t="shared" si="3727"/>
        <v>0</v>
      </c>
      <c r="BU1369" s="76">
        <f t="shared" si="3727"/>
        <v>0</v>
      </c>
      <c r="BV1369" s="76">
        <f t="shared" si="3727"/>
        <v>0</v>
      </c>
      <c r="BW1369" s="76">
        <f t="shared" si="3727"/>
        <v>0</v>
      </c>
      <c r="BX1369" s="76">
        <f t="shared" si="3727"/>
        <v>0</v>
      </c>
      <c r="BY1369" s="76">
        <f t="shared" si="3727"/>
        <v>0</v>
      </c>
      <c r="BZ1369" s="76">
        <f t="shared" si="3727"/>
        <v>0</v>
      </c>
      <c r="CA1369" s="76">
        <f t="shared" si="3727"/>
        <v>0</v>
      </c>
      <c r="CB1369" s="76">
        <f t="shared" si="3727"/>
        <v>0</v>
      </c>
      <c r="CC1369" s="76">
        <f t="shared" si="3727"/>
        <v>0</v>
      </c>
      <c r="CD1369" s="76">
        <f t="shared" si="3727"/>
        <v>0</v>
      </c>
      <c r="CE1369" s="76">
        <f t="shared" si="3727"/>
        <v>0</v>
      </c>
      <c r="CF1369" s="155"/>
      <c r="CG1369" s="155"/>
      <c r="CH1369" s="153"/>
      <c r="CI1369" s="76">
        <f t="shared" ref="CI1369:DM1369" si="3728">CI1255+CI1267</f>
        <v>0</v>
      </c>
      <c r="CJ1369" s="76">
        <f t="shared" si="3728"/>
        <v>0</v>
      </c>
      <c r="CK1369" s="76">
        <f t="shared" si="3728"/>
        <v>0</v>
      </c>
      <c r="CL1369" s="76">
        <f t="shared" si="3728"/>
        <v>0</v>
      </c>
      <c r="CM1369" s="76">
        <f t="shared" si="3728"/>
        <v>0</v>
      </c>
      <c r="CN1369" s="76">
        <f t="shared" si="3728"/>
        <v>0</v>
      </c>
      <c r="CO1369" s="76">
        <f t="shared" si="3728"/>
        <v>0</v>
      </c>
      <c r="CP1369" s="100">
        <f t="shared" si="3728"/>
        <v>0</v>
      </c>
      <c r="CQ1369" s="100">
        <f t="shared" si="3728"/>
        <v>0</v>
      </c>
      <c r="CR1369" s="100">
        <f t="shared" si="3728"/>
        <v>0</v>
      </c>
      <c r="CS1369" s="100">
        <f t="shared" si="3728"/>
        <v>0</v>
      </c>
      <c r="CT1369" s="100">
        <f t="shared" si="3728"/>
        <v>0</v>
      </c>
      <c r="CU1369" s="100">
        <f t="shared" si="3728"/>
        <v>0</v>
      </c>
      <c r="CV1369" s="100">
        <f t="shared" si="3728"/>
        <v>0</v>
      </c>
      <c r="CW1369" s="76">
        <f t="shared" si="3728"/>
        <v>0</v>
      </c>
      <c r="CX1369" s="76">
        <f t="shared" si="3728"/>
        <v>0</v>
      </c>
      <c r="CY1369" s="76">
        <f t="shared" si="3728"/>
        <v>0</v>
      </c>
      <c r="CZ1369" s="76">
        <f t="shared" si="3728"/>
        <v>0</v>
      </c>
      <c r="DA1369" s="76">
        <f t="shared" si="3728"/>
        <v>0</v>
      </c>
      <c r="DB1369" s="76">
        <f t="shared" si="3728"/>
        <v>0</v>
      </c>
      <c r="DC1369" s="76">
        <f t="shared" si="3728"/>
        <v>0</v>
      </c>
      <c r="DD1369" s="76">
        <f t="shared" si="3728"/>
        <v>0</v>
      </c>
      <c r="DE1369" s="76">
        <f t="shared" si="3728"/>
        <v>0</v>
      </c>
      <c r="DF1369" s="76">
        <f t="shared" si="3728"/>
        <v>0</v>
      </c>
      <c r="DG1369" s="76">
        <f t="shared" si="3728"/>
        <v>0</v>
      </c>
      <c r="DH1369" s="76">
        <f t="shared" si="3728"/>
        <v>0</v>
      </c>
      <c r="DI1369" s="76">
        <f t="shared" si="3728"/>
        <v>0</v>
      </c>
      <c r="DJ1369" s="76">
        <f t="shared" si="3728"/>
        <v>0</v>
      </c>
      <c r="DK1369" s="76">
        <f t="shared" si="3728"/>
        <v>0</v>
      </c>
      <c r="DL1369" s="76">
        <f t="shared" si="3728"/>
        <v>0</v>
      </c>
      <c r="DM1369" s="76">
        <f t="shared" si="3728"/>
        <v>0</v>
      </c>
      <c r="DN1369" s="155"/>
      <c r="DO1369" s="155"/>
      <c r="DP1369" s="153"/>
      <c r="DQ1369" s="76">
        <f t="shared" ref="DQ1369:ER1369" si="3729">DQ1255+DQ1267</f>
        <v>0</v>
      </c>
      <c r="DR1369" s="76">
        <f t="shared" si="3729"/>
        <v>0</v>
      </c>
      <c r="DS1369" s="76">
        <f t="shared" si="3729"/>
        <v>0</v>
      </c>
      <c r="DT1369" s="76">
        <f t="shared" si="3729"/>
        <v>0</v>
      </c>
      <c r="DU1369" s="76">
        <f t="shared" si="3729"/>
        <v>0</v>
      </c>
      <c r="DV1369" s="76">
        <f t="shared" si="3729"/>
        <v>0</v>
      </c>
      <c r="DW1369" s="76">
        <f t="shared" si="3729"/>
        <v>0</v>
      </c>
      <c r="DX1369" s="76">
        <f t="shared" si="3729"/>
        <v>0</v>
      </c>
      <c r="DY1369" s="76">
        <f t="shared" si="3729"/>
        <v>0</v>
      </c>
      <c r="DZ1369" s="76">
        <f t="shared" si="3729"/>
        <v>0</v>
      </c>
      <c r="EA1369" s="76">
        <f t="shared" si="3729"/>
        <v>0</v>
      </c>
      <c r="EB1369" s="76">
        <f t="shared" si="3729"/>
        <v>0</v>
      </c>
      <c r="EC1369" s="76">
        <f t="shared" si="3729"/>
        <v>0</v>
      </c>
      <c r="ED1369" s="76">
        <f t="shared" si="3729"/>
        <v>0</v>
      </c>
      <c r="EE1369" s="76">
        <f t="shared" si="3729"/>
        <v>0</v>
      </c>
      <c r="EF1369" s="76">
        <f t="shared" si="3729"/>
        <v>0</v>
      </c>
      <c r="EG1369" s="76">
        <f t="shared" si="3729"/>
        <v>0</v>
      </c>
      <c r="EH1369" s="76">
        <f t="shared" si="3729"/>
        <v>0</v>
      </c>
      <c r="EI1369" s="76">
        <f t="shared" si="3729"/>
        <v>0</v>
      </c>
      <c r="EJ1369" s="76">
        <f t="shared" si="3729"/>
        <v>0</v>
      </c>
      <c r="EK1369" s="76">
        <f t="shared" si="3729"/>
        <v>0</v>
      </c>
      <c r="EL1369" s="76">
        <f t="shared" si="3729"/>
        <v>0</v>
      </c>
      <c r="EM1369" s="76">
        <f t="shared" si="3729"/>
        <v>4.05</v>
      </c>
      <c r="EN1369" s="76">
        <f t="shared" si="3729"/>
        <v>3.3</v>
      </c>
      <c r="EO1369" s="76">
        <f t="shared" si="3729"/>
        <v>0</v>
      </c>
      <c r="EP1369" s="76">
        <f t="shared" si="3729"/>
        <v>0</v>
      </c>
      <c r="EQ1369" s="76">
        <f t="shared" si="3729"/>
        <v>0</v>
      </c>
      <c r="ER1369" s="76">
        <f t="shared" si="3729"/>
        <v>0</v>
      </c>
      <c r="ES1369" s="155"/>
      <c r="ET1369" s="155"/>
      <c r="EU1369" s="153"/>
      <c r="EV1369" s="76">
        <f t="shared" ref="EV1369:FZ1369" si="3730">EV1255+EV1267</f>
        <v>0</v>
      </c>
      <c r="EW1369" s="125">
        <f t="shared" si="3730"/>
        <v>0</v>
      </c>
      <c r="EX1369" s="76">
        <f t="shared" si="3730"/>
        <v>0</v>
      </c>
      <c r="EY1369" s="76">
        <f t="shared" si="3730"/>
        <v>0</v>
      </c>
      <c r="EZ1369" s="76">
        <f t="shared" si="3730"/>
        <v>0</v>
      </c>
      <c r="FA1369" s="76">
        <f t="shared" si="3730"/>
        <v>0.8</v>
      </c>
      <c r="FB1369" s="76">
        <f t="shared" si="3730"/>
        <v>0</v>
      </c>
      <c r="FC1369" s="100">
        <f t="shared" si="3730"/>
        <v>0</v>
      </c>
      <c r="FD1369" s="100">
        <f t="shared" si="3730"/>
        <v>0</v>
      </c>
      <c r="FE1369" s="100">
        <f t="shared" si="3730"/>
        <v>0</v>
      </c>
      <c r="FF1369" s="100">
        <f t="shared" si="3730"/>
        <v>0</v>
      </c>
      <c r="FG1369" s="100">
        <f t="shared" si="3730"/>
        <v>0</v>
      </c>
      <c r="FH1369" s="100">
        <f t="shared" si="3730"/>
        <v>0</v>
      </c>
      <c r="FI1369" s="100">
        <f t="shared" si="3730"/>
        <v>0</v>
      </c>
      <c r="FJ1369" s="76">
        <f t="shared" si="3730"/>
        <v>0</v>
      </c>
      <c r="FK1369" s="142">
        <f t="shared" si="3730"/>
        <v>0.7</v>
      </c>
      <c r="FL1369" s="76">
        <f t="shared" si="3730"/>
        <v>0.5</v>
      </c>
      <c r="FM1369" s="142">
        <f t="shared" si="3730"/>
        <v>0.75</v>
      </c>
      <c r="FN1369" s="76">
        <f t="shared" si="3730"/>
        <v>2.5</v>
      </c>
      <c r="FO1369" s="76">
        <f t="shared" si="3730"/>
        <v>1</v>
      </c>
      <c r="FP1369" s="76">
        <f t="shared" si="3730"/>
        <v>1</v>
      </c>
      <c r="FQ1369" s="76">
        <f t="shared" si="3730"/>
        <v>0</v>
      </c>
      <c r="FR1369" s="76">
        <f t="shared" si="3730"/>
        <v>0</v>
      </c>
      <c r="FS1369" s="76">
        <f t="shared" si="3730"/>
        <v>0</v>
      </c>
      <c r="FT1369" s="142">
        <f t="shared" si="3730"/>
        <v>1.7</v>
      </c>
      <c r="FU1369" s="76">
        <f t="shared" si="3730"/>
        <v>2.5</v>
      </c>
      <c r="FV1369" s="142">
        <f t="shared" si="3730"/>
        <v>4.0999999999999996</v>
      </c>
      <c r="FW1369" s="76">
        <f t="shared" si="3730"/>
        <v>2</v>
      </c>
      <c r="FX1369" s="76">
        <f t="shared" si="3730"/>
        <v>1.1000000000000001</v>
      </c>
      <c r="FY1369" s="76">
        <f t="shared" si="3730"/>
        <v>2</v>
      </c>
      <c r="FZ1369" s="76">
        <f t="shared" si="3730"/>
        <v>2</v>
      </c>
      <c r="GA1369" s="166"/>
      <c r="GB1369" s="166"/>
      <c r="GC1369" s="153"/>
      <c r="GD1369" s="76">
        <f t="shared" ref="GD1369:HG1369" si="3731">GD1255+GD1267</f>
        <v>2</v>
      </c>
      <c r="GE1369" s="76">
        <f t="shared" si="3731"/>
        <v>3</v>
      </c>
      <c r="GF1369" s="76">
        <f t="shared" si="3731"/>
        <v>3</v>
      </c>
      <c r="GG1369" s="76">
        <f t="shared" si="3731"/>
        <v>0.8</v>
      </c>
      <c r="GH1369" s="142">
        <f t="shared" si="3731"/>
        <v>2.0499999999999998</v>
      </c>
      <c r="GI1369" s="142">
        <f t="shared" si="3731"/>
        <v>2.5</v>
      </c>
      <c r="GJ1369" s="142">
        <f t="shared" si="3731"/>
        <v>2.7</v>
      </c>
      <c r="GK1369" s="76">
        <f t="shared" si="3731"/>
        <v>0</v>
      </c>
      <c r="GL1369" s="76">
        <f t="shared" si="3731"/>
        <v>0</v>
      </c>
      <c r="GM1369" s="76">
        <f t="shared" si="3731"/>
        <v>0</v>
      </c>
      <c r="GN1369" s="76">
        <f t="shared" si="3731"/>
        <v>1</v>
      </c>
      <c r="GO1369" s="76">
        <f t="shared" si="3731"/>
        <v>1.5</v>
      </c>
      <c r="GP1369" s="76">
        <f t="shared" si="3731"/>
        <v>0.5</v>
      </c>
      <c r="GQ1369" s="76">
        <f t="shared" si="3731"/>
        <v>0</v>
      </c>
      <c r="GR1369" s="76">
        <f t="shared" si="3731"/>
        <v>0</v>
      </c>
      <c r="GS1369" s="76">
        <f t="shared" si="3731"/>
        <v>0</v>
      </c>
      <c r="GT1369" s="76">
        <f t="shared" si="3731"/>
        <v>0</v>
      </c>
      <c r="GU1369" s="76">
        <f t="shared" si="3731"/>
        <v>0.5</v>
      </c>
      <c r="GV1369" s="76">
        <f t="shared" si="3731"/>
        <v>0</v>
      </c>
      <c r="GW1369" s="76">
        <f t="shared" si="3731"/>
        <v>0</v>
      </c>
      <c r="GX1369" s="76">
        <f t="shared" si="3731"/>
        <v>0</v>
      </c>
      <c r="GY1369" s="76">
        <f t="shared" si="3731"/>
        <v>0</v>
      </c>
      <c r="GZ1369" s="76">
        <f t="shared" si="3731"/>
        <v>0.2</v>
      </c>
      <c r="HA1369" s="76">
        <f t="shared" si="3731"/>
        <v>0</v>
      </c>
      <c r="HB1369" s="76">
        <f t="shared" si="3731"/>
        <v>0</v>
      </c>
      <c r="HC1369" s="76">
        <f t="shared" si="3731"/>
        <v>0</v>
      </c>
      <c r="HD1369" s="76">
        <f t="shared" si="3731"/>
        <v>0</v>
      </c>
      <c r="HE1369" s="76">
        <f t="shared" si="3731"/>
        <v>0.5</v>
      </c>
      <c r="HF1369" s="76">
        <f t="shared" si="3731"/>
        <v>0.9</v>
      </c>
      <c r="HG1369" s="76">
        <f t="shared" si="3731"/>
        <v>0.9</v>
      </c>
      <c r="HH1369" s="151"/>
      <c r="HI1369" s="151"/>
      <c r="HJ1369" s="153"/>
      <c r="HK1369" s="142">
        <f t="shared" ref="HK1369:HR1369" si="3732">HK1255+HK1267</f>
        <v>0.25</v>
      </c>
      <c r="HL1369" s="142">
        <f t="shared" si="3732"/>
        <v>0.5</v>
      </c>
      <c r="HM1369" s="76">
        <f t="shared" si="3732"/>
        <v>0.8</v>
      </c>
      <c r="HN1369" s="76">
        <f t="shared" si="3732"/>
        <v>0</v>
      </c>
      <c r="HO1369" s="76">
        <f t="shared" si="3732"/>
        <v>0</v>
      </c>
      <c r="HP1369" s="76">
        <f t="shared" si="3732"/>
        <v>0</v>
      </c>
      <c r="HQ1369" s="76">
        <f t="shared" si="3732"/>
        <v>0</v>
      </c>
      <c r="HR1369" s="76">
        <f t="shared" si="3732"/>
        <v>0</v>
      </c>
      <c r="HS1369" s="76">
        <f t="shared" ref="HS1369:HZ1369" si="3733">HS1255+HS1267</f>
        <v>0</v>
      </c>
      <c r="HT1369" s="76">
        <f t="shared" si="3733"/>
        <v>0</v>
      </c>
      <c r="HU1369" s="76">
        <f t="shared" si="3733"/>
        <v>0</v>
      </c>
      <c r="HV1369" s="76">
        <f t="shared" si="3733"/>
        <v>0.25</v>
      </c>
      <c r="HW1369" s="76">
        <f t="shared" si="3733"/>
        <v>0</v>
      </c>
      <c r="HX1369" s="76">
        <f t="shared" si="3733"/>
        <v>0.84</v>
      </c>
      <c r="HY1369" s="76">
        <f t="shared" si="3733"/>
        <v>0.67</v>
      </c>
      <c r="HZ1369" s="76">
        <f t="shared" si="3733"/>
        <v>0</v>
      </c>
      <c r="IA1369" s="76">
        <f t="shared" ref="IA1369:IO1369" si="3734">IA1255+IA1267</f>
        <v>3.09</v>
      </c>
      <c r="IB1369" s="76">
        <f t="shared" si="3734"/>
        <v>0</v>
      </c>
      <c r="IC1369" s="76">
        <f t="shared" si="3734"/>
        <v>3.8000000000000003</v>
      </c>
      <c r="ID1369" s="76">
        <f t="shared" si="3734"/>
        <v>1</v>
      </c>
      <c r="IE1369" s="76">
        <f t="shared" si="3734"/>
        <v>2.1</v>
      </c>
      <c r="IF1369" s="76">
        <f t="shared" si="3734"/>
        <v>0.3</v>
      </c>
      <c r="IG1369" s="76">
        <f t="shared" si="3734"/>
        <v>0</v>
      </c>
      <c r="IH1369" s="76">
        <f t="shared" si="3734"/>
        <v>3.4000000000000004</v>
      </c>
      <c r="II1369" s="76">
        <f t="shared" si="3734"/>
        <v>1.5</v>
      </c>
      <c r="IJ1369" s="76">
        <f t="shared" si="3734"/>
        <v>1.6</v>
      </c>
      <c r="IK1369" s="76">
        <f t="shared" si="3734"/>
        <v>3.4</v>
      </c>
      <c r="IL1369" s="76">
        <f t="shared" si="3734"/>
        <v>0</v>
      </c>
      <c r="IM1369" s="76">
        <f t="shared" si="3734"/>
        <v>0</v>
      </c>
      <c r="IN1369" s="76">
        <f t="shared" si="3734"/>
        <v>1.3</v>
      </c>
      <c r="IO1369" s="76">
        <f t="shared" si="3734"/>
        <v>0</v>
      </c>
      <c r="IP1369" s="151"/>
      <c r="IQ1369" s="151"/>
      <c r="IR1369" s="153"/>
      <c r="IS1369" s="24"/>
      <c r="IT1369" s="24"/>
      <c r="IU1369" s="24"/>
      <c r="IV1369" s="24"/>
      <c r="IW1369" s="24"/>
      <c r="IX1369" s="24"/>
      <c r="IY1369" s="24"/>
      <c r="IZ1369" s="24"/>
      <c r="JA1369" s="24"/>
      <c r="JB1369" s="24"/>
      <c r="JC1369" s="24"/>
      <c r="JD1369" s="24"/>
      <c r="JE1369" s="24"/>
      <c r="JF1369" s="24"/>
      <c r="JG1369" s="24"/>
      <c r="JH1369" s="24"/>
      <c r="JI1369" s="24"/>
      <c r="JJ1369" s="24"/>
      <c r="JK1369" s="24"/>
      <c r="JL1369" s="24"/>
      <c r="JM1369" s="24"/>
      <c r="JN1369" s="24"/>
      <c r="JO1369" s="24"/>
      <c r="JP1369" s="24"/>
      <c r="JQ1369" s="24"/>
      <c r="JR1369" s="24"/>
      <c r="JS1369" s="24"/>
      <c r="JT1369" s="24"/>
      <c r="JU1369" s="25"/>
      <c r="JV1369" s="24"/>
      <c r="JW1369" s="151"/>
      <c r="JX1369" s="151"/>
      <c r="JY1369" s="153"/>
      <c r="JZ1369" s="24"/>
      <c r="KA1369" s="24"/>
      <c r="KB1369" s="24"/>
      <c r="KC1369" s="24"/>
      <c r="KD1369" s="24"/>
      <c r="KE1369" s="24"/>
      <c r="KF1369" s="24"/>
      <c r="KG1369" s="24"/>
      <c r="KH1369" s="24"/>
      <c r="KI1369" s="24"/>
      <c r="KJ1369" s="24"/>
      <c r="KK1369" s="24"/>
      <c r="KL1369" s="24"/>
      <c r="KM1369" s="24"/>
      <c r="KN1369" s="24"/>
      <c r="KO1369" s="24"/>
      <c r="KP1369" s="24"/>
      <c r="KQ1369" s="24"/>
      <c r="KR1369" s="24"/>
      <c r="KS1369" s="24"/>
      <c r="KT1369" s="24"/>
      <c r="KU1369" s="24"/>
      <c r="KV1369" s="24"/>
      <c r="KW1369" s="24"/>
      <c r="KX1369" s="24"/>
      <c r="KY1369" s="24"/>
      <c r="KZ1369" s="24"/>
      <c r="LA1369" s="24"/>
      <c r="LB1369" s="24"/>
      <c r="LC1369" s="24"/>
      <c r="LD1369" s="24"/>
      <c r="LE1369" s="151"/>
      <c r="LF1369" s="151"/>
      <c r="LG1369" s="153"/>
      <c r="LH1369" s="24"/>
      <c r="LI1369" s="24"/>
      <c r="LJ1369" s="24"/>
      <c r="LK1369" s="24"/>
      <c r="LL1369" s="24"/>
      <c r="LM1369" s="24"/>
      <c r="LN1369" s="24"/>
      <c r="LO1369" s="24"/>
      <c r="LP1369" s="24"/>
      <c r="LQ1369" s="24"/>
      <c r="LR1369" s="24"/>
      <c r="LS1369" s="24"/>
      <c r="LT1369" s="24"/>
      <c r="LU1369" s="24"/>
      <c r="LV1369" s="24"/>
      <c r="LW1369" s="24"/>
      <c r="LX1369" s="24"/>
      <c r="LY1369" s="24"/>
      <c r="LZ1369" s="24"/>
      <c r="MA1369" s="24"/>
      <c r="MB1369" s="24"/>
      <c r="MC1369" s="24"/>
      <c r="MD1369" s="24"/>
      <c r="ME1369" s="24"/>
      <c r="MF1369" s="24"/>
      <c r="MG1369" s="24"/>
      <c r="MH1369" s="24"/>
      <c r="MI1369" s="24"/>
      <c r="MJ1369" s="24"/>
      <c r="MK1369" s="24"/>
      <c r="ML1369" s="24"/>
    </row>
    <row r="1370" spans="1:350" ht="13.9" customHeight="1" outlineLevel="1" x14ac:dyDescent="0.2">
      <c r="A1370" s="185" t="s">
        <v>1191</v>
      </c>
      <c r="B1370" s="181" t="s">
        <v>1076</v>
      </c>
      <c r="C1370" s="154" t="s">
        <v>59</v>
      </c>
      <c r="D1370" s="154">
        <f>D1256+D1268</f>
        <v>53</v>
      </c>
      <c r="E1370" s="154">
        <f>E1256+E1268</f>
        <v>0</v>
      </c>
      <c r="F1370" s="154">
        <f>F1256+F1268</f>
        <v>53</v>
      </c>
      <c r="G1370" s="175" t="s">
        <v>1032</v>
      </c>
      <c r="H1370" s="170">
        <v>41659</v>
      </c>
      <c r="I1370" s="170">
        <v>41715</v>
      </c>
      <c r="J1370" s="154">
        <f ca="1">J1256+J1268</f>
        <v>53</v>
      </c>
      <c r="K1370" s="154">
        <f>K1256+K1268</f>
        <v>17</v>
      </c>
      <c r="L1370" s="172">
        <f ca="1">K1370/J1370</f>
        <v>0.32075471698113206</v>
      </c>
      <c r="M1370" s="172">
        <f>K1370/D1370</f>
        <v>0.32075471698113206</v>
      </c>
      <c r="N1370" s="177">
        <f ca="1">SUMIF(HK8:IO9,$O$5,HK1371:IO1371)-SUMIF(HK8:IO9,$Q$5,HK1371:IO1371)</f>
        <v>0</v>
      </c>
      <c r="O1370" s="156"/>
      <c r="P1370" s="16" t="s">
        <v>25</v>
      </c>
      <c r="Q1370" s="154">
        <f>Q1256+Q1268</f>
        <v>0</v>
      </c>
      <c r="R1370" s="154">
        <f>R1256+R1268</f>
        <v>0</v>
      </c>
      <c r="S1370" s="152" t="e">
        <f>R1370/Q1370</f>
        <v>#DIV/0!</v>
      </c>
      <c r="T1370" s="16">
        <f t="shared" ref="T1370:AW1370" si="3735">T1256+T1268</f>
        <v>0</v>
      </c>
      <c r="U1370" s="16">
        <f t="shared" si="3735"/>
        <v>0</v>
      </c>
      <c r="V1370" s="16">
        <f t="shared" si="3735"/>
        <v>0</v>
      </c>
      <c r="W1370" s="16">
        <f t="shared" si="3735"/>
        <v>0</v>
      </c>
      <c r="X1370" s="16">
        <f t="shared" si="3735"/>
        <v>0</v>
      </c>
      <c r="Y1370" s="16">
        <f t="shared" si="3735"/>
        <v>0</v>
      </c>
      <c r="Z1370" s="16">
        <f t="shared" si="3735"/>
        <v>0</v>
      </c>
      <c r="AA1370" s="16">
        <f t="shared" si="3735"/>
        <v>0</v>
      </c>
      <c r="AB1370" s="16">
        <f t="shared" si="3735"/>
        <v>0</v>
      </c>
      <c r="AC1370" s="16">
        <f t="shared" si="3735"/>
        <v>0</v>
      </c>
      <c r="AD1370" s="16">
        <f t="shared" si="3735"/>
        <v>0</v>
      </c>
      <c r="AE1370" s="16">
        <f t="shared" si="3735"/>
        <v>0</v>
      </c>
      <c r="AF1370" s="16">
        <f t="shared" si="3735"/>
        <v>0</v>
      </c>
      <c r="AG1370" s="16">
        <f t="shared" si="3735"/>
        <v>0</v>
      </c>
      <c r="AH1370" s="16">
        <f t="shared" si="3735"/>
        <v>0</v>
      </c>
      <c r="AI1370" s="16">
        <f t="shared" si="3735"/>
        <v>0</v>
      </c>
      <c r="AJ1370" s="16">
        <f t="shared" si="3735"/>
        <v>0</v>
      </c>
      <c r="AK1370" s="16">
        <f t="shared" si="3735"/>
        <v>0</v>
      </c>
      <c r="AL1370" s="16">
        <f t="shared" si="3735"/>
        <v>0</v>
      </c>
      <c r="AM1370" s="16">
        <f t="shared" si="3735"/>
        <v>0</v>
      </c>
      <c r="AN1370" s="16">
        <f t="shared" si="3735"/>
        <v>0</v>
      </c>
      <c r="AO1370" s="16">
        <f t="shared" si="3735"/>
        <v>0</v>
      </c>
      <c r="AP1370" s="16">
        <f t="shared" si="3735"/>
        <v>0</v>
      </c>
      <c r="AQ1370" s="16">
        <f t="shared" si="3735"/>
        <v>0</v>
      </c>
      <c r="AR1370" s="16">
        <f t="shared" si="3735"/>
        <v>0</v>
      </c>
      <c r="AS1370" s="16">
        <f t="shared" si="3735"/>
        <v>0</v>
      </c>
      <c r="AT1370" s="16">
        <f t="shared" si="3735"/>
        <v>0</v>
      </c>
      <c r="AU1370" s="16">
        <f t="shared" si="3735"/>
        <v>0</v>
      </c>
      <c r="AV1370" s="16">
        <f t="shared" si="3735"/>
        <v>0</v>
      </c>
      <c r="AW1370" s="16">
        <f t="shared" si="3735"/>
        <v>0</v>
      </c>
      <c r="AX1370" s="154">
        <f ca="1">AX1256+AX1268</f>
        <v>0</v>
      </c>
      <c r="AY1370" s="154">
        <f>AY1256+AY1268</f>
        <v>0</v>
      </c>
      <c r="AZ1370" s="152" t="e">
        <f ca="1">AY1370/AX1370</f>
        <v>#DIV/0!</v>
      </c>
      <c r="BA1370" s="16">
        <f t="shared" ref="BA1370:CE1370" si="3736">BA1256+BA1268</f>
        <v>0</v>
      </c>
      <c r="BB1370" s="16">
        <f t="shared" si="3736"/>
        <v>0</v>
      </c>
      <c r="BC1370" s="16">
        <f t="shared" si="3736"/>
        <v>0</v>
      </c>
      <c r="BD1370" s="16">
        <f t="shared" si="3736"/>
        <v>0</v>
      </c>
      <c r="BE1370" s="16">
        <f t="shared" si="3736"/>
        <v>0</v>
      </c>
      <c r="BF1370" s="16">
        <f t="shared" si="3736"/>
        <v>0</v>
      </c>
      <c r="BG1370" s="16">
        <f t="shared" si="3736"/>
        <v>0</v>
      </c>
      <c r="BH1370" s="16">
        <f t="shared" si="3736"/>
        <v>0</v>
      </c>
      <c r="BI1370" s="16">
        <f t="shared" si="3736"/>
        <v>0</v>
      </c>
      <c r="BJ1370" s="16">
        <f t="shared" si="3736"/>
        <v>0</v>
      </c>
      <c r="BK1370" s="16">
        <f t="shared" si="3736"/>
        <v>0</v>
      </c>
      <c r="BL1370" s="16">
        <f t="shared" si="3736"/>
        <v>0</v>
      </c>
      <c r="BM1370" s="16">
        <f t="shared" si="3736"/>
        <v>0</v>
      </c>
      <c r="BN1370" s="16">
        <f t="shared" si="3736"/>
        <v>0</v>
      </c>
      <c r="BO1370" s="16">
        <f t="shared" si="3736"/>
        <v>0</v>
      </c>
      <c r="BP1370" s="16">
        <f t="shared" si="3736"/>
        <v>0</v>
      </c>
      <c r="BQ1370" s="16">
        <f t="shared" si="3736"/>
        <v>0</v>
      </c>
      <c r="BR1370" s="16">
        <f t="shared" si="3736"/>
        <v>0</v>
      </c>
      <c r="BS1370" s="16">
        <f t="shared" si="3736"/>
        <v>0</v>
      </c>
      <c r="BT1370" s="16">
        <f t="shared" si="3736"/>
        <v>0</v>
      </c>
      <c r="BU1370" s="16">
        <f t="shared" si="3736"/>
        <v>0</v>
      </c>
      <c r="BV1370" s="16">
        <f t="shared" si="3736"/>
        <v>0</v>
      </c>
      <c r="BW1370" s="16">
        <f t="shared" si="3736"/>
        <v>0</v>
      </c>
      <c r="BX1370" s="16">
        <f t="shared" si="3736"/>
        <v>0</v>
      </c>
      <c r="BY1370" s="16">
        <f t="shared" si="3736"/>
        <v>0</v>
      </c>
      <c r="BZ1370" s="16">
        <f t="shared" si="3736"/>
        <v>0</v>
      </c>
      <c r="CA1370" s="16">
        <f t="shared" si="3736"/>
        <v>0</v>
      </c>
      <c r="CB1370" s="16">
        <f t="shared" si="3736"/>
        <v>0</v>
      </c>
      <c r="CC1370" s="16">
        <f t="shared" si="3736"/>
        <v>0</v>
      </c>
      <c r="CD1370" s="16">
        <f t="shared" si="3736"/>
        <v>0</v>
      </c>
      <c r="CE1370" s="16">
        <f t="shared" si="3736"/>
        <v>0</v>
      </c>
      <c r="CF1370" s="154">
        <f>CF1256+CF1268</f>
        <v>0</v>
      </c>
      <c r="CG1370" s="154">
        <f>CG1256+CG1268</f>
        <v>0</v>
      </c>
      <c r="CH1370" s="152" t="e">
        <f>CG1370/CF1370</f>
        <v>#DIV/0!</v>
      </c>
      <c r="CI1370" s="16">
        <f t="shared" ref="CI1370:DM1370" si="3737">CI1256+CI1268</f>
        <v>0</v>
      </c>
      <c r="CJ1370" s="16">
        <f t="shared" si="3737"/>
        <v>0</v>
      </c>
      <c r="CK1370" s="16">
        <f t="shared" si="3737"/>
        <v>0</v>
      </c>
      <c r="CL1370" s="16">
        <f t="shared" si="3737"/>
        <v>0</v>
      </c>
      <c r="CM1370" s="16">
        <f t="shared" si="3737"/>
        <v>0</v>
      </c>
      <c r="CN1370" s="16">
        <f t="shared" si="3737"/>
        <v>0</v>
      </c>
      <c r="CO1370" s="16">
        <f t="shared" si="3737"/>
        <v>0</v>
      </c>
      <c r="CP1370" s="101">
        <f t="shared" si="3737"/>
        <v>0</v>
      </c>
      <c r="CQ1370" s="101">
        <f t="shared" si="3737"/>
        <v>0</v>
      </c>
      <c r="CR1370" s="101">
        <f t="shared" si="3737"/>
        <v>0</v>
      </c>
      <c r="CS1370" s="101">
        <f t="shared" si="3737"/>
        <v>0</v>
      </c>
      <c r="CT1370" s="101">
        <f t="shared" si="3737"/>
        <v>0</v>
      </c>
      <c r="CU1370" s="101">
        <f t="shared" si="3737"/>
        <v>0</v>
      </c>
      <c r="CV1370" s="101">
        <f t="shared" si="3737"/>
        <v>0</v>
      </c>
      <c r="CW1370" s="16">
        <f t="shared" si="3737"/>
        <v>0</v>
      </c>
      <c r="CX1370" s="16">
        <f t="shared" si="3737"/>
        <v>0</v>
      </c>
      <c r="CY1370" s="16">
        <f t="shared" si="3737"/>
        <v>0</v>
      </c>
      <c r="CZ1370" s="16">
        <f t="shared" si="3737"/>
        <v>0</v>
      </c>
      <c r="DA1370" s="16">
        <f t="shared" si="3737"/>
        <v>0</v>
      </c>
      <c r="DB1370" s="16">
        <f t="shared" si="3737"/>
        <v>0</v>
      </c>
      <c r="DC1370" s="16">
        <f t="shared" si="3737"/>
        <v>0</v>
      </c>
      <c r="DD1370" s="16">
        <f t="shared" si="3737"/>
        <v>0</v>
      </c>
      <c r="DE1370" s="16">
        <f t="shared" si="3737"/>
        <v>0</v>
      </c>
      <c r="DF1370" s="16">
        <f t="shared" si="3737"/>
        <v>0</v>
      </c>
      <c r="DG1370" s="16">
        <f t="shared" si="3737"/>
        <v>0</v>
      </c>
      <c r="DH1370" s="16">
        <f t="shared" si="3737"/>
        <v>0</v>
      </c>
      <c r="DI1370" s="16">
        <f t="shared" si="3737"/>
        <v>0</v>
      </c>
      <c r="DJ1370" s="16">
        <f t="shared" si="3737"/>
        <v>0</v>
      </c>
      <c r="DK1370" s="16">
        <f t="shared" si="3737"/>
        <v>0</v>
      </c>
      <c r="DL1370" s="16">
        <f t="shared" si="3737"/>
        <v>0</v>
      </c>
      <c r="DM1370" s="16">
        <f t="shared" si="3737"/>
        <v>0</v>
      </c>
      <c r="DN1370" s="154">
        <f>DN1256+DN1268</f>
        <v>7</v>
      </c>
      <c r="DO1370" s="154">
        <f>DO1256+DO1268</f>
        <v>0</v>
      </c>
      <c r="DP1370" s="152">
        <f>DO1370/DN1370</f>
        <v>0</v>
      </c>
      <c r="DQ1370" s="16">
        <f t="shared" ref="DQ1370:ER1370" si="3738">DQ1256+DQ1268</f>
        <v>0</v>
      </c>
      <c r="DR1370" s="16">
        <f t="shared" si="3738"/>
        <v>0</v>
      </c>
      <c r="DS1370" s="16">
        <f t="shared" si="3738"/>
        <v>0</v>
      </c>
      <c r="DT1370" s="16">
        <f t="shared" si="3738"/>
        <v>0</v>
      </c>
      <c r="DU1370" s="16">
        <f t="shared" si="3738"/>
        <v>0</v>
      </c>
      <c r="DV1370" s="16">
        <f t="shared" si="3738"/>
        <v>0</v>
      </c>
      <c r="DW1370" s="16">
        <f t="shared" si="3738"/>
        <v>0</v>
      </c>
      <c r="DX1370" s="16">
        <f t="shared" si="3738"/>
        <v>0</v>
      </c>
      <c r="DY1370" s="16">
        <f t="shared" si="3738"/>
        <v>0</v>
      </c>
      <c r="DZ1370" s="16">
        <f t="shared" si="3738"/>
        <v>0</v>
      </c>
      <c r="EA1370" s="16">
        <f t="shared" si="3738"/>
        <v>0</v>
      </c>
      <c r="EB1370" s="16">
        <f t="shared" si="3738"/>
        <v>0</v>
      </c>
      <c r="EC1370" s="16">
        <f t="shared" si="3738"/>
        <v>0</v>
      </c>
      <c r="ED1370" s="16">
        <f t="shared" si="3738"/>
        <v>0</v>
      </c>
      <c r="EE1370" s="16">
        <f t="shared" si="3738"/>
        <v>0</v>
      </c>
      <c r="EF1370" s="16">
        <f t="shared" si="3738"/>
        <v>2</v>
      </c>
      <c r="EG1370" s="16">
        <f t="shared" si="3738"/>
        <v>0</v>
      </c>
      <c r="EH1370" s="16">
        <f t="shared" si="3738"/>
        <v>0</v>
      </c>
      <c r="EI1370" s="16">
        <f t="shared" si="3738"/>
        <v>0</v>
      </c>
      <c r="EJ1370" s="16">
        <f t="shared" si="3738"/>
        <v>0</v>
      </c>
      <c r="EK1370" s="16">
        <f t="shared" si="3738"/>
        <v>2</v>
      </c>
      <c r="EL1370" s="16">
        <f t="shared" si="3738"/>
        <v>0</v>
      </c>
      <c r="EM1370" s="16">
        <f t="shared" si="3738"/>
        <v>0</v>
      </c>
      <c r="EN1370" s="16">
        <f t="shared" si="3738"/>
        <v>0</v>
      </c>
      <c r="EO1370" s="16">
        <f t="shared" si="3738"/>
        <v>2</v>
      </c>
      <c r="EP1370" s="16">
        <f t="shared" si="3738"/>
        <v>0</v>
      </c>
      <c r="EQ1370" s="16">
        <f t="shared" si="3738"/>
        <v>1</v>
      </c>
      <c r="ER1370" s="16">
        <f t="shared" si="3738"/>
        <v>0</v>
      </c>
      <c r="ES1370" s="154">
        <f ca="1">ES1256+ES1268</f>
        <v>38</v>
      </c>
      <c r="ET1370" s="154">
        <f>ET1256+ET1268</f>
        <v>0</v>
      </c>
      <c r="EU1370" s="152">
        <f ca="1">ET1370/ES1370</f>
        <v>0</v>
      </c>
      <c r="EV1370" s="129">
        <f t="shared" ref="EV1370:FZ1370" si="3739">EV1256+EV1268</f>
        <v>2</v>
      </c>
      <c r="EW1370" s="67">
        <f t="shared" si="3739"/>
        <v>0</v>
      </c>
      <c r="EX1370" s="129">
        <f t="shared" si="3739"/>
        <v>2</v>
      </c>
      <c r="EY1370" s="129">
        <f t="shared" si="3739"/>
        <v>0</v>
      </c>
      <c r="EZ1370" s="129">
        <f t="shared" si="3739"/>
        <v>0</v>
      </c>
      <c r="FA1370" s="129">
        <f t="shared" si="3739"/>
        <v>4</v>
      </c>
      <c r="FB1370" s="129">
        <f t="shared" si="3739"/>
        <v>0</v>
      </c>
      <c r="FC1370" s="101">
        <f t="shared" si="3739"/>
        <v>0</v>
      </c>
      <c r="FD1370" s="101">
        <f t="shared" si="3739"/>
        <v>2</v>
      </c>
      <c r="FE1370" s="101">
        <f t="shared" si="3739"/>
        <v>0</v>
      </c>
      <c r="FF1370" s="101">
        <f t="shared" si="3739"/>
        <v>2</v>
      </c>
      <c r="FG1370" s="101">
        <f t="shared" si="3739"/>
        <v>2</v>
      </c>
      <c r="FH1370" s="101">
        <f t="shared" si="3739"/>
        <v>0</v>
      </c>
      <c r="FI1370" s="101">
        <f t="shared" si="3739"/>
        <v>2</v>
      </c>
      <c r="FJ1370" s="129">
        <f t="shared" si="3739"/>
        <v>2</v>
      </c>
      <c r="FK1370" s="129">
        <f t="shared" si="3739"/>
        <v>0</v>
      </c>
      <c r="FL1370" s="129">
        <f t="shared" si="3739"/>
        <v>2</v>
      </c>
      <c r="FM1370" s="129">
        <f t="shared" si="3739"/>
        <v>2</v>
      </c>
      <c r="FN1370" s="129">
        <f t="shared" si="3739"/>
        <v>0</v>
      </c>
      <c r="FO1370" s="129">
        <f t="shared" si="3739"/>
        <v>2</v>
      </c>
      <c r="FP1370" s="129">
        <f t="shared" si="3739"/>
        <v>2</v>
      </c>
      <c r="FQ1370" s="129">
        <f t="shared" si="3739"/>
        <v>0</v>
      </c>
      <c r="FR1370" s="129">
        <f t="shared" si="3739"/>
        <v>2</v>
      </c>
      <c r="FS1370" s="129">
        <f t="shared" si="3739"/>
        <v>2</v>
      </c>
      <c r="FT1370" s="129">
        <f t="shared" si="3739"/>
        <v>0</v>
      </c>
      <c r="FU1370" s="129">
        <f t="shared" si="3739"/>
        <v>2</v>
      </c>
      <c r="FV1370" s="129">
        <f t="shared" si="3739"/>
        <v>2</v>
      </c>
      <c r="FW1370" s="129">
        <f t="shared" si="3739"/>
        <v>0</v>
      </c>
      <c r="FX1370" s="129">
        <f t="shared" si="3739"/>
        <v>2</v>
      </c>
      <c r="FY1370" s="129">
        <f t="shared" si="3739"/>
        <v>2</v>
      </c>
      <c r="FZ1370" s="129">
        <f t="shared" si="3739"/>
        <v>0</v>
      </c>
      <c r="GA1370" s="154">
        <f ca="1">GA1256+GA1268</f>
        <v>8</v>
      </c>
      <c r="GB1370" s="154">
        <f>GB1256+GB1268</f>
        <v>10</v>
      </c>
      <c r="GC1370" s="152" t="e">
        <v>#DIV/0!</v>
      </c>
      <c r="GD1370" s="129">
        <f t="shared" ref="GD1370:HG1370" si="3740">GD1256+GD1268</f>
        <v>2</v>
      </c>
      <c r="GE1370" s="129">
        <f t="shared" si="3740"/>
        <v>2</v>
      </c>
      <c r="GF1370" s="129">
        <f t="shared" si="3740"/>
        <v>0</v>
      </c>
      <c r="GG1370" s="129">
        <f t="shared" si="3740"/>
        <v>0</v>
      </c>
      <c r="GH1370" s="129">
        <f t="shared" si="3740"/>
        <v>4</v>
      </c>
      <c r="GI1370" s="129">
        <f t="shared" si="3740"/>
        <v>0</v>
      </c>
      <c r="GJ1370" s="129">
        <f t="shared" si="3740"/>
        <v>0</v>
      </c>
      <c r="GK1370" s="129">
        <f t="shared" si="3740"/>
        <v>0</v>
      </c>
      <c r="GL1370" s="129">
        <f t="shared" si="3740"/>
        <v>0</v>
      </c>
      <c r="GM1370" s="129">
        <f t="shared" si="3740"/>
        <v>0</v>
      </c>
      <c r="GN1370" s="129">
        <f t="shared" si="3740"/>
        <v>0</v>
      </c>
      <c r="GO1370" s="129">
        <f t="shared" si="3740"/>
        <v>0</v>
      </c>
      <c r="GP1370" s="129">
        <f t="shared" si="3740"/>
        <v>0</v>
      </c>
      <c r="GQ1370" s="129">
        <f t="shared" si="3740"/>
        <v>0</v>
      </c>
      <c r="GR1370" s="129">
        <f t="shared" si="3740"/>
        <v>0</v>
      </c>
      <c r="GS1370" s="129">
        <f t="shared" si="3740"/>
        <v>0</v>
      </c>
      <c r="GT1370" s="129">
        <f t="shared" si="3740"/>
        <v>0</v>
      </c>
      <c r="GU1370" s="129">
        <f t="shared" si="3740"/>
        <v>0</v>
      </c>
      <c r="GV1370" s="129">
        <f t="shared" si="3740"/>
        <v>0</v>
      </c>
      <c r="GW1370" s="129">
        <f t="shared" si="3740"/>
        <v>0</v>
      </c>
      <c r="GX1370" s="129">
        <f t="shared" si="3740"/>
        <v>0</v>
      </c>
      <c r="GY1370" s="129">
        <f t="shared" si="3740"/>
        <v>0</v>
      </c>
      <c r="GZ1370" s="129">
        <f t="shared" si="3740"/>
        <v>0</v>
      </c>
      <c r="HA1370" s="129">
        <f t="shared" si="3740"/>
        <v>0</v>
      </c>
      <c r="HB1370" s="129">
        <f t="shared" si="3740"/>
        <v>0</v>
      </c>
      <c r="HC1370" s="129">
        <f t="shared" si="3740"/>
        <v>0</v>
      </c>
      <c r="HD1370" s="129">
        <f t="shared" si="3740"/>
        <v>0</v>
      </c>
      <c r="HE1370" s="129">
        <f t="shared" si="3740"/>
        <v>0</v>
      </c>
      <c r="HF1370" s="129">
        <f t="shared" si="3740"/>
        <v>0</v>
      </c>
      <c r="HG1370" s="129">
        <f t="shared" si="3740"/>
        <v>0</v>
      </c>
      <c r="HH1370" s="150"/>
      <c r="HI1370" s="150">
        <v>0</v>
      </c>
      <c r="HJ1370" s="152" t="e">
        <v>#DIV/0!</v>
      </c>
      <c r="HK1370" s="129">
        <f t="shared" ref="HK1370:HR1370" si="3741">HK1256+HK1268</f>
        <v>0</v>
      </c>
      <c r="HL1370" s="129">
        <f t="shared" si="3741"/>
        <v>0</v>
      </c>
      <c r="HM1370" s="129">
        <f t="shared" si="3741"/>
        <v>0</v>
      </c>
      <c r="HN1370" s="129">
        <f t="shared" si="3741"/>
        <v>0</v>
      </c>
      <c r="HO1370" s="129">
        <f t="shared" si="3741"/>
        <v>0</v>
      </c>
      <c r="HP1370" s="129">
        <f t="shared" si="3741"/>
        <v>0</v>
      </c>
      <c r="HQ1370" s="129">
        <f t="shared" si="3741"/>
        <v>0</v>
      </c>
      <c r="HR1370" s="129">
        <f t="shared" si="3741"/>
        <v>0</v>
      </c>
      <c r="HS1370" s="129">
        <f t="shared" ref="HS1370:HZ1370" si="3742">HS1256+HS1268</f>
        <v>0</v>
      </c>
      <c r="HT1370" s="129">
        <f t="shared" si="3742"/>
        <v>0</v>
      </c>
      <c r="HU1370" s="129">
        <f t="shared" si="3742"/>
        <v>0</v>
      </c>
      <c r="HV1370" s="129">
        <f t="shared" si="3742"/>
        <v>0</v>
      </c>
      <c r="HW1370" s="129">
        <f t="shared" si="3742"/>
        <v>0</v>
      </c>
      <c r="HX1370" s="129">
        <f t="shared" si="3742"/>
        <v>0</v>
      </c>
      <c r="HY1370" s="129">
        <f t="shared" si="3742"/>
        <v>0</v>
      </c>
      <c r="HZ1370" s="129">
        <f t="shared" si="3742"/>
        <v>0</v>
      </c>
      <c r="IA1370" s="129">
        <f t="shared" ref="IA1370:IO1370" si="3743">IA1256+IA1268</f>
        <v>0</v>
      </c>
      <c r="IB1370" s="129">
        <f t="shared" si="3743"/>
        <v>0</v>
      </c>
      <c r="IC1370" s="129">
        <f t="shared" si="3743"/>
        <v>0</v>
      </c>
      <c r="ID1370" s="129">
        <f t="shared" si="3743"/>
        <v>0</v>
      </c>
      <c r="IE1370" s="129">
        <f t="shared" si="3743"/>
        <v>0</v>
      </c>
      <c r="IF1370" s="129">
        <f t="shared" si="3743"/>
        <v>0</v>
      </c>
      <c r="IG1370" s="129">
        <f t="shared" si="3743"/>
        <v>0</v>
      </c>
      <c r="IH1370" s="129">
        <f t="shared" si="3743"/>
        <v>0</v>
      </c>
      <c r="II1370" s="129">
        <f t="shared" si="3743"/>
        <v>0</v>
      </c>
      <c r="IJ1370" s="129">
        <f t="shared" si="3743"/>
        <v>0</v>
      </c>
      <c r="IK1370" s="129">
        <f t="shared" si="3743"/>
        <v>0</v>
      </c>
      <c r="IL1370" s="129">
        <f t="shared" si="3743"/>
        <v>0</v>
      </c>
      <c r="IM1370" s="129">
        <f t="shared" si="3743"/>
        <v>0</v>
      </c>
      <c r="IN1370" s="129">
        <f t="shared" si="3743"/>
        <v>0</v>
      </c>
      <c r="IO1370" s="129">
        <f t="shared" si="3743"/>
        <v>0</v>
      </c>
      <c r="IP1370" s="150"/>
      <c r="IQ1370" s="150">
        <v>0</v>
      </c>
      <c r="IR1370" s="152" t="e">
        <v>#DIV/0!</v>
      </c>
      <c r="IS1370" s="16"/>
      <c r="IT1370" s="16"/>
      <c r="IU1370" s="16"/>
      <c r="IV1370" s="16"/>
      <c r="IW1370" s="16"/>
      <c r="IX1370" s="16"/>
      <c r="IY1370" s="16"/>
      <c r="IZ1370" s="16"/>
      <c r="JA1370" s="16"/>
      <c r="JB1370" s="16"/>
      <c r="JC1370" s="16"/>
      <c r="JD1370" s="16"/>
      <c r="JE1370" s="16"/>
      <c r="JF1370" s="16"/>
      <c r="JG1370" s="16"/>
      <c r="JH1370" s="16"/>
      <c r="JI1370" s="16"/>
      <c r="JJ1370" s="16"/>
      <c r="JK1370" s="16"/>
      <c r="JL1370" s="16"/>
      <c r="JM1370" s="16"/>
      <c r="JN1370" s="16"/>
      <c r="JO1370" s="16"/>
      <c r="JP1370" s="16"/>
      <c r="JQ1370" s="16"/>
      <c r="JR1370" s="16"/>
      <c r="JS1370" s="16"/>
      <c r="JT1370" s="16"/>
      <c r="JU1370" s="23"/>
      <c r="JV1370" s="16"/>
      <c r="JW1370" s="150"/>
      <c r="JX1370" s="150">
        <v>0</v>
      </c>
      <c r="JY1370" s="152" t="e">
        <v>#DIV/0!</v>
      </c>
      <c r="JZ1370" s="16"/>
      <c r="KA1370" s="16"/>
      <c r="KB1370" s="16"/>
      <c r="KC1370" s="16"/>
      <c r="KD1370" s="16"/>
      <c r="KE1370" s="16"/>
      <c r="KF1370" s="16"/>
      <c r="KG1370" s="16"/>
      <c r="KH1370" s="16"/>
      <c r="KI1370" s="16"/>
      <c r="KJ1370" s="16"/>
      <c r="KK1370" s="16"/>
      <c r="KL1370" s="16"/>
      <c r="KM1370" s="16"/>
      <c r="KN1370" s="16"/>
      <c r="KO1370" s="16"/>
      <c r="KP1370" s="16"/>
      <c r="KQ1370" s="16"/>
      <c r="KR1370" s="16"/>
      <c r="KS1370" s="16"/>
      <c r="KT1370" s="16"/>
      <c r="KU1370" s="16"/>
      <c r="KV1370" s="16"/>
      <c r="KW1370" s="16"/>
      <c r="KX1370" s="16"/>
      <c r="KY1370" s="16"/>
      <c r="KZ1370" s="16"/>
      <c r="LA1370" s="16"/>
      <c r="LB1370" s="16"/>
      <c r="LC1370" s="16"/>
      <c r="LD1370" s="16"/>
      <c r="LE1370" s="150"/>
      <c r="LF1370" s="150">
        <v>0</v>
      </c>
      <c r="LG1370" s="152" t="e">
        <v>#DIV/0!</v>
      </c>
      <c r="LH1370" s="16"/>
      <c r="LI1370" s="16"/>
      <c r="LJ1370" s="16"/>
      <c r="LK1370" s="16"/>
      <c r="LL1370" s="16"/>
      <c r="LM1370" s="16"/>
      <c r="LN1370" s="16"/>
      <c r="LO1370" s="16"/>
      <c r="LP1370" s="16"/>
      <c r="LQ1370" s="16"/>
      <c r="LR1370" s="16"/>
      <c r="LS1370" s="16"/>
      <c r="LT1370" s="16"/>
      <c r="LU1370" s="16"/>
      <c r="LV1370" s="16"/>
      <c r="LW1370" s="16"/>
      <c r="LX1370" s="16"/>
      <c r="LY1370" s="16"/>
      <c r="LZ1370" s="16"/>
      <c r="MA1370" s="16"/>
      <c r="MB1370" s="16"/>
      <c r="MC1370" s="16"/>
      <c r="MD1370" s="16"/>
      <c r="ME1370" s="16"/>
      <c r="MF1370" s="16"/>
      <c r="MG1370" s="16"/>
      <c r="MH1370" s="16"/>
      <c r="MI1370" s="16"/>
      <c r="MJ1370" s="16"/>
      <c r="MK1370" s="16"/>
      <c r="ML1370" s="16"/>
    </row>
    <row r="1371" spans="1:350" ht="13.9" customHeight="1" outlineLevel="1" x14ac:dyDescent="0.2">
      <c r="A1371" s="186"/>
      <c r="B1371" s="182"/>
      <c r="C1371" s="155"/>
      <c r="D1371" s="155"/>
      <c r="E1371" s="155"/>
      <c r="F1371" s="155"/>
      <c r="G1371" s="176"/>
      <c r="H1371" s="171"/>
      <c r="I1371" s="171"/>
      <c r="J1371" s="155"/>
      <c r="K1371" s="155"/>
      <c r="L1371" s="173"/>
      <c r="M1371" s="173"/>
      <c r="N1371" s="178"/>
      <c r="O1371" s="157"/>
      <c r="P1371" s="17" t="s">
        <v>26</v>
      </c>
      <c r="Q1371" s="155"/>
      <c r="R1371" s="155"/>
      <c r="S1371" s="153"/>
      <c r="T1371" s="76">
        <f t="shared" ref="T1371:AW1371" si="3744">T1257+T1269</f>
        <v>0</v>
      </c>
      <c r="U1371" s="76">
        <f t="shared" si="3744"/>
        <v>0</v>
      </c>
      <c r="V1371" s="76">
        <f t="shared" si="3744"/>
        <v>0</v>
      </c>
      <c r="W1371" s="76">
        <f t="shared" si="3744"/>
        <v>0</v>
      </c>
      <c r="X1371" s="76">
        <f t="shared" si="3744"/>
        <v>0</v>
      </c>
      <c r="Y1371" s="76">
        <f t="shared" si="3744"/>
        <v>0</v>
      </c>
      <c r="Z1371" s="76">
        <f t="shared" si="3744"/>
        <v>0</v>
      </c>
      <c r="AA1371" s="76">
        <f t="shared" si="3744"/>
        <v>0</v>
      </c>
      <c r="AB1371" s="76">
        <f t="shared" si="3744"/>
        <v>0</v>
      </c>
      <c r="AC1371" s="76">
        <f t="shared" si="3744"/>
        <v>0</v>
      </c>
      <c r="AD1371" s="76">
        <f t="shared" si="3744"/>
        <v>0</v>
      </c>
      <c r="AE1371" s="76">
        <f t="shared" si="3744"/>
        <v>0</v>
      </c>
      <c r="AF1371" s="76">
        <f t="shared" si="3744"/>
        <v>0</v>
      </c>
      <c r="AG1371" s="76">
        <f t="shared" si="3744"/>
        <v>0</v>
      </c>
      <c r="AH1371" s="76">
        <f t="shared" si="3744"/>
        <v>0</v>
      </c>
      <c r="AI1371" s="76">
        <f t="shared" si="3744"/>
        <v>0</v>
      </c>
      <c r="AJ1371" s="76">
        <f t="shared" si="3744"/>
        <v>0</v>
      </c>
      <c r="AK1371" s="76">
        <f t="shared" si="3744"/>
        <v>0</v>
      </c>
      <c r="AL1371" s="76">
        <f t="shared" si="3744"/>
        <v>0</v>
      </c>
      <c r="AM1371" s="76">
        <f t="shared" si="3744"/>
        <v>0</v>
      </c>
      <c r="AN1371" s="76">
        <f t="shared" si="3744"/>
        <v>0</v>
      </c>
      <c r="AO1371" s="76">
        <f t="shared" si="3744"/>
        <v>0</v>
      </c>
      <c r="AP1371" s="76">
        <f t="shared" si="3744"/>
        <v>0</v>
      </c>
      <c r="AQ1371" s="76">
        <f t="shared" si="3744"/>
        <v>0</v>
      </c>
      <c r="AR1371" s="76">
        <f t="shared" si="3744"/>
        <v>0</v>
      </c>
      <c r="AS1371" s="76">
        <f t="shared" si="3744"/>
        <v>0</v>
      </c>
      <c r="AT1371" s="76">
        <f t="shared" si="3744"/>
        <v>0</v>
      </c>
      <c r="AU1371" s="76">
        <f t="shared" si="3744"/>
        <v>0</v>
      </c>
      <c r="AV1371" s="76">
        <f t="shared" si="3744"/>
        <v>0</v>
      </c>
      <c r="AW1371" s="76">
        <f t="shared" si="3744"/>
        <v>0</v>
      </c>
      <c r="AX1371" s="155"/>
      <c r="AY1371" s="155"/>
      <c r="AZ1371" s="153"/>
      <c r="BA1371" s="76">
        <f t="shared" ref="BA1371:CE1371" si="3745">BA1257+BA1269</f>
        <v>0</v>
      </c>
      <c r="BB1371" s="76">
        <f t="shared" si="3745"/>
        <v>0</v>
      </c>
      <c r="BC1371" s="76">
        <f t="shared" si="3745"/>
        <v>0</v>
      </c>
      <c r="BD1371" s="76">
        <f t="shared" si="3745"/>
        <v>0</v>
      </c>
      <c r="BE1371" s="76">
        <f t="shared" si="3745"/>
        <v>0</v>
      </c>
      <c r="BF1371" s="76">
        <f t="shared" si="3745"/>
        <v>0</v>
      </c>
      <c r="BG1371" s="76">
        <f t="shared" si="3745"/>
        <v>0</v>
      </c>
      <c r="BH1371" s="76">
        <f t="shared" si="3745"/>
        <v>0</v>
      </c>
      <c r="BI1371" s="76">
        <f t="shared" si="3745"/>
        <v>0</v>
      </c>
      <c r="BJ1371" s="76">
        <f t="shared" si="3745"/>
        <v>0</v>
      </c>
      <c r="BK1371" s="76">
        <f t="shared" si="3745"/>
        <v>0</v>
      </c>
      <c r="BL1371" s="76">
        <f t="shared" si="3745"/>
        <v>0</v>
      </c>
      <c r="BM1371" s="76">
        <f t="shared" si="3745"/>
        <v>0</v>
      </c>
      <c r="BN1371" s="76">
        <f t="shared" si="3745"/>
        <v>0</v>
      </c>
      <c r="BO1371" s="76">
        <f t="shared" si="3745"/>
        <v>0</v>
      </c>
      <c r="BP1371" s="76">
        <f t="shared" si="3745"/>
        <v>0</v>
      </c>
      <c r="BQ1371" s="76">
        <f t="shared" si="3745"/>
        <v>0</v>
      </c>
      <c r="BR1371" s="76">
        <f t="shared" si="3745"/>
        <v>0</v>
      </c>
      <c r="BS1371" s="76">
        <f t="shared" si="3745"/>
        <v>0</v>
      </c>
      <c r="BT1371" s="76">
        <f t="shared" si="3745"/>
        <v>0</v>
      </c>
      <c r="BU1371" s="76">
        <f t="shared" si="3745"/>
        <v>0</v>
      </c>
      <c r="BV1371" s="76">
        <f t="shared" si="3745"/>
        <v>0</v>
      </c>
      <c r="BW1371" s="76">
        <f t="shared" si="3745"/>
        <v>0</v>
      </c>
      <c r="BX1371" s="76">
        <f t="shared" si="3745"/>
        <v>0</v>
      </c>
      <c r="BY1371" s="76">
        <f t="shared" si="3745"/>
        <v>0</v>
      </c>
      <c r="BZ1371" s="76">
        <f t="shared" si="3745"/>
        <v>0</v>
      </c>
      <c r="CA1371" s="76">
        <f t="shared" si="3745"/>
        <v>0</v>
      </c>
      <c r="CB1371" s="76">
        <f t="shared" si="3745"/>
        <v>0</v>
      </c>
      <c r="CC1371" s="76">
        <f t="shared" si="3745"/>
        <v>0</v>
      </c>
      <c r="CD1371" s="76">
        <f t="shared" si="3745"/>
        <v>0</v>
      </c>
      <c r="CE1371" s="76">
        <f t="shared" si="3745"/>
        <v>0</v>
      </c>
      <c r="CF1371" s="155"/>
      <c r="CG1371" s="155"/>
      <c r="CH1371" s="153"/>
      <c r="CI1371" s="76">
        <f t="shared" ref="CI1371:DM1371" si="3746">CI1257+CI1269</f>
        <v>0</v>
      </c>
      <c r="CJ1371" s="76">
        <f t="shared" si="3746"/>
        <v>0</v>
      </c>
      <c r="CK1371" s="76">
        <f t="shared" si="3746"/>
        <v>0</v>
      </c>
      <c r="CL1371" s="76">
        <f t="shared" si="3746"/>
        <v>0</v>
      </c>
      <c r="CM1371" s="76">
        <f t="shared" si="3746"/>
        <v>0</v>
      </c>
      <c r="CN1371" s="76">
        <f t="shared" si="3746"/>
        <v>0</v>
      </c>
      <c r="CO1371" s="76">
        <f t="shared" si="3746"/>
        <v>0</v>
      </c>
      <c r="CP1371" s="100">
        <f t="shared" si="3746"/>
        <v>0</v>
      </c>
      <c r="CQ1371" s="100">
        <f t="shared" si="3746"/>
        <v>0</v>
      </c>
      <c r="CR1371" s="100">
        <f t="shared" si="3746"/>
        <v>0</v>
      </c>
      <c r="CS1371" s="100">
        <f t="shared" si="3746"/>
        <v>0</v>
      </c>
      <c r="CT1371" s="100">
        <f t="shared" si="3746"/>
        <v>0</v>
      </c>
      <c r="CU1371" s="100">
        <f t="shared" si="3746"/>
        <v>0</v>
      </c>
      <c r="CV1371" s="100">
        <f t="shared" si="3746"/>
        <v>0</v>
      </c>
      <c r="CW1371" s="76">
        <f t="shared" si="3746"/>
        <v>0</v>
      </c>
      <c r="CX1371" s="76">
        <f t="shared" si="3746"/>
        <v>0</v>
      </c>
      <c r="CY1371" s="76">
        <f t="shared" si="3746"/>
        <v>0</v>
      </c>
      <c r="CZ1371" s="76">
        <f t="shared" si="3746"/>
        <v>0</v>
      </c>
      <c r="DA1371" s="76">
        <f t="shared" si="3746"/>
        <v>0</v>
      </c>
      <c r="DB1371" s="76">
        <f t="shared" si="3746"/>
        <v>0</v>
      </c>
      <c r="DC1371" s="76">
        <f t="shared" si="3746"/>
        <v>0</v>
      </c>
      <c r="DD1371" s="76">
        <f t="shared" si="3746"/>
        <v>0</v>
      </c>
      <c r="DE1371" s="76">
        <f t="shared" si="3746"/>
        <v>0</v>
      </c>
      <c r="DF1371" s="76">
        <f t="shared" si="3746"/>
        <v>0</v>
      </c>
      <c r="DG1371" s="76">
        <f t="shared" si="3746"/>
        <v>0</v>
      </c>
      <c r="DH1371" s="76">
        <f t="shared" si="3746"/>
        <v>0</v>
      </c>
      <c r="DI1371" s="76">
        <f t="shared" si="3746"/>
        <v>0</v>
      </c>
      <c r="DJ1371" s="76">
        <f t="shared" si="3746"/>
        <v>0</v>
      </c>
      <c r="DK1371" s="76">
        <f t="shared" si="3746"/>
        <v>0</v>
      </c>
      <c r="DL1371" s="76">
        <f t="shared" si="3746"/>
        <v>0</v>
      </c>
      <c r="DM1371" s="76">
        <f t="shared" si="3746"/>
        <v>0</v>
      </c>
      <c r="DN1371" s="155"/>
      <c r="DO1371" s="155"/>
      <c r="DP1371" s="153"/>
      <c r="DQ1371" s="76">
        <f t="shared" ref="DQ1371:ER1371" si="3747">DQ1257+DQ1269</f>
        <v>0</v>
      </c>
      <c r="DR1371" s="76">
        <f t="shared" si="3747"/>
        <v>0</v>
      </c>
      <c r="DS1371" s="76">
        <f t="shared" si="3747"/>
        <v>0</v>
      </c>
      <c r="DT1371" s="76">
        <f t="shared" si="3747"/>
        <v>0</v>
      </c>
      <c r="DU1371" s="76">
        <f t="shared" si="3747"/>
        <v>0</v>
      </c>
      <c r="DV1371" s="76">
        <f t="shared" si="3747"/>
        <v>0</v>
      </c>
      <c r="DW1371" s="76">
        <f t="shared" si="3747"/>
        <v>0</v>
      </c>
      <c r="DX1371" s="76">
        <f t="shared" si="3747"/>
        <v>0</v>
      </c>
      <c r="DY1371" s="76">
        <f t="shared" si="3747"/>
        <v>0</v>
      </c>
      <c r="DZ1371" s="76">
        <f t="shared" si="3747"/>
        <v>0</v>
      </c>
      <c r="EA1371" s="76">
        <f t="shared" si="3747"/>
        <v>0</v>
      </c>
      <c r="EB1371" s="76">
        <f t="shared" si="3747"/>
        <v>0</v>
      </c>
      <c r="EC1371" s="76">
        <f t="shared" si="3747"/>
        <v>0</v>
      </c>
      <c r="ED1371" s="76">
        <f t="shared" si="3747"/>
        <v>0</v>
      </c>
      <c r="EE1371" s="76">
        <f t="shared" si="3747"/>
        <v>0</v>
      </c>
      <c r="EF1371" s="76">
        <f t="shared" si="3747"/>
        <v>0</v>
      </c>
      <c r="EG1371" s="76">
        <f t="shared" si="3747"/>
        <v>0</v>
      </c>
      <c r="EH1371" s="76">
        <f t="shared" si="3747"/>
        <v>0</v>
      </c>
      <c r="EI1371" s="76">
        <f t="shared" si="3747"/>
        <v>0</v>
      </c>
      <c r="EJ1371" s="76">
        <f t="shared" si="3747"/>
        <v>0</v>
      </c>
      <c r="EK1371" s="76">
        <f t="shared" si="3747"/>
        <v>0</v>
      </c>
      <c r="EL1371" s="76">
        <f t="shared" si="3747"/>
        <v>0</v>
      </c>
      <c r="EM1371" s="76">
        <f t="shared" si="3747"/>
        <v>0</v>
      </c>
      <c r="EN1371" s="76">
        <f t="shared" si="3747"/>
        <v>0</v>
      </c>
      <c r="EO1371" s="76">
        <f t="shared" si="3747"/>
        <v>0</v>
      </c>
      <c r="EP1371" s="76">
        <f t="shared" si="3747"/>
        <v>0</v>
      </c>
      <c r="EQ1371" s="76">
        <f t="shared" si="3747"/>
        <v>0</v>
      </c>
      <c r="ER1371" s="76">
        <f t="shared" si="3747"/>
        <v>0</v>
      </c>
      <c r="ES1371" s="155"/>
      <c r="ET1371" s="155"/>
      <c r="EU1371" s="153"/>
      <c r="EV1371" s="76">
        <f t="shared" ref="EV1371:FZ1371" si="3748">EV1257+EV1269</f>
        <v>0</v>
      </c>
      <c r="EW1371" s="125">
        <f t="shared" si="3748"/>
        <v>0</v>
      </c>
      <c r="EX1371" s="76">
        <f t="shared" si="3748"/>
        <v>0</v>
      </c>
      <c r="EY1371" s="76">
        <f t="shared" si="3748"/>
        <v>0</v>
      </c>
      <c r="EZ1371" s="76">
        <f t="shared" si="3748"/>
        <v>0</v>
      </c>
      <c r="FA1371" s="76">
        <f t="shared" si="3748"/>
        <v>0</v>
      </c>
      <c r="FB1371" s="76">
        <f t="shared" si="3748"/>
        <v>0</v>
      </c>
      <c r="FC1371" s="100">
        <f t="shared" si="3748"/>
        <v>0</v>
      </c>
      <c r="FD1371" s="100">
        <f t="shared" si="3748"/>
        <v>0</v>
      </c>
      <c r="FE1371" s="100">
        <f t="shared" si="3748"/>
        <v>0</v>
      </c>
      <c r="FF1371" s="100">
        <f t="shared" si="3748"/>
        <v>0</v>
      </c>
      <c r="FG1371" s="100">
        <f t="shared" si="3748"/>
        <v>0</v>
      </c>
      <c r="FH1371" s="100">
        <f t="shared" si="3748"/>
        <v>0</v>
      </c>
      <c r="FI1371" s="100">
        <f t="shared" si="3748"/>
        <v>0</v>
      </c>
      <c r="FJ1371" s="76">
        <f t="shared" si="3748"/>
        <v>0</v>
      </c>
      <c r="FK1371" s="76">
        <f t="shared" si="3748"/>
        <v>0</v>
      </c>
      <c r="FL1371" s="76">
        <f t="shared" si="3748"/>
        <v>0</v>
      </c>
      <c r="FM1371" s="76">
        <f t="shared" si="3748"/>
        <v>0</v>
      </c>
      <c r="FN1371" s="76">
        <f t="shared" si="3748"/>
        <v>0</v>
      </c>
      <c r="FO1371" s="76">
        <f t="shared" si="3748"/>
        <v>0</v>
      </c>
      <c r="FP1371" s="76">
        <f t="shared" si="3748"/>
        <v>0</v>
      </c>
      <c r="FQ1371" s="76">
        <f t="shared" si="3748"/>
        <v>0</v>
      </c>
      <c r="FR1371" s="76">
        <f t="shared" si="3748"/>
        <v>0</v>
      </c>
      <c r="FS1371" s="76">
        <f t="shared" si="3748"/>
        <v>0</v>
      </c>
      <c r="FT1371" s="76">
        <f t="shared" si="3748"/>
        <v>0</v>
      </c>
      <c r="FU1371" s="76">
        <f t="shared" si="3748"/>
        <v>0</v>
      </c>
      <c r="FV1371" s="76">
        <f t="shared" si="3748"/>
        <v>0</v>
      </c>
      <c r="FW1371" s="76">
        <f t="shared" si="3748"/>
        <v>0</v>
      </c>
      <c r="FX1371" s="76">
        <f t="shared" si="3748"/>
        <v>0</v>
      </c>
      <c r="FY1371" s="76">
        <f t="shared" si="3748"/>
        <v>0</v>
      </c>
      <c r="FZ1371" s="76">
        <f t="shared" si="3748"/>
        <v>0</v>
      </c>
      <c r="GA1371" s="155"/>
      <c r="GB1371" s="155"/>
      <c r="GC1371" s="153"/>
      <c r="GD1371" s="76">
        <f t="shared" ref="GD1371:HG1371" si="3749">GD1257+GD1269</f>
        <v>0</v>
      </c>
      <c r="GE1371" s="76">
        <f t="shared" si="3749"/>
        <v>0</v>
      </c>
      <c r="GF1371" s="76">
        <f t="shared" si="3749"/>
        <v>0</v>
      </c>
      <c r="GG1371" s="76">
        <f t="shared" si="3749"/>
        <v>0</v>
      </c>
      <c r="GH1371" s="76">
        <f t="shared" si="3749"/>
        <v>0</v>
      </c>
      <c r="GI1371" s="76">
        <f t="shared" si="3749"/>
        <v>0</v>
      </c>
      <c r="GJ1371" s="76">
        <f t="shared" si="3749"/>
        <v>0</v>
      </c>
      <c r="GK1371" s="76">
        <f t="shared" si="3749"/>
        <v>0</v>
      </c>
      <c r="GL1371" s="76">
        <f t="shared" si="3749"/>
        <v>0</v>
      </c>
      <c r="GM1371" s="76">
        <f t="shared" si="3749"/>
        <v>0</v>
      </c>
      <c r="GN1371" s="76">
        <f t="shared" si="3749"/>
        <v>2</v>
      </c>
      <c r="GO1371" s="141">
        <f t="shared" si="3749"/>
        <v>3</v>
      </c>
      <c r="GP1371" s="76">
        <f t="shared" si="3749"/>
        <v>3</v>
      </c>
      <c r="GQ1371" s="76">
        <f t="shared" si="3749"/>
        <v>1</v>
      </c>
      <c r="GR1371" s="76">
        <f t="shared" si="3749"/>
        <v>0</v>
      </c>
      <c r="GS1371" s="141">
        <f t="shared" si="3749"/>
        <v>1</v>
      </c>
      <c r="GT1371" s="76">
        <f t="shared" si="3749"/>
        <v>0</v>
      </c>
      <c r="GU1371" s="76">
        <f t="shared" si="3749"/>
        <v>0</v>
      </c>
      <c r="GV1371" s="76">
        <f t="shared" si="3749"/>
        <v>0</v>
      </c>
      <c r="GW1371" s="76">
        <f t="shared" si="3749"/>
        <v>0</v>
      </c>
      <c r="GX1371" s="76">
        <f t="shared" si="3749"/>
        <v>0</v>
      </c>
      <c r="GY1371" s="76">
        <f t="shared" si="3749"/>
        <v>0</v>
      </c>
      <c r="GZ1371" s="76">
        <f t="shared" si="3749"/>
        <v>0</v>
      </c>
      <c r="HA1371" s="76">
        <f t="shared" si="3749"/>
        <v>0</v>
      </c>
      <c r="HB1371" s="76">
        <f t="shared" si="3749"/>
        <v>0</v>
      </c>
      <c r="HC1371" s="76">
        <f t="shared" si="3749"/>
        <v>0</v>
      </c>
      <c r="HD1371" s="76">
        <f t="shared" si="3749"/>
        <v>0</v>
      </c>
      <c r="HE1371" s="76">
        <f t="shared" si="3749"/>
        <v>0</v>
      </c>
      <c r="HF1371" s="76">
        <f t="shared" si="3749"/>
        <v>0</v>
      </c>
      <c r="HG1371" s="76">
        <f t="shared" si="3749"/>
        <v>0</v>
      </c>
      <c r="HH1371" s="151"/>
      <c r="HI1371" s="151"/>
      <c r="HJ1371" s="153"/>
      <c r="HK1371" s="76">
        <f t="shared" ref="HK1371:HR1371" si="3750">HK1257+HK1269</f>
        <v>3</v>
      </c>
      <c r="HL1371" s="76">
        <f t="shared" si="3750"/>
        <v>1</v>
      </c>
      <c r="HM1371" s="76">
        <f t="shared" si="3750"/>
        <v>3</v>
      </c>
      <c r="HN1371" s="76">
        <f t="shared" si="3750"/>
        <v>0</v>
      </c>
      <c r="HO1371" s="76">
        <f t="shared" si="3750"/>
        <v>0</v>
      </c>
      <c r="HP1371" s="76">
        <f t="shared" si="3750"/>
        <v>0</v>
      </c>
      <c r="HQ1371" s="76">
        <f t="shared" si="3750"/>
        <v>0</v>
      </c>
      <c r="HR1371" s="76">
        <f t="shared" si="3750"/>
        <v>0</v>
      </c>
      <c r="HS1371" s="76">
        <f t="shared" ref="HS1371:HZ1371" si="3751">HS1257+HS1269</f>
        <v>0</v>
      </c>
      <c r="HT1371" s="76">
        <f t="shared" si="3751"/>
        <v>0</v>
      </c>
      <c r="HU1371" s="76">
        <f t="shared" si="3751"/>
        <v>0</v>
      </c>
      <c r="HV1371" s="76">
        <f t="shared" si="3751"/>
        <v>0</v>
      </c>
      <c r="HW1371" s="76">
        <f t="shared" si="3751"/>
        <v>0</v>
      </c>
      <c r="HX1371" s="76">
        <f t="shared" si="3751"/>
        <v>0</v>
      </c>
      <c r="HY1371" s="76">
        <f t="shared" si="3751"/>
        <v>0</v>
      </c>
      <c r="HZ1371" s="76">
        <f t="shared" si="3751"/>
        <v>0</v>
      </c>
      <c r="IA1371" s="76">
        <f t="shared" ref="IA1371:IO1371" si="3752">IA1257+IA1269</f>
        <v>0</v>
      </c>
      <c r="IB1371" s="76">
        <f t="shared" si="3752"/>
        <v>0</v>
      </c>
      <c r="IC1371" s="76">
        <f t="shared" si="3752"/>
        <v>0</v>
      </c>
      <c r="ID1371" s="76">
        <f t="shared" si="3752"/>
        <v>0</v>
      </c>
      <c r="IE1371" s="76">
        <f t="shared" si="3752"/>
        <v>0</v>
      </c>
      <c r="IF1371" s="76">
        <f t="shared" si="3752"/>
        <v>0</v>
      </c>
      <c r="IG1371" s="76">
        <f t="shared" si="3752"/>
        <v>0</v>
      </c>
      <c r="IH1371" s="76">
        <f t="shared" si="3752"/>
        <v>0</v>
      </c>
      <c r="II1371" s="76">
        <f t="shared" si="3752"/>
        <v>0</v>
      </c>
      <c r="IJ1371" s="76">
        <f t="shared" si="3752"/>
        <v>0</v>
      </c>
      <c r="IK1371" s="76">
        <f t="shared" si="3752"/>
        <v>0</v>
      </c>
      <c r="IL1371" s="76">
        <f t="shared" si="3752"/>
        <v>0</v>
      </c>
      <c r="IM1371" s="76">
        <f t="shared" si="3752"/>
        <v>0</v>
      </c>
      <c r="IN1371" s="76">
        <f t="shared" si="3752"/>
        <v>0</v>
      </c>
      <c r="IO1371" s="76">
        <f t="shared" si="3752"/>
        <v>0</v>
      </c>
      <c r="IP1371" s="151"/>
      <c r="IQ1371" s="151"/>
      <c r="IR1371" s="153"/>
      <c r="IS1371" s="24"/>
      <c r="IT1371" s="24"/>
      <c r="IU1371" s="24"/>
      <c r="IV1371" s="24"/>
      <c r="IW1371" s="24"/>
      <c r="IX1371" s="24"/>
      <c r="IY1371" s="24"/>
      <c r="IZ1371" s="24"/>
      <c r="JA1371" s="24"/>
      <c r="JB1371" s="24"/>
      <c r="JC1371" s="24"/>
      <c r="JD1371" s="24"/>
      <c r="JE1371" s="24"/>
      <c r="JF1371" s="24"/>
      <c r="JG1371" s="24"/>
      <c r="JH1371" s="24"/>
      <c r="JI1371" s="24"/>
      <c r="JJ1371" s="24"/>
      <c r="JK1371" s="24"/>
      <c r="JL1371" s="24"/>
      <c r="JM1371" s="24"/>
      <c r="JN1371" s="24"/>
      <c r="JO1371" s="24"/>
      <c r="JP1371" s="24"/>
      <c r="JQ1371" s="24"/>
      <c r="JR1371" s="24"/>
      <c r="JS1371" s="24"/>
      <c r="JT1371" s="24"/>
      <c r="JU1371" s="25"/>
      <c r="JV1371" s="24"/>
      <c r="JW1371" s="151"/>
      <c r="JX1371" s="151"/>
      <c r="JY1371" s="153"/>
      <c r="JZ1371" s="24"/>
      <c r="KA1371" s="24"/>
      <c r="KB1371" s="24"/>
      <c r="KC1371" s="24"/>
      <c r="KD1371" s="24"/>
      <c r="KE1371" s="24"/>
      <c r="KF1371" s="24"/>
      <c r="KG1371" s="24"/>
      <c r="KH1371" s="24"/>
      <c r="KI1371" s="24"/>
      <c r="KJ1371" s="24"/>
      <c r="KK1371" s="24"/>
      <c r="KL1371" s="24"/>
      <c r="KM1371" s="24"/>
      <c r="KN1371" s="24"/>
      <c r="KO1371" s="24"/>
      <c r="KP1371" s="24"/>
      <c r="KQ1371" s="24"/>
      <c r="KR1371" s="24"/>
      <c r="KS1371" s="24"/>
      <c r="KT1371" s="24"/>
      <c r="KU1371" s="24"/>
      <c r="KV1371" s="24"/>
      <c r="KW1371" s="24"/>
      <c r="KX1371" s="24"/>
      <c r="KY1371" s="24"/>
      <c r="KZ1371" s="24"/>
      <c r="LA1371" s="24"/>
      <c r="LB1371" s="24"/>
      <c r="LC1371" s="24"/>
      <c r="LD1371" s="24"/>
      <c r="LE1371" s="151"/>
      <c r="LF1371" s="151"/>
      <c r="LG1371" s="153"/>
      <c r="LH1371" s="24"/>
      <c r="LI1371" s="24"/>
      <c r="LJ1371" s="24"/>
      <c r="LK1371" s="24"/>
      <c r="LL1371" s="24"/>
      <c r="LM1371" s="24"/>
      <c r="LN1371" s="24"/>
      <c r="LO1371" s="24"/>
      <c r="LP1371" s="24"/>
      <c r="LQ1371" s="24"/>
      <c r="LR1371" s="24"/>
      <c r="LS1371" s="24"/>
      <c r="LT1371" s="24"/>
      <c r="LU1371" s="24"/>
      <c r="LV1371" s="24"/>
      <c r="LW1371" s="24"/>
      <c r="LX1371" s="24"/>
      <c r="LY1371" s="24"/>
      <c r="LZ1371" s="24"/>
      <c r="MA1371" s="24"/>
      <c r="MB1371" s="24"/>
      <c r="MC1371" s="24"/>
      <c r="MD1371" s="24"/>
      <c r="ME1371" s="24"/>
      <c r="MF1371" s="24"/>
      <c r="MG1371" s="24"/>
      <c r="MH1371" s="24"/>
      <c r="MI1371" s="24"/>
      <c r="MJ1371" s="24"/>
      <c r="MK1371" s="24"/>
      <c r="ML1371" s="24"/>
    </row>
    <row r="1372" spans="1:350" ht="15.75" x14ac:dyDescent="0.2">
      <c r="H1372" s="49"/>
    </row>
  </sheetData>
  <autoFilter ref="B10:B1329" xr:uid="{00000000-0009-0000-0000-000000000000}"/>
  <mergeCells count="65950">
    <mergeCell ref="A3:B3"/>
    <mergeCell ref="E1276:E1277"/>
    <mergeCell ref="E1278:E1279"/>
    <mergeCell ref="I1248:I1249"/>
    <mergeCell ref="H1280:H1281"/>
    <mergeCell ref="I1280:I1281"/>
    <mergeCell ref="H1272:H1273"/>
    <mergeCell ref="M1270:M1271"/>
    <mergeCell ref="O1270:O1271"/>
    <mergeCell ref="N1284:N1285"/>
    <mergeCell ref="M1282:M1283"/>
    <mergeCell ref="F1272:F1273"/>
    <mergeCell ref="I1282:I1283"/>
    <mergeCell ref="I1272:I1273"/>
    <mergeCell ref="G1284:G1285"/>
    <mergeCell ref="G1182:G1183"/>
    <mergeCell ref="H1182:H1183"/>
    <mergeCell ref="I1182:I1183"/>
    <mergeCell ref="A1230:A1231"/>
    <mergeCell ref="B1230:B1231"/>
    <mergeCell ref="C1230:C1231"/>
    <mergeCell ref="D1230:D1231"/>
    <mergeCell ref="E1230:E1231"/>
    <mergeCell ref="G1198:G1199"/>
    <mergeCell ref="G1200:G1201"/>
    <mergeCell ref="G1202:G1203"/>
    <mergeCell ref="G1204:G1205"/>
    <mergeCell ref="A1192:A1193"/>
    <mergeCell ref="B1192:B1193"/>
    <mergeCell ref="C1192:C1193"/>
    <mergeCell ref="D1192:D1193"/>
    <mergeCell ref="A1212:A1213"/>
    <mergeCell ref="B1212:B1213"/>
    <mergeCell ref="C1212:C1213"/>
    <mergeCell ref="E1266:E1267"/>
    <mergeCell ref="F1278:F1279"/>
    <mergeCell ref="F1282:F1283"/>
    <mergeCell ref="N1250:N1251"/>
    <mergeCell ref="M1272:M1273"/>
    <mergeCell ref="J1282:J1283"/>
    <mergeCell ref="F1256:F1257"/>
    <mergeCell ref="G1278:G1279"/>
    <mergeCell ref="O1266:O1267"/>
    <mergeCell ref="O1248:O1249"/>
    <mergeCell ref="I1228:I1229"/>
    <mergeCell ref="F1266:F1267"/>
    <mergeCell ref="O1256:O1257"/>
    <mergeCell ref="K1252:K1253"/>
    <mergeCell ref="F1270:F1271"/>
    <mergeCell ref="G1254:G1255"/>
    <mergeCell ref="M1250:M1251"/>
    <mergeCell ref="H1260:H1261"/>
    <mergeCell ref="H1262:H1263"/>
    <mergeCell ref="I1262:I1263"/>
    <mergeCell ref="I1252:I1253"/>
    <mergeCell ref="N1244:N1245"/>
    <mergeCell ref="O1262:O1263"/>
    <mergeCell ref="O1252:O1253"/>
    <mergeCell ref="N1242:N1243"/>
    <mergeCell ref="H1250:H1251"/>
    <mergeCell ref="L1272:L1273"/>
    <mergeCell ref="O1244:O1245"/>
    <mergeCell ref="E1242:E1243"/>
    <mergeCell ref="K1232:K1233"/>
    <mergeCell ref="II1333:II1334"/>
    <mergeCell ref="IJ1333:IJ1334"/>
    <mergeCell ref="IK1333:IK1334"/>
    <mergeCell ref="IL1333:IL1334"/>
    <mergeCell ref="IM1333:IM1334"/>
    <mergeCell ref="IN1333:IN1334"/>
    <mergeCell ref="IO1333:IO1334"/>
    <mergeCell ref="HH1333:HJ1333"/>
    <mergeCell ref="HH1334:HH1335"/>
    <mergeCell ref="HI1334:HI1335"/>
    <mergeCell ref="HJ1334:HJ1335"/>
    <mergeCell ref="R1280:R1281"/>
    <mergeCell ref="G1264:G1265"/>
    <mergeCell ref="K1238:K1239"/>
    <mergeCell ref="H1256:H1257"/>
    <mergeCell ref="J1242:J1243"/>
    <mergeCell ref="G1250:G1251"/>
    <mergeCell ref="J1258:J1259"/>
    <mergeCell ref="L1238:L1239"/>
    <mergeCell ref="G1246:G1247"/>
    <mergeCell ref="N1234:N1235"/>
    <mergeCell ref="N1266:N1267"/>
    <mergeCell ref="ET1246:ET1247"/>
    <mergeCell ref="EC1246:EC1247"/>
    <mergeCell ref="ED1246:ED1247"/>
    <mergeCell ref="FX1234:FX1235"/>
    <mergeCell ref="HB1246:HB1247"/>
    <mergeCell ref="GB1254:GB1255"/>
    <mergeCell ref="FN1258:FN1259"/>
    <mergeCell ref="EV1258:EV1259"/>
    <mergeCell ref="GA1252:GA1253"/>
    <mergeCell ref="GA1254:GA1255"/>
    <mergeCell ref="EI1258:EI1259"/>
    <mergeCell ref="EO1258:EO1259"/>
    <mergeCell ref="FH1258:FH1259"/>
    <mergeCell ref="FU1258:FU1259"/>
    <mergeCell ref="GA1258:GA1259"/>
    <mergeCell ref="FS1258:FS1259"/>
    <mergeCell ref="FP1258:FP1259"/>
    <mergeCell ref="GC1236:GC1237"/>
    <mergeCell ref="FY1258:FY1259"/>
    <mergeCell ref="GR1234:GR1235"/>
    <mergeCell ref="GT1234:GT1235"/>
    <mergeCell ref="GU1234:GU1235"/>
    <mergeCell ref="HB1234:HB1235"/>
    <mergeCell ref="HE1234:HE1235"/>
    <mergeCell ref="HC1234:HC1235"/>
    <mergeCell ref="GX1234:GX1235"/>
    <mergeCell ref="HH1266:HH1267"/>
    <mergeCell ref="HH1268:HH1269"/>
    <mergeCell ref="GS1246:GS1247"/>
    <mergeCell ref="HH1270:HH1271"/>
    <mergeCell ref="O1264:O1265"/>
    <mergeCell ref="Q1268:Q1269"/>
    <mergeCell ref="O1278:O1279"/>
    <mergeCell ref="P1258:P1259"/>
    <mergeCell ref="R1242:R1243"/>
    <mergeCell ref="Q1242:Q1243"/>
    <mergeCell ref="O1240:O1241"/>
    <mergeCell ref="O1250:O1251"/>
    <mergeCell ref="J1268:J1269"/>
    <mergeCell ref="K1268:K1269"/>
    <mergeCell ref="H1244:H1245"/>
    <mergeCell ref="J1248:J1249"/>
    <mergeCell ref="H1246:H1247"/>
    <mergeCell ref="O1272:O1273"/>
    <mergeCell ref="M1258:M1259"/>
    <mergeCell ref="N1258:N1259"/>
    <mergeCell ref="M1262:M1263"/>
    <mergeCell ref="P1246:P1247"/>
    <mergeCell ref="K1246:K1247"/>
    <mergeCell ref="L1258:L1259"/>
    <mergeCell ref="K1250:K1251"/>
    <mergeCell ref="J1276:J1277"/>
    <mergeCell ref="M1276:M1277"/>
    <mergeCell ref="J1272:J1273"/>
    <mergeCell ref="M1274:M1275"/>
    <mergeCell ref="F1264:F1265"/>
    <mergeCell ref="F1238:F1239"/>
    <mergeCell ref="J1278:J1279"/>
    <mergeCell ref="M1278:M1279"/>
    <mergeCell ref="G1276:G1277"/>
    <mergeCell ref="J1270:J1271"/>
    <mergeCell ref="N1264:N1265"/>
    <mergeCell ref="M1260:M1261"/>
    <mergeCell ref="L1240:L1241"/>
    <mergeCell ref="O1242:O1243"/>
    <mergeCell ref="M1244:M1245"/>
    <mergeCell ref="L1242:L1243"/>
    <mergeCell ref="R1262:R1263"/>
    <mergeCell ref="R1248:R1249"/>
    <mergeCell ref="N1272:N1273"/>
    <mergeCell ref="K1262:K1263"/>
    <mergeCell ref="O1268:O1269"/>
    <mergeCell ref="H1270:H1271"/>
    <mergeCell ref="M1268:M1269"/>
    <mergeCell ref="N1268:N1269"/>
    <mergeCell ref="L1276:L1277"/>
    <mergeCell ref="N1270:N1271"/>
    <mergeCell ref="O1260:O1261"/>
    <mergeCell ref="J1256:J1257"/>
    <mergeCell ref="Q1250:Q1251"/>
    <mergeCell ref="E1212:E1213"/>
    <mergeCell ref="G1244:G1245"/>
    <mergeCell ref="G1274:G1275"/>
    <mergeCell ref="M1266:M1267"/>
    <mergeCell ref="E1220:E1221"/>
    <mergeCell ref="G1270:G1271"/>
    <mergeCell ref="H1294:H1295"/>
    <mergeCell ref="I1260:I1261"/>
    <mergeCell ref="J1260:J1261"/>
    <mergeCell ref="L1294:L1295"/>
    <mergeCell ref="E1226:E1227"/>
    <mergeCell ref="E1214:E1215"/>
    <mergeCell ref="J1234:J1235"/>
    <mergeCell ref="J1224:J1225"/>
    <mergeCell ref="J1262:J1263"/>
    <mergeCell ref="E1282:E1283"/>
    <mergeCell ref="E1238:E1239"/>
    <mergeCell ref="I1266:I1267"/>
    <mergeCell ref="I1244:I1245"/>
    <mergeCell ref="J1250:J1251"/>
    <mergeCell ref="H1238:H1239"/>
    <mergeCell ref="G1242:G1243"/>
    <mergeCell ref="E1252:E1253"/>
    <mergeCell ref="E1256:E1257"/>
    <mergeCell ref="F1242:F1243"/>
    <mergeCell ref="G1228:G1229"/>
    <mergeCell ref="H1228:H1229"/>
    <mergeCell ref="F1258:F1259"/>
    <mergeCell ref="G1252:G1253"/>
    <mergeCell ref="H1230:H1231"/>
    <mergeCell ref="I1264:I1265"/>
    <mergeCell ref="K1264:K1265"/>
    <mergeCell ref="J1228:J1229"/>
    <mergeCell ref="E1250:E1251"/>
    <mergeCell ref="E1246:E1247"/>
    <mergeCell ref="L1252:L1253"/>
    <mergeCell ref="K1242:K1243"/>
    <mergeCell ref="K1266:K1267"/>
    <mergeCell ref="I1258:I1259"/>
    <mergeCell ref="E1264:E1265"/>
    <mergeCell ref="M1264:M1265"/>
    <mergeCell ref="K1260:K1261"/>
    <mergeCell ref="J1280:J1281"/>
    <mergeCell ref="K1248:K1249"/>
    <mergeCell ref="L1248:L1249"/>
    <mergeCell ref="F1262:F1263"/>
    <mergeCell ref="L1250:L1251"/>
    <mergeCell ref="H1266:H1267"/>
    <mergeCell ref="F1254:F1255"/>
    <mergeCell ref="I1254:I1255"/>
    <mergeCell ref="J1264:J1265"/>
    <mergeCell ref="L1266:L1267"/>
    <mergeCell ref="G1256:G1257"/>
    <mergeCell ref="F1246:F1247"/>
    <mergeCell ref="G1262:G1263"/>
    <mergeCell ref="F1260:F1261"/>
    <mergeCell ref="I1240:I1241"/>
    <mergeCell ref="J1236:J1237"/>
    <mergeCell ref="F1268:F1269"/>
    <mergeCell ref="M1246:M1247"/>
    <mergeCell ref="I1278:I1279"/>
    <mergeCell ref="I1270:I1271"/>
    <mergeCell ref="I1276:I1277"/>
    <mergeCell ref="L1278:L1279"/>
    <mergeCell ref="L1220:L1221"/>
    <mergeCell ref="K1214:K1215"/>
    <mergeCell ref="K1210:K1211"/>
    <mergeCell ref="N1214:N1215"/>
    <mergeCell ref="H1240:H1241"/>
    <mergeCell ref="G1248:G1249"/>
    <mergeCell ref="K1258:K1259"/>
    <mergeCell ref="H1254:H1255"/>
    <mergeCell ref="H1258:H1259"/>
    <mergeCell ref="H1252:H1253"/>
    <mergeCell ref="I1224:I1225"/>
    <mergeCell ref="G1224:G1225"/>
    <mergeCell ref="N1218:N1219"/>
    <mergeCell ref="M1236:M1237"/>
    <mergeCell ref="L1232:L1233"/>
    <mergeCell ref="G1232:G1233"/>
    <mergeCell ref="N1232:N1233"/>
    <mergeCell ref="H1218:H1219"/>
    <mergeCell ref="I1220:I1221"/>
    <mergeCell ref="N1246:N1247"/>
    <mergeCell ref="N1256:N1257"/>
    <mergeCell ref="H1226:H1227"/>
    <mergeCell ref="G1226:G1227"/>
    <mergeCell ref="K1216:K1217"/>
    <mergeCell ref="I1210:I1211"/>
    <mergeCell ref="H1222:H1223"/>
    <mergeCell ref="K1222:K1223"/>
    <mergeCell ref="N1236:N1237"/>
    <mergeCell ref="M1256:M1257"/>
    <mergeCell ref="J1238:J1239"/>
    <mergeCell ref="M1242:M1243"/>
    <mergeCell ref="G1234:G1235"/>
    <mergeCell ref="G1236:G1237"/>
    <mergeCell ref="G1220:G1221"/>
    <mergeCell ref="L1218:L1219"/>
    <mergeCell ref="M1252:M1253"/>
    <mergeCell ref="N1222:N1223"/>
    <mergeCell ref="N1248:N1249"/>
    <mergeCell ref="M1220:M1221"/>
    <mergeCell ref="I1218:I1219"/>
    <mergeCell ref="I1216:I1217"/>
    <mergeCell ref="L1216:L1217"/>
    <mergeCell ref="M1218:M1219"/>
    <mergeCell ref="L1244:L1245"/>
    <mergeCell ref="J1240:J1241"/>
    <mergeCell ref="M1248:M1249"/>
    <mergeCell ref="J1244:J1245"/>
    <mergeCell ref="K1244:K1245"/>
    <mergeCell ref="M1238:M1239"/>
    <mergeCell ref="J1252:J1253"/>
    <mergeCell ref="K1256:K1257"/>
    <mergeCell ref="K1240:K1241"/>
    <mergeCell ref="J1214:J1215"/>
    <mergeCell ref="I1238:I1239"/>
    <mergeCell ref="L1246:L1247"/>
    <mergeCell ref="J1246:J1247"/>
    <mergeCell ref="L1236:L1237"/>
    <mergeCell ref="I1222:I1223"/>
    <mergeCell ref="K1234:K1235"/>
    <mergeCell ref="H1242:H1243"/>
    <mergeCell ref="K1230:K1231"/>
    <mergeCell ref="J1254:J1255"/>
    <mergeCell ref="K1254:K1255"/>
    <mergeCell ref="L1254:L1255"/>
    <mergeCell ref="E1222:E1223"/>
    <mergeCell ref="L1224:L1225"/>
    <mergeCell ref="N1240:N1241"/>
    <mergeCell ref="K1236:K1237"/>
    <mergeCell ref="J1226:J1227"/>
    <mergeCell ref="M1230:M1231"/>
    <mergeCell ref="M1226:M1227"/>
    <mergeCell ref="I1226:I1227"/>
    <mergeCell ref="L1226:L1227"/>
    <mergeCell ref="F1228:F1229"/>
    <mergeCell ref="P1234:P1235"/>
    <mergeCell ref="M1234:M1235"/>
    <mergeCell ref="F1232:F1233"/>
    <mergeCell ref="H1224:H1225"/>
    <mergeCell ref="F1244:F1245"/>
    <mergeCell ref="O1234:O1235"/>
    <mergeCell ref="R1234:R1235"/>
    <mergeCell ref="G1238:G1239"/>
    <mergeCell ref="L1230:L1231"/>
    <mergeCell ref="M1224:M1225"/>
    <mergeCell ref="J1222:J1223"/>
    <mergeCell ref="N1252:N1253"/>
    <mergeCell ref="K1228:K1229"/>
    <mergeCell ref="I1234:I1235"/>
    <mergeCell ref="E1254:E1255"/>
    <mergeCell ref="N1238:N1239"/>
    <mergeCell ref="F1240:F1241"/>
    <mergeCell ref="L1234:L1235"/>
    <mergeCell ref="I1250:I1251"/>
    <mergeCell ref="E1240:E1241"/>
    <mergeCell ref="G1266:G1267"/>
    <mergeCell ref="F1250:F1251"/>
    <mergeCell ref="I1246:I1247"/>
    <mergeCell ref="E1244:E1245"/>
    <mergeCell ref="L1264:L1265"/>
    <mergeCell ref="N1254:N1255"/>
    <mergeCell ref="I1256:I1257"/>
    <mergeCell ref="H1248:H1249"/>
    <mergeCell ref="N1228:N1229"/>
    <mergeCell ref="M1240:M1241"/>
    <mergeCell ref="I1232:I1233"/>
    <mergeCell ref="H1232:H1233"/>
    <mergeCell ref="I1242:I1243"/>
    <mergeCell ref="H1264:H1265"/>
    <mergeCell ref="G1260:G1261"/>
    <mergeCell ref="G1240:G1241"/>
    <mergeCell ref="I1236:I1237"/>
    <mergeCell ref="O1224:O1225"/>
    <mergeCell ref="O1222:O1223"/>
    <mergeCell ref="G1258:G1259"/>
    <mergeCell ref="R1222:R1223"/>
    <mergeCell ref="R1228:R1229"/>
    <mergeCell ref="N1260:N1261"/>
    <mergeCell ref="L1256:L1257"/>
    <mergeCell ref="F1230:F1231"/>
    <mergeCell ref="F1252:F1253"/>
    <mergeCell ref="J1266:J1267"/>
    <mergeCell ref="E1224:E1225"/>
    <mergeCell ref="E1258:E1259"/>
    <mergeCell ref="E1248:E1249"/>
    <mergeCell ref="E1236:E1237"/>
    <mergeCell ref="R1238:R1239"/>
    <mergeCell ref="O1238:O1239"/>
    <mergeCell ref="O1254:O1255"/>
    <mergeCell ref="F1210:F1211"/>
    <mergeCell ref="G1216:G1217"/>
    <mergeCell ref="G1212:G1213"/>
    <mergeCell ref="F1208:F1209"/>
    <mergeCell ref="K1208:K1209"/>
    <mergeCell ref="L1206:L1207"/>
    <mergeCell ref="O1230:O1231"/>
    <mergeCell ref="L1228:L1229"/>
    <mergeCell ref="G1222:G1223"/>
    <mergeCell ref="O1236:O1237"/>
    <mergeCell ref="O1216:O1217"/>
    <mergeCell ref="J1232:J1233"/>
    <mergeCell ref="O1232:O1233"/>
    <mergeCell ref="E1218:E1219"/>
    <mergeCell ref="K1206:K1207"/>
    <mergeCell ref="L1208:L1209"/>
    <mergeCell ref="H1236:H1237"/>
    <mergeCell ref="J1202:J1203"/>
    <mergeCell ref="F1234:F1235"/>
    <mergeCell ref="N1224:N1225"/>
    <mergeCell ref="N1226:N1227"/>
    <mergeCell ref="N1220:N1221"/>
    <mergeCell ref="O1212:O1213"/>
    <mergeCell ref="J1216:J1217"/>
    <mergeCell ref="F1214:F1215"/>
    <mergeCell ref="G1230:G1231"/>
    <mergeCell ref="F1236:F1237"/>
    <mergeCell ref="H1234:H1235"/>
    <mergeCell ref="G1210:G1211"/>
    <mergeCell ref="L1222:L1223"/>
    <mergeCell ref="O1214:O1215"/>
    <mergeCell ref="H1216:H1217"/>
    <mergeCell ref="J1220:J1221"/>
    <mergeCell ref="K1220:K1221"/>
    <mergeCell ref="J1218:J1219"/>
    <mergeCell ref="E1208:E1209"/>
    <mergeCell ref="E1210:E1211"/>
    <mergeCell ref="O1218:O1219"/>
    <mergeCell ref="F1220:F1221"/>
    <mergeCell ref="K1224:K1225"/>
    <mergeCell ref="J1230:J1231"/>
    <mergeCell ref="K1204:K1205"/>
    <mergeCell ref="E1232:E1233"/>
    <mergeCell ref="E1234:E1235"/>
    <mergeCell ref="L1210:L1211"/>
    <mergeCell ref="O1228:O1229"/>
    <mergeCell ref="H1208:H1209"/>
    <mergeCell ref="O1210:O1211"/>
    <mergeCell ref="M1232:M1233"/>
    <mergeCell ref="M1228:M1229"/>
    <mergeCell ref="F1226:F1227"/>
    <mergeCell ref="F1224:F1225"/>
    <mergeCell ref="E1228:E1229"/>
    <mergeCell ref="M1216:M1217"/>
    <mergeCell ref="M1214:M1215"/>
    <mergeCell ref="K1218:K1219"/>
    <mergeCell ref="H1212:H1213"/>
    <mergeCell ref="N1210:N1211"/>
    <mergeCell ref="F1222:F1223"/>
    <mergeCell ref="F1202:F1203"/>
    <mergeCell ref="I1230:I1231"/>
    <mergeCell ref="M1222:M1223"/>
    <mergeCell ref="K1226:K1227"/>
    <mergeCell ref="H1220:H1221"/>
    <mergeCell ref="F1180:F1181"/>
    <mergeCell ref="H1186:H1187"/>
    <mergeCell ref="I1186:I1187"/>
    <mergeCell ref="N1190:N1191"/>
    <mergeCell ref="H1190:H1191"/>
    <mergeCell ref="F1206:F1207"/>
    <mergeCell ref="G1192:G1193"/>
    <mergeCell ref="M1210:M1211"/>
    <mergeCell ref="E1202:E1203"/>
    <mergeCell ref="G1194:G1195"/>
    <mergeCell ref="L1196:L1197"/>
    <mergeCell ref="K1194:K1195"/>
    <mergeCell ref="L1194:L1195"/>
    <mergeCell ref="Q1198:Q1199"/>
    <mergeCell ref="H1214:H1215"/>
    <mergeCell ref="J1212:J1213"/>
    <mergeCell ref="K1212:K1213"/>
    <mergeCell ref="I1212:I1213"/>
    <mergeCell ref="F1216:F1217"/>
    <mergeCell ref="L1212:L1213"/>
    <mergeCell ref="N1216:N1217"/>
    <mergeCell ref="E1216:E1217"/>
    <mergeCell ref="E1180:E1181"/>
    <mergeCell ref="I1214:I1215"/>
    <mergeCell ref="Q1186:Q1187"/>
    <mergeCell ref="M1180:M1181"/>
    <mergeCell ref="N1180:N1181"/>
    <mergeCell ref="Q1212:Q1213"/>
    <mergeCell ref="N1200:N1201"/>
    <mergeCell ref="O1200:O1201"/>
    <mergeCell ref="L1214:L1215"/>
    <mergeCell ref="Q1188:Q1189"/>
    <mergeCell ref="Q1192:Q1193"/>
    <mergeCell ref="J1200:J1201"/>
    <mergeCell ref="K1200:K1201"/>
    <mergeCell ref="M1212:M1213"/>
    <mergeCell ref="H1210:H1211"/>
    <mergeCell ref="J1204:J1205"/>
    <mergeCell ref="M1208:M1209"/>
    <mergeCell ref="G1206:G1207"/>
    <mergeCell ref="G1196:G1197"/>
    <mergeCell ref="H1204:H1205"/>
    <mergeCell ref="L1202:L1203"/>
    <mergeCell ref="Q1180:Q1181"/>
    <mergeCell ref="F1212:F1213"/>
    <mergeCell ref="N1212:N1213"/>
    <mergeCell ref="M1188:M1189"/>
    <mergeCell ref="I1206:I1207"/>
    <mergeCell ref="I1198:I1199"/>
    <mergeCell ref="J1190:J1191"/>
    <mergeCell ref="H1206:H1207"/>
    <mergeCell ref="L1184:L1185"/>
    <mergeCell ref="O1184:O1185"/>
    <mergeCell ref="J1192:J1193"/>
    <mergeCell ref="O1204:O1205"/>
    <mergeCell ref="K1190:K1191"/>
    <mergeCell ref="F1188:F1189"/>
    <mergeCell ref="I1190:I1191"/>
    <mergeCell ref="O1192:O1193"/>
    <mergeCell ref="K1202:K1203"/>
    <mergeCell ref="J1198:J1199"/>
    <mergeCell ref="G1214:G1215"/>
    <mergeCell ref="J1210:J1211"/>
    <mergeCell ref="H1188:H1189"/>
    <mergeCell ref="G1178:G1179"/>
    <mergeCell ref="E1182:E1183"/>
    <mergeCell ref="F1178:F1179"/>
    <mergeCell ref="M1178:M1179"/>
    <mergeCell ref="O1178:O1179"/>
    <mergeCell ref="M1182:M1183"/>
    <mergeCell ref="E1188:E1189"/>
    <mergeCell ref="K1178:K1179"/>
    <mergeCell ref="O1180:O1181"/>
    <mergeCell ref="E1192:E1193"/>
    <mergeCell ref="F1194:F1195"/>
    <mergeCell ref="N1194:N1195"/>
    <mergeCell ref="N1182:N1183"/>
    <mergeCell ref="J1186:J1187"/>
    <mergeCell ref="M1206:M1207"/>
    <mergeCell ref="O1182:O1183"/>
    <mergeCell ref="E1200:E1201"/>
    <mergeCell ref="E1204:E1205"/>
    <mergeCell ref="J1182:J1183"/>
    <mergeCell ref="L1182:L1183"/>
    <mergeCell ref="K1182:K1183"/>
    <mergeCell ref="K1192:K1193"/>
    <mergeCell ref="I1192:I1193"/>
    <mergeCell ref="G1184:G1185"/>
    <mergeCell ref="E1198:E1199"/>
    <mergeCell ref="E1190:E1191"/>
    <mergeCell ref="E1196:E1197"/>
    <mergeCell ref="E1194:E1195"/>
    <mergeCell ref="L1188:L1189"/>
    <mergeCell ref="M1194:M1195"/>
    <mergeCell ref="I1204:I1205"/>
    <mergeCell ref="M1204:M1205"/>
    <mergeCell ref="N1202:N1203"/>
    <mergeCell ref="F1182:F1183"/>
    <mergeCell ref="M1192:M1193"/>
    <mergeCell ref="L1204:L1205"/>
    <mergeCell ref="J1180:J1181"/>
    <mergeCell ref="K1180:K1181"/>
    <mergeCell ref="H1180:H1181"/>
    <mergeCell ref="L1180:L1181"/>
    <mergeCell ref="M1196:M1197"/>
    <mergeCell ref="J1196:J1197"/>
    <mergeCell ref="M1190:M1191"/>
    <mergeCell ref="F1196:F1197"/>
    <mergeCell ref="O1198:O1199"/>
    <mergeCell ref="I1200:I1201"/>
    <mergeCell ref="I1180:I1181"/>
    <mergeCell ref="E1178:E1179"/>
    <mergeCell ref="F1204:F1205"/>
    <mergeCell ref="K1184:K1185"/>
    <mergeCell ref="E1186:E1187"/>
    <mergeCell ref="E1184:E1185"/>
    <mergeCell ref="E1206:E1207"/>
    <mergeCell ref="H1184:H1185"/>
    <mergeCell ref="J1178:J1179"/>
    <mergeCell ref="N1188:N1189"/>
    <mergeCell ref="M1186:M1187"/>
    <mergeCell ref="N1192:N1193"/>
    <mergeCell ref="N1196:N1197"/>
    <mergeCell ref="G1180:G1181"/>
    <mergeCell ref="G1190:G1191"/>
    <mergeCell ref="F1198:F1199"/>
    <mergeCell ref="G1186:G1187"/>
    <mergeCell ref="J1194:J1195"/>
    <mergeCell ref="P1210:P1211"/>
    <mergeCell ref="BQ1194:BQ1195"/>
    <mergeCell ref="CB1194:CB1195"/>
    <mergeCell ref="O1208:O1209"/>
    <mergeCell ref="J1208:J1209"/>
    <mergeCell ref="AZ1208:AZ1209"/>
    <mergeCell ref="S1214:S1215"/>
    <mergeCell ref="S1210:S1211"/>
    <mergeCell ref="R1212:R1213"/>
    <mergeCell ref="G1218:G1219"/>
    <mergeCell ref="R1216:R1217"/>
    <mergeCell ref="BI1194:BI1195"/>
    <mergeCell ref="N1184:N1185"/>
    <mergeCell ref="I1196:I1197"/>
    <mergeCell ref="P1194:P1195"/>
    <mergeCell ref="BC1194:BC1195"/>
    <mergeCell ref="BB1194:BB1195"/>
    <mergeCell ref="AZ1202:AZ1203"/>
    <mergeCell ref="Q1194:Q1195"/>
    <mergeCell ref="Q1196:Q1197"/>
    <mergeCell ref="Y1194:Y1195"/>
    <mergeCell ref="AK1194:AK1195"/>
    <mergeCell ref="AV1194:AV1195"/>
    <mergeCell ref="AO1194:AO1195"/>
    <mergeCell ref="AP1194:AP1195"/>
    <mergeCell ref="AZ1204:AZ1205"/>
    <mergeCell ref="AZ1200:AZ1201"/>
    <mergeCell ref="R1194:R1195"/>
    <mergeCell ref="R1192:R1193"/>
    <mergeCell ref="K1186:K1187"/>
    <mergeCell ref="R1202:R1203"/>
    <mergeCell ref="Q1218:Q1219"/>
    <mergeCell ref="BL1212:BL1213"/>
    <mergeCell ref="BN1210:BN1211"/>
    <mergeCell ref="BX1210:BX1211"/>
    <mergeCell ref="BU1210:BU1211"/>
    <mergeCell ref="BS1210:BS1211"/>
    <mergeCell ref="BO1210:BO1211"/>
    <mergeCell ref="CA1210:CA1211"/>
    <mergeCell ref="O1202:O1203"/>
    <mergeCell ref="H1198:H1199"/>
    <mergeCell ref="K1196:K1197"/>
    <mergeCell ref="BH1210:BH1211"/>
    <mergeCell ref="BD1210:BD1211"/>
    <mergeCell ref="K1198:K1199"/>
    <mergeCell ref="I1208:I1209"/>
    <mergeCell ref="G1208:G1209"/>
    <mergeCell ref="P1212:P1213"/>
    <mergeCell ref="AX1208:AX1209"/>
    <mergeCell ref="O1206:O1207"/>
    <mergeCell ref="H1200:H1201"/>
    <mergeCell ref="BZ1194:BZ1195"/>
    <mergeCell ref="F1200:F1201"/>
    <mergeCell ref="M1200:M1201"/>
    <mergeCell ref="H1194:H1195"/>
    <mergeCell ref="I1194:I1195"/>
    <mergeCell ref="N1206:N1207"/>
    <mergeCell ref="Q1184:Q1185"/>
    <mergeCell ref="L1190:L1191"/>
    <mergeCell ref="BG1194:BG1195"/>
    <mergeCell ref="R1200:R1201"/>
    <mergeCell ref="M1198:M1199"/>
    <mergeCell ref="Q1202:Q1203"/>
    <mergeCell ref="R1190:R1191"/>
    <mergeCell ref="L1200:L1201"/>
    <mergeCell ref="I1188:I1189"/>
    <mergeCell ref="H1202:H1203"/>
    <mergeCell ref="H1196:H1197"/>
    <mergeCell ref="O1186:O1187"/>
    <mergeCell ref="N1186:N1187"/>
    <mergeCell ref="L1192:L1193"/>
    <mergeCell ref="M1184:M1185"/>
    <mergeCell ref="M1202:M1203"/>
    <mergeCell ref="N1204:N1205"/>
    <mergeCell ref="AX1186:AX1187"/>
    <mergeCell ref="AY1186:AY1187"/>
    <mergeCell ref="S1184:S1185"/>
    <mergeCell ref="AX1188:AX1189"/>
    <mergeCell ref="AZ1184:AZ1185"/>
    <mergeCell ref="AX1200:AX1201"/>
    <mergeCell ref="I1184:I1185"/>
    <mergeCell ref="L1186:L1187"/>
    <mergeCell ref="F1192:F1193"/>
    <mergeCell ref="F1184:F1185"/>
    <mergeCell ref="Q1190:Q1191"/>
    <mergeCell ref="O1190:O1191"/>
    <mergeCell ref="H1192:H1193"/>
    <mergeCell ref="J1206:J1207"/>
    <mergeCell ref="Q1204:Q1205"/>
    <mergeCell ref="Q1200:Q1201"/>
    <mergeCell ref="AA1194:AA1195"/>
    <mergeCell ref="AN1194:AN1195"/>
    <mergeCell ref="AS1194:AS1195"/>
    <mergeCell ref="AM1194:AM1195"/>
    <mergeCell ref="AR1194:AR1195"/>
    <mergeCell ref="AY1192:AY1193"/>
    <mergeCell ref="AY1200:AY1201"/>
    <mergeCell ref="BE1194:BE1195"/>
    <mergeCell ref="AX1206:AX1207"/>
    <mergeCell ref="AX1204:AX1205"/>
    <mergeCell ref="AY1202:AY1203"/>
    <mergeCell ref="AW1194:AW1195"/>
    <mergeCell ref="R1206:R1207"/>
    <mergeCell ref="S1206:S1207"/>
    <mergeCell ref="AF1194:AF1195"/>
    <mergeCell ref="J1184:J1185"/>
    <mergeCell ref="O1194:O1195"/>
    <mergeCell ref="O1196:O1197"/>
    <mergeCell ref="I1202:I1203"/>
    <mergeCell ref="J1188:J1189"/>
    <mergeCell ref="F1186:F1187"/>
    <mergeCell ref="S1204:S1205"/>
    <mergeCell ref="S1202:S1203"/>
    <mergeCell ref="AX1196:AX1197"/>
    <mergeCell ref="AX1198:AX1199"/>
    <mergeCell ref="AY1196:AY1197"/>
    <mergeCell ref="F1218:F1219"/>
    <mergeCell ref="G1188:G1189"/>
    <mergeCell ref="F1190:F1191"/>
    <mergeCell ref="O1188:O1189"/>
    <mergeCell ref="K1188:K1189"/>
    <mergeCell ref="O1220:O1221"/>
    <mergeCell ref="T1194:T1195"/>
    <mergeCell ref="R1198:R1199"/>
    <mergeCell ref="AB1194:AB1195"/>
    <mergeCell ref="W1194:W1195"/>
    <mergeCell ref="R1208:R1209"/>
    <mergeCell ref="S1216:S1217"/>
    <mergeCell ref="AA1212:AA1213"/>
    <mergeCell ref="T1212:T1213"/>
    <mergeCell ref="U1212:U1213"/>
    <mergeCell ref="Z1194:Z1195"/>
    <mergeCell ref="AH1194:AH1195"/>
    <mergeCell ref="S1200:S1201"/>
    <mergeCell ref="S1196:S1197"/>
    <mergeCell ref="R1224:R1225"/>
    <mergeCell ref="U1194:U1195"/>
    <mergeCell ref="S1222:S1223"/>
    <mergeCell ref="BS1194:BS1195"/>
    <mergeCell ref="BM1194:BM1195"/>
    <mergeCell ref="O1226:O1227"/>
    <mergeCell ref="N1198:N1199"/>
    <mergeCell ref="L1198:L1199"/>
    <mergeCell ref="N1230:N1231"/>
    <mergeCell ref="Q1228:Q1229"/>
    <mergeCell ref="Q1234:Q1235"/>
    <mergeCell ref="AV1234:AV1235"/>
    <mergeCell ref="AS1210:AS1211"/>
    <mergeCell ref="S1234:S1235"/>
    <mergeCell ref="BI1212:BI1213"/>
    <mergeCell ref="AX1218:AX1219"/>
    <mergeCell ref="AX1216:AX1217"/>
    <mergeCell ref="V1234:V1235"/>
    <mergeCell ref="S1226:S1227"/>
    <mergeCell ref="S1230:S1231"/>
    <mergeCell ref="BD1194:BD1195"/>
    <mergeCell ref="AY1206:AY1207"/>
    <mergeCell ref="AY1198:AY1199"/>
    <mergeCell ref="AY1204:AY1205"/>
    <mergeCell ref="BH1194:BH1195"/>
    <mergeCell ref="AG1194:AG1195"/>
    <mergeCell ref="R1196:R1197"/>
    <mergeCell ref="AK1234:AK1235"/>
    <mergeCell ref="Q1208:Q1209"/>
    <mergeCell ref="R1226:R1227"/>
    <mergeCell ref="AI1210:AI1211"/>
    <mergeCell ref="Y1234:Y1235"/>
    <mergeCell ref="Z1234:Z1235"/>
    <mergeCell ref="R1214:R1215"/>
    <mergeCell ref="BF1194:BF1195"/>
    <mergeCell ref="Q1214:Q1215"/>
    <mergeCell ref="AO1234:AO1235"/>
    <mergeCell ref="AP1234:AP1235"/>
    <mergeCell ref="AT1194:AT1195"/>
    <mergeCell ref="R1218:R1219"/>
    <mergeCell ref="Q1232:Q1233"/>
    <mergeCell ref="S1220:S1221"/>
    <mergeCell ref="Q1220:Q1221"/>
    <mergeCell ref="N1208:N1209"/>
    <mergeCell ref="R1220:R1221"/>
    <mergeCell ref="Q1222:Q1223"/>
    <mergeCell ref="Q1216:Q1217"/>
    <mergeCell ref="BE1234:BE1235"/>
    <mergeCell ref="BH1234:BH1235"/>
    <mergeCell ref="AX1232:AX1233"/>
    <mergeCell ref="AZ1232:AZ1233"/>
    <mergeCell ref="AX1228:AX1229"/>
    <mergeCell ref="AA1234:AA1235"/>
    <mergeCell ref="AB1234:AB1235"/>
    <mergeCell ref="AC1234:AC1235"/>
    <mergeCell ref="S1218:S1219"/>
    <mergeCell ref="AY1210:AY1211"/>
    <mergeCell ref="BA1194:BA1195"/>
    <mergeCell ref="AZ1196:AZ1197"/>
    <mergeCell ref="V1212:V1213"/>
    <mergeCell ref="AO1212:AO1213"/>
    <mergeCell ref="BF1234:BF1235"/>
    <mergeCell ref="AE1234:AE1235"/>
    <mergeCell ref="S1224:S1225"/>
    <mergeCell ref="AB1210:AB1211"/>
    <mergeCell ref="V1210:V1211"/>
    <mergeCell ref="BH1212:BH1213"/>
    <mergeCell ref="BF1210:BF1211"/>
    <mergeCell ref="AX1210:AX1211"/>
    <mergeCell ref="AX1214:AX1215"/>
    <mergeCell ref="T1234:T1235"/>
    <mergeCell ref="U1234:U1235"/>
    <mergeCell ref="AQ1212:AQ1213"/>
    <mergeCell ref="AX1226:AX1227"/>
    <mergeCell ref="AY1228:AY1229"/>
    <mergeCell ref="BB1234:BB1235"/>
    <mergeCell ref="AZ1214:AZ1215"/>
    <mergeCell ref="AZ1222:AZ1223"/>
    <mergeCell ref="AZ1228:AZ1229"/>
    <mergeCell ref="AY1224:AY1225"/>
    <mergeCell ref="AZ1220:AZ1221"/>
    <mergeCell ref="BC1212:BC1213"/>
    <mergeCell ref="AY1222:AY1223"/>
    <mergeCell ref="AZ1234:AZ1235"/>
    <mergeCell ref="AQ1234:AQ1235"/>
    <mergeCell ref="BG1234:BG1235"/>
    <mergeCell ref="BB1212:BB1213"/>
    <mergeCell ref="BG1210:BG1211"/>
    <mergeCell ref="U1210:U1211"/>
    <mergeCell ref="AV1212:AV1213"/>
    <mergeCell ref="AP1212:AP1213"/>
    <mergeCell ref="AX1220:AX1221"/>
    <mergeCell ref="AZ1216:AZ1217"/>
    <mergeCell ref="BA1212:BA1213"/>
    <mergeCell ref="AX1230:AX1231"/>
    <mergeCell ref="S1212:S1213"/>
    <mergeCell ref="AE1212:AE1213"/>
    <mergeCell ref="AI1234:AI1235"/>
    <mergeCell ref="S1232:S1233"/>
    <mergeCell ref="AF1210:AF1211"/>
    <mergeCell ref="AD1234:AD1235"/>
    <mergeCell ref="W1212:W1213"/>
    <mergeCell ref="AM1210:AM1211"/>
    <mergeCell ref="AU1210:AU1211"/>
    <mergeCell ref="Z1212:Z1213"/>
    <mergeCell ref="W1234:W1235"/>
    <mergeCell ref="X1234:X1235"/>
    <mergeCell ref="BG1212:BG1213"/>
    <mergeCell ref="AN1234:AN1235"/>
    <mergeCell ref="AY1220:AY1221"/>
    <mergeCell ref="AY1232:AY1233"/>
    <mergeCell ref="AF1234:AF1235"/>
    <mergeCell ref="AC1212:AC1213"/>
    <mergeCell ref="AD1212:AD1213"/>
    <mergeCell ref="AJ1234:AJ1235"/>
    <mergeCell ref="AL1234:AL1235"/>
    <mergeCell ref="CA1212:CA1213"/>
    <mergeCell ref="CJ1212:CJ1213"/>
    <mergeCell ref="AQ1210:AQ1211"/>
    <mergeCell ref="AZ1210:AZ1211"/>
    <mergeCell ref="BC1210:BC1211"/>
    <mergeCell ref="AT1234:AT1235"/>
    <mergeCell ref="AW1234:AW1235"/>
    <mergeCell ref="AR1212:AR1213"/>
    <mergeCell ref="AR1210:AR1211"/>
    <mergeCell ref="AY1230:AY1231"/>
    <mergeCell ref="AZ1226:AZ1227"/>
    <mergeCell ref="AY1216:AY1217"/>
    <mergeCell ref="AX1212:AX1213"/>
    <mergeCell ref="AX1222:AX1223"/>
    <mergeCell ref="AU1212:AU1213"/>
    <mergeCell ref="BK1212:BK1213"/>
    <mergeCell ref="BN1212:BN1213"/>
    <mergeCell ref="CF1210:CF1211"/>
    <mergeCell ref="BM1210:BM1211"/>
    <mergeCell ref="AU1234:AU1235"/>
    <mergeCell ref="BB1210:BB1211"/>
    <mergeCell ref="AY1218:AY1219"/>
    <mergeCell ref="AO1210:AO1211"/>
    <mergeCell ref="AP1210:AP1211"/>
    <mergeCell ref="AD1210:AD1211"/>
    <mergeCell ref="AF1212:AF1213"/>
    <mergeCell ref="AL1212:AL1213"/>
    <mergeCell ref="AS1212:AS1213"/>
    <mergeCell ref="AI1212:AI1213"/>
    <mergeCell ref="BT1212:BT1213"/>
    <mergeCell ref="BU1212:BU1213"/>
    <mergeCell ref="BL1210:BL1211"/>
    <mergeCell ref="BW1210:BW1211"/>
    <mergeCell ref="BZ1210:BZ1211"/>
    <mergeCell ref="AY1226:AY1227"/>
    <mergeCell ref="BT1210:BT1211"/>
    <mergeCell ref="BP1210:BP1211"/>
    <mergeCell ref="AN1210:AN1211"/>
    <mergeCell ref="CB1210:CB1211"/>
    <mergeCell ref="BR1212:BR1213"/>
    <mergeCell ref="AZ1224:AZ1225"/>
    <mergeCell ref="BK1234:BK1235"/>
    <mergeCell ref="BJ1212:BJ1213"/>
    <mergeCell ref="AY1214:AY1215"/>
    <mergeCell ref="AZ1230:AZ1231"/>
    <mergeCell ref="BQ1210:BQ1211"/>
    <mergeCell ref="BZ1212:BZ1213"/>
    <mergeCell ref="CF1226:CF1227"/>
    <mergeCell ref="DN1224:DN1225"/>
    <mergeCell ref="CH1224:CH1225"/>
    <mergeCell ref="BS1212:BS1213"/>
    <mergeCell ref="DQ1234:DQ1235"/>
    <mergeCell ref="CS1234:CS1235"/>
    <mergeCell ref="CH1226:CH1227"/>
    <mergeCell ref="CG1228:CG1229"/>
    <mergeCell ref="CU1234:CU1235"/>
    <mergeCell ref="CO1234:CO1235"/>
    <mergeCell ref="CG1216:CG1217"/>
    <mergeCell ref="CQ1234:CQ1235"/>
    <mergeCell ref="CW1234:CW1235"/>
    <mergeCell ref="CF1220:CF1221"/>
    <mergeCell ref="BQ1212:BQ1213"/>
    <mergeCell ref="CI1234:CI1235"/>
    <mergeCell ref="BJ1234:BJ1235"/>
    <mergeCell ref="DO1222:DO1223"/>
    <mergeCell ref="DP1226:DP1227"/>
    <mergeCell ref="BK1210:BK1211"/>
    <mergeCell ref="BA1210:BA1211"/>
    <mergeCell ref="BV1210:BV1211"/>
    <mergeCell ref="CB1234:CB1235"/>
    <mergeCell ref="CA1234:CA1235"/>
    <mergeCell ref="BT1234:BT1235"/>
    <mergeCell ref="BU1234:BU1235"/>
    <mergeCell ref="BF1212:BF1213"/>
    <mergeCell ref="BA1234:BA1235"/>
    <mergeCell ref="BD1234:BD1235"/>
    <mergeCell ref="CC1210:CC1211"/>
    <mergeCell ref="BR1210:BR1211"/>
    <mergeCell ref="BE1212:BE1213"/>
    <mergeCell ref="AZ1218:AZ1219"/>
    <mergeCell ref="AZ1212:AZ1213"/>
    <mergeCell ref="BE1210:BE1211"/>
    <mergeCell ref="BD1212:BD1213"/>
    <mergeCell ref="CP1234:CP1235"/>
    <mergeCell ref="CF1224:CF1225"/>
    <mergeCell ref="CF1234:CF1235"/>
    <mergeCell ref="BN1234:BN1235"/>
    <mergeCell ref="BX1234:BX1235"/>
    <mergeCell ref="CB1212:CB1213"/>
    <mergeCell ref="BM1212:BM1213"/>
    <mergeCell ref="BO1212:BO1213"/>
    <mergeCell ref="CD1210:CD1211"/>
    <mergeCell ref="EV1234:EV1235"/>
    <mergeCell ref="EK1212:EK1213"/>
    <mergeCell ref="BL1234:BL1235"/>
    <mergeCell ref="EC1212:EC1213"/>
    <mergeCell ref="EG1212:EG1213"/>
    <mergeCell ref="DZ1212:DZ1213"/>
    <mergeCell ref="DW1212:DW1213"/>
    <mergeCell ref="DP1218:DP1219"/>
    <mergeCell ref="DP1222:DP1223"/>
    <mergeCell ref="DQ1212:DQ1213"/>
    <mergeCell ref="DP1228:DP1229"/>
    <mergeCell ref="DP1224:DP1225"/>
    <mergeCell ref="CH1214:CH1215"/>
    <mergeCell ref="CI1212:CI1213"/>
    <mergeCell ref="CF1214:CF1215"/>
    <mergeCell ref="BM1234:BM1235"/>
    <mergeCell ref="BP1234:BP1235"/>
    <mergeCell ref="CG1212:CG1213"/>
    <mergeCell ref="BP1212:BP1213"/>
    <mergeCell ref="BQ1234:BQ1235"/>
    <mergeCell ref="BY1234:BY1235"/>
    <mergeCell ref="CC1234:CC1235"/>
    <mergeCell ref="BO1234:BO1235"/>
    <mergeCell ref="CG1234:CG1235"/>
    <mergeCell ref="CH1234:CH1235"/>
    <mergeCell ref="CV1234:CV1235"/>
    <mergeCell ref="BZ1234:BZ1235"/>
    <mergeCell ref="CG1220:CG1221"/>
    <mergeCell ref="CE1212:CE1213"/>
    <mergeCell ref="BV1212:BV1213"/>
    <mergeCell ref="BW1212:BW1213"/>
    <mergeCell ref="DD1234:DD1235"/>
    <mergeCell ref="CY1234:CY1235"/>
    <mergeCell ref="DO1230:DO1231"/>
    <mergeCell ref="DL1212:DL1213"/>
    <mergeCell ref="BY1212:BY1213"/>
    <mergeCell ref="DV1212:DV1213"/>
    <mergeCell ref="DN1232:DN1233"/>
    <mergeCell ref="DN1214:DN1215"/>
    <mergeCell ref="DH1212:DH1213"/>
    <mergeCell ref="BX1212:BX1213"/>
    <mergeCell ref="BR1234:BR1235"/>
    <mergeCell ref="CF1230:CF1231"/>
    <mergeCell ref="CF1232:CF1233"/>
    <mergeCell ref="CK1234:CK1235"/>
    <mergeCell ref="DR1212:DR1213"/>
    <mergeCell ref="DT1212:DT1213"/>
    <mergeCell ref="CF1212:CF1213"/>
    <mergeCell ref="CW1212:CW1213"/>
    <mergeCell ref="CF1222:CF1223"/>
    <mergeCell ref="BV1234:BV1235"/>
    <mergeCell ref="BW1234:BW1235"/>
    <mergeCell ref="CD1234:CD1235"/>
    <mergeCell ref="CF1228:CF1229"/>
    <mergeCell ref="CC1212:CC1213"/>
    <mergeCell ref="DY1212:DY1213"/>
    <mergeCell ref="DP1214:DP1215"/>
    <mergeCell ref="ES1232:ES1233"/>
    <mergeCell ref="ET1218:ET1219"/>
    <mergeCell ref="EU1218:EU1219"/>
    <mergeCell ref="ET1214:ET1215"/>
    <mergeCell ref="ET1220:ET1221"/>
    <mergeCell ref="CN1234:CN1235"/>
    <mergeCell ref="CM1234:CM1235"/>
    <mergeCell ref="ET1216:ET1217"/>
    <mergeCell ref="ET1232:ET1233"/>
    <mergeCell ref="ET1228:ET1229"/>
    <mergeCell ref="EN1234:EN1235"/>
    <mergeCell ref="ES1226:ES1227"/>
    <mergeCell ref="ES1230:ES1231"/>
    <mergeCell ref="DI1234:DI1235"/>
    <mergeCell ref="DA1234:DA1235"/>
    <mergeCell ref="DO1228:DO1229"/>
    <mergeCell ref="DO1218:DO1219"/>
    <mergeCell ref="DS1212:DS1213"/>
    <mergeCell ref="EP1212:EP1213"/>
    <mergeCell ref="EM1212:EM1213"/>
    <mergeCell ref="EJ1212:EJ1213"/>
    <mergeCell ref="EI1212:EI1213"/>
    <mergeCell ref="DP1232:DP1233"/>
    <mergeCell ref="DN1216:DN1217"/>
    <mergeCell ref="DB1234:DB1235"/>
    <mergeCell ref="CZ1234:CZ1235"/>
    <mergeCell ref="DO1214:DO1215"/>
    <mergeCell ref="DN1218:DN1219"/>
    <mergeCell ref="DN1226:DN1227"/>
    <mergeCell ref="DO1220:DO1221"/>
    <mergeCell ref="DN1230:DN1231"/>
    <mergeCell ref="EA1212:EA1213"/>
    <mergeCell ref="EB1212:EB1213"/>
    <mergeCell ref="DM1212:DM1213"/>
    <mergeCell ref="EL1212:EL1213"/>
    <mergeCell ref="CV1212:CV1213"/>
    <mergeCell ref="CR1212:CR1213"/>
    <mergeCell ref="ES1220:ES1221"/>
    <mergeCell ref="ES1224:ES1225"/>
    <mergeCell ref="DP1216:DP1217"/>
    <mergeCell ref="DP1212:DP1213"/>
    <mergeCell ref="EO1212:EO1213"/>
    <mergeCell ref="EL1234:EL1235"/>
    <mergeCell ref="DH1234:DH1235"/>
    <mergeCell ref="DU1212:DU1213"/>
    <mergeCell ref="EG1234:EG1235"/>
    <mergeCell ref="DN1234:DN1235"/>
    <mergeCell ref="EA1234:EA1235"/>
    <mergeCell ref="DT1234:DT1235"/>
    <mergeCell ref="DO1212:DO1213"/>
    <mergeCell ref="DN1212:DN1213"/>
    <mergeCell ref="EU1226:EU1227"/>
    <mergeCell ref="DS1234:DS1235"/>
    <mergeCell ref="DP1220:DP1221"/>
    <mergeCell ref="DO1224:DO1225"/>
    <mergeCell ref="DO1226:DO1227"/>
    <mergeCell ref="DE1234:DE1235"/>
    <mergeCell ref="DP1230:DP1231"/>
    <mergeCell ref="DO1232:DO1233"/>
    <mergeCell ref="EU1214:EU1215"/>
    <mergeCell ref="CD1212:CD1213"/>
    <mergeCell ref="CE1234:CE1235"/>
    <mergeCell ref="HA1246:HA1247"/>
    <mergeCell ref="GC1232:GC1233"/>
    <mergeCell ref="EW1246:EW1247"/>
    <mergeCell ref="EX1246:EX1247"/>
    <mergeCell ref="FK1246:FK1247"/>
    <mergeCell ref="EU1222:EU1223"/>
    <mergeCell ref="ET1230:ET1231"/>
    <mergeCell ref="HA1234:HA1235"/>
    <mergeCell ref="FD1246:FD1247"/>
    <mergeCell ref="FX1246:FX1247"/>
    <mergeCell ref="GB1238:GB1239"/>
    <mergeCell ref="EU1236:EU1237"/>
    <mergeCell ref="GE1234:GE1235"/>
    <mergeCell ref="GA1238:GA1239"/>
    <mergeCell ref="EO1234:EO1235"/>
    <mergeCell ref="EO1246:EO1247"/>
    <mergeCell ref="EK1246:EK1247"/>
    <mergeCell ref="EM1246:EM1247"/>
    <mergeCell ref="ES1244:ES1245"/>
    <mergeCell ref="EP1234:EP1235"/>
    <mergeCell ref="EQ1234:EQ1235"/>
    <mergeCell ref="ES1242:ES1243"/>
    <mergeCell ref="ES1238:ES1239"/>
    <mergeCell ref="GB1226:GB1227"/>
    <mergeCell ref="GA1228:GA1229"/>
    <mergeCell ref="EU1232:EU1233"/>
    <mergeCell ref="GA1232:GA1233"/>
    <mergeCell ref="GA1218:GA1219"/>
    <mergeCell ref="FH1212:FH1213"/>
    <mergeCell ref="GN1212:GN1213"/>
    <mergeCell ref="GO1212:GO1213"/>
    <mergeCell ref="GC1212:GC1213"/>
    <mergeCell ref="ET1226:ET1227"/>
    <mergeCell ref="ET1212:ET1213"/>
    <mergeCell ref="FH1234:FH1235"/>
    <mergeCell ref="GD1212:GD1213"/>
    <mergeCell ref="GH1212:GH1213"/>
    <mergeCell ref="DO1240:DO1241"/>
    <mergeCell ref="DX1234:DX1235"/>
    <mergeCell ref="DX1246:DX1247"/>
    <mergeCell ref="EA1246:EA1247"/>
    <mergeCell ref="ED1234:ED1235"/>
    <mergeCell ref="EM1234:EM1235"/>
    <mergeCell ref="DR1246:DR1247"/>
    <mergeCell ref="ET1222:ET1223"/>
    <mergeCell ref="GN1234:GN1235"/>
    <mergeCell ref="FU1212:FU1213"/>
    <mergeCell ref="FK1212:FK1213"/>
    <mergeCell ref="FQ1212:FQ1213"/>
    <mergeCell ref="EU1216:EU1217"/>
    <mergeCell ref="FF1212:FF1213"/>
    <mergeCell ref="FM1212:FM1213"/>
    <mergeCell ref="EU1238:EU1239"/>
    <mergeCell ref="FB1246:FB1247"/>
    <mergeCell ref="CH1244:CH1245"/>
    <mergeCell ref="ET1236:ET1237"/>
    <mergeCell ref="FC1212:FC1213"/>
    <mergeCell ref="ES1218:ES1219"/>
    <mergeCell ref="EV1212:EV1213"/>
    <mergeCell ref="EW1212:EW1213"/>
    <mergeCell ref="EE1212:EE1213"/>
    <mergeCell ref="EF1212:EF1213"/>
    <mergeCell ref="EX1212:EX1213"/>
    <mergeCell ref="FE1234:FE1235"/>
    <mergeCell ref="GC1228:GC1229"/>
    <mergeCell ref="GA1246:GA1247"/>
    <mergeCell ref="FS1246:FS1247"/>
    <mergeCell ref="GC1240:GC1241"/>
    <mergeCell ref="GA1242:GA1243"/>
    <mergeCell ref="ET1224:ET1225"/>
    <mergeCell ref="GA1216:GA1217"/>
    <mergeCell ref="DY1234:DY1235"/>
    <mergeCell ref="DZ1234:DZ1235"/>
    <mergeCell ref="EE1234:EE1235"/>
    <mergeCell ref="EC1234:EC1235"/>
    <mergeCell ref="DW1234:DW1235"/>
    <mergeCell ref="DY1246:DY1247"/>
    <mergeCell ref="GA1240:GA1241"/>
    <mergeCell ref="FY1246:FY1247"/>
    <mergeCell ref="FZ1246:FZ1247"/>
    <mergeCell ref="GB1224:GB1225"/>
    <mergeCell ref="GA1226:GA1227"/>
    <mergeCell ref="GA1224:GA1225"/>
    <mergeCell ref="GC1218:GC1219"/>
    <mergeCell ref="EU1224:EU1225"/>
    <mergeCell ref="EV1246:EV1247"/>
    <mergeCell ref="FU1234:FU1235"/>
    <mergeCell ref="GA1220:GA1221"/>
    <mergeCell ref="FM1234:FM1235"/>
    <mergeCell ref="EX1234:EX1235"/>
    <mergeCell ref="GA1230:GA1231"/>
    <mergeCell ref="GA1234:GA1235"/>
    <mergeCell ref="FD1234:FD1235"/>
    <mergeCell ref="FF1234:FF1235"/>
    <mergeCell ref="ET1234:ET1235"/>
    <mergeCell ref="ES1236:ES1237"/>
    <mergeCell ref="ES1234:ES1235"/>
    <mergeCell ref="ES1222:ES1223"/>
    <mergeCell ref="ER1234:ER1235"/>
    <mergeCell ref="EY1212:EY1213"/>
    <mergeCell ref="GB1218:GB1219"/>
    <mergeCell ref="GB1230:GB1231"/>
    <mergeCell ref="FN1212:FN1213"/>
    <mergeCell ref="GB1222:GB1223"/>
    <mergeCell ref="GA1212:GA1213"/>
    <mergeCell ref="GB1214:GB1215"/>
    <mergeCell ref="GB1216:GB1217"/>
    <mergeCell ref="FJ1234:FJ1235"/>
    <mergeCell ref="EF1234:EF1235"/>
    <mergeCell ref="FK1234:FK1235"/>
    <mergeCell ref="EU1220:EU1221"/>
    <mergeCell ref="DX1212:DX1213"/>
    <mergeCell ref="EQ1212:EQ1213"/>
    <mergeCell ref="ED1212:ED1213"/>
    <mergeCell ref="FB1234:FB1235"/>
    <mergeCell ref="FW1212:FW1213"/>
    <mergeCell ref="GB1212:GB1213"/>
    <mergeCell ref="FI1234:FI1235"/>
    <mergeCell ref="GC1230:GC1231"/>
    <mergeCell ref="EB1234:EB1235"/>
    <mergeCell ref="FA1234:FA1235"/>
    <mergeCell ref="GB1232:GB1233"/>
    <mergeCell ref="FD1212:FD1213"/>
    <mergeCell ref="FJ1212:FJ1213"/>
    <mergeCell ref="EU1230:EU1231"/>
    <mergeCell ref="FG1234:FG1235"/>
    <mergeCell ref="EU1212:EU1213"/>
    <mergeCell ref="EH1212:EH1213"/>
    <mergeCell ref="ER1212:ER1213"/>
    <mergeCell ref="ES1216:ES1217"/>
    <mergeCell ref="EZ1234:EZ1235"/>
    <mergeCell ref="HG1258:HG1259"/>
    <mergeCell ref="FV1234:FV1235"/>
    <mergeCell ref="GC1248:GC1249"/>
    <mergeCell ref="HI1254:HI1255"/>
    <mergeCell ref="HI1262:HI1263"/>
    <mergeCell ref="HC1258:HC1259"/>
    <mergeCell ref="HH1242:HH1243"/>
    <mergeCell ref="ET1250:ET1251"/>
    <mergeCell ref="ET1248:ET1249"/>
    <mergeCell ref="EU1240:EU1241"/>
    <mergeCell ref="GK1234:GK1235"/>
    <mergeCell ref="GH1246:GH1247"/>
    <mergeCell ref="FE1246:FE1247"/>
    <mergeCell ref="EU1234:EU1235"/>
    <mergeCell ref="GY1246:GY1247"/>
    <mergeCell ref="GA1250:GA1251"/>
    <mergeCell ref="EU1250:EU1251"/>
    <mergeCell ref="FT1246:FT1247"/>
    <mergeCell ref="FY1234:FY1235"/>
    <mergeCell ref="GB1236:GB1237"/>
    <mergeCell ref="HF1234:HF1235"/>
    <mergeCell ref="GZ1246:GZ1247"/>
    <mergeCell ref="GB1244:GB1245"/>
    <mergeCell ref="GI1246:GI1247"/>
    <mergeCell ref="GQ1246:GQ1247"/>
    <mergeCell ref="GR1246:GR1247"/>
    <mergeCell ref="GK1246:GK1247"/>
    <mergeCell ref="EU1244:EU1245"/>
    <mergeCell ref="HH1218:HH1219"/>
    <mergeCell ref="GZ1234:GZ1235"/>
    <mergeCell ref="GP1234:GP1235"/>
    <mergeCell ref="GD1234:GD1235"/>
    <mergeCell ref="HF1246:HF1247"/>
    <mergeCell ref="EU1242:EU1243"/>
    <mergeCell ref="ET1242:ET1243"/>
    <mergeCell ref="EY1234:EY1235"/>
    <mergeCell ref="GA1222:GA1223"/>
    <mergeCell ref="ET1240:ET1241"/>
    <mergeCell ref="FQ1246:FQ1247"/>
    <mergeCell ref="FC1234:FC1235"/>
    <mergeCell ref="GB1220:GB1221"/>
    <mergeCell ref="GB1228:GB1229"/>
    <mergeCell ref="EU1228:EU1229"/>
    <mergeCell ref="ES1212:ES1213"/>
    <mergeCell ref="FS1234:FS1235"/>
    <mergeCell ref="ET1238:ET1239"/>
    <mergeCell ref="ES1214:ES1215"/>
    <mergeCell ref="ES1228:ES1229"/>
    <mergeCell ref="FB1212:FB1213"/>
    <mergeCell ref="FX1212:FX1213"/>
    <mergeCell ref="FI1212:FI1213"/>
    <mergeCell ref="FV1212:FV1213"/>
    <mergeCell ref="FO1212:FO1213"/>
    <mergeCell ref="EZ1212:EZ1213"/>
    <mergeCell ref="HH1236:HH1237"/>
    <mergeCell ref="HH1228:HH1229"/>
    <mergeCell ref="FI1258:FI1259"/>
    <mergeCell ref="EN1212:EN1213"/>
    <mergeCell ref="FE1212:FE1213"/>
    <mergeCell ref="GB1234:GB1235"/>
    <mergeCell ref="GE1258:GE1259"/>
    <mergeCell ref="HJ1236:HJ1237"/>
    <mergeCell ref="HJ1242:HJ1243"/>
    <mergeCell ref="HH1254:HH1255"/>
    <mergeCell ref="HI1238:HI1239"/>
    <mergeCell ref="GC1252:GC1253"/>
    <mergeCell ref="GF1246:GF1247"/>
    <mergeCell ref="GB1256:GB1257"/>
    <mergeCell ref="HI1242:HI1243"/>
    <mergeCell ref="GG1258:GG1259"/>
    <mergeCell ref="GC1268:GC1269"/>
    <mergeCell ref="FT1258:FT1259"/>
    <mergeCell ref="FL1258:FL1259"/>
    <mergeCell ref="GA1262:GA1263"/>
    <mergeCell ref="GC1260:GC1261"/>
    <mergeCell ref="GH1258:GH1259"/>
    <mergeCell ref="HB1258:HB1259"/>
    <mergeCell ref="GV1258:GV1259"/>
    <mergeCell ref="GM1270:GM1271"/>
    <mergeCell ref="HA1270:HA1271"/>
    <mergeCell ref="GV1234:GV1235"/>
    <mergeCell ref="GO1234:GO1235"/>
    <mergeCell ref="GD1270:GD1271"/>
    <mergeCell ref="GE1270:GE1271"/>
    <mergeCell ref="GH1270:GH1271"/>
    <mergeCell ref="GW1270:GW1271"/>
    <mergeCell ref="GV1270:GV1271"/>
    <mergeCell ref="GY1270:GY1271"/>
    <mergeCell ref="HJ1266:HJ1267"/>
    <mergeCell ref="HJ1270:HJ1271"/>
    <mergeCell ref="HH1234:HH1235"/>
    <mergeCell ref="GZ1258:GZ1259"/>
    <mergeCell ref="HF1258:HF1259"/>
    <mergeCell ref="FP1246:FP1247"/>
    <mergeCell ref="HI1256:HI1257"/>
    <mergeCell ref="GU1258:GU1259"/>
    <mergeCell ref="HA1258:HA1259"/>
    <mergeCell ref="GW1246:GW1247"/>
    <mergeCell ref="FL1234:FL1235"/>
    <mergeCell ref="FZ1234:FZ1235"/>
    <mergeCell ref="FQ1234:FQ1235"/>
    <mergeCell ref="FN1234:FN1235"/>
    <mergeCell ref="FO1234:FO1235"/>
    <mergeCell ref="HH1238:HH1239"/>
    <mergeCell ref="GI1234:GI1235"/>
    <mergeCell ref="FW1234:FW1235"/>
    <mergeCell ref="FT1234:FT1235"/>
    <mergeCell ref="FP1234:FP1235"/>
    <mergeCell ref="FR1234:FR1235"/>
    <mergeCell ref="GJ1234:GJ1235"/>
    <mergeCell ref="GC1238:GC1239"/>
    <mergeCell ref="GA1236:GA1237"/>
    <mergeCell ref="GF1234:GF1235"/>
    <mergeCell ref="GH1234:GH1235"/>
    <mergeCell ref="HJ1240:HJ1241"/>
    <mergeCell ref="GC1244:GC1245"/>
    <mergeCell ref="HI1236:HI1237"/>
    <mergeCell ref="GQ1234:GQ1235"/>
    <mergeCell ref="GS1234:GS1235"/>
    <mergeCell ref="HN1246:HN1247"/>
    <mergeCell ref="HP1258:HP1259"/>
    <mergeCell ref="ET1262:ET1263"/>
    <mergeCell ref="EU1270:EU1271"/>
    <mergeCell ref="GA1266:GA1267"/>
    <mergeCell ref="HJ1246:HJ1247"/>
    <mergeCell ref="ET1254:ET1255"/>
    <mergeCell ref="EU1254:EU1255"/>
    <mergeCell ref="HI1274:HI1275"/>
    <mergeCell ref="HI1268:HI1269"/>
    <mergeCell ref="HH1260:HH1261"/>
    <mergeCell ref="FF1270:FF1271"/>
    <mergeCell ref="FQ1270:FQ1271"/>
    <mergeCell ref="GB1274:GB1275"/>
    <mergeCell ref="HE1246:HE1247"/>
    <mergeCell ref="HI1248:HI1249"/>
    <mergeCell ref="GG1246:GG1247"/>
    <mergeCell ref="GD1258:GD1259"/>
    <mergeCell ref="GY1258:GY1259"/>
    <mergeCell ref="GJ1246:GJ1247"/>
    <mergeCell ref="GB1248:GB1249"/>
    <mergeCell ref="HH1262:HH1263"/>
    <mergeCell ref="GC1250:GC1251"/>
    <mergeCell ref="FL1246:FL1247"/>
    <mergeCell ref="GN1258:GN1259"/>
    <mergeCell ref="HJ1264:HJ1265"/>
    <mergeCell ref="GB1270:GB1271"/>
    <mergeCell ref="GA1248:GA1249"/>
    <mergeCell ref="FV1246:FV1247"/>
    <mergeCell ref="FW1246:FW1247"/>
    <mergeCell ref="HC1246:HC1247"/>
    <mergeCell ref="GX1246:GX1247"/>
    <mergeCell ref="HH1246:HH1247"/>
    <mergeCell ref="HI1246:HI1247"/>
    <mergeCell ref="HH1248:HH1249"/>
    <mergeCell ref="GT1246:GT1247"/>
    <mergeCell ref="HD1246:HD1247"/>
    <mergeCell ref="HJ1250:HJ1251"/>
    <mergeCell ref="GX1258:GX1259"/>
    <mergeCell ref="HH1250:HH1251"/>
    <mergeCell ref="EU1260:EU1261"/>
    <mergeCell ref="FU1246:FU1247"/>
    <mergeCell ref="FM1246:FM1247"/>
    <mergeCell ref="FR1246:FR1247"/>
    <mergeCell ref="EY1246:EY1247"/>
    <mergeCell ref="EU1248:EU1249"/>
    <mergeCell ref="FC1246:FC1247"/>
    <mergeCell ref="FG1246:FG1247"/>
    <mergeCell ref="HG1246:HG1247"/>
    <mergeCell ref="FF1246:FF1247"/>
    <mergeCell ref="GB1252:GB1253"/>
    <mergeCell ref="GW1258:GW1259"/>
    <mergeCell ref="GS1258:GS1259"/>
    <mergeCell ref="HE1258:HE1259"/>
    <mergeCell ref="HJ1268:HJ1269"/>
    <mergeCell ref="FJ1270:FJ1271"/>
    <mergeCell ref="EZ1270:EZ1271"/>
    <mergeCell ref="GC1262:GC1263"/>
    <mergeCell ref="FH1270:FH1271"/>
    <mergeCell ref="HL1246:HL1247"/>
    <mergeCell ref="IA1246:IA1247"/>
    <mergeCell ref="IQ1268:IQ1269"/>
    <mergeCell ref="HO1258:HO1259"/>
    <mergeCell ref="HN1258:HN1259"/>
    <mergeCell ref="IA1270:IA1271"/>
    <mergeCell ref="HV1270:HV1271"/>
    <mergeCell ref="IE1246:IE1247"/>
    <mergeCell ref="GM1246:GM1247"/>
    <mergeCell ref="GO1258:GO1259"/>
    <mergeCell ref="HM1258:HM1259"/>
    <mergeCell ref="HY1246:HY1247"/>
    <mergeCell ref="HY1258:HY1259"/>
    <mergeCell ref="HZ1258:HZ1259"/>
    <mergeCell ref="IA1258:IA1259"/>
    <mergeCell ref="IK1270:IK1271"/>
    <mergeCell ref="IB1258:IB1259"/>
    <mergeCell ref="IP1256:IP1257"/>
    <mergeCell ref="IL1246:IL1247"/>
    <mergeCell ref="GS1270:GS1271"/>
    <mergeCell ref="GQ1258:GQ1259"/>
    <mergeCell ref="HH1264:HH1265"/>
    <mergeCell ref="HK1258:HK1259"/>
    <mergeCell ref="GJ1258:GJ1259"/>
    <mergeCell ref="IP1250:IP1251"/>
    <mergeCell ref="IP1252:IP1253"/>
    <mergeCell ref="IC1258:IC1259"/>
    <mergeCell ref="ID1258:ID1259"/>
    <mergeCell ref="HI1258:HI1259"/>
    <mergeCell ref="IO1246:IO1247"/>
    <mergeCell ref="IL1258:IL1259"/>
    <mergeCell ref="IP1268:IP1269"/>
    <mergeCell ref="IM1270:IM1271"/>
    <mergeCell ref="IQ1254:IQ1255"/>
    <mergeCell ref="IN1258:IN1259"/>
    <mergeCell ref="IF1246:IF1247"/>
    <mergeCell ref="IP1248:IP1249"/>
    <mergeCell ref="II1246:II1247"/>
    <mergeCell ref="IC1246:IC1247"/>
    <mergeCell ref="IP1266:IP1267"/>
    <mergeCell ref="IF1270:IF1271"/>
    <mergeCell ref="IP1258:IP1259"/>
    <mergeCell ref="IQ1256:IQ1257"/>
    <mergeCell ref="HJ1248:HJ1249"/>
    <mergeCell ref="IO1258:IO1259"/>
    <mergeCell ref="IO1270:IO1271"/>
    <mergeCell ref="IC1270:IC1271"/>
    <mergeCell ref="HI1264:HI1265"/>
    <mergeCell ref="IM1258:IM1259"/>
    <mergeCell ref="HI1250:HI1251"/>
    <mergeCell ref="HD1258:HD1259"/>
    <mergeCell ref="GL1258:GL1259"/>
    <mergeCell ref="EF1270:EF1271"/>
    <mergeCell ref="EG1270:EG1271"/>
    <mergeCell ref="EN1270:EN1271"/>
    <mergeCell ref="EG1246:EG1247"/>
    <mergeCell ref="EH1246:EH1247"/>
    <mergeCell ref="EK1258:EK1259"/>
    <mergeCell ref="FF1258:FF1259"/>
    <mergeCell ref="FD1258:FD1259"/>
    <mergeCell ref="ES1252:ES1253"/>
    <mergeCell ref="DZ1270:DZ1271"/>
    <mergeCell ref="ES1268:ES1269"/>
    <mergeCell ref="ES1264:ES1265"/>
    <mergeCell ref="HH1240:HH1241"/>
    <mergeCell ref="HJ1244:HJ1245"/>
    <mergeCell ref="HH1244:HH1245"/>
    <mergeCell ref="GC1242:GC1243"/>
    <mergeCell ref="GA1244:GA1245"/>
    <mergeCell ref="GB1240:GB1241"/>
    <mergeCell ref="ES1246:ES1247"/>
    <mergeCell ref="GB1242:GB1243"/>
    <mergeCell ref="ET1270:ET1271"/>
    <mergeCell ref="FO1270:FO1271"/>
    <mergeCell ref="EU1262:EU1263"/>
    <mergeCell ref="FX1258:FX1259"/>
    <mergeCell ref="GF1270:GF1271"/>
    <mergeCell ref="ES1240:ES1241"/>
    <mergeCell ref="ES1262:ES1263"/>
    <mergeCell ref="EW1270:EW1271"/>
    <mergeCell ref="FZ1258:FZ1259"/>
    <mergeCell ref="FH1246:FH1247"/>
    <mergeCell ref="FC1258:FC1259"/>
    <mergeCell ref="HI1266:HI1267"/>
    <mergeCell ref="HI1244:HI1245"/>
    <mergeCell ref="EY1270:EY1271"/>
    <mergeCell ref="FB1258:FB1259"/>
    <mergeCell ref="FA1258:FA1259"/>
    <mergeCell ref="GC1270:GC1271"/>
    <mergeCell ref="GC1258:GC1259"/>
    <mergeCell ref="EW1258:EW1259"/>
    <mergeCell ref="GA1264:GA1265"/>
    <mergeCell ref="FR1258:FR1259"/>
    <mergeCell ref="FI1246:FI1247"/>
    <mergeCell ref="GB1260:GB1261"/>
    <mergeCell ref="FP1270:FP1271"/>
    <mergeCell ref="FN1270:FN1271"/>
    <mergeCell ref="EU1246:EU1247"/>
    <mergeCell ref="FV1270:FV1271"/>
    <mergeCell ref="GN1246:GN1247"/>
    <mergeCell ref="GC1254:GC1255"/>
    <mergeCell ref="ET1244:ET1245"/>
    <mergeCell ref="FA1246:FA1247"/>
    <mergeCell ref="FJ1258:FJ1259"/>
    <mergeCell ref="HH1258:HH1259"/>
    <mergeCell ref="HH1252:HH1253"/>
    <mergeCell ref="EB1246:EB1247"/>
    <mergeCell ref="EE1246:EE1247"/>
    <mergeCell ref="FG1258:FG1259"/>
    <mergeCell ref="EL1258:EL1259"/>
    <mergeCell ref="ES1260:ES1261"/>
    <mergeCell ref="GB1258:GB1259"/>
    <mergeCell ref="GB1250:GB1251"/>
    <mergeCell ref="GM1258:GM1259"/>
    <mergeCell ref="GE1246:GE1247"/>
    <mergeCell ref="EY1258:EY1259"/>
    <mergeCell ref="GB1262:GB1263"/>
    <mergeCell ref="GD1246:GD1247"/>
    <mergeCell ref="HK1270:HK1271"/>
    <mergeCell ref="HL1270:HL1271"/>
    <mergeCell ref="FE1258:FE1259"/>
    <mergeCell ref="GB1266:GB1267"/>
    <mergeCell ref="GF1258:GF1259"/>
    <mergeCell ref="EU1266:EU1267"/>
    <mergeCell ref="FM1258:FM1259"/>
    <mergeCell ref="GB1246:GB1247"/>
    <mergeCell ref="GC1246:GC1247"/>
    <mergeCell ref="GB1268:GB1269"/>
    <mergeCell ref="FW1258:FW1259"/>
    <mergeCell ref="EU1264:EU1265"/>
    <mergeCell ref="EZ1246:EZ1247"/>
    <mergeCell ref="EX1258:EX1259"/>
    <mergeCell ref="FN1246:FN1247"/>
    <mergeCell ref="ES1248:ES1249"/>
    <mergeCell ref="EP1246:EP1247"/>
    <mergeCell ref="EL1246:EL1247"/>
    <mergeCell ref="ET1264:ET1265"/>
    <mergeCell ref="GB1264:GB1265"/>
    <mergeCell ref="ER1270:ER1271"/>
    <mergeCell ref="ER1246:ER1247"/>
    <mergeCell ref="GA1260:GA1261"/>
    <mergeCell ref="EU1256:EU1257"/>
    <mergeCell ref="ER1258:ER1259"/>
    <mergeCell ref="EM1258:EM1259"/>
    <mergeCell ref="GC1256:GC1257"/>
    <mergeCell ref="GA1256:GA1257"/>
    <mergeCell ref="ES1256:ES1257"/>
    <mergeCell ref="ET1256:ET1257"/>
    <mergeCell ref="FK1258:FK1259"/>
    <mergeCell ref="ES1250:ES1251"/>
    <mergeCell ref="EZ1258:EZ1259"/>
    <mergeCell ref="FJ1246:FJ1247"/>
    <mergeCell ref="EU1268:EU1269"/>
    <mergeCell ref="FY1270:FY1271"/>
    <mergeCell ref="FM1270:FM1271"/>
    <mergeCell ref="EM1270:EM1271"/>
    <mergeCell ref="HL1258:HL1259"/>
    <mergeCell ref="HJ1256:HJ1257"/>
    <mergeCell ref="GI1258:GI1259"/>
    <mergeCell ref="HJ1262:HJ1263"/>
    <mergeCell ref="GV1246:GV1247"/>
    <mergeCell ref="GL1246:GL1247"/>
    <mergeCell ref="GO1246:GO1247"/>
    <mergeCell ref="GP1246:GP1247"/>
    <mergeCell ref="HE1270:HE1271"/>
    <mergeCell ref="HJ1254:HJ1255"/>
    <mergeCell ref="GU1246:GU1247"/>
    <mergeCell ref="GL1270:GL1271"/>
    <mergeCell ref="GP1258:GP1259"/>
    <mergeCell ref="GQ1270:GQ1271"/>
    <mergeCell ref="GK1258:GK1259"/>
    <mergeCell ref="HJ1252:HJ1253"/>
    <mergeCell ref="HJ1258:HJ1259"/>
    <mergeCell ref="HH1256:HH1257"/>
    <mergeCell ref="HI1270:HI1271"/>
    <mergeCell ref="HI1252:HI1253"/>
    <mergeCell ref="GT1258:GT1259"/>
    <mergeCell ref="HI1260:HI1261"/>
    <mergeCell ref="HJ1260:HJ1261"/>
    <mergeCell ref="HK1246:HK1247"/>
    <mergeCell ref="DZ1258:DZ1259"/>
    <mergeCell ref="BZ1294:BZ1295"/>
    <mergeCell ref="CB1294:CB1295"/>
    <mergeCell ref="BR1246:BR1247"/>
    <mergeCell ref="BQ1246:BQ1247"/>
    <mergeCell ref="CG1284:CG1285"/>
    <mergeCell ref="S1278:S1279"/>
    <mergeCell ref="Q1280:Q1281"/>
    <mergeCell ref="Q1276:Q1277"/>
    <mergeCell ref="R1278:R1279"/>
    <mergeCell ref="S1286:S1287"/>
    <mergeCell ref="R1286:R1287"/>
    <mergeCell ref="Q1282:Q1283"/>
    <mergeCell ref="Q1272:Q1273"/>
    <mergeCell ref="S1272:S1273"/>
    <mergeCell ref="Q1246:Q1247"/>
    <mergeCell ref="BT1246:BT1247"/>
    <mergeCell ref="BO1258:BO1259"/>
    <mergeCell ref="DO1270:DO1271"/>
    <mergeCell ref="DO1276:DO1277"/>
    <mergeCell ref="CG1254:CG1255"/>
    <mergeCell ref="CE1246:CE1247"/>
    <mergeCell ref="CT1270:CT1271"/>
    <mergeCell ref="CU1270:CU1271"/>
    <mergeCell ref="CK1246:CK1247"/>
    <mergeCell ref="CQ1270:CQ1271"/>
    <mergeCell ref="CR1270:CR1271"/>
    <mergeCell ref="CR1246:CR1247"/>
    <mergeCell ref="CH1248:CH1249"/>
    <mergeCell ref="EU1276:EU1277"/>
    <mergeCell ref="EQ1246:EQ1247"/>
    <mergeCell ref="ET1274:ET1275"/>
    <mergeCell ref="ES1258:ES1259"/>
    <mergeCell ref="ES1254:ES1255"/>
    <mergeCell ref="ET1252:ET1253"/>
    <mergeCell ref="EU1252:EU1253"/>
    <mergeCell ref="EU1272:EU1273"/>
    <mergeCell ref="DU1246:DU1247"/>
    <mergeCell ref="DS1246:DS1247"/>
    <mergeCell ref="R1272:R1273"/>
    <mergeCell ref="Q1260:Q1261"/>
    <mergeCell ref="Q1270:Q1271"/>
    <mergeCell ref="Q1256:Q1257"/>
    <mergeCell ref="Q1266:Q1267"/>
    <mergeCell ref="BH1258:BH1259"/>
    <mergeCell ref="CG1250:CG1251"/>
    <mergeCell ref="EF1246:EF1247"/>
    <mergeCell ref="DE1246:DE1247"/>
    <mergeCell ref="CI1246:CI1247"/>
    <mergeCell ref="BG1270:BG1271"/>
    <mergeCell ref="BI1258:BI1259"/>
    <mergeCell ref="BC1258:BC1259"/>
    <mergeCell ref="BD1246:BD1247"/>
    <mergeCell ref="BG1294:BG1295"/>
    <mergeCell ref="BA1294:BA1295"/>
    <mergeCell ref="BI1294:BI1295"/>
    <mergeCell ref="S1292:S1293"/>
    <mergeCell ref="AA1258:AA1259"/>
    <mergeCell ref="AB1258:AB1259"/>
    <mergeCell ref="AF1270:AF1271"/>
    <mergeCell ref="S1262:S1263"/>
    <mergeCell ref="DP1264:DP1265"/>
    <mergeCell ref="BP1246:BP1247"/>
    <mergeCell ref="CT1258:CT1259"/>
    <mergeCell ref="AX1240:AX1241"/>
    <mergeCell ref="AY1240:AY1241"/>
    <mergeCell ref="AX1242:AX1243"/>
    <mergeCell ref="AZ1238:AZ1239"/>
    <mergeCell ref="R1244:R1245"/>
    <mergeCell ref="S1276:S1277"/>
    <mergeCell ref="R1288:R1289"/>
    <mergeCell ref="Q1248:Q1249"/>
    <mergeCell ref="Q1244:Q1245"/>
    <mergeCell ref="Q1252:Q1253"/>
    <mergeCell ref="Q1254:Q1255"/>
    <mergeCell ref="DJ1258:DJ1259"/>
    <mergeCell ref="DO1288:DO1289"/>
    <mergeCell ref="CM1258:CM1259"/>
    <mergeCell ref="CS1294:CS1295"/>
    <mergeCell ref="CL1294:CL1295"/>
    <mergeCell ref="CM1294:CM1295"/>
    <mergeCell ref="CD1294:CD1295"/>
    <mergeCell ref="CE1294:CE1295"/>
    <mergeCell ref="CC1294:CC1295"/>
    <mergeCell ref="BR1294:BR1295"/>
    <mergeCell ref="BO1246:BO1247"/>
    <mergeCell ref="CG1270:CG1271"/>
    <mergeCell ref="BK1294:BK1295"/>
    <mergeCell ref="BU1294:BU1295"/>
    <mergeCell ref="CE1258:CE1259"/>
    <mergeCell ref="BS1270:BS1271"/>
    <mergeCell ref="BM1246:BM1247"/>
    <mergeCell ref="BF1246:BF1247"/>
    <mergeCell ref="BA1246:BA1247"/>
    <mergeCell ref="BB1246:BB1247"/>
    <mergeCell ref="BD1258:BD1259"/>
    <mergeCell ref="AZ1258:AZ1259"/>
    <mergeCell ref="AZ1252:AZ1253"/>
    <mergeCell ref="DI1294:DI1295"/>
    <mergeCell ref="CZ1294:CZ1295"/>
    <mergeCell ref="DO1238:DO1239"/>
    <mergeCell ref="BN1270:BN1271"/>
    <mergeCell ref="BJ1246:BJ1247"/>
    <mergeCell ref="BX1270:BX1271"/>
    <mergeCell ref="BY1270:BY1271"/>
    <mergeCell ref="CG1260:CG1261"/>
    <mergeCell ref="CG1264:CG1265"/>
    <mergeCell ref="CF1244:CF1245"/>
    <mergeCell ref="CK1294:CK1295"/>
    <mergeCell ref="BR1258:BR1259"/>
    <mergeCell ref="CA1246:CA1247"/>
    <mergeCell ref="BZ1258:BZ1259"/>
    <mergeCell ref="R1258:R1259"/>
    <mergeCell ref="BE1294:BE1295"/>
    <mergeCell ref="BC1294:BC1295"/>
    <mergeCell ref="BH1294:BH1295"/>
    <mergeCell ref="AZ1274:AZ1275"/>
    <mergeCell ref="BC1270:BC1271"/>
    <mergeCell ref="BD1270:BD1271"/>
    <mergeCell ref="AZ1270:AZ1271"/>
    <mergeCell ref="AZ1286:AZ1287"/>
    <mergeCell ref="CH1294:CH1295"/>
    <mergeCell ref="CF1266:CF1267"/>
    <mergeCell ref="CV1294:CV1295"/>
    <mergeCell ref="S1258:S1259"/>
    <mergeCell ref="R1256:R1257"/>
    <mergeCell ref="X1258:X1259"/>
    <mergeCell ref="AN1258:AN1259"/>
    <mergeCell ref="DT1246:DT1247"/>
    <mergeCell ref="DP1238:DP1239"/>
    <mergeCell ref="DP1240:DP1241"/>
    <mergeCell ref="DP1256:DP1257"/>
    <mergeCell ref="DP1270:DP1271"/>
    <mergeCell ref="DO1282:DO1283"/>
    <mergeCell ref="DP1258:DP1259"/>
    <mergeCell ref="EP1258:EP1259"/>
    <mergeCell ref="DU1270:DU1271"/>
    <mergeCell ref="CK1270:CK1271"/>
    <mergeCell ref="CH1262:CH1263"/>
    <mergeCell ref="CH1258:CH1259"/>
    <mergeCell ref="CO1258:CO1259"/>
    <mergeCell ref="CD1258:CD1259"/>
    <mergeCell ref="CD1246:CD1247"/>
    <mergeCell ref="CM1246:CM1247"/>
    <mergeCell ref="CH1256:CH1257"/>
    <mergeCell ref="DZ1246:DZ1247"/>
    <mergeCell ref="BF1258:BF1259"/>
    <mergeCell ref="BE1246:BE1247"/>
    <mergeCell ref="CG1246:CG1247"/>
    <mergeCell ref="DO1252:DO1253"/>
    <mergeCell ref="DO1248:DO1249"/>
    <mergeCell ref="CF1250:CF1251"/>
    <mergeCell ref="CY1246:CY1247"/>
    <mergeCell ref="DG1246:DG1247"/>
    <mergeCell ref="CA1258:CA1259"/>
    <mergeCell ref="BS1246:BS1247"/>
    <mergeCell ref="BV1246:BV1247"/>
    <mergeCell ref="CC1258:CC1259"/>
    <mergeCell ref="CB1246:CB1247"/>
    <mergeCell ref="BZ1246:BZ1247"/>
    <mergeCell ref="BS1234:BS1235"/>
    <mergeCell ref="BW1246:BW1247"/>
    <mergeCell ref="CF1254:CF1255"/>
    <mergeCell ref="CF1256:CF1257"/>
    <mergeCell ref="EI1270:EI1271"/>
    <mergeCell ref="BL1258:BL1259"/>
    <mergeCell ref="BU1258:BU1259"/>
    <mergeCell ref="BM1258:BM1259"/>
    <mergeCell ref="CB1258:CB1259"/>
    <mergeCell ref="BV1258:BV1259"/>
    <mergeCell ref="BW1258:BW1259"/>
    <mergeCell ref="BX1258:BX1259"/>
    <mergeCell ref="BY1246:BY1247"/>
    <mergeCell ref="BI1246:BI1247"/>
    <mergeCell ref="BH1246:BH1247"/>
    <mergeCell ref="CH1242:CH1243"/>
    <mergeCell ref="CG1240:CG1241"/>
    <mergeCell ref="DO1242:DO1243"/>
    <mergeCell ref="DE1270:DE1271"/>
    <mergeCell ref="DF1246:DF1247"/>
    <mergeCell ref="DF1270:DF1271"/>
    <mergeCell ref="CF1238:CF1239"/>
    <mergeCell ref="CF1240:CF1241"/>
    <mergeCell ref="CF1242:CF1243"/>
    <mergeCell ref="CH1240:CH1241"/>
    <mergeCell ref="DG1258:DG1259"/>
    <mergeCell ref="DD1270:DD1271"/>
    <mergeCell ref="DB1246:DB1247"/>
    <mergeCell ref="BI1270:BI1271"/>
    <mergeCell ref="BH1270:BH1271"/>
    <mergeCell ref="BE1270:BE1271"/>
    <mergeCell ref="CG1244:CG1245"/>
    <mergeCell ref="DP1306:DP1307"/>
    <mergeCell ref="S1238:S1239"/>
    <mergeCell ref="S1240:S1241"/>
    <mergeCell ref="N1286:N1287"/>
    <mergeCell ref="L1260:L1261"/>
    <mergeCell ref="L1288:L1289"/>
    <mergeCell ref="BN1246:BN1247"/>
    <mergeCell ref="O1246:O1247"/>
    <mergeCell ref="R1240:R1241"/>
    <mergeCell ref="Q1240:Q1241"/>
    <mergeCell ref="O1294:O1295"/>
    <mergeCell ref="J1286:J1287"/>
    <mergeCell ref="K1270:K1271"/>
    <mergeCell ref="AY1302:AY1303"/>
    <mergeCell ref="CH1272:CH1273"/>
    <mergeCell ref="CG1266:CG1267"/>
    <mergeCell ref="CY1270:CY1271"/>
    <mergeCell ref="CR1294:CR1295"/>
    <mergeCell ref="CH1274:CH1275"/>
    <mergeCell ref="BP1258:BP1259"/>
    <mergeCell ref="BQ1258:BQ1259"/>
    <mergeCell ref="EP1270:EP1271"/>
    <mergeCell ref="EH1234:EH1235"/>
    <mergeCell ref="DP1290:DP1291"/>
    <mergeCell ref="DM1258:DM1259"/>
    <mergeCell ref="EH1270:EH1271"/>
    <mergeCell ref="EC1270:EC1271"/>
    <mergeCell ref="DS1258:DS1259"/>
    <mergeCell ref="DP1262:DP1263"/>
    <mergeCell ref="EI1234:EI1235"/>
    <mergeCell ref="BI1234:BI1235"/>
    <mergeCell ref="DO1246:DO1247"/>
    <mergeCell ref="BC1234:BC1235"/>
    <mergeCell ref="AZ1244:AZ1245"/>
    <mergeCell ref="AZ1236:AZ1237"/>
    <mergeCell ref="DB1258:DB1259"/>
    <mergeCell ref="DC1258:DC1259"/>
    <mergeCell ref="DO1250:DO1251"/>
    <mergeCell ref="CU1246:CU1247"/>
    <mergeCell ref="CI1270:CI1271"/>
    <mergeCell ref="CS1246:CS1247"/>
    <mergeCell ref="CU1258:CU1259"/>
    <mergeCell ref="CH1278:CH1279"/>
    <mergeCell ref="DH1258:DH1259"/>
    <mergeCell ref="DO1268:DO1269"/>
    <mergeCell ref="BU1246:BU1247"/>
    <mergeCell ref="CG1248:CG1249"/>
    <mergeCell ref="CF1246:CF1247"/>
    <mergeCell ref="BS1258:BS1259"/>
    <mergeCell ref="CH1276:CH1277"/>
    <mergeCell ref="BU1270:BU1271"/>
    <mergeCell ref="CE1270:CE1271"/>
    <mergeCell ref="CF1270:CF1271"/>
    <mergeCell ref="CH1264:CH1265"/>
    <mergeCell ref="CC1246:CC1247"/>
    <mergeCell ref="BG1246:BG1247"/>
    <mergeCell ref="BG1258:BG1259"/>
    <mergeCell ref="BF1270:BF1271"/>
    <mergeCell ref="AZ1268:AZ1269"/>
    <mergeCell ref="AZ1266:AZ1267"/>
    <mergeCell ref="AZ1276:AZ1277"/>
    <mergeCell ref="AZ1282:AZ1283"/>
    <mergeCell ref="AZ1264:AZ1265"/>
    <mergeCell ref="AZ1248:AZ1249"/>
    <mergeCell ref="EH1294:EH1295"/>
    <mergeCell ref="DJ1294:DJ1295"/>
    <mergeCell ref="EG1258:EG1259"/>
    <mergeCell ref="DD1246:DD1247"/>
    <mergeCell ref="CF1264:CF1265"/>
    <mergeCell ref="CH1254:CH1255"/>
    <mergeCell ref="CH1252:CH1253"/>
    <mergeCell ref="CH1250:CH1251"/>
    <mergeCell ref="CH1246:CH1247"/>
    <mergeCell ref="CO1246:CO1247"/>
    <mergeCell ref="CX1246:CX1247"/>
    <mergeCell ref="BV1270:BV1271"/>
    <mergeCell ref="R1304:R1305"/>
    <mergeCell ref="J1298:J1299"/>
    <mergeCell ref="BY1258:BY1259"/>
    <mergeCell ref="BY1294:BY1295"/>
    <mergeCell ref="CG1272:CG1273"/>
    <mergeCell ref="CG1262:CG1263"/>
    <mergeCell ref="BT1258:BT1259"/>
    <mergeCell ref="BL1270:BL1271"/>
    <mergeCell ref="AZ1260:AZ1261"/>
    <mergeCell ref="AZ1250:AZ1251"/>
    <mergeCell ref="BA1258:BA1259"/>
    <mergeCell ref="BM1270:BM1271"/>
    <mergeCell ref="CG1274:CG1275"/>
    <mergeCell ref="CF1276:CF1277"/>
    <mergeCell ref="BX1246:BX1247"/>
    <mergeCell ref="BP1270:BP1271"/>
    <mergeCell ref="AZ1256:AZ1257"/>
    <mergeCell ref="BK1246:BK1247"/>
    <mergeCell ref="BL1246:BL1247"/>
    <mergeCell ref="BE1258:BE1259"/>
    <mergeCell ref="CO1294:CO1295"/>
    <mergeCell ref="CP1294:CP1295"/>
    <mergeCell ref="CH1282:CH1283"/>
    <mergeCell ref="CH1280:CH1281"/>
    <mergeCell ref="CQ1294:CQ1295"/>
    <mergeCell ref="CF1268:CF1269"/>
    <mergeCell ref="CF1258:CF1259"/>
    <mergeCell ref="CG1258:CG1259"/>
    <mergeCell ref="DQ1258:DQ1259"/>
    <mergeCell ref="DO1292:DO1293"/>
    <mergeCell ref="EB1258:EB1259"/>
    <mergeCell ref="EE1258:EE1259"/>
    <mergeCell ref="EE1270:EE1271"/>
    <mergeCell ref="DX1258:DX1259"/>
    <mergeCell ref="DY1270:DY1271"/>
    <mergeCell ref="DX1270:DX1271"/>
    <mergeCell ref="DN1260:DN1261"/>
    <mergeCell ref="DN1256:DN1257"/>
    <mergeCell ref="DN1252:DN1253"/>
    <mergeCell ref="DN1298:DN1299"/>
    <mergeCell ref="DO1300:DO1301"/>
    <mergeCell ref="BF1294:BF1295"/>
    <mergeCell ref="BK1270:BK1271"/>
    <mergeCell ref="BK1258:BK1259"/>
    <mergeCell ref="BJ1258:BJ1259"/>
    <mergeCell ref="BN1258:BN1259"/>
    <mergeCell ref="CT1246:CT1247"/>
    <mergeCell ref="BQ1270:BQ1271"/>
    <mergeCell ref="AZ1254:AZ1255"/>
    <mergeCell ref="AZ1262:AZ1263"/>
    <mergeCell ref="BC1246:BC1247"/>
    <mergeCell ref="BB1258:BB1259"/>
    <mergeCell ref="AZ1284:AZ1285"/>
    <mergeCell ref="J1306:J1307"/>
    <mergeCell ref="M1298:M1299"/>
    <mergeCell ref="N1298:N1299"/>
    <mergeCell ref="O1298:O1299"/>
    <mergeCell ref="N1302:N1303"/>
    <mergeCell ref="K1304:K1305"/>
    <mergeCell ref="N1274:N1275"/>
    <mergeCell ref="AX1308:AX1309"/>
    <mergeCell ref="L1270:L1271"/>
    <mergeCell ref="AZ1306:AZ1307"/>
    <mergeCell ref="AZ1288:AZ1289"/>
    <mergeCell ref="K1294:K1295"/>
    <mergeCell ref="L1282:L1283"/>
    <mergeCell ref="K1282:K1283"/>
    <mergeCell ref="O1280:O1281"/>
    <mergeCell ref="O1292:O1293"/>
    <mergeCell ref="J1284:J1285"/>
    <mergeCell ref="R1294:R1295"/>
    <mergeCell ref="S1294:S1295"/>
    <mergeCell ref="AE1270:AE1271"/>
    <mergeCell ref="M1294:M1295"/>
    <mergeCell ref="N1304:N1305"/>
    <mergeCell ref="Q1302:Q1303"/>
    <mergeCell ref="L1302:L1303"/>
    <mergeCell ref="K1292:K1293"/>
    <mergeCell ref="L1292:L1293"/>
    <mergeCell ref="Q1274:Q1275"/>
    <mergeCell ref="AX1306:AX1307"/>
    <mergeCell ref="O1306:O1307"/>
    <mergeCell ref="K1272:K1273"/>
    <mergeCell ref="J1294:J1295"/>
    <mergeCell ref="AO1294:AO1295"/>
    <mergeCell ref="L1280:L1281"/>
    <mergeCell ref="N1276:N1277"/>
    <mergeCell ref="S1290:S1291"/>
    <mergeCell ref="R1282:R1283"/>
    <mergeCell ref="O1288:O1289"/>
    <mergeCell ref="N1296:N1297"/>
    <mergeCell ref="S1302:S1303"/>
    <mergeCell ref="Q1304:Q1305"/>
    <mergeCell ref="J1288:J1289"/>
    <mergeCell ref="N1292:N1293"/>
    <mergeCell ref="AS1294:AS1295"/>
    <mergeCell ref="AT1294:AT1295"/>
    <mergeCell ref="N1294:N1295"/>
    <mergeCell ref="U1294:U1295"/>
    <mergeCell ref="AD1294:AD1295"/>
    <mergeCell ref="X1294:X1295"/>
    <mergeCell ref="AR1294:AR1295"/>
    <mergeCell ref="V1294:V1295"/>
    <mergeCell ref="W1294:W1295"/>
    <mergeCell ref="Q1292:Q1293"/>
    <mergeCell ref="AY1280:AY1281"/>
    <mergeCell ref="AZ1298:AZ1299"/>
    <mergeCell ref="AY1290:AY1291"/>
    <mergeCell ref="AY1288:AY1289"/>
    <mergeCell ref="AY1278:AY1279"/>
    <mergeCell ref="AZ1308:AZ1309"/>
    <mergeCell ref="AZ1292:AZ1293"/>
    <mergeCell ref="AZ1296:AZ1297"/>
    <mergeCell ref="AZ1302:AZ1303"/>
    <mergeCell ref="AA1294:AA1295"/>
    <mergeCell ref="K1278:K1279"/>
    <mergeCell ref="H1282:H1283"/>
    <mergeCell ref="N1278:N1279"/>
    <mergeCell ref="K1276:K1277"/>
    <mergeCell ref="G1294:G1295"/>
    <mergeCell ref="E1308:E1309"/>
    <mergeCell ref="E1288:E1289"/>
    <mergeCell ref="F1288:F1289"/>
    <mergeCell ref="K1298:K1299"/>
    <mergeCell ref="I1304:I1305"/>
    <mergeCell ref="S1304:S1305"/>
    <mergeCell ref="E1300:E1301"/>
    <mergeCell ref="Q1312:Q1313"/>
    <mergeCell ref="A1306:A1307"/>
    <mergeCell ref="B1306:B1307"/>
    <mergeCell ref="A1304:A1305"/>
    <mergeCell ref="I1288:I1289"/>
    <mergeCell ref="S1306:S1307"/>
    <mergeCell ref="L1306:L1307"/>
    <mergeCell ref="N1288:N1289"/>
    <mergeCell ref="S1310:S1311"/>
    <mergeCell ref="R1310:R1311"/>
    <mergeCell ref="K1312:K1313"/>
    <mergeCell ref="Q1310:Q1311"/>
    <mergeCell ref="L1298:L1299"/>
    <mergeCell ref="C1304:C1305"/>
    <mergeCell ref="D1304:D1305"/>
    <mergeCell ref="A1296:A1297"/>
    <mergeCell ref="B1296:B1297"/>
    <mergeCell ref="C1298:C1299"/>
    <mergeCell ref="D1298:D1299"/>
    <mergeCell ref="K1310:K1311"/>
    <mergeCell ref="O1308:O1309"/>
    <mergeCell ref="A1288:A1289"/>
    <mergeCell ref="B1288:B1289"/>
    <mergeCell ref="C1288:C1289"/>
    <mergeCell ref="K1308:K1309"/>
    <mergeCell ref="L1308:L1309"/>
    <mergeCell ref="N1310:N1311"/>
    <mergeCell ref="J1310:J1311"/>
    <mergeCell ref="S1308:S1309"/>
    <mergeCell ref="O1276:O1277"/>
    <mergeCell ref="R1312:R1313"/>
    <mergeCell ref="G1298:G1299"/>
    <mergeCell ref="H1300:H1301"/>
    <mergeCell ref="G1300:G1301"/>
    <mergeCell ref="F1276:F1277"/>
    <mergeCell ref="G1292:G1293"/>
    <mergeCell ref="E1280:E1281"/>
    <mergeCell ref="H1278:H1279"/>
    <mergeCell ref="H1276:H1277"/>
    <mergeCell ref="D1288:D1289"/>
    <mergeCell ref="B1302:B1303"/>
    <mergeCell ref="N1282:N1283"/>
    <mergeCell ref="Q1294:Q1295"/>
    <mergeCell ref="M1284:M1285"/>
    <mergeCell ref="Q1288:Q1289"/>
    <mergeCell ref="E1292:E1293"/>
    <mergeCell ref="E1290:E1291"/>
    <mergeCell ref="B1304:B1305"/>
    <mergeCell ref="R1300:R1301"/>
    <mergeCell ref="O1304:O1305"/>
    <mergeCell ref="A1300:A1301"/>
    <mergeCell ref="O1312:O1313"/>
    <mergeCell ref="J1312:J1313"/>
    <mergeCell ref="E1310:E1311"/>
    <mergeCell ref="J1314:J1315"/>
    <mergeCell ref="E1306:E1307"/>
    <mergeCell ref="G1312:G1313"/>
    <mergeCell ref="F1316:F1317"/>
    <mergeCell ref="E1312:E1313"/>
    <mergeCell ref="M1316:M1317"/>
    <mergeCell ref="E1296:E1297"/>
    <mergeCell ref="E1298:E1299"/>
    <mergeCell ref="Q1308:Q1309"/>
    <mergeCell ref="I1294:I1295"/>
    <mergeCell ref="I1290:I1291"/>
    <mergeCell ref="J1290:J1291"/>
    <mergeCell ref="H1290:H1291"/>
    <mergeCell ref="F1290:F1291"/>
    <mergeCell ref="E1304:E1305"/>
    <mergeCell ref="J1300:J1301"/>
    <mergeCell ref="F1298:F1299"/>
    <mergeCell ref="E1294:E1295"/>
    <mergeCell ref="Q1298:Q1299"/>
    <mergeCell ref="R1302:R1303"/>
    <mergeCell ref="H1304:H1305"/>
    <mergeCell ref="I1302:I1303"/>
    <mergeCell ref="H1302:H1303"/>
    <mergeCell ref="I1298:I1299"/>
    <mergeCell ref="O1316:O1317"/>
    <mergeCell ref="K1316:K1317"/>
    <mergeCell ref="N1314:N1315"/>
    <mergeCell ref="A1308:A1309"/>
    <mergeCell ref="B1308:B1309"/>
    <mergeCell ref="C1308:C1309"/>
    <mergeCell ref="D1308:D1309"/>
    <mergeCell ref="B1314:B1315"/>
    <mergeCell ref="F1306:F1307"/>
    <mergeCell ref="F1308:F1309"/>
    <mergeCell ref="F1312:F1313"/>
    <mergeCell ref="I1308:I1309"/>
    <mergeCell ref="I1306:I1307"/>
    <mergeCell ref="H1306:H1307"/>
    <mergeCell ref="I1300:I1301"/>
    <mergeCell ref="M1300:M1301"/>
    <mergeCell ref="N1300:N1301"/>
    <mergeCell ref="G1296:G1297"/>
    <mergeCell ref="G1290:G1291"/>
    <mergeCell ref="I1296:I1297"/>
    <mergeCell ref="L1290:L1291"/>
    <mergeCell ref="A1318:A1319"/>
    <mergeCell ref="B1318:B1319"/>
    <mergeCell ref="C1318:C1319"/>
    <mergeCell ref="D1318:D1319"/>
    <mergeCell ref="A1324:A1325"/>
    <mergeCell ref="K1302:K1303"/>
    <mergeCell ref="K1300:K1301"/>
    <mergeCell ref="F1302:F1303"/>
    <mergeCell ref="F1304:F1305"/>
    <mergeCell ref="G1302:G1303"/>
    <mergeCell ref="G1304:G1305"/>
    <mergeCell ref="O1302:O1303"/>
    <mergeCell ref="F1314:F1315"/>
    <mergeCell ref="O1320:O1321"/>
    <mergeCell ref="L1312:L1313"/>
    <mergeCell ref="H1316:H1317"/>
    <mergeCell ref="I1316:I1317"/>
    <mergeCell ref="M1324:M1325"/>
    <mergeCell ref="E1302:E1303"/>
    <mergeCell ref="F1300:F1301"/>
    <mergeCell ref="G1308:G1309"/>
    <mergeCell ref="H1308:H1309"/>
    <mergeCell ref="D1312:D1313"/>
    <mergeCell ref="B1324:B1325"/>
    <mergeCell ref="B1312:B1313"/>
    <mergeCell ref="J1304:J1305"/>
    <mergeCell ref="O1314:O1315"/>
    <mergeCell ref="H1314:H1315"/>
    <mergeCell ref="G1316:G1317"/>
    <mergeCell ref="M1308:M1309"/>
    <mergeCell ref="G1306:G1307"/>
    <mergeCell ref="K1314:K1315"/>
    <mergeCell ref="C1306:C1307"/>
    <mergeCell ref="D1306:D1307"/>
    <mergeCell ref="O1300:O1301"/>
    <mergeCell ref="L1300:L1301"/>
    <mergeCell ref="L1304:L1305"/>
    <mergeCell ref="M1320:M1321"/>
    <mergeCell ref="H1318:H1319"/>
    <mergeCell ref="K1318:K1319"/>
    <mergeCell ref="G1320:G1321"/>
    <mergeCell ref="L1320:L1321"/>
    <mergeCell ref="J1324:J1325"/>
    <mergeCell ref="D1310:D1311"/>
    <mergeCell ref="M1304:M1305"/>
    <mergeCell ref="C1300:C1301"/>
    <mergeCell ref="D1300:D1301"/>
    <mergeCell ref="G1324:G1325"/>
    <mergeCell ref="K1324:K1325"/>
    <mergeCell ref="C1302:C1303"/>
    <mergeCell ref="D1302:D1303"/>
    <mergeCell ref="L1314:L1315"/>
    <mergeCell ref="M1312:M1313"/>
    <mergeCell ref="M1310:M1311"/>
    <mergeCell ref="M1314:M1315"/>
    <mergeCell ref="J1308:J1309"/>
    <mergeCell ref="H1310:H1311"/>
    <mergeCell ref="F1310:F1311"/>
    <mergeCell ref="H1312:H1313"/>
    <mergeCell ref="C1310:C1311"/>
    <mergeCell ref="I1310:I1311"/>
    <mergeCell ref="G1314:G1315"/>
    <mergeCell ref="G1310:G1311"/>
    <mergeCell ref="A1312:A1313"/>
    <mergeCell ref="L1332:M1332"/>
    <mergeCell ref="O1322:O1323"/>
    <mergeCell ref="AU1316:AU1317"/>
    <mergeCell ref="I1322:I1323"/>
    <mergeCell ref="L1324:L1325"/>
    <mergeCell ref="N1324:N1325"/>
    <mergeCell ref="L1322:L1323"/>
    <mergeCell ref="S1318:S1319"/>
    <mergeCell ref="AX1333:AZ1333"/>
    <mergeCell ref="A1310:A1311"/>
    <mergeCell ref="B1310:B1311"/>
    <mergeCell ref="C1312:C1313"/>
    <mergeCell ref="AX1312:AX1313"/>
    <mergeCell ref="A1320:A1321"/>
    <mergeCell ref="B1320:B1321"/>
    <mergeCell ref="N1318:N1319"/>
    <mergeCell ref="O1318:O1319"/>
    <mergeCell ref="Q1318:Q1319"/>
    <mergeCell ref="AX1322:AX1323"/>
    <mergeCell ref="AY1322:AY1323"/>
    <mergeCell ref="AY1318:AY1319"/>
    <mergeCell ref="V1316:V1317"/>
    <mergeCell ref="AI1316:AI1317"/>
    <mergeCell ref="S1314:S1315"/>
    <mergeCell ref="AZ1328:AZ1329"/>
    <mergeCell ref="S1326:S1327"/>
    <mergeCell ref="AB1316:AB1317"/>
    <mergeCell ref="AZ1310:AZ1311"/>
    <mergeCell ref="AY1312:AY1313"/>
    <mergeCell ref="N1312:N1313"/>
    <mergeCell ref="O1310:O1311"/>
    <mergeCell ref="N1316:N1317"/>
    <mergeCell ref="AY1316:AY1317"/>
    <mergeCell ref="K1322:K1323"/>
    <mergeCell ref="F1324:F1325"/>
    <mergeCell ref="Q1324:Q1325"/>
    <mergeCell ref="Q1326:Q1327"/>
    <mergeCell ref="O1324:O1325"/>
    <mergeCell ref="Q1322:Q1323"/>
    <mergeCell ref="R1322:R1323"/>
    <mergeCell ref="Q1314:Q1315"/>
    <mergeCell ref="R1314:R1315"/>
    <mergeCell ref="R1316:R1317"/>
    <mergeCell ref="C1326:C1327"/>
    <mergeCell ref="J1333:M1333"/>
    <mergeCell ref="N1333:N1334"/>
    <mergeCell ref="O1333:O1334"/>
    <mergeCell ref="I1333:I1334"/>
    <mergeCell ref="I1332:K1332"/>
    <mergeCell ref="F1333:F1334"/>
    <mergeCell ref="AU1333:AU1334"/>
    <mergeCell ref="G1326:G1327"/>
    <mergeCell ref="M1322:M1323"/>
    <mergeCell ref="F1320:F1321"/>
    <mergeCell ref="E1320:E1321"/>
    <mergeCell ref="E1322:E1323"/>
    <mergeCell ref="O1326:O1327"/>
    <mergeCell ref="G1322:G1323"/>
    <mergeCell ref="S1322:S1323"/>
    <mergeCell ref="S1324:S1325"/>
    <mergeCell ref="I1326:I1327"/>
    <mergeCell ref="K1328:K1329"/>
    <mergeCell ref="L1328:L1329"/>
    <mergeCell ref="K1326:K1327"/>
    <mergeCell ref="B1346:B1347"/>
    <mergeCell ref="C1346:C1347"/>
    <mergeCell ref="B1348:B1349"/>
    <mergeCell ref="C1348:C1349"/>
    <mergeCell ref="J1340:J1341"/>
    <mergeCell ref="D1348:D1349"/>
    <mergeCell ref="D1340:D1341"/>
    <mergeCell ref="E1340:E1341"/>
    <mergeCell ref="F1340:F1341"/>
    <mergeCell ref="G1340:G1341"/>
    <mergeCell ref="AX1346:AX1347"/>
    <mergeCell ref="AY1346:AY1347"/>
    <mergeCell ref="K1346:K1347"/>
    <mergeCell ref="L1316:L1317"/>
    <mergeCell ref="J1320:J1321"/>
    <mergeCell ref="D1346:D1347"/>
    <mergeCell ref="E1346:E1347"/>
    <mergeCell ref="E1316:E1317"/>
    <mergeCell ref="I1314:I1315"/>
    <mergeCell ref="A1344:A1345"/>
    <mergeCell ref="B1344:B1345"/>
    <mergeCell ref="D1336:D1337"/>
    <mergeCell ref="E1333:E1334"/>
    <mergeCell ref="A1340:A1343"/>
    <mergeCell ref="B1340:B1343"/>
    <mergeCell ref="E1318:E1319"/>
    <mergeCell ref="G1318:G1319"/>
    <mergeCell ref="F1318:F1319"/>
    <mergeCell ref="H1320:H1321"/>
    <mergeCell ref="I1320:I1321"/>
    <mergeCell ref="E1314:E1315"/>
    <mergeCell ref="D1342:D1343"/>
    <mergeCell ref="E1342:E1343"/>
    <mergeCell ref="F1342:F1343"/>
    <mergeCell ref="G1342:G1343"/>
    <mergeCell ref="H1342:H1343"/>
    <mergeCell ref="C1340:C1341"/>
    <mergeCell ref="L1336:L1337"/>
    <mergeCell ref="L1326:L1327"/>
    <mergeCell ref="J1328:J1329"/>
    <mergeCell ref="K1320:K1321"/>
    <mergeCell ref="A1333:A1334"/>
    <mergeCell ref="B1333:B1334"/>
    <mergeCell ref="C1333:C1334"/>
    <mergeCell ref="D1333:D1334"/>
    <mergeCell ref="G1328:G1329"/>
    <mergeCell ref="J1316:J1317"/>
    <mergeCell ref="D1326:D1327"/>
    <mergeCell ref="E1328:E1329"/>
    <mergeCell ref="I1318:I1319"/>
    <mergeCell ref="J1326:J1327"/>
    <mergeCell ref="B1326:B1327"/>
    <mergeCell ref="C1314:C1315"/>
    <mergeCell ref="D1314:D1315"/>
    <mergeCell ref="A1314:A1315"/>
    <mergeCell ref="N1328:N1329"/>
    <mergeCell ref="AF1316:AF1317"/>
    <mergeCell ref="AG1316:AG1317"/>
    <mergeCell ref="B1316:B1317"/>
    <mergeCell ref="AL1333:AL1334"/>
    <mergeCell ref="Q1320:Q1321"/>
    <mergeCell ref="A1326:A1327"/>
    <mergeCell ref="Q1333:S1333"/>
    <mergeCell ref="A1316:A1317"/>
    <mergeCell ref="A1328:A1329"/>
    <mergeCell ref="B1328:B1329"/>
    <mergeCell ref="A1338:A1339"/>
    <mergeCell ref="B1338:B1339"/>
    <mergeCell ref="C1338:C1339"/>
    <mergeCell ref="F1338:F1339"/>
    <mergeCell ref="H1338:H1339"/>
    <mergeCell ref="J1318:J1319"/>
    <mergeCell ref="A1336:A1337"/>
    <mergeCell ref="C1324:C1325"/>
    <mergeCell ref="D1324:D1325"/>
    <mergeCell ref="A1322:A1323"/>
    <mergeCell ref="B1322:B1323"/>
    <mergeCell ref="L1318:L1319"/>
    <mergeCell ref="M1318:M1319"/>
    <mergeCell ref="H1328:H1329"/>
    <mergeCell ref="B1336:B1337"/>
    <mergeCell ref="AE1316:AE1317"/>
    <mergeCell ref="AX1318:AX1319"/>
    <mergeCell ref="AZ1318:AZ1319"/>
    <mergeCell ref="AA1316:AA1317"/>
    <mergeCell ref="AV1316:AV1317"/>
    <mergeCell ref="N1348:N1349"/>
    <mergeCell ref="N1342:N1343"/>
    <mergeCell ref="O1342:O1343"/>
    <mergeCell ref="N1346:N1347"/>
    <mergeCell ref="O1346:O1347"/>
    <mergeCell ref="F1346:F1347"/>
    <mergeCell ref="G1346:G1347"/>
    <mergeCell ref="H1346:H1347"/>
    <mergeCell ref="I1346:I1347"/>
    <mergeCell ref="J1346:J1347"/>
    <mergeCell ref="K1344:K1345"/>
    <mergeCell ref="AZ1322:AZ1323"/>
    <mergeCell ref="AK1316:AK1317"/>
    <mergeCell ref="AD1316:AD1317"/>
    <mergeCell ref="U1316:U1317"/>
    <mergeCell ref="I1336:I1337"/>
    <mergeCell ref="M1326:M1327"/>
    <mergeCell ref="AX1328:AX1329"/>
    <mergeCell ref="AY1328:AY1329"/>
    <mergeCell ref="R1326:R1327"/>
    <mergeCell ref="AE1333:AE1334"/>
    <mergeCell ref="AT1333:AT1334"/>
    <mergeCell ref="G1333:G1334"/>
    <mergeCell ref="R1324:R1325"/>
    <mergeCell ref="T1333:T1334"/>
    <mergeCell ref="P1333:P1334"/>
    <mergeCell ref="AH1316:AH1317"/>
    <mergeCell ref="P1316:P1317"/>
    <mergeCell ref="AQ1316:AQ1317"/>
    <mergeCell ref="AM1333:AM1334"/>
    <mergeCell ref="AC1316:AC1317"/>
    <mergeCell ref="Z1316:Z1317"/>
    <mergeCell ref="D1322:D1323"/>
    <mergeCell ref="AY1320:AY1321"/>
    <mergeCell ref="AZ1320:AZ1321"/>
    <mergeCell ref="X1316:X1317"/>
    <mergeCell ref="C1336:C1337"/>
    <mergeCell ref="G1336:G1337"/>
    <mergeCell ref="C1328:C1329"/>
    <mergeCell ref="D1328:D1329"/>
    <mergeCell ref="A1348:A1349"/>
    <mergeCell ref="A1346:A1347"/>
    <mergeCell ref="H1333:H1334"/>
    <mergeCell ref="I1350:I1351"/>
    <mergeCell ref="J1350:J1351"/>
    <mergeCell ref="K1350:K1351"/>
    <mergeCell ref="L1350:L1351"/>
    <mergeCell ref="M1350:M1351"/>
    <mergeCell ref="N1350:N1351"/>
    <mergeCell ref="I1340:I1341"/>
    <mergeCell ref="H1340:H1341"/>
    <mergeCell ref="L1346:L1347"/>
    <mergeCell ref="M1346:M1347"/>
    <mergeCell ref="C1342:C1343"/>
    <mergeCell ref="C1350:C1351"/>
    <mergeCell ref="D1350:D1351"/>
    <mergeCell ref="E1350:E1351"/>
    <mergeCell ref="F1350:F1351"/>
    <mergeCell ref="G1350:G1351"/>
    <mergeCell ref="H1350:H1351"/>
    <mergeCell ref="O1348:O1349"/>
    <mergeCell ref="Q1348:Q1349"/>
    <mergeCell ref="Q1340:Q1341"/>
    <mergeCell ref="K1342:K1343"/>
    <mergeCell ref="L1342:L1343"/>
    <mergeCell ref="E1348:E1349"/>
    <mergeCell ref="F1348:F1349"/>
    <mergeCell ref="G1348:G1349"/>
    <mergeCell ref="J1342:J1343"/>
    <mergeCell ref="H1348:H1349"/>
    <mergeCell ref="I1348:I1349"/>
    <mergeCell ref="J1348:J1349"/>
    <mergeCell ref="Q1346:Q1347"/>
    <mergeCell ref="K1348:K1349"/>
    <mergeCell ref="L1348:L1349"/>
    <mergeCell ref="F1344:F1345"/>
    <mergeCell ref="G1344:G1345"/>
    <mergeCell ref="H1344:H1345"/>
    <mergeCell ref="C1344:C1345"/>
    <mergeCell ref="D1344:D1345"/>
    <mergeCell ref="E1344:E1345"/>
    <mergeCell ref="L1340:L1341"/>
    <mergeCell ref="G1338:G1339"/>
    <mergeCell ref="H1336:H1337"/>
    <mergeCell ref="CG1306:CG1307"/>
    <mergeCell ref="CG1298:CG1299"/>
    <mergeCell ref="CG1308:CG1309"/>
    <mergeCell ref="CG1312:CG1313"/>
    <mergeCell ref="D1338:D1339"/>
    <mergeCell ref="E1338:E1339"/>
    <mergeCell ref="F1328:F1329"/>
    <mergeCell ref="O1296:O1297"/>
    <mergeCell ref="R1290:R1291"/>
    <mergeCell ref="F1296:F1297"/>
    <mergeCell ref="F1294:F1295"/>
    <mergeCell ref="Q1300:Q1301"/>
    <mergeCell ref="J1302:J1303"/>
    <mergeCell ref="E1286:E1287"/>
    <mergeCell ref="BT1316:BT1317"/>
    <mergeCell ref="Y1316:Y1317"/>
    <mergeCell ref="AN1316:AN1317"/>
    <mergeCell ref="AP1316:AP1317"/>
    <mergeCell ref="AM1316:AM1317"/>
    <mergeCell ref="E1336:E1337"/>
    <mergeCell ref="F1336:F1337"/>
    <mergeCell ref="BS1316:BS1317"/>
    <mergeCell ref="BK1316:BK1317"/>
    <mergeCell ref="BL1316:BL1317"/>
    <mergeCell ref="C1322:C1323"/>
    <mergeCell ref="I1328:I1329"/>
    <mergeCell ref="E1324:E1325"/>
    <mergeCell ref="H1324:H1325"/>
    <mergeCell ref="I1324:I1325"/>
    <mergeCell ref="E1326:E1327"/>
    <mergeCell ref="H1322:H1323"/>
    <mergeCell ref="F1326:F1327"/>
    <mergeCell ref="BU1316:BU1317"/>
    <mergeCell ref="BW1316:BW1317"/>
    <mergeCell ref="CF1322:CF1323"/>
    <mergeCell ref="CF1318:CF1319"/>
    <mergeCell ref="CG1320:CG1321"/>
    <mergeCell ref="CF1320:CF1321"/>
    <mergeCell ref="CG1338:CG1339"/>
    <mergeCell ref="J1338:J1339"/>
    <mergeCell ref="K1338:K1339"/>
    <mergeCell ref="L1338:L1339"/>
    <mergeCell ref="J1336:J1337"/>
    <mergeCell ref="K1336:K1337"/>
    <mergeCell ref="AK1333:AK1334"/>
    <mergeCell ref="M1328:M1329"/>
    <mergeCell ref="O1328:O1329"/>
    <mergeCell ref="N1338:N1339"/>
    <mergeCell ref="M1336:M1337"/>
    <mergeCell ref="AI1333:AI1334"/>
    <mergeCell ref="BC1333:BC1334"/>
    <mergeCell ref="H1326:H1327"/>
    <mergeCell ref="S1328:S1329"/>
    <mergeCell ref="S1320:S1321"/>
    <mergeCell ref="F1322:F1323"/>
    <mergeCell ref="BD1316:BD1317"/>
    <mergeCell ref="BF1316:BF1317"/>
    <mergeCell ref="BG1316:BG1317"/>
    <mergeCell ref="BH1316:BH1317"/>
    <mergeCell ref="BI1316:BI1317"/>
    <mergeCell ref="AJ1316:AJ1317"/>
    <mergeCell ref="N1320:N1321"/>
    <mergeCell ref="N1326:N1327"/>
    <mergeCell ref="R1318:R1319"/>
    <mergeCell ref="F1280:F1281"/>
    <mergeCell ref="K1306:K1307"/>
    <mergeCell ref="AY1306:AY1307"/>
    <mergeCell ref="N1308:N1309"/>
    <mergeCell ref="H1298:H1299"/>
    <mergeCell ref="M1306:M1307"/>
    <mergeCell ref="R1308:R1309"/>
    <mergeCell ref="N1306:N1307"/>
    <mergeCell ref="Q1306:Q1307"/>
    <mergeCell ref="L1310:L1311"/>
    <mergeCell ref="M1302:M1303"/>
    <mergeCell ref="BW1294:BW1295"/>
    <mergeCell ref="CA1294:CA1295"/>
    <mergeCell ref="BS1294:BS1295"/>
    <mergeCell ref="C1290:C1291"/>
    <mergeCell ref="AX1310:AX1311"/>
    <mergeCell ref="J1322:J1323"/>
    <mergeCell ref="D1320:D1321"/>
    <mergeCell ref="E1272:E1273"/>
    <mergeCell ref="AW1270:AW1271"/>
    <mergeCell ref="AX1282:AX1283"/>
    <mergeCell ref="AX1286:AX1287"/>
    <mergeCell ref="S1284:S1285"/>
    <mergeCell ref="G1286:G1287"/>
    <mergeCell ref="F1286:F1287"/>
    <mergeCell ref="AI1294:AI1295"/>
    <mergeCell ref="BA1270:BA1271"/>
    <mergeCell ref="H1296:H1297"/>
    <mergeCell ref="H1284:H1285"/>
    <mergeCell ref="V1270:V1271"/>
    <mergeCell ref="R1270:R1271"/>
    <mergeCell ref="F1284:F1285"/>
    <mergeCell ref="AQ1294:AQ1295"/>
    <mergeCell ref="AX1300:AX1301"/>
    <mergeCell ref="L1284:L1285"/>
    <mergeCell ref="S1282:S1283"/>
    <mergeCell ref="F1292:F1293"/>
    <mergeCell ref="Q1296:Q1297"/>
    <mergeCell ref="BJ1270:BJ1271"/>
    <mergeCell ref="N1322:N1323"/>
    <mergeCell ref="S1316:S1317"/>
    <mergeCell ref="T1316:T1317"/>
    <mergeCell ref="AX1320:AX1321"/>
    <mergeCell ref="W1316:W1317"/>
    <mergeCell ref="I1312:I1313"/>
    <mergeCell ref="C1316:C1317"/>
    <mergeCell ref="D1316:D1317"/>
    <mergeCell ref="R1320:R1321"/>
    <mergeCell ref="C1320:C1321"/>
    <mergeCell ref="L1296:L1297"/>
    <mergeCell ref="K1288:K1289"/>
    <mergeCell ref="H1286:H1287"/>
    <mergeCell ref="AX1284:AX1285"/>
    <mergeCell ref="AY1284:AY1285"/>
    <mergeCell ref="E1284:E1285"/>
    <mergeCell ref="O1290:O1291"/>
    <mergeCell ref="O1282:O1283"/>
    <mergeCell ref="I1286:I1287"/>
    <mergeCell ref="K1290:K1291"/>
    <mergeCell ref="J1296:J1297"/>
    <mergeCell ref="Y1294:Y1295"/>
    <mergeCell ref="Z1294:Z1295"/>
    <mergeCell ref="R1306:R1307"/>
    <mergeCell ref="J1292:J1293"/>
    <mergeCell ref="DN1306:DN1307"/>
    <mergeCell ref="DI1246:DI1247"/>
    <mergeCell ref="CD1316:CD1317"/>
    <mergeCell ref="CB1316:CB1317"/>
    <mergeCell ref="CH1308:CH1309"/>
    <mergeCell ref="CF1298:CF1299"/>
    <mergeCell ref="CF1304:CF1305"/>
    <mergeCell ref="CH1284:CH1285"/>
    <mergeCell ref="CG1278:CG1279"/>
    <mergeCell ref="AN1333:AN1334"/>
    <mergeCell ref="CK1333:CK1334"/>
    <mergeCell ref="BA1316:BA1317"/>
    <mergeCell ref="BB1316:BB1317"/>
    <mergeCell ref="CF1328:CF1329"/>
    <mergeCell ref="AZ1324:AZ1325"/>
    <mergeCell ref="CH1326:CH1327"/>
    <mergeCell ref="CC1333:CC1334"/>
    <mergeCell ref="CD1333:CD1334"/>
    <mergeCell ref="CE1333:CE1334"/>
    <mergeCell ref="AR1316:AR1317"/>
    <mergeCell ref="CK1316:CK1317"/>
    <mergeCell ref="CG1318:CG1319"/>
    <mergeCell ref="CG1324:CG1325"/>
    <mergeCell ref="BR1333:BR1334"/>
    <mergeCell ref="BS1333:BS1334"/>
    <mergeCell ref="BN1333:BN1334"/>
    <mergeCell ref="CH1316:CH1317"/>
    <mergeCell ref="BZ1270:BZ1271"/>
    <mergeCell ref="CF1290:CF1291"/>
    <mergeCell ref="CF1306:CF1307"/>
    <mergeCell ref="CG1294:CG1295"/>
    <mergeCell ref="CG1296:CG1297"/>
    <mergeCell ref="AZ1290:AZ1291"/>
    <mergeCell ref="BR1270:BR1271"/>
    <mergeCell ref="CC1270:CC1271"/>
    <mergeCell ref="AZ1280:AZ1281"/>
    <mergeCell ref="AZ1272:AZ1273"/>
    <mergeCell ref="CH1328:CH1329"/>
    <mergeCell ref="AZ1278:AZ1279"/>
    <mergeCell ref="CF1272:CF1273"/>
    <mergeCell ref="BB1270:BB1271"/>
    <mergeCell ref="BP1294:BP1295"/>
    <mergeCell ref="BL1294:BL1295"/>
    <mergeCell ref="BJ1333:BJ1334"/>
    <mergeCell ref="AQ1333:AQ1334"/>
    <mergeCell ref="AR1333:AR1334"/>
    <mergeCell ref="CE1316:CE1317"/>
    <mergeCell ref="CF1302:CF1303"/>
    <mergeCell ref="CG1302:CG1303"/>
    <mergeCell ref="CH1298:CH1299"/>
    <mergeCell ref="CH1304:CH1305"/>
    <mergeCell ref="AX1294:AX1295"/>
    <mergeCell ref="AW1294:AW1295"/>
    <mergeCell ref="AY1286:AY1287"/>
    <mergeCell ref="CG1276:CG1277"/>
    <mergeCell ref="AY1296:AY1297"/>
    <mergeCell ref="AX1290:AX1291"/>
    <mergeCell ref="AY1326:AY1327"/>
    <mergeCell ref="BG1333:BG1334"/>
    <mergeCell ref="BH1333:BH1334"/>
    <mergeCell ref="AY1298:AY1299"/>
    <mergeCell ref="AY1304:AY1305"/>
    <mergeCell ref="CG1304:CG1305"/>
    <mergeCell ref="BB1294:BB1295"/>
    <mergeCell ref="CH1296:CH1297"/>
    <mergeCell ref="CG1238:CG1239"/>
    <mergeCell ref="CG1236:CG1237"/>
    <mergeCell ref="CM1316:CM1317"/>
    <mergeCell ref="AZ1316:AZ1317"/>
    <mergeCell ref="CC1316:CC1317"/>
    <mergeCell ref="BM1316:BM1317"/>
    <mergeCell ref="BQ1316:BQ1317"/>
    <mergeCell ref="CF1316:CF1317"/>
    <mergeCell ref="CI1316:CI1317"/>
    <mergeCell ref="CH1320:CH1321"/>
    <mergeCell ref="CA1333:CA1334"/>
    <mergeCell ref="BA1333:BA1334"/>
    <mergeCell ref="AO1333:AO1334"/>
    <mergeCell ref="AP1333:AP1334"/>
    <mergeCell ref="BX1333:BX1334"/>
    <mergeCell ref="CB1333:CB1334"/>
    <mergeCell ref="BD1333:BD1334"/>
    <mergeCell ref="BO1333:BO1334"/>
    <mergeCell ref="BM1333:BM1334"/>
    <mergeCell ref="BI1333:BI1334"/>
    <mergeCell ref="AZ1326:AZ1327"/>
    <mergeCell ref="BB1333:BB1334"/>
    <mergeCell ref="BP1333:BP1334"/>
    <mergeCell ref="BQ1333:BQ1334"/>
    <mergeCell ref="CF1314:CF1315"/>
    <mergeCell ref="CF1310:CF1311"/>
    <mergeCell ref="AX1280:AX1281"/>
    <mergeCell ref="AX1298:AX1299"/>
    <mergeCell ref="AX1296:AX1297"/>
    <mergeCell ref="AX1304:AX1305"/>
    <mergeCell ref="AX1278:AX1279"/>
    <mergeCell ref="BY1316:BY1317"/>
    <mergeCell ref="AY1308:AY1309"/>
    <mergeCell ref="AQ1258:AQ1259"/>
    <mergeCell ref="AS1270:AS1271"/>
    <mergeCell ref="AX1292:AX1293"/>
    <mergeCell ref="AX1268:AX1269"/>
    <mergeCell ref="AY1264:AY1265"/>
    <mergeCell ref="AX1288:AX1289"/>
    <mergeCell ref="AY1282:AY1283"/>
    <mergeCell ref="BM1294:BM1295"/>
    <mergeCell ref="CG1282:CG1283"/>
    <mergeCell ref="CF1288:CF1289"/>
    <mergeCell ref="BO1270:BO1271"/>
    <mergeCell ref="CA1270:CA1271"/>
    <mergeCell ref="CB1270:CB1271"/>
    <mergeCell ref="BT1270:BT1271"/>
    <mergeCell ref="CD1270:CD1271"/>
    <mergeCell ref="BW1270:BW1271"/>
    <mergeCell ref="BX1294:BX1295"/>
    <mergeCell ref="BQ1294:BQ1295"/>
    <mergeCell ref="BV1294:BV1295"/>
    <mergeCell ref="AY1300:AY1301"/>
    <mergeCell ref="AX1302:AX1303"/>
    <mergeCell ref="CG1322:CG1323"/>
    <mergeCell ref="AX1316:AX1317"/>
    <mergeCell ref="AO1316:AO1317"/>
    <mergeCell ref="AS1316:AS1317"/>
    <mergeCell ref="BF1333:BF1334"/>
    <mergeCell ref="AW1333:AW1334"/>
    <mergeCell ref="CF1282:CF1283"/>
    <mergeCell ref="CF1308:CF1309"/>
    <mergeCell ref="CF1278:CF1279"/>
    <mergeCell ref="DO1296:DO1297"/>
    <mergeCell ref="DZ1294:DZ1295"/>
    <mergeCell ref="DY1294:DY1295"/>
    <mergeCell ref="DW1294:DW1295"/>
    <mergeCell ref="ED1294:ED1295"/>
    <mergeCell ref="DO1294:DO1295"/>
    <mergeCell ref="DW1270:DW1271"/>
    <mergeCell ref="CF1296:CF1297"/>
    <mergeCell ref="CF1236:CF1237"/>
    <mergeCell ref="CF1294:CF1295"/>
    <mergeCell ref="CX1294:CX1295"/>
    <mergeCell ref="DD1258:DD1259"/>
    <mergeCell ref="CJ1294:CJ1295"/>
    <mergeCell ref="CG1280:CG1281"/>
    <mergeCell ref="CG1288:CG1289"/>
    <mergeCell ref="CH1288:CH1289"/>
    <mergeCell ref="CH1290:CH1291"/>
    <mergeCell ref="CF1286:CF1287"/>
    <mergeCell ref="CH1268:CH1269"/>
    <mergeCell ref="CW1294:CW1295"/>
    <mergeCell ref="CW1258:CW1259"/>
    <mergeCell ref="DA1246:DA1247"/>
    <mergeCell ref="CV1270:CV1271"/>
    <mergeCell ref="CP1258:CP1259"/>
    <mergeCell ref="CQ1258:CQ1259"/>
    <mergeCell ref="CR1258:CR1259"/>
    <mergeCell ref="CZ1246:CZ1247"/>
    <mergeCell ref="CN1246:CN1247"/>
    <mergeCell ref="CH1286:CH1287"/>
    <mergeCell ref="CL1270:CL1271"/>
    <mergeCell ref="CM1270:CM1271"/>
    <mergeCell ref="CJ1270:CJ1271"/>
    <mergeCell ref="CS1258:CS1259"/>
    <mergeCell ref="CF1280:CF1281"/>
    <mergeCell ref="CP1246:CP1247"/>
    <mergeCell ref="CQ1246:CQ1247"/>
    <mergeCell ref="CN1258:CN1259"/>
    <mergeCell ref="CF1274:CF1275"/>
    <mergeCell ref="DO1290:DO1291"/>
    <mergeCell ref="DN1274:DN1275"/>
    <mergeCell ref="DM1270:DM1271"/>
    <mergeCell ref="DP1276:DP1277"/>
    <mergeCell ref="DO1260:DO1261"/>
    <mergeCell ref="DF1258:DF1259"/>
    <mergeCell ref="DL1270:DL1271"/>
    <mergeCell ref="DP1288:DP1289"/>
    <mergeCell ref="DP1286:DP1287"/>
    <mergeCell ref="DP1266:DP1267"/>
    <mergeCell ref="DO1266:DO1267"/>
    <mergeCell ref="DO1262:DO1263"/>
    <mergeCell ref="DK1246:DK1247"/>
    <mergeCell ref="DN1292:DN1293"/>
    <mergeCell ref="DO1256:DO1257"/>
    <mergeCell ref="DN1246:DN1247"/>
    <mergeCell ref="EA1258:EA1259"/>
    <mergeCell ref="EC1258:EC1259"/>
    <mergeCell ref="DU1258:DU1259"/>
    <mergeCell ref="DN1236:DN1237"/>
    <mergeCell ref="DN1250:DN1251"/>
    <mergeCell ref="DN1248:DN1249"/>
    <mergeCell ref="DN1288:DN1289"/>
    <mergeCell ref="DP1268:DP1269"/>
    <mergeCell ref="DP1282:DP1283"/>
    <mergeCell ref="DN1276:DN1277"/>
    <mergeCell ref="DN1304:DN1305"/>
    <mergeCell ref="DO1298:DO1299"/>
    <mergeCell ref="DN1280:DN1281"/>
    <mergeCell ref="DN1278:DN1279"/>
    <mergeCell ref="DI1270:DI1271"/>
    <mergeCell ref="DH1246:DH1247"/>
    <mergeCell ref="DO1254:DO1255"/>
    <mergeCell ref="DN1266:DN1267"/>
    <mergeCell ref="DN1238:DN1239"/>
    <mergeCell ref="DN1242:DN1243"/>
    <mergeCell ref="DK1258:DK1259"/>
    <mergeCell ref="DN1286:DN1287"/>
    <mergeCell ref="DN1290:DN1291"/>
    <mergeCell ref="DF1234:DF1235"/>
    <mergeCell ref="DN1258:DN1259"/>
    <mergeCell ref="DN1244:DN1245"/>
    <mergeCell ref="CG1166:CG1167"/>
    <mergeCell ref="DH1270:DH1271"/>
    <mergeCell ref="CU1294:CU1295"/>
    <mergeCell ref="DC1294:DC1295"/>
    <mergeCell ref="EJ1316:EJ1317"/>
    <mergeCell ref="EO1316:EO1317"/>
    <mergeCell ref="ES1302:ES1303"/>
    <mergeCell ref="ET1258:ET1259"/>
    <mergeCell ref="EN1246:EN1247"/>
    <mergeCell ref="DO1272:DO1273"/>
    <mergeCell ref="EK1294:EK1295"/>
    <mergeCell ref="ES1286:ES1287"/>
    <mergeCell ref="EJ1234:EJ1235"/>
    <mergeCell ref="EI1246:EI1247"/>
    <mergeCell ref="EJ1258:EJ1259"/>
    <mergeCell ref="EI1294:EI1295"/>
    <mergeCell ref="EO1294:EO1295"/>
    <mergeCell ref="EK1234:EK1235"/>
    <mergeCell ref="EJ1246:EJ1247"/>
    <mergeCell ref="DV1234:DV1235"/>
    <mergeCell ref="DO1234:DO1235"/>
    <mergeCell ref="DO1274:DO1275"/>
    <mergeCell ref="DP1280:DP1281"/>
    <mergeCell ref="EB1270:EB1271"/>
    <mergeCell ref="DP1254:DP1255"/>
    <mergeCell ref="DP1248:DP1249"/>
    <mergeCell ref="DK1294:DK1295"/>
    <mergeCell ref="DR1234:DR1235"/>
    <mergeCell ref="DU1234:DU1235"/>
    <mergeCell ref="DJ1246:DJ1247"/>
    <mergeCell ref="DW1246:DW1247"/>
    <mergeCell ref="DN1264:DN1265"/>
    <mergeCell ref="DN1268:DN1269"/>
    <mergeCell ref="DJ1270:DJ1271"/>
    <mergeCell ref="DV1246:DV1247"/>
    <mergeCell ref="DN1284:DN1285"/>
    <mergeCell ref="DQ1246:DQ1247"/>
    <mergeCell ref="DP1242:DP1243"/>
    <mergeCell ref="DV1258:DV1259"/>
    <mergeCell ref="DT1258:DT1259"/>
    <mergeCell ref="DK1270:DK1271"/>
    <mergeCell ref="DP1236:DP1237"/>
    <mergeCell ref="DP1252:DP1253"/>
    <mergeCell ref="DO1284:DO1285"/>
    <mergeCell ref="ED1258:ED1259"/>
    <mergeCell ref="DP1284:DP1285"/>
    <mergeCell ref="DL1258:DL1259"/>
    <mergeCell ref="DP1294:DP1295"/>
    <mergeCell ref="DN1314:DN1315"/>
    <mergeCell ref="DN1302:DN1303"/>
    <mergeCell ref="DP1310:DP1311"/>
    <mergeCell ref="ES1270:ES1271"/>
    <mergeCell ref="EL1270:EL1271"/>
    <mergeCell ref="EJ1270:EJ1271"/>
    <mergeCell ref="DS1270:DS1271"/>
    <mergeCell ref="ET1268:ET1269"/>
    <mergeCell ref="ED1270:ED1271"/>
    <mergeCell ref="ET1290:ET1291"/>
    <mergeCell ref="DN1180:DN1181"/>
    <mergeCell ref="EH1258:EH1259"/>
    <mergeCell ref="DV1316:DV1317"/>
    <mergeCell ref="CL1258:CL1259"/>
    <mergeCell ref="CL1246:CL1247"/>
    <mergeCell ref="CF1262:CF1263"/>
    <mergeCell ref="CT1234:CT1235"/>
    <mergeCell ref="DC1234:DC1235"/>
    <mergeCell ref="DE1294:DE1295"/>
    <mergeCell ref="DA1258:DA1259"/>
    <mergeCell ref="CN1194:CN1195"/>
    <mergeCell ref="DL1234:DL1235"/>
    <mergeCell ref="DN1282:DN1283"/>
    <mergeCell ref="DN1294:DN1295"/>
    <mergeCell ref="CH1236:CH1237"/>
    <mergeCell ref="DG1270:DG1271"/>
    <mergeCell ref="CV1210:CV1211"/>
    <mergeCell ref="DB1270:DB1271"/>
    <mergeCell ref="DF1294:DF1295"/>
    <mergeCell ref="CG1242:CG1243"/>
    <mergeCell ref="CG1214:CG1215"/>
    <mergeCell ref="DC1270:DC1271"/>
    <mergeCell ref="CS1270:CS1271"/>
    <mergeCell ref="CP1212:CP1213"/>
    <mergeCell ref="CS1212:CS1213"/>
    <mergeCell ref="DG1194:DG1195"/>
    <mergeCell ref="DE1212:DE1213"/>
    <mergeCell ref="DC1212:DC1213"/>
    <mergeCell ref="DB1210:DB1211"/>
    <mergeCell ref="DN1220:DN1221"/>
    <mergeCell ref="DJ1234:DJ1235"/>
    <mergeCell ref="DJ1210:DJ1211"/>
    <mergeCell ref="DO1216:DO1217"/>
    <mergeCell ref="DP1298:DP1299"/>
    <mergeCell ref="DO1278:DO1279"/>
    <mergeCell ref="DO1244:DO1245"/>
    <mergeCell ref="DO1286:DO1287"/>
    <mergeCell ref="DO1258:DO1259"/>
    <mergeCell ref="DP1278:DP1279"/>
    <mergeCell ref="DO1280:DO1281"/>
    <mergeCell ref="DO1264:DO1265"/>
    <mergeCell ref="DP1292:DP1293"/>
    <mergeCell ref="DD1294:DD1295"/>
    <mergeCell ref="DN1196:DN1197"/>
    <mergeCell ref="CH1200:CH1201"/>
    <mergeCell ref="DA1194:DA1195"/>
    <mergeCell ref="CH1210:CH1211"/>
    <mergeCell ref="DP1272:DP1273"/>
    <mergeCell ref="DP1246:DP1247"/>
    <mergeCell ref="CW1246:CW1247"/>
    <mergeCell ref="DO1306:DO1307"/>
    <mergeCell ref="DP1300:DP1301"/>
    <mergeCell ref="DG1294:DG1295"/>
    <mergeCell ref="DG1234:DG1235"/>
    <mergeCell ref="DN1222:DN1223"/>
    <mergeCell ref="DN1194:DN1195"/>
    <mergeCell ref="DL1194:DL1195"/>
    <mergeCell ref="DK1234:DK1235"/>
    <mergeCell ref="DM1234:DM1235"/>
    <mergeCell ref="DN1240:DN1241"/>
    <mergeCell ref="DN1262:DN1263"/>
    <mergeCell ref="DN1270:DN1271"/>
    <mergeCell ref="DN1272:DN1273"/>
    <mergeCell ref="CU1194:CU1195"/>
    <mergeCell ref="CX1194:CX1195"/>
    <mergeCell ref="DN1200:DN1201"/>
    <mergeCell ref="DR1294:DR1295"/>
    <mergeCell ref="DP1274:DP1275"/>
    <mergeCell ref="DR1270:DR1271"/>
    <mergeCell ref="DN1254:DN1255"/>
    <mergeCell ref="DL1246:DL1247"/>
    <mergeCell ref="DI1258:DI1259"/>
    <mergeCell ref="DM1246:DM1247"/>
    <mergeCell ref="CZ1270:CZ1271"/>
    <mergeCell ref="CH1238:CH1239"/>
    <mergeCell ref="CF1292:CF1293"/>
    <mergeCell ref="DC1246:DC1247"/>
    <mergeCell ref="CZ1258:CZ1259"/>
    <mergeCell ref="CG1256:CG1257"/>
    <mergeCell ref="DP1234:DP1235"/>
    <mergeCell ref="CR1234:CR1235"/>
    <mergeCell ref="DP1244:DP1245"/>
    <mergeCell ref="DO1236:DO1237"/>
    <mergeCell ref="CL1234:CL1235"/>
    <mergeCell ref="DP1250:DP1251"/>
    <mergeCell ref="DM1210:DM1211"/>
    <mergeCell ref="CI1210:CI1211"/>
    <mergeCell ref="DN1210:DN1211"/>
    <mergeCell ref="DC1210:DC1211"/>
    <mergeCell ref="CH1266:CH1267"/>
    <mergeCell ref="CF1248:CF1249"/>
    <mergeCell ref="CG1252:CG1253"/>
    <mergeCell ref="CG1268:CG1269"/>
    <mergeCell ref="CX1258:CX1259"/>
    <mergeCell ref="CG1290:CG1291"/>
    <mergeCell ref="CV1246:CV1247"/>
    <mergeCell ref="CJ1246:CJ1247"/>
    <mergeCell ref="CV1258:CV1259"/>
    <mergeCell ref="CJ1234:CJ1235"/>
    <mergeCell ref="CW1210:CW1211"/>
    <mergeCell ref="CG1210:CG1211"/>
    <mergeCell ref="CF1208:CF1209"/>
    <mergeCell ref="DB1294:DB1295"/>
    <mergeCell ref="CY1258:CY1259"/>
    <mergeCell ref="DP1202:DP1203"/>
    <mergeCell ref="DO1202:DO1203"/>
    <mergeCell ref="DH1294:DH1295"/>
    <mergeCell ref="CW1270:CW1271"/>
    <mergeCell ref="CX1270:CX1271"/>
    <mergeCell ref="CZ1210:CZ1211"/>
    <mergeCell ref="DD1210:DD1211"/>
    <mergeCell ref="CH1220:CH1221"/>
    <mergeCell ref="CH1212:CH1213"/>
    <mergeCell ref="CG1224:CG1225"/>
    <mergeCell ref="CF1218:CF1219"/>
    <mergeCell ref="CH1222:CH1223"/>
    <mergeCell ref="CG1222:CG1223"/>
    <mergeCell ref="DJ1212:DJ1213"/>
    <mergeCell ref="CG1206:CG1207"/>
    <mergeCell ref="DI1212:DI1213"/>
    <mergeCell ref="DF1212:DF1213"/>
    <mergeCell ref="CG1180:CG1181"/>
    <mergeCell ref="CF1180:CF1181"/>
    <mergeCell ref="CF1196:CF1197"/>
    <mergeCell ref="CU1210:CU1211"/>
    <mergeCell ref="CY1210:CY1211"/>
    <mergeCell ref="DE1210:DE1211"/>
    <mergeCell ref="CG1196:CG1197"/>
    <mergeCell ref="CO1210:CO1211"/>
    <mergeCell ref="CS1210:CS1211"/>
    <mergeCell ref="CG1190:CG1191"/>
    <mergeCell ref="CH1194:CH1195"/>
    <mergeCell ref="CG1194:CG1195"/>
    <mergeCell ref="CX1212:CX1213"/>
    <mergeCell ref="CJ1210:CJ1211"/>
    <mergeCell ref="CF1206:CF1207"/>
    <mergeCell ref="CG1188:CG1189"/>
    <mergeCell ref="CH1192:CH1193"/>
    <mergeCell ref="CG1192:CG1193"/>
    <mergeCell ref="CH1204:CH1205"/>
    <mergeCell ref="CF1162:CF1163"/>
    <mergeCell ref="CF1184:CF1185"/>
    <mergeCell ref="CF1202:CF1203"/>
    <mergeCell ref="CF1204:CF1205"/>
    <mergeCell ref="CH1180:CH1181"/>
    <mergeCell ref="CP1194:CP1195"/>
    <mergeCell ref="DN1228:DN1229"/>
    <mergeCell ref="CH1230:CH1231"/>
    <mergeCell ref="CG1232:CG1233"/>
    <mergeCell ref="CG1230:CG1231"/>
    <mergeCell ref="CH1232:CH1233"/>
    <mergeCell ref="CG1226:CG1227"/>
    <mergeCell ref="CF1188:CF1189"/>
    <mergeCell ref="CH1188:CH1189"/>
    <mergeCell ref="CS1194:CS1195"/>
    <mergeCell ref="CT1194:CT1195"/>
    <mergeCell ref="CW1194:CW1195"/>
    <mergeCell ref="DH1194:DH1195"/>
    <mergeCell ref="DM1194:DM1195"/>
    <mergeCell ref="DN1198:DN1199"/>
    <mergeCell ref="CY1212:CY1213"/>
    <mergeCell ref="DG1210:DG1211"/>
    <mergeCell ref="CT1212:CT1213"/>
    <mergeCell ref="CO1212:CO1213"/>
    <mergeCell ref="DK1212:DK1213"/>
    <mergeCell ref="DB1212:DB1213"/>
    <mergeCell ref="DC1194:DC1195"/>
    <mergeCell ref="DK1194:DK1195"/>
    <mergeCell ref="DH1210:DH1211"/>
    <mergeCell ref="CM1210:CM1211"/>
    <mergeCell ref="CK1210:CK1211"/>
    <mergeCell ref="CQ1210:CQ1211"/>
    <mergeCell ref="CF1198:CF1199"/>
    <mergeCell ref="CO1194:CO1195"/>
    <mergeCell ref="CL1194:CL1195"/>
    <mergeCell ref="CM1194:CM1195"/>
    <mergeCell ref="DI1194:DI1195"/>
    <mergeCell ref="CH1202:CH1203"/>
    <mergeCell ref="CF1176:CF1177"/>
    <mergeCell ref="CG1186:CG1187"/>
    <mergeCell ref="DN1188:DN1189"/>
    <mergeCell ref="CK1212:CK1213"/>
    <mergeCell ref="CM1212:CM1213"/>
    <mergeCell ref="DG1212:DG1213"/>
    <mergeCell ref="DD1212:DD1213"/>
    <mergeCell ref="CP1210:CP1211"/>
    <mergeCell ref="DF1210:DF1211"/>
    <mergeCell ref="CN1294:CN1295"/>
    <mergeCell ref="CP1270:CP1271"/>
    <mergeCell ref="CO1270:CO1271"/>
    <mergeCell ref="CX1234:CX1235"/>
    <mergeCell ref="CH1292:CH1293"/>
    <mergeCell ref="CF1252:CF1253"/>
    <mergeCell ref="CH1228:CH1229"/>
    <mergeCell ref="CH1218:CH1219"/>
    <mergeCell ref="CG1218:CG1219"/>
    <mergeCell ref="CF1216:CF1217"/>
    <mergeCell ref="CH1216:CH1217"/>
    <mergeCell ref="DB1194:DB1195"/>
    <mergeCell ref="CG1160:CG1161"/>
    <mergeCell ref="DD1194:DD1195"/>
    <mergeCell ref="CL1210:CL1211"/>
    <mergeCell ref="CH1190:CH1191"/>
    <mergeCell ref="CH1160:CH1161"/>
    <mergeCell ref="DE1162:DE1163"/>
    <mergeCell ref="CH1196:CH1197"/>
    <mergeCell ref="CH1206:CH1207"/>
    <mergeCell ref="CI1258:CI1259"/>
    <mergeCell ref="CJ1258:CJ1259"/>
    <mergeCell ref="CY1294:CY1295"/>
    <mergeCell ref="CK1258:CK1259"/>
    <mergeCell ref="CT1294:CT1295"/>
    <mergeCell ref="CH1270:CH1271"/>
    <mergeCell ref="CG1292:CG1293"/>
    <mergeCell ref="CG1286:CG1287"/>
    <mergeCell ref="CI1294:CI1295"/>
    <mergeCell ref="CF1260:CF1261"/>
    <mergeCell ref="CH1260:CH1261"/>
    <mergeCell ref="CT1210:CT1211"/>
    <mergeCell ref="CG1204:CG1205"/>
    <mergeCell ref="CG1208:CG1209"/>
    <mergeCell ref="CL1212:CL1213"/>
    <mergeCell ref="CZ1212:CZ1213"/>
    <mergeCell ref="CR1210:CR1211"/>
    <mergeCell ref="CN1210:CN1211"/>
    <mergeCell ref="CG1200:CG1201"/>
    <mergeCell ref="DA1212:DA1213"/>
    <mergeCell ref="CF1164:CF1165"/>
    <mergeCell ref="CF1174:CF1175"/>
    <mergeCell ref="CN1270:CN1271"/>
    <mergeCell ref="DA1270:DA1271"/>
    <mergeCell ref="CN1212:CN1213"/>
    <mergeCell ref="CQ1212:CQ1213"/>
    <mergeCell ref="CU1212:CU1213"/>
    <mergeCell ref="DE1258:DE1259"/>
    <mergeCell ref="AP836:AP837"/>
    <mergeCell ref="AQ836:AQ837"/>
    <mergeCell ref="AW836:AW837"/>
    <mergeCell ref="BA1150:BA1151"/>
    <mergeCell ref="BB1150:BB1151"/>
    <mergeCell ref="BF1178:BF1179"/>
    <mergeCell ref="BV1178:BV1179"/>
    <mergeCell ref="BP1178:BP1179"/>
    <mergeCell ref="BR1178:BR1179"/>
    <mergeCell ref="BG1162:BG1163"/>
    <mergeCell ref="BH1162:BH1163"/>
    <mergeCell ref="BG1080:BG1081"/>
    <mergeCell ref="BK1080:BK1081"/>
    <mergeCell ref="BL1080:BL1081"/>
    <mergeCell ref="AW1080:AW1081"/>
    <mergeCell ref="AY1098:AY1099"/>
    <mergeCell ref="BA1178:BA1179"/>
    <mergeCell ref="BC1178:BC1179"/>
    <mergeCell ref="AX1176:AX1177"/>
    <mergeCell ref="AX1174:AX1175"/>
    <mergeCell ref="BV1106:BV1107"/>
    <mergeCell ref="AY1148:AY1149"/>
    <mergeCell ref="AX1168:AX1169"/>
    <mergeCell ref="AY1176:AY1177"/>
    <mergeCell ref="CH1166:CH1167"/>
    <mergeCell ref="CJ1194:CJ1195"/>
    <mergeCell ref="CP1178:CP1179"/>
    <mergeCell ref="DE1178:DE1179"/>
    <mergeCell ref="CS1178:CS1179"/>
    <mergeCell ref="DL1178:DL1179"/>
    <mergeCell ref="DO1182:DO1183"/>
    <mergeCell ref="DO1188:DO1189"/>
    <mergeCell ref="DO1186:DO1187"/>
    <mergeCell ref="CD1194:CD1195"/>
    <mergeCell ref="CF1152:CF1153"/>
    <mergeCell ref="DF1162:DF1163"/>
    <mergeCell ref="DI1162:DI1163"/>
    <mergeCell ref="DC1162:DC1163"/>
    <mergeCell ref="DE1194:DE1195"/>
    <mergeCell ref="DF1194:DF1195"/>
    <mergeCell ref="CZ1162:CZ1163"/>
    <mergeCell ref="DO1194:DO1195"/>
    <mergeCell ref="DJ1194:DJ1195"/>
    <mergeCell ref="CC1194:CC1195"/>
    <mergeCell ref="BV1194:BV1195"/>
    <mergeCell ref="CA1194:CA1195"/>
    <mergeCell ref="S982:S983"/>
    <mergeCell ref="AB944:AB945"/>
    <mergeCell ref="AC944:AC945"/>
    <mergeCell ref="AC986:AC987"/>
    <mergeCell ref="AC984:AC985"/>
    <mergeCell ref="Y984:Y985"/>
    <mergeCell ref="S984:S985"/>
    <mergeCell ref="S976:S977"/>
    <mergeCell ref="S962:S963"/>
    <mergeCell ref="AD970:AD971"/>
    <mergeCell ref="X984:X985"/>
    <mergeCell ref="AB850:AB851"/>
    <mergeCell ref="W850:W851"/>
    <mergeCell ref="R1024:R1025"/>
    <mergeCell ref="R992:R993"/>
    <mergeCell ref="Y1000:Y1001"/>
    <mergeCell ref="X1012:X1013"/>
    <mergeCell ref="DO1184:DO1185"/>
    <mergeCell ref="DO1192:DO1193"/>
    <mergeCell ref="DO1200:DO1201"/>
    <mergeCell ref="DO1196:DO1197"/>
    <mergeCell ref="DO1210:DO1211"/>
    <mergeCell ref="DA1210:DA1211"/>
    <mergeCell ref="DK1210:DK1211"/>
    <mergeCell ref="DN1208:DN1209"/>
    <mergeCell ref="CQ1194:CQ1195"/>
    <mergeCell ref="CR1194:CR1195"/>
    <mergeCell ref="CV1194:CV1195"/>
    <mergeCell ref="CI1194:CI1195"/>
    <mergeCell ref="CK1194:CK1195"/>
    <mergeCell ref="CZ1194:CZ1195"/>
    <mergeCell ref="CG1198:CG1199"/>
    <mergeCell ref="CX1210:CX1211"/>
    <mergeCell ref="CG1184:CG1185"/>
    <mergeCell ref="DL1210:DL1211"/>
    <mergeCell ref="CO1178:CO1179"/>
    <mergeCell ref="CY1194:CY1195"/>
    <mergeCell ref="CF1200:CF1201"/>
    <mergeCell ref="CF1194:CF1195"/>
    <mergeCell ref="CG1202:CG1203"/>
    <mergeCell ref="CH1198:CH1199"/>
    <mergeCell ref="CF1186:CF1187"/>
    <mergeCell ref="CH1184:CH1185"/>
    <mergeCell ref="CF1190:CF1191"/>
    <mergeCell ref="CH1182:CH1183"/>
    <mergeCell ref="CH1186:CH1187"/>
    <mergeCell ref="CF1182:CF1183"/>
    <mergeCell ref="CF1192:CF1193"/>
    <mergeCell ref="DO1208:DO1209"/>
    <mergeCell ref="CH1208:CH1209"/>
    <mergeCell ref="DI1210:DI1211"/>
    <mergeCell ref="DN1206:DN1207"/>
    <mergeCell ref="DN1204:DN1205"/>
    <mergeCell ref="BJ1210:BJ1211"/>
    <mergeCell ref="BY1210:BY1211"/>
    <mergeCell ref="BI1210:BI1211"/>
    <mergeCell ref="CE1210:CE1211"/>
    <mergeCell ref="AZ1000:AZ1001"/>
    <mergeCell ref="BJ1000:BJ1001"/>
    <mergeCell ref="BJ1012:BJ1013"/>
    <mergeCell ref="AY1008:AY1009"/>
    <mergeCell ref="BB1012:BB1013"/>
    <mergeCell ref="S848:S849"/>
    <mergeCell ref="R854:R855"/>
    <mergeCell ref="AM944:AM945"/>
    <mergeCell ref="S876:S877"/>
    <mergeCell ref="S866:S867"/>
    <mergeCell ref="T888:T889"/>
    <mergeCell ref="AL944:AL945"/>
    <mergeCell ref="AX938:AX939"/>
    <mergeCell ref="AZ932:AZ933"/>
    <mergeCell ref="R918:R919"/>
    <mergeCell ref="R910:R911"/>
    <mergeCell ref="AY934:AY935"/>
    <mergeCell ref="AZ924:AZ925"/>
    <mergeCell ref="AU930:AU931"/>
    <mergeCell ref="AP888:AP889"/>
    <mergeCell ref="AQ888:AQ889"/>
    <mergeCell ref="AX914:AX915"/>
    <mergeCell ref="AM888:AM889"/>
    <mergeCell ref="AX934:AX935"/>
    <mergeCell ref="AY920:AY921"/>
    <mergeCell ref="S940:S941"/>
    <mergeCell ref="AX940:AX941"/>
    <mergeCell ref="T930:T931"/>
    <mergeCell ref="AI916:AI917"/>
    <mergeCell ref="AT902:AT903"/>
    <mergeCell ref="S932:S933"/>
    <mergeCell ref="R934:R935"/>
    <mergeCell ref="AX932:AX933"/>
    <mergeCell ref="AX926:AX927"/>
    <mergeCell ref="V916:V917"/>
    <mergeCell ref="X916:X917"/>
    <mergeCell ref="AE902:AE903"/>
    <mergeCell ref="AL902:AL903"/>
    <mergeCell ref="AW902:AW903"/>
    <mergeCell ref="AY928:AY929"/>
    <mergeCell ref="AY930:AY931"/>
    <mergeCell ref="AS930:AS931"/>
    <mergeCell ref="S856:S857"/>
    <mergeCell ref="S852:S853"/>
    <mergeCell ref="R856:R857"/>
    <mergeCell ref="T850:T851"/>
    <mergeCell ref="R882:R883"/>
    <mergeCell ref="Y862:Y863"/>
    <mergeCell ref="R948:R949"/>
    <mergeCell ref="U944:U945"/>
    <mergeCell ref="S942:S943"/>
    <mergeCell ref="U902:U903"/>
    <mergeCell ref="Y850:Y851"/>
    <mergeCell ref="AH850:AH851"/>
    <mergeCell ref="AE850:AE851"/>
    <mergeCell ref="V944:V945"/>
    <mergeCell ref="W944:W945"/>
    <mergeCell ref="X944:X945"/>
    <mergeCell ref="AF944:AF945"/>
    <mergeCell ref="S864:S865"/>
    <mergeCell ref="S870:S871"/>
    <mergeCell ref="S868:S869"/>
    <mergeCell ref="S874:S875"/>
    <mergeCell ref="S884:S885"/>
    <mergeCell ref="S1062:S1063"/>
    <mergeCell ref="L1102:L1103"/>
    <mergeCell ref="N1100:N1101"/>
    <mergeCell ref="K1074:K1075"/>
    <mergeCell ref="K1054:K1055"/>
    <mergeCell ref="O1080:O1081"/>
    <mergeCell ref="O1100:O1101"/>
    <mergeCell ref="O1072:O1073"/>
    <mergeCell ref="K1104:K1105"/>
    <mergeCell ref="K1094:K1095"/>
    <mergeCell ref="O1102:O1103"/>
    <mergeCell ref="O1164:O1165"/>
    <mergeCell ref="R1088:R1089"/>
    <mergeCell ref="R1086:R1087"/>
    <mergeCell ref="S1086:S1087"/>
    <mergeCell ref="X1094:X1095"/>
    <mergeCell ref="AA1094:AA1095"/>
    <mergeCell ref="AF1080:AF1081"/>
    <mergeCell ref="AM916:AM917"/>
    <mergeCell ref="S918:S919"/>
    <mergeCell ref="R928:R929"/>
    <mergeCell ref="AU836:AU837"/>
    <mergeCell ref="AU850:AU851"/>
    <mergeCell ref="AW850:AW851"/>
    <mergeCell ref="AV836:AV837"/>
    <mergeCell ref="AL916:AL917"/>
    <mergeCell ref="AD930:AD931"/>
    <mergeCell ref="AH930:AH931"/>
    <mergeCell ref="AD916:AD917"/>
    <mergeCell ref="AT888:AT889"/>
    <mergeCell ref="AJ944:AJ945"/>
    <mergeCell ref="AA944:AA945"/>
    <mergeCell ref="R838:R839"/>
    <mergeCell ref="Z930:Z931"/>
    <mergeCell ref="AE916:AE917"/>
    <mergeCell ref="AN876:AN877"/>
    <mergeCell ref="AG876:AG877"/>
    <mergeCell ref="S946:S947"/>
    <mergeCell ref="T944:T945"/>
    <mergeCell ref="R896:R897"/>
    <mergeCell ref="R846:R847"/>
    <mergeCell ref="S846:S847"/>
    <mergeCell ref="AA836:AA837"/>
    <mergeCell ref="V836:V837"/>
    <mergeCell ref="S904:S905"/>
    <mergeCell ref="S860:S861"/>
    <mergeCell ref="AF850:AF851"/>
    <mergeCell ref="S1122:S1123"/>
    <mergeCell ref="V1068:V1069"/>
    <mergeCell ref="AB1068:AB1069"/>
    <mergeCell ref="Z1080:Z1081"/>
    <mergeCell ref="AA1080:AA1081"/>
    <mergeCell ref="AB1080:AB1081"/>
    <mergeCell ref="AG930:AG931"/>
    <mergeCell ref="AA930:AA931"/>
    <mergeCell ref="AA888:AA889"/>
    <mergeCell ref="AC916:AC917"/>
    <mergeCell ref="S1064:S1065"/>
    <mergeCell ref="R1058:R1059"/>
    <mergeCell ref="S1060:S1061"/>
    <mergeCell ref="S1058:S1059"/>
    <mergeCell ref="S1070:S1071"/>
    <mergeCell ref="S1080:S1081"/>
    <mergeCell ref="S938:S939"/>
    <mergeCell ref="M1138:M1139"/>
    <mergeCell ref="N1138:N1139"/>
    <mergeCell ref="O1138:O1139"/>
    <mergeCell ref="Q1138:Q1139"/>
    <mergeCell ref="R1128:R1129"/>
    <mergeCell ref="M1098:M1099"/>
    <mergeCell ref="N1098:N1099"/>
    <mergeCell ref="O1098:O1099"/>
    <mergeCell ref="K1100:K1101"/>
    <mergeCell ref="L1100:L1101"/>
    <mergeCell ref="K1098:K1099"/>
    <mergeCell ref="S1078:S1079"/>
    <mergeCell ref="S1104:S1105"/>
    <mergeCell ref="S1102:S1103"/>
    <mergeCell ref="S1098:S1099"/>
    <mergeCell ref="M1088:M1089"/>
    <mergeCell ref="N1088:N1089"/>
    <mergeCell ref="S1100:S1101"/>
    <mergeCell ref="R1126:R1127"/>
    <mergeCell ref="Q1068:Q1069"/>
    <mergeCell ref="O1108:O1109"/>
    <mergeCell ref="R1108:R1109"/>
    <mergeCell ref="S1108:S1109"/>
    <mergeCell ref="M1092:M1093"/>
    <mergeCell ref="K1082:K1083"/>
    <mergeCell ref="S1082:S1083"/>
    <mergeCell ref="O1088:O1089"/>
    <mergeCell ref="Q1104:Q1105"/>
    <mergeCell ref="Q1066:Q1067"/>
    <mergeCell ref="P1068:P1069"/>
    <mergeCell ref="S1158:S1159"/>
    <mergeCell ref="R1074:R1075"/>
    <mergeCell ref="S1066:S1067"/>
    <mergeCell ref="S1072:S1073"/>
    <mergeCell ref="R1066:R1067"/>
    <mergeCell ref="K1070:K1071"/>
    <mergeCell ref="K1066:K1067"/>
    <mergeCell ref="N1070:N1071"/>
    <mergeCell ref="K936:K937"/>
    <mergeCell ref="L918:L919"/>
    <mergeCell ref="M1026:M1027"/>
    <mergeCell ref="J1026:J1027"/>
    <mergeCell ref="K1030:K1031"/>
    <mergeCell ref="M1028:M1029"/>
    <mergeCell ref="N1028:N1029"/>
    <mergeCell ref="N1026:N1027"/>
    <mergeCell ref="O1026:O1027"/>
    <mergeCell ref="Q1006:Q1007"/>
    <mergeCell ref="N1006:N1007"/>
    <mergeCell ref="K1002:K1003"/>
    <mergeCell ref="L1004:L1005"/>
    <mergeCell ref="Q1010:Q1011"/>
    <mergeCell ref="R874:R875"/>
    <mergeCell ref="N872:N873"/>
    <mergeCell ref="O862:O863"/>
    <mergeCell ref="L854:L855"/>
    <mergeCell ref="O872:O873"/>
    <mergeCell ref="O874:O875"/>
    <mergeCell ref="Q892:Q893"/>
    <mergeCell ref="K902:K903"/>
    <mergeCell ref="L900:L901"/>
    <mergeCell ref="O898:O899"/>
    <mergeCell ref="M888:M889"/>
    <mergeCell ref="P902:P903"/>
    <mergeCell ref="R860:R861"/>
    <mergeCell ref="M880:M881"/>
    <mergeCell ref="O880:O881"/>
    <mergeCell ref="N898:N899"/>
    <mergeCell ref="N912:N913"/>
    <mergeCell ref="M884:M885"/>
    <mergeCell ref="L896:L897"/>
    <mergeCell ref="R916:R917"/>
    <mergeCell ref="M854:M855"/>
    <mergeCell ref="M1018:M1019"/>
    <mergeCell ref="K1020:K1021"/>
    <mergeCell ref="N1020:N1021"/>
    <mergeCell ref="J1086:J1087"/>
    <mergeCell ref="K1086:K1087"/>
    <mergeCell ref="L1086:L1087"/>
    <mergeCell ref="N1084:N1085"/>
    <mergeCell ref="M1068:M1069"/>
    <mergeCell ref="Q1084:Q1085"/>
    <mergeCell ref="R1084:R1085"/>
    <mergeCell ref="Q1064:Q1065"/>
    <mergeCell ref="P1040:P1041"/>
    <mergeCell ref="Q1030:Q1031"/>
    <mergeCell ref="R1030:R1031"/>
    <mergeCell ref="M1070:M1071"/>
    <mergeCell ref="O1070:O1071"/>
    <mergeCell ref="J886:J887"/>
    <mergeCell ref="J872:J873"/>
    <mergeCell ref="N868:N869"/>
    <mergeCell ref="Q866:Q867"/>
    <mergeCell ref="Q870:Q871"/>
    <mergeCell ref="L864:L865"/>
    <mergeCell ref="K868:K869"/>
    <mergeCell ref="M864:M865"/>
    <mergeCell ref="L870:L871"/>
    <mergeCell ref="M912:M913"/>
    <mergeCell ref="K922:K923"/>
    <mergeCell ref="N916:N917"/>
    <mergeCell ref="Q936:Q937"/>
    <mergeCell ref="O942:O943"/>
    <mergeCell ref="O934:O935"/>
    <mergeCell ref="N896:N897"/>
    <mergeCell ref="J906:J907"/>
    <mergeCell ref="J904:J905"/>
    <mergeCell ref="Q942:Q943"/>
    <mergeCell ref="M942:M943"/>
    <mergeCell ref="N942:N943"/>
    <mergeCell ref="N918:N919"/>
    <mergeCell ref="N934:N935"/>
    <mergeCell ref="P930:P931"/>
    <mergeCell ref="R972:R973"/>
    <mergeCell ref="Q984:Q985"/>
    <mergeCell ref="K908:K909"/>
    <mergeCell ref="Q946:Q947"/>
    <mergeCell ref="J1074:J1075"/>
    <mergeCell ref="O1082:O1083"/>
    <mergeCell ref="K1024:K1025"/>
    <mergeCell ref="M1032:M1033"/>
    <mergeCell ref="M1030:M1031"/>
    <mergeCell ref="R1078:R1079"/>
    <mergeCell ref="M1022:M1023"/>
    <mergeCell ref="N1078:N1079"/>
    <mergeCell ref="Q1046:Q1047"/>
    <mergeCell ref="J1068:J1069"/>
    <mergeCell ref="O1076:O1077"/>
    <mergeCell ref="M1024:M1025"/>
    <mergeCell ref="O1078:O1079"/>
    <mergeCell ref="N1060:N1061"/>
    <mergeCell ref="L1070:L1071"/>
    <mergeCell ref="Q1070:Q1071"/>
    <mergeCell ref="M1066:M1067"/>
    <mergeCell ref="N1066:N1067"/>
    <mergeCell ref="O1066:O1067"/>
    <mergeCell ref="J1020:J1021"/>
    <mergeCell ref="M1020:M1021"/>
    <mergeCell ref="L1030:L1031"/>
    <mergeCell ref="N1038:N1039"/>
    <mergeCell ref="J1098:J1099"/>
    <mergeCell ref="M1100:M1101"/>
    <mergeCell ref="L1092:L1093"/>
    <mergeCell ref="L1090:L1091"/>
    <mergeCell ref="M1090:M1091"/>
    <mergeCell ref="N1090:N1091"/>
    <mergeCell ref="O1090:O1091"/>
    <mergeCell ref="N1096:N1097"/>
    <mergeCell ref="O1040:O1041"/>
    <mergeCell ref="K1088:K1089"/>
    <mergeCell ref="L1088:L1089"/>
    <mergeCell ref="J1038:J1039"/>
    <mergeCell ref="K1038:K1039"/>
    <mergeCell ref="L1038:L1039"/>
    <mergeCell ref="O1074:O1075"/>
    <mergeCell ref="J1042:J1043"/>
    <mergeCell ref="K1042:K1043"/>
    <mergeCell ref="Q1086:Q1087"/>
    <mergeCell ref="R1104:R1105"/>
    <mergeCell ref="Q1080:Q1081"/>
    <mergeCell ref="N1042:N1043"/>
    <mergeCell ref="O1052:O1053"/>
    <mergeCell ref="J1032:J1033"/>
    <mergeCell ref="K1032:K1033"/>
    <mergeCell ref="L1054:L1055"/>
    <mergeCell ref="M1054:M1055"/>
    <mergeCell ref="L1064:L1065"/>
    <mergeCell ref="M1064:M1065"/>
    <mergeCell ref="O1046:O1047"/>
    <mergeCell ref="O1068:O1069"/>
    <mergeCell ref="M1048:M1049"/>
    <mergeCell ref="L1062:L1063"/>
    <mergeCell ref="L1072:L1073"/>
    <mergeCell ref="K1064:K1065"/>
    <mergeCell ref="M1060:M1061"/>
    <mergeCell ref="J1078:J1079"/>
    <mergeCell ref="M1072:M1073"/>
    <mergeCell ref="J1044:J1045"/>
    <mergeCell ref="J1080:J1081"/>
    <mergeCell ref="J1102:J1103"/>
    <mergeCell ref="K1102:K1103"/>
    <mergeCell ref="M1096:M1097"/>
    <mergeCell ref="O1096:O1097"/>
    <mergeCell ref="N1104:N1105"/>
    <mergeCell ref="Q1102:Q1103"/>
    <mergeCell ref="R1102:R1103"/>
    <mergeCell ref="N1064:N1065"/>
    <mergeCell ref="N1056:N1057"/>
    <mergeCell ref="R1050:R1051"/>
    <mergeCell ref="N1032:N1033"/>
    <mergeCell ref="Q1056:Q1057"/>
    <mergeCell ref="Q1062:Q1063"/>
    <mergeCell ref="L1078:L1079"/>
    <mergeCell ref="J1076:J1077"/>
    <mergeCell ref="L1074:L1075"/>
    <mergeCell ref="M1074:M1075"/>
    <mergeCell ref="N1074:N1075"/>
    <mergeCell ref="P1080:P1081"/>
    <mergeCell ref="L1058:L1059"/>
    <mergeCell ref="J1058:J1059"/>
    <mergeCell ref="K1058:K1059"/>
    <mergeCell ref="R1056:R1057"/>
    <mergeCell ref="Q1054:Q1055"/>
    <mergeCell ref="J1084:J1085"/>
    <mergeCell ref="I1106:I1107"/>
    <mergeCell ref="Q1098:Q1099"/>
    <mergeCell ref="Q1074:Q1075"/>
    <mergeCell ref="Q1082:Q1083"/>
    <mergeCell ref="R1082:R1083"/>
    <mergeCell ref="M1036:M1037"/>
    <mergeCell ref="M1038:M1039"/>
    <mergeCell ref="L1060:L1061"/>
    <mergeCell ref="O1058:O1059"/>
    <mergeCell ref="O1054:O1055"/>
    <mergeCell ref="N1054:N1055"/>
    <mergeCell ref="J1056:J1057"/>
    <mergeCell ref="K1056:K1057"/>
    <mergeCell ref="M1082:M1083"/>
    <mergeCell ref="J1082:J1083"/>
    <mergeCell ref="N1082:N1083"/>
    <mergeCell ref="I1084:I1085"/>
    <mergeCell ref="J1064:J1065"/>
    <mergeCell ref="G1122:G1123"/>
    <mergeCell ref="G1084:G1085"/>
    <mergeCell ref="R1036:R1037"/>
    <mergeCell ref="H1034:H1035"/>
    <mergeCell ref="G1036:G1037"/>
    <mergeCell ref="L1114:L1115"/>
    <mergeCell ref="I1114:I1115"/>
    <mergeCell ref="G1116:G1117"/>
    <mergeCell ref="G1120:G1121"/>
    <mergeCell ref="H1106:H1107"/>
    <mergeCell ref="J1106:J1107"/>
    <mergeCell ref="K1106:K1107"/>
    <mergeCell ref="L1106:L1107"/>
    <mergeCell ref="N1030:N1031"/>
    <mergeCell ref="L1076:L1077"/>
    <mergeCell ref="M1076:M1077"/>
    <mergeCell ref="J1088:J1089"/>
    <mergeCell ref="M1042:M1043"/>
    <mergeCell ref="M1114:M1115"/>
    <mergeCell ref="K1122:K1123"/>
    <mergeCell ref="N1068:N1069"/>
    <mergeCell ref="R1076:R1077"/>
    <mergeCell ref="Q1092:Q1093"/>
    <mergeCell ref="P1054:P1055"/>
    <mergeCell ref="Q1044:Q1045"/>
    <mergeCell ref="O1064:O1065"/>
    <mergeCell ref="N1062:N1063"/>
    <mergeCell ref="M1052:M1053"/>
    <mergeCell ref="R1064:R1065"/>
    <mergeCell ref="N1058:N1059"/>
    <mergeCell ref="Q1060:Q1061"/>
    <mergeCell ref="J1070:J1071"/>
    <mergeCell ref="J1062:J1063"/>
    <mergeCell ref="K1062:K1063"/>
    <mergeCell ref="J1060:J1061"/>
    <mergeCell ref="K1060:K1061"/>
    <mergeCell ref="J1066:J1067"/>
    <mergeCell ref="R1062:R1063"/>
    <mergeCell ref="O1042:O1043"/>
    <mergeCell ref="Q1088:Q1089"/>
    <mergeCell ref="R1054:R1055"/>
    <mergeCell ref="K1068:K1069"/>
    <mergeCell ref="M1062:M1063"/>
    <mergeCell ref="K1076:K1077"/>
    <mergeCell ref="R1080:R1081"/>
    <mergeCell ref="R1100:R1101"/>
    <mergeCell ref="J1096:J1097"/>
    <mergeCell ref="M1056:M1057"/>
    <mergeCell ref="L1032:L1033"/>
    <mergeCell ref="J1050:J1051"/>
    <mergeCell ref="N1134:N1135"/>
    <mergeCell ref="K1110:K1111"/>
    <mergeCell ref="L1110:L1111"/>
    <mergeCell ref="M1110:M1111"/>
    <mergeCell ref="L1108:L1109"/>
    <mergeCell ref="M1108:M1109"/>
    <mergeCell ref="N1108:N1109"/>
    <mergeCell ref="O1086:O1087"/>
    <mergeCell ref="R1070:R1071"/>
    <mergeCell ref="Q1100:Q1101"/>
    <mergeCell ref="J1122:J1123"/>
    <mergeCell ref="N1034:N1035"/>
    <mergeCell ref="O1036:O1037"/>
    <mergeCell ref="J1054:J1055"/>
    <mergeCell ref="O1034:O1035"/>
    <mergeCell ref="K1044:K1045"/>
    <mergeCell ref="M1044:M1045"/>
    <mergeCell ref="N1044:N1045"/>
    <mergeCell ref="O1044:O1045"/>
    <mergeCell ref="M1058:M1059"/>
    <mergeCell ref="L1112:L1113"/>
    <mergeCell ref="M1106:M1107"/>
    <mergeCell ref="N1106:N1107"/>
    <mergeCell ref="O1106:O1107"/>
    <mergeCell ref="P1106:P1107"/>
    <mergeCell ref="N1130:N1131"/>
    <mergeCell ref="Q1124:Q1125"/>
    <mergeCell ref="R1124:R1125"/>
    <mergeCell ref="O1092:O1093"/>
    <mergeCell ref="L1098:L1099"/>
    <mergeCell ref="R1072:R1073"/>
    <mergeCell ref="L1068:L1069"/>
    <mergeCell ref="L1094:L1095"/>
    <mergeCell ref="L1066:L1067"/>
    <mergeCell ref="M1094:M1095"/>
    <mergeCell ref="N1118:N1119"/>
    <mergeCell ref="L1116:L1117"/>
    <mergeCell ref="K1096:K1097"/>
    <mergeCell ref="L1096:L1097"/>
    <mergeCell ref="K1080:K1081"/>
    <mergeCell ref="L1104:L1105"/>
    <mergeCell ref="O1104:O1105"/>
    <mergeCell ref="K1090:K1091"/>
    <mergeCell ref="K1072:K1073"/>
    <mergeCell ref="M1086:M1087"/>
    <mergeCell ref="N1086:N1087"/>
    <mergeCell ref="N1092:N1093"/>
    <mergeCell ref="Q1090:Q1091"/>
    <mergeCell ref="K1078:K1079"/>
    <mergeCell ref="N1072:N1073"/>
    <mergeCell ref="O1084:O1085"/>
    <mergeCell ref="J1100:J1101"/>
    <mergeCell ref="Q1072:Q1073"/>
    <mergeCell ref="L1082:L1083"/>
    <mergeCell ref="N1094:N1095"/>
    <mergeCell ref="N1076:N1077"/>
    <mergeCell ref="M1078:M1079"/>
    <mergeCell ref="L1080:L1081"/>
    <mergeCell ref="M1080:M1081"/>
    <mergeCell ref="N1080:N1081"/>
    <mergeCell ref="K1084:K1085"/>
    <mergeCell ref="L1084:L1085"/>
    <mergeCell ref="M1084:M1085"/>
    <mergeCell ref="Z1178:Z1179"/>
    <mergeCell ref="AN1120:AN1121"/>
    <mergeCell ref="AO1120:AO1121"/>
    <mergeCell ref="BH1106:BH1107"/>
    <mergeCell ref="BI1106:BI1107"/>
    <mergeCell ref="BF1120:BF1121"/>
    <mergeCell ref="AR1106:AR1107"/>
    <mergeCell ref="BT1150:BT1151"/>
    <mergeCell ref="BS1162:BS1163"/>
    <mergeCell ref="AY1178:AY1179"/>
    <mergeCell ref="BE1178:BE1179"/>
    <mergeCell ref="BU1178:BU1179"/>
    <mergeCell ref="BL1162:BL1163"/>
    <mergeCell ref="BK1150:BK1151"/>
    <mergeCell ref="S1076:S1077"/>
    <mergeCell ref="S1096:S1097"/>
    <mergeCell ref="W1068:W1069"/>
    <mergeCell ref="AV1068:AV1069"/>
    <mergeCell ref="AW1068:AW1069"/>
    <mergeCell ref="AY1102:AY1103"/>
    <mergeCell ref="K1142:K1143"/>
    <mergeCell ref="L1142:L1143"/>
    <mergeCell ref="M1142:M1143"/>
    <mergeCell ref="S1136:S1137"/>
    <mergeCell ref="R1068:R1069"/>
    <mergeCell ref="R1098:R1099"/>
    <mergeCell ref="O1110:O1111"/>
    <mergeCell ref="Q1110:Q1111"/>
    <mergeCell ref="R1110:R1111"/>
    <mergeCell ref="M1104:M1105"/>
    <mergeCell ref="S1074:S1075"/>
    <mergeCell ref="M1116:M1117"/>
    <mergeCell ref="N1116:N1117"/>
    <mergeCell ref="M1134:M1135"/>
    <mergeCell ref="Q1164:Q1165"/>
    <mergeCell ref="AZ1124:AZ1125"/>
    <mergeCell ref="R1114:R1115"/>
    <mergeCell ref="O1116:O1117"/>
    <mergeCell ref="AF1162:AF1163"/>
    <mergeCell ref="BD1120:BD1121"/>
    <mergeCell ref="AY1108:AY1109"/>
    <mergeCell ref="AY1104:AY1105"/>
    <mergeCell ref="AZ1074:AZ1075"/>
    <mergeCell ref="BS1068:BS1069"/>
    <mergeCell ref="K1162:K1163"/>
    <mergeCell ref="L1158:L1159"/>
    <mergeCell ref="Q1078:Q1079"/>
    <mergeCell ref="R1168:R1169"/>
    <mergeCell ref="R1096:R1097"/>
    <mergeCell ref="AZ1118:AZ1119"/>
    <mergeCell ref="AM1106:AM1107"/>
    <mergeCell ref="Q1120:Q1121"/>
    <mergeCell ref="Y1094:Y1095"/>
    <mergeCell ref="Z1094:Z1095"/>
    <mergeCell ref="R1122:R1123"/>
    <mergeCell ref="AE1106:AE1107"/>
    <mergeCell ref="AU1120:AU1121"/>
    <mergeCell ref="N1112:N1113"/>
    <mergeCell ref="S1166:S1167"/>
    <mergeCell ref="AN1162:AN1163"/>
    <mergeCell ref="AT1162:AT1163"/>
    <mergeCell ref="AY1170:AY1171"/>
    <mergeCell ref="CF1142:CF1143"/>
    <mergeCell ref="CT1178:CT1179"/>
    <mergeCell ref="CU1178:CU1179"/>
    <mergeCell ref="CV1178:CV1179"/>
    <mergeCell ref="N1102:N1103"/>
    <mergeCell ref="O1132:O1133"/>
    <mergeCell ref="AY1166:AY1167"/>
    <mergeCell ref="BR1068:BR1069"/>
    <mergeCell ref="BG1106:BG1107"/>
    <mergeCell ref="AX1114:AX1115"/>
    <mergeCell ref="BB1106:BB1107"/>
    <mergeCell ref="AZ1106:AZ1107"/>
    <mergeCell ref="AZ1116:AZ1117"/>
    <mergeCell ref="AY1080:AY1081"/>
    <mergeCell ref="AZ1098:AZ1099"/>
    <mergeCell ref="AI1120:AI1121"/>
    <mergeCell ref="AP1120:AP1121"/>
    <mergeCell ref="V1120:V1121"/>
    <mergeCell ref="AA1120:AA1121"/>
    <mergeCell ref="AC1068:AC1069"/>
    <mergeCell ref="AE1120:AE1121"/>
    <mergeCell ref="AC1106:AC1107"/>
    <mergeCell ref="AF1106:AF1107"/>
    <mergeCell ref="AZ1110:AZ1111"/>
    <mergeCell ref="AZ1088:AZ1089"/>
    <mergeCell ref="AZ1084:AZ1085"/>
    <mergeCell ref="AV1120:AV1121"/>
    <mergeCell ref="Q1132:Q1133"/>
    <mergeCell ref="O1148:O1149"/>
    <mergeCell ref="R1178:R1179"/>
    <mergeCell ref="BJ1162:BJ1163"/>
    <mergeCell ref="BH1178:BH1179"/>
    <mergeCell ref="BI1178:BI1179"/>
    <mergeCell ref="AV1178:AV1179"/>
    <mergeCell ref="BD1178:BD1179"/>
    <mergeCell ref="AP1178:AP1179"/>
    <mergeCell ref="BE1162:BE1163"/>
    <mergeCell ref="BF1162:BF1163"/>
    <mergeCell ref="S1126:S1127"/>
    <mergeCell ref="O1154:O1155"/>
    <mergeCell ref="Z1134:Z1135"/>
    <mergeCell ref="AG1106:AG1107"/>
    <mergeCell ref="U1120:U1121"/>
    <mergeCell ref="S1114:S1115"/>
    <mergeCell ref="Q1144:Q1145"/>
    <mergeCell ref="R1138:R1139"/>
    <mergeCell ref="S1138:S1139"/>
    <mergeCell ref="Q1106:Q1107"/>
    <mergeCell ref="R1106:R1107"/>
    <mergeCell ref="Q1108:Q1109"/>
    <mergeCell ref="BJ1178:BJ1179"/>
    <mergeCell ref="BK1178:BK1179"/>
    <mergeCell ref="BI1162:BI1163"/>
    <mergeCell ref="O1162:O1163"/>
    <mergeCell ref="R1162:R1163"/>
    <mergeCell ref="AX1154:AX1155"/>
    <mergeCell ref="BL1120:BL1121"/>
    <mergeCell ref="S1128:S1129"/>
    <mergeCell ref="AX1122:AX1123"/>
    <mergeCell ref="AY1088:AY1089"/>
    <mergeCell ref="AR1162:AR1163"/>
    <mergeCell ref="AS1162:AS1163"/>
    <mergeCell ref="HJ1176:HJ1177"/>
    <mergeCell ref="DH1162:DH1163"/>
    <mergeCell ref="DK1178:DK1179"/>
    <mergeCell ref="DB1178:DB1179"/>
    <mergeCell ref="DJ1178:DJ1179"/>
    <mergeCell ref="DI1178:DI1179"/>
    <mergeCell ref="DH1178:DH1179"/>
    <mergeCell ref="GB1174:GB1175"/>
    <mergeCell ref="CQ1178:CQ1179"/>
    <mergeCell ref="CR1178:CR1179"/>
    <mergeCell ref="FX1150:FX1151"/>
    <mergeCell ref="FY1150:FY1151"/>
    <mergeCell ref="CX1178:CX1179"/>
    <mergeCell ref="CZ1178:CZ1179"/>
    <mergeCell ref="EE1178:EE1179"/>
    <mergeCell ref="EG1178:EG1179"/>
    <mergeCell ref="CK1178:CK1179"/>
    <mergeCell ref="CN1178:CN1179"/>
    <mergeCell ref="CO1162:CO1163"/>
    <mergeCell ref="CH1122:CH1123"/>
    <mergeCell ref="BP1120:BP1121"/>
    <mergeCell ref="BQ1120:BQ1121"/>
    <mergeCell ref="BA1120:BA1121"/>
    <mergeCell ref="AP1106:AP1107"/>
    <mergeCell ref="AN1134:AN1135"/>
    <mergeCell ref="CL1106:CL1107"/>
    <mergeCell ref="CH1112:CH1113"/>
    <mergeCell ref="CF1148:CF1149"/>
    <mergeCell ref="CH1138:CH1139"/>
    <mergeCell ref="BO1162:BO1163"/>
    <mergeCell ref="BM1162:BM1163"/>
    <mergeCell ref="CH1176:CH1177"/>
    <mergeCell ref="CH1148:CH1149"/>
    <mergeCell ref="CL1162:CL1163"/>
    <mergeCell ref="CU1162:CU1163"/>
    <mergeCell ref="DM1178:DM1179"/>
    <mergeCell ref="DN1168:DN1169"/>
    <mergeCell ref="DN1172:DN1173"/>
    <mergeCell ref="DB1162:DB1163"/>
    <mergeCell ref="DA1178:DA1179"/>
    <mergeCell ref="DF1178:DF1179"/>
    <mergeCell ref="CH1128:CH1129"/>
    <mergeCell ref="EN1162:EN1163"/>
    <mergeCell ref="DO1166:DO1167"/>
    <mergeCell ref="EX1178:EX1179"/>
    <mergeCell ref="CM1178:CM1179"/>
    <mergeCell ref="GB1140:GB1141"/>
    <mergeCell ref="AY1140:AY1141"/>
    <mergeCell ref="AZ1140:AZ1141"/>
    <mergeCell ref="CF1140:CF1141"/>
    <mergeCell ref="CG1140:CG1141"/>
    <mergeCell ref="CF1144:CF1145"/>
    <mergeCell ref="CG1144:CG1145"/>
    <mergeCell ref="AU1162:AU1163"/>
    <mergeCell ref="AV1162:AV1163"/>
    <mergeCell ref="AW1162:AW1163"/>
    <mergeCell ref="AZ1176:AZ1177"/>
    <mergeCell ref="AX1162:AX1163"/>
    <mergeCell ref="AZ1166:AZ1167"/>
    <mergeCell ref="AZ1160:AZ1161"/>
    <mergeCell ref="DG1178:DG1179"/>
    <mergeCell ref="DD1178:DD1179"/>
    <mergeCell ref="GB1166:GB1167"/>
    <mergeCell ref="FY1162:FY1163"/>
    <mergeCell ref="FD1178:FD1179"/>
    <mergeCell ref="EU1166:EU1167"/>
    <mergeCell ref="EU1154:EU1155"/>
    <mergeCell ref="ET1150:ET1151"/>
    <mergeCell ref="DO1162:DO1163"/>
    <mergeCell ref="HI1154:HI1155"/>
    <mergeCell ref="HJ1156:HJ1157"/>
    <mergeCell ref="ES1156:ES1157"/>
    <mergeCell ref="GK1162:GK1163"/>
    <mergeCell ref="HV1150:HV1151"/>
    <mergeCell ref="HR1150:HR1151"/>
    <mergeCell ref="GB1160:GB1161"/>
    <mergeCell ref="GC1160:GC1161"/>
    <mergeCell ref="GC1168:GC1169"/>
    <mergeCell ref="GC1166:GC1167"/>
    <mergeCell ref="GT1162:GT1163"/>
    <mergeCell ref="GN1162:GN1163"/>
    <mergeCell ref="ET1152:ET1153"/>
    <mergeCell ref="HI1164:HI1165"/>
    <mergeCell ref="HM1178:HM1179"/>
    <mergeCell ref="FR1178:FR1179"/>
    <mergeCell ref="GK1178:GK1179"/>
    <mergeCell ref="GF1178:GF1179"/>
    <mergeCell ref="HF1178:HF1179"/>
    <mergeCell ref="CY1178:CY1179"/>
    <mergeCell ref="DN1178:DN1179"/>
    <mergeCell ref="DC1178:DC1179"/>
    <mergeCell ref="FZ1150:FZ1151"/>
    <mergeCell ref="HH1154:HH1155"/>
    <mergeCell ref="FI1150:FI1151"/>
    <mergeCell ref="ES1154:ES1155"/>
    <mergeCell ref="GX1150:GX1151"/>
    <mergeCell ref="HH1150:HH1151"/>
    <mergeCell ref="GT1150:GT1151"/>
    <mergeCell ref="GK1150:GK1151"/>
    <mergeCell ref="GU1150:GU1151"/>
    <mergeCell ref="HT1178:HT1179"/>
    <mergeCell ref="HU1178:HU1179"/>
    <mergeCell ref="HR1178:HR1179"/>
    <mergeCell ref="EU1152:EU1153"/>
    <mergeCell ref="FP1150:FP1151"/>
    <mergeCell ref="FR1150:FR1151"/>
    <mergeCell ref="FT1150:FT1151"/>
    <mergeCell ref="GW1150:GW1151"/>
    <mergeCell ref="HI1156:HI1157"/>
    <mergeCell ref="HI1152:HI1153"/>
    <mergeCell ref="GC1150:GC1151"/>
    <mergeCell ref="HU1150:HU1151"/>
    <mergeCell ref="GY1150:GY1151"/>
    <mergeCell ref="GZ1150:GZ1151"/>
    <mergeCell ref="HI1150:HI1151"/>
    <mergeCell ref="HA1150:HA1151"/>
    <mergeCell ref="DI1150:DI1151"/>
    <mergeCell ref="FV1150:FV1151"/>
    <mergeCell ref="FR1162:FR1163"/>
    <mergeCell ref="FI1178:FI1179"/>
    <mergeCell ref="ES1172:ES1173"/>
    <mergeCell ref="DP1162:DP1163"/>
    <mergeCell ref="ES1170:ES1171"/>
    <mergeCell ref="DN1162:DN1163"/>
    <mergeCell ref="DL1150:DL1151"/>
    <mergeCell ref="DM1162:DM1163"/>
    <mergeCell ref="DG1162:DG1163"/>
    <mergeCell ref="HJ1160:HJ1161"/>
    <mergeCell ref="GQ1178:GQ1179"/>
    <mergeCell ref="HI1168:HI1169"/>
    <mergeCell ref="ID1162:ID1163"/>
    <mergeCell ref="HO1178:HO1179"/>
    <mergeCell ref="HH1168:HH1169"/>
    <mergeCell ref="GM1178:GM1179"/>
    <mergeCell ref="GJ1178:GJ1179"/>
    <mergeCell ref="IE1162:IE1163"/>
    <mergeCell ref="IG1162:IG1163"/>
    <mergeCell ref="II1162:II1163"/>
    <mergeCell ref="HN1162:HN1163"/>
    <mergeCell ref="HO1162:HO1163"/>
    <mergeCell ref="HP1162:HP1163"/>
    <mergeCell ref="HJ1162:HJ1163"/>
    <mergeCell ref="GY1178:GY1179"/>
    <mergeCell ref="HH1156:HH1157"/>
    <mergeCell ref="HI1176:HI1177"/>
    <mergeCell ref="HI1162:HI1163"/>
    <mergeCell ref="EU1168:EU1169"/>
    <mergeCell ref="GA1174:GA1175"/>
    <mergeCell ref="EU1164:EU1165"/>
    <mergeCell ref="ES1166:ES1167"/>
    <mergeCell ref="ET1166:ET1167"/>
    <mergeCell ref="EU1158:EU1159"/>
    <mergeCell ref="HH1164:HH1165"/>
    <mergeCell ref="IG1178:IG1179"/>
    <mergeCell ref="ID1178:ID1179"/>
    <mergeCell ref="GC1154:GC1155"/>
    <mergeCell ref="HP1150:HP1151"/>
    <mergeCell ref="HQ1150:HQ1151"/>
    <mergeCell ref="HP1178:HP1179"/>
    <mergeCell ref="DS1178:DS1179"/>
    <mergeCell ref="ET1180:ET1181"/>
    <mergeCell ref="EI1178:EI1179"/>
    <mergeCell ref="FT1178:FT1179"/>
    <mergeCell ref="FU1178:FU1179"/>
    <mergeCell ref="FM1178:FM1179"/>
    <mergeCell ref="HI1172:HI1173"/>
    <mergeCell ref="GJ1150:GJ1151"/>
    <mergeCell ref="IE1178:IE1179"/>
    <mergeCell ref="HD1178:HD1179"/>
    <mergeCell ref="GZ1178:GZ1179"/>
    <mergeCell ref="FJ1178:FJ1179"/>
    <mergeCell ref="FN1178:FN1179"/>
    <mergeCell ref="EY1178:EY1179"/>
    <mergeCell ref="FQ1178:FQ1179"/>
    <mergeCell ref="HJ1170:HJ1171"/>
    <mergeCell ref="GG1162:GG1163"/>
    <mergeCell ref="HE1162:HE1163"/>
    <mergeCell ref="GU1162:GU1163"/>
    <mergeCell ref="GB1162:GB1163"/>
    <mergeCell ref="GH1162:GH1163"/>
    <mergeCell ref="HL1162:HL1163"/>
    <mergeCell ref="HM1162:HM1163"/>
    <mergeCell ref="HW1162:HW1163"/>
    <mergeCell ref="HV1162:HV1163"/>
    <mergeCell ref="GY1162:GY1163"/>
    <mergeCell ref="GX1162:GX1163"/>
    <mergeCell ref="GB1152:GB1153"/>
    <mergeCell ref="GA1152:GA1153"/>
    <mergeCell ref="FS1150:FS1151"/>
    <mergeCell ref="HN1150:HN1151"/>
    <mergeCell ref="HH1176:HH1177"/>
    <mergeCell ref="FP1178:FP1179"/>
    <mergeCell ref="HZ1178:HZ1179"/>
    <mergeCell ref="HS1178:HS1179"/>
    <mergeCell ref="HW1178:HW1179"/>
    <mergeCell ref="HX1178:HX1179"/>
    <mergeCell ref="HI1180:HI1181"/>
    <mergeCell ref="HN1178:HN1179"/>
    <mergeCell ref="IH1178:IH1179"/>
    <mergeCell ref="HI1214:HI1215"/>
    <mergeCell ref="IO1178:IO1179"/>
    <mergeCell ref="IH1162:IH1163"/>
    <mergeCell ref="GA1158:GA1159"/>
    <mergeCell ref="GC1176:GC1177"/>
    <mergeCell ref="GC1174:GC1175"/>
    <mergeCell ref="GV1178:GV1179"/>
    <mergeCell ref="GW1178:GW1179"/>
    <mergeCell ref="FX1178:FX1179"/>
    <mergeCell ref="GC1178:GC1179"/>
    <mergeCell ref="GU1178:GU1179"/>
    <mergeCell ref="FZ1178:FZ1179"/>
    <mergeCell ref="FW1178:FW1179"/>
    <mergeCell ref="GZ1162:GZ1163"/>
    <mergeCell ref="GC1162:GC1163"/>
    <mergeCell ref="GI1162:GI1163"/>
    <mergeCell ref="GA1160:GA1161"/>
    <mergeCell ref="FX1162:FX1163"/>
    <mergeCell ref="FZ1162:FZ1163"/>
    <mergeCell ref="HI1160:HI1161"/>
    <mergeCell ref="HY1178:HY1179"/>
    <mergeCell ref="GB1178:GB1179"/>
    <mergeCell ref="GA1166:GA1167"/>
    <mergeCell ref="GA1172:GA1173"/>
    <mergeCell ref="GA1170:GA1171"/>
    <mergeCell ref="GA1168:GA1169"/>
    <mergeCell ref="IJ1178:IJ1179"/>
    <mergeCell ref="GA1176:GA1177"/>
    <mergeCell ref="HQ1162:HQ1163"/>
    <mergeCell ref="HX1162:HX1163"/>
    <mergeCell ref="HJ1166:HJ1167"/>
    <mergeCell ref="HI1178:HI1179"/>
    <mergeCell ref="HJ1174:HJ1175"/>
    <mergeCell ref="HH1178:HH1179"/>
    <mergeCell ref="HY1162:HY1163"/>
    <mergeCell ref="HI1170:HI1171"/>
    <mergeCell ref="IC1162:IC1163"/>
    <mergeCell ref="IJ1162:IJ1163"/>
    <mergeCell ref="GB1172:GB1173"/>
    <mergeCell ref="FW1162:FW1163"/>
    <mergeCell ref="FX1210:FX1211"/>
    <mergeCell ref="GA1180:GA1181"/>
    <mergeCell ref="GB1190:GB1191"/>
    <mergeCell ref="GB1186:GB1187"/>
    <mergeCell ref="GD1178:GD1179"/>
    <mergeCell ref="GA1178:GA1179"/>
    <mergeCell ref="HL1178:HL1179"/>
    <mergeCell ref="GC1158:GC1159"/>
    <mergeCell ref="GB1158:GB1159"/>
    <mergeCell ref="GC1180:GC1181"/>
    <mergeCell ref="GB1176:GB1177"/>
    <mergeCell ref="GB1164:GB1165"/>
    <mergeCell ref="GC1170:GC1171"/>
    <mergeCell ref="GE1178:GE1179"/>
    <mergeCell ref="HC1178:HC1179"/>
    <mergeCell ref="HE1178:HE1179"/>
    <mergeCell ref="HA1162:HA1163"/>
    <mergeCell ref="LX1246:LX1247"/>
    <mergeCell ref="LL1246:LL1247"/>
    <mergeCell ref="LM1246:LM1247"/>
    <mergeCell ref="HT1212:HT1213"/>
    <mergeCell ref="HU1212:HU1213"/>
    <mergeCell ref="HV1212:HV1213"/>
    <mergeCell ref="IJ1212:IJ1213"/>
    <mergeCell ref="HW1234:HW1235"/>
    <mergeCell ref="IP1218:IP1219"/>
    <mergeCell ref="HV1234:HV1235"/>
    <mergeCell ref="IH1234:IH1235"/>
    <mergeCell ref="IP1228:IP1229"/>
    <mergeCell ref="HZ1234:HZ1235"/>
    <mergeCell ref="HX1234:HX1235"/>
    <mergeCell ref="HT1234:HT1235"/>
    <mergeCell ref="HN1234:HN1235"/>
    <mergeCell ref="HO1234:HO1235"/>
    <mergeCell ref="HJ1238:HJ1239"/>
    <mergeCell ref="HI1240:HI1241"/>
    <mergeCell ref="IU1246:IU1247"/>
    <mergeCell ref="JH1246:JH1247"/>
    <mergeCell ref="IZ1246:IZ1247"/>
    <mergeCell ref="IN1234:IN1235"/>
    <mergeCell ref="IQ1236:IQ1237"/>
    <mergeCell ref="IP1242:IP1243"/>
    <mergeCell ref="IP1244:IP1245"/>
    <mergeCell ref="IL1212:IL1213"/>
    <mergeCell ref="IB1212:IB1213"/>
    <mergeCell ref="IP1216:IP1217"/>
    <mergeCell ref="LX1234:LX1235"/>
    <mergeCell ref="LH1212:LH1213"/>
    <mergeCell ref="LI1212:LI1213"/>
    <mergeCell ref="LJ1212:LJ1213"/>
    <mergeCell ref="JW1216:JW1217"/>
    <mergeCell ref="IY1234:IY1235"/>
    <mergeCell ref="HI1218:HI1219"/>
    <mergeCell ref="HJ1214:HJ1215"/>
    <mergeCell ref="LE1222:LE1223"/>
    <mergeCell ref="LE1216:LE1217"/>
    <mergeCell ref="LP1212:LP1213"/>
    <mergeCell ref="LN1234:LN1235"/>
    <mergeCell ref="LO1234:LO1235"/>
    <mergeCell ref="LG1236:LG1237"/>
    <mergeCell ref="LS1212:LS1213"/>
    <mergeCell ref="LD1246:LD1247"/>
    <mergeCell ref="KM1246:KM1247"/>
    <mergeCell ref="IP1230:IP1231"/>
    <mergeCell ref="HP1234:HP1235"/>
    <mergeCell ref="IP1232:IP1233"/>
    <mergeCell ref="IQ1234:IQ1235"/>
    <mergeCell ref="IF1212:IF1213"/>
    <mergeCell ref="IK1212:IK1213"/>
    <mergeCell ref="JR1246:JR1247"/>
    <mergeCell ref="JS1246:JS1247"/>
    <mergeCell ref="JT1246:JT1247"/>
    <mergeCell ref="JU1246:JU1247"/>
    <mergeCell ref="JV1246:JV1247"/>
    <mergeCell ref="IP1238:IP1239"/>
    <mergeCell ref="JM1246:JM1247"/>
    <mergeCell ref="KW1246:KW1247"/>
    <mergeCell ref="HJ1224:HJ1225"/>
    <mergeCell ref="JB1212:JB1213"/>
    <mergeCell ref="IV1212:IV1213"/>
    <mergeCell ref="JL1234:JL1235"/>
    <mergeCell ref="LZ1234:LZ1235"/>
    <mergeCell ref="IS1210:IS1211"/>
    <mergeCell ref="KZ1210:KZ1211"/>
    <mergeCell ref="LI1210:LI1211"/>
    <mergeCell ref="KB1210:KB1211"/>
    <mergeCell ref="JW1236:JW1237"/>
    <mergeCell ref="LZ1194:LZ1195"/>
    <mergeCell ref="HI1194:HI1195"/>
    <mergeCell ref="HX1194:HX1195"/>
    <mergeCell ref="HL1194:HL1195"/>
    <mergeCell ref="HM1194:HM1195"/>
    <mergeCell ref="LU1194:LU1195"/>
    <mergeCell ref="HH1216:HH1217"/>
    <mergeCell ref="HI1232:HI1233"/>
    <mergeCell ref="HH1230:HH1231"/>
    <mergeCell ref="HH1222:HH1223"/>
    <mergeCell ref="HI1222:HI1223"/>
    <mergeCell ref="LW1212:LW1213"/>
    <mergeCell ref="LF1208:LF1209"/>
    <mergeCell ref="HK1234:HK1235"/>
    <mergeCell ref="HJ1218:HJ1219"/>
    <mergeCell ref="HI1226:HI1227"/>
    <mergeCell ref="HJ1226:HJ1227"/>
    <mergeCell ref="JF1210:JF1211"/>
    <mergeCell ref="JA1212:JA1213"/>
    <mergeCell ref="LY1210:LY1211"/>
    <mergeCell ref="LZ1210:LZ1211"/>
    <mergeCell ref="IE1210:IE1211"/>
    <mergeCell ref="IP1210:IP1211"/>
    <mergeCell ref="LY1212:LY1213"/>
    <mergeCell ref="LZ1212:LZ1213"/>
    <mergeCell ref="LX1210:LX1211"/>
    <mergeCell ref="HH1208:HH1209"/>
    <mergeCell ref="HY1234:HY1235"/>
    <mergeCell ref="HZ1210:HZ1211"/>
    <mergeCell ref="HN1210:HN1211"/>
    <mergeCell ref="JC1234:JC1235"/>
    <mergeCell ref="LV1194:LV1195"/>
    <mergeCell ref="LP1194:LP1195"/>
    <mergeCell ref="LU1234:LU1235"/>
    <mergeCell ref="HY1210:HY1211"/>
    <mergeCell ref="IG1210:IG1211"/>
    <mergeCell ref="IS1212:IS1213"/>
    <mergeCell ref="KN1212:KN1213"/>
    <mergeCell ref="IR1226:IR1227"/>
    <mergeCell ref="HU1194:HU1195"/>
    <mergeCell ref="IC1194:IC1195"/>
    <mergeCell ref="HH1202:HH1203"/>
    <mergeCell ref="HH1198:HH1199"/>
    <mergeCell ref="IR1202:IR1203"/>
    <mergeCell ref="HI1224:HI1225"/>
    <mergeCell ref="IR1218:IR1219"/>
    <mergeCell ref="HI1228:HI1229"/>
    <mergeCell ref="IG1194:IG1195"/>
    <mergeCell ref="IQ1202:IQ1203"/>
    <mergeCell ref="HM1210:HM1211"/>
    <mergeCell ref="HQ1210:HQ1211"/>
    <mergeCell ref="JX1196:JX1197"/>
    <mergeCell ref="HI1204:HI1205"/>
    <mergeCell ref="JH1194:JH1195"/>
    <mergeCell ref="JZ1194:JZ1195"/>
    <mergeCell ref="HH1196:HH1197"/>
    <mergeCell ref="KU1234:KU1235"/>
    <mergeCell ref="JK1234:JK1235"/>
    <mergeCell ref="IR1196:IR1197"/>
    <mergeCell ref="JK1194:JK1195"/>
    <mergeCell ref="IR1206:IR1207"/>
    <mergeCell ref="IQ1198:IQ1199"/>
    <mergeCell ref="LF1226:LF1227"/>
    <mergeCell ref="LE1228:LE1229"/>
    <mergeCell ref="LF1230:LF1231"/>
    <mergeCell ref="LF1212:LF1213"/>
    <mergeCell ref="LG1218:LG1219"/>
    <mergeCell ref="LG1196:LG1197"/>
    <mergeCell ref="LG1198:LG1199"/>
    <mergeCell ref="LB1194:LB1195"/>
    <mergeCell ref="IQ1220:IQ1221"/>
    <mergeCell ref="JW1208:JW1209"/>
    <mergeCell ref="JW1196:JW1197"/>
    <mergeCell ref="HJ1220:HJ1221"/>
    <mergeCell ref="HI1220:HI1221"/>
    <mergeCell ref="HJ1230:HJ1231"/>
    <mergeCell ref="HI1230:HI1231"/>
    <mergeCell ref="HJ1222:HJ1223"/>
    <mergeCell ref="LF1224:LF1225"/>
    <mergeCell ref="KY1212:KY1213"/>
    <mergeCell ref="HX1210:HX1211"/>
    <mergeCell ref="HS1234:HS1235"/>
    <mergeCell ref="HW1210:HW1211"/>
    <mergeCell ref="HI1196:HI1197"/>
    <mergeCell ref="IP1200:IP1201"/>
    <mergeCell ref="HI1210:HI1211"/>
    <mergeCell ref="IP1184:IP1185"/>
    <mergeCell ref="JU1234:JU1235"/>
    <mergeCell ref="HW1212:HW1213"/>
    <mergeCell ref="HR1212:HR1213"/>
    <mergeCell ref="II1212:II1213"/>
    <mergeCell ref="HQ1212:HQ1213"/>
    <mergeCell ref="IQ1194:IQ1195"/>
    <mergeCell ref="IR1194:IR1195"/>
    <mergeCell ref="IQ1206:IQ1207"/>
    <mergeCell ref="HY1194:HY1195"/>
    <mergeCell ref="HQ1194:HQ1195"/>
    <mergeCell ref="HJ1190:HJ1191"/>
    <mergeCell ref="IP1186:IP1187"/>
    <mergeCell ref="IP1192:IP1193"/>
    <mergeCell ref="HJ1192:HJ1193"/>
    <mergeCell ref="IQ1188:IQ1189"/>
    <mergeCell ref="IR1188:IR1189"/>
    <mergeCell ref="HJ1186:HJ1187"/>
    <mergeCell ref="IR1190:IR1191"/>
    <mergeCell ref="IQ1190:IQ1191"/>
    <mergeCell ref="LG1230:LG1231"/>
    <mergeCell ref="LG1228:LG1229"/>
    <mergeCell ref="LG1226:LG1227"/>
    <mergeCell ref="JW1230:JW1231"/>
    <mergeCell ref="HJ1206:HJ1207"/>
    <mergeCell ref="HI1206:HI1207"/>
    <mergeCell ref="HJ1184:HJ1185"/>
    <mergeCell ref="HP1194:HP1195"/>
    <mergeCell ref="JP1212:JP1213"/>
    <mergeCell ref="IR1214:IR1215"/>
    <mergeCell ref="IQ1216:IQ1217"/>
    <mergeCell ref="HJ1198:HJ1199"/>
    <mergeCell ref="HJ1196:HJ1197"/>
    <mergeCell ref="LG1176:LG1177"/>
    <mergeCell ref="LE1180:LE1181"/>
    <mergeCell ref="LG1180:LG1181"/>
    <mergeCell ref="KR1212:KR1213"/>
    <mergeCell ref="JY1226:JY1227"/>
    <mergeCell ref="LG1214:LG1215"/>
    <mergeCell ref="KW1234:KW1235"/>
    <mergeCell ref="KX1234:KX1235"/>
    <mergeCell ref="JY1216:JY1217"/>
    <mergeCell ref="LQ1210:LQ1211"/>
    <mergeCell ref="JV1194:JV1195"/>
    <mergeCell ref="JN1210:JN1211"/>
    <mergeCell ref="JM1210:JM1211"/>
    <mergeCell ref="KH1194:KH1195"/>
    <mergeCell ref="KI1194:KI1195"/>
    <mergeCell ref="IQ1186:IQ1187"/>
    <mergeCell ref="KH1210:KH1211"/>
    <mergeCell ref="KJ1210:KJ1211"/>
    <mergeCell ref="JX1180:JX1181"/>
    <mergeCell ref="KU1212:KU1213"/>
    <mergeCell ref="KS1212:KS1213"/>
    <mergeCell ref="LG1206:LG1207"/>
    <mergeCell ref="KV1212:KV1213"/>
    <mergeCell ref="IX1234:IX1235"/>
    <mergeCell ref="JJ1210:JJ1211"/>
    <mergeCell ref="JX1222:JX1223"/>
    <mergeCell ref="LG1234:LG1235"/>
    <mergeCell ref="LF1216:LF1217"/>
    <mergeCell ref="KL1212:KL1213"/>
    <mergeCell ref="KM1212:KM1213"/>
    <mergeCell ref="JX1224:JX1225"/>
    <mergeCell ref="IU1234:IU1235"/>
    <mergeCell ref="JQ1212:JQ1213"/>
    <mergeCell ref="JC1210:JC1211"/>
    <mergeCell ref="IT1234:IT1235"/>
    <mergeCell ref="IR1230:IR1231"/>
    <mergeCell ref="KS1194:KS1195"/>
    <mergeCell ref="JX1190:JX1191"/>
    <mergeCell ref="JY1186:JY1187"/>
    <mergeCell ref="IV1234:IV1235"/>
    <mergeCell ref="IQ1192:IQ1193"/>
    <mergeCell ref="LE1190:LE1191"/>
    <mergeCell ref="LF1184:LF1185"/>
    <mergeCell ref="LF1198:LF1199"/>
    <mergeCell ref="LF1182:LF1183"/>
    <mergeCell ref="KC1194:KC1195"/>
    <mergeCell ref="JY1198:JY1199"/>
    <mergeCell ref="KO1194:KO1195"/>
    <mergeCell ref="KF1194:KF1195"/>
    <mergeCell ref="KP1194:KP1195"/>
    <mergeCell ref="LF1188:LF1189"/>
    <mergeCell ref="JY1228:JY1229"/>
    <mergeCell ref="IT1212:IT1213"/>
    <mergeCell ref="LG1182:LG1183"/>
    <mergeCell ref="LF1186:LF1187"/>
    <mergeCell ref="IR1220:IR1221"/>
    <mergeCell ref="JR1212:JR1213"/>
    <mergeCell ref="JR1178:JR1179"/>
    <mergeCell ref="JM1234:JM1235"/>
    <mergeCell ref="KT1234:KT1235"/>
    <mergeCell ref="LE1234:LE1235"/>
    <mergeCell ref="KR1234:KR1235"/>
    <mergeCell ref="IR1222:IR1223"/>
    <mergeCell ref="LG1184:LG1185"/>
    <mergeCell ref="ME1270:ME1271"/>
    <mergeCell ref="KN1270:KN1271"/>
    <mergeCell ref="KO1270:KO1271"/>
    <mergeCell ref="LP1258:LP1259"/>
    <mergeCell ref="MC1270:MC1271"/>
    <mergeCell ref="LW1258:LW1259"/>
    <mergeCell ref="LD1258:LD1259"/>
    <mergeCell ref="KY1258:KY1259"/>
    <mergeCell ref="MA1294:MA1295"/>
    <mergeCell ref="MK1258:MK1259"/>
    <mergeCell ref="LT1258:LT1259"/>
    <mergeCell ref="LV1258:LV1259"/>
    <mergeCell ref="MI1258:MI1259"/>
    <mergeCell ref="MK1270:MK1271"/>
    <mergeCell ref="LG1200:LG1201"/>
    <mergeCell ref="LR1210:LR1211"/>
    <mergeCell ref="LS1210:LS1211"/>
    <mergeCell ref="KL1178:KL1179"/>
    <mergeCell ref="KW1194:KW1195"/>
    <mergeCell ref="LV1234:LV1235"/>
    <mergeCell ref="KM1210:KM1211"/>
    <mergeCell ref="LL1212:LL1213"/>
    <mergeCell ref="LM1212:LM1213"/>
    <mergeCell ref="KL1194:KL1195"/>
    <mergeCell ref="JW1194:JW1195"/>
    <mergeCell ref="KY1194:KY1195"/>
    <mergeCell ref="LE1188:LE1189"/>
    <mergeCell ref="JY1192:JY1193"/>
    <mergeCell ref="LE1184:LE1185"/>
    <mergeCell ref="LF1170:LF1171"/>
    <mergeCell ref="LF1172:LF1173"/>
    <mergeCell ref="LD1194:LD1195"/>
    <mergeCell ref="KE1194:KE1195"/>
    <mergeCell ref="LE1192:LE1193"/>
    <mergeCell ref="LG1190:LG1191"/>
    <mergeCell ref="JW1184:JW1185"/>
    <mergeCell ref="LT1210:LT1211"/>
    <mergeCell ref="LU1210:LU1211"/>
    <mergeCell ref="LV1210:LV1211"/>
    <mergeCell ref="LH1210:LH1211"/>
    <mergeCell ref="LE1198:LE1199"/>
    <mergeCell ref="JY1224:JY1225"/>
    <mergeCell ref="LE1182:LE1183"/>
    <mergeCell ref="KC1178:KC1179"/>
    <mergeCell ref="JX1198:JX1199"/>
    <mergeCell ref="JY1208:JY1209"/>
    <mergeCell ref="LE1174:LE1175"/>
    <mergeCell ref="KF1210:KF1211"/>
    <mergeCell ref="JW1172:JW1173"/>
    <mergeCell ref="JX1172:JX1173"/>
    <mergeCell ref="JW1174:JW1175"/>
    <mergeCell ref="LG1172:LG1173"/>
    <mergeCell ref="LG1174:LG1175"/>
    <mergeCell ref="KS1234:KS1235"/>
    <mergeCell ref="LF1234:LF1235"/>
    <mergeCell ref="KZ1234:KZ1235"/>
    <mergeCell ref="KB1212:KB1213"/>
    <mergeCell ref="JW1214:JW1215"/>
    <mergeCell ref="JX1210:JX1211"/>
    <mergeCell ref="JX1204:JX1205"/>
    <mergeCell ref="LE1208:LE1209"/>
    <mergeCell ref="JY1178:JY1179"/>
    <mergeCell ref="KE1234:KE1235"/>
    <mergeCell ref="KF1234:KF1235"/>
    <mergeCell ref="LR1258:LR1259"/>
    <mergeCell ref="LS1258:LS1259"/>
    <mergeCell ref="LQ1258:LQ1259"/>
    <mergeCell ref="LN1258:LN1259"/>
    <mergeCell ref="JO1270:JO1271"/>
    <mergeCell ref="KP1258:KP1259"/>
    <mergeCell ref="KQ1258:KQ1259"/>
    <mergeCell ref="KR1258:KR1259"/>
    <mergeCell ref="KE1258:KE1259"/>
    <mergeCell ref="JW1276:JW1277"/>
    <mergeCell ref="JN1294:JN1295"/>
    <mergeCell ref="JO1294:JO1295"/>
    <mergeCell ref="JP1294:JP1295"/>
    <mergeCell ref="JW1294:JW1295"/>
    <mergeCell ref="ML1294:ML1295"/>
    <mergeCell ref="JZ1294:JZ1295"/>
    <mergeCell ref="LX1270:LX1271"/>
    <mergeCell ref="LY1270:LY1271"/>
    <mergeCell ref="LZ1270:LZ1271"/>
    <mergeCell ref="MA1270:MA1271"/>
    <mergeCell ref="LN1294:LN1295"/>
    <mergeCell ref="LJ1270:LJ1271"/>
    <mergeCell ref="MF1270:MF1271"/>
    <mergeCell ref="MG1270:MG1271"/>
    <mergeCell ref="MB1270:MB1271"/>
    <mergeCell ref="KS1270:KS1271"/>
    <mergeCell ref="KT1270:KT1271"/>
    <mergeCell ref="MJ1270:MJ1271"/>
    <mergeCell ref="ML1270:ML1271"/>
    <mergeCell ref="MG1258:MG1259"/>
    <mergeCell ref="LZ1258:LZ1259"/>
    <mergeCell ref="KC1258:KC1259"/>
    <mergeCell ref="LX1258:LX1259"/>
    <mergeCell ref="LY1258:LY1259"/>
    <mergeCell ref="MB1258:MB1259"/>
    <mergeCell ref="MC1258:MC1259"/>
    <mergeCell ref="MD1258:MD1259"/>
    <mergeCell ref="MH1294:MH1295"/>
    <mergeCell ref="MI1294:MI1295"/>
    <mergeCell ref="MH1270:MH1271"/>
    <mergeCell ref="MI1270:MI1271"/>
    <mergeCell ref="KB1294:KB1295"/>
    <mergeCell ref="MK1294:MK1295"/>
    <mergeCell ref="KZ1294:KZ1295"/>
    <mergeCell ref="KV1270:KV1271"/>
    <mergeCell ref="LY1294:LY1295"/>
    <mergeCell ref="LF1268:LF1269"/>
    <mergeCell ref="KU1294:KU1295"/>
    <mergeCell ref="KP1294:KP1295"/>
    <mergeCell ref="LE1276:LE1277"/>
    <mergeCell ref="LE1272:LE1273"/>
    <mergeCell ref="LA1294:LA1295"/>
    <mergeCell ref="KO1258:KO1259"/>
    <mergeCell ref="LG1264:LG1265"/>
    <mergeCell ref="MG1294:MG1295"/>
    <mergeCell ref="LL1258:LL1259"/>
    <mergeCell ref="ML1258:ML1259"/>
    <mergeCell ref="MH1258:MH1259"/>
    <mergeCell ref="LF1270:LF1271"/>
    <mergeCell ref="MJ1294:MJ1295"/>
    <mergeCell ref="LT1294:LT1295"/>
    <mergeCell ref="LU1294:LU1295"/>
    <mergeCell ref="LV1294:LV1295"/>
    <mergeCell ref="MJ1258:MJ1259"/>
    <mergeCell ref="LF1290:LF1291"/>
    <mergeCell ref="LU1258:LU1259"/>
    <mergeCell ref="LU1270:LU1271"/>
    <mergeCell ref="LX1294:LX1295"/>
    <mergeCell ref="MB1294:MB1295"/>
    <mergeCell ref="LF1252:LF1253"/>
    <mergeCell ref="LE1252:LE1253"/>
    <mergeCell ref="LG1252:LG1253"/>
    <mergeCell ref="LF1254:LF1255"/>
    <mergeCell ref="LF1248:LF1249"/>
    <mergeCell ref="LE1250:LE1251"/>
    <mergeCell ref="LF1250:LF1251"/>
    <mergeCell ref="JY1250:JY1251"/>
    <mergeCell ref="JY1274:JY1275"/>
    <mergeCell ref="JY1284:JY1285"/>
    <mergeCell ref="LE1270:LE1271"/>
    <mergeCell ref="JG1294:JG1295"/>
    <mergeCell ref="KJ1258:KJ1259"/>
    <mergeCell ref="JX1268:JX1269"/>
    <mergeCell ref="JX1276:JX1277"/>
    <mergeCell ref="KS1258:KS1259"/>
    <mergeCell ref="KH1258:KH1259"/>
    <mergeCell ref="KI1258:KI1259"/>
    <mergeCell ref="JZ1258:JZ1259"/>
    <mergeCell ref="JY1282:JY1283"/>
    <mergeCell ref="JX1284:JX1285"/>
    <mergeCell ref="LB1270:LB1271"/>
    <mergeCell ref="KB1270:KB1271"/>
    <mergeCell ref="KC1270:KC1271"/>
    <mergeCell ref="KD1270:KD1271"/>
    <mergeCell ref="KE1270:KE1271"/>
    <mergeCell ref="JZ1270:JZ1271"/>
    <mergeCell ref="LS1294:LS1295"/>
    <mergeCell ref="LG1284:LG1285"/>
    <mergeCell ref="LR1270:LR1271"/>
    <mergeCell ref="LJ1294:LJ1295"/>
    <mergeCell ref="LG1266:LG1267"/>
    <mergeCell ref="LM1258:LM1259"/>
    <mergeCell ref="KV1294:KV1295"/>
    <mergeCell ref="LB1294:LB1295"/>
    <mergeCell ref="KG1270:KG1271"/>
    <mergeCell ref="KH1270:KH1271"/>
    <mergeCell ref="JX1280:JX1281"/>
    <mergeCell ref="JX1286:JX1287"/>
    <mergeCell ref="JY1286:JY1287"/>
    <mergeCell ref="JX1272:JX1273"/>
    <mergeCell ref="KA1270:KA1271"/>
    <mergeCell ref="KF1270:KF1271"/>
    <mergeCell ref="KT1258:KT1259"/>
    <mergeCell ref="JW1292:JW1293"/>
    <mergeCell ref="JW1286:JW1287"/>
    <mergeCell ref="LH1270:LH1271"/>
    <mergeCell ref="LI1270:LI1271"/>
    <mergeCell ref="LQ1294:LQ1295"/>
    <mergeCell ref="LR1294:LR1295"/>
    <mergeCell ref="KW1294:KW1295"/>
    <mergeCell ref="LE1286:LE1287"/>
    <mergeCell ref="JM1270:JM1271"/>
    <mergeCell ref="JR1294:JR1295"/>
    <mergeCell ref="JS1294:JS1295"/>
    <mergeCell ref="KI1294:KI1295"/>
    <mergeCell ref="LG1258:LG1259"/>
    <mergeCell ref="LH1258:LH1259"/>
    <mergeCell ref="LI1258:LI1259"/>
    <mergeCell ref="LG1292:LG1293"/>
    <mergeCell ref="KU1258:KU1259"/>
    <mergeCell ref="MA1234:MA1235"/>
    <mergeCell ref="KC1246:KC1247"/>
    <mergeCell ref="KB1234:KB1235"/>
    <mergeCell ref="LR1234:LR1235"/>
    <mergeCell ref="JY1236:JY1237"/>
    <mergeCell ref="LG1242:LG1243"/>
    <mergeCell ref="LF1244:LF1245"/>
    <mergeCell ref="LT1234:LT1235"/>
    <mergeCell ref="KC1234:KC1235"/>
    <mergeCell ref="KD1234:KD1235"/>
    <mergeCell ref="KO1246:KO1247"/>
    <mergeCell ref="LH1234:LH1235"/>
    <mergeCell ref="LS1246:LS1247"/>
    <mergeCell ref="LK1234:LK1235"/>
    <mergeCell ref="LI1234:LI1235"/>
    <mergeCell ref="LJ1234:LJ1235"/>
    <mergeCell ref="LC1246:LC1247"/>
    <mergeCell ref="KI1234:KI1235"/>
    <mergeCell ref="KJ1234:KJ1235"/>
    <mergeCell ref="LP1234:LP1235"/>
    <mergeCell ref="MB1246:MB1247"/>
    <mergeCell ref="LZ1294:LZ1295"/>
    <mergeCell ref="LF1264:LF1265"/>
    <mergeCell ref="LF1282:LF1283"/>
    <mergeCell ref="LE1256:LE1257"/>
    <mergeCell ref="LF1256:LF1257"/>
    <mergeCell ref="LW1294:LW1295"/>
    <mergeCell ref="LF1236:LF1237"/>
    <mergeCell ref="JY1244:JY1245"/>
    <mergeCell ref="LF1240:LF1241"/>
    <mergeCell ref="LG1238:LG1239"/>
    <mergeCell ref="LF1238:LF1239"/>
    <mergeCell ref="LG1256:LG1257"/>
    <mergeCell ref="LF1280:LF1281"/>
    <mergeCell ref="KK1270:KK1271"/>
    <mergeCell ref="JY1278:JY1279"/>
    <mergeCell ref="JY1280:JY1281"/>
    <mergeCell ref="LE1284:LE1285"/>
    <mergeCell ref="LE1248:LE1249"/>
    <mergeCell ref="LF1272:LF1273"/>
    <mergeCell ref="KZ1258:KZ1259"/>
    <mergeCell ref="LF1266:LF1267"/>
    <mergeCell ref="LE1262:LE1263"/>
    <mergeCell ref="KA1294:KA1295"/>
    <mergeCell ref="LL1294:LL1295"/>
    <mergeCell ref="LM1294:LM1295"/>
    <mergeCell ref="LH1294:LH1295"/>
    <mergeCell ref="LG1288:LG1289"/>
    <mergeCell ref="LE1258:LE1259"/>
    <mergeCell ref="LG1262:LG1263"/>
    <mergeCell ref="LG1290:LG1291"/>
    <mergeCell ref="LD1270:LD1271"/>
    <mergeCell ref="LG1276:LG1277"/>
    <mergeCell ref="LF1260:LF1261"/>
    <mergeCell ref="LF1284:LF1285"/>
    <mergeCell ref="LF1288:LF1289"/>
    <mergeCell ref="LO1294:LO1295"/>
    <mergeCell ref="LP1294:LP1295"/>
    <mergeCell ref="LE1278:LE1279"/>
    <mergeCell ref="KW1270:KW1271"/>
    <mergeCell ref="LS1270:LS1271"/>
    <mergeCell ref="LE1280:LE1281"/>
    <mergeCell ref="LI1294:LI1295"/>
    <mergeCell ref="LO1270:LO1271"/>
    <mergeCell ref="MC1316:MC1317"/>
    <mergeCell ref="MD1316:MD1317"/>
    <mergeCell ref="ME1316:ME1317"/>
    <mergeCell ref="MF1316:MF1317"/>
    <mergeCell ref="MB1316:MB1317"/>
    <mergeCell ref="KT1316:KT1317"/>
    <mergeCell ref="JE1316:JE1317"/>
    <mergeCell ref="IX1316:IX1317"/>
    <mergeCell ref="LE1274:LE1275"/>
    <mergeCell ref="LG1298:LG1299"/>
    <mergeCell ref="KD1294:KD1295"/>
    <mergeCell ref="LG1268:LG1269"/>
    <mergeCell ref="LE1266:LE1267"/>
    <mergeCell ref="LG1260:LG1261"/>
    <mergeCell ref="LQ1270:LQ1271"/>
    <mergeCell ref="LC1270:LC1271"/>
    <mergeCell ref="JY1268:JY1269"/>
    <mergeCell ref="JY1264:JY1265"/>
    <mergeCell ref="LE1292:LE1293"/>
    <mergeCell ref="LF1292:LF1293"/>
    <mergeCell ref="JY1276:JY1277"/>
    <mergeCell ref="MA1258:MA1259"/>
    <mergeCell ref="LO1258:LO1259"/>
    <mergeCell ref="JY1258:JY1259"/>
    <mergeCell ref="KF1294:KF1295"/>
    <mergeCell ref="JY1308:JY1309"/>
    <mergeCell ref="KU1246:KU1247"/>
    <mergeCell ref="KV1246:KV1247"/>
    <mergeCell ref="KZ1246:KZ1247"/>
    <mergeCell ref="JY1254:JY1255"/>
    <mergeCell ref="JX1296:JX1297"/>
    <mergeCell ref="LG1304:LG1305"/>
    <mergeCell ref="MC1294:MC1295"/>
    <mergeCell ref="LG1278:LG1279"/>
    <mergeCell ref="LG1280:LG1281"/>
    <mergeCell ref="LT1270:LT1271"/>
    <mergeCell ref="KM1258:KM1259"/>
    <mergeCell ref="KN1258:KN1259"/>
    <mergeCell ref="LE1264:LE1265"/>
    <mergeCell ref="LE1282:LE1283"/>
    <mergeCell ref="MD1294:MD1295"/>
    <mergeCell ref="ME1294:ME1295"/>
    <mergeCell ref="MF1294:MF1295"/>
    <mergeCell ref="JX1282:JX1283"/>
    <mergeCell ref="MD1270:MD1271"/>
    <mergeCell ref="ME1258:ME1259"/>
    <mergeCell ref="MF1258:MF1259"/>
    <mergeCell ref="LV1270:LV1271"/>
    <mergeCell ref="KX1258:KX1259"/>
    <mergeCell ref="LA1258:LA1259"/>
    <mergeCell ref="LE1288:LE1289"/>
    <mergeCell ref="LG1272:LG1273"/>
    <mergeCell ref="LG1282:LG1283"/>
    <mergeCell ref="KN1294:KN1295"/>
    <mergeCell ref="LC1258:LC1259"/>
    <mergeCell ref="LE1260:LE1261"/>
    <mergeCell ref="LF1258:LF1259"/>
    <mergeCell ref="KV1258:KV1259"/>
    <mergeCell ref="KW1258:KW1259"/>
    <mergeCell ref="LF1286:LF1287"/>
    <mergeCell ref="LG1286:LG1287"/>
    <mergeCell ref="LG1270:LG1271"/>
    <mergeCell ref="ML1316:ML1317"/>
    <mergeCell ref="IB1316:IB1317"/>
    <mergeCell ref="IC1316:IC1317"/>
    <mergeCell ref="ID1316:ID1317"/>
    <mergeCell ref="IE1316:IE1317"/>
    <mergeCell ref="IF1316:IF1317"/>
    <mergeCell ref="IG1316:IG1317"/>
    <mergeCell ref="IH1316:IH1317"/>
    <mergeCell ref="II1316:II1317"/>
    <mergeCell ref="IJ1316:IJ1317"/>
    <mergeCell ref="IK1316:IK1317"/>
    <mergeCell ref="IL1316:IL1317"/>
    <mergeCell ref="IM1316:IM1317"/>
    <mergeCell ref="IN1316:IN1317"/>
    <mergeCell ref="IO1316:IO1317"/>
    <mergeCell ref="KM1316:KM1317"/>
    <mergeCell ref="KN1316:KN1317"/>
    <mergeCell ref="KO1316:KO1317"/>
    <mergeCell ref="KP1316:KP1317"/>
    <mergeCell ref="KZ1316:KZ1317"/>
    <mergeCell ref="KF1316:KF1317"/>
    <mergeCell ref="KG1316:KG1317"/>
    <mergeCell ref="LW1316:LW1317"/>
    <mergeCell ref="LA1316:LA1317"/>
    <mergeCell ref="LB1316:LB1317"/>
    <mergeCell ref="LC1316:LC1317"/>
    <mergeCell ref="LD1316:LD1317"/>
    <mergeCell ref="LH1316:LH1317"/>
    <mergeCell ref="LI1316:LI1317"/>
    <mergeCell ref="LJ1316:LJ1317"/>
    <mergeCell ref="LK1316:LK1317"/>
    <mergeCell ref="LL1316:LL1317"/>
    <mergeCell ref="LM1316:LM1317"/>
    <mergeCell ref="LN1316:LN1317"/>
    <mergeCell ref="LO1316:LO1317"/>
    <mergeCell ref="JP1316:JP1317"/>
    <mergeCell ref="MG1316:MG1317"/>
    <mergeCell ref="MH1316:MH1317"/>
    <mergeCell ref="MJ1316:MJ1317"/>
    <mergeCell ref="JV1316:JV1317"/>
    <mergeCell ref="JU1316:JU1317"/>
    <mergeCell ref="JY1316:JY1317"/>
    <mergeCell ref="MI1316:MI1317"/>
    <mergeCell ref="LS1316:LS1317"/>
    <mergeCell ref="LT1316:LT1317"/>
    <mergeCell ref="LU1316:LU1317"/>
    <mergeCell ref="LV1316:LV1317"/>
    <mergeCell ref="LZ1316:LZ1317"/>
    <mergeCell ref="MA1316:MA1317"/>
    <mergeCell ref="LP1316:LP1317"/>
    <mergeCell ref="LQ1316:LQ1317"/>
    <mergeCell ref="LR1316:LR1317"/>
    <mergeCell ref="KW1316:KW1317"/>
    <mergeCell ref="KX1316:KX1317"/>
    <mergeCell ref="KK1316:KK1317"/>
    <mergeCell ref="LK1270:LK1271"/>
    <mergeCell ref="LL1270:LL1271"/>
    <mergeCell ref="LM1270:LM1271"/>
    <mergeCell ref="LN1270:LN1271"/>
    <mergeCell ref="IQ1214:IQ1215"/>
    <mergeCell ref="ML1234:ML1235"/>
    <mergeCell ref="MD1234:MD1235"/>
    <mergeCell ref="JW1228:JW1229"/>
    <mergeCell ref="IK1234:IK1235"/>
    <mergeCell ref="IL1234:IL1235"/>
    <mergeCell ref="ME1234:ME1235"/>
    <mergeCell ref="MF1234:MF1235"/>
    <mergeCell ref="MG1234:MG1235"/>
    <mergeCell ref="MH1234:MH1235"/>
    <mergeCell ref="MI1234:MI1235"/>
    <mergeCell ref="JW1234:JW1235"/>
    <mergeCell ref="IV1246:IV1247"/>
    <mergeCell ref="IW1246:IW1247"/>
    <mergeCell ref="IX1246:IX1247"/>
    <mergeCell ref="IY1246:IY1247"/>
    <mergeCell ref="JD1234:JD1235"/>
    <mergeCell ref="JE1234:JE1235"/>
    <mergeCell ref="JF1234:JF1235"/>
    <mergeCell ref="JA1246:JA1247"/>
    <mergeCell ref="JB1246:JB1247"/>
    <mergeCell ref="MK1246:MK1247"/>
    <mergeCell ref="MD1246:MD1247"/>
    <mergeCell ref="ME1246:ME1247"/>
    <mergeCell ref="KE1246:KE1247"/>
    <mergeCell ref="JN1234:JN1235"/>
    <mergeCell ref="JO1246:JO1247"/>
    <mergeCell ref="JZ1234:JZ1235"/>
    <mergeCell ref="KG1234:KG1235"/>
    <mergeCell ref="KM1234:KM1235"/>
    <mergeCell ref="LF1242:LF1243"/>
    <mergeCell ref="JE1246:JE1247"/>
    <mergeCell ref="KP1234:KP1235"/>
    <mergeCell ref="JJ1234:JJ1235"/>
    <mergeCell ref="KA1234:KA1235"/>
    <mergeCell ref="LJ1246:LJ1247"/>
    <mergeCell ref="LF1246:LF1247"/>
    <mergeCell ref="KX1246:KX1247"/>
    <mergeCell ref="LI1246:LI1247"/>
    <mergeCell ref="LV1246:LV1247"/>
    <mergeCell ref="LW1246:LW1247"/>
    <mergeCell ref="MC1246:MC1247"/>
    <mergeCell ref="KI1246:KI1247"/>
    <mergeCell ref="KJ1246:KJ1247"/>
    <mergeCell ref="LR1246:LR1247"/>
    <mergeCell ref="KG1246:KG1247"/>
    <mergeCell ref="LB1246:LB1247"/>
    <mergeCell ref="LE1240:LE1241"/>
    <mergeCell ref="LW1234:LW1235"/>
    <mergeCell ref="LQ1234:LQ1235"/>
    <mergeCell ref="KK1246:KK1247"/>
    <mergeCell ref="LE1242:LE1243"/>
    <mergeCell ref="LE1238:LE1239"/>
    <mergeCell ref="LE1236:LE1237"/>
    <mergeCell ref="LG1244:LG1245"/>
    <mergeCell ref="KS1246:KS1247"/>
    <mergeCell ref="LF1220:LF1221"/>
    <mergeCell ref="LG1220:LG1221"/>
    <mergeCell ref="LJ1258:LJ1259"/>
    <mergeCell ref="LK1258:LK1259"/>
    <mergeCell ref="LG1306:LG1307"/>
    <mergeCell ref="LE1306:LE1307"/>
    <mergeCell ref="IR1276:IR1277"/>
    <mergeCell ref="IP1270:IP1271"/>
    <mergeCell ref="IS1270:IS1271"/>
    <mergeCell ref="MK1316:MK1317"/>
    <mergeCell ref="JI1246:JI1247"/>
    <mergeCell ref="JJ1246:JJ1247"/>
    <mergeCell ref="LE1254:LE1255"/>
    <mergeCell ref="LT1246:LT1247"/>
    <mergeCell ref="LG1294:LG1295"/>
    <mergeCell ref="KU1270:KU1271"/>
    <mergeCell ref="LG1300:LG1301"/>
    <mergeCell ref="KM1270:KM1271"/>
    <mergeCell ref="LE1290:LE1291"/>
    <mergeCell ref="LX1316:LX1317"/>
    <mergeCell ref="LY1316:LY1317"/>
    <mergeCell ref="LK1246:LK1247"/>
    <mergeCell ref="LU1246:LU1247"/>
    <mergeCell ref="JG1246:JG1247"/>
    <mergeCell ref="LG1250:LG1251"/>
    <mergeCell ref="JY1266:JY1267"/>
    <mergeCell ref="JY1270:JY1271"/>
    <mergeCell ref="LW1270:LW1271"/>
    <mergeCell ref="LN1246:LN1247"/>
    <mergeCell ref="LQ1246:LQ1247"/>
    <mergeCell ref="MB1234:MB1235"/>
    <mergeCell ref="LF1222:LF1223"/>
    <mergeCell ref="LG1212:LG1213"/>
    <mergeCell ref="IP1222:IP1223"/>
    <mergeCell ref="LG1308:LG1309"/>
    <mergeCell ref="LP1270:LP1271"/>
    <mergeCell ref="KQ1294:KQ1295"/>
    <mergeCell ref="KR1294:KR1295"/>
    <mergeCell ref="KS1294:KS1295"/>
    <mergeCell ref="JX1292:JX1293"/>
    <mergeCell ref="JY1292:JY1293"/>
    <mergeCell ref="LF1278:LF1279"/>
    <mergeCell ref="LG1296:LG1297"/>
    <mergeCell ref="KE1294:KE1295"/>
    <mergeCell ref="KP1270:KP1271"/>
    <mergeCell ref="KQ1270:KQ1271"/>
    <mergeCell ref="KR1270:KR1271"/>
    <mergeCell ref="LD1294:LD1295"/>
    <mergeCell ref="KK1294:KK1295"/>
    <mergeCell ref="KL1294:KL1295"/>
    <mergeCell ref="LE1294:LE1295"/>
    <mergeCell ref="LG1254:LG1255"/>
    <mergeCell ref="LG1248:LG1249"/>
    <mergeCell ref="LE1298:LE1299"/>
    <mergeCell ref="LF1214:LF1215"/>
    <mergeCell ref="JY1218:JY1219"/>
    <mergeCell ref="MD1212:MD1213"/>
    <mergeCell ref="ME1212:ME1213"/>
    <mergeCell ref="LL1234:LL1235"/>
    <mergeCell ref="LS1234:LS1235"/>
    <mergeCell ref="MJ1246:MJ1247"/>
    <mergeCell ref="JT1212:JT1213"/>
    <mergeCell ref="JU1212:JU1213"/>
    <mergeCell ref="JV1212:JV1213"/>
    <mergeCell ref="JY1230:JY1231"/>
    <mergeCell ref="JY1222:JY1223"/>
    <mergeCell ref="LA1270:LA1271"/>
    <mergeCell ref="LK1294:LK1295"/>
    <mergeCell ref="JY1246:JY1247"/>
    <mergeCell ref="KQ1246:KQ1247"/>
    <mergeCell ref="LA1246:LA1247"/>
    <mergeCell ref="LY1246:LY1247"/>
    <mergeCell ref="LZ1246:LZ1247"/>
    <mergeCell ref="KY1234:KY1235"/>
    <mergeCell ref="JW1242:JW1243"/>
    <mergeCell ref="JX1242:JX1243"/>
    <mergeCell ref="IR1240:IR1241"/>
    <mergeCell ref="HH1220:HH1221"/>
    <mergeCell ref="HU1234:HU1235"/>
    <mergeCell ref="HZ1212:HZ1213"/>
    <mergeCell ref="KZ1212:KZ1213"/>
    <mergeCell ref="ML1212:ML1213"/>
    <mergeCell ref="ML1246:ML1247"/>
    <mergeCell ref="LH1246:LH1247"/>
    <mergeCell ref="MH1246:MH1247"/>
    <mergeCell ref="KY1246:KY1247"/>
    <mergeCell ref="IM1234:IM1235"/>
    <mergeCell ref="HM1234:HM1235"/>
    <mergeCell ref="IR1212:IR1213"/>
    <mergeCell ref="JZ1212:JZ1213"/>
    <mergeCell ref="KW1212:KW1213"/>
    <mergeCell ref="LD1234:LD1235"/>
    <mergeCell ref="LA1234:LA1235"/>
    <mergeCell ref="HI1234:HI1235"/>
    <mergeCell ref="HD1234:HD1235"/>
    <mergeCell ref="JY1240:JY1241"/>
    <mergeCell ref="HT1246:HT1247"/>
    <mergeCell ref="HW1246:HW1247"/>
    <mergeCell ref="HZ1246:HZ1247"/>
    <mergeCell ref="ID1246:ID1247"/>
    <mergeCell ref="JF1212:JF1213"/>
    <mergeCell ref="MK1212:MK1213"/>
    <mergeCell ref="MJ1212:MJ1213"/>
    <mergeCell ref="MB1212:MB1213"/>
    <mergeCell ref="MC1212:MC1213"/>
    <mergeCell ref="HQ1234:HQ1235"/>
    <mergeCell ref="IK1246:IK1247"/>
    <mergeCell ref="IU1212:IU1213"/>
    <mergeCell ref="HP1246:HP1247"/>
    <mergeCell ref="IB1246:IB1247"/>
    <mergeCell ref="IG1234:IG1235"/>
    <mergeCell ref="IE1234:IE1235"/>
    <mergeCell ref="IF1234:IF1235"/>
    <mergeCell ref="HR1234:HR1235"/>
    <mergeCell ref="JF1246:JF1247"/>
    <mergeCell ref="JY1242:JY1243"/>
    <mergeCell ref="HR1246:HR1247"/>
    <mergeCell ref="HS1246:HS1247"/>
    <mergeCell ref="LY1234:LY1235"/>
    <mergeCell ref="LF1232:LF1233"/>
    <mergeCell ref="LG1232:LG1233"/>
    <mergeCell ref="MK1234:MK1235"/>
    <mergeCell ref="MF1246:MF1247"/>
    <mergeCell ref="MA1246:MA1247"/>
    <mergeCell ref="LO1246:LO1247"/>
    <mergeCell ref="LP1246:LP1247"/>
    <mergeCell ref="LE1246:LE1247"/>
    <mergeCell ref="KF1246:KF1247"/>
    <mergeCell ref="LG1246:LG1247"/>
    <mergeCell ref="MG1246:MG1247"/>
    <mergeCell ref="MJ1234:MJ1235"/>
    <mergeCell ref="JY1214:JY1215"/>
    <mergeCell ref="FA1212:FA1213"/>
    <mergeCell ref="FC1210:FC1211"/>
    <mergeCell ref="FM1210:FM1211"/>
    <mergeCell ref="FF1210:FF1211"/>
    <mergeCell ref="FL1212:FL1213"/>
    <mergeCell ref="GC1234:GC1235"/>
    <mergeCell ref="HG1234:HG1235"/>
    <mergeCell ref="HH1226:HH1227"/>
    <mergeCell ref="EW1234:EW1235"/>
    <mergeCell ref="GC1222:GC1223"/>
    <mergeCell ref="FG1212:FG1213"/>
    <mergeCell ref="LE1218:LE1219"/>
    <mergeCell ref="KD1212:KD1213"/>
    <mergeCell ref="JX1218:JX1219"/>
    <mergeCell ref="LF1228:LF1229"/>
    <mergeCell ref="LE1224:LE1225"/>
    <mergeCell ref="LE1230:LE1231"/>
    <mergeCell ref="JX1230:JX1231"/>
    <mergeCell ref="LE1244:LE1245"/>
    <mergeCell ref="LG1224:LG1225"/>
    <mergeCell ref="LE1220:LE1221"/>
    <mergeCell ref="JX1228:JX1229"/>
    <mergeCell ref="KF1212:KF1213"/>
    <mergeCell ref="KG1212:KG1213"/>
    <mergeCell ref="JW1220:JW1221"/>
    <mergeCell ref="KA1212:KA1213"/>
    <mergeCell ref="LC1212:LC1213"/>
    <mergeCell ref="LE1232:LE1233"/>
    <mergeCell ref="JX1234:JX1235"/>
    <mergeCell ref="JY1234:JY1235"/>
    <mergeCell ref="LA1212:LA1213"/>
    <mergeCell ref="LG1222:LG1223"/>
    <mergeCell ref="MI1246:MI1247"/>
    <mergeCell ref="LM1234:LM1235"/>
    <mergeCell ref="MC1234:MC1235"/>
    <mergeCell ref="LF1218:LF1219"/>
    <mergeCell ref="LE1214:LE1215"/>
    <mergeCell ref="GQ1212:GQ1213"/>
    <mergeCell ref="GX1212:GX1213"/>
    <mergeCell ref="GC1226:GC1227"/>
    <mergeCell ref="HH1214:HH1215"/>
    <mergeCell ref="FY1212:FY1213"/>
    <mergeCell ref="GK1212:GK1213"/>
    <mergeCell ref="GC1224:GC1225"/>
    <mergeCell ref="GY1234:GY1235"/>
    <mergeCell ref="IP1234:IP1235"/>
    <mergeCell ref="IR1234:IR1235"/>
    <mergeCell ref="HJ1234:HJ1235"/>
    <mergeCell ref="HS1212:HS1213"/>
    <mergeCell ref="LG1216:LG1217"/>
    <mergeCell ref="KA1210:KA1211"/>
    <mergeCell ref="KY1210:KY1211"/>
    <mergeCell ref="IZ1234:IZ1235"/>
    <mergeCell ref="JA1234:JA1235"/>
    <mergeCell ref="IS1234:IS1235"/>
    <mergeCell ref="JX1226:JX1227"/>
    <mergeCell ref="JV1210:JV1211"/>
    <mergeCell ref="GC1220:GC1221"/>
    <mergeCell ref="FZ1212:FZ1213"/>
    <mergeCell ref="GA1214:GA1215"/>
    <mergeCell ref="FT1212:FT1213"/>
    <mergeCell ref="FP1212:FP1213"/>
    <mergeCell ref="FR1212:FR1213"/>
    <mergeCell ref="II1234:II1235"/>
    <mergeCell ref="FN1210:FN1211"/>
    <mergeCell ref="KE1212:KE1213"/>
    <mergeCell ref="LE1226:LE1227"/>
    <mergeCell ref="KO1212:KO1213"/>
    <mergeCell ref="FW1210:FW1211"/>
    <mergeCell ref="IQ1224:IQ1225"/>
    <mergeCell ref="KX1212:KX1213"/>
    <mergeCell ref="HI1216:HI1217"/>
    <mergeCell ref="II1210:II1211"/>
    <mergeCell ref="HS1210:HS1211"/>
    <mergeCell ref="HO1210:HO1211"/>
    <mergeCell ref="JG1210:JG1211"/>
    <mergeCell ref="HY1212:HY1213"/>
    <mergeCell ref="IP1214:IP1215"/>
    <mergeCell ref="GW1212:GW1213"/>
    <mergeCell ref="HG1212:HG1213"/>
    <mergeCell ref="HE1212:HE1213"/>
    <mergeCell ref="HL1210:HL1211"/>
    <mergeCell ref="JE1210:JE1211"/>
    <mergeCell ref="HI1212:HI1213"/>
    <mergeCell ref="HC1210:HC1211"/>
    <mergeCell ref="HO1212:HO1213"/>
    <mergeCell ref="HR1210:HR1211"/>
    <mergeCell ref="IV1210:IV1211"/>
    <mergeCell ref="IK1210:IK1211"/>
    <mergeCell ref="HV1210:HV1211"/>
    <mergeCell ref="HH1210:HH1211"/>
    <mergeCell ref="GI1212:GI1213"/>
    <mergeCell ref="GA1210:GA1211"/>
    <mergeCell ref="IA1212:IA1213"/>
    <mergeCell ref="HH1212:HH1213"/>
    <mergeCell ref="GC1216:GC1217"/>
    <mergeCell ref="GC1214:GC1215"/>
    <mergeCell ref="HB1212:HB1213"/>
    <mergeCell ref="HC1212:HC1213"/>
    <mergeCell ref="HM1212:HM1213"/>
    <mergeCell ref="HA1212:HA1213"/>
    <mergeCell ref="JL1212:JL1213"/>
    <mergeCell ref="IR1224:IR1225"/>
    <mergeCell ref="KT1212:KT1213"/>
    <mergeCell ref="KQ1212:KQ1213"/>
    <mergeCell ref="JY1220:JY1221"/>
    <mergeCell ref="GG1212:GG1213"/>
    <mergeCell ref="FS1212:FS1213"/>
    <mergeCell ref="KK1210:KK1211"/>
    <mergeCell ref="LD1212:LD1213"/>
    <mergeCell ref="LE1212:LE1213"/>
    <mergeCell ref="JO1212:JO1213"/>
    <mergeCell ref="IQ1222:IQ1223"/>
    <mergeCell ref="IG1212:IG1213"/>
    <mergeCell ref="IH1212:IH1213"/>
    <mergeCell ref="HP1212:HP1213"/>
    <mergeCell ref="IP1220:IP1221"/>
    <mergeCell ref="IP1224:IP1225"/>
    <mergeCell ref="IP1212:IP1213"/>
    <mergeCell ref="HN1212:HN1213"/>
    <mergeCell ref="GD1210:GD1211"/>
    <mergeCell ref="KP1212:KP1213"/>
    <mergeCell ref="IY1212:IY1213"/>
    <mergeCell ref="JW1222:JW1223"/>
    <mergeCell ref="IQ1218:IQ1219"/>
    <mergeCell ref="GW1234:GW1235"/>
    <mergeCell ref="HH1224:HH1225"/>
    <mergeCell ref="HH1232:HH1233"/>
    <mergeCell ref="GF1212:GF1213"/>
    <mergeCell ref="GL1234:GL1235"/>
    <mergeCell ref="GM1234:GM1235"/>
    <mergeCell ref="GJ1212:GJ1213"/>
    <mergeCell ref="GR1212:GR1213"/>
    <mergeCell ref="HL1212:HL1213"/>
    <mergeCell ref="IM1212:IM1213"/>
    <mergeCell ref="JI1212:JI1213"/>
    <mergeCell ref="JD1212:JD1213"/>
    <mergeCell ref="HJ1212:HJ1213"/>
    <mergeCell ref="HU1210:HU1211"/>
    <mergeCell ref="IL1210:IL1211"/>
    <mergeCell ref="HZ1194:HZ1195"/>
    <mergeCell ref="IO1212:IO1213"/>
    <mergeCell ref="IM1210:IM1211"/>
    <mergeCell ref="IN1210:IN1211"/>
    <mergeCell ref="IN1212:IN1213"/>
    <mergeCell ref="IK1194:IK1195"/>
    <mergeCell ref="JB1194:JB1195"/>
    <mergeCell ref="IB1210:IB1211"/>
    <mergeCell ref="HA1194:HA1195"/>
    <mergeCell ref="GS1212:GS1213"/>
    <mergeCell ref="HI1200:HI1201"/>
    <mergeCell ref="II1194:II1195"/>
    <mergeCell ref="ID1194:ID1195"/>
    <mergeCell ref="IE1194:IE1195"/>
    <mergeCell ref="IF1194:IF1195"/>
    <mergeCell ref="HD1210:HD1211"/>
    <mergeCell ref="HK1212:HK1213"/>
    <mergeCell ref="IA1210:IA1211"/>
    <mergeCell ref="JC1212:JC1213"/>
    <mergeCell ref="HR1194:HR1195"/>
    <mergeCell ref="GQ1210:GQ1211"/>
    <mergeCell ref="GR1210:GR1211"/>
    <mergeCell ref="GZ1210:GZ1211"/>
    <mergeCell ref="HJ1216:HJ1217"/>
    <mergeCell ref="IR1216:IR1217"/>
    <mergeCell ref="GL1212:GL1213"/>
    <mergeCell ref="GM1212:GM1213"/>
    <mergeCell ref="GX1210:GX1211"/>
    <mergeCell ref="GY1194:GY1195"/>
    <mergeCell ref="HC1194:HC1195"/>
    <mergeCell ref="HB1194:HB1195"/>
    <mergeCell ref="GQ1194:GQ1195"/>
    <mergeCell ref="GV1212:GV1213"/>
    <mergeCell ref="GZ1212:GZ1213"/>
    <mergeCell ref="GP1210:GP1211"/>
    <mergeCell ref="GU1210:GU1211"/>
    <mergeCell ref="IQ1210:IQ1211"/>
    <mergeCell ref="IT1210:IT1211"/>
    <mergeCell ref="HH1194:HH1195"/>
    <mergeCell ref="GG1234:GG1235"/>
    <mergeCell ref="HJ1232:HJ1233"/>
    <mergeCell ref="HL1234:HL1235"/>
    <mergeCell ref="HJ1228:HJ1229"/>
    <mergeCell ref="IB1234:IB1235"/>
    <mergeCell ref="IO1234:IO1235"/>
    <mergeCell ref="JI1234:JI1235"/>
    <mergeCell ref="ID1234:ID1235"/>
    <mergeCell ref="IQ1208:IQ1209"/>
    <mergeCell ref="HJ1200:HJ1201"/>
    <mergeCell ref="ML1210:ML1211"/>
    <mergeCell ref="GA1196:GA1197"/>
    <mergeCell ref="JP1210:JP1211"/>
    <mergeCell ref="LG1210:LG1211"/>
    <mergeCell ref="LG1204:LG1205"/>
    <mergeCell ref="LW1210:LW1211"/>
    <mergeCell ref="LL1210:LL1211"/>
    <mergeCell ref="LN1210:LN1211"/>
    <mergeCell ref="MK1194:MK1195"/>
    <mergeCell ref="KA1194:KA1195"/>
    <mergeCell ref="KG1210:KG1211"/>
    <mergeCell ref="MH1210:MH1211"/>
    <mergeCell ref="MH1194:MH1195"/>
    <mergeCell ref="KR1194:KR1195"/>
    <mergeCell ref="LE1200:LE1201"/>
    <mergeCell ref="LE1196:LE1197"/>
    <mergeCell ref="KV1210:KV1211"/>
    <mergeCell ref="LB1210:LB1211"/>
    <mergeCell ref="KU1210:KU1211"/>
    <mergeCell ref="IU1210:IU1211"/>
    <mergeCell ref="MI1210:MI1211"/>
    <mergeCell ref="GB1208:GB1209"/>
    <mergeCell ref="GC1206:GC1207"/>
    <mergeCell ref="LM1210:LM1211"/>
    <mergeCell ref="JY1200:JY1201"/>
    <mergeCell ref="GT1210:GT1211"/>
    <mergeCell ref="KK1194:KK1195"/>
    <mergeCell ref="KU1194:KU1195"/>
    <mergeCell ref="LF1196:LF1197"/>
    <mergeCell ref="MC1210:MC1211"/>
    <mergeCell ref="LG1208:LG1209"/>
    <mergeCell ref="LE1206:LE1207"/>
    <mergeCell ref="IO1210:IO1211"/>
    <mergeCell ref="HJ1202:HJ1203"/>
    <mergeCell ref="GB1210:GB1211"/>
    <mergeCell ref="GC1200:GC1201"/>
    <mergeCell ref="GC1196:GC1197"/>
    <mergeCell ref="IH1194:IH1195"/>
    <mergeCell ref="GN1194:GN1195"/>
    <mergeCell ref="GC1198:GC1199"/>
    <mergeCell ref="IP1198:IP1199"/>
    <mergeCell ref="IU1194:IU1195"/>
    <mergeCell ref="MD1210:MD1211"/>
    <mergeCell ref="MA1210:MA1211"/>
    <mergeCell ref="GC1210:GC1211"/>
    <mergeCell ref="HI1208:HI1209"/>
    <mergeCell ref="IP1206:IP1207"/>
    <mergeCell ref="GM1194:GM1195"/>
    <mergeCell ref="ML1194:ML1195"/>
    <mergeCell ref="GB1202:GB1203"/>
    <mergeCell ref="GI1210:GI1211"/>
    <mergeCell ref="HW1194:HW1195"/>
    <mergeCell ref="IR1200:IR1201"/>
    <mergeCell ref="LJ1210:LJ1211"/>
    <mergeCell ref="MF1210:MF1211"/>
    <mergeCell ref="KQ1210:KQ1211"/>
    <mergeCell ref="KW1210:KW1211"/>
    <mergeCell ref="MI1194:MI1195"/>
    <mergeCell ref="LT1194:LT1195"/>
    <mergeCell ref="JY1202:JY1203"/>
    <mergeCell ref="LO1210:LO1211"/>
    <mergeCell ref="LS1194:LS1195"/>
    <mergeCell ref="IP1196:IP1197"/>
    <mergeCell ref="IA1194:IA1195"/>
    <mergeCell ref="LK1212:LK1213"/>
    <mergeCell ref="LN1212:LN1213"/>
    <mergeCell ref="LO1212:LO1213"/>
    <mergeCell ref="LQ1212:LQ1213"/>
    <mergeCell ref="MI1212:MI1213"/>
    <mergeCell ref="MK1210:MK1211"/>
    <mergeCell ref="FW1194:FW1195"/>
    <mergeCell ref="HJ1208:HJ1209"/>
    <mergeCell ref="IW1210:IW1211"/>
    <mergeCell ref="GV1210:GV1211"/>
    <mergeCell ref="IR1198:IR1199"/>
    <mergeCell ref="IO1194:IO1195"/>
    <mergeCell ref="HP1210:HP1211"/>
    <mergeCell ref="GB1200:GB1201"/>
    <mergeCell ref="JI1194:JI1195"/>
    <mergeCell ref="KB1194:KB1195"/>
    <mergeCell ref="MB1210:MB1211"/>
    <mergeCell ref="GE1210:GE1211"/>
    <mergeCell ref="JK1210:JK1211"/>
    <mergeCell ref="HH1206:HH1207"/>
    <mergeCell ref="JZ1210:JZ1211"/>
    <mergeCell ref="IM1194:IM1195"/>
    <mergeCell ref="IN1194:IN1195"/>
    <mergeCell ref="IP1202:IP1203"/>
    <mergeCell ref="MG1210:MG1211"/>
    <mergeCell ref="LP1210:LP1211"/>
    <mergeCell ref="GB1196:GB1197"/>
    <mergeCell ref="GF1210:GF1211"/>
    <mergeCell ref="IF1210:IF1211"/>
    <mergeCell ref="GA1194:GA1195"/>
    <mergeCell ref="LF1194:LF1195"/>
    <mergeCell ref="LG1194:LG1195"/>
    <mergeCell ref="MA1194:MA1195"/>
    <mergeCell ref="MB1194:MB1195"/>
    <mergeCell ref="MC1194:MC1195"/>
    <mergeCell ref="MJ1194:MJ1195"/>
    <mergeCell ref="ME1210:ME1211"/>
    <mergeCell ref="LC1194:LC1195"/>
    <mergeCell ref="MD1194:MD1195"/>
    <mergeCell ref="LF1202:LF1203"/>
    <mergeCell ref="LG1202:LG1203"/>
    <mergeCell ref="HB1210:HB1211"/>
    <mergeCell ref="GH1194:GH1195"/>
    <mergeCell ref="GH1210:GH1211"/>
    <mergeCell ref="HK1210:HK1211"/>
    <mergeCell ref="GL1210:GL1211"/>
    <mergeCell ref="GY1210:GY1211"/>
    <mergeCell ref="GB1194:GB1195"/>
    <mergeCell ref="LY1194:LY1195"/>
    <mergeCell ref="JR1194:JR1195"/>
    <mergeCell ref="IP1204:IP1205"/>
    <mergeCell ref="GF1194:GF1195"/>
    <mergeCell ref="GU1194:GU1195"/>
    <mergeCell ref="GV1194:GV1195"/>
    <mergeCell ref="HN1194:HN1195"/>
    <mergeCell ref="HE1210:HE1211"/>
    <mergeCell ref="GN1210:GN1211"/>
    <mergeCell ref="IY1210:IY1211"/>
    <mergeCell ref="IZ1210:IZ1211"/>
    <mergeCell ref="JW1210:JW1211"/>
    <mergeCell ref="GM1210:GM1211"/>
    <mergeCell ref="HJ1194:HJ1195"/>
    <mergeCell ref="GJ1210:GJ1211"/>
    <mergeCell ref="MJ1210:MJ1211"/>
    <mergeCell ref="LX1212:LX1213"/>
    <mergeCell ref="HX1212:HX1213"/>
    <mergeCell ref="IC1212:IC1213"/>
    <mergeCell ref="ID1212:ID1213"/>
    <mergeCell ref="IE1212:IE1213"/>
    <mergeCell ref="HD1212:HD1213"/>
    <mergeCell ref="HF1212:HF1213"/>
    <mergeCell ref="IX1212:IX1213"/>
    <mergeCell ref="MH1212:MH1213"/>
    <mergeCell ref="MG1212:MG1213"/>
    <mergeCell ref="MF1212:MF1213"/>
    <mergeCell ref="GE1212:GE1213"/>
    <mergeCell ref="IZ1212:IZ1213"/>
    <mergeCell ref="IJ1194:IJ1195"/>
    <mergeCell ref="JX1200:JX1201"/>
    <mergeCell ref="JG1194:JG1195"/>
    <mergeCell ref="MA1212:MA1213"/>
    <mergeCell ref="LB1212:LB1213"/>
    <mergeCell ref="LK1210:LK1211"/>
    <mergeCell ref="LR1212:LR1213"/>
    <mergeCell ref="LF1204:LF1205"/>
    <mergeCell ref="LD1210:LD1211"/>
    <mergeCell ref="KI1210:KI1211"/>
    <mergeCell ref="KL1210:KL1211"/>
    <mergeCell ref="JX1206:JX1207"/>
    <mergeCell ref="JY1206:JY1207"/>
    <mergeCell ref="KR1210:KR1211"/>
    <mergeCell ref="LT1212:LT1213"/>
    <mergeCell ref="LU1212:LU1213"/>
    <mergeCell ref="LV1212:LV1213"/>
    <mergeCell ref="GY1212:GY1213"/>
    <mergeCell ref="HF1210:HF1211"/>
    <mergeCell ref="GK1210:GK1211"/>
    <mergeCell ref="IJ1210:IJ1211"/>
    <mergeCell ref="GP1212:GP1213"/>
    <mergeCell ref="HI1202:HI1203"/>
    <mergeCell ref="HI1198:HI1199"/>
    <mergeCell ref="JH1212:JH1213"/>
    <mergeCell ref="JY1212:JY1213"/>
    <mergeCell ref="JX1202:JX1203"/>
    <mergeCell ref="LX1194:LX1195"/>
    <mergeCell ref="GE1194:GE1195"/>
    <mergeCell ref="GG1194:GG1195"/>
    <mergeCell ref="JW1204:JW1205"/>
    <mergeCell ref="IQ1204:IQ1205"/>
    <mergeCell ref="GS1194:GS1195"/>
    <mergeCell ref="GT1194:GT1195"/>
    <mergeCell ref="GP1194:GP1195"/>
    <mergeCell ref="GX1194:GX1195"/>
    <mergeCell ref="GT1212:GT1213"/>
    <mergeCell ref="GU1212:GU1213"/>
    <mergeCell ref="HG1210:HG1211"/>
    <mergeCell ref="GW1210:GW1211"/>
    <mergeCell ref="JW1198:JW1199"/>
    <mergeCell ref="HS1194:HS1195"/>
    <mergeCell ref="IQ1200:IQ1201"/>
    <mergeCell ref="IC1210:IC1211"/>
    <mergeCell ref="IR1210:IR1211"/>
    <mergeCell ref="KD1210:KD1211"/>
    <mergeCell ref="KO1210:KO1211"/>
    <mergeCell ref="KG1194:KG1195"/>
    <mergeCell ref="IY1194:IY1195"/>
    <mergeCell ref="HH1204:HH1205"/>
    <mergeCell ref="KM1194:KM1195"/>
    <mergeCell ref="EG1210:EG1211"/>
    <mergeCell ref="FV1178:FV1179"/>
    <mergeCell ref="ET1178:ET1179"/>
    <mergeCell ref="FP1210:FP1211"/>
    <mergeCell ref="FQ1210:FQ1211"/>
    <mergeCell ref="FU1210:FU1211"/>
    <mergeCell ref="DU1210:DU1211"/>
    <mergeCell ref="DV1210:DV1211"/>
    <mergeCell ref="EU1206:EU1207"/>
    <mergeCell ref="FE1210:FE1211"/>
    <mergeCell ref="EY1210:EY1211"/>
    <mergeCell ref="FC1194:FC1195"/>
    <mergeCell ref="GB1192:GB1193"/>
    <mergeCell ref="GA1190:GA1191"/>
    <mergeCell ref="DY1194:DY1195"/>
    <mergeCell ref="DZ1194:DZ1195"/>
    <mergeCell ref="ED1194:ED1195"/>
    <mergeCell ref="FP1194:FP1195"/>
    <mergeCell ref="FR1194:FR1195"/>
    <mergeCell ref="KN1194:KN1195"/>
    <mergeCell ref="HA1210:HA1211"/>
    <mergeCell ref="GO1210:GO1211"/>
    <mergeCell ref="GC1204:GC1205"/>
    <mergeCell ref="GB1206:GB1207"/>
    <mergeCell ref="IH1210:IH1211"/>
    <mergeCell ref="IL1194:IL1195"/>
    <mergeCell ref="IP1208:IP1209"/>
    <mergeCell ref="IR1208:IR1209"/>
    <mergeCell ref="IT1194:IT1195"/>
    <mergeCell ref="IB1194:IB1195"/>
    <mergeCell ref="HK1194:HK1195"/>
    <mergeCell ref="HH1200:HH1201"/>
    <mergeCell ref="IQ1196:IQ1197"/>
    <mergeCell ref="ID1210:ID1211"/>
    <mergeCell ref="JY1188:JY1189"/>
    <mergeCell ref="GA1204:GA1205"/>
    <mergeCell ref="FT1210:FT1211"/>
    <mergeCell ref="FJ1210:FJ1211"/>
    <mergeCell ref="FI1210:FI1211"/>
    <mergeCell ref="EZ1210:EZ1211"/>
    <mergeCell ref="FA1210:FA1211"/>
    <mergeCell ref="FV1210:FV1211"/>
    <mergeCell ref="GA1206:GA1207"/>
    <mergeCell ref="FO1210:FO1211"/>
    <mergeCell ref="GA1202:GA1203"/>
    <mergeCell ref="ET1200:ET1201"/>
    <mergeCell ref="HJ1210:HJ1211"/>
    <mergeCell ref="GI1194:GI1195"/>
    <mergeCell ref="HV1194:HV1195"/>
    <mergeCell ref="GL1194:GL1195"/>
    <mergeCell ref="GR1194:GR1195"/>
    <mergeCell ref="FL1210:FL1211"/>
    <mergeCell ref="FQ1194:FQ1195"/>
    <mergeCell ref="FZ1194:FZ1195"/>
    <mergeCell ref="GG1210:GG1211"/>
    <mergeCell ref="GS1210:GS1211"/>
    <mergeCell ref="HT1194:HT1195"/>
    <mergeCell ref="HT1210:HT1211"/>
    <mergeCell ref="HG1194:HG1195"/>
    <mergeCell ref="EU1210:EU1211"/>
    <mergeCell ref="ES1208:ES1209"/>
    <mergeCell ref="EK1210:EK1211"/>
    <mergeCell ref="GC1194:GC1195"/>
    <mergeCell ref="GB1198:GB1199"/>
    <mergeCell ref="FB1210:FB1211"/>
    <mergeCell ref="FR1210:FR1211"/>
    <mergeCell ref="EW1210:EW1211"/>
    <mergeCell ref="EF1210:EF1211"/>
    <mergeCell ref="EU1204:EU1205"/>
    <mergeCell ref="ES1210:ES1211"/>
    <mergeCell ref="DW1178:DW1179"/>
    <mergeCell ref="DU1178:DU1179"/>
    <mergeCell ref="EN1210:EN1211"/>
    <mergeCell ref="EO1210:EO1211"/>
    <mergeCell ref="EE1210:EE1211"/>
    <mergeCell ref="DZ1210:DZ1211"/>
    <mergeCell ref="GA1188:GA1189"/>
    <mergeCell ref="GB1188:GB1189"/>
    <mergeCell ref="GA1186:GA1187"/>
    <mergeCell ref="GC1208:GC1209"/>
    <mergeCell ref="DT1210:DT1211"/>
    <mergeCell ref="ET1206:ET1207"/>
    <mergeCell ref="GB1204:GB1205"/>
    <mergeCell ref="EU1202:EU1203"/>
    <mergeCell ref="EU1208:EU1209"/>
    <mergeCell ref="GA1200:GA1201"/>
    <mergeCell ref="ET1198:ET1199"/>
    <mergeCell ref="GA1208:GA1209"/>
    <mergeCell ref="FY1210:FY1211"/>
    <mergeCell ref="FO1194:FO1195"/>
    <mergeCell ref="FT1194:FT1195"/>
    <mergeCell ref="ES1206:ES1207"/>
    <mergeCell ref="FG1178:FG1179"/>
    <mergeCell ref="FH1178:FH1179"/>
    <mergeCell ref="EU1178:EU1179"/>
    <mergeCell ref="EN1178:EN1179"/>
    <mergeCell ref="DZ1178:DZ1179"/>
    <mergeCell ref="FE1178:FE1179"/>
    <mergeCell ref="EZ1178:EZ1179"/>
    <mergeCell ref="EM1178:EM1179"/>
    <mergeCell ref="FF1178:FF1179"/>
    <mergeCell ref="EA1178:EA1179"/>
    <mergeCell ref="EU1200:EU1201"/>
    <mergeCell ref="FJ1194:FJ1195"/>
    <mergeCell ref="EZ1194:EZ1195"/>
    <mergeCell ref="ES1194:ES1195"/>
    <mergeCell ref="ET1194:ET1195"/>
    <mergeCell ref="EU1190:EU1191"/>
    <mergeCell ref="ET1202:ET1203"/>
    <mergeCell ref="GA1198:GA1199"/>
    <mergeCell ref="FB1194:FB1195"/>
    <mergeCell ref="FZ1210:FZ1211"/>
    <mergeCell ref="FK1210:FK1211"/>
    <mergeCell ref="FS1210:FS1211"/>
    <mergeCell ref="EU1196:EU1197"/>
    <mergeCell ref="ES1200:ES1201"/>
    <mergeCell ref="FL1194:FL1195"/>
    <mergeCell ref="EU1188:EU1189"/>
    <mergeCell ref="DX1194:DX1195"/>
    <mergeCell ref="EK1194:EK1195"/>
    <mergeCell ref="GC1202:GC1203"/>
    <mergeCell ref="DU1194:DU1195"/>
    <mergeCell ref="EA1194:EA1195"/>
    <mergeCell ref="FS1194:FS1195"/>
    <mergeCell ref="FA1194:FA1195"/>
    <mergeCell ref="FN1194:FN1195"/>
    <mergeCell ref="FG1194:FG1195"/>
    <mergeCell ref="EL1210:EL1211"/>
    <mergeCell ref="ES1202:ES1203"/>
    <mergeCell ref="EU1198:EU1199"/>
    <mergeCell ref="DP1204:DP1205"/>
    <mergeCell ref="EQ1194:EQ1195"/>
    <mergeCell ref="FY1194:FY1195"/>
    <mergeCell ref="EU1192:EU1193"/>
    <mergeCell ref="GC1186:GC1187"/>
    <mergeCell ref="DP1192:DP1193"/>
    <mergeCell ref="DR1194:DR1195"/>
    <mergeCell ref="DQ1194:DQ1195"/>
    <mergeCell ref="GB1184:GB1185"/>
    <mergeCell ref="GB1182:GB1183"/>
    <mergeCell ref="ES1196:ES1197"/>
    <mergeCell ref="FS1178:FS1179"/>
    <mergeCell ref="EV1178:EV1179"/>
    <mergeCell ref="FL1178:FL1179"/>
    <mergeCell ref="IR1182:IR1183"/>
    <mergeCell ref="IV1194:IV1195"/>
    <mergeCell ref="EW1178:EW1179"/>
    <mergeCell ref="DT1178:DT1179"/>
    <mergeCell ref="IP1178:IP1179"/>
    <mergeCell ref="IM1178:IM1179"/>
    <mergeCell ref="IN1178:IN1179"/>
    <mergeCell ref="HK1178:HK1179"/>
    <mergeCell ref="GR1178:GR1179"/>
    <mergeCell ref="GN1178:GN1179"/>
    <mergeCell ref="FY1178:FY1179"/>
    <mergeCell ref="GI1178:GI1179"/>
    <mergeCell ref="GG1178:GG1179"/>
    <mergeCell ref="EQ1178:EQ1179"/>
    <mergeCell ref="EH1178:EH1179"/>
    <mergeCell ref="EJ1178:EJ1179"/>
    <mergeCell ref="EP1178:EP1179"/>
    <mergeCell ref="DV1178:DV1179"/>
    <mergeCell ref="ES1178:ES1179"/>
    <mergeCell ref="FK1178:FK1179"/>
    <mergeCell ref="EC1178:EC1179"/>
    <mergeCell ref="ED1178:ED1179"/>
    <mergeCell ref="EO1178:EO1179"/>
    <mergeCell ref="FO1178:FO1179"/>
    <mergeCell ref="FC1178:FC1179"/>
    <mergeCell ref="GS1178:GS1179"/>
    <mergeCell ref="GT1178:GT1179"/>
    <mergeCell ref="GO1178:GO1179"/>
    <mergeCell ref="GH1178:GH1179"/>
    <mergeCell ref="GL1178:GL1179"/>
    <mergeCell ref="GP1178:GP1179"/>
    <mergeCell ref="HA1178:HA1179"/>
    <mergeCell ref="HB1178:HB1179"/>
    <mergeCell ref="DT1194:DT1195"/>
    <mergeCell ref="DW1194:DW1195"/>
    <mergeCell ref="ES1198:ES1199"/>
    <mergeCell ref="HH1188:HH1189"/>
    <mergeCell ref="HJ1180:HJ1181"/>
    <mergeCell ref="HI1182:HI1183"/>
    <mergeCell ref="HI1184:HI1185"/>
    <mergeCell ref="HI1188:HI1189"/>
    <mergeCell ref="IQ1184:IQ1185"/>
    <mergeCell ref="HH1180:HH1181"/>
    <mergeCell ref="HJ1188:HJ1189"/>
    <mergeCell ref="HJ1204:HJ1205"/>
    <mergeCell ref="HJ1182:HJ1183"/>
    <mergeCell ref="HI1192:HI1193"/>
    <mergeCell ref="IQ1180:IQ1181"/>
    <mergeCell ref="IR1178:IR1179"/>
    <mergeCell ref="LT1178:LT1179"/>
    <mergeCell ref="LU1178:LU1179"/>
    <mergeCell ref="LV1178:LV1179"/>
    <mergeCell ref="IR1192:IR1193"/>
    <mergeCell ref="HH1192:HH1193"/>
    <mergeCell ref="IQ1182:IQ1183"/>
    <mergeCell ref="II1178:II1179"/>
    <mergeCell ref="HH1186:HH1187"/>
    <mergeCell ref="HH1184:HH1185"/>
    <mergeCell ref="HH1182:HH1183"/>
    <mergeCell ref="IA1178:IA1179"/>
    <mergeCell ref="IB1178:IB1179"/>
    <mergeCell ref="IP1182:IP1183"/>
    <mergeCell ref="DS1194:DS1195"/>
    <mergeCell ref="EG1194:EG1195"/>
    <mergeCell ref="DP1194:DP1195"/>
    <mergeCell ref="FH1194:FH1195"/>
    <mergeCell ref="EU1194:EU1195"/>
    <mergeCell ref="FM1194:FM1195"/>
    <mergeCell ref="FI1194:FI1195"/>
    <mergeCell ref="FU1194:FU1195"/>
    <mergeCell ref="FV1194:FV1195"/>
    <mergeCell ref="EI1194:EI1195"/>
    <mergeCell ref="EJ1194:EJ1195"/>
    <mergeCell ref="EW1194:EW1195"/>
    <mergeCell ref="EY1194:EY1195"/>
    <mergeCell ref="LG1186:LG1187"/>
    <mergeCell ref="LG1192:LG1193"/>
    <mergeCell ref="JG1178:JG1179"/>
    <mergeCell ref="JH1178:JH1179"/>
    <mergeCell ref="IR1180:IR1181"/>
    <mergeCell ref="HO1194:HO1195"/>
    <mergeCell ref="IP1194:IP1195"/>
    <mergeCell ref="LF1190:LF1191"/>
    <mergeCell ref="LF1192:LF1193"/>
    <mergeCell ref="HI1190:HI1191"/>
    <mergeCell ref="IP1188:IP1189"/>
    <mergeCell ref="HI1186:HI1187"/>
    <mergeCell ref="IP1190:IP1191"/>
    <mergeCell ref="IK1178:IK1179"/>
    <mergeCell ref="IL1178:IL1179"/>
    <mergeCell ref="HV1178:HV1179"/>
    <mergeCell ref="JM1178:JM1179"/>
    <mergeCell ref="JK1178:JK1179"/>
    <mergeCell ref="IS1178:IS1179"/>
    <mergeCell ref="IF1178:IF1179"/>
    <mergeCell ref="GA1182:GA1183"/>
    <mergeCell ref="EU1182:EU1183"/>
    <mergeCell ref="GA1192:GA1193"/>
    <mergeCell ref="HG1178:HG1179"/>
    <mergeCell ref="FB1178:FB1179"/>
    <mergeCell ref="IC1178:IC1179"/>
    <mergeCell ref="HQ1178:HQ1179"/>
    <mergeCell ref="FK1194:FK1195"/>
    <mergeCell ref="JE1178:JE1179"/>
    <mergeCell ref="JP1178:JP1179"/>
    <mergeCell ref="IQ1178:IQ1179"/>
    <mergeCell ref="HJ1178:HJ1179"/>
    <mergeCell ref="GC1182:GC1183"/>
    <mergeCell ref="GC1192:GC1193"/>
    <mergeCell ref="ET1182:ET1183"/>
    <mergeCell ref="ET1190:ET1191"/>
    <mergeCell ref="FA1178:FA1179"/>
    <mergeCell ref="MJ1178:MJ1179"/>
    <mergeCell ref="MK1178:MK1179"/>
    <mergeCell ref="ML1178:ML1179"/>
    <mergeCell ref="KM1178:KM1179"/>
    <mergeCell ref="KN1178:KN1179"/>
    <mergeCell ref="KO1178:KO1179"/>
    <mergeCell ref="KP1178:KP1179"/>
    <mergeCell ref="KQ1178:KQ1179"/>
    <mergeCell ref="KR1178:KR1179"/>
    <mergeCell ref="KS1178:KS1179"/>
    <mergeCell ref="KT1178:KT1179"/>
    <mergeCell ref="KU1178:KU1179"/>
    <mergeCell ref="KV1178:KV1179"/>
    <mergeCell ref="KW1178:KW1179"/>
    <mergeCell ref="KX1178:KX1179"/>
    <mergeCell ref="KY1178:KY1179"/>
    <mergeCell ref="KZ1178:KZ1179"/>
    <mergeCell ref="LA1178:LA1179"/>
    <mergeCell ref="LB1178:LB1179"/>
    <mergeCell ref="LC1178:LC1179"/>
    <mergeCell ref="LD1178:LD1179"/>
    <mergeCell ref="LE1178:LE1179"/>
    <mergeCell ref="LF1178:LF1179"/>
    <mergeCell ref="LG1178:LG1179"/>
    <mergeCell ref="LH1178:LH1179"/>
    <mergeCell ref="LI1178:LI1179"/>
    <mergeCell ref="LJ1178:LJ1179"/>
    <mergeCell ref="LK1178:LK1179"/>
    <mergeCell ref="LL1178:LL1179"/>
    <mergeCell ref="LM1178:LM1179"/>
    <mergeCell ref="LN1178:LN1179"/>
    <mergeCell ref="LO1178:LO1179"/>
    <mergeCell ref="LP1178:LP1179"/>
    <mergeCell ref="LQ1178:LQ1179"/>
    <mergeCell ref="MG1178:MG1179"/>
    <mergeCell ref="MH1178:MH1179"/>
    <mergeCell ref="ME1178:ME1179"/>
    <mergeCell ref="MI1178:MI1179"/>
    <mergeCell ref="DO1190:DO1191"/>
    <mergeCell ref="DP1182:DP1183"/>
    <mergeCell ref="DP1186:DP1187"/>
    <mergeCell ref="JM1194:JM1195"/>
    <mergeCell ref="BT1178:BT1179"/>
    <mergeCell ref="CD1178:CD1179"/>
    <mergeCell ref="CE1178:CE1179"/>
    <mergeCell ref="EB1178:EB1179"/>
    <mergeCell ref="HF1194:HF1195"/>
    <mergeCell ref="GW1194:GW1195"/>
    <mergeCell ref="HD1194:HD1195"/>
    <mergeCell ref="GO1194:GO1195"/>
    <mergeCell ref="GJ1194:GJ1195"/>
    <mergeCell ref="GK1194:GK1195"/>
    <mergeCell ref="FX1194:FX1195"/>
    <mergeCell ref="HH1190:HH1191"/>
    <mergeCell ref="GC1190:GC1191"/>
    <mergeCell ref="GC1188:GC1189"/>
    <mergeCell ref="LY1178:LY1179"/>
    <mergeCell ref="LZ1178:LZ1179"/>
    <mergeCell ref="MA1178:MA1179"/>
    <mergeCell ref="LW1178:LW1179"/>
    <mergeCell ref="LX1178:LX1179"/>
    <mergeCell ref="MB1178:MB1179"/>
    <mergeCell ref="LR1178:LR1179"/>
    <mergeCell ref="LS1178:LS1179"/>
    <mergeCell ref="H1176:H1177"/>
    <mergeCell ref="I1176:I1177"/>
    <mergeCell ref="J1176:J1177"/>
    <mergeCell ref="K1176:K1177"/>
    <mergeCell ref="L1176:L1177"/>
    <mergeCell ref="M1176:M1177"/>
    <mergeCell ref="N1176:N1177"/>
    <mergeCell ref="O1176:O1177"/>
    <mergeCell ref="Q1176:Q1177"/>
    <mergeCell ref="DX1178:DX1179"/>
    <mergeCell ref="DY1178:DY1179"/>
    <mergeCell ref="P1178:P1179"/>
    <mergeCell ref="ET1176:ET1177"/>
    <mergeCell ref="GX1178:GX1179"/>
    <mergeCell ref="DP1178:DP1179"/>
    <mergeCell ref="DR1178:DR1179"/>
    <mergeCell ref="N1178:N1179"/>
    <mergeCell ref="CW1178:CW1179"/>
    <mergeCell ref="AW1178:AW1179"/>
    <mergeCell ref="AX1178:AX1179"/>
    <mergeCell ref="S1176:S1177"/>
    <mergeCell ref="CA1178:CA1179"/>
    <mergeCell ref="CF1178:CF1179"/>
    <mergeCell ref="BW1178:BW1179"/>
    <mergeCell ref="BB1178:BB1179"/>
    <mergeCell ref="AN1178:AN1179"/>
    <mergeCell ref="T1178:T1179"/>
    <mergeCell ref="U1178:U1179"/>
    <mergeCell ref="AG1178:AG1179"/>
    <mergeCell ref="AO1178:AO1179"/>
    <mergeCell ref="X1178:X1179"/>
    <mergeCell ref="BQ1178:BQ1179"/>
    <mergeCell ref="BL1178:BL1179"/>
    <mergeCell ref="BO1178:BO1179"/>
    <mergeCell ref="BN1178:BN1179"/>
    <mergeCell ref="BS1178:BS1179"/>
    <mergeCell ref="AF1178:AF1179"/>
    <mergeCell ref="CG1176:CG1177"/>
    <mergeCell ref="IP1176:IP1177"/>
    <mergeCell ref="BZ1178:BZ1179"/>
    <mergeCell ref="CI1178:CI1179"/>
    <mergeCell ref="BX1178:BX1179"/>
    <mergeCell ref="CB1178:CB1179"/>
    <mergeCell ref="Y1178:Y1179"/>
    <mergeCell ref="W1178:W1179"/>
    <mergeCell ref="Q1178:Q1179"/>
    <mergeCell ref="CG1178:CG1179"/>
    <mergeCell ref="AA1178:AA1179"/>
    <mergeCell ref="AB1178:AB1179"/>
    <mergeCell ref="AC1178:AC1179"/>
    <mergeCell ref="AZ1178:AZ1179"/>
    <mergeCell ref="BG1178:BG1179"/>
    <mergeCell ref="AH1178:AH1179"/>
    <mergeCell ref="AJ1178:AJ1179"/>
    <mergeCell ref="AK1178:AK1179"/>
    <mergeCell ref="O1172:O1173"/>
    <mergeCell ref="Q1174:Q1175"/>
    <mergeCell ref="R1176:R1177"/>
    <mergeCell ref="CH1170:CH1171"/>
    <mergeCell ref="ES1188:ES1189"/>
    <mergeCell ref="GC1184:GC1185"/>
    <mergeCell ref="ES1180:ES1181"/>
    <mergeCell ref="ES1184:ES1185"/>
    <mergeCell ref="GA1184:GA1185"/>
    <mergeCell ref="IP1180:IP1181"/>
    <mergeCell ref="EM1194:EM1195"/>
    <mergeCell ref="ER1194:ER1195"/>
    <mergeCell ref="EP1194:EP1195"/>
    <mergeCell ref="EN1194:EN1195"/>
    <mergeCell ref="E1164:E1165"/>
    <mergeCell ref="AT1178:AT1179"/>
    <mergeCell ref="E1168:E1169"/>
    <mergeCell ref="F1168:F1169"/>
    <mergeCell ref="H1168:H1169"/>
    <mergeCell ref="O1174:O1175"/>
    <mergeCell ref="N1168:N1169"/>
    <mergeCell ref="AY1174:AY1175"/>
    <mergeCell ref="ET1192:ET1193"/>
    <mergeCell ref="GZ1194:GZ1195"/>
    <mergeCell ref="HE1194:HE1195"/>
    <mergeCell ref="GD1194:GD1195"/>
    <mergeCell ref="CF1166:CF1167"/>
    <mergeCell ref="BW1194:BW1195"/>
    <mergeCell ref="CG1182:CG1183"/>
    <mergeCell ref="BX1194:BX1195"/>
    <mergeCell ref="BJ1194:BJ1195"/>
    <mergeCell ref="AZ1188:AZ1189"/>
    <mergeCell ref="AY1188:AY1189"/>
    <mergeCell ref="BU1194:BU1195"/>
    <mergeCell ref="BT1194:BT1195"/>
    <mergeCell ref="BO1194:BO1195"/>
    <mergeCell ref="BY1194:BY1195"/>
    <mergeCell ref="AZ1182:AZ1183"/>
    <mergeCell ref="AY1182:AY1183"/>
    <mergeCell ref="R1182:R1183"/>
    <mergeCell ref="AX1182:AX1183"/>
    <mergeCell ref="BN1194:BN1195"/>
    <mergeCell ref="BK1194:BK1195"/>
    <mergeCell ref="BR1194:BR1195"/>
    <mergeCell ref="R1184:R1185"/>
    <mergeCell ref="BP1194:BP1195"/>
    <mergeCell ref="BL1194:BL1195"/>
    <mergeCell ref="CE1194:CE1195"/>
    <mergeCell ref="IQ1168:IQ1169"/>
    <mergeCell ref="IR1168:IR1169"/>
    <mergeCell ref="IR1164:IR1165"/>
    <mergeCell ref="IO1162:IO1163"/>
    <mergeCell ref="IR1162:IR1163"/>
    <mergeCell ref="HH1172:HH1173"/>
    <mergeCell ref="IP1172:IP1173"/>
    <mergeCell ref="HJ1172:HJ1173"/>
    <mergeCell ref="FO1162:FO1163"/>
    <mergeCell ref="FP1162:FP1163"/>
    <mergeCell ref="FL1162:FL1163"/>
    <mergeCell ref="HZ1162:HZ1163"/>
    <mergeCell ref="IP1164:IP1165"/>
    <mergeCell ref="HR1162:HR1163"/>
    <mergeCell ref="HK1162:HK1163"/>
    <mergeCell ref="IN1162:IN1163"/>
    <mergeCell ref="IQ1162:IQ1163"/>
    <mergeCell ref="IM1162:IM1163"/>
    <mergeCell ref="IL1162:IL1163"/>
    <mergeCell ref="E1172:E1173"/>
    <mergeCell ref="F1172:F1173"/>
    <mergeCell ref="AZ1170:AZ1171"/>
    <mergeCell ref="AZ1172:AZ1173"/>
    <mergeCell ref="CG1174:CG1175"/>
    <mergeCell ref="CH1174:CH1175"/>
    <mergeCell ref="G1176:G1177"/>
    <mergeCell ref="AU1178:AU1179"/>
    <mergeCell ref="AD1178:AD1179"/>
    <mergeCell ref="AE1178:AE1179"/>
    <mergeCell ref="L1178:L1179"/>
    <mergeCell ref="S1178:S1179"/>
    <mergeCell ref="O1170:O1171"/>
    <mergeCell ref="L1170:L1171"/>
    <mergeCell ref="Q1170:Q1171"/>
    <mergeCell ref="R1170:R1171"/>
    <mergeCell ref="S1170:S1171"/>
    <mergeCell ref="K1168:K1169"/>
    <mergeCell ref="BY1178:BY1179"/>
    <mergeCell ref="BM1178:BM1179"/>
    <mergeCell ref="CH1178:CH1179"/>
    <mergeCell ref="CC1178:CC1179"/>
    <mergeCell ref="CL1178:CL1179"/>
    <mergeCell ref="N1172:N1173"/>
    <mergeCell ref="CJ1178:CJ1179"/>
    <mergeCell ref="N1170:N1171"/>
    <mergeCell ref="K1172:K1173"/>
    <mergeCell ref="E1176:E1177"/>
    <mergeCell ref="F1176:F1177"/>
    <mergeCell ref="I1178:I1179"/>
    <mergeCell ref="H1178:H1179"/>
    <mergeCell ref="AZ1168:AZ1169"/>
    <mergeCell ref="CG1170:CG1171"/>
    <mergeCell ref="AX1170:AX1171"/>
    <mergeCell ref="S1172:S1173"/>
    <mergeCell ref="AX1172:AX1173"/>
    <mergeCell ref="M1172:M1173"/>
    <mergeCell ref="G1172:G1173"/>
    <mergeCell ref="G1174:G1175"/>
    <mergeCell ref="R1174:R1175"/>
    <mergeCell ref="CF1170:CF1171"/>
    <mergeCell ref="E1170:E1171"/>
    <mergeCell ref="F1170:F1171"/>
    <mergeCell ref="E1174:E1175"/>
    <mergeCell ref="F1174:F1175"/>
    <mergeCell ref="IP1170:IP1171"/>
    <mergeCell ref="IP1166:IP1167"/>
    <mergeCell ref="GA1156:GA1157"/>
    <mergeCell ref="ES1164:ES1165"/>
    <mergeCell ref="GR1162:GR1163"/>
    <mergeCell ref="GF1162:GF1163"/>
    <mergeCell ref="IP1152:IP1153"/>
    <mergeCell ref="IP1160:IP1161"/>
    <mergeCell ref="N1162:N1163"/>
    <mergeCell ref="U1162:U1163"/>
    <mergeCell ref="V1162:V1163"/>
    <mergeCell ref="W1162:W1163"/>
    <mergeCell ref="AL1162:AL1163"/>
    <mergeCell ref="T1162:T1163"/>
    <mergeCell ref="X1162:X1163"/>
    <mergeCell ref="FN1150:FN1151"/>
    <mergeCell ref="HS1162:HS1163"/>
    <mergeCell ref="HT1162:HT1163"/>
    <mergeCell ref="HI1166:HI1167"/>
    <mergeCell ref="LF1162:LF1163"/>
    <mergeCell ref="LG1162:LG1163"/>
    <mergeCell ref="LH1162:LH1163"/>
    <mergeCell ref="LI1162:LI1163"/>
    <mergeCell ref="LJ1162:LJ1163"/>
    <mergeCell ref="LK1162:LK1163"/>
    <mergeCell ref="LL1162:LL1163"/>
    <mergeCell ref="LM1162:LM1163"/>
    <mergeCell ref="LN1162:LN1163"/>
    <mergeCell ref="LO1162:LO1163"/>
    <mergeCell ref="LP1162:LP1163"/>
    <mergeCell ref="LQ1162:LQ1163"/>
    <mergeCell ref="AY1172:AY1173"/>
    <mergeCell ref="HJ1150:HJ1151"/>
    <mergeCell ref="HG1150:HG1151"/>
    <mergeCell ref="HH1152:HH1153"/>
    <mergeCell ref="ES1160:ES1161"/>
    <mergeCell ref="G1170:G1171"/>
    <mergeCell ref="S1174:S1175"/>
    <mergeCell ref="N1174:N1175"/>
    <mergeCell ref="EU1174:EU1175"/>
    <mergeCell ref="L1166:L1167"/>
    <mergeCell ref="G1166:G1167"/>
    <mergeCell ref="H1170:H1171"/>
    <mergeCell ref="I1170:I1171"/>
    <mergeCell ref="Q1168:Q1169"/>
    <mergeCell ref="J1170:J1171"/>
    <mergeCell ref="K1170:K1171"/>
    <mergeCell ref="M1170:M1171"/>
    <mergeCell ref="O1168:O1169"/>
    <mergeCell ref="AZ1174:AZ1175"/>
    <mergeCell ref="G1168:G1169"/>
    <mergeCell ref="DP1174:DP1175"/>
    <mergeCell ref="K1174:K1175"/>
    <mergeCell ref="L1174:L1175"/>
    <mergeCell ref="M1174:M1175"/>
    <mergeCell ref="L1168:L1169"/>
    <mergeCell ref="M1168:M1169"/>
    <mergeCell ref="H1172:H1173"/>
    <mergeCell ref="ES1174:ES1175"/>
    <mergeCell ref="ET1174:ET1175"/>
    <mergeCell ref="HI1174:HI1175"/>
    <mergeCell ref="HH1174:HH1175"/>
    <mergeCell ref="H1174:H1175"/>
    <mergeCell ref="MK1162:MK1163"/>
    <mergeCell ref="MI1162:MI1163"/>
    <mergeCell ref="MJ1162:MJ1163"/>
    <mergeCell ref="ME1162:ME1163"/>
    <mergeCell ref="LX1162:LX1163"/>
    <mergeCell ref="LY1162:LY1163"/>
    <mergeCell ref="LT1162:LT1163"/>
    <mergeCell ref="JF1162:JF1163"/>
    <mergeCell ref="JX1162:JX1163"/>
    <mergeCell ref="MH1162:MH1163"/>
    <mergeCell ref="LZ1162:LZ1163"/>
    <mergeCell ref="JT1162:JT1163"/>
    <mergeCell ref="JB1162:JB1163"/>
    <mergeCell ref="KI1162:KI1163"/>
    <mergeCell ref="KJ1162:KJ1163"/>
    <mergeCell ref="KD1162:KD1163"/>
    <mergeCell ref="CG1172:CG1173"/>
    <mergeCell ref="GB1170:GB1171"/>
    <mergeCell ref="HJ1168:HJ1169"/>
    <mergeCell ref="HH1166:HH1167"/>
    <mergeCell ref="EQ1162:EQ1163"/>
    <mergeCell ref="GB1168:GB1169"/>
    <mergeCell ref="IY1162:IY1163"/>
    <mergeCell ref="BQ1162:BQ1163"/>
    <mergeCell ref="LS1162:LS1163"/>
    <mergeCell ref="GJ1162:GJ1163"/>
    <mergeCell ref="FS1162:FS1163"/>
    <mergeCell ref="FF1162:FF1163"/>
    <mergeCell ref="GV1162:GV1163"/>
    <mergeCell ref="GM1162:GM1163"/>
    <mergeCell ref="FH1162:FH1163"/>
    <mergeCell ref="LG1170:LG1171"/>
    <mergeCell ref="GP1162:GP1163"/>
    <mergeCell ref="HH1170:HH1171"/>
    <mergeCell ref="GL1162:GL1163"/>
    <mergeCell ref="GQ1162:GQ1163"/>
    <mergeCell ref="FJ1162:FJ1163"/>
    <mergeCell ref="CF1172:CF1173"/>
    <mergeCell ref="CH1168:CH1169"/>
    <mergeCell ref="CH1172:CH1173"/>
    <mergeCell ref="EU1172:EU1173"/>
    <mergeCell ref="CG1168:CG1169"/>
    <mergeCell ref="DP1172:DP1173"/>
    <mergeCell ref="FQ1162:FQ1163"/>
    <mergeCell ref="HH1162:HH1163"/>
    <mergeCell ref="LF1166:LF1167"/>
    <mergeCell ref="LW1162:LW1163"/>
    <mergeCell ref="LU1162:LU1163"/>
    <mergeCell ref="MC1162:MC1163"/>
    <mergeCell ref="DO1164:DO1165"/>
    <mergeCell ref="DP1164:DP1165"/>
    <mergeCell ref="HB1162:HB1163"/>
    <mergeCell ref="GE1162:GE1163"/>
    <mergeCell ref="HC1162:HC1163"/>
    <mergeCell ref="GC1172:GC1173"/>
    <mergeCell ref="DQ1162:DQ1163"/>
    <mergeCell ref="GC1164:GC1165"/>
    <mergeCell ref="IB1162:IB1163"/>
    <mergeCell ref="FU1162:FU1163"/>
    <mergeCell ref="I1174:I1175"/>
    <mergeCell ref="J1174:J1175"/>
    <mergeCell ref="FH1150:FH1151"/>
    <mergeCell ref="GF1150:GF1151"/>
    <mergeCell ref="CW1162:CW1163"/>
    <mergeCell ref="CV1150:CV1151"/>
    <mergeCell ref="CB1150:CB1151"/>
    <mergeCell ref="CJ1150:CJ1151"/>
    <mergeCell ref="CD1150:CD1151"/>
    <mergeCell ref="DB1150:DB1151"/>
    <mergeCell ref="DC1150:DC1151"/>
    <mergeCell ref="DD1150:DD1151"/>
    <mergeCell ref="BW1162:BW1163"/>
    <mergeCell ref="BX1162:BX1163"/>
    <mergeCell ref="CC1162:CC1163"/>
    <mergeCell ref="CF1156:CF1157"/>
    <mergeCell ref="CW1150:CW1151"/>
    <mergeCell ref="CH1152:CH1153"/>
    <mergeCell ref="DA1162:DA1163"/>
    <mergeCell ref="CM1162:CM1163"/>
    <mergeCell ref="CR1162:CR1163"/>
    <mergeCell ref="ML1162:ML1163"/>
    <mergeCell ref="KO1162:KO1163"/>
    <mergeCell ref="KP1162:KP1163"/>
    <mergeCell ref="KQ1162:KQ1163"/>
    <mergeCell ref="KR1162:KR1163"/>
    <mergeCell ref="LS1150:LS1151"/>
    <mergeCell ref="LT1150:LT1151"/>
    <mergeCell ref="LX1150:LX1151"/>
    <mergeCell ref="MG1150:MG1151"/>
    <mergeCell ref="MH1150:MH1151"/>
    <mergeCell ref="LY1150:LY1151"/>
    <mergeCell ref="LZ1150:LZ1151"/>
    <mergeCell ref="MC1150:MC1151"/>
    <mergeCell ref="LV1150:LV1151"/>
    <mergeCell ref="LW1150:LW1151"/>
    <mergeCell ref="LU1150:LU1151"/>
    <mergeCell ref="HD1162:HD1163"/>
    <mergeCell ref="GW1162:GW1163"/>
    <mergeCell ref="GO1162:GO1163"/>
    <mergeCell ref="HD1150:HD1151"/>
    <mergeCell ref="GI1150:GI1151"/>
    <mergeCell ref="FG1150:FG1151"/>
    <mergeCell ref="ES1152:ES1153"/>
    <mergeCell ref="I1172:I1173"/>
    <mergeCell ref="J1172:J1173"/>
    <mergeCell ref="Q1172:Q1173"/>
    <mergeCell ref="R1172:R1173"/>
    <mergeCell ref="I1152:I1153"/>
    <mergeCell ref="IR1172:IR1173"/>
    <mergeCell ref="ET1164:ET1165"/>
    <mergeCell ref="HF1162:HF1163"/>
    <mergeCell ref="ET1168:ET1169"/>
    <mergeCell ref="ES1168:ES1169"/>
    <mergeCell ref="FG1162:FG1163"/>
    <mergeCell ref="HS1150:HS1151"/>
    <mergeCell ref="DO1168:DO1169"/>
    <mergeCell ref="EG1162:EG1163"/>
    <mergeCell ref="IO1150:IO1151"/>
    <mergeCell ref="HK1150:HK1151"/>
    <mergeCell ref="L1172:L1173"/>
    <mergeCell ref="IF1150:IF1151"/>
    <mergeCell ref="HU1162:HU1163"/>
    <mergeCell ref="HJ1164:HJ1165"/>
    <mergeCell ref="I1168:I1169"/>
    <mergeCell ref="J1168:J1169"/>
    <mergeCell ref="CF1168:CF1169"/>
    <mergeCell ref="DP1168:DP1169"/>
    <mergeCell ref="BB1162:BB1163"/>
    <mergeCell ref="BC1162:BC1163"/>
    <mergeCell ref="BA1162:BA1163"/>
    <mergeCell ref="AI1162:AI1163"/>
    <mergeCell ref="J1166:J1167"/>
    <mergeCell ref="DE1150:DE1151"/>
    <mergeCell ref="HJ1158:HJ1159"/>
    <mergeCell ref="HJ1152:HJ1153"/>
    <mergeCell ref="IK1162:IK1163"/>
    <mergeCell ref="HM1150:HM1151"/>
    <mergeCell ref="MI1150:MI1151"/>
    <mergeCell ref="MJ1150:MJ1151"/>
    <mergeCell ref="MK1150:MK1151"/>
    <mergeCell ref="IP1168:IP1169"/>
    <mergeCell ref="ML1150:ML1151"/>
    <mergeCell ref="KM1150:KM1151"/>
    <mergeCell ref="KN1150:KN1151"/>
    <mergeCell ref="KO1150:KO1151"/>
    <mergeCell ref="KP1150:KP1151"/>
    <mergeCell ref="KQ1150:KQ1151"/>
    <mergeCell ref="KR1150:KR1151"/>
    <mergeCell ref="KS1150:KS1151"/>
    <mergeCell ref="KT1150:KT1151"/>
    <mergeCell ref="KU1150:KU1151"/>
    <mergeCell ref="KV1150:KV1151"/>
    <mergeCell ref="KW1150:KW1151"/>
    <mergeCell ref="KX1150:KX1151"/>
    <mergeCell ref="KY1150:KY1151"/>
    <mergeCell ref="KZ1150:KZ1151"/>
    <mergeCell ref="LA1150:LA1151"/>
    <mergeCell ref="LB1150:LB1151"/>
    <mergeCell ref="LC1150:LC1151"/>
    <mergeCell ref="LD1150:LD1151"/>
    <mergeCell ref="LE1150:LE1151"/>
    <mergeCell ref="LF1150:LF1151"/>
    <mergeCell ref="LG1150:LG1151"/>
    <mergeCell ref="LH1150:LH1151"/>
    <mergeCell ref="LI1150:LI1151"/>
    <mergeCell ref="LJ1150:LJ1151"/>
    <mergeCell ref="LK1150:LK1151"/>
    <mergeCell ref="LL1150:LL1151"/>
    <mergeCell ref="LM1150:LM1151"/>
    <mergeCell ref="LN1150:LN1151"/>
    <mergeCell ref="LO1150:LO1151"/>
    <mergeCell ref="LP1150:LP1151"/>
    <mergeCell ref="LQ1150:LQ1151"/>
    <mergeCell ref="LR1150:LR1151"/>
    <mergeCell ref="IR1160:IR1161"/>
    <mergeCell ref="IT1150:IT1151"/>
    <mergeCell ref="JQ1150:JQ1151"/>
    <mergeCell ref="IY1150:IY1151"/>
    <mergeCell ref="LE1158:LE1159"/>
    <mergeCell ref="LF1156:LF1157"/>
    <mergeCell ref="LG1158:LG1159"/>
    <mergeCell ref="GR1150:GR1151"/>
    <mergeCell ref="FN1162:FN1163"/>
    <mergeCell ref="ES1158:ES1159"/>
    <mergeCell ref="ET1158:ET1159"/>
    <mergeCell ref="ET1156:ET1157"/>
    <mergeCell ref="GB1156:GB1157"/>
    <mergeCell ref="FM1150:FM1151"/>
    <mergeCell ref="EW1150:EW1151"/>
    <mergeCell ref="EX1150:EX1151"/>
    <mergeCell ref="EY1150:EY1151"/>
    <mergeCell ref="GB1150:GB1151"/>
    <mergeCell ref="JX1154:JX1155"/>
    <mergeCell ref="KD1150:KD1151"/>
    <mergeCell ref="KE1150:KE1151"/>
    <mergeCell ref="KG1150:KG1151"/>
    <mergeCell ref="JW1154:JW1155"/>
    <mergeCell ref="JK1150:JK1151"/>
    <mergeCell ref="CM1150:CM1151"/>
    <mergeCell ref="DN1150:DN1151"/>
    <mergeCell ref="CL1150:CL1151"/>
    <mergeCell ref="AL1150:AL1151"/>
    <mergeCell ref="CF1150:CF1151"/>
    <mergeCell ref="BI1150:BI1151"/>
    <mergeCell ref="Q1162:Q1163"/>
    <mergeCell ref="Q1152:Q1153"/>
    <mergeCell ref="HW1150:HW1151"/>
    <mergeCell ref="IA1150:IA1151"/>
    <mergeCell ref="IH1150:IH1151"/>
    <mergeCell ref="HX1150:HX1151"/>
    <mergeCell ref="HZ1150:HZ1151"/>
    <mergeCell ref="IG1150:IG1151"/>
    <mergeCell ref="IP1162:IP1163"/>
    <mergeCell ref="IQ1158:IQ1159"/>
    <mergeCell ref="CI1150:CI1151"/>
    <mergeCell ref="EX1162:EX1163"/>
    <mergeCell ref="IF1162:IF1163"/>
    <mergeCell ref="JJ1150:JJ1151"/>
    <mergeCell ref="IQ1150:IQ1151"/>
    <mergeCell ref="IM1150:IM1151"/>
    <mergeCell ref="CS1162:CS1163"/>
    <mergeCell ref="CY1162:CY1163"/>
    <mergeCell ref="CT1162:CT1163"/>
    <mergeCell ref="HO1150:HO1151"/>
    <mergeCell ref="KC1162:KC1163"/>
    <mergeCell ref="KG1162:KG1163"/>
    <mergeCell ref="JO1162:JO1163"/>
    <mergeCell ref="JP1162:JP1163"/>
    <mergeCell ref="IU1162:IU1163"/>
    <mergeCell ref="IV1162:IV1163"/>
    <mergeCell ref="II1150:II1151"/>
    <mergeCell ref="IE1150:IE1151"/>
    <mergeCell ref="IC1150:IC1151"/>
    <mergeCell ref="ID1150:ID1151"/>
    <mergeCell ref="GB1154:GB1155"/>
    <mergeCell ref="HL1150:HL1151"/>
    <mergeCell ref="HJ1154:HJ1155"/>
    <mergeCell ref="GC1156:GC1157"/>
    <mergeCell ref="HI1158:HI1159"/>
    <mergeCell ref="HH1158:HH1159"/>
    <mergeCell ref="HH1160:HH1161"/>
    <mergeCell ref="FK1150:FK1151"/>
    <mergeCell ref="GC1152:GC1153"/>
    <mergeCell ref="FD1150:FD1151"/>
    <mergeCell ref="FW1150:FW1151"/>
    <mergeCell ref="GA1154:GA1155"/>
    <mergeCell ref="LG1160:LG1161"/>
    <mergeCell ref="IA1162:IA1163"/>
    <mergeCell ref="GS1162:GS1163"/>
    <mergeCell ref="M1166:M1167"/>
    <mergeCell ref="F1152:F1153"/>
    <mergeCell ref="N1166:N1167"/>
    <mergeCell ref="AJ1150:AJ1151"/>
    <mergeCell ref="AU1150:AU1151"/>
    <mergeCell ref="AM1150:AM1151"/>
    <mergeCell ref="Q1150:Q1151"/>
    <mergeCell ref="V1150:V1151"/>
    <mergeCell ref="CH1158:CH1159"/>
    <mergeCell ref="ED1162:ED1163"/>
    <mergeCell ref="CN1162:CN1163"/>
    <mergeCell ref="CV1162:CV1163"/>
    <mergeCell ref="EE1162:EE1163"/>
    <mergeCell ref="J1152:J1153"/>
    <mergeCell ref="P1162:P1163"/>
    <mergeCell ref="EM1150:EM1151"/>
    <mergeCell ref="EP1162:EP1163"/>
    <mergeCell ref="BY1162:BY1163"/>
    <mergeCell ref="BP1162:BP1163"/>
    <mergeCell ref="BK1162:BK1163"/>
    <mergeCell ref="BT1162:BT1163"/>
    <mergeCell ref="CG1164:CG1165"/>
    <mergeCell ref="CH1164:CH1165"/>
    <mergeCell ref="BR1162:BR1163"/>
    <mergeCell ref="CD1162:CD1163"/>
    <mergeCell ref="CH1162:CH1163"/>
    <mergeCell ref="CG1162:CG1163"/>
    <mergeCell ref="DD1162:DD1163"/>
    <mergeCell ref="BU1162:BU1163"/>
    <mergeCell ref="BV1162:BV1163"/>
    <mergeCell ref="DK1162:DK1163"/>
    <mergeCell ref="K1164:K1165"/>
    <mergeCell ref="L1164:L1165"/>
    <mergeCell ref="G1152:G1153"/>
    <mergeCell ref="H1152:H1153"/>
    <mergeCell ref="AB1150:AB1151"/>
    <mergeCell ref="K1152:K1153"/>
    <mergeCell ref="L1152:L1153"/>
    <mergeCell ref="AM1162:AM1163"/>
    <mergeCell ref="H1162:H1163"/>
    <mergeCell ref="AX1156:AX1157"/>
    <mergeCell ref="AE1162:AE1163"/>
    <mergeCell ref="L1162:L1163"/>
    <mergeCell ref="M1162:M1163"/>
    <mergeCell ref="AX1158:AX1159"/>
    <mergeCell ref="AZ1158:AZ1159"/>
    <mergeCell ref="DV1150:DV1151"/>
    <mergeCell ref="CE1162:CE1163"/>
    <mergeCell ref="DP1150:DP1151"/>
    <mergeCell ref="DO1160:DO1161"/>
    <mergeCell ref="DA1150:DA1151"/>
    <mergeCell ref="L1160:L1161"/>
    <mergeCell ref="BF1150:BF1151"/>
    <mergeCell ref="DO1150:DO1151"/>
    <mergeCell ref="DP1154:DP1155"/>
    <mergeCell ref="BG1150:BG1151"/>
    <mergeCell ref="CU1150:CU1151"/>
    <mergeCell ref="DM1150:DM1151"/>
    <mergeCell ref="AY1158:AY1159"/>
    <mergeCell ref="CG1154:CG1155"/>
    <mergeCell ref="DU1150:DU1151"/>
    <mergeCell ref="J1142:J1143"/>
    <mergeCell ref="R1150:R1151"/>
    <mergeCell ref="L1148:L1149"/>
    <mergeCell ref="AZ1142:AZ1143"/>
    <mergeCell ref="W1150:W1151"/>
    <mergeCell ref="I1146:I1147"/>
    <mergeCell ref="G1150:G1151"/>
    <mergeCell ref="F1164:F1165"/>
    <mergeCell ref="H1164:H1165"/>
    <mergeCell ref="F1162:F1163"/>
    <mergeCell ref="R1164:R1165"/>
    <mergeCell ref="S1164:S1165"/>
    <mergeCell ref="F1166:F1167"/>
    <mergeCell ref="I1164:I1165"/>
    <mergeCell ref="J1164:J1165"/>
    <mergeCell ref="E1162:E1163"/>
    <mergeCell ref="AZ1164:AZ1165"/>
    <mergeCell ref="AO1162:AO1163"/>
    <mergeCell ref="AY1156:AY1157"/>
    <mergeCell ref="AY1162:AY1163"/>
    <mergeCell ref="J1162:J1163"/>
    <mergeCell ref="AZ1156:AZ1157"/>
    <mergeCell ref="S1156:S1157"/>
    <mergeCell ref="G1160:G1161"/>
    <mergeCell ref="N1158:N1159"/>
    <mergeCell ref="O1158:O1159"/>
    <mergeCell ref="H1166:H1167"/>
    <mergeCell ref="AY1164:AY1165"/>
    <mergeCell ref="G1164:G1165"/>
    <mergeCell ref="E1158:E1159"/>
    <mergeCell ref="F1158:F1159"/>
    <mergeCell ref="G1156:G1157"/>
    <mergeCell ref="E1156:E1157"/>
    <mergeCell ref="R1156:R1157"/>
    <mergeCell ref="R1166:R1167"/>
    <mergeCell ref="O1166:O1167"/>
    <mergeCell ref="AZ1162:AZ1163"/>
    <mergeCell ref="N1164:N1165"/>
    <mergeCell ref="Q1158:Q1159"/>
    <mergeCell ref="R1158:R1159"/>
    <mergeCell ref="M1160:M1161"/>
    <mergeCell ref="N1160:N1161"/>
    <mergeCell ref="K1158:K1159"/>
    <mergeCell ref="M1158:M1159"/>
    <mergeCell ref="E1166:E1167"/>
    <mergeCell ref="F1156:F1157"/>
    <mergeCell ref="H1156:H1157"/>
    <mergeCell ref="I1156:I1157"/>
    <mergeCell ref="S1160:S1161"/>
    <mergeCell ref="J1156:J1157"/>
    <mergeCell ref="K1156:K1157"/>
    <mergeCell ref="L1156:L1157"/>
    <mergeCell ref="M1156:M1157"/>
    <mergeCell ref="R1160:R1161"/>
    <mergeCell ref="N1156:N1157"/>
    <mergeCell ref="G1158:G1159"/>
    <mergeCell ref="E1160:E1161"/>
    <mergeCell ref="I1160:I1161"/>
    <mergeCell ref="G1162:G1163"/>
    <mergeCell ref="K1160:K1161"/>
    <mergeCell ref="Q1166:Q1167"/>
    <mergeCell ref="M1164:M1165"/>
    <mergeCell ref="I1166:I1167"/>
    <mergeCell ref="F1160:F1161"/>
    <mergeCell ref="J1144:J1145"/>
    <mergeCell ref="K1144:K1145"/>
    <mergeCell ref="L1144:L1145"/>
    <mergeCell ref="M1144:M1145"/>
    <mergeCell ref="N1144:N1145"/>
    <mergeCell ref="O1144:O1145"/>
    <mergeCell ref="N1140:N1141"/>
    <mergeCell ref="O1140:O1141"/>
    <mergeCell ref="E1146:E1147"/>
    <mergeCell ref="R1142:R1143"/>
    <mergeCell ref="S1142:S1143"/>
    <mergeCell ref="AX1142:AX1143"/>
    <mergeCell ref="AY1142:AY1143"/>
    <mergeCell ref="F1146:F1147"/>
    <mergeCell ref="J1148:J1149"/>
    <mergeCell ref="M1146:M1147"/>
    <mergeCell ref="E1148:E1149"/>
    <mergeCell ref="Q1148:Q1149"/>
    <mergeCell ref="AZ1154:AZ1155"/>
    <mergeCell ref="L1146:L1147"/>
    <mergeCell ref="G1146:G1147"/>
    <mergeCell ref="AE1150:AE1151"/>
    <mergeCell ref="G1142:G1143"/>
    <mergeCell ref="E1142:E1143"/>
    <mergeCell ref="F1142:F1143"/>
    <mergeCell ref="E1154:E1155"/>
    <mergeCell ref="F1154:F1155"/>
    <mergeCell ref="AY1154:AY1155"/>
    <mergeCell ref="AT1150:AT1151"/>
    <mergeCell ref="U1150:U1151"/>
    <mergeCell ref="M1154:M1155"/>
    <mergeCell ref="N1154:N1155"/>
    <mergeCell ref="AR1150:AR1151"/>
    <mergeCell ref="AZ1152:AZ1153"/>
    <mergeCell ref="F1150:F1151"/>
    <mergeCell ref="AZ1150:AZ1151"/>
    <mergeCell ref="G1154:G1155"/>
    <mergeCell ref="I1150:I1151"/>
    <mergeCell ref="H1154:H1155"/>
    <mergeCell ref="I1154:I1155"/>
    <mergeCell ref="J1154:J1155"/>
    <mergeCell ref="K1154:K1155"/>
    <mergeCell ref="L1154:L1155"/>
    <mergeCell ref="Q1154:Q1155"/>
    <mergeCell ref="R1154:R1155"/>
    <mergeCell ref="E1152:E1153"/>
    <mergeCell ref="F1148:F1149"/>
    <mergeCell ref="E1150:E1151"/>
    <mergeCell ref="G1148:G1149"/>
    <mergeCell ref="O1150:O1151"/>
    <mergeCell ref="P1150:P1151"/>
    <mergeCell ref="M1152:M1153"/>
    <mergeCell ref="E1144:E1145"/>
    <mergeCell ref="F1144:F1145"/>
    <mergeCell ref="R1148:R1149"/>
    <mergeCell ref="N1152:N1153"/>
    <mergeCell ref="O1152:O1153"/>
    <mergeCell ref="AK1150:AK1151"/>
    <mergeCell ref="T1150:T1151"/>
    <mergeCell ref="X1150:X1151"/>
    <mergeCell ref="Y1150:Y1151"/>
    <mergeCell ref="Z1150:Z1151"/>
    <mergeCell ref="H1142:H1143"/>
    <mergeCell ref="I1142:I1143"/>
    <mergeCell ref="H1160:H1161"/>
    <mergeCell ref="CX1162:CX1163"/>
    <mergeCell ref="DJ1162:DJ1163"/>
    <mergeCell ref="ET1160:ET1161"/>
    <mergeCell ref="ET1162:ET1163"/>
    <mergeCell ref="ER1162:ER1163"/>
    <mergeCell ref="Q1160:Q1161"/>
    <mergeCell ref="O1160:O1161"/>
    <mergeCell ref="CG1152:CG1153"/>
    <mergeCell ref="CG1156:CG1157"/>
    <mergeCell ref="BD1162:BD1163"/>
    <mergeCell ref="EJ1162:EJ1163"/>
    <mergeCell ref="BN1162:BN1163"/>
    <mergeCell ref="BZ1162:BZ1163"/>
    <mergeCell ref="CA1162:CA1163"/>
    <mergeCell ref="CB1162:CB1163"/>
    <mergeCell ref="CF1158:CF1159"/>
    <mergeCell ref="BP1150:BP1151"/>
    <mergeCell ref="CX1150:CX1151"/>
    <mergeCell ref="CY1150:CY1151"/>
    <mergeCell ref="DF1150:DF1151"/>
    <mergeCell ref="DO1152:DO1153"/>
    <mergeCell ref="DP1152:DP1153"/>
    <mergeCell ref="DP1160:DP1161"/>
    <mergeCell ref="CO1150:CO1151"/>
    <mergeCell ref="CF1160:CF1161"/>
    <mergeCell ref="DR1150:DR1151"/>
    <mergeCell ref="BS1150:BS1151"/>
    <mergeCell ref="DN1158:DN1159"/>
    <mergeCell ref="EO1150:EO1151"/>
    <mergeCell ref="CT1150:CT1151"/>
    <mergeCell ref="CE1150:CE1151"/>
    <mergeCell ref="L1150:L1151"/>
    <mergeCell ref="J1160:J1161"/>
    <mergeCell ref="H1158:H1159"/>
    <mergeCell ref="I1158:I1159"/>
    <mergeCell ref="J1158:J1159"/>
    <mergeCell ref="Q1156:Q1157"/>
    <mergeCell ref="DW1150:DW1151"/>
    <mergeCell ref="I1162:I1163"/>
    <mergeCell ref="AX1160:AX1161"/>
    <mergeCell ref="ET1154:ET1155"/>
    <mergeCell ref="CC1150:CC1151"/>
    <mergeCell ref="O1156:O1157"/>
    <mergeCell ref="CP1162:CP1163"/>
    <mergeCell ref="CK1162:CK1163"/>
    <mergeCell ref="CJ1162:CJ1163"/>
    <mergeCell ref="CI1162:CI1163"/>
    <mergeCell ref="CG1150:CG1151"/>
    <mergeCell ref="EH1162:EH1163"/>
    <mergeCell ref="DP1156:DP1157"/>
    <mergeCell ref="DO1154:DO1155"/>
    <mergeCell ref="EA1162:EA1163"/>
    <mergeCell ref="EB1162:EB1163"/>
    <mergeCell ref="EC1162:EC1163"/>
    <mergeCell ref="CH1156:CH1157"/>
    <mergeCell ref="S1154:S1155"/>
    <mergeCell ref="CS1150:CS1151"/>
    <mergeCell ref="CF1154:CF1155"/>
    <mergeCell ref="DN1156:DN1157"/>
    <mergeCell ref="AH1150:AH1151"/>
    <mergeCell ref="AN1150:AN1151"/>
    <mergeCell ref="AO1150:AO1151"/>
    <mergeCell ref="EI1150:EI1151"/>
    <mergeCell ref="HJ1148:HJ1149"/>
    <mergeCell ref="GC1142:GC1143"/>
    <mergeCell ref="R1144:R1145"/>
    <mergeCell ref="AA1150:AA1151"/>
    <mergeCell ref="GN1150:GN1151"/>
    <mergeCell ref="AI1150:AI1151"/>
    <mergeCell ref="AY1150:AY1151"/>
    <mergeCell ref="BV1150:BV1151"/>
    <mergeCell ref="BW1150:BW1151"/>
    <mergeCell ref="GB1148:GB1149"/>
    <mergeCell ref="GC1148:GC1149"/>
    <mergeCell ref="AB1162:AB1163"/>
    <mergeCell ref="AC1162:AC1163"/>
    <mergeCell ref="AD1162:AD1163"/>
    <mergeCell ref="BC1150:BC1151"/>
    <mergeCell ref="BJ1150:BJ1151"/>
    <mergeCell ref="GD1162:GD1163"/>
    <mergeCell ref="HG1162:HG1163"/>
    <mergeCell ref="GA1162:GA1163"/>
    <mergeCell ref="FB1162:FB1163"/>
    <mergeCell ref="FC1162:FC1163"/>
    <mergeCell ref="Z1162:Z1163"/>
    <mergeCell ref="AA1162:AA1163"/>
    <mergeCell ref="Y1162:Y1163"/>
    <mergeCell ref="AH1162:AH1163"/>
    <mergeCell ref="AJ1162:AJ1163"/>
    <mergeCell ref="AK1162:AK1163"/>
    <mergeCell ref="EU1160:EU1161"/>
    <mergeCell ref="EU1156:EU1157"/>
    <mergeCell ref="DZ1150:DZ1151"/>
    <mergeCell ref="EG1150:EG1151"/>
    <mergeCell ref="EH1150:EH1151"/>
    <mergeCell ref="DH1150:DH1151"/>
    <mergeCell ref="CZ1150:CZ1151"/>
    <mergeCell ref="CG1158:CG1159"/>
    <mergeCell ref="FK1162:FK1163"/>
    <mergeCell ref="FA1162:FA1163"/>
    <mergeCell ref="FI1162:FI1163"/>
    <mergeCell ref="FM1162:FM1163"/>
    <mergeCell ref="EY1162:EY1163"/>
    <mergeCell ref="EW1162:EW1163"/>
    <mergeCell ref="FE1162:FE1163"/>
    <mergeCell ref="CH1154:CH1155"/>
    <mergeCell ref="DN1160:DN1161"/>
    <mergeCell ref="CF1146:CF1147"/>
    <mergeCell ref="CG1146:CG1147"/>
    <mergeCell ref="R1152:R1153"/>
    <mergeCell ref="DP1142:DP1143"/>
    <mergeCell ref="BR1150:BR1151"/>
    <mergeCell ref="BQ1150:BQ1151"/>
    <mergeCell ref="AZ1144:AZ1145"/>
    <mergeCell ref="EQ1150:EQ1151"/>
    <mergeCell ref="CG1142:CG1143"/>
    <mergeCell ref="CH1142:CH1143"/>
    <mergeCell ref="DN1142:DN1143"/>
    <mergeCell ref="BD1150:BD1151"/>
    <mergeCell ref="S1146:S1147"/>
    <mergeCell ref="ES1162:ES1163"/>
    <mergeCell ref="EI1162:EI1163"/>
    <mergeCell ref="DV1162:DV1163"/>
    <mergeCell ref="DL1162:DL1163"/>
    <mergeCell ref="CQ1162:CQ1163"/>
    <mergeCell ref="EC1150:EC1151"/>
    <mergeCell ref="DJ1150:DJ1151"/>
    <mergeCell ref="HJ1140:HJ1141"/>
    <mergeCell ref="GA1140:GA1141"/>
    <mergeCell ref="HH1140:HH1141"/>
    <mergeCell ref="EB1150:EB1151"/>
    <mergeCell ref="HI1148:HI1149"/>
    <mergeCell ref="M1148:M1149"/>
    <mergeCell ref="N1148:N1149"/>
    <mergeCell ref="EU1146:EU1147"/>
    <mergeCell ref="DQ1150:DQ1151"/>
    <mergeCell ref="GM1150:GM1151"/>
    <mergeCell ref="FQ1150:FQ1151"/>
    <mergeCell ref="HE1150:HE1151"/>
    <mergeCell ref="HF1150:HF1151"/>
    <mergeCell ref="DN1146:DN1147"/>
    <mergeCell ref="BE1150:BE1151"/>
    <mergeCell ref="J1150:J1151"/>
    <mergeCell ref="HI1142:HI1143"/>
    <mergeCell ref="HJ1142:HJ1143"/>
    <mergeCell ref="GC1140:GC1141"/>
    <mergeCell ref="EA1150:EA1151"/>
    <mergeCell ref="EZ1150:EZ1151"/>
    <mergeCell ref="FA1150:FA1151"/>
    <mergeCell ref="FB1150:FB1151"/>
    <mergeCell ref="DO1148:DO1149"/>
    <mergeCell ref="DP1148:DP1149"/>
    <mergeCell ref="ES1148:ES1149"/>
    <mergeCell ref="FF1150:FF1151"/>
    <mergeCell ref="GA1150:GA1151"/>
    <mergeCell ref="FC1150:FC1151"/>
    <mergeCell ref="DG1150:DG1151"/>
    <mergeCell ref="EE1150:EE1151"/>
    <mergeCell ref="GV1150:GV1151"/>
    <mergeCell ref="GO1150:GO1151"/>
    <mergeCell ref="GP1150:GP1151"/>
    <mergeCell ref="GQ1150:GQ1151"/>
    <mergeCell ref="GG1150:GG1151"/>
    <mergeCell ref="GL1150:GL1151"/>
    <mergeCell ref="GH1150:GH1151"/>
    <mergeCell ref="GD1150:GD1151"/>
    <mergeCell ref="GE1150:GE1151"/>
    <mergeCell ref="DO1144:DO1145"/>
    <mergeCell ref="Q1140:Q1141"/>
    <mergeCell ref="N1142:N1143"/>
    <mergeCell ref="O1142:O1143"/>
    <mergeCell ref="S1150:S1151"/>
    <mergeCell ref="FL1150:FL1151"/>
    <mergeCell ref="GB1144:GB1145"/>
    <mergeCell ref="BX1150:BX1151"/>
    <mergeCell ref="BY1150:BY1151"/>
    <mergeCell ref="BL1150:BL1151"/>
    <mergeCell ref="CH1150:CH1151"/>
    <mergeCell ref="BN1150:BN1151"/>
    <mergeCell ref="CR1150:CR1151"/>
    <mergeCell ref="K1150:K1151"/>
    <mergeCell ref="K1148:K1149"/>
    <mergeCell ref="HB1150:HB1151"/>
    <mergeCell ref="HC1150:HC1151"/>
    <mergeCell ref="BM1150:BM1151"/>
    <mergeCell ref="AD1150:AD1151"/>
    <mergeCell ref="J1146:J1147"/>
    <mergeCell ref="K1146:K1147"/>
    <mergeCell ref="FE1150:FE1151"/>
    <mergeCell ref="CK1150:CK1151"/>
    <mergeCell ref="ET1142:ET1143"/>
    <mergeCell ref="F1136:F1137"/>
    <mergeCell ref="R1146:R1147"/>
    <mergeCell ref="R1140:R1141"/>
    <mergeCell ref="G1138:G1139"/>
    <mergeCell ref="H1144:H1145"/>
    <mergeCell ref="I1144:I1145"/>
    <mergeCell ref="DY1150:DY1151"/>
    <mergeCell ref="FU1150:FU1151"/>
    <mergeCell ref="FJ1150:FJ1151"/>
    <mergeCell ref="ET1148:ET1149"/>
    <mergeCell ref="EU1148:EU1149"/>
    <mergeCell ref="GA1148:GA1149"/>
    <mergeCell ref="ES1150:ES1151"/>
    <mergeCell ref="ED1150:ED1151"/>
    <mergeCell ref="EF1150:EF1151"/>
    <mergeCell ref="ER1150:ER1151"/>
    <mergeCell ref="EJ1150:EJ1151"/>
    <mergeCell ref="EV1150:EV1151"/>
    <mergeCell ref="AS1150:AS1151"/>
    <mergeCell ref="AV1150:AV1151"/>
    <mergeCell ref="HH1144:HH1145"/>
    <mergeCell ref="HI1144:HI1145"/>
    <mergeCell ref="G1140:G1141"/>
    <mergeCell ref="J1140:J1141"/>
    <mergeCell ref="K1140:K1141"/>
    <mergeCell ref="L1140:L1141"/>
    <mergeCell ref="M1140:M1141"/>
    <mergeCell ref="G1144:G1145"/>
    <mergeCell ref="CN1150:CN1151"/>
    <mergeCell ref="DK1150:DK1151"/>
    <mergeCell ref="CP1150:CP1151"/>
    <mergeCell ref="CQ1150:CQ1151"/>
    <mergeCell ref="F1140:F1141"/>
    <mergeCell ref="G1136:G1137"/>
    <mergeCell ref="ES1140:ES1141"/>
    <mergeCell ref="GB1138:GB1139"/>
    <mergeCell ref="H1140:H1141"/>
    <mergeCell ref="BO1150:BO1151"/>
    <mergeCell ref="BU1150:BU1151"/>
    <mergeCell ref="BZ1150:BZ1151"/>
    <mergeCell ref="CA1150:CA1151"/>
    <mergeCell ref="I1140:I1141"/>
    <mergeCell ref="N1146:N1147"/>
    <mergeCell ref="O1146:O1147"/>
    <mergeCell ref="Q1146:Q1147"/>
    <mergeCell ref="Q1142:Q1143"/>
    <mergeCell ref="J1138:J1139"/>
    <mergeCell ref="H1150:H1151"/>
    <mergeCell ref="K1138:K1139"/>
    <mergeCell ref="CG1138:CG1139"/>
    <mergeCell ref="H1148:H1149"/>
    <mergeCell ref="I1148:I1149"/>
    <mergeCell ref="L1138:L1139"/>
    <mergeCell ref="EU1142:EU1143"/>
    <mergeCell ref="DN1140:DN1141"/>
    <mergeCell ref="AZ1138:AZ1139"/>
    <mergeCell ref="H1138:H1139"/>
    <mergeCell ref="I1138:I1139"/>
    <mergeCell ref="M1150:M1151"/>
    <mergeCell ref="N1150:N1151"/>
    <mergeCell ref="DS1150:DS1151"/>
    <mergeCell ref="DT1150:DT1151"/>
    <mergeCell ref="AZ1146:AZ1147"/>
    <mergeCell ref="BH1150:BH1151"/>
    <mergeCell ref="HE1134:HE1135"/>
    <mergeCell ref="HF1134:HF1135"/>
    <mergeCell ref="HJ1144:HJ1145"/>
    <mergeCell ref="HJ1146:HJ1147"/>
    <mergeCell ref="CV1134:CV1135"/>
    <mergeCell ref="DS1134:DS1135"/>
    <mergeCell ref="T1134:T1135"/>
    <mergeCell ref="U1134:U1135"/>
    <mergeCell ref="V1134:V1135"/>
    <mergeCell ref="CP1134:CP1135"/>
    <mergeCell ref="CF1134:CF1135"/>
    <mergeCell ref="CA1134:CA1135"/>
    <mergeCell ref="CB1134:CB1135"/>
    <mergeCell ref="HH1134:HH1135"/>
    <mergeCell ref="IH1134:IH1135"/>
    <mergeCell ref="II1134:II1135"/>
    <mergeCell ref="IJ1134:IJ1135"/>
    <mergeCell ref="IN1134:IN1135"/>
    <mergeCell ref="IA1134:IA1135"/>
    <mergeCell ref="IB1134:IB1135"/>
    <mergeCell ref="CG1136:CG1137"/>
    <mergeCell ref="HJ1138:HJ1139"/>
    <mergeCell ref="ES1138:ES1139"/>
    <mergeCell ref="DP1140:DP1141"/>
    <mergeCell ref="DO1138:DO1139"/>
    <mergeCell ref="AJ1134:AJ1135"/>
    <mergeCell ref="BF1134:BF1135"/>
    <mergeCell ref="HH1146:HH1147"/>
    <mergeCell ref="DP1146:DP1147"/>
    <mergeCell ref="CY1134:CY1135"/>
    <mergeCell ref="DN1136:DN1137"/>
    <mergeCell ref="GC1136:GC1137"/>
    <mergeCell ref="GA1136:GA1137"/>
    <mergeCell ref="GA1138:GA1139"/>
    <mergeCell ref="HH1142:HH1143"/>
    <mergeCell ref="HH1136:HH1137"/>
    <mergeCell ref="GB1136:GB1137"/>
    <mergeCell ref="GM1134:GM1135"/>
    <mergeCell ref="HJ1136:HJ1137"/>
    <mergeCell ref="GB1146:GB1147"/>
    <mergeCell ref="GA1144:GA1145"/>
    <mergeCell ref="EU1144:EU1145"/>
    <mergeCell ref="ES1142:ES1143"/>
    <mergeCell ref="ES1146:ES1147"/>
    <mergeCell ref="GC1144:GC1145"/>
    <mergeCell ref="GC1146:GC1147"/>
    <mergeCell ref="GB1142:GB1143"/>
    <mergeCell ref="CH1146:CH1147"/>
    <mergeCell ref="GA1146:GA1147"/>
    <mergeCell ref="GA1142:GA1143"/>
    <mergeCell ref="GC1138:GC1139"/>
    <mergeCell ref="BI1134:BI1135"/>
    <mergeCell ref="HK1134:HK1135"/>
    <mergeCell ref="HM1134:HM1135"/>
    <mergeCell ref="CH1140:CH1141"/>
    <mergeCell ref="ET1140:ET1141"/>
    <mergeCell ref="EU1140:EU1141"/>
    <mergeCell ref="ET1138:ET1139"/>
    <mergeCell ref="DP1144:DP1145"/>
    <mergeCell ref="DO1146:DO1147"/>
    <mergeCell ref="DO1142:DO1143"/>
    <mergeCell ref="HB1134:HB1135"/>
    <mergeCell ref="BM1134:BM1135"/>
    <mergeCell ref="AX1146:AX1147"/>
    <mergeCell ref="MK1134:MK1135"/>
    <mergeCell ref="MI1134:MI1135"/>
    <mergeCell ref="E1136:E1137"/>
    <mergeCell ref="CH1136:CH1137"/>
    <mergeCell ref="B1136:B1137"/>
    <mergeCell ref="C1136:C1137"/>
    <mergeCell ref="A1146:A1147"/>
    <mergeCell ref="B1146:B1147"/>
    <mergeCell ref="C1146:C1147"/>
    <mergeCell ref="D1146:D1147"/>
    <mergeCell ref="ES1144:ES1145"/>
    <mergeCell ref="AZ1148:AZ1149"/>
    <mergeCell ref="AY1146:AY1147"/>
    <mergeCell ref="ET1146:ET1147"/>
    <mergeCell ref="DO1140:DO1141"/>
    <mergeCell ref="A1138:A1139"/>
    <mergeCell ref="HI1146:HI1147"/>
    <mergeCell ref="GW1134:GW1135"/>
    <mergeCell ref="EA1134:EA1135"/>
    <mergeCell ref="EB1134:EB1135"/>
    <mergeCell ref="EC1134:EC1135"/>
    <mergeCell ref="ED1134:ED1135"/>
    <mergeCell ref="DQ1134:DQ1135"/>
    <mergeCell ref="HD1134:HD1135"/>
    <mergeCell ref="FG1134:FG1135"/>
    <mergeCell ref="BE1134:BE1135"/>
    <mergeCell ref="GR1134:GR1135"/>
    <mergeCell ref="HI1134:HI1135"/>
    <mergeCell ref="GY1134:GY1135"/>
    <mergeCell ref="GZ1134:GZ1135"/>
    <mergeCell ref="DL1134:DL1135"/>
    <mergeCell ref="CW1134:CW1135"/>
    <mergeCell ref="E1138:E1139"/>
    <mergeCell ref="F1138:F1139"/>
    <mergeCell ref="HI1140:HI1141"/>
    <mergeCell ref="HH1148:HH1149"/>
    <mergeCell ref="GD1134:GD1135"/>
    <mergeCell ref="FB1134:FB1135"/>
    <mergeCell ref="FA1134:FA1135"/>
    <mergeCell ref="FW1134:FW1135"/>
    <mergeCell ref="GI1134:GI1135"/>
    <mergeCell ref="HA1134:HA1135"/>
    <mergeCell ref="GT1134:GT1135"/>
    <mergeCell ref="FF1134:FF1135"/>
    <mergeCell ref="EW1134:EW1135"/>
    <mergeCell ref="ER1134:ER1135"/>
    <mergeCell ref="ES1134:ES1135"/>
    <mergeCell ref="EU1136:EU1137"/>
    <mergeCell ref="ET1136:ET1137"/>
    <mergeCell ref="ES1136:ES1137"/>
    <mergeCell ref="AZ1136:AZ1137"/>
    <mergeCell ref="HI1136:HI1137"/>
    <mergeCell ref="ET1144:ET1145"/>
    <mergeCell ref="HC1134:HC1135"/>
    <mergeCell ref="CT1134:CT1135"/>
    <mergeCell ref="CU1134:CU1135"/>
    <mergeCell ref="HH1138:HH1139"/>
    <mergeCell ref="HI1138:HI1139"/>
    <mergeCell ref="H1146:H1147"/>
    <mergeCell ref="DN1148:DN1149"/>
    <mergeCell ref="E1140:E1141"/>
    <mergeCell ref="BR1134:BR1135"/>
    <mergeCell ref="MJ1134:MJ1135"/>
    <mergeCell ref="CF1138:CF1139"/>
    <mergeCell ref="HI1128:HI1129"/>
    <mergeCell ref="HH1126:HH1127"/>
    <mergeCell ref="HI1126:HI1127"/>
    <mergeCell ref="F1132:F1133"/>
    <mergeCell ref="ES1132:ES1133"/>
    <mergeCell ref="N1132:N1133"/>
    <mergeCell ref="K1132:K1133"/>
    <mergeCell ref="L1132:L1133"/>
    <mergeCell ref="M1132:M1133"/>
    <mergeCell ref="G1134:G1135"/>
    <mergeCell ref="ML1134:ML1135"/>
    <mergeCell ref="KM1134:KM1135"/>
    <mergeCell ref="KN1134:KN1135"/>
    <mergeCell ref="KO1134:KO1135"/>
    <mergeCell ref="KP1134:KP1135"/>
    <mergeCell ref="KQ1134:KQ1135"/>
    <mergeCell ref="KR1134:KR1135"/>
    <mergeCell ref="KS1134:KS1135"/>
    <mergeCell ref="KT1134:KT1135"/>
    <mergeCell ref="KU1134:KU1135"/>
    <mergeCell ref="KV1134:KV1135"/>
    <mergeCell ref="KW1134:KW1135"/>
    <mergeCell ref="KX1134:KX1135"/>
    <mergeCell ref="KY1134:KY1135"/>
    <mergeCell ref="KZ1134:KZ1135"/>
    <mergeCell ref="LA1134:LA1135"/>
    <mergeCell ref="LB1134:LB1135"/>
    <mergeCell ref="LC1134:LC1135"/>
    <mergeCell ref="LD1134:LD1135"/>
    <mergeCell ref="LE1134:LE1135"/>
    <mergeCell ref="LF1134:LF1135"/>
    <mergeCell ref="LG1134:LG1135"/>
    <mergeCell ref="LH1134:LH1135"/>
    <mergeCell ref="LI1134:LI1135"/>
    <mergeCell ref="LJ1134:LJ1135"/>
    <mergeCell ref="LK1134:LK1135"/>
    <mergeCell ref="LL1134:LL1135"/>
    <mergeCell ref="LM1134:LM1135"/>
    <mergeCell ref="LN1134:LN1135"/>
    <mergeCell ref="LO1134:LO1135"/>
    <mergeCell ref="LP1134:LP1135"/>
    <mergeCell ref="LQ1134:LQ1135"/>
    <mergeCell ref="LR1134:LR1135"/>
    <mergeCell ref="MC1134:MC1135"/>
    <mergeCell ref="MD1134:MD1135"/>
    <mergeCell ref="ME1134:ME1135"/>
    <mergeCell ref="MF1134:MF1135"/>
    <mergeCell ref="HG1134:HG1135"/>
    <mergeCell ref="HT1134:HT1135"/>
    <mergeCell ref="HU1134:HU1135"/>
    <mergeCell ref="KJ1134:KJ1135"/>
    <mergeCell ref="GN1134:GN1135"/>
    <mergeCell ref="O1134:O1135"/>
    <mergeCell ref="MH1134:MH1135"/>
    <mergeCell ref="LX1134:LX1135"/>
    <mergeCell ref="IF1134:IF1135"/>
    <mergeCell ref="GS1134:GS1135"/>
    <mergeCell ref="BQ1134:BQ1135"/>
    <mergeCell ref="CH1132:CH1133"/>
    <mergeCell ref="LZ1134:LZ1135"/>
    <mergeCell ref="AP1134:AP1135"/>
    <mergeCell ref="AX1134:AX1135"/>
    <mergeCell ref="HL1134:HL1135"/>
    <mergeCell ref="AI1134:AI1135"/>
    <mergeCell ref="S1134:S1135"/>
    <mergeCell ref="L1134:L1135"/>
    <mergeCell ref="I1134:I1135"/>
    <mergeCell ref="J1134:J1135"/>
    <mergeCell ref="K1134:K1135"/>
    <mergeCell ref="GH1134:GH1135"/>
    <mergeCell ref="CC1134:CC1135"/>
    <mergeCell ref="CR1134:CR1135"/>
    <mergeCell ref="DV1134:DV1135"/>
    <mergeCell ref="O1122:O1123"/>
    <mergeCell ref="FQ1134:FQ1135"/>
    <mergeCell ref="FU1134:FU1135"/>
    <mergeCell ref="EZ1134:EZ1135"/>
    <mergeCell ref="FC1134:FC1135"/>
    <mergeCell ref="ET1134:ET1135"/>
    <mergeCell ref="EU1134:EU1135"/>
    <mergeCell ref="EE1134:EE1135"/>
    <mergeCell ref="DP1134:DP1135"/>
    <mergeCell ref="DM1134:DM1135"/>
    <mergeCell ref="ES1126:ES1127"/>
    <mergeCell ref="DR1134:DR1135"/>
    <mergeCell ref="DO1132:DO1133"/>
    <mergeCell ref="DO1124:DO1125"/>
    <mergeCell ref="DN1126:DN1127"/>
    <mergeCell ref="DN1128:DN1129"/>
    <mergeCell ref="EP1134:EP1135"/>
    <mergeCell ref="EI1134:EI1135"/>
    <mergeCell ref="EQ1134:EQ1135"/>
    <mergeCell ref="BV1134:BV1135"/>
    <mergeCell ref="BS1134:BS1135"/>
    <mergeCell ref="GF1134:GF1135"/>
    <mergeCell ref="M1126:M1127"/>
    <mergeCell ref="S1124:S1125"/>
    <mergeCell ref="L1122:L1123"/>
    <mergeCell ref="M1122:M1123"/>
    <mergeCell ref="N1122:N1123"/>
    <mergeCell ref="CG1122:CG1123"/>
    <mergeCell ref="M1130:M1131"/>
    <mergeCell ref="I1130:I1131"/>
    <mergeCell ref="J1130:J1131"/>
    <mergeCell ref="K1130:K1131"/>
    <mergeCell ref="L1130:L1131"/>
    <mergeCell ref="CH1134:CH1135"/>
    <mergeCell ref="AZ1126:AZ1127"/>
    <mergeCell ref="AZ1128:AZ1129"/>
    <mergeCell ref="BA1134:BA1135"/>
    <mergeCell ref="AG1134:AG1135"/>
    <mergeCell ref="AX1128:AX1129"/>
    <mergeCell ref="O1130:O1131"/>
    <mergeCell ref="Q1130:Q1131"/>
    <mergeCell ref="H1136:H1137"/>
    <mergeCell ref="CG1134:CG1135"/>
    <mergeCell ref="GJ1134:GJ1135"/>
    <mergeCell ref="EJ1134:EJ1135"/>
    <mergeCell ref="H1134:H1135"/>
    <mergeCell ref="CL1134:CL1135"/>
    <mergeCell ref="BB1134:BB1135"/>
    <mergeCell ref="CG1130:CG1131"/>
    <mergeCell ref="CF1132:CF1133"/>
    <mergeCell ref="I1122:I1123"/>
    <mergeCell ref="DO1126:DO1127"/>
    <mergeCell ref="L1126:L1127"/>
    <mergeCell ref="CG1126:CG1127"/>
    <mergeCell ref="L1124:L1125"/>
    <mergeCell ref="I1128:I1129"/>
    <mergeCell ref="J1128:J1129"/>
    <mergeCell ref="Q1128:Q1129"/>
    <mergeCell ref="O1124:O1125"/>
    <mergeCell ref="DA1134:DA1135"/>
    <mergeCell ref="DH1134:DH1135"/>
    <mergeCell ref="DD1134:DD1135"/>
    <mergeCell ref="CG1124:CG1125"/>
    <mergeCell ref="CH1126:CH1127"/>
    <mergeCell ref="H1132:H1133"/>
    <mergeCell ref="I1132:I1133"/>
    <mergeCell ref="J1132:J1133"/>
    <mergeCell ref="H1126:H1127"/>
    <mergeCell ref="I1126:I1127"/>
    <mergeCell ref="BU1134:BU1135"/>
    <mergeCell ref="BY1134:BY1135"/>
    <mergeCell ref="CO1134:CO1135"/>
    <mergeCell ref="BH1134:BH1135"/>
    <mergeCell ref="CF1124:CF1125"/>
    <mergeCell ref="AY1134:AY1135"/>
    <mergeCell ref="AZ1134:AZ1135"/>
    <mergeCell ref="CK1134:CK1135"/>
    <mergeCell ref="R1132:R1133"/>
    <mergeCell ref="R1130:R1131"/>
    <mergeCell ref="P1134:P1135"/>
    <mergeCell ref="Q1134:Q1135"/>
    <mergeCell ref="CF1128:CF1129"/>
    <mergeCell ref="BX1134:BX1135"/>
    <mergeCell ref="CH1124:CH1125"/>
    <mergeCell ref="GE1134:GE1135"/>
    <mergeCell ref="GC1126:GC1127"/>
    <mergeCell ref="AY1130:AY1131"/>
    <mergeCell ref="AX1130:AX1131"/>
    <mergeCell ref="AL1134:AL1135"/>
    <mergeCell ref="BG1134:BG1135"/>
    <mergeCell ref="AX1132:AX1133"/>
    <mergeCell ref="AY1132:AY1133"/>
    <mergeCell ref="FI1134:FI1135"/>
    <mergeCell ref="FZ1134:FZ1135"/>
    <mergeCell ref="FR1134:FR1135"/>
    <mergeCell ref="FX1134:FX1135"/>
    <mergeCell ref="FY1134:FY1135"/>
    <mergeCell ref="CX1134:CX1135"/>
    <mergeCell ref="GB1124:GB1125"/>
    <mergeCell ref="ES1128:ES1129"/>
    <mergeCell ref="HI1132:HI1133"/>
    <mergeCell ref="GV1134:GV1135"/>
    <mergeCell ref="DY1134:DY1135"/>
    <mergeCell ref="ET1126:ET1127"/>
    <mergeCell ref="H1122:H1123"/>
    <mergeCell ref="Q1126:Q1127"/>
    <mergeCell ref="GC1124:GC1125"/>
    <mergeCell ref="BL1134:BL1135"/>
    <mergeCell ref="E1126:E1127"/>
    <mergeCell ref="AX1126:AX1127"/>
    <mergeCell ref="CF1122:CF1123"/>
    <mergeCell ref="J1126:J1127"/>
    <mergeCell ref="K1126:K1127"/>
    <mergeCell ref="M1124:M1125"/>
    <mergeCell ref="N1124:N1125"/>
    <mergeCell ref="N1126:N1127"/>
    <mergeCell ref="CF1126:CF1127"/>
    <mergeCell ref="E1124:E1125"/>
    <mergeCell ref="F1124:F1125"/>
    <mergeCell ref="H1124:H1125"/>
    <mergeCell ref="I1124:I1125"/>
    <mergeCell ref="J1124:J1125"/>
    <mergeCell ref="K1124:K1125"/>
    <mergeCell ref="K1128:K1129"/>
    <mergeCell ref="L1128:L1129"/>
    <mergeCell ref="M1128:M1129"/>
    <mergeCell ref="O1126:O1127"/>
    <mergeCell ref="AZ1122:AZ1123"/>
    <mergeCell ref="N1128:N1129"/>
    <mergeCell ref="O1128:O1129"/>
    <mergeCell ref="E1130:E1131"/>
    <mergeCell ref="F1130:F1131"/>
    <mergeCell ref="AA1134:AA1135"/>
    <mergeCell ref="AB1134:AB1135"/>
    <mergeCell ref="AC1134:AC1135"/>
    <mergeCell ref="AD1134:AD1135"/>
    <mergeCell ref="AM1134:AM1135"/>
    <mergeCell ref="AE1134:AE1135"/>
    <mergeCell ref="AF1134:AF1135"/>
    <mergeCell ref="AR1134:AR1135"/>
    <mergeCell ref="AS1134:AS1135"/>
    <mergeCell ref="G1132:G1133"/>
    <mergeCell ref="G1130:G1131"/>
    <mergeCell ref="E1134:E1135"/>
    <mergeCell ref="F1134:F1135"/>
    <mergeCell ref="X1134:X1135"/>
    <mergeCell ref="BD1134:BD1135"/>
    <mergeCell ref="E1132:E1133"/>
    <mergeCell ref="W1134:W1135"/>
    <mergeCell ref="BT1134:BT1135"/>
    <mergeCell ref="AX1124:AX1125"/>
    <mergeCell ref="BK1134:BK1135"/>
    <mergeCell ref="F1128:F1129"/>
    <mergeCell ref="G1124:G1125"/>
    <mergeCell ref="BN1134:BN1135"/>
    <mergeCell ref="BO1134:BO1135"/>
    <mergeCell ref="E1128:E1129"/>
    <mergeCell ref="E1122:E1123"/>
    <mergeCell ref="G1126:G1127"/>
    <mergeCell ref="G1128:G1129"/>
    <mergeCell ref="F1122:F1123"/>
    <mergeCell ref="F1126:F1127"/>
    <mergeCell ref="BC1134:BC1135"/>
    <mergeCell ref="H1130:H1131"/>
    <mergeCell ref="HJ1132:HJ1133"/>
    <mergeCell ref="HH1130:HH1131"/>
    <mergeCell ref="HJ1130:HJ1131"/>
    <mergeCell ref="ET1128:ET1129"/>
    <mergeCell ref="EU1128:EU1129"/>
    <mergeCell ref="ET1130:ET1131"/>
    <mergeCell ref="GB1134:GB1135"/>
    <mergeCell ref="DG1134:DG1135"/>
    <mergeCell ref="DN1134:DN1135"/>
    <mergeCell ref="CH1130:CH1131"/>
    <mergeCell ref="CS1134:CS1135"/>
    <mergeCell ref="BJ1134:BJ1135"/>
    <mergeCell ref="CZ1134:CZ1135"/>
    <mergeCell ref="DJ1134:DJ1135"/>
    <mergeCell ref="DK1134:DK1135"/>
    <mergeCell ref="GA1132:GA1133"/>
    <mergeCell ref="DU1134:DU1135"/>
    <mergeCell ref="DO1128:DO1129"/>
    <mergeCell ref="DP1126:DP1127"/>
    <mergeCell ref="GB1128:GB1129"/>
    <mergeCell ref="DC1134:DC1135"/>
    <mergeCell ref="GC1132:GC1133"/>
    <mergeCell ref="EU1130:EU1131"/>
    <mergeCell ref="EU1132:EU1133"/>
    <mergeCell ref="CQ1134:CQ1135"/>
    <mergeCell ref="GX1134:GX1135"/>
    <mergeCell ref="GP1134:GP1135"/>
    <mergeCell ref="GA1126:GA1127"/>
    <mergeCell ref="CF1130:CF1131"/>
    <mergeCell ref="FE1134:FE1135"/>
    <mergeCell ref="FD1134:FD1135"/>
    <mergeCell ref="GK1134:GK1135"/>
    <mergeCell ref="FH1134:FH1135"/>
    <mergeCell ref="GQ1134:GQ1135"/>
    <mergeCell ref="DB1134:DB1135"/>
    <mergeCell ref="GC1130:GC1131"/>
    <mergeCell ref="GC1128:GC1129"/>
    <mergeCell ref="CI1134:CI1135"/>
    <mergeCell ref="FJ1134:FJ1135"/>
    <mergeCell ref="FK1134:FK1135"/>
    <mergeCell ref="FL1134:FL1135"/>
    <mergeCell ref="FM1134:FM1135"/>
    <mergeCell ref="CJ1134:CJ1135"/>
    <mergeCell ref="CN1134:CN1135"/>
    <mergeCell ref="CM1134:CM1135"/>
    <mergeCell ref="DE1134:DE1135"/>
    <mergeCell ref="CG1128:CG1129"/>
    <mergeCell ref="CG1132:CG1133"/>
    <mergeCell ref="DF1134:DF1135"/>
    <mergeCell ref="CD1134:CD1135"/>
    <mergeCell ref="BW1134:BW1135"/>
    <mergeCell ref="BP1134:BP1135"/>
    <mergeCell ref="CE1134:CE1135"/>
    <mergeCell ref="BZ1134:BZ1135"/>
    <mergeCell ref="FO1134:FO1135"/>
    <mergeCell ref="FP1134:FP1135"/>
    <mergeCell ref="GB1130:GB1131"/>
    <mergeCell ref="GB1132:GB1133"/>
    <mergeCell ref="DZ1134:DZ1135"/>
    <mergeCell ref="DT1134:DT1135"/>
    <mergeCell ref="DO1130:DO1131"/>
    <mergeCell ref="DP1130:DP1131"/>
    <mergeCell ref="ET1132:ET1133"/>
    <mergeCell ref="ES1130:ES1131"/>
    <mergeCell ref="GF1120:GF1121"/>
    <mergeCell ref="GR1120:GR1121"/>
    <mergeCell ref="GP1120:GP1121"/>
    <mergeCell ref="DZ1120:DZ1121"/>
    <mergeCell ref="FJ1120:FJ1121"/>
    <mergeCell ref="CZ1120:CZ1121"/>
    <mergeCell ref="CI1120:CI1121"/>
    <mergeCell ref="GA1124:GA1125"/>
    <mergeCell ref="GU1134:GU1135"/>
    <mergeCell ref="GO1134:GO1135"/>
    <mergeCell ref="ET1122:ET1123"/>
    <mergeCell ref="HJ1134:HJ1135"/>
    <mergeCell ref="HH1124:HH1125"/>
    <mergeCell ref="HH1122:HH1123"/>
    <mergeCell ref="GW1120:GW1121"/>
    <mergeCell ref="GG1120:GG1121"/>
    <mergeCell ref="GH1120:GH1121"/>
    <mergeCell ref="FE1120:FE1121"/>
    <mergeCell ref="HH1120:HH1121"/>
    <mergeCell ref="GX1120:GX1121"/>
    <mergeCell ref="GY1120:GY1121"/>
    <mergeCell ref="HF1120:HF1121"/>
    <mergeCell ref="HG1120:HG1121"/>
    <mergeCell ref="HE1120:HE1121"/>
    <mergeCell ref="DR1120:DR1121"/>
    <mergeCell ref="EU1120:EU1121"/>
    <mergeCell ref="CQ1120:CQ1121"/>
    <mergeCell ref="GE1120:GE1121"/>
    <mergeCell ref="ED1120:ED1121"/>
    <mergeCell ref="GL1134:GL1135"/>
    <mergeCell ref="FT1134:FT1135"/>
    <mergeCell ref="DI1134:DI1135"/>
    <mergeCell ref="GG1134:GG1135"/>
    <mergeCell ref="GC1122:GC1123"/>
    <mergeCell ref="GC1134:GC1135"/>
    <mergeCell ref="EX1134:EX1135"/>
    <mergeCell ref="EY1134:EY1135"/>
    <mergeCell ref="FV1134:FV1135"/>
    <mergeCell ref="EM1134:EM1135"/>
    <mergeCell ref="EN1134:EN1135"/>
    <mergeCell ref="DD1120:DD1121"/>
    <mergeCell ref="GQ1120:GQ1121"/>
    <mergeCell ref="ES1120:ES1121"/>
    <mergeCell ref="FK1120:FK1121"/>
    <mergeCell ref="FA1120:FA1121"/>
    <mergeCell ref="EZ1120:EZ1121"/>
    <mergeCell ref="DO1122:DO1123"/>
    <mergeCell ref="DP1122:DP1123"/>
    <mergeCell ref="FN1134:FN1135"/>
    <mergeCell ref="DQ1120:DQ1121"/>
    <mergeCell ref="HJ1122:HJ1123"/>
    <mergeCell ref="HJ1128:HJ1129"/>
    <mergeCell ref="HI1130:HI1131"/>
    <mergeCell ref="HI1124:HI1125"/>
    <mergeCell ref="HJ1124:HJ1125"/>
    <mergeCell ref="HI1122:HI1123"/>
    <mergeCell ref="GB1126:GB1127"/>
    <mergeCell ref="GA1130:GA1131"/>
    <mergeCell ref="DW1134:DW1135"/>
    <mergeCell ref="DX1134:DX1135"/>
    <mergeCell ref="DN1130:DN1131"/>
    <mergeCell ref="HH1132:HH1133"/>
    <mergeCell ref="HH1128:HH1129"/>
    <mergeCell ref="HJ1126:HJ1127"/>
    <mergeCell ref="ML1120:ML1121"/>
    <mergeCell ref="KM1120:KM1121"/>
    <mergeCell ref="KN1120:KN1121"/>
    <mergeCell ref="KO1120:KO1121"/>
    <mergeCell ref="KP1120:KP1121"/>
    <mergeCell ref="KQ1120:KQ1121"/>
    <mergeCell ref="KR1120:KR1121"/>
    <mergeCell ref="KS1120:KS1121"/>
    <mergeCell ref="KT1120:KT1121"/>
    <mergeCell ref="KU1120:KU1121"/>
    <mergeCell ref="KV1120:KV1121"/>
    <mergeCell ref="KW1120:KW1121"/>
    <mergeCell ref="KX1120:KX1121"/>
    <mergeCell ref="KY1120:KY1121"/>
    <mergeCell ref="KZ1120:KZ1121"/>
    <mergeCell ref="LA1120:LA1121"/>
    <mergeCell ref="LB1120:LB1121"/>
    <mergeCell ref="LC1120:LC1121"/>
    <mergeCell ref="LD1120:LD1121"/>
    <mergeCell ref="LE1120:LE1121"/>
    <mergeCell ref="LF1120:LF1121"/>
    <mergeCell ref="LG1120:LG1121"/>
    <mergeCell ref="LH1120:LH1121"/>
    <mergeCell ref="LI1120:LI1121"/>
    <mergeCell ref="LJ1120:LJ1121"/>
    <mergeCell ref="LK1120:LK1121"/>
    <mergeCell ref="LL1120:LL1121"/>
    <mergeCell ref="LM1120:LM1121"/>
    <mergeCell ref="LN1120:LN1121"/>
    <mergeCell ref="LO1120:LO1121"/>
    <mergeCell ref="LP1120:LP1121"/>
    <mergeCell ref="LQ1120:LQ1121"/>
    <mergeCell ref="MK1120:MK1121"/>
    <mergeCell ref="ME1120:ME1121"/>
    <mergeCell ref="LZ1120:LZ1121"/>
    <mergeCell ref="MA1120:MA1121"/>
    <mergeCell ref="LW1120:LW1121"/>
    <mergeCell ref="LX1120:LX1121"/>
    <mergeCell ref="MB1120:MB1121"/>
    <mergeCell ref="E1112:E1113"/>
    <mergeCell ref="DN1118:DN1119"/>
    <mergeCell ref="F1118:F1119"/>
    <mergeCell ref="H1118:H1119"/>
    <mergeCell ref="DN1120:DN1121"/>
    <mergeCell ref="GB1120:GB1121"/>
    <mergeCell ref="GD1120:GD1121"/>
    <mergeCell ref="CP1120:CP1121"/>
    <mergeCell ref="EF1120:EF1121"/>
    <mergeCell ref="HA1120:HA1121"/>
    <mergeCell ref="HB1120:HB1121"/>
    <mergeCell ref="HC1120:HC1121"/>
    <mergeCell ref="GC1120:GC1121"/>
    <mergeCell ref="FU1120:FU1121"/>
    <mergeCell ref="FX1120:FX1121"/>
    <mergeCell ref="HD1120:HD1121"/>
    <mergeCell ref="IB1120:IB1121"/>
    <mergeCell ref="IL1120:IL1121"/>
    <mergeCell ref="AC1120:AC1121"/>
    <mergeCell ref="AD1120:AD1121"/>
    <mergeCell ref="K1118:K1119"/>
    <mergeCell ref="L1118:L1119"/>
    <mergeCell ref="M1118:M1119"/>
    <mergeCell ref="IR1118:IR1119"/>
    <mergeCell ref="IF1120:IF1121"/>
    <mergeCell ref="AJ1120:AJ1121"/>
    <mergeCell ref="E1120:E1121"/>
    <mergeCell ref="F1112:F1113"/>
    <mergeCell ref="DI1120:DI1121"/>
    <mergeCell ref="DJ1120:DJ1121"/>
    <mergeCell ref="DK1120:DK1121"/>
    <mergeCell ref="DL1120:DL1121"/>
    <mergeCell ref="EO1120:EO1121"/>
    <mergeCell ref="EP1120:EP1121"/>
    <mergeCell ref="DO1120:DO1121"/>
    <mergeCell ref="DH1120:DH1121"/>
    <mergeCell ref="E1114:E1115"/>
    <mergeCell ref="E1116:E1117"/>
    <mergeCell ref="HH1116:HH1117"/>
    <mergeCell ref="GK1120:GK1121"/>
    <mergeCell ref="GL1120:GL1121"/>
    <mergeCell ref="GM1120:GM1121"/>
    <mergeCell ref="FQ1120:FQ1121"/>
    <mergeCell ref="CN1120:CN1121"/>
    <mergeCell ref="GI1120:GI1121"/>
    <mergeCell ref="GJ1120:GJ1121"/>
    <mergeCell ref="IA1120:IA1121"/>
    <mergeCell ref="HR1120:HR1121"/>
    <mergeCell ref="HP1120:HP1121"/>
    <mergeCell ref="HQ1120:HQ1121"/>
    <mergeCell ref="GA1112:GA1113"/>
    <mergeCell ref="GN1120:GN1121"/>
    <mergeCell ref="Z1120:Z1121"/>
    <mergeCell ref="R1116:R1117"/>
    <mergeCell ref="HI1120:HI1121"/>
    <mergeCell ref="GS1120:GS1121"/>
    <mergeCell ref="GT1120:GT1121"/>
    <mergeCell ref="GU1120:GU1121"/>
    <mergeCell ref="GV1120:GV1121"/>
    <mergeCell ref="HJ1120:HJ1121"/>
    <mergeCell ref="HM1120:HM1121"/>
    <mergeCell ref="BO1120:BO1121"/>
    <mergeCell ref="BN1120:BN1121"/>
    <mergeCell ref="GO1120:GO1121"/>
    <mergeCell ref="E1108:E1109"/>
    <mergeCell ref="EA1120:EA1121"/>
    <mergeCell ref="K1120:K1121"/>
    <mergeCell ref="LR1120:LR1121"/>
    <mergeCell ref="LS1120:LS1121"/>
    <mergeCell ref="MF1120:MF1121"/>
    <mergeCell ref="MG1120:MG1121"/>
    <mergeCell ref="LY1120:LY1121"/>
    <mergeCell ref="MH1120:MH1121"/>
    <mergeCell ref="MI1120:MI1121"/>
    <mergeCell ref="MJ1120:MJ1121"/>
    <mergeCell ref="O1112:O1113"/>
    <mergeCell ref="Q1112:Q1113"/>
    <mergeCell ref="R1112:R1113"/>
    <mergeCell ref="S1112:S1113"/>
    <mergeCell ref="O1114:O1115"/>
    <mergeCell ref="I1116:I1117"/>
    <mergeCell ref="I1120:I1121"/>
    <mergeCell ref="J1120:J1121"/>
    <mergeCell ref="G1112:G1113"/>
    <mergeCell ref="F1114:F1115"/>
    <mergeCell ref="H1114:H1115"/>
    <mergeCell ref="EC1120:EC1121"/>
    <mergeCell ref="BG1120:BG1121"/>
    <mergeCell ref="CE1120:CE1121"/>
    <mergeCell ref="E1118:E1119"/>
    <mergeCell ref="ES1118:ES1119"/>
    <mergeCell ref="DO1112:DO1113"/>
    <mergeCell ref="DO1110:DO1111"/>
    <mergeCell ref="K1116:K1117"/>
    <mergeCell ref="EI1120:EI1121"/>
    <mergeCell ref="P1120:P1121"/>
    <mergeCell ref="J1112:J1113"/>
    <mergeCell ref="I1118:I1119"/>
    <mergeCell ref="HS1120:HS1121"/>
    <mergeCell ref="HK1120:HK1121"/>
    <mergeCell ref="IM1120:IM1121"/>
    <mergeCell ref="IN1120:IN1121"/>
    <mergeCell ref="CO1120:CO1121"/>
    <mergeCell ref="AL1120:AL1121"/>
    <mergeCell ref="AF1120:AF1121"/>
    <mergeCell ref="AX1116:AX1117"/>
    <mergeCell ref="Q1114:Q1115"/>
    <mergeCell ref="K1112:K1113"/>
    <mergeCell ref="Q1118:Q1119"/>
    <mergeCell ref="Y1120:Y1121"/>
    <mergeCell ref="AT1120:AT1121"/>
    <mergeCell ref="HL1120:HL1121"/>
    <mergeCell ref="I1108:I1109"/>
    <mergeCell ref="CH1108:CH1109"/>
    <mergeCell ref="F1110:F1111"/>
    <mergeCell ref="F1120:F1121"/>
    <mergeCell ref="H1120:H1121"/>
    <mergeCell ref="E1110:E1111"/>
    <mergeCell ref="HI1118:HI1119"/>
    <mergeCell ref="Q1116:Q1117"/>
    <mergeCell ref="CH1118:CH1119"/>
    <mergeCell ref="DN1108:DN1109"/>
    <mergeCell ref="MC1120:MC1121"/>
    <mergeCell ref="MD1120:MD1121"/>
    <mergeCell ref="L1120:L1121"/>
    <mergeCell ref="LT1120:LT1121"/>
    <mergeCell ref="LU1120:LU1121"/>
    <mergeCell ref="LV1120:LV1121"/>
    <mergeCell ref="F1108:F1109"/>
    <mergeCell ref="H1108:H1109"/>
    <mergeCell ref="BR1120:BR1121"/>
    <mergeCell ref="CK1120:CK1121"/>
    <mergeCell ref="BN1106:BN1107"/>
    <mergeCell ref="BL1106:BL1107"/>
    <mergeCell ref="BK1106:BK1107"/>
    <mergeCell ref="AX1108:AX1109"/>
    <mergeCell ref="DC1106:DC1107"/>
    <mergeCell ref="DZ1106:DZ1107"/>
    <mergeCell ref="DY1106:DY1107"/>
    <mergeCell ref="BC1120:BC1121"/>
    <mergeCell ref="AB1120:AB1121"/>
    <mergeCell ref="F1116:F1117"/>
    <mergeCell ref="O1118:O1119"/>
    <mergeCell ref="CG1110:CG1111"/>
    <mergeCell ref="J1110:J1111"/>
    <mergeCell ref="J1108:J1109"/>
    <mergeCell ref="G1118:G1119"/>
    <mergeCell ref="J1118:J1119"/>
    <mergeCell ref="J1114:J1115"/>
    <mergeCell ref="K1114:K1115"/>
    <mergeCell ref="M1112:M1113"/>
    <mergeCell ref="N1110:N1111"/>
    <mergeCell ref="R1120:R1121"/>
    <mergeCell ref="N1120:N1121"/>
    <mergeCell ref="O1120:O1121"/>
    <mergeCell ref="CW1120:CW1121"/>
    <mergeCell ref="DN1116:DN1117"/>
    <mergeCell ref="CQ1106:CQ1107"/>
    <mergeCell ref="DK1106:DK1107"/>
    <mergeCell ref="CF1108:CF1109"/>
    <mergeCell ref="CU1120:CU1121"/>
    <mergeCell ref="CV1120:CV1121"/>
    <mergeCell ref="DU1120:DU1121"/>
    <mergeCell ref="CF1112:CF1113"/>
    <mergeCell ref="AZ1112:AZ1113"/>
    <mergeCell ref="AZ1108:AZ1109"/>
    <mergeCell ref="BS1120:BS1121"/>
    <mergeCell ref="DU1106:DU1107"/>
    <mergeCell ref="AD1106:AD1107"/>
    <mergeCell ref="N1114:N1115"/>
    <mergeCell ref="CF1106:CF1107"/>
    <mergeCell ref="BI1120:BI1121"/>
    <mergeCell ref="BJ1120:BJ1121"/>
    <mergeCell ref="CX1120:CX1121"/>
    <mergeCell ref="CI1106:CI1107"/>
    <mergeCell ref="CG1118:CG1119"/>
    <mergeCell ref="CP1106:CP1107"/>
    <mergeCell ref="U1106:U1107"/>
    <mergeCell ref="V1106:V1107"/>
    <mergeCell ref="S1110:S1111"/>
    <mergeCell ref="Y1106:Y1107"/>
    <mergeCell ref="H1112:H1113"/>
    <mergeCell ref="I1112:I1113"/>
    <mergeCell ref="G1110:G1111"/>
    <mergeCell ref="G1108:G1109"/>
    <mergeCell ref="K1108:K1109"/>
    <mergeCell ref="M1120:M1121"/>
    <mergeCell ref="H1116:H1117"/>
    <mergeCell ref="J1116:J1117"/>
    <mergeCell ref="G1114:G1115"/>
    <mergeCell ref="H1110:H1111"/>
    <mergeCell ref="I1110:I1111"/>
    <mergeCell ref="GC1112:GC1113"/>
    <mergeCell ref="DF1106:DF1107"/>
    <mergeCell ref="CG1120:CG1121"/>
    <mergeCell ref="ES1116:ES1117"/>
    <mergeCell ref="ET1116:ET1117"/>
    <mergeCell ref="EU1116:EU1117"/>
    <mergeCell ref="CR1120:CR1121"/>
    <mergeCell ref="CS1120:CS1121"/>
    <mergeCell ref="EN1120:EN1121"/>
    <mergeCell ref="FM1106:FM1107"/>
    <mergeCell ref="FM1120:FM1121"/>
    <mergeCell ref="ES1108:ES1109"/>
    <mergeCell ref="ET1108:ET1109"/>
    <mergeCell ref="EJ1106:EJ1107"/>
    <mergeCell ref="GB1110:GB1111"/>
    <mergeCell ref="DN1112:DN1113"/>
    <mergeCell ref="FL1120:FL1121"/>
    <mergeCell ref="FT1120:FT1121"/>
    <mergeCell ref="DV1120:DV1121"/>
    <mergeCell ref="CF1116:CF1117"/>
    <mergeCell ref="CD1120:CD1121"/>
    <mergeCell ref="CF1114:CF1115"/>
    <mergeCell ref="FF1120:FF1121"/>
    <mergeCell ref="FN1120:FN1121"/>
    <mergeCell ref="CT1120:CT1121"/>
    <mergeCell ref="BX1106:BX1107"/>
    <mergeCell ref="BY1106:BY1107"/>
    <mergeCell ref="BY1120:BY1121"/>
    <mergeCell ref="BU1120:BU1121"/>
    <mergeCell ref="BT1106:BT1107"/>
    <mergeCell ref="BF1106:BF1107"/>
    <mergeCell ref="BJ1106:BJ1107"/>
    <mergeCell ref="BE1106:BE1107"/>
    <mergeCell ref="GA1120:GA1121"/>
    <mergeCell ref="FG1120:FG1121"/>
    <mergeCell ref="DO1118:DO1119"/>
    <mergeCell ref="FP1120:FP1121"/>
    <mergeCell ref="DE1120:DE1121"/>
    <mergeCell ref="DF1120:DF1121"/>
    <mergeCell ref="DG1120:DG1121"/>
    <mergeCell ref="CF1120:CF1121"/>
    <mergeCell ref="GC1116:GC1117"/>
    <mergeCell ref="GA1116:GA1117"/>
    <mergeCell ref="EU1112:EU1113"/>
    <mergeCell ref="DP1114:DP1115"/>
    <mergeCell ref="EU1118:EU1119"/>
    <mergeCell ref="GC1118:GC1119"/>
    <mergeCell ref="DO1108:DO1109"/>
    <mergeCell ref="DP1108:DP1109"/>
    <mergeCell ref="CJ1106:CJ1107"/>
    <mergeCell ref="CM1106:CM1107"/>
    <mergeCell ref="DA1120:DA1121"/>
    <mergeCell ref="DB1120:DB1121"/>
    <mergeCell ref="GB1112:GB1113"/>
    <mergeCell ref="ES1114:ES1115"/>
    <mergeCell ref="GB1116:GB1117"/>
    <mergeCell ref="BM1120:BM1121"/>
    <mergeCell ref="BX1120:BX1121"/>
    <mergeCell ref="BS1106:BS1107"/>
    <mergeCell ref="CH1120:CH1121"/>
    <mergeCell ref="BZ1120:BZ1121"/>
    <mergeCell ref="CF1110:CF1111"/>
    <mergeCell ref="CB1120:CB1121"/>
    <mergeCell ref="CA1120:CA1121"/>
    <mergeCell ref="FG1106:FG1107"/>
    <mergeCell ref="FF1106:FF1107"/>
    <mergeCell ref="GB1114:GB1115"/>
    <mergeCell ref="EU1108:EU1109"/>
    <mergeCell ref="ER1120:ER1121"/>
    <mergeCell ref="DP1112:DP1113"/>
    <mergeCell ref="ET1112:ET1113"/>
    <mergeCell ref="DN1114:DN1115"/>
    <mergeCell ref="DO1114:DO1115"/>
    <mergeCell ref="CF1118:CF1119"/>
    <mergeCell ref="FS1120:FS1121"/>
    <mergeCell ref="CY1120:CY1121"/>
    <mergeCell ref="FR1120:FR1121"/>
    <mergeCell ref="CS1106:CS1107"/>
    <mergeCell ref="EX1120:EX1121"/>
    <mergeCell ref="CG1114:CG1115"/>
    <mergeCell ref="DM1120:DM1121"/>
    <mergeCell ref="CJ1120:CJ1121"/>
    <mergeCell ref="CL1120:CL1121"/>
    <mergeCell ref="EY1120:EY1121"/>
    <mergeCell ref="FI1120:FI1121"/>
    <mergeCell ref="EH1120:EH1121"/>
    <mergeCell ref="FY1120:FY1121"/>
    <mergeCell ref="DW1120:DW1121"/>
    <mergeCell ref="FV1120:FV1121"/>
    <mergeCell ref="FW1120:FW1121"/>
    <mergeCell ref="ET1114:ET1115"/>
    <mergeCell ref="EU1114:EU1115"/>
    <mergeCell ref="CM1120:CM1121"/>
    <mergeCell ref="CR1106:CR1107"/>
    <mergeCell ref="CN1106:CN1107"/>
    <mergeCell ref="CO1106:CO1107"/>
    <mergeCell ref="EU1110:EU1111"/>
    <mergeCell ref="ET1118:ET1119"/>
    <mergeCell ref="FN1106:FN1107"/>
    <mergeCell ref="DB1106:DB1107"/>
    <mergeCell ref="DO1116:DO1117"/>
    <mergeCell ref="DP1116:DP1117"/>
    <mergeCell ref="EQ1106:EQ1107"/>
    <mergeCell ref="ER1106:ER1107"/>
    <mergeCell ref="EW1106:EW1107"/>
    <mergeCell ref="DY1120:DY1121"/>
    <mergeCell ref="LW1106:LW1107"/>
    <mergeCell ref="LY1106:LY1107"/>
    <mergeCell ref="LD1106:LD1107"/>
    <mergeCell ref="LE1106:LE1107"/>
    <mergeCell ref="LF1106:LF1107"/>
    <mergeCell ref="LG1106:LG1107"/>
    <mergeCell ref="LH1106:LH1107"/>
    <mergeCell ref="LI1106:LI1107"/>
    <mergeCell ref="LJ1106:LJ1107"/>
    <mergeCell ref="LK1106:LK1107"/>
    <mergeCell ref="LL1106:LL1107"/>
    <mergeCell ref="LM1106:LM1107"/>
    <mergeCell ref="LN1106:LN1107"/>
    <mergeCell ref="LO1106:LO1107"/>
    <mergeCell ref="LP1106:LP1107"/>
    <mergeCell ref="LQ1106:LQ1107"/>
    <mergeCell ref="LR1106:LR1107"/>
    <mergeCell ref="LS1106:LS1107"/>
    <mergeCell ref="HI1106:HI1107"/>
    <mergeCell ref="EA1106:EA1107"/>
    <mergeCell ref="EC1106:EC1107"/>
    <mergeCell ref="ET1106:ET1107"/>
    <mergeCell ref="EU1106:EU1107"/>
    <mergeCell ref="GF1106:GF1107"/>
    <mergeCell ref="GG1106:GG1107"/>
    <mergeCell ref="HJ1106:HJ1107"/>
    <mergeCell ref="HE1106:HE1107"/>
    <mergeCell ref="HF1106:HF1107"/>
    <mergeCell ref="HG1106:HG1107"/>
    <mergeCell ref="HH1106:HH1107"/>
    <mergeCell ref="CG1112:CG1113"/>
    <mergeCell ref="DL1106:DL1107"/>
    <mergeCell ref="EV1106:EV1107"/>
    <mergeCell ref="HN1106:HN1107"/>
    <mergeCell ref="HK1106:HK1107"/>
    <mergeCell ref="HB1106:HB1107"/>
    <mergeCell ref="HC1106:HC1107"/>
    <mergeCell ref="GT1106:GT1107"/>
    <mergeCell ref="GB1108:GB1109"/>
    <mergeCell ref="GM1106:GM1107"/>
    <mergeCell ref="DG1106:DG1107"/>
    <mergeCell ref="CH1110:CH1111"/>
    <mergeCell ref="GC1108:GC1109"/>
    <mergeCell ref="EK1106:EK1107"/>
    <mergeCell ref="EY1106:EY1107"/>
    <mergeCell ref="DQ1106:DQ1107"/>
    <mergeCell ref="CX1106:CX1107"/>
    <mergeCell ref="GA1110:GA1111"/>
    <mergeCell ref="GA1108:GA1109"/>
    <mergeCell ref="HM1106:HM1107"/>
    <mergeCell ref="HJ1112:HJ1113"/>
    <mergeCell ref="EB1106:EB1107"/>
    <mergeCell ref="EH1106:EH1107"/>
    <mergeCell ref="EI1106:EI1107"/>
    <mergeCell ref="FE1106:FE1107"/>
    <mergeCell ref="DV1106:DV1107"/>
    <mergeCell ref="DW1106:DW1107"/>
    <mergeCell ref="GN1106:GN1107"/>
    <mergeCell ref="GC1106:GC1107"/>
    <mergeCell ref="EX1106:EX1107"/>
    <mergeCell ref="FH1106:FH1107"/>
    <mergeCell ref="EZ1106:EZ1107"/>
    <mergeCell ref="EF1106:EF1107"/>
    <mergeCell ref="EL1106:EL1107"/>
    <mergeCell ref="MJ1106:MJ1107"/>
    <mergeCell ref="MK1106:MK1107"/>
    <mergeCell ref="GX1106:GX1107"/>
    <mergeCell ref="FI1106:FI1107"/>
    <mergeCell ref="FJ1106:FJ1107"/>
    <mergeCell ref="FK1106:FK1107"/>
    <mergeCell ref="FL1106:FL1107"/>
    <mergeCell ref="CW1106:CW1107"/>
    <mergeCell ref="CT1106:CT1107"/>
    <mergeCell ref="EM1106:EM1107"/>
    <mergeCell ref="GZ1120:GZ1121"/>
    <mergeCell ref="FD1120:FD1121"/>
    <mergeCell ref="DC1120:DC1121"/>
    <mergeCell ref="CK1106:CK1107"/>
    <mergeCell ref="EG1106:EG1107"/>
    <mergeCell ref="DD1106:DD1107"/>
    <mergeCell ref="DN1110:DN1111"/>
    <mergeCell ref="HA1106:HA1107"/>
    <mergeCell ref="CV1106:CV1107"/>
    <mergeCell ref="CU1106:CU1107"/>
    <mergeCell ref="CY1106:CY1107"/>
    <mergeCell ref="CZ1106:CZ1107"/>
    <mergeCell ref="DA1106:DA1107"/>
    <mergeCell ref="EK1120:EK1121"/>
    <mergeCell ref="EL1120:EL1121"/>
    <mergeCell ref="EM1120:EM1121"/>
    <mergeCell ref="GC1110:GC1111"/>
    <mergeCell ref="GC1114:GC1115"/>
    <mergeCell ref="HH1114:HH1115"/>
    <mergeCell ref="HI1116:HI1117"/>
    <mergeCell ref="HH1112:HH1113"/>
    <mergeCell ref="HI1114:HI1115"/>
    <mergeCell ref="HI1112:HI1113"/>
    <mergeCell ref="HH1118:HH1119"/>
    <mergeCell ref="IC1120:IC1121"/>
    <mergeCell ref="HT1120:HT1121"/>
    <mergeCell ref="IG1120:IG1121"/>
    <mergeCell ref="KK1120:KK1121"/>
    <mergeCell ref="KM1106:KM1107"/>
    <mergeCell ref="KN1106:KN1107"/>
    <mergeCell ref="KO1106:KO1107"/>
    <mergeCell ref="KP1106:KP1107"/>
    <mergeCell ref="KQ1106:KQ1107"/>
    <mergeCell ref="KR1106:KR1107"/>
    <mergeCell ref="KS1106:KS1107"/>
    <mergeCell ref="KT1106:KT1107"/>
    <mergeCell ref="KU1106:KU1107"/>
    <mergeCell ref="KV1106:KV1107"/>
    <mergeCell ref="KW1106:KW1107"/>
    <mergeCell ref="KX1106:KX1107"/>
    <mergeCell ref="KY1106:KY1107"/>
    <mergeCell ref="KZ1106:KZ1107"/>
    <mergeCell ref="LA1106:LA1107"/>
    <mergeCell ref="LB1106:LB1107"/>
    <mergeCell ref="LC1106:LC1107"/>
    <mergeCell ref="EW1120:EW1121"/>
    <mergeCell ref="FB1120:FB1121"/>
    <mergeCell ref="FC1120:FC1121"/>
    <mergeCell ref="EG1120:EG1121"/>
    <mergeCell ref="DT1120:DT1121"/>
    <mergeCell ref="DI1106:DI1107"/>
    <mergeCell ref="DH1106:DH1107"/>
    <mergeCell ref="GZ1106:GZ1107"/>
    <mergeCell ref="DX1120:DX1121"/>
    <mergeCell ref="ML1094:ML1095"/>
    <mergeCell ref="KM1094:KM1095"/>
    <mergeCell ref="KN1094:KN1095"/>
    <mergeCell ref="KO1094:KO1095"/>
    <mergeCell ref="KP1094:KP1095"/>
    <mergeCell ref="KQ1094:KQ1095"/>
    <mergeCell ref="KR1094:KR1095"/>
    <mergeCell ref="KS1094:KS1095"/>
    <mergeCell ref="KT1094:KT1095"/>
    <mergeCell ref="KU1094:KU1095"/>
    <mergeCell ref="KV1094:KV1095"/>
    <mergeCell ref="KW1094:KW1095"/>
    <mergeCell ref="KX1094:KX1095"/>
    <mergeCell ref="KY1094:KY1095"/>
    <mergeCell ref="KZ1094:KZ1095"/>
    <mergeCell ref="LA1094:LA1095"/>
    <mergeCell ref="LB1094:LB1095"/>
    <mergeCell ref="LC1094:LC1095"/>
    <mergeCell ref="LD1094:LD1095"/>
    <mergeCell ref="LE1094:LE1095"/>
    <mergeCell ref="LF1094:LF1095"/>
    <mergeCell ref="LG1094:LG1095"/>
    <mergeCell ref="LH1094:LH1095"/>
    <mergeCell ref="LI1094:LI1095"/>
    <mergeCell ref="LJ1094:LJ1095"/>
    <mergeCell ref="LK1094:LK1095"/>
    <mergeCell ref="LL1094:LL1095"/>
    <mergeCell ref="LM1094:LM1095"/>
    <mergeCell ref="LN1094:LN1095"/>
    <mergeCell ref="LO1094:LO1095"/>
    <mergeCell ref="LP1094:LP1095"/>
    <mergeCell ref="LQ1094:LQ1095"/>
    <mergeCell ref="LR1094:LR1095"/>
    <mergeCell ref="LW1094:LW1095"/>
    <mergeCell ref="LX1094:LX1095"/>
    <mergeCell ref="MF1094:MF1095"/>
    <mergeCell ref="MD1094:MD1095"/>
    <mergeCell ref="ML1106:ML1107"/>
    <mergeCell ref="MB1094:MB1095"/>
    <mergeCell ref="MH1094:MH1095"/>
    <mergeCell ref="MI1094:MI1095"/>
    <mergeCell ref="MJ1094:MJ1095"/>
    <mergeCell ref="MK1094:MK1095"/>
    <mergeCell ref="LV1094:LV1095"/>
    <mergeCell ref="LY1094:LY1095"/>
    <mergeCell ref="LZ1094:LZ1095"/>
    <mergeCell ref="MC1094:MC1095"/>
    <mergeCell ref="LS1094:LS1095"/>
    <mergeCell ref="MA1094:MA1095"/>
    <mergeCell ref="LU1094:LU1095"/>
    <mergeCell ref="MI1106:MI1107"/>
    <mergeCell ref="LZ1106:LZ1107"/>
    <mergeCell ref="MA1106:MA1107"/>
    <mergeCell ref="MH1106:MH1107"/>
    <mergeCell ref="MF1106:MF1107"/>
    <mergeCell ref="LX1106:LX1107"/>
    <mergeCell ref="LT1106:LT1107"/>
    <mergeCell ref="LU1106:LU1107"/>
    <mergeCell ref="LV1106:LV1107"/>
    <mergeCell ref="DM1106:DM1107"/>
    <mergeCell ref="DE1106:DE1107"/>
    <mergeCell ref="ME1094:ME1095"/>
    <mergeCell ref="MG1094:MG1095"/>
    <mergeCell ref="HI1092:HI1093"/>
    <mergeCell ref="GO1094:GO1095"/>
    <mergeCell ref="ET1102:ET1103"/>
    <mergeCell ref="EU1102:EU1103"/>
    <mergeCell ref="FD1106:FD1107"/>
    <mergeCell ref="GJ1094:GJ1095"/>
    <mergeCell ref="GK1094:GK1095"/>
    <mergeCell ref="HH1092:HH1093"/>
    <mergeCell ref="HJ1104:HJ1105"/>
    <mergeCell ref="GW1094:GW1095"/>
    <mergeCell ref="GC1094:GC1095"/>
    <mergeCell ref="DP1106:DP1107"/>
    <mergeCell ref="FZ1094:FZ1095"/>
    <mergeCell ref="GA1094:GA1095"/>
    <mergeCell ref="FW1094:FW1095"/>
    <mergeCell ref="GE1094:GE1095"/>
    <mergeCell ref="GC1102:GC1103"/>
    <mergeCell ref="HH1098:HH1099"/>
    <mergeCell ref="GW1106:GW1107"/>
    <mergeCell ref="GH1106:GH1107"/>
    <mergeCell ref="GD1106:GD1107"/>
    <mergeCell ref="GE1106:GE1107"/>
    <mergeCell ref="GC1098:GC1099"/>
    <mergeCell ref="HJ1100:HJ1101"/>
    <mergeCell ref="GL1094:GL1095"/>
    <mergeCell ref="GM1094:GM1095"/>
    <mergeCell ref="HI1094:HI1095"/>
    <mergeCell ref="HJ1094:HJ1095"/>
    <mergeCell ref="DO1098:DO1099"/>
    <mergeCell ref="HH1096:HH1097"/>
    <mergeCell ref="GA1106:GA1107"/>
    <mergeCell ref="GC1100:GC1101"/>
    <mergeCell ref="GB1098:GB1099"/>
    <mergeCell ref="GA1098:GA1099"/>
    <mergeCell ref="GP1106:GP1107"/>
    <mergeCell ref="GQ1106:GQ1107"/>
    <mergeCell ref="GB1104:GB1105"/>
    <mergeCell ref="GC1104:GC1105"/>
    <mergeCell ref="HH1084:HH1085"/>
    <mergeCell ref="EF1094:EF1095"/>
    <mergeCell ref="DO1088:DO1089"/>
    <mergeCell ref="DO1090:DO1091"/>
    <mergeCell ref="GC1082:GC1083"/>
    <mergeCell ref="EU1094:EU1095"/>
    <mergeCell ref="GC1096:GC1097"/>
    <mergeCell ref="HJ1098:HJ1099"/>
    <mergeCell ref="GC1088:GC1089"/>
    <mergeCell ref="GB1094:GB1095"/>
    <mergeCell ref="FX1094:FX1095"/>
    <mergeCell ref="FY1094:FY1095"/>
    <mergeCell ref="EV1094:EV1095"/>
    <mergeCell ref="FB1094:FB1095"/>
    <mergeCell ref="FC1094:FC1095"/>
    <mergeCell ref="GF1094:GF1095"/>
    <mergeCell ref="FK1094:FK1095"/>
    <mergeCell ref="HH1088:HH1089"/>
    <mergeCell ref="HI1088:HI1089"/>
    <mergeCell ref="GA1100:GA1101"/>
    <mergeCell ref="FY1106:FY1107"/>
    <mergeCell ref="FZ1106:FZ1107"/>
    <mergeCell ref="FX1106:FX1107"/>
    <mergeCell ref="GP1094:GP1095"/>
    <mergeCell ref="GQ1094:GQ1095"/>
    <mergeCell ref="HD1094:HD1095"/>
    <mergeCell ref="HE1094:HE1095"/>
    <mergeCell ref="HG1094:HG1095"/>
    <mergeCell ref="HJ1082:HJ1083"/>
    <mergeCell ref="GG1094:GG1095"/>
    <mergeCell ref="HB1094:HB1095"/>
    <mergeCell ref="HC1094:HC1095"/>
    <mergeCell ref="GI1094:GI1095"/>
    <mergeCell ref="GC1086:GC1087"/>
    <mergeCell ref="GC1084:GC1085"/>
    <mergeCell ref="HI1084:HI1085"/>
    <mergeCell ref="HJ1092:HJ1093"/>
    <mergeCell ref="HI1082:HI1083"/>
    <mergeCell ref="GB1100:GB1101"/>
    <mergeCell ref="GB1102:GB1103"/>
    <mergeCell ref="GB1084:GB1085"/>
    <mergeCell ref="GB1082:GB1083"/>
    <mergeCell ref="HH1082:HH1083"/>
    <mergeCell ref="GC1090:GC1091"/>
    <mergeCell ref="GB1092:GB1093"/>
    <mergeCell ref="GC1092:GC1093"/>
    <mergeCell ref="HI1096:HI1097"/>
    <mergeCell ref="HJ1096:HJ1097"/>
    <mergeCell ref="HA1094:HA1095"/>
    <mergeCell ref="FL1094:FL1095"/>
    <mergeCell ref="FM1094:FM1095"/>
    <mergeCell ref="GD1094:GD1095"/>
    <mergeCell ref="GY1094:GY1095"/>
    <mergeCell ref="GZ1094:GZ1095"/>
    <mergeCell ref="GB1096:GB1097"/>
    <mergeCell ref="GX1094:GX1095"/>
    <mergeCell ref="GU1094:GU1095"/>
    <mergeCell ref="GV1094:GV1095"/>
    <mergeCell ref="FT1106:FT1107"/>
    <mergeCell ref="ES1104:ES1105"/>
    <mergeCell ref="EH1094:EH1095"/>
    <mergeCell ref="EQ1094:EQ1095"/>
    <mergeCell ref="DP1094:DP1095"/>
    <mergeCell ref="DQ1094:DQ1095"/>
    <mergeCell ref="HI1104:HI1105"/>
    <mergeCell ref="HI1098:HI1099"/>
    <mergeCell ref="HF1094:HF1095"/>
    <mergeCell ref="HH1094:HH1095"/>
    <mergeCell ref="HI1100:HI1101"/>
    <mergeCell ref="GU1106:GU1107"/>
    <mergeCell ref="FR1094:FR1095"/>
    <mergeCell ref="FS1094:FS1095"/>
    <mergeCell ref="HH1102:HH1103"/>
    <mergeCell ref="HI1102:HI1103"/>
    <mergeCell ref="HJ1102:HJ1103"/>
    <mergeCell ref="GA1102:GA1103"/>
    <mergeCell ref="DO1106:DO1107"/>
    <mergeCell ref="DT1106:DT1107"/>
    <mergeCell ref="FU1106:FU1107"/>
    <mergeCell ref="FQ1106:FQ1107"/>
    <mergeCell ref="E1096:E1097"/>
    <mergeCell ref="GA1096:GA1097"/>
    <mergeCell ref="FO1094:FO1095"/>
    <mergeCell ref="FP1094:FP1095"/>
    <mergeCell ref="BO1094:BO1095"/>
    <mergeCell ref="BV1094:BV1095"/>
    <mergeCell ref="BA1094:BA1095"/>
    <mergeCell ref="BB1094:BB1095"/>
    <mergeCell ref="BC1094:BC1095"/>
    <mergeCell ref="BE1094:BE1095"/>
    <mergeCell ref="CW1094:CW1095"/>
    <mergeCell ref="ES1096:ES1097"/>
    <mergeCell ref="DN1096:DN1097"/>
    <mergeCell ref="AZ1104:AZ1105"/>
    <mergeCell ref="CH1096:CH1097"/>
    <mergeCell ref="DR1106:DR1107"/>
    <mergeCell ref="DS1106:DS1107"/>
    <mergeCell ref="DO1100:DO1101"/>
    <mergeCell ref="DO1104:DO1105"/>
    <mergeCell ref="ET1104:ET1105"/>
    <mergeCell ref="EU1104:EU1105"/>
    <mergeCell ref="EO1106:EO1107"/>
    <mergeCell ref="FW1106:FW1107"/>
    <mergeCell ref="FG1094:FG1095"/>
    <mergeCell ref="EW1094:EW1095"/>
    <mergeCell ref="EX1094:EX1095"/>
    <mergeCell ref="DT1094:DT1095"/>
    <mergeCell ref="CH1106:CH1107"/>
    <mergeCell ref="FO1106:FO1107"/>
    <mergeCell ref="FP1106:FP1107"/>
    <mergeCell ref="FV1106:FV1107"/>
    <mergeCell ref="GB1106:GB1107"/>
    <mergeCell ref="BZ1106:BZ1107"/>
    <mergeCell ref="CA1106:CA1107"/>
    <mergeCell ref="CB1106:CB1107"/>
    <mergeCell ref="CC1106:CC1107"/>
    <mergeCell ref="GV1106:GV1107"/>
    <mergeCell ref="GS1106:GS1107"/>
    <mergeCell ref="E1106:E1107"/>
    <mergeCell ref="G1106:G1107"/>
    <mergeCell ref="Q1096:Q1097"/>
    <mergeCell ref="W1106:W1107"/>
    <mergeCell ref="X1106:X1107"/>
    <mergeCell ref="AS1106:AS1107"/>
    <mergeCell ref="AJ1106:AJ1107"/>
    <mergeCell ref="AY1106:AY1107"/>
    <mergeCell ref="F1106:F1107"/>
    <mergeCell ref="GI1106:GI1107"/>
    <mergeCell ref="HD1106:HD1107"/>
    <mergeCell ref="HH1100:HH1101"/>
    <mergeCell ref="FR1106:FR1107"/>
    <mergeCell ref="HH1104:HH1105"/>
    <mergeCell ref="AZ1094:AZ1095"/>
    <mergeCell ref="CF1090:CF1091"/>
    <mergeCell ref="HH1090:HH1091"/>
    <mergeCell ref="BO1106:BO1107"/>
    <mergeCell ref="AS1094:AS1095"/>
    <mergeCell ref="AY1096:AY1097"/>
    <mergeCell ref="BM1106:BM1107"/>
    <mergeCell ref="AY1100:AY1101"/>
    <mergeCell ref="ER1094:ER1095"/>
    <mergeCell ref="CH1102:CH1103"/>
    <mergeCell ref="CH1104:CH1105"/>
    <mergeCell ref="ES1094:ES1095"/>
    <mergeCell ref="ET1094:ET1095"/>
    <mergeCell ref="FC1106:FC1107"/>
    <mergeCell ref="FA1106:FA1107"/>
    <mergeCell ref="FB1106:FB1107"/>
    <mergeCell ref="EP1106:EP1107"/>
    <mergeCell ref="F1104:F1105"/>
    <mergeCell ref="G1104:G1105"/>
    <mergeCell ref="S1106:S1107"/>
    <mergeCell ref="I1102:I1103"/>
    <mergeCell ref="I1096:I1097"/>
    <mergeCell ref="S1090:S1091"/>
    <mergeCell ref="H1090:H1091"/>
    <mergeCell ref="I1090:I1091"/>
    <mergeCell ref="AV1094:AV1095"/>
    <mergeCell ref="DG1094:DG1095"/>
    <mergeCell ref="DI1094:DI1095"/>
    <mergeCell ref="DO1094:DO1095"/>
    <mergeCell ref="GY1106:GY1107"/>
    <mergeCell ref="GO1106:GO1107"/>
    <mergeCell ref="DJ1106:DJ1107"/>
    <mergeCell ref="ES1106:ES1107"/>
    <mergeCell ref="FS1106:FS1107"/>
    <mergeCell ref="GR1106:GR1107"/>
    <mergeCell ref="H1104:H1105"/>
    <mergeCell ref="I1104:I1105"/>
    <mergeCell ref="J1104:J1105"/>
    <mergeCell ref="P1094:P1095"/>
    <mergeCell ref="G1096:G1097"/>
    <mergeCell ref="M1102:M1103"/>
    <mergeCell ref="AI1094:AI1095"/>
    <mergeCell ref="V1094:V1095"/>
    <mergeCell ref="DP1092:DP1093"/>
    <mergeCell ref="CH1090:CH1091"/>
    <mergeCell ref="BZ1094:BZ1095"/>
    <mergeCell ref="CA1094:CA1095"/>
    <mergeCell ref="CB1094:CB1095"/>
    <mergeCell ref="DR1094:DR1095"/>
    <mergeCell ref="BD1094:BD1095"/>
    <mergeCell ref="AY1094:AY1095"/>
    <mergeCell ref="AW1094:AW1095"/>
    <mergeCell ref="AZ1092:AZ1093"/>
    <mergeCell ref="AW1106:AW1107"/>
    <mergeCell ref="ES1100:ES1101"/>
    <mergeCell ref="CF1098:CF1099"/>
    <mergeCell ref="CG1096:CG1097"/>
    <mergeCell ref="GJ1106:GJ1107"/>
    <mergeCell ref="GK1106:GK1107"/>
    <mergeCell ref="GL1106:GL1107"/>
    <mergeCell ref="E1090:E1091"/>
    <mergeCell ref="DW1094:DW1095"/>
    <mergeCell ref="O1094:O1095"/>
    <mergeCell ref="AX1094:AX1095"/>
    <mergeCell ref="AK1094:AK1095"/>
    <mergeCell ref="AL1094:AL1095"/>
    <mergeCell ref="AM1094:AM1095"/>
    <mergeCell ref="AT1094:AT1095"/>
    <mergeCell ref="AN1094:AN1095"/>
    <mergeCell ref="CH1092:CH1093"/>
    <mergeCell ref="CO1094:CO1095"/>
    <mergeCell ref="CZ1094:CZ1095"/>
    <mergeCell ref="EK1094:EK1095"/>
    <mergeCell ref="DM1094:DM1095"/>
    <mergeCell ref="DK1094:DK1095"/>
    <mergeCell ref="R1094:R1095"/>
    <mergeCell ref="R1090:R1091"/>
    <mergeCell ref="DU1094:DU1095"/>
    <mergeCell ref="FT1094:FT1095"/>
    <mergeCell ref="FQ1094:FQ1095"/>
    <mergeCell ref="DB1094:DB1095"/>
    <mergeCell ref="G1090:G1091"/>
    <mergeCell ref="J1094:J1095"/>
    <mergeCell ref="AQ1094:AQ1095"/>
    <mergeCell ref="AJ1094:AJ1095"/>
    <mergeCell ref="CG1090:CG1091"/>
    <mergeCell ref="BN1094:BN1095"/>
    <mergeCell ref="CF1094:CF1095"/>
    <mergeCell ref="BJ1094:BJ1095"/>
    <mergeCell ref="EC1094:EC1095"/>
    <mergeCell ref="DZ1094:DZ1095"/>
    <mergeCell ref="J1092:J1093"/>
    <mergeCell ref="K1092:K1093"/>
    <mergeCell ref="DN1092:DN1093"/>
    <mergeCell ref="DD1094:DD1095"/>
    <mergeCell ref="DE1094:DE1095"/>
    <mergeCell ref="R1092:R1093"/>
    <mergeCell ref="Q1094:Q1095"/>
    <mergeCell ref="BU1094:BU1095"/>
    <mergeCell ref="BT1094:BT1095"/>
    <mergeCell ref="BK1094:BK1095"/>
    <mergeCell ref="AB1094:AB1095"/>
    <mergeCell ref="S1094:S1095"/>
    <mergeCell ref="T1094:T1095"/>
    <mergeCell ref="EI1094:EI1095"/>
    <mergeCell ref="EJ1094:EJ1095"/>
    <mergeCell ref="DP1090:DP1091"/>
    <mergeCell ref="AZ1090:AZ1091"/>
    <mergeCell ref="BL1094:BL1095"/>
    <mergeCell ref="FA1094:FA1095"/>
    <mergeCell ref="BM1094:BM1095"/>
    <mergeCell ref="FF1094:FF1095"/>
    <mergeCell ref="AC1094:AC1095"/>
    <mergeCell ref="AY1090:AY1091"/>
    <mergeCell ref="AX1090:AX1091"/>
    <mergeCell ref="BF1094:BF1095"/>
    <mergeCell ref="CE1094:CE1095"/>
    <mergeCell ref="CV1094:CV1095"/>
    <mergeCell ref="CX1094:CX1095"/>
    <mergeCell ref="BX1094:BX1095"/>
    <mergeCell ref="J1090:J1091"/>
    <mergeCell ref="GT1080:GT1081"/>
    <mergeCell ref="GA1082:GA1083"/>
    <mergeCell ref="ET1090:ET1091"/>
    <mergeCell ref="EU1090:EU1091"/>
    <mergeCell ref="GA1088:GA1089"/>
    <mergeCell ref="GB1088:GB1089"/>
    <mergeCell ref="CL1080:CL1081"/>
    <mergeCell ref="CJ1080:CJ1081"/>
    <mergeCell ref="CO1080:CO1081"/>
    <mergeCell ref="CP1080:CP1081"/>
    <mergeCell ref="CQ1080:CQ1081"/>
    <mergeCell ref="CR1080:CR1081"/>
    <mergeCell ref="CZ1080:CZ1081"/>
    <mergeCell ref="CG1086:CG1087"/>
    <mergeCell ref="AX1084:AX1085"/>
    <mergeCell ref="AU1094:AU1095"/>
    <mergeCell ref="CH1094:CH1095"/>
    <mergeCell ref="GB1086:GB1087"/>
    <mergeCell ref="EU1086:EU1087"/>
    <mergeCell ref="EU1082:EU1083"/>
    <mergeCell ref="CI1094:CI1095"/>
    <mergeCell ref="GA1086:GA1087"/>
    <mergeCell ref="GR1094:GR1095"/>
    <mergeCell ref="GS1094:GS1095"/>
    <mergeCell ref="GT1094:GT1095"/>
    <mergeCell ref="DO1082:DO1083"/>
    <mergeCell ref="DP1082:DP1083"/>
    <mergeCell ref="CH1084:CH1085"/>
    <mergeCell ref="DN1084:DN1085"/>
    <mergeCell ref="CQ1094:CQ1095"/>
    <mergeCell ref="CR1094:CR1095"/>
    <mergeCell ref="CN1094:CN1095"/>
    <mergeCell ref="CG1094:CG1095"/>
    <mergeCell ref="FH1094:FH1095"/>
    <mergeCell ref="GI1080:GI1081"/>
    <mergeCell ref="GJ1080:GJ1081"/>
    <mergeCell ref="GK1080:GK1081"/>
    <mergeCell ref="GL1080:GL1081"/>
    <mergeCell ref="GM1080:GM1081"/>
    <mergeCell ref="CP1094:CP1095"/>
    <mergeCell ref="DX1094:DX1095"/>
    <mergeCell ref="FD1094:FD1095"/>
    <mergeCell ref="GB1090:GB1091"/>
    <mergeCell ref="EM1080:EM1081"/>
    <mergeCell ref="DT1080:DT1081"/>
    <mergeCell ref="EA1080:EA1081"/>
    <mergeCell ref="EC1080:EC1081"/>
    <mergeCell ref="EB1080:EB1081"/>
    <mergeCell ref="ET1086:ET1087"/>
    <mergeCell ref="ES1082:ES1083"/>
    <mergeCell ref="GP1080:GP1081"/>
    <mergeCell ref="FM1080:FM1081"/>
    <mergeCell ref="DU1080:DU1081"/>
    <mergeCell ref="DP1080:DP1081"/>
    <mergeCell ref="DX1080:DX1081"/>
    <mergeCell ref="ER1080:ER1081"/>
    <mergeCell ref="EN1080:EN1081"/>
    <mergeCell ref="ED1094:ED1095"/>
    <mergeCell ref="FV1094:FV1095"/>
    <mergeCell ref="DO1092:DO1093"/>
    <mergeCell ref="GA1090:GA1091"/>
    <mergeCell ref="GA1084:GA1085"/>
    <mergeCell ref="EU1092:EU1093"/>
    <mergeCell ref="DF1094:DF1095"/>
    <mergeCell ref="LQ1080:LQ1081"/>
    <mergeCell ref="JX1080:JX1081"/>
    <mergeCell ref="JY1080:JY1081"/>
    <mergeCell ref="KN1080:KN1081"/>
    <mergeCell ref="KO1080:KO1081"/>
    <mergeCell ref="KP1080:KP1081"/>
    <mergeCell ref="KK1080:KK1081"/>
    <mergeCell ref="KM1080:KM1081"/>
    <mergeCell ref="KD1080:KD1081"/>
    <mergeCell ref="JZ1080:JZ1081"/>
    <mergeCell ref="KA1080:KA1081"/>
    <mergeCell ref="KR1080:KR1081"/>
    <mergeCell ref="KS1080:KS1081"/>
    <mergeCell ref="MA1080:MA1081"/>
    <mergeCell ref="MD1080:MD1081"/>
    <mergeCell ref="MC1080:MC1081"/>
    <mergeCell ref="IQ1080:IQ1081"/>
    <mergeCell ref="IR1080:IR1081"/>
    <mergeCell ref="HI1090:HI1091"/>
    <mergeCell ref="AD1094:AD1095"/>
    <mergeCell ref="AI1080:AI1081"/>
    <mergeCell ref="AJ1080:AJ1081"/>
    <mergeCell ref="FE1080:FE1081"/>
    <mergeCell ref="FF1080:FF1081"/>
    <mergeCell ref="HI1086:HI1087"/>
    <mergeCell ref="DE1080:DE1081"/>
    <mergeCell ref="CK1080:CK1081"/>
    <mergeCell ref="DA1080:DA1081"/>
    <mergeCell ref="DB1080:DB1081"/>
    <mergeCell ref="GN1094:GN1095"/>
    <mergeCell ref="GH1094:GH1095"/>
    <mergeCell ref="DC1094:DC1095"/>
    <mergeCell ref="EA1094:EA1095"/>
    <mergeCell ref="EE1094:EE1095"/>
    <mergeCell ref="CN1080:CN1081"/>
    <mergeCell ref="CS1080:CS1081"/>
    <mergeCell ref="DC1080:DC1081"/>
    <mergeCell ref="CX1080:CX1081"/>
    <mergeCell ref="HA1080:HA1081"/>
    <mergeCell ref="HG1080:HG1081"/>
    <mergeCell ref="FK1080:FK1081"/>
    <mergeCell ref="EE1080:EE1081"/>
    <mergeCell ref="DH1080:DH1081"/>
    <mergeCell ref="DK1080:DK1081"/>
    <mergeCell ref="DG1080:DG1081"/>
    <mergeCell ref="DI1080:DI1081"/>
    <mergeCell ref="GB1080:GB1081"/>
    <mergeCell ref="DL1080:DL1081"/>
    <mergeCell ref="CH1088:CH1089"/>
    <mergeCell ref="CG1088:CG1089"/>
    <mergeCell ref="EL1094:EL1095"/>
    <mergeCell ref="EM1094:EM1095"/>
    <mergeCell ref="GH1080:GH1081"/>
    <mergeCell ref="HE1080:HE1081"/>
    <mergeCell ref="HF1080:HF1081"/>
    <mergeCell ref="DW1080:DW1081"/>
    <mergeCell ref="DY1080:DY1081"/>
    <mergeCell ref="DZ1080:DZ1081"/>
    <mergeCell ref="GC1080:GC1081"/>
    <mergeCell ref="DJ1080:DJ1081"/>
    <mergeCell ref="AP1094:AP1095"/>
    <mergeCell ref="AO1094:AO1095"/>
    <mergeCell ref="AZ1082:AZ1083"/>
    <mergeCell ref="GS1080:GS1081"/>
    <mergeCell ref="HJ1078:HJ1079"/>
    <mergeCell ref="HI1080:HI1081"/>
    <mergeCell ref="GW1080:GW1081"/>
    <mergeCell ref="GX1080:GX1081"/>
    <mergeCell ref="GY1080:GY1081"/>
    <mergeCell ref="GZ1080:GZ1081"/>
    <mergeCell ref="FX1068:FX1069"/>
    <mergeCell ref="GA1080:GA1081"/>
    <mergeCell ref="FD1080:FD1081"/>
    <mergeCell ref="EU1074:EU1075"/>
    <mergeCell ref="EZ1080:EZ1081"/>
    <mergeCell ref="FA1080:FA1081"/>
    <mergeCell ref="FG1080:FG1081"/>
    <mergeCell ref="ET1080:ET1081"/>
    <mergeCell ref="HH1080:HH1081"/>
    <mergeCell ref="FL1080:FL1081"/>
    <mergeCell ref="HC1080:HC1081"/>
    <mergeCell ref="HD1080:HD1081"/>
    <mergeCell ref="HH1078:HH1079"/>
    <mergeCell ref="ML1080:ML1081"/>
    <mergeCell ref="KL1080:KL1081"/>
    <mergeCell ref="HY1080:HY1081"/>
    <mergeCell ref="HZ1080:HZ1081"/>
    <mergeCell ref="IA1080:IA1081"/>
    <mergeCell ref="IB1080:IB1081"/>
    <mergeCell ref="IC1080:IC1081"/>
    <mergeCell ref="ID1080:ID1081"/>
    <mergeCell ref="IE1080:IE1081"/>
    <mergeCell ref="IF1080:IF1081"/>
    <mergeCell ref="IG1080:IG1081"/>
    <mergeCell ref="IH1080:IH1081"/>
    <mergeCell ref="II1080:II1081"/>
    <mergeCell ref="IJ1080:IJ1081"/>
    <mergeCell ref="IV1080:IV1081"/>
    <mergeCell ref="IW1080:IW1081"/>
    <mergeCell ref="IX1080:IX1081"/>
    <mergeCell ref="IY1080:IY1081"/>
    <mergeCell ref="IZ1080:IZ1081"/>
    <mergeCell ref="JA1080:JA1081"/>
    <mergeCell ref="JB1080:JB1081"/>
    <mergeCell ref="JC1080:JC1081"/>
    <mergeCell ref="JD1080:JD1081"/>
    <mergeCell ref="JE1080:JE1081"/>
    <mergeCell ref="JN1080:JN1081"/>
    <mergeCell ref="JO1080:JO1081"/>
    <mergeCell ref="JP1080:JP1081"/>
    <mergeCell ref="JQ1080:JQ1081"/>
    <mergeCell ref="JR1080:JR1081"/>
    <mergeCell ref="JS1080:JS1081"/>
    <mergeCell ref="JT1080:JT1081"/>
    <mergeCell ref="JU1080:JU1081"/>
    <mergeCell ref="JV1080:JV1081"/>
    <mergeCell ref="MK1080:MK1081"/>
    <mergeCell ref="IS1080:IS1081"/>
    <mergeCell ref="LC1080:LC1081"/>
    <mergeCell ref="LF1080:LF1081"/>
    <mergeCell ref="MJ1080:MJ1081"/>
    <mergeCell ref="MI1080:MI1081"/>
    <mergeCell ref="LE1080:LE1081"/>
    <mergeCell ref="LK1080:LK1081"/>
    <mergeCell ref="MH1080:MH1081"/>
    <mergeCell ref="LH1080:LH1081"/>
    <mergeCell ref="ME1080:ME1081"/>
    <mergeCell ref="LW1080:LW1081"/>
    <mergeCell ref="HB1080:HB1081"/>
    <mergeCell ref="EQ1054:EQ1055"/>
    <mergeCell ref="GU1080:GU1081"/>
    <mergeCell ref="GV1080:GV1081"/>
    <mergeCell ref="EU1078:EU1079"/>
    <mergeCell ref="HH1066:HH1067"/>
    <mergeCell ref="FC1080:FC1081"/>
    <mergeCell ref="FN1080:FN1081"/>
    <mergeCell ref="FO1080:FO1081"/>
    <mergeCell ref="FP1080:FP1081"/>
    <mergeCell ref="FQ1080:FQ1081"/>
    <mergeCell ref="FR1080:FR1081"/>
    <mergeCell ref="ES1074:ES1075"/>
    <mergeCell ref="ES1076:ES1077"/>
    <mergeCell ref="FJ1080:FJ1081"/>
    <mergeCell ref="ES1062:ES1063"/>
    <mergeCell ref="EJ1080:EJ1081"/>
    <mergeCell ref="ET1070:ET1071"/>
    <mergeCell ref="EU1070:EU1071"/>
    <mergeCell ref="GT1068:GT1069"/>
    <mergeCell ref="GO1068:GO1069"/>
    <mergeCell ref="GA1078:GA1079"/>
    <mergeCell ref="FZ1054:FZ1055"/>
    <mergeCell ref="ET1058:ET1059"/>
    <mergeCell ref="FH1054:FH1055"/>
    <mergeCell ref="FD1054:FD1055"/>
    <mergeCell ref="GL1054:GL1055"/>
    <mergeCell ref="GG1054:GG1055"/>
    <mergeCell ref="EY1054:EY1055"/>
    <mergeCell ref="IN1068:IN1069"/>
    <mergeCell ref="IO1068:IO1069"/>
    <mergeCell ref="EU1076:EU1077"/>
    <mergeCell ref="ET1078:ET1079"/>
    <mergeCell ref="HM1080:HM1081"/>
    <mergeCell ref="HN1080:HN1081"/>
    <mergeCell ref="HH1070:HH1071"/>
    <mergeCell ref="HI1070:HI1071"/>
    <mergeCell ref="GB1068:GB1069"/>
    <mergeCell ref="HB1068:HB1069"/>
    <mergeCell ref="HG1068:HG1069"/>
    <mergeCell ref="FB1068:FB1069"/>
    <mergeCell ref="FW1068:FW1069"/>
    <mergeCell ref="GQ1068:GQ1069"/>
    <mergeCell ref="GS1068:GS1069"/>
    <mergeCell ref="GI1068:GI1069"/>
    <mergeCell ref="GJ1068:GJ1069"/>
    <mergeCell ref="GK1068:GK1069"/>
    <mergeCell ref="HM1068:HM1069"/>
    <mergeCell ref="HQ1068:HQ1069"/>
    <mergeCell ref="HR1068:HR1069"/>
    <mergeCell ref="HA1068:HA1069"/>
    <mergeCell ref="FG1068:FG1069"/>
    <mergeCell ref="IC1068:IC1069"/>
    <mergeCell ref="ID1068:ID1069"/>
    <mergeCell ref="FV1080:FV1081"/>
    <mergeCell ref="GA1076:GA1077"/>
    <mergeCell ref="FX1080:FX1081"/>
    <mergeCell ref="GC1076:GC1077"/>
    <mergeCell ref="GC1072:GC1073"/>
    <mergeCell ref="GC1074:GC1075"/>
    <mergeCell ref="HI1074:HI1075"/>
    <mergeCell ref="GD1080:GD1081"/>
    <mergeCell ref="GO1080:GO1081"/>
    <mergeCell ref="HK1080:HK1081"/>
    <mergeCell ref="GV1054:GV1055"/>
    <mergeCell ref="GC1078:GC1079"/>
    <mergeCell ref="GA1058:GA1059"/>
    <mergeCell ref="HH1074:HH1075"/>
    <mergeCell ref="HI1056:HI1057"/>
    <mergeCell ref="HI1064:HI1065"/>
    <mergeCell ref="HH1062:HH1063"/>
    <mergeCell ref="HI1062:HI1063"/>
    <mergeCell ref="HC1054:HC1055"/>
    <mergeCell ref="HH1058:HH1059"/>
    <mergeCell ref="HH1064:HH1065"/>
    <mergeCell ref="HH1056:HH1057"/>
    <mergeCell ref="HH1054:HH1055"/>
    <mergeCell ref="FG1054:FG1055"/>
    <mergeCell ref="EU1062:EU1063"/>
    <mergeCell ref="HI1058:HI1059"/>
    <mergeCell ref="GR1054:GR1055"/>
    <mergeCell ref="GC1064:GC1065"/>
    <mergeCell ref="GD1054:GD1055"/>
    <mergeCell ref="HD1054:HD1055"/>
    <mergeCell ref="HE1054:HE1055"/>
    <mergeCell ref="FK1054:FK1055"/>
    <mergeCell ref="FL1054:FL1055"/>
    <mergeCell ref="GS1054:GS1055"/>
    <mergeCell ref="FJ1054:FJ1055"/>
    <mergeCell ref="HH1060:HH1061"/>
    <mergeCell ref="HI1060:HI1061"/>
    <mergeCell ref="EU1066:EU1067"/>
    <mergeCell ref="GB1060:GB1061"/>
    <mergeCell ref="GC1060:GC1061"/>
    <mergeCell ref="GB1072:GB1073"/>
    <mergeCell ref="EN1054:EN1055"/>
    <mergeCell ref="EI1054:EI1055"/>
    <mergeCell ref="EJ1054:EJ1055"/>
    <mergeCell ref="EK1054:EK1055"/>
    <mergeCell ref="HI1078:HI1079"/>
    <mergeCell ref="GC1068:GC1069"/>
    <mergeCell ref="EL1068:EL1069"/>
    <mergeCell ref="GB1056:GB1057"/>
    <mergeCell ref="FY1068:FY1069"/>
    <mergeCell ref="GA1068:GA1069"/>
    <mergeCell ref="GA1062:GA1063"/>
    <mergeCell ref="EI1068:EI1069"/>
    <mergeCell ref="ES1068:ES1069"/>
    <mergeCell ref="GB1074:GB1075"/>
    <mergeCell ref="HH1076:HH1077"/>
    <mergeCell ref="HH1072:HH1073"/>
    <mergeCell ref="HI1072:HI1073"/>
    <mergeCell ref="FB1054:FB1055"/>
    <mergeCell ref="FC1054:FC1055"/>
    <mergeCell ref="GA1054:GA1055"/>
    <mergeCell ref="GB1054:GB1055"/>
    <mergeCell ref="FU1054:FU1055"/>
    <mergeCell ref="FY1054:FY1055"/>
    <mergeCell ref="GB1064:GB1065"/>
    <mergeCell ref="FE1068:FE1069"/>
    <mergeCell ref="FO1068:FO1069"/>
    <mergeCell ref="FL1068:FL1069"/>
    <mergeCell ref="GQ1080:GQ1081"/>
    <mergeCell ref="GR1080:GR1081"/>
    <mergeCell ref="GR1068:GR1069"/>
    <mergeCell ref="ER1068:ER1069"/>
    <mergeCell ref="FV1068:FV1069"/>
    <mergeCell ref="ED1068:ED1069"/>
    <mergeCell ref="FC1068:FC1069"/>
    <mergeCell ref="EX1068:EX1069"/>
    <mergeCell ref="ED1054:ED1055"/>
    <mergeCell ref="GA1060:GA1061"/>
    <mergeCell ref="DD1080:DD1081"/>
    <mergeCell ref="CW1080:CW1081"/>
    <mergeCell ref="GB1078:GB1079"/>
    <mergeCell ref="DO1078:DO1079"/>
    <mergeCell ref="DV1080:DV1081"/>
    <mergeCell ref="EQ1080:EQ1081"/>
    <mergeCell ref="DO1070:DO1071"/>
    <mergeCell ref="DP1070:DP1071"/>
    <mergeCell ref="EO1080:EO1081"/>
    <mergeCell ref="EF1080:EF1081"/>
    <mergeCell ref="EG1080:EG1081"/>
    <mergeCell ref="EH1080:EH1081"/>
    <mergeCell ref="EA1054:EA1055"/>
    <mergeCell ref="GB1062:GB1063"/>
    <mergeCell ref="GE1054:GE1055"/>
    <mergeCell ref="GH1068:GH1069"/>
    <mergeCell ref="DW1054:DW1055"/>
    <mergeCell ref="DU1054:DU1055"/>
    <mergeCell ref="CT1080:CT1081"/>
    <mergeCell ref="EE1068:EE1069"/>
    <mergeCell ref="ET1074:ET1075"/>
    <mergeCell ref="ED1080:ED1081"/>
    <mergeCell ref="FS1080:FS1081"/>
    <mergeCell ref="FT1080:FT1081"/>
    <mergeCell ref="FW1080:FW1081"/>
    <mergeCell ref="EV1080:EV1081"/>
    <mergeCell ref="FU1080:FU1081"/>
    <mergeCell ref="GN1080:GN1081"/>
    <mergeCell ref="GE1080:GE1081"/>
    <mergeCell ref="GF1080:GF1081"/>
    <mergeCell ref="GG1080:GG1081"/>
    <mergeCell ref="FH1080:FH1081"/>
    <mergeCell ref="FI1080:FI1081"/>
    <mergeCell ref="CY1068:CY1069"/>
    <mergeCell ref="CV1054:CV1055"/>
    <mergeCell ref="DM1068:DM1069"/>
    <mergeCell ref="DL1068:DL1069"/>
    <mergeCell ref="DK1068:DK1069"/>
    <mergeCell ref="GG1068:GG1069"/>
    <mergeCell ref="GB1076:GB1077"/>
    <mergeCell ref="ET1066:ET1067"/>
    <mergeCell ref="CV1080:CV1081"/>
    <mergeCell ref="CY1080:CY1081"/>
    <mergeCell ref="DX1054:DX1055"/>
    <mergeCell ref="DP1068:DP1069"/>
    <mergeCell ref="DS1054:DS1055"/>
    <mergeCell ref="DT1054:DT1055"/>
    <mergeCell ref="DO1076:DO1077"/>
    <mergeCell ref="DP1076:DP1077"/>
    <mergeCell ref="DZ1068:DZ1069"/>
    <mergeCell ref="EA1068:EA1069"/>
    <mergeCell ref="DO1064:DO1065"/>
    <mergeCell ref="DQ1068:DQ1069"/>
    <mergeCell ref="DP1062:DP1063"/>
    <mergeCell ref="MG1068:MG1069"/>
    <mergeCell ref="LY1068:LY1069"/>
    <mergeCell ref="ME1068:ME1069"/>
    <mergeCell ref="MF1068:MF1069"/>
    <mergeCell ref="LS1068:LS1069"/>
    <mergeCell ref="LX1068:LX1069"/>
    <mergeCell ref="KI1068:KI1069"/>
    <mergeCell ref="JZ1068:JZ1069"/>
    <mergeCell ref="JX1070:JX1071"/>
    <mergeCell ref="MB1068:MB1069"/>
    <mergeCell ref="LH1068:LH1069"/>
    <mergeCell ref="LI1068:LI1069"/>
    <mergeCell ref="LJ1068:LJ1069"/>
    <mergeCell ref="LK1068:LK1069"/>
    <mergeCell ref="LN1068:LN1069"/>
    <mergeCell ref="LO1068:LO1069"/>
    <mergeCell ref="EU1068:EU1069"/>
    <mergeCell ref="FZ1068:FZ1069"/>
    <mergeCell ref="DU1068:DU1069"/>
    <mergeCell ref="FM1068:FM1069"/>
    <mergeCell ref="IU1068:IU1069"/>
    <mergeCell ref="IX1068:IX1069"/>
    <mergeCell ref="JT1068:JT1069"/>
    <mergeCell ref="JU1068:JU1069"/>
    <mergeCell ref="JP1068:JP1069"/>
    <mergeCell ref="JQ1068:JQ1069"/>
    <mergeCell ref="HH1068:HH1069"/>
    <mergeCell ref="HI1068:HI1069"/>
    <mergeCell ref="GL1068:GL1069"/>
    <mergeCell ref="GM1068:GM1069"/>
    <mergeCell ref="GN1068:GN1069"/>
    <mergeCell ref="EC1068:EC1069"/>
    <mergeCell ref="GP1068:GP1069"/>
    <mergeCell ref="GF1068:GF1069"/>
    <mergeCell ref="ES1070:ES1071"/>
    <mergeCell ref="GY1068:GY1069"/>
    <mergeCell ref="GZ1068:GZ1069"/>
    <mergeCell ref="FN1068:FN1069"/>
    <mergeCell ref="EW1068:EW1069"/>
    <mergeCell ref="HJ1070:HJ1071"/>
    <mergeCell ref="HL1068:HL1069"/>
    <mergeCell ref="KE1068:KE1069"/>
    <mergeCell ref="HT1068:HT1069"/>
    <mergeCell ref="HU1068:HU1069"/>
    <mergeCell ref="HV1068:HV1069"/>
    <mergeCell ref="EJ1068:EJ1069"/>
    <mergeCell ref="EK1068:EK1069"/>
    <mergeCell ref="FH1068:FH1069"/>
    <mergeCell ref="EV1068:EV1069"/>
    <mergeCell ref="EO1068:EO1069"/>
    <mergeCell ref="FP1068:FP1069"/>
    <mergeCell ref="FQ1068:FQ1069"/>
    <mergeCell ref="FJ1068:FJ1069"/>
    <mergeCell ref="FK1068:FK1069"/>
    <mergeCell ref="HC1068:HC1069"/>
    <mergeCell ref="FU1068:FU1069"/>
    <mergeCell ref="FD1068:FD1069"/>
    <mergeCell ref="HW1068:HW1069"/>
    <mergeCell ref="HX1068:HX1069"/>
    <mergeCell ref="HD1068:HD1069"/>
    <mergeCell ref="HJ1068:HJ1069"/>
    <mergeCell ref="HK1068:HK1069"/>
    <mergeCell ref="JL1068:JL1069"/>
    <mergeCell ref="FI1068:FI1069"/>
    <mergeCell ref="MC1068:MC1069"/>
    <mergeCell ref="HJ1052:HJ1053"/>
    <mergeCell ref="HJ1046:HJ1047"/>
    <mergeCell ref="IN1054:IN1055"/>
    <mergeCell ref="MK1068:MK1069"/>
    <mergeCell ref="ML1068:ML1069"/>
    <mergeCell ref="KM1068:KM1069"/>
    <mergeCell ref="KN1068:KN1069"/>
    <mergeCell ref="KO1068:KO1069"/>
    <mergeCell ref="KP1068:KP1069"/>
    <mergeCell ref="KQ1068:KQ1069"/>
    <mergeCell ref="KR1068:KR1069"/>
    <mergeCell ref="KS1068:KS1069"/>
    <mergeCell ref="HI1066:HI1067"/>
    <mergeCell ref="MI1068:MI1069"/>
    <mergeCell ref="MJ1068:MJ1069"/>
    <mergeCell ref="LW1068:LW1069"/>
    <mergeCell ref="MD1068:MD1069"/>
    <mergeCell ref="MH1068:MH1069"/>
    <mergeCell ref="HH1052:HH1053"/>
    <mergeCell ref="GB1070:GB1071"/>
    <mergeCell ref="GC1070:GC1071"/>
    <mergeCell ref="JX1068:JX1069"/>
    <mergeCell ref="JW1068:JW1069"/>
    <mergeCell ref="JX1066:JX1067"/>
    <mergeCell ref="JX1056:JX1057"/>
    <mergeCell ref="KJ1068:KJ1069"/>
    <mergeCell ref="KG1068:KG1069"/>
    <mergeCell ref="KV1068:KV1069"/>
    <mergeCell ref="LG1066:LG1067"/>
    <mergeCell ref="LE1064:LE1065"/>
    <mergeCell ref="LE1062:LE1063"/>
    <mergeCell ref="IP1066:IP1067"/>
    <mergeCell ref="IP1064:IP1065"/>
    <mergeCell ref="HY1054:HY1055"/>
    <mergeCell ref="HZ1054:HZ1055"/>
    <mergeCell ref="II1054:II1055"/>
    <mergeCell ref="IP1062:IP1063"/>
    <mergeCell ref="IR1054:IR1055"/>
    <mergeCell ref="IS1054:IS1055"/>
    <mergeCell ref="IQ1056:IQ1057"/>
    <mergeCell ref="HL1054:HL1055"/>
    <mergeCell ref="HY1068:HY1069"/>
    <mergeCell ref="GZ1054:GZ1055"/>
    <mergeCell ref="GC1058:GC1059"/>
    <mergeCell ref="GU1054:GU1055"/>
    <mergeCell ref="GN1054:GN1055"/>
    <mergeCell ref="GT1054:GT1055"/>
    <mergeCell ref="GW1054:GW1055"/>
    <mergeCell ref="GO1054:GO1055"/>
    <mergeCell ref="GF1054:GF1055"/>
    <mergeCell ref="GB1066:GB1067"/>
    <mergeCell ref="GC1066:GC1067"/>
    <mergeCell ref="GC1062:GC1063"/>
    <mergeCell ref="HF1054:HF1055"/>
    <mergeCell ref="HJ1066:HJ1067"/>
    <mergeCell ref="HE1068:HE1069"/>
    <mergeCell ref="HF1068:HF1069"/>
    <mergeCell ref="GV1068:GV1069"/>
    <mergeCell ref="GW1068:GW1069"/>
    <mergeCell ref="GU1068:GU1069"/>
    <mergeCell ref="JW1058:JW1059"/>
    <mergeCell ref="HI1054:HI1055"/>
    <mergeCell ref="MJ1054:MJ1055"/>
    <mergeCell ref="MK1054:MK1055"/>
    <mergeCell ref="ML1054:ML1055"/>
    <mergeCell ref="KU1054:KU1055"/>
    <mergeCell ref="KV1054:KV1055"/>
    <mergeCell ref="KW1054:KW1055"/>
    <mergeCell ref="KX1054:KX1055"/>
    <mergeCell ref="KY1054:KY1055"/>
    <mergeCell ref="KZ1054:KZ1055"/>
    <mergeCell ref="LA1054:LA1055"/>
    <mergeCell ref="LB1054:LB1055"/>
    <mergeCell ref="LC1054:LC1055"/>
    <mergeCell ref="LD1054:LD1055"/>
    <mergeCell ref="LE1054:LE1055"/>
    <mergeCell ref="LF1054:LF1055"/>
    <mergeCell ref="LG1054:LG1055"/>
    <mergeCell ref="LH1054:LH1055"/>
    <mergeCell ref="LI1054:LI1055"/>
    <mergeCell ref="LJ1054:LJ1055"/>
    <mergeCell ref="LK1054:LK1055"/>
    <mergeCell ref="LL1054:LL1055"/>
    <mergeCell ref="LM1054:LM1055"/>
    <mergeCell ref="LN1054:LN1055"/>
    <mergeCell ref="LO1054:LO1055"/>
    <mergeCell ref="LP1054:LP1055"/>
    <mergeCell ref="LQ1054:LQ1055"/>
    <mergeCell ref="HG1054:HG1055"/>
    <mergeCell ref="GX1054:GX1055"/>
    <mergeCell ref="GY1054:GY1055"/>
    <mergeCell ref="HA1054:HA1055"/>
    <mergeCell ref="HB1054:HB1055"/>
    <mergeCell ref="MH1054:MH1055"/>
    <mergeCell ref="MI1054:MI1055"/>
    <mergeCell ref="MC1054:MC1055"/>
    <mergeCell ref="MD1054:MD1055"/>
    <mergeCell ref="LS1054:LS1055"/>
    <mergeCell ref="JL1054:JL1055"/>
    <mergeCell ref="JM1054:JM1055"/>
    <mergeCell ref="IY1054:IY1055"/>
    <mergeCell ref="JC1054:JC1055"/>
    <mergeCell ref="JB1054:JB1055"/>
    <mergeCell ref="IV1054:IV1055"/>
    <mergeCell ref="JV1054:JV1055"/>
    <mergeCell ref="JT1054:JT1055"/>
    <mergeCell ref="JU1054:JU1055"/>
    <mergeCell ref="JS1054:JS1055"/>
    <mergeCell ref="IB1054:IB1055"/>
    <mergeCell ref="HX1054:HX1055"/>
    <mergeCell ref="LX1054:LX1055"/>
    <mergeCell ref="LU1054:LU1055"/>
    <mergeCell ref="LR1054:LR1055"/>
    <mergeCell ref="IR1046:IR1047"/>
    <mergeCell ref="DO1054:DO1055"/>
    <mergeCell ref="DO1056:DO1057"/>
    <mergeCell ref="DI1054:DI1055"/>
    <mergeCell ref="DW1068:DW1069"/>
    <mergeCell ref="DT1068:DT1069"/>
    <mergeCell ref="HJ1062:HJ1063"/>
    <mergeCell ref="HJ1064:HJ1065"/>
    <mergeCell ref="HJ1060:HJ1061"/>
    <mergeCell ref="HJ1054:HJ1055"/>
    <mergeCell ref="HJ1058:HJ1059"/>
    <mergeCell ref="HN1054:HN1055"/>
    <mergeCell ref="HN1068:HN1069"/>
    <mergeCell ref="IR1048:IR1049"/>
    <mergeCell ref="IM1068:IM1069"/>
    <mergeCell ref="IP1046:IP1047"/>
    <mergeCell ref="IQ1046:IQ1047"/>
    <mergeCell ref="IP1050:IP1051"/>
    <mergeCell ref="IP1048:IP1049"/>
    <mergeCell ref="IP1068:IP1069"/>
    <mergeCell ref="IR1068:IR1069"/>
    <mergeCell ref="EP1054:EP1055"/>
    <mergeCell ref="EL1054:EL1055"/>
    <mergeCell ref="EV1054:EV1055"/>
    <mergeCell ref="GA1064:GA1065"/>
    <mergeCell ref="GA1056:GA1057"/>
    <mergeCell ref="FT1054:FT1055"/>
    <mergeCell ref="FP1054:FP1055"/>
    <mergeCell ref="FQ1054:FQ1055"/>
    <mergeCell ref="FA1054:FA1055"/>
    <mergeCell ref="EW1054:EW1055"/>
    <mergeCell ref="FM1054:FM1055"/>
    <mergeCell ref="FN1054:FN1055"/>
    <mergeCell ref="ET1062:ET1063"/>
    <mergeCell ref="EU1056:EU1057"/>
    <mergeCell ref="ET1054:ET1055"/>
    <mergeCell ref="GA1066:GA1067"/>
    <mergeCell ref="GM1054:GM1055"/>
    <mergeCell ref="GP1054:GP1055"/>
    <mergeCell ref="GQ1054:GQ1055"/>
    <mergeCell ref="GH1054:GH1055"/>
    <mergeCell ref="GI1054:GI1055"/>
    <mergeCell ref="GJ1054:GJ1055"/>
    <mergeCell ref="GK1054:GK1055"/>
    <mergeCell ref="GX1068:GX1069"/>
    <mergeCell ref="GD1068:GD1069"/>
    <mergeCell ref="GE1068:GE1069"/>
    <mergeCell ref="DP1060:DP1061"/>
    <mergeCell ref="FR1068:FR1069"/>
    <mergeCell ref="ER1054:ER1055"/>
    <mergeCell ref="EB1054:EB1055"/>
    <mergeCell ref="DP1066:DP1067"/>
    <mergeCell ref="EU1064:EU1065"/>
    <mergeCell ref="EH1068:EH1069"/>
    <mergeCell ref="ES1066:ES1067"/>
    <mergeCell ref="DS1068:DS1069"/>
    <mergeCell ref="EN1068:EN1069"/>
    <mergeCell ref="GC1054:GC1055"/>
    <mergeCell ref="HM1054:HM1055"/>
    <mergeCell ref="IQ1060:IQ1061"/>
    <mergeCell ref="EF1068:EF1069"/>
    <mergeCell ref="DN1066:DN1067"/>
    <mergeCell ref="DO1060:DO1061"/>
    <mergeCell ref="FF1054:FF1055"/>
    <mergeCell ref="HH1046:HH1047"/>
    <mergeCell ref="DN1052:DN1053"/>
    <mergeCell ref="ET1052:ET1053"/>
    <mergeCell ref="EU1052:EU1053"/>
    <mergeCell ref="ET1048:ET1049"/>
    <mergeCell ref="L1052:L1053"/>
    <mergeCell ref="GA1048:GA1049"/>
    <mergeCell ref="GA1050:GA1051"/>
    <mergeCell ref="HI1046:HI1047"/>
    <mergeCell ref="GC1046:GC1047"/>
    <mergeCell ref="GB1048:GB1049"/>
    <mergeCell ref="CH1046:CH1047"/>
    <mergeCell ref="EU1048:EU1049"/>
    <mergeCell ref="N1052:N1053"/>
    <mergeCell ref="HH1050:HH1051"/>
    <mergeCell ref="HI1050:HI1051"/>
    <mergeCell ref="J1048:J1049"/>
    <mergeCell ref="K1048:K1049"/>
    <mergeCell ref="L1048:L1049"/>
    <mergeCell ref="H1048:H1049"/>
    <mergeCell ref="AZ1050:AZ1051"/>
    <mergeCell ref="GC1048:GC1049"/>
    <mergeCell ref="AZ1048:AZ1049"/>
    <mergeCell ref="N1048:N1049"/>
    <mergeCell ref="O1048:O1049"/>
    <mergeCell ref="Q1048:Q1049"/>
    <mergeCell ref="HH1048:HH1049"/>
    <mergeCell ref="CG1046:CG1047"/>
    <mergeCell ref="CF1048:CF1049"/>
    <mergeCell ref="CH1052:CH1053"/>
    <mergeCell ref="GB1052:GB1053"/>
    <mergeCell ref="H1050:H1051"/>
    <mergeCell ref="I1050:I1051"/>
    <mergeCell ref="CF1046:CF1047"/>
    <mergeCell ref="HI1052:HI1053"/>
    <mergeCell ref="R1052:R1053"/>
    <mergeCell ref="GC1052:GC1053"/>
    <mergeCell ref="R1046:R1047"/>
    <mergeCell ref="S1046:S1047"/>
    <mergeCell ref="Q1052:Q1053"/>
    <mergeCell ref="DO1050:DO1051"/>
    <mergeCell ref="CH1048:CH1049"/>
    <mergeCell ref="ET1046:ET1047"/>
    <mergeCell ref="IQ1040:IQ1041"/>
    <mergeCell ref="IR1040:IR1041"/>
    <mergeCell ref="JV1040:JV1041"/>
    <mergeCell ref="AG1040:AG1041"/>
    <mergeCell ref="AX1044:AX1045"/>
    <mergeCell ref="AY1044:AY1045"/>
    <mergeCell ref="CF1044:CF1045"/>
    <mergeCell ref="AX1050:AX1051"/>
    <mergeCell ref="AZ1044:AZ1045"/>
    <mergeCell ref="ES1046:ES1047"/>
    <mergeCell ref="GB1044:GB1045"/>
    <mergeCell ref="HJ1044:HJ1045"/>
    <mergeCell ref="IR1044:IR1045"/>
    <mergeCell ref="HH1044:HH1045"/>
    <mergeCell ref="GV1040:GV1041"/>
    <mergeCell ref="GW1040:GW1041"/>
    <mergeCell ref="GX1040:GX1041"/>
    <mergeCell ref="GY1040:GY1041"/>
    <mergeCell ref="CH1040:CH1041"/>
    <mergeCell ref="FJ1040:FJ1041"/>
    <mergeCell ref="DH1040:DH1041"/>
    <mergeCell ref="FL1040:FL1041"/>
    <mergeCell ref="FM1040:FM1041"/>
    <mergeCell ref="FN1040:FN1041"/>
    <mergeCell ref="FO1040:FO1041"/>
    <mergeCell ref="DT1040:DT1041"/>
    <mergeCell ref="DU1040:DU1041"/>
    <mergeCell ref="EI1040:EI1041"/>
    <mergeCell ref="EC1040:EC1041"/>
    <mergeCell ref="EJ1040:EJ1041"/>
    <mergeCell ref="EK1040:EK1041"/>
    <mergeCell ref="DW1040:DW1041"/>
    <mergeCell ref="FE1040:FE1041"/>
    <mergeCell ref="CJ1040:CJ1041"/>
    <mergeCell ref="BQ1040:BQ1041"/>
    <mergeCell ref="DN1044:DN1045"/>
    <mergeCell ref="AK1040:AK1041"/>
    <mergeCell ref="AR1040:AR1041"/>
    <mergeCell ref="AI1040:AI1041"/>
    <mergeCell ref="BF1040:BF1041"/>
    <mergeCell ref="ER1040:ER1041"/>
    <mergeCell ref="CS1040:CS1041"/>
    <mergeCell ref="CT1040:CT1041"/>
    <mergeCell ref="GB1046:GB1047"/>
    <mergeCell ref="HI1048:HI1049"/>
    <mergeCell ref="HJ1048:HJ1049"/>
    <mergeCell ref="AX1042:AX1043"/>
    <mergeCell ref="CU1040:CU1041"/>
    <mergeCell ref="CV1040:CV1041"/>
    <mergeCell ref="CW1040:CW1041"/>
    <mergeCell ref="IP1044:IP1045"/>
    <mergeCell ref="CR1040:CR1041"/>
    <mergeCell ref="HI1044:HI1045"/>
    <mergeCell ref="CH1050:CH1051"/>
    <mergeCell ref="GA1044:GA1045"/>
    <mergeCell ref="HH1040:HH1041"/>
    <mergeCell ref="EQ1040:EQ1041"/>
    <mergeCell ref="FW1040:FW1041"/>
    <mergeCell ref="HV1040:HV1041"/>
    <mergeCell ref="BC1040:BC1041"/>
    <mergeCell ref="BD1040:BD1041"/>
    <mergeCell ref="AU1040:AU1041"/>
    <mergeCell ref="AY1040:AY1041"/>
    <mergeCell ref="HJ1050:HJ1051"/>
    <mergeCell ref="HH1036:HH1037"/>
    <mergeCell ref="GB1036:GB1037"/>
    <mergeCell ref="IN1040:IN1041"/>
    <mergeCell ref="JW1042:JW1043"/>
    <mergeCell ref="JP1040:JP1041"/>
    <mergeCell ref="IW1040:IW1041"/>
    <mergeCell ref="GI1040:GI1041"/>
    <mergeCell ref="IX1040:IX1041"/>
    <mergeCell ref="IQ1042:IQ1043"/>
    <mergeCell ref="IR1042:IR1043"/>
    <mergeCell ref="GZ1040:GZ1041"/>
    <mergeCell ref="IS1040:IS1041"/>
    <mergeCell ref="HI1042:HI1043"/>
    <mergeCell ref="HJ1042:HJ1043"/>
    <mergeCell ref="HH1042:HH1043"/>
    <mergeCell ref="HA1040:HA1041"/>
    <mergeCell ref="HC1040:HC1041"/>
    <mergeCell ref="IV1040:IV1041"/>
    <mergeCell ref="FP1040:FP1041"/>
    <mergeCell ref="GC1042:GC1043"/>
    <mergeCell ref="DF1040:DF1041"/>
    <mergeCell ref="IP1042:IP1043"/>
    <mergeCell ref="IK1040:IK1041"/>
    <mergeCell ref="IL1040:IL1041"/>
    <mergeCell ref="JB1040:JB1041"/>
    <mergeCell ref="IY1040:IY1041"/>
    <mergeCell ref="JQ1040:JQ1041"/>
    <mergeCell ref="IZ1040:IZ1041"/>
    <mergeCell ref="IH1040:IH1041"/>
    <mergeCell ref="II1040:II1041"/>
    <mergeCell ref="IJ1040:IJ1041"/>
    <mergeCell ref="HY1040:HY1041"/>
    <mergeCell ref="HZ1040:HZ1041"/>
    <mergeCell ref="IA1040:IA1041"/>
    <mergeCell ref="IB1040:IB1041"/>
    <mergeCell ref="IC1040:IC1041"/>
    <mergeCell ref="EU1042:EU1043"/>
    <mergeCell ref="ET1042:ET1043"/>
    <mergeCell ref="JW1040:JW1041"/>
    <mergeCell ref="HX1040:HX1041"/>
    <mergeCell ref="HL1040:HL1041"/>
    <mergeCell ref="DJ1040:DJ1041"/>
    <mergeCell ref="DI1040:DI1041"/>
    <mergeCell ref="FZ1040:FZ1041"/>
    <mergeCell ref="GA1040:GA1041"/>
    <mergeCell ref="GR1040:GR1041"/>
    <mergeCell ref="HU1040:HU1041"/>
    <mergeCell ref="HK1040:HK1041"/>
    <mergeCell ref="DS1040:DS1041"/>
    <mergeCell ref="EG1040:EG1041"/>
    <mergeCell ref="EH1040:EH1041"/>
    <mergeCell ref="ED1040:ED1041"/>
    <mergeCell ref="DR1040:DR1041"/>
    <mergeCell ref="ID1040:ID1041"/>
    <mergeCell ref="HE1040:HE1041"/>
    <mergeCell ref="GP1040:GP1041"/>
    <mergeCell ref="HS1040:HS1041"/>
    <mergeCell ref="HT1040:HT1041"/>
    <mergeCell ref="IM1040:IM1041"/>
    <mergeCell ref="GL1040:GL1041"/>
    <mergeCell ref="GU1040:GU1041"/>
    <mergeCell ref="JG1040:JG1041"/>
    <mergeCell ref="JA1040:JA1041"/>
    <mergeCell ref="IP1040:IP1041"/>
    <mergeCell ref="HW1040:HW1041"/>
    <mergeCell ref="IE1040:IE1041"/>
    <mergeCell ref="IF1040:IF1041"/>
    <mergeCell ref="IO1040:IO1041"/>
    <mergeCell ref="IU1040:IU1041"/>
    <mergeCell ref="JM1040:JM1041"/>
    <mergeCell ref="JL1040:JL1041"/>
    <mergeCell ref="IG1040:IG1041"/>
    <mergeCell ref="IT1040:IT1041"/>
    <mergeCell ref="JC1040:JC1041"/>
    <mergeCell ref="GB1040:GB1041"/>
    <mergeCell ref="GC1040:GC1041"/>
    <mergeCell ref="FT1040:FT1041"/>
    <mergeCell ref="FU1040:FU1041"/>
    <mergeCell ref="J1040:J1041"/>
    <mergeCell ref="K1040:K1041"/>
    <mergeCell ref="EN1040:EN1041"/>
    <mergeCell ref="DK1040:DK1041"/>
    <mergeCell ref="Q1040:Q1041"/>
    <mergeCell ref="R1040:R1041"/>
    <mergeCell ref="DL1040:DL1041"/>
    <mergeCell ref="CH1034:CH1035"/>
    <mergeCell ref="R1034:R1035"/>
    <mergeCell ref="S1034:S1035"/>
    <mergeCell ref="AX1034:AX1035"/>
    <mergeCell ref="M1034:M1035"/>
    <mergeCell ref="AJ1040:AJ1041"/>
    <mergeCell ref="AZ1040:AZ1041"/>
    <mergeCell ref="AO1040:AO1041"/>
    <mergeCell ref="AE1040:AE1041"/>
    <mergeCell ref="AX1040:AX1041"/>
    <mergeCell ref="CF1034:CF1035"/>
    <mergeCell ref="AX1036:AX1037"/>
    <mergeCell ref="CG1034:CG1035"/>
    <mergeCell ref="AS1040:AS1041"/>
    <mergeCell ref="AT1040:AT1041"/>
    <mergeCell ref="AY1034:AY1035"/>
    <mergeCell ref="AA1040:AA1041"/>
    <mergeCell ref="X1040:X1041"/>
    <mergeCell ref="U1040:U1041"/>
    <mergeCell ref="BM1040:BM1041"/>
    <mergeCell ref="BL1040:BL1041"/>
    <mergeCell ref="BP1040:BP1041"/>
    <mergeCell ref="AF1040:AF1041"/>
    <mergeCell ref="Q1036:Q1037"/>
    <mergeCell ref="L1036:L1037"/>
    <mergeCell ref="AB1040:AB1041"/>
    <mergeCell ref="AC1040:AC1041"/>
    <mergeCell ref="AD1040:AD1041"/>
    <mergeCell ref="AM1040:AM1041"/>
    <mergeCell ref="AN1040:AN1041"/>
    <mergeCell ref="CH1036:CH1037"/>
    <mergeCell ref="Q1038:Q1039"/>
    <mergeCell ref="R1038:R1039"/>
    <mergeCell ref="CX1040:CX1041"/>
    <mergeCell ref="J1034:J1035"/>
    <mergeCell ref="AH1040:AH1041"/>
    <mergeCell ref="AL1040:AL1041"/>
    <mergeCell ref="DY1040:DY1041"/>
    <mergeCell ref="Y1040:Y1041"/>
    <mergeCell ref="Z1040:Z1041"/>
    <mergeCell ref="S1040:S1041"/>
    <mergeCell ref="T1040:T1041"/>
    <mergeCell ref="Q1034:Q1035"/>
    <mergeCell ref="ML1040:ML1041"/>
    <mergeCell ref="KM1040:KM1041"/>
    <mergeCell ref="KN1040:KN1041"/>
    <mergeCell ref="KO1040:KO1041"/>
    <mergeCell ref="KP1040:KP1041"/>
    <mergeCell ref="KQ1040:KQ1041"/>
    <mergeCell ref="KR1040:KR1041"/>
    <mergeCell ref="KS1040:KS1041"/>
    <mergeCell ref="KT1040:KT1041"/>
    <mergeCell ref="KU1040:KU1041"/>
    <mergeCell ref="KV1040:KV1041"/>
    <mergeCell ref="KW1040:KW1041"/>
    <mergeCell ref="KX1040:KX1041"/>
    <mergeCell ref="KY1040:KY1041"/>
    <mergeCell ref="KZ1040:KZ1041"/>
    <mergeCell ref="LA1040:LA1041"/>
    <mergeCell ref="LB1040:LB1041"/>
    <mergeCell ref="LC1040:LC1041"/>
    <mergeCell ref="LD1040:LD1041"/>
    <mergeCell ref="LE1040:LE1041"/>
    <mergeCell ref="LF1040:LF1041"/>
    <mergeCell ref="LG1040:LG1041"/>
    <mergeCell ref="LH1040:LH1041"/>
    <mergeCell ref="LI1040:LI1041"/>
    <mergeCell ref="LJ1040:LJ1041"/>
    <mergeCell ref="LK1040:LK1041"/>
    <mergeCell ref="LL1040:LL1041"/>
    <mergeCell ref="LM1040:LM1041"/>
    <mergeCell ref="LN1040:LN1041"/>
    <mergeCell ref="LO1040:LO1041"/>
    <mergeCell ref="LP1040:LP1041"/>
    <mergeCell ref="LQ1040:LQ1041"/>
    <mergeCell ref="LR1040:LR1041"/>
    <mergeCell ref="LS1040:LS1041"/>
    <mergeCell ref="MA1040:MA1041"/>
    <mergeCell ref="MG1040:MG1041"/>
    <mergeCell ref="MI1040:MI1041"/>
    <mergeCell ref="MJ1040:MJ1041"/>
    <mergeCell ref="MK1040:MK1041"/>
    <mergeCell ref="MF1040:MF1041"/>
    <mergeCell ref="MH1040:MH1041"/>
    <mergeCell ref="LX1040:LX1041"/>
    <mergeCell ref="LY1040:LY1041"/>
    <mergeCell ref="LZ1040:LZ1041"/>
    <mergeCell ref="LT1040:LT1041"/>
    <mergeCell ref="LU1040:LU1041"/>
    <mergeCell ref="LV1040:LV1041"/>
    <mergeCell ref="LW1040:LW1041"/>
    <mergeCell ref="MC1040:MC1041"/>
    <mergeCell ref="MD1040:MD1041"/>
    <mergeCell ref="ME1040:ME1041"/>
    <mergeCell ref="MB1040:MB1041"/>
    <mergeCell ref="HN1040:HN1041"/>
    <mergeCell ref="HO1040:HO1041"/>
    <mergeCell ref="HP1040:HP1041"/>
    <mergeCell ref="HQ1040:HQ1041"/>
    <mergeCell ref="HR1040:HR1041"/>
    <mergeCell ref="CD1040:CD1041"/>
    <mergeCell ref="DM1040:DM1041"/>
    <mergeCell ref="FK1040:FK1041"/>
    <mergeCell ref="EW1040:EW1041"/>
    <mergeCell ref="FD1040:FD1041"/>
    <mergeCell ref="GS1040:GS1041"/>
    <mergeCell ref="BW1040:BW1041"/>
    <mergeCell ref="BT1040:BT1041"/>
    <mergeCell ref="BX1040:BX1041"/>
    <mergeCell ref="BU1040:BU1041"/>
    <mergeCell ref="BV1040:BV1041"/>
    <mergeCell ref="FH1040:FH1041"/>
    <mergeCell ref="FI1040:FI1041"/>
    <mergeCell ref="GA1038:GA1039"/>
    <mergeCell ref="EX1040:EX1041"/>
    <mergeCell ref="EL1040:EL1041"/>
    <mergeCell ref="DX1040:DX1041"/>
    <mergeCell ref="DQ1040:DQ1041"/>
    <mergeCell ref="BI1040:BI1041"/>
    <mergeCell ref="BJ1040:BJ1041"/>
    <mergeCell ref="BK1040:BK1041"/>
    <mergeCell ref="CI1040:CI1041"/>
    <mergeCell ref="CF1038:CF1039"/>
    <mergeCell ref="BS1040:BS1041"/>
    <mergeCell ref="BN1040:BN1041"/>
    <mergeCell ref="BO1040:BO1041"/>
    <mergeCell ref="BR1040:BR1041"/>
    <mergeCell ref="GN1040:GN1041"/>
    <mergeCell ref="FV1040:FV1041"/>
    <mergeCell ref="DP1040:DP1041"/>
    <mergeCell ref="ES1040:ES1041"/>
    <mergeCell ref="GB1038:GB1039"/>
    <mergeCell ref="HF1040:HF1041"/>
    <mergeCell ref="HG1040:HG1041"/>
    <mergeCell ref="HI1040:HI1041"/>
    <mergeCell ref="DC1040:DC1041"/>
    <mergeCell ref="EU1038:EU1039"/>
    <mergeCell ref="GM1040:GM1041"/>
    <mergeCell ref="BY1040:BY1041"/>
    <mergeCell ref="FX1040:FX1041"/>
    <mergeCell ref="EY1040:EY1041"/>
    <mergeCell ref="FR1040:FR1041"/>
    <mergeCell ref="BZ1040:BZ1041"/>
    <mergeCell ref="CA1040:CA1041"/>
    <mergeCell ref="GD1040:GD1041"/>
    <mergeCell ref="GQ1040:GQ1041"/>
    <mergeCell ref="EO1040:EO1041"/>
    <mergeCell ref="CH1038:CH1039"/>
    <mergeCell ref="DN1040:DN1041"/>
    <mergeCell ref="DO1040:DO1041"/>
    <mergeCell ref="DO1038:DO1039"/>
    <mergeCell ref="ET1038:ET1039"/>
    <mergeCell ref="EE1040:EE1041"/>
    <mergeCell ref="EP1040:EP1041"/>
    <mergeCell ref="GC1038:GC1039"/>
    <mergeCell ref="DP1038:DP1039"/>
    <mergeCell ref="IQ1038:IQ1039"/>
    <mergeCell ref="HB1040:HB1041"/>
    <mergeCell ref="HD1040:HD1041"/>
    <mergeCell ref="GK1040:GK1041"/>
    <mergeCell ref="HJ1038:HJ1039"/>
    <mergeCell ref="HH1038:HH1039"/>
    <mergeCell ref="HI1038:HI1039"/>
    <mergeCell ref="HJ1040:HJ1041"/>
    <mergeCell ref="CZ1040:CZ1041"/>
    <mergeCell ref="DG1040:DG1041"/>
    <mergeCell ref="ES1030:ES1031"/>
    <mergeCell ref="AK1026:AK1027"/>
    <mergeCell ref="DW1026:DW1027"/>
    <mergeCell ref="DJ1026:DJ1027"/>
    <mergeCell ref="DL1026:DL1027"/>
    <mergeCell ref="DK1026:DK1027"/>
    <mergeCell ref="T1026:T1027"/>
    <mergeCell ref="BJ1026:BJ1027"/>
    <mergeCell ref="CJ1026:CJ1027"/>
    <mergeCell ref="ET1030:ET1031"/>
    <mergeCell ref="DN1028:DN1029"/>
    <mergeCell ref="HJ1032:HJ1033"/>
    <mergeCell ref="AS1026:AS1027"/>
    <mergeCell ref="DA1026:DA1027"/>
    <mergeCell ref="HH1028:HH1029"/>
    <mergeCell ref="HI1028:HI1029"/>
    <mergeCell ref="HJ1028:HJ1029"/>
    <mergeCell ref="DX1026:DX1027"/>
    <mergeCell ref="CN1026:CN1027"/>
    <mergeCell ref="AY1036:AY1037"/>
    <mergeCell ref="AX1028:AX1029"/>
    <mergeCell ref="AQ1040:AQ1041"/>
    <mergeCell ref="CG1028:CG1029"/>
    <mergeCell ref="CF1036:CF1037"/>
    <mergeCell ref="CG1036:CG1037"/>
    <mergeCell ref="HJ1036:HJ1037"/>
    <mergeCell ref="DP1036:DP1037"/>
    <mergeCell ref="DN1036:DN1037"/>
    <mergeCell ref="HH1034:HH1035"/>
    <mergeCell ref="HI1034:HI1035"/>
    <mergeCell ref="GT1040:GT1041"/>
    <mergeCell ref="GE1040:GE1041"/>
    <mergeCell ref="GF1040:GF1041"/>
    <mergeCell ref="GG1040:GG1041"/>
    <mergeCell ref="GH1040:GH1041"/>
    <mergeCell ref="DD1040:DD1041"/>
    <mergeCell ref="DE1040:DE1041"/>
    <mergeCell ref="GO1040:GO1041"/>
    <mergeCell ref="HH1032:HH1033"/>
    <mergeCell ref="GJ1040:GJ1041"/>
    <mergeCell ref="EV1040:EV1041"/>
    <mergeCell ref="BR1026:BR1027"/>
    <mergeCell ref="BK1026:BK1027"/>
    <mergeCell ref="BL1026:BL1027"/>
    <mergeCell ref="CD1026:CD1027"/>
    <mergeCell ref="CE1026:CE1027"/>
    <mergeCell ref="CC1026:CC1027"/>
    <mergeCell ref="ES1028:ES1029"/>
    <mergeCell ref="ED1026:ED1027"/>
    <mergeCell ref="FB1040:FB1041"/>
    <mergeCell ref="FC1040:FC1041"/>
    <mergeCell ref="V1040:V1041"/>
    <mergeCell ref="HI1036:HI1037"/>
    <mergeCell ref="HM1040:HM1041"/>
    <mergeCell ref="HJ1034:HJ1035"/>
    <mergeCell ref="EM1026:EM1027"/>
    <mergeCell ref="DM1026:DM1027"/>
    <mergeCell ref="DN1026:DN1027"/>
    <mergeCell ref="BB1026:BB1027"/>
    <mergeCell ref="BG1026:BG1027"/>
    <mergeCell ref="BC1026:BC1027"/>
    <mergeCell ref="BD1026:BD1027"/>
    <mergeCell ref="BF1026:BF1027"/>
    <mergeCell ref="BA1026:BA1027"/>
    <mergeCell ref="CH1032:CH1033"/>
    <mergeCell ref="HI1032:HI1033"/>
    <mergeCell ref="GA1034:GA1035"/>
    <mergeCell ref="S1026:S1027"/>
    <mergeCell ref="V1026:V1027"/>
    <mergeCell ref="BN1026:BN1027"/>
    <mergeCell ref="BO1026:BO1027"/>
    <mergeCell ref="BP1026:BP1027"/>
    <mergeCell ref="BQ1026:BQ1027"/>
    <mergeCell ref="BH1026:BH1027"/>
    <mergeCell ref="BS1026:BS1027"/>
    <mergeCell ref="BT1026:BT1027"/>
    <mergeCell ref="BU1026:BU1027"/>
    <mergeCell ref="BM1026:BM1027"/>
    <mergeCell ref="AY1032:AY1033"/>
    <mergeCell ref="AY1028:AY1029"/>
    <mergeCell ref="DO1030:DO1031"/>
    <mergeCell ref="ES1034:ES1035"/>
    <mergeCell ref="S1032:S1033"/>
    <mergeCell ref="AX1030:AX1031"/>
    <mergeCell ref="EA1026:EA1027"/>
    <mergeCell ref="ET1034:ET1035"/>
    <mergeCell ref="EU1034:EU1035"/>
    <mergeCell ref="ET1028:ET1029"/>
    <mergeCell ref="EU1028:EU1029"/>
    <mergeCell ref="AZ1034:AZ1035"/>
    <mergeCell ref="S1030:S1031"/>
    <mergeCell ref="AW1026:AW1027"/>
    <mergeCell ref="AH1026:AH1027"/>
    <mergeCell ref="AF1026:AF1027"/>
    <mergeCell ref="AG1026:AG1027"/>
    <mergeCell ref="AD1026:AD1027"/>
    <mergeCell ref="W1026:W1027"/>
    <mergeCell ref="AL1026:AL1027"/>
    <mergeCell ref="CO1026:CO1027"/>
    <mergeCell ref="CP1026:CP1027"/>
    <mergeCell ref="CY1026:CY1027"/>
    <mergeCell ref="DO1026:DO1027"/>
    <mergeCell ref="DP1030:DP1031"/>
    <mergeCell ref="BW1026:BW1027"/>
    <mergeCell ref="BI1026:BI1027"/>
    <mergeCell ref="AZ1028:AZ1029"/>
    <mergeCell ref="AZ1030:AZ1031"/>
    <mergeCell ref="EP1026:EP1027"/>
    <mergeCell ref="DC1026:DC1027"/>
    <mergeCell ref="HH1030:HH1031"/>
    <mergeCell ref="GB1030:GB1031"/>
    <mergeCell ref="HD1026:HD1027"/>
    <mergeCell ref="GS1026:GS1027"/>
    <mergeCell ref="GA1030:GA1031"/>
    <mergeCell ref="GA1032:GA1033"/>
    <mergeCell ref="CI1026:CI1027"/>
    <mergeCell ref="BX1026:BX1027"/>
    <mergeCell ref="ES1032:ES1033"/>
    <mergeCell ref="LX1026:LX1027"/>
    <mergeCell ref="IR1028:IR1029"/>
    <mergeCell ref="IR1032:IR1033"/>
    <mergeCell ref="GW1026:GW1027"/>
    <mergeCell ref="FF1026:FF1027"/>
    <mergeCell ref="IP1032:IP1033"/>
    <mergeCell ref="HI1030:HI1031"/>
    <mergeCell ref="HJ1030:HJ1031"/>
    <mergeCell ref="IP1030:IP1031"/>
    <mergeCell ref="HG1026:HG1027"/>
    <mergeCell ref="IP1028:IP1029"/>
    <mergeCell ref="HW1026:HW1027"/>
    <mergeCell ref="HX1026:HX1027"/>
    <mergeCell ref="GG1026:GG1027"/>
    <mergeCell ref="GM1026:GM1027"/>
    <mergeCell ref="GN1026:GN1027"/>
    <mergeCell ref="GE1026:GE1027"/>
    <mergeCell ref="FW1026:FW1027"/>
    <mergeCell ref="FX1026:FX1027"/>
    <mergeCell ref="FJ1026:FJ1027"/>
    <mergeCell ref="FL1026:FL1027"/>
    <mergeCell ref="GB1032:GB1033"/>
    <mergeCell ref="FU1026:FU1027"/>
    <mergeCell ref="FR1026:FR1027"/>
    <mergeCell ref="GC1032:GC1033"/>
    <mergeCell ref="GC1030:GC1031"/>
    <mergeCell ref="GC1028:GC1029"/>
    <mergeCell ref="IF1026:IF1027"/>
    <mergeCell ref="FP1026:FP1027"/>
    <mergeCell ref="FK1026:FK1027"/>
    <mergeCell ref="FV1026:FV1027"/>
    <mergeCell ref="GA1028:GA1029"/>
    <mergeCell ref="GB1028:GB1029"/>
    <mergeCell ref="FO1026:FO1027"/>
    <mergeCell ref="IP1026:IP1027"/>
    <mergeCell ref="HY1026:HY1027"/>
    <mergeCell ref="HZ1026:HZ1027"/>
    <mergeCell ref="IA1026:IA1027"/>
    <mergeCell ref="IB1026:IB1027"/>
    <mergeCell ref="IQ1030:IQ1031"/>
    <mergeCell ref="IQ1032:IQ1033"/>
    <mergeCell ref="II1026:II1027"/>
    <mergeCell ref="IJ1026:IJ1027"/>
    <mergeCell ref="HP1026:HP1027"/>
    <mergeCell ref="HQ1026:HQ1027"/>
    <mergeCell ref="HR1026:HR1027"/>
    <mergeCell ref="IQ1028:IQ1029"/>
    <mergeCell ref="HL1026:HL1027"/>
    <mergeCell ref="GC1026:GC1027"/>
    <mergeCell ref="IR1034:IR1035"/>
    <mergeCell ref="GC1034:GC1035"/>
    <mergeCell ref="HT1026:HT1027"/>
    <mergeCell ref="GT1026:GT1027"/>
    <mergeCell ref="FS1026:FS1027"/>
    <mergeCell ref="ML1026:ML1027"/>
    <mergeCell ref="KM1026:KM1027"/>
    <mergeCell ref="KN1026:KN1027"/>
    <mergeCell ref="KO1026:KO1027"/>
    <mergeCell ref="KP1026:KP1027"/>
    <mergeCell ref="KQ1026:KQ1027"/>
    <mergeCell ref="KR1026:KR1027"/>
    <mergeCell ref="KS1026:KS1027"/>
    <mergeCell ref="KT1026:KT1027"/>
    <mergeCell ref="KU1026:KU1027"/>
    <mergeCell ref="KV1026:KV1027"/>
    <mergeCell ref="KW1026:KW1027"/>
    <mergeCell ref="KX1026:KX1027"/>
    <mergeCell ref="KY1026:KY1027"/>
    <mergeCell ref="KZ1026:KZ1027"/>
    <mergeCell ref="LA1026:LA1027"/>
    <mergeCell ref="LB1026:LB1027"/>
    <mergeCell ref="LC1026:LC1027"/>
    <mergeCell ref="LD1026:LD1027"/>
    <mergeCell ref="LE1026:LE1027"/>
    <mergeCell ref="LF1026:LF1027"/>
    <mergeCell ref="LG1026:LG1027"/>
    <mergeCell ref="LH1026:LH1027"/>
    <mergeCell ref="LI1026:LI1027"/>
    <mergeCell ref="LJ1026:LJ1027"/>
    <mergeCell ref="LK1026:LK1027"/>
    <mergeCell ref="LL1026:LL1027"/>
    <mergeCell ref="LM1026:LM1027"/>
    <mergeCell ref="LN1026:LN1027"/>
    <mergeCell ref="LO1026:LO1027"/>
    <mergeCell ref="LP1026:LP1027"/>
    <mergeCell ref="LQ1026:LQ1027"/>
    <mergeCell ref="MK1026:MK1027"/>
    <mergeCell ref="KD1026:KD1027"/>
    <mergeCell ref="KE1026:KE1027"/>
    <mergeCell ref="MJ1026:MJ1027"/>
    <mergeCell ref="MI1026:MI1027"/>
    <mergeCell ref="LZ1026:LZ1027"/>
    <mergeCell ref="MH1026:MH1027"/>
    <mergeCell ref="MF1026:MF1027"/>
    <mergeCell ref="MG1026:MG1027"/>
    <mergeCell ref="JJ1026:JJ1027"/>
    <mergeCell ref="JK1026:JK1027"/>
    <mergeCell ref="JL1026:JL1027"/>
    <mergeCell ref="JM1026:JM1027"/>
    <mergeCell ref="JN1026:JN1027"/>
    <mergeCell ref="JO1026:JO1027"/>
    <mergeCell ref="JP1026:JP1027"/>
    <mergeCell ref="KI1026:KI1027"/>
    <mergeCell ref="MA1026:MA1027"/>
    <mergeCell ref="MC1026:MC1027"/>
    <mergeCell ref="MB1026:MB1027"/>
    <mergeCell ref="MD1026:MD1027"/>
    <mergeCell ref="HS1026:HS1027"/>
    <mergeCell ref="HI1026:HI1027"/>
    <mergeCell ref="IC1026:IC1027"/>
    <mergeCell ref="HV1026:HV1027"/>
    <mergeCell ref="GQ1026:GQ1027"/>
    <mergeCell ref="GO1026:GO1027"/>
    <mergeCell ref="LY1026:LY1027"/>
    <mergeCell ref="LV1026:LV1027"/>
    <mergeCell ref="LW1026:LW1027"/>
    <mergeCell ref="LU1026:LU1027"/>
    <mergeCell ref="ME1026:ME1027"/>
    <mergeCell ref="KC1026:KC1027"/>
    <mergeCell ref="KH1026:KH1027"/>
    <mergeCell ref="IV1026:IV1027"/>
    <mergeCell ref="IW1026:IW1027"/>
    <mergeCell ref="EN1026:EN1027"/>
    <mergeCell ref="EO1026:EO1027"/>
    <mergeCell ref="EG1026:EG1027"/>
    <mergeCell ref="EH1026:EH1027"/>
    <mergeCell ref="DR1026:DR1027"/>
    <mergeCell ref="IQ1022:IQ1023"/>
    <mergeCell ref="HJ1022:HJ1023"/>
    <mergeCell ref="GC1020:GC1021"/>
    <mergeCell ref="IP1022:IP1023"/>
    <mergeCell ref="ES1024:ES1025"/>
    <mergeCell ref="ET1024:ET1025"/>
    <mergeCell ref="HE1026:HE1027"/>
    <mergeCell ref="IX1026:IX1027"/>
    <mergeCell ref="HH1024:HH1025"/>
    <mergeCell ref="HI1024:HI1025"/>
    <mergeCell ref="HJ1024:HJ1025"/>
    <mergeCell ref="IP1024:IP1025"/>
    <mergeCell ref="GA1020:GA1021"/>
    <mergeCell ref="HH1020:HH1021"/>
    <mergeCell ref="FT1026:FT1027"/>
    <mergeCell ref="FC1026:FC1027"/>
    <mergeCell ref="GF1026:GF1027"/>
    <mergeCell ref="GB1020:GB1021"/>
    <mergeCell ref="HH1026:HH1027"/>
    <mergeCell ref="IR1026:IR1027"/>
    <mergeCell ref="IS1026:IS1027"/>
    <mergeCell ref="IT1026:IT1027"/>
    <mergeCell ref="IU1026:IU1027"/>
    <mergeCell ref="IR1022:IR1023"/>
    <mergeCell ref="HU1026:HU1027"/>
    <mergeCell ref="EU1024:EU1025"/>
    <mergeCell ref="IN1026:IN1027"/>
    <mergeCell ref="IO1026:IO1027"/>
    <mergeCell ref="GY1026:GY1027"/>
    <mergeCell ref="GZ1026:GZ1027"/>
    <mergeCell ref="HA1026:HA1027"/>
    <mergeCell ref="EE1026:EE1027"/>
    <mergeCell ref="FG1026:FG1027"/>
    <mergeCell ref="EZ1026:EZ1027"/>
    <mergeCell ref="FA1026:FA1027"/>
    <mergeCell ref="GB1022:GB1023"/>
    <mergeCell ref="HB1026:HB1027"/>
    <mergeCell ref="HC1026:HC1027"/>
    <mergeCell ref="HH1022:HH1023"/>
    <mergeCell ref="HI1020:HI1021"/>
    <mergeCell ref="HJ1020:HJ1021"/>
    <mergeCell ref="IP1020:IP1021"/>
    <mergeCell ref="IK1026:IK1027"/>
    <mergeCell ref="IL1026:IL1027"/>
    <mergeCell ref="IE1026:IE1027"/>
    <mergeCell ref="ES1026:ES1027"/>
    <mergeCell ref="EF1026:EF1027"/>
    <mergeCell ref="HN1026:HN1027"/>
    <mergeCell ref="JA1026:JA1027"/>
    <mergeCell ref="EJ1026:EJ1027"/>
    <mergeCell ref="HJ1018:HJ1019"/>
    <mergeCell ref="IP1016:IP1017"/>
    <mergeCell ref="HH1018:HH1019"/>
    <mergeCell ref="HW1012:HW1013"/>
    <mergeCell ref="HK1000:HK1001"/>
    <mergeCell ref="DJ1000:DJ1001"/>
    <mergeCell ref="EK1000:EK1001"/>
    <mergeCell ref="IQ1016:IQ1017"/>
    <mergeCell ref="FA1012:FA1013"/>
    <mergeCell ref="FU1012:FU1013"/>
    <mergeCell ref="GH1012:GH1013"/>
    <mergeCell ref="GA1026:GA1027"/>
    <mergeCell ref="ES1022:ES1023"/>
    <mergeCell ref="DP1022:DP1023"/>
    <mergeCell ref="DU1026:DU1027"/>
    <mergeCell ref="DP1026:DP1027"/>
    <mergeCell ref="DV1026:DV1027"/>
    <mergeCell ref="ET1022:ET1023"/>
    <mergeCell ref="ES1018:ES1019"/>
    <mergeCell ref="DO1022:DO1023"/>
    <mergeCell ref="DN1018:DN1019"/>
    <mergeCell ref="DO1018:DO1019"/>
    <mergeCell ref="DB1012:DB1013"/>
    <mergeCell ref="DD1026:DD1027"/>
    <mergeCell ref="GO1012:GO1013"/>
    <mergeCell ref="HH1014:HH1015"/>
    <mergeCell ref="HF1026:HF1027"/>
    <mergeCell ref="CN1012:CN1013"/>
    <mergeCell ref="HO1026:HO1027"/>
    <mergeCell ref="EI1026:EI1027"/>
    <mergeCell ref="HJ1026:HJ1027"/>
    <mergeCell ref="HK1026:HK1027"/>
    <mergeCell ref="HM1026:HM1027"/>
    <mergeCell ref="GX1026:GX1027"/>
    <mergeCell ref="GP1026:GP1027"/>
    <mergeCell ref="GI1026:GI1027"/>
    <mergeCell ref="GJ1026:GJ1027"/>
    <mergeCell ref="GK1026:GK1027"/>
    <mergeCell ref="IM1026:IM1027"/>
    <mergeCell ref="ID1026:ID1027"/>
    <mergeCell ref="GV1026:GV1027"/>
    <mergeCell ref="GL1026:GL1027"/>
    <mergeCell ref="GR1026:GR1027"/>
    <mergeCell ref="IP1002:IP1003"/>
    <mergeCell ref="IP1006:IP1007"/>
    <mergeCell ref="DX1012:DX1013"/>
    <mergeCell ref="EH1012:EH1013"/>
    <mergeCell ref="EQ1012:EQ1013"/>
    <mergeCell ref="ER1012:ER1013"/>
    <mergeCell ref="ES1012:ES1013"/>
    <mergeCell ref="EC1012:EC1013"/>
    <mergeCell ref="FY1000:FY1001"/>
    <mergeCell ref="HJ1012:HJ1013"/>
    <mergeCell ref="HK1012:HK1013"/>
    <mergeCell ref="HN1012:HN1013"/>
    <mergeCell ref="HO1012:HO1013"/>
    <mergeCell ref="HT1000:HT1001"/>
    <mergeCell ref="GA1002:GA1003"/>
    <mergeCell ref="HJ1008:HJ1009"/>
    <mergeCell ref="IP1008:IP1009"/>
    <mergeCell ref="CE1012:CE1013"/>
    <mergeCell ref="FT1000:FT1001"/>
    <mergeCell ref="FW1000:FW1001"/>
    <mergeCell ref="FZ1000:FZ1001"/>
    <mergeCell ref="GA1000:GA1001"/>
    <mergeCell ref="FM1000:FM1001"/>
    <mergeCell ref="HI1002:HI1003"/>
    <mergeCell ref="HI1008:HI1009"/>
    <mergeCell ref="HI1014:HI1015"/>
    <mergeCell ref="HI1022:HI1023"/>
    <mergeCell ref="EQ1026:EQ1027"/>
    <mergeCell ref="GD1026:GD1027"/>
    <mergeCell ref="GU1026:GU1027"/>
    <mergeCell ref="FQ1026:FQ1027"/>
    <mergeCell ref="GC1022:GC1023"/>
    <mergeCell ref="EU1022:EU1023"/>
    <mergeCell ref="DQ1026:DQ1027"/>
    <mergeCell ref="ET1026:ET1027"/>
    <mergeCell ref="EU1026:EU1027"/>
    <mergeCell ref="DS1026:DS1027"/>
    <mergeCell ref="CT1026:CT1027"/>
    <mergeCell ref="CH1022:CH1023"/>
    <mergeCell ref="FM1026:FM1027"/>
    <mergeCell ref="FN1026:FN1027"/>
    <mergeCell ref="FY1026:FY1027"/>
    <mergeCell ref="FZ1026:FZ1027"/>
    <mergeCell ref="FD1026:FD1027"/>
    <mergeCell ref="CS1026:CS1027"/>
    <mergeCell ref="CQ1026:CQ1027"/>
    <mergeCell ref="CG1024:CG1025"/>
    <mergeCell ref="GB1026:GB1027"/>
    <mergeCell ref="GA1024:GA1025"/>
    <mergeCell ref="FB1026:FB1027"/>
    <mergeCell ref="EV1026:EV1027"/>
    <mergeCell ref="IP1014:IP1015"/>
    <mergeCell ref="GE1012:GE1013"/>
    <mergeCell ref="GC1016:GC1017"/>
    <mergeCell ref="GP1012:GP1013"/>
    <mergeCell ref="FS1012:FS1013"/>
    <mergeCell ref="GC1014:GC1015"/>
    <mergeCell ref="IN1012:IN1013"/>
    <mergeCell ref="IO1012:IO1013"/>
    <mergeCell ref="GH1026:GH1027"/>
    <mergeCell ref="HU1000:HU1001"/>
    <mergeCell ref="HV1000:HV1001"/>
    <mergeCell ref="HQ1012:HQ1013"/>
    <mergeCell ref="HR1012:HR1013"/>
    <mergeCell ref="FR1000:FR1001"/>
    <mergeCell ref="FS1000:FS1001"/>
    <mergeCell ref="FV1000:FV1001"/>
    <mergeCell ref="EA1012:EA1013"/>
    <mergeCell ref="FO1000:FO1001"/>
    <mergeCell ref="FB1000:FB1001"/>
    <mergeCell ref="FC1000:FC1001"/>
    <mergeCell ref="FD1000:FD1001"/>
    <mergeCell ref="ET1000:ET1001"/>
    <mergeCell ref="DS1000:DS1001"/>
    <mergeCell ref="DQ1000:DQ1001"/>
    <mergeCell ref="EX1000:EX1001"/>
    <mergeCell ref="EV1000:EV1001"/>
    <mergeCell ref="FE1000:FE1001"/>
    <mergeCell ref="EU1012:EU1013"/>
    <mergeCell ref="MI1012:MI1013"/>
    <mergeCell ref="MF1012:MF1013"/>
    <mergeCell ref="MG1012:MG1013"/>
    <mergeCell ref="JW1012:JW1013"/>
    <mergeCell ref="LW1012:LW1013"/>
    <mergeCell ref="LX1012:LX1013"/>
    <mergeCell ref="ME1012:ME1013"/>
    <mergeCell ref="MH1012:MH1013"/>
    <mergeCell ref="MA1012:MA1013"/>
    <mergeCell ref="MB1012:MB1013"/>
    <mergeCell ref="LY1012:LY1013"/>
    <mergeCell ref="MD1012:MD1013"/>
    <mergeCell ref="LZ1012:LZ1013"/>
    <mergeCell ref="JG1012:JG1013"/>
    <mergeCell ref="JV1012:JV1013"/>
    <mergeCell ref="LQ1012:LQ1013"/>
    <mergeCell ref="LR1012:LR1013"/>
    <mergeCell ref="GF1012:GF1013"/>
    <mergeCell ref="GC1000:GC1001"/>
    <mergeCell ref="IM1000:IM1001"/>
    <mergeCell ref="GC1012:GC1013"/>
    <mergeCell ref="EJ1012:EJ1013"/>
    <mergeCell ref="HL1012:HL1013"/>
    <mergeCell ref="HM1012:HM1013"/>
    <mergeCell ref="HU1012:HU1013"/>
    <mergeCell ref="HC1012:HC1013"/>
    <mergeCell ref="HD1012:HD1013"/>
    <mergeCell ref="GI1012:GI1013"/>
    <mergeCell ref="FZ1012:FZ1013"/>
    <mergeCell ref="FW1012:FW1013"/>
    <mergeCell ref="GE1000:GE1001"/>
    <mergeCell ref="DY1012:DY1013"/>
    <mergeCell ref="GU1000:GU1001"/>
    <mergeCell ref="GO1000:GO1001"/>
    <mergeCell ref="HF1000:HF1001"/>
    <mergeCell ref="HJ1002:HJ1003"/>
    <mergeCell ref="GJ1012:GJ1013"/>
    <mergeCell ref="IP1004:IP1005"/>
    <mergeCell ref="GI1000:GI1001"/>
    <mergeCell ref="HP1012:HP1013"/>
    <mergeCell ref="FX1000:FX1001"/>
    <mergeCell ref="GB1012:GB1013"/>
    <mergeCell ref="ES1006:ES1007"/>
    <mergeCell ref="ET1006:ET1007"/>
    <mergeCell ref="EU1006:EU1007"/>
    <mergeCell ref="FK1012:FK1013"/>
    <mergeCell ref="FP1012:FP1013"/>
    <mergeCell ref="FQ1012:FQ1013"/>
    <mergeCell ref="FO1012:FO1013"/>
    <mergeCell ref="DL1012:DL1013"/>
    <mergeCell ref="ES1014:ES1015"/>
    <mergeCell ref="ET1014:ET1015"/>
    <mergeCell ref="HJ1010:HJ1011"/>
    <mergeCell ref="MK1012:MK1013"/>
    <mergeCell ref="ML1012:ML1013"/>
    <mergeCell ref="KL1012:KL1013"/>
    <mergeCell ref="HY1012:HY1013"/>
    <mergeCell ref="HZ1012:HZ1013"/>
    <mergeCell ref="IA1012:IA1013"/>
    <mergeCell ref="IB1012:IB1013"/>
    <mergeCell ref="IC1012:IC1013"/>
    <mergeCell ref="ID1012:ID1013"/>
    <mergeCell ref="IE1012:IE1013"/>
    <mergeCell ref="IF1012:IF1013"/>
    <mergeCell ref="IG1012:IG1013"/>
    <mergeCell ref="IH1012:IH1013"/>
    <mergeCell ref="II1012:II1013"/>
    <mergeCell ref="IJ1012:IJ1013"/>
    <mergeCell ref="IV1012:IV1013"/>
    <mergeCell ref="IW1012:IW1013"/>
    <mergeCell ref="IX1012:IX1013"/>
    <mergeCell ref="IY1012:IY1013"/>
    <mergeCell ref="IZ1012:IZ1013"/>
    <mergeCell ref="JA1012:JA1013"/>
    <mergeCell ref="JB1012:JB1013"/>
    <mergeCell ref="JC1012:JC1013"/>
    <mergeCell ref="JD1012:JD1013"/>
    <mergeCell ref="JE1012:JE1013"/>
    <mergeCell ref="JN1012:JN1013"/>
    <mergeCell ref="JO1012:JO1013"/>
    <mergeCell ref="JP1012:JP1013"/>
    <mergeCell ref="JQ1012:JQ1013"/>
    <mergeCell ref="JR1012:JR1013"/>
    <mergeCell ref="JS1012:JS1013"/>
    <mergeCell ref="JT1012:JT1013"/>
    <mergeCell ref="JU1012:JU1013"/>
    <mergeCell ref="MC1012:MC1013"/>
    <mergeCell ref="MJ1012:MJ1013"/>
    <mergeCell ref="IT1012:IT1013"/>
    <mergeCell ref="IS1012:IS1013"/>
    <mergeCell ref="IR1012:IR1013"/>
    <mergeCell ref="IP1012:IP1013"/>
    <mergeCell ref="IQ1012:IQ1013"/>
    <mergeCell ref="KD1012:KD1013"/>
    <mergeCell ref="JJ1012:JJ1013"/>
    <mergeCell ref="JK1012:JK1013"/>
    <mergeCell ref="KC1012:KC1013"/>
    <mergeCell ref="DN1012:DN1013"/>
    <mergeCell ref="DO1012:DO1013"/>
    <mergeCell ref="FM1012:FM1013"/>
    <mergeCell ref="FN1012:FN1013"/>
    <mergeCell ref="HS1012:HS1013"/>
    <mergeCell ref="HT1012:HT1013"/>
    <mergeCell ref="HV1012:HV1013"/>
    <mergeCell ref="GV1012:GV1013"/>
    <mergeCell ref="CR1000:CR1001"/>
    <mergeCell ref="BZ1000:BZ1001"/>
    <mergeCell ref="GA1012:GA1013"/>
    <mergeCell ref="AZ1006:AZ1007"/>
    <mergeCell ref="BI1000:BI1001"/>
    <mergeCell ref="DK1012:DK1013"/>
    <mergeCell ref="BV1012:BV1013"/>
    <mergeCell ref="BU1012:BU1013"/>
    <mergeCell ref="EO1000:EO1001"/>
    <mergeCell ref="EI1000:EI1001"/>
    <mergeCell ref="EQ1000:EQ1001"/>
    <mergeCell ref="EW1000:EW1001"/>
    <mergeCell ref="GB1010:GB1011"/>
    <mergeCell ref="HX1012:HX1013"/>
    <mergeCell ref="AY1006:AY1007"/>
    <mergeCell ref="GC1006:GC1007"/>
    <mergeCell ref="CF1004:CF1005"/>
    <mergeCell ref="HH1004:HH1005"/>
    <mergeCell ref="IQ1004:IQ1005"/>
    <mergeCell ref="IR1004:IR1005"/>
    <mergeCell ref="HI1018:HI1019"/>
    <mergeCell ref="FB1012:FB1013"/>
    <mergeCell ref="EG1012:EG1013"/>
    <mergeCell ref="IR1016:IR1017"/>
    <mergeCell ref="DI1012:DI1013"/>
    <mergeCell ref="GG1000:GG1001"/>
    <mergeCell ref="GT1000:GT1001"/>
    <mergeCell ref="GZ1012:GZ1013"/>
    <mergeCell ref="HA1012:HA1013"/>
    <mergeCell ref="FT1012:FT1013"/>
    <mergeCell ref="GQ1000:GQ1001"/>
    <mergeCell ref="DP1012:DP1013"/>
    <mergeCell ref="HB1012:HB1013"/>
    <mergeCell ref="GW1012:GW1013"/>
    <mergeCell ref="HI1004:HI1005"/>
    <mergeCell ref="EW1012:EW1013"/>
    <mergeCell ref="HE1012:HE1013"/>
    <mergeCell ref="IK1012:IK1013"/>
    <mergeCell ref="IL1012:IL1013"/>
    <mergeCell ref="IM1012:IM1013"/>
    <mergeCell ref="IQ1014:IQ1015"/>
    <mergeCell ref="FJ1012:FJ1013"/>
    <mergeCell ref="DO1014:DO1015"/>
    <mergeCell ref="DP1014:DP1015"/>
    <mergeCell ref="GA1018:GA1019"/>
    <mergeCell ref="DO1016:DO1017"/>
    <mergeCell ref="IQ1018:IQ1019"/>
    <mergeCell ref="IR1018:IR1019"/>
    <mergeCell ref="GC1010:GC1011"/>
    <mergeCell ref="ET1010:ET1011"/>
    <mergeCell ref="GA1006:GA1007"/>
    <mergeCell ref="FI1000:FI1001"/>
    <mergeCell ref="GL1012:GL1013"/>
    <mergeCell ref="GG1012:GG1013"/>
    <mergeCell ref="FY1012:FY1013"/>
    <mergeCell ref="DP1010:DP1011"/>
    <mergeCell ref="EU1010:EU1011"/>
    <mergeCell ref="HN1000:HN1001"/>
    <mergeCell ref="HO1000:HO1001"/>
    <mergeCell ref="HP1000:HP1001"/>
    <mergeCell ref="IH1000:IH1001"/>
    <mergeCell ref="II1000:II1001"/>
    <mergeCell ref="IJ1000:IJ1001"/>
    <mergeCell ref="EL1000:EL1001"/>
    <mergeCell ref="LZ986:LZ987"/>
    <mergeCell ref="BV1000:BV1001"/>
    <mergeCell ref="CA1000:CA1001"/>
    <mergeCell ref="BN1000:BN1001"/>
    <mergeCell ref="CH1000:CH1001"/>
    <mergeCell ref="CC1012:CC1013"/>
    <mergeCell ref="CV1012:CV1013"/>
    <mergeCell ref="DC1012:DC1013"/>
    <mergeCell ref="DA1000:DA1001"/>
    <mergeCell ref="DB1000:DB1001"/>
    <mergeCell ref="CG1008:CG1009"/>
    <mergeCell ref="CE1000:CE1001"/>
    <mergeCell ref="CG1000:CG1001"/>
    <mergeCell ref="IP1010:IP1011"/>
    <mergeCell ref="EH1000:EH1001"/>
    <mergeCell ref="ES1000:ES1001"/>
    <mergeCell ref="GN1012:GN1013"/>
    <mergeCell ref="DC1000:DC1001"/>
    <mergeCell ref="DD1000:DD1001"/>
    <mergeCell ref="HW1000:HW1001"/>
    <mergeCell ref="BP1000:BP1001"/>
    <mergeCell ref="BO1000:BO1001"/>
    <mergeCell ref="BR1000:BR1001"/>
    <mergeCell ref="CH1004:CH1005"/>
    <mergeCell ref="BT1012:BT1013"/>
    <mergeCell ref="EE1000:EE1001"/>
    <mergeCell ref="ET1008:ET1009"/>
    <mergeCell ref="EU1008:EU1009"/>
    <mergeCell ref="GC1002:GC1003"/>
    <mergeCell ref="DO1006:DO1007"/>
    <mergeCell ref="DP1004:DP1005"/>
    <mergeCell ref="DN1006:DN1007"/>
    <mergeCell ref="DO1004:DO1005"/>
    <mergeCell ref="DN1004:DN1005"/>
    <mergeCell ref="GB1004:GB1005"/>
    <mergeCell ref="GA1004:GA1005"/>
    <mergeCell ref="EU1004:EU1005"/>
    <mergeCell ref="DO1002:DO1003"/>
    <mergeCell ref="GC1004:GC1005"/>
    <mergeCell ref="GB1002:GB1003"/>
    <mergeCell ref="ET1002:ET1003"/>
    <mergeCell ref="FF1000:FF1001"/>
    <mergeCell ref="EU1000:EU1001"/>
    <mergeCell ref="EG1000:EG1001"/>
    <mergeCell ref="EB1012:EB1013"/>
    <mergeCell ref="CD1000:CD1001"/>
    <mergeCell ref="DK1000:DK1001"/>
    <mergeCell ref="CI1000:CI1001"/>
    <mergeCell ref="CJ1000:CJ1001"/>
    <mergeCell ref="DP1006:DP1007"/>
    <mergeCell ref="CH1012:CH1013"/>
    <mergeCell ref="DX1000:DX1001"/>
    <mergeCell ref="BN1012:BN1013"/>
    <mergeCell ref="BP1012:BP1013"/>
    <mergeCell ref="CB1000:CB1001"/>
    <mergeCell ref="BQ1000:BQ1001"/>
    <mergeCell ref="BS1012:BS1013"/>
    <mergeCell ref="CD1012:CD1013"/>
    <mergeCell ref="ER1000:ER1001"/>
    <mergeCell ref="EM1000:EM1001"/>
    <mergeCell ref="FU1000:FU1001"/>
    <mergeCell ref="GD1000:GD1001"/>
    <mergeCell ref="IB1000:IB1001"/>
    <mergeCell ref="IC1000:IC1001"/>
    <mergeCell ref="FN1000:FN1001"/>
    <mergeCell ref="GA994:GA995"/>
    <mergeCell ref="GT986:GT987"/>
    <mergeCell ref="IP988:IP989"/>
    <mergeCell ref="GI986:GI987"/>
    <mergeCell ref="IP986:IP987"/>
    <mergeCell ref="IP990:IP991"/>
    <mergeCell ref="IP994:IP995"/>
    <mergeCell ref="IR998:IR999"/>
    <mergeCell ref="GC996:GC997"/>
    <mergeCell ref="MK1000:MK1001"/>
    <mergeCell ref="ML1000:ML1001"/>
    <mergeCell ref="KM1000:KM1001"/>
    <mergeCell ref="KN1000:KN1001"/>
    <mergeCell ref="KO1000:KO1001"/>
    <mergeCell ref="KP1000:KP1001"/>
    <mergeCell ref="KQ1000:KQ1001"/>
    <mergeCell ref="KR1000:KR1001"/>
    <mergeCell ref="KS1000:KS1001"/>
    <mergeCell ref="KT1000:KT1001"/>
    <mergeCell ref="KU1000:KU1001"/>
    <mergeCell ref="KV1000:KV1001"/>
    <mergeCell ref="KW1000:KW1001"/>
    <mergeCell ref="KX1000:KX1001"/>
    <mergeCell ref="KY1000:KY1001"/>
    <mergeCell ref="KZ1000:KZ1001"/>
    <mergeCell ref="LA1000:LA1001"/>
    <mergeCell ref="LB1000:LB1001"/>
    <mergeCell ref="LC1000:LC1001"/>
    <mergeCell ref="LD1000:LD1001"/>
    <mergeCell ref="LE1000:LE1001"/>
    <mergeCell ref="LF1000:LF1001"/>
    <mergeCell ref="LG1000:LG1001"/>
    <mergeCell ref="LH1000:LH1001"/>
    <mergeCell ref="LI1000:LI1001"/>
    <mergeCell ref="LJ1000:LJ1001"/>
    <mergeCell ref="LK1000:LK1001"/>
    <mergeCell ref="LL1000:LL1001"/>
    <mergeCell ref="LM1000:LM1001"/>
    <mergeCell ref="LN1000:LN1001"/>
    <mergeCell ref="LO1000:LO1001"/>
    <mergeCell ref="LP1000:LP1001"/>
    <mergeCell ref="LQ1000:LQ1001"/>
    <mergeCell ref="LR1000:LR1001"/>
    <mergeCell ref="LZ1000:LZ1001"/>
    <mergeCell ref="MA1000:MA1001"/>
    <mergeCell ref="MB1000:MB1001"/>
    <mergeCell ref="LV1000:LV1001"/>
    <mergeCell ref="LW1000:LW1001"/>
    <mergeCell ref="LX1000:LX1001"/>
    <mergeCell ref="LY1000:LY1001"/>
    <mergeCell ref="MI1000:MI1001"/>
    <mergeCell ref="MJ1000:MJ1001"/>
    <mergeCell ref="MF1000:MF1001"/>
    <mergeCell ref="MD1000:MD1001"/>
    <mergeCell ref="LT1000:LT1001"/>
    <mergeCell ref="MG1000:MG1001"/>
    <mergeCell ref="MH1000:MH1001"/>
    <mergeCell ref="ME1000:ME1001"/>
    <mergeCell ref="MC1000:MC1001"/>
    <mergeCell ref="LS1000:LS1001"/>
    <mergeCell ref="LU1000:LU1001"/>
    <mergeCell ref="IG1000:IG1001"/>
    <mergeCell ref="II986:II987"/>
    <mergeCell ref="HH994:HH995"/>
    <mergeCell ref="IE1000:IE1001"/>
    <mergeCell ref="GB1000:GB1001"/>
    <mergeCell ref="HA1000:HA1001"/>
    <mergeCell ref="HE1000:HE1001"/>
    <mergeCell ref="FS986:FS987"/>
    <mergeCell ref="FT986:FT987"/>
    <mergeCell ref="GN1000:GN1001"/>
    <mergeCell ref="HJ996:HJ997"/>
    <mergeCell ref="IQ988:IQ989"/>
    <mergeCell ref="IR992:IR993"/>
    <mergeCell ref="HI996:HI997"/>
    <mergeCell ref="GF1000:GF1001"/>
    <mergeCell ref="GS1000:GS1001"/>
    <mergeCell ref="HH1000:HH1001"/>
    <mergeCell ref="FZ986:FZ987"/>
    <mergeCell ref="IK1000:IK1001"/>
    <mergeCell ref="HJ1000:HJ1001"/>
    <mergeCell ref="HG1000:HG1001"/>
    <mergeCell ref="IN1000:IN1001"/>
    <mergeCell ref="IL1000:IL1001"/>
    <mergeCell ref="IO1000:IO1001"/>
    <mergeCell ref="IP1000:IP1001"/>
    <mergeCell ref="GM1000:GM1001"/>
    <mergeCell ref="GK1000:GK1001"/>
    <mergeCell ref="GA992:GA993"/>
    <mergeCell ref="FX986:FX987"/>
    <mergeCell ref="GM986:GM987"/>
    <mergeCell ref="GF986:GF987"/>
    <mergeCell ref="HQ1000:HQ1001"/>
    <mergeCell ref="HS1000:HS1001"/>
    <mergeCell ref="GB998:GB999"/>
    <mergeCell ref="IR994:IR995"/>
    <mergeCell ref="IP998:IP999"/>
    <mergeCell ref="IQ996:IQ997"/>
    <mergeCell ref="IP996:IP997"/>
    <mergeCell ref="IF1000:IF1001"/>
    <mergeCell ref="IQ998:IQ999"/>
    <mergeCell ref="GC998:GC999"/>
    <mergeCell ref="ID1000:ID1001"/>
    <mergeCell ref="HZ1000:HZ1001"/>
    <mergeCell ref="IA1000:IA1001"/>
    <mergeCell ref="GR1000:GR1001"/>
    <mergeCell ref="GJ1000:GJ1001"/>
    <mergeCell ref="HD1000:HD1001"/>
    <mergeCell ref="GW1000:GW1001"/>
    <mergeCell ref="HB1000:HB1001"/>
    <mergeCell ref="FG986:FG987"/>
    <mergeCell ref="FI986:FI987"/>
    <mergeCell ref="FH984:FH985"/>
    <mergeCell ref="HJ988:HJ989"/>
    <mergeCell ref="HI992:HI993"/>
    <mergeCell ref="GB992:GB993"/>
    <mergeCell ref="FO984:FO985"/>
    <mergeCell ref="FP984:FP985"/>
    <mergeCell ref="FO986:FO987"/>
    <mergeCell ref="FQ986:FQ987"/>
    <mergeCell ref="FL984:FL985"/>
    <mergeCell ref="IV984:IV985"/>
    <mergeCell ref="HN984:HN985"/>
    <mergeCell ref="HW984:HW985"/>
    <mergeCell ref="GJ986:GJ987"/>
    <mergeCell ref="ET984:ET985"/>
    <mergeCell ref="EF986:EF987"/>
    <mergeCell ref="EL986:EL987"/>
    <mergeCell ref="EG986:EG987"/>
    <mergeCell ref="HO986:HO987"/>
    <mergeCell ref="HW986:HW987"/>
    <mergeCell ref="EU990:EU991"/>
    <mergeCell ref="ET992:ET993"/>
    <mergeCell ref="ER986:ER987"/>
    <mergeCell ref="ES994:ES995"/>
    <mergeCell ref="EH984:EH985"/>
    <mergeCell ref="GK984:GK985"/>
    <mergeCell ref="EK984:EK985"/>
    <mergeCell ref="EJ984:EJ985"/>
    <mergeCell ref="EI984:EI985"/>
    <mergeCell ref="GP984:GP985"/>
    <mergeCell ref="HK986:HK987"/>
    <mergeCell ref="FR986:FR987"/>
    <mergeCell ref="HD986:HD987"/>
    <mergeCell ref="GE986:GE987"/>
    <mergeCell ref="HH988:HH989"/>
    <mergeCell ref="HI988:HI989"/>
    <mergeCell ref="FL986:FL987"/>
    <mergeCell ref="EU984:EU985"/>
    <mergeCell ref="ET990:ET991"/>
    <mergeCell ref="FN986:FN987"/>
    <mergeCell ref="FF986:FF987"/>
    <mergeCell ref="FA986:FA987"/>
    <mergeCell ref="FI984:FI985"/>
    <mergeCell ref="GB994:GB995"/>
    <mergeCell ref="GA986:GA987"/>
    <mergeCell ref="FV986:FV987"/>
    <mergeCell ref="HA986:HA987"/>
    <mergeCell ref="EU994:EU995"/>
    <mergeCell ref="HG984:HG985"/>
    <mergeCell ref="HG986:HG987"/>
    <mergeCell ref="ET988:ET989"/>
    <mergeCell ref="IJ984:IJ985"/>
    <mergeCell ref="IJ986:IJ987"/>
    <mergeCell ref="HZ986:HZ987"/>
    <mergeCell ref="GC992:GC993"/>
    <mergeCell ref="GB988:GB989"/>
    <mergeCell ref="HP986:HP987"/>
    <mergeCell ref="GZ986:GZ987"/>
    <mergeCell ref="GD986:GD987"/>
    <mergeCell ref="FW986:FW987"/>
    <mergeCell ref="HE986:HE987"/>
    <mergeCell ref="IG986:IG987"/>
    <mergeCell ref="HH990:HH991"/>
    <mergeCell ref="HM984:HM985"/>
    <mergeCell ref="HJ984:HJ985"/>
    <mergeCell ref="HU984:HU985"/>
    <mergeCell ref="HR984:HR985"/>
    <mergeCell ref="HK984:HK985"/>
    <mergeCell ref="HD984:HD985"/>
    <mergeCell ref="HA984:HA985"/>
    <mergeCell ref="GY984:GY985"/>
    <mergeCell ref="IH984:IH985"/>
    <mergeCell ref="JY992:JY993"/>
    <mergeCell ref="FZ984:FZ985"/>
    <mergeCell ref="FH986:FH987"/>
    <mergeCell ref="IH986:IH987"/>
    <mergeCell ref="HB986:HB987"/>
    <mergeCell ref="IB986:IB987"/>
    <mergeCell ref="IC986:IC987"/>
    <mergeCell ref="HC986:HC987"/>
    <mergeCell ref="FU986:FU987"/>
    <mergeCell ref="FK986:FK987"/>
    <mergeCell ref="HJ992:HJ993"/>
    <mergeCell ref="HH992:HH993"/>
    <mergeCell ref="IN986:IN987"/>
    <mergeCell ref="IQ992:IQ993"/>
    <mergeCell ref="GX986:GX987"/>
    <mergeCell ref="GY986:GY987"/>
    <mergeCell ref="GZ984:GZ985"/>
    <mergeCell ref="FQ984:FQ985"/>
    <mergeCell ref="GC990:GC991"/>
    <mergeCell ref="IS986:IS987"/>
    <mergeCell ref="JU984:JU985"/>
    <mergeCell ref="IQ986:IQ987"/>
    <mergeCell ref="IA986:IA987"/>
    <mergeCell ref="IL986:IL987"/>
    <mergeCell ref="HJ986:HJ987"/>
    <mergeCell ref="JY990:JY991"/>
    <mergeCell ref="GU986:GU987"/>
    <mergeCell ref="GG986:GG987"/>
    <mergeCell ref="HI990:HI991"/>
    <mergeCell ref="HJ990:HJ991"/>
    <mergeCell ref="FM986:FM987"/>
    <mergeCell ref="HY986:HY987"/>
    <mergeCell ref="HI974:HI975"/>
    <mergeCell ref="HJ976:HJ977"/>
    <mergeCell ref="GB976:GB977"/>
    <mergeCell ref="KH986:KH987"/>
    <mergeCell ref="MB970:MB971"/>
    <mergeCell ref="LP984:LP985"/>
    <mergeCell ref="LV986:LV987"/>
    <mergeCell ref="KK984:KK985"/>
    <mergeCell ref="LW970:LW971"/>
    <mergeCell ref="MB984:MB985"/>
    <mergeCell ref="KW986:KW987"/>
    <mergeCell ref="KX970:KX971"/>
    <mergeCell ref="KY970:KY971"/>
    <mergeCell ref="JA986:JA987"/>
    <mergeCell ref="JC986:JC987"/>
    <mergeCell ref="IV986:IV987"/>
    <mergeCell ref="IQ970:IQ971"/>
    <mergeCell ref="IN970:IN971"/>
    <mergeCell ref="IM970:IM971"/>
    <mergeCell ref="LW986:LW987"/>
    <mergeCell ref="JN970:JN971"/>
    <mergeCell ref="GQ986:GQ987"/>
    <mergeCell ref="GB986:GB987"/>
    <mergeCell ref="HX986:HX987"/>
    <mergeCell ref="HT986:HT987"/>
    <mergeCell ref="GS984:GS985"/>
    <mergeCell ref="HI984:HI985"/>
    <mergeCell ref="LZ984:LZ985"/>
    <mergeCell ref="LM986:LM987"/>
    <mergeCell ref="LN986:LN987"/>
    <mergeCell ref="LO984:LO985"/>
    <mergeCell ref="HH986:HH987"/>
    <mergeCell ref="HI986:HI987"/>
    <mergeCell ref="IT986:IT987"/>
    <mergeCell ref="IR986:IR987"/>
    <mergeCell ref="GB978:GB979"/>
    <mergeCell ref="GH984:GH985"/>
    <mergeCell ref="LY986:LY987"/>
    <mergeCell ref="LU986:LU987"/>
    <mergeCell ref="LI984:LI985"/>
    <mergeCell ref="HP970:HP971"/>
    <mergeCell ref="HQ970:HQ971"/>
    <mergeCell ref="IQ980:IQ981"/>
    <mergeCell ref="LY984:LY985"/>
    <mergeCell ref="GC986:GC987"/>
    <mergeCell ref="GH986:GH987"/>
    <mergeCell ref="GP986:GP987"/>
    <mergeCell ref="GR986:GR987"/>
    <mergeCell ref="IY984:IY985"/>
    <mergeCell ref="JB984:JB985"/>
    <mergeCell ref="IY970:IY971"/>
    <mergeCell ref="HJ982:HJ983"/>
    <mergeCell ref="HJ972:HJ973"/>
    <mergeCell ref="IU986:IU987"/>
    <mergeCell ref="LX970:LX971"/>
    <mergeCell ref="HJ980:HJ981"/>
    <mergeCell ref="HH978:HH979"/>
    <mergeCell ref="HH982:HH983"/>
    <mergeCell ref="GJ984:GJ985"/>
    <mergeCell ref="LX984:LX985"/>
    <mergeCell ref="LW984:LW985"/>
    <mergeCell ref="HL984:HL985"/>
    <mergeCell ref="IC984:IC985"/>
    <mergeCell ref="ML986:ML987"/>
    <mergeCell ref="MK970:MK971"/>
    <mergeCell ref="LY970:LY971"/>
    <mergeCell ref="LL970:LL971"/>
    <mergeCell ref="ED984:ED985"/>
    <mergeCell ref="EJ958:EJ959"/>
    <mergeCell ref="EU968:EU969"/>
    <mergeCell ref="MK984:MK985"/>
    <mergeCell ref="ML984:ML985"/>
    <mergeCell ref="MJ984:MJ985"/>
    <mergeCell ref="LE972:LE973"/>
    <mergeCell ref="KG970:KG971"/>
    <mergeCell ref="KH970:KH971"/>
    <mergeCell ref="MH986:MH987"/>
    <mergeCell ref="HS984:HS985"/>
    <mergeCell ref="HT984:HT985"/>
    <mergeCell ref="HY984:HY985"/>
    <mergeCell ref="HZ984:HZ985"/>
    <mergeCell ref="MG984:MG985"/>
    <mergeCell ref="JB986:JB987"/>
    <mergeCell ref="IZ986:IZ987"/>
    <mergeCell ref="LK984:LK985"/>
    <mergeCell ref="LL984:LL985"/>
    <mergeCell ref="LF986:LF987"/>
    <mergeCell ref="LG986:LG987"/>
    <mergeCell ref="MA986:MA987"/>
    <mergeCell ref="ME970:ME971"/>
    <mergeCell ref="MD970:MD971"/>
    <mergeCell ref="KL984:KL985"/>
    <mergeCell ref="MJ970:MJ971"/>
    <mergeCell ref="MG986:MG987"/>
    <mergeCell ref="MC986:MC987"/>
    <mergeCell ref="MF986:MF987"/>
    <mergeCell ref="ME986:ME987"/>
    <mergeCell ref="MF984:MF985"/>
    <mergeCell ref="IG984:IG985"/>
    <mergeCell ref="MF970:MF971"/>
    <mergeCell ref="JB970:JB971"/>
    <mergeCell ref="LT970:LT971"/>
    <mergeCell ref="LU970:LU971"/>
    <mergeCell ref="LD984:LD985"/>
    <mergeCell ref="KW984:KW985"/>
    <mergeCell ref="KW970:KW971"/>
    <mergeCell ref="MJ986:MJ987"/>
    <mergeCell ref="KR984:KR985"/>
    <mergeCell ref="JT986:JT987"/>
    <mergeCell ref="JS986:JS987"/>
    <mergeCell ref="LV984:LV985"/>
    <mergeCell ref="IF970:IF971"/>
    <mergeCell ref="IM986:IM987"/>
    <mergeCell ref="LF982:LF983"/>
    <mergeCell ref="KK986:KK987"/>
    <mergeCell ref="MB986:MB987"/>
    <mergeCell ref="GV970:GV971"/>
    <mergeCell ref="GK970:GK971"/>
    <mergeCell ref="GM970:GM971"/>
    <mergeCell ref="IS984:IS985"/>
    <mergeCell ref="HI972:HI973"/>
    <mergeCell ref="HS970:HS971"/>
    <mergeCell ref="IE970:IE971"/>
    <mergeCell ref="IC970:IC971"/>
    <mergeCell ref="ID970:ID971"/>
    <mergeCell ref="IL970:IL971"/>
    <mergeCell ref="IV970:IV971"/>
    <mergeCell ref="MK986:MK987"/>
    <mergeCell ref="LT986:LT987"/>
    <mergeCell ref="HU970:HU971"/>
    <mergeCell ref="HP984:HP985"/>
    <mergeCell ref="HQ984:HQ985"/>
    <mergeCell ref="HQ986:HQ987"/>
    <mergeCell ref="HR986:HR987"/>
    <mergeCell ref="HS986:HS987"/>
    <mergeCell ref="HV986:HV987"/>
    <mergeCell ref="ID986:ID987"/>
    <mergeCell ref="MA984:MA985"/>
    <mergeCell ref="LS970:LS971"/>
    <mergeCell ref="IS970:IS971"/>
    <mergeCell ref="GF984:GF985"/>
    <mergeCell ref="GI984:GI985"/>
    <mergeCell ref="GP970:GP971"/>
    <mergeCell ref="GN970:GN971"/>
    <mergeCell ref="GJ970:GJ971"/>
    <mergeCell ref="GW984:GW985"/>
    <mergeCell ref="GT970:GT971"/>
    <mergeCell ref="GU970:GU971"/>
    <mergeCell ref="GO984:GO985"/>
    <mergeCell ref="HJ978:HJ979"/>
    <mergeCell ref="IT970:IT971"/>
    <mergeCell ref="IQ974:IQ975"/>
    <mergeCell ref="IP976:IP977"/>
    <mergeCell ref="KU970:KU971"/>
    <mergeCell ref="LX986:LX987"/>
    <mergeCell ref="HI976:HI977"/>
    <mergeCell ref="HI978:HI979"/>
    <mergeCell ref="HM970:HM971"/>
    <mergeCell ref="HJ974:HJ975"/>
    <mergeCell ref="IQ978:IQ979"/>
    <mergeCell ref="IR970:IR971"/>
    <mergeCell ref="IL984:IL985"/>
    <mergeCell ref="HN986:HN987"/>
    <mergeCell ref="HU986:HU987"/>
    <mergeCell ref="LT984:LT985"/>
    <mergeCell ref="LS986:LS987"/>
    <mergeCell ref="LG984:LG985"/>
    <mergeCell ref="IR972:IR973"/>
    <mergeCell ref="HR970:HR971"/>
    <mergeCell ref="MD986:MD987"/>
    <mergeCell ref="KV986:KV987"/>
    <mergeCell ref="MC984:MC985"/>
    <mergeCell ref="GL986:GL987"/>
    <mergeCell ref="GR984:GR985"/>
    <mergeCell ref="HH974:HH975"/>
    <mergeCell ref="GW986:GW987"/>
    <mergeCell ref="HB984:HB985"/>
    <mergeCell ref="GQ984:GQ985"/>
    <mergeCell ref="GK986:GK987"/>
    <mergeCell ref="LF972:LF973"/>
    <mergeCell ref="HE970:HE971"/>
    <mergeCell ref="MI986:MI987"/>
    <mergeCell ref="IX986:IX987"/>
    <mergeCell ref="KN986:KN987"/>
    <mergeCell ref="KO986:KO987"/>
    <mergeCell ref="IQ984:IQ985"/>
    <mergeCell ref="ME984:ME985"/>
    <mergeCell ref="GT984:GT985"/>
    <mergeCell ref="IR978:IR979"/>
    <mergeCell ref="IQ972:IQ973"/>
    <mergeCell ref="HI982:HI983"/>
    <mergeCell ref="ML970:ML971"/>
    <mergeCell ref="MI970:MI971"/>
    <mergeCell ref="MG970:MG971"/>
    <mergeCell ref="GQ958:GQ959"/>
    <mergeCell ref="IR960:IR961"/>
    <mergeCell ref="IY958:IY959"/>
    <mergeCell ref="JL958:JL959"/>
    <mergeCell ref="JK958:JK959"/>
    <mergeCell ref="HW970:HW971"/>
    <mergeCell ref="HY970:HY971"/>
    <mergeCell ref="IP966:IP967"/>
    <mergeCell ref="GE958:GE959"/>
    <mergeCell ref="EM984:EM985"/>
    <mergeCell ref="IP974:IP975"/>
    <mergeCell ref="IP972:IP973"/>
    <mergeCell ref="IO984:IO985"/>
    <mergeCell ref="IP984:IP985"/>
    <mergeCell ref="IR980:IR981"/>
    <mergeCell ref="IP978:IP979"/>
    <mergeCell ref="IT984:IT985"/>
    <mergeCell ref="IU984:IU985"/>
    <mergeCell ref="IQ982:IQ983"/>
    <mergeCell ref="IW984:IW985"/>
    <mergeCell ref="II970:II971"/>
    <mergeCell ref="IA984:IA985"/>
    <mergeCell ref="IB984:IB985"/>
    <mergeCell ref="HO984:HO985"/>
    <mergeCell ref="HX984:HX985"/>
    <mergeCell ref="HI980:HI981"/>
    <mergeCell ref="HV984:HV985"/>
    <mergeCell ref="HL970:HL971"/>
    <mergeCell ref="HZ970:HZ971"/>
    <mergeCell ref="IA970:IA971"/>
    <mergeCell ref="IB970:IB971"/>
    <mergeCell ref="LW958:LW959"/>
    <mergeCell ref="MC958:MC959"/>
    <mergeCell ref="MD958:MD959"/>
    <mergeCell ref="MF958:MF959"/>
    <mergeCell ref="MK958:MK959"/>
    <mergeCell ref="MH958:MH959"/>
    <mergeCell ref="MI958:MI959"/>
    <mergeCell ref="MJ958:MJ959"/>
    <mergeCell ref="MG958:MG959"/>
    <mergeCell ref="LZ958:LZ959"/>
    <mergeCell ref="MB958:MB959"/>
    <mergeCell ref="ES958:ES959"/>
    <mergeCell ref="LY958:LY959"/>
    <mergeCell ref="LX958:LX959"/>
    <mergeCell ref="LH970:LH971"/>
    <mergeCell ref="ML958:ML959"/>
    <mergeCell ref="ET972:ET973"/>
    <mergeCell ref="GA958:GA959"/>
    <mergeCell ref="ME958:ME959"/>
    <mergeCell ref="EY958:EY959"/>
    <mergeCell ref="FH970:FH971"/>
    <mergeCell ref="HI968:HI969"/>
    <mergeCell ref="HQ958:HQ959"/>
    <mergeCell ref="MI984:MI985"/>
    <mergeCell ref="MH984:MH985"/>
    <mergeCell ref="KL958:KL959"/>
    <mergeCell ref="IF984:IF985"/>
    <mergeCell ref="LU984:LU985"/>
    <mergeCell ref="MD984:MD985"/>
    <mergeCell ref="MH970:MH971"/>
    <mergeCell ref="MC970:MC971"/>
    <mergeCell ref="MA970:MA971"/>
    <mergeCell ref="LZ970:LZ971"/>
    <mergeCell ref="KH958:KH959"/>
    <mergeCell ref="II958:II959"/>
    <mergeCell ref="MA958:MA959"/>
    <mergeCell ref="IB958:IB959"/>
    <mergeCell ref="IC958:IC959"/>
    <mergeCell ref="IO958:IO959"/>
    <mergeCell ref="IP958:IP959"/>
    <mergeCell ref="IG970:IG971"/>
    <mergeCell ref="KN970:KN971"/>
    <mergeCell ref="EF970:EF971"/>
    <mergeCell ref="ES964:ES965"/>
    <mergeCell ref="ET964:ET965"/>
    <mergeCell ref="EH970:EH971"/>
    <mergeCell ref="ET966:ET967"/>
    <mergeCell ref="ET968:ET969"/>
    <mergeCell ref="ET958:ET959"/>
    <mergeCell ref="IR964:IR965"/>
    <mergeCell ref="GQ970:GQ971"/>
    <mergeCell ref="GU958:GU959"/>
    <mergeCell ref="GV958:GV959"/>
    <mergeCell ref="HI960:HI961"/>
    <mergeCell ref="GH970:GH971"/>
    <mergeCell ref="GI970:GI971"/>
    <mergeCell ref="GL958:GL959"/>
    <mergeCell ref="GB966:GB967"/>
    <mergeCell ref="JC970:JC971"/>
    <mergeCell ref="JW958:JW959"/>
    <mergeCell ref="KJ958:KJ959"/>
    <mergeCell ref="JY968:JY969"/>
    <mergeCell ref="LS958:LS959"/>
    <mergeCell ref="JA958:JA959"/>
    <mergeCell ref="EQ970:EQ971"/>
    <mergeCell ref="ET962:ET963"/>
    <mergeCell ref="LV970:LV971"/>
    <mergeCell ref="FN970:FN971"/>
    <mergeCell ref="IJ970:IJ971"/>
    <mergeCell ref="IP970:IP971"/>
    <mergeCell ref="GC968:GC969"/>
    <mergeCell ref="GH958:GH959"/>
    <mergeCell ref="GI958:GI959"/>
    <mergeCell ref="HA970:HA971"/>
    <mergeCell ref="KC970:KC971"/>
    <mergeCell ref="LG962:LG963"/>
    <mergeCell ref="LE962:LE963"/>
    <mergeCell ref="LF962:LF963"/>
    <mergeCell ref="EZ970:EZ971"/>
    <mergeCell ref="FI970:FI971"/>
    <mergeCell ref="FX970:FX971"/>
    <mergeCell ref="GB970:GB971"/>
    <mergeCell ref="LQ970:LQ971"/>
    <mergeCell ref="GF970:GF971"/>
    <mergeCell ref="HN958:HN959"/>
    <mergeCell ref="IR968:IR969"/>
    <mergeCell ref="IS958:IS959"/>
    <mergeCell ref="IW970:IW971"/>
    <mergeCell ref="FY958:FY959"/>
    <mergeCell ref="EM958:EM959"/>
    <mergeCell ref="HI962:HI963"/>
    <mergeCell ref="GC960:GC961"/>
    <mergeCell ref="GA970:GA971"/>
    <mergeCell ref="GC962:GC963"/>
    <mergeCell ref="MI944:MI945"/>
    <mergeCell ref="LY944:LY945"/>
    <mergeCell ref="LZ944:LZ945"/>
    <mergeCell ref="MA944:MA945"/>
    <mergeCell ref="MB944:MB945"/>
    <mergeCell ref="MC944:MC945"/>
    <mergeCell ref="LT944:LT945"/>
    <mergeCell ref="FQ970:FQ971"/>
    <mergeCell ref="IM958:IM959"/>
    <mergeCell ref="IH970:IH971"/>
    <mergeCell ref="HH964:HH965"/>
    <mergeCell ref="HJ964:HJ965"/>
    <mergeCell ref="IN958:IN959"/>
    <mergeCell ref="IQ960:IQ961"/>
    <mergeCell ref="GC970:GC971"/>
    <mergeCell ref="JO970:JO971"/>
    <mergeCell ref="JE944:JE945"/>
    <mergeCell ref="FR944:FR945"/>
    <mergeCell ref="IA944:IA945"/>
    <mergeCell ref="GH944:GH945"/>
    <mergeCell ref="GA948:GA949"/>
    <mergeCell ref="GA964:GA965"/>
    <mergeCell ref="GC958:GC959"/>
    <mergeCell ref="GO970:GO971"/>
    <mergeCell ref="GL970:GL971"/>
    <mergeCell ref="HC958:HC959"/>
    <mergeCell ref="GR958:GR959"/>
    <mergeCell ref="GS958:GS959"/>
    <mergeCell ref="HG958:HG959"/>
    <mergeCell ref="FS958:FS959"/>
    <mergeCell ref="FT958:FT959"/>
    <mergeCell ref="FU958:FU959"/>
    <mergeCell ref="JU970:JU971"/>
    <mergeCell ref="KC944:KC945"/>
    <mergeCell ref="IX970:IX971"/>
    <mergeCell ref="JX950:JX951"/>
    <mergeCell ref="IZ970:IZ971"/>
    <mergeCell ref="HW958:HW959"/>
    <mergeCell ref="HT958:HT959"/>
    <mergeCell ref="HJ966:HJ967"/>
    <mergeCell ref="HD958:HD959"/>
    <mergeCell ref="GC946:GC947"/>
    <mergeCell ref="HJ956:HJ957"/>
    <mergeCell ref="HK944:HK945"/>
    <mergeCell ref="HB944:HB945"/>
    <mergeCell ref="HG944:HG945"/>
    <mergeCell ref="HH944:HH945"/>
    <mergeCell ref="GA956:GA957"/>
    <mergeCell ref="GB956:GB957"/>
    <mergeCell ref="IQ968:IQ969"/>
    <mergeCell ref="HH970:HH971"/>
    <mergeCell ref="IO970:IO971"/>
    <mergeCell ref="IK970:IK971"/>
    <mergeCell ref="IP962:IP963"/>
    <mergeCell ref="HH966:HH967"/>
    <mergeCell ref="HH960:HH961"/>
    <mergeCell ref="HZ958:HZ959"/>
    <mergeCell ref="GB962:GB963"/>
    <mergeCell ref="HJ968:HJ969"/>
    <mergeCell ref="IR966:IR967"/>
    <mergeCell ref="GN958:GN959"/>
    <mergeCell ref="GO958:GO959"/>
    <mergeCell ref="FZ970:FZ971"/>
    <mergeCell ref="JB944:JB945"/>
    <mergeCell ref="LO916:LO917"/>
    <mergeCell ref="LP916:LP917"/>
    <mergeCell ref="LQ916:LQ917"/>
    <mergeCell ref="LR916:LR917"/>
    <mergeCell ref="LS944:LS945"/>
    <mergeCell ref="LV944:LV945"/>
    <mergeCell ref="LS916:LS917"/>
    <mergeCell ref="LT916:LT917"/>
    <mergeCell ref="KM944:KM945"/>
    <mergeCell ref="JT944:JT945"/>
    <mergeCell ref="FZ930:FZ931"/>
    <mergeCell ref="GJ916:GJ917"/>
    <mergeCell ref="IW958:IW959"/>
    <mergeCell ref="IT944:IT945"/>
    <mergeCell ref="JG958:JG959"/>
    <mergeCell ref="JJ958:JJ959"/>
    <mergeCell ref="JF958:JF959"/>
    <mergeCell ref="JD958:JD959"/>
    <mergeCell ref="JE958:JE959"/>
    <mergeCell ref="JB958:JB959"/>
    <mergeCell ref="JN958:JN959"/>
    <mergeCell ref="JO958:JO959"/>
    <mergeCell ref="IX958:IX959"/>
    <mergeCell ref="JY954:JY955"/>
    <mergeCell ref="KP930:KP931"/>
    <mergeCell ref="KQ930:KQ931"/>
    <mergeCell ref="KR930:KR931"/>
    <mergeCell ref="KS930:KS931"/>
    <mergeCell ref="KT930:KT931"/>
    <mergeCell ref="KU930:KU931"/>
    <mergeCell ref="KV930:KV931"/>
    <mergeCell ref="KW930:KW931"/>
    <mergeCell ref="JP930:JP931"/>
    <mergeCell ref="JQ930:JQ931"/>
    <mergeCell ref="LU930:LU931"/>
    <mergeCell ref="LV930:LV931"/>
    <mergeCell ref="IQ944:IQ945"/>
    <mergeCell ref="IR942:IR943"/>
    <mergeCell ref="IR958:IR959"/>
    <mergeCell ref="JW956:JW957"/>
    <mergeCell ref="JX956:JX957"/>
    <mergeCell ref="JJ944:JJ945"/>
    <mergeCell ref="JK944:JK945"/>
    <mergeCell ref="JG944:JG945"/>
    <mergeCell ref="JH944:JH945"/>
    <mergeCell ref="JI944:JI945"/>
    <mergeCell ref="JI930:JI931"/>
    <mergeCell ref="KM958:KM959"/>
    <mergeCell ref="LV958:LV959"/>
    <mergeCell ref="GW958:GW959"/>
    <mergeCell ref="JY936:JY937"/>
    <mergeCell ref="IP940:IP941"/>
    <mergeCell ref="IQ952:IQ953"/>
    <mergeCell ref="IQ948:IQ949"/>
    <mergeCell ref="IZ958:IZ959"/>
    <mergeCell ref="IL944:IL945"/>
    <mergeCell ref="IH958:IH959"/>
    <mergeCell ref="IR956:IR957"/>
    <mergeCell ref="IT958:IT959"/>
    <mergeCell ref="IE944:IE945"/>
    <mergeCell ref="IR938:IR939"/>
    <mergeCell ref="IR946:IR947"/>
    <mergeCell ref="IS944:IS945"/>
    <mergeCell ref="IZ944:IZ945"/>
    <mergeCell ref="MJ944:MJ945"/>
    <mergeCell ref="ME944:ME945"/>
    <mergeCell ref="MF944:MF945"/>
    <mergeCell ref="MH944:MH945"/>
    <mergeCell ref="MG944:MG945"/>
    <mergeCell ref="LU944:LU945"/>
    <mergeCell ref="MD944:MD945"/>
    <mergeCell ref="LW944:LW945"/>
    <mergeCell ref="LX944:LX945"/>
    <mergeCell ref="JS944:JS945"/>
    <mergeCell ref="JP944:JP945"/>
    <mergeCell ref="LR930:LR931"/>
    <mergeCell ref="LS930:LS931"/>
    <mergeCell ref="MB930:MB931"/>
    <mergeCell ref="LW916:LW917"/>
    <mergeCell ref="LX916:LX917"/>
    <mergeCell ref="LG918:LG919"/>
    <mergeCell ref="LG924:LG925"/>
    <mergeCell ref="LJ916:LJ917"/>
    <mergeCell ref="LK916:LK917"/>
    <mergeCell ref="LL916:LL917"/>
    <mergeCell ref="LM916:LM917"/>
    <mergeCell ref="LN916:LN917"/>
    <mergeCell ref="LJ930:LJ931"/>
    <mergeCell ref="LK930:LK931"/>
    <mergeCell ref="LL930:LL931"/>
    <mergeCell ref="LG922:LG923"/>
    <mergeCell ref="MC916:MC917"/>
    <mergeCell ref="LZ916:LZ917"/>
    <mergeCell ref="LF924:LF925"/>
    <mergeCell ref="MH916:MH917"/>
    <mergeCell ref="MB916:MB917"/>
    <mergeCell ref="JQ916:JQ917"/>
    <mergeCell ref="KJ916:KJ917"/>
    <mergeCell ref="KX930:KX931"/>
    <mergeCell ref="KY930:KY931"/>
    <mergeCell ref="KZ930:KZ931"/>
    <mergeCell ref="JY934:JY935"/>
    <mergeCell ref="KL944:KL945"/>
    <mergeCell ref="LE938:LE939"/>
    <mergeCell ref="LE934:LE935"/>
    <mergeCell ref="LE928:LE929"/>
    <mergeCell ref="LF922:LF923"/>
    <mergeCell ref="LE926:LE927"/>
    <mergeCell ref="LF926:LF927"/>
    <mergeCell ref="LI916:LI917"/>
    <mergeCell ref="LG920:LG921"/>
    <mergeCell ref="LF930:LF931"/>
    <mergeCell ref="LF918:LF919"/>
    <mergeCell ref="LE924:LE925"/>
    <mergeCell ref="LG916:LG917"/>
    <mergeCell ref="LE920:LE921"/>
    <mergeCell ref="JY926:JY927"/>
    <mergeCell ref="LF928:LF929"/>
    <mergeCell ref="LG928:LG929"/>
    <mergeCell ref="LG926:LG927"/>
    <mergeCell ref="LU916:LU917"/>
    <mergeCell ref="MG916:MG917"/>
    <mergeCell ref="JR930:JR931"/>
    <mergeCell ref="JS930:JS931"/>
    <mergeCell ref="JT930:JT931"/>
    <mergeCell ref="JU930:JU931"/>
    <mergeCell ref="JV930:JV931"/>
    <mergeCell ref="JW930:JW931"/>
    <mergeCell ref="MK944:MK945"/>
    <mergeCell ref="ML944:ML945"/>
    <mergeCell ref="KN944:KN945"/>
    <mergeCell ref="KO944:KO945"/>
    <mergeCell ref="KP944:KP945"/>
    <mergeCell ref="KQ944:KQ945"/>
    <mergeCell ref="KR944:KR945"/>
    <mergeCell ref="KS944:KS945"/>
    <mergeCell ref="KT944:KT945"/>
    <mergeCell ref="KU944:KU945"/>
    <mergeCell ref="KV944:KV945"/>
    <mergeCell ref="KW944:KW945"/>
    <mergeCell ref="KX944:KX945"/>
    <mergeCell ref="KY944:KY945"/>
    <mergeCell ref="KZ944:KZ945"/>
    <mergeCell ref="LA944:LA945"/>
    <mergeCell ref="LB944:LB945"/>
    <mergeCell ref="LC944:LC945"/>
    <mergeCell ref="LD944:LD945"/>
    <mergeCell ref="LE944:LE945"/>
    <mergeCell ref="LF944:LF945"/>
    <mergeCell ref="LG944:LG945"/>
    <mergeCell ref="LE930:LE931"/>
    <mergeCell ref="ES950:ES951"/>
    <mergeCell ref="FJ944:FJ945"/>
    <mergeCell ref="EP944:EP945"/>
    <mergeCell ref="GA944:GA945"/>
    <mergeCell ref="DP940:DP941"/>
    <mergeCell ref="ES936:ES937"/>
    <mergeCell ref="ET936:ET937"/>
    <mergeCell ref="GA950:GA951"/>
    <mergeCell ref="EJ944:EJ945"/>
    <mergeCell ref="IH944:IH945"/>
    <mergeCell ref="MI930:MI931"/>
    <mergeCell ref="LP930:LP931"/>
    <mergeCell ref="LQ930:LQ931"/>
    <mergeCell ref="MJ930:MJ931"/>
    <mergeCell ref="MK930:MK931"/>
    <mergeCell ref="MH930:MH931"/>
    <mergeCell ref="LT930:LT931"/>
    <mergeCell ref="LW930:LW931"/>
    <mergeCell ref="LX930:LX931"/>
    <mergeCell ref="DY930:DY931"/>
    <mergeCell ref="FL930:FL931"/>
    <mergeCell ref="MD930:MD931"/>
    <mergeCell ref="MC930:MC931"/>
    <mergeCell ref="LN930:LN931"/>
    <mergeCell ref="ME930:ME931"/>
    <mergeCell ref="MF930:MF931"/>
    <mergeCell ref="MG930:MG931"/>
    <mergeCell ref="LY930:LY931"/>
    <mergeCell ref="LB930:LB931"/>
    <mergeCell ref="LG930:LG931"/>
    <mergeCell ref="LO930:LO931"/>
    <mergeCell ref="LZ930:LZ931"/>
    <mergeCell ref="MA930:MA931"/>
    <mergeCell ref="LH930:LH931"/>
    <mergeCell ref="LI930:LI931"/>
    <mergeCell ref="HF930:HF931"/>
    <mergeCell ref="DP932:DP933"/>
    <mergeCell ref="ML930:ML931"/>
    <mergeCell ref="KM930:KM931"/>
    <mergeCell ref="KN930:KN931"/>
    <mergeCell ref="KO930:KO931"/>
    <mergeCell ref="DR944:DR945"/>
    <mergeCell ref="DS944:DS945"/>
    <mergeCell ref="DT944:DT945"/>
    <mergeCell ref="DU944:DU945"/>
    <mergeCell ref="GB938:GB939"/>
    <mergeCell ref="GB934:GB935"/>
    <mergeCell ref="GC934:GC935"/>
    <mergeCell ref="EF944:EF945"/>
    <mergeCell ref="ES948:ES949"/>
    <mergeCell ref="ET946:ET947"/>
    <mergeCell ref="GB946:GB947"/>
    <mergeCell ref="FH944:FH945"/>
    <mergeCell ref="HJ948:HJ949"/>
    <mergeCell ref="GC950:GC951"/>
    <mergeCell ref="FZ944:FZ945"/>
    <mergeCell ref="GC936:GC937"/>
    <mergeCell ref="GC938:GC939"/>
    <mergeCell ref="DP942:DP943"/>
    <mergeCell ref="DP950:DP951"/>
    <mergeCell ref="FC944:FC945"/>
    <mergeCell ref="GC942:GC943"/>
    <mergeCell ref="EU940:EU941"/>
    <mergeCell ref="ES940:ES941"/>
    <mergeCell ref="ES946:ES947"/>
    <mergeCell ref="HH950:HH951"/>
    <mergeCell ref="HJ940:HJ941"/>
    <mergeCell ref="DP936:DP937"/>
    <mergeCell ref="FY944:FY945"/>
    <mergeCell ref="HI950:HI951"/>
    <mergeCell ref="GZ944:GZ945"/>
    <mergeCell ref="HH946:HH947"/>
    <mergeCell ref="DP938:DP939"/>
    <mergeCell ref="FN944:FN945"/>
    <mergeCell ref="FW944:FW945"/>
    <mergeCell ref="FV944:FV945"/>
    <mergeCell ref="GA938:GA939"/>
    <mergeCell ref="GS944:GS945"/>
    <mergeCell ref="ET950:ET951"/>
    <mergeCell ref="FI944:FI945"/>
    <mergeCell ref="ES938:ES939"/>
    <mergeCell ref="ES944:ES945"/>
    <mergeCell ref="GC944:GC945"/>
    <mergeCell ref="DZ944:DZ945"/>
    <mergeCell ref="ET938:ET939"/>
    <mergeCell ref="EU938:EU939"/>
    <mergeCell ref="FT944:FT945"/>
    <mergeCell ref="DV944:DV945"/>
    <mergeCell ref="FP944:FP945"/>
    <mergeCell ref="GX944:GX945"/>
    <mergeCell ref="GN944:GN945"/>
    <mergeCell ref="EE944:EE945"/>
    <mergeCell ref="DY944:DY945"/>
    <mergeCell ref="ED944:ED945"/>
    <mergeCell ref="EG944:EG945"/>
    <mergeCell ref="EM944:EM945"/>
    <mergeCell ref="EN944:EN945"/>
    <mergeCell ref="EO944:EO945"/>
    <mergeCell ref="EK944:EK945"/>
    <mergeCell ref="HF944:HF945"/>
    <mergeCell ref="HI946:HI947"/>
    <mergeCell ref="HJ946:HJ947"/>
    <mergeCell ref="GT944:GT945"/>
    <mergeCell ref="GU944:GU945"/>
    <mergeCell ref="GV944:GV945"/>
    <mergeCell ref="LC930:LC931"/>
    <mergeCell ref="LD930:LD931"/>
    <mergeCell ref="GU916:GU917"/>
    <mergeCell ref="GQ916:GQ917"/>
    <mergeCell ref="HW916:HW917"/>
    <mergeCell ref="ID930:ID931"/>
    <mergeCell ref="IE930:IE931"/>
    <mergeCell ref="HS930:HS931"/>
    <mergeCell ref="JY924:JY925"/>
    <mergeCell ref="JX924:JX925"/>
    <mergeCell ref="JW924:JW925"/>
    <mergeCell ref="DS930:DS931"/>
    <mergeCell ref="EP930:EP931"/>
    <mergeCell ref="ES918:ES919"/>
    <mergeCell ref="EK930:EK931"/>
    <mergeCell ref="DR930:DR931"/>
    <mergeCell ref="DT930:DT931"/>
    <mergeCell ref="DQ916:DQ917"/>
    <mergeCell ref="DR916:DR917"/>
    <mergeCell ref="DP916:DP917"/>
    <mergeCell ref="HF916:HF917"/>
    <mergeCell ref="FR916:FR917"/>
    <mergeCell ref="EO916:EO917"/>
    <mergeCell ref="EP916:EP917"/>
    <mergeCell ref="EY916:EY917"/>
    <mergeCell ref="HI916:HI917"/>
    <mergeCell ref="HJ916:HJ917"/>
    <mergeCell ref="HK916:HK917"/>
    <mergeCell ref="HL916:HL917"/>
    <mergeCell ref="HM916:HM917"/>
    <mergeCell ref="GN916:GN917"/>
    <mergeCell ref="EX916:EX917"/>
    <mergeCell ref="FE916:FE917"/>
    <mergeCell ref="FF916:FF917"/>
    <mergeCell ref="DX916:DX917"/>
    <mergeCell ref="EC916:EC917"/>
    <mergeCell ref="EF916:EF917"/>
    <mergeCell ref="EM916:EM917"/>
    <mergeCell ref="DS916:DS917"/>
    <mergeCell ref="DT916:DT917"/>
    <mergeCell ref="DU916:DU917"/>
    <mergeCell ref="FP916:FP917"/>
    <mergeCell ref="EH916:EH917"/>
    <mergeCell ref="FX916:FX917"/>
    <mergeCell ref="FY930:FY931"/>
    <mergeCell ref="FZ916:FZ917"/>
    <mergeCell ref="DQ930:DQ931"/>
    <mergeCell ref="EF930:EF931"/>
    <mergeCell ref="EH930:EH931"/>
    <mergeCell ref="EB916:EB917"/>
    <mergeCell ref="DV916:DV917"/>
    <mergeCell ref="EA916:EA917"/>
    <mergeCell ref="KT916:KT917"/>
    <mergeCell ref="GX916:GX917"/>
    <mergeCell ref="GY916:GY917"/>
    <mergeCell ref="KL930:KL931"/>
    <mergeCell ref="KK930:KK931"/>
    <mergeCell ref="FW930:FW931"/>
    <mergeCell ref="FW916:FW917"/>
    <mergeCell ref="DV930:DV931"/>
    <mergeCell ref="DP928:DP929"/>
    <mergeCell ref="DX930:DX931"/>
    <mergeCell ref="EO930:EO931"/>
    <mergeCell ref="DZ930:DZ931"/>
    <mergeCell ref="LJ902:LJ903"/>
    <mergeCell ref="KP902:KP903"/>
    <mergeCell ref="LL888:LL889"/>
    <mergeCell ref="GA926:GA927"/>
    <mergeCell ref="GA928:GA929"/>
    <mergeCell ref="GC924:GC925"/>
    <mergeCell ref="GB924:GB925"/>
    <mergeCell ref="FO916:FO917"/>
    <mergeCell ref="HI926:HI927"/>
    <mergeCell ref="FC916:FC917"/>
    <mergeCell ref="FB916:FB917"/>
    <mergeCell ref="FE930:FE931"/>
    <mergeCell ref="FB930:FB931"/>
    <mergeCell ref="IP922:IP923"/>
    <mergeCell ref="II916:II917"/>
    <mergeCell ref="IJ916:IJ917"/>
    <mergeCell ref="IK916:IK917"/>
    <mergeCell ref="IL916:IL917"/>
    <mergeCell ref="LA930:LA931"/>
    <mergeCell ref="FP902:FP903"/>
    <mergeCell ref="IR918:IR919"/>
    <mergeCell ref="JT916:JT917"/>
    <mergeCell ref="GD930:GD931"/>
    <mergeCell ref="IG902:IG903"/>
    <mergeCell ref="HJ902:HJ903"/>
    <mergeCell ref="HQ902:HQ903"/>
    <mergeCell ref="JY920:JY921"/>
    <mergeCell ref="GB930:GB931"/>
    <mergeCell ref="GC922:GC923"/>
    <mergeCell ref="IC930:IC931"/>
    <mergeCell ref="HI924:HI925"/>
    <mergeCell ref="HC930:HC931"/>
    <mergeCell ref="GC916:GC917"/>
    <mergeCell ref="HH918:HH919"/>
    <mergeCell ref="GB916:GB917"/>
    <mergeCell ref="GC912:GC913"/>
    <mergeCell ref="JK930:JK931"/>
    <mergeCell ref="JL930:JL931"/>
    <mergeCell ref="GA910:GA911"/>
    <mergeCell ref="GC930:GC931"/>
    <mergeCell ref="GB914:GB915"/>
    <mergeCell ref="GB904:GB905"/>
    <mergeCell ref="JO930:JO931"/>
    <mergeCell ref="HT902:HT903"/>
    <mergeCell ref="FS930:FS931"/>
    <mergeCell ref="GI930:GI931"/>
    <mergeCell ref="GJ930:GJ931"/>
    <mergeCell ref="GS930:GS931"/>
    <mergeCell ref="KR902:KR903"/>
    <mergeCell ref="KZ902:KZ903"/>
    <mergeCell ref="JB916:JB917"/>
    <mergeCell ref="FK916:FK917"/>
    <mergeCell ref="GP916:GP917"/>
    <mergeCell ref="GG916:GG917"/>
    <mergeCell ref="GA930:GA931"/>
    <mergeCell ref="JX910:JX911"/>
    <mergeCell ref="HJ920:HJ921"/>
    <mergeCell ref="HJ922:HJ923"/>
    <mergeCell ref="GO916:GO917"/>
    <mergeCell ref="GF916:GF917"/>
    <mergeCell ref="JW918:JW919"/>
    <mergeCell ref="KY902:KY903"/>
    <mergeCell ref="FY916:FY917"/>
    <mergeCell ref="FX930:FX931"/>
    <mergeCell ref="MK902:MK903"/>
    <mergeCell ref="ML902:ML903"/>
    <mergeCell ref="KM902:KM903"/>
    <mergeCell ref="LS902:LS903"/>
    <mergeCell ref="JF902:JF903"/>
    <mergeCell ref="JG902:JG903"/>
    <mergeCell ref="JH902:JH903"/>
    <mergeCell ref="ME902:ME903"/>
    <mergeCell ref="MF902:MF903"/>
    <mergeCell ref="MG902:MG903"/>
    <mergeCell ref="MH902:MH903"/>
    <mergeCell ref="MI902:MI903"/>
    <mergeCell ref="LV902:LV903"/>
    <mergeCell ref="LW902:LW903"/>
    <mergeCell ref="MC902:MC903"/>
    <mergeCell ref="MB902:MB903"/>
    <mergeCell ref="MD902:MD903"/>
    <mergeCell ref="MJ902:MJ903"/>
    <mergeCell ref="LR902:LR903"/>
    <mergeCell ref="MI916:MI917"/>
    <mergeCell ref="MJ916:MJ917"/>
    <mergeCell ref="MK916:MK917"/>
    <mergeCell ref="ML916:ML917"/>
    <mergeCell ref="MA902:MA903"/>
    <mergeCell ref="HV916:HV917"/>
    <mergeCell ref="HX916:HX917"/>
    <mergeCell ref="ID916:ID917"/>
    <mergeCell ref="JX914:JX915"/>
    <mergeCell ref="KD916:KD917"/>
    <mergeCell ref="KE916:KE917"/>
    <mergeCell ref="JW910:JW911"/>
    <mergeCell ref="JY906:JY907"/>
    <mergeCell ref="KM916:KM917"/>
    <mergeCell ref="KN916:KN917"/>
    <mergeCell ref="KO916:KO917"/>
    <mergeCell ref="KP916:KP917"/>
    <mergeCell ref="KQ916:KQ917"/>
    <mergeCell ref="KR916:KR917"/>
    <mergeCell ref="KS916:KS917"/>
    <mergeCell ref="LC902:LC903"/>
    <mergeCell ref="ME916:ME917"/>
    <mergeCell ref="MF916:MF917"/>
    <mergeCell ref="LV916:LV917"/>
    <mergeCell ref="MD916:MD917"/>
    <mergeCell ref="MA916:MA917"/>
    <mergeCell ref="LY916:LY917"/>
    <mergeCell ref="LH916:LH917"/>
    <mergeCell ref="KI916:KI917"/>
    <mergeCell ref="KC916:KC917"/>
    <mergeCell ref="LG904:LG905"/>
    <mergeCell ref="LF904:LF905"/>
    <mergeCell ref="LF906:LF907"/>
    <mergeCell ref="LF910:LF911"/>
    <mergeCell ref="KU916:KU917"/>
    <mergeCell ref="KX916:KX917"/>
    <mergeCell ref="KY916:KY917"/>
    <mergeCell ref="KZ916:KZ917"/>
    <mergeCell ref="LA916:LA917"/>
    <mergeCell ref="LE912:LE913"/>
    <mergeCell ref="LG912:LG913"/>
    <mergeCell ref="LG906:LG907"/>
    <mergeCell ref="LG908:LG909"/>
    <mergeCell ref="LG914:LG915"/>
    <mergeCell ref="LK902:LK903"/>
    <mergeCell ref="LG894:LG895"/>
    <mergeCell ref="JM930:JM931"/>
    <mergeCell ref="IQ928:IQ929"/>
    <mergeCell ref="GA906:GA907"/>
    <mergeCell ref="GA912:GA913"/>
    <mergeCell ref="JK916:JK917"/>
    <mergeCell ref="JP916:JP917"/>
    <mergeCell ref="JF916:JF917"/>
    <mergeCell ref="HE930:HE931"/>
    <mergeCell ref="HV902:HV903"/>
    <mergeCell ref="JA916:JA917"/>
    <mergeCell ref="HZ902:HZ903"/>
    <mergeCell ref="GA918:GA919"/>
    <mergeCell ref="GA914:GA915"/>
    <mergeCell ref="GB910:GB911"/>
    <mergeCell ref="HH902:HH903"/>
    <mergeCell ref="HH900:HH901"/>
    <mergeCell ref="HI902:HI903"/>
    <mergeCell ref="JW904:JW905"/>
    <mergeCell ref="JT902:JT903"/>
    <mergeCell ref="KA916:KA917"/>
    <mergeCell ref="LG892:LG893"/>
    <mergeCell ref="ID902:ID903"/>
    <mergeCell ref="IA902:IA903"/>
    <mergeCell ref="HJ908:HJ909"/>
    <mergeCell ref="IE902:IE903"/>
    <mergeCell ref="LE910:LE911"/>
    <mergeCell ref="LE914:LE915"/>
    <mergeCell ref="HI904:HI905"/>
    <mergeCell ref="IQ898:IQ899"/>
    <mergeCell ref="HJ894:HJ895"/>
    <mergeCell ref="LE900:LE901"/>
    <mergeCell ref="JX892:JX893"/>
    <mergeCell ref="GA896:GA897"/>
    <mergeCell ref="GM916:GM917"/>
    <mergeCell ref="GA920:GA921"/>
    <mergeCell ref="GB920:GB921"/>
    <mergeCell ref="GA916:GA917"/>
    <mergeCell ref="HM930:HM931"/>
    <mergeCell ref="GB918:GB919"/>
    <mergeCell ref="HH922:HH923"/>
    <mergeCell ref="KK916:KK917"/>
    <mergeCell ref="JJ916:JJ917"/>
    <mergeCell ref="GE930:GE931"/>
    <mergeCell ref="HW930:HW931"/>
    <mergeCell ref="HY930:HY931"/>
    <mergeCell ref="HO916:HO917"/>
    <mergeCell ref="IU930:IU931"/>
    <mergeCell ref="IE916:IE917"/>
    <mergeCell ref="IF916:IF917"/>
    <mergeCell ref="IW930:IW931"/>
    <mergeCell ref="LE908:LE909"/>
    <mergeCell ref="LB902:LB903"/>
    <mergeCell ref="JX920:JX921"/>
    <mergeCell ref="IX916:IX917"/>
    <mergeCell ref="KV902:KV903"/>
    <mergeCell ref="KF902:KF903"/>
    <mergeCell ref="KG902:KG903"/>
    <mergeCell ref="KH902:KH903"/>
    <mergeCell ref="LG910:LG911"/>
    <mergeCell ref="HJ910:HJ911"/>
    <mergeCell ref="JO916:JO917"/>
    <mergeCell ref="JD916:JD917"/>
    <mergeCell ref="HJ904:HJ905"/>
    <mergeCell ref="LE904:LE905"/>
    <mergeCell ref="LE906:LE907"/>
    <mergeCell ref="JX908:JX909"/>
    <mergeCell ref="LF920:LF921"/>
    <mergeCell ref="JU916:JU917"/>
    <mergeCell ref="LF902:LF903"/>
    <mergeCell ref="LA902:LA903"/>
    <mergeCell ref="LF908:LF909"/>
    <mergeCell ref="LH902:LH903"/>
    <mergeCell ref="IJ902:IJ903"/>
    <mergeCell ref="KO902:KO903"/>
    <mergeCell ref="JB902:JB903"/>
    <mergeCell ref="IP910:IP911"/>
    <mergeCell ref="HJ918:HJ919"/>
    <mergeCell ref="HI910:HI911"/>
    <mergeCell ref="KV916:KV917"/>
    <mergeCell ref="KW916:KW917"/>
    <mergeCell ref="LD916:LD917"/>
    <mergeCell ref="LE916:LE917"/>
    <mergeCell ref="LF916:LF917"/>
    <mergeCell ref="HR902:HR903"/>
    <mergeCell ref="IQ904:IQ905"/>
    <mergeCell ref="HJ912:HJ913"/>
    <mergeCell ref="LB916:LB917"/>
    <mergeCell ref="LC916:LC917"/>
    <mergeCell ref="IG916:IG917"/>
    <mergeCell ref="HN916:HN917"/>
    <mergeCell ref="HJ914:HJ915"/>
    <mergeCell ref="LD902:LD903"/>
    <mergeCell ref="KL902:KL903"/>
    <mergeCell ref="KK902:KK903"/>
    <mergeCell ref="IY902:IY903"/>
    <mergeCell ref="HX902:HX903"/>
    <mergeCell ref="IQ910:IQ911"/>
    <mergeCell ref="JW906:JW907"/>
    <mergeCell ref="IA916:IA917"/>
    <mergeCell ref="LE918:LE919"/>
    <mergeCell ref="IY916:IY917"/>
    <mergeCell ref="IQ908:IQ909"/>
    <mergeCell ref="JM916:JM917"/>
    <mergeCell ref="JX916:JX917"/>
    <mergeCell ref="JX918:JX919"/>
    <mergeCell ref="JY918:JY919"/>
    <mergeCell ref="JY912:JY913"/>
    <mergeCell ref="JS916:JS917"/>
    <mergeCell ref="JX906:JX907"/>
    <mergeCell ref="JC916:JC917"/>
    <mergeCell ref="JY916:JY917"/>
    <mergeCell ref="KG916:KG917"/>
    <mergeCell ref="JY908:JY909"/>
    <mergeCell ref="JY904:JY905"/>
    <mergeCell ref="JW908:JW909"/>
    <mergeCell ref="KH916:KH917"/>
    <mergeCell ref="JY914:JY915"/>
    <mergeCell ref="LF912:LF913"/>
    <mergeCell ref="LF914:LF915"/>
    <mergeCell ref="HI912:HI913"/>
    <mergeCell ref="JQ902:JQ903"/>
    <mergeCell ref="JR902:JR903"/>
    <mergeCell ref="JS902:JS903"/>
    <mergeCell ref="JI916:JI917"/>
    <mergeCell ref="JW914:JW915"/>
    <mergeCell ref="JC902:JC903"/>
    <mergeCell ref="JW912:JW913"/>
    <mergeCell ref="LF890:LF891"/>
    <mergeCell ref="GB888:GB889"/>
    <mergeCell ref="GO888:GO889"/>
    <mergeCell ref="GE876:GE877"/>
    <mergeCell ref="GF876:GF877"/>
    <mergeCell ref="HA876:HA877"/>
    <mergeCell ref="GO876:GO877"/>
    <mergeCell ref="GQ876:GQ877"/>
    <mergeCell ref="GT888:GT889"/>
    <mergeCell ref="HM876:HM877"/>
    <mergeCell ref="HO888:HO889"/>
    <mergeCell ref="HP888:HP889"/>
    <mergeCell ref="HK888:HK889"/>
    <mergeCell ref="JW900:JW901"/>
    <mergeCell ref="JD902:JD903"/>
    <mergeCell ref="HI876:HI877"/>
    <mergeCell ref="HJ890:HJ891"/>
    <mergeCell ref="HI892:HI893"/>
    <mergeCell ref="IB902:IB903"/>
    <mergeCell ref="IB876:IB877"/>
    <mergeCell ref="HN876:HN877"/>
    <mergeCell ref="FV888:FV889"/>
    <mergeCell ref="JZ888:JZ889"/>
    <mergeCell ref="GK888:GK889"/>
    <mergeCell ref="GL888:GL889"/>
    <mergeCell ref="KN902:KN903"/>
    <mergeCell ref="JX902:JX903"/>
    <mergeCell ref="JY902:JY903"/>
    <mergeCell ref="JZ902:JZ903"/>
    <mergeCell ref="GA892:GA893"/>
    <mergeCell ref="GB892:GB893"/>
    <mergeCell ref="JU902:JU903"/>
    <mergeCell ref="JV902:JV903"/>
    <mergeCell ref="KU902:KU903"/>
    <mergeCell ref="KJ902:KJ903"/>
    <mergeCell ref="JY890:JY891"/>
    <mergeCell ref="KA902:KA903"/>
    <mergeCell ref="KB902:KB903"/>
    <mergeCell ref="KC902:KC903"/>
    <mergeCell ref="KD902:KD903"/>
    <mergeCell ref="KE902:KE903"/>
    <mergeCell ref="GO902:GO903"/>
    <mergeCell ref="HF888:HF889"/>
    <mergeCell ref="HA902:HA903"/>
    <mergeCell ref="KK888:KK889"/>
    <mergeCell ref="JQ888:JQ889"/>
    <mergeCell ref="HY902:HY903"/>
    <mergeCell ref="IN902:IN903"/>
    <mergeCell ref="HO902:HO903"/>
    <mergeCell ref="HS902:HS903"/>
    <mergeCell ref="GU902:GU903"/>
    <mergeCell ref="KW902:KW903"/>
    <mergeCell ref="KX902:KX903"/>
    <mergeCell ref="KT888:KT889"/>
    <mergeCell ref="HD902:HD903"/>
    <mergeCell ref="IY888:IY889"/>
    <mergeCell ref="HV888:HV889"/>
    <mergeCell ref="JL888:JL889"/>
    <mergeCell ref="JU888:JU889"/>
    <mergeCell ref="IZ888:IZ889"/>
    <mergeCell ref="IR888:IR889"/>
    <mergeCell ref="KF888:KF889"/>
    <mergeCell ref="GB896:GB897"/>
    <mergeCell ref="GB902:GB903"/>
    <mergeCell ref="LE892:LE893"/>
    <mergeCell ref="LE894:LE895"/>
    <mergeCell ref="GH902:GH903"/>
    <mergeCell ref="JI902:JI903"/>
    <mergeCell ref="LE896:LE897"/>
    <mergeCell ref="IJ888:IJ889"/>
    <mergeCell ref="ID888:ID889"/>
    <mergeCell ref="KZ888:KZ889"/>
    <mergeCell ref="II888:II889"/>
    <mergeCell ref="IK902:IK903"/>
    <mergeCell ref="JW902:JW903"/>
    <mergeCell ref="JX886:JX887"/>
    <mergeCell ref="IK888:IK889"/>
    <mergeCell ref="IL902:IL903"/>
    <mergeCell ref="KP888:KP889"/>
    <mergeCell ref="JS888:JS889"/>
    <mergeCell ref="JK902:JK903"/>
    <mergeCell ref="JX880:JX881"/>
    <mergeCell ref="JX878:JX879"/>
    <mergeCell ref="JX888:JX889"/>
    <mergeCell ref="GR902:GR903"/>
    <mergeCell ref="GE902:GE903"/>
    <mergeCell ref="GC902:GC903"/>
    <mergeCell ref="KB888:KB889"/>
    <mergeCell ref="KG888:KG889"/>
    <mergeCell ref="GB890:GB891"/>
    <mergeCell ref="GB900:GB901"/>
    <mergeCell ref="KU888:KU889"/>
    <mergeCell ref="KV888:KV889"/>
    <mergeCell ref="KW888:KW889"/>
    <mergeCell ref="KX888:KX889"/>
    <mergeCell ref="KS888:KS889"/>
    <mergeCell ref="KR888:KR889"/>
    <mergeCell ref="KA888:KA889"/>
    <mergeCell ref="KD888:KD889"/>
    <mergeCell ref="KE888:KE889"/>
    <mergeCell ref="JM902:JM903"/>
    <mergeCell ref="JN902:JN903"/>
    <mergeCell ref="GD902:GD903"/>
    <mergeCell ref="JF888:JF889"/>
    <mergeCell ref="GT902:GT903"/>
    <mergeCell ref="GQ902:GQ903"/>
    <mergeCell ref="II902:II903"/>
    <mergeCell ref="HH888:HH889"/>
    <mergeCell ref="JX894:JX895"/>
    <mergeCell ref="GB894:GB895"/>
    <mergeCell ref="GB898:GB899"/>
    <mergeCell ref="JY900:JY901"/>
    <mergeCell ref="HI894:HI895"/>
    <mergeCell ref="GC892:GC893"/>
    <mergeCell ref="HH894:HH895"/>
    <mergeCell ref="HW902:HW903"/>
    <mergeCell ref="IX902:IX903"/>
    <mergeCell ref="JO902:JO903"/>
    <mergeCell ref="JP902:JP903"/>
    <mergeCell ref="JE888:JE889"/>
    <mergeCell ref="IQ882:IQ883"/>
    <mergeCell ref="IQ884:IQ885"/>
    <mergeCell ref="IP892:IP893"/>
    <mergeCell ref="IQ888:IQ889"/>
    <mergeCell ref="JW898:JW899"/>
    <mergeCell ref="JW890:JW891"/>
    <mergeCell ref="JX896:JX897"/>
    <mergeCell ref="HH890:HH891"/>
    <mergeCell ref="LU902:LU903"/>
    <mergeCell ref="LX902:LX903"/>
    <mergeCell ref="LY902:LY903"/>
    <mergeCell ref="LZ902:LZ903"/>
    <mergeCell ref="LG884:LG885"/>
    <mergeCell ref="MI876:MI877"/>
    <mergeCell ref="MJ876:MJ877"/>
    <mergeCell ref="LG896:LG897"/>
    <mergeCell ref="LF892:LF893"/>
    <mergeCell ref="LE898:LE899"/>
    <mergeCell ref="LG890:LG891"/>
    <mergeCell ref="LF896:LF897"/>
    <mergeCell ref="LZ876:LZ877"/>
    <mergeCell ref="MG888:MG889"/>
    <mergeCell ref="LE902:LE903"/>
    <mergeCell ref="JY892:JY893"/>
    <mergeCell ref="LY888:LY889"/>
    <mergeCell ref="LN902:LN903"/>
    <mergeCell ref="LL902:LL903"/>
    <mergeCell ref="LS876:LS877"/>
    <mergeCell ref="LU876:LU877"/>
    <mergeCell ref="LJ876:LJ877"/>
    <mergeCell ref="LK876:LK877"/>
    <mergeCell ref="LL876:LL877"/>
    <mergeCell ref="LM876:LM877"/>
    <mergeCell ref="LN876:LN877"/>
    <mergeCell ref="LE878:LE879"/>
    <mergeCell ref="LF878:LF879"/>
    <mergeCell ref="LT876:LT877"/>
    <mergeCell ref="LT902:LT903"/>
    <mergeCell ref="LQ902:LQ903"/>
    <mergeCell ref="LO902:LO903"/>
    <mergeCell ref="LG902:LG903"/>
    <mergeCell ref="LE890:LE891"/>
    <mergeCell ref="KI902:KI903"/>
    <mergeCell ref="KQ902:KQ903"/>
    <mergeCell ref="KR876:KR877"/>
    <mergeCell ref="KL888:KL889"/>
    <mergeCell ref="LO888:LO889"/>
    <mergeCell ref="LK888:LK889"/>
    <mergeCell ref="LM902:LM903"/>
    <mergeCell ref="LG900:LG901"/>
    <mergeCell ref="LF894:LF895"/>
    <mergeCell ref="LF898:LF899"/>
    <mergeCell ref="KT902:KT903"/>
    <mergeCell ref="LP902:LP903"/>
    <mergeCell ref="LX888:LX889"/>
    <mergeCell ref="LE886:LE887"/>
    <mergeCell ref="LM888:LM889"/>
    <mergeCell ref="LN888:LN889"/>
    <mergeCell ref="LG876:LG877"/>
    <mergeCell ref="LA888:LA889"/>
    <mergeCell ref="KQ888:KQ889"/>
    <mergeCell ref="KE876:KE877"/>
    <mergeCell ref="KI876:KI877"/>
    <mergeCell ref="KZ876:KZ877"/>
    <mergeCell ref="KM888:KM889"/>
    <mergeCell ref="KN888:KN889"/>
    <mergeCell ref="KO888:KO889"/>
    <mergeCell ref="LG898:LG899"/>
    <mergeCell ref="LF900:LF901"/>
    <mergeCell ref="JY898:JY899"/>
    <mergeCell ref="KS902:KS903"/>
    <mergeCell ref="LI902:LI903"/>
    <mergeCell ref="MJ888:MJ889"/>
    <mergeCell ref="LH876:LH877"/>
    <mergeCell ref="LI876:LI877"/>
    <mergeCell ref="LO876:LO877"/>
    <mergeCell ref="LQ876:LQ877"/>
    <mergeCell ref="JO888:JO889"/>
    <mergeCell ref="JP888:JP889"/>
    <mergeCell ref="JI888:JI889"/>
    <mergeCell ref="JX876:JX877"/>
    <mergeCell ref="KX876:KX877"/>
    <mergeCell ref="KY876:KY877"/>
    <mergeCell ref="LA876:LA877"/>
    <mergeCell ref="LB876:LB877"/>
    <mergeCell ref="LC876:LC877"/>
    <mergeCell ref="LD876:LD877"/>
    <mergeCell ref="KS876:KS877"/>
    <mergeCell ref="KU876:KU877"/>
    <mergeCell ref="KL876:KL877"/>
    <mergeCell ref="JW876:JW877"/>
    <mergeCell ref="KW876:KW877"/>
    <mergeCell ref="KQ876:KQ877"/>
    <mergeCell ref="JT888:JT889"/>
    <mergeCell ref="JI876:JI877"/>
    <mergeCell ref="JW884:JW885"/>
    <mergeCell ref="JY878:JY879"/>
    <mergeCell ref="LF884:LF885"/>
    <mergeCell ref="MA876:MA877"/>
    <mergeCell ref="ME876:ME877"/>
    <mergeCell ref="MF876:MF877"/>
    <mergeCell ref="MG876:MG877"/>
    <mergeCell ref="MH876:MH877"/>
    <mergeCell ref="JY882:JY883"/>
    <mergeCell ref="JV888:JV889"/>
    <mergeCell ref="JM888:JM889"/>
    <mergeCell ref="JR888:JR889"/>
    <mergeCell ref="JY886:JY887"/>
    <mergeCell ref="JW880:JW881"/>
    <mergeCell ref="JW882:JW883"/>
    <mergeCell ref="JW888:JW889"/>
    <mergeCell ref="JX882:JX883"/>
    <mergeCell ref="JY880:JY881"/>
    <mergeCell ref="JZ876:JZ877"/>
    <mergeCell ref="KA876:KA877"/>
    <mergeCell ref="KB876:KB877"/>
    <mergeCell ref="KC876:KC877"/>
    <mergeCell ref="KD876:KD877"/>
    <mergeCell ref="LF876:LF877"/>
    <mergeCell ref="JT876:JT877"/>
    <mergeCell ref="JU876:JU877"/>
    <mergeCell ref="JN888:JN889"/>
    <mergeCell ref="JJ888:JJ889"/>
    <mergeCell ref="JK888:JK889"/>
    <mergeCell ref="JV876:JV877"/>
    <mergeCell ref="JY884:JY885"/>
    <mergeCell ref="JS876:JS877"/>
    <mergeCell ref="KN876:KN877"/>
    <mergeCell ref="KF876:KF877"/>
    <mergeCell ref="KG876:KG877"/>
    <mergeCell ref="ML888:ML889"/>
    <mergeCell ref="MF888:MF889"/>
    <mergeCell ref="LR888:LR889"/>
    <mergeCell ref="KJ876:KJ877"/>
    <mergeCell ref="MD876:MD877"/>
    <mergeCell ref="HN888:HN889"/>
    <mergeCell ref="HJ886:HJ887"/>
    <mergeCell ref="HF876:HF877"/>
    <mergeCell ref="HG876:HG877"/>
    <mergeCell ref="HJ876:HJ877"/>
    <mergeCell ref="JB888:JB889"/>
    <mergeCell ref="MK888:MK889"/>
    <mergeCell ref="MC888:MC889"/>
    <mergeCell ref="LS888:LS889"/>
    <mergeCell ref="LT888:LT889"/>
    <mergeCell ref="LU888:LU889"/>
    <mergeCell ref="LV888:LV889"/>
    <mergeCell ref="MA888:MA889"/>
    <mergeCell ref="MB888:MB889"/>
    <mergeCell ref="LW888:LW889"/>
    <mergeCell ref="LG882:LG883"/>
    <mergeCell ref="LE880:LE881"/>
    <mergeCell ref="LE882:LE883"/>
    <mergeCell ref="KY888:KY889"/>
    <mergeCell ref="LP876:LP877"/>
    <mergeCell ref="LZ888:LZ889"/>
    <mergeCell ref="LB888:LB889"/>
    <mergeCell ref="LC888:LC889"/>
    <mergeCell ref="LD888:LD889"/>
    <mergeCell ref="LE888:LE889"/>
    <mergeCell ref="LF888:LF889"/>
    <mergeCell ref="LG888:LG889"/>
    <mergeCell ref="LH888:LH889"/>
    <mergeCell ref="LI888:LI889"/>
    <mergeCell ref="LJ888:LJ889"/>
    <mergeCell ref="LG878:LG879"/>
    <mergeCell ref="LR876:LR877"/>
    <mergeCell ref="LG886:LG887"/>
    <mergeCell ref="LF882:LF883"/>
    <mergeCell ref="LF886:LF887"/>
    <mergeCell ref="LF880:LF881"/>
    <mergeCell ref="LG880:LG881"/>
    <mergeCell ref="IZ876:IZ877"/>
    <mergeCell ref="MD888:MD889"/>
    <mergeCell ref="ME888:ME889"/>
    <mergeCell ref="LE884:LE885"/>
    <mergeCell ref="LP888:LP889"/>
    <mergeCell ref="KH876:KH877"/>
    <mergeCell ref="KK876:KK877"/>
    <mergeCell ref="LQ888:LQ889"/>
    <mergeCell ref="MK876:MK877"/>
    <mergeCell ref="MC876:MC877"/>
    <mergeCell ref="LX876:LX877"/>
    <mergeCell ref="LY876:LY877"/>
    <mergeCell ref="LV876:LV877"/>
    <mergeCell ref="LW876:LW877"/>
    <mergeCell ref="MB876:MB877"/>
    <mergeCell ref="JY876:JY877"/>
    <mergeCell ref="KH888:KH889"/>
    <mergeCell ref="KC888:KC889"/>
    <mergeCell ref="KI888:KI889"/>
    <mergeCell ref="KJ888:KJ889"/>
    <mergeCell ref="MH888:MH889"/>
    <mergeCell ref="MI888:MI889"/>
    <mergeCell ref="IA850:IA851"/>
    <mergeCell ref="LJ862:LJ863"/>
    <mergeCell ref="HN850:HN851"/>
    <mergeCell ref="HM850:HM851"/>
    <mergeCell ref="HS850:HS851"/>
    <mergeCell ref="HM862:HM863"/>
    <mergeCell ref="HX862:HX863"/>
    <mergeCell ref="HQ862:HQ863"/>
    <mergeCell ref="HT862:HT863"/>
    <mergeCell ref="LY862:LY863"/>
    <mergeCell ref="HH876:HH877"/>
    <mergeCell ref="HR862:HR863"/>
    <mergeCell ref="HS862:HS863"/>
    <mergeCell ref="LN862:LN863"/>
    <mergeCell ref="LG870:LG871"/>
    <mergeCell ref="LF872:LF873"/>
    <mergeCell ref="JW874:JW875"/>
    <mergeCell ref="GJ876:GJ877"/>
    <mergeCell ref="GK876:GK877"/>
    <mergeCell ref="LK862:LK863"/>
    <mergeCell ref="LF874:LF875"/>
    <mergeCell ref="LG874:LG875"/>
    <mergeCell ref="LE874:LE875"/>
    <mergeCell ref="LG872:LG873"/>
    <mergeCell ref="GY876:GY877"/>
    <mergeCell ref="HC876:HC877"/>
    <mergeCell ref="GI876:GI877"/>
    <mergeCell ref="KT876:KT877"/>
    <mergeCell ref="KP876:KP877"/>
    <mergeCell ref="JP850:JP851"/>
    <mergeCell ref="IP866:IP867"/>
    <mergeCell ref="JT850:JT851"/>
    <mergeCell ref="IY876:IY877"/>
    <mergeCell ref="KV876:KV877"/>
    <mergeCell ref="LE876:LE877"/>
    <mergeCell ref="HI860:HI861"/>
    <mergeCell ref="HI870:HI871"/>
    <mergeCell ref="HA862:HA863"/>
    <mergeCell ref="HH854:HH855"/>
    <mergeCell ref="GJ862:GJ863"/>
    <mergeCell ref="IC862:IC863"/>
    <mergeCell ref="ID862:ID863"/>
    <mergeCell ref="IE862:IE863"/>
    <mergeCell ref="HJ856:HJ857"/>
    <mergeCell ref="LE872:LE873"/>
    <mergeCell ref="HO850:HO851"/>
    <mergeCell ref="LG860:LG861"/>
    <mergeCell ref="KX850:KX851"/>
    <mergeCell ref="LF862:LF863"/>
    <mergeCell ref="II850:II851"/>
    <mergeCell ref="LF868:LF869"/>
    <mergeCell ref="HY862:HY863"/>
    <mergeCell ref="HJ860:HJ861"/>
    <mergeCell ref="HH858:HH859"/>
    <mergeCell ref="HI858:HI859"/>
    <mergeCell ref="HJ858:HJ859"/>
    <mergeCell ref="HT850:HT851"/>
    <mergeCell ref="LG868:LG869"/>
    <mergeCell ref="IA862:IA863"/>
    <mergeCell ref="HJ862:HJ863"/>
    <mergeCell ref="LF860:LF861"/>
    <mergeCell ref="LE868:LE869"/>
    <mergeCell ref="LD862:LD863"/>
    <mergeCell ref="JY856:JY857"/>
    <mergeCell ref="ML876:ML877"/>
    <mergeCell ref="ME862:ME863"/>
    <mergeCell ref="MF862:MF863"/>
    <mergeCell ref="MI862:MI863"/>
    <mergeCell ref="MK862:MK863"/>
    <mergeCell ref="MJ862:MJ863"/>
    <mergeCell ref="MC862:MC863"/>
    <mergeCell ref="JH876:JH877"/>
    <mergeCell ref="JY874:JY875"/>
    <mergeCell ref="ML850:ML851"/>
    <mergeCell ref="MD862:MD863"/>
    <mergeCell ref="LR850:LR851"/>
    <mergeCell ref="LU862:LU863"/>
    <mergeCell ref="LV862:LV863"/>
    <mergeCell ref="LW862:LW863"/>
    <mergeCell ref="LX862:LX863"/>
    <mergeCell ref="JW864:JW865"/>
    <mergeCell ref="JW868:JW869"/>
    <mergeCell ref="JX870:JX871"/>
    <mergeCell ref="IX850:IX851"/>
    <mergeCell ref="JK862:JK863"/>
    <mergeCell ref="LW850:LW851"/>
    <mergeCell ref="LX850:LX851"/>
    <mergeCell ref="LU850:LU851"/>
    <mergeCell ref="LQ862:LQ863"/>
    <mergeCell ref="LR862:LR863"/>
    <mergeCell ref="LS862:LS863"/>
    <mergeCell ref="LT862:LT863"/>
    <mergeCell ref="LE862:LE863"/>
    <mergeCell ref="MJ850:MJ851"/>
    <mergeCell ref="LZ850:LZ851"/>
    <mergeCell ref="MA850:MA851"/>
    <mergeCell ref="LG850:LG851"/>
    <mergeCell ref="MI850:MI851"/>
    <mergeCell ref="LM850:LM851"/>
    <mergeCell ref="KM876:KM877"/>
    <mergeCell ref="JD876:JD877"/>
    <mergeCell ref="KO850:KO851"/>
    <mergeCell ref="KP850:KP851"/>
    <mergeCell ref="KQ850:KQ851"/>
    <mergeCell ref="KG850:KG851"/>
    <mergeCell ref="KN850:KN851"/>
    <mergeCell ref="KB850:KB851"/>
    <mergeCell ref="KH850:KH851"/>
    <mergeCell ref="JJ876:JJ877"/>
    <mergeCell ref="KO876:KO877"/>
    <mergeCell ref="LZ862:LZ863"/>
    <mergeCell ref="LF870:LF871"/>
    <mergeCell ref="LE870:LE871"/>
    <mergeCell ref="LF864:LF865"/>
    <mergeCell ref="LK850:LK851"/>
    <mergeCell ref="LG854:LG855"/>
    <mergeCell ref="LG852:LG853"/>
    <mergeCell ref="LF866:LF867"/>
    <mergeCell ref="LG862:LG863"/>
    <mergeCell ref="LH862:LH863"/>
    <mergeCell ref="LI862:LI863"/>
    <mergeCell ref="LE856:LE857"/>
    <mergeCell ref="LG864:LG865"/>
    <mergeCell ref="LO862:LO863"/>
    <mergeCell ref="LP862:LP863"/>
    <mergeCell ref="HJ840:HJ841"/>
    <mergeCell ref="HE850:HE851"/>
    <mergeCell ref="HI844:HI845"/>
    <mergeCell ref="HI842:HI843"/>
    <mergeCell ref="JW856:JW857"/>
    <mergeCell ref="KB862:KB863"/>
    <mergeCell ref="ML862:ML863"/>
    <mergeCell ref="MK850:MK851"/>
    <mergeCell ref="MD850:MD851"/>
    <mergeCell ref="ME850:ME851"/>
    <mergeCell ref="MB862:MB863"/>
    <mergeCell ref="KZ850:KZ851"/>
    <mergeCell ref="LA850:LA851"/>
    <mergeCell ref="LB850:LB851"/>
    <mergeCell ref="LC850:LC851"/>
    <mergeCell ref="MG862:MG863"/>
    <mergeCell ref="MH862:MH863"/>
    <mergeCell ref="LY850:LY851"/>
    <mergeCell ref="LL862:LL863"/>
    <mergeCell ref="LM862:LM863"/>
    <mergeCell ref="IF850:IF851"/>
    <mergeCell ref="IK850:IK851"/>
    <mergeCell ref="GP850:GP851"/>
    <mergeCell ref="GN850:GN851"/>
    <mergeCell ref="GO850:GO851"/>
    <mergeCell ref="HJ846:HJ847"/>
    <mergeCell ref="HH846:HH847"/>
    <mergeCell ref="HH838:HH839"/>
    <mergeCell ref="ID850:ID851"/>
    <mergeCell ref="HU850:HU851"/>
    <mergeCell ref="MH850:MH851"/>
    <mergeCell ref="LV850:LV851"/>
    <mergeCell ref="LN850:LN851"/>
    <mergeCell ref="MB850:MB851"/>
    <mergeCell ref="LL850:LL851"/>
    <mergeCell ref="LF838:LF839"/>
    <mergeCell ref="LE860:LE861"/>
    <mergeCell ref="LF842:LF843"/>
    <mergeCell ref="LG842:LG843"/>
    <mergeCell ref="LG848:LG849"/>
    <mergeCell ref="LH850:LH851"/>
    <mergeCell ref="LI850:LI851"/>
    <mergeCell ref="MA862:MA863"/>
    <mergeCell ref="LQ850:LQ851"/>
    <mergeCell ref="HJ852:HJ853"/>
    <mergeCell ref="HJ850:HJ851"/>
    <mergeCell ref="IM850:IM851"/>
    <mergeCell ref="LE846:LE847"/>
    <mergeCell ref="LF858:LF859"/>
    <mergeCell ref="LG858:LG859"/>
    <mergeCell ref="KY850:KY851"/>
    <mergeCell ref="JY854:JY855"/>
    <mergeCell ref="IR862:IR863"/>
    <mergeCell ref="KS862:KS863"/>
    <mergeCell ref="JV862:JV863"/>
    <mergeCell ref="IN850:IN851"/>
    <mergeCell ref="KL862:KL863"/>
    <mergeCell ref="HJ854:HJ855"/>
    <mergeCell ref="HI854:HI855"/>
    <mergeCell ref="HC862:HC863"/>
    <mergeCell ref="LT850:LT851"/>
    <mergeCell ref="LJ850:LJ851"/>
    <mergeCell ref="MF850:MF851"/>
    <mergeCell ref="MG850:MG851"/>
    <mergeCell ref="IC822:IC823"/>
    <mergeCell ref="HZ836:HZ837"/>
    <mergeCell ref="IA836:IA837"/>
    <mergeCell ref="ID822:ID823"/>
    <mergeCell ref="HJ832:HJ833"/>
    <mergeCell ref="HH834:HH835"/>
    <mergeCell ref="HI834:HI835"/>
    <mergeCell ref="HF836:HF837"/>
    <mergeCell ref="HJ830:HJ831"/>
    <mergeCell ref="GZ822:GZ823"/>
    <mergeCell ref="HT822:HT823"/>
    <mergeCell ref="HV836:HV837"/>
    <mergeCell ref="GB846:GB847"/>
    <mergeCell ref="GL850:GL851"/>
    <mergeCell ref="GM850:GM851"/>
    <mergeCell ref="IA822:IA823"/>
    <mergeCell ref="HJ824:HJ825"/>
    <mergeCell ref="HJ822:HJ823"/>
    <mergeCell ref="HR836:HR837"/>
    <mergeCell ref="HR822:HR823"/>
    <mergeCell ref="GC828:GC829"/>
    <mergeCell ref="HK850:HK851"/>
    <mergeCell ref="HV850:HV851"/>
    <mergeCell ref="HX822:HX823"/>
    <mergeCell ref="HY822:HY823"/>
    <mergeCell ref="HH836:HH837"/>
    <mergeCell ref="HJ836:HJ837"/>
    <mergeCell ref="HH828:HH829"/>
    <mergeCell ref="GS850:GS851"/>
    <mergeCell ref="GU850:GU851"/>
    <mergeCell ref="HB836:HB837"/>
    <mergeCell ref="GB828:GB829"/>
    <mergeCell ref="HE822:HE823"/>
    <mergeCell ref="HF822:HF823"/>
    <mergeCell ref="HI824:HI825"/>
    <mergeCell ref="HH832:HH833"/>
    <mergeCell ref="HO836:HO837"/>
    <mergeCell ref="HI836:HI837"/>
    <mergeCell ref="HN822:HN823"/>
    <mergeCell ref="IB836:IB837"/>
    <mergeCell ref="HY836:HY837"/>
    <mergeCell ref="HU836:HU837"/>
    <mergeCell ref="HG836:HG837"/>
    <mergeCell ref="HW836:HW837"/>
    <mergeCell ref="GQ836:GQ837"/>
    <mergeCell ref="IC836:IC837"/>
    <mergeCell ref="ID836:ID837"/>
    <mergeCell ref="GI850:GI851"/>
    <mergeCell ref="HW850:HW851"/>
    <mergeCell ref="HP850:HP851"/>
    <mergeCell ref="HQ850:HQ851"/>
    <mergeCell ref="GY850:GY851"/>
    <mergeCell ref="IB850:IB851"/>
    <mergeCell ref="IC850:IC851"/>
    <mergeCell ref="GW850:GW851"/>
    <mergeCell ref="HA836:HA837"/>
    <mergeCell ref="HI850:HI851"/>
    <mergeCell ref="HZ850:HZ851"/>
    <mergeCell ref="GF850:GF851"/>
    <mergeCell ref="GT850:GT851"/>
    <mergeCell ref="HY850:HY851"/>
    <mergeCell ref="HX850:HX851"/>
    <mergeCell ref="GB844:GB845"/>
    <mergeCell ref="HJ848:HJ849"/>
    <mergeCell ref="IF836:IF837"/>
    <mergeCell ref="IH822:IH823"/>
    <mergeCell ref="HI810:HI811"/>
    <mergeCell ref="GB810:GB811"/>
    <mergeCell ref="HA822:HA823"/>
    <mergeCell ref="HJ818:HJ819"/>
    <mergeCell ref="HH810:HH811"/>
    <mergeCell ref="GN808:GN809"/>
    <mergeCell ref="GQ808:GQ809"/>
    <mergeCell ref="GO808:GO809"/>
    <mergeCell ref="IL808:IL809"/>
    <mergeCell ref="IM808:IM809"/>
    <mergeCell ref="IK808:IK809"/>
    <mergeCell ref="HZ822:HZ823"/>
    <mergeCell ref="GC844:GC845"/>
    <mergeCell ref="GC848:GC849"/>
    <mergeCell ref="GB848:GB849"/>
    <mergeCell ref="GR836:GR837"/>
    <mergeCell ref="HH826:HH827"/>
    <mergeCell ref="GB838:GB839"/>
    <mergeCell ref="GK822:GK823"/>
    <mergeCell ref="HJ834:HJ835"/>
    <mergeCell ref="HD836:HD837"/>
    <mergeCell ref="HE836:HE837"/>
    <mergeCell ref="GV836:GV837"/>
    <mergeCell ref="HI828:HI829"/>
    <mergeCell ref="GT822:GT823"/>
    <mergeCell ref="IJ822:IJ823"/>
    <mergeCell ref="II822:II823"/>
    <mergeCell ref="HU822:HU823"/>
    <mergeCell ref="HS822:HS823"/>
    <mergeCell ref="GN836:GN837"/>
    <mergeCell ref="IK836:IK837"/>
    <mergeCell ref="IK822:IK823"/>
    <mergeCell ref="IB822:IB823"/>
    <mergeCell ref="IF822:IF823"/>
    <mergeCell ref="GQ822:GQ823"/>
    <mergeCell ref="HJ838:HJ839"/>
    <mergeCell ref="IE822:IE823"/>
    <mergeCell ref="HJ844:HJ845"/>
    <mergeCell ref="HX836:HX837"/>
    <mergeCell ref="HJ842:HJ843"/>
    <mergeCell ref="HL822:HL823"/>
    <mergeCell ref="GC822:GC823"/>
    <mergeCell ref="HI848:HI849"/>
    <mergeCell ref="HH844:HH845"/>
    <mergeCell ref="HT808:HT809"/>
    <mergeCell ref="HW822:HW823"/>
    <mergeCell ref="GC826:GC827"/>
    <mergeCell ref="HH848:HH849"/>
    <mergeCell ref="IE836:IE837"/>
    <mergeCell ref="II836:II837"/>
    <mergeCell ref="IE808:IE809"/>
    <mergeCell ref="IL836:IL837"/>
    <mergeCell ref="IM836:IM837"/>
    <mergeCell ref="HD822:HD823"/>
    <mergeCell ref="IL822:IL823"/>
    <mergeCell ref="IG836:IG837"/>
    <mergeCell ref="HP822:HP823"/>
    <mergeCell ref="GB816:GB817"/>
    <mergeCell ref="GW836:GW837"/>
    <mergeCell ref="HV822:HV823"/>
    <mergeCell ref="GE822:GE823"/>
    <mergeCell ref="HJ808:HJ809"/>
    <mergeCell ref="HH812:HH813"/>
    <mergeCell ref="GC812:GC813"/>
    <mergeCell ref="GJ808:GJ809"/>
    <mergeCell ref="HS836:HS837"/>
    <mergeCell ref="HT836:HT837"/>
    <mergeCell ref="GC808:GC809"/>
    <mergeCell ref="GB808:GB809"/>
    <mergeCell ref="GB820:GB821"/>
    <mergeCell ref="GH822:GH823"/>
    <mergeCell ref="GF836:GF837"/>
    <mergeCell ref="HP836:HP837"/>
    <mergeCell ref="HM836:HM837"/>
    <mergeCell ref="HN836:HN837"/>
    <mergeCell ref="HI832:HI833"/>
    <mergeCell ref="HI830:HI831"/>
    <mergeCell ref="GI836:GI837"/>
    <mergeCell ref="GL822:GL823"/>
    <mergeCell ref="HB822:HB823"/>
    <mergeCell ref="HK808:HK809"/>
    <mergeCell ref="HO822:HO823"/>
    <mergeCell ref="GT808:GT809"/>
    <mergeCell ref="HI816:HI817"/>
    <mergeCell ref="HG808:HG809"/>
    <mergeCell ref="HH808:HH809"/>
    <mergeCell ref="HI820:HI821"/>
    <mergeCell ref="GC820:GC821"/>
    <mergeCell ref="HH824:HH825"/>
    <mergeCell ref="HH830:HH831"/>
    <mergeCell ref="HK822:HK823"/>
    <mergeCell ref="HI826:HI827"/>
    <mergeCell ref="HJ826:HJ827"/>
    <mergeCell ref="GS836:GS837"/>
    <mergeCell ref="GD836:GD837"/>
    <mergeCell ref="HH818:HH819"/>
    <mergeCell ref="HJ820:HJ821"/>
    <mergeCell ref="GJ822:GJ823"/>
    <mergeCell ref="HC822:HC823"/>
    <mergeCell ref="HI818:HI819"/>
    <mergeCell ref="HH816:HH817"/>
    <mergeCell ref="HJ810:HJ811"/>
    <mergeCell ref="HJ812:HJ813"/>
    <mergeCell ref="GC814:GC815"/>
    <mergeCell ref="GH836:GH837"/>
    <mergeCell ref="HJ828:HJ829"/>
    <mergeCell ref="GM822:GM823"/>
    <mergeCell ref="HQ822:HQ823"/>
    <mergeCell ref="HM822:HM823"/>
    <mergeCell ref="GU836:GU837"/>
    <mergeCell ref="GX822:GX823"/>
    <mergeCell ref="GY822:GY823"/>
    <mergeCell ref="GV822:GV823"/>
    <mergeCell ref="GW822:GW823"/>
    <mergeCell ref="GO822:GO823"/>
    <mergeCell ref="GS822:GS823"/>
    <mergeCell ref="GM808:GM809"/>
    <mergeCell ref="HJ804:HJ805"/>
    <mergeCell ref="GD822:GD823"/>
    <mergeCell ref="HQ836:HQ837"/>
    <mergeCell ref="HL836:HL837"/>
    <mergeCell ref="GC834:GC835"/>
    <mergeCell ref="GU822:GU823"/>
    <mergeCell ref="HJ806:HJ807"/>
    <mergeCell ref="GQ796:GQ797"/>
    <mergeCell ref="GI822:GI823"/>
    <mergeCell ref="GC824:GC825"/>
    <mergeCell ref="GB824:GB825"/>
    <mergeCell ref="GO836:GO837"/>
    <mergeCell ref="GU808:GU809"/>
    <mergeCell ref="GR822:GR823"/>
    <mergeCell ref="GN822:GN823"/>
    <mergeCell ref="GF808:GF809"/>
    <mergeCell ref="GF796:GF797"/>
    <mergeCell ref="GD796:GD797"/>
    <mergeCell ref="GG796:GG797"/>
    <mergeCell ref="GG808:GG809"/>
    <mergeCell ref="GA830:GA831"/>
    <mergeCell ref="GC830:GC831"/>
    <mergeCell ref="GB830:GB831"/>
    <mergeCell ref="GB796:GB797"/>
    <mergeCell ref="HI804:HI805"/>
    <mergeCell ref="GU796:GU797"/>
    <mergeCell ref="GE796:GE797"/>
    <mergeCell ref="HK836:HK837"/>
    <mergeCell ref="GL796:GL797"/>
    <mergeCell ref="GA808:GA809"/>
    <mergeCell ref="GP808:GP809"/>
    <mergeCell ref="GA826:GA827"/>
    <mergeCell ref="FS836:FS837"/>
    <mergeCell ref="HH814:HH815"/>
    <mergeCell ref="HG822:HG823"/>
    <mergeCell ref="HH822:HH823"/>
    <mergeCell ref="HI822:HI823"/>
    <mergeCell ref="HI814:HI815"/>
    <mergeCell ref="HJ814:HJ815"/>
    <mergeCell ref="HH820:HH821"/>
    <mergeCell ref="HJ816:HJ817"/>
    <mergeCell ref="GP836:GP837"/>
    <mergeCell ref="GT836:GT837"/>
    <mergeCell ref="GZ808:GZ809"/>
    <mergeCell ref="HI812:HI813"/>
    <mergeCell ref="GK808:GK809"/>
    <mergeCell ref="GF822:GF823"/>
    <mergeCell ref="FX808:FX809"/>
    <mergeCell ref="FV808:FV809"/>
    <mergeCell ref="GD808:GD809"/>
    <mergeCell ref="HL808:HL809"/>
    <mergeCell ref="HI802:HI803"/>
    <mergeCell ref="GA832:GA833"/>
    <mergeCell ref="GG836:GG837"/>
    <mergeCell ref="GY836:GY837"/>
    <mergeCell ref="GK796:GK797"/>
    <mergeCell ref="GC832:GC833"/>
    <mergeCell ref="GB826:GB827"/>
    <mergeCell ref="GB832:GB833"/>
    <mergeCell ref="FV836:FV837"/>
    <mergeCell ref="GA828:GA829"/>
    <mergeCell ref="FU796:FU797"/>
    <mergeCell ref="HH796:HH797"/>
    <mergeCell ref="GE808:GE809"/>
    <mergeCell ref="GI796:GI797"/>
    <mergeCell ref="GJ796:GJ797"/>
    <mergeCell ref="FK796:FK797"/>
    <mergeCell ref="FI796:FI797"/>
    <mergeCell ref="FN808:FN809"/>
    <mergeCell ref="FK808:FK809"/>
    <mergeCell ref="GH808:GH809"/>
    <mergeCell ref="GL808:GL809"/>
    <mergeCell ref="GI808:GI809"/>
    <mergeCell ref="HD796:HD797"/>
    <mergeCell ref="HE808:HE809"/>
    <mergeCell ref="GX808:GX809"/>
    <mergeCell ref="HC808:HC809"/>
    <mergeCell ref="HD808:HD809"/>
    <mergeCell ref="GY796:GY797"/>
    <mergeCell ref="GW796:GW797"/>
    <mergeCell ref="GK836:GK837"/>
    <mergeCell ref="GL836:GL837"/>
    <mergeCell ref="GM836:GM837"/>
    <mergeCell ref="GM796:GM797"/>
    <mergeCell ref="GR796:GR797"/>
    <mergeCell ref="GS808:GS809"/>
    <mergeCell ref="GS796:GS797"/>
    <mergeCell ref="GR808:GR809"/>
    <mergeCell ref="GH796:GH797"/>
    <mergeCell ref="GA814:GA815"/>
    <mergeCell ref="GC816:GC817"/>
    <mergeCell ref="FR836:FR837"/>
    <mergeCell ref="FU836:FU837"/>
    <mergeCell ref="GV808:GV809"/>
    <mergeCell ref="GA822:GA823"/>
    <mergeCell ref="FW822:FW823"/>
    <mergeCell ref="GG822:GG823"/>
    <mergeCell ref="FN836:FN837"/>
    <mergeCell ref="GA824:GA825"/>
    <mergeCell ref="GB836:GB837"/>
    <mergeCell ref="GC836:GC837"/>
    <mergeCell ref="GA810:GA811"/>
    <mergeCell ref="FS796:FS797"/>
    <mergeCell ref="GN796:GN797"/>
    <mergeCell ref="GP796:GP797"/>
    <mergeCell ref="GA834:GA835"/>
    <mergeCell ref="FT836:FT837"/>
    <mergeCell ref="FX836:FX837"/>
    <mergeCell ref="GO796:GO797"/>
    <mergeCell ref="FT822:FT823"/>
    <mergeCell ref="GC818:GC819"/>
    <mergeCell ref="GC810:GC811"/>
    <mergeCell ref="HE796:HE797"/>
    <mergeCell ref="GA812:GA813"/>
    <mergeCell ref="FY822:FY823"/>
    <mergeCell ref="GA820:GA821"/>
    <mergeCell ref="GB812:GB813"/>
    <mergeCell ref="FY836:FY837"/>
    <mergeCell ref="GP822:GP823"/>
    <mergeCell ref="GZ836:GZ837"/>
    <mergeCell ref="GB814:GB815"/>
    <mergeCell ref="GA816:GA817"/>
    <mergeCell ref="FM822:FM823"/>
    <mergeCell ref="HC836:HC837"/>
    <mergeCell ref="FW836:FW837"/>
    <mergeCell ref="FP836:FP837"/>
    <mergeCell ref="GV796:GV797"/>
    <mergeCell ref="GB834:GB835"/>
    <mergeCell ref="GC788:GC789"/>
    <mergeCell ref="GA792:GA793"/>
    <mergeCell ref="GB792:GB793"/>
    <mergeCell ref="GB790:GB791"/>
    <mergeCell ref="GC790:GC791"/>
    <mergeCell ref="EY808:EY809"/>
    <mergeCell ref="DX782:DX783"/>
    <mergeCell ref="DZ782:DZ783"/>
    <mergeCell ref="FM808:FM809"/>
    <mergeCell ref="DQ782:DQ783"/>
    <mergeCell ref="FZ808:FZ809"/>
    <mergeCell ref="GC796:GC797"/>
    <mergeCell ref="FI808:FI809"/>
    <mergeCell ref="FR808:FR809"/>
    <mergeCell ref="ET786:ET787"/>
    <mergeCell ref="GB802:GB803"/>
    <mergeCell ref="EC796:EC797"/>
    <mergeCell ref="ED796:ED797"/>
    <mergeCell ref="ES800:ES801"/>
    <mergeCell ref="FH796:FH797"/>
    <mergeCell ref="EX796:EX797"/>
    <mergeCell ref="FB796:FB797"/>
    <mergeCell ref="DT796:DT797"/>
    <mergeCell ref="FR796:FR797"/>
    <mergeCell ref="GC798:GC799"/>
    <mergeCell ref="GC800:GC801"/>
    <mergeCell ref="GC802:GC803"/>
    <mergeCell ref="FT796:FT797"/>
    <mergeCell ref="FF796:FF797"/>
    <mergeCell ref="DQ796:DQ797"/>
    <mergeCell ref="GC806:GC807"/>
    <mergeCell ref="GC804:GC805"/>
    <mergeCell ref="EG782:EG783"/>
    <mergeCell ref="GC794:GC795"/>
    <mergeCell ref="GC786:GC787"/>
    <mergeCell ref="FG808:FG809"/>
    <mergeCell ref="GC782:GC783"/>
    <mergeCell ref="GC792:GC793"/>
    <mergeCell ref="GA798:GA799"/>
    <mergeCell ref="GA804:GA805"/>
    <mergeCell ref="GA800:GA801"/>
    <mergeCell ref="FP808:FP809"/>
    <mergeCell ref="FQ796:FQ797"/>
    <mergeCell ref="FV796:FV797"/>
    <mergeCell ref="FX796:FX797"/>
    <mergeCell ref="EP782:EP783"/>
    <mergeCell ref="ES784:ES785"/>
    <mergeCell ref="EL782:EL783"/>
    <mergeCell ref="EO782:EO783"/>
    <mergeCell ref="GB794:GB795"/>
    <mergeCell ref="EB782:EB783"/>
    <mergeCell ref="ED782:ED783"/>
    <mergeCell ref="DV782:DV783"/>
    <mergeCell ref="GC784:GC785"/>
    <mergeCell ref="GA790:GA791"/>
    <mergeCell ref="EE796:EE797"/>
    <mergeCell ref="DU782:DU783"/>
    <mergeCell ref="DR782:DR783"/>
    <mergeCell ref="FQ782:FQ783"/>
    <mergeCell ref="FA782:FA783"/>
    <mergeCell ref="FH782:FH783"/>
    <mergeCell ref="ET782:ET783"/>
    <mergeCell ref="GB806:GB807"/>
    <mergeCell ref="GB798:GB799"/>
    <mergeCell ref="GA794:GA795"/>
    <mergeCell ref="ET794:ET795"/>
    <mergeCell ref="FB822:FB823"/>
    <mergeCell ref="FS822:FS823"/>
    <mergeCell ref="DW822:DW823"/>
    <mergeCell ref="EP822:EP823"/>
    <mergeCell ref="DU796:DU797"/>
    <mergeCell ref="DV796:DV797"/>
    <mergeCell ref="FU822:FU823"/>
    <mergeCell ref="GB822:GB823"/>
    <mergeCell ref="DO806:DO807"/>
    <mergeCell ref="FU808:FU809"/>
    <mergeCell ref="FH808:FH809"/>
    <mergeCell ref="FL808:FL809"/>
    <mergeCell ref="DP796:DP797"/>
    <mergeCell ref="DP792:DP793"/>
    <mergeCell ref="DO800:DO801"/>
    <mergeCell ref="DP798:DP799"/>
    <mergeCell ref="GA818:GA819"/>
    <mergeCell ref="ES798:ES799"/>
    <mergeCell ref="DO798:DO799"/>
    <mergeCell ref="EU798:EU799"/>
    <mergeCell ref="ET804:ET805"/>
    <mergeCell ref="GA806:GA807"/>
    <mergeCell ref="FE796:FE797"/>
    <mergeCell ref="FD796:FD797"/>
    <mergeCell ref="FO808:FO809"/>
    <mergeCell ref="FQ808:FQ809"/>
    <mergeCell ref="FQ822:FQ823"/>
    <mergeCell ref="FJ822:FJ823"/>
    <mergeCell ref="FI822:FI823"/>
    <mergeCell ref="FF808:FF809"/>
    <mergeCell ref="DP802:DP803"/>
    <mergeCell ref="DP804:DP805"/>
    <mergeCell ref="FM796:FM797"/>
    <mergeCell ref="DO810:DO811"/>
    <mergeCell ref="GB818:GB819"/>
    <mergeCell ref="EK822:EK823"/>
    <mergeCell ref="DP816:DP817"/>
    <mergeCell ref="FZ822:FZ823"/>
    <mergeCell ref="DP810:DP811"/>
    <mergeCell ref="FO796:FO797"/>
    <mergeCell ref="EZ808:EZ809"/>
    <mergeCell ref="EM808:EM809"/>
    <mergeCell ref="EP796:EP797"/>
    <mergeCell ref="EU796:EU797"/>
    <mergeCell ref="FP796:FP797"/>
    <mergeCell ref="FN796:FN797"/>
    <mergeCell ref="GB800:GB801"/>
    <mergeCell ref="GB804:GB805"/>
    <mergeCell ref="GA802:GA803"/>
    <mergeCell ref="DO820:DO821"/>
    <mergeCell ref="DP784:DP785"/>
    <mergeCell ref="DP794:DP795"/>
    <mergeCell ref="FW796:FW797"/>
    <mergeCell ref="FW808:FW809"/>
    <mergeCell ref="FW782:FW783"/>
    <mergeCell ref="FJ782:FJ783"/>
    <mergeCell ref="FK782:FK783"/>
    <mergeCell ref="FN782:FN783"/>
    <mergeCell ref="FR782:FR783"/>
    <mergeCell ref="FM782:FM783"/>
    <mergeCell ref="FS782:FS783"/>
    <mergeCell ref="FZ782:FZ783"/>
    <mergeCell ref="EF782:EF783"/>
    <mergeCell ref="EU782:EU783"/>
    <mergeCell ref="DP806:DP807"/>
    <mergeCell ref="FR822:FR823"/>
    <mergeCell ref="FX822:FX823"/>
    <mergeCell ref="DP800:DP801"/>
    <mergeCell ref="EL808:EL809"/>
    <mergeCell ref="DP808:DP809"/>
    <mergeCell ref="DT822:DT823"/>
    <mergeCell ref="ES818:ES819"/>
    <mergeCell ref="FH822:FH823"/>
    <mergeCell ref="DP786:DP787"/>
    <mergeCell ref="FD822:FD823"/>
    <mergeCell ref="FC796:FC797"/>
    <mergeCell ref="DT782:DT783"/>
    <mergeCell ref="EI808:EI809"/>
    <mergeCell ref="FD808:FD809"/>
    <mergeCell ref="FS808:FS809"/>
    <mergeCell ref="FT808:FT809"/>
    <mergeCell ref="FJ808:FJ809"/>
    <mergeCell ref="FY796:FY797"/>
    <mergeCell ref="FP822:FP823"/>
    <mergeCell ref="FY808:FY809"/>
    <mergeCell ref="EW808:EW809"/>
    <mergeCell ref="EX822:EX823"/>
    <mergeCell ref="EU804:EU805"/>
    <mergeCell ref="EU814:EU815"/>
    <mergeCell ref="FV822:FV823"/>
    <mergeCell ref="FG822:FG823"/>
    <mergeCell ref="FZ796:FZ797"/>
    <mergeCell ref="DS796:DS797"/>
    <mergeCell ref="DP812:DP813"/>
    <mergeCell ref="EO796:EO797"/>
    <mergeCell ref="EO808:EO809"/>
    <mergeCell ref="DP790:DP791"/>
    <mergeCell ref="EU812:EU813"/>
    <mergeCell ref="ET814:ET815"/>
    <mergeCell ref="ET816:ET817"/>
    <mergeCell ref="FA808:FA809"/>
    <mergeCell ref="FJ796:FJ797"/>
    <mergeCell ref="EM796:EM797"/>
    <mergeCell ref="FW718:FW719"/>
    <mergeCell ref="DV700:DV701"/>
    <mergeCell ref="DZ700:DZ701"/>
    <mergeCell ref="FZ698:FZ699"/>
    <mergeCell ref="FX698:FX699"/>
    <mergeCell ref="FQ700:FQ701"/>
    <mergeCell ref="FU700:FU701"/>
    <mergeCell ref="EL700:EL701"/>
    <mergeCell ref="DT734:DT735"/>
    <mergeCell ref="EL742:EL743"/>
    <mergeCell ref="ER718:ER719"/>
    <mergeCell ref="EH718:EH719"/>
    <mergeCell ref="EP742:EP743"/>
    <mergeCell ref="ES706:ES707"/>
    <mergeCell ref="EC700:EC701"/>
    <mergeCell ref="ES700:ES701"/>
    <mergeCell ref="EB700:EB701"/>
    <mergeCell ref="ES712:ES713"/>
    <mergeCell ref="FX734:FX735"/>
    <mergeCell ref="FZ734:FZ735"/>
    <mergeCell ref="FO686:FO687"/>
    <mergeCell ref="FK686:FK687"/>
    <mergeCell ref="GA738:GA739"/>
    <mergeCell ref="FY742:FY743"/>
    <mergeCell ref="EU692:EU693"/>
    <mergeCell ref="EQ700:EQ701"/>
    <mergeCell ref="EU696:EU697"/>
    <mergeCell ref="EE700:EE701"/>
    <mergeCell ref="EH698:EH699"/>
    <mergeCell ref="ET692:ET693"/>
    <mergeCell ref="EN698:EN699"/>
    <mergeCell ref="EQ698:EQ699"/>
    <mergeCell ref="ES696:ES697"/>
    <mergeCell ref="EI686:EI687"/>
    <mergeCell ref="ER698:ER699"/>
    <mergeCell ref="EG698:EG699"/>
    <mergeCell ref="EH700:EH701"/>
    <mergeCell ref="EG718:EG719"/>
    <mergeCell ref="EP718:EP719"/>
    <mergeCell ref="EJ686:EJ687"/>
    <mergeCell ref="ES686:ES687"/>
    <mergeCell ref="EP686:EP687"/>
    <mergeCell ref="ES688:ES689"/>
    <mergeCell ref="EO700:EO701"/>
    <mergeCell ref="EO734:EO735"/>
    <mergeCell ref="EN718:EN719"/>
    <mergeCell ref="EL698:EL699"/>
    <mergeCell ref="EE698:EE699"/>
    <mergeCell ref="EM698:EM699"/>
    <mergeCell ref="EP700:EP701"/>
    <mergeCell ref="EU688:EU689"/>
    <mergeCell ref="EU694:EU695"/>
    <mergeCell ref="EJ698:EJ699"/>
    <mergeCell ref="EL718:EL719"/>
    <mergeCell ref="EH742:EH743"/>
    <mergeCell ref="GB778:GB779"/>
    <mergeCell ref="FB700:FB701"/>
    <mergeCell ref="FB698:FB699"/>
    <mergeCell ref="ES714:ES715"/>
    <mergeCell ref="GA752:GA753"/>
    <mergeCell ref="GA748:GA749"/>
    <mergeCell ref="FV742:FV743"/>
    <mergeCell ref="FO742:FO743"/>
    <mergeCell ref="FS742:FS743"/>
    <mergeCell ref="FZ742:FZ743"/>
    <mergeCell ref="FL742:FL743"/>
    <mergeCell ref="FK762:FK763"/>
    <mergeCell ref="FI764:FI765"/>
    <mergeCell ref="FP764:FP765"/>
    <mergeCell ref="FO750:FO751"/>
    <mergeCell ref="GA796:GA797"/>
    <mergeCell ref="GA788:GA789"/>
    <mergeCell ref="GB786:GB787"/>
    <mergeCell ref="GB788:GB789"/>
    <mergeCell ref="FB734:FB735"/>
    <mergeCell ref="FA734:FA735"/>
    <mergeCell ref="EZ750:EZ751"/>
    <mergeCell ref="FP782:FP783"/>
    <mergeCell ref="FO782:FO783"/>
    <mergeCell ref="FH762:FH763"/>
    <mergeCell ref="FD782:FD783"/>
    <mergeCell ref="FI782:FI783"/>
    <mergeCell ref="FJ766:FJ767"/>
    <mergeCell ref="FD764:FD765"/>
    <mergeCell ref="FV766:FV767"/>
    <mergeCell ref="FB766:FB767"/>
    <mergeCell ref="FA764:FA765"/>
    <mergeCell ref="FG766:FG767"/>
    <mergeCell ref="FB764:FB765"/>
    <mergeCell ref="FC766:FC767"/>
    <mergeCell ref="FO764:FO765"/>
    <mergeCell ref="EU714:EU715"/>
    <mergeCell ref="FH766:FH767"/>
    <mergeCell ref="FP766:FP767"/>
    <mergeCell ref="FS764:FS765"/>
    <mergeCell ref="FH750:FH751"/>
    <mergeCell ref="FR718:FR719"/>
    <mergeCell ref="FR700:FR701"/>
    <mergeCell ref="FY718:FY719"/>
    <mergeCell ref="EU698:EU699"/>
    <mergeCell ref="ES702:ES703"/>
    <mergeCell ref="ES710:ES711"/>
    <mergeCell ref="ES708:ES709"/>
    <mergeCell ref="ES732:ES733"/>
    <mergeCell ref="EW764:EW765"/>
    <mergeCell ref="EX764:EX765"/>
    <mergeCell ref="EW718:EW719"/>
    <mergeCell ref="EV718:EV719"/>
    <mergeCell ref="ET710:ET711"/>
    <mergeCell ref="EW700:EW701"/>
    <mergeCell ref="FH700:FH701"/>
    <mergeCell ref="FD698:FD699"/>
    <mergeCell ref="GA726:GA727"/>
    <mergeCell ref="GA746:GA747"/>
    <mergeCell ref="GB756:GB757"/>
    <mergeCell ref="FI718:FI719"/>
    <mergeCell ref="ET714:ET715"/>
    <mergeCell ref="ET716:ET717"/>
    <mergeCell ref="FZ718:FZ719"/>
    <mergeCell ref="FY782:FY783"/>
    <mergeCell ref="FE782:FE783"/>
    <mergeCell ref="FI742:FI743"/>
    <mergeCell ref="FZ750:FZ751"/>
    <mergeCell ref="EU716:EU717"/>
    <mergeCell ref="EU774:EU775"/>
    <mergeCell ref="EU772:EU773"/>
    <mergeCell ref="FF764:FF765"/>
    <mergeCell ref="FL734:FL735"/>
    <mergeCell ref="FL718:FL719"/>
    <mergeCell ref="EU728:EU729"/>
    <mergeCell ref="EZ766:EZ767"/>
    <mergeCell ref="FC782:FC783"/>
    <mergeCell ref="EU710:EU711"/>
    <mergeCell ref="FX764:FX765"/>
    <mergeCell ref="FK718:FK719"/>
    <mergeCell ref="EX686:EX687"/>
    <mergeCell ref="FA686:FA687"/>
    <mergeCell ref="EX698:EX699"/>
    <mergeCell ref="FJ698:FJ699"/>
    <mergeCell ref="FG764:FG765"/>
    <mergeCell ref="FS686:FS687"/>
    <mergeCell ref="FR686:FR687"/>
    <mergeCell ref="GA720:GA721"/>
    <mergeCell ref="GA740:GA741"/>
    <mergeCell ref="EX766:EX767"/>
    <mergeCell ref="EU746:EU747"/>
    <mergeCell ref="EZ764:EZ765"/>
    <mergeCell ref="EX750:EX751"/>
    <mergeCell ref="GA730:GA731"/>
    <mergeCell ref="GA750:GA751"/>
    <mergeCell ref="FR766:FR767"/>
    <mergeCell ref="FW742:FW743"/>
    <mergeCell ref="FX742:FX743"/>
    <mergeCell ref="EW686:EW687"/>
    <mergeCell ref="FM686:FM687"/>
    <mergeCell ref="EV762:EV763"/>
    <mergeCell ref="EW762:EW763"/>
    <mergeCell ref="FQ718:FQ719"/>
    <mergeCell ref="FH718:FH719"/>
    <mergeCell ref="FX718:FX719"/>
    <mergeCell ref="EZ718:EZ719"/>
    <mergeCell ref="FD718:FD719"/>
    <mergeCell ref="FG686:FG687"/>
    <mergeCell ref="FR698:FR699"/>
    <mergeCell ref="EU690:EU691"/>
    <mergeCell ref="FX700:FX701"/>
    <mergeCell ref="FH742:FH743"/>
    <mergeCell ref="FG734:FG735"/>
    <mergeCell ref="FK742:FK743"/>
    <mergeCell ref="FJ734:FJ735"/>
    <mergeCell ref="FM764:FM765"/>
    <mergeCell ref="FL764:FL765"/>
    <mergeCell ref="FM766:FM767"/>
    <mergeCell ref="FX762:FX763"/>
    <mergeCell ref="FW766:FW767"/>
    <mergeCell ref="FM762:FM763"/>
    <mergeCell ref="FU750:FU751"/>
    <mergeCell ref="FP742:FP743"/>
    <mergeCell ref="FD742:FD743"/>
    <mergeCell ref="FE742:FE743"/>
    <mergeCell ref="EV766:EV767"/>
    <mergeCell ref="EU778:EU779"/>
    <mergeCell ref="FY686:FY687"/>
    <mergeCell ref="DP738:DP739"/>
    <mergeCell ref="DO738:DO739"/>
    <mergeCell ref="GA756:GA757"/>
    <mergeCell ref="FR762:FR763"/>
    <mergeCell ref="FZ762:FZ763"/>
    <mergeCell ref="FY762:FY763"/>
    <mergeCell ref="FX750:FX751"/>
    <mergeCell ref="FU764:FU765"/>
    <mergeCell ref="FQ750:FQ751"/>
    <mergeCell ref="FR750:FR751"/>
    <mergeCell ref="FL766:FL767"/>
    <mergeCell ref="EZ734:EZ735"/>
    <mergeCell ref="FA750:FA751"/>
    <mergeCell ref="FO766:FO767"/>
    <mergeCell ref="GA758:GA759"/>
    <mergeCell ref="FN764:FN765"/>
    <mergeCell ref="ET698:ET699"/>
    <mergeCell ref="EU702:EU703"/>
    <mergeCell ref="ET784:ET785"/>
    <mergeCell ref="FF782:FF783"/>
    <mergeCell ref="ES786:ES787"/>
    <mergeCell ref="ES790:ES791"/>
    <mergeCell ref="FA796:FA797"/>
    <mergeCell ref="EU700:EU701"/>
    <mergeCell ref="EU686:EU687"/>
    <mergeCell ref="FJ678:FJ679"/>
    <mergeCell ref="FT734:FT735"/>
    <mergeCell ref="FU734:FU735"/>
    <mergeCell ref="FS734:FS735"/>
    <mergeCell ref="FQ734:FQ735"/>
    <mergeCell ref="FY734:FY735"/>
    <mergeCell ref="GA734:GA735"/>
    <mergeCell ref="GA742:GA743"/>
    <mergeCell ref="FR742:FR743"/>
    <mergeCell ref="GA736:GA737"/>
    <mergeCell ref="FW734:FW735"/>
    <mergeCell ref="FR734:FR735"/>
    <mergeCell ref="FJ742:FJ743"/>
    <mergeCell ref="FG750:FG751"/>
    <mergeCell ref="GA702:GA703"/>
    <mergeCell ref="FK766:FK767"/>
    <mergeCell ref="FO762:FO763"/>
    <mergeCell ref="FN766:FN767"/>
    <mergeCell ref="FT742:FT743"/>
    <mergeCell ref="FT762:FT763"/>
    <mergeCell ref="FU766:FU767"/>
    <mergeCell ref="FT766:FT767"/>
    <mergeCell ref="FW762:FW763"/>
    <mergeCell ref="FQ762:FQ763"/>
    <mergeCell ref="FU762:FU763"/>
    <mergeCell ref="FY764:FY765"/>
    <mergeCell ref="FR764:FR765"/>
    <mergeCell ref="FQ766:FQ767"/>
    <mergeCell ref="FT764:FT765"/>
    <mergeCell ref="EX734:EX735"/>
    <mergeCell ref="FM750:FM751"/>
    <mergeCell ref="FT718:FT719"/>
    <mergeCell ref="FE766:FE767"/>
    <mergeCell ref="FA762:FA763"/>
    <mergeCell ref="FE764:FE765"/>
    <mergeCell ref="FJ750:FJ751"/>
    <mergeCell ref="FH764:FH765"/>
    <mergeCell ref="FS750:FS751"/>
    <mergeCell ref="FN700:FN701"/>
    <mergeCell ref="GC766:GC767"/>
    <mergeCell ref="DN692:DN693"/>
    <mergeCell ref="EZ686:EZ687"/>
    <mergeCell ref="EV678:EV679"/>
    <mergeCell ref="GA754:GA755"/>
    <mergeCell ref="GI764:GI765"/>
    <mergeCell ref="GI766:GI767"/>
    <mergeCell ref="EY678:EY679"/>
    <mergeCell ref="DP686:DP687"/>
    <mergeCell ref="FC700:FC701"/>
    <mergeCell ref="FS698:FS699"/>
    <mergeCell ref="FU686:FU687"/>
    <mergeCell ref="FT698:FT699"/>
    <mergeCell ref="FP700:FP701"/>
    <mergeCell ref="FJ700:FJ701"/>
    <mergeCell ref="FP686:FP687"/>
    <mergeCell ref="FK700:FK701"/>
    <mergeCell ref="FV698:FV699"/>
    <mergeCell ref="FW678:FW679"/>
    <mergeCell ref="GA678:GA679"/>
    <mergeCell ref="FU678:FU679"/>
    <mergeCell ref="FV678:FV679"/>
    <mergeCell ref="FZ700:FZ701"/>
    <mergeCell ref="ET686:ET687"/>
    <mergeCell ref="DO740:DO741"/>
    <mergeCell ref="FC734:FC735"/>
    <mergeCell ref="DN676:DN677"/>
    <mergeCell ref="FI686:FI687"/>
    <mergeCell ref="GA760:GA761"/>
    <mergeCell ref="GC758:GC759"/>
    <mergeCell ref="GH742:GH743"/>
    <mergeCell ref="FZ764:FZ765"/>
    <mergeCell ref="FX766:FX767"/>
    <mergeCell ref="FZ766:FZ767"/>
    <mergeCell ref="FQ764:FQ765"/>
    <mergeCell ref="FV750:FV751"/>
    <mergeCell ref="FW750:FW751"/>
    <mergeCell ref="FJ764:FJ765"/>
    <mergeCell ref="GA686:GA687"/>
    <mergeCell ref="EA700:EA701"/>
    <mergeCell ref="DT698:DT699"/>
    <mergeCell ref="EE686:EE687"/>
    <mergeCell ref="FB742:FB743"/>
    <mergeCell ref="EW766:EW767"/>
    <mergeCell ref="FC762:FC763"/>
    <mergeCell ref="EY762:EY763"/>
    <mergeCell ref="EY750:EY751"/>
    <mergeCell ref="ET702:ET703"/>
    <mergeCell ref="FF762:FF763"/>
    <mergeCell ref="EG700:EG701"/>
    <mergeCell ref="EF700:EF701"/>
    <mergeCell ref="ET712:ET713"/>
    <mergeCell ref="FN734:FN735"/>
    <mergeCell ref="FK734:FK735"/>
    <mergeCell ref="EJ734:EJ735"/>
    <mergeCell ref="EY718:EY719"/>
    <mergeCell ref="ET696:ET697"/>
    <mergeCell ref="DV686:DV687"/>
    <mergeCell ref="EA686:EA687"/>
    <mergeCell ref="EZ698:EZ699"/>
    <mergeCell ref="EK700:EK701"/>
    <mergeCell ref="EI698:EI699"/>
    <mergeCell ref="ES698:ES699"/>
    <mergeCell ref="EX678:EX679"/>
    <mergeCell ref="ES690:ES691"/>
    <mergeCell ref="FL698:FL699"/>
    <mergeCell ref="EF670:EF671"/>
    <mergeCell ref="EF678:EF679"/>
    <mergeCell ref="EH670:EH671"/>
    <mergeCell ref="EH678:EH679"/>
    <mergeCell ref="EM686:EM687"/>
    <mergeCell ref="EZ654:EZ655"/>
    <mergeCell ref="FH654:FH655"/>
    <mergeCell ref="FL654:FL655"/>
    <mergeCell ref="FJ654:FJ655"/>
    <mergeCell ref="FQ654:FQ655"/>
    <mergeCell ref="ET694:ET695"/>
    <mergeCell ref="EI670:EI671"/>
    <mergeCell ref="FA698:FA699"/>
    <mergeCell ref="FJ686:FJ687"/>
    <mergeCell ref="DQ670:DQ671"/>
    <mergeCell ref="DW670:DW671"/>
    <mergeCell ref="DS670:DS671"/>
    <mergeCell ref="DT670:DT671"/>
    <mergeCell ref="EG670:EG671"/>
    <mergeCell ref="ET656:ET657"/>
    <mergeCell ref="ES654:ES655"/>
    <mergeCell ref="DW654:DW655"/>
    <mergeCell ref="EK654:EK655"/>
    <mergeCell ref="FO678:FO679"/>
    <mergeCell ref="DV670:DV671"/>
    <mergeCell ref="EX700:EX701"/>
    <mergeCell ref="ET700:ET701"/>
    <mergeCell ref="FN698:FN699"/>
    <mergeCell ref="EP698:EP699"/>
    <mergeCell ref="FQ698:FQ699"/>
    <mergeCell ref="EZ700:EZ701"/>
    <mergeCell ref="EY700:EY701"/>
    <mergeCell ref="FD700:FD701"/>
    <mergeCell ref="FE698:FE699"/>
    <mergeCell ref="FM700:FM701"/>
    <mergeCell ref="FO698:FO699"/>
    <mergeCell ref="EB698:EB699"/>
    <mergeCell ref="EC698:EC699"/>
    <mergeCell ref="EW698:EW699"/>
    <mergeCell ref="FK698:FK699"/>
    <mergeCell ref="ET690:ET691"/>
    <mergeCell ref="FB686:FB687"/>
    <mergeCell ref="ES692:ES693"/>
    <mergeCell ref="ES656:ES657"/>
    <mergeCell ref="EL654:EL655"/>
    <mergeCell ref="EC654:EC655"/>
    <mergeCell ref="FA670:FA671"/>
    <mergeCell ref="EB678:EB679"/>
    <mergeCell ref="DZ670:DZ671"/>
    <mergeCell ref="DX670:DX671"/>
    <mergeCell ref="EZ670:EZ671"/>
    <mergeCell ref="FG654:FG655"/>
    <mergeCell ref="FP654:FP655"/>
    <mergeCell ref="FI654:FI655"/>
    <mergeCell ref="EB670:EB671"/>
    <mergeCell ref="DU670:DU671"/>
    <mergeCell ref="ET682:ET683"/>
    <mergeCell ref="ET684:ET685"/>
    <mergeCell ref="EF654:EF655"/>
    <mergeCell ref="FH698:FH699"/>
    <mergeCell ref="GA660:GA661"/>
    <mergeCell ref="EW670:EW671"/>
    <mergeCell ref="FD670:FD671"/>
    <mergeCell ref="FF698:FF699"/>
    <mergeCell ref="FG698:FG699"/>
    <mergeCell ref="FP698:FP699"/>
    <mergeCell ref="FF678:FF679"/>
    <mergeCell ref="FM678:FM679"/>
    <mergeCell ref="FR678:FR679"/>
    <mergeCell ref="FB678:FB679"/>
    <mergeCell ref="FW700:FW701"/>
    <mergeCell ref="FI700:FI701"/>
    <mergeCell ref="FF700:FF701"/>
    <mergeCell ref="EY698:EY699"/>
    <mergeCell ref="FM698:FM699"/>
    <mergeCell ref="FR670:FR671"/>
    <mergeCell ref="GC638:GC639"/>
    <mergeCell ref="GS654:GS655"/>
    <mergeCell ref="GP654:GP655"/>
    <mergeCell ref="HP622:HP623"/>
    <mergeCell ref="HQ622:HQ623"/>
    <mergeCell ref="GP622:GP623"/>
    <mergeCell ref="GL622:GL623"/>
    <mergeCell ref="GB626:GB627"/>
    <mergeCell ref="GB628:GB629"/>
    <mergeCell ref="HH634:HH635"/>
    <mergeCell ref="HE622:HE623"/>
    <mergeCell ref="HA622:HA623"/>
    <mergeCell ref="HB622:HB623"/>
    <mergeCell ref="FP634:FP635"/>
    <mergeCell ref="GW634:GW635"/>
    <mergeCell ref="HC636:HC637"/>
    <mergeCell ref="GY634:GY635"/>
    <mergeCell ref="HI650:HI651"/>
    <mergeCell ref="FX634:FX635"/>
    <mergeCell ref="GB634:GB635"/>
    <mergeCell ref="GC632:GC633"/>
    <mergeCell ref="GV636:GV637"/>
    <mergeCell ref="HI626:HI627"/>
    <mergeCell ref="GV634:GV635"/>
    <mergeCell ref="GU634:GU635"/>
    <mergeCell ref="GI636:GI637"/>
    <mergeCell ref="GZ634:GZ635"/>
    <mergeCell ref="HQ654:HQ655"/>
    <mergeCell ref="GS636:GS637"/>
    <mergeCell ref="FC636:FC637"/>
    <mergeCell ref="FZ634:FZ635"/>
    <mergeCell ref="GA664:GA665"/>
    <mergeCell ref="FM622:FM623"/>
    <mergeCell ref="EY634:EY635"/>
    <mergeCell ref="EW636:EW637"/>
    <mergeCell ref="FY634:FY635"/>
    <mergeCell ref="FT634:FT635"/>
    <mergeCell ref="GA682:GA683"/>
    <mergeCell ref="FZ686:FZ687"/>
    <mergeCell ref="FW698:FW699"/>
    <mergeCell ref="FY698:FY699"/>
    <mergeCell ref="FY700:FY701"/>
    <mergeCell ref="FT700:FT701"/>
    <mergeCell ref="FT686:FT687"/>
    <mergeCell ref="GB692:GB693"/>
    <mergeCell ref="GA638:GA639"/>
    <mergeCell ref="FV654:FV655"/>
    <mergeCell ref="FK654:FK655"/>
    <mergeCell ref="EX636:EX637"/>
    <mergeCell ref="EU636:EU637"/>
    <mergeCell ref="EW654:EW655"/>
    <mergeCell ref="GC648:GC649"/>
    <mergeCell ref="GB646:GB647"/>
    <mergeCell ref="FA634:FA635"/>
    <mergeCell ref="EU634:EU635"/>
    <mergeCell ref="EW634:EW635"/>
    <mergeCell ref="GL636:GL637"/>
    <mergeCell ref="GN636:GN637"/>
    <mergeCell ref="GO636:GO637"/>
    <mergeCell ref="GE636:GE637"/>
    <mergeCell ref="GG636:GG637"/>
    <mergeCell ref="EY636:EY637"/>
    <mergeCell ref="FM634:FM635"/>
    <mergeCell ref="FA654:FA655"/>
    <mergeCell ref="EY654:EY655"/>
    <mergeCell ref="HG634:HG635"/>
    <mergeCell ref="HE634:HE635"/>
    <mergeCell ref="HF634:HF635"/>
    <mergeCell ref="HH626:HH627"/>
    <mergeCell ref="FT636:FT637"/>
    <mergeCell ref="EJ586:EJ587"/>
    <mergeCell ref="FD586:FD587"/>
    <mergeCell ref="ET588:ET589"/>
    <mergeCell ref="EU624:EU625"/>
    <mergeCell ref="FB654:FB655"/>
    <mergeCell ref="EV654:EV655"/>
    <mergeCell ref="FF654:FF655"/>
    <mergeCell ref="FD654:FD655"/>
    <mergeCell ref="GU622:GU623"/>
    <mergeCell ref="GA632:GA633"/>
    <mergeCell ref="HH632:HH633"/>
    <mergeCell ref="HI596:HI597"/>
    <mergeCell ref="HI588:HI589"/>
    <mergeCell ref="GV586:GV587"/>
    <mergeCell ref="HB586:HB587"/>
    <mergeCell ref="HI592:HI593"/>
    <mergeCell ref="HI600:HI601"/>
    <mergeCell ref="HI604:HI605"/>
    <mergeCell ref="HI606:HI607"/>
    <mergeCell ref="HI602:HI603"/>
    <mergeCell ref="HJ620:HJ621"/>
    <mergeCell ref="HJ614:HJ615"/>
    <mergeCell ref="HH618:HH619"/>
    <mergeCell ref="EZ634:EZ635"/>
    <mergeCell ref="EU628:EU629"/>
    <mergeCell ref="ET630:ET631"/>
    <mergeCell ref="FN636:FN637"/>
    <mergeCell ref="FS636:FS637"/>
    <mergeCell ref="FE634:FE635"/>
    <mergeCell ref="GK636:GK637"/>
    <mergeCell ref="ET606:ET607"/>
    <mergeCell ref="HA610:HA611"/>
    <mergeCell ref="FL598:FL599"/>
    <mergeCell ref="GO586:GO587"/>
    <mergeCell ref="HH598:HH599"/>
    <mergeCell ref="HB598:HB599"/>
    <mergeCell ref="HF598:HF599"/>
    <mergeCell ref="EU594:EU595"/>
    <mergeCell ref="EU608:EU609"/>
    <mergeCell ref="ET602:ET603"/>
    <mergeCell ref="HH608:HH609"/>
    <mergeCell ref="FT586:FT587"/>
    <mergeCell ref="FU598:FU599"/>
    <mergeCell ref="EV634:EV635"/>
    <mergeCell ref="FK634:FK635"/>
    <mergeCell ref="FI634:FI635"/>
    <mergeCell ref="HJ628:HJ629"/>
    <mergeCell ref="HI630:HI631"/>
    <mergeCell ref="EU618:EU619"/>
    <mergeCell ref="FO610:FO611"/>
    <mergeCell ref="GC614:GC615"/>
    <mergeCell ref="GB612:GB613"/>
    <mergeCell ref="GW586:GW587"/>
    <mergeCell ref="GB594:GB595"/>
    <mergeCell ref="GT586:GT587"/>
    <mergeCell ref="HA598:HA599"/>
    <mergeCell ref="GA598:GA599"/>
    <mergeCell ref="FJ598:FJ599"/>
    <mergeCell ref="FK586:FK587"/>
    <mergeCell ref="FI598:FI599"/>
    <mergeCell ref="GA590:GA591"/>
    <mergeCell ref="EW586:EW587"/>
    <mergeCell ref="FW586:FW587"/>
    <mergeCell ref="GU610:GU611"/>
    <mergeCell ref="FH586:FH587"/>
    <mergeCell ref="ET590:ET591"/>
    <mergeCell ref="HH620:HH621"/>
    <mergeCell ref="GC620:GC621"/>
    <mergeCell ref="GX586:GX587"/>
    <mergeCell ref="HH592:HH593"/>
    <mergeCell ref="HE598:HE599"/>
    <mergeCell ref="GP598:GP599"/>
    <mergeCell ref="GP610:GP611"/>
    <mergeCell ref="FF610:FF611"/>
    <mergeCell ref="DY598:DY599"/>
    <mergeCell ref="GG610:GG611"/>
    <mergeCell ref="GH610:GH611"/>
    <mergeCell ref="GA616:GA617"/>
    <mergeCell ref="GC608:GC609"/>
    <mergeCell ref="DV586:DV587"/>
    <mergeCell ref="GQ670:GQ671"/>
    <mergeCell ref="GC662:GC663"/>
    <mergeCell ref="GC656:GC657"/>
    <mergeCell ref="GV610:GV611"/>
    <mergeCell ref="FB610:FB611"/>
    <mergeCell ref="GE622:GE623"/>
    <mergeCell ref="GM622:GM623"/>
    <mergeCell ref="FG610:FG611"/>
    <mergeCell ref="GE610:GE611"/>
    <mergeCell ref="FW670:FW671"/>
    <mergeCell ref="GU670:GU671"/>
    <mergeCell ref="GT670:GT671"/>
    <mergeCell ref="GS670:GS671"/>
    <mergeCell ref="EV670:EV671"/>
    <mergeCell ref="GI670:GI671"/>
    <mergeCell ref="HB670:HB671"/>
    <mergeCell ref="FV634:FV635"/>
    <mergeCell ref="HH628:HH629"/>
    <mergeCell ref="EX654:EX655"/>
    <mergeCell ref="FH634:FH635"/>
    <mergeCell ref="FB634:FB635"/>
    <mergeCell ref="GP634:GP635"/>
    <mergeCell ref="GQ634:GQ635"/>
    <mergeCell ref="GM634:GM635"/>
    <mergeCell ref="GP636:GP637"/>
    <mergeCell ref="GM636:GM637"/>
    <mergeCell ref="GQ636:GQ637"/>
    <mergeCell ref="FL622:FL623"/>
    <mergeCell ref="FK622:FK623"/>
    <mergeCell ref="GX634:GX635"/>
    <mergeCell ref="GJ634:GJ635"/>
    <mergeCell ref="GN634:GN635"/>
    <mergeCell ref="EY562:EY563"/>
    <mergeCell ref="EU586:EU587"/>
    <mergeCell ref="EX574:EX575"/>
    <mergeCell ref="HB562:HB563"/>
    <mergeCell ref="GA568:GA569"/>
    <mergeCell ref="HE562:HE563"/>
    <mergeCell ref="GA584:GA585"/>
    <mergeCell ref="GZ574:GZ575"/>
    <mergeCell ref="HB574:HB575"/>
    <mergeCell ref="FY562:FY563"/>
    <mergeCell ref="EX562:EX563"/>
    <mergeCell ref="GE574:GE575"/>
    <mergeCell ref="FJ610:FJ611"/>
    <mergeCell ref="GT574:GT575"/>
    <mergeCell ref="GC576:GC577"/>
    <mergeCell ref="GC578:GC579"/>
    <mergeCell ref="EW598:EW599"/>
    <mergeCell ref="EX598:EX599"/>
    <mergeCell ref="FI586:FI587"/>
    <mergeCell ref="GO598:GO599"/>
    <mergeCell ref="FZ586:FZ587"/>
    <mergeCell ref="CX610:CX611"/>
    <mergeCell ref="DO604:DO605"/>
    <mergeCell ref="ET614:ET615"/>
    <mergeCell ref="EQ610:EQ611"/>
    <mergeCell ref="FZ622:FZ623"/>
    <mergeCell ref="FW622:FW623"/>
    <mergeCell ref="GB610:GB611"/>
    <mergeCell ref="ES622:ES623"/>
    <mergeCell ref="ES612:ES613"/>
    <mergeCell ref="GA600:GA601"/>
    <mergeCell ref="FO598:FO599"/>
    <mergeCell ref="FG598:FG599"/>
    <mergeCell ref="FH598:FH599"/>
    <mergeCell ref="EX586:EX587"/>
    <mergeCell ref="GL598:GL599"/>
    <mergeCell ref="EK598:EK599"/>
    <mergeCell ref="EZ586:EZ587"/>
    <mergeCell ref="EM586:EM587"/>
    <mergeCell ref="DY586:DY587"/>
    <mergeCell ref="HD622:HD623"/>
    <mergeCell ref="GW622:GW623"/>
    <mergeCell ref="GV622:GV623"/>
    <mergeCell ref="FP622:FP623"/>
    <mergeCell ref="EX622:EX623"/>
    <mergeCell ref="EI598:EI599"/>
    <mergeCell ref="ED598:ED599"/>
    <mergeCell ref="EI586:EI587"/>
    <mergeCell ref="GC596:GC597"/>
    <mergeCell ref="GZ622:GZ623"/>
    <mergeCell ref="EB610:EB611"/>
    <mergeCell ref="DO614:DO615"/>
    <mergeCell ref="ES606:ES607"/>
    <mergeCell ref="ES610:ES611"/>
    <mergeCell ref="EU610:EU611"/>
    <mergeCell ref="FC586:FC587"/>
    <mergeCell ref="GY586:GY587"/>
    <mergeCell ref="EV622:EV623"/>
    <mergeCell ref="FH622:FH623"/>
    <mergeCell ref="EM610:EM611"/>
    <mergeCell ref="GA594:GA595"/>
    <mergeCell ref="EF586:EF587"/>
    <mergeCell ref="GC622:GC623"/>
    <mergeCell ref="GN610:GN611"/>
    <mergeCell ref="FJ574:FJ575"/>
    <mergeCell ref="FP574:FP575"/>
    <mergeCell ref="FT598:FT599"/>
    <mergeCell ref="EY610:EY611"/>
    <mergeCell ref="GR610:GR611"/>
    <mergeCell ref="FG574:FG575"/>
    <mergeCell ref="DA586:DA587"/>
    <mergeCell ref="DT586:DT587"/>
    <mergeCell ref="DQ598:DQ599"/>
    <mergeCell ref="CZ598:CZ599"/>
    <mergeCell ref="CL598:CL599"/>
    <mergeCell ref="CY598:CY599"/>
    <mergeCell ref="DO592:DO593"/>
    <mergeCell ref="DP590:DP591"/>
    <mergeCell ref="GB592:GB593"/>
    <mergeCell ref="GB596:GB597"/>
    <mergeCell ref="EG598:EG599"/>
    <mergeCell ref="DS598:DS599"/>
    <mergeCell ref="DN594:DN595"/>
    <mergeCell ref="DQ586:DQ587"/>
    <mergeCell ref="DS586:DS587"/>
    <mergeCell ref="GS586:GS587"/>
    <mergeCell ref="GS598:GS599"/>
    <mergeCell ref="HA562:HA563"/>
    <mergeCell ref="HH604:HH605"/>
    <mergeCell ref="HI612:HI613"/>
    <mergeCell ref="HH614:HH615"/>
    <mergeCell ref="GV598:GV599"/>
    <mergeCell ref="GU598:GU599"/>
    <mergeCell ref="GN598:GN599"/>
    <mergeCell ref="GE598:GE599"/>
    <mergeCell ref="GW598:GW599"/>
    <mergeCell ref="GI574:GI575"/>
    <mergeCell ref="FP598:FP599"/>
    <mergeCell ref="HF610:HF611"/>
    <mergeCell ref="FM586:FM587"/>
    <mergeCell ref="EB598:EB599"/>
    <mergeCell ref="EC586:EC587"/>
    <mergeCell ref="EZ598:EZ599"/>
    <mergeCell ref="GY562:GY563"/>
    <mergeCell ref="GZ562:GZ563"/>
    <mergeCell ref="HH584:HH585"/>
    <mergeCell ref="FQ574:FQ575"/>
    <mergeCell ref="HF562:HF563"/>
    <mergeCell ref="HI574:HI575"/>
    <mergeCell ref="HC610:HC611"/>
    <mergeCell ref="GV562:GV563"/>
    <mergeCell ref="GX562:GX563"/>
    <mergeCell ref="GW610:GW611"/>
    <mergeCell ref="GA572:GA573"/>
    <mergeCell ref="HC562:HC563"/>
    <mergeCell ref="GO574:GO575"/>
    <mergeCell ref="GA562:GA563"/>
    <mergeCell ref="GS562:GS563"/>
    <mergeCell ref="HF574:HF575"/>
    <mergeCell ref="FH562:FH563"/>
    <mergeCell ref="GC604:GC605"/>
    <mergeCell ref="HI582:HI583"/>
    <mergeCell ref="HI580:HI581"/>
    <mergeCell ref="GY574:GY575"/>
    <mergeCell ref="GW574:GW575"/>
    <mergeCell ref="HI598:HI599"/>
    <mergeCell ref="GZ586:GZ587"/>
    <mergeCell ref="FA598:FA599"/>
    <mergeCell ref="CU636:CU637"/>
    <mergeCell ref="CX678:CX679"/>
    <mergeCell ref="DE670:DE671"/>
    <mergeCell ref="CQ654:CQ655"/>
    <mergeCell ref="DG670:DG671"/>
    <mergeCell ref="CN634:CN635"/>
    <mergeCell ref="CV634:CV635"/>
    <mergeCell ref="GC584:GC585"/>
    <mergeCell ref="GC616:GC617"/>
    <mergeCell ref="GC592:GC593"/>
    <mergeCell ref="FI678:FI679"/>
    <mergeCell ref="FL670:FL671"/>
    <mergeCell ref="ES662:ES663"/>
    <mergeCell ref="EU646:EU647"/>
    <mergeCell ref="EW678:EW679"/>
    <mergeCell ref="FE678:FE679"/>
    <mergeCell ref="EJ636:EJ637"/>
    <mergeCell ref="EU656:EU657"/>
    <mergeCell ref="EV686:EV687"/>
    <mergeCell ref="EU660:EU661"/>
    <mergeCell ref="FG678:FG679"/>
    <mergeCell ref="FH678:FH679"/>
    <mergeCell ref="FC654:FC655"/>
    <mergeCell ref="EN636:EN637"/>
    <mergeCell ref="ES608:ES609"/>
    <mergeCell ref="ET624:ET625"/>
    <mergeCell ref="FS598:FS599"/>
    <mergeCell ref="FX598:FX599"/>
    <mergeCell ref="EB586:EB587"/>
    <mergeCell ref="FM574:FM575"/>
    <mergeCell ref="FB574:FB575"/>
    <mergeCell ref="HH588:HH589"/>
    <mergeCell ref="GO610:GO611"/>
    <mergeCell ref="EW574:EW575"/>
    <mergeCell ref="FS586:FS587"/>
    <mergeCell ref="FH574:FH575"/>
    <mergeCell ref="HC574:HC575"/>
    <mergeCell ref="GX574:GX575"/>
    <mergeCell ref="HH596:HH597"/>
    <mergeCell ref="GU586:GU587"/>
    <mergeCell ref="HH600:HH601"/>
    <mergeCell ref="GT610:GT611"/>
    <mergeCell ref="GT598:GT599"/>
    <mergeCell ref="HG598:HG599"/>
    <mergeCell ref="GX598:GX599"/>
    <mergeCell ref="FL574:FL575"/>
    <mergeCell ref="GA580:GA581"/>
    <mergeCell ref="FX574:FX575"/>
    <mergeCell ref="GJ586:GJ587"/>
    <mergeCell ref="GK586:GK587"/>
    <mergeCell ref="GA606:GA607"/>
    <mergeCell ref="FW610:FW611"/>
    <mergeCell ref="GB608:GB609"/>
    <mergeCell ref="GB606:GB607"/>
    <mergeCell ref="HH610:HH611"/>
    <mergeCell ref="GS610:GS611"/>
    <mergeCell ref="FQ586:FQ587"/>
    <mergeCell ref="FK598:FK599"/>
    <mergeCell ref="FS574:FS575"/>
    <mergeCell ref="FF574:FF575"/>
    <mergeCell ref="EY586:EY587"/>
    <mergeCell ref="GA604:GA605"/>
    <mergeCell ref="FO574:FO575"/>
    <mergeCell ref="FI574:FI575"/>
    <mergeCell ref="FA586:FA587"/>
    <mergeCell ref="FY654:FY655"/>
    <mergeCell ref="GA642:GA643"/>
    <mergeCell ref="FO654:FO655"/>
    <mergeCell ref="FV636:FV637"/>
    <mergeCell ref="GA672:GA673"/>
    <mergeCell ref="GA684:GA685"/>
    <mergeCell ref="FQ598:FQ599"/>
    <mergeCell ref="FE654:FE655"/>
    <mergeCell ref="FL686:FL687"/>
    <mergeCell ref="ET678:ET679"/>
    <mergeCell ref="FF686:FF687"/>
    <mergeCell ref="EU678:EU679"/>
    <mergeCell ref="FG670:FG671"/>
    <mergeCell ref="FJ636:FJ637"/>
    <mergeCell ref="FW686:FW687"/>
    <mergeCell ref="FX686:FX687"/>
    <mergeCell ref="FI636:FI637"/>
    <mergeCell ref="FH686:FH687"/>
    <mergeCell ref="FV686:FV687"/>
    <mergeCell ref="FA636:FA637"/>
    <mergeCell ref="FC670:FC671"/>
    <mergeCell ref="HI590:HI591"/>
    <mergeCell ref="HI594:HI595"/>
    <mergeCell ref="GY598:GY599"/>
    <mergeCell ref="HF586:HF587"/>
    <mergeCell ref="GJ598:GJ599"/>
    <mergeCell ref="HH590:HH591"/>
    <mergeCell ref="HD586:HD587"/>
    <mergeCell ref="HE586:HE587"/>
    <mergeCell ref="HI586:HI587"/>
    <mergeCell ref="GB586:GB587"/>
    <mergeCell ref="GZ598:GZ599"/>
    <mergeCell ref="HG586:HG587"/>
    <mergeCell ref="FD598:FD599"/>
    <mergeCell ref="FC598:FC599"/>
    <mergeCell ref="HI610:HI611"/>
    <mergeCell ref="FF586:FF587"/>
    <mergeCell ref="FE598:FE599"/>
    <mergeCell ref="FE586:FE587"/>
    <mergeCell ref="FN610:FN611"/>
    <mergeCell ref="FP610:FP611"/>
    <mergeCell ref="EU616:EU617"/>
    <mergeCell ref="FA610:FA611"/>
    <mergeCell ref="ET612:ET613"/>
    <mergeCell ref="EU620:EU621"/>
    <mergeCell ref="FV598:FV599"/>
    <mergeCell ref="HB610:HB611"/>
    <mergeCell ref="EZ610:EZ611"/>
    <mergeCell ref="HH612:HH613"/>
    <mergeCell ref="HH616:HH617"/>
    <mergeCell ref="HD610:HD611"/>
    <mergeCell ref="GC588:GC589"/>
    <mergeCell ref="GL610:GL611"/>
    <mergeCell ref="GA612:GA613"/>
    <mergeCell ref="GC606:GC607"/>
    <mergeCell ref="GC612:GC613"/>
    <mergeCell ref="HA586:HA587"/>
    <mergeCell ref="FU586:FU587"/>
    <mergeCell ref="FR586:FR587"/>
    <mergeCell ref="FR598:FR599"/>
    <mergeCell ref="FW598:FW599"/>
    <mergeCell ref="EV586:EV587"/>
    <mergeCell ref="GM586:GM587"/>
    <mergeCell ref="CG664:CG665"/>
    <mergeCell ref="CG670:CG671"/>
    <mergeCell ref="CH698:CH699"/>
    <mergeCell ref="CH692:CH693"/>
    <mergeCell ref="CG680:CG681"/>
    <mergeCell ref="CV654:CV655"/>
    <mergeCell ref="CT654:CT655"/>
    <mergeCell ref="CU654:CU655"/>
    <mergeCell ref="CV636:CV637"/>
    <mergeCell ref="CG644:CG645"/>
    <mergeCell ref="CI686:CI687"/>
    <mergeCell ref="CG688:CG689"/>
    <mergeCell ref="CH694:CH695"/>
    <mergeCell ref="CG690:CG691"/>
    <mergeCell ref="CG682:CG683"/>
    <mergeCell ref="CS670:CS671"/>
    <mergeCell ref="CG698:CG699"/>
    <mergeCell ref="CI700:CI701"/>
    <mergeCell ref="CR700:CR701"/>
    <mergeCell ref="CJ678:CJ679"/>
    <mergeCell ref="CH680:CH681"/>
    <mergeCell ref="CJ700:CJ701"/>
    <mergeCell ref="CP686:CP687"/>
    <mergeCell ref="CK700:CK701"/>
    <mergeCell ref="CM686:CM687"/>
    <mergeCell ref="CO700:CO701"/>
    <mergeCell ref="CQ698:CQ699"/>
    <mergeCell ref="CG656:CG657"/>
    <mergeCell ref="CQ636:CQ637"/>
    <mergeCell ref="CS654:CS655"/>
    <mergeCell ref="CH664:CH665"/>
    <mergeCell ref="CY636:CY637"/>
    <mergeCell ref="CW678:CW679"/>
    <mergeCell ref="CG648:CG649"/>
    <mergeCell ref="CG652:CG653"/>
    <mergeCell ref="CL654:CL655"/>
    <mergeCell ref="CM654:CM655"/>
    <mergeCell ref="CG660:CG661"/>
    <mergeCell ref="CN678:CN679"/>
    <mergeCell ref="CN686:CN687"/>
    <mergeCell ref="CM698:CM699"/>
    <mergeCell ref="CO698:CO699"/>
    <mergeCell ref="CS686:CS687"/>
    <mergeCell ref="CQ686:CQ687"/>
    <mergeCell ref="CQ678:CQ679"/>
    <mergeCell ref="CP670:CP671"/>
    <mergeCell ref="CM678:CM679"/>
    <mergeCell ref="CK678:CK679"/>
    <mergeCell ref="CK654:CK655"/>
    <mergeCell ref="CJ636:CJ637"/>
    <mergeCell ref="CP636:CP637"/>
    <mergeCell ref="CH658:CH659"/>
    <mergeCell ref="CI698:CI699"/>
    <mergeCell ref="CH676:CH677"/>
    <mergeCell ref="CG658:CG659"/>
    <mergeCell ref="CH654:CH655"/>
    <mergeCell ref="CX636:CX637"/>
    <mergeCell ref="CX670:CX671"/>
    <mergeCell ref="CU670:CU671"/>
    <mergeCell ref="CT670:CT671"/>
    <mergeCell ref="CH656:CH657"/>
    <mergeCell ref="CH662:CH663"/>
    <mergeCell ref="CR636:CR637"/>
    <mergeCell ref="CT636:CT637"/>
    <mergeCell ref="CI678:CI679"/>
    <mergeCell ref="CK670:CK671"/>
    <mergeCell ref="CP698:CP699"/>
    <mergeCell ref="CH688:CH689"/>
    <mergeCell ref="CN670:CN671"/>
    <mergeCell ref="CJ686:CJ687"/>
    <mergeCell ref="CR686:CR687"/>
    <mergeCell ref="CR670:CR671"/>
    <mergeCell ref="CQ700:CQ701"/>
    <mergeCell ref="CL686:CL687"/>
    <mergeCell ref="CG692:CG693"/>
    <mergeCell ref="CF696:CF697"/>
    <mergeCell ref="CF690:CF691"/>
    <mergeCell ref="CH670:CH671"/>
    <mergeCell ref="CH686:CH687"/>
    <mergeCell ref="CS678:CS679"/>
    <mergeCell ref="CN700:CN701"/>
    <mergeCell ref="CP678:CP679"/>
    <mergeCell ref="CG684:CG685"/>
    <mergeCell ref="CH672:CH673"/>
    <mergeCell ref="CN698:CN699"/>
    <mergeCell ref="CO678:CO679"/>
    <mergeCell ref="CM670:CM671"/>
    <mergeCell ref="CK698:CK699"/>
    <mergeCell ref="CP700:CP701"/>
    <mergeCell ref="CR678:CR679"/>
    <mergeCell ref="BZ670:BZ671"/>
    <mergeCell ref="CH674:CH675"/>
    <mergeCell ref="CG696:CG697"/>
    <mergeCell ref="CH700:CH701"/>
    <mergeCell ref="CG700:CG701"/>
    <mergeCell ref="CI670:CI671"/>
    <mergeCell ref="CO670:CO671"/>
    <mergeCell ref="CL700:CL701"/>
    <mergeCell ref="CG676:CG677"/>
    <mergeCell ref="CL678:CL679"/>
    <mergeCell ref="CJ670:CJ671"/>
    <mergeCell ref="CO686:CO687"/>
    <mergeCell ref="CL670:CL671"/>
    <mergeCell ref="CF670:CF671"/>
    <mergeCell ref="CC700:CC701"/>
    <mergeCell ref="CD700:CD701"/>
    <mergeCell ref="BZ700:BZ701"/>
    <mergeCell ref="CK686:CK687"/>
    <mergeCell ref="CJ698:CJ699"/>
    <mergeCell ref="CL698:CL699"/>
    <mergeCell ref="CH730:CH731"/>
    <mergeCell ref="CH710:CH711"/>
    <mergeCell ref="CH718:CH719"/>
    <mergeCell ref="CH706:CH707"/>
    <mergeCell ref="CH726:CH727"/>
    <mergeCell ref="CH678:CH679"/>
    <mergeCell ref="CH696:CH697"/>
    <mergeCell ref="CH716:CH717"/>
    <mergeCell ref="CE670:CE671"/>
    <mergeCell ref="CF710:CF711"/>
    <mergeCell ref="CF716:CF717"/>
    <mergeCell ref="CF712:CF713"/>
    <mergeCell ref="CG714:CG715"/>
    <mergeCell ref="CG732:CG733"/>
    <mergeCell ref="CH728:CH729"/>
    <mergeCell ref="CG706:CG707"/>
    <mergeCell ref="CF706:CF707"/>
    <mergeCell ref="CH714:CH715"/>
    <mergeCell ref="CG704:CG705"/>
    <mergeCell ref="CG722:CG723"/>
    <mergeCell ref="CG672:CG673"/>
    <mergeCell ref="CE686:CE687"/>
    <mergeCell ref="CF724:CF725"/>
    <mergeCell ref="CF718:CF719"/>
    <mergeCell ref="CF728:CF729"/>
    <mergeCell ref="CH690:CH691"/>
    <mergeCell ref="CF682:CF683"/>
    <mergeCell ref="CH722:CH723"/>
    <mergeCell ref="CG686:CG687"/>
    <mergeCell ref="CH724:CH725"/>
    <mergeCell ref="CH702:CH703"/>
    <mergeCell ref="CF672:CF673"/>
    <mergeCell ref="CG728:CG729"/>
    <mergeCell ref="CG716:CG717"/>
    <mergeCell ref="CF674:CF675"/>
    <mergeCell ref="CF688:CF689"/>
    <mergeCell ref="CH684:CH685"/>
    <mergeCell ref="CD734:CD735"/>
    <mergeCell ref="BZ698:BZ699"/>
    <mergeCell ref="BX718:BX719"/>
    <mergeCell ref="CG678:CG679"/>
    <mergeCell ref="CH682:CH683"/>
    <mergeCell ref="CA698:CA699"/>
    <mergeCell ref="CA700:CA701"/>
    <mergeCell ref="CB700:CB701"/>
    <mergeCell ref="CA718:CA719"/>
    <mergeCell ref="BY686:BY687"/>
    <mergeCell ref="BZ718:BZ719"/>
    <mergeCell ref="CG734:CG735"/>
    <mergeCell ref="CG724:CG725"/>
    <mergeCell ref="CG726:CG727"/>
    <mergeCell ref="CF722:CF723"/>
    <mergeCell ref="CC698:CC699"/>
    <mergeCell ref="CF714:CF715"/>
    <mergeCell ref="BZ686:BZ687"/>
    <mergeCell ref="CF694:CF695"/>
    <mergeCell ref="CF698:CF699"/>
    <mergeCell ref="BX686:BX687"/>
    <mergeCell ref="BC700:BC701"/>
    <mergeCell ref="BE742:BE743"/>
    <mergeCell ref="BJ742:BJ743"/>
    <mergeCell ref="AR686:AR687"/>
    <mergeCell ref="AZ706:AZ707"/>
    <mergeCell ref="AZ708:AZ709"/>
    <mergeCell ref="AX742:AX743"/>
    <mergeCell ref="BI734:BI735"/>
    <mergeCell ref="AR698:AR699"/>
    <mergeCell ref="BS686:BS687"/>
    <mergeCell ref="AS734:AS735"/>
    <mergeCell ref="AS700:AS701"/>
    <mergeCell ref="BL686:BL687"/>
    <mergeCell ref="AZ704:AZ705"/>
    <mergeCell ref="BT742:BT743"/>
    <mergeCell ref="BR742:BR743"/>
    <mergeCell ref="BF734:BF735"/>
    <mergeCell ref="BD734:BD735"/>
    <mergeCell ref="BQ678:BQ679"/>
    <mergeCell ref="BD678:BD679"/>
    <mergeCell ref="BK678:BK679"/>
    <mergeCell ref="BL678:BL679"/>
    <mergeCell ref="AR678:AR679"/>
    <mergeCell ref="AX684:AX685"/>
    <mergeCell ref="AY684:AY685"/>
    <mergeCell ref="CF720:CF721"/>
    <mergeCell ref="CF704:CF705"/>
    <mergeCell ref="AY690:AY691"/>
    <mergeCell ref="AZ690:AZ691"/>
    <mergeCell ref="BP734:BP735"/>
    <mergeCell ref="BB734:BB735"/>
    <mergeCell ref="AU686:AU687"/>
    <mergeCell ref="AX696:AX697"/>
    <mergeCell ref="AX694:AX695"/>
    <mergeCell ref="BL700:BL701"/>
    <mergeCell ref="BS700:BS701"/>
    <mergeCell ref="BR686:BR687"/>
    <mergeCell ref="BT686:BT687"/>
    <mergeCell ref="AY686:AY687"/>
    <mergeCell ref="AX688:AX689"/>
    <mergeCell ref="AY718:AY719"/>
    <mergeCell ref="AZ718:AZ719"/>
    <mergeCell ref="AZ726:AZ727"/>
    <mergeCell ref="CA742:CA743"/>
    <mergeCell ref="BW700:BW701"/>
    <mergeCell ref="AU734:AU735"/>
    <mergeCell ref="AU742:AU743"/>
    <mergeCell ref="AZ688:AZ689"/>
    <mergeCell ref="AY682:AY683"/>
    <mergeCell ref="AW678:AW679"/>
    <mergeCell ref="BH678:BH679"/>
    <mergeCell ref="BW742:BW743"/>
    <mergeCell ref="BA718:BA719"/>
    <mergeCell ref="BY734:BY735"/>
    <mergeCell ref="BU686:BU687"/>
    <mergeCell ref="BV686:BV687"/>
    <mergeCell ref="AZ714:AZ715"/>
    <mergeCell ref="AZ698:AZ699"/>
    <mergeCell ref="BV718:BV719"/>
    <mergeCell ref="BU742:BU743"/>
    <mergeCell ref="BO734:BO735"/>
    <mergeCell ref="BP742:BP743"/>
    <mergeCell ref="AQ698:AQ699"/>
    <mergeCell ref="AO698:AO699"/>
    <mergeCell ref="AW698:AW699"/>
    <mergeCell ref="AP698:AP699"/>
    <mergeCell ref="AV700:AV701"/>
    <mergeCell ref="AT700:AT701"/>
    <mergeCell ref="BU698:BU699"/>
    <mergeCell ref="BV698:BV699"/>
    <mergeCell ref="BU718:BU719"/>
    <mergeCell ref="BC678:BC679"/>
    <mergeCell ref="AX722:AX723"/>
    <mergeCell ref="AX730:AX731"/>
    <mergeCell ref="AV678:AV679"/>
    <mergeCell ref="AU678:AU679"/>
    <mergeCell ref="AP678:AP679"/>
    <mergeCell ref="AQ686:AQ687"/>
    <mergeCell ref="AV686:AV687"/>
    <mergeCell ref="AZ728:AZ729"/>
    <mergeCell ref="AZ730:AZ731"/>
    <mergeCell ref="AZ720:AZ721"/>
    <mergeCell ref="BS742:BS743"/>
    <mergeCell ref="BE678:BE679"/>
    <mergeCell ref="BI678:BI679"/>
    <mergeCell ref="AS686:AS687"/>
    <mergeCell ref="AX690:AX691"/>
    <mergeCell ref="AZ724:AZ725"/>
    <mergeCell ref="AZ722:AZ723"/>
    <mergeCell ref="AR734:AR735"/>
    <mergeCell ref="BU734:BU735"/>
    <mergeCell ref="BO718:BO719"/>
    <mergeCell ref="BC718:BC719"/>
    <mergeCell ref="AY724:AY725"/>
    <mergeCell ref="BN718:BN719"/>
    <mergeCell ref="AV718:AV719"/>
    <mergeCell ref="AZ692:AZ693"/>
    <mergeCell ref="AX736:AX737"/>
    <mergeCell ref="AT678:AT679"/>
    <mergeCell ref="AX738:AX739"/>
    <mergeCell ref="AY688:AY689"/>
    <mergeCell ref="BX698:BX699"/>
    <mergeCell ref="CA678:CA679"/>
    <mergeCell ref="AQ718:AQ719"/>
    <mergeCell ref="AT718:AT719"/>
    <mergeCell ref="AS718:AS719"/>
    <mergeCell ref="AO718:AO719"/>
    <mergeCell ref="Q604:Q605"/>
    <mergeCell ref="AR670:AR671"/>
    <mergeCell ref="O740:O741"/>
    <mergeCell ref="R718:R719"/>
    <mergeCell ref="Q704:Q705"/>
    <mergeCell ref="AT750:AT751"/>
    <mergeCell ref="AU750:AU751"/>
    <mergeCell ref="AK718:AK719"/>
    <mergeCell ref="AZ632:AZ633"/>
    <mergeCell ref="S618:S619"/>
    <mergeCell ref="AY710:AY711"/>
    <mergeCell ref="AY712:AY713"/>
    <mergeCell ref="AY716:AY717"/>
    <mergeCell ref="S692:S693"/>
    <mergeCell ref="AY728:AY729"/>
    <mergeCell ref="AX718:AX719"/>
    <mergeCell ref="AY696:AY697"/>
    <mergeCell ref="S694:S695"/>
    <mergeCell ref="AY702:AY703"/>
    <mergeCell ref="AX724:AX725"/>
    <mergeCell ref="AY722:AY723"/>
    <mergeCell ref="AY732:AY733"/>
    <mergeCell ref="AH698:AH699"/>
    <mergeCell ref="AX600:AX601"/>
    <mergeCell ref="AA598:AA599"/>
    <mergeCell ref="T636:T637"/>
    <mergeCell ref="U636:U637"/>
    <mergeCell ref="S598:S599"/>
    <mergeCell ref="AD670:AD671"/>
    <mergeCell ref="T698:T699"/>
    <mergeCell ref="AR718:AR719"/>
    <mergeCell ref="AZ678:AZ679"/>
    <mergeCell ref="AI678:AI679"/>
    <mergeCell ref="AD678:AD679"/>
    <mergeCell ref="AA678:AA679"/>
    <mergeCell ref="W718:W719"/>
    <mergeCell ref="AN610:AN611"/>
    <mergeCell ref="AN598:AN599"/>
    <mergeCell ref="AO622:AO623"/>
    <mergeCell ref="AN636:AN637"/>
    <mergeCell ref="AZ606:AZ607"/>
    <mergeCell ref="AZ668:AZ669"/>
    <mergeCell ref="AX682:AX683"/>
    <mergeCell ref="AX686:AX687"/>
    <mergeCell ref="AX698:AX699"/>
    <mergeCell ref="AZ696:AZ697"/>
    <mergeCell ref="AZ716:AZ717"/>
    <mergeCell ref="AZ710:AZ711"/>
    <mergeCell ref="AP718:AP719"/>
    <mergeCell ref="AT654:AT655"/>
    <mergeCell ref="AS654:AS655"/>
    <mergeCell ref="AM718:AM719"/>
    <mergeCell ref="AZ746:AZ747"/>
    <mergeCell ref="AZ672:AZ673"/>
    <mergeCell ref="AZ682:AZ683"/>
    <mergeCell ref="AW670:AW671"/>
    <mergeCell ref="AQ678:AQ679"/>
    <mergeCell ref="AS678:AS679"/>
    <mergeCell ref="AO750:AO751"/>
    <mergeCell ref="AS750:AS751"/>
    <mergeCell ref="AC700:AC701"/>
    <mergeCell ref="AN698:AN699"/>
    <mergeCell ref="AU700:AU701"/>
    <mergeCell ref="AU698:AU699"/>
    <mergeCell ref="Q692:Q693"/>
    <mergeCell ref="S674:S675"/>
    <mergeCell ref="AM678:AM679"/>
    <mergeCell ref="AM686:AM687"/>
    <mergeCell ref="S718:S719"/>
    <mergeCell ref="Y750:Y751"/>
    <mergeCell ref="AY676:AY677"/>
    <mergeCell ref="AY680:AY681"/>
    <mergeCell ref="AC750:AC751"/>
    <mergeCell ref="Y698:Y699"/>
    <mergeCell ref="AJ742:AJ743"/>
    <mergeCell ref="Z734:Z735"/>
    <mergeCell ref="AA718:AA719"/>
    <mergeCell ref="AJ750:AJ751"/>
    <mergeCell ref="AC718:AC719"/>
    <mergeCell ref="AI742:AI743"/>
    <mergeCell ref="AI654:AI655"/>
    <mergeCell ref="Q662:Q663"/>
    <mergeCell ref="P654:P655"/>
    <mergeCell ref="AP654:AP655"/>
    <mergeCell ref="AR654:AR655"/>
    <mergeCell ref="AV654:AV655"/>
    <mergeCell ref="AY662:AY663"/>
    <mergeCell ref="AW718:AW719"/>
    <mergeCell ref="AL678:AL679"/>
    <mergeCell ref="AO670:AO671"/>
    <mergeCell ref="X698:X699"/>
    <mergeCell ref="AL670:AL671"/>
    <mergeCell ref="AB670:AB671"/>
    <mergeCell ref="AE670:AE671"/>
    <mergeCell ref="AY700:AY701"/>
    <mergeCell ref="AY704:AY705"/>
    <mergeCell ref="S680:S681"/>
    <mergeCell ref="S686:S687"/>
    <mergeCell ref="AB700:AB701"/>
    <mergeCell ref="AX672:AX673"/>
    <mergeCell ref="AW700:AW701"/>
    <mergeCell ref="AO734:AO735"/>
    <mergeCell ref="AP734:AP735"/>
    <mergeCell ref="AQ734:AQ735"/>
    <mergeCell ref="AP700:AP701"/>
    <mergeCell ref="AT698:AT699"/>
    <mergeCell ref="AR700:AR701"/>
    <mergeCell ref="AQ700:AQ701"/>
    <mergeCell ref="AT742:AT743"/>
    <mergeCell ref="AT734:AT735"/>
    <mergeCell ref="S688:S689"/>
    <mergeCell ref="AY740:AY741"/>
    <mergeCell ref="AW734:AW735"/>
    <mergeCell ref="Z718:Z719"/>
    <mergeCell ref="AK700:AK701"/>
    <mergeCell ref="AA700:AA701"/>
    <mergeCell ref="AM700:AM701"/>
    <mergeCell ref="AM750:AM751"/>
    <mergeCell ref="AE750:AE751"/>
    <mergeCell ref="AN686:AN687"/>
    <mergeCell ref="AQ742:AQ743"/>
    <mergeCell ref="AR750:AR751"/>
    <mergeCell ref="AW750:AW751"/>
    <mergeCell ref="AI718:AI719"/>
    <mergeCell ref="AL686:AL687"/>
    <mergeCell ref="P698:P699"/>
    <mergeCell ref="R676:R677"/>
    <mergeCell ref="J494:J495"/>
    <mergeCell ref="K486:K487"/>
    <mergeCell ref="K478:K479"/>
    <mergeCell ref="J448:J449"/>
    <mergeCell ref="O396:O397"/>
    <mergeCell ref="J486:J487"/>
    <mergeCell ref="Q292:Q293"/>
    <mergeCell ref="L324:L325"/>
    <mergeCell ref="M318:M319"/>
    <mergeCell ref="L274:L275"/>
    <mergeCell ref="L438:L439"/>
    <mergeCell ref="Q508:Q509"/>
    <mergeCell ref="Q512:Q513"/>
    <mergeCell ref="Q602:Q603"/>
    <mergeCell ref="L298:L299"/>
    <mergeCell ref="L294:L295"/>
    <mergeCell ref="O280:O281"/>
    <mergeCell ref="O278:O279"/>
    <mergeCell ref="K428:K429"/>
    <mergeCell ref="M332:M333"/>
    <mergeCell ref="K316:K317"/>
    <mergeCell ref="M292:M293"/>
    <mergeCell ref="K270:K271"/>
    <mergeCell ref="M296:M297"/>
    <mergeCell ref="K292:K293"/>
    <mergeCell ref="K714:K715"/>
    <mergeCell ref="M714:M715"/>
    <mergeCell ref="P634:P635"/>
    <mergeCell ref="L712:L713"/>
    <mergeCell ref="O688:O689"/>
    <mergeCell ref="Q708:Q709"/>
    <mergeCell ref="L638:L639"/>
    <mergeCell ref="O704:O705"/>
    <mergeCell ref="L706:L707"/>
    <mergeCell ref="O706:O707"/>
    <mergeCell ref="M702:M703"/>
    <mergeCell ref="M704:M705"/>
    <mergeCell ref="O708:O709"/>
    <mergeCell ref="K684:K685"/>
    <mergeCell ref="N682:N683"/>
    <mergeCell ref="O682:O683"/>
    <mergeCell ref="O684:O685"/>
    <mergeCell ref="O672:O673"/>
    <mergeCell ref="O668:O669"/>
    <mergeCell ref="O656:O657"/>
    <mergeCell ref="M684:M685"/>
    <mergeCell ref="L660:L661"/>
    <mergeCell ref="M658:M659"/>
    <mergeCell ref="K672:K673"/>
    <mergeCell ref="P678:P679"/>
    <mergeCell ref="O670:O671"/>
    <mergeCell ref="P670:P671"/>
    <mergeCell ref="O648:O649"/>
    <mergeCell ref="O644:O645"/>
    <mergeCell ref="Q654:Q655"/>
    <mergeCell ref="Q666:Q667"/>
    <mergeCell ref="Q640:Q641"/>
    <mergeCell ref="Q644:Q645"/>
    <mergeCell ref="Q700:Q701"/>
    <mergeCell ref="AK678:AK679"/>
    <mergeCell ref="O300:O301"/>
    <mergeCell ref="Q600:Q601"/>
    <mergeCell ref="O446:O447"/>
    <mergeCell ref="M458:M459"/>
    <mergeCell ref="M442:M443"/>
    <mergeCell ref="AI670:AI671"/>
    <mergeCell ref="AF678:AF679"/>
    <mergeCell ref="AH678:AH679"/>
    <mergeCell ref="AG678:AG679"/>
    <mergeCell ref="AG686:AG687"/>
    <mergeCell ref="V686:V687"/>
    <mergeCell ref="X686:X687"/>
    <mergeCell ref="Z654:Z655"/>
    <mergeCell ref="R674:R675"/>
    <mergeCell ref="R660:R661"/>
    <mergeCell ref="AI686:AI687"/>
    <mergeCell ref="P686:P687"/>
    <mergeCell ref="Q518:Q519"/>
    <mergeCell ref="S662:S663"/>
    <mergeCell ref="R602:R603"/>
    <mergeCell ref="R628:R629"/>
    <mergeCell ref="Q358:Q359"/>
    <mergeCell ref="O384:O385"/>
    <mergeCell ref="O370:O371"/>
    <mergeCell ref="Q380:Q381"/>
    <mergeCell ref="J322:J323"/>
    <mergeCell ref="M358:M359"/>
    <mergeCell ref="L376:L377"/>
    <mergeCell ref="L396:L397"/>
    <mergeCell ref="J394:J395"/>
    <mergeCell ref="M376:M377"/>
    <mergeCell ref="M394:M395"/>
    <mergeCell ref="P610:P611"/>
    <mergeCell ref="O312:O313"/>
    <mergeCell ref="O308:O309"/>
    <mergeCell ref="O324:O325"/>
    <mergeCell ref="Q322:Q323"/>
    <mergeCell ref="L304:L305"/>
    <mergeCell ref="O326:O327"/>
    <mergeCell ref="N326:N327"/>
    <mergeCell ref="N328:N329"/>
    <mergeCell ref="O328:O329"/>
    <mergeCell ref="O338:O339"/>
    <mergeCell ref="N336:N337"/>
    <mergeCell ref="M360:M361"/>
    <mergeCell ref="Q348:Q349"/>
    <mergeCell ref="L424:L425"/>
    <mergeCell ref="L414:L415"/>
    <mergeCell ref="N428:N429"/>
    <mergeCell ref="Q434:Q435"/>
    <mergeCell ref="R434:R435"/>
    <mergeCell ref="R438:R439"/>
    <mergeCell ref="Q438:Q439"/>
    <mergeCell ref="O432:O433"/>
    <mergeCell ref="O426:O427"/>
    <mergeCell ref="O430:O431"/>
    <mergeCell ref="R432:R433"/>
    <mergeCell ref="R344:R345"/>
    <mergeCell ref="Q344:Q345"/>
    <mergeCell ref="Q354:Q355"/>
    <mergeCell ref="M344:M345"/>
    <mergeCell ref="N446:N447"/>
    <mergeCell ref="Q588:Q589"/>
    <mergeCell ref="Q330:Q331"/>
    <mergeCell ref="P332:P333"/>
    <mergeCell ref="L336:L337"/>
    <mergeCell ref="N312:N313"/>
    <mergeCell ref="N304:N305"/>
    <mergeCell ref="M370:M371"/>
    <mergeCell ref="Q328:Q329"/>
    <mergeCell ref="O376:O377"/>
    <mergeCell ref="P380:P381"/>
    <mergeCell ref="O378:O379"/>
    <mergeCell ref="Q382:Q383"/>
    <mergeCell ref="R322:R323"/>
    <mergeCell ref="Q332:Q333"/>
    <mergeCell ref="Q336:Q337"/>
    <mergeCell ref="R328:R329"/>
    <mergeCell ref="N372:N373"/>
    <mergeCell ref="N368:N369"/>
    <mergeCell ref="R362:R363"/>
    <mergeCell ref="O304:O305"/>
    <mergeCell ref="R430:R431"/>
    <mergeCell ref="Q432:Q433"/>
    <mergeCell ref="Q404:Q405"/>
    <mergeCell ref="Q396:Q397"/>
    <mergeCell ref="R338:R339"/>
    <mergeCell ref="N350:N351"/>
    <mergeCell ref="N344:N345"/>
    <mergeCell ref="O316:O317"/>
    <mergeCell ref="M374:M375"/>
    <mergeCell ref="R364:R365"/>
    <mergeCell ref="Q372:Q373"/>
    <mergeCell ref="R310:R311"/>
    <mergeCell ref="N310:N311"/>
    <mergeCell ref="O322:O323"/>
    <mergeCell ref="M378:M379"/>
    <mergeCell ref="M352:M353"/>
    <mergeCell ref="R340:R341"/>
    <mergeCell ref="R376:R377"/>
    <mergeCell ref="M380:M381"/>
    <mergeCell ref="L402:L403"/>
    <mergeCell ref="N388:N389"/>
    <mergeCell ref="N382:N383"/>
    <mergeCell ref="L348:L349"/>
    <mergeCell ref="N318:N319"/>
    <mergeCell ref="L340:L341"/>
    <mergeCell ref="L344:L345"/>
    <mergeCell ref="Q346:Q347"/>
    <mergeCell ref="O346:O347"/>
    <mergeCell ref="L338:L339"/>
    <mergeCell ref="R386:R387"/>
    <mergeCell ref="R392:R393"/>
    <mergeCell ref="N422:N423"/>
    <mergeCell ref="R354:R355"/>
    <mergeCell ref="O354:O355"/>
    <mergeCell ref="M304:M305"/>
    <mergeCell ref="R474:R475"/>
    <mergeCell ref="Q492:Q493"/>
    <mergeCell ref="R486:R487"/>
    <mergeCell ref="R476:R477"/>
    <mergeCell ref="S470:S471"/>
    <mergeCell ref="O382:O383"/>
    <mergeCell ref="O362:O363"/>
    <mergeCell ref="O380:O381"/>
    <mergeCell ref="O358:O359"/>
    <mergeCell ref="R418:R419"/>
    <mergeCell ref="P368:P369"/>
    <mergeCell ref="P416:P417"/>
    <mergeCell ref="O386:O387"/>
    <mergeCell ref="S426:S427"/>
    <mergeCell ref="Q442:Q443"/>
    <mergeCell ref="O368:O369"/>
    <mergeCell ref="O366:O367"/>
    <mergeCell ref="N342:N343"/>
    <mergeCell ref="Q340:Q341"/>
    <mergeCell ref="N352:N353"/>
    <mergeCell ref="L472:L473"/>
    <mergeCell ref="L474:L475"/>
    <mergeCell ref="S450:S451"/>
    <mergeCell ref="S452:S453"/>
    <mergeCell ref="P464:P465"/>
    <mergeCell ref="R462:R463"/>
    <mergeCell ref="R460:R461"/>
    <mergeCell ref="L410:L411"/>
    <mergeCell ref="M434:M435"/>
    <mergeCell ref="M438:M439"/>
    <mergeCell ref="S356:S357"/>
    <mergeCell ref="L390:L391"/>
    <mergeCell ref="L368:L369"/>
    <mergeCell ref="R458:R459"/>
    <mergeCell ref="O440:O441"/>
    <mergeCell ref="R444:R445"/>
    <mergeCell ref="Q448:Q449"/>
    <mergeCell ref="R448:R449"/>
    <mergeCell ref="S490:S491"/>
    <mergeCell ref="O424:O425"/>
    <mergeCell ref="O420:O421"/>
    <mergeCell ref="O434:O435"/>
    <mergeCell ref="Q364:Q365"/>
    <mergeCell ref="Q356:Q357"/>
    <mergeCell ref="L360:L361"/>
    <mergeCell ref="O372:O373"/>
    <mergeCell ref="Q464:Q465"/>
    <mergeCell ref="L342:L343"/>
    <mergeCell ref="O428:O429"/>
    <mergeCell ref="L384:L385"/>
    <mergeCell ref="L412:L413"/>
    <mergeCell ref="L422:L423"/>
    <mergeCell ref="L418:L419"/>
    <mergeCell ref="M346:M347"/>
    <mergeCell ref="R342:R343"/>
    <mergeCell ref="Q342:Q343"/>
    <mergeCell ref="N354:N355"/>
    <mergeCell ref="O418:O419"/>
    <mergeCell ref="Q394:Q395"/>
    <mergeCell ref="Q420:Q421"/>
    <mergeCell ref="P404:P405"/>
    <mergeCell ref="M350:M351"/>
    <mergeCell ref="M432:M433"/>
    <mergeCell ref="N348:N349"/>
    <mergeCell ref="P734:P735"/>
    <mergeCell ref="R724:R725"/>
    <mergeCell ref="R720:R721"/>
    <mergeCell ref="R710:R711"/>
    <mergeCell ref="M640:M641"/>
    <mergeCell ref="O634:O635"/>
    <mergeCell ref="R258:R259"/>
    <mergeCell ref="M272:M273"/>
    <mergeCell ref="N278:N279"/>
    <mergeCell ref="R298:R299"/>
    <mergeCell ref="O332:O333"/>
    <mergeCell ref="N332:N333"/>
    <mergeCell ref="K314:K315"/>
    <mergeCell ref="P306:P307"/>
    <mergeCell ref="N330:N331"/>
    <mergeCell ref="O330:O331"/>
    <mergeCell ref="O336:O337"/>
    <mergeCell ref="L260:L261"/>
    <mergeCell ref="N260:N261"/>
    <mergeCell ref="K260:K261"/>
    <mergeCell ref="N262:N263"/>
    <mergeCell ref="K264:K265"/>
    <mergeCell ref="R274:R275"/>
    <mergeCell ref="S286:S287"/>
    <mergeCell ref="Q298:Q299"/>
    <mergeCell ref="O314:O315"/>
    <mergeCell ref="O310:O311"/>
    <mergeCell ref="O286:O287"/>
    <mergeCell ref="N302:N303"/>
    <mergeCell ref="L300:L301"/>
    <mergeCell ref="N306:N307"/>
    <mergeCell ref="Q296:Q297"/>
    <mergeCell ref="O294:O295"/>
    <mergeCell ref="N300:N301"/>
    <mergeCell ref="N298:N299"/>
    <mergeCell ref="L310:L311"/>
    <mergeCell ref="Q304:Q305"/>
    <mergeCell ref="R336:R337"/>
    <mergeCell ref="M334:M335"/>
    <mergeCell ref="R320:R321"/>
    <mergeCell ref="L332:L333"/>
    <mergeCell ref="Q312:Q313"/>
    <mergeCell ref="P320:P321"/>
    <mergeCell ref="R324:R325"/>
    <mergeCell ref="R326:R327"/>
    <mergeCell ref="R330:R331"/>
    <mergeCell ref="R316:R317"/>
    <mergeCell ref="N334:N335"/>
    <mergeCell ref="Q288:Q289"/>
    <mergeCell ref="S288:S289"/>
    <mergeCell ref="K326:K327"/>
    <mergeCell ref="K310:K311"/>
    <mergeCell ref="L314:L315"/>
    <mergeCell ref="R304:R305"/>
    <mergeCell ref="L286:L287"/>
    <mergeCell ref="R282:R283"/>
    <mergeCell ref="R284:R285"/>
    <mergeCell ref="Q286:Q287"/>
    <mergeCell ref="O288:O289"/>
    <mergeCell ref="O730:O731"/>
    <mergeCell ref="S660:S661"/>
    <mergeCell ref="R472:R473"/>
    <mergeCell ref="R456:R457"/>
    <mergeCell ref="Q454:Q455"/>
    <mergeCell ref="O746:O747"/>
    <mergeCell ref="AM734:AM735"/>
    <mergeCell ref="AN678:AN679"/>
    <mergeCell ref="AN718:AN719"/>
    <mergeCell ref="Q750:Q751"/>
    <mergeCell ref="Q738:Q739"/>
    <mergeCell ref="Q736:Q737"/>
    <mergeCell ref="R688:R689"/>
    <mergeCell ref="R700:R701"/>
    <mergeCell ref="R716:R717"/>
    <mergeCell ref="R698:R699"/>
    <mergeCell ref="AN654:AN655"/>
    <mergeCell ref="AJ734:AJ735"/>
    <mergeCell ref="AD700:AD701"/>
    <mergeCell ref="W698:W699"/>
    <mergeCell ref="Q710:Q711"/>
    <mergeCell ref="S690:S691"/>
    <mergeCell ref="S724:S725"/>
    <mergeCell ref="R704:R705"/>
    <mergeCell ref="S712:S713"/>
    <mergeCell ref="R714:R715"/>
    <mergeCell ref="Q730:Q731"/>
    <mergeCell ref="S730:S731"/>
    <mergeCell ref="O732:O733"/>
    <mergeCell ref="S748:S749"/>
    <mergeCell ref="AA734:AA735"/>
    <mergeCell ref="Y734:Y735"/>
    <mergeCell ref="W734:W735"/>
    <mergeCell ref="R728:R729"/>
    <mergeCell ref="N670:N671"/>
    <mergeCell ref="N666:N667"/>
    <mergeCell ref="AA654:AA655"/>
    <mergeCell ref="Y654:Y655"/>
    <mergeCell ref="AB678:AB679"/>
    <mergeCell ref="AA670:AA671"/>
    <mergeCell ref="AE654:AE655"/>
    <mergeCell ref="AB654:AB655"/>
    <mergeCell ref="AF654:AF655"/>
    <mergeCell ref="Q716:Q717"/>
    <mergeCell ref="P718:P719"/>
    <mergeCell ref="Q696:Q697"/>
    <mergeCell ref="S706:S707"/>
    <mergeCell ref="S702:S703"/>
    <mergeCell ref="X742:X743"/>
    <mergeCell ref="X750:X751"/>
    <mergeCell ref="O720:O721"/>
    <mergeCell ref="N720:N721"/>
    <mergeCell ref="R732:R733"/>
    <mergeCell ref="Q744:Q745"/>
    <mergeCell ref="N740:N741"/>
    <mergeCell ref="O736:O737"/>
    <mergeCell ref="R736:R737"/>
    <mergeCell ref="Q718:Q719"/>
    <mergeCell ref="N736:N737"/>
    <mergeCell ref="N728:N729"/>
    <mergeCell ref="Q712:Q713"/>
    <mergeCell ref="O744:O745"/>
    <mergeCell ref="X734:X735"/>
    <mergeCell ref="S732:S733"/>
    <mergeCell ref="AJ654:AJ655"/>
    <mergeCell ref="S696:S697"/>
    <mergeCell ref="AJ678:AJ679"/>
    <mergeCell ref="W654:W655"/>
    <mergeCell ref="R666:R667"/>
    <mergeCell ref="U764:U765"/>
    <mergeCell ref="S744:S745"/>
    <mergeCell ref="R752:R753"/>
    <mergeCell ref="S756:S757"/>
    <mergeCell ref="R758:R759"/>
    <mergeCell ref="R756:R757"/>
    <mergeCell ref="Q760:Q761"/>
    <mergeCell ref="L714:L715"/>
    <mergeCell ref="Q728:Q729"/>
    <mergeCell ref="O678:O679"/>
    <mergeCell ref="AL718:AL719"/>
    <mergeCell ref="AB718:AB719"/>
    <mergeCell ref="AG700:AG701"/>
    <mergeCell ref="AH700:AH701"/>
    <mergeCell ref="AH718:AH719"/>
    <mergeCell ref="AI698:AI699"/>
    <mergeCell ref="T686:T687"/>
    <mergeCell ref="AK686:AK687"/>
    <mergeCell ref="Q748:Q749"/>
    <mergeCell ref="Q746:Q747"/>
    <mergeCell ref="P750:P751"/>
    <mergeCell ref="P742:P743"/>
    <mergeCell ref="L738:L739"/>
    <mergeCell ref="AA766:AA767"/>
    <mergeCell ref="AB766:AB767"/>
    <mergeCell ref="T734:T735"/>
    <mergeCell ref="T766:T767"/>
    <mergeCell ref="S708:S709"/>
    <mergeCell ref="S700:S701"/>
    <mergeCell ref="R730:R731"/>
    <mergeCell ref="S728:S729"/>
    <mergeCell ref="Q714:Q715"/>
    <mergeCell ref="Q762:Q763"/>
    <mergeCell ref="S738:S739"/>
    <mergeCell ref="S736:S737"/>
    <mergeCell ref="Q724:Q725"/>
    <mergeCell ref="Q706:Q707"/>
    <mergeCell ref="R738:R739"/>
    <mergeCell ref="Q734:Q735"/>
    <mergeCell ref="S710:S711"/>
    <mergeCell ref="S716:S717"/>
    <mergeCell ref="R702:R703"/>
    <mergeCell ref="L710:L711"/>
    <mergeCell ref="O694:O695"/>
    <mergeCell ref="N692:N693"/>
    <mergeCell ref="O696:O697"/>
    <mergeCell ref="M692:M693"/>
    <mergeCell ref="N696:N697"/>
    <mergeCell ref="M694:M695"/>
    <mergeCell ref="N694:N695"/>
    <mergeCell ref="M696:M697"/>
    <mergeCell ref="R722:R723"/>
    <mergeCell ref="S734:S735"/>
    <mergeCell ref="S726:S727"/>
    <mergeCell ref="O738:O739"/>
    <mergeCell ref="S722:S723"/>
    <mergeCell ref="S746:S747"/>
    <mergeCell ref="S714:S715"/>
    <mergeCell ref="Q694:Q695"/>
    <mergeCell ref="Q690:Q691"/>
    <mergeCell ref="AL734:AL735"/>
    <mergeCell ref="N738:N739"/>
    <mergeCell ref="W700:W701"/>
    <mergeCell ref="R746:R747"/>
    <mergeCell ref="W762:W763"/>
    <mergeCell ref="AA764:AA765"/>
    <mergeCell ref="V734:V735"/>
    <mergeCell ref="X700:X701"/>
    <mergeCell ref="R748:R749"/>
    <mergeCell ref="S750:S751"/>
    <mergeCell ref="Q766:Q767"/>
    <mergeCell ref="AR742:AR743"/>
    <mergeCell ref="AW742:AW743"/>
    <mergeCell ref="V700:V701"/>
    <mergeCell ref="AJ700:AJ701"/>
    <mergeCell ref="AV734:AV735"/>
    <mergeCell ref="AX734:AX735"/>
    <mergeCell ref="P514:P515"/>
    <mergeCell ref="R482:R483"/>
    <mergeCell ref="O290:O291"/>
    <mergeCell ref="M364:M365"/>
    <mergeCell ref="N384:N385"/>
    <mergeCell ref="N378:N379"/>
    <mergeCell ref="N376:N377"/>
    <mergeCell ref="N402:N403"/>
    <mergeCell ref="N380:N381"/>
    <mergeCell ref="N496:N497"/>
    <mergeCell ref="N462:N463"/>
    <mergeCell ref="O482:O483"/>
    <mergeCell ref="P490:P491"/>
    <mergeCell ref="M480:M481"/>
    <mergeCell ref="O452:O453"/>
    <mergeCell ref="N466:N467"/>
    <mergeCell ref="Q496:Q497"/>
    <mergeCell ref="N438:N439"/>
    <mergeCell ref="Q488:Q489"/>
    <mergeCell ref="Q498:Q499"/>
    <mergeCell ref="Q494:Q495"/>
    <mergeCell ref="Q500:Q501"/>
    <mergeCell ref="S468:S469"/>
    <mergeCell ref="S364:S365"/>
    <mergeCell ref="O360:O361"/>
    <mergeCell ref="N400:N401"/>
    <mergeCell ref="S484:S485"/>
    <mergeCell ref="S488:S489"/>
    <mergeCell ref="S438:S439"/>
    <mergeCell ref="S366:S367"/>
    <mergeCell ref="P392:P393"/>
    <mergeCell ref="S300:S301"/>
    <mergeCell ref="Q290:Q291"/>
    <mergeCell ref="Q352:Q353"/>
    <mergeCell ref="O350:O351"/>
    <mergeCell ref="O342:O343"/>
    <mergeCell ref="N346:N347"/>
    <mergeCell ref="N340:N341"/>
    <mergeCell ref="AI766:AI767"/>
    <mergeCell ref="AB742:AB743"/>
    <mergeCell ref="N290:N291"/>
    <mergeCell ref="P356:P357"/>
    <mergeCell ref="AG762:AG763"/>
    <mergeCell ref="Q320:Q321"/>
    <mergeCell ref="M428:M429"/>
    <mergeCell ref="M436:M437"/>
    <mergeCell ref="O742:O743"/>
    <mergeCell ref="S752:S753"/>
    <mergeCell ref="AN764:AN765"/>
    <mergeCell ref="AX692:AX693"/>
    <mergeCell ref="AW686:AW687"/>
    <mergeCell ref="R172:R173"/>
    <mergeCell ref="Q170:Q171"/>
    <mergeCell ref="O258:O259"/>
    <mergeCell ref="Q258:Q259"/>
    <mergeCell ref="O262:O263"/>
    <mergeCell ref="N272:N273"/>
    <mergeCell ref="M298:M299"/>
    <mergeCell ref="M372:M373"/>
    <mergeCell ref="Q334:Q335"/>
    <mergeCell ref="N292:N293"/>
    <mergeCell ref="O334:O335"/>
    <mergeCell ref="M356:M357"/>
    <mergeCell ref="M354:M355"/>
    <mergeCell ref="M320:M321"/>
    <mergeCell ref="M348:M349"/>
    <mergeCell ref="P308:P309"/>
    <mergeCell ref="R346:R347"/>
    <mergeCell ref="Q324:Q325"/>
    <mergeCell ref="Q318:Q319"/>
    <mergeCell ref="R360:R361"/>
    <mergeCell ref="M266:M267"/>
    <mergeCell ref="O272:O273"/>
    <mergeCell ref="O356:O357"/>
    <mergeCell ref="N356:N357"/>
    <mergeCell ref="R356:R357"/>
    <mergeCell ref="R350:R351"/>
    <mergeCell ref="K304:K305"/>
    <mergeCell ref="M426:M427"/>
    <mergeCell ref="M338:M339"/>
    <mergeCell ref="L330:L331"/>
    <mergeCell ref="J304:J305"/>
    <mergeCell ref="L372:L373"/>
    <mergeCell ref="L392:L393"/>
    <mergeCell ref="L386:L387"/>
    <mergeCell ref="M366:M367"/>
    <mergeCell ref="L308:L309"/>
    <mergeCell ref="L382:L383"/>
    <mergeCell ref="L296:L297"/>
    <mergeCell ref="L318:L319"/>
    <mergeCell ref="L320:L321"/>
    <mergeCell ref="Q254:Q255"/>
    <mergeCell ref="K336:K337"/>
    <mergeCell ref="R318:R319"/>
    <mergeCell ref="R312:R313"/>
    <mergeCell ref="Q300:Q301"/>
    <mergeCell ref="Q256:Q257"/>
    <mergeCell ref="M274:M275"/>
    <mergeCell ref="O266:O267"/>
    <mergeCell ref="M270:M271"/>
    <mergeCell ref="R296:R297"/>
    <mergeCell ref="R308:R309"/>
    <mergeCell ref="Q282:Q283"/>
    <mergeCell ref="N266:N267"/>
    <mergeCell ref="R332:R333"/>
    <mergeCell ref="R302:R303"/>
    <mergeCell ref="O318:O319"/>
    <mergeCell ref="Q302:Q303"/>
    <mergeCell ref="M336:M337"/>
    <mergeCell ref="Q306:Q307"/>
    <mergeCell ref="O302:O303"/>
    <mergeCell ref="N322:N323"/>
    <mergeCell ref="N324:N325"/>
    <mergeCell ref="N320:N321"/>
    <mergeCell ref="M314:M315"/>
    <mergeCell ref="J428:J429"/>
    <mergeCell ref="K410:K411"/>
    <mergeCell ref="L400:L401"/>
    <mergeCell ref="L404:L405"/>
    <mergeCell ref="J404:J405"/>
    <mergeCell ref="J300:J301"/>
    <mergeCell ref="J390:J391"/>
    <mergeCell ref="L370:L371"/>
    <mergeCell ref="J400:J401"/>
    <mergeCell ref="K278:K279"/>
    <mergeCell ref="L328:L329"/>
    <mergeCell ref="L292:L293"/>
    <mergeCell ref="A1:D1"/>
    <mergeCell ref="A562:A563"/>
    <mergeCell ref="B562:B563"/>
    <mergeCell ref="C562:C563"/>
    <mergeCell ref="D562:D563"/>
    <mergeCell ref="E562:E563"/>
    <mergeCell ref="F562:F563"/>
    <mergeCell ref="H562:H563"/>
    <mergeCell ref="I562:I563"/>
    <mergeCell ref="J562:J563"/>
    <mergeCell ref="K562:K563"/>
    <mergeCell ref="L562:L563"/>
    <mergeCell ref="Q162:Q163"/>
    <mergeCell ref="P202:P203"/>
    <mergeCell ref="N200:N201"/>
    <mergeCell ref="O196:O197"/>
    <mergeCell ref="Q200:Q201"/>
    <mergeCell ref="Q172:Q173"/>
    <mergeCell ref="Q308:Q309"/>
    <mergeCell ref="M316:M317"/>
    <mergeCell ref="M330:M331"/>
    <mergeCell ref="O320:O321"/>
    <mergeCell ref="O394:O395"/>
    <mergeCell ref="Q390:Q391"/>
    <mergeCell ref="Q360:Q361"/>
    <mergeCell ref="O364:O365"/>
    <mergeCell ref="O388:O389"/>
    <mergeCell ref="N370:N371"/>
    <mergeCell ref="N410:N411"/>
    <mergeCell ref="O406:O407"/>
    <mergeCell ref="O436:O437"/>
    <mergeCell ref="O438:O439"/>
    <mergeCell ref="N432:N433"/>
    <mergeCell ref="L302:L303"/>
    <mergeCell ref="O470:O471"/>
    <mergeCell ref="O468:O469"/>
    <mergeCell ref="O500:O501"/>
    <mergeCell ref="O512:O513"/>
    <mergeCell ref="M482:M483"/>
    <mergeCell ref="O506:O507"/>
    <mergeCell ref="L450:L451"/>
    <mergeCell ref="L442:L443"/>
    <mergeCell ref="M510:M511"/>
    <mergeCell ref="J422:J423"/>
    <mergeCell ref="K378:K379"/>
    <mergeCell ref="K424:K425"/>
    <mergeCell ref="M312:M313"/>
    <mergeCell ref="M324:M325"/>
    <mergeCell ref="M326:M327"/>
    <mergeCell ref="Q338:Q339"/>
    <mergeCell ref="N338:N339"/>
    <mergeCell ref="M328:M329"/>
    <mergeCell ref="O770:O771"/>
    <mergeCell ref="Q764:Q765"/>
    <mergeCell ref="N758:N759"/>
    <mergeCell ref="M746:M747"/>
    <mergeCell ref="O766:O767"/>
    <mergeCell ref="S758:S759"/>
    <mergeCell ref="R744:R745"/>
    <mergeCell ref="Q756:Q757"/>
    <mergeCell ref="Q758:Q759"/>
    <mergeCell ref="R762:R763"/>
    <mergeCell ref="O750:O751"/>
    <mergeCell ref="Q742:Q743"/>
    <mergeCell ref="M748:M749"/>
    <mergeCell ref="P766:P767"/>
    <mergeCell ref="L778:L779"/>
    <mergeCell ref="X766:X767"/>
    <mergeCell ref="R754:R755"/>
    <mergeCell ref="N760:N761"/>
    <mergeCell ref="M762:M763"/>
    <mergeCell ref="N770:N771"/>
    <mergeCell ref="Q774:Q775"/>
    <mergeCell ref="R764:R765"/>
    <mergeCell ref="M744:M745"/>
    <mergeCell ref="E624:E625"/>
    <mergeCell ref="H718:H719"/>
    <mergeCell ref="F702:F703"/>
    <mergeCell ref="I726:I727"/>
    <mergeCell ref="E712:E713"/>
    <mergeCell ref="E5:F5"/>
    <mergeCell ref="F7:F9"/>
    <mergeCell ref="F12:F13"/>
    <mergeCell ref="F14:F15"/>
    <mergeCell ref="F16:F17"/>
    <mergeCell ref="F28:F29"/>
    <mergeCell ref="F30:F31"/>
    <mergeCell ref="F32:F33"/>
    <mergeCell ref="F60:F61"/>
    <mergeCell ref="K642:K643"/>
    <mergeCell ref="K700:K701"/>
    <mergeCell ref="K688:K689"/>
    <mergeCell ref="G502:G503"/>
    <mergeCell ref="G370:G371"/>
    <mergeCell ref="L262:L263"/>
    <mergeCell ref="K254:K255"/>
    <mergeCell ref="I266:I267"/>
    <mergeCell ref="I322:I323"/>
    <mergeCell ref="L306:L307"/>
    <mergeCell ref="I302:I303"/>
    <mergeCell ref="J354:J355"/>
    <mergeCell ref="I354:I355"/>
    <mergeCell ref="L352:L353"/>
    <mergeCell ref="J318:J319"/>
    <mergeCell ref="J314:J315"/>
    <mergeCell ref="K354:K355"/>
    <mergeCell ref="J260:J261"/>
    <mergeCell ref="J280:J281"/>
    <mergeCell ref="J266:J267"/>
    <mergeCell ref="J310:J311"/>
    <mergeCell ref="K620:K621"/>
    <mergeCell ref="K306:K307"/>
    <mergeCell ref="K402:K403"/>
    <mergeCell ref="K420:K421"/>
    <mergeCell ref="I300:I301"/>
    <mergeCell ref="L506:L507"/>
    <mergeCell ref="N754:N755"/>
    <mergeCell ref="N788:N789"/>
    <mergeCell ref="Q786:Q787"/>
    <mergeCell ref="O786:O787"/>
    <mergeCell ref="O788:O789"/>
    <mergeCell ref="R788:R789"/>
    <mergeCell ref="K766:K767"/>
    <mergeCell ref="Q780:Q781"/>
    <mergeCell ref="R792:R793"/>
    <mergeCell ref="Q794:Q795"/>
    <mergeCell ref="N794:N795"/>
    <mergeCell ref="N792:N793"/>
    <mergeCell ref="K764:K765"/>
    <mergeCell ref="K762:K763"/>
    <mergeCell ref="K756:K757"/>
    <mergeCell ref="L762:L763"/>
    <mergeCell ref="Q770:Q771"/>
    <mergeCell ref="N780:N781"/>
    <mergeCell ref="R786:R787"/>
    <mergeCell ref="Q790:Q791"/>
    <mergeCell ref="N756:N757"/>
    <mergeCell ref="R790:R791"/>
    <mergeCell ref="P764:P765"/>
    <mergeCell ref="R768:R769"/>
    <mergeCell ref="R772:R773"/>
    <mergeCell ref="M764:M765"/>
    <mergeCell ref="L764:L765"/>
    <mergeCell ref="X782:X783"/>
    <mergeCell ref="W742:W743"/>
    <mergeCell ref="S742:S743"/>
    <mergeCell ref="S782:S783"/>
    <mergeCell ref="S776:S777"/>
    <mergeCell ref="S760:S761"/>
    <mergeCell ref="S766:S767"/>
    <mergeCell ref="R750:R751"/>
    <mergeCell ref="N742:N743"/>
    <mergeCell ref="Q782:Q783"/>
    <mergeCell ref="L782:L783"/>
    <mergeCell ref="L780:L781"/>
    <mergeCell ref="M778:M779"/>
    <mergeCell ref="V762:V763"/>
    <mergeCell ref="X764:X765"/>
    <mergeCell ref="X762:X763"/>
    <mergeCell ref="Q776:Q777"/>
    <mergeCell ref="O760:O761"/>
    <mergeCell ref="O758:O759"/>
    <mergeCell ref="Q754:Q755"/>
    <mergeCell ref="N768:N769"/>
    <mergeCell ref="M742:M743"/>
    <mergeCell ref="N748:N749"/>
    <mergeCell ref="N750:N751"/>
    <mergeCell ref="N746:N747"/>
    <mergeCell ref="R760:R761"/>
    <mergeCell ref="O752:O753"/>
    <mergeCell ref="O756:O757"/>
    <mergeCell ref="O754:O755"/>
    <mergeCell ref="N744:N745"/>
    <mergeCell ref="N752:N753"/>
    <mergeCell ref="Q752:Q753"/>
    <mergeCell ref="O764:O765"/>
    <mergeCell ref="O776:O777"/>
    <mergeCell ref="O774:O775"/>
    <mergeCell ref="P762:P763"/>
    <mergeCell ref="O762:O763"/>
    <mergeCell ref="J790:J791"/>
    <mergeCell ref="K792:K793"/>
    <mergeCell ref="M772:M773"/>
    <mergeCell ref="L770:L771"/>
    <mergeCell ref="M770:M771"/>
    <mergeCell ref="Q798:Q799"/>
    <mergeCell ref="O792:O793"/>
    <mergeCell ref="J794:J795"/>
    <mergeCell ref="R780:R781"/>
    <mergeCell ref="R770:R771"/>
    <mergeCell ref="R766:R767"/>
    <mergeCell ref="J772:J773"/>
    <mergeCell ref="J776:J777"/>
    <mergeCell ref="J786:J787"/>
    <mergeCell ref="K776:K777"/>
    <mergeCell ref="K780:K781"/>
    <mergeCell ref="J800:J801"/>
    <mergeCell ref="Q802:Q803"/>
    <mergeCell ref="L766:L767"/>
    <mergeCell ref="N800:N801"/>
    <mergeCell ref="L798:L799"/>
    <mergeCell ref="M768:M769"/>
    <mergeCell ref="K768:K769"/>
    <mergeCell ref="J798:J799"/>
    <mergeCell ref="R802:R803"/>
    <mergeCell ref="M796:M797"/>
    <mergeCell ref="M776:M777"/>
    <mergeCell ref="M788:M789"/>
    <mergeCell ref="M794:M795"/>
    <mergeCell ref="L790:L791"/>
    <mergeCell ref="N782:N783"/>
    <mergeCell ref="L776:L777"/>
    <mergeCell ref="O780:O781"/>
    <mergeCell ref="O772:O773"/>
    <mergeCell ref="R796:R797"/>
    <mergeCell ref="J802:J803"/>
    <mergeCell ref="Q788:Q789"/>
    <mergeCell ref="J780:J781"/>
    <mergeCell ref="O784:O785"/>
    <mergeCell ref="M784:M785"/>
    <mergeCell ref="J792:J793"/>
    <mergeCell ref="R798:R799"/>
    <mergeCell ref="L802:L803"/>
    <mergeCell ref="Q796:Q797"/>
    <mergeCell ref="Q792:Q793"/>
    <mergeCell ref="N784:N785"/>
    <mergeCell ref="O768:O769"/>
    <mergeCell ref="R782:R783"/>
    <mergeCell ref="L784:L785"/>
    <mergeCell ref="R774:R775"/>
    <mergeCell ref="R776:R777"/>
    <mergeCell ref="R778:R779"/>
    <mergeCell ref="M792:M793"/>
    <mergeCell ref="R784:R785"/>
    <mergeCell ref="O790:O791"/>
    <mergeCell ref="K794:K795"/>
    <mergeCell ref="K790:K791"/>
    <mergeCell ref="O794:O795"/>
    <mergeCell ref="P782:P783"/>
    <mergeCell ref="Q768:Q769"/>
    <mergeCell ref="Q778:Q779"/>
    <mergeCell ref="Q772:Q773"/>
    <mergeCell ref="Q784:Q785"/>
    <mergeCell ref="M766:M767"/>
    <mergeCell ref="Q808:Q809"/>
    <mergeCell ref="K812:K813"/>
    <mergeCell ref="M808:M809"/>
    <mergeCell ref="J804:J805"/>
    <mergeCell ref="K796:K797"/>
    <mergeCell ref="R810:R811"/>
    <mergeCell ref="N806:N807"/>
    <mergeCell ref="O812:O813"/>
    <mergeCell ref="L814:L815"/>
    <mergeCell ref="Q800:Q801"/>
    <mergeCell ref="J810:J811"/>
    <mergeCell ref="M816:M817"/>
    <mergeCell ref="R816:R817"/>
    <mergeCell ref="N802:N803"/>
    <mergeCell ref="I808:I809"/>
    <mergeCell ref="R800:R801"/>
    <mergeCell ref="R814:R815"/>
    <mergeCell ref="R812:R813"/>
    <mergeCell ref="Q812:Q813"/>
    <mergeCell ref="Q818:Q819"/>
    <mergeCell ref="M798:M799"/>
    <mergeCell ref="L796:L797"/>
    <mergeCell ref="O796:O797"/>
    <mergeCell ref="R808:R809"/>
    <mergeCell ref="Q810:Q811"/>
    <mergeCell ref="Q814:Q815"/>
    <mergeCell ref="P796:P797"/>
    <mergeCell ref="N796:N797"/>
    <mergeCell ref="N810:N811"/>
    <mergeCell ref="M810:M811"/>
    <mergeCell ref="L804:L805"/>
    <mergeCell ref="Q804:Q805"/>
    <mergeCell ref="L806:L807"/>
    <mergeCell ref="Q806:Q807"/>
    <mergeCell ref="R804:R805"/>
    <mergeCell ref="K802:K803"/>
    <mergeCell ref="M802:M803"/>
    <mergeCell ref="R806:R807"/>
    <mergeCell ref="K806:K807"/>
    <mergeCell ref="N804:N805"/>
    <mergeCell ref="J796:J797"/>
    <mergeCell ref="O806:O807"/>
    <mergeCell ref="S844:S845"/>
    <mergeCell ref="S840:S841"/>
    <mergeCell ref="S842:S843"/>
    <mergeCell ref="J844:J845"/>
    <mergeCell ref="J830:J831"/>
    <mergeCell ref="R818:R819"/>
    <mergeCell ref="N830:N831"/>
    <mergeCell ref="R834:R835"/>
    <mergeCell ref="R824:R825"/>
    <mergeCell ref="S832:S833"/>
    <mergeCell ref="S816:S817"/>
    <mergeCell ref="R822:R823"/>
    <mergeCell ref="R836:R837"/>
    <mergeCell ref="S820:S821"/>
    <mergeCell ref="J818:J819"/>
    <mergeCell ref="R826:R827"/>
    <mergeCell ref="N824:N825"/>
    <mergeCell ref="M824:M825"/>
    <mergeCell ref="S830:S831"/>
    <mergeCell ref="L826:L827"/>
    <mergeCell ref="Q846:Q847"/>
    <mergeCell ref="O818:O819"/>
    <mergeCell ref="R820:R821"/>
    <mergeCell ref="Q848:Q849"/>
    <mergeCell ref="O848:O849"/>
    <mergeCell ref="R842:R843"/>
    <mergeCell ref="O830:O831"/>
    <mergeCell ref="O834:O835"/>
    <mergeCell ref="O820:O821"/>
    <mergeCell ref="Q816:Q817"/>
    <mergeCell ref="N816:N817"/>
    <mergeCell ref="K820:K821"/>
    <mergeCell ref="Q844:Q845"/>
    <mergeCell ref="L836:L837"/>
    <mergeCell ref="Q834:Q835"/>
    <mergeCell ref="O822:O823"/>
    <mergeCell ref="Q836:Q837"/>
    <mergeCell ref="S818:S819"/>
    <mergeCell ref="R832:R833"/>
    <mergeCell ref="M836:M837"/>
    <mergeCell ref="J834:J835"/>
    <mergeCell ref="R830:R831"/>
    <mergeCell ref="R844:R845"/>
    <mergeCell ref="K828:K829"/>
    <mergeCell ref="L844:L845"/>
    <mergeCell ref="N822:N823"/>
    <mergeCell ref="O844:O845"/>
    <mergeCell ref="Q830:Q831"/>
    <mergeCell ref="Q824:Q825"/>
    <mergeCell ref="M848:M849"/>
    <mergeCell ref="O828:O829"/>
    <mergeCell ref="L822:L823"/>
    <mergeCell ref="N820:N821"/>
    <mergeCell ref="K824:K825"/>
    <mergeCell ref="L840:L841"/>
    <mergeCell ref="J840:J841"/>
    <mergeCell ref="O842:O843"/>
    <mergeCell ref="N844:N845"/>
    <mergeCell ref="Q842:Q843"/>
    <mergeCell ref="M842:M843"/>
    <mergeCell ref="O824:O825"/>
    <mergeCell ref="L830:L831"/>
    <mergeCell ref="J838:J839"/>
    <mergeCell ref="R828:R829"/>
    <mergeCell ref="J820:J821"/>
    <mergeCell ref="Q838:Q839"/>
    <mergeCell ref="K834:K835"/>
    <mergeCell ref="Q820:Q821"/>
    <mergeCell ref="Q840:Q841"/>
    <mergeCell ref="P822:P823"/>
    <mergeCell ref="Q832:Q833"/>
    <mergeCell ref="Q826:Q827"/>
    <mergeCell ref="Q822:Q823"/>
    <mergeCell ref="O816:O817"/>
    <mergeCell ref="M838:M839"/>
    <mergeCell ref="K826:K827"/>
    <mergeCell ref="Q828:Q829"/>
    <mergeCell ref="O826:O827"/>
    <mergeCell ref="M828:M829"/>
    <mergeCell ref="K822:K823"/>
    <mergeCell ref="K816:K817"/>
    <mergeCell ref="P836:P837"/>
    <mergeCell ref="O832:O833"/>
    <mergeCell ref="K842:K843"/>
    <mergeCell ref="K846:K847"/>
    <mergeCell ref="J842:J843"/>
    <mergeCell ref="L846:L847"/>
    <mergeCell ref="J828:J829"/>
    <mergeCell ref="N832:N833"/>
    <mergeCell ref="R852:R853"/>
    <mergeCell ref="J850:J851"/>
    <mergeCell ref="N854:N855"/>
    <mergeCell ref="N828:N829"/>
    <mergeCell ref="L828:L829"/>
    <mergeCell ref="J832:J833"/>
    <mergeCell ref="L832:L833"/>
    <mergeCell ref="R848:R849"/>
    <mergeCell ref="R840:R841"/>
    <mergeCell ref="O854:O855"/>
    <mergeCell ref="Q854:Q855"/>
    <mergeCell ref="O850:O851"/>
    <mergeCell ref="K850:K851"/>
    <mergeCell ref="R850:R851"/>
    <mergeCell ref="Q850:Q851"/>
    <mergeCell ref="L866:L867"/>
    <mergeCell ref="K854:K855"/>
    <mergeCell ref="L894:L895"/>
    <mergeCell ref="M886:M887"/>
    <mergeCell ref="M882:M883"/>
    <mergeCell ref="Q886:Q887"/>
    <mergeCell ref="Q894:Q895"/>
    <mergeCell ref="N856:N857"/>
    <mergeCell ref="N862:N863"/>
    <mergeCell ref="K880:K881"/>
    <mergeCell ref="K888:K889"/>
    <mergeCell ref="N884:N885"/>
    <mergeCell ref="K886:K887"/>
    <mergeCell ref="Q852:Q853"/>
    <mergeCell ref="P850:P851"/>
    <mergeCell ref="Q862:Q863"/>
    <mergeCell ref="O856:O857"/>
    <mergeCell ref="R878:R879"/>
    <mergeCell ref="R880:R881"/>
    <mergeCell ref="K892:K893"/>
    <mergeCell ref="L858:L859"/>
    <mergeCell ref="M868:M869"/>
    <mergeCell ref="K864:K865"/>
    <mergeCell ref="K852:K853"/>
    <mergeCell ref="M852:M853"/>
    <mergeCell ref="J894:J895"/>
    <mergeCell ref="S850:S851"/>
    <mergeCell ref="R858:R859"/>
    <mergeCell ref="M858:M859"/>
    <mergeCell ref="Q858:Q859"/>
    <mergeCell ref="S862:S863"/>
    <mergeCell ref="S858:S859"/>
    <mergeCell ref="N858:N859"/>
    <mergeCell ref="Q856:Q857"/>
    <mergeCell ref="N860:N861"/>
    <mergeCell ref="L862:L863"/>
    <mergeCell ref="M894:M895"/>
    <mergeCell ref="S890:S891"/>
    <mergeCell ref="Q876:Q877"/>
    <mergeCell ref="J856:J857"/>
    <mergeCell ref="O882:O883"/>
    <mergeCell ref="R876:R877"/>
    <mergeCell ref="J876:J877"/>
    <mergeCell ref="J866:J867"/>
    <mergeCell ref="L884:L885"/>
    <mergeCell ref="L880:L881"/>
    <mergeCell ref="J880:J881"/>
    <mergeCell ref="J870:J871"/>
    <mergeCell ref="Q874:Q875"/>
    <mergeCell ref="L868:L869"/>
    <mergeCell ref="L878:L879"/>
    <mergeCell ref="K872:K873"/>
    <mergeCell ref="S854:S855"/>
    <mergeCell ref="L876:L877"/>
    <mergeCell ref="Q878:Q879"/>
    <mergeCell ref="J878:J879"/>
    <mergeCell ref="R884:R885"/>
    <mergeCell ref="M940:M941"/>
    <mergeCell ref="Q860:Q861"/>
    <mergeCell ref="R868:R869"/>
    <mergeCell ref="Q882:Q883"/>
    <mergeCell ref="N864:N865"/>
    <mergeCell ref="Q888:Q889"/>
    <mergeCell ref="K882:K883"/>
    <mergeCell ref="R908:R909"/>
    <mergeCell ref="L924:L925"/>
    <mergeCell ref="N914:N915"/>
    <mergeCell ref="O916:O917"/>
    <mergeCell ref="N932:N933"/>
    <mergeCell ref="O884:O885"/>
    <mergeCell ref="K910:K911"/>
    <mergeCell ref="N908:N909"/>
    <mergeCell ref="O894:O895"/>
    <mergeCell ref="Q898:Q899"/>
    <mergeCell ref="O892:O893"/>
    <mergeCell ref="L886:L887"/>
    <mergeCell ref="O940:O941"/>
    <mergeCell ref="O920:O921"/>
    <mergeCell ref="Q922:Q923"/>
    <mergeCell ref="O914:O915"/>
    <mergeCell ref="K912:K913"/>
    <mergeCell ref="O904:O905"/>
    <mergeCell ref="O896:O897"/>
    <mergeCell ref="O908:O909"/>
    <mergeCell ref="O886:O887"/>
    <mergeCell ref="Q920:Q921"/>
    <mergeCell ref="Q908:Q909"/>
    <mergeCell ref="Q884:Q885"/>
    <mergeCell ref="Q912:Q913"/>
    <mergeCell ref="N922:N923"/>
    <mergeCell ref="K920:K921"/>
    <mergeCell ref="K894:K895"/>
    <mergeCell ref="L874:L875"/>
    <mergeCell ref="M874:M875"/>
    <mergeCell ref="K876:K877"/>
    <mergeCell ref="K870:K871"/>
    <mergeCell ref="L860:L861"/>
    <mergeCell ref="O868:O869"/>
    <mergeCell ref="P862:P863"/>
    <mergeCell ref="Q864:Q865"/>
    <mergeCell ref="O860:O861"/>
    <mergeCell ref="K866:K867"/>
    <mergeCell ref="M860:M861"/>
    <mergeCell ref="K884:K885"/>
    <mergeCell ref="L882:L883"/>
    <mergeCell ref="K862:K863"/>
    <mergeCell ref="M870:M871"/>
    <mergeCell ref="N866:N867"/>
    <mergeCell ref="N894:N895"/>
    <mergeCell ref="N886:N887"/>
    <mergeCell ref="O866:O867"/>
    <mergeCell ref="M862:M863"/>
    <mergeCell ref="O918:O919"/>
    <mergeCell ref="Q934:Q935"/>
    <mergeCell ref="Q910:Q911"/>
    <mergeCell ref="L940:L941"/>
    <mergeCell ref="Q940:Q941"/>
    <mergeCell ref="R936:R937"/>
    <mergeCell ref="N910:N911"/>
    <mergeCell ref="N928:N929"/>
    <mergeCell ref="N892:N893"/>
    <mergeCell ref="H928:H929"/>
    <mergeCell ref="J938:J939"/>
    <mergeCell ref="I918:I919"/>
    <mergeCell ref="H862:H863"/>
    <mergeCell ref="H864:H865"/>
    <mergeCell ref="J926:J927"/>
    <mergeCell ref="M930:M931"/>
    <mergeCell ref="K928:K929"/>
    <mergeCell ref="N936:N937"/>
    <mergeCell ref="L938:L939"/>
    <mergeCell ref="N926:N927"/>
    <mergeCell ref="J888:J889"/>
    <mergeCell ref="L890:L891"/>
    <mergeCell ref="K896:K897"/>
    <mergeCell ref="J884:J885"/>
    <mergeCell ref="I884:I885"/>
    <mergeCell ref="H872:H873"/>
    <mergeCell ref="H888:H889"/>
    <mergeCell ref="J882:J883"/>
    <mergeCell ref="O900:O901"/>
    <mergeCell ref="K914:K915"/>
    <mergeCell ref="O938:O939"/>
    <mergeCell ref="S930:S931"/>
    <mergeCell ref="Q930:Q931"/>
    <mergeCell ref="Q932:Q933"/>
    <mergeCell ref="K898:K899"/>
    <mergeCell ref="N882:N883"/>
    <mergeCell ref="M866:M867"/>
    <mergeCell ref="M876:M877"/>
    <mergeCell ref="Q868:Q869"/>
    <mergeCell ref="J862:J863"/>
    <mergeCell ref="R922:R923"/>
    <mergeCell ref="AL930:AL931"/>
    <mergeCell ref="S926:S927"/>
    <mergeCell ref="Q938:Q939"/>
    <mergeCell ref="Q900:Q901"/>
    <mergeCell ref="AJ930:AJ931"/>
    <mergeCell ref="R924:R925"/>
    <mergeCell ref="R894:R895"/>
    <mergeCell ref="S894:S895"/>
    <mergeCell ref="S898:S899"/>
    <mergeCell ref="Y902:Y903"/>
    <mergeCell ref="AF916:AF917"/>
    <mergeCell ref="AG902:AG903"/>
    <mergeCell ref="S892:S893"/>
    <mergeCell ref="W916:W917"/>
    <mergeCell ref="R932:R933"/>
    <mergeCell ref="AE930:AE931"/>
    <mergeCell ref="AK930:AK931"/>
    <mergeCell ref="T916:T917"/>
    <mergeCell ref="S936:S937"/>
    <mergeCell ref="S928:S929"/>
    <mergeCell ref="R904:R905"/>
    <mergeCell ref="S908:S909"/>
    <mergeCell ref="S888:S889"/>
    <mergeCell ref="S896:S897"/>
    <mergeCell ref="R892:R893"/>
    <mergeCell ref="S920:S921"/>
    <mergeCell ref="S934:S935"/>
    <mergeCell ref="R920:R921"/>
    <mergeCell ref="R938:R939"/>
    <mergeCell ref="U930:U931"/>
    <mergeCell ref="R926:R927"/>
    <mergeCell ref="Q916:Q917"/>
    <mergeCell ref="M922:M923"/>
    <mergeCell ref="L908:L909"/>
    <mergeCell ref="N900:N901"/>
    <mergeCell ref="M896:M897"/>
    <mergeCell ref="N888:N889"/>
    <mergeCell ref="L914:L915"/>
    <mergeCell ref="Q904:Q905"/>
    <mergeCell ref="R914:R915"/>
    <mergeCell ref="R912:R913"/>
    <mergeCell ref="Q896:Q897"/>
    <mergeCell ref="AY894:AY895"/>
    <mergeCell ref="AY910:AY911"/>
    <mergeCell ref="O912:O913"/>
    <mergeCell ref="P876:P877"/>
    <mergeCell ref="AU916:AU917"/>
    <mergeCell ref="AN902:AN903"/>
    <mergeCell ref="AX862:AX863"/>
    <mergeCell ref="AC876:AC877"/>
    <mergeCell ref="AC902:AC903"/>
    <mergeCell ref="R930:R931"/>
    <mergeCell ref="Q890:Q891"/>
    <mergeCell ref="AC888:AC889"/>
    <mergeCell ref="AH876:AH877"/>
    <mergeCell ref="AX916:AX917"/>
    <mergeCell ref="AX912:AX913"/>
    <mergeCell ref="AX910:AX911"/>
    <mergeCell ref="AX882:AX883"/>
    <mergeCell ref="AI888:AI889"/>
    <mergeCell ref="AB888:AB889"/>
    <mergeCell ref="AB916:AB917"/>
    <mergeCell ref="AK888:AK889"/>
    <mergeCell ref="AH916:AH917"/>
    <mergeCell ref="S914:S915"/>
    <mergeCell ref="S906:S907"/>
    <mergeCell ref="AF930:AF931"/>
    <mergeCell ref="O930:O931"/>
    <mergeCell ref="O890:O891"/>
    <mergeCell ref="O888:O889"/>
    <mergeCell ref="AD888:AD889"/>
    <mergeCell ref="AE888:AE889"/>
    <mergeCell ref="W930:W931"/>
    <mergeCell ref="O926:O927"/>
    <mergeCell ref="X902:X903"/>
    <mergeCell ref="Q902:Q903"/>
    <mergeCell ref="AQ876:AQ877"/>
    <mergeCell ref="T876:T877"/>
    <mergeCell ref="AN930:AN931"/>
    <mergeCell ref="AM930:AM931"/>
    <mergeCell ref="O876:O877"/>
    <mergeCell ref="S922:S923"/>
    <mergeCell ref="R902:R903"/>
    <mergeCell ref="V930:V931"/>
    <mergeCell ref="AM902:AM903"/>
    <mergeCell ref="AO888:AO889"/>
    <mergeCell ref="AI902:AI903"/>
    <mergeCell ref="AK916:AK917"/>
    <mergeCell ref="AS888:AS889"/>
    <mergeCell ref="AA902:AA903"/>
    <mergeCell ref="AI930:AI931"/>
    <mergeCell ref="AG888:AG889"/>
    <mergeCell ref="AJ916:AJ917"/>
    <mergeCell ref="S882:S883"/>
    <mergeCell ref="AB930:AB931"/>
    <mergeCell ref="X930:X931"/>
    <mergeCell ref="T862:T863"/>
    <mergeCell ref="AM862:AM863"/>
    <mergeCell ref="W876:W877"/>
    <mergeCell ref="X876:X877"/>
    <mergeCell ref="AP902:AP903"/>
    <mergeCell ref="AQ916:AQ917"/>
    <mergeCell ref="AN916:AN917"/>
    <mergeCell ref="AZ872:AZ873"/>
    <mergeCell ref="S886:S887"/>
    <mergeCell ref="AY908:AY909"/>
    <mergeCell ref="AZ900:AZ901"/>
    <mergeCell ref="AZ904:AZ905"/>
    <mergeCell ref="AZ914:AZ915"/>
    <mergeCell ref="AI862:AI863"/>
    <mergeCell ref="AD862:AD863"/>
    <mergeCell ref="AU862:AU863"/>
    <mergeCell ref="AR862:AR863"/>
    <mergeCell ref="AS862:AS863"/>
    <mergeCell ref="AT862:AT863"/>
    <mergeCell ref="AZ868:AZ869"/>
    <mergeCell ref="W862:W863"/>
    <mergeCell ref="AZ894:AZ895"/>
    <mergeCell ref="AY882:AY883"/>
    <mergeCell ref="AY888:AY889"/>
    <mergeCell ref="R864:R865"/>
    <mergeCell ref="S878:S879"/>
    <mergeCell ref="AY896:AY897"/>
    <mergeCell ref="AT916:AT917"/>
    <mergeCell ref="AO916:AO917"/>
    <mergeCell ref="AN862:AN863"/>
    <mergeCell ref="Y876:Y877"/>
    <mergeCell ref="W902:W903"/>
    <mergeCell ref="V902:V903"/>
    <mergeCell ref="U862:U863"/>
    <mergeCell ref="AD876:AD877"/>
    <mergeCell ref="AX884:AX885"/>
    <mergeCell ref="AX880:AX881"/>
    <mergeCell ref="Q926:Q927"/>
    <mergeCell ref="Q924:Q925"/>
    <mergeCell ref="O870:O871"/>
    <mergeCell ref="R870:R871"/>
    <mergeCell ref="R872:R873"/>
    <mergeCell ref="AP930:AP931"/>
    <mergeCell ref="O906:O907"/>
    <mergeCell ref="Q906:Q907"/>
    <mergeCell ref="Q928:Q929"/>
    <mergeCell ref="O928:O929"/>
    <mergeCell ref="Q918:Q919"/>
    <mergeCell ref="O902:O903"/>
    <mergeCell ref="AX874:AX875"/>
    <mergeCell ref="AZ892:AZ893"/>
    <mergeCell ref="AX864:AX865"/>
    <mergeCell ref="AP876:AP877"/>
    <mergeCell ref="AX890:AX891"/>
    <mergeCell ref="AH888:AH889"/>
    <mergeCell ref="Y888:Y889"/>
    <mergeCell ref="O910:O911"/>
    <mergeCell ref="P916:P917"/>
    <mergeCell ref="Q914:Q915"/>
    <mergeCell ref="R886:R887"/>
    <mergeCell ref="R888:R889"/>
    <mergeCell ref="R862:R863"/>
    <mergeCell ref="AE876:AE877"/>
    <mergeCell ref="W888:W889"/>
    <mergeCell ref="AZ876:AZ877"/>
    <mergeCell ref="AD902:AD903"/>
    <mergeCell ref="AG916:AG917"/>
    <mergeCell ref="AL862:AL863"/>
    <mergeCell ref="R866:R867"/>
    <mergeCell ref="S900:S901"/>
    <mergeCell ref="R890:R891"/>
    <mergeCell ref="S880:S881"/>
    <mergeCell ref="S910:S911"/>
    <mergeCell ref="R898:R899"/>
    <mergeCell ref="Q872:Q873"/>
    <mergeCell ref="S872:S873"/>
    <mergeCell ref="AO862:AO863"/>
    <mergeCell ref="AY876:AY877"/>
    <mergeCell ref="AZ888:AZ889"/>
    <mergeCell ref="R906:R907"/>
    <mergeCell ref="U916:U917"/>
    <mergeCell ref="O864:O865"/>
    <mergeCell ref="Q880:Q881"/>
    <mergeCell ref="P888:P889"/>
    <mergeCell ref="AZ882:AZ883"/>
    <mergeCell ref="AZ878:AZ879"/>
    <mergeCell ref="S902:S903"/>
    <mergeCell ref="Y930:Y931"/>
    <mergeCell ref="O924:O925"/>
    <mergeCell ref="AB876:AB877"/>
    <mergeCell ref="Z902:Z903"/>
    <mergeCell ref="AX878:AX879"/>
    <mergeCell ref="AS902:AS903"/>
    <mergeCell ref="R900:R901"/>
    <mergeCell ref="T902:T903"/>
    <mergeCell ref="S912:S913"/>
    <mergeCell ref="AQ862:AQ863"/>
    <mergeCell ref="AB862:AB863"/>
    <mergeCell ref="AF862:AF863"/>
    <mergeCell ref="Z862:Z863"/>
    <mergeCell ref="AE862:AE863"/>
    <mergeCell ref="AO850:AO851"/>
    <mergeCell ref="X850:X851"/>
    <mergeCell ref="AC850:AC851"/>
    <mergeCell ref="AK850:AK851"/>
    <mergeCell ref="BC916:BC917"/>
    <mergeCell ref="AA916:AA917"/>
    <mergeCell ref="Z916:Z917"/>
    <mergeCell ref="Y916:Y917"/>
    <mergeCell ref="V862:V863"/>
    <mergeCell ref="AC862:AC863"/>
    <mergeCell ref="X888:X889"/>
    <mergeCell ref="AH862:AH863"/>
    <mergeCell ref="BE916:BE917"/>
    <mergeCell ref="CH916:CH917"/>
    <mergeCell ref="CI916:CI917"/>
    <mergeCell ref="AY898:AY899"/>
    <mergeCell ref="AY906:AY907"/>
    <mergeCell ref="BG862:BG863"/>
    <mergeCell ref="BJ862:BJ863"/>
    <mergeCell ref="AP916:AP917"/>
    <mergeCell ref="AG862:AG863"/>
    <mergeCell ref="AJ862:AJ863"/>
    <mergeCell ref="X862:X863"/>
    <mergeCell ref="CG880:CG881"/>
    <mergeCell ref="AW916:AW917"/>
    <mergeCell ref="AQ902:AQ903"/>
    <mergeCell ref="AF902:AF903"/>
    <mergeCell ref="CC876:CC877"/>
    <mergeCell ref="AB902:AB903"/>
    <mergeCell ref="AR916:AR917"/>
    <mergeCell ref="AY880:AY881"/>
    <mergeCell ref="AK862:AK863"/>
    <mergeCell ref="BK862:BK863"/>
    <mergeCell ref="AZ864:AZ865"/>
    <mergeCell ref="AZ870:AZ871"/>
    <mergeCell ref="BD876:BD877"/>
    <mergeCell ref="BB876:BB877"/>
    <mergeCell ref="AX894:AX895"/>
    <mergeCell ref="BL902:BL903"/>
    <mergeCell ref="Z888:Z889"/>
    <mergeCell ref="V888:V889"/>
    <mergeCell ref="AX868:AX869"/>
    <mergeCell ref="AX870:AX871"/>
    <mergeCell ref="AX866:AX867"/>
    <mergeCell ref="AV862:AV863"/>
    <mergeCell ref="AJ888:AJ889"/>
    <mergeCell ref="AA862:AA863"/>
    <mergeCell ref="AT876:AT877"/>
    <mergeCell ref="AL876:AL877"/>
    <mergeCell ref="BH916:BH917"/>
    <mergeCell ref="AZ898:AZ899"/>
    <mergeCell ref="AV902:AV903"/>
    <mergeCell ref="AK902:AK903"/>
    <mergeCell ref="AN888:AN889"/>
    <mergeCell ref="BC876:BC877"/>
    <mergeCell ref="AO876:AO877"/>
    <mergeCell ref="AZ896:AZ897"/>
    <mergeCell ref="AX902:AX903"/>
    <mergeCell ref="AI876:AI877"/>
    <mergeCell ref="AJ876:AJ877"/>
    <mergeCell ref="AY872:AY873"/>
    <mergeCell ref="AX856:AX857"/>
    <mergeCell ref="AY886:AY887"/>
    <mergeCell ref="Z876:Z877"/>
    <mergeCell ref="CJ876:CJ877"/>
    <mergeCell ref="CK876:CK877"/>
    <mergeCell ref="AY856:AY857"/>
    <mergeCell ref="BC862:BC863"/>
    <mergeCell ref="BF876:BF877"/>
    <mergeCell ref="AX852:AX853"/>
    <mergeCell ref="AZ854:AZ855"/>
    <mergeCell ref="U876:U877"/>
    <mergeCell ref="AH902:AH903"/>
    <mergeCell ref="AF876:AF877"/>
    <mergeCell ref="AR876:AR877"/>
    <mergeCell ref="AS876:AS877"/>
    <mergeCell ref="AY916:AY917"/>
    <mergeCell ref="AL888:AL889"/>
    <mergeCell ref="AM876:AM877"/>
    <mergeCell ref="AO902:AO903"/>
    <mergeCell ref="AF888:AF889"/>
    <mergeCell ref="CW888:CW889"/>
    <mergeCell ref="BB888:BB889"/>
    <mergeCell ref="BC888:BC889"/>
    <mergeCell ref="CU876:CU877"/>
    <mergeCell ref="CV876:CV877"/>
    <mergeCell ref="CW876:CW877"/>
    <mergeCell ref="CW862:CW863"/>
    <mergeCell ref="AX860:AX861"/>
    <mergeCell ref="AX888:AX889"/>
    <mergeCell ref="AX858:AX859"/>
    <mergeCell ref="CH852:CH853"/>
    <mergeCell ref="AY860:AY861"/>
    <mergeCell ref="CG904:CG905"/>
    <mergeCell ref="CF906:CF907"/>
    <mergeCell ref="AS916:AS917"/>
    <mergeCell ref="CH876:CH877"/>
    <mergeCell ref="CO862:CO863"/>
    <mergeCell ref="CM862:CM863"/>
    <mergeCell ref="CN862:CN863"/>
    <mergeCell ref="CI876:CI877"/>
    <mergeCell ref="CH914:CH915"/>
    <mergeCell ref="CE916:CE917"/>
    <mergeCell ref="CP876:CP877"/>
    <mergeCell ref="AJ902:AJ903"/>
    <mergeCell ref="AU902:AU903"/>
    <mergeCell ref="BA876:BA877"/>
    <mergeCell ref="V876:V877"/>
    <mergeCell ref="AK876:AK877"/>
    <mergeCell ref="AA876:AA877"/>
    <mergeCell ref="BA902:BA903"/>
    <mergeCell ref="BL916:BL917"/>
    <mergeCell ref="AX854:AX855"/>
    <mergeCell ref="BE902:BE903"/>
    <mergeCell ref="CP902:CP903"/>
    <mergeCell ref="CH902:CH903"/>
    <mergeCell ref="CI902:CI903"/>
    <mergeCell ref="BT916:BT917"/>
    <mergeCell ref="BU888:BU889"/>
    <mergeCell ref="CO916:CO917"/>
    <mergeCell ref="CH878:CH879"/>
    <mergeCell ref="AZ916:AZ917"/>
    <mergeCell ref="BG902:BG903"/>
    <mergeCell ref="BL862:BL863"/>
    <mergeCell ref="CF878:CF879"/>
    <mergeCell ref="BP862:BP863"/>
    <mergeCell ref="U888:U889"/>
    <mergeCell ref="AX886:AX887"/>
    <mergeCell ref="CH886:CH887"/>
    <mergeCell ref="DN886:DN887"/>
    <mergeCell ref="BO888:BO889"/>
    <mergeCell ref="DO884:DO885"/>
    <mergeCell ref="DO878:DO879"/>
    <mergeCell ref="CH870:CH871"/>
    <mergeCell ref="CZ862:CZ863"/>
    <mergeCell ref="DG862:DG863"/>
    <mergeCell ref="DJ862:DJ863"/>
    <mergeCell ref="DA862:DA863"/>
    <mergeCell ref="CT862:CT863"/>
    <mergeCell ref="BR888:BR889"/>
    <mergeCell ref="CJ888:CJ889"/>
    <mergeCell ref="CH888:CH889"/>
    <mergeCell ref="AX918:AX919"/>
    <mergeCell ref="AX922:AX923"/>
    <mergeCell ref="AY922:AY923"/>
    <mergeCell ref="DO912:DO913"/>
    <mergeCell ref="CX916:CX917"/>
    <mergeCell ref="BW916:BW917"/>
    <mergeCell ref="AY890:AY891"/>
    <mergeCell ref="BF888:BF889"/>
    <mergeCell ref="BN888:BN889"/>
    <mergeCell ref="CG884:CG885"/>
    <mergeCell ref="AX872:AX873"/>
    <mergeCell ref="DD888:DD889"/>
    <mergeCell ref="DA916:DA917"/>
    <mergeCell ref="DF876:DF877"/>
    <mergeCell ref="AY862:AY863"/>
    <mergeCell ref="DB888:DB889"/>
    <mergeCell ref="DK876:DK877"/>
    <mergeCell ref="AY866:AY867"/>
    <mergeCell ref="AZ866:AZ867"/>
    <mergeCell ref="BO876:BO877"/>
    <mergeCell ref="AZ862:AZ863"/>
    <mergeCell ref="BD862:BD863"/>
    <mergeCell ref="CA876:CA877"/>
    <mergeCell ref="CQ862:CQ863"/>
    <mergeCell ref="AY874:AY875"/>
    <mergeCell ref="BI876:BI877"/>
    <mergeCell ref="BH862:BH863"/>
    <mergeCell ref="BI862:BI863"/>
    <mergeCell ref="BS862:BS863"/>
    <mergeCell ref="CC862:CC863"/>
    <mergeCell ref="CE862:CE863"/>
    <mergeCell ref="CF862:CF863"/>
    <mergeCell ref="BO862:BO863"/>
    <mergeCell ref="CG882:CG883"/>
    <mergeCell ref="CF882:CF883"/>
    <mergeCell ref="CT876:CT877"/>
    <mergeCell ref="DJ876:DJ877"/>
    <mergeCell ref="DO898:DO899"/>
    <mergeCell ref="CK862:CK863"/>
    <mergeCell ref="CG872:CG873"/>
    <mergeCell ref="CH872:CH873"/>
    <mergeCell ref="BL888:BL889"/>
    <mergeCell ref="AZ874:AZ875"/>
    <mergeCell ref="BZ862:BZ863"/>
    <mergeCell ref="BY862:BY863"/>
    <mergeCell ref="BT876:BT877"/>
    <mergeCell ref="BP876:BP877"/>
    <mergeCell ref="BQ876:BQ877"/>
    <mergeCell ref="BT862:BT863"/>
    <mergeCell ref="CF868:CF869"/>
    <mergeCell ref="CR888:CR889"/>
    <mergeCell ref="BY888:BY889"/>
    <mergeCell ref="CE888:CE889"/>
    <mergeCell ref="DN882:DN883"/>
    <mergeCell ref="DG888:DG889"/>
    <mergeCell ref="DK888:DK889"/>
    <mergeCell ref="BR916:BR917"/>
    <mergeCell ref="BP916:BP917"/>
    <mergeCell ref="BQ916:BQ917"/>
    <mergeCell ref="BW902:BW903"/>
    <mergeCell ref="CB916:CB917"/>
    <mergeCell ref="BO916:BO917"/>
    <mergeCell ref="CB902:CB903"/>
    <mergeCell ref="BY902:BY903"/>
    <mergeCell ref="BU916:BU917"/>
    <mergeCell ref="DN898:DN899"/>
    <mergeCell ref="BJ902:BJ903"/>
    <mergeCell ref="BK902:BK903"/>
    <mergeCell ref="BM902:BM903"/>
    <mergeCell ref="CY916:CY917"/>
    <mergeCell ref="BG888:BG889"/>
    <mergeCell ref="CH882:CH883"/>
    <mergeCell ref="CF902:CF903"/>
    <mergeCell ref="BR902:BR903"/>
    <mergeCell ref="BX902:BX903"/>
    <mergeCell ref="BV902:BV903"/>
    <mergeCell ref="CV930:CV931"/>
    <mergeCell ref="CC930:CC931"/>
    <mergeCell ref="CH930:CH931"/>
    <mergeCell ref="CG890:CG891"/>
    <mergeCell ref="CG900:CG901"/>
    <mergeCell ref="CF896:CF897"/>
    <mergeCell ref="CN916:CN917"/>
    <mergeCell ref="CR916:CR917"/>
    <mergeCell ref="CG912:CG913"/>
    <mergeCell ref="BZ930:BZ931"/>
    <mergeCell ref="BX930:BX931"/>
    <mergeCell ref="CF898:CF899"/>
    <mergeCell ref="BR930:BR931"/>
    <mergeCell ref="CQ888:CQ889"/>
    <mergeCell ref="DF902:DF903"/>
    <mergeCell ref="DN916:DN917"/>
    <mergeCell ref="CV916:CV917"/>
    <mergeCell ref="DG902:DG903"/>
    <mergeCell ref="CD888:CD889"/>
    <mergeCell ref="CC888:CC889"/>
    <mergeCell ref="BX888:BX889"/>
    <mergeCell ref="CF888:CF889"/>
    <mergeCell ref="CM902:CM903"/>
    <mergeCell ref="CV902:CV903"/>
    <mergeCell ref="CS902:CS903"/>
    <mergeCell ref="CT902:CT903"/>
    <mergeCell ref="DN914:DN915"/>
    <mergeCell ref="CG906:CG907"/>
    <mergeCell ref="CL902:CL903"/>
    <mergeCell ref="CR902:CR903"/>
    <mergeCell ref="CU902:CU903"/>
    <mergeCell ref="DJ916:DJ917"/>
    <mergeCell ref="CD930:CD931"/>
    <mergeCell ref="CF894:CF895"/>
    <mergeCell ref="CF890:CF891"/>
    <mergeCell ref="CF912:CF913"/>
    <mergeCell ref="CG908:CG909"/>
    <mergeCell ref="DN910:DN911"/>
    <mergeCell ref="DO918:DO919"/>
    <mergeCell ref="DO902:DO903"/>
    <mergeCell ref="BI930:BI931"/>
    <mergeCell ref="AY936:AY937"/>
    <mergeCell ref="BA944:BA945"/>
    <mergeCell ref="CG914:CG915"/>
    <mergeCell ref="BG930:BG931"/>
    <mergeCell ref="CH912:CH913"/>
    <mergeCell ref="BS902:BS903"/>
    <mergeCell ref="CQ916:CQ917"/>
    <mergeCell ref="BB902:BB903"/>
    <mergeCell ref="BY916:BY917"/>
    <mergeCell ref="CA916:CA917"/>
    <mergeCell ref="AZ908:AZ909"/>
    <mergeCell ref="BZ916:BZ917"/>
    <mergeCell ref="AZ922:AZ923"/>
    <mergeCell ref="CH900:CH901"/>
    <mergeCell ref="CZ902:CZ903"/>
    <mergeCell ref="DN906:DN907"/>
    <mergeCell ref="CF920:CF921"/>
    <mergeCell ref="BU930:BU931"/>
    <mergeCell ref="AY924:AY925"/>
    <mergeCell ref="AY926:AY927"/>
    <mergeCell ref="AY902:AY903"/>
    <mergeCell ref="BH930:BH931"/>
    <mergeCell ref="AZ936:AZ937"/>
    <mergeCell ref="AY918:AY919"/>
    <mergeCell ref="AZ910:AZ911"/>
    <mergeCell ref="DN902:DN903"/>
    <mergeCell ref="DO904:DO905"/>
    <mergeCell ref="DG916:DG917"/>
    <mergeCell ref="DO906:DO907"/>
    <mergeCell ref="DA902:DA903"/>
    <mergeCell ref="CK902:CK903"/>
    <mergeCell ref="CD902:CD903"/>
    <mergeCell ref="CC902:CC903"/>
    <mergeCell ref="CX930:CX931"/>
    <mergeCell ref="DL930:DL931"/>
    <mergeCell ref="DN940:DN941"/>
    <mergeCell ref="CF926:CF927"/>
    <mergeCell ref="DN924:DN925"/>
    <mergeCell ref="CH924:CH925"/>
    <mergeCell ref="CF942:CF943"/>
    <mergeCell ref="CX902:CX903"/>
    <mergeCell ref="DN918:DN919"/>
    <mergeCell ref="DH916:DH917"/>
    <mergeCell ref="DI902:DI903"/>
    <mergeCell ref="DM902:DM903"/>
    <mergeCell ref="CH906:CH907"/>
    <mergeCell ref="DH902:DH903"/>
    <mergeCell ref="DJ902:DJ903"/>
    <mergeCell ref="DB916:DB917"/>
    <mergeCell ref="CF922:CF923"/>
    <mergeCell ref="DN912:DN913"/>
    <mergeCell ref="CL916:CL917"/>
    <mergeCell ref="CD916:CD917"/>
    <mergeCell ref="CH904:CH905"/>
    <mergeCell ref="CH908:CH909"/>
    <mergeCell ref="CJ930:CJ931"/>
    <mergeCell ref="CJ902:CJ903"/>
    <mergeCell ref="CP916:CP917"/>
    <mergeCell ref="CE902:CE903"/>
    <mergeCell ref="BS916:BS917"/>
    <mergeCell ref="BU902:BU903"/>
    <mergeCell ref="CA930:CA931"/>
    <mergeCell ref="BD944:BD945"/>
    <mergeCell ref="CH934:CH935"/>
    <mergeCell ref="BT888:BT889"/>
    <mergeCell ref="CB888:CB889"/>
    <mergeCell ref="BZ888:BZ889"/>
    <mergeCell ref="CA888:CA889"/>
    <mergeCell ref="BC930:BC931"/>
    <mergeCell ref="BF986:BF987"/>
    <mergeCell ref="BG986:BG987"/>
    <mergeCell ref="BH986:BH987"/>
    <mergeCell ref="AZ980:AZ981"/>
    <mergeCell ref="BC986:BC987"/>
    <mergeCell ref="BK958:BK959"/>
    <mergeCell ref="AZ928:AZ929"/>
    <mergeCell ref="AZ918:AZ919"/>
    <mergeCell ref="BX944:BX945"/>
    <mergeCell ref="AZ982:AZ983"/>
    <mergeCell ref="BZ902:BZ903"/>
    <mergeCell ref="BN902:BN903"/>
    <mergeCell ref="BN930:BN931"/>
    <mergeCell ref="BB970:BB971"/>
    <mergeCell ref="AZ970:AZ971"/>
    <mergeCell ref="CB958:CB959"/>
    <mergeCell ref="BP944:BP945"/>
    <mergeCell ref="BG958:BG959"/>
    <mergeCell ref="BH958:BH959"/>
    <mergeCell ref="AZ954:AZ955"/>
    <mergeCell ref="BL984:BL985"/>
    <mergeCell ref="BD958:BD959"/>
    <mergeCell ref="BN984:BN985"/>
    <mergeCell ref="BF902:BF903"/>
    <mergeCell ref="CC984:CC985"/>
    <mergeCell ref="BZ984:BZ985"/>
    <mergeCell ref="BZ958:BZ959"/>
    <mergeCell ref="BY958:BY959"/>
    <mergeCell ref="BZ986:BZ987"/>
    <mergeCell ref="BX984:BX985"/>
    <mergeCell ref="BY984:BY985"/>
    <mergeCell ref="BX970:BX971"/>
    <mergeCell ref="BW984:BW985"/>
    <mergeCell ref="CE984:CE985"/>
    <mergeCell ref="BW958:BW959"/>
    <mergeCell ref="CD970:CD971"/>
    <mergeCell ref="CD958:CD959"/>
    <mergeCell ref="BX958:BX959"/>
    <mergeCell ref="CF904:CF905"/>
    <mergeCell ref="CG928:CG929"/>
    <mergeCell ref="BP970:BP971"/>
    <mergeCell ref="CO888:CO889"/>
    <mergeCell ref="BJ888:BJ889"/>
    <mergeCell ref="BY986:BY987"/>
    <mergeCell ref="BW986:BW987"/>
    <mergeCell ref="BO984:BO985"/>
    <mergeCell ref="BP986:BP987"/>
    <mergeCell ref="BQ986:BQ987"/>
    <mergeCell ref="CA986:CA987"/>
    <mergeCell ref="AZ966:AZ967"/>
    <mergeCell ref="BL970:BL971"/>
    <mergeCell ref="BM986:BM987"/>
    <mergeCell ref="AS970:AS971"/>
    <mergeCell ref="AR984:AR985"/>
    <mergeCell ref="BH984:BH985"/>
    <mergeCell ref="BC958:BC959"/>
    <mergeCell ref="BZ970:BZ971"/>
    <mergeCell ref="BB916:BB917"/>
    <mergeCell ref="BN916:BN917"/>
    <mergeCell ref="AY914:AY915"/>
    <mergeCell ref="BM916:BM917"/>
    <mergeCell ref="BI916:BI917"/>
    <mergeCell ref="BY944:BY945"/>
    <mergeCell ref="AZ956:AZ957"/>
    <mergeCell ref="AF958:AF959"/>
    <mergeCell ref="AD958:AD959"/>
    <mergeCell ref="BK986:BK987"/>
    <mergeCell ref="BG984:BG985"/>
    <mergeCell ref="BZ944:BZ945"/>
    <mergeCell ref="AX928:AX929"/>
    <mergeCell ref="AV930:AV931"/>
    <mergeCell ref="BX916:BX917"/>
    <mergeCell ref="AX942:AX943"/>
    <mergeCell ref="AZ938:AZ939"/>
    <mergeCell ref="AZ934:AZ935"/>
    <mergeCell ref="AY950:AY951"/>
    <mergeCell ref="AH944:AH945"/>
    <mergeCell ref="AV958:AV959"/>
    <mergeCell ref="BX986:BX987"/>
    <mergeCell ref="BU986:BU987"/>
    <mergeCell ref="BQ970:BQ971"/>
    <mergeCell ref="AY966:AY967"/>
    <mergeCell ref="AX972:AX973"/>
    <mergeCell ref="AX980:AX981"/>
    <mergeCell ref="AZ960:AZ961"/>
    <mergeCell ref="AZ958:AZ959"/>
    <mergeCell ref="AM958:AM959"/>
    <mergeCell ref="AQ958:AQ959"/>
    <mergeCell ref="AX974:AX975"/>
    <mergeCell ref="AH958:AH959"/>
    <mergeCell ref="AX962:AX963"/>
    <mergeCell ref="AK984:AK985"/>
    <mergeCell ref="AJ984:AJ985"/>
    <mergeCell ref="AP984:AP985"/>
    <mergeCell ref="AQ984:AQ985"/>
    <mergeCell ref="BD986:BD987"/>
    <mergeCell ref="AW958:AW959"/>
    <mergeCell ref="AN984:AN985"/>
    <mergeCell ref="AK970:AK971"/>
    <mergeCell ref="AI984:AI985"/>
    <mergeCell ref="BD984:BD985"/>
    <mergeCell ref="AE958:AE959"/>
    <mergeCell ref="BF916:BF917"/>
    <mergeCell ref="BO944:BO945"/>
    <mergeCell ref="BT944:BT945"/>
    <mergeCell ref="BO986:BO987"/>
    <mergeCell ref="BB986:BB987"/>
    <mergeCell ref="BA984:BA985"/>
    <mergeCell ref="BJ984:BJ985"/>
    <mergeCell ref="AZ968:AZ969"/>
    <mergeCell ref="BM984:BM985"/>
    <mergeCell ref="AZ984:AZ985"/>
    <mergeCell ref="BB984:BB985"/>
    <mergeCell ref="BV944:BV945"/>
    <mergeCell ref="AY972:AY973"/>
    <mergeCell ref="AY974:AY975"/>
    <mergeCell ref="AX952:AX953"/>
    <mergeCell ref="AX950:AX951"/>
    <mergeCell ref="AX976:AX977"/>
    <mergeCell ref="T970:T971"/>
    <mergeCell ref="AA984:AA985"/>
    <mergeCell ref="BK984:BK985"/>
    <mergeCell ref="BI970:BI971"/>
    <mergeCell ref="BF984:BF985"/>
    <mergeCell ref="BE984:BE985"/>
    <mergeCell ref="BT986:BT987"/>
    <mergeCell ref="BU984:BU985"/>
    <mergeCell ref="BR986:BR987"/>
    <mergeCell ref="BS986:BS987"/>
    <mergeCell ref="BQ984:BQ985"/>
    <mergeCell ref="BS984:BS985"/>
    <mergeCell ref="BR984:BR985"/>
    <mergeCell ref="BP984:BP985"/>
    <mergeCell ref="BM958:BM959"/>
    <mergeCell ref="BV984:BV985"/>
    <mergeCell ref="BN986:BN987"/>
    <mergeCell ref="BV958:BV959"/>
    <mergeCell ref="BN958:BN959"/>
    <mergeCell ref="BO970:BO971"/>
    <mergeCell ref="T984:T985"/>
    <mergeCell ref="AE970:AE971"/>
    <mergeCell ref="U970:U971"/>
    <mergeCell ref="AJ970:AJ971"/>
    <mergeCell ref="AN970:AN971"/>
    <mergeCell ref="AV984:AV985"/>
    <mergeCell ref="AL986:AL987"/>
    <mergeCell ref="AX984:AX985"/>
    <mergeCell ref="AW984:AW985"/>
    <mergeCell ref="BL958:BL959"/>
    <mergeCell ref="BO958:BO959"/>
    <mergeCell ref="BT958:BT959"/>
    <mergeCell ref="AY960:AY961"/>
    <mergeCell ref="BQ958:BQ959"/>
    <mergeCell ref="BR958:BR959"/>
    <mergeCell ref="W958:W959"/>
    <mergeCell ref="AB958:AB959"/>
    <mergeCell ref="Y958:Y959"/>
    <mergeCell ref="AA958:AA959"/>
    <mergeCell ref="AY964:AY965"/>
    <mergeCell ref="AX982:AX983"/>
    <mergeCell ref="AD986:AD987"/>
    <mergeCell ref="AE986:AE987"/>
    <mergeCell ref="AF986:AF987"/>
    <mergeCell ref="AG986:AG987"/>
    <mergeCell ref="Y944:Y945"/>
    <mergeCell ref="AZ988:AZ989"/>
    <mergeCell ref="BD970:BD971"/>
    <mergeCell ref="AX978:AX979"/>
    <mergeCell ref="AX1016:AX1017"/>
    <mergeCell ref="P984:P985"/>
    <mergeCell ref="O984:O985"/>
    <mergeCell ref="AI958:AI959"/>
    <mergeCell ref="AL984:AL985"/>
    <mergeCell ref="BA970:BA971"/>
    <mergeCell ref="AH970:AH971"/>
    <mergeCell ref="AI970:AI971"/>
    <mergeCell ref="AY978:AY979"/>
    <mergeCell ref="AZ976:AZ977"/>
    <mergeCell ref="AX968:AX969"/>
    <mergeCell ref="AY982:AY983"/>
    <mergeCell ref="AM970:AM971"/>
    <mergeCell ref="AZ972:AZ973"/>
    <mergeCell ref="BC970:BC971"/>
    <mergeCell ref="AQ986:AQ987"/>
    <mergeCell ref="BI986:BI987"/>
    <mergeCell ref="AU984:AU985"/>
    <mergeCell ref="AT984:AT985"/>
    <mergeCell ref="BL986:BL987"/>
    <mergeCell ref="BJ986:BJ987"/>
    <mergeCell ref="AX958:AX959"/>
    <mergeCell ref="AX960:AX961"/>
    <mergeCell ref="AY968:AY969"/>
    <mergeCell ref="AZ964:AZ965"/>
    <mergeCell ref="AW970:AW971"/>
    <mergeCell ref="AS984:AS985"/>
    <mergeCell ref="AP986:AP987"/>
    <mergeCell ref="P1012:P1013"/>
    <mergeCell ref="Q1012:Q1013"/>
    <mergeCell ref="AN1012:AN1013"/>
    <mergeCell ref="AD1012:AD1013"/>
    <mergeCell ref="AE1012:AE1013"/>
    <mergeCell ref="AV1012:AV1013"/>
    <mergeCell ref="AX1000:AX1001"/>
    <mergeCell ref="R968:R969"/>
    <mergeCell ref="AY976:AY977"/>
    <mergeCell ref="S958:S959"/>
    <mergeCell ref="AT970:AT971"/>
    <mergeCell ref="V958:V959"/>
    <mergeCell ref="T958:T959"/>
    <mergeCell ref="AZ1004:AZ1005"/>
    <mergeCell ref="AX1002:AX1003"/>
    <mergeCell ref="AX964:AX965"/>
    <mergeCell ref="AZ974:AZ975"/>
    <mergeCell ref="BC984:BC985"/>
    <mergeCell ref="AN958:AN959"/>
    <mergeCell ref="AQ970:AQ971"/>
    <mergeCell ref="AR970:AR971"/>
    <mergeCell ref="BI984:BI985"/>
    <mergeCell ref="AZ986:AZ987"/>
    <mergeCell ref="BA986:BA987"/>
    <mergeCell ref="BI958:BI959"/>
    <mergeCell ref="BE970:BE971"/>
    <mergeCell ref="S964:S965"/>
    <mergeCell ref="BJ958:BJ959"/>
    <mergeCell ref="BE986:BE987"/>
    <mergeCell ref="S974:S975"/>
    <mergeCell ref="S980:S981"/>
    <mergeCell ref="AO984:AO985"/>
    <mergeCell ref="AZ978:AZ979"/>
    <mergeCell ref="AX970:AX971"/>
    <mergeCell ref="AY980:AY981"/>
    <mergeCell ref="Z970:Z971"/>
    <mergeCell ref="Z984:Z985"/>
    <mergeCell ref="V984:V985"/>
    <mergeCell ref="W984:W985"/>
    <mergeCell ref="O1022:O1023"/>
    <mergeCell ref="AM986:AM987"/>
    <mergeCell ref="AA986:AA987"/>
    <mergeCell ref="AB986:AB987"/>
    <mergeCell ref="Z1012:Z1013"/>
    <mergeCell ref="R970:R971"/>
    <mergeCell ref="R974:R975"/>
    <mergeCell ref="R978:R979"/>
    <mergeCell ref="R976:R977"/>
    <mergeCell ref="R982:R983"/>
    <mergeCell ref="R980:R981"/>
    <mergeCell ref="AG1012:AG1013"/>
    <mergeCell ref="O1002:O1003"/>
    <mergeCell ref="O1006:O1007"/>
    <mergeCell ref="R1006:R1007"/>
    <mergeCell ref="AI986:AI987"/>
    <mergeCell ref="AK986:AK987"/>
    <mergeCell ref="AT1000:AT1001"/>
    <mergeCell ref="AC1000:AC1001"/>
    <mergeCell ref="AO986:AO987"/>
    <mergeCell ref="V1000:V1001"/>
    <mergeCell ref="AF970:AF971"/>
    <mergeCell ref="AG970:AG971"/>
    <mergeCell ref="AO970:AO971"/>
    <mergeCell ref="S978:S979"/>
    <mergeCell ref="AG984:AG985"/>
    <mergeCell ref="V970:V971"/>
    <mergeCell ref="W970:W971"/>
    <mergeCell ref="R996:R997"/>
    <mergeCell ref="S996:S997"/>
    <mergeCell ref="V1012:V1013"/>
    <mergeCell ref="T1000:T1001"/>
    <mergeCell ref="Y1012:Y1013"/>
    <mergeCell ref="S970:S971"/>
    <mergeCell ref="Y970:Y971"/>
    <mergeCell ref="X986:X987"/>
    <mergeCell ref="Y986:Y987"/>
    <mergeCell ref="Z986:Z987"/>
    <mergeCell ref="AF984:AF985"/>
    <mergeCell ref="AH984:AH985"/>
    <mergeCell ref="S1000:S1001"/>
    <mergeCell ref="AJ1012:AJ1013"/>
    <mergeCell ref="AR1012:AR1013"/>
    <mergeCell ref="X1000:X1001"/>
    <mergeCell ref="AL1012:AL1013"/>
    <mergeCell ref="AF1012:AF1013"/>
    <mergeCell ref="S1004:S1005"/>
    <mergeCell ref="X970:X971"/>
    <mergeCell ref="AH986:AH987"/>
    <mergeCell ref="S986:S987"/>
    <mergeCell ref="S998:S999"/>
    <mergeCell ref="R988:R989"/>
    <mergeCell ref="AS986:AS987"/>
    <mergeCell ref="R986:R987"/>
    <mergeCell ref="AE1000:AE1001"/>
    <mergeCell ref="AF1000:AF1001"/>
    <mergeCell ref="AP970:AP971"/>
    <mergeCell ref="AM984:AM985"/>
    <mergeCell ref="AZ998:AZ999"/>
    <mergeCell ref="BM1000:BM1001"/>
    <mergeCell ref="BC1012:BC1013"/>
    <mergeCell ref="AX1052:AX1053"/>
    <mergeCell ref="BA1012:BA1013"/>
    <mergeCell ref="BI1012:BI1013"/>
    <mergeCell ref="CF1012:CF1013"/>
    <mergeCell ref="AX1038:AX1039"/>
    <mergeCell ref="AY1038:AY1039"/>
    <mergeCell ref="AZ1038:AZ1039"/>
    <mergeCell ref="BA1040:BA1041"/>
    <mergeCell ref="CG1050:CG1051"/>
    <mergeCell ref="BN1054:BN1055"/>
    <mergeCell ref="BX1054:BX1055"/>
    <mergeCell ref="CG1020:CG1021"/>
    <mergeCell ref="CG1026:CG1027"/>
    <mergeCell ref="CG1018:CG1019"/>
    <mergeCell ref="CG1016:CG1017"/>
    <mergeCell ref="BY1000:BY1001"/>
    <mergeCell ref="BX1000:BX1001"/>
    <mergeCell ref="CC1000:CC1001"/>
    <mergeCell ref="CF1066:CF1067"/>
    <mergeCell ref="BX1068:BX1069"/>
    <mergeCell ref="CC1068:CC1069"/>
    <mergeCell ref="BA1054:BA1055"/>
    <mergeCell ref="BN1068:BN1069"/>
    <mergeCell ref="BM1068:BM1069"/>
    <mergeCell ref="CG1064:CG1065"/>
    <mergeCell ref="CD986:CD987"/>
    <mergeCell ref="CD984:CD985"/>
    <mergeCell ref="CE986:CE987"/>
    <mergeCell ref="AX1024:AX1025"/>
    <mergeCell ref="BO1068:BO1069"/>
    <mergeCell ref="CE1068:CE1069"/>
    <mergeCell ref="BF1054:BF1055"/>
    <mergeCell ref="CG1066:CG1067"/>
    <mergeCell ref="BU1068:BU1069"/>
    <mergeCell ref="AX1068:AX1069"/>
    <mergeCell ref="BZ1068:BZ1069"/>
    <mergeCell ref="CF1064:CF1065"/>
    <mergeCell ref="CG1068:CG1069"/>
    <mergeCell ref="AX996:AX997"/>
    <mergeCell ref="AX992:AX993"/>
    <mergeCell ref="AX990:AX991"/>
    <mergeCell ref="AX998:AX999"/>
    <mergeCell ref="AX988:AX989"/>
    <mergeCell ref="AZ996:AZ997"/>
    <mergeCell ref="CC986:CC987"/>
    <mergeCell ref="CA984:CA985"/>
    <mergeCell ref="AY984:AY985"/>
    <mergeCell ref="BT984:BT985"/>
    <mergeCell ref="AZ994:AZ995"/>
    <mergeCell ref="CB984:CB985"/>
    <mergeCell ref="BV986:BV987"/>
    <mergeCell ref="CB986:CB987"/>
    <mergeCell ref="AZ1010:AZ1011"/>
    <mergeCell ref="AZ1008:AZ1009"/>
    <mergeCell ref="BK1012:BK1013"/>
    <mergeCell ref="BU1000:BU1001"/>
    <mergeCell ref="BW1000:BW1001"/>
    <mergeCell ref="CF1000:CF1001"/>
    <mergeCell ref="AY1010:AY1011"/>
    <mergeCell ref="AZ990:AZ991"/>
    <mergeCell ref="AZ992:AZ993"/>
    <mergeCell ref="AZ1002:AZ1003"/>
    <mergeCell ref="AW1012:AW1013"/>
    <mergeCell ref="AZ1054:AZ1055"/>
    <mergeCell ref="AZ1062:AZ1063"/>
    <mergeCell ref="BH1054:BH1055"/>
    <mergeCell ref="CF1056:CF1057"/>
    <mergeCell ref="CF1054:CF1055"/>
    <mergeCell ref="BF1012:BF1013"/>
    <mergeCell ref="BG1012:BG1013"/>
    <mergeCell ref="BU1054:BU1055"/>
    <mergeCell ref="AB970:AB971"/>
    <mergeCell ref="AX1010:AX1011"/>
    <mergeCell ref="R984:R985"/>
    <mergeCell ref="AE984:AE985"/>
    <mergeCell ref="AX1006:AX1007"/>
    <mergeCell ref="AX1004:AX1005"/>
    <mergeCell ref="BT1080:BT1081"/>
    <mergeCell ref="AY1048:AY1049"/>
    <mergeCell ref="AY1046:AY1047"/>
    <mergeCell ref="CF1084:CF1085"/>
    <mergeCell ref="AY1120:AY1121"/>
    <mergeCell ref="BR1106:BR1107"/>
    <mergeCell ref="BP1106:BP1107"/>
    <mergeCell ref="AX1086:AX1087"/>
    <mergeCell ref="AY1086:AY1087"/>
    <mergeCell ref="AZ1086:AZ1087"/>
    <mergeCell ref="AX1106:AX1107"/>
    <mergeCell ref="BJ1080:BJ1081"/>
    <mergeCell ref="AY1114:AY1115"/>
    <mergeCell ref="AZ1100:AZ1101"/>
    <mergeCell ref="AY1082:AY1083"/>
    <mergeCell ref="BC1106:BC1107"/>
    <mergeCell ref="BD1106:BD1107"/>
    <mergeCell ref="BK1120:BK1121"/>
    <mergeCell ref="BT1120:BT1121"/>
    <mergeCell ref="BW1120:BW1121"/>
    <mergeCell ref="BM1080:BM1081"/>
    <mergeCell ref="BX1080:BX1081"/>
    <mergeCell ref="BU1080:BU1081"/>
    <mergeCell ref="BZ1080:BZ1081"/>
    <mergeCell ref="BI1080:BI1081"/>
    <mergeCell ref="BB1120:BB1121"/>
    <mergeCell ref="BC1080:BC1081"/>
    <mergeCell ref="AZ1076:AZ1077"/>
    <mergeCell ref="AX1120:AX1121"/>
    <mergeCell ref="AX1118:AX1119"/>
    <mergeCell ref="AY1118:AY1119"/>
    <mergeCell ref="BA1106:BA1107"/>
    <mergeCell ref="BQ1106:BQ1107"/>
    <mergeCell ref="AX1088:AX1089"/>
    <mergeCell ref="BS1094:BS1095"/>
    <mergeCell ref="BI1094:BI1095"/>
    <mergeCell ref="BW1094:BW1095"/>
    <mergeCell ref="CC1094:CC1095"/>
    <mergeCell ref="BP1094:BP1095"/>
    <mergeCell ref="BQ1094:BQ1095"/>
    <mergeCell ref="BR1094:BR1095"/>
    <mergeCell ref="BY1094:BY1095"/>
    <mergeCell ref="AZ1114:AZ1115"/>
    <mergeCell ref="BD1080:BD1081"/>
    <mergeCell ref="AY1112:AY1113"/>
    <mergeCell ref="AX1102:AX1103"/>
    <mergeCell ref="BV1120:BV1121"/>
    <mergeCell ref="AL1000:AL1001"/>
    <mergeCell ref="BO1012:BO1013"/>
    <mergeCell ref="BL1012:BL1013"/>
    <mergeCell ref="BU1106:BU1107"/>
    <mergeCell ref="CE1106:CE1107"/>
    <mergeCell ref="CD1106:CD1107"/>
    <mergeCell ref="AZ1120:AZ1121"/>
    <mergeCell ref="AY1116:AY1117"/>
    <mergeCell ref="CF1052:CF1053"/>
    <mergeCell ref="BH1120:BH1121"/>
    <mergeCell ref="BE1120:BE1121"/>
    <mergeCell ref="CG1100:CG1101"/>
    <mergeCell ref="CG1102:CG1103"/>
    <mergeCell ref="CG1104:CG1105"/>
    <mergeCell ref="AZ1026:AZ1027"/>
    <mergeCell ref="AY1054:AY1055"/>
    <mergeCell ref="BE1026:BE1027"/>
    <mergeCell ref="AZ1046:AZ1047"/>
    <mergeCell ref="AZ1016:AZ1017"/>
    <mergeCell ref="AY1030:AY1031"/>
    <mergeCell ref="AY1024:AY1025"/>
    <mergeCell ref="AY1018:AY1019"/>
    <mergeCell ref="AZ1012:AZ1013"/>
    <mergeCell ref="AY1022:AY1023"/>
    <mergeCell ref="AY1014:AY1015"/>
    <mergeCell ref="AY1012:AY1013"/>
    <mergeCell ref="CB1040:CB1041"/>
    <mergeCell ref="CC1040:CC1041"/>
    <mergeCell ref="BQ1080:BQ1081"/>
    <mergeCell ref="CD1094:CD1095"/>
    <mergeCell ref="CF1092:CF1093"/>
    <mergeCell ref="AY1066:AY1067"/>
    <mergeCell ref="CG1092:CG1093"/>
    <mergeCell ref="CH1074:CH1075"/>
    <mergeCell ref="BV1068:BV1069"/>
    <mergeCell ref="CH1070:CH1071"/>
    <mergeCell ref="CC1120:CC1121"/>
    <mergeCell ref="AZ1096:AZ1097"/>
    <mergeCell ref="AZ1024:AZ1025"/>
    <mergeCell ref="AZ1022:AZ1023"/>
    <mergeCell ref="CF1088:CF1089"/>
    <mergeCell ref="BG1094:BG1095"/>
    <mergeCell ref="BH1094:BH1095"/>
    <mergeCell ref="AZ1018:AZ1019"/>
    <mergeCell ref="BH1040:BH1041"/>
    <mergeCell ref="AZ1036:AZ1037"/>
    <mergeCell ref="BE1040:BE1041"/>
    <mergeCell ref="AZ1052:AZ1053"/>
    <mergeCell ref="BK1054:BK1055"/>
    <mergeCell ref="BB1054:BB1055"/>
    <mergeCell ref="BA1080:BA1081"/>
    <mergeCell ref="AY1092:AY1093"/>
    <mergeCell ref="AZ1080:AZ1081"/>
    <mergeCell ref="CH1076:CH1077"/>
    <mergeCell ref="CH1020:CH1021"/>
    <mergeCell ref="BI1068:BI1069"/>
    <mergeCell ref="CD1068:CD1069"/>
    <mergeCell ref="CH1024:CH1025"/>
    <mergeCell ref="CG1062:CG1063"/>
    <mergeCell ref="CF1060:CF1061"/>
    <mergeCell ref="BL1068:BL1069"/>
    <mergeCell ref="BT1068:BT1069"/>
    <mergeCell ref="CG1038:CG1039"/>
    <mergeCell ref="CF1080:CF1081"/>
    <mergeCell ref="CG1072:CG1073"/>
    <mergeCell ref="AZ1014:AZ1015"/>
    <mergeCell ref="AY1016:AY1017"/>
    <mergeCell ref="CF1072:CF1073"/>
    <mergeCell ref="BW1106:BW1107"/>
    <mergeCell ref="BN1080:BN1081"/>
    <mergeCell ref="BP1080:BP1081"/>
    <mergeCell ref="BH1000:BH1001"/>
    <mergeCell ref="BS1000:BS1001"/>
    <mergeCell ref="BD1000:BD1001"/>
    <mergeCell ref="BC1000:BC1001"/>
    <mergeCell ref="BG1000:BG1001"/>
    <mergeCell ref="BA1000:BA1001"/>
    <mergeCell ref="BB1000:BB1001"/>
    <mergeCell ref="BE1000:BE1001"/>
    <mergeCell ref="BF1000:BF1001"/>
    <mergeCell ref="BL1000:BL1001"/>
    <mergeCell ref="BK1000:BK1001"/>
    <mergeCell ref="CF1006:CF1007"/>
    <mergeCell ref="BA1068:BA1069"/>
    <mergeCell ref="BP1068:BP1069"/>
    <mergeCell ref="CG1076:CG1077"/>
    <mergeCell ref="BB1080:BB1081"/>
    <mergeCell ref="BD1054:BD1055"/>
    <mergeCell ref="BC1054:BC1055"/>
    <mergeCell ref="BB1068:BB1069"/>
    <mergeCell ref="BC1068:BC1069"/>
    <mergeCell ref="AY1064:AY1065"/>
    <mergeCell ref="AY1058:AY1059"/>
    <mergeCell ref="BT1054:BT1055"/>
    <mergeCell ref="AZ1058:AZ1059"/>
    <mergeCell ref="AY1060:AY1061"/>
    <mergeCell ref="AZ1064:AZ1065"/>
    <mergeCell ref="AZ1072:AZ1073"/>
    <mergeCell ref="CE1080:CE1081"/>
    <mergeCell ref="BO1080:BO1081"/>
    <mergeCell ref="BB1040:BB1041"/>
    <mergeCell ref="AZ1032:AZ1033"/>
    <mergeCell ref="CF1014:CF1015"/>
    <mergeCell ref="CG1014:CG1015"/>
    <mergeCell ref="BE1080:BE1081"/>
    <mergeCell ref="CG1080:CG1081"/>
    <mergeCell ref="CC1080:CC1081"/>
    <mergeCell ref="CB1080:CB1081"/>
    <mergeCell ref="CA1080:CA1081"/>
    <mergeCell ref="BW1080:BW1081"/>
    <mergeCell ref="CD1080:CD1081"/>
    <mergeCell ref="BT1000:BT1001"/>
    <mergeCell ref="CF1008:CF1009"/>
    <mergeCell ref="CF1010:CF1011"/>
    <mergeCell ref="CG1010:CG1011"/>
    <mergeCell ref="CG1004:CG1005"/>
    <mergeCell ref="CG1002:CG1003"/>
    <mergeCell ref="CG1006:CG1007"/>
    <mergeCell ref="CF1002:CF1003"/>
    <mergeCell ref="CF1024:CF1025"/>
    <mergeCell ref="CF1026:CF1027"/>
    <mergeCell ref="CF1020:CF1021"/>
    <mergeCell ref="CF1018:CF1019"/>
    <mergeCell ref="CF1016:CF1017"/>
    <mergeCell ref="BJ1054:BJ1055"/>
    <mergeCell ref="BM1054:BM1055"/>
    <mergeCell ref="BP1054:BP1055"/>
    <mergeCell ref="BG1054:BG1055"/>
    <mergeCell ref="BI1054:BI1055"/>
    <mergeCell ref="BO1054:BO1055"/>
    <mergeCell ref="CH1018:CH1019"/>
    <mergeCell ref="CH1056:CH1057"/>
    <mergeCell ref="BY1054:BY1055"/>
    <mergeCell ref="BM1012:BM1013"/>
    <mergeCell ref="AX1080:AX1081"/>
    <mergeCell ref="AX1074:AX1075"/>
    <mergeCell ref="AX1082:AX1083"/>
    <mergeCell ref="AZ1070:AZ1071"/>
    <mergeCell ref="AZ1078:AZ1079"/>
    <mergeCell ref="AY1062:AY1063"/>
    <mergeCell ref="AZ1020:AZ1021"/>
    <mergeCell ref="AZ1042:AZ1043"/>
    <mergeCell ref="DP1064:DP1065"/>
    <mergeCell ref="DI1068:DI1069"/>
    <mergeCell ref="BS1054:BS1055"/>
    <mergeCell ref="BE1054:BE1055"/>
    <mergeCell ref="BQ1054:BQ1055"/>
    <mergeCell ref="BL1054:BL1055"/>
    <mergeCell ref="CC1054:CC1055"/>
    <mergeCell ref="CD1054:CD1055"/>
    <mergeCell ref="CB1054:CB1055"/>
    <mergeCell ref="CE1054:CE1055"/>
    <mergeCell ref="CF1058:CF1059"/>
    <mergeCell ref="CG1058:CG1059"/>
    <mergeCell ref="BG1040:BG1041"/>
    <mergeCell ref="CW1054:CW1055"/>
    <mergeCell ref="CG1044:CG1045"/>
    <mergeCell ref="CJ1054:CJ1055"/>
    <mergeCell ref="CH1030:CH1031"/>
    <mergeCell ref="CF1070:CF1071"/>
    <mergeCell ref="CG1082:CG1083"/>
    <mergeCell ref="CG1052:CG1053"/>
    <mergeCell ref="CN1068:CN1069"/>
    <mergeCell ref="CP1068:CP1069"/>
    <mergeCell ref="CM1068:CM1069"/>
    <mergeCell ref="CZ1026:CZ1027"/>
    <mergeCell ref="CR1026:CR1027"/>
    <mergeCell ref="DE1026:DE1027"/>
    <mergeCell ref="AY1042:AY1043"/>
    <mergeCell ref="AY1052:AY1053"/>
    <mergeCell ref="AX1072:AX1073"/>
    <mergeCell ref="AY1056:AY1057"/>
    <mergeCell ref="AX1066:AX1067"/>
    <mergeCell ref="AX1070:AX1071"/>
    <mergeCell ref="AX1046:AX1047"/>
    <mergeCell ref="AX1032:AX1033"/>
    <mergeCell ref="AY1020:AY1021"/>
    <mergeCell ref="CG1054:CG1055"/>
    <mergeCell ref="BR1054:BR1055"/>
    <mergeCell ref="CG1056:CG1057"/>
    <mergeCell ref="CB1026:CB1027"/>
    <mergeCell ref="CM1080:CM1081"/>
    <mergeCell ref="CI1080:CI1081"/>
    <mergeCell ref="AY1072:AY1073"/>
    <mergeCell ref="CG1070:CG1071"/>
    <mergeCell ref="BH1080:BH1081"/>
    <mergeCell ref="BR1080:BR1081"/>
    <mergeCell ref="BS1080:BS1081"/>
    <mergeCell ref="BV1080:BV1081"/>
    <mergeCell ref="BK1068:BK1069"/>
    <mergeCell ref="BV1054:BV1055"/>
    <mergeCell ref="BW1054:BW1055"/>
    <mergeCell ref="CH1054:CH1055"/>
    <mergeCell ref="CH1062:CH1063"/>
    <mergeCell ref="CH1058:CH1059"/>
    <mergeCell ref="CH1068:CH1069"/>
    <mergeCell ref="CO1012:CO1013"/>
    <mergeCell ref="CP1012:CP1013"/>
    <mergeCell ref="CQ1012:CQ1013"/>
    <mergeCell ref="CB1012:CB1013"/>
    <mergeCell ref="CI1012:CI1013"/>
    <mergeCell ref="CW1068:CW1069"/>
    <mergeCell ref="DC1054:DC1055"/>
    <mergeCell ref="CA1012:CA1013"/>
    <mergeCell ref="CE1040:CE1041"/>
    <mergeCell ref="CF1040:CF1041"/>
    <mergeCell ref="CF1042:CF1043"/>
    <mergeCell ref="CH1060:CH1061"/>
    <mergeCell ref="BQ1012:BQ1013"/>
    <mergeCell ref="BY1026:BY1027"/>
    <mergeCell ref="BZ1026:BZ1027"/>
    <mergeCell ref="CA1026:CA1027"/>
    <mergeCell ref="CF1050:CF1051"/>
    <mergeCell ref="BX1012:BX1013"/>
    <mergeCell ref="CA1068:CA1069"/>
    <mergeCell ref="CB1068:CB1069"/>
    <mergeCell ref="BR1012:BR1013"/>
    <mergeCell ref="CF1032:CF1033"/>
    <mergeCell ref="CG1032:CG1033"/>
    <mergeCell ref="BV1026:BV1027"/>
    <mergeCell ref="CW1026:CW1027"/>
    <mergeCell ref="CK1026:CK1027"/>
    <mergeCell ref="CL1026:CL1027"/>
    <mergeCell ref="CK1054:CK1055"/>
    <mergeCell ref="CG1022:CG1023"/>
    <mergeCell ref="BZ1054:BZ1055"/>
    <mergeCell ref="CR1054:CR1055"/>
    <mergeCell ref="CU1054:CU1055"/>
    <mergeCell ref="CP1054:CP1055"/>
    <mergeCell ref="CF1068:CF1069"/>
    <mergeCell ref="CN1054:CN1055"/>
    <mergeCell ref="CQ1054:CQ1055"/>
    <mergeCell ref="CM1054:CM1055"/>
    <mergeCell ref="CH1044:CH1045"/>
    <mergeCell ref="BW1068:BW1069"/>
    <mergeCell ref="CA1054:CA1055"/>
    <mergeCell ref="BZ1012:BZ1013"/>
    <mergeCell ref="BY1012:BY1013"/>
    <mergeCell ref="CX1026:CX1027"/>
    <mergeCell ref="DO1028:DO1029"/>
    <mergeCell ref="DN1048:DN1049"/>
    <mergeCell ref="DN1042:DN1043"/>
    <mergeCell ref="DO1042:DO1043"/>
    <mergeCell ref="DN1046:DN1047"/>
    <mergeCell ref="DO1044:DO1045"/>
    <mergeCell ref="DN1024:DN1025"/>
    <mergeCell ref="DN1050:DN1051"/>
    <mergeCell ref="DN1038:DN1039"/>
    <mergeCell ref="DN1014:DN1015"/>
    <mergeCell ref="CH1072:CH1073"/>
    <mergeCell ref="CF1074:CF1075"/>
    <mergeCell ref="CG1074:CG1075"/>
    <mergeCell ref="BY1080:BY1081"/>
    <mergeCell ref="BF1080:BF1081"/>
    <mergeCell ref="AY1078:AY1079"/>
    <mergeCell ref="BD1068:BD1069"/>
    <mergeCell ref="BG1068:BG1069"/>
    <mergeCell ref="BH1068:BH1069"/>
    <mergeCell ref="CU1012:CU1013"/>
    <mergeCell ref="CM1012:CM1013"/>
    <mergeCell ref="BW1012:BW1013"/>
    <mergeCell ref="BH1012:BH1013"/>
    <mergeCell ref="AZ1066:AZ1067"/>
    <mergeCell ref="DE1068:DE1069"/>
    <mergeCell ref="BF1068:BF1069"/>
    <mergeCell ref="CH1078:CH1079"/>
    <mergeCell ref="BE1068:BE1069"/>
    <mergeCell ref="BJ1068:BJ1069"/>
    <mergeCell ref="CH1026:CH1027"/>
    <mergeCell ref="CK1040:CK1041"/>
    <mergeCell ref="CL1040:CL1041"/>
    <mergeCell ref="CM1040:CM1041"/>
    <mergeCell ref="CN1040:CN1041"/>
    <mergeCell ref="CO1040:CO1041"/>
    <mergeCell ref="CP1040:CP1041"/>
    <mergeCell ref="CQ1040:CQ1041"/>
    <mergeCell ref="CL1012:CL1013"/>
    <mergeCell ref="BD1012:BD1013"/>
    <mergeCell ref="BE1012:BE1013"/>
    <mergeCell ref="AZ1060:AZ1061"/>
    <mergeCell ref="DL1054:DL1055"/>
    <mergeCell ref="DM1054:DM1055"/>
    <mergeCell ref="DH1026:DH1027"/>
    <mergeCell ref="DI1026:DI1027"/>
    <mergeCell ref="DA1054:DA1055"/>
    <mergeCell ref="DB1054:DB1055"/>
    <mergeCell ref="CL1068:CL1069"/>
    <mergeCell ref="DB1068:DB1069"/>
    <mergeCell ref="DF1068:DF1069"/>
    <mergeCell ref="CQ1068:CQ1069"/>
    <mergeCell ref="DE1054:DE1055"/>
    <mergeCell ref="DF1054:DF1055"/>
    <mergeCell ref="DH1068:DH1069"/>
    <mergeCell ref="CU1026:CU1027"/>
    <mergeCell ref="CV1026:CV1027"/>
    <mergeCell ref="AZ1056:AZ1057"/>
    <mergeCell ref="CG1060:CG1061"/>
    <mergeCell ref="BQ1068:BQ1069"/>
    <mergeCell ref="AZ1068:AZ1069"/>
    <mergeCell ref="CX1054:CX1055"/>
    <mergeCell ref="BY1068:BY1069"/>
    <mergeCell ref="CH1064:CH1065"/>
    <mergeCell ref="ET1186:ET1187"/>
    <mergeCell ref="DL1094:DL1095"/>
    <mergeCell ref="DY1094:DY1095"/>
    <mergeCell ref="DJ1094:DJ1095"/>
    <mergeCell ref="DA1094:DA1095"/>
    <mergeCell ref="CF1086:CF1087"/>
    <mergeCell ref="CF1082:CF1083"/>
    <mergeCell ref="EB1040:EB1041"/>
    <mergeCell ref="DY1054:DY1055"/>
    <mergeCell ref="EH1054:EH1055"/>
    <mergeCell ref="DN1056:DN1057"/>
    <mergeCell ref="DO1058:DO1059"/>
    <mergeCell ref="DP1054:DP1055"/>
    <mergeCell ref="EC1054:EC1055"/>
    <mergeCell ref="DR1068:DR1069"/>
    <mergeCell ref="DN1068:DN1069"/>
    <mergeCell ref="CG1042:CG1043"/>
    <mergeCell ref="EU1084:EU1085"/>
    <mergeCell ref="CY1094:CY1095"/>
    <mergeCell ref="CS1094:CS1095"/>
    <mergeCell ref="CT1094:CT1095"/>
    <mergeCell ref="CU1094:CU1095"/>
    <mergeCell ref="DN1094:DN1095"/>
    <mergeCell ref="DS1094:DS1095"/>
    <mergeCell ref="EG1094:EG1095"/>
    <mergeCell ref="DN1070:DN1071"/>
    <mergeCell ref="DO1048:DO1049"/>
    <mergeCell ref="CZ1068:CZ1069"/>
    <mergeCell ref="DC1068:DC1069"/>
    <mergeCell ref="DD1068:DD1069"/>
    <mergeCell ref="CH1066:CH1067"/>
    <mergeCell ref="DO1032:DO1033"/>
    <mergeCell ref="DU1012:DU1013"/>
    <mergeCell ref="CG1084:CG1085"/>
    <mergeCell ref="DO1096:DO1097"/>
    <mergeCell ref="DP1096:DP1097"/>
    <mergeCell ref="DP1098:DP1099"/>
    <mergeCell ref="CF1096:CF1097"/>
    <mergeCell ref="CH1080:CH1081"/>
    <mergeCell ref="EK1012:EK1013"/>
    <mergeCell ref="EL1012:EL1013"/>
    <mergeCell ref="CG1108:CG1109"/>
    <mergeCell ref="CG1106:CG1107"/>
    <mergeCell ref="DX1106:DX1107"/>
    <mergeCell ref="CH1144:CH1145"/>
    <mergeCell ref="DN1144:DN1145"/>
    <mergeCell ref="CG1148:CG1149"/>
    <mergeCell ref="CF1136:CF1137"/>
    <mergeCell ref="CF1076:CF1077"/>
    <mergeCell ref="DN1080:DN1081"/>
    <mergeCell ref="DN1076:DN1077"/>
    <mergeCell ref="CU1080:CU1081"/>
    <mergeCell ref="DO1080:DO1081"/>
    <mergeCell ref="CG1098:CG1099"/>
    <mergeCell ref="CF1104:CF1105"/>
    <mergeCell ref="CH1114:CH1115"/>
    <mergeCell ref="CH1116:CH1117"/>
    <mergeCell ref="CG1116:CG1117"/>
    <mergeCell ref="CH1086:CH1087"/>
    <mergeCell ref="DP1078:DP1079"/>
    <mergeCell ref="DP1072:DP1073"/>
    <mergeCell ref="DP1110:DP1111"/>
    <mergeCell ref="ES1112:ES1113"/>
    <mergeCell ref="ES1110:ES1111"/>
    <mergeCell ref="GA1092:GA1093"/>
    <mergeCell ref="FN1094:FN1095"/>
    <mergeCell ref="ET1092:ET1093"/>
    <mergeCell ref="CJ1094:CJ1095"/>
    <mergeCell ref="CL1094:CL1095"/>
    <mergeCell ref="CM1094:CM1095"/>
    <mergeCell ref="CK1094:CK1095"/>
    <mergeCell ref="EB1094:EB1095"/>
    <mergeCell ref="FI1094:FI1095"/>
    <mergeCell ref="FJ1094:FJ1095"/>
    <mergeCell ref="DV1094:DV1095"/>
    <mergeCell ref="DF1080:DF1081"/>
    <mergeCell ref="ET1098:ET1099"/>
    <mergeCell ref="EU1098:EU1099"/>
    <mergeCell ref="DR1080:DR1081"/>
    <mergeCell ref="DS1080:DS1081"/>
    <mergeCell ref="ES1090:ES1091"/>
    <mergeCell ref="EO1094:EO1095"/>
    <mergeCell ref="EP1094:EP1095"/>
    <mergeCell ref="CF1100:CF1101"/>
    <mergeCell ref="EU1072:EU1073"/>
    <mergeCell ref="ES1078:ES1079"/>
    <mergeCell ref="EU1080:EU1081"/>
    <mergeCell ref="ES1080:ES1081"/>
    <mergeCell ref="DO1084:DO1085"/>
    <mergeCell ref="DP1084:DP1085"/>
    <mergeCell ref="ES1084:ES1085"/>
    <mergeCell ref="ET1084:ET1085"/>
    <mergeCell ref="CH1082:CH1083"/>
    <mergeCell ref="DH1094:DH1095"/>
    <mergeCell ref="DP1088:DP1089"/>
    <mergeCell ref="CH1098:CH1099"/>
    <mergeCell ref="DN1082:DN1083"/>
    <mergeCell ref="ET1076:ET1077"/>
    <mergeCell ref="GA1074:GA1075"/>
    <mergeCell ref="DM1080:DM1081"/>
    <mergeCell ref="FB1080:FB1081"/>
    <mergeCell ref="EW1080:EW1081"/>
    <mergeCell ref="EX1080:EX1081"/>
    <mergeCell ref="GA1072:GA1073"/>
    <mergeCell ref="DN1072:DN1073"/>
    <mergeCell ref="DN1074:DN1075"/>
    <mergeCell ref="EU1096:EU1097"/>
    <mergeCell ref="DN1098:DN1099"/>
    <mergeCell ref="EN1094:EN1095"/>
    <mergeCell ref="CF1078:CF1079"/>
    <mergeCell ref="CG1078:CG1079"/>
    <mergeCell ref="ES1192:ES1193"/>
    <mergeCell ref="ES1186:ES1187"/>
    <mergeCell ref="ES1190:ES1191"/>
    <mergeCell ref="EU1180:EU1181"/>
    <mergeCell ref="EY1080:EY1081"/>
    <mergeCell ref="ES1102:ES1103"/>
    <mergeCell ref="EI1080:EI1081"/>
    <mergeCell ref="DN1132:DN1133"/>
    <mergeCell ref="FE1094:FE1095"/>
    <mergeCell ref="FT1162:FT1163"/>
    <mergeCell ref="DN1152:DN1153"/>
    <mergeCell ref="DO1158:DO1159"/>
    <mergeCell ref="DP1158:DP1159"/>
    <mergeCell ref="DO1156:DO1157"/>
    <mergeCell ref="EL1162:EL1163"/>
    <mergeCell ref="EK1150:EK1151"/>
    <mergeCell ref="EL1150:EL1151"/>
    <mergeCell ref="EN1150:EN1151"/>
    <mergeCell ref="EU1162:EU1163"/>
    <mergeCell ref="GA1164:GA1165"/>
    <mergeCell ref="DN1190:DN1191"/>
    <mergeCell ref="DN1192:DN1193"/>
    <mergeCell ref="EF1194:EF1195"/>
    <mergeCell ref="EE1194:EE1195"/>
    <mergeCell ref="EH1194:EH1195"/>
    <mergeCell ref="DV1194:DV1195"/>
    <mergeCell ref="EL1194:EL1195"/>
    <mergeCell ref="EB1194:EB1195"/>
    <mergeCell ref="EC1194:EC1195"/>
    <mergeCell ref="EV1162:EV1163"/>
    <mergeCell ref="CF1102:CF1103"/>
    <mergeCell ref="DP1102:DP1103"/>
    <mergeCell ref="ET1082:ET1083"/>
    <mergeCell ref="DP1086:DP1087"/>
    <mergeCell ref="ES1088:ES1089"/>
    <mergeCell ref="ET1100:ET1101"/>
    <mergeCell ref="EU1100:EU1101"/>
    <mergeCell ref="CH1100:CH1101"/>
    <mergeCell ref="EU1186:EU1187"/>
    <mergeCell ref="EO1194:EO1195"/>
    <mergeCell ref="DP1138:DP1139"/>
    <mergeCell ref="DO1134:DO1135"/>
    <mergeCell ref="EF1134:EF1135"/>
    <mergeCell ref="EG1134:EG1135"/>
    <mergeCell ref="EH1134:EH1135"/>
    <mergeCell ref="DN1124:DN1125"/>
    <mergeCell ref="DN1184:DN1185"/>
    <mergeCell ref="DO1174:DO1175"/>
    <mergeCell ref="DO1172:DO1173"/>
    <mergeCell ref="DN1170:DN1171"/>
    <mergeCell ref="DN1166:DN1167"/>
    <mergeCell ref="DN1186:DN1187"/>
    <mergeCell ref="DP1188:DP1189"/>
    <mergeCell ref="DP1190:DP1191"/>
    <mergeCell ref="DN1138:DN1139"/>
    <mergeCell ref="EU1138:EU1139"/>
    <mergeCell ref="DN1100:DN1101"/>
    <mergeCell ref="DN1104:DN1105"/>
    <mergeCell ref="DN1102:DN1103"/>
    <mergeCell ref="FY1080:FY1081"/>
    <mergeCell ref="FZ1080:FZ1081"/>
    <mergeCell ref="DN1088:DN1089"/>
    <mergeCell ref="DN1090:DN1091"/>
    <mergeCell ref="ET1188:ET1189"/>
    <mergeCell ref="DX1210:DX1211"/>
    <mergeCell ref="DS1210:DS1211"/>
    <mergeCell ref="ED1210:ED1211"/>
    <mergeCell ref="DP1200:DP1201"/>
    <mergeCell ref="DP1176:DP1177"/>
    <mergeCell ref="DO1176:DO1177"/>
    <mergeCell ref="DP1166:DP1167"/>
    <mergeCell ref="EF1178:EF1179"/>
    <mergeCell ref="EF1162:EF1163"/>
    <mergeCell ref="DW1162:DW1163"/>
    <mergeCell ref="DN1154:DN1155"/>
    <mergeCell ref="DP1184:DP1185"/>
    <mergeCell ref="EB1210:EB1211"/>
    <mergeCell ref="DW1210:DW1211"/>
    <mergeCell ref="EV1210:EV1211"/>
    <mergeCell ref="EQ1210:EQ1211"/>
    <mergeCell ref="ES1204:ES1205"/>
    <mergeCell ref="DN1164:DN1165"/>
    <mergeCell ref="DN1176:DN1177"/>
    <mergeCell ref="DP1210:DP1211"/>
    <mergeCell ref="FH1210:FH1211"/>
    <mergeCell ref="FD1210:FD1211"/>
    <mergeCell ref="FG1210:FG1211"/>
    <mergeCell ref="DP1118:DP1119"/>
    <mergeCell ref="EK1134:EK1135"/>
    <mergeCell ref="EL1134:EL1135"/>
    <mergeCell ref="FH1120:FH1121"/>
    <mergeCell ref="DP1136:DP1137"/>
    <mergeCell ref="DS1162:DS1163"/>
    <mergeCell ref="DN1202:DN1203"/>
    <mergeCell ref="DP1198:DP1199"/>
    <mergeCell ref="DO1198:DO1199"/>
    <mergeCell ref="DN1122:DN1123"/>
    <mergeCell ref="ET1204:ET1205"/>
    <mergeCell ref="ES1122:ES1123"/>
    <mergeCell ref="DP1206:DP1207"/>
    <mergeCell ref="DP1196:DP1197"/>
    <mergeCell ref="DQ1210:DQ1211"/>
    <mergeCell ref="FE1194:FE1195"/>
    <mergeCell ref="EV1194:EV1195"/>
    <mergeCell ref="EX1194:EX1195"/>
    <mergeCell ref="ET1196:ET1197"/>
    <mergeCell ref="FD1194:FD1195"/>
    <mergeCell ref="EI1210:EI1211"/>
    <mergeCell ref="EA1210:EA1211"/>
    <mergeCell ref="EH1210:EH1211"/>
    <mergeCell ref="DY1210:DY1211"/>
    <mergeCell ref="EC1210:EC1211"/>
    <mergeCell ref="FF1194:FF1195"/>
    <mergeCell ref="DO1206:DO1207"/>
    <mergeCell ref="EX1210:EX1211"/>
    <mergeCell ref="ET1208:ET1209"/>
    <mergeCell ref="EL1178:EL1179"/>
    <mergeCell ref="DO1204:DO1205"/>
    <mergeCell ref="DR1210:DR1211"/>
    <mergeCell ref="ET1210:ET1211"/>
    <mergeCell ref="EJ1210:EJ1211"/>
    <mergeCell ref="EP1210:EP1211"/>
    <mergeCell ref="EM1210:EM1211"/>
    <mergeCell ref="ER1210:ER1211"/>
    <mergeCell ref="DP1208:DP1209"/>
    <mergeCell ref="DO1180:DO1181"/>
    <mergeCell ref="EB1120:EB1121"/>
    <mergeCell ref="DO1136:DO1137"/>
    <mergeCell ref="GA1104:GA1105"/>
    <mergeCell ref="FU1094:FU1095"/>
    <mergeCell ref="EE1120:EE1121"/>
    <mergeCell ref="DS1120:DS1121"/>
    <mergeCell ref="EV1120:EV1121"/>
    <mergeCell ref="GA1114:GA1115"/>
    <mergeCell ref="EQ1120:EQ1121"/>
    <mergeCell ref="EJ1120:EJ1121"/>
    <mergeCell ref="DP1120:DP1121"/>
    <mergeCell ref="ET1120:ET1121"/>
    <mergeCell ref="DX1150:DX1151"/>
    <mergeCell ref="DT1162:DT1163"/>
    <mergeCell ref="DR1162:DR1163"/>
    <mergeCell ref="ES1182:ES1183"/>
    <mergeCell ref="FO1150:FO1151"/>
    <mergeCell ref="EU1150:EU1151"/>
    <mergeCell ref="ET1056:ET1057"/>
    <mergeCell ref="ET1068:ET1069"/>
    <mergeCell ref="ES1060:ES1061"/>
    <mergeCell ref="ET1016:ET1017"/>
    <mergeCell ref="EU1016:EU1017"/>
    <mergeCell ref="GB1122:GB1123"/>
    <mergeCell ref="GA1128:GA1129"/>
    <mergeCell ref="GA1118:GA1119"/>
    <mergeCell ref="GB1118:GB1119"/>
    <mergeCell ref="FZ1120:FZ1121"/>
    <mergeCell ref="FO1120:FO1121"/>
    <mergeCell ref="EO1134:EO1135"/>
    <mergeCell ref="FS1134:FS1135"/>
    <mergeCell ref="GA1134:GA1135"/>
    <mergeCell ref="DX1162:DX1163"/>
    <mergeCell ref="DY1162:DY1163"/>
    <mergeCell ref="DZ1162:DZ1163"/>
    <mergeCell ref="ER1178:ER1179"/>
    <mergeCell ref="GB1180:GB1181"/>
    <mergeCell ref="EV1134:EV1135"/>
    <mergeCell ref="FV1162:FV1163"/>
    <mergeCell ref="FD1162:FD1163"/>
    <mergeCell ref="ET1018:ET1019"/>
    <mergeCell ref="ET1060:ET1061"/>
    <mergeCell ref="EU1060:EU1061"/>
    <mergeCell ref="GA1122:GA1123"/>
    <mergeCell ref="DQ1080:DQ1081"/>
    <mergeCell ref="EK1080:EK1081"/>
    <mergeCell ref="EL1080:EL1081"/>
    <mergeCell ref="ET1110:ET1111"/>
    <mergeCell ref="ET1096:ET1097"/>
    <mergeCell ref="DP1104:DP1105"/>
    <mergeCell ref="ES1098:ES1099"/>
    <mergeCell ref="DP1100:DP1101"/>
    <mergeCell ref="ES1086:ES1087"/>
    <mergeCell ref="ES1092:ES1093"/>
    <mergeCell ref="EE1106:EE1107"/>
    <mergeCell ref="ED1106:ED1107"/>
    <mergeCell ref="EN1106:EN1107"/>
    <mergeCell ref="ET1032:ET1033"/>
    <mergeCell ref="EU1032:EU1033"/>
    <mergeCell ref="FY1040:FY1041"/>
    <mergeCell ref="FS1068:FS1069"/>
    <mergeCell ref="EB1068:EB1069"/>
    <mergeCell ref="EG1054:EG1055"/>
    <mergeCell ref="EQ1068:EQ1069"/>
    <mergeCell ref="FF1068:FF1069"/>
    <mergeCell ref="ET1064:ET1065"/>
    <mergeCell ref="ET1184:ET1185"/>
    <mergeCell ref="EU1184:EU1185"/>
    <mergeCell ref="EM1162:EM1163"/>
    <mergeCell ref="EK1162:EK1163"/>
    <mergeCell ref="DU1162:DU1163"/>
    <mergeCell ref="EO1162:EO1163"/>
    <mergeCell ref="EP1080:EP1081"/>
    <mergeCell ref="ET1088:ET1089"/>
    <mergeCell ref="EU1088:EU1089"/>
    <mergeCell ref="DP1132:DP1133"/>
    <mergeCell ref="EZ1162:EZ1163"/>
    <mergeCell ref="DO1170:DO1171"/>
    <mergeCell ref="DP1170:DP1171"/>
    <mergeCell ref="ES1176:ES1177"/>
    <mergeCell ref="EK1178:EK1179"/>
    <mergeCell ref="ET1170:ET1171"/>
    <mergeCell ref="EU1170:EU1171"/>
    <mergeCell ref="EU1176:EU1177"/>
    <mergeCell ref="ET1172:ET1173"/>
    <mergeCell ref="DP1180:DP1181"/>
    <mergeCell ref="DO1178:DO1179"/>
    <mergeCell ref="DN1182:DN1183"/>
    <mergeCell ref="DQ1054:DQ1055"/>
    <mergeCell ref="DP1056:DP1057"/>
    <mergeCell ref="EX1054:EX1055"/>
    <mergeCell ref="EZ1054:EZ1055"/>
    <mergeCell ref="EY1094:EY1095"/>
    <mergeCell ref="EZ1094:EZ1095"/>
    <mergeCell ref="DN1106:DN1107"/>
    <mergeCell ref="DO1102:DO1103"/>
    <mergeCell ref="DN1086:DN1087"/>
    <mergeCell ref="DO1086:DO1087"/>
    <mergeCell ref="DN1078:DN1079"/>
    <mergeCell ref="DO1074:DO1075"/>
    <mergeCell ref="DO1072:DO1073"/>
    <mergeCell ref="DR1054:DR1055"/>
    <mergeCell ref="EM1054:EM1055"/>
    <mergeCell ref="ES1064:ES1065"/>
    <mergeCell ref="DV1068:DV1069"/>
    <mergeCell ref="ES1072:ES1073"/>
    <mergeCell ref="ET1072:ET1073"/>
    <mergeCell ref="DP1074:DP1075"/>
    <mergeCell ref="DV1054:DV1055"/>
    <mergeCell ref="EE1054:EE1055"/>
    <mergeCell ref="EO1054:EO1055"/>
    <mergeCell ref="DN1062:DN1063"/>
    <mergeCell ref="DO1066:DO1067"/>
    <mergeCell ref="DN1060:DN1061"/>
    <mergeCell ref="DO1068:DO1069"/>
    <mergeCell ref="DN1064:DN1065"/>
    <mergeCell ref="DX1068:DX1069"/>
    <mergeCell ref="DY1068:DY1069"/>
    <mergeCell ref="DN1058:DN1059"/>
    <mergeCell ref="EU1126:EU1127"/>
    <mergeCell ref="DP1124:DP1125"/>
    <mergeCell ref="DP1128:DP1129"/>
    <mergeCell ref="ET1124:ET1125"/>
    <mergeCell ref="EU1124:EU1125"/>
    <mergeCell ref="EU1122:EU1123"/>
    <mergeCell ref="ES1124:ES1125"/>
    <mergeCell ref="EP1150:EP1151"/>
    <mergeCell ref="DQ1178:DQ1179"/>
    <mergeCell ref="DN1174:DN1175"/>
    <mergeCell ref="GB1034:GB1035"/>
    <mergeCell ref="GB1018:GB1019"/>
    <mergeCell ref="EK1026:EK1027"/>
    <mergeCell ref="ET1040:ET1041"/>
    <mergeCell ref="EU1046:EU1047"/>
    <mergeCell ref="GC1056:GC1057"/>
    <mergeCell ref="GB1050:GB1051"/>
    <mergeCell ref="GC1050:GC1051"/>
    <mergeCell ref="GB1042:GB1043"/>
    <mergeCell ref="FS1054:FS1055"/>
    <mergeCell ref="FR1054:FR1055"/>
    <mergeCell ref="FO1054:FO1055"/>
    <mergeCell ref="EU1020:EU1021"/>
    <mergeCell ref="EU1018:EU1019"/>
    <mergeCell ref="EU1036:EU1037"/>
    <mergeCell ref="ET1036:ET1037"/>
    <mergeCell ref="ET1020:ET1021"/>
    <mergeCell ref="GA1042:GA1043"/>
    <mergeCell ref="EA1040:EA1041"/>
    <mergeCell ref="ET1044:ET1045"/>
    <mergeCell ref="EU1044:EU1045"/>
    <mergeCell ref="GA1070:GA1071"/>
    <mergeCell ref="GA1036:GA1037"/>
    <mergeCell ref="FF1040:FF1041"/>
    <mergeCell ref="EF1040:EF1041"/>
    <mergeCell ref="DP1050:DP1051"/>
    <mergeCell ref="GC1018:GC1019"/>
    <mergeCell ref="GA1022:GA1023"/>
    <mergeCell ref="GA1014:GA1015"/>
    <mergeCell ref="FC1012:FC1013"/>
    <mergeCell ref="EY1068:EY1069"/>
    <mergeCell ref="EZ1068:EZ1069"/>
    <mergeCell ref="FI1054:FI1055"/>
    <mergeCell ref="GA1052:GA1053"/>
    <mergeCell ref="DP1032:DP1033"/>
    <mergeCell ref="DY1026:DY1027"/>
    <mergeCell ref="DZ1026:DZ1027"/>
    <mergeCell ref="FV1012:FV1013"/>
    <mergeCell ref="DV1040:DV1041"/>
    <mergeCell ref="FS1040:FS1041"/>
    <mergeCell ref="EF1054:EF1055"/>
    <mergeCell ref="DZ1040:DZ1041"/>
    <mergeCell ref="ES1050:ES1051"/>
    <mergeCell ref="ES1052:ES1053"/>
    <mergeCell ref="GB1014:GB1015"/>
    <mergeCell ref="ER1026:ER1027"/>
    <mergeCell ref="FT1068:FT1069"/>
    <mergeCell ref="EP1068:EP1069"/>
    <mergeCell ref="FA1068:FA1069"/>
    <mergeCell ref="EM1068:EM1069"/>
    <mergeCell ref="EG1068:EG1069"/>
    <mergeCell ref="GC1024:GC1025"/>
    <mergeCell ref="GA1046:GA1047"/>
    <mergeCell ref="GC1036:GC1037"/>
    <mergeCell ref="DZ1054:DZ1055"/>
    <mergeCell ref="EL1026:EL1027"/>
    <mergeCell ref="ED1012:ED1013"/>
    <mergeCell ref="FE1026:FE1027"/>
    <mergeCell ref="EX1026:EX1027"/>
    <mergeCell ref="FH1026:FH1027"/>
    <mergeCell ref="FI1026:FI1027"/>
    <mergeCell ref="ES1048:ES1049"/>
    <mergeCell ref="GC1044:GC1045"/>
    <mergeCell ref="FX1012:FX1013"/>
    <mergeCell ref="FR1012:FR1013"/>
    <mergeCell ref="FQ1000:FQ1001"/>
    <mergeCell ref="FJ1000:FJ1001"/>
    <mergeCell ref="FL1000:FL1001"/>
    <mergeCell ref="GB1006:GB1007"/>
    <mergeCell ref="EF984:EF985"/>
    <mergeCell ref="DT1000:DT1001"/>
    <mergeCell ref="CP1000:CP1001"/>
    <mergeCell ref="CN984:CN985"/>
    <mergeCell ref="EB986:EB987"/>
    <mergeCell ref="DN996:DN997"/>
    <mergeCell ref="EF1000:EF1001"/>
    <mergeCell ref="DZ1000:DZ1001"/>
    <mergeCell ref="DV1000:DV1001"/>
    <mergeCell ref="DW1000:DW1001"/>
    <mergeCell ref="ES1008:ES1009"/>
    <mergeCell ref="EM986:EM987"/>
    <mergeCell ref="DT986:DT987"/>
    <mergeCell ref="DS986:DS987"/>
    <mergeCell ref="CS986:CS987"/>
    <mergeCell ref="CT986:CT987"/>
    <mergeCell ref="CY986:CY987"/>
    <mergeCell ref="CK986:CK987"/>
    <mergeCell ref="EA984:EA985"/>
    <mergeCell ref="EE986:EE987"/>
    <mergeCell ref="EA986:EA987"/>
    <mergeCell ref="EK986:EK987"/>
    <mergeCell ref="CH1008:CH1009"/>
    <mergeCell ref="CH1006:CH1007"/>
    <mergeCell ref="EB984:EB985"/>
    <mergeCell ref="DO998:DO999"/>
    <mergeCell ref="DU1000:DU1001"/>
    <mergeCell ref="CX984:CX985"/>
    <mergeCell ref="FA1000:FA1001"/>
    <mergeCell ref="CR986:CR987"/>
    <mergeCell ref="DG986:DG987"/>
    <mergeCell ref="CH996:CH997"/>
    <mergeCell ref="CY1012:CY1013"/>
    <mergeCell ref="CH1010:CH1011"/>
    <mergeCell ref="DO994:DO995"/>
    <mergeCell ref="EC986:EC987"/>
    <mergeCell ref="DF986:DF987"/>
    <mergeCell ref="EQ986:EQ987"/>
    <mergeCell ref="ES986:ES987"/>
    <mergeCell ref="CS1000:CS1001"/>
    <mergeCell ref="CX1012:CX1013"/>
    <mergeCell ref="CS1012:CS1013"/>
    <mergeCell ref="CR1012:CR1013"/>
    <mergeCell ref="CJ1012:CJ1013"/>
    <mergeCell ref="CK1012:CK1013"/>
    <mergeCell ref="EL984:EL985"/>
    <mergeCell ref="EO984:EO985"/>
    <mergeCell ref="EQ984:EQ985"/>
    <mergeCell ref="ES998:ES999"/>
    <mergeCell ref="DR984:DR985"/>
    <mergeCell ref="DM1000:DM1001"/>
    <mergeCell ref="FJ986:FJ987"/>
    <mergeCell ref="FP1000:FP1001"/>
    <mergeCell ref="FK1000:FK1001"/>
    <mergeCell ref="GA998:GA999"/>
    <mergeCell ref="DY986:DY987"/>
    <mergeCell ref="CU986:CU987"/>
    <mergeCell ref="DA984:DA985"/>
    <mergeCell ref="DP996:DP997"/>
    <mergeCell ref="FH1012:FH1013"/>
    <mergeCell ref="FA1040:FA1041"/>
    <mergeCell ref="EZ1040:EZ1041"/>
    <mergeCell ref="FQ1040:FQ1041"/>
    <mergeCell ref="ES1058:ES1059"/>
    <mergeCell ref="ES1056:ES1057"/>
    <mergeCell ref="EU1030:EU1031"/>
    <mergeCell ref="ES1054:ES1055"/>
    <mergeCell ref="EM1040:EM1041"/>
    <mergeCell ref="EB1026:EB1027"/>
    <mergeCell ref="DO1024:DO1025"/>
    <mergeCell ref="DP1000:DP1001"/>
    <mergeCell ref="DO996:DO997"/>
    <mergeCell ref="CQ1000:CQ1001"/>
    <mergeCell ref="ES988:ES989"/>
    <mergeCell ref="DP1016:DP1017"/>
    <mergeCell ref="DW1012:DW1013"/>
    <mergeCell ref="DN994:DN995"/>
    <mergeCell ref="DN992:DN993"/>
    <mergeCell ref="EG984:EG985"/>
    <mergeCell ref="EN984:EN985"/>
    <mergeCell ref="EP984:EP985"/>
    <mergeCell ref="CH1002:CH1003"/>
    <mergeCell ref="CT1000:CT1001"/>
    <mergeCell ref="DP1002:DP1003"/>
    <mergeCell ref="DN1002:DN1003"/>
    <mergeCell ref="ES1004:ES1005"/>
    <mergeCell ref="CZ1000:CZ1001"/>
    <mergeCell ref="CW1000:CW1001"/>
    <mergeCell ref="ET998:ET999"/>
    <mergeCell ref="DT1012:DT1013"/>
    <mergeCell ref="CZ986:CZ987"/>
    <mergeCell ref="CQ986:CQ987"/>
    <mergeCell ref="DI1000:DI1001"/>
    <mergeCell ref="CH986:CH987"/>
    <mergeCell ref="ES1036:ES1037"/>
    <mergeCell ref="DP1028:DP1029"/>
    <mergeCell ref="DY1000:DY1001"/>
    <mergeCell ref="EA1000:EA1001"/>
    <mergeCell ref="DM1012:DM1013"/>
    <mergeCell ref="ET1004:ET1005"/>
    <mergeCell ref="EJ1000:EJ1001"/>
    <mergeCell ref="EB1000:EB1001"/>
    <mergeCell ref="DO1008:DO1009"/>
    <mergeCell ref="DP998:DP999"/>
    <mergeCell ref="DF1000:DF1001"/>
    <mergeCell ref="DN1034:DN1035"/>
    <mergeCell ref="DN1032:DN1033"/>
    <mergeCell ref="CT1012:CT1013"/>
    <mergeCell ref="DV1012:DV1013"/>
    <mergeCell ref="DO1020:DO1021"/>
    <mergeCell ref="DP1020:DP1021"/>
    <mergeCell ref="CN986:CN987"/>
    <mergeCell ref="CH1014:CH1015"/>
    <mergeCell ref="EI986:EI987"/>
    <mergeCell ref="EJ986:EJ987"/>
    <mergeCell ref="EN986:EN987"/>
    <mergeCell ref="EO986:EO987"/>
    <mergeCell ref="EP986:EP987"/>
    <mergeCell ref="EH986:EH987"/>
    <mergeCell ref="CI986:CI987"/>
    <mergeCell ref="CO986:CO987"/>
    <mergeCell ref="DN990:DN991"/>
    <mergeCell ref="CH998:CH999"/>
    <mergeCell ref="FL1012:FL1013"/>
    <mergeCell ref="FI1012:FI1013"/>
    <mergeCell ref="EY1026:EY1027"/>
    <mergeCell ref="EU1050:EU1051"/>
    <mergeCell ref="ET1012:ET1013"/>
    <mergeCell ref="EP1000:EP1001"/>
    <mergeCell ref="EN1000:EN1001"/>
    <mergeCell ref="ES1010:ES1011"/>
    <mergeCell ref="DP1024:DP1025"/>
    <mergeCell ref="EC1026:EC1027"/>
    <mergeCell ref="EW1026:EW1027"/>
    <mergeCell ref="FG1040:FG1041"/>
    <mergeCell ref="ET1050:ET1051"/>
    <mergeCell ref="EU1002:EU1003"/>
    <mergeCell ref="EY1000:EY1001"/>
    <mergeCell ref="EZ1000:EZ1001"/>
    <mergeCell ref="FG1000:FG1001"/>
    <mergeCell ref="FH1000:FH1001"/>
    <mergeCell ref="GB1016:GB1017"/>
    <mergeCell ref="DN1010:DN1011"/>
    <mergeCell ref="ES1002:ES1003"/>
    <mergeCell ref="GA990:GA991"/>
    <mergeCell ref="GA988:GA989"/>
    <mergeCell ref="ET994:ET995"/>
    <mergeCell ref="ES992:ES993"/>
    <mergeCell ref="EU996:EU997"/>
    <mergeCell ref="CF1062:CF1063"/>
    <mergeCell ref="DO1062:DO1063"/>
    <mergeCell ref="DS1012:DS1013"/>
    <mergeCell ref="DP1034:DP1035"/>
    <mergeCell ref="DO1034:DO1035"/>
    <mergeCell ref="DT1026:DT1027"/>
    <mergeCell ref="DP1018:DP1019"/>
    <mergeCell ref="DQ1012:DQ1013"/>
    <mergeCell ref="DN1020:DN1021"/>
    <mergeCell ref="DF1012:DF1013"/>
    <mergeCell ref="DE1012:DE1013"/>
    <mergeCell ref="FV1054:FV1055"/>
    <mergeCell ref="FX1054:FX1055"/>
    <mergeCell ref="FW1054:FW1055"/>
    <mergeCell ref="GB1024:GB1025"/>
    <mergeCell ref="GB1058:GB1059"/>
    <mergeCell ref="GA1016:GA1017"/>
    <mergeCell ref="CL1054:CL1055"/>
    <mergeCell ref="CY1054:CY1055"/>
    <mergeCell ref="CZ1054:CZ1055"/>
    <mergeCell ref="DH1054:DH1055"/>
    <mergeCell ref="DJ1054:DJ1055"/>
    <mergeCell ref="DK1054:DK1055"/>
    <mergeCell ref="CL1000:CL1001"/>
    <mergeCell ref="CO1000:CO1001"/>
    <mergeCell ref="CM1000:CM1001"/>
    <mergeCell ref="CX1000:CX1001"/>
    <mergeCell ref="CT1054:CT1055"/>
    <mergeCell ref="CU1000:CU1001"/>
    <mergeCell ref="CV1000:CV1001"/>
    <mergeCell ref="DE1000:DE1001"/>
    <mergeCell ref="DG1000:DG1001"/>
    <mergeCell ref="DH1000:DH1001"/>
    <mergeCell ref="CH1016:CH1017"/>
    <mergeCell ref="CH1028:CH1029"/>
    <mergeCell ref="DR1000:DR1001"/>
    <mergeCell ref="CN1000:CN1001"/>
    <mergeCell ref="DN988:DN989"/>
    <mergeCell ref="CF996:CF997"/>
    <mergeCell ref="CF998:CF999"/>
    <mergeCell ref="DD986:DD987"/>
    <mergeCell ref="DZ986:DZ987"/>
    <mergeCell ref="DZ984:DZ985"/>
    <mergeCell ref="ES1042:ES1043"/>
    <mergeCell ref="DP1042:DP1043"/>
    <mergeCell ref="ES1044:ES1045"/>
    <mergeCell ref="DP1058:DP1059"/>
    <mergeCell ref="DP1046:DP1047"/>
    <mergeCell ref="FE1054:FE1055"/>
    <mergeCell ref="ES1038:ES1039"/>
    <mergeCell ref="EU1014:EU1015"/>
    <mergeCell ref="EE1012:EE1013"/>
    <mergeCell ref="EM1012:EM1013"/>
    <mergeCell ref="EP1012:EP1013"/>
    <mergeCell ref="ES1020:ES1021"/>
    <mergeCell ref="ES1016:ES1017"/>
    <mergeCell ref="EN1012:EN1013"/>
    <mergeCell ref="EO1012:EO1013"/>
    <mergeCell ref="EI1012:EI1013"/>
    <mergeCell ref="EF1012:EF1013"/>
    <mergeCell ref="EU1054:EU1055"/>
    <mergeCell ref="EU1058:EU1059"/>
    <mergeCell ref="EY1012:EY1013"/>
    <mergeCell ref="EV1012:EV1013"/>
    <mergeCell ref="EU1040:EU1041"/>
    <mergeCell ref="EC1000:EC1001"/>
    <mergeCell ref="FD1012:FD1013"/>
    <mergeCell ref="FE1012:FE1013"/>
    <mergeCell ref="FF1012:FF1013"/>
    <mergeCell ref="FG1012:FG1013"/>
    <mergeCell ref="EX1012:EX1013"/>
    <mergeCell ref="DN1000:DN1001"/>
    <mergeCell ref="DO1000:DO1001"/>
    <mergeCell ref="DO988:DO989"/>
    <mergeCell ref="DP988:DP989"/>
    <mergeCell ref="DO990:DO991"/>
    <mergeCell ref="DL1000:DL1001"/>
    <mergeCell ref="EZ1012:EZ1013"/>
    <mergeCell ref="DN998:DN999"/>
    <mergeCell ref="DP990:DP991"/>
    <mergeCell ref="DV986:DV987"/>
    <mergeCell ref="DW986:DW987"/>
    <mergeCell ref="DX986:DX987"/>
    <mergeCell ref="DO992:DO993"/>
    <mergeCell ref="CJ986:CJ987"/>
    <mergeCell ref="CL986:CL987"/>
    <mergeCell ref="DN986:DN987"/>
    <mergeCell ref="CG1040:CG1041"/>
    <mergeCell ref="CI1054:CI1055"/>
    <mergeCell ref="DO1052:DO1053"/>
    <mergeCell ref="DP1052:DP1053"/>
    <mergeCell ref="DP1048:DP1049"/>
    <mergeCell ref="CW1012:CW1013"/>
    <mergeCell ref="DD1012:DD1013"/>
    <mergeCell ref="DH1012:DH1013"/>
    <mergeCell ref="DG1012:DG1013"/>
    <mergeCell ref="CZ1012:CZ1013"/>
    <mergeCell ref="DN1016:DN1017"/>
    <mergeCell ref="CS1054:CS1055"/>
    <mergeCell ref="CF1022:CF1023"/>
    <mergeCell ref="CF1028:CF1029"/>
    <mergeCell ref="CF1030:CF1031"/>
    <mergeCell ref="DO974:DO975"/>
    <mergeCell ref="DP972:DP973"/>
    <mergeCell ref="DN978:DN979"/>
    <mergeCell ref="DP978:DP979"/>
    <mergeCell ref="DN984:DN985"/>
    <mergeCell ref="DO976:DO977"/>
    <mergeCell ref="DW984:DW985"/>
    <mergeCell ref="DO986:DO987"/>
    <mergeCell ref="DO964:DO965"/>
    <mergeCell ref="CG972:CG973"/>
    <mergeCell ref="CG968:CG969"/>
    <mergeCell ref="CU984:CU985"/>
    <mergeCell ref="CQ984:CQ985"/>
    <mergeCell ref="CR984:CR985"/>
    <mergeCell ref="CS984:CS985"/>
    <mergeCell ref="CK1068:CK1069"/>
    <mergeCell ref="EE984:EE985"/>
    <mergeCell ref="ED1000:ED1001"/>
    <mergeCell ref="ED986:ED987"/>
    <mergeCell ref="EC984:EC985"/>
    <mergeCell ref="DZ1012:DZ1013"/>
    <mergeCell ref="DO1036:DO1037"/>
    <mergeCell ref="DR1012:DR1013"/>
    <mergeCell ref="DO1010:DO1011"/>
    <mergeCell ref="DN1008:DN1009"/>
    <mergeCell ref="DP1008:DP1009"/>
    <mergeCell ref="CH1042:CH1043"/>
    <mergeCell ref="CG1012:CG1013"/>
    <mergeCell ref="CK1000:CK1001"/>
    <mergeCell ref="CY1000:CY1001"/>
    <mergeCell ref="DF1026:DF1027"/>
    <mergeCell ref="DJ1012:DJ1013"/>
    <mergeCell ref="DA1012:DA1013"/>
    <mergeCell ref="DG1026:DG1027"/>
    <mergeCell ref="CY1040:CY1041"/>
    <mergeCell ref="DA1040:DA1041"/>
    <mergeCell ref="DB1040:DB1041"/>
    <mergeCell ref="DD1054:DD1055"/>
    <mergeCell ref="CO1054:CO1055"/>
    <mergeCell ref="DN1022:DN1023"/>
    <mergeCell ref="DN1054:DN1055"/>
    <mergeCell ref="CH988:CH989"/>
    <mergeCell ref="CG998:CG999"/>
    <mergeCell ref="DT984:DT985"/>
    <mergeCell ref="DN1030:DN1031"/>
    <mergeCell ref="DO1046:DO1047"/>
    <mergeCell ref="CJ1068:CJ1069"/>
    <mergeCell ref="CI1068:CI1069"/>
    <mergeCell ref="CX1068:CX1069"/>
    <mergeCell ref="DA1068:DA1069"/>
    <mergeCell ref="CV1068:CV1069"/>
    <mergeCell ref="CT1068:CT1069"/>
    <mergeCell ref="CS1068:CS1069"/>
    <mergeCell ref="DG1068:DG1069"/>
    <mergeCell ref="DJ1068:DJ1069"/>
    <mergeCell ref="CU1068:CU1069"/>
    <mergeCell ref="CO1068:CO1069"/>
    <mergeCell ref="CR1068:CR1069"/>
    <mergeCell ref="CG1048:CG1049"/>
    <mergeCell ref="DG1054:DG1055"/>
    <mergeCell ref="DB1026:DB1027"/>
    <mergeCell ref="DP1044:DP1045"/>
    <mergeCell ref="CM1026:CM1027"/>
    <mergeCell ref="CG1030:CG1031"/>
    <mergeCell ref="DY984:DY985"/>
    <mergeCell ref="DU984:DU985"/>
    <mergeCell ref="DY970:DY971"/>
    <mergeCell ref="CV984:CV985"/>
    <mergeCell ref="CH976:CH977"/>
    <mergeCell ref="DN972:DN973"/>
    <mergeCell ref="DO982:DO983"/>
    <mergeCell ref="CF980:CF981"/>
    <mergeCell ref="CF994:CF995"/>
    <mergeCell ref="CG992:CG993"/>
    <mergeCell ref="CG990:CG991"/>
    <mergeCell ref="CG986:CG987"/>
    <mergeCell ref="CG982:CG983"/>
    <mergeCell ref="CG978:CG979"/>
    <mergeCell ref="CR958:CR959"/>
    <mergeCell ref="CY970:CY971"/>
    <mergeCell ref="CZ970:CZ971"/>
    <mergeCell ref="CF990:CF991"/>
    <mergeCell ref="CF992:CF993"/>
    <mergeCell ref="CG984:CG985"/>
    <mergeCell ref="CI970:CI971"/>
    <mergeCell ref="DO984:DO985"/>
    <mergeCell ref="DL970:DL971"/>
    <mergeCell ref="DM970:DM971"/>
    <mergeCell ref="DP986:DP987"/>
    <mergeCell ref="CW986:CW987"/>
    <mergeCell ref="CX986:CX987"/>
    <mergeCell ref="DI986:DI987"/>
    <mergeCell ref="DM984:DM985"/>
    <mergeCell ref="DP974:DP975"/>
    <mergeCell ref="DP980:DP981"/>
    <mergeCell ref="DQ984:DQ985"/>
    <mergeCell ref="CF962:CF963"/>
    <mergeCell ref="CH966:CH967"/>
    <mergeCell ref="CG964:CG965"/>
    <mergeCell ref="CF958:CF959"/>
    <mergeCell ref="CM984:CM985"/>
    <mergeCell ref="CK984:CK985"/>
    <mergeCell ref="CJ970:CJ971"/>
    <mergeCell ref="DE970:DE971"/>
    <mergeCell ref="DP960:DP961"/>
    <mergeCell ref="DE986:DE987"/>
    <mergeCell ref="DB986:DB987"/>
    <mergeCell ref="DC986:DC987"/>
    <mergeCell ref="DO972:DO973"/>
    <mergeCell ref="DF970:DF971"/>
    <mergeCell ref="DN976:DN977"/>
    <mergeCell ref="CH990:CH991"/>
    <mergeCell ref="DG958:DG959"/>
    <mergeCell ref="CH992:CH993"/>
    <mergeCell ref="DG984:DG985"/>
    <mergeCell ref="DD984:DD985"/>
    <mergeCell ref="CW984:CW985"/>
    <mergeCell ref="DO978:DO979"/>
    <mergeCell ref="DO980:DO981"/>
    <mergeCell ref="CH972:CH973"/>
    <mergeCell ref="CO970:CO971"/>
    <mergeCell ref="DN964:DN965"/>
    <mergeCell ref="DP992:DP993"/>
    <mergeCell ref="CG994:CG995"/>
    <mergeCell ref="CH980:CH981"/>
    <mergeCell ref="DK986:DK987"/>
    <mergeCell ref="DL986:DL987"/>
    <mergeCell ref="DM986:DM987"/>
    <mergeCell ref="CG996:CG997"/>
    <mergeCell ref="CH994:CH995"/>
    <mergeCell ref="CP986:CP987"/>
    <mergeCell ref="CU958:CU959"/>
    <mergeCell ref="CM970:CM971"/>
    <mergeCell ref="CF974:CF975"/>
    <mergeCell ref="CF972:CF973"/>
    <mergeCell ref="CF960:CF961"/>
    <mergeCell ref="CH968:CH969"/>
    <mergeCell ref="CX970:CX971"/>
    <mergeCell ref="CT970:CT971"/>
    <mergeCell ref="CL958:CL959"/>
    <mergeCell ref="CW958:CW959"/>
    <mergeCell ref="CQ958:CQ959"/>
    <mergeCell ref="DI970:DI971"/>
    <mergeCell ref="DN968:DN969"/>
    <mergeCell ref="DQ958:DQ959"/>
    <mergeCell ref="DN966:DN967"/>
    <mergeCell ref="DO966:DO967"/>
    <mergeCell ref="DP966:DP967"/>
    <mergeCell ref="DO968:DO969"/>
    <mergeCell ref="DO962:DO963"/>
    <mergeCell ref="DP968:DP969"/>
    <mergeCell ref="DQ944:DQ945"/>
    <mergeCell ref="DP952:DP953"/>
    <mergeCell ref="DO940:DO941"/>
    <mergeCell ref="DP954:DP955"/>
    <mergeCell ref="DO970:DO971"/>
    <mergeCell ref="DJ970:DJ971"/>
    <mergeCell ref="CI984:CI985"/>
    <mergeCell ref="CG948:CG949"/>
    <mergeCell ref="CH948:CH949"/>
    <mergeCell ref="CP970:CP971"/>
    <mergeCell ref="CF968:CF969"/>
    <mergeCell ref="CG966:CG967"/>
    <mergeCell ref="CG976:CG977"/>
    <mergeCell ref="CT958:CT959"/>
    <mergeCell ref="CN970:CN971"/>
    <mergeCell ref="CW944:CW945"/>
    <mergeCell ref="CX958:CX959"/>
    <mergeCell ref="CG950:CG951"/>
    <mergeCell ref="CF948:CF949"/>
    <mergeCell ref="CH942:CH943"/>
    <mergeCell ref="DK944:DK945"/>
    <mergeCell ref="CG988:CG989"/>
    <mergeCell ref="CH974:CH975"/>
    <mergeCell ref="DP970:DP971"/>
    <mergeCell ref="DQ970:DQ971"/>
    <mergeCell ref="DP984:DP985"/>
    <mergeCell ref="CF986:CF987"/>
    <mergeCell ref="CH984:CH985"/>
    <mergeCell ref="DP982:DP983"/>
    <mergeCell ref="CF984:CF985"/>
    <mergeCell ref="DQ986:DQ987"/>
    <mergeCell ref="DC970:DC971"/>
    <mergeCell ref="CM986:CM987"/>
    <mergeCell ref="DO950:DO951"/>
    <mergeCell ref="CH952:CH953"/>
    <mergeCell ref="DJ986:DJ987"/>
    <mergeCell ref="CF976:CF977"/>
    <mergeCell ref="DN980:DN981"/>
    <mergeCell ref="CF988:CF989"/>
    <mergeCell ref="CO984:CO985"/>
    <mergeCell ref="DP994:DP995"/>
    <mergeCell ref="EA970:EA971"/>
    <mergeCell ref="DX958:DX959"/>
    <mergeCell ref="DP964:DP965"/>
    <mergeCell ref="DZ958:DZ959"/>
    <mergeCell ref="DY958:DY959"/>
    <mergeCell ref="DP958:DP959"/>
    <mergeCell ref="DH984:DH985"/>
    <mergeCell ref="DK984:DK985"/>
    <mergeCell ref="DB984:DB985"/>
    <mergeCell ref="CF978:CF979"/>
    <mergeCell ref="DX984:DX985"/>
    <mergeCell ref="DR970:DR971"/>
    <mergeCell ref="DA986:DA987"/>
    <mergeCell ref="DH986:DH987"/>
    <mergeCell ref="CK970:CK971"/>
    <mergeCell ref="CL970:CL971"/>
    <mergeCell ref="DK970:DK971"/>
    <mergeCell ref="CQ970:CQ971"/>
    <mergeCell ref="DF984:DF985"/>
    <mergeCell ref="DE984:DE985"/>
    <mergeCell ref="DO958:DO959"/>
    <mergeCell ref="CH982:CH983"/>
    <mergeCell ref="DA970:DA971"/>
    <mergeCell ref="CJ984:CJ985"/>
    <mergeCell ref="CF982:CF983"/>
    <mergeCell ref="DJ984:DJ985"/>
    <mergeCell ref="DI984:DI985"/>
    <mergeCell ref="DP976:DP977"/>
    <mergeCell ref="CL984:CL985"/>
    <mergeCell ref="DL984:DL985"/>
    <mergeCell ref="CS970:CS971"/>
    <mergeCell ref="DN974:DN975"/>
    <mergeCell ref="DG970:DG971"/>
    <mergeCell ref="CV970:CV971"/>
    <mergeCell ref="CT984:CT985"/>
    <mergeCell ref="CP984:CP985"/>
    <mergeCell ref="CY984:CY985"/>
    <mergeCell ref="CG974:CG975"/>
    <mergeCell ref="DV958:DV959"/>
    <mergeCell ref="CH978:CH979"/>
    <mergeCell ref="CG962:CG963"/>
    <mergeCell ref="CV986:CV987"/>
    <mergeCell ref="DU958:DU959"/>
    <mergeCell ref="DW958:DW959"/>
    <mergeCell ref="DS958:DS959"/>
    <mergeCell ref="DT958:DT959"/>
    <mergeCell ref="DR958:DR959"/>
    <mergeCell ref="CF970:CF971"/>
    <mergeCell ref="DO960:DO961"/>
    <mergeCell ref="DJ958:DJ959"/>
    <mergeCell ref="DE958:DE959"/>
    <mergeCell ref="DF958:DF959"/>
    <mergeCell ref="CP958:CP959"/>
    <mergeCell ref="DW970:DW971"/>
    <mergeCell ref="DZ970:DZ971"/>
    <mergeCell ref="DU970:DU971"/>
    <mergeCell ref="DV970:DV971"/>
    <mergeCell ref="DT970:DT971"/>
    <mergeCell ref="DX970:DX971"/>
    <mergeCell ref="DS970:DS971"/>
    <mergeCell ref="DS984:DS985"/>
    <mergeCell ref="DV984:DV985"/>
    <mergeCell ref="DR986:DR987"/>
    <mergeCell ref="DU986:DU987"/>
    <mergeCell ref="DW944:DW945"/>
    <mergeCell ref="CG956:CG957"/>
    <mergeCell ref="CO958:CO959"/>
    <mergeCell ref="DI958:DI959"/>
    <mergeCell ref="CZ984:CZ985"/>
    <mergeCell ref="DC984:DC985"/>
    <mergeCell ref="DD970:DD971"/>
    <mergeCell ref="DN982:DN983"/>
    <mergeCell ref="CG970:CG971"/>
    <mergeCell ref="CG980:CG981"/>
    <mergeCell ref="CG926:CG927"/>
    <mergeCell ref="DN944:DN945"/>
    <mergeCell ref="CF932:CF933"/>
    <mergeCell ref="CG938:CG939"/>
    <mergeCell ref="CG958:CG959"/>
    <mergeCell ref="CI930:CI931"/>
    <mergeCell ref="DN958:DN959"/>
    <mergeCell ref="CF964:CF965"/>
    <mergeCell ref="DN960:DN961"/>
    <mergeCell ref="CG960:CG961"/>
    <mergeCell ref="DO928:DO929"/>
    <mergeCell ref="DN956:DN957"/>
    <mergeCell ref="CU970:CU971"/>
    <mergeCell ref="CR970:CR971"/>
    <mergeCell ref="DP956:DP957"/>
    <mergeCell ref="DO956:DO957"/>
    <mergeCell ref="CH970:CH971"/>
    <mergeCell ref="DD958:DD959"/>
    <mergeCell ref="DB958:DB959"/>
    <mergeCell ref="DC958:DC959"/>
    <mergeCell ref="CW970:CW971"/>
    <mergeCell ref="CH962:CH963"/>
    <mergeCell ref="CH960:CH961"/>
    <mergeCell ref="CH940:CH941"/>
    <mergeCell ref="DP930:DP931"/>
    <mergeCell ref="DJ930:DJ931"/>
    <mergeCell ref="DM930:DM931"/>
    <mergeCell ref="DK930:DK931"/>
    <mergeCell ref="DG944:DG945"/>
    <mergeCell ref="CW930:CW931"/>
    <mergeCell ref="CH950:CH951"/>
    <mergeCell ref="DO930:DO931"/>
    <mergeCell ref="DN962:DN963"/>
    <mergeCell ref="DO954:DO955"/>
    <mergeCell ref="DO942:DO943"/>
    <mergeCell ref="CP930:CP931"/>
    <mergeCell ref="DD944:DD945"/>
    <mergeCell ref="DN934:DN935"/>
    <mergeCell ref="DK958:DK959"/>
    <mergeCell ref="DL958:DL959"/>
    <mergeCell ref="DM958:DM959"/>
    <mergeCell ref="DO946:DO947"/>
    <mergeCell ref="DO948:DO949"/>
    <mergeCell ref="DN954:DN955"/>
    <mergeCell ref="DH970:DH971"/>
    <mergeCell ref="CH964:CH965"/>
    <mergeCell ref="CQ944:CQ945"/>
    <mergeCell ref="DN970:DN971"/>
    <mergeCell ref="DI944:DI945"/>
    <mergeCell ref="DP946:DP947"/>
    <mergeCell ref="DP962:DP963"/>
    <mergeCell ref="DB970:DB971"/>
    <mergeCell ref="DF944:DF945"/>
    <mergeCell ref="DE944:DE945"/>
    <mergeCell ref="DH888:DH889"/>
    <mergeCell ref="CN888:CN889"/>
    <mergeCell ref="DO914:DO915"/>
    <mergeCell ref="DK902:DK903"/>
    <mergeCell ref="DO924:DO925"/>
    <mergeCell ref="DO900:DO901"/>
    <mergeCell ref="DN890:DN891"/>
    <mergeCell ref="DO896:DO897"/>
    <mergeCell ref="DM888:DM889"/>
    <mergeCell ref="DA930:DA931"/>
    <mergeCell ref="CN930:CN931"/>
    <mergeCell ref="DE888:DE889"/>
    <mergeCell ref="DN930:DN931"/>
    <mergeCell ref="DE902:DE903"/>
    <mergeCell ref="DI916:DI917"/>
    <mergeCell ref="DN908:DN909"/>
    <mergeCell ref="DL902:DL903"/>
    <mergeCell ref="DB902:DB903"/>
    <mergeCell ref="DO938:DO939"/>
    <mergeCell ref="DO952:DO953"/>
    <mergeCell ref="DP904:DP905"/>
    <mergeCell ref="DD930:DD931"/>
    <mergeCell ref="DG930:DG931"/>
    <mergeCell ref="DA958:DA959"/>
    <mergeCell ref="CZ958:CZ959"/>
    <mergeCell ref="DN942:DN943"/>
    <mergeCell ref="DH958:DH959"/>
    <mergeCell ref="DF930:DF931"/>
    <mergeCell ref="CY930:CY931"/>
    <mergeCell ref="DO908:DO909"/>
    <mergeCell ref="DN900:DN901"/>
    <mergeCell ref="DO916:DO917"/>
    <mergeCell ref="DN904:DN905"/>
    <mergeCell ref="CN902:CN903"/>
    <mergeCell ref="DC888:DC889"/>
    <mergeCell ref="CX888:CX889"/>
    <mergeCell ref="DP924:DP925"/>
    <mergeCell ref="CT944:CT945"/>
    <mergeCell ref="DO932:DO933"/>
    <mergeCell ref="DO936:DO937"/>
    <mergeCell ref="CT930:CT931"/>
    <mergeCell ref="DI930:DI931"/>
    <mergeCell ref="DN952:DN953"/>
    <mergeCell ref="CY944:CY945"/>
    <mergeCell ref="CZ944:CZ945"/>
    <mergeCell ref="CX944:CX945"/>
    <mergeCell ref="CV944:CV945"/>
    <mergeCell ref="DP948:DP949"/>
    <mergeCell ref="DB944:DB945"/>
    <mergeCell ref="CS958:CS959"/>
    <mergeCell ref="CU944:CU945"/>
    <mergeCell ref="DN948:DN949"/>
    <mergeCell ref="DA944:DA945"/>
    <mergeCell ref="DH944:DH945"/>
    <mergeCell ref="DJ944:DJ945"/>
    <mergeCell ref="CY888:CY889"/>
    <mergeCell ref="DN892:DN893"/>
    <mergeCell ref="CV888:CV889"/>
    <mergeCell ref="CR930:CR931"/>
    <mergeCell ref="CS930:CS931"/>
    <mergeCell ref="CU930:CU931"/>
    <mergeCell ref="CR944:CR945"/>
    <mergeCell ref="DO888:DO889"/>
    <mergeCell ref="DO922:DO923"/>
    <mergeCell ref="DP892:DP893"/>
    <mergeCell ref="CS916:CS917"/>
    <mergeCell ref="CM930:CM931"/>
    <mergeCell ref="DP894:DP895"/>
    <mergeCell ref="CK916:CK917"/>
    <mergeCell ref="CM944:CM945"/>
    <mergeCell ref="CJ944:CJ945"/>
    <mergeCell ref="CI944:CI945"/>
    <mergeCell ref="CG952:CG953"/>
    <mergeCell ref="CG944:CG945"/>
    <mergeCell ref="CL944:CL945"/>
    <mergeCell ref="CH944:CH945"/>
    <mergeCell ref="CH946:CH947"/>
    <mergeCell ref="CF936:CF937"/>
    <mergeCell ref="CU888:CU889"/>
    <mergeCell ref="CG898:CG899"/>
    <mergeCell ref="CH898:CH899"/>
    <mergeCell ref="CG902:CG903"/>
    <mergeCell ref="CH890:CH891"/>
    <mergeCell ref="CF914:CF915"/>
    <mergeCell ref="CG920:CG921"/>
    <mergeCell ref="CF924:CF925"/>
    <mergeCell ref="CJ958:CJ959"/>
    <mergeCell ref="DO890:DO891"/>
    <mergeCell ref="DJ888:DJ889"/>
    <mergeCell ref="CH896:CH897"/>
    <mergeCell ref="CS888:CS889"/>
    <mergeCell ref="CT888:CT889"/>
    <mergeCell ref="CG910:CG911"/>
    <mergeCell ref="CH894:CH895"/>
    <mergeCell ref="CG896:CG897"/>
    <mergeCell ref="CH892:CH893"/>
    <mergeCell ref="CF938:CF939"/>
    <mergeCell ref="CG930:CG931"/>
    <mergeCell ref="DN896:DN897"/>
    <mergeCell ref="DP896:DP897"/>
    <mergeCell ref="DP900:DP901"/>
    <mergeCell ref="DO910:DO911"/>
    <mergeCell ref="DN946:DN947"/>
    <mergeCell ref="DN950:DN951"/>
    <mergeCell ref="CQ930:CQ931"/>
    <mergeCell ref="CU916:CU917"/>
    <mergeCell ref="DD916:DD917"/>
    <mergeCell ref="CY958:CY959"/>
    <mergeCell ref="CO944:CO945"/>
    <mergeCell ref="CN944:CN945"/>
    <mergeCell ref="CN958:CN959"/>
    <mergeCell ref="CJ916:CJ917"/>
    <mergeCell ref="CT916:CT917"/>
    <mergeCell ref="CM916:CM917"/>
    <mergeCell ref="CL930:CL931"/>
    <mergeCell ref="CH932:CH933"/>
    <mergeCell ref="CG932:CG933"/>
    <mergeCell ref="CH936:CH937"/>
    <mergeCell ref="CH938:CH939"/>
    <mergeCell ref="DO934:DO935"/>
    <mergeCell ref="CM958:CM959"/>
    <mergeCell ref="DP944:DP945"/>
    <mergeCell ref="CH958:CH959"/>
    <mergeCell ref="DN932:DN933"/>
    <mergeCell ref="CZ916:CZ917"/>
    <mergeCell ref="DN936:DN937"/>
    <mergeCell ref="DL944:DL945"/>
    <mergeCell ref="DN938:DN939"/>
    <mergeCell ref="DL916:DL917"/>
    <mergeCell ref="DC916:DC917"/>
    <mergeCell ref="DF916:DF917"/>
    <mergeCell ref="CF952:CF953"/>
    <mergeCell ref="CV958:CV959"/>
    <mergeCell ref="CI958:CI959"/>
    <mergeCell ref="CH926:CH927"/>
    <mergeCell ref="CF930:CF931"/>
    <mergeCell ref="CF928:CF929"/>
    <mergeCell ref="CH928:CH929"/>
    <mergeCell ref="DC902:DC903"/>
    <mergeCell ref="DD902:DD903"/>
    <mergeCell ref="CO902:CO903"/>
    <mergeCell ref="CQ902:CQ903"/>
    <mergeCell ref="CG918:CG919"/>
    <mergeCell ref="CF944:CF945"/>
    <mergeCell ref="CK944:CK945"/>
    <mergeCell ref="CF946:CF947"/>
    <mergeCell ref="CG946:CG947"/>
    <mergeCell ref="CF950:CF951"/>
    <mergeCell ref="CH954:CH955"/>
    <mergeCell ref="CG942:CG943"/>
    <mergeCell ref="CG940:CG941"/>
    <mergeCell ref="DP922:DP923"/>
    <mergeCell ref="DN922:DN923"/>
    <mergeCell ref="CO930:CO931"/>
    <mergeCell ref="CH918:CH919"/>
    <mergeCell ref="CH920:CH921"/>
    <mergeCell ref="CG922:CG923"/>
    <mergeCell ref="DP912:DP913"/>
    <mergeCell ref="CP944:CP945"/>
    <mergeCell ref="DN926:DN927"/>
    <mergeCell ref="DK916:DK917"/>
    <mergeCell ref="DO926:DO927"/>
    <mergeCell ref="DC930:DC931"/>
    <mergeCell ref="CZ930:CZ931"/>
    <mergeCell ref="DP934:DP935"/>
    <mergeCell ref="DN920:DN921"/>
    <mergeCell ref="DO920:DO921"/>
    <mergeCell ref="DH930:DH931"/>
    <mergeCell ref="CW916:CW917"/>
    <mergeCell ref="DP918:DP919"/>
    <mergeCell ref="DM944:DM945"/>
    <mergeCell ref="CY902:CY903"/>
    <mergeCell ref="CW902:CW903"/>
    <mergeCell ref="DP910:DP911"/>
    <mergeCell ref="CS944:CS945"/>
    <mergeCell ref="DN928:DN929"/>
    <mergeCell ref="CG924:CG925"/>
    <mergeCell ref="DP902:DP903"/>
    <mergeCell ref="CG916:CG917"/>
    <mergeCell ref="CH910:CH911"/>
    <mergeCell ref="DP920:DP921"/>
    <mergeCell ref="DP926:DP927"/>
    <mergeCell ref="CK958:CK959"/>
    <mergeCell ref="DC944:DC945"/>
    <mergeCell ref="CH922:CH923"/>
    <mergeCell ref="CH956:CH957"/>
    <mergeCell ref="DB930:DB931"/>
    <mergeCell ref="DO944:DO945"/>
    <mergeCell ref="DE916:DE917"/>
    <mergeCell ref="DM916:DM917"/>
    <mergeCell ref="DE930:DE931"/>
    <mergeCell ref="CK930:CK931"/>
    <mergeCell ref="BR970:BR971"/>
    <mergeCell ref="BK970:BK971"/>
    <mergeCell ref="BY970:BY971"/>
    <mergeCell ref="CF934:CF935"/>
    <mergeCell ref="BD902:BD903"/>
    <mergeCell ref="BJ916:BJ917"/>
    <mergeCell ref="BS930:BS931"/>
    <mergeCell ref="BV888:BV889"/>
    <mergeCell ref="CA902:CA903"/>
    <mergeCell ref="BA916:BA917"/>
    <mergeCell ref="BH888:BH889"/>
    <mergeCell ref="BG916:BG917"/>
    <mergeCell ref="BE930:BE931"/>
    <mergeCell ref="BE944:BE945"/>
    <mergeCell ref="CF918:CF919"/>
    <mergeCell ref="CE958:CE959"/>
    <mergeCell ref="BM944:BM945"/>
    <mergeCell ref="CC916:CC917"/>
    <mergeCell ref="BM930:BM931"/>
    <mergeCell ref="BT902:BT903"/>
    <mergeCell ref="AZ930:AZ931"/>
    <mergeCell ref="BB930:BB931"/>
    <mergeCell ref="BO902:BO903"/>
    <mergeCell ref="BQ902:BQ903"/>
    <mergeCell ref="BY930:BY931"/>
    <mergeCell ref="BP888:BP889"/>
    <mergeCell ref="BP902:BP903"/>
    <mergeCell ref="BP930:BP931"/>
    <mergeCell ref="BK916:BK917"/>
    <mergeCell ref="CF916:CF917"/>
    <mergeCell ref="BS958:BS959"/>
    <mergeCell ref="BS944:BS945"/>
    <mergeCell ref="BS970:BS971"/>
    <mergeCell ref="BU958:BU959"/>
    <mergeCell ref="AZ950:AZ951"/>
    <mergeCell ref="BW970:BW971"/>
    <mergeCell ref="AZ962:AZ963"/>
    <mergeCell ref="CF954:CF955"/>
    <mergeCell ref="BF970:BF971"/>
    <mergeCell ref="BG970:BG971"/>
    <mergeCell ref="BH970:BH971"/>
    <mergeCell ref="BF958:BF959"/>
    <mergeCell ref="BM970:BM971"/>
    <mergeCell ref="CF956:CF957"/>
    <mergeCell ref="BJ970:BJ971"/>
    <mergeCell ref="AZ920:AZ921"/>
    <mergeCell ref="AZ926:AZ927"/>
    <mergeCell ref="CB970:CB971"/>
    <mergeCell ref="BM888:BM889"/>
    <mergeCell ref="CD944:CD945"/>
    <mergeCell ref="CA958:CA959"/>
    <mergeCell ref="CF892:CF893"/>
    <mergeCell ref="BA958:BA959"/>
    <mergeCell ref="CE930:CE931"/>
    <mergeCell ref="BV970:BV971"/>
    <mergeCell ref="BQ944:BQ945"/>
    <mergeCell ref="CA970:CA971"/>
    <mergeCell ref="BL930:BL931"/>
    <mergeCell ref="BJ930:BJ931"/>
    <mergeCell ref="CE970:CE971"/>
    <mergeCell ref="CF900:CF901"/>
    <mergeCell ref="CF966:CF967"/>
    <mergeCell ref="BP958:BP959"/>
    <mergeCell ref="BN970:BN971"/>
    <mergeCell ref="CH880:CH881"/>
    <mergeCell ref="CG832:CG833"/>
    <mergeCell ref="CH832:CH833"/>
    <mergeCell ref="AY816:AY817"/>
    <mergeCell ref="AY812:AY813"/>
    <mergeCell ref="CF808:CF809"/>
    <mergeCell ref="BC944:BC945"/>
    <mergeCell ref="BF944:BF945"/>
    <mergeCell ref="BR944:BR945"/>
    <mergeCell ref="AY852:AY853"/>
    <mergeCell ref="AY854:AY855"/>
    <mergeCell ref="AZ860:AZ861"/>
    <mergeCell ref="AZ890:AZ891"/>
    <mergeCell ref="BR862:BR863"/>
    <mergeCell ref="BB862:BB863"/>
    <mergeCell ref="BA862:BA863"/>
    <mergeCell ref="CF880:CF881"/>
    <mergeCell ref="AZ952:AZ953"/>
    <mergeCell ref="BD888:BD889"/>
    <mergeCell ref="BE888:BE889"/>
    <mergeCell ref="AZ942:AZ943"/>
    <mergeCell ref="BA930:BA931"/>
    <mergeCell ref="BN944:BN945"/>
    <mergeCell ref="AY940:AY941"/>
    <mergeCell ref="AY932:AY933"/>
    <mergeCell ref="AX936:AX937"/>
    <mergeCell ref="AQ930:AQ931"/>
    <mergeCell ref="CA944:CA945"/>
    <mergeCell ref="AR850:AR851"/>
    <mergeCell ref="AZ944:AZ945"/>
    <mergeCell ref="AZ948:AZ949"/>
    <mergeCell ref="BK888:BK889"/>
    <mergeCell ref="AX906:AX907"/>
    <mergeCell ref="AX908:AX909"/>
    <mergeCell ref="AT850:AT851"/>
    <mergeCell ref="CF876:CF877"/>
    <mergeCell ref="AZ940:AZ941"/>
    <mergeCell ref="AY942:AY943"/>
    <mergeCell ref="BD916:BD917"/>
    <mergeCell ref="AY912:AY913"/>
    <mergeCell ref="BI902:BI903"/>
    <mergeCell ref="BW944:BW945"/>
    <mergeCell ref="AT930:AT931"/>
    <mergeCell ref="AX924:AX925"/>
    <mergeCell ref="BI944:BI945"/>
    <mergeCell ref="AU888:AU889"/>
    <mergeCell ref="AR902:AR903"/>
    <mergeCell ref="AZ912:AZ913"/>
    <mergeCell ref="BC902:BC903"/>
    <mergeCell ref="AZ858:AZ859"/>
    <mergeCell ref="CF908:CF909"/>
    <mergeCell ref="AZ906:AZ907"/>
    <mergeCell ref="CF940:CF941"/>
    <mergeCell ref="AY946:AY947"/>
    <mergeCell ref="BK944:BK945"/>
    <mergeCell ref="BB944:BB945"/>
    <mergeCell ref="AY944:AY945"/>
    <mergeCell ref="BG944:BG945"/>
    <mergeCell ref="BS850:BS851"/>
    <mergeCell ref="CG860:CG861"/>
    <mergeCell ref="BV862:BV863"/>
    <mergeCell ref="BR876:BR877"/>
    <mergeCell ref="AX900:AX901"/>
    <mergeCell ref="AX904:AX905"/>
    <mergeCell ref="AQ766:AQ767"/>
    <mergeCell ref="AS764:AS765"/>
    <mergeCell ref="BO764:BO765"/>
    <mergeCell ref="BR766:BR767"/>
    <mergeCell ref="BO782:BO783"/>
    <mergeCell ref="BV764:BV765"/>
    <mergeCell ref="AY772:AY773"/>
    <mergeCell ref="AX778:AX779"/>
    <mergeCell ref="BH944:BH945"/>
    <mergeCell ref="BJ944:BJ945"/>
    <mergeCell ref="AX848:AX849"/>
    <mergeCell ref="AX840:AX841"/>
    <mergeCell ref="AX842:AX843"/>
    <mergeCell ref="AZ844:AZ845"/>
    <mergeCell ref="BH796:BH797"/>
    <mergeCell ref="BW796:BW797"/>
    <mergeCell ref="BN796:BN797"/>
    <mergeCell ref="AY790:AY791"/>
    <mergeCell ref="AZ774:AZ775"/>
    <mergeCell ref="BN876:BN877"/>
    <mergeCell ref="CC944:CC945"/>
    <mergeCell ref="BL944:BL945"/>
    <mergeCell ref="BM862:BM863"/>
    <mergeCell ref="CA862:CA863"/>
    <mergeCell ref="CB944:CB945"/>
    <mergeCell ref="BA888:BA889"/>
    <mergeCell ref="BI888:BI889"/>
    <mergeCell ref="BW888:BW889"/>
    <mergeCell ref="AZ902:AZ903"/>
    <mergeCell ref="CF910:CF911"/>
    <mergeCell ref="AY892:AY893"/>
    <mergeCell ref="AY904:AY905"/>
    <mergeCell ref="AY878:AY879"/>
    <mergeCell ref="BJ876:BJ877"/>
    <mergeCell ref="BL876:BL877"/>
    <mergeCell ref="BE876:BE877"/>
    <mergeCell ref="BM876:BM877"/>
    <mergeCell ref="CE944:CE945"/>
    <mergeCell ref="AR930:AR931"/>
    <mergeCell ref="AX920:AX921"/>
    <mergeCell ref="AW930:AW931"/>
    <mergeCell ref="AX898:AX899"/>
    <mergeCell ref="AX896:AX897"/>
    <mergeCell ref="AY900:AY901"/>
    <mergeCell ref="AX892:AX893"/>
    <mergeCell ref="AW888:AW889"/>
    <mergeCell ref="AV850:AV851"/>
    <mergeCell ref="AV876:AV877"/>
    <mergeCell ref="AY802:AY803"/>
    <mergeCell ref="BU822:BU823"/>
    <mergeCell ref="BT850:BT851"/>
    <mergeCell ref="BI764:BI765"/>
    <mergeCell ref="AT822:AT823"/>
    <mergeCell ref="AY848:AY849"/>
    <mergeCell ref="AY818:AY819"/>
    <mergeCell ref="AZ818:AZ819"/>
    <mergeCell ref="AZ816:AZ817"/>
    <mergeCell ref="AZ814:AZ815"/>
    <mergeCell ref="BV782:BV783"/>
    <mergeCell ref="AY798:AY799"/>
    <mergeCell ref="BD796:BD797"/>
    <mergeCell ref="BF796:BF797"/>
    <mergeCell ref="BC796:BC797"/>
    <mergeCell ref="BB782:BB783"/>
    <mergeCell ref="AU822:AU823"/>
    <mergeCell ref="AW822:AW823"/>
    <mergeCell ref="AX802:AX803"/>
    <mergeCell ref="CF826:CF827"/>
    <mergeCell ref="BK796:BK797"/>
    <mergeCell ref="AU944:AU945"/>
    <mergeCell ref="AW944:AW945"/>
    <mergeCell ref="CD876:CD877"/>
    <mergeCell ref="BX876:BX877"/>
    <mergeCell ref="BU876:BU877"/>
    <mergeCell ref="AX876:AX877"/>
    <mergeCell ref="AW876:AW877"/>
    <mergeCell ref="AZ880:AZ881"/>
    <mergeCell ref="AZ886:AZ887"/>
    <mergeCell ref="AZ884:AZ885"/>
    <mergeCell ref="BH876:BH877"/>
    <mergeCell ref="BQ862:BQ863"/>
    <mergeCell ref="BG876:BG877"/>
    <mergeCell ref="CF884:CF885"/>
    <mergeCell ref="AY846:AY847"/>
    <mergeCell ref="AZ856:AZ857"/>
    <mergeCell ref="CE850:CE851"/>
    <mergeCell ref="CD850:CD851"/>
    <mergeCell ref="AU876:AU877"/>
    <mergeCell ref="CG936:CG937"/>
    <mergeCell ref="AX818:AX819"/>
    <mergeCell ref="AZ830:AZ831"/>
    <mergeCell ref="CG828:CG829"/>
    <mergeCell ref="CG826:CG827"/>
    <mergeCell ref="AX820:AX821"/>
    <mergeCell ref="AZ820:AZ821"/>
    <mergeCell ref="AZ842:AZ843"/>
    <mergeCell ref="BY822:BY823"/>
    <mergeCell ref="BD822:BD823"/>
    <mergeCell ref="AY834:AY835"/>
    <mergeCell ref="AY808:AY809"/>
    <mergeCell ref="CG804:CG805"/>
    <mergeCell ref="CF818:CF819"/>
    <mergeCell ref="CG814:CG815"/>
    <mergeCell ref="AX824:AX825"/>
    <mergeCell ref="AZ804:AZ805"/>
    <mergeCell ref="AX800:AX801"/>
    <mergeCell ref="AX814:AX815"/>
    <mergeCell ref="AX810:AX811"/>
    <mergeCell ref="AX804:AX805"/>
    <mergeCell ref="AX836:AX837"/>
    <mergeCell ref="BD836:BD837"/>
    <mergeCell ref="BA836:BA837"/>
    <mergeCell ref="BY836:BY837"/>
    <mergeCell ref="AY840:AY841"/>
    <mergeCell ref="BS836:BS837"/>
    <mergeCell ref="BF836:BF837"/>
    <mergeCell ref="AX846:AX847"/>
    <mergeCell ref="BG850:BG851"/>
    <mergeCell ref="BQ836:BQ837"/>
    <mergeCell ref="CF814:CF815"/>
    <mergeCell ref="CG888:CG889"/>
    <mergeCell ref="BH902:BH903"/>
    <mergeCell ref="BS888:BS889"/>
    <mergeCell ref="BQ888:BQ889"/>
    <mergeCell ref="BW876:BW877"/>
    <mergeCell ref="AY884:AY885"/>
    <mergeCell ref="CG886:CG887"/>
    <mergeCell ref="CG876:CG877"/>
    <mergeCell ref="BS876:BS877"/>
    <mergeCell ref="CF860:CF861"/>
    <mergeCell ref="AY858:AY859"/>
    <mergeCell ref="BI850:BI851"/>
    <mergeCell ref="BF862:BF863"/>
    <mergeCell ref="BE862:BE863"/>
    <mergeCell ref="BZ850:BZ851"/>
    <mergeCell ref="AW862:AW863"/>
    <mergeCell ref="AP862:AP863"/>
    <mergeCell ref="AQ850:AQ851"/>
    <mergeCell ref="BU944:BU945"/>
    <mergeCell ref="AS796:AS797"/>
    <mergeCell ref="AQ822:AQ823"/>
    <mergeCell ref="AV888:AV889"/>
    <mergeCell ref="AR888:AR889"/>
    <mergeCell ref="BN862:BN863"/>
    <mergeCell ref="AY800:AY801"/>
    <mergeCell ref="AV916:AV917"/>
    <mergeCell ref="AY868:AY869"/>
    <mergeCell ref="AZ852:AZ853"/>
    <mergeCell ref="BN850:BN851"/>
    <mergeCell ref="BX862:BX863"/>
    <mergeCell ref="AY864:AY865"/>
    <mergeCell ref="BV916:BV917"/>
    <mergeCell ref="BO930:BO931"/>
    <mergeCell ref="BW930:BW931"/>
    <mergeCell ref="BF930:BF931"/>
    <mergeCell ref="BK930:BK931"/>
    <mergeCell ref="BD930:BD931"/>
    <mergeCell ref="BK876:BK877"/>
    <mergeCell ref="CF886:CF887"/>
    <mergeCell ref="CG934:CG935"/>
    <mergeCell ref="AP822:AP823"/>
    <mergeCell ref="AR822:AR823"/>
    <mergeCell ref="AX944:AX945"/>
    <mergeCell ref="AX816:AX817"/>
    <mergeCell ref="AX822:AX823"/>
    <mergeCell ref="AY824:AY825"/>
    <mergeCell ref="AZ834:AZ835"/>
    <mergeCell ref="AX844:AX845"/>
    <mergeCell ref="AY870:AY871"/>
    <mergeCell ref="AU796:AU797"/>
    <mergeCell ref="AS944:AS945"/>
    <mergeCell ref="AV944:AV945"/>
    <mergeCell ref="AY844:AY845"/>
    <mergeCell ref="BA822:BA823"/>
    <mergeCell ref="BM822:BM823"/>
    <mergeCell ref="CA850:CA851"/>
    <mergeCell ref="BC822:BC823"/>
    <mergeCell ref="BQ822:BQ823"/>
    <mergeCell ref="AX806:AX807"/>
    <mergeCell ref="AZ800:AZ801"/>
    <mergeCell ref="AZ808:AZ809"/>
    <mergeCell ref="AZ806:AZ807"/>
    <mergeCell ref="CG816:CG817"/>
    <mergeCell ref="CF800:CF801"/>
    <mergeCell ref="BY850:BY851"/>
    <mergeCell ref="CF870:CF871"/>
    <mergeCell ref="AX826:AX827"/>
    <mergeCell ref="AX798:AX799"/>
    <mergeCell ref="AX930:AX931"/>
    <mergeCell ref="AV822:AV823"/>
    <mergeCell ref="AQ782:AQ783"/>
    <mergeCell ref="AX766:AX767"/>
    <mergeCell ref="BM766:BM767"/>
    <mergeCell ref="AS782:AS783"/>
    <mergeCell ref="AY768:AY769"/>
    <mergeCell ref="AU762:AU763"/>
    <mergeCell ref="BK782:BK783"/>
    <mergeCell ref="AP796:AP797"/>
    <mergeCell ref="AX770:AX771"/>
    <mergeCell ref="AT766:AT767"/>
    <mergeCell ref="AU764:AU765"/>
    <mergeCell ref="BU766:BU767"/>
    <mergeCell ref="BP764:BP765"/>
    <mergeCell ref="BW762:BW763"/>
    <mergeCell ref="BD782:BD783"/>
    <mergeCell ref="BX764:BX765"/>
    <mergeCell ref="BI762:BI763"/>
    <mergeCell ref="BL762:BL763"/>
    <mergeCell ref="AY778:AY779"/>
    <mergeCell ref="AY776:AY777"/>
    <mergeCell ref="AY780:AY781"/>
    <mergeCell ref="BF762:BF763"/>
    <mergeCell ref="BP762:BP763"/>
    <mergeCell ref="BO762:BO763"/>
    <mergeCell ref="AX784:AX785"/>
    <mergeCell ref="AW796:AW797"/>
    <mergeCell ref="AY774:AY775"/>
    <mergeCell ref="BV762:BV763"/>
    <mergeCell ref="BC762:BC763"/>
    <mergeCell ref="AX788:AX789"/>
    <mergeCell ref="AR762:AR763"/>
    <mergeCell ref="AS762:AS763"/>
    <mergeCell ref="AT764:AT765"/>
    <mergeCell ref="AP764:AP765"/>
    <mergeCell ref="AQ764:AQ765"/>
    <mergeCell ref="AR782:AR783"/>
    <mergeCell ref="AU782:AU783"/>
    <mergeCell ref="BX782:BX783"/>
    <mergeCell ref="AR796:AR797"/>
    <mergeCell ref="AQ796:AQ797"/>
    <mergeCell ref="AT796:AT797"/>
    <mergeCell ref="AY788:AY789"/>
    <mergeCell ref="AX794:AX795"/>
    <mergeCell ref="AV796:AV797"/>
    <mergeCell ref="BB796:BB797"/>
    <mergeCell ref="AZ796:AZ797"/>
    <mergeCell ref="BG796:BG797"/>
    <mergeCell ref="AQ762:AQ763"/>
    <mergeCell ref="AP766:AP767"/>
    <mergeCell ref="AZ762:AZ763"/>
    <mergeCell ref="AW762:AW763"/>
    <mergeCell ref="AV766:AV767"/>
    <mergeCell ref="AZ790:AZ791"/>
    <mergeCell ref="AV782:AV783"/>
    <mergeCell ref="AY786:AY787"/>
    <mergeCell ref="BH766:BH767"/>
    <mergeCell ref="AP782:AP783"/>
    <mergeCell ref="BN764:BN765"/>
    <mergeCell ref="AW764:AW765"/>
    <mergeCell ref="AX782:AX783"/>
    <mergeCell ref="BE796:BE797"/>
    <mergeCell ref="BQ796:BQ797"/>
    <mergeCell ref="AY784:AY785"/>
    <mergeCell ref="AX796:AX797"/>
    <mergeCell ref="AN762:AN763"/>
    <mergeCell ref="AO762:AO763"/>
    <mergeCell ref="AT762:AT763"/>
    <mergeCell ref="AX792:AX793"/>
    <mergeCell ref="AN782:AN783"/>
    <mergeCell ref="AW766:AW767"/>
    <mergeCell ref="AR766:AR767"/>
    <mergeCell ref="AZ778:AZ779"/>
    <mergeCell ref="BS764:BS765"/>
    <mergeCell ref="AX774:AX775"/>
    <mergeCell ref="BM782:BM783"/>
    <mergeCell ref="AX790:AX791"/>
    <mergeCell ref="BH782:BH783"/>
    <mergeCell ref="BF782:BF783"/>
    <mergeCell ref="AZ784:AZ785"/>
    <mergeCell ref="AZ792:AZ793"/>
    <mergeCell ref="BK750:BK751"/>
    <mergeCell ref="AZ756:AZ757"/>
    <mergeCell ref="AY760:AY761"/>
    <mergeCell ref="AX760:AX761"/>
    <mergeCell ref="AY766:AY767"/>
    <mergeCell ref="AZ786:AZ787"/>
    <mergeCell ref="AZ782:AZ783"/>
    <mergeCell ref="AU766:AU767"/>
    <mergeCell ref="AW782:AW783"/>
    <mergeCell ref="AX780:AX781"/>
    <mergeCell ref="AX768:AX769"/>
    <mergeCell ref="BG734:BG735"/>
    <mergeCell ref="BL764:BL765"/>
    <mergeCell ref="AX754:AX755"/>
    <mergeCell ref="BK762:BK763"/>
    <mergeCell ref="AR764:AR765"/>
    <mergeCell ref="AN750:AN751"/>
    <mergeCell ref="BO766:BO767"/>
    <mergeCell ref="AO782:AO783"/>
    <mergeCell ref="BK766:BK767"/>
    <mergeCell ref="AX764:AX765"/>
    <mergeCell ref="AT782:AT783"/>
    <mergeCell ref="AO766:AO767"/>
    <mergeCell ref="AN766:AN767"/>
    <mergeCell ref="AX776:AX777"/>
    <mergeCell ref="AP762:AP763"/>
    <mergeCell ref="AV750:AV751"/>
    <mergeCell ref="BQ734:BQ735"/>
    <mergeCell ref="AY756:AY757"/>
    <mergeCell ref="AX750:AX751"/>
    <mergeCell ref="BH764:BH765"/>
    <mergeCell ref="AX756:AX757"/>
    <mergeCell ref="AX772:AX773"/>
    <mergeCell ref="BB766:BB767"/>
    <mergeCell ref="AP750:AP751"/>
    <mergeCell ref="BJ782:BJ783"/>
    <mergeCell ref="AZ780:AZ781"/>
    <mergeCell ref="AZ776:AZ777"/>
    <mergeCell ref="AZ768:AZ769"/>
    <mergeCell ref="BF766:BF767"/>
    <mergeCell ref="BE766:BE767"/>
    <mergeCell ref="BP750:BP751"/>
    <mergeCell ref="BM750:BM751"/>
    <mergeCell ref="BN750:BN751"/>
    <mergeCell ref="BQ750:BQ751"/>
    <mergeCell ref="BA782:BA783"/>
    <mergeCell ref="BA766:BA767"/>
    <mergeCell ref="BM762:BM763"/>
    <mergeCell ref="BO686:BO687"/>
    <mergeCell ref="AY758:AY759"/>
    <mergeCell ref="AY742:AY743"/>
    <mergeCell ref="AZ760:AZ761"/>
    <mergeCell ref="BH686:BH687"/>
    <mergeCell ref="BV742:BV743"/>
    <mergeCell ref="BS750:BS751"/>
    <mergeCell ref="AX704:AX705"/>
    <mergeCell ref="BB750:BB751"/>
    <mergeCell ref="AY748:AY749"/>
    <mergeCell ref="AV764:AV765"/>
    <mergeCell ref="BS766:BS767"/>
    <mergeCell ref="BG766:BG767"/>
    <mergeCell ref="BN742:BN743"/>
    <mergeCell ref="BQ742:BQ743"/>
    <mergeCell ref="BQ762:BQ763"/>
    <mergeCell ref="AX762:AX763"/>
    <mergeCell ref="BH762:BH763"/>
    <mergeCell ref="BM742:BM743"/>
    <mergeCell ref="BQ698:BQ699"/>
    <mergeCell ref="BQ686:BQ687"/>
    <mergeCell ref="AY792:AY793"/>
    <mergeCell ref="BA698:BA699"/>
    <mergeCell ref="BE698:BE699"/>
    <mergeCell ref="BE750:BE751"/>
    <mergeCell ref="BB764:BB765"/>
    <mergeCell ref="BR762:BR763"/>
    <mergeCell ref="BS762:BS763"/>
    <mergeCell ref="BF698:BF699"/>
    <mergeCell ref="BM698:BM699"/>
    <mergeCell ref="BH734:BH735"/>
    <mergeCell ref="AZ748:AZ749"/>
    <mergeCell ref="BP686:BP687"/>
    <mergeCell ref="BI766:BI767"/>
    <mergeCell ref="AZ766:AZ767"/>
    <mergeCell ref="AY754:AY755"/>
    <mergeCell ref="AX786:AX787"/>
    <mergeCell ref="AX746:AX747"/>
    <mergeCell ref="AX748:AX749"/>
    <mergeCell ref="AX706:AX707"/>
    <mergeCell ref="AX716:AX717"/>
    <mergeCell ref="AY738:AY739"/>
    <mergeCell ref="BR750:BR751"/>
    <mergeCell ref="BT734:BT735"/>
    <mergeCell ref="BQ718:BQ719"/>
    <mergeCell ref="BT700:BT701"/>
    <mergeCell ref="BR700:BR701"/>
    <mergeCell ref="BN700:BN701"/>
    <mergeCell ref="BU764:BU765"/>
    <mergeCell ref="AV762:AV763"/>
    <mergeCell ref="BG764:BG765"/>
    <mergeCell ref="BQ764:BQ765"/>
    <mergeCell ref="BG750:BG751"/>
    <mergeCell ref="BE764:BE765"/>
    <mergeCell ref="BK764:BK765"/>
    <mergeCell ref="BA762:BA763"/>
    <mergeCell ref="AZ752:AZ753"/>
    <mergeCell ref="BT750:BT751"/>
    <mergeCell ref="BV750:BV751"/>
    <mergeCell ref="BA764:BA765"/>
    <mergeCell ref="BV766:BV767"/>
    <mergeCell ref="BC764:BC765"/>
    <mergeCell ref="BA742:BA743"/>
    <mergeCell ref="BT762:BT763"/>
    <mergeCell ref="AX700:AX701"/>
    <mergeCell ref="AY734:AY735"/>
    <mergeCell ref="AY720:AY721"/>
    <mergeCell ref="AX714:AX715"/>
    <mergeCell ref="AY706:AY707"/>
    <mergeCell ref="AY730:AY731"/>
    <mergeCell ref="AX702:AX703"/>
    <mergeCell ref="AX720:AX721"/>
    <mergeCell ref="AX732:AX733"/>
    <mergeCell ref="BB762:BB763"/>
    <mergeCell ref="BJ698:BJ699"/>
    <mergeCell ref="BH700:BH701"/>
    <mergeCell ref="BB698:BB699"/>
    <mergeCell ref="AZ738:AZ739"/>
    <mergeCell ref="AZ744:AZ745"/>
    <mergeCell ref="BL750:BL751"/>
    <mergeCell ref="AZ750:AZ751"/>
    <mergeCell ref="BF750:BF751"/>
    <mergeCell ref="BO750:BO751"/>
    <mergeCell ref="BA750:BA751"/>
    <mergeCell ref="BW764:BW765"/>
    <mergeCell ref="BI750:BI751"/>
    <mergeCell ref="BU750:BU751"/>
    <mergeCell ref="BE762:BE763"/>
    <mergeCell ref="BJ762:BJ763"/>
    <mergeCell ref="AX758:AX759"/>
    <mergeCell ref="AY750:AY751"/>
    <mergeCell ref="AX708:AX709"/>
    <mergeCell ref="BD764:BD765"/>
    <mergeCell ref="AY708:AY709"/>
    <mergeCell ref="AY714:AY715"/>
    <mergeCell ref="BW718:BW719"/>
    <mergeCell ref="BV700:BV701"/>
    <mergeCell ref="AY746:AY747"/>
    <mergeCell ref="AY752:AY753"/>
    <mergeCell ref="AY744:AY745"/>
    <mergeCell ref="AY698:AY699"/>
    <mergeCell ref="AY726:AY727"/>
    <mergeCell ref="AZ700:AZ701"/>
    <mergeCell ref="AZ732:AZ733"/>
    <mergeCell ref="BI742:BI743"/>
    <mergeCell ref="AX744:AX745"/>
    <mergeCell ref="AX752:AX753"/>
    <mergeCell ref="BO742:BO743"/>
    <mergeCell ref="BN698:BN699"/>
    <mergeCell ref="AY762:AY763"/>
    <mergeCell ref="AY764:AY765"/>
    <mergeCell ref="BD762:BD763"/>
    <mergeCell ref="BC750:BC751"/>
    <mergeCell ref="BD750:BD751"/>
    <mergeCell ref="BU700:BU701"/>
    <mergeCell ref="AX674:AX675"/>
    <mergeCell ref="BX742:BX743"/>
    <mergeCell ref="CF742:CF743"/>
    <mergeCell ref="BZ678:BZ679"/>
    <mergeCell ref="CC734:CC735"/>
    <mergeCell ref="CF678:CF679"/>
    <mergeCell ref="BY678:BY679"/>
    <mergeCell ref="CC678:CC679"/>
    <mergeCell ref="CC686:CC687"/>
    <mergeCell ref="CD698:CD699"/>
    <mergeCell ref="CB678:CB679"/>
    <mergeCell ref="CD678:CD679"/>
    <mergeCell ref="BT678:BT679"/>
    <mergeCell ref="CE678:CE679"/>
    <mergeCell ref="BU678:BU679"/>
    <mergeCell ref="CE700:CE701"/>
    <mergeCell ref="CE718:CE719"/>
    <mergeCell ref="CE734:CE735"/>
    <mergeCell ref="CF692:CF693"/>
    <mergeCell ref="CF680:CF681"/>
    <mergeCell ref="CF702:CF703"/>
    <mergeCell ref="CF708:CF709"/>
    <mergeCell ref="CD718:CD719"/>
    <mergeCell ref="CF700:CF701"/>
    <mergeCell ref="CA686:CA687"/>
    <mergeCell ref="CB718:CB719"/>
    <mergeCell ref="AZ686:AZ687"/>
    <mergeCell ref="BE734:BE735"/>
    <mergeCell ref="AZ736:AZ737"/>
    <mergeCell ref="BF742:BF743"/>
    <mergeCell ref="CF676:CF677"/>
    <mergeCell ref="CF684:CF685"/>
    <mergeCell ref="CB686:CB687"/>
    <mergeCell ref="BP678:BP679"/>
    <mergeCell ref="BS678:BS679"/>
    <mergeCell ref="AX712:AX713"/>
    <mergeCell ref="AX680:AX681"/>
    <mergeCell ref="BO700:BO701"/>
    <mergeCell ref="BG698:BG699"/>
    <mergeCell ref="BD700:BD701"/>
    <mergeCell ref="AZ702:AZ703"/>
    <mergeCell ref="BM734:BM735"/>
    <mergeCell ref="BR734:BR735"/>
    <mergeCell ref="BR718:BR719"/>
    <mergeCell ref="BS698:BS699"/>
    <mergeCell ref="BO698:BO699"/>
    <mergeCell ref="BR698:BR699"/>
    <mergeCell ref="BK686:BK687"/>
    <mergeCell ref="BI686:BI687"/>
    <mergeCell ref="BA678:BA679"/>
    <mergeCell ref="BB686:BB687"/>
    <mergeCell ref="BN686:BN687"/>
    <mergeCell ref="BB678:BB679"/>
    <mergeCell ref="AZ680:AZ681"/>
    <mergeCell ref="AZ694:AZ695"/>
    <mergeCell ref="AX678:AX679"/>
    <mergeCell ref="CD742:CD743"/>
    <mergeCell ref="CF726:CF727"/>
    <mergeCell ref="AY692:AY693"/>
    <mergeCell ref="AY694:AY695"/>
    <mergeCell ref="AZ684:AZ685"/>
    <mergeCell ref="BZ734:BZ735"/>
    <mergeCell ref="BE686:BE687"/>
    <mergeCell ref="BL734:BL735"/>
    <mergeCell ref="BC686:BC687"/>
    <mergeCell ref="BD686:BD687"/>
    <mergeCell ref="BJ678:BJ679"/>
    <mergeCell ref="BC734:BC735"/>
    <mergeCell ref="BR678:BR679"/>
    <mergeCell ref="BL670:BL671"/>
    <mergeCell ref="BZ750:BZ751"/>
    <mergeCell ref="CG674:CG675"/>
    <mergeCell ref="CG738:CG739"/>
    <mergeCell ref="CG730:CG731"/>
    <mergeCell ref="CG702:CG703"/>
    <mergeCell ref="CG710:CG711"/>
    <mergeCell ref="CG736:CG737"/>
    <mergeCell ref="CG708:CG709"/>
    <mergeCell ref="CG742:CG743"/>
    <mergeCell ref="CG758:CG759"/>
    <mergeCell ref="BT670:BT671"/>
    <mergeCell ref="BJ686:BJ687"/>
    <mergeCell ref="BR670:BR671"/>
    <mergeCell ref="BA686:BA687"/>
    <mergeCell ref="BG686:BG687"/>
    <mergeCell ref="BM718:BM719"/>
    <mergeCell ref="BP718:BP719"/>
    <mergeCell ref="BT698:BT699"/>
    <mergeCell ref="BX700:BX701"/>
    <mergeCell ref="AZ740:AZ741"/>
    <mergeCell ref="BE700:BE701"/>
    <mergeCell ref="BM686:BM687"/>
    <mergeCell ref="BF678:BF679"/>
    <mergeCell ref="CF752:CF753"/>
    <mergeCell ref="CD670:CD671"/>
    <mergeCell ref="BS670:BS671"/>
    <mergeCell ref="BS718:BS719"/>
    <mergeCell ref="BS734:BS735"/>
    <mergeCell ref="BI700:BI701"/>
    <mergeCell ref="BI718:BI719"/>
    <mergeCell ref="BQ700:BQ701"/>
    <mergeCell ref="BK670:BK671"/>
    <mergeCell ref="BF670:BF671"/>
    <mergeCell ref="CE750:CE751"/>
    <mergeCell ref="BC698:BC699"/>
    <mergeCell ref="BG700:BG701"/>
    <mergeCell ref="BM700:BM701"/>
    <mergeCell ref="BP700:BP701"/>
    <mergeCell ref="BZ742:BZ743"/>
    <mergeCell ref="BV734:BV735"/>
    <mergeCell ref="BF700:BF701"/>
    <mergeCell ref="BI698:BI699"/>
    <mergeCell ref="BP698:BP699"/>
    <mergeCell ref="BK700:BK701"/>
    <mergeCell ref="BE718:BE719"/>
    <mergeCell ref="BB700:BB701"/>
    <mergeCell ref="AZ676:AZ677"/>
    <mergeCell ref="BD698:BD699"/>
    <mergeCell ref="AZ712:AZ713"/>
    <mergeCell ref="BA700:BA701"/>
    <mergeCell ref="BK742:BK743"/>
    <mergeCell ref="BJ700:BJ701"/>
    <mergeCell ref="BM670:BM671"/>
    <mergeCell ref="BX678:BX679"/>
    <mergeCell ref="BH718:BH719"/>
    <mergeCell ref="BK734:BK735"/>
    <mergeCell ref="BV670:BV671"/>
    <mergeCell ref="BG678:BG679"/>
    <mergeCell ref="BA654:BA655"/>
    <mergeCell ref="BF636:BF637"/>
    <mergeCell ref="BE636:BE637"/>
    <mergeCell ref="BA636:BA637"/>
    <mergeCell ref="BB562:BB563"/>
    <mergeCell ref="BM452:BM453"/>
    <mergeCell ref="BD464:BD465"/>
    <mergeCell ref="CG440:CG441"/>
    <mergeCell ref="CG424:CG425"/>
    <mergeCell ref="CG430:CG431"/>
    <mergeCell ref="CF654:CF655"/>
    <mergeCell ref="CH666:CH667"/>
    <mergeCell ref="CF660:CF661"/>
    <mergeCell ref="CF662:CF663"/>
    <mergeCell ref="CJ762:CJ763"/>
    <mergeCell ref="CB762:CB763"/>
    <mergeCell ref="BD404:BD405"/>
    <mergeCell ref="AZ388:AZ389"/>
    <mergeCell ref="BF476:BF477"/>
    <mergeCell ref="CB452:CB453"/>
    <mergeCell ref="BQ452:BQ453"/>
    <mergeCell ref="BR452:BR453"/>
    <mergeCell ref="CG446:CG447"/>
    <mergeCell ref="AZ674:AZ675"/>
    <mergeCell ref="BI670:BI671"/>
    <mergeCell ref="BE670:BE671"/>
    <mergeCell ref="BP670:BP671"/>
    <mergeCell ref="BQ670:BQ671"/>
    <mergeCell ref="BO670:BO671"/>
    <mergeCell ref="BA670:BA671"/>
    <mergeCell ref="BD670:BD671"/>
    <mergeCell ref="BC670:BC671"/>
    <mergeCell ref="CB670:CB671"/>
    <mergeCell ref="BN670:BN671"/>
    <mergeCell ref="AZ754:AZ755"/>
    <mergeCell ref="CG752:CG753"/>
    <mergeCell ref="CG718:CG719"/>
    <mergeCell ref="CG748:CG749"/>
    <mergeCell ref="CG746:CG747"/>
    <mergeCell ref="CF756:CF757"/>
    <mergeCell ref="CF762:CF763"/>
    <mergeCell ref="BX762:BX763"/>
    <mergeCell ref="CA734:CA735"/>
    <mergeCell ref="BL742:BL743"/>
    <mergeCell ref="CF730:CF731"/>
    <mergeCell ref="BN734:BN735"/>
    <mergeCell ref="CD686:CD687"/>
    <mergeCell ref="BU670:BU671"/>
    <mergeCell ref="BW686:BW687"/>
    <mergeCell ref="BH670:BH671"/>
    <mergeCell ref="BW670:BW671"/>
    <mergeCell ref="CE742:CE743"/>
    <mergeCell ref="BB718:BB719"/>
    <mergeCell ref="BC742:BC743"/>
    <mergeCell ref="BD742:BD743"/>
    <mergeCell ref="CF750:CF751"/>
    <mergeCell ref="BX670:BX671"/>
    <mergeCell ref="CF738:CF739"/>
    <mergeCell ref="CE698:CE699"/>
    <mergeCell ref="CC742:CC743"/>
    <mergeCell ref="CF732:CF733"/>
    <mergeCell ref="CF736:CF737"/>
    <mergeCell ref="CF746:CF747"/>
    <mergeCell ref="BX734:BX735"/>
    <mergeCell ref="BF344:BF345"/>
    <mergeCell ref="BE344:BE345"/>
    <mergeCell ref="BI368:BI369"/>
    <mergeCell ref="BI404:BI405"/>
    <mergeCell ref="CF388:CF389"/>
    <mergeCell ref="BW404:BW405"/>
    <mergeCell ref="CB440:CB441"/>
    <mergeCell ref="CA440:CA441"/>
    <mergeCell ref="BJ428:BJ429"/>
    <mergeCell ref="BT476:BT477"/>
    <mergeCell ref="CA762:CA763"/>
    <mergeCell ref="BW678:BW679"/>
    <mergeCell ref="BV678:BV679"/>
    <mergeCell ref="BG670:BG671"/>
    <mergeCell ref="CG712:CG713"/>
    <mergeCell ref="CG754:CG755"/>
    <mergeCell ref="BY670:BY671"/>
    <mergeCell ref="BN762:BN763"/>
    <mergeCell ref="BJ750:BJ751"/>
    <mergeCell ref="CB698:CB699"/>
    <mergeCell ref="CH386:CH387"/>
    <mergeCell ref="CJ368:CJ369"/>
    <mergeCell ref="CJ380:CJ381"/>
    <mergeCell ref="CI380:CI381"/>
    <mergeCell ref="CI404:CI405"/>
    <mergeCell ref="CG362:CG363"/>
    <mergeCell ref="CF356:CF357"/>
    <mergeCell ref="CG480:CG481"/>
    <mergeCell ref="CH480:CH481"/>
    <mergeCell ref="CH484:CH485"/>
    <mergeCell ref="BP490:BP491"/>
    <mergeCell ref="CF488:CF489"/>
    <mergeCell ref="BR654:BR655"/>
    <mergeCell ref="BQ654:BQ655"/>
    <mergeCell ref="BP654:BP655"/>
    <mergeCell ref="BK636:BK637"/>
    <mergeCell ref="BT654:BT655"/>
    <mergeCell ref="CC718:CC719"/>
    <mergeCell ref="CF754:CF755"/>
    <mergeCell ref="CF686:CF687"/>
    <mergeCell ref="CB750:CB751"/>
    <mergeCell ref="BY750:BY751"/>
    <mergeCell ref="BW734:BW735"/>
    <mergeCell ref="CC750:CC751"/>
    <mergeCell ref="BY742:BY743"/>
    <mergeCell ref="BK698:BK699"/>
    <mergeCell ref="BL698:BL699"/>
    <mergeCell ref="BH698:BH699"/>
    <mergeCell ref="BY700:BY701"/>
    <mergeCell ref="BX750:BX751"/>
    <mergeCell ref="BW750:BW751"/>
    <mergeCell ref="CA750:CA751"/>
    <mergeCell ref="CB742:CB743"/>
    <mergeCell ref="BM678:BM679"/>
    <mergeCell ref="BN678:BN679"/>
    <mergeCell ref="BO678:BO679"/>
    <mergeCell ref="BF686:BF687"/>
    <mergeCell ref="BF718:BF719"/>
    <mergeCell ref="BG718:BG719"/>
    <mergeCell ref="BJ718:BJ719"/>
    <mergeCell ref="BL718:BL719"/>
    <mergeCell ref="BK718:BK719"/>
    <mergeCell ref="BY762:BY763"/>
    <mergeCell ref="BY718:BY719"/>
    <mergeCell ref="CH382:CH383"/>
    <mergeCell ref="BO488:BO489"/>
    <mergeCell ref="BM488:BM489"/>
    <mergeCell ref="BE488:BE489"/>
    <mergeCell ref="CF486:CF487"/>
    <mergeCell ref="CF480:CF481"/>
    <mergeCell ref="CG510:CG511"/>
    <mergeCell ref="CA526:CA527"/>
    <mergeCell ref="CG498:CG499"/>
    <mergeCell ref="CG544:CG545"/>
    <mergeCell ref="CF350:CF351"/>
    <mergeCell ref="CG360:CG361"/>
    <mergeCell ref="CH354:CH355"/>
    <mergeCell ref="CG354:CG355"/>
    <mergeCell ref="CH358:CH359"/>
    <mergeCell ref="CH384:CH385"/>
    <mergeCell ref="CG384:CG385"/>
    <mergeCell ref="CG386:CG387"/>
    <mergeCell ref="CG382:CG383"/>
    <mergeCell ref="CF386:CF387"/>
    <mergeCell ref="BQ476:BQ477"/>
    <mergeCell ref="BZ526:BZ527"/>
    <mergeCell ref="CF520:CF521"/>
    <mergeCell ref="CE526:CE527"/>
    <mergeCell ref="CG524:CG525"/>
    <mergeCell ref="BZ502:BZ503"/>
    <mergeCell ref="BE550:BE551"/>
    <mergeCell ref="BT538:BT539"/>
    <mergeCell ref="BO550:BO551"/>
    <mergeCell ref="BK550:BK551"/>
    <mergeCell ref="BZ452:BZ453"/>
    <mergeCell ref="BY440:BY441"/>
    <mergeCell ref="BX440:BX441"/>
    <mergeCell ref="BT440:BT441"/>
    <mergeCell ref="BQ440:BQ441"/>
    <mergeCell ref="BK452:BK453"/>
    <mergeCell ref="BO452:BO453"/>
    <mergeCell ref="CF362:CF363"/>
    <mergeCell ref="CA380:CA381"/>
    <mergeCell ref="CB368:CB369"/>
    <mergeCell ref="BV380:BV381"/>
    <mergeCell ref="BV368:BV369"/>
    <mergeCell ref="BT380:BT381"/>
    <mergeCell ref="BT368:BT369"/>
    <mergeCell ref="CA368:CA369"/>
    <mergeCell ref="BW380:BW381"/>
    <mergeCell ref="BR392:BR393"/>
    <mergeCell ref="CH482:CH483"/>
    <mergeCell ref="CG504:CG505"/>
    <mergeCell ref="CG526:CG527"/>
    <mergeCell ref="CG546:CG547"/>
    <mergeCell ref="CG520:CG521"/>
    <mergeCell ref="BU380:BU381"/>
    <mergeCell ref="BS380:BS381"/>
    <mergeCell ref="BH502:BH503"/>
    <mergeCell ref="BL490:BL491"/>
    <mergeCell ref="BF464:BF465"/>
    <mergeCell ref="BF490:BF491"/>
    <mergeCell ref="BG490:BG491"/>
    <mergeCell ref="CA416:CA417"/>
    <mergeCell ref="BU416:BU417"/>
    <mergeCell ref="CF380:CF381"/>
    <mergeCell ref="CH372:CH373"/>
    <mergeCell ref="CG380:CG381"/>
    <mergeCell ref="BS344:BS345"/>
    <mergeCell ref="CH346:CH347"/>
    <mergeCell ref="BL344:BL345"/>
    <mergeCell ref="BM344:BM345"/>
    <mergeCell ref="BN344:BN345"/>
    <mergeCell ref="CP272:CP273"/>
    <mergeCell ref="BS272:BS273"/>
    <mergeCell ref="CM272:CM273"/>
    <mergeCell ref="CN272:CN273"/>
    <mergeCell ref="CH366:CH367"/>
    <mergeCell ref="CL368:CL369"/>
    <mergeCell ref="CH378:CH379"/>
    <mergeCell ref="CG370:CG371"/>
    <mergeCell ref="CH380:CH381"/>
    <mergeCell ref="CH376:CH377"/>
    <mergeCell ref="CL380:CL381"/>
    <mergeCell ref="CO368:CO369"/>
    <mergeCell ref="CM274:CM275"/>
    <mergeCell ref="CM284:CM285"/>
    <mergeCell ref="CK380:CK381"/>
    <mergeCell ref="CM380:CM381"/>
    <mergeCell ref="BT304:BT305"/>
    <mergeCell ref="BS332:BS333"/>
    <mergeCell ref="BL356:BL357"/>
    <mergeCell ref="CB380:CB381"/>
    <mergeCell ref="BO344:BO345"/>
    <mergeCell ref="BV332:BV333"/>
    <mergeCell ref="BR332:BR333"/>
    <mergeCell ref="BQ332:BQ333"/>
    <mergeCell ref="CE332:CE333"/>
    <mergeCell ref="CH306:CH307"/>
    <mergeCell ref="CK332:CK333"/>
    <mergeCell ref="CL344:CL345"/>
    <mergeCell ref="CL320:CL321"/>
    <mergeCell ref="CJ306:CJ307"/>
    <mergeCell ref="CI304:CI305"/>
    <mergeCell ref="CJ308:CJ309"/>
    <mergeCell ref="BL284:BL285"/>
    <mergeCell ref="CH290:CH291"/>
    <mergeCell ref="BL274:BL275"/>
    <mergeCell ref="BW356:BW357"/>
    <mergeCell ref="BZ356:BZ357"/>
    <mergeCell ref="BW368:BW369"/>
    <mergeCell ref="BM332:BM333"/>
    <mergeCell ref="BL332:BL333"/>
    <mergeCell ref="BX344:BX345"/>
    <mergeCell ref="CE344:CE345"/>
    <mergeCell ref="BR284:BR285"/>
    <mergeCell ref="BX320:BX321"/>
    <mergeCell ref="CH274:CH275"/>
    <mergeCell ref="CG378:CG379"/>
    <mergeCell ref="CD368:CD369"/>
    <mergeCell ref="CF312:CF313"/>
    <mergeCell ref="CF302:CF303"/>
    <mergeCell ref="CF374:CF375"/>
    <mergeCell ref="CH370:CH371"/>
    <mergeCell ref="CI368:CI369"/>
    <mergeCell ref="CH368:CH369"/>
    <mergeCell ref="CF378:CF379"/>
    <mergeCell ref="CL356:CL357"/>
    <mergeCell ref="CH356:CH357"/>
    <mergeCell ref="CG350:CG351"/>
    <mergeCell ref="CG352:CG353"/>
    <mergeCell ref="CI356:CI357"/>
    <mergeCell ref="CK356:CK357"/>
    <mergeCell ref="CM332:CM333"/>
    <mergeCell ref="CM344:CM345"/>
    <mergeCell ref="CG368:CG369"/>
    <mergeCell ref="CF364:CF365"/>
    <mergeCell ref="CG364:CG365"/>
    <mergeCell ref="CF322:CF323"/>
    <mergeCell ref="CA344:CA345"/>
    <mergeCell ref="CB344:CB345"/>
    <mergeCell ref="CD344:CD345"/>
    <mergeCell ref="CF340:CF341"/>
    <mergeCell ref="CH364:CH365"/>
    <mergeCell ref="CM294:CM295"/>
    <mergeCell ref="CL294:CL295"/>
    <mergeCell ref="CL308:CL309"/>
    <mergeCell ref="BZ368:BZ369"/>
    <mergeCell ref="CF360:CF361"/>
    <mergeCell ref="CF358:CF359"/>
    <mergeCell ref="BV356:BV357"/>
    <mergeCell ref="CF366:CF367"/>
    <mergeCell ref="CJ356:CJ357"/>
    <mergeCell ref="CG320:CG321"/>
    <mergeCell ref="CJ332:CJ333"/>
    <mergeCell ref="CK308:CK309"/>
    <mergeCell ref="CH344:CH345"/>
    <mergeCell ref="CH316:CH317"/>
    <mergeCell ref="CH324:CH325"/>
    <mergeCell ref="CG366:CG367"/>
    <mergeCell ref="CG376:CG377"/>
    <mergeCell ref="CH374:CH375"/>
    <mergeCell ref="CF348:CF349"/>
    <mergeCell ref="CF346:CF347"/>
    <mergeCell ref="CH352:CH353"/>
    <mergeCell ref="CG358:CG359"/>
    <mergeCell ref="CF354:CF355"/>
    <mergeCell ref="BT344:BT345"/>
    <mergeCell ref="BT320:BT321"/>
    <mergeCell ref="BX332:BX333"/>
    <mergeCell ref="BZ294:BZ295"/>
    <mergeCell ref="CA306:CA307"/>
    <mergeCell ref="BY308:BY309"/>
    <mergeCell ref="CG284:CG285"/>
    <mergeCell ref="CF296:CF297"/>
    <mergeCell ref="CG310:CG311"/>
    <mergeCell ref="BT308:BT309"/>
    <mergeCell ref="BR294:BR295"/>
    <mergeCell ref="BS306:BS307"/>
    <mergeCell ref="BW332:BW333"/>
    <mergeCell ref="BT332:BT333"/>
    <mergeCell ref="BX306:BX307"/>
    <mergeCell ref="CQ274:CQ275"/>
    <mergeCell ref="CH286:CH287"/>
    <mergeCell ref="CG274:CG275"/>
    <mergeCell ref="BU308:BU309"/>
    <mergeCell ref="CH320:CH321"/>
    <mergeCell ref="CH326:CH327"/>
    <mergeCell ref="CH266:CH267"/>
    <mergeCell ref="CC344:CC345"/>
    <mergeCell ref="BZ344:BZ345"/>
    <mergeCell ref="CK274:CK275"/>
    <mergeCell ref="CK284:CK285"/>
    <mergeCell ref="CH264:CH265"/>
    <mergeCell ref="CO272:CO273"/>
    <mergeCell ref="CJ304:CJ305"/>
    <mergeCell ref="CH348:CH349"/>
    <mergeCell ref="CI320:CI321"/>
    <mergeCell ref="CH340:CH341"/>
    <mergeCell ref="CF352:CF353"/>
    <mergeCell ref="BX304:BX305"/>
    <mergeCell ref="BY320:BY321"/>
    <mergeCell ref="BZ284:BZ285"/>
    <mergeCell ref="CH296:CH297"/>
    <mergeCell ref="CF298:CF299"/>
    <mergeCell ref="CG318:CG319"/>
    <mergeCell ref="BU344:BU345"/>
    <mergeCell ref="BU332:BU333"/>
    <mergeCell ref="CH292:CH293"/>
    <mergeCell ref="CD308:CD309"/>
    <mergeCell ref="CF320:CF321"/>
    <mergeCell ref="CF278:CF279"/>
    <mergeCell ref="CF280:CF281"/>
    <mergeCell ref="CF270:CF271"/>
    <mergeCell ref="BZ274:BZ275"/>
    <mergeCell ref="BY274:BY275"/>
    <mergeCell ref="CA284:CA285"/>
    <mergeCell ref="BW284:BW285"/>
    <mergeCell ref="CA262:CA263"/>
    <mergeCell ref="CF276:CF277"/>
    <mergeCell ref="BY294:BY295"/>
    <mergeCell ref="CF306:CF307"/>
    <mergeCell ref="CF304:CF305"/>
    <mergeCell ref="BT274:BT275"/>
    <mergeCell ref="CF274:CF275"/>
    <mergeCell ref="BS284:BS285"/>
    <mergeCell ref="BQ262:BQ263"/>
    <mergeCell ref="BN308:BN309"/>
    <mergeCell ref="BO308:BO309"/>
    <mergeCell ref="BS304:BS305"/>
    <mergeCell ref="CF288:CF289"/>
    <mergeCell ref="BN272:BN273"/>
    <mergeCell ref="BU294:BU295"/>
    <mergeCell ref="BT284:BT285"/>
    <mergeCell ref="CE294:CE295"/>
    <mergeCell ref="CC304:CC305"/>
    <mergeCell ref="BZ304:BZ305"/>
    <mergeCell ref="CD262:CD263"/>
    <mergeCell ref="BO274:BO275"/>
    <mergeCell ref="BP320:BP321"/>
    <mergeCell ref="BQ320:BQ321"/>
    <mergeCell ref="BN284:BN285"/>
    <mergeCell ref="BO272:BO273"/>
    <mergeCell ref="BP262:BP263"/>
    <mergeCell ref="BZ272:BZ273"/>
    <mergeCell ref="BW306:BW307"/>
    <mergeCell ref="CF310:CF311"/>
    <mergeCell ref="BR320:BR321"/>
    <mergeCell ref="CH310:CH311"/>
    <mergeCell ref="BT272:BT273"/>
    <mergeCell ref="BV308:BV309"/>
    <mergeCell ref="CG266:CG267"/>
    <mergeCell ref="CF268:CF269"/>
    <mergeCell ref="BS308:BS309"/>
    <mergeCell ref="CF314:CF315"/>
    <mergeCell ref="BV284:BV285"/>
    <mergeCell ref="CB262:CB263"/>
    <mergeCell ref="CB284:CB285"/>
    <mergeCell ref="CC284:CC285"/>
    <mergeCell ref="BX272:BX273"/>
    <mergeCell ref="CG308:CG309"/>
    <mergeCell ref="BZ306:BZ307"/>
    <mergeCell ref="CG314:CG315"/>
    <mergeCell ref="CB320:CB321"/>
    <mergeCell ref="CG264:CG265"/>
    <mergeCell ref="CH220:CH221"/>
    <mergeCell ref="CF214:CF215"/>
    <mergeCell ref="CH262:CH263"/>
    <mergeCell ref="CH222:CH223"/>
    <mergeCell ref="CH250:CH251"/>
    <mergeCell ref="CD232:CD233"/>
    <mergeCell ref="CH284:CH285"/>
    <mergeCell ref="CF292:CF293"/>
    <mergeCell ref="CG278:CG279"/>
    <mergeCell ref="CF344:CF345"/>
    <mergeCell ref="CG336:CG337"/>
    <mergeCell ref="CF336:CF337"/>
    <mergeCell ref="CF282:CF283"/>
    <mergeCell ref="CF328:CF329"/>
    <mergeCell ref="CI332:CI333"/>
    <mergeCell ref="CH272:CH273"/>
    <mergeCell ref="CG270:CG271"/>
    <mergeCell ref="CH342:CH343"/>
    <mergeCell ref="CH300:CH301"/>
    <mergeCell ref="CG324:CG325"/>
    <mergeCell ref="CH268:CH269"/>
    <mergeCell ref="CG286:CG287"/>
    <mergeCell ref="CH312:CH313"/>
    <mergeCell ref="CH328:CH329"/>
    <mergeCell ref="CG254:CG255"/>
    <mergeCell ref="CH238:CH239"/>
    <mergeCell ref="CH270:CH271"/>
    <mergeCell ref="CG330:CG331"/>
    <mergeCell ref="CG280:CG281"/>
    <mergeCell ref="CH280:CH281"/>
    <mergeCell ref="CF216:CF217"/>
    <mergeCell ref="CF212:CF213"/>
    <mergeCell ref="CG322:CG323"/>
    <mergeCell ref="CG328:CG329"/>
    <mergeCell ref="CH334:CH335"/>
    <mergeCell ref="CH332:CH333"/>
    <mergeCell ref="CH214:CH215"/>
    <mergeCell ref="CG214:CG215"/>
    <mergeCell ref="CG290:CG291"/>
    <mergeCell ref="CF332:CF333"/>
    <mergeCell ref="CD332:CD333"/>
    <mergeCell ref="CG334:CG335"/>
    <mergeCell ref="CH218:CH219"/>
    <mergeCell ref="CG288:CG289"/>
    <mergeCell ref="CG298:CG299"/>
    <mergeCell ref="CH330:CH331"/>
    <mergeCell ref="CF326:CF327"/>
    <mergeCell ref="CF244:CF245"/>
    <mergeCell ref="CH242:CH243"/>
    <mergeCell ref="CH288:CH289"/>
    <mergeCell ref="CH278:CH279"/>
    <mergeCell ref="CH322:CH323"/>
    <mergeCell ref="CG248:CG249"/>
    <mergeCell ref="CG216:CG217"/>
    <mergeCell ref="CG234:CG235"/>
    <mergeCell ref="CG218:CG219"/>
    <mergeCell ref="CG250:CG251"/>
    <mergeCell ref="CG256:CG257"/>
    <mergeCell ref="CG258:CG259"/>
    <mergeCell ref="CD306:CD307"/>
    <mergeCell ref="CG252:CG253"/>
    <mergeCell ref="CI308:CI309"/>
    <mergeCell ref="CH252:CH253"/>
    <mergeCell ref="CG300:CG301"/>
    <mergeCell ref="CF218:CF219"/>
    <mergeCell ref="CF220:CF221"/>
    <mergeCell ref="BY242:BY243"/>
    <mergeCell ref="BT262:BT263"/>
    <mergeCell ref="CF208:CF209"/>
    <mergeCell ref="CF224:CF225"/>
    <mergeCell ref="CF230:CF231"/>
    <mergeCell ref="BR272:BR273"/>
    <mergeCell ref="BM272:BM273"/>
    <mergeCell ref="BP212:BP213"/>
    <mergeCell ref="BL232:BL233"/>
    <mergeCell ref="BZ252:BZ253"/>
    <mergeCell ref="BP252:BP253"/>
    <mergeCell ref="BU222:BU223"/>
    <mergeCell ref="BV222:BV223"/>
    <mergeCell ref="BT222:BT223"/>
    <mergeCell ref="CE222:CE223"/>
    <mergeCell ref="BL262:BL263"/>
    <mergeCell ref="CF246:CF247"/>
    <mergeCell ref="BR182:BR183"/>
    <mergeCell ref="BT212:BT213"/>
    <mergeCell ref="BQ212:BQ213"/>
    <mergeCell ref="BT202:BT203"/>
    <mergeCell ref="BP202:BP203"/>
    <mergeCell ref="BO202:BO203"/>
    <mergeCell ref="BR192:BR193"/>
    <mergeCell ref="CA232:CA233"/>
    <mergeCell ref="CB242:CB243"/>
    <mergeCell ref="BM222:BM223"/>
    <mergeCell ref="BS232:BS233"/>
    <mergeCell ref="CB222:CB223"/>
    <mergeCell ref="BY222:BY223"/>
    <mergeCell ref="CB232:CB233"/>
    <mergeCell ref="BZ212:BZ213"/>
    <mergeCell ref="BN192:BN193"/>
    <mergeCell ref="CB202:CB203"/>
    <mergeCell ref="BQ182:BQ183"/>
    <mergeCell ref="BS202:BS203"/>
    <mergeCell ref="CB212:CB213"/>
    <mergeCell ref="BO252:BO253"/>
    <mergeCell ref="BX212:BX213"/>
    <mergeCell ref="BW212:BW213"/>
    <mergeCell ref="CF266:CF267"/>
    <mergeCell ref="BZ262:BZ263"/>
    <mergeCell ref="BS212:BS213"/>
    <mergeCell ref="BV212:BV213"/>
    <mergeCell ref="BW182:BW183"/>
    <mergeCell ref="BT182:BT183"/>
    <mergeCell ref="BS192:BS193"/>
    <mergeCell ref="BR202:BR203"/>
    <mergeCell ref="BP182:BP183"/>
    <mergeCell ref="BP192:BP193"/>
    <mergeCell ref="BT192:BT193"/>
    <mergeCell ref="CB252:CB253"/>
    <mergeCell ref="BO222:BO223"/>
    <mergeCell ref="BW222:BW223"/>
    <mergeCell ref="BP232:BP233"/>
    <mergeCell ref="BW242:BW243"/>
    <mergeCell ref="BZ232:BZ233"/>
    <mergeCell ref="CA242:CA243"/>
    <mergeCell ref="BM182:BM183"/>
    <mergeCell ref="BN182:BN183"/>
    <mergeCell ref="BS242:BS243"/>
    <mergeCell ref="BT242:BT243"/>
    <mergeCell ref="BP222:BP223"/>
    <mergeCell ref="BT232:BT233"/>
    <mergeCell ref="BY252:BY253"/>
    <mergeCell ref="BS252:BS253"/>
    <mergeCell ref="BQ242:BQ243"/>
    <mergeCell ref="BR242:BR243"/>
    <mergeCell ref="BV242:BV243"/>
    <mergeCell ref="BR212:BR213"/>
    <mergeCell ref="BN212:BN213"/>
    <mergeCell ref="BX242:BX243"/>
    <mergeCell ref="BW252:BW253"/>
    <mergeCell ref="BV252:BV253"/>
    <mergeCell ref="BU242:BU243"/>
    <mergeCell ref="BX252:BX253"/>
    <mergeCell ref="BU202:BU203"/>
    <mergeCell ref="BQ192:BQ193"/>
    <mergeCell ref="BO182:BO183"/>
    <mergeCell ref="BQ252:BQ253"/>
    <mergeCell ref="BR252:BR253"/>
    <mergeCell ref="BN202:BN203"/>
    <mergeCell ref="BX192:BX193"/>
    <mergeCell ref="BX202:BX203"/>
    <mergeCell ref="BV192:BV193"/>
    <mergeCell ref="BU232:BU233"/>
    <mergeCell ref="BW232:BW233"/>
    <mergeCell ref="BW202:BW203"/>
    <mergeCell ref="BV202:BV203"/>
    <mergeCell ref="CB182:CB183"/>
    <mergeCell ref="BM202:BM203"/>
    <mergeCell ref="BM192:BM193"/>
    <mergeCell ref="BO232:BO233"/>
    <mergeCell ref="BS182:BS183"/>
    <mergeCell ref="BQ202:BQ203"/>
    <mergeCell ref="BO192:BO193"/>
    <mergeCell ref="BT252:BT253"/>
    <mergeCell ref="BK192:BK193"/>
    <mergeCell ref="BO180:BO181"/>
    <mergeCell ref="BI252:BI253"/>
    <mergeCell ref="AZ238:AZ239"/>
    <mergeCell ref="AZ218:AZ219"/>
    <mergeCell ref="AZ244:AZ245"/>
    <mergeCell ref="AZ224:AZ225"/>
    <mergeCell ref="AZ234:AZ235"/>
    <mergeCell ref="BA252:BA253"/>
    <mergeCell ref="BG192:BG193"/>
    <mergeCell ref="BG232:BG233"/>
    <mergeCell ref="BG252:BG253"/>
    <mergeCell ref="BB252:BB253"/>
    <mergeCell ref="BB242:BB243"/>
    <mergeCell ref="AZ226:AZ227"/>
    <mergeCell ref="AZ248:AZ249"/>
    <mergeCell ref="AZ220:AZ221"/>
    <mergeCell ref="BA212:BA213"/>
    <mergeCell ref="AZ240:AZ241"/>
    <mergeCell ref="BJ180:BJ181"/>
    <mergeCell ref="BL242:BL243"/>
    <mergeCell ref="BN242:BN243"/>
    <mergeCell ref="BC202:BC203"/>
    <mergeCell ref="BB202:BB203"/>
    <mergeCell ref="BC212:BC213"/>
    <mergeCell ref="BI212:BI213"/>
    <mergeCell ref="BK222:BK223"/>
    <mergeCell ref="BJ212:BJ213"/>
    <mergeCell ref="AZ200:AZ201"/>
    <mergeCell ref="BI222:BI223"/>
    <mergeCell ref="AZ208:AZ209"/>
    <mergeCell ref="BK242:BK243"/>
    <mergeCell ref="BM180:BM181"/>
    <mergeCell ref="BH212:BH213"/>
    <mergeCell ref="BJ192:BJ193"/>
    <mergeCell ref="BL202:BL203"/>
    <mergeCell ref="BK182:BK183"/>
    <mergeCell ref="BM242:BM243"/>
    <mergeCell ref="BE252:BE253"/>
    <mergeCell ref="BF242:BF243"/>
    <mergeCell ref="BC252:BC253"/>
    <mergeCell ref="BO242:BO243"/>
    <mergeCell ref="BK232:BK233"/>
    <mergeCell ref="BN180:BN181"/>
    <mergeCell ref="BN232:BN233"/>
    <mergeCell ref="BN252:BN253"/>
    <mergeCell ref="BN222:BN223"/>
    <mergeCell ref="BM232:BM233"/>
    <mergeCell ref="BL192:BL193"/>
    <mergeCell ref="BL212:BL213"/>
    <mergeCell ref="AZ214:AZ215"/>
    <mergeCell ref="BC192:BC193"/>
    <mergeCell ref="BO212:BO213"/>
    <mergeCell ref="AX232:AX233"/>
    <mergeCell ref="AT232:AT233"/>
    <mergeCell ref="AZ162:AZ163"/>
    <mergeCell ref="BE170:BE171"/>
    <mergeCell ref="BC170:BC171"/>
    <mergeCell ref="AQ202:AQ203"/>
    <mergeCell ref="AY250:AY251"/>
    <mergeCell ref="AZ188:AZ189"/>
    <mergeCell ref="AX184:AX185"/>
    <mergeCell ref="AR192:AR193"/>
    <mergeCell ref="AR170:AR171"/>
    <mergeCell ref="AZ236:AZ237"/>
    <mergeCell ref="AU232:AU233"/>
    <mergeCell ref="AW212:AW213"/>
    <mergeCell ref="BE202:BE203"/>
    <mergeCell ref="AZ202:AZ203"/>
    <mergeCell ref="AZ186:AZ187"/>
    <mergeCell ref="AZ184:AZ185"/>
    <mergeCell ref="BB192:BB193"/>
    <mergeCell ref="BA192:BA193"/>
    <mergeCell ref="AZ168:AZ169"/>
    <mergeCell ref="AY208:AY209"/>
    <mergeCell ref="AZ210:AZ211"/>
    <mergeCell ref="AY214:AY215"/>
    <mergeCell ref="BH182:BH183"/>
    <mergeCell ref="AZ182:AZ183"/>
    <mergeCell ref="BF212:BF213"/>
    <mergeCell ref="BE182:BE183"/>
    <mergeCell ref="BB212:BB213"/>
    <mergeCell ref="BA202:BA203"/>
    <mergeCell ref="BF232:BF233"/>
    <mergeCell ref="BE242:BE243"/>
    <mergeCell ref="AZ246:AZ247"/>
    <mergeCell ref="BD182:BD183"/>
    <mergeCell ref="AZ216:AZ217"/>
    <mergeCell ref="BA222:BA223"/>
    <mergeCell ref="BE212:BE213"/>
    <mergeCell ref="BF202:BF203"/>
    <mergeCell ref="BA232:BA233"/>
    <mergeCell ref="BC232:BC233"/>
    <mergeCell ref="AZ232:AZ233"/>
    <mergeCell ref="BF192:BF193"/>
    <mergeCell ref="BC182:BC183"/>
    <mergeCell ref="AY198:AY199"/>
    <mergeCell ref="AY182:AY183"/>
    <mergeCell ref="AX206:AX207"/>
    <mergeCell ref="BA180:BA181"/>
    <mergeCell ref="AX236:AX237"/>
    <mergeCell ref="AY202:AY203"/>
    <mergeCell ref="AY174:AY175"/>
    <mergeCell ref="AY196:AY197"/>
    <mergeCell ref="AY204:AY205"/>
    <mergeCell ref="AY206:AY207"/>
    <mergeCell ref="AY186:AY187"/>
    <mergeCell ref="AY218:AY219"/>
    <mergeCell ref="AY224:AY225"/>
    <mergeCell ref="AY228:AY229"/>
    <mergeCell ref="AY226:AY227"/>
    <mergeCell ref="AX228:AX229"/>
    <mergeCell ref="BH242:BH243"/>
    <mergeCell ref="BG242:BG243"/>
    <mergeCell ref="AX220:AX221"/>
    <mergeCell ref="AX226:AX227"/>
    <mergeCell ref="AX194:AX195"/>
    <mergeCell ref="AR180:AR181"/>
    <mergeCell ref="AX196:AX197"/>
    <mergeCell ref="AW202:AW203"/>
    <mergeCell ref="AR232:AR233"/>
    <mergeCell ref="AP222:AP223"/>
    <mergeCell ref="AV242:AV243"/>
    <mergeCell ref="AO202:AO203"/>
    <mergeCell ref="AV202:AV203"/>
    <mergeCell ref="AS202:AS203"/>
    <mergeCell ref="AK170:AK171"/>
    <mergeCell ref="AV222:AV223"/>
    <mergeCell ref="AW222:AW223"/>
    <mergeCell ref="AY216:AY217"/>
    <mergeCell ref="AX242:AX243"/>
    <mergeCell ref="BB170:BB171"/>
    <mergeCell ref="BD192:BD193"/>
    <mergeCell ref="BE192:BE193"/>
    <mergeCell ref="BE232:BE233"/>
    <mergeCell ref="AZ190:AZ191"/>
    <mergeCell ref="BL182:BL183"/>
    <mergeCell ref="BI182:BI183"/>
    <mergeCell ref="BJ232:BJ233"/>
    <mergeCell ref="AY172:AY173"/>
    <mergeCell ref="AJ202:AJ203"/>
    <mergeCell ref="AK222:AK223"/>
    <mergeCell ref="AJ232:AJ233"/>
    <mergeCell ref="AJ222:AJ223"/>
    <mergeCell ref="AK180:AK181"/>
    <mergeCell ref="AZ174:AZ175"/>
    <mergeCell ref="BA170:BA171"/>
    <mergeCell ref="AZ178:AZ179"/>
    <mergeCell ref="AZ176:AZ177"/>
    <mergeCell ref="BL180:BL181"/>
    <mergeCell ref="BK180:BK181"/>
    <mergeCell ref="BK202:BK203"/>
    <mergeCell ref="BK212:BK213"/>
    <mergeCell ref="AT180:AT181"/>
    <mergeCell ref="BI202:BI203"/>
    <mergeCell ref="BH202:BH203"/>
    <mergeCell ref="BG180:BG181"/>
    <mergeCell ref="BH180:BH181"/>
    <mergeCell ref="BF180:BF181"/>
    <mergeCell ref="BF222:BF223"/>
    <mergeCell ref="AZ212:AZ213"/>
    <mergeCell ref="BH222:BH223"/>
    <mergeCell ref="BA242:BA243"/>
    <mergeCell ref="BB232:BB233"/>
    <mergeCell ref="BH232:BH233"/>
    <mergeCell ref="BG212:BG213"/>
    <mergeCell ref="AZ180:AZ181"/>
    <mergeCell ref="BC242:BC243"/>
    <mergeCell ref="BD232:BD233"/>
    <mergeCell ref="AZ198:AZ199"/>
    <mergeCell ref="AY200:AY201"/>
    <mergeCell ref="AZ194:AZ195"/>
    <mergeCell ref="AY192:AY193"/>
    <mergeCell ref="AZ172:AZ173"/>
    <mergeCell ref="BB180:BB181"/>
    <mergeCell ref="BC180:BC181"/>
    <mergeCell ref="BG170:BG171"/>
    <mergeCell ref="BG222:BG223"/>
    <mergeCell ref="AW180:AW181"/>
    <mergeCell ref="AU180:AU181"/>
    <mergeCell ref="AV212:AV213"/>
    <mergeCell ref="AC170:AC171"/>
    <mergeCell ref="AC180:AC181"/>
    <mergeCell ref="AN212:AN213"/>
    <mergeCell ref="AS212:AS213"/>
    <mergeCell ref="S206:S207"/>
    <mergeCell ref="S208:S209"/>
    <mergeCell ref="U212:U213"/>
    <mergeCell ref="V202:V203"/>
    <mergeCell ref="W202:W203"/>
    <mergeCell ref="AP202:AP203"/>
    <mergeCell ref="AU202:AU203"/>
    <mergeCell ref="S184:S185"/>
    <mergeCell ref="S200:S201"/>
    <mergeCell ref="S170:S171"/>
    <mergeCell ref="T170:T171"/>
    <mergeCell ref="AQ192:AQ193"/>
    <mergeCell ref="AX192:AX193"/>
    <mergeCell ref="AU192:AU193"/>
    <mergeCell ref="AS192:AS193"/>
    <mergeCell ref="AZ250:AZ251"/>
    <mergeCell ref="BB222:BB223"/>
    <mergeCell ref="AZ228:AZ229"/>
    <mergeCell ref="AX246:AX247"/>
    <mergeCell ref="AX248:AX249"/>
    <mergeCell ref="AY248:AY249"/>
    <mergeCell ref="AZ166:AZ167"/>
    <mergeCell ref="AZ242:AZ243"/>
    <mergeCell ref="AT182:AT183"/>
    <mergeCell ref="AT212:AT213"/>
    <mergeCell ref="AX230:AX231"/>
    <mergeCell ref="BE222:BE223"/>
    <mergeCell ref="AZ196:AZ197"/>
    <mergeCell ref="AY188:AY189"/>
    <mergeCell ref="AY220:AY221"/>
    <mergeCell ref="AX214:AX215"/>
    <mergeCell ref="BA182:BA183"/>
    <mergeCell ref="BB182:BB183"/>
    <mergeCell ref="BD202:BD203"/>
    <mergeCell ref="AH232:AH233"/>
    <mergeCell ref="AH182:AH183"/>
    <mergeCell ref="AE170:AE171"/>
    <mergeCell ref="AJ170:AJ171"/>
    <mergeCell ref="AF192:AF193"/>
    <mergeCell ref="AJ192:AJ193"/>
    <mergeCell ref="AG180:AG181"/>
    <mergeCell ref="AJ180:AJ181"/>
    <mergeCell ref="AS182:AS183"/>
    <mergeCell ref="S174:S175"/>
    <mergeCell ref="Z192:Z193"/>
    <mergeCell ref="S188:S189"/>
    <mergeCell ref="AE202:AE203"/>
    <mergeCell ref="S212:S213"/>
    <mergeCell ref="AY178:AY179"/>
    <mergeCell ref="AM180:AM181"/>
    <mergeCell ref="AC192:AC193"/>
    <mergeCell ref="AD192:AD193"/>
    <mergeCell ref="AX190:AX191"/>
    <mergeCell ref="AY180:AY181"/>
    <mergeCell ref="AY184:AY185"/>
    <mergeCell ref="AM202:AM203"/>
    <mergeCell ref="AF170:AF171"/>
    <mergeCell ref="Z170:Z171"/>
    <mergeCell ref="Y170:Y171"/>
    <mergeCell ref="BD212:BD213"/>
    <mergeCell ref="S172:S173"/>
    <mergeCell ref="U170:U171"/>
    <mergeCell ref="X170:X171"/>
    <mergeCell ref="AJ182:AJ183"/>
    <mergeCell ref="AB202:AB203"/>
    <mergeCell ref="AL192:AL193"/>
    <mergeCell ref="AM170:AM171"/>
    <mergeCell ref="AV170:AV171"/>
    <mergeCell ref="AK202:AK203"/>
    <mergeCell ref="AL202:AL203"/>
    <mergeCell ref="AN202:AN203"/>
    <mergeCell ref="AX200:AX201"/>
    <mergeCell ref="AV182:AV183"/>
    <mergeCell ref="AQ170:AQ171"/>
    <mergeCell ref="AW182:AW183"/>
    <mergeCell ref="AC222:AC223"/>
    <mergeCell ref="AM222:AM223"/>
    <mergeCell ref="AN222:AN223"/>
    <mergeCell ref="AR222:AR223"/>
    <mergeCell ref="AU222:AU223"/>
    <mergeCell ref="AE232:AE233"/>
    <mergeCell ref="AD222:AD223"/>
    <mergeCell ref="AE222:AE223"/>
    <mergeCell ref="AB232:AB233"/>
    <mergeCell ref="AA232:AA233"/>
    <mergeCell ref="S218:S219"/>
    <mergeCell ref="V232:V233"/>
    <mergeCell ref="AF232:AF233"/>
    <mergeCell ref="AI232:AI233"/>
    <mergeCell ref="AF222:AF223"/>
    <mergeCell ref="AG222:AG223"/>
    <mergeCell ref="AX202:AX203"/>
    <mergeCell ref="AX216:AX217"/>
    <mergeCell ref="AX224:AX225"/>
    <mergeCell ref="AX218:AX219"/>
    <mergeCell ref="AS222:AS223"/>
    <mergeCell ref="AW232:AW233"/>
    <mergeCell ref="AQ212:AQ213"/>
    <mergeCell ref="AN192:AN193"/>
    <mergeCell ref="AG202:AG203"/>
    <mergeCell ref="AA222:AA223"/>
    <mergeCell ref="T232:T233"/>
    <mergeCell ref="T202:T203"/>
    <mergeCell ref="Z202:Z203"/>
    <mergeCell ref="U202:U203"/>
    <mergeCell ref="AK182:AK183"/>
    <mergeCell ref="AI180:AI181"/>
    <mergeCell ref="AL182:AL183"/>
    <mergeCell ref="AO212:AO213"/>
    <mergeCell ref="AH212:AH213"/>
    <mergeCell ref="AX212:AX213"/>
    <mergeCell ref="AF212:AF213"/>
    <mergeCell ref="V212:V213"/>
    <mergeCell ref="W212:W213"/>
    <mergeCell ref="AR202:AR203"/>
    <mergeCell ref="AX204:AX205"/>
    <mergeCell ref="AX208:AX209"/>
    <mergeCell ref="AV180:AV181"/>
    <mergeCell ref="AR182:AR183"/>
    <mergeCell ref="AP182:AP183"/>
    <mergeCell ref="AQ182:AQ183"/>
    <mergeCell ref="AE192:AE193"/>
    <mergeCell ref="AE180:AE181"/>
    <mergeCell ref="T180:T181"/>
    <mergeCell ref="U232:U233"/>
    <mergeCell ref="X232:X233"/>
    <mergeCell ref="R226:R227"/>
    <mergeCell ref="Q216:Q217"/>
    <mergeCell ref="V222:V223"/>
    <mergeCell ref="R218:R219"/>
    <mergeCell ref="R228:R229"/>
    <mergeCell ref="S230:S231"/>
    <mergeCell ref="Y232:Y233"/>
    <mergeCell ref="Q232:Q233"/>
    <mergeCell ref="S242:S243"/>
    <mergeCell ref="S232:S233"/>
    <mergeCell ref="S240:S241"/>
    <mergeCell ref="Z232:Z233"/>
    <mergeCell ref="S198:S199"/>
    <mergeCell ref="R216:R217"/>
    <mergeCell ref="O224:O225"/>
    <mergeCell ref="O200:O201"/>
    <mergeCell ref="O194:O195"/>
    <mergeCell ref="O234:O235"/>
    <mergeCell ref="O216:O217"/>
    <mergeCell ref="R210:R211"/>
    <mergeCell ref="R236:R237"/>
    <mergeCell ref="S236:S237"/>
    <mergeCell ref="O188:O189"/>
    <mergeCell ref="N194:N195"/>
    <mergeCell ref="P242:P243"/>
    <mergeCell ref="O212:O213"/>
    <mergeCell ref="O222:O223"/>
    <mergeCell ref="Z212:Z213"/>
    <mergeCell ref="Y222:Y223"/>
    <mergeCell ref="X222:X223"/>
    <mergeCell ref="R220:R221"/>
    <mergeCell ref="Q202:Q203"/>
    <mergeCell ref="Q208:Q209"/>
    <mergeCell ref="Q210:Q211"/>
    <mergeCell ref="Q206:Q207"/>
    <mergeCell ref="S210:S211"/>
    <mergeCell ref="S204:S205"/>
    <mergeCell ref="S196:S197"/>
    <mergeCell ref="X202:X203"/>
    <mergeCell ref="Y202:Y203"/>
    <mergeCell ref="R198:R199"/>
    <mergeCell ref="R194:R195"/>
    <mergeCell ref="S192:S193"/>
    <mergeCell ref="Q196:Q197"/>
    <mergeCell ref="R224:R225"/>
    <mergeCell ref="Q218:Q219"/>
    <mergeCell ref="R212:R213"/>
    <mergeCell ref="R222:R223"/>
    <mergeCell ref="N208:N209"/>
    <mergeCell ref="Q222:Q223"/>
    <mergeCell ref="Q220:Q221"/>
    <mergeCell ref="Q242:Q243"/>
    <mergeCell ref="R238:R239"/>
    <mergeCell ref="AA212:AA213"/>
    <mergeCell ref="AM212:AM213"/>
    <mergeCell ref="AK212:AK213"/>
    <mergeCell ref="AJ212:AJ213"/>
    <mergeCell ref="O238:O239"/>
    <mergeCell ref="W232:W233"/>
    <mergeCell ref="X242:X243"/>
    <mergeCell ref="R240:R241"/>
    <mergeCell ref="W242:W243"/>
    <mergeCell ref="Q260:Q261"/>
    <mergeCell ref="M262:M263"/>
    <mergeCell ref="Y252:Y253"/>
    <mergeCell ref="R262:R263"/>
    <mergeCell ref="S264:S265"/>
    <mergeCell ref="S270:S271"/>
    <mergeCell ref="U262:U263"/>
    <mergeCell ref="X262:X263"/>
    <mergeCell ref="M260:M261"/>
    <mergeCell ref="R266:R267"/>
    <mergeCell ref="M268:M269"/>
    <mergeCell ref="P252:P253"/>
    <mergeCell ref="O250:O251"/>
    <mergeCell ref="N264:N265"/>
    <mergeCell ref="O292:O293"/>
    <mergeCell ref="N316:N317"/>
    <mergeCell ref="N314:N315"/>
    <mergeCell ref="N294:N295"/>
    <mergeCell ref="M306:M307"/>
    <mergeCell ref="Q276:Q277"/>
    <mergeCell ref="O306:O307"/>
    <mergeCell ref="N286:N287"/>
    <mergeCell ref="M290:M291"/>
    <mergeCell ref="Q316:Q317"/>
    <mergeCell ref="Q314:Q315"/>
    <mergeCell ref="N276:N277"/>
    <mergeCell ref="M276:M277"/>
    <mergeCell ref="R264:R265"/>
    <mergeCell ref="N308:N309"/>
    <mergeCell ref="P304:P305"/>
    <mergeCell ref="O298:O299"/>
    <mergeCell ref="M294:M295"/>
    <mergeCell ref="R294:R295"/>
    <mergeCell ref="R306:R307"/>
    <mergeCell ref="R286:R287"/>
    <mergeCell ref="R288:R289"/>
    <mergeCell ref="R314:R315"/>
    <mergeCell ref="O296:O297"/>
    <mergeCell ref="Q310:Q311"/>
    <mergeCell ref="T262:T263"/>
    <mergeCell ref="O268:O269"/>
    <mergeCell ref="Q270:Q271"/>
    <mergeCell ref="O274:O275"/>
    <mergeCell ref="Q294:Q295"/>
    <mergeCell ref="Q274:Q275"/>
    <mergeCell ref="O284:O285"/>
    <mergeCell ref="N280:N281"/>
    <mergeCell ref="O282:O283"/>
    <mergeCell ref="N274:N275"/>
    <mergeCell ref="M284:M285"/>
    <mergeCell ref="Q250:Q251"/>
    <mergeCell ref="Y262:Y263"/>
    <mergeCell ref="R290:R291"/>
    <mergeCell ref="M310:M311"/>
    <mergeCell ref="S272:S273"/>
    <mergeCell ref="R300:R301"/>
    <mergeCell ref="N366:N367"/>
    <mergeCell ref="N362:N363"/>
    <mergeCell ref="K422:K423"/>
    <mergeCell ref="M422:M423"/>
    <mergeCell ref="L268:L269"/>
    <mergeCell ref="L272:L273"/>
    <mergeCell ref="J272:J273"/>
    <mergeCell ref="N364:N365"/>
    <mergeCell ref="N374:N375"/>
    <mergeCell ref="L276:L277"/>
    <mergeCell ref="K322:K323"/>
    <mergeCell ref="L334:L335"/>
    <mergeCell ref="L378:L379"/>
    <mergeCell ref="N296:N297"/>
    <mergeCell ref="Q326:Q327"/>
    <mergeCell ref="R334:R335"/>
    <mergeCell ref="N390:N391"/>
    <mergeCell ref="N394:N395"/>
    <mergeCell ref="N360:N361"/>
    <mergeCell ref="N358:N359"/>
    <mergeCell ref="M404:M405"/>
    <mergeCell ref="N398:N399"/>
    <mergeCell ref="M362:M363"/>
    <mergeCell ref="L312:L313"/>
    <mergeCell ref="J356:J357"/>
    <mergeCell ref="J366:J367"/>
    <mergeCell ref="M416:M417"/>
    <mergeCell ref="M300:M301"/>
    <mergeCell ref="M302:M303"/>
    <mergeCell ref="J306:J307"/>
    <mergeCell ref="M420:M421"/>
    <mergeCell ref="M396:M397"/>
    <mergeCell ref="K398:K399"/>
    <mergeCell ref="L408:L409"/>
    <mergeCell ref="L280:L281"/>
    <mergeCell ref="R292:R293"/>
    <mergeCell ref="P294:P295"/>
    <mergeCell ref="K330:K331"/>
    <mergeCell ref="J332:J333"/>
    <mergeCell ref="K332:K333"/>
    <mergeCell ref="R372:R373"/>
    <mergeCell ref="Q402:Q403"/>
    <mergeCell ref="Q386:Q387"/>
    <mergeCell ref="Q418:Q419"/>
    <mergeCell ref="R416:R417"/>
    <mergeCell ref="R410:R411"/>
    <mergeCell ref="Q414:Q415"/>
    <mergeCell ref="R408:R409"/>
    <mergeCell ref="R404:R405"/>
    <mergeCell ref="Q400:Q401"/>
    <mergeCell ref="Q406:Q407"/>
    <mergeCell ref="Q422:Q423"/>
    <mergeCell ref="R414:R415"/>
    <mergeCell ref="Q410:Q411"/>
    <mergeCell ref="K334:K335"/>
    <mergeCell ref="J336:J337"/>
    <mergeCell ref="N270:N271"/>
    <mergeCell ref="N268:N269"/>
    <mergeCell ref="R270:R271"/>
    <mergeCell ref="Q268:Q269"/>
    <mergeCell ref="O270:O271"/>
    <mergeCell ref="O344:O345"/>
    <mergeCell ref="O340:O341"/>
    <mergeCell ref="M282:M283"/>
    <mergeCell ref="I416:I417"/>
    <mergeCell ref="I334:I335"/>
    <mergeCell ref="I400:I401"/>
    <mergeCell ref="J392:J393"/>
    <mergeCell ref="J398:J399"/>
    <mergeCell ref="I394:I395"/>
    <mergeCell ref="I364:I365"/>
    <mergeCell ref="K348:K349"/>
    <mergeCell ref="K358:K359"/>
    <mergeCell ref="J348:J349"/>
    <mergeCell ref="L362:L363"/>
    <mergeCell ref="M278:M279"/>
    <mergeCell ref="M280:M281"/>
    <mergeCell ref="K276:K277"/>
    <mergeCell ref="K296:K297"/>
    <mergeCell ref="K298:K299"/>
    <mergeCell ref="L398:L399"/>
    <mergeCell ref="K382:K383"/>
    <mergeCell ref="M388:M389"/>
    <mergeCell ref="K414:K415"/>
    <mergeCell ref="I420:I421"/>
    <mergeCell ref="I412:I413"/>
    <mergeCell ref="I424:I425"/>
    <mergeCell ref="I380:I381"/>
    <mergeCell ref="L394:L395"/>
    <mergeCell ref="M414:M415"/>
    <mergeCell ref="I428:I429"/>
    <mergeCell ref="K364:K365"/>
    <mergeCell ref="M406:M407"/>
    <mergeCell ref="M400:M401"/>
    <mergeCell ref="M410:M411"/>
    <mergeCell ref="J374:J375"/>
    <mergeCell ref="K352:K353"/>
    <mergeCell ref="I340:I341"/>
    <mergeCell ref="M340:M341"/>
    <mergeCell ref="M386:M387"/>
    <mergeCell ref="J402:J403"/>
    <mergeCell ref="J416:J417"/>
    <mergeCell ref="M392:M393"/>
    <mergeCell ref="L380:L381"/>
    <mergeCell ref="L388:L389"/>
    <mergeCell ref="K374:K375"/>
    <mergeCell ref="K384:K385"/>
    <mergeCell ref="I414:I415"/>
    <mergeCell ref="K356:K357"/>
    <mergeCell ref="I378:I379"/>
    <mergeCell ref="I396:I397"/>
    <mergeCell ref="K390:K391"/>
    <mergeCell ref="M402:M403"/>
    <mergeCell ref="K344:K345"/>
    <mergeCell ref="K350:K351"/>
    <mergeCell ref="K340:K341"/>
    <mergeCell ref="I422:I423"/>
    <mergeCell ref="J344:J345"/>
    <mergeCell ref="K346:K347"/>
    <mergeCell ref="M384:M385"/>
    <mergeCell ref="M382:M383"/>
    <mergeCell ref="M418:M419"/>
    <mergeCell ref="K426:K427"/>
    <mergeCell ref="J426:J427"/>
    <mergeCell ref="M424:M425"/>
    <mergeCell ref="K392:K393"/>
    <mergeCell ref="K366:K367"/>
    <mergeCell ref="M308:M309"/>
    <mergeCell ref="M288:M289"/>
    <mergeCell ref="M286:M287"/>
    <mergeCell ref="M342:M343"/>
    <mergeCell ref="I406:I407"/>
    <mergeCell ref="J406:J407"/>
    <mergeCell ref="K412:K413"/>
    <mergeCell ref="I312:I313"/>
    <mergeCell ref="I318:I319"/>
    <mergeCell ref="K370:K371"/>
    <mergeCell ref="I384:I385"/>
    <mergeCell ref="J358:J359"/>
    <mergeCell ref="I370:I371"/>
    <mergeCell ref="J364:J365"/>
    <mergeCell ref="M368:M369"/>
    <mergeCell ref="K342:K343"/>
    <mergeCell ref="J312:J313"/>
    <mergeCell ref="J328:J329"/>
    <mergeCell ref="I326:I327"/>
    <mergeCell ref="I332:I333"/>
    <mergeCell ref="L358:L359"/>
    <mergeCell ref="L366:L367"/>
    <mergeCell ref="L350:L351"/>
    <mergeCell ref="L346:L347"/>
    <mergeCell ref="I350:I351"/>
    <mergeCell ref="L326:L327"/>
    <mergeCell ref="L322:L323"/>
    <mergeCell ref="K324:K325"/>
    <mergeCell ref="K328:K329"/>
    <mergeCell ref="I356:I357"/>
    <mergeCell ref="K394:K395"/>
    <mergeCell ref="J386:J387"/>
    <mergeCell ref="M412:M413"/>
    <mergeCell ref="M322:M323"/>
    <mergeCell ref="L316:L317"/>
    <mergeCell ref="M390:M391"/>
    <mergeCell ref="I292:I293"/>
    <mergeCell ref="I304:I305"/>
    <mergeCell ref="I386:I387"/>
    <mergeCell ref="I374:I375"/>
    <mergeCell ref="K396:K397"/>
    <mergeCell ref="K368:K369"/>
    <mergeCell ref="K320:K321"/>
    <mergeCell ref="J342:J343"/>
    <mergeCell ref="J334:J335"/>
    <mergeCell ref="K338:K339"/>
    <mergeCell ref="J352:J353"/>
    <mergeCell ref="L354:L355"/>
    <mergeCell ref="L356:L357"/>
    <mergeCell ref="I310:I311"/>
    <mergeCell ref="I410:I411"/>
    <mergeCell ref="I358:I359"/>
    <mergeCell ref="K312:K313"/>
    <mergeCell ref="H418:H419"/>
    <mergeCell ref="I418:I419"/>
    <mergeCell ref="L406:L407"/>
    <mergeCell ref="J442:J443"/>
    <mergeCell ref="N386:N387"/>
    <mergeCell ref="M440:M441"/>
    <mergeCell ref="L446:L447"/>
    <mergeCell ref="M398:M399"/>
    <mergeCell ref="I432:I433"/>
    <mergeCell ref="I450:I451"/>
    <mergeCell ref="H460:H461"/>
    <mergeCell ref="N426:N427"/>
    <mergeCell ref="K476:K477"/>
    <mergeCell ref="N474:N475"/>
    <mergeCell ref="L482:L483"/>
    <mergeCell ref="H422:H423"/>
    <mergeCell ref="H420:H421"/>
    <mergeCell ref="J408:J409"/>
    <mergeCell ref="J424:J425"/>
    <mergeCell ref="J412:J413"/>
    <mergeCell ref="N450:N451"/>
    <mergeCell ref="I442:I443"/>
    <mergeCell ref="M474:M475"/>
    <mergeCell ref="H414:H415"/>
    <mergeCell ref="H410:H411"/>
    <mergeCell ref="H430:H431"/>
    <mergeCell ref="H426:H427"/>
    <mergeCell ref="K404:K405"/>
    <mergeCell ref="K408:K409"/>
    <mergeCell ref="H394:H395"/>
    <mergeCell ref="H416:H417"/>
    <mergeCell ref="J418:J419"/>
    <mergeCell ref="J436:J437"/>
    <mergeCell ref="N416:N417"/>
    <mergeCell ref="N408:N409"/>
    <mergeCell ref="J438:J439"/>
    <mergeCell ref="N458:N459"/>
    <mergeCell ref="L480:L481"/>
    <mergeCell ref="J410:J411"/>
    <mergeCell ref="J388:J389"/>
    <mergeCell ref="I404:I405"/>
    <mergeCell ref="K406:K407"/>
    <mergeCell ref="H424:H425"/>
    <mergeCell ref="N430:N431"/>
    <mergeCell ref="I426:I427"/>
    <mergeCell ref="K430:K431"/>
    <mergeCell ref="J432:J433"/>
    <mergeCell ref="L432:L433"/>
    <mergeCell ref="K400:K401"/>
    <mergeCell ref="K444:K445"/>
    <mergeCell ref="L440:L441"/>
    <mergeCell ref="H440:H441"/>
    <mergeCell ref="I436:I437"/>
    <mergeCell ref="L430:L431"/>
    <mergeCell ref="L426:L427"/>
    <mergeCell ref="K416:K417"/>
    <mergeCell ref="J414:J415"/>
    <mergeCell ref="L420:L421"/>
    <mergeCell ref="K418:K419"/>
    <mergeCell ref="I434:I435"/>
    <mergeCell ref="K432:K433"/>
    <mergeCell ref="H404:H405"/>
    <mergeCell ref="M456:M457"/>
    <mergeCell ref="N456:N457"/>
    <mergeCell ref="N448:N449"/>
    <mergeCell ref="O474:O475"/>
    <mergeCell ref="O492:O493"/>
    <mergeCell ref="N460:N461"/>
    <mergeCell ref="O460:O461"/>
    <mergeCell ref="O480:O481"/>
    <mergeCell ref="M460:M461"/>
    <mergeCell ref="M504:M505"/>
    <mergeCell ref="K490:K491"/>
    <mergeCell ref="K464:K465"/>
    <mergeCell ref="J482:J483"/>
    <mergeCell ref="L462:L463"/>
    <mergeCell ref="K462:K463"/>
    <mergeCell ref="I482:I483"/>
    <mergeCell ref="M484:M485"/>
    <mergeCell ref="I500:I501"/>
    <mergeCell ref="I492:I493"/>
    <mergeCell ref="O390:O391"/>
    <mergeCell ref="O404:O405"/>
    <mergeCell ref="O410:O411"/>
    <mergeCell ref="O412:O413"/>
    <mergeCell ref="N396:N397"/>
    <mergeCell ref="N414:N415"/>
    <mergeCell ref="N436:N437"/>
    <mergeCell ref="N434:N435"/>
    <mergeCell ref="N418:N419"/>
    <mergeCell ref="I502:I503"/>
    <mergeCell ref="J488:J489"/>
    <mergeCell ref="J452:J453"/>
    <mergeCell ref="I470:I471"/>
    <mergeCell ref="K492:K493"/>
    <mergeCell ref="N444:N445"/>
    <mergeCell ref="J434:J435"/>
    <mergeCell ref="J458:J459"/>
    <mergeCell ref="K470:K471"/>
    <mergeCell ref="J430:J431"/>
    <mergeCell ref="M430:M431"/>
    <mergeCell ref="N442:N443"/>
    <mergeCell ref="M462:M463"/>
    <mergeCell ref="L436:L437"/>
    <mergeCell ref="K438:K439"/>
    <mergeCell ref="L428:L429"/>
    <mergeCell ref="M408:M409"/>
    <mergeCell ref="J450:J451"/>
    <mergeCell ref="O416:O417"/>
    <mergeCell ref="N420:N421"/>
    <mergeCell ref="N440:N441"/>
    <mergeCell ref="N392:N393"/>
    <mergeCell ref="N404:N405"/>
    <mergeCell ref="N478:N479"/>
    <mergeCell ref="O504:O505"/>
    <mergeCell ref="I402:I403"/>
    <mergeCell ref="I496:I497"/>
    <mergeCell ref="N412:N413"/>
    <mergeCell ref="O422:O423"/>
    <mergeCell ref="I490:I491"/>
    <mergeCell ref="I486:I487"/>
    <mergeCell ref="I478:I479"/>
    <mergeCell ref="I398:I399"/>
    <mergeCell ref="J420:J421"/>
    <mergeCell ref="I430:I431"/>
    <mergeCell ref="L416:L417"/>
    <mergeCell ref="K436:K437"/>
    <mergeCell ref="L434:L435"/>
    <mergeCell ref="H434:H435"/>
    <mergeCell ref="H482:H483"/>
    <mergeCell ref="I474:I475"/>
    <mergeCell ref="I468:I469"/>
    <mergeCell ref="O484:O485"/>
    <mergeCell ref="K446:K447"/>
    <mergeCell ref="L452:L453"/>
    <mergeCell ref="L476:L477"/>
    <mergeCell ref="L444:L445"/>
    <mergeCell ref="Q444:Q445"/>
    <mergeCell ref="P452:P453"/>
    <mergeCell ref="O472:O473"/>
    <mergeCell ref="N476:N477"/>
    <mergeCell ref="N452:N453"/>
    <mergeCell ref="Q466:Q467"/>
    <mergeCell ref="Q504:Q505"/>
    <mergeCell ref="H446:H447"/>
    <mergeCell ref="I454:I455"/>
    <mergeCell ref="L454:L455"/>
    <mergeCell ref="N480:N481"/>
    <mergeCell ref="I484:I485"/>
    <mergeCell ref="M452:M453"/>
    <mergeCell ref="M466:M467"/>
    <mergeCell ref="K452:K453"/>
    <mergeCell ref="O466:O467"/>
    <mergeCell ref="O490:O491"/>
    <mergeCell ref="L468:L469"/>
    <mergeCell ref="N472:N473"/>
    <mergeCell ref="K498:K499"/>
    <mergeCell ref="L486:L487"/>
    <mergeCell ref="L456:L457"/>
    <mergeCell ref="L478:L479"/>
    <mergeCell ref="Q456:Q457"/>
    <mergeCell ref="P488:P489"/>
    <mergeCell ref="O454:O455"/>
    <mergeCell ref="J446:J447"/>
    <mergeCell ref="K434:K435"/>
    <mergeCell ref="M444:M445"/>
    <mergeCell ref="M470:M471"/>
    <mergeCell ref="M490:M491"/>
    <mergeCell ref="M498:M499"/>
    <mergeCell ref="M496:M497"/>
    <mergeCell ref="M476:M477"/>
    <mergeCell ref="L492:L493"/>
    <mergeCell ref="L498:L499"/>
    <mergeCell ref="K442:K443"/>
    <mergeCell ref="I446:I447"/>
    <mergeCell ref="I440:I441"/>
    <mergeCell ref="K500:K501"/>
    <mergeCell ref="K494:K495"/>
    <mergeCell ref="J496:J497"/>
    <mergeCell ref="O498:O499"/>
    <mergeCell ref="Q452:Q453"/>
    <mergeCell ref="H488:H489"/>
    <mergeCell ref="L460:L461"/>
    <mergeCell ref="N482:N483"/>
    <mergeCell ref="L458:L459"/>
    <mergeCell ref="M478:M479"/>
    <mergeCell ref="L490:L491"/>
    <mergeCell ref="N488:N489"/>
    <mergeCell ref="N484:N485"/>
    <mergeCell ref="I476:I477"/>
    <mergeCell ref="I472:I473"/>
    <mergeCell ref="I466:I467"/>
    <mergeCell ref="H428:H429"/>
    <mergeCell ref="I452:I453"/>
    <mergeCell ref="I458:I459"/>
    <mergeCell ref="M448:M449"/>
    <mergeCell ref="J504:J505"/>
    <mergeCell ref="I480:I481"/>
    <mergeCell ref="N494:N495"/>
    <mergeCell ref="M486:M487"/>
    <mergeCell ref="M492:M493"/>
    <mergeCell ref="O488:O489"/>
    <mergeCell ref="O464:O465"/>
    <mergeCell ref="J474:J475"/>
    <mergeCell ref="K440:K441"/>
    <mergeCell ref="J440:J441"/>
    <mergeCell ref="L488:L489"/>
    <mergeCell ref="H492:H493"/>
    <mergeCell ref="I494:I495"/>
    <mergeCell ref="H486:H487"/>
    <mergeCell ref="O442:O443"/>
    <mergeCell ref="O450:O451"/>
    <mergeCell ref="M450:M451"/>
    <mergeCell ref="N500:N501"/>
    <mergeCell ref="N492:N493"/>
    <mergeCell ref="Q458:Q459"/>
    <mergeCell ref="T488:T489"/>
    <mergeCell ref="U464:U465"/>
    <mergeCell ref="U476:U477"/>
    <mergeCell ref="T452:T453"/>
    <mergeCell ref="T490:T491"/>
    <mergeCell ref="J454:J455"/>
    <mergeCell ref="J464:J465"/>
    <mergeCell ref="O478:O479"/>
    <mergeCell ref="L494:L495"/>
    <mergeCell ref="K466:K467"/>
    <mergeCell ref="J470:J471"/>
    <mergeCell ref="J478:J479"/>
    <mergeCell ref="K448:K449"/>
    <mergeCell ref="J476:J477"/>
    <mergeCell ref="O448:O449"/>
    <mergeCell ref="K460:K461"/>
    <mergeCell ref="J462:J463"/>
    <mergeCell ref="K456:K457"/>
    <mergeCell ref="N454:N455"/>
    <mergeCell ref="O462:O463"/>
    <mergeCell ref="J460:J461"/>
    <mergeCell ref="J472:J473"/>
    <mergeCell ref="K482:K483"/>
    <mergeCell ref="K458:K459"/>
    <mergeCell ref="R470:R471"/>
    <mergeCell ref="Q450:Q451"/>
    <mergeCell ref="K480:K481"/>
    <mergeCell ref="K468:K469"/>
    <mergeCell ref="O494:O495"/>
    <mergeCell ref="J498:J499"/>
    <mergeCell ref="J500:J501"/>
    <mergeCell ref="M494:M495"/>
    <mergeCell ref="S444:S445"/>
    <mergeCell ref="J492:J493"/>
    <mergeCell ref="O476:O477"/>
    <mergeCell ref="L448:L449"/>
    <mergeCell ref="R500:R501"/>
    <mergeCell ref="R492:R493"/>
    <mergeCell ref="R498:R499"/>
    <mergeCell ref="R494:R495"/>
    <mergeCell ref="R440:R441"/>
    <mergeCell ref="M500:M501"/>
    <mergeCell ref="O486:O487"/>
    <mergeCell ref="H444:H445"/>
    <mergeCell ref="Q484:Q485"/>
    <mergeCell ref="P440:P441"/>
    <mergeCell ref="R450:R451"/>
    <mergeCell ref="R446:R447"/>
    <mergeCell ref="Q446:Q447"/>
    <mergeCell ref="O444:O445"/>
    <mergeCell ref="R442:R443"/>
    <mergeCell ref="AY466:AY467"/>
    <mergeCell ref="W464:W465"/>
    <mergeCell ref="V452:V453"/>
    <mergeCell ref="S476:S477"/>
    <mergeCell ref="O456:O457"/>
    <mergeCell ref="P502:P503"/>
    <mergeCell ref="Q460:Q461"/>
    <mergeCell ref="Q506:Q507"/>
    <mergeCell ref="S478:S479"/>
    <mergeCell ref="R496:R497"/>
    <mergeCell ref="Q480:Q481"/>
    <mergeCell ref="Q472:Q473"/>
    <mergeCell ref="R484:R485"/>
    <mergeCell ref="R478:R479"/>
    <mergeCell ref="S474:S475"/>
    <mergeCell ref="S498:S499"/>
    <mergeCell ref="O458:O459"/>
    <mergeCell ref="Q474:Q475"/>
    <mergeCell ref="Q482:Q483"/>
    <mergeCell ref="R464:R465"/>
    <mergeCell ref="R452:R453"/>
    <mergeCell ref="R468:R469"/>
    <mergeCell ref="R480:R481"/>
    <mergeCell ref="R466:R467"/>
    <mergeCell ref="R490:R491"/>
    <mergeCell ref="R488:R489"/>
    <mergeCell ref="P476:P477"/>
    <mergeCell ref="Q486:Q487"/>
    <mergeCell ref="Q478:Q479"/>
    <mergeCell ref="T464:T465"/>
    <mergeCell ref="S482:S483"/>
    <mergeCell ref="Q476:Q477"/>
    <mergeCell ref="Q490:Q491"/>
    <mergeCell ref="R502:R503"/>
    <mergeCell ref="Q468:Q469"/>
    <mergeCell ref="R454:R455"/>
    <mergeCell ref="Q462:Q463"/>
    <mergeCell ref="Q470:Q471"/>
    <mergeCell ref="R504:R505"/>
    <mergeCell ref="AN476:AN477"/>
    <mergeCell ref="AL464:AL465"/>
    <mergeCell ref="AM464:AM465"/>
    <mergeCell ref="AN464:AN465"/>
    <mergeCell ref="Y452:Y453"/>
    <mergeCell ref="AF476:AF477"/>
    <mergeCell ref="AC488:AC489"/>
    <mergeCell ref="AY476:AY477"/>
    <mergeCell ref="Y488:Y489"/>
    <mergeCell ref="AS490:AS491"/>
    <mergeCell ref="L502:L503"/>
    <mergeCell ref="J444:J445"/>
    <mergeCell ref="M446:M447"/>
    <mergeCell ref="K450:K451"/>
    <mergeCell ref="AS538:AS539"/>
    <mergeCell ref="BJ538:BJ539"/>
    <mergeCell ref="BG514:BG515"/>
    <mergeCell ref="BK526:BK527"/>
    <mergeCell ref="BL526:BL527"/>
    <mergeCell ref="AU526:AU527"/>
    <mergeCell ref="AZ518:AZ519"/>
    <mergeCell ref="AY524:AY525"/>
    <mergeCell ref="BK488:BK489"/>
    <mergeCell ref="BL488:BL489"/>
    <mergeCell ref="CF500:CF501"/>
    <mergeCell ref="CH504:CH505"/>
    <mergeCell ref="CG508:CG509"/>
    <mergeCell ref="AY494:AY495"/>
    <mergeCell ref="CH502:CH503"/>
    <mergeCell ref="CG512:CG513"/>
    <mergeCell ref="FH538:FH539"/>
    <mergeCell ref="ET502:ET503"/>
    <mergeCell ref="ET504:ET505"/>
    <mergeCell ref="EJ490:EJ491"/>
    <mergeCell ref="DG514:DG515"/>
    <mergeCell ref="DF526:DF527"/>
    <mergeCell ref="DG526:DG527"/>
    <mergeCell ref="DC514:DC515"/>
    <mergeCell ref="DO538:DO539"/>
    <mergeCell ref="DE538:DE539"/>
    <mergeCell ref="DN512:DN513"/>
    <mergeCell ref="CG514:CG515"/>
    <mergeCell ref="BQ502:BQ503"/>
    <mergeCell ref="BY526:BY527"/>
    <mergeCell ref="CF518:CF519"/>
    <mergeCell ref="CF524:CF525"/>
    <mergeCell ref="DU514:DU515"/>
    <mergeCell ref="DP522:DP523"/>
    <mergeCell ref="DY490:DY491"/>
    <mergeCell ref="DY502:DY503"/>
    <mergeCell ref="CH518:CH519"/>
    <mergeCell ref="EC490:EC491"/>
    <mergeCell ref="DQ514:DQ515"/>
    <mergeCell ref="DO494:DO495"/>
    <mergeCell ref="DA538:DA539"/>
    <mergeCell ref="DC490:DC491"/>
    <mergeCell ref="DA490:DA491"/>
    <mergeCell ref="CQ488:CQ489"/>
    <mergeCell ref="DB490:DB491"/>
    <mergeCell ref="CB526:CB527"/>
    <mergeCell ref="CC488:CC489"/>
    <mergeCell ref="CT514:CT515"/>
    <mergeCell ref="CA488:CA489"/>
    <mergeCell ref="CE488:CE489"/>
    <mergeCell ref="CG496:CG497"/>
    <mergeCell ref="BN490:BN491"/>
    <mergeCell ref="CN488:CN489"/>
    <mergeCell ref="CI488:CI489"/>
    <mergeCell ref="CI526:CI527"/>
    <mergeCell ref="CY502:CY503"/>
    <mergeCell ref="DN516:DN517"/>
    <mergeCell ref="DJ526:DJ527"/>
    <mergeCell ref="DH526:DH527"/>
    <mergeCell ref="DK526:DK527"/>
    <mergeCell ref="DA526:DA527"/>
    <mergeCell ref="DA514:DA515"/>
    <mergeCell ref="DN532:DN533"/>
    <mergeCell ref="DD514:DD515"/>
    <mergeCell ref="DO518:DO519"/>
    <mergeCell ref="DM514:DM515"/>
    <mergeCell ref="DJ502:DJ503"/>
    <mergeCell ref="DN522:DN523"/>
    <mergeCell ref="DL502:DL503"/>
    <mergeCell ref="EU522:EU523"/>
    <mergeCell ref="EU512:EU513"/>
    <mergeCell ref="FE514:FE515"/>
    <mergeCell ref="EW502:EW503"/>
    <mergeCell ref="EU502:EU503"/>
    <mergeCell ref="EJ502:EJ503"/>
    <mergeCell ref="EX502:EX503"/>
    <mergeCell ref="FH502:FH503"/>
    <mergeCell ref="EU492:EU493"/>
    <mergeCell ref="EM502:EM503"/>
    <mergeCell ref="AY532:AY533"/>
    <mergeCell ref="BD538:BD539"/>
    <mergeCell ref="FI550:FI551"/>
    <mergeCell ref="ET544:ET545"/>
    <mergeCell ref="CF544:CF545"/>
    <mergeCell ref="CA670:CA671"/>
    <mergeCell ref="CC670:CC671"/>
    <mergeCell ref="CY670:CY671"/>
    <mergeCell ref="DD670:DD671"/>
    <mergeCell ref="CO622:CO623"/>
    <mergeCell ref="CU622:CU623"/>
    <mergeCell ref="CZ654:CZ655"/>
    <mergeCell ref="CY654:CY655"/>
    <mergeCell ref="CX622:CX623"/>
    <mergeCell ref="CM636:CM637"/>
    <mergeCell ref="CH650:CH651"/>
    <mergeCell ref="CH638:CH639"/>
    <mergeCell ref="CH642:CH643"/>
    <mergeCell ref="CL636:CL637"/>
    <mergeCell ref="CP654:CP655"/>
    <mergeCell ref="DB670:DB671"/>
    <mergeCell ref="DC670:DC671"/>
    <mergeCell ref="DB634:DB635"/>
    <mergeCell ref="DA654:DA655"/>
    <mergeCell ref="CG662:CG663"/>
    <mergeCell ref="CG668:CG669"/>
    <mergeCell ref="CH628:CH629"/>
    <mergeCell ref="CI622:CI623"/>
    <mergeCell ref="CH646:CH647"/>
    <mergeCell ref="CI654:CI655"/>
    <mergeCell ref="FE670:FE671"/>
    <mergeCell ref="CW654:CW655"/>
    <mergeCell ref="CO634:CO635"/>
    <mergeCell ref="CH668:CH669"/>
    <mergeCell ref="CN598:CN599"/>
    <mergeCell ref="DS622:DS623"/>
    <mergeCell ref="CW586:CW587"/>
    <mergeCell ref="DR598:DR599"/>
    <mergeCell ref="EH586:EH587"/>
    <mergeCell ref="CF664:CF665"/>
    <mergeCell ref="DA634:DA635"/>
    <mergeCell ref="CX634:CX635"/>
    <mergeCell ref="CZ634:CZ635"/>
    <mergeCell ref="CP634:CP635"/>
    <mergeCell ref="CR634:CR635"/>
    <mergeCell ref="CR654:CR655"/>
    <mergeCell ref="CF658:CF659"/>
    <mergeCell ref="CJ654:CJ655"/>
    <mergeCell ref="EU570:EU571"/>
    <mergeCell ref="EK622:EK623"/>
    <mergeCell ref="EY598:EY599"/>
    <mergeCell ref="EZ622:EZ623"/>
    <mergeCell ref="CF666:CF667"/>
    <mergeCell ref="CG666:CG667"/>
    <mergeCell ref="CG650:CG651"/>
    <mergeCell ref="CG594:CG595"/>
    <mergeCell ref="CA610:CA611"/>
    <mergeCell ref="CB610:CB611"/>
    <mergeCell ref="CG560:CG561"/>
    <mergeCell ref="CJ598:CJ599"/>
    <mergeCell ref="CQ670:CQ671"/>
    <mergeCell ref="CH660:CH661"/>
    <mergeCell ref="CN654:CN655"/>
    <mergeCell ref="CO654:CO655"/>
    <mergeCell ref="CV670:CV671"/>
    <mergeCell ref="CN636:CN637"/>
    <mergeCell ref="EU606:EU607"/>
    <mergeCell ref="EU578:EU579"/>
    <mergeCell ref="EU598:EU599"/>
    <mergeCell ref="DX598:DX599"/>
    <mergeCell ref="DO598:DO599"/>
    <mergeCell ref="DR586:DR587"/>
    <mergeCell ref="DP586:DP587"/>
    <mergeCell ref="EH598:EH599"/>
    <mergeCell ref="EF598:EF599"/>
    <mergeCell ref="ER586:ER587"/>
    <mergeCell ref="EO610:EO611"/>
    <mergeCell ref="DY610:DY611"/>
    <mergeCell ref="CZ610:CZ611"/>
    <mergeCell ref="DQ610:DQ611"/>
    <mergeCell ref="CZ636:CZ637"/>
    <mergeCell ref="DE598:DE599"/>
    <mergeCell ref="DD586:DD587"/>
    <mergeCell ref="ES646:ES647"/>
    <mergeCell ref="ET638:ET639"/>
    <mergeCell ref="ES630:ES631"/>
    <mergeCell ref="EI636:EI637"/>
    <mergeCell ref="EC670:EC671"/>
    <mergeCell ref="DN656:DN657"/>
    <mergeCell ref="DT502:DT503"/>
    <mergeCell ref="DT490:DT491"/>
    <mergeCell ref="BE490:BE491"/>
    <mergeCell ref="CK476:CK477"/>
    <mergeCell ref="BW488:BW489"/>
    <mergeCell ref="CB488:CB489"/>
    <mergeCell ref="BV488:BV489"/>
    <mergeCell ref="DA488:DA489"/>
    <mergeCell ref="CY488:CY489"/>
    <mergeCell ref="CZ488:CZ489"/>
    <mergeCell ref="CV490:CV491"/>
    <mergeCell ref="CT490:CT491"/>
    <mergeCell ref="ES548:ES549"/>
    <mergeCell ref="DM488:DM489"/>
    <mergeCell ref="DB488:DB489"/>
    <mergeCell ref="EN514:EN515"/>
    <mergeCell ref="DG488:DG489"/>
    <mergeCell ref="DL514:DL515"/>
    <mergeCell ref="DB514:DB515"/>
    <mergeCell ref="DO534:DO535"/>
    <mergeCell ref="DN518:DN519"/>
    <mergeCell ref="DN530:DN531"/>
    <mergeCell ref="DM526:DM527"/>
    <mergeCell ref="DN502:DN503"/>
    <mergeCell ref="DH514:DH515"/>
    <mergeCell ref="DN528:DN529"/>
    <mergeCell ref="DN494:DN495"/>
    <mergeCell ref="DN490:DN491"/>
    <mergeCell ref="DM490:DM491"/>
    <mergeCell ref="DE490:DE491"/>
    <mergeCell ref="CZ514:CZ515"/>
    <mergeCell ref="DC526:DC527"/>
    <mergeCell ref="DN526:DN527"/>
    <mergeCell ref="CW526:CW527"/>
    <mergeCell ref="DI514:DI515"/>
    <mergeCell ref="DB526:DB527"/>
    <mergeCell ref="CX490:CX491"/>
    <mergeCell ref="DO500:DO501"/>
    <mergeCell ref="DG490:DG491"/>
    <mergeCell ref="DG502:DG503"/>
    <mergeCell ref="BZ490:BZ491"/>
    <mergeCell ref="EJ610:EJ611"/>
    <mergeCell ref="CW598:CW599"/>
    <mergeCell ref="CX598:CX599"/>
    <mergeCell ref="DO664:DO665"/>
    <mergeCell ref="EJ670:EJ671"/>
    <mergeCell ref="DT654:DT655"/>
    <mergeCell ref="DR670:DR671"/>
    <mergeCell ref="DP668:DP669"/>
    <mergeCell ref="EK636:EK637"/>
    <mergeCell ref="CW634:CW635"/>
    <mergeCell ref="DT610:DT611"/>
    <mergeCell ref="CZ670:CZ671"/>
    <mergeCell ref="CX654:CX655"/>
    <mergeCell ref="DC636:DC637"/>
    <mergeCell ref="EE574:EE575"/>
    <mergeCell ref="DB610:DB611"/>
    <mergeCell ref="DI610:DI611"/>
    <mergeCell ref="DD654:DD655"/>
    <mergeCell ref="CW670:CW671"/>
    <mergeCell ref="CW636:CW637"/>
    <mergeCell ref="DJ622:DJ623"/>
    <mergeCell ref="DN618:DN619"/>
    <mergeCell ref="DO634:DO635"/>
    <mergeCell ref="DI670:DI671"/>
    <mergeCell ref="DO670:DO671"/>
    <mergeCell ref="ES636:ES637"/>
    <mergeCell ref="DJ670:DJ671"/>
    <mergeCell ref="DK670:DK671"/>
    <mergeCell ref="DM670:DM671"/>
    <mergeCell ref="DN670:DN671"/>
    <mergeCell ref="DL670:DL671"/>
    <mergeCell ref="DO658:DO659"/>
    <mergeCell ref="DP660:DP661"/>
    <mergeCell ref="ER654:ER655"/>
    <mergeCell ref="ER670:ER671"/>
    <mergeCell ref="EQ654:EQ655"/>
    <mergeCell ref="EQ636:EQ637"/>
    <mergeCell ref="DA670:DA671"/>
    <mergeCell ref="DI598:DI599"/>
    <mergeCell ref="CY634:CY635"/>
    <mergeCell ref="DG654:DG655"/>
    <mergeCell ref="DB654:DB655"/>
    <mergeCell ref="EJ598:EJ599"/>
    <mergeCell ref="EO586:EO587"/>
    <mergeCell ref="EQ598:EQ599"/>
    <mergeCell ref="ES620:ES621"/>
    <mergeCell ref="ES594:ES595"/>
    <mergeCell ref="ES592:ES593"/>
    <mergeCell ref="ES590:ES591"/>
    <mergeCell ref="EH610:EH611"/>
    <mergeCell ref="EL610:EL611"/>
    <mergeCell ref="EA670:EA671"/>
    <mergeCell ref="ES650:ES651"/>
    <mergeCell ref="DP664:DP665"/>
    <mergeCell ref="DP666:DP667"/>
    <mergeCell ref="CF668:CF669"/>
    <mergeCell ref="EV550:EV551"/>
    <mergeCell ref="FC550:FC551"/>
    <mergeCell ref="FS634:FS635"/>
    <mergeCell ref="FN634:FN635"/>
    <mergeCell ref="FO636:FO637"/>
    <mergeCell ref="FT562:FT563"/>
    <mergeCell ref="GA610:GA611"/>
    <mergeCell ref="GA574:GA575"/>
    <mergeCell ref="FY610:FY611"/>
    <mergeCell ref="GC610:GC611"/>
    <mergeCell ref="GB578:GB579"/>
    <mergeCell ref="ET554:ET555"/>
    <mergeCell ref="EY574:EY575"/>
    <mergeCell ref="EY622:EY623"/>
    <mergeCell ref="GA622:GA623"/>
    <mergeCell ref="FE562:FE563"/>
    <mergeCell ref="FF562:FF563"/>
    <mergeCell ref="EZ562:EZ563"/>
    <mergeCell ref="FB562:FB563"/>
    <mergeCell ref="FD562:FD563"/>
    <mergeCell ref="EU596:EU597"/>
    <mergeCell ref="GC602:GC603"/>
    <mergeCell ref="FI622:FI623"/>
    <mergeCell ref="EV598:EV599"/>
    <mergeCell ref="EV610:EV611"/>
    <mergeCell ref="FN598:FN599"/>
    <mergeCell ref="FJ586:FJ587"/>
    <mergeCell ref="FL562:FL563"/>
    <mergeCell ref="FQ622:FQ623"/>
    <mergeCell ref="FA574:FA575"/>
    <mergeCell ref="FB598:FB599"/>
    <mergeCell ref="EV574:EV575"/>
    <mergeCell ref="EU590:EU591"/>
    <mergeCell ref="EZ574:EZ575"/>
    <mergeCell ref="FD550:FD551"/>
    <mergeCell ref="FM598:FM599"/>
    <mergeCell ref="FG586:FG587"/>
    <mergeCell ref="FC610:FC611"/>
    <mergeCell ref="FE574:FE575"/>
    <mergeCell ref="FR610:FR611"/>
    <mergeCell ref="GA558:GA559"/>
    <mergeCell ref="FW562:FW563"/>
    <mergeCell ref="ET556:ET557"/>
    <mergeCell ref="ET562:ET563"/>
    <mergeCell ref="EU560:EU561"/>
    <mergeCell ref="FV550:FV551"/>
    <mergeCell ref="FX550:FX551"/>
    <mergeCell ref="FM550:FM551"/>
    <mergeCell ref="FK550:FK551"/>
    <mergeCell ref="FR550:FR551"/>
    <mergeCell ref="FC562:FC563"/>
    <mergeCell ref="FH550:FH551"/>
    <mergeCell ref="FG550:FG551"/>
    <mergeCell ref="FT610:FT611"/>
    <mergeCell ref="FI610:FI611"/>
    <mergeCell ref="EU582:EU583"/>
    <mergeCell ref="ET584:ET585"/>
    <mergeCell ref="FD610:FD611"/>
    <mergeCell ref="FF598:FF599"/>
    <mergeCell ref="GA592:GA593"/>
    <mergeCell ref="GA596:GA597"/>
    <mergeCell ref="FR574:FR575"/>
    <mergeCell ref="ET598:ET599"/>
    <mergeCell ref="FI562:FI563"/>
    <mergeCell ref="GG598:GG599"/>
    <mergeCell ref="GA602:GA603"/>
    <mergeCell ref="FL586:FL587"/>
    <mergeCell ref="FK610:FK611"/>
    <mergeCell ref="FL610:FL611"/>
    <mergeCell ref="GM654:GM655"/>
    <mergeCell ref="GI654:GI655"/>
    <mergeCell ref="GL586:GL587"/>
    <mergeCell ref="GL654:GL655"/>
    <mergeCell ref="FD574:FD575"/>
    <mergeCell ref="GA670:GA671"/>
    <mergeCell ref="GB572:GB573"/>
    <mergeCell ref="GD562:GD563"/>
    <mergeCell ref="DE586:DE587"/>
    <mergeCell ref="DJ586:DJ587"/>
    <mergeCell ref="DF598:DF599"/>
    <mergeCell ref="CZ586:CZ587"/>
    <mergeCell ref="CT586:CT587"/>
    <mergeCell ref="CU586:CU587"/>
    <mergeCell ref="ET552:ET553"/>
    <mergeCell ref="ET558:ET559"/>
    <mergeCell ref="DC598:DC599"/>
    <mergeCell ref="DC586:DC587"/>
    <mergeCell ref="CU634:CU635"/>
    <mergeCell ref="CT622:CT623"/>
    <mergeCell ref="CT598:CT599"/>
    <mergeCell ref="DN590:DN591"/>
    <mergeCell ref="GH598:GH599"/>
    <mergeCell ref="DD598:DD599"/>
    <mergeCell ref="DO590:DO591"/>
    <mergeCell ref="DO594:DO595"/>
    <mergeCell ref="DP592:DP593"/>
    <mergeCell ref="DT598:DT599"/>
    <mergeCell ref="DO586:DO587"/>
    <mergeCell ref="DK586:DK587"/>
    <mergeCell ref="DM586:DM587"/>
    <mergeCell ref="DL586:DL587"/>
    <mergeCell ref="DN592:DN593"/>
    <mergeCell ref="EL598:EL599"/>
    <mergeCell ref="ER598:ER599"/>
    <mergeCell ref="DO596:DO597"/>
    <mergeCell ref="DN588:DN589"/>
    <mergeCell ref="DO588:DO589"/>
    <mergeCell ref="DP596:DP597"/>
    <mergeCell ref="DN596:DN597"/>
    <mergeCell ref="GC586:GC587"/>
    <mergeCell ref="EX610:EX611"/>
    <mergeCell ref="EW610:EW611"/>
    <mergeCell ref="GB616:GB617"/>
    <mergeCell ref="GL634:GL635"/>
    <mergeCell ref="GE634:GE635"/>
    <mergeCell ref="GA576:GA577"/>
    <mergeCell ref="GF598:GF599"/>
    <mergeCell ref="GM598:GM599"/>
    <mergeCell ref="FW574:FW575"/>
    <mergeCell ref="DT574:DT575"/>
    <mergeCell ref="DS574:DS575"/>
    <mergeCell ref="EC574:EC575"/>
    <mergeCell ref="EF562:EF563"/>
    <mergeCell ref="EU568:EU569"/>
    <mergeCell ref="EU574:EU575"/>
    <mergeCell ref="DE574:DE575"/>
    <mergeCell ref="DG574:DG575"/>
    <mergeCell ref="FQ550:FQ551"/>
    <mergeCell ref="FE622:FE623"/>
    <mergeCell ref="FV622:FV623"/>
    <mergeCell ref="FW634:FW635"/>
    <mergeCell ref="FD636:FD637"/>
    <mergeCell ref="FO634:FO635"/>
    <mergeCell ref="GB560:GB561"/>
    <mergeCell ref="GC594:GC595"/>
    <mergeCell ref="FX610:FX611"/>
    <mergeCell ref="FJ634:FJ635"/>
    <mergeCell ref="FV574:FV575"/>
    <mergeCell ref="GB574:GB575"/>
    <mergeCell ref="GA630:GA631"/>
    <mergeCell ref="GK670:GK671"/>
    <mergeCell ref="GF670:GF671"/>
    <mergeCell ref="GH562:GH563"/>
    <mergeCell ref="GB566:GB567"/>
    <mergeCell ref="FT574:FT575"/>
    <mergeCell ref="FP586:FP587"/>
    <mergeCell ref="FN586:FN587"/>
    <mergeCell ref="FS622:FS623"/>
    <mergeCell ref="GB600:GB601"/>
    <mergeCell ref="FZ598:FZ599"/>
    <mergeCell ref="FE610:FE611"/>
    <mergeCell ref="GN586:GN587"/>
    <mergeCell ref="FQ610:FQ611"/>
    <mergeCell ref="GB604:GB605"/>
    <mergeCell ref="GA626:GA627"/>
    <mergeCell ref="FG636:FG637"/>
    <mergeCell ref="FW636:FW637"/>
    <mergeCell ref="FP550:FP551"/>
    <mergeCell ref="FN574:FN575"/>
    <mergeCell ref="FF550:FF551"/>
    <mergeCell ref="GC634:GC635"/>
    <mergeCell ref="FD622:FD623"/>
    <mergeCell ref="FG622:FG623"/>
    <mergeCell ref="FR634:FR635"/>
    <mergeCell ref="FU636:FU637"/>
    <mergeCell ref="FH636:FH637"/>
    <mergeCell ref="FF670:FF671"/>
    <mergeCell ref="GC660:GC661"/>
    <mergeCell ref="FZ654:FZ655"/>
    <mergeCell ref="GA582:GA583"/>
    <mergeCell ref="FG562:FG563"/>
    <mergeCell ref="FS610:FS611"/>
    <mergeCell ref="GA668:GA669"/>
    <mergeCell ref="GE670:GE671"/>
    <mergeCell ref="FU670:FU671"/>
    <mergeCell ref="FN670:FN671"/>
    <mergeCell ref="GC650:GC651"/>
    <mergeCell ref="GC652:GC653"/>
    <mergeCell ref="GC642:GC643"/>
    <mergeCell ref="GC646:GC647"/>
    <mergeCell ref="FH610:FH611"/>
    <mergeCell ref="FH670:FH671"/>
    <mergeCell ref="FN562:FN563"/>
    <mergeCell ref="FJ562:FJ563"/>
    <mergeCell ref="FU634:FU635"/>
    <mergeCell ref="GB580:GB581"/>
    <mergeCell ref="GB666:GB667"/>
    <mergeCell ref="FQ670:FQ671"/>
    <mergeCell ref="FI670:FI671"/>
    <mergeCell ref="GC664:GC665"/>
    <mergeCell ref="GB664:GB665"/>
    <mergeCell ref="FM610:FM611"/>
    <mergeCell ref="FU610:FU611"/>
    <mergeCell ref="GF586:GF587"/>
    <mergeCell ref="GC582:GC583"/>
    <mergeCell ref="GG574:GG575"/>
    <mergeCell ref="FY670:FY671"/>
    <mergeCell ref="GN678:GN679"/>
    <mergeCell ref="GD678:GD679"/>
    <mergeCell ref="GO678:GO679"/>
    <mergeCell ref="FK562:FK563"/>
    <mergeCell ref="GF562:GF563"/>
    <mergeCell ref="FX562:FX563"/>
    <mergeCell ref="GC566:GC567"/>
    <mergeCell ref="GB620:GB621"/>
    <mergeCell ref="FQ634:FQ635"/>
    <mergeCell ref="FQ636:FQ637"/>
    <mergeCell ref="FZ636:FZ637"/>
    <mergeCell ref="GD574:GD575"/>
    <mergeCell ref="FT670:FT671"/>
    <mergeCell ref="GC658:GC659"/>
    <mergeCell ref="GC644:GC645"/>
    <mergeCell ref="GC654:GC655"/>
    <mergeCell ref="FP562:FP563"/>
    <mergeCell ref="GK562:GK563"/>
    <mergeCell ref="FX670:FX671"/>
    <mergeCell ref="FS670:FS671"/>
    <mergeCell ref="FZ678:FZ679"/>
    <mergeCell ref="FZ670:FZ671"/>
    <mergeCell ref="FY678:FY679"/>
    <mergeCell ref="FY636:FY637"/>
    <mergeCell ref="FX636:FX637"/>
    <mergeCell ref="GA654:GA655"/>
    <mergeCell ref="GA658:GA659"/>
    <mergeCell ref="FX678:FX679"/>
    <mergeCell ref="FT678:FT679"/>
    <mergeCell ref="FM562:FM563"/>
    <mergeCell ref="FR636:FR637"/>
    <mergeCell ref="FU622:FU623"/>
    <mergeCell ref="GC564:GC565"/>
    <mergeCell ref="GC640:GC641"/>
    <mergeCell ref="FY574:FY575"/>
    <mergeCell ref="FT654:FT655"/>
    <mergeCell ref="GO562:GO563"/>
    <mergeCell ref="FX586:FX587"/>
    <mergeCell ref="GA586:GA587"/>
    <mergeCell ref="FZ610:FZ611"/>
    <mergeCell ref="GG622:GG623"/>
    <mergeCell ref="GB636:GB637"/>
    <mergeCell ref="GB624:GB625"/>
    <mergeCell ref="GN622:GN623"/>
    <mergeCell ref="GA634:GA635"/>
    <mergeCell ref="GH634:GH635"/>
    <mergeCell ref="GD634:GD635"/>
    <mergeCell ref="GG634:GG635"/>
    <mergeCell ref="GA628:GA629"/>
    <mergeCell ref="GC628:GC629"/>
    <mergeCell ref="FL636:FL637"/>
    <mergeCell ref="GA636:GA637"/>
    <mergeCell ref="FN654:FN655"/>
    <mergeCell ref="FS678:FS679"/>
    <mergeCell ref="FK574:FK575"/>
    <mergeCell ref="FZ574:FZ575"/>
    <mergeCell ref="GA644:GA645"/>
    <mergeCell ref="GB642:GB643"/>
    <mergeCell ref="FV610:FV611"/>
    <mergeCell ref="FK678:FK679"/>
    <mergeCell ref="GB584:GB585"/>
    <mergeCell ref="GB590:GB591"/>
    <mergeCell ref="GC590:GC591"/>
    <mergeCell ref="GB672:GB673"/>
    <mergeCell ref="FL678:FL679"/>
    <mergeCell ref="FX654:FX655"/>
    <mergeCell ref="GA652:GA653"/>
    <mergeCell ref="FM636:FM637"/>
    <mergeCell ref="FK636:FK637"/>
    <mergeCell ref="FU654:FU655"/>
    <mergeCell ref="GB622:GB623"/>
    <mergeCell ref="FZ562:FZ563"/>
    <mergeCell ref="GC568:GC569"/>
    <mergeCell ref="FX622:FX623"/>
    <mergeCell ref="FO586:FO587"/>
    <mergeCell ref="FB586:FB587"/>
    <mergeCell ref="FB636:FB637"/>
    <mergeCell ref="FB670:FB671"/>
    <mergeCell ref="FE686:FE687"/>
    <mergeCell ref="FC686:FC687"/>
    <mergeCell ref="GC684:GC685"/>
    <mergeCell ref="FJ670:FJ671"/>
    <mergeCell ref="GB640:GB641"/>
    <mergeCell ref="GB644:GB645"/>
    <mergeCell ref="GA640:GA641"/>
    <mergeCell ref="GC666:GC667"/>
    <mergeCell ref="FQ686:FQ687"/>
    <mergeCell ref="FQ678:FQ679"/>
    <mergeCell ref="FP636:FP637"/>
    <mergeCell ref="FO670:FO671"/>
    <mergeCell ref="FY598:FY599"/>
    <mergeCell ref="FY622:FY623"/>
    <mergeCell ref="GA618:GA619"/>
    <mergeCell ref="GB618:GB619"/>
    <mergeCell ref="GB632:GB633"/>
    <mergeCell ref="GB652:GB653"/>
    <mergeCell ref="GB648:GB649"/>
    <mergeCell ref="GA650:GA651"/>
    <mergeCell ref="FW654:FW655"/>
    <mergeCell ref="FR654:FR655"/>
    <mergeCell ref="FM654:FM655"/>
    <mergeCell ref="FP678:FP679"/>
    <mergeCell ref="FM670:FM671"/>
    <mergeCell ref="FK670:FK671"/>
    <mergeCell ref="GA566:GA567"/>
    <mergeCell ref="GC574:GC575"/>
    <mergeCell ref="FU562:FU563"/>
    <mergeCell ref="FT622:FT623"/>
    <mergeCell ref="FL634:FL635"/>
    <mergeCell ref="FR622:FR623"/>
    <mergeCell ref="FO622:FO623"/>
    <mergeCell ref="FR562:FR563"/>
    <mergeCell ref="FQ562:FQ563"/>
    <mergeCell ref="FO562:FO563"/>
    <mergeCell ref="FV670:FV671"/>
    <mergeCell ref="FP670:FP671"/>
    <mergeCell ref="FS654:FS655"/>
    <mergeCell ref="FS562:FS563"/>
    <mergeCell ref="GA674:GA675"/>
    <mergeCell ref="GC668:GC669"/>
    <mergeCell ref="GC674:GC675"/>
    <mergeCell ref="GB562:GB563"/>
    <mergeCell ref="ES684:ES685"/>
    <mergeCell ref="EG636:EG637"/>
    <mergeCell ref="EH636:EH637"/>
    <mergeCell ref="EN670:EN671"/>
    <mergeCell ref="EN678:EN679"/>
    <mergeCell ref="EU674:EU675"/>
    <mergeCell ref="EU676:EU677"/>
    <mergeCell ref="FN686:FN687"/>
    <mergeCell ref="ED670:ED671"/>
    <mergeCell ref="EO634:EO635"/>
    <mergeCell ref="EN654:EN655"/>
    <mergeCell ref="EL670:EL671"/>
    <mergeCell ref="EO686:EO687"/>
    <mergeCell ref="EG686:EG687"/>
    <mergeCell ref="EU672:EU673"/>
    <mergeCell ref="EL634:EL635"/>
    <mergeCell ref="EE678:EE679"/>
    <mergeCell ref="EU662:EU663"/>
    <mergeCell ref="ET650:ET651"/>
    <mergeCell ref="EV636:EV637"/>
    <mergeCell ref="ET634:ET635"/>
    <mergeCell ref="EU642:EU643"/>
    <mergeCell ref="EU658:EU659"/>
    <mergeCell ref="EU654:EU655"/>
    <mergeCell ref="FC622:FC623"/>
    <mergeCell ref="FB622:FB623"/>
    <mergeCell ref="EX670:EX671"/>
    <mergeCell ref="FF634:FF635"/>
    <mergeCell ref="FA678:FA679"/>
    <mergeCell ref="FN678:FN679"/>
    <mergeCell ref="EZ678:EZ679"/>
    <mergeCell ref="EY686:EY687"/>
    <mergeCell ref="FA622:FA623"/>
    <mergeCell ref="FD686:FD687"/>
    <mergeCell ref="FD678:FD679"/>
    <mergeCell ref="FC678:FC679"/>
    <mergeCell ref="EL686:EL687"/>
    <mergeCell ref="FC634:FC635"/>
    <mergeCell ref="FD634:FD635"/>
    <mergeCell ref="FF622:FF623"/>
    <mergeCell ref="FF636:FF637"/>
    <mergeCell ref="FJ622:FJ623"/>
    <mergeCell ref="FG634:FG635"/>
    <mergeCell ref="FE636:FE637"/>
    <mergeCell ref="EZ636:EZ637"/>
    <mergeCell ref="EF686:EF687"/>
    <mergeCell ref="EN686:EN687"/>
    <mergeCell ref="FN622:FN623"/>
    <mergeCell ref="EU622:EU623"/>
    <mergeCell ref="EM670:EM671"/>
    <mergeCell ref="EU650:EU651"/>
    <mergeCell ref="EU644:EU645"/>
    <mergeCell ref="ET658:ET659"/>
    <mergeCell ref="EQ678:EQ679"/>
    <mergeCell ref="EJ678:EJ679"/>
    <mergeCell ref="EU664:EU665"/>
    <mergeCell ref="EU668:EU669"/>
    <mergeCell ref="EU652:EU653"/>
    <mergeCell ref="EO670:EO671"/>
    <mergeCell ref="EO622:EO623"/>
    <mergeCell ref="EY670:EY671"/>
    <mergeCell ref="EB654:EB655"/>
    <mergeCell ref="DY670:DY671"/>
    <mergeCell ref="ER622:ER623"/>
    <mergeCell ref="ES634:ES635"/>
    <mergeCell ref="EO636:EO637"/>
    <mergeCell ref="EE636:EE637"/>
    <mergeCell ref="EE654:EE655"/>
    <mergeCell ref="DO676:DO677"/>
    <mergeCell ref="DO678:DO679"/>
    <mergeCell ref="DP676:DP677"/>
    <mergeCell ref="DV678:DV679"/>
    <mergeCell ref="DO674:DO675"/>
    <mergeCell ref="DO672:DO673"/>
    <mergeCell ref="DF634:DF635"/>
    <mergeCell ref="DH636:DH637"/>
    <mergeCell ref="DI636:DI637"/>
    <mergeCell ref="DN672:DN673"/>
    <mergeCell ref="DO646:DO647"/>
    <mergeCell ref="DP644:DP645"/>
    <mergeCell ref="DN650:DN651"/>
    <mergeCell ref="DY678:DY679"/>
    <mergeCell ref="DW678:DW679"/>
    <mergeCell ref="EM622:EM623"/>
    <mergeCell ref="DY622:DY623"/>
    <mergeCell ref="EI622:EI623"/>
    <mergeCell ref="ES628:ES629"/>
    <mergeCell ref="DZ678:DZ679"/>
    <mergeCell ref="EH622:EH623"/>
    <mergeCell ref="EF622:EF623"/>
    <mergeCell ref="DN668:DN669"/>
    <mergeCell ref="DO650:DO651"/>
    <mergeCell ref="DP672:DP673"/>
    <mergeCell ref="DO668:DO669"/>
    <mergeCell ref="DN678:DN679"/>
    <mergeCell ref="EN622:EN623"/>
    <mergeCell ref="EU632:EU633"/>
    <mergeCell ref="EX634:EX635"/>
    <mergeCell ref="EE634:EE635"/>
    <mergeCell ref="EC634:EC635"/>
    <mergeCell ref="DM654:DM655"/>
    <mergeCell ref="DK654:DK655"/>
    <mergeCell ref="DN666:DN667"/>
    <mergeCell ref="DP646:DP647"/>
    <mergeCell ref="DN660:DN661"/>
    <mergeCell ref="DN662:DN663"/>
    <mergeCell ref="DN652:DN653"/>
    <mergeCell ref="DR654:DR655"/>
    <mergeCell ref="EK634:EK635"/>
    <mergeCell ref="DU678:DU679"/>
    <mergeCell ref="DR678:DR679"/>
    <mergeCell ref="DP678:DP679"/>
    <mergeCell ref="EJ654:EJ655"/>
    <mergeCell ref="EW622:EW623"/>
    <mergeCell ref="EE622:EE623"/>
    <mergeCell ref="EG622:EG623"/>
    <mergeCell ref="EF634:EF635"/>
    <mergeCell ref="EE670:EE671"/>
    <mergeCell ref="EK670:EK671"/>
    <mergeCell ref="EI654:EI655"/>
    <mergeCell ref="ED654:ED655"/>
    <mergeCell ref="EA678:EA679"/>
    <mergeCell ref="DN604:DN605"/>
    <mergeCell ref="DN606:DN607"/>
    <mergeCell ref="EA598:EA599"/>
    <mergeCell ref="EB574:EB575"/>
    <mergeCell ref="DX574:DX575"/>
    <mergeCell ref="DP574:DP575"/>
    <mergeCell ref="DP606:DP607"/>
    <mergeCell ref="DX586:DX587"/>
    <mergeCell ref="DS610:DS611"/>
    <mergeCell ref="DW598:DW599"/>
    <mergeCell ref="DF670:DF671"/>
    <mergeCell ref="DC622:DC623"/>
    <mergeCell ref="DP624:DP625"/>
    <mergeCell ref="DO660:DO661"/>
    <mergeCell ref="CY610:CY611"/>
    <mergeCell ref="CW610:CW611"/>
    <mergeCell ref="DP662:DP663"/>
    <mergeCell ref="DC654:DC655"/>
    <mergeCell ref="DE654:DE655"/>
    <mergeCell ref="DE636:DE637"/>
    <mergeCell ref="DJ636:DJ637"/>
    <mergeCell ref="DP658:DP659"/>
    <mergeCell ref="DL636:DL637"/>
    <mergeCell ref="DN638:DN639"/>
    <mergeCell ref="DO640:DO641"/>
    <mergeCell ref="DO638:DO639"/>
    <mergeCell ref="DP628:DP629"/>
    <mergeCell ref="DP652:DP653"/>
    <mergeCell ref="DP634:DP635"/>
    <mergeCell ref="DV622:DV623"/>
    <mergeCell ref="DR634:DR635"/>
    <mergeCell ref="DZ610:DZ611"/>
    <mergeCell ref="DH654:DH655"/>
    <mergeCell ref="DD636:DD637"/>
    <mergeCell ref="DN616:DN617"/>
    <mergeCell ref="DN634:DN635"/>
    <mergeCell ref="DN614:DN615"/>
    <mergeCell ref="DT636:DT637"/>
    <mergeCell ref="DR636:DR637"/>
    <mergeCell ref="DF654:DF655"/>
    <mergeCell ref="DH610:DH611"/>
    <mergeCell ref="DG610:DG611"/>
    <mergeCell ref="DP616:DP617"/>
    <mergeCell ref="DO620:DO621"/>
    <mergeCell ref="DP614:DP615"/>
    <mergeCell ref="DO636:DO637"/>
    <mergeCell ref="DP656:DP657"/>
    <mergeCell ref="DP650:DP651"/>
    <mergeCell ref="DI654:DI655"/>
    <mergeCell ref="DO578:DO579"/>
    <mergeCell ref="DO576:DO577"/>
    <mergeCell ref="DJ598:DJ599"/>
    <mergeCell ref="DK598:DK599"/>
    <mergeCell ref="DA636:DA637"/>
    <mergeCell ref="CY622:CY623"/>
    <mergeCell ref="DD622:DD623"/>
    <mergeCell ref="DE622:DE623"/>
    <mergeCell ref="DF622:DF623"/>
    <mergeCell ref="DB622:DB623"/>
    <mergeCell ref="DC634:DC635"/>
    <mergeCell ref="DB636:DB637"/>
    <mergeCell ref="DA622:DA623"/>
    <mergeCell ref="DD574:DD575"/>
    <mergeCell ref="DI574:DI575"/>
    <mergeCell ref="EJ574:EJ575"/>
    <mergeCell ref="EG574:EG575"/>
    <mergeCell ref="DZ574:DZ575"/>
    <mergeCell ref="DO584:DO585"/>
    <mergeCell ref="DP580:DP581"/>
    <mergeCell ref="DO582:DO583"/>
    <mergeCell ref="DN578:DN579"/>
    <mergeCell ref="DL574:DL575"/>
    <mergeCell ref="DL610:DL611"/>
    <mergeCell ref="EG654:EG655"/>
    <mergeCell ref="EC598:EC599"/>
    <mergeCell ref="EH574:EH575"/>
    <mergeCell ref="ED586:ED587"/>
    <mergeCell ref="EF610:EF611"/>
    <mergeCell ref="EE598:EE599"/>
    <mergeCell ref="EE586:EE587"/>
    <mergeCell ref="EA574:EA575"/>
    <mergeCell ref="DK574:DK575"/>
    <mergeCell ref="DP598:DP599"/>
    <mergeCell ref="DN608:DN609"/>
    <mergeCell ref="DO608:DO609"/>
    <mergeCell ref="DO606:DO607"/>
    <mergeCell ref="DP612:DP613"/>
    <mergeCell ref="DP604:DP605"/>
    <mergeCell ref="EA610:EA611"/>
    <mergeCell ref="DQ634:DQ635"/>
    <mergeCell ref="DS636:DS637"/>
    <mergeCell ref="DO624:DO625"/>
    <mergeCell ref="DO654:DO655"/>
    <mergeCell ref="DN626:DN627"/>
    <mergeCell ref="DV634:DV635"/>
    <mergeCell ref="DY634:DY635"/>
    <mergeCell ref="DP608:DP609"/>
    <mergeCell ref="DS634:DS635"/>
    <mergeCell ref="ED610:ED611"/>
    <mergeCell ref="DZ654:DZ655"/>
    <mergeCell ref="DN648:DN649"/>
    <mergeCell ref="DO574:DO575"/>
    <mergeCell ref="DW586:DW587"/>
    <mergeCell ref="DM574:DM575"/>
    <mergeCell ref="EA634:EA635"/>
    <mergeCell ref="EA586:EA587"/>
    <mergeCell ref="DP618:DP619"/>
    <mergeCell ref="DN622:DN623"/>
    <mergeCell ref="DN630:DN631"/>
    <mergeCell ref="DO618:DO619"/>
    <mergeCell ref="DO622:DO623"/>
    <mergeCell ref="DL598:DL599"/>
    <mergeCell ref="DM598:DM599"/>
    <mergeCell ref="DN576:DN577"/>
    <mergeCell ref="DN580:DN581"/>
    <mergeCell ref="DU654:DU655"/>
    <mergeCell ref="EB634:EB635"/>
    <mergeCell ref="DR622:DR623"/>
    <mergeCell ref="EC622:EC623"/>
    <mergeCell ref="DO630:DO631"/>
    <mergeCell ref="DP600:DP601"/>
    <mergeCell ref="DP584:DP585"/>
    <mergeCell ref="DU622:DU623"/>
    <mergeCell ref="DL622:DL623"/>
    <mergeCell ref="DO616:DO617"/>
    <mergeCell ref="DP622:DP623"/>
    <mergeCell ref="DW574:DW575"/>
    <mergeCell ref="DP588:DP589"/>
    <mergeCell ref="EH654:EH655"/>
    <mergeCell ref="DS654:DS655"/>
    <mergeCell ref="DL654:DL655"/>
    <mergeCell ref="DP654:DP655"/>
    <mergeCell ref="DM636:DM637"/>
    <mergeCell ref="DN664:DN665"/>
    <mergeCell ref="DJ654:DJ655"/>
    <mergeCell ref="DN654:DN655"/>
    <mergeCell ref="DX610:DX611"/>
    <mergeCell ref="DW610:DW611"/>
    <mergeCell ref="DN620:DN621"/>
    <mergeCell ref="DO628:DO629"/>
    <mergeCell ref="DV636:DV637"/>
    <mergeCell ref="DQ636:DQ637"/>
    <mergeCell ref="DO652:DO653"/>
    <mergeCell ref="DN646:DN647"/>
    <mergeCell ref="DM610:DM611"/>
    <mergeCell ref="DN624:DN625"/>
    <mergeCell ref="DN640:DN641"/>
    <mergeCell ref="DQ654:DQ655"/>
    <mergeCell ref="DO656:DO657"/>
    <mergeCell ref="DO666:DO667"/>
    <mergeCell ref="DO662:DO663"/>
    <mergeCell ref="EG610:EG611"/>
    <mergeCell ref="EH634:EH635"/>
    <mergeCell ref="DP610:DP611"/>
    <mergeCell ref="DN642:DN643"/>
    <mergeCell ref="DL634:DL635"/>
    <mergeCell ref="DR610:DR611"/>
    <mergeCell ref="DU610:DU611"/>
    <mergeCell ref="EF636:EF637"/>
    <mergeCell ref="DV654:DV655"/>
    <mergeCell ref="DP648:DP649"/>
    <mergeCell ref="DN644:DN645"/>
    <mergeCell ref="DP636:DP637"/>
    <mergeCell ref="DX636:DX637"/>
    <mergeCell ref="ED622:ED623"/>
    <mergeCell ref="DX622:DX623"/>
    <mergeCell ref="DX654:DX655"/>
    <mergeCell ref="EA654:EA655"/>
    <mergeCell ref="DY654:DY655"/>
    <mergeCell ref="ES568:ES569"/>
    <mergeCell ref="ES576:ES577"/>
    <mergeCell ref="EE610:EE611"/>
    <mergeCell ref="EC610:EC611"/>
    <mergeCell ref="EL586:EL587"/>
    <mergeCell ref="EK586:EK587"/>
    <mergeCell ref="EG586:EG587"/>
    <mergeCell ref="EO598:EO599"/>
    <mergeCell ref="EN598:EN599"/>
    <mergeCell ref="DP670:DP671"/>
    <mergeCell ref="DW562:DW563"/>
    <mergeCell ref="EO678:EO679"/>
    <mergeCell ref="ER678:ER679"/>
    <mergeCell ref="EM678:EM679"/>
    <mergeCell ref="CP622:CP623"/>
    <mergeCell ref="CR574:CR575"/>
    <mergeCell ref="DO558:DO559"/>
    <mergeCell ref="CS636:CS637"/>
    <mergeCell ref="DC538:DC539"/>
    <mergeCell ref="DN548:DN549"/>
    <mergeCell ref="DO550:DO551"/>
    <mergeCell ref="DN542:DN543"/>
    <mergeCell ref="DP572:DP573"/>
    <mergeCell ref="CR538:CR539"/>
    <mergeCell ref="CQ610:CQ611"/>
    <mergeCell ref="DZ622:DZ623"/>
    <mergeCell ref="DP638:DP639"/>
    <mergeCell ref="DP630:DP631"/>
    <mergeCell ref="DP626:DP627"/>
    <mergeCell ref="DK622:DK623"/>
    <mergeCell ref="DO626:DO627"/>
    <mergeCell ref="DP632:DP633"/>
    <mergeCell ref="DZ636:DZ637"/>
    <mergeCell ref="DZ634:DZ635"/>
    <mergeCell ref="DX634:DX635"/>
    <mergeCell ref="DW622:DW623"/>
    <mergeCell ref="DW636:DW637"/>
    <mergeCell ref="DO632:DO633"/>
    <mergeCell ref="EA636:EA637"/>
    <mergeCell ref="EC636:EC637"/>
    <mergeCell ref="DY636:DY637"/>
    <mergeCell ref="EB636:EB637"/>
    <mergeCell ref="DO648:DO649"/>
    <mergeCell ref="DU636:DU637"/>
    <mergeCell ref="CU550:CU551"/>
    <mergeCell ref="DH622:DH623"/>
    <mergeCell ref="DC610:DC611"/>
    <mergeCell ref="DB574:DB575"/>
    <mergeCell ref="DZ538:DZ539"/>
    <mergeCell ref="DN582:DN583"/>
    <mergeCell ref="DJ610:DJ611"/>
    <mergeCell ref="DO600:DO601"/>
    <mergeCell ref="DO570:DO571"/>
    <mergeCell ref="CR610:CR611"/>
    <mergeCell ref="CU610:CU611"/>
    <mergeCell ref="DA598:DA599"/>
    <mergeCell ref="DB598:DB599"/>
    <mergeCell ref="DN674:DN675"/>
    <mergeCell ref="DH670:DH671"/>
    <mergeCell ref="EK574:EK575"/>
    <mergeCell ref="DO644:DO645"/>
    <mergeCell ref="DN636:DN637"/>
    <mergeCell ref="DN658:DN659"/>
    <mergeCell ref="DP620:DP621"/>
    <mergeCell ref="EC538:EC539"/>
    <mergeCell ref="EA538:EA539"/>
    <mergeCell ref="DV538:DV539"/>
    <mergeCell ref="EB538:EB539"/>
    <mergeCell ref="CR622:CR623"/>
    <mergeCell ref="EJ550:EJ551"/>
    <mergeCell ref="DO556:DO557"/>
    <mergeCell ref="DN550:DN551"/>
    <mergeCell ref="EJ634:EJ635"/>
    <mergeCell ref="DP642:DP643"/>
    <mergeCell ref="EC562:EC563"/>
    <mergeCell ref="DO612:DO613"/>
    <mergeCell ref="DN612:DN613"/>
    <mergeCell ref="DP602:DP603"/>
    <mergeCell ref="DQ562:DQ563"/>
    <mergeCell ref="DR574:DR575"/>
    <mergeCell ref="DP594:DP595"/>
    <mergeCell ref="DN600:DN601"/>
    <mergeCell ref="DN586:DN587"/>
    <mergeCell ref="DO580:DO581"/>
    <mergeCell ref="DZ550:DZ551"/>
    <mergeCell ref="DS538:DS539"/>
    <mergeCell ref="ED562:ED563"/>
    <mergeCell ref="DV574:DV575"/>
    <mergeCell ref="DH538:DH539"/>
    <mergeCell ref="CZ574:CZ575"/>
    <mergeCell ref="CZ550:CZ551"/>
    <mergeCell ref="CY574:CY575"/>
    <mergeCell ref="CZ538:CZ539"/>
    <mergeCell ref="DL538:DL539"/>
    <mergeCell ref="CX562:CX563"/>
    <mergeCell ref="DB550:DB551"/>
    <mergeCell ref="DO542:DO543"/>
    <mergeCell ref="DY562:DY563"/>
    <mergeCell ref="DQ550:DQ551"/>
    <mergeCell ref="CU598:CU599"/>
    <mergeCell ref="CS598:CS599"/>
    <mergeCell ref="DH574:DH575"/>
    <mergeCell ref="DK636:DK637"/>
    <mergeCell ref="DD634:DD635"/>
    <mergeCell ref="CY586:CY587"/>
    <mergeCell ref="DH550:DH551"/>
    <mergeCell ref="DI550:DI551"/>
    <mergeCell ref="DL562:DL563"/>
    <mergeCell ref="DB562:DB563"/>
    <mergeCell ref="DY550:DY551"/>
    <mergeCell ref="DN574:DN575"/>
    <mergeCell ref="EF574:EF575"/>
    <mergeCell ref="DI586:DI587"/>
    <mergeCell ref="DX538:DX539"/>
    <mergeCell ref="CV598:CV599"/>
    <mergeCell ref="EH562:EH563"/>
    <mergeCell ref="DP640:DP641"/>
    <mergeCell ref="DO642:DO643"/>
    <mergeCell ref="DD610:DD611"/>
    <mergeCell ref="DE610:DE611"/>
    <mergeCell ref="DF610:DF611"/>
    <mergeCell ref="DU634:DU635"/>
    <mergeCell ref="DT634:DT635"/>
    <mergeCell ref="DQ622:DQ623"/>
    <mergeCell ref="DW634:DW635"/>
    <mergeCell ref="DT622:DT623"/>
    <mergeCell ref="EA622:EA623"/>
    <mergeCell ref="EG634:EG635"/>
    <mergeCell ref="DP578:DP579"/>
    <mergeCell ref="DZ598:DZ599"/>
    <mergeCell ref="DV610:DV611"/>
    <mergeCell ref="DM634:DM635"/>
    <mergeCell ref="BY502:BY503"/>
    <mergeCell ref="AY552:AY553"/>
    <mergeCell ref="DM550:DM551"/>
    <mergeCell ref="AZ558:AZ559"/>
    <mergeCell ref="CG518:CG519"/>
    <mergeCell ref="CG534:CG535"/>
    <mergeCell ref="DC488:DC489"/>
    <mergeCell ref="BN574:BN575"/>
    <mergeCell ref="BG574:BG575"/>
    <mergeCell ref="BE574:BE575"/>
    <mergeCell ref="BV574:BV575"/>
    <mergeCell ref="CF574:CF575"/>
    <mergeCell ref="BM538:BM539"/>
    <mergeCell ref="CE538:CE539"/>
    <mergeCell ref="BT490:BT491"/>
    <mergeCell ref="BR526:BR527"/>
    <mergeCell ref="BS526:BS527"/>
    <mergeCell ref="BR490:BR491"/>
    <mergeCell ref="CC490:CC491"/>
    <mergeCell ref="CM490:CM491"/>
    <mergeCell ref="CO490:CO491"/>
    <mergeCell ref="BO490:BO491"/>
    <mergeCell ref="BS490:BS491"/>
    <mergeCell ref="CE502:CE503"/>
    <mergeCell ref="BC526:BC527"/>
    <mergeCell ref="BF538:BF539"/>
    <mergeCell ref="BB550:BB551"/>
    <mergeCell ref="BQ550:BQ551"/>
    <mergeCell ref="CB562:CB563"/>
    <mergeCell ref="CF562:CF563"/>
    <mergeCell ref="CF540:CF541"/>
    <mergeCell ref="CF534:CF535"/>
    <mergeCell ref="CF530:CF531"/>
    <mergeCell ref="CK502:CK503"/>
    <mergeCell ref="CG538:CG539"/>
    <mergeCell ref="CQ502:CQ503"/>
    <mergeCell ref="CM502:CM503"/>
    <mergeCell ref="DN598:DN599"/>
    <mergeCell ref="DN632:DN633"/>
    <mergeCell ref="DO572:DO573"/>
    <mergeCell ref="DP568:DP569"/>
    <mergeCell ref="DP564:DP565"/>
    <mergeCell ref="DG634:DG635"/>
    <mergeCell ref="DH634:DH635"/>
    <mergeCell ref="DH598:DH599"/>
    <mergeCell ref="DG598:DG599"/>
    <mergeCell ref="DI622:DI623"/>
    <mergeCell ref="DN602:DN603"/>
    <mergeCell ref="DO602:DO603"/>
    <mergeCell ref="CF526:CF527"/>
    <mergeCell ref="BT488:BT489"/>
    <mergeCell ref="BJ488:BJ489"/>
    <mergeCell ref="BN622:BN623"/>
    <mergeCell ref="DN610:DN611"/>
    <mergeCell ref="CS550:CS551"/>
    <mergeCell ref="CV538:CV539"/>
    <mergeCell ref="CM562:CM563"/>
    <mergeCell ref="DD488:DD489"/>
    <mergeCell ref="DE488:DE489"/>
    <mergeCell ref="BH574:BH575"/>
    <mergeCell ref="BU476:BU477"/>
    <mergeCell ref="BY464:BY465"/>
    <mergeCell ref="CG474:CG475"/>
    <mergeCell ref="CH466:CH467"/>
    <mergeCell ref="CG472:CG473"/>
    <mergeCell ref="CH472:CH473"/>
    <mergeCell ref="BZ476:BZ477"/>
    <mergeCell ref="AZ492:AZ493"/>
    <mergeCell ref="CH498:CH499"/>
    <mergeCell ref="BV502:BV503"/>
    <mergeCell ref="CF502:CF503"/>
    <mergeCell ref="CD490:CD491"/>
    <mergeCell ref="CF496:CF497"/>
    <mergeCell ref="CF492:CF493"/>
    <mergeCell ref="AZ472:AZ473"/>
    <mergeCell ref="BG476:BG477"/>
    <mergeCell ref="BK464:BK465"/>
    <mergeCell ref="BI476:BI477"/>
    <mergeCell ref="AZ454:AZ455"/>
    <mergeCell ref="CH478:CH479"/>
    <mergeCell ref="BM526:BM527"/>
    <mergeCell ref="BF502:BF503"/>
    <mergeCell ref="BC502:BC503"/>
    <mergeCell ref="AZ520:AZ521"/>
    <mergeCell ref="AZ544:AZ545"/>
    <mergeCell ref="AZ524:AZ525"/>
    <mergeCell ref="CA538:CA539"/>
    <mergeCell ref="BN502:BN503"/>
    <mergeCell ref="BS502:BS503"/>
    <mergeCell ref="CO526:CO527"/>
    <mergeCell ref="CH500:CH501"/>
    <mergeCell ref="BQ488:BQ489"/>
    <mergeCell ref="CG494:CG495"/>
    <mergeCell ref="CG484:CG485"/>
    <mergeCell ref="CG478:CG479"/>
    <mergeCell ref="CF482:CF483"/>
    <mergeCell ref="CM526:CM527"/>
    <mergeCell ref="BH490:BH491"/>
    <mergeCell ref="BI490:BI491"/>
    <mergeCell ref="BY514:BY515"/>
    <mergeCell ref="CJ490:CJ491"/>
    <mergeCell ref="CJ502:CJ503"/>
    <mergeCell ref="BN488:BN489"/>
    <mergeCell ref="AZ488:AZ489"/>
    <mergeCell ref="BC488:BC489"/>
    <mergeCell ref="BB502:BB503"/>
    <mergeCell ref="BK538:BK539"/>
    <mergeCell ref="CI502:CI503"/>
    <mergeCell ref="BW514:BW515"/>
    <mergeCell ref="BU502:BU503"/>
    <mergeCell ref="BN514:BN515"/>
    <mergeCell ref="BO526:BO527"/>
    <mergeCell ref="BU490:BU491"/>
    <mergeCell ref="BZ488:BZ489"/>
    <mergeCell ref="BS488:BS489"/>
    <mergeCell ref="BM490:BM491"/>
    <mergeCell ref="CM488:CM489"/>
    <mergeCell ref="CD502:CD503"/>
    <mergeCell ref="BX490:BX491"/>
    <mergeCell ref="BW490:BW491"/>
    <mergeCell ref="CH496:CH497"/>
    <mergeCell ref="CH494:CH495"/>
    <mergeCell ref="CB502:CB503"/>
    <mergeCell ref="CH524:CH525"/>
    <mergeCell ref="BI452:BI453"/>
    <mergeCell ref="BE476:BE477"/>
    <mergeCell ref="BR476:BR477"/>
    <mergeCell ref="BH464:BH465"/>
    <mergeCell ref="BG440:BG441"/>
    <mergeCell ref="AX474:AX475"/>
    <mergeCell ref="AX462:AX463"/>
    <mergeCell ref="AZ468:AZ469"/>
    <mergeCell ref="BB452:BB453"/>
    <mergeCell ref="AY450:AY451"/>
    <mergeCell ref="AY456:AY457"/>
    <mergeCell ref="AY462:AY463"/>
    <mergeCell ref="BH452:BH453"/>
    <mergeCell ref="AZ476:AZ477"/>
    <mergeCell ref="BA464:BA465"/>
    <mergeCell ref="BD440:BD441"/>
    <mergeCell ref="BD476:BD477"/>
    <mergeCell ref="AZ442:AZ443"/>
    <mergeCell ref="AX448:AX449"/>
    <mergeCell ref="AY446:AY447"/>
    <mergeCell ref="BL464:BL465"/>
    <mergeCell ref="BJ452:BJ453"/>
    <mergeCell ref="AZ452:AZ453"/>
    <mergeCell ref="AY440:AY441"/>
    <mergeCell ref="AY444:AY445"/>
    <mergeCell ref="AZ450:AZ451"/>
    <mergeCell ref="AY464:AY465"/>
    <mergeCell ref="AY448:AY449"/>
    <mergeCell ref="AY458:AY459"/>
    <mergeCell ref="BK476:BK477"/>
    <mergeCell ref="BO476:BO477"/>
    <mergeCell ref="BC476:BC477"/>
    <mergeCell ref="BL476:BL477"/>
    <mergeCell ref="BJ440:BJ441"/>
    <mergeCell ref="BB476:BB477"/>
    <mergeCell ref="AZ474:AZ475"/>
    <mergeCell ref="AZ470:AZ471"/>
    <mergeCell ref="AZ466:AZ467"/>
    <mergeCell ref="BN464:BN465"/>
    <mergeCell ref="BP476:BP477"/>
    <mergeCell ref="BB464:BB465"/>
    <mergeCell ref="AY470:AY471"/>
    <mergeCell ref="BE452:BE453"/>
    <mergeCell ref="BF452:BF453"/>
    <mergeCell ref="BO464:BO465"/>
    <mergeCell ref="BM464:BM465"/>
    <mergeCell ref="BN476:BN477"/>
    <mergeCell ref="AY454:AY455"/>
    <mergeCell ref="BA452:BA453"/>
    <mergeCell ref="AZ462:AZ463"/>
    <mergeCell ref="AZ458:AZ459"/>
    <mergeCell ref="BM476:BM477"/>
    <mergeCell ref="BH476:BH477"/>
    <mergeCell ref="AY472:AY473"/>
    <mergeCell ref="DM428:DM429"/>
    <mergeCell ref="DH428:DH429"/>
    <mergeCell ref="BD428:BD429"/>
    <mergeCell ref="CU440:CU441"/>
    <mergeCell ref="CH462:CH463"/>
    <mergeCell ref="CH454:CH455"/>
    <mergeCell ref="CW464:CW465"/>
    <mergeCell ref="CI476:CI477"/>
    <mergeCell ref="BS476:BS477"/>
    <mergeCell ref="CH470:CH471"/>
    <mergeCell ref="CA476:CA477"/>
    <mergeCell ref="CE476:CE477"/>
    <mergeCell ref="BY476:BY477"/>
    <mergeCell ref="CF476:CF477"/>
    <mergeCell ref="CH458:CH459"/>
    <mergeCell ref="CF458:CF459"/>
    <mergeCell ref="CQ464:CQ465"/>
    <mergeCell ref="CG448:CG449"/>
    <mergeCell ref="BU452:BU453"/>
    <mergeCell ref="BW464:BW465"/>
    <mergeCell ref="CC464:CC465"/>
    <mergeCell ref="CG444:CG445"/>
    <mergeCell ref="BC452:BC453"/>
    <mergeCell ref="BN452:BN453"/>
    <mergeCell ref="BL452:BL453"/>
    <mergeCell ref="CE452:CE453"/>
    <mergeCell ref="CG454:CG455"/>
    <mergeCell ref="CG468:CG469"/>
    <mergeCell ref="CL428:CL429"/>
    <mergeCell ref="AY474:AY475"/>
    <mergeCell ref="BS428:BS429"/>
    <mergeCell ref="AZ448:AZ449"/>
    <mergeCell ref="CS428:CS429"/>
    <mergeCell ref="DD440:DD441"/>
    <mergeCell ref="DE452:DE453"/>
    <mergeCell ref="DH452:DH453"/>
    <mergeCell ref="CT452:CT453"/>
    <mergeCell ref="CS452:CS453"/>
    <mergeCell ref="DG452:DG453"/>
    <mergeCell ref="CW452:CW453"/>
    <mergeCell ref="CY452:CY453"/>
    <mergeCell ref="DA452:DA453"/>
    <mergeCell ref="DC452:DC453"/>
    <mergeCell ref="CV452:CV453"/>
    <mergeCell ref="CR452:CR453"/>
    <mergeCell ref="CO476:CO477"/>
    <mergeCell ref="BV476:BV477"/>
    <mergeCell ref="CN476:CN477"/>
    <mergeCell ref="CG476:CG477"/>
    <mergeCell ref="CM476:CM477"/>
    <mergeCell ref="CC476:CC477"/>
    <mergeCell ref="CB476:CB477"/>
    <mergeCell ref="CF464:CF465"/>
    <mergeCell ref="CG456:CG457"/>
    <mergeCell ref="CF460:CF461"/>
    <mergeCell ref="CG466:CG467"/>
    <mergeCell ref="CG470:CG471"/>
    <mergeCell ref="CH448:CH449"/>
    <mergeCell ref="DA476:DA477"/>
    <mergeCell ref="DD464:DD465"/>
    <mergeCell ref="AY468:AY469"/>
    <mergeCell ref="AZ438:AZ439"/>
    <mergeCell ref="CF472:CF473"/>
    <mergeCell ref="DN432:DN433"/>
    <mergeCell ref="DN428:DN429"/>
    <mergeCell ref="DN430:DN431"/>
    <mergeCell ref="DK428:DK429"/>
    <mergeCell ref="DG428:DG429"/>
    <mergeCell ref="DJ428:DJ429"/>
    <mergeCell ref="CF454:CF455"/>
    <mergeCell ref="CK416:CK417"/>
    <mergeCell ref="CL440:CL441"/>
    <mergeCell ref="CI440:CI441"/>
    <mergeCell ref="CH452:CH453"/>
    <mergeCell ref="CR404:CR405"/>
    <mergeCell ref="DG440:DG441"/>
    <mergeCell ref="CW428:CW429"/>
    <mergeCell ref="DJ440:DJ441"/>
    <mergeCell ref="CH442:CH443"/>
    <mergeCell ref="CG410:CG411"/>
    <mergeCell ref="CH412:CH413"/>
    <mergeCell ref="CF410:CF411"/>
    <mergeCell ref="CX404:CX405"/>
    <mergeCell ref="CG442:CG443"/>
    <mergeCell ref="CW440:CW441"/>
    <mergeCell ref="DE428:DE429"/>
    <mergeCell ref="DE440:DE441"/>
    <mergeCell ref="CX440:CX441"/>
    <mergeCell ref="CY440:CY441"/>
    <mergeCell ref="DA428:DA429"/>
    <mergeCell ref="CZ428:CZ429"/>
    <mergeCell ref="CL404:CL405"/>
    <mergeCell ref="DN426:DN427"/>
    <mergeCell ref="DN418:DN419"/>
    <mergeCell ref="CH436:CH437"/>
    <mergeCell ref="CH418:CH419"/>
    <mergeCell ref="CJ452:CJ453"/>
    <mergeCell ref="CF448:CF449"/>
    <mergeCell ref="CF424:CF425"/>
    <mergeCell ref="CG428:CG429"/>
    <mergeCell ref="CH426:CH427"/>
    <mergeCell ref="CG422:CG423"/>
    <mergeCell ref="CG450:CG451"/>
    <mergeCell ref="CI452:CI453"/>
    <mergeCell ref="CH416:CH417"/>
    <mergeCell ref="CF436:CF437"/>
    <mergeCell ref="CH446:CH447"/>
    <mergeCell ref="CH444:CH445"/>
    <mergeCell ref="CJ416:CJ417"/>
    <mergeCell ref="CG420:CG421"/>
    <mergeCell ref="CF426:CF427"/>
    <mergeCell ref="CQ404:CQ405"/>
    <mergeCell ref="CF406:CF407"/>
    <mergeCell ref="CS440:CS441"/>
    <mergeCell ref="CF418:CF419"/>
    <mergeCell ref="DM416:DM417"/>
    <mergeCell ref="CO416:CO417"/>
    <mergeCell ref="CN428:CN429"/>
    <mergeCell ref="CP416:CP417"/>
    <mergeCell ref="CF416:CF417"/>
    <mergeCell ref="CH414:CH415"/>
    <mergeCell ref="DH416:DH417"/>
    <mergeCell ref="CZ404:CZ405"/>
    <mergeCell ref="CY416:CY417"/>
    <mergeCell ref="DL428:DL429"/>
    <mergeCell ref="DN422:DN423"/>
    <mergeCell ref="CH450:CH451"/>
    <mergeCell ref="DN406:DN407"/>
    <mergeCell ref="DT380:DT381"/>
    <mergeCell ref="DE416:DE417"/>
    <mergeCell ref="DQ404:DQ405"/>
    <mergeCell ref="DO408:DO409"/>
    <mergeCell ref="DO414:DO415"/>
    <mergeCell ref="DP392:DP393"/>
    <mergeCell ref="DO404:DO405"/>
    <mergeCell ref="DN404:DN405"/>
    <mergeCell ref="DO398:DO399"/>
    <mergeCell ref="DD404:DD405"/>
    <mergeCell ref="DB380:DB381"/>
    <mergeCell ref="DC404:DC405"/>
    <mergeCell ref="DC416:DC417"/>
    <mergeCell ref="DB392:DB393"/>
    <mergeCell ref="DB416:DB417"/>
    <mergeCell ref="CZ392:CZ393"/>
    <mergeCell ref="CY392:CY393"/>
    <mergeCell ref="DF392:DF393"/>
    <mergeCell ref="DJ392:DJ393"/>
    <mergeCell ref="DK392:DK393"/>
    <mergeCell ref="DC392:DC393"/>
    <mergeCell ref="DM404:DM405"/>
    <mergeCell ref="CY404:CY405"/>
    <mergeCell ref="DJ416:DJ417"/>
    <mergeCell ref="DF416:DF417"/>
    <mergeCell ref="DG416:DG417"/>
    <mergeCell ref="DA404:DA405"/>
    <mergeCell ref="DK404:DK405"/>
    <mergeCell ref="DI416:DI417"/>
    <mergeCell ref="DN410:DN411"/>
    <mergeCell ref="DL392:DL393"/>
    <mergeCell ref="DD416:DD417"/>
    <mergeCell ref="DN396:DN397"/>
    <mergeCell ref="DN398:DN399"/>
    <mergeCell ref="DN386:DN387"/>
    <mergeCell ref="DO400:DO401"/>
    <mergeCell ref="CY380:CY381"/>
    <mergeCell ref="DE380:DE381"/>
    <mergeCell ref="DA416:DA417"/>
    <mergeCell ref="DN384:DN385"/>
    <mergeCell ref="DN388:DN389"/>
    <mergeCell ref="DQ416:DQ417"/>
    <mergeCell ref="DP416:DP417"/>
    <mergeCell ref="DP384:DP385"/>
    <mergeCell ref="DN394:DN395"/>
    <mergeCell ref="DO390:DO391"/>
    <mergeCell ref="DO388:DO389"/>
    <mergeCell ref="DM392:DM393"/>
    <mergeCell ref="DN402:DN403"/>
    <mergeCell ref="DN412:DN413"/>
    <mergeCell ref="DN414:DN415"/>
    <mergeCell ref="DL416:DL417"/>
    <mergeCell ref="DF404:DF405"/>
    <mergeCell ref="DB404:DB405"/>
    <mergeCell ref="DO386:DO387"/>
    <mergeCell ref="DO392:DO393"/>
    <mergeCell ref="DN392:DN393"/>
    <mergeCell ref="DA368:DA369"/>
    <mergeCell ref="CT404:CT405"/>
    <mergeCell ref="DO380:DO381"/>
    <mergeCell ref="DG380:DG381"/>
    <mergeCell ref="DS380:DS381"/>
    <mergeCell ref="CU380:CU381"/>
    <mergeCell ref="CZ380:CZ381"/>
    <mergeCell ref="DI404:DI405"/>
    <mergeCell ref="CT392:CT393"/>
    <mergeCell ref="CU404:CU405"/>
    <mergeCell ref="DT368:DT369"/>
    <mergeCell ref="DV368:DV369"/>
    <mergeCell ref="DO372:DO373"/>
    <mergeCell ref="DW368:DW369"/>
    <mergeCell ref="DZ392:DZ393"/>
    <mergeCell ref="DR404:DR405"/>
    <mergeCell ref="DP396:DP397"/>
    <mergeCell ref="DX392:DX393"/>
    <mergeCell ref="DP400:DP401"/>
    <mergeCell ref="DO402:DO403"/>
    <mergeCell ref="DL404:DL405"/>
    <mergeCell ref="DN390:DN391"/>
    <mergeCell ref="DO378:DO379"/>
    <mergeCell ref="DN372:DN373"/>
    <mergeCell ref="DP372:DP373"/>
    <mergeCell ref="CV368:CV369"/>
    <mergeCell ref="DO396:DO397"/>
    <mergeCell ref="DJ404:DJ405"/>
    <mergeCell ref="DH380:DH381"/>
    <mergeCell ref="DX380:DX381"/>
    <mergeCell ref="DU380:DU381"/>
    <mergeCell ref="DD380:DD381"/>
    <mergeCell ref="DA392:DA393"/>
    <mergeCell ref="DO376:DO377"/>
    <mergeCell ref="DP374:DP375"/>
    <mergeCell ref="DD392:DD393"/>
    <mergeCell ref="DN380:DN381"/>
    <mergeCell ref="DO374:DO375"/>
    <mergeCell ref="DQ368:DQ369"/>
    <mergeCell ref="DN400:DN401"/>
    <mergeCell ref="DF380:DF381"/>
    <mergeCell ref="DC380:DC381"/>
    <mergeCell ref="DN370:DN371"/>
    <mergeCell ref="CX368:CX369"/>
    <mergeCell ref="DF368:DF369"/>
    <mergeCell ref="CU368:CU369"/>
    <mergeCell ref="DL380:DL381"/>
    <mergeCell ref="DP394:DP395"/>
    <mergeCell ref="DP390:DP391"/>
    <mergeCell ref="DR368:DR369"/>
    <mergeCell ref="DU368:DU369"/>
    <mergeCell ref="DV380:DV381"/>
    <mergeCell ref="DP382:DP383"/>
    <mergeCell ref="DE404:DE405"/>
    <mergeCell ref="DE392:DE393"/>
    <mergeCell ref="DI380:DI381"/>
    <mergeCell ref="DG404:DG405"/>
    <mergeCell ref="DP402:DP403"/>
    <mergeCell ref="CW380:CW381"/>
    <mergeCell ref="CM306:CM307"/>
    <mergeCell ref="CT368:CT369"/>
    <mergeCell ref="CS380:CS381"/>
    <mergeCell ref="DM368:DM369"/>
    <mergeCell ref="DN362:DN363"/>
    <mergeCell ref="DP362:DP363"/>
    <mergeCell ref="DQ344:DQ345"/>
    <mergeCell ref="DO352:DO353"/>
    <mergeCell ref="DP340:DP341"/>
    <mergeCell ref="DR344:DR345"/>
    <mergeCell ref="DN374:DN375"/>
    <mergeCell ref="DN376:DN377"/>
    <mergeCell ref="DO364:DO365"/>
    <mergeCell ref="CR380:CR381"/>
    <mergeCell ref="DN368:DN369"/>
    <mergeCell ref="CS344:CS345"/>
    <mergeCell ref="CT332:CT333"/>
    <mergeCell ref="DO338:DO339"/>
    <mergeCell ref="CP380:CP381"/>
    <mergeCell ref="CX380:CX381"/>
    <mergeCell ref="CS368:CS369"/>
    <mergeCell ref="DO366:DO367"/>
    <mergeCell ref="DO358:DO359"/>
    <mergeCell ref="DC368:DC369"/>
    <mergeCell ref="DO360:DO361"/>
    <mergeCell ref="DP360:DP361"/>
    <mergeCell ref="DP380:DP381"/>
    <mergeCell ref="DO370:DO371"/>
    <mergeCell ref="CM356:CM357"/>
    <mergeCell ref="DP370:DP371"/>
    <mergeCell ref="DM380:DM381"/>
    <mergeCell ref="CQ380:CQ381"/>
    <mergeCell ref="DD332:DD333"/>
    <mergeCell ref="DB332:DB333"/>
    <mergeCell ref="DB356:DB357"/>
    <mergeCell ref="CY356:CY357"/>
    <mergeCell ref="DP344:DP345"/>
    <mergeCell ref="DN356:DN357"/>
    <mergeCell ref="DK344:DK345"/>
    <mergeCell ref="DE344:DE345"/>
    <mergeCell ref="CP368:CP369"/>
    <mergeCell ref="DN378:DN379"/>
    <mergeCell ref="CN344:CN345"/>
    <mergeCell ref="DP352:DP353"/>
    <mergeCell ref="DP378:DP379"/>
    <mergeCell ref="DQ380:DQ381"/>
    <mergeCell ref="CV356:CV357"/>
    <mergeCell ref="CT344:CT345"/>
    <mergeCell ref="CM368:CM369"/>
    <mergeCell ref="CV380:CV381"/>
    <mergeCell ref="DA380:DA381"/>
    <mergeCell ref="DJ380:DJ381"/>
    <mergeCell ref="DK368:DK369"/>
    <mergeCell ref="DL344:DL345"/>
    <mergeCell ref="DO350:DO351"/>
    <mergeCell ref="DO368:DO369"/>
    <mergeCell ref="DP368:DP369"/>
    <mergeCell ref="CQ306:CQ307"/>
    <mergeCell ref="CY308:CY309"/>
    <mergeCell ref="DC344:DC345"/>
    <mergeCell ref="CT380:CT381"/>
    <mergeCell ref="DK380:DK381"/>
    <mergeCell ref="CZ368:CZ369"/>
    <mergeCell ref="DE368:DE369"/>
    <mergeCell ref="CS304:CS305"/>
    <mergeCell ref="CR320:CR321"/>
    <mergeCell ref="CP344:CP345"/>
    <mergeCell ref="CQ344:CQ345"/>
    <mergeCell ref="DK356:DK357"/>
    <mergeCell ref="CU320:CU321"/>
    <mergeCell ref="DC356:DC357"/>
    <mergeCell ref="DH356:DH357"/>
    <mergeCell ref="DD356:DD357"/>
    <mergeCell ref="DL356:DL357"/>
    <mergeCell ref="CR294:CR295"/>
    <mergeCell ref="CR306:CR307"/>
    <mergeCell ref="CR304:CR305"/>
    <mergeCell ref="CG338:CG339"/>
    <mergeCell ref="CG316:CG317"/>
    <mergeCell ref="CG302:CG303"/>
    <mergeCell ref="CJ320:CJ321"/>
    <mergeCell ref="CM320:CM321"/>
    <mergeCell ref="CO344:CO345"/>
    <mergeCell ref="CN332:CN333"/>
    <mergeCell ref="CO332:CO333"/>
    <mergeCell ref="CQ368:CQ369"/>
    <mergeCell ref="CN368:CN369"/>
    <mergeCell ref="CO320:CO321"/>
    <mergeCell ref="CP320:CP321"/>
    <mergeCell ref="CK320:CK321"/>
    <mergeCell ref="CW320:CW321"/>
    <mergeCell ref="CG342:CG343"/>
    <mergeCell ref="CG344:CG345"/>
    <mergeCell ref="CG340:CG341"/>
    <mergeCell ref="CH336:CH337"/>
    <mergeCell ref="CG346:CG347"/>
    <mergeCell ref="CL306:CL307"/>
    <mergeCell ref="CL304:CL305"/>
    <mergeCell ref="CT320:CT321"/>
    <mergeCell ref="DA344:DA345"/>
    <mergeCell ref="DC308:DC309"/>
    <mergeCell ref="DH304:DH305"/>
    <mergeCell ref="CX304:CX305"/>
    <mergeCell ref="DB304:DB305"/>
    <mergeCell ref="CY306:CY307"/>
    <mergeCell ref="CZ306:CZ307"/>
    <mergeCell ref="DA304:DA305"/>
    <mergeCell ref="CR368:CR369"/>
    <mergeCell ref="DH368:DH369"/>
    <mergeCell ref="DI368:DI369"/>
    <mergeCell ref="CP332:CP333"/>
    <mergeCell ref="CH314:CH315"/>
    <mergeCell ref="CH308:CH309"/>
    <mergeCell ref="CK344:CK345"/>
    <mergeCell ref="CJ344:CJ345"/>
    <mergeCell ref="CL332:CL333"/>
    <mergeCell ref="DG294:DG295"/>
    <mergeCell ref="DL306:DL307"/>
    <mergeCell ref="DI294:DI295"/>
    <mergeCell ref="DG368:DG369"/>
    <mergeCell ref="CY368:CY369"/>
    <mergeCell ref="CW368:CW369"/>
    <mergeCell ref="DB368:DB369"/>
    <mergeCell ref="DL368:DL369"/>
    <mergeCell ref="DJ368:DJ369"/>
    <mergeCell ref="CK368:CK369"/>
    <mergeCell ref="CR344:CR345"/>
    <mergeCell ref="DF344:DF345"/>
    <mergeCell ref="DM294:DM295"/>
    <mergeCell ref="CW356:CW357"/>
    <mergeCell ref="CS320:CS321"/>
    <mergeCell ref="CN320:CN321"/>
    <mergeCell ref="CV332:CV333"/>
    <mergeCell ref="CT308:CT309"/>
    <mergeCell ref="CT356:CT357"/>
    <mergeCell ref="CO356:CO357"/>
    <mergeCell ref="CP356:CP357"/>
    <mergeCell ref="CS308:CS309"/>
    <mergeCell ref="DA332:DA333"/>
    <mergeCell ref="DG332:DG333"/>
    <mergeCell ref="DN346:DN347"/>
    <mergeCell ref="DM356:DM357"/>
    <mergeCell ref="CU356:CU357"/>
    <mergeCell ref="CN356:CN357"/>
    <mergeCell ref="CR356:CR357"/>
    <mergeCell ref="CQ332:CQ333"/>
    <mergeCell ref="CQ356:CQ357"/>
    <mergeCell ref="CU332:CU333"/>
    <mergeCell ref="CX332:CX333"/>
    <mergeCell ref="CU344:CU345"/>
    <mergeCell ref="CW332:CW333"/>
    <mergeCell ref="DI304:DI305"/>
    <mergeCell ref="DH306:DH307"/>
    <mergeCell ref="DG306:DG307"/>
    <mergeCell ref="DD308:DD309"/>
    <mergeCell ref="DD306:DD307"/>
    <mergeCell ref="DN296:DN297"/>
    <mergeCell ref="CQ304:CQ305"/>
    <mergeCell ref="CV344:CV345"/>
    <mergeCell ref="CW344:CW345"/>
    <mergeCell ref="CO294:CO295"/>
    <mergeCell ref="CS332:CS333"/>
    <mergeCell ref="CX344:CX345"/>
    <mergeCell ref="DJ308:DJ309"/>
    <mergeCell ref="DJ306:DJ307"/>
    <mergeCell ref="CR308:CR309"/>
    <mergeCell ref="DN320:DN321"/>
    <mergeCell ref="DM320:DM321"/>
    <mergeCell ref="DN326:DN327"/>
    <mergeCell ref="CQ320:CQ321"/>
    <mergeCell ref="DN348:DN349"/>
    <mergeCell ref="DK332:DK333"/>
    <mergeCell ref="CZ344:CZ345"/>
    <mergeCell ref="CY344:CY345"/>
    <mergeCell ref="DB320:DB321"/>
    <mergeCell ref="DE308:DE309"/>
    <mergeCell ref="DE304:DE305"/>
    <mergeCell ref="DF304:DF305"/>
    <mergeCell ref="DM306:DM307"/>
    <mergeCell ref="DN354:DN355"/>
    <mergeCell ref="CZ332:CZ333"/>
    <mergeCell ref="CR332:CR333"/>
    <mergeCell ref="CS356:CS357"/>
    <mergeCell ref="CX356:CX357"/>
    <mergeCell ref="CV320:CV321"/>
    <mergeCell ref="DA306:DA307"/>
    <mergeCell ref="CZ308:CZ309"/>
    <mergeCell ref="DN318:DN319"/>
    <mergeCell ref="CY304:CY305"/>
    <mergeCell ref="CZ304:CZ305"/>
    <mergeCell ref="DM308:DM309"/>
    <mergeCell ref="CS294:CS295"/>
    <mergeCell ref="CX320:CX321"/>
    <mergeCell ref="DE320:DE321"/>
    <mergeCell ref="DF320:DF321"/>
    <mergeCell ref="CY320:CY321"/>
    <mergeCell ref="DP330:DP331"/>
    <mergeCell ref="CZ356:CZ357"/>
    <mergeCell ref="DG356:DG357"/>
    <mergeCell ref="DM332:DM333"/>
    <mergeCell ref="DI356:DI357"/>
    <mergeCell ref="CZ320:CZ321"/>
    <mergeCell ref="DD320:DD321"/>
    <mergeCell ref="DA320:DA321"/>
    <mergeCell ref="DC320:DC321"/>
    <mergeCell ref="DO330:DO331"/>
    <mergeCell ref="DN324:DN325"/>
    <mergeCell ref="DU356:DU357"/>
    <mergeCell ref="DO326:DO327"/>
    <mergeCell ref="DN338:DN339"/>
    <mergeCell ref="DN330:DN331"/>
    <mergeCell ref="CY332:CY333"/>
    <mergeCell ref="DO322:DO323"/>
    <mergeCell ref="DP334:DP335"/>
    <mergeCell ref="DN350:DN351"/>
    <mergeCell ref="DN352:DN353"/>
    <mergeCell ref="DI320:DI321"/>
    <mergeCell ref="DN340:DN341"/>
    <mergeCell ref="DP320:DP321"/>
    <mergeCell ref="DT320:DT321"/>
    <mergeCell ref="DS320:DS321"/>
    <mergeCell ref="DF356:DF357"/>
    <mergeCell ref="DA356:DA357"/>
    <mergeCell ref="DE332:DE333"/>
    <mergeCell ref="DJ320:DJ321"/>
    <mergeCell ref="DM344:DM345"/>
    <mergeCell ref="DK320:DK321"/>
    <mergeCell ref="DN328:DN329"/>
    <mergeCell ref="DO354:DO355"/>
    <mergeCell ref="DO348:DO349"/>
    <mergeCell ref="DP342:DP343"/>
    <mergeCell ref="DN322:DN323"/>
    <mergeCell ref="DP350:DP351"/>
    <mergeCell ref="DP348:DP349"/>
    <mergeCell ref="DO340:DO341"/>
    <mergeCell ref="DB344:DB345"/>
    <mergeCell ref="DD344:DD345"/>
    <mergeCell ref="DO344:DO345"/>
    <mergeCell ref="DN336:DN337"/>
    <mergeCell ref="DP338:DP339"/>
    <mergeCell ref="DS344:DS345"/>
    <mergeCell ref="DC332:DC333"/>
    <mergeCell ref="DH344:DH345"/>
    <mergeCell ref="DG344:DG345"/>
    <mergeCell ref="DI332:DI333"/>
    <mergeCell ref="EO368:EO369"/>
    <mergeCell ref="DP358:DP359"/>
    <mergeCell ref="DP366:DP367"/>
    <mergeCell ref="DP364:DP365"/>
    <mergeCell ref="EJ356:EJ357"/>
    <mergeCell ref="DN308:DN309"/>
    <mergeCell ref="DH308:DH309"/>
    <mergeCell ref="DF308:DF309"/>
    <mergeCell ref="DD304:DD305"/>
    <mergeCell ref="DJ304:DJ305"/>
    <mergeCell ref="DC304:DC305"/>
    <mergeCell ref="DW332:DW333"/>
    <mergeCell ref="EB344:EB345"/>
    <mergeCell ref="DO356:DO357"/>
    <mergeCell ref="EC356:EC357"/>
    <mergeCell ref="DV356:DV357"/>
    <mergeCell ref="DJ356:DJ357"/>
    <mergeCell ref="DE356:DE357"/>
    <mergeCell ref="DP356:DP357"/>
    <mergeCell ref="DH332:DH333"/>
    <mergeCell ref="DJ344:DJ345"/>
    <mergeCell ref="DJ332:DJ333"/>
    <mergeCell ref="DL332:DL333"/>
    <mergeCell ref="DU344:DU345"/>
    <mergeCell ref="DN342:DN343"/>
    <mergeCell ref="DN344:DN345"/>
    <mergeCell ref="DN332:DN333"/>
    <mergeCell ref="DR320:DR321"/>
    <mergeCell ref="DO314:DO315"/>
    <mergeCell ref="DO342:DO343"/>
    <mergeCell ref="DO334:DO335"/>
    <mergeCell ref="DO332:DO333"/>
    <mergeCell ref="DO324:DO325"/>
    <mergeCell ref="DS368:DS369"/>
    <mergeCell ref="DY368:DY369"/>
    <mergeCell ref="EB368:EB369"/>
    <mergeCell ref="DV308:DV309"/>
    <mergeCell ref="DV320:DV321"/>
    <mergeCell ref="DO320:DO321"/>
    <mergeCell ref="DO362:DO363"/>
    <mergeCell ref="DP328:DP329"/>
    <mergeCell ref="DU332:DU333"/>
    <mergeCell ref="EL344:EL345"/>
    <mergeCell ref="EM356:EM357"/>
    <mergeCell ref="DW320:DW321"/>
    <mergeCell ref="DQ308:DQ309"/>
    <mergeCell ref="EE344:EE345"/>
    <mergeCell ref="DK306:DK307"/>
    <mergeCell ref="DN366:DN367"/>
    <mergeCell ref="DN364:DN365"/>
    <mergeCell ref="DN358:DN359"/>
    <mergeCell ref="DN360:DN361"/>
    <mergeCell ref="EC344:EC345"/>
    <mergeCell ref="DI306:DI307"/>
    <mergeCell ref="DG304:DG305"/>
    <mergeCell ref="DN306:DN307"/>
    <mergeCell ref="EK344:EK345"/>
    <mergeCell ref="EA344:EA345"/>
    <mergeCell ref="DY344:DY345"/>
    <mergeCell ref="DS306:DS307"/>
    <mergeCell ref="DQ304:DQ305"/>
    <mergeCell ref="DW344:DW345"/>
    <mergeCell ref="DY332:DY333"/>
    <mergeCell ref="DT344:DT345"/>
    <mergeCell ref="DX320:DX321"/>
    <mergeCell ref="DX344:DX345"/>
    <mergeCell ref="DP336:DP337"/>
    <mergeCell ref="DP326:DP327"/>
    <mergeCell ref="DH320:DH321"/>
    <mergeCell ref="EC332:EC333"/>
    <mergeCell ref="DZ306:DZ307"/>
    <mergeCell ref="DN316:DN317"/>
    <mergeCell ref="DG308:DG309"/>
    <mergeCell ref="DN334:DN335"/>
    <mergeCell ref="DO336:DO337"/>
    <mergeCell ref="DN314:DN315"/>
    <mergeCell ref="DN310:DN311"/>
    <mergeCell ref="DD368:DD369"/>
    <mergeCell ref="DP312:DP313"/>
    <mergeCell ref="DP346:DP347"/>
    <mergeCell ref="DI344:DI345"/>
    <mergeCell ref="DO346:DO347"/>
    <mergeCell ref="DS356:DS357"/>
    <mergeCell ref="DN312:DN313"/>
    <mergeCell ref="DO318:DO319"/>
    <mergeCell ref="DO316:DO317"/>
    <mergeCell ref="DO312:DO313"/>
    <mergeCell ref="DX368:DX369"/>
    <mergeCell ref="EA368:EA369"/>
    <mergeCell ref="EC368:EC369"/>
    <mergeCell ref="DM304:DM305"/>
    <mergeCell ref="DL304:DL305"/>
    <mergeCell ref="DS304:DS305"/>
    <mergeCell ref="DO302:DO303"/>
    <mergeCell ref="DX304:DX305"/>
    <mergeCell ref="DN292:DN293"/>
    <mergeCell ref="DR294:DR295"/>
    <mergeCell ref="DN300:DN301"/>
    <mergeCell ref="DO298:DO299"/>
    <mergeCell ref="DO304:DO305"/>
    <mergeCell ref="ES286:ES287"/>
    <mergeCell ref="EE294:EE295"/>
    <mergeCell ref="EF294:EF295"/>
    <mergeCell ref="EK304:EK305"/>
    <mergeCell ref="DP274:DP275"/>
    <mergeCell ref="EC284:EC285"/>
    <mergeCell ref="EM294:EM295"/>
    <mergeCell ref="ET302:ET303"/>
    <mergeCell ref="DO292:DO293"/>
    <mergeCell ref="EJ304:EJ305"/>
    <mergeCell ref="DW284:DW285"/>
    <mergeCell ref="DZ284:DZ285"/>
    <mergeCell ref="DP288:DP289"/>
    <mergeCell ref="DX294:DX295"/>
    <mergeCell ref="DX284:DX285"/>
    <mergeCell ref="ET284:ET285"/>
    <mergeCell ref="DY304:DY305"/>
    <mergeCell ref="ES300:ES301"/>
    <mergeCell ref="ED294:ED295"/>
    <mergeCell ref="EI304:EI305"/>
    <mergeCell ref="ES304:ES305"/>
    <mergeCell ref="ER304:ER305"/>
    <mergeCell ref="EA306:EA307"/>
    <mergeCell ref="EB332:EB333"/>
    <mergeCell ref="EM344:EM345"/>
    <mergeCell ref="DF332:DF333"/>
    <mergeCell ref="DO328:DO329"/>
    <mergeCell ref="EP304:EP305"/>
    <mergeCell ref="EH304:EH305"/>
    <mergeCell ref="EO304:EO305"/>
    <mergeCell ref="EL332:EL333"/>
    <mergeCell ref="EL320:EL321"/>
    <mergeCell ref="EI344:EI345"/>
    <mergeCell ref="DF306:DF307"/>
    <mergeCell ref="ED308:ED309"/>
    <mergeCell ref="EB308:EB309"/>
    <mergeCell ref="EB304:EB305"/>
    <mergeCell ref="EP308:EP309"/>
    <mergeCell ref="DV344:DV345"/>
    <mergeCell ref="DL320:DL321"/>
    <mergeCell ref="DQ320:DQ321"/>
    <mergeCell ref="DU320:DU321"/>
    <mergeCell ref="DO310:DO311"/>
    <mergeCell ref="DP310:DP311"/>
    <mergeCell ref="DP318:DP319"/>
    <mergeCell ref="DP316:DP317"/>
    <mergeCell ref="DP304:DP305"/>
    <mergeCell ref="DL308:DL309"/>
    <mergeCell ref="DZ320:DZ321"/>
    <mergeCell ref="DG320:DG321"/>
    <mergeCell ref="EC304:EC305"/>
    <mergeCell ref="EG304:EG305"/>
    <mergeCell ref="EL308:EL309"/>
    <mergeCell ref="EA320:EA321"/>
    <mergeCell ref="DX332:DX333"/>
    <mergeCell ref="DV332:DV333"/>
    <mergeCell ref="DZ344:DZ345"/>
    <mergeCell ref="DM212:DM213"/>
    <mergeCell ref="EF232:EF233"/>
    <mergeCell ref="EE232:EE233"/>
    <mergeCell ref="EH222:EH223"/>
    <mergeCell ref="DW232:DW233"/>
    <mergeCell ref="DP220:DP221"/>
    <mergeCell ref="DP216:DP217"/>
    <mergeCell ref="DX212:DX213"/>
    <mergeCell ref="EE212:EE213"/>
    <mergeCell ref="DS212:DS213"/>
    <mergeCell ref="DI212:DI213"/>
    <mergeCell ref="DL222:DL223"/>
    <mergeCell ref="DI222:DI223"/>
    <mergeCell ref="DF222:DF223"/>
    <mergeCell ref="DC222:DC223"/>
    <mergeCell ref="EM284:EM285"/>
    <mergeCell ref="EG274:EG275"/>
    <mergeCell ref="EE274:EE275"/>
    <mergeCell ref="EL284:EL285"/>
    <mergeCell ref="DP296:DP297"/>
    <mergeCell ref="DO296:DO297"/>
    <mergeCell ref="DP254:DP255"/>
    <mergeCell ref="DP260:DP261"/>
    <mergeCell ref="DQ272:DQ273"/>
    <mergeCell ref="DP284:DP285"/>
    <mergeCell ref="DN294:DN295"/>
    <mergeCell ref="DN228:DN229"/>
    <mergeCell ref="DN226:DN227"/>
    <mergeCell ref="DP228:DP229"/>
    <mergeCell ref="DP224:DP225"/>
    <mergeCell ref="DN230:DN231"/>
    <mergeCell ref="EI252:EI253"/>
    <mergeCell ref="EF252:EF253"/>
    <mergeCell ref="DP250:DP251"/>
    <mergeCell ref="DS262:DS263"/>
    <mergeCell ref="EI232:EI233"/>
    <mergeCell ref="DM222:DM223"/>
    <mergeCell ref="EA262:EA263"/>
    <mergeCell ref="DN234:DN235"/>
    <mergeCell ref="DP230:DP231"/>
    <mergeCell ref="DN270:DN271"/>
    <mergeCell ref="EA272:EA273"/>
    <mergeCell ref="DI272:DI273"/>
    <mergeCell ref="DK272:DK273"/>
    <mergeCell ref="EI242:EI243"/>
    <mergeCell ref="DD232:DD233"/>
    <mergeCell ref="EH242:EH243"/>
    <mergeCell ref="DY262:DY263"/>
    <mergeCell ref="EL262:EL263"/>
    <mergeCell ref="DJ232:DJ233"/>
    <mergeCell ref="DN224:DN225"/>
    <mergeCell ref="DH242:DH243"/>
    <mergeCell ref="DG232:DG233"/>
    <mergeCell ref="DM252:DM253"/>
    <mergeCell ref="DL252:DL253"/>
    <mergeCell ref="DH232:DH233"/>
    <mergeCell ref="DI232:DI233"/>
    <mergeCell ref="DO290:DO291"/>
    <mergeCell ref="ED284:ED285"/>
    <mergeCell ref="DN290:DN291"/>
    <mergeCell ref="DN286:DN287"/>
    <mergeCell ref="DH252:DH253"/>
    <mergeCell ref="DK252:DK253"/>
    <mergeCell ref="EM242:EM243"/>
    <mergeCell ref="CH216:CH217"/>
    <mergeCell ref="CG220:CG221"/>
    <mergeCell ref="CT232:CT233"/>
    <mergeCell ref="CT242:CT243"/>
    <mergeCell ref="CL212:CL213"/>
    <mergeCell ref="CJ232:CJ233"/>
    <mergeCell ref="CI232:CI233"/>
    <mergeCell ref="EQ232:EQ233"/>
    <mergeCell ref="ES238:ES239"/>
    <mergeCell ref="ET238:ET239"/>
    <mergeCell ref="ET216:ET217"/>
    <mergeCell ref="EC262:EC263"/>
    <mergeCell ref="DO282:DO283"/>
    <mergeCell ref="DW272:DW273"/>
    <mergeCell ref="EC272:EC273"/>
    <mergeCell ref="DY274:DY275"/>
    <mergeCell ref="EB274:EB275"/>
    <mergeCell ref="DP280:DP281"/>
    <mergeCell ref="DO280:DO281"/>
    <mergeCell ref="DN280:DN281"/>
    <mergeCell ref="DN284:DN285"/>
    <mergeCell ref="DO288:DO289"/>
    <mergeCell ref="DX272:DX273"/>
    <mergeCell ref="EG272:EG273"/>
    <mergeCell ref="DT262:DT263"/>
    <mergeCell ref="ED262:ED263"/>
    <mergeCell ref="EK272:EK273"/>
    <mergeCell ref="EL272:EL273"/>
    <mergeCell ref="EM272:EM273"/>
    <mergeCell ref="EE272:EE273"/>
    <mergeCell ref="DT272:DT273"/>
    <mergeCell ref="DU272:DU273"/>
    <mergeCell ref="DH284:DH285"/>
    <mergeCell ref="DJ284:DJ285"/>
    <mergeCell ref="DM274:DM275"/>
    <mergeCell ref="EE284:EE285"/>
    <mergeCell ref="DK274:DK275"/>
    <mergeCell ref="DI284:DI285"/>
    <mergeCell ref="ES224:ES225"/>
    <mergeCell ref="ES226:ES227"/>
    <mergeCell ref="ET242:ET243"/>
    <mergeCell ref="DJ242:DJ243"/>
    <mergeCell ref="DP286:DP287"/>
    <mergeCell ref="EP274:EP275"/>
    <mergeCell ref="DJ222:DJ223"/>
    <mergeCell ref="DK222:DK223"/>
    <mergeCell ref="EF222:EF223"/>
    <mergeCell ref="DW222:DW223"/>
    <mergeCell ref="DX222:DX223"/>
    <mergeCell ref="DN288:DN289"/>
    <mergeCell ref="DQ274:DQ275"/>
    <mergeCell ref="EJ232:EJ233"/>
    <mergeCell ref="DO244:DO245"/>
    <mergeCell ref="DX262:DX263"/>
    <mergeCell ref="DP246:DP247"/>
    <mergeCell ref="DT242:DT243"/>
    <mergeCell ref="DU242:DU243"/>
    <mergeCell ref="DW262:DW263"/>
    <mergeCell ref="DV242:DV243"/>
    <mergeCell ref="ER212:ER213"/>
    <mergeCell ref="EQ212:EQ213"/>
    <mergeCell ref="DS222:DS223"/>
    <mergeCell ref="DT222:DT223"/>
    <mergeCell ref="DO226:DO227"/>
    <mergeCell ref="CX232:CX233"/>
    <mergeCell ref="DF232:DF233"/>
    <mergeCell ref="DB242:DB243"/>
    <mergeCell ref="DA242:DA243"/>
    <mergeCell ref="CY242:CY243"/>
    <mergeCell ref="DG242:DG243"/>
    <mergeCell ref="DE232:DE233"/>
    <mergeCell ref="DC232:DC233"/>
    <mergeCell ref="CZ232:CZ233"/>
    <mergeCell ref="DG262:DG263"/>
    <mergeCell ref="DG252:DG253"/>
    <mergeCell ref="DF242:DF243"/>
    <mergeCell ref="DA222:DA223"/>
    <mergeCell ref="CZ242:CZ243"/>
    <mergeCell ref="DD242:DD243"/>
    <mergeCell ref="CQ222:CQ223"/>
    <mergeCell ref="CY222:CY223"/>
    <mergeCell ref="CX262:CX263"/>
    <mergeCell ref="DB262:DB263"/>
    <mergeCell ref="DB252:DB253"/>
    <mergeCell ref="DE242:DE243"/>
    <mergeCell ref="CV222:CV223"/>
    <mergeCell ref="CU222:CU223"/>
    <mergeCell ref="DB232:DB233"/>
    <mergeCell ref="CZ262:CZ263"/>
    <mergeCell ref="CZ252:CZ253"/>
    <mergeCell ref="DE252:DE253"/>
    <mergeCell ref="DC252:DC253"/>
    <mergeCell ref="DD252:DD253"/>
    <mergeCell ref="DF252:DF253"/>
    <mergeCell ref="DA252:DA253"/>
    <mergeCell ref="CQ262:CQ263"/>
    <mergeCell ref="CV232:CV233"/>
    <mergeCell ref="CS252:CS253"/>
    <mergeCell ref="CV252:CV253"/>
    <mergeCell ref="CY252:CY253"/>
    <mergeCell ref="CT222:CT223"/>
    <mergeCell ref="CS242:CS243"/>
    <mergeCell ref="DE262:DE263"/>
    <mergeCell ref="DF262:DF263"/>
    <mergeCell ref="CX252:CX253"/>
    <mergeCell ref="DD262:DD263"/>
    <mergeCell ref="DA232:DA233"/>
    <mergeCell ref="CV242:CV243"/>
    <mergeCell ref="CX242:CX243"/>
    <mergeCell ref="CU232:CU233"/>
    <mergeCell ref="CW232:CW233"/>
    <mergeCell ref="CW252:CW253"/>
    <mergeCell ref="CS222:CS223"/>
    <mergeCell ref="CW222:CW223"/>
    <mergeCell ref="DG222:DG223"/>
    <mergeCell ref="X252:X253"/>
    <mergeCell ref="S248:S249"/>
    <mergeCell ref="T242:T243"/>
    <mergeCell ref="Y242:Y243"/>
    <mergeCell ref="U222:U223"/>
    <mergeCell ref="Z242:Z243"/>
    <mergeCell ref="Z252:Z253"/>
    <mergeCell ref="BE262:BE263"/>
    <mergeCell ref="BD320:BD321"/>
    <mergeCell ref="BC320:BC321"/>
    <mergeCell ref="BI308:BI309"/>
    <mergeCell ref="BQ308:BQ309"/>
    <mergeCell ref="BK304:BK305"/>
    <mergeCell ref="AZ354:AZ355"/>
    <mergeCell ref="AZ348:AZ349"/>
    <mergeCell ref="AZ352:AZ353"/>
    <mergeCell ref="AY262:AY263"/>
    <mergeCell ref="AY258:AY259"/>
    <mergeCell ref="AY348:AY349"/>
    <mergeCell ref="S352:S353"/>
    <mergeCell ref="S348:S349"/>
    <mergeCell ref="AY352:AY353"/>
    <mergeCell ref="AY350:AY351"/>
    <mergeCell ref="S350:S351"/>
    <mergeCell ref="AX352:AX353"/>
    <mergeCell ref="AA294:AA295"/>
    <mergeCell ref="U320:U321"/>
    <mergeCell ref="W320:W321"/>
    <mergeCell ref="V252:V253"/>
    <mergeCell ref="S234:S235"/>
    <mergeCell ref="S224:S225"/>
    <mergeCell ref="V242:V243"/>
    <mergeCell ref="Z222:Z223"/>
    <mergeCell ref="S228:S229"/>
    <mergeCell ref="AK242:AK243"/>
    <mergeCell ref="AN242:AN243"/>
    <mergeCell ref="AY242:AY243"/>
    <mergeCell ref="AY240:AY241"/>
    <mergeCell ref="AQ222:AQ223"/>
    <mergeCell ref="AV232:AV233"/>
    <mergeCell ref="Z262:Z263"/>
    <mergeCell ref="AX250:AX251"/>
    <mergeCell ref="AX234:AX235"/>
    <mergeCell ref="AN232:AN233"/>
    <mergeCell ref="AD232:AD233"/>
    <mergeCell ref="AK232:AK233"/>
    <mergeCell ref="AL222:AL223"/>
    <mergeCell ref="BI274:BI275"/>
    <mergeCell ref="BF274:BF275"/>
    <mergeCell ref="BD284:BD285"/>
    <mergeCell ref="BI320:BI321"/>
    <mergeCell ref="BG306:BG307"/>
    <mergeCell ref="BF304:BF305"/>
    <mergeCell ref="BH308:BH309"/>
    <mergeCell ref="BI306:BI307"/>
    <mergeCell ref="BM308:BM309"/>
    <mergeCell ref="BL308:BL309"/>
    <mergeCell ref="BQ306:BQ307"/>
    <mergeCell ref="BN306:BN307"/>
    <mergeCell ref="BI294:BI295"/>
    <mergeCell ref="BM306:BM307"/>
    <mergeCell ref="BJ304:BJ305"/>
    <mergeCell ref="BP308:BP309"/>
    <mergeCell ref="U242:U243"/>
    <mergeCell ref="CR272:CR273"/>
    <mergeCell ref="BC222:BC223"/>
    <mergeCell ref="BD222:BD223"/>
    <mergeCell ref="BU262:BU263"/>
    <mergeCell ref="BB308:BB309"/>
    <mergeCell ref="BC308:BC309"/>
    <mergeCell ref="AZ338:AZ339"/>
    <mergeCell ref="AZ342:AZ343"/>
    <mergeCell ref="BF332:BF333"/>
    <mergeCell ref="AZ336:AZ337"/>
    <mergeCell ref="BY356:BY357"/>
    <mergeCell ref="BX368:BX369"/>
    <mergeCell ref="BX380:BX381"/>
    <mergeCell ref="BB356:BB357"/>
    <mergeCell ref="BY380:BY381"/>
    <mergeCell ref="BM368:BM369"/>
    <mergeCell ref="BN368:BN369"/>
    <mergeCell ref="BF368:BF369"/>
    <mergeCell ref="CB356:CB357"/>
    <mergeCell ref="CD356:CD357"/>
    <mergeCell ref="BG380:BG381"/>
    <mergeCell ref="BD380:BD381"/>
    <mergeCell ref="BH380:BH381"/>
    <mergeCell ref="CE356:CE357"/>
    <mergeCell ref="CE232:CE233"/>
    <mergeCell ref="CD252:CD253"/>
    <mergeCell ref="BR262:BR263"/>
    <mergeCell ref="BM262:BM263"/>
    <mergeCell ref="BY272:BY273"/>
    <mergeCell ref="BQ272:BQ273"/>
    <mergeCell ref="CC252:CC253"/>
    <mergeCell ref="BV262:BV263"/>
    <mergeCell ref="BN262:BN263"/>
    <mergeCell ref="CC294:CC295"/>
    <mergeCell ref="BZ308:BZ309"/>
    <mergeCell ref="CB304:CB305"/>
    <mergeCell ref="BM304:BM305"/>
    <mergeCell ref="BP304:BP305"/>
    <mergeCell ref="CB308:CB309"/>
    <mergeCell ref="CF294:CF295"/>
    <mergeCell ref="BY304:BY305"/>
    <mergeCell ref="BN304:BN305"/>
    <mergeCell ref="CK294:CK295"/>
    <mergeCell ref="CL274:CL275"/>
    <mergeCell ref="CG292:CG293"/>
    <mergeCell ref="CM262:CM263"/>
    <mergeCell ref="BD242:BD243"/>
    <mergeCell ref="BU284:BU285"/>
    <mergeCell ref="CB274:CB275"/>
    <mergeCell ref="CC274:CC275"/>
    <mergeCell ref="CE274:CE275"/>
    <mergeCell ref="CA274:CA275"/>
    <mergeCell ref="CL242:CL243"/>
    <mergeCell ref="BU252:BU253"/>
    <mergeCell ref="BL306:BL307"/>
    <mergeCell ref="BQ284:BQ285"/>
    <mergeCell ref="BO284:BO285"/>
    <mergeCell ref="BG304:BG305"/>
    <mergeCell ref="BV306:BV307"/>
    <mergeCell ref="BM284:BM285"/>
    <mergeCell ref="BW272:BW273"/>
    <mergeCell ref="CA272:CA273"/>
    <mergeCell ref="CB272:CB273"/>
    <mergeCell ref="CF264:CF265"/>
    <mergeCell ref="CO252:CO253"/>
    <mergeCell ref="CQ232:CQ233"/>
    <mergeCell ref="CO242:CO243"/>
    <mergeCell ref="CN222:CN223"/>
    <mergeCell ref="CG246:CG247"/>
    <mergeCell ref="CM222:CM223"/>
    <mergeCell ref="CM232:CM233"/>
    <mergeCell ref="CN252:CN253"/>
    <mergeCell ref="CN262:CN263"/>
    <mergeCell ref="CH246:CH247"/>
    <mergeCell ref="CF256:CF257"/>
    <mergeCell ref="CF254:CF255"/>
    <mergeCell ref="CG226:CG227"/>
    <mergeCell ref="CI222:CI223"/>
    <mergeCell ref="CK232:CK233"/>
    <mergeCell ref="CI262:CI263"/>
    <mergeCell ref="CG222:CG223"/>
    <mergeCell ref="AZ270:AZ271"/>
    <mergeCell ref="AZ300:AZ301"/>
    <mergeCell ref="BI344:BI345"/>
    <mergeCell ref="BA344:BA345"/>
    <mergeCell ref="BE308:BE309"/>
    <mergeCell ref="BF308:BF309"/>
    <mergeCell ref="BG308:BG309"/>
    <mergeCell ref="BA308:BA309"/>
    <mergeCell ref="BD308:BD309"/>
    <mergeCell ref="CH302:CH303"/>
    <mergeCell ref="BB440:BB441"/>
    <mergeCell ref="AZ430:AZ431"/>
    <mergeCell ref="AZ434:AZ435"/>
    <mergeCell ref="BL222:BL223"/>
    <mergeCell ref="BV272:BV273"/>
    <mergeCell ref="BX262:BX263"/>
    <mergeCell ref="BZ222:BZ223"/>
    <mergeCell ref="CE272:CE273"/>
    <mergeCell ref="AZ440:AZ441"/>
    <mergeCell ref="CE252:CE253"/>
    <mergeCell ref="CF262:CF263"/>
    <mergeCell ref="CF252:CF253"/>
    <mergeCell ref="CD242:CD243"/>
    <mergeCell ref="CG304:CG305"/>
    <mergeCell ref="CH298:CH299"/>
    <mergeCell ref="CH318:CH319"/>
    <mergeCell ref="CG262:CG263"/>
    <mergeCell ref="BP284:BP285"/>
    <mergeCell ref="BO306:BO307"/>
    <mergeCell ref="BX284:BX285"/>
    <mergeCell ref="CD284:CD285"/>
    <mergeCell ref="BY284:BY285"/>
    <mergeCell ref="CE284:CE285"/>
    <mergeCell ref="CE304:CE305"/>
    <mergeCell ref="CD294:CD295"/>
    <mergeCell ref="CF330:CF331"/>
    <mergeCell ref="CG326:CG327"/>
    <mergeCell ref="CG312:CG313"/>
    <mergeCell ref="CG332:CG333"/>
    <mergeCell ref="CF338:CF339"/>
    <mergeCell ref="BN332:BN333"/>
    <mergeCell ref="BQ274:BQ275"/>
    <mergeCell ref="CG294:CG295"/>
    <mergeCell ref="CG296:CG297"/>
    <mergeCell ref="CB294:CB295"/>
    <mergeCell ref="CA304:CA305"/>
    <mergeCell ref="BV294:BV295"/>
    <mergeCell ref="CL232:CL233"/>
    <mergeCell ref="CJ242:CJ243"/>
    <mergeCell ref="BZ242:BZ243"/>
    <mergeCell ref="CH256:CH257"/>
    <mergeCell ref="BS262:BS263"/>
    <mergeCell ref="CE262:CE263"/>
    <mergeCell ref="CF258:CF259"/>
    <mergeCell ref="CP262:CP263"/>
    <mergeCell ref="BP242:BP243"/>
    <mergeCell ref="CD222:CD223"/>
    <mergeCell ref="CA222:CA223"/>
    <mergeCell ref="CH244:CH245"/>
    <mergeCell ref="CH226:CH227"/>
    <mergeCell ref="AO252:AO253"/>
    <mergeCell ref="CU262:CU263"/>
    <mergeCell ref="CU252:CU253"/>
    <mergeCell ref="AQ452:AQ453"/>
    <mergeCell ref="AO344:AO345"/>
    <mergeCell ref="AM262:AM263"/>
    <mergeCell ref="AM252:AM253"/>
    <mergeCell ref="AA440:AA441"/>
    <mergeCell ref="Y320:Y321"/>
    <mergeCell ref="X294:X295"/>
    <mergeCell ref="CS232:CS233"/>
    <mergeCell ref="BI232:BI233"/>
    <mergeCell ref="BI242:BI243"/>
    <mergeCell ref="BJ252:BJ253"/>
    <mergeCell ref="CC262:CC263"/>
    <mergeCell ref="BW262:BW263"/>
    <mergeCell ref="CC242:CC243"/>
    <mergeCell ref="CC222:CC223"/>
    <mergeCell ref="CF260:CF261"/>
    <mergeCell ref="CF222:CF223"/>
    <mergeCell ref="CF232:CF233"/>
    <mergeCell ref="CF250:CF251"/>
    <mergeCell ref="CF240:CF241"/>
    <mergeCell ref="CG236:CG237"/>
    <mergeCell ref="CG230:CG231"/>
    <mergeCell ref="BO262:BO263"/>
    <mergeCell ref="CK262:CK263"/>
    <mergeCell ref="AY222:AY223"/>
    <mergeCell ref="AY230:AY231"/>
    <mergeCell ref="AZ252:AZ253"/>
    <mergeCell ref="CG348:CG349"/>
    <mergeCell ref="CH360:CH361"/>
    <mergeCell ref="CH362:CH363"/>
    <mergeCell ref="CH338:CH339"/>
    <mergeCell ref="CI344:CI345"/>
    <mergeCell ref="CH350:CH351"/>
    <mergeCell ref="CG356:CG357"/>
    <mergeCell ref="BM252:BM253"/>
    <mergeCell ref="BF252:BF253"/>
    <mergeCell ref="BD252:BD253"/>
    <mergeCell ref="BL252:BL253"/>
    <mergeCell ref="CF238:CF239"/>
    <mergeCell ref="CE242:CE243"/>
    <mergeCell ref="CI252:CI253"/>
    <mergeCell ref="BJ242:BJ243"/>
    <mergeCell ref="BJ222:BJ223"/>
    <mergeCell ref="CN232:CN233"/>
    <mergeCell ref="CJ222:CJ223"/>
    <mergeCell ref="CR222:CR223"/>
    <mergeCell ref="CR262:CR263"/>
    <mergeCell ref="CJ252:CJ253"/>
    <mergeCell ref="AR252:AR253"/>
    <mergeCell ref="AU452:AU453"/>
    <mergeCell ref="AS452:AS453"/>
    <mergeCell ref="AY438:AY439"/>
    <mergeCell ref="W440:W441"/>
    <mergeCell ref="U294:U295"/>
    <mergeCell ref="T320:T321"/>
    <mergeCell ref="W304:W305"/>
    <mergeCell ref="X304:X305"/>
    <mergeCell ref="S298:S299"/>
    <mergeCell ref="S302:S303"/>
    <mergeCell ref="AA284:AA285"/>
    <mergeCell ref="Z284:Z285"/>
    <mergeCell ref="Z320:Z321"/>
    <mergeCell ref="AY346:AY347"/>
    <mergeCell ref="AZ344:AZ345"/>
    <mergeCell ref="AZ340:AZ341"/>
    <mergeCell ref="AY384:AY385"/>
    <mergeCell ref="AQ252:AQ253"/>
    <mergeCell ref="AF262:AF263"/>
    <mergeCell ref="AX254:AX255"/>
    <mergeCell ref="Z304:Z305"/>
    <mergeCell ref="S292:S293"/>
    <mergeCell ref="AU356:AU357"/>
    <mergeCell ref="AT380:AT381"/>
    <mergeCell ref="AE368:AE369"/>
    <mergeCell ref="AQ356:AQ357"/>
    <mergeCell ref="AX370:AX371"/>
    <mergeCell ref="AH368:AH369"/>
    <mergeCell ref="AY442:AY443"/>
    <mergeCell ref="AX446:AX447"/>
    <mergeCell ref="AG344:AG345"/>
    <mergeCell ref="S346:S347"/>
    <mergeCell ref="AB252:AB253"/>
    <mergeCell ref="S304:S305"/>
    <mergeCell ref="AO452:AO453"/>
    <mergeCell ref="AX452:AX453"/>
    <mergeCell ref="AS332:AS333"/>
    <mergeCell ref="AK332:AK333"/>
    <mergeCell ref="AV332:AV333"/>
    <mergeCell ref="AX332:AX333"/>
    <mergeCell ref="AX336:AX337"/>
    <mergeCell ref="AK440:AK441"/>
    <mergeCell ref="AH452:AH453"/>
    <mergeCell ref="AE294:AE295"/>
    <mergeCell ref="S294:S295"/>
    <mergeCell ref="AD294:AD295"/>
    <mergeCell ref="V306:V307"/>
    <mergeCell ref="V320:V321"/>
    <mergeCell ref="AM416:AM417"/>
    <mergeCell ref="AM440:AM441"/>
    <mergeCell ref="AI452:AI453"/>
    <mergeCell ref="AJ452:AJ453"/>
    <mergeCell ref="AZ436:AZ437"/>
    <mergeCell ref="S296:S297"/>
    <mergeCell ref="S322:S323"/>
    <mergeCell ref="X272:X273"/>
    <mergeCell ref="W272:W273"/>
    <mergeCell ref="U252:U253"/>
    <mergeCell ref="S256:S257"/>
    <mergeCell ref="W262:W263"/>
    <mergeCell ref="AZ446:AZ447"/>
    <mergeCell ref="S436:S437"/>
    <mergeCell ref="S440:S441"/>
    <mergeCell ref="AY460:AY461"/>
    <mergeCell ref="AW464:AW465"/>
    <mergeCell ref="AG464:AG465"/>
    <mergeCell ref="X464:X465"/>
    <mergeCell ref="S456:S457"/>
    <mergeCell ref="S462:S463"/>
    <mergeCell ref="AA464:AA465"/>
    <mergeCell ref="AX456:AX457"/>
    <mergeCell ref="AJ464:AJ465"/>
    <mergeCell ref="AQ464:AQ465"/>
    <mergeCell ref="AX464:AX465"/>
    <mergeCell ref="S446:S447"/>
    <mergeCell ref="AX438:AX439"/>
    <mergeCell ref="AX458:AX459"/>
    <mergeCell ref="AI464:AI465"/>
    <mergeCell ref="AD464:AD465"/>
    <mergeCell ref="AB344:AB345"/>
    <mergeCell ref="AY394:AY395"/>
    <mergeCell ref="AY386:AY387"/>
    <mergeCell ref="AY406:AY407"/>
    <mergeCell ref="AY412:AY413"/>
    <mergeCell ref="AK404:AK405"/>
    <mergeCell ref="AN392:AN393"/>
    <mergeCell ref="AM380:AM381"/>
    <mergeCell ref="AV404:AV405"/>
    <mergeCell ref="AO392:AO393"/>
    <mergeCell ref="X404:X405"/>
    <mergeCell ref="S430:S431"/>
    <mergeCell ref="S408:S409"/>
    <mergeCell ref="AD416:AD417"/>
    <mergeCell ref="AX406:AX407"/>
    <mergeCell ref="AX412:AX413"/>
    <mergeCell ref="AX426:AX427"/>
    <mergeCell ref="AU428:AU429"/>
    <mergeCell ref="AM428:AM429"/>
    <mergeCell ref="AX430:AX431"/>
    <mergeCell ref="AX404:AX405"/>
    <mergeCell ref="AF428:AF429"/>
    <mergeCell ref="AW368:AW369"/>
    <mergeCell ref="AY382:AY383"/>
    <mergeCell ref="AX386:AX387"/>
    <mergeCell ref="AX388:AX389"/>
    <mergeCell ref="AV368:AV369"/>
    <mergeCell ref="AS368:AS369"/>
    <mergeCell ref="AP356:AP357"/>
    <mergeCell ref="AS356:AS357"/>
    <mergeCell ref="AT356:AT357"/>
    <mergeCell ref="AW356:AW357"/>
    <mergeCell ref="AL452:AL453"/>
    <mergeCell ref="AG452:AG453"/>
    <mergeCell ref="AX450:AX451"/>
    <mergeCell ref="AF452:AF453"/>
    <mergeCell ref="AH464:AH465"/>
    <mergeCell ref="AX346:AX347"/>
    <mergeCell ref="AX354:AX355"/>
    <mergeCell ref="AX348:AX349"/>
    <mergeCell ref="Y440:Y441"/>
    <mergeCell ref="AX492:AX493"/>
    <mergeCell ref="AX502:AX503"/>
    <mergeCell ref="AX490:AX491"/>
    <mergeCell ref="AX472:AX473"/>
    <mergeCell ref="AM490:AM491"/>
    <mergeCell ref="AP488:AP489"/>
    <mergeCell ref="AN488:AN489"/>
    <mergeCell ref="AB452:AB453"/>
    <mergeCell ref="AC452:AC453"/>
    <mergeCell ref="AX442:AX443"/>
    <mergeCell ref="AJ440:AJ441"/>
    <mergeCell ref="AG440:AG441"/>
    <mergeCell ref="AR452:AR453"/>
    <mergeCell ref="AG428:AG429"/>
    <mergeCell ref="AX440:AX441"/>
    <mergeCell ref="AL440:AL441"/>
    <mergeCell ref="AE344:AE345"/>
    <mergeCell ref="AO464:AO465"/>
    <mergeCell ref="AU464:AU465"/>
    <mergeCell ref="AC464:AC465"/>
    <mergeCell ref="AM476:AM477"/>
    <mergeCell ref="AX482:AX483"/>
    <mergeCell ref="AX480:AX481"/>
    <mergeCell ref="AI488:AI489"/>
    <mergeCell ref="AF502:AF503"/>
    <mergeCell ref="AS440:AS441"/>
    <mergeCell ref="AE440:AE441"/>
    <mergeCell ref="AD488:AD489"/>
    <mergeCell ref="AB476:AB477"/>
    <mergeCell ref="AW416:AW417"/>
    <mergeCell ref="AR416:AR417"/>
    <mergeCell ref="AO440:AO441"/>
    <mergeCell ref="AU490:AU491"/>
    <mergeCell ref="AV490:AV491"/>
    <mergeCell ref="AU440:AU441"/>
    <mergeCell ref="AP452:AP453"/>
    <mergeCell ref="AE452:AE453"/>
    <mergeCell ref="AV452:AV453"/>
    <mergeCell ref="AW452:AW453"/>
    <mergeCell ref="AM488:AM489"/>
    <mergeCell ref="AN440:AN441"/>
    <mergeCell ref="AX350:AX351"/>
    <mergeCell ref="AI440:AI441"/>
    <mergeCell ref="AR440:AR441"/>
    <mergeCell ref="AR464:AR465"/>
    <mergeCell ref="AQ440:AQ441"/>
    <mergeCell ref="AU488:AU489"/>
    <mergeCell ref="AB392:AB393"/>
    <mergeCell ref="AT440:AT441"/>
    <mergeCell ref="AF344:AF345"/>
    <mergeCell ref="AD368:AD369"/>
    <mergeCell ref="AK452:AK453"/>
    <mergeCell ref="AX362:AX363"/>
    <mergeCell ref="AX444:AX445"/>
    <mergeCell ref="AX420:AX421"/>
    <mergeCell ref="AS404:AS405"/>
    <mergeCell ref="AX434:AX435"/>
    <mergeCell ref="AT452:AT453"/>
    <mergeCell ref="AX468:AX469"/>
    <mergeCell ref="AV464:AV465"/>
    <mergeCell ref="AS476:AS477"/>
    <mergeCell ref="AS488:AS489"/>
    <mergeCell ref="AR502:AR503"/>
    <mergeCell ref="AS464:AS465"/>
    <mergeCell ref="V538:V539"/>
    <mergeCell ref="AH502:AH503"/>
    <mergeCell ref="AA514:AA515"/>
    <mergeCell ref="AG502:AG503"/>
    <mergeCell ref="Y526:Y527"/>
    <mergeCell ref="AA526:AA527"/>
    <mergeCell ref="AB526:AB527"/>
    <mergeCell ref="Z464:Z465"/>
    <mergeCell ref="W476:W477"/>
    <mergeCell ref="Y476:Y477"/>
    <mergeCell ref="AC476:AC477"/>
    <mergeCell ref="AA502:AA503"/>
    <mergeCell ref="T304:T305"/>
    <mergeCell ref="AK306:AK307"/>
    <mergeCell ref="S306:S307"/>
    <mergeCell ref="Z294:Z295"/>
    <mergeCell ref="AA304:AA305"/>
    <mergeCell ref="V294:V295"/>
    <mergeCell ref="AG306:AG307"/>
    <mergeCell ref="Z306:Z307"/>
    <mergeCell ref="V304:V305"/>
    <mergeCell ref="X488:X489"/>
    <mergeCell ref="AB488:AB489"/>
    <mergeCell ref="Y344:Y345"/>
    <mergeCell ref="AI356:AI357"/>
    <mergeCell ref="AF440:AF441"/>
    <mergeCell ref="S434:S435"/>
    <mergeCell ref="Z356:Z357"/>
    <mergeCell ref="AA368:AA369"/>
    <mergeCell ref="Z368:Z369"/>
    <mergeCell ref="V464:V465"/>
    <mergeCell ref="U452:U453"/>
    <mergeCell ref="V476:V477"/>
    <mergeCell ref="U488:U489"/>
    <mergeCell ref="T440:T441"/>
    <mergeCell ref="S458:S459"/>
    <mergeCell ref="S460:S461"/>
    <mergeCell ref="T476:T477"/>
    <mergeCell ref="S494:S495"/>
    <mergeCell ref="S480:S481"/>
    <mergeCell ref="V490:V491"/>
    <mergeCell ref="S486:S487"/>
    <mergeCell ref="X476:X477"/>
    <mergeCell ref="S318:S319"/>
    <mergeCell ref="AK514:AK515"/>
    <mergeCell ref="AG488:AG489"/>
    <mergeCell ref="AH488:AH489"/>
    <mergeCell ref="S502:S503"/>
    <mergeCell ref="AC490:AC491"/>
    <mergeCell ref="AA476:AA477"/>
    <mergeCell ref="AD502:AD503"/>
    <mergeCell ref="AG490:AG491"/>
    <mergeCell ref="AE502:AE503"/>
    <mergeCell ref="AK476:AK477"/>
    <mergeCell ref="AD476:AD477"/>
    <mergeCell ref="AD440:AD441"/>
    <mergeCell ref="AF488:AF489"/>
    <mergeCell ref="AE416:AE417"/>
    <mergeCell ref="X490:X491"/>
    <mergeCell ref="W452:W453"/>
    <mergeCell ref="S448:S449"/>
    <mergeCell ref="Z452:Z453"/>
    <mergeCell ref="Y490:Y491"/>
    <mergeCell ref="AK464:AK465"/>
    <mergeCell ref="AV356:AV357"/>
    <mergeCell ref="AR356:AR357"/>
    <mergeCell ref="AP380:AP381"/>
    <mergeCell ref="AO490:AO491"/>
    <mergeCell ref="AN490:AN491"/>
    <mergeCell ref="AR490:AR491"/>
    <mergeCell ref="AT490:AT491"/>
    <mergeCell ref="AP490:AP491"/>
    <mergeCell ref="AA490:AA491"/>
    <mergeCell ref="AL490:AL491"/>
    <mergeCell ref="AO488:AO489"/>
    <mergeCell ref="AU368:AU369"/>
    <mergeCell ref="AC368:AC369"/>
    <mergeCell ref="AI490:AI491"/>
    <mergeCell ref="Z380:Z381"/>
    <mergeCell ref="AL428:AL429"/>
    <mergeCell ref="AH428:AH429"/>
    <mergeCell ref="V440:V441"/>
    <mergeCell ref="W428:W429"/>
    <mergeCell ref="AC440:AC441"/>
    <mergeCell ref="AT464:AT465"/>
    <mergeCell ref="AX470:AX471"/>
    <mergeCell ref="S328:S329"/>
    <mergeCell ref="AH476:AH477"/>
    <mergeCell ref="AI344:AI345"/>
    <mergeCell ref="S466:S467"/>
    <mergeCell ref="W356:W357"/>
    <mergeCell ref="AR332:AR333"/>
    <mergeCell ref="S380:S381"/>
    <mergeCell ref="S368:S369"/>
    <mergeCell ref="AQ380:AQ381"/>
    <mergeCell ref="AV380:AV381"/>
    <mergeCell ref="U380:U381"/>
    <mergeCell ref="AN380:AN381"/>
    <mergeCell ref="AR428:AR429"/>
    <mergeCell ref="AS428:AS429"/>
    <mergeCell ref="S372:S373"/>
    <mergeCell ref="AK368:AK369"/>
    <mergeCell ref="X368:X369"/>
    <mergeCell ref="AA416:AA417"/>
    <mergeCell ref="AB440:AB441"/>
    <mergeCell ref="AJ356:AJ357"/>
    <mergeCell ref="AI476:AI477"/>
    <mergeCell ref="AF332:AF333"/>
    <mergeCell ref="AE332:AE333"/>
    <mergeCell ref="V488:V489"/>
    <mergeCell ref="S464:S465"/>
    <mergeCell ref="Z476:Z477"/>
    <mergeCell ref="AB464:AB465"/>
    <mergeCell ref="AN452:AN453"/>
    <mergeCell ref="AX484:AX485"/>
    <mergeCell ref="S354:S355"/>
    <mergeCell ref="AM452:AM453"/>
    <mergeCell ref="AU476:AU477"/>
    <mergeCell ref="AT476:AT477"/>
    <mergeCell ref="AQ476:AQ477"/>
    <mergeCell ref="AP476:AP477"/>
    <mergeCell ref="AW476:AW477"/>
    <mergeCell ref="AO476:AO477"/>
    <mergeCell ref="AX488:AX489"/>
    <mergeCell ref="AX454:AX455"/>
    <mergeCell ref="AF464:AF465"/>
    <mergeCell ref="AX466:AX467"/>
    <mergeCell ref="AC514:AC515"/>
    <mergeCell ref="S500:S501"/>
    <mergeCell ref="S504:S505"/>
    <mergeCell ref="AC598:AC599"/>
    <mergeCell ref="S604:S605"/>
    <mergeCell ref="AI598:AI599"/>
    <mergeCell ref="Y622:Y623"/>
    <mergeCell ref="AG636:AG637"/>
    <mergeCell ref="W636:W637"/>
    <mergeCell ref="S596:S597"/>
    <mergeCell ref="AG476:AG477"/>
    <mergeCell ref="AE464:AE465"/>
    <mergeCell ref="W488:W489"/>
    <mergeCell ref="Z488:Z489"/>
    <mergeCell ref="AA488:AA489"/>
    <mergeCell ref="S454:S455"/>
    <mergeCell ref="AJ488:AJ489"/>
    <mergeCell ref="AE476:AE477"/>
    <mergeCell ref="X452:X453"/>
    <mergeCell ref="S420:S421"/>
    <mergeCell ref="S418:S419"/>
    <mergeCell ref="Z392:Z393"/>
    <mergeCell ref="S406:S407"/>
    <mergeCell ref="S412:S413"/>
    <mergeCell ref="Z428:Z429"/>
    <mergeCell ref="U416:U417"/>
    <mergeCell ref="AF416:AF417"/>
    <mergeCell ref="W502:W503"/>
    <mergeCell ref="X356:X357"/>
    <mergeCell ref="V356:V357"/>
    <mergeCell ref="S360:S361"/>
    <mergeCell ref="U368:U369"/>
    <mergeCell ref="AB368:AB369"/>
    <mergeCell ref="AA356:AA357"/>
    <mergeCell ref="AE356:AE357"/>
    <mergeCell ref="Y356:Y357"/>
    <mergeCell ref="U356:U357"/>
    <mergeCell ref="AF356:AF357"/>
    <mergeCell ref="AG356:AG357"/>
    <mergeCell ref="AB356:AB357"/>
    <mergeCell ref="T356:T357"/>
    <mergeCell ref="AH356:AH357"/>
    <mergeCell ref="AJ368:AJ369"/>
    <mergeCell ref="AD490:AD491"/>
    <mergeCell ref="AJ502:AJ503"/>
    <mergeCell ref="AH490:AH491"/>
    <mergeCell ref="AJ476:AJ477"/>
    <mergeCell ref="AC428:AC429"/>
    <mergeCell ref="AB428:AB429"/>
    <mergeCell ref="T502:T503"/>
    <mergeCell ref="X502:X503"/>
    <mergeCell ref="S398:S399"/>
    <mergeCell ref="U404:U405"/>
    <mergeCell ref="U440:U441"/>
    <mergeCell ref="Z440:Z441"/>
    <mergeCell ref="S442:S443"/>
    <mergeCell ref="W490:W491"/>
    <mergeCell ref="AE380:AE381"/>
    <mergeCell ref="W380:W381"/>
    <mergeCell ref="X380:X381"/>
    <mergeCell ref="S472:S473"/>
    <mergeCell ref="S544:S545"/>
    <mergeCell ref="S530:S531"/>
    <mergeCell ref="V526:V527"/>
    <mergeCell ref="AK598:AK599"/>
    <mergeCell ref="AL476:AL477"/>
    <mergeCell ref="AG308:AG309"/>
    <mergeCell ref="AF368:AF369"/>
    <mergeCell ref="S394:S395"/>
    <mergeCell ref="S374:S375"/>
    <mergeCell ref="AL654:AL655"/>
    <mergeCell ref="AL320:AL321"/>
    <mergeCell ref="AE634:AE635"/>
    <mergeCell ref="AE598:AE599"/>
    <mergeCell ref="AG598:AG599"/>
    <mergeCell ref="V598:V599"/>
    <mergeCell ref="AB598:AB599"/>
    <mergeCell ref="AJ598:AJ599"/>
    <mergeCell ref="U598:U599"/>
    <mergeCell ref="AC356:AC357"/>
    <mergeCell ref="S384:S385"/>
    <mergeCell ref="AC404:AC405"/>
    <mergeCell ref="AG392:AG393"/>
    <mergeCell ref="S396:S397"/>
    <mergeCell ref="AI404:AI405"/>
    <mergeCell ref="AJ514:AJ515"/>
    <mergeCell ref="S550:S551"/>
    <mergeCell ref="X514:X515"/>
    <mergeCell ref="S548:S549"/>
    <mergeCell ref="AG550:AG551"/>
    <mergeCell ref="AI574:AI575"/>
    <mergeCell ref="AH562:AH563"/>
    <mergeCell ref="U562:U563"/>
    <mergeCell ref="AC562:AC563"/>
    <mergeCell ref="S594:S595"/>
    <mergeCell ref="AB586:AB587"/>
    <mergeCell ref="T586:T587"/>
    <mergeCell ref="S574:S575"/>
    <mergeCell ref="Y586:Y587"/>
    <mergeCell ref="AC416:AC417"/>
    <mergeCell ref="V416:V417"/>
    <mergeCell ref="AB416:AB417"/>
    <mergeCell ref="AK488:AK489"/>
    <mergeCell ref="AC502:AC503"/>
    <mergeCell ref="AD598:AD599"/>
    <mergeCell ref="AI610:AI611"/>
    <mergeCell ref="AA332:AA333"/>
    <mergeCell ref="S326:S327"/>
    <mergeCell ref="S314:S315"/>
    <mergeCell ref="Z490:Z491"/>
    <mergeCell ref="T344:T345"/>
    <mergeCell ref="AL344:AL345"/>
    <mergeCell ref="AJ344:AJ345"/>
    <mergeCell ref="AA344:AA345"/>
    <mergeCell ref="AD428:AD429"/>
    <mergeCell ref="S542:S543"/>
    <mergeCell ref="Y308:Y309"/>
    <mergeCell ref="S524:S525"/>
    <mergeCell ref="S506:S507"/>
    <mergeCell ref="S520:S521"/>
    <mergeCell ref="W308:W309"/>
    <mergeCell ref="X308:X309"/>
    <mergeCell ref="AB502:AB503"/>
    <mergeCell ref="T514:T515"/>
    <mergeCell ref="AK636:AK637"/>
    <mergeCell ref="AL636:AL637"/>
    <mergeCell ref="AK654:AK655"/>
    <mergeCell ref="S648:S649"/>
    <mergeCell ref="R794:R795"/>
    <mergeCell ref="S790:S791"/>
    <mergeCell ref="S762:S763"/>
    <mergeCell ref="Z762:Z763"/>
    <mergeCell ref="Y764:Y765"/>
    <mergeCell ref="W750:W751"/>
    <mergeCell ref="T742:T743"/>
    <mergeCell ref="AA742:AA743"/>
    <mergeCell ref="T762:T763"/>
    <mergeCell ref="V782:V783"/>
    <mergeCell ref="R742:R743"/>
    <mergeCell ref="AM308:AM309"/>
    <mergeCell ref="AI308:AI309"/>
    <mergeCell ref="S308:S309"/>
    <mergeCell ref="AM332:AM333"/>
    <mergeCell ref="S342:S343"/>
    <mergeCell ref="AE488:AE489"/>
    <mergeCell ref="T764:T765"/>
    <mergeCell ref="AI320:AI321"/>
    <mergeCell ref="AH308:AH309"/>
    <mergeCell ref="AD308:AD309"/>
    <mergeCell ref="V308:V309"/>
    <mergeCell ref="AF308:AF309"/>
    <mergeCell ref="X392:X393"/>
    <mergeCell ref="AF392:AF393"/>
    <mergeCell ref="AD404:AD405"/>
    <mergeCell ref="AL392:AL393"/>
    <mergeCell ref="AI416:AI417"/>
    <mergeCell ref="AE490:AE491"/>
    <mergeCell ref="AC550:AC551"/>
    <mergeCell ref="AH440:AH441"/>
    <mergeCell ref="U514:U515"/>
    <mergeCell ref="W514:W515"/>
    <mergeCell ref="Y464:Y465"/>
    <mergeCell ref="AD332:AD333"/>
    <mergeCell ref="AA452:AA453"/>
    <mergeCell ref="AD452:AD453"/>
    <mergeCell ref="S388:S389"/>
    <mergeCell ref="AK490:AK491"/>
    <mergeCell ref="AB490:AB491"/>
    <mergeCell ref="S492:S493"/>
    <mergeCell ref="Z526:Z527"/>
    <mergeCell ref="S522:S523"/>
    <mergeCell ref="R672:R673"/>
    <mergeCell ref="S772:S773"/>
    <mergeCell ref="S770:S771"/>
    <mergeCell ref="AB782:AB783"/>
    <mergeCell ref="S602:S603"/>
    <mergeCell ref="AF634:AF635"/>
    <mergeCell ref="AG622:AG623"/>
    <mergeCell ref="AM622:AM623"/>
    <mergeCell ref="X440:X441"/>
    <mergeCell ref="S432:S433"/>
    <mergeCell ref="S424:S425"/>
    <mergeCell ref="V502:V503"/>
    <mergeCell ref="T718:T719"/>
    <mergeCell ref="U718:U719"/>
    <mergeCell ref="S514:S515"/>
    <mergeCell ref="S370:S371"/>
    <mergeCell ref="V514:V515"/>
    <mergeCell ref="AD764:AD765"/>
    <mergeCell ref="U490:U491"/>
    <mergeCell ref="T526:T527"/>
    <mergeCell ref="S630:S631"/>
    <mergeCell ref="S650:S651"/>
    <mergeCell ref="T654:T655"/>
    <mergeCell ref="S652:S653"/>
    <mergeCell ref="U654:U655"/>
    <mergeCell ref="U634:U635"/>
    <mergeCell ref="R606:R607"/>
    <mergeCell ref="Q676:Q677"/>
    <mergeCell ref="U678:U679"/>
    <mergeCell ref="V678:V679"/>
    <mergeCell ref="W686:W687"/>
    <mergeCell ref="R598:R599"/>
    <mergeCell ref="R618:R619"/>
    <mergeCell ref="R630:R631"/>
    <mergeCell ref="R626:R627"/>
    <mergeCell ref="Q646:Q647"/>
    <mergeCell ref="R632:R633"/>
    <mergeCell ref="R612:R613"/>
    <mergeCell ref="V654:V655"/>
    <mergeCell ref="Q628:Q629"/>
    <mergeCell ref="Q648:Q649"/>
    <mergeCell ref="Q634:Q635"/>
    <mergeCell ref="Q636:Q637"/>
    <mergeCell ref="S754:S755"/>
    <mergeCell ref="S678:S679"/>
    <mergeCell ref="Q674:Q675"/>
    <mergeCell ref="R604:R605"/>
    <mergeCell ref="R614:R615"/>
    <mergeCell ref="R608:R609"/>
    <mergeCell ref="S608:S609"/>
    <mergeCell ref="S606:S607"/>
    <mergeCell ref="R596:R597"/>
    <mergeCell ref="W598:W599"/>
    <mergeCell ref="R740:R741"/>
    <mergeCell ref="S600:S601"/>
    <mergeCell ref="S646:S647"/>
    <mergeCell ref="S654:S655"/>
    <mergeCell ref="S656:S657"/>
    <mergeCell ref="Q688:Q689"/>
    <mergeCell ref="Q698:Q699"/>
    <mergeCell ref="S666:S667"/>
    <mergeCell ref="S658:S659"/>
    <mergeCell ref="S638:S639"/>
    <mergeCell ref="S636:S637"/>
    <mergeCell ref="S642:S643"/>
    <mergeCell ref="Q702:Q703"/>
    <mergeCell ref="Q608:Q609"/>
    <mergeCell ref="R706:R707"/>
    <mergeCell ref="Q726:Q727"/>
    <mergeCell ref="Q720:Q721"/>
    <mergeCell ref="R650:R651"/>
    <mergeCell ref="R638:R639"/>
    <mergeCell ref="R726:R727"/>
    <mergeCell ref="R664:R665"/>
    <mergeCell ref="Q722:Q723"/>
    <mergeCell ref="V698:V699"/>
    <mergeCell ref="Q686:Q687"/>
    <mergeCell ref="Q660:Q661"/>
    <mergeCell ref="V636:V637"/>
    <mergeCell ref="S704:S705"/>
    <mergeCell ref="R662:R663"/>
    <mergeCell ref="Q664:Q665"/>
    <mergeCell ref="S612:S613"/>
    <mergeCell ref="S620:S621"/>
    <mergeCell ref="AB762:AB763"/>
    <mergeCell ref="AE762:AE763"/>
    <mergeCell ref="V764:V765"/>
    <mergeCell ref="AI782:AI783"/>
    <mergeCell ref="AI764:AI765"/>
    <mergeCell ref="AF796:AF797"/>
    <mergeCell ref="AF782:AF783"/>
    <mergeCell ref="AG850:AG851"/>
    <mergeCell ref="AF670:AF671"/>
    <mergeCell ref="Q740:Q741"/>
    <mergeCell ref="Q732:Q733"/>
    <mergeCell ref="AK782:AK783"/>
    <mergeCell ref="AJ782:AJ783"/>
    <mergeCell ref="Y678:Y679"/>
    <mergeCell ref="S774:S775"/>
    <mergeCell ref="R648:R649"/>
    <mergeCell ref="S824:S825"/>
    <mergeCell ref="S838:S839"/>
    <mergeCell ref="AI850:AI851"/>
    <mergeCell ref="Q680:Q681"/>
    <mergeCell ref="Q684:Q685"/>
    <mergeCell ref="Q682:Q683"/>
    <mergeCell ref="S828:S829"/>
    <mergeCell ref="Q650:Q651"/>
    <mergeCell ref="R686:R687"/>
    <mergeCell ref="R712:R713"/>
    <mergeCell ref="AD742:AD743"/>
    <mergeCell ref="AI734:AI735"/>
    <mergeCell ref="AF700:AF701"/>
    <mergeCell ref="AD718:AD719"/>
    <mergeCell ref="AF686:AF687"/>
    <mergeCell ref="AC686:AC687"/>
    <mergeCell ref="AG764:AG765"/>
    <mergeCell ref="AB750:AB751"/>
    <mergeCell ref="U750:U751"/>
    <mergeCell ref="AA750:AA751"/>
    <mergeCell ref="U742:U743"/>
    <mergeCell ref="T750:T751"/>
    <mergeCell ref="AA782:AA783"/>
    <mergeCell ref="AE742:AE743"/>
    <mergeCell ref="AH750:AH751"/>
    <mergeCell ref="AB698:AB699"/>
    <mergeCell ref="AC698:AC699"/>
    <mergeCell ref="AF764:AF765"/>
    <mergeCell ref="V796:V797"/>
    <mergeCell ref="S826:S827"/>
    <mergeCell ref="R734:R735"/>
    <mergeCell ref="AE700:AE701"/>
    <mergeCell ref="T822:T823"/>
    <mergeCell ref="AJ796:AJ797"/>
    <mergeCell ref="AI796:AI797"/>
    <mergeCell ref="AK796:AK797"/>
    <mergeCell ref="Z782:Z783"/>
    <mergeCell ref="S720:S721"/>
    <mergeCell ref="AE678:AE679"/>
    <mergeCell ref="AC782:AC783"/>
    <mergeCell ref="AE766:AE767"/>
    <mergeCell ref="AE796:AE797"/>
    <mergeCell ref="AK766:AK767"/>
    <mergeCell ref="AG766:AG767"/>
    <mergeCell ref="AH796:AH797"/>
    <mergeCell ref="R668:R669"/>
    <mergeCell ref="R658:R659"/>
    <mergeCell ref="R680:R681"/>
    <mergeCell ref="AI700:AI701"/>
    <mergeCell ref="AI762:AI763"/>
    <mergeCell ref="AO764:AO765"/>
    <mergeCell ref="AD698:AD699"/>
    <mergeCell ref="AE698:AE699"/>
    <mergeCell ref="Y700:Y701"/>
    <mergeCell ref="S740:S741"/>
    <mergeCell ref="S822:S823"/>
    <mergeCell ref="AC670:AC671"/>
    <mergeCell ref="AJ670:AJ671"/>
    <mergeCell ref="AH670:AH671"/>
    <mergeCell ref="AK670:AK671"/>
    <mergeCell ref="AG670:AG671"/>
    <mergeCell ref="AM796:AM797"/>
    <mergeCell ref="AL764:AL765"/>
    <mergeCell ref="AM766:AM767"/>
    <mergeCell ref="AM782:AM783"/>
    <mergeCell ref="X678:X679"/>
    <mergeCell ref="AE822:AE823"/>
    <mergeCell ref="AA822:AA823"/>
    <mergeCell ref="X670:X671"/>
    <mergeCell ref="AJ766:AJ767"/>
    <mergeCell ref="AB686:AB687"/>
    <mergeCell ref="AJ686:AJ687"/>
    <mergeCell ref="AD686:AD687"/>
    <mergeCell ref="AE686:AE687"/>
    <mergeCell ref="AO686:AO687"/>
    <mergeCell ref="Y686:Y687"/>
    <mergeCell ref="S698:S699"/>
    <mergeCell ref="S786:S787"/>
    <mergeCell ref="S764:S765"/>
    <mergeCell ref="AH734:AH735"/>
    <mergeCell ref="AF734:AF735"/>
    <mergeCell ref="AG734:AG735"/>
    <mergeCell ref="AJ718:AJ719"/>
    <mergeCell ref="AG718:AG719"/>
    <mergeCell ref="AG742:AG743"/>
    <mergeCell ref="AH742:AH743"/>
    <mergeCell ref="V766:V767"/>
    <mergeCell ref="W766:W767"/>
    <mergeCell ref="AH822:AH823"/>
    <mergeCell ref="Z742:Z743"/>
    <mergeCell ref="Y742:Y743"/>
    <mergeCell ref="S814:S815"/>
    <mergeCell ref="T782:T783"/>
    <mergeCell ref="AK742:AK743"/>
    <mergeCell ref="AK764:AK765"/>
    <mergeCell ref="AL782:AL783"/>
    <mergeCell ref="W822:W823"/>
    <mergeCell ref="AB822:AB823"/>
    <mergeCell ref="AH766:AH767"/>
    <mergeCell ref="AE764:AE765"/>
    <mergeCell ref="Z750:Z751"/>
    <mergeCell ref="S780:S781"/>
    <mergeCell ref="Z822:Z823"/>
    <mergeCell ref="AK822:AK823"/>
    <mergeCell ref="AL822:AL823"/>
    <mergeCell ref="AN796:AN797"/>
    <mergeCell ref="AO796:AO797"/>
    <mergeCell ref="S768:S769"/>
    <mergeCell ref="U762:U763"/>
    <mergeCell ref="AM762:AM763"/>
    <mergeCell ref="AH762:AH763"/>
    <mergeCell ref="W764:W765"/>
    <mergeCell ref="AN850:AN851"/>
    <mergeCell ref="AN836:AN837"/>
    <mergeCell ref="U686:U687"/>
    <mergeCell ref="AG822:AG823"/>
    <mergeCell ref="AJ822:AJ823"/>
    <mergeCell ref="AC796:AC797"/>
    <mergeCell ref="Y718:Y719"/>
    <mergeCell ref="AN822:AN823"/>
    <mergeCell ref="Z698:Z699"/>
    <mergeCell ref="AS836:AS837"/>
    <mergeCell ref="AT836:AT837"/>
    <mergeCell ref="AP850:AP851"/>
    <mergeCell ref="AO822:AO823"/>
    <mergeCell ref="AS742:AS743"/>
    <mergeCell ref="AO700:AO701"/>
    <mergeCell ref="V822:V823"/>
    <mergeCell ref="AD850:AD851"/>
    <mergeCell ref="AS766:AS767"/>
    <mergeCell ref="AH782:AH783"/>
    <mergeCell ref="AI822:AI823"/>
    <mergeCell ref="AC822:AC823"/>
    <mergeCell ref="AD822:AD823"/>
    <mergeCell ref="W670:W671"/>
    <mergeCell ref="Z850:Z851"/>
    <mergeCell ref="U698:U699"/>
    <mergeCell ref="AF742:AF743"/>
    <mergeCell ref="U850:U851"/>
    <mergeCell ref="V850:V851"/>
    <mergeCell ref="U782:U783"/>
    <mergeCell ref="AK836:AK837"/>
    <mergeCell ref="AL836:AL837"/>
    <mergeCell ref="AD836:AD837"/>
    <mergeCell ref="X822:X823"/>
    <mergeCell ref="Y822:Y823"/>
    <mergeCell ref="W782:W783"/>
    <mergeCell ref="W796:W797"/>
    <mergeCell ref="Z796:Z797"/>
    <mergeCell ref="Y762:Y763"/>
    <mergeCell ref="AC836:AC837"/>
    <mergeCell ref="AL796:AL797"/>
    <mergeCell ref="AL766:AL767"/>
    <mergeCell ref="AG796:AG797"/>
    <mergeCell ref="AG782:AG783"/>
    <mergeCell ref="AF766:AF767"/>
    <mergeCell ref="AE718:AE719"/>
    <mergeCell ref="AF718:AF719"/>
    <mergeCell ref="AL742:AL743"/>
    <mergeCell ref="AD734:AD735"/>
    <mergeCell ref="AD750:AD751"/>
    <mergeCell ref="AK750:AK751"/>
    <mergeCell ref="X796:X797"/>
    <mergeCell ref="Z700:Z701"/>
    <mergeCell ref="V742:V743"/>
    <mergeCell ref="V750:V751"/>
    <mergeCell ref="AB764:AB765"/>
    <mergeCell ref="AI750:AI751"/>
    <mergeCell ref="AG750:AG751"/>
    <mergeCell ref="AL750:AL751"/>
    <mergeCell ref="AD766:AD767"/>
    <mergeCell ref="AC764:AC765"/>
    <mergeCell ref="AG836:AG837"/>
    <mergeCell ref="X718:X719"/>
    <mergeCell ref="U796:U797"/>
    <mergeCell ref="Y782:Y783"/>
    <mergeCell ref="AQ636:AQ637"/>
    <mergeCell ref="AT686:AT687"/>
    <mergeCell ref="Z686:Z687"/>
    <mergeCell ref="AG698:AG699"/>
    <mergeCell ref="AL698:AL699"/>
    <mergeCell ref="AC734:AC735"/>
    <mergeCell ref="R708:R709"/>
    <mergeCell ref="T700:T701"/>
    <mergeCell ref="AP686:AP687"/>
    <mergeCell ref="R684:R685"/>
    <mergeCell ref="AQ670:AQ671"/>
    <mergeCell ref="AP670:AP671"/>
    <mergeCell ref="AR836:AR837"/>
    <mergeCell ref="AS850:AS851"/>
    <mergeCell ref="AS822:AS823"/>
    <mergeCell ref="S812:S813"/>
    <mergeCell ref="AB836:AB837"/>
    <mergeCell ref="AN670:AN671"/>
    <mergeCell ref="AM670:AM671"/>
    <mergeCell ref="AH686:AH687"/>
    <mergeCell ref="AN734:AN735"/>
    <mergeCell ref="T836:T837"/>
    <mergeCell ref="S682:S683"/>
    <mergeCell ref="AO836:AO837"/>
    <mergeCell ref="AM698:AM699"/>
    <mergeCell ref="Z764:Z765"/>
    <mergeCell ref="U700:U701"/>
    <mergeCell ref="AJ764:AJ765"/>
    <mergeCell ref="AC766:AC767"/>
    <mergeCell ref="Z766:Z767"/>
    <mergeCell ref="W836:W837"/>
    <mergeCell ref="X836:X837"/>
    <mergeCell ref="S798:S799"/>
    <mergeCell ref="T796:T797"/>
    <mergeCell ref="S796:S797"/>
    <mergeCell ref="Y796:Y797"/>
    <mergeCell ref="AB796:AB797"/>
    <mergeCell ref="AH764:AH765"/>
    <mergeCell ref="U766:U767"/>
    <mergeCell ref="R692:R693"/>
    <mergeCell ref="R690:R691"/>
    <mergeCell ref="R696:R697"/>
    <mergeCell ref="R694:R695"/>
    <mergeCell ref="AM764:AM765"/>
    <mergeCell ref="AJ762:AJ763"/>
    <mergeCell ref="AL762:AL763"/>
    <mergeCell ref="AK734:AK735"/>
    <mergeCell ref="AE734:AE735"/>
    <mergeCell ref="AF750:AF751"/>
    <mergeCell ref="V718:V719"/>
    <mergeCell ref="U734:U735"/>
    <mergeCell ref="AM850:AM851"/>
    <mergeCell ref="AK762:AK763"/>
    <mergeCell ref="AL850:AL851"/>
    <mergeCell ref="AF836:AF837"/>
    <mergeCell ref="AD782:AD783"/>
    <mergeCell ref="AE782:AE783"/>
    <mergeCell ref="AC762:AC763"/>
    <mergeCell ref="AJ850:AJ851"/>
    <mergeCell ref="AA850:AA851"/>
    <mergeCell ref="AH836:AH837"/>
    <mergeCell ref="AI836:AI837"/>
    <mergeCell ref="AF822:AF823"/>
    <mergeCell ref="AM822:AM823"/>
    <mergeCell ref="AP944:AP945"/>
    <mergeCell ref="S968:S969"/>
    <mergeCell ref="AC970:AC971"/>
    <mergeCell ref="AA970:AA971"/>
    <mergeCell ref="U984:U985"/>
    <mergeCell ref="AD984:AD985"/>
    <mergeCell ref="AJ986:AJ987"/>
    <mergeCell ref="Q990:Q991"/>
    <mergeCell ref="O1012:O1013"/>
    <mergeCell ref="X654:X655"/>
    <mergeCell ref="AF636:AF637"/>
    <mergeCell ref="Q630:Q631"/>
    <mergeCell ref="Q678:Q679"/>
    <mergeCell ref="R678:R679"/>
    <mergeCell ref="AC678:AC679"/>
    <mergeCell ref="Z678:Z679"/>
    <mergeCell ref="U822:U823"/>
    <mergeCell ref="AF762:AF763"/>
    <mergeCell ref="W678:W679"/>
    <mergeCell ref="Y670:Y671"/>
    <mergeCell ref="Q672:Q673"/>
    <mergeCell ref="S670:S671"/>
    <mergeCell ref="AE836:AE837"/>
    <mergeCell ref="Q610:Q611"/>
    <mergeCell ref="T678:T679"/>
    <mergeCell ref="Q670:Q671"/>
    <mergeCell ref="Q668:Q669"/>
    <mergeCell ref="R652:R653"/>
    <mergeCell ref="R654:R655"/>
    <mergeCell ref="S632:S633"/>
    <mergeCell ref="AM654:AM655"/>
    <mergeCell ref="S806:S807"/>
    <mergeCell ref="S802:S803"/>
    <mergeCell ref="S684:S685"/>
    <mergeCell ref="Y836:Y837"/>
    <mergeCell ref="S794:S795"/>
    <mergeCell ref="AF610:AF611"/>
    <mergeCell ref="W610:W611"/>
    <mergeCell ref="AA610:AA611"/>
    <mergeCell ref="AB610:AB611"/>
    <mergeCell ref="AA686:AA687"/>
    <mergeCell ref="AH610:AH611"/>
    <mergeCell ref="R682:R683"/>
    <mergeCell ref="AH654:AH655"/>
    <mergeCell ref="AA796:AA797"/>
    <mergeCell ref="S810:S811"/>
    <mergeCell ref="S792:S793"/>
    <mergeCell ref="S804:S805"/>
    <mergeCell ref="AD762:AD763"/>
    <mergeCell ref="AD796:AD797"/>
    <mergeCell ref="S834:S835"/>
    <mergeCell ref="S836:S837"/>
    <mergeCell ref="AJ836:AJ837"/>
    <mergeCell ref="AC742:AC743"/>
    <mergeCell ref="S808:S809"/>
    <mergeCell ref="S800:S801"/>
    <mergeCell ref="S778:S779"/>
    <mergeCell ref="S784:S785"/>
    <mergeCell ref="S788:S789"/>
    <mergeCell ref="Y766:Y767"/>
    <mergeCell ref="AA762:AA763"/>
    <mergeCell ref="U836:U837"/>
    <mergeCell ref="AM836:AM837"/>
    <mergeCell ref="Z836:Z837"/>
    <mergeCell ref="AX1266:AX1267"/>
    <mergeCell ref="AX1264:AX1265"/>
    <mergeCell ref="AX1262:AX1263"/>
    <mergeCell ref="AF1246:AF1247"/>
    <mergeCell ref="Z1246:Z1247"/>
    <mergeCell ref="AY1254:AY1255"/>
    <mergeCell ref="S1256:S1257"/>
    <mergeCell ref="AR1246:AR1247"/>
    <mergeCell ref="AQ1246:AQ1247"/>
    <mergeCell ref="AT1246:AT1247"/>
    <mergeCell ref="AJ1246:AJ1247"/>
    <mergeCell ref="AK1246:AK1247"/>
    <mergeCell ref="AM1246:AM1247"/>
    <mergeCell ref="AN1246:AN1247"/>
    <mergeCell ref="AO1246:AO1247"/>
    <mergeCell ref="AY1260:AY1261"/>
    <mergeCell ref="AY1272:AY1273"/>
    <mergeCell ref="R1264:R1265"/>
    <mergeCell ref="AD1270:AD1271"/>
    <mergeCell ref="R1274:R1275"/>
    <mergeCell ref="S1274:S1275"/>
    <mergeCell ref="R1276:R1277"/>
    <mergeCell ref="AY1274:AY1275"/>
    <mergeCell ref="AW1258:AW1259"/>
    <mergeCell ref="AY1252:AY1253"/>
    <mergeCell ref="AA1246:AA1247"/>
    <mergeCell ref="K942:K943"/>
    <mergeCell ref="AQ944:AQ945"/>
    <mergeCell ref="AR944:AR945"/>
    <mergeCell ref="AJ958:AJ959"/>
    <mergeCell ref="N1290:N1291"/>
    <mergeCell ref="Q1258:Q1259"/>
    <mergeCell ref="M1292:M1293"/>
    <mergeCell ref="L1274:L1275"/>
    <mergeCell ref="K1286:K1287"/>
    <mergeCell ref="L1286:L1287"/>
    <mergeCell ref="M1286:M1287"/>
    <mergeCell ref="AG1270:AG1271"/>
    <mergeCell ref="AM1258:AM1259"/>
    <mergeCell ref="AJ1258:AJ1259"/>
    <mergeCell ref="AK1270:AK1271"/>
    <mergeCell ref="U1270:U1271"/>
    <mergeCell ref="Q1290:Q1291"/>
    <mergeCell ref="M964:M965"/>
    <mergeCell ref="L956:L957"/>
    <mergeCell ref="L1010:L1011"/>
    <mergeCell ref="M1012:M1013"/>
    <mergeCell ref="M1014:M1015"/>
    <mergeCell ref="L1018:L1019"/>
    <mergeCell ref="O960:O961"/>
    <mergeCell ref="O964:O965"/>
    <mergeCell ref="AL1054:AL1055"/>
    <mergeCell ref="AM1000:AM1001"/>
    <mergeCell ref="R1020:R1021"/>
    <mergeCell ref="AG1000:AG1001"/>
    <mergeCell ref="AI1270:AI1271"/>
    <mergeCell ref="T1246:T1247"/>
    <mergeCell ref="AN1270:AN1271"/>
    <mergeCell ref="AO1270:AO1271"/>
    <mergeCell ref="AG1258:AG1259"/>
    <mergeCell ref="AR1258:AR1259"/>
    <mergeCell ref="Y1258:Y1259"/>
    <mergeCell ref="Z1258:Z1259"/>
    <mergeCell ref="R1268:R1269"/>
    <mergeCell ref="E1268:E1269"/>
    <mergeCell ref="O1258:O1259"/>
    <mergeCell ref="E1274:E1275"/>
    <mergeCell ref="M1254:M1255"/>
    <mergeCell ref="L1262:L1263"/>
    <mergeCell ref="N1262:N1263"/>
    <mergeCell ref="H1268:H1269"/>
    <mergeCell ref="I1268:I1269"/>
    <mergeCell ref="L1268:L1269"/>
    <mergeCell ref="G1268:G1269"/>
    <mergeCell ref="E1270:E1271"/>
    <mergeCell ref="F1274:F1275"/>
    <mergeCell ref="Q1264:Q1265"/>
    <mergeCell ref="O1274:O1275"/>
    <mergeCell ref="S1250:S1251"/>
    <mergeCell ref="H1274:H1275"/>
    <mergeCell ref="I1274:I1275"/>
    <mergeCell ref="K1280:K1281"/>
    <mergeCell ref="K1274:K1275"/>
    <mergeCell ref="AH1270:AH1271"/>
    <mergeCell ref="S1254:S1255"/>
    <mergeCell ref="S1252:S1253"/>
    <mergeCell ref="AY1266:AY1267"/>
    <mergeCell ref="G1272:G1273"/>
    <mergeCell ref="AX1252:AX1253"/>
    <mergeCell ref="Q1278:Q1279"/>
    <mergeCell ref="AH1246:AH1247"/>
    <mergeCell ref="R1254:R1255"/>
    <mergeCell ref="AL1258:AL1259"/>
    <mergeCell ref="AP1258:AP1259"/>
    <mergeCell ref="Y1270:Y1271"/>
    <mergeCell ref="W1246:W1247"/>
    <mergeCell ref="S1248:S1249"/>
    <mergeCell ref="AD1246:AD1247"/>
    <mergeCell ref="AY1246:AY1247"/>
    <mergeCell ref="AX1250:AX1251"/>
    <mergeCell ref="AU1270:AU1271"/>
    <mergeCell ref="AU1246:AU1247"/>
    <mergeCell ref="AV1246:AV1247"/>
    <mergeCell ref="AX1258:AX1259"/>
    <mergeCell ref="AW1246:AW1247"/>
    <mergeCell ref="AY1276:AY1277"/>
    <mergeCell ref="AY1268:AY1269"/>
    <mergeCell ref="Z1270:Z1271"/>
    <mergeCell ref="AL1270:AL1271"/>
    <mergeCell ref="AX1254:AX1255"/>
    <mergeCell ref="X1246:X1247"/>
    <mergeCell ref="AX1276:AX1277"/>
    <mergeCell ref="AX1274:AX1275"/>
    <mergeCell ref="S1264:S1265"/>
    <mergeCell ref="W1270:W1271"/>
    <mergeCell ref="AT1270:AT1271"/>
    <mergeCell ref="AX1272:AX1273"/>
    <mergeCell ref="AP1246:AP1247"/>
    <mergeCell ref="S1246:S1247"/>
    <mergeCell ref="T1258:T1259"/>
    <mergeCell ref="U1258:U1259"/>
    <mergeCell ref="AC1246:AC1247"/>
    <mergeCell ref="AY1256:AY1257"/>
    <mergeCell ref="AX1256:AX1257"/>
    <mergeCell ref="AX1248:AX1249"/>
    <mergeCell ref="AX1246:AX1247"/>
    <mergeCell ref="AY1270:AY1271"/>
    <mergeCell ref="AX1270:AX1271"/>
    <mergeCell ref="T1294:T1295"/>
    <mergeCell ref="H1292:H1293"/>
    <mergeCell ref="M1296:M1297"/>
    <mergeCell ref="P1294:P1295"/>
    <mergeCell ref="AU1258:AU1259"/>
    <mergeCell ref="AU1294:AU1295"/>
    <mergeCell ref="AV1294:AV1295"/>
    <mergeCell ref="AC1294:AC1295"/>
    <mergeCell ref="AK1294:AK1295"/>
    <mergeCell ref="R1284:R1285"/>
    <mergeCell ref="J1274:J1275"/>
    <mergeCell ref="S1288:S1289"/>
    <mergeCell ref="G1288:G1289"/>
    <mergeCell ref="P1270:P1271"/>
    <mergeCell ref="I1284:I1285"/>
    <mergeCell ref="AM1270:AM1271"/>
    <mergeCell ref="AP1270:AP1271"/>
    <mergeCell ref="AV1258:AV1259"/>
    <mergeCell ref="AH1258:AH1259"/>
    <mergeCell ref="AI1258:AI1259"/>
    <mergeCell ref="H1288:H1289"/>
    <mergeCell ref="AE1294:AE1295"/>
    <mergeCell ref="Q1284:Q1285"/>
    <mergeCell ref="Q1286:Q1287"/>
    <mergeCell ref="O1286:O1287"/>
    <mergeCell ref="AK1258:AK1259"/>
    <mergeCell ref="E1260:E1261"/>
    <mergeCell ref="E1262:E1263"/>
    <mergeCell ref="F1248:F1249"/>
    <mergeCell ref="AB1246:AB1247"/>
    <mergeCell ref="G1280:G1281"/>
    <mergeCell ref="AY1250:AY1251"/>
    <mergeCell ref="U1246:U1247"/>
    <mergeCell ref="S1268:S1269"/>
    <mergeCell ref="T1270:T1271"/>
    <mergeCell ref="AR1270:AR1271"/>
    <mergeCell ref="AA1270:AA1271"/>
    <mergeCell ref="AB1270:AB1271"/>
    <mergeCell ref="AJ1270:AJ1271"/>
    <mergeCell ref="AQ1270:AQ1271"/>
    <mergeCell ref="R1260:R1261"/>
    <mergeCell ref="AE1246:AE1247"/>
    <mergeCell ref="S1270:S1271"/>
    <mergeCell ref="AT1258:AT1259"/>
    <mergeCell ref="AY1258:AY1259"/>
    <mergeCell ref="X1270:X1271"/>
    <mergeCell ref="AC1258:AC1259"/>
    <mergeCell ref="AD1258:AD1259"/>
    <mergeCell ref="AE1258:AE1259"/>
    <mergeCell ref="AC1270:AC1271"/>
    <mergeCell ref="R1246:R1247"/>
    <mergeCell ref="R1250:R1251"/>
    <mergeCell ref="R1252:R1253"/>
    <mergeCell ref="AO1258:AO1259"/>
    <mergeCell ref="S1260:S1261"/>
    <mergeCell ref="AS1258:AS1259"/>
    <mergeCell ref="AY1262:AY1263"/>
    <mergeCell ref="S1266:S1267"/>
    <mergeCell ref="AV1270:AV1271"/>
    <mergeCell ref="AF1258:AF1259"/>
    <mergeCell ref="V1258:V1259"/>
    <mergeCell ref="W1258:W1259"/>
    <mergeCell ref="AG1246:AG1247"/>
    <mergeCell ref="AX1260:AX1261"/>
    <mergeCell ref="K1166:K1167"/>
    <mergeCell ref="Q1032:Q1033"/>
    <mergeCell ref="M1008:M1009"/>
    <mergeCell ref="M996:M997"/>
    <mergeCell ref="N1018:N1019"/>
    <mergeCell ref="O990:O991"/>
    <mergeCell ref="N1046:N1047"/>
    <mergeCell ref="J1024:J1025"/>
    <mergeCell ref="O1056:O1057"/>
    <mergeCell ref="O980:O981"/>
    <mergeCell ref="O982:O983"/>
    <mergeCell ref="O976:O977"/>
    <mergeCell ref="O992:O993"/>
    <mergeCell ref="O1060:O1061"/>
    <mergeCell ref="Q968:Q969"/>
    <mergeCell ref="Q966:Q967"/>
    <mergeCell ref="L970:L971"/>
    <mergeCell ref="M958:M959"/>
    <mergeCell ref="N958:N959"/>
    <mergeCell ref="O1008:O1009"/>
    <mergeCell ref="O994:O995"/>
    <mergeCell ref="O998:O999"/>
    <mergeCell ref="P1000:P1001"/>
    <mergeCell ref="P1026:P1027"/>
    <mergeCell ref="O1020:O1021"/>
    <mergeCell ref="N1280:N1281"/>
    <mergeCell ref="I1292:I1293"/>
    <mergeCell ref="M1290:M1291"/>
    <mergeCell ref="K1284:K1285"/>
    <mergeCell ref="M1280:M1281"/>
    <mergeCell ref="G1282:G1283"/>
    <mergeCell ref="K1296:K1297"/>
    <mergeCell ref="S1280:S1281"/>
    <mergeCell ref="R1292:R1293"/>
    <mergeCell ref="M1288:M1289"/>
    <mergeCell ref="O1284:O1285"/>
    <mergeCell ref="R1266:R1267"/>
    <mergeCell ref="O988:O989"/>
    <mergeCell ref="Q1016:Q1017"/>
    <mergeCell ref="Q992:Q993"/>
    <mergeCell ref="O1030:O1031"/>
    <mergeCell ref="Q1028:Q1029"/>
    <mergeCell ref="O1032:O1033"/>
    <mergeCell ref="Q1026:Q1027"/>
    <mergeCell ref="O1014:O1015"/>
    <mergeCell ref="O1018:O1019"/>
    <mergeCell ref="O1004:O1005"/>
    <mergeCell ref="O1010:O1011"/>
    <mergeCell ref="S990:S991"/>
    <mergeCell ref="R990:R991"/>
    <mergeCell ref="S994:S995"/>
    <mergeCell ref="S988:S989"/>
    <mergeCell ref="Q1262:Q1263"/>
    <mergeCell ref="H1128:H1129"/>
    <mergeCell ref="I1136:I1137"/>
    <mergeCell ref="J1136:J1137"/>
    <mergeCell ref="K1136:K1137"/>
    <mergeCell ref="L1136:L1137"/>
    <mergeCell ref="M1136:M1137"/>
    <mergeCell ref="N1136:N1137"/>
    <mergeCell ref="O1136:O1137"/>
    <mergeCell ref="Q1136:Q1137"/>
    <mergeCell ref="R1136:R1137"/>
    <mergeCell ref="R1134:R1135"/>
    <mergeCell ref="N950:N951"/>
    <mergeCell ref="O950:O951"/>
    <mergeCell ref="Q998:Q999"/>
    <mergeCell ref="Q1002:Q1003"/>
    <mergeCell ref="Q1024:Q1025"/>
    <mergeCell ref="L968:L969"/>
    <mergeCell ref="O978:O979"/>
    <mergeCell ref="O986:O987"/>
    <mergeCell ref="P986:P987"/>
    <mergeCell ref="J1072:J1073"/>
    <mergeCell ref="N1012:N1013"/>
    <mergeCell ref="N1024:N1025"/>
    <mergeCell ref="N1000:N1001"/>
    <mergeCell ref="N976:N977"/>
    <mergeCell ref="O970:O971"/>
    <mergeCell ref="N978:N979"/>
    <mergeCell ref="N1016:N1017"/>
    <mergeCell ref="N990:N991"/>
    <mergeCell ref="N994:N995"/>
    <mergeCell ref="N1022:N1023"/>
    <mergeCell ref="N1008:N1009"/>
    <mergeCell ref="N972:N973"/>
    <mergeCell ref="K958:K959"/>
    <mergeCell ref="K964:K965"/>
    <mergeCell ref="K970:K971"/>
    <mergeCell ref="L962:L963"/>
    <mergeCell ref="M962:M963"/>
    <mergeCell ref="J1012:J1013"/>
    <mergeCell ref="J1008:J1009"/>
    <mergeCell ref="L1012:L1013"/>
    <mergeCell ref="M998:M999"/>
    <mergeCell ref="N998:N999"/>
    <mergeCell ref="Q976:Q977"/>
    <mergeCell ref="Q972:Q973"/>
    <mergeCell ref="O966:O967"/>
    <mergeCell ref="O972:O973"/>
    <mergeCell ref="L1022:L1023"/>
    <mergeCell ref="L1042:L1043"/>
    <mergeCell ref="N1036:N1037"/>
    <mergeCell ref="O1038:O1039"/>
    <mergeCell ref="J932:J933"/>
    <mergeCell ref="O932:O933"/>
    <mergeCell ref="N890:N891"/>
    <mergeCell ref="J892:J893"/>
    <mergeCell ref="K952:K953"/>
    <mergeCell ref="L952:L953"/>
    <mergeCell ref="M948:M949"/>
    <mergeCell ref="N920:N921"/>
    <mergeCell ref="M904:M905"/>
    <mergeCell ref="L906:L907"/>
    <mergeCell ref="K916:K917"/>
    <mergeCell ref="M910:M911"/>
    <mergeCell ref="L916:L917"/>
    <mergeCell ref="J896:J897"/>
    <mergeCell ref="J890:J891"/>
    <mergeCell ref="O1016:O1017"/>
    <mergeCell ref="O1062:O1063"/>
    <mergeCell ref="O996:O997"/>
    <mergeCell ref="J950:J951"/>
    <mergeCell ref="J954:J955"/>
    <mergeCell ref="K930:K931"/>
    <mergeCell ref="J964:J965"/>
    <mergeCell ref="L1002:L1003"/>
    <mergeCell ref="M1006:M1007"/>
    <mergeCell ref="K1004:K1005"/>
    <mergeCell ref="M1004:M1005"/>
    <mergeCell ref="M1002:M1003"/>
    <mergeCell ref="L942:L943"/>
    <mergeCell ref="O922:O923"/>
    <mergeCell ref="L920:L921"/>
    <mergeCell ref="M920:M921"/>
    <mergeCell ref="Q1014:Q1015"/>
    <mergeCell ref="Q1018:Q1019"/>
    <mergeCell ref="Q1020:Q1021"/>
    <mergeCell ref="Q1004:Q1005"/>
    <mergeCell ref="Q986:Q987"/>
    <mergeCell ref="Q1000:Q1001"/>
    <mergeCell ref="O956:O957"/>
    <mergeCell ref="J942:J943"/>
    <mergeCell ref="J940:J941"/>
    <mergeCell ref="K944:K945"/>
    <mergeCell ref="L928:L929"/>
    <mergeCell ref="L946:L947"/>
    <mergeCell ref="L936:L937"/>
    <mergeCell ref="N930:N931"/>
    <mergeCell ref="O936:O937"/>
    <mergeCell ref="K924:K925"/>
    <mergeCell ref="N940:N941"/>
    <mergeCell ref="M914:M915"/>
    <mergeCell ref="M928:M929"/>
    <mergeCell ref="M918:M919"/>
    <mergeCell ref="M890:M891"/>
    <mergeCell ref="N1004:N1005"/>
    <mergeCell ref="K968:K969"/>
    <mergeCell ref="J974:J975"/>
    <mergeCell ref="K1008:K1009"/>
    <mergeCell ref="L994:L995"/>
    <mergeCell ref="M994:M995"/>
    <mergeCell ref="L988:L989"/>
    <mergeCell ref="M988:M989"/>
    <mergeCell ref="L1008:L1009"/>
    <mergeCell ref="K1014:K1015"/>
    <mergeCell ref="J1004:J1005"/>
    <mergeCell ref="Q974:Q975"/>
    <mergeCell ref="L1006:L1007"/>
    <mergeCell ref="Q958:Q959"/>
    <mergeCell ref="K1026:K1027"/>
    <mergeCell ref="K1016:K1017"/>
    <mergeCell ref="L1014:L1015"/>
    <mergeCell ref="L1056:L1057"/>
    <mergeCell ref="L1026:L1027"/>
    <mergeCell ref="O974:O975"/>
    <mergeCell ref="N974:N975"/>
    <mergeCell ref="Q982:Q983"/>
    <mergeCell ref="O1028:O1029"/>
    <mergeCell ref="O1000:O1001"/>
    <mergeCell ref="Q1022:Q1023"/>
    <mergeCell ref="J1052:J1053"/>
    <mergeCell ref="K1052:K1053"/>
    <mergeCell ref="J1046:J1047"/>
    <mergeCell ref="K1046:K1047"/>
    <mergeCell ref="L1046:L1047"/>
    <mergeCell ref="M1046:M1047"/>
    <mergeCell ref="K1050:K1051"/>
    <mergeCell ref="L1050:L1051"/>
    <mergeCell ref="M1050:M1051"/>
    <mergeCell ref="N1050:N1051"/>
    <mergeCell ref="O1050:O1051"/>
    <mergeCell ref="Q1050:Q1051"/>
    <mergeCell ref="L1044:L1045"/>
    <mergeCell ref="AG1234:AG1235"/>
    <mergeCell ref="AY1212:AY1213"/>
    <mergeCell ref="AO1134:AO1135"/>
    <mergeCell ref="AX1202:AX1203"/>
    <mergeCell ref="AY1180:AY1181"/>
    <mergeCell ref="AY1168:AY1169"/>
    <mergeCell ref="X1120:X1121"/>
    <mergeCell ref="AM1234:AM1235"/>
    <mergeCell ref="AL1210:AL1211"/>
    <mergeCell ref="AS1234:AS1235"/>
    <mergeCell ref="AX1234:AX1235"/>
    <mergeCell ref="W1054:W1055"/>
    <mergeCell ref="W1040:W1041"/>
    <mergeCell ref="AT1068:AT1069"/>
    <mergeCell ref="S1068:S1069"/>
    <mergeCell ref="AM1054:AM1055"/>
    <mergeCell ref="Z1000:Z1001"/>
    <mergeCell ref="Q1076:Q1077"/>
    <mergeCell ref="S1052:S1053"/>
    <mergeCell ref="T1120:T1121"/>
    <mergeCell ref="S1120:S1121"/>
    <mergeCell ref="Q996:Q997"/>
    <mergeCell ref="Q970:Q971"/>
    <mergeCell ref="AE1094:AE1095"/>
    <mergeCell ref="AF1094:AF1095"/>
    <mergeCell ref="AG1080:AG1081"/>
    <mergeCell ref="X1054:X1055"/>
    <mergeCell ref="Y1068:Y1069"/>
    <mergeCell ref="AG1094:AG1095"/>
    <mergeCell ref="AH1094:AH1095"/>
    <mergeCell ref="AD1054:AD1055"/>
    <mergeCell ref="AB984:AB985"/>
    <mergeCell ref="U986:U987"/>
    <mergeCell ref="V986:V987"/>
    <mergeCell ref="W986:W987"/>
    <mergeCell ref="AN1068:AN1069"/>
    <mergeCell ref="V1054:V1055"/>
    <mergeCell ref="Q1224:Q1225"/>
    <mergeCell ref="O954:O955"/>
    <mergeCell ref="AE944:AE945"/>
    <mergeCell ref="AK944:AK945"/>
    <mergeCell ref="S972:S973"/>
    <mergeCell ref="S944:S945"/>
    <mergeCell ref="Q950:Q951"/>
    <mergeCell ref="P944:P945"/>
    <mergeCell ref="S948:S949"/>
    <mergeCell ref="AX946:AX947"/>
    <mergeCell ref="AY948:AY949"/>
    <mergeCell ref="AY958:AY959"/>
    <mergeCell ref="S954:S955"/>
    <mergeCell ref="S950:S951"/>
    <mergeCell ref="O958:O959"/>
    <mergeCell ref="O962:O963"/>
    <mergeCell ref="AO958:AO959"/>
    <mergeCell ref="AP958:AP959"/>
    <mergeCell ref="O968:O969"/>
    <mergeCell ref="Q964:Q965"/>
    <mergeCell ref="Q952:Q953"/>
    <mergeCell ref="Q960:Q961"/>
    <mergeCell ref="AN944:AN945"/>
    <mergeCell ref="AG944:AG945"/>
    <mergeCell ref="Z944:Z945"/>
    <mergeCell ref="AD944:AD945"/>
    <mergeCell ref="Z958:Z959"/>
    <mergeCell ref="R1022:R1023"/>
    <mergeCell ref="AW1040:AW1041"/>
    <mergeCell ref="AY1208:AY1209"/>
    <mergeCell ref="AK1080:AK1081"/>
    <mergeCell ref="S1180:S1181"/>
    <mergeCell ref="AH1106:AH1107"/>
    <mergeCell ref="AQ1106:AQ1107"/>
    <mergeCell ref="AU1106:AU1107"/>
    <mergeCell ref="U1054:U1055"/>
    <mergeCell ref="AO944:AO945"/>
    <mergeCell ref="AL958:AL959"/>
    <mergeCell ref="R946:R947"/>
    <mergeCell ref="AX956:AX957"/>
    <mergeCell ref="AY954:AY955"/>
    <mergeCell ref="AX954:AX955"/>
    <mergeCell ref="S952:S953"/>
    <mergeCell ref="R956:R957"/>
    <mergeCell ref="R954:R955"/>
    <mergeCell ref="AX966:AX967"/>
    <mergeCell ref="AU958:AU959"/>
    <mergeCell ref="S956:S957"/>
    <mergeCell ref="U958:U959"/>
    <mergeCell ref="X958:X959"/>
    <mergeCell ref="Q980:Q981"/>
    <mergeCell ref="Q978:Q979"/>
    <mergeCell ref="Q1042:Q1043"/>
    <mergeCell ref="R1042:R1043"/>
    <mergeCell ref="R1032:R1033"/>
    <mergeCell ref="T1068:T1069"/>
    <mergeCell ref="U1068:U1069"/>
    <mergeCell ref="AR1080:AR1081"/>
    <mergeCell ref="AS1080:AS1081"/>
    <mergeCell ref="Y1080:Y1081"/>
    <mergeCell ref="AQ1080:AQ1081"/>
    <mergeCell ref="U1094:U1095"/>
    <mergeCell ref="AA1068:AA1069"/>
    <mergeCell ref="O1024:O1025"/>
    <mergeCell ref="AX1056:AX1057"/>
    <mergeCell ref="Q1058:Q1059"/>
    <mergeCell ref="AK1000:AK1001"/>
    <mergeCell ref="AT1212:AT1213"/>
    <mergeCell ref="AW1212:AW1213"/>
    <mergeCell ref="X1212:X1213"/>
    <mergeCell ref="AB1212:AB1213"/>
    <mergeCell ref="AW1210:AW1211"/>
    <mergeCell ref="AA1210:AA1211"/>
    <mergeCell ref="AN1106:AN1107"/>
    <mergeCell ref="AO1106:AO1107"/>
    <mergeCell ref="AS1120:AS1121"/>
    <mergeCell ref="AQ1120:AQ1121"/>
    <mergeCell ref="AR1094:AR1095"/>
    <mergeCell ref="AT1106:AT1107"/>
    <mergeCell ref="S1208:S1209"/>
    <mergeCell ref="AJ1210:AJ1211"/>
    <mergeCell ref="AK1210:AK1211"/>
    <mergeCell ref="S1186:S1187"/>
    <mergeCell ref="AU1068:AU1069"/>
    <mergeCell ref="AV1054:AV1055"/>
    <mergeCell ref="R1028:R1029"/>
    <mergeCell ref="AP1068:AP1069"/>
    <mergeCell ref="T1054:T1055"/>
    <mergeCell ref="X1068:X1069"/>
    <mergeCell ref="AD1000:AD1001"/>
    <mergeCell ref="S1012:S1013"/>
    <mergeCell ref="AO1012:AO1013"/>
    <mergeCell ref="AP1012:AP1013"/>
    <mergeCell ref="AQ1012:AQ1013"/>
    <mergeCell ref="AU1194:AU1195"/>
    <mergeCell ref="AV1210:AV1211"/>
    <mergeCell ref="R994:R995"/>
    <mergeCell ref="S1084:S1085"/>
    <mergeCell ref="W1094:W1095"/>
    <mergeCell ref="S1088:S1089"/>
    <mergeCell ref="AG1120:AG1121"/>
    <mergeCell ref="AW1120:AW1121"/>
    <mergeCell ref="S1140:S1141"/>
    <mergeCell ref="S1130:S1131"/>
    <mergeCell ref="S1132:S1133"/>
    <mergeCell ref="AC1210:AC1211"/>
    <mergeCell ref="AE1210:AE1211"/>
    <mergeCell ref="AB1012:AB1013"/>
    <mergeCell ref="S1020:S1021"/>
    <mergeCell ref="Y1054:Y1055"/>
    <mergeCell ref="R1044:R1045"/>
    <mergeCell ref="Z1068:Z1069"/>
    <mergeCell ref="AI1054:AI1055"/>
    <mergeCell ref="AJ1054:AJ1055"/>
    <mergeCell ref="AM1068:AM1069"/>
    <mergeCell ref="AV1040:AV1041"/>
    <mergeCell ref="AR1068:AR1069"/>
    <mergeCell ref="AO1054:AO1055"/>
    <mergeCell ref="AQ1054:AQ1055"/>
    <mergeCell ref="AR1054:AR1055"/>
    <mergeCell ref="AO1068:AO1069"/>
    <mergeCell ref="AD1068:AD1069"/>
    <mergeCell ref="AE1068:AE1069"/>
    <mergeCell ref="R1048:R1049"/>
    <mergeCell ref="S1048:S1049"/>
    <mergeCell ref="AB1026:AB1027"/>
    <mergeCell ref="AS1000:AS1001"/>
    <mergeCell ref="AJ1000:AJ1001"/>
    <mergeCell ref="U1026:U1027"/>
    <mergeCell ref="AZ1180:AZ1181"/>
    <mergeCell ref="Y1212:Y1213"/>
    <mergeCell ref="AA1106:AA1107"/>
    <mergeCell ref="AL1106:AL1107"/>
    <mergeCell ref="Y1134:Y1135"/>
    <mergeCell ref="R1236:R1237"/>
    <mergeCell ref="V1246:V1247"/>
    <mergeCell ref="AW1134:AW1135"/>
    <mergeCell ref="AU1134:AU1135"/>
    <mergeCell ref="R1118:R1119"/>
    <mergeCell ref="AX1180:AX1181"/>
    <mergeCell ref="AZ1190:AZ1191"/>
    <mergeCell ref="AZ1198:AZ1199"/>
    <mergeCell ref="R1186:R1187"/>
    <mergeCell ref="AR1178:AR1179"/>
    <mergeCell ref="AS1178:AS1179"/>
    <mergeCell ref="AQ1162:AQ1163"/>
    <mergeCell ref="S1188:S1189"/>
    <mergeCell ref="S1190:S1191"/>
    <mergeCell ref="W1120:W1121"/>
    <mergeCell ref="AZ1102:AZ1103"/>
    <mergeCell ref="AY1128:AY1129"/>
    <mergeCell ref="AZ1130:AZ1131"/>
    <mergeCell ref="AZ1132:AZ1133"/>
    <mergeCell ref="AQ1134:AQ1135"/>
    <mergeCell ref="AW1150:AW1151"/>
    <mergeCell ref="AP1150:AP1151"/>
    <mergeCell ref="AQ1150:AQ1151"/>
    <mergeCell ref="AF1150:AF1151"/>
    <mergeCell ref="AG1150:AG1151"/>
    <mergeCell ref="AZ1240:AZ1241"/>
    <mergeCell ref="AY1242:AY1243"/>
    <mergeCell ref="AZ1206:AZ1207"/>
    <mergeCell ref="AZ1194:AZ1195"/>
    <mergeCell ref="AX1164:AX1165"/>
    <mergeCell ref="AX1144:AX1145"/>
    <mergeCell ref="AX1140:AX1141"/>
    <mergeCell ref="AZ1242:AZ1243"/>
    <mergeCell ref="AX1224:AX1225"/>
    <mergeCell ref="AL1246:AL1247"/>
    <mergeCell ref="S1244:S1245"/>
    <mergeCell ref="AE1194:AE1195"/>
    <mergeCell ref="V1178:V1179"/>
    <mergeCell ref="AS1246:AS1247"/>
    <mergeCell ref="R1180:R1181"/>
    <mergeCell ref="AJ1212:AJ1213"/>
    <mergeCell ref="R1204:R1205"/>
    <mergeCell ref="AH1120:AH1121"/>
    <mergeCell ref="Z1210:Z1211"/>
    <mergeCell ref="X1210:X1211"/>
    <mergeCell ref="Y1210:Y1211"/>
    <mergeCell ref="AT1134:AT1135"/>
    <mergeCell ref="AY1152:AY1153"/>
    <mergeCell ref="AG1162:AG1163"/>
    <mergeCell ref="AL1178:AL1179"/>
    <mergeCell ref="AX1192:AX1193"/>
    <mergeCell ref="X1194:X1195"/>
    <mergeCell ref="AC1194:AC1195"/>
    <mergeCell ref="AD1194:AD1195"/>
    <mergeCell ref="AY1238:AY1239"/>
    <mergeCell ref="AX1238:AX1239"/>
    <mergeCell ref="AZ1246:AZ1247"/>
    <mergeCell ref="AZ1192:AZ1193"/>
    <mergeCell ref="AZ1186:AZ1187"/>
    <mergeCell ref="R1004:R1005"/>
    <mergeCell ref="R1012:R1013"/>
    <mergeCell ref="R1014:R1015"/>
    <mergeCell ref="AX1008:AX1009"/>
    <mergeCell ref="R1000:R1001"/>
    <mergeCell ref="U1012:U1013"/>
    <mergeCell ref="AN1026:AN1027"/>
    <mergeCell ref="AO1026:AO1027"/>
    <mergeCell ref="AY1004:AY1005"/>
    <mergeCell ref="R1010:R1011"/>
    <mergeCell ref="AX994:AX995"/>
    <mergeCell ref="AY998:AY999"/>
    <mergeCell ref="AV1026:AV1027"/>
    <mergeCell ref="AI1012:AI1013"/>
    <mergeCell ref="R1026:R1027"/>
    <mergeCell ref="AC1026:AC1027"/>
    <mergeCell ref="AP1026:AP1027"/>
    <mergeCell ref="AE1026:AE1027"/>
    <mergeCell ref="AJ1026:AJ1027"/>
    <mergeCell ref="AI1026:AI1027"/>
    <mergeCell ref="AI1000:AI1001"/>
    <mergeCell ref="AB1000:AB1001"/>
    <mergeCell ref="AX1020:AX1021"/>
    <mergeCell ref="AX1018:AX1019"/>
    <mergeCell ref="W1000:W1001"/>
    <mergeCell ref="AM1012:AM1013"/>
    <mergeCell ref="AH1012:AH1013"/>
    <mergeCell ref="R1016:R1017"/>
    <mergeCell ref="AY1026:AY1027"/>
    <mergeCell ref="AY994:AY995"/>
    <mergeCell ref="R1018:R1019"/>
    <mergeCell ref="S1002:S1003"/>
    <mergeCell ref="AV1080:AV1081"/>
    <mergeCell ref="S1038:S1039"/>
    <mergeCell ref="AS1012:AS1013"/>
    <mergeCell ref="S1056:S1057"/>
    <mergeCell ref="R1060:R1061"/>
    <mergeCell ref="AU1054:AU1055"/>
    <mergeCell ref="AX1058:AX1059"/>
    <mergeCell ref="AX1062:AX1063"/>
    <mergeCell ref="AX1078:AX1079"/>
    <mergeCell ref="AP1040:AP1041"/>
    <mergeCell ref="AF1068:AF1069"/>
    <mergeCell ref="AG1068:AG1069"/>
    <mergeCell ref="AH1068:AH1069"/>
    <mergeCell ref="AC1080:AC1081"/>
    <mergeCell ref="AE1080:AE1081"/>
    <mergeCell ref="AX1014:AX1015"/>
    <mergeCell ref="AW1054:AW1055"/>
    <mergeCell ref="AX1064:AX1065"/>
    <mergeCell ref="T1080:T1081"/>
    <mergeCell ref="AL1080:AL1081"/>
    <mergeCell ref="AD1080:AD1081"/>
    <mergeCell ref="AN1080:AN1081"/>
    <mergeCell ref="AP1080:AP1081"/>
    <mergeCell ref="AT1080:AT1081"/>
    <mergeCell ref="AE1054:AE1055"/>
    <mergeCell ref="Z1054:Z1055"/>
    <mergeCell ref="AC1054:AC1055"/>
    <mergeCell ref="AA1054:AA1055"/>
    <mergeCell ref="AB1054:AB1055"/>
    <mergeCell ref="AF1054:AF1055"/>
    <mergeCell ref="AG1054:AG1055"/>
    <mergeCell ref="AI1068:AI1069"/>
    <mergeCell ref="AY986:AY987"/>
    <mergeCell ref="AK1106:AK1107"/>
    <mergeCell ref="AY1160:AY1161"/>
    <mergeCell ref="S1044:S1045"/>
    <mergeCell ref="AX1012:AX1013"/>
    <mergeCell ref="AX1048:AX1049"/>
    <mergeCell ref="S1182:S1183"/>
    <mergeCell ref="S1168:S1169"/>
    <mergeCell ref="T1106:T1107"/>
    <mergeCell ref="AX1138:AX1139"/>
    <mergeCell ref="AX1136:AX1137"/>
    <mergeCell ref="AY1136:AY1137"/>
    <mergeCell ref="AK1068:AK1069"/>
    <mergeCell ref="AX1104:AX1105"/>
    <mergeCell ref="AY996:AY997"/>
    <mergeCell ref="AA1000:AA1001"/>
    <mergeCell ref="T1012:T1013"/>
    <mergeCell ref="S1028:S1029"/>
    <mergeCell ref="S1050:S1051"/>
    <mergeCell ref="S1036:S1037"/>
    <mergeCell ref="Z1026:Z1027"/>
    <mergeCell ref="AA1026:AA1027"/>
    <mergeCell ref="S1022:S1023"/>
    <mergeCell ref="AA1012:AA1013"/>
    <mergeCell ref="W1012:W1013"/>
    <mergeCell ref="S992:S993"/>
    <mergeCell ref="AY1124:AY1125"/>
    <mergeCell ref="AY1126:AY1127"/>
    <mergeCell ref="AY1138:AY1139"/>
    <mergeCell ref="S1194:S1195"/>
    <mergeCell ref="S1192:S1193"/>
    <mergeCell ref="AQ1178:AQ1179"/>
    <mergeCell ref="AI1194:AI1195"/>
    <mergeCell ref="AY1184:AY1185"/>
    <mergeCell ref="AM1120:AM1121"/>
    <mergeCell ref="AW1000:AW1001"/>
    <mergeCell ref="AQ1000:AQ1001"/>
    <mergeCell ref="AN1000:AN1001"/>
    <mergeCell ref="AR1000:AR1001"/>
    <mergeCell ref="AR1026:AR1027"/>
    <mergeCell ref="X1026:X1027"/>
    <mergeCell ref="Y1026:Y1027"/>
    <mergeCell ref="S1008:S1009"/>
    <mergeCell ref="S1018:S1019"/>
    <mergeCell ref="S1024:S1025"/>
    <mergeCell ref="AC1012:AC1013"/>
    <mergeCell ref="S1016:S1017"/>
    <mergeCell ref="U1000:U1001"/>
    <mergeCell ref="AH1000:AH1001"/>
    <mergeCell ref="AJ1068:AJ1069"/>
    <mergeCell ref="AK1054:AK1055"/>
    <mergeCell ref="AL1068:AL1069"/>
    <mergeCell ref="S1042:S1043"/>
    <mergeCell ref="AT1012:AT1013"/>
    <mergeCell ref="AU1012:AU1013"/>
    <mergeCell ref="AY1068:AY1069"/>
    <mergeCell ref="AY1000:AY1001"/>
    <mergeCell ref="AO1000:AO1001"/>
    <mergeCell ref="AX986:AX987"/>
    <mergeCell ref="AR986:AR987"/>
    <mergeCell ref="AU986:AU987"/>
    <mergeCell ref="AV986:AV987"/>
    <mergeCell ref="AN986:AN987"/>
    <mergeCell ref="AW986:AW987"/>
    <mergeCell ref="Q994:Q995"/>
    <mergeCell ref="Q1008:Q1009"/>
    <mergeCell ref="AP1000:AP1001"/>
    <mergeCell ref="R1008:R1009"/>
    <mergeCell ref="Q988:Q989"/>
    <mergeCell ref="AX1076:AX1077"/>
    <mergeCell ref="AY1076:AY1077"/>
    <mergeCell ref="AN1054:AN1055"/>
    <mergeCell ref="AX1054:AX1055"/>
    <mergeCell ref="AQ1068:AQ1069"/>
    <mergeCell ref="AO1080:AO1081"/>
    <mergeCell ref="V1194:V1195"/>
    <mergeCell ref="AP1054:AP1055"/>
    <mergeCell ref="AH1054:AH1055"/>
    <mergeCell ref="S1054:S1055"/>
    <mergeCell ref="R964:R965"/>
    <mergeCell ref="AY1074:AY1075"/>
    <mergeCell ref="AY1050:AY1051"/>
    <mergeCell ref="AX1022:AX1023"/>
    <mergeCell ref="AM1080:AM1081"/>
    <mergeCell ref="AX1060:AX1061"/>
    <mergeCell ref="AX1096:AX1097"/>
    <mergeCell ref="AY1070:AY1071"/>
    <mergeCell ref="AU1080:AU1081"/>
    <mergeCell ref="AV1106:AV1107"/>
    <mergeCell ref="AS1068:AS1069"/>
    <mergeCell ref="AS1054:AS1055"/>
    <mergeCell ref="AT1054:AT1055"/>
    <mergeCell ref="R1002:R1003"/>
    <mergeCell ref="R998:R999"/>
    <mergeCell ref="AH1080:AH1081"/>
    <mergeCell ref="AX1098:AX1099"/>
    <mergeCell ref="AX1100:AX1101"/>
    <mergeCell ref="AX1092:AX1093"/>
    <mergeCell ref="AY1084:AY1085"/>
    <mergeCell ref="R1188:R1189"/>
    <mergeCell ref="AQ1194:AQ1195"/>
    <mergeCell ref="AX1194:AX1195"/>
    <mergeCell ref="X1080:X1081"/>
    <mergeCell ref="S1092:S1093"/>
    <mergeCell ref="U1080:U1081"/>
    <mergeCell ref="V1080:V1081"/>
    <mergeCell ref="W1080:W1081"/>
    <mergeCell ref="AB1106:AB1107"/>
    <mergeCell ref="AY988:AY989"/>
    <mergeCell ref="AY992:AY993"/>
    <mergeCell ref="AY1002:AY1003"/>
    <mergeCell ref="AY990:AY991"/>
    <mergeCell ref="AQ1026:AQ1027"/>
    <mergeCell ref="T986:T987"/>
    <mergeCell ref="AV1000:AV1001"/>
    <mergeCell ref="AY1194:AY1195"/>
    <mergeCell ref="S1118:S1119"/>
    <mergeCell ref="S1116:S1117"/>
    <mergeCell ref="AT986:AT987"/>
    <mergeCell ref="AK1012:AK1013"/>
    <mergeCell ref="AT1026:AT1027"/>
    <mergeCell ref="S1014:S1015"/>
    <mergeCell ref="S1006:S1007"/>
    <mergeCell ref="S1010:S1011"/>
    <mergeCell ref="AU1000:AU1001"/>
    <mergeCell ref="AU1026:AU1027"/>
    <mergeCell ref="AX1026:AX1027"/>
    <mergeCell ref="AM1026:AM1027"/>
    <mergeCell ref="S1228:S1229"/>
    <mergeCell ref="AY1236:AY1237"/>
    <mergeCell ref="AY1248:AY1249"/>
    <mergeCell ref="AY1234:AY1235"/>
    <mergeCell ref="AY1244:AY1245"/>
    <mergeCell ref="Y1246:Y1247"/>
    <mergeCell ref="AX1244:AX1245"/>
    <mergeCell ref="AR1234:AR1235"/>
    <mergeCell ref="AX1236:AX1237"/>
    <mergeCell ref="Q1122:Q1123"/>
    <mergeCell ref="Q1236:Q1237"/>
    <mergeCell ref="S1236:S1237"/>
    <mergeCell ref="AI1246:AI1247"/>
    <mergeCell ref="AH1234:AH1235"/>
    <mergeCell ref="AY1144:AY1145"/>
    <mergeCell ref="AC1150:AC1151"/>
    <mergeCell ref="S1148:S1149"/>
    <mergeCell ref="AX1148:AX1149"/>
    <mergeCell ref="AK1134:AK1135"/>
    <mergeCell ref="AK1120:AK1121"/>
    <mergeCell ref="Z1106:Z1107"/>
    <mergeCell ref="AX1110:AX1111"/>
    <mergeCell ref="AY1110:AY1111"/>
    <mergeCell ref="AX1112:AX1113"/>
    <mergeCell ref="AY1122:AY1123"/>
    <mergeCell ref="Q1210:Q1211"/>
    <mergeCell ref="Q1206:Q1207"/>
    <mergeCell ref="R1232:R1233"/>
    <mergeCell ref="W1210:W1211"/>
    <mergeCell ref="Q1182:Q1183"/>
    <mergeCell ref="AX1150:AX1151"/>
    <mergeCell ref="S1162:S1163"/>
    <mergeCell ref="AP1162:AP1163"/>
    <mergeCell ref="AI1178:AI1179"/>
    <mergeCell ref="AX1190:AX1191"/>
    <mergeCell ref="R1230:R1231"/>
    <mergeCell ref="S1242:S1243"/>
    <mergeCell ref="AH1212:AH1213"/>
    <mergeCell ref="S1152:S1153"/>
    <mergeCell ref="AX1152:AX1153"/>
    <mergeCell ref="AR1120:AR1121"/>
    <mergeCell ref="AX1184:AX1185"/>
    <mergeCell ref="AY1190:AY1191"/>
    <mergeCell ref="AX1166:AX1167"/>
    <mergeCell ref="AG1210:AG1211"/>
    <mergeCell ref="AH1210:AH1211"/>
    <mergeCell ref="R1210:R1211"/>
    <mergeCell ref="T1210:T1211"/>
    <mergeCell ref="AH1134:AH1135"/>
    <mergeCell ref="S1144:S1145"/>
    <mergeCell ref="S1198:S1199"/>
    <mergeCell ref="AI1106:AI1107"/>
    <mergeCell ref="AM1212:AM1213"/>
    <mergeCell ref="AN1212:AN1213"/>
    <mergeCell ref="AK1212:AK1213"/>
    <mergeCell ref="AG1212:AG1213"/>
    <mergeCell ref="AM1178:AM1179"/>
    <mergeCell ref="AT1210:AT1211"/>
    <mergeCell ref="AL1194:AL1195"/>
    <mergeCell ref="AJ1194:AJ1195"/>
    <mergeCell ref="Q1230:Q1231"/>
    <mergeCell ref="Q1226:Q1227"/>
    <mergeCell ref="Q1238:Q1239"/>
    <mergeCell ref="AV1134:AV1135"/>
    <mergeCell ref="R958:R959"/>
    <mergeCell ref="AX948:AX949"/>
    <mergeCell ref="P958:P959"/>
    <mergeCell ref="P970:P971"/>
    <mergeCell ref="AC930:AC931"/>
    <mergeCell ref="S916:S917"/>
    <mergeCell ref="S924:S925"/>
    <mergeCell ref="N964:N965"/>
    <mergeCell ref="N970:N971"/>
    <mergeCell ref="O952:O953"/>
    <mergeCell ref="N952:N953"/>
    <mergeCell ref="N948:N949"/>
    <mergeCell ref="M960:M961"/>
    <mergeCell ref="O946:O947"/>
    <mergeCell ref="M956:M957"/>
    <mergeCell ref="DP914:DP915"/>
    <mergeCell ref="BV930:BV931"/>
    <mergeCell ref="AY938:AY939"/>
    <mergeCell ref="BQ930:BQ931"/>
    <mergeCell ref="CB930:CB931"/>
    <mergeCell ref="BT930:BT931"/>
    <mergeCell ref="N962:N963"/>
    <mergeCell ref="R940:R941"/>
    <mergeCell ref="R942:R943"/>
    <mergeCell ref="AY956:AY957"/>
    <mergeCell ref="AZ946:AZ947"/>
    <mergeCell ref="AY952:AY953"/>
    <mergeCell ref="CG954:CG955"/>
    <mergeCell ref="CC958:CC959"/>
    <mergeCell ref="BE958:BE959"/>
    <mergeCell ref="AR958:AR959"/>
    <mergeCell ref="AS958:AS959"/>
    <mergeCell ref="AT958:AT959"/>
    <mergeCell ref="CC970:CC971"/>
    <mergeCell ref="BB958:BB959"/>
    <mergeCell ref="R944:R945"/>
    <mergeCell ref="AC958:AC959"/>
    <mergeCell ref="R960:R961"/>
    <mergeCell ref="Q962:Q963"/>
    <mergeCell ref="AG958:AG959"/>
    <mergeCell ref="AT944:AT945"/>
    <mergeCell ref="R952:R953"/>
    <mergeCell ref="R950:R951"/>
    <mergeCell ref="S960:S961"/>
    <mergeCell ref="R962:R963"/>
    <mergeCell ref="R966:R967"/>
    <mergeCell ref="S966:S967"/>
    <mergeCell ref="AL970:AL971"/>
    <mergeCell ref="AY962:AY963"/>
    <mergeCell ref="AY970:AY971"/>
    <mergeCell ref="AV970:AV971"/>
    <mergeCell ref="AU970:AU971"/>
    <mergeCell ref="AI944:AI945"/>
    <mergeCell ref="Q948:Q949"/>
    <mergeCell ref="Q944:Q945"/>
    <mergeCell ref="BU970:BU971"/>
    <mergeCell ref="BT970:BT971"/>
    <mergeCell ref="AK958:AK959"/>
    <mergeCell ref="Q956:Q957"/>
    <mergeCell ref="Q954:Q955"/>
    <mergeCell ref="N960:N961"/>
    <mergeCell ref="AO930:AO931"/>
    <mergeCell ref="O944:O945"/>
    <mergeCell ref="O948:O949"/>
    <mergeCell ref="DO868:DO869"/>
    <mergeCell ref="DI876:DI877"/>
    <mergeCell ref="CF874:CF875"/>
    <mergeCell ref="CH884:CH885"/>
    <mergeCell ref="DN864:DN865"/>
    <mergeCell ref="BZ876:BZ877"/>
    <mergeCell ref="CG874:CG875"/>
    <mergeCell ref="CH874:CH875"/>
    <mergeCell ref="CG866:CG867"/>
    <mergeCell ref="CB876:CB877"/>
    <mergeCell ref="CH866:CH867"/>
    <mergeCell ref="DN866:DN867"/>
    <mergeCell ref="DO862:DO863"/>
    <mergeCell ref="DO894:DO895"/>
    <mergeCell ref="DO870:DO871"/>
    <mergeCell ref="DO864:DO865"/>
    <mergeCell ref="DO866:DO867"/>
    <mergeCell ref="DO886:DO887"/>
    <mergeCell ref="DO880:DO881"/>
    <mergeCell ref="CG894:CG895"/>
    <mergeCell ref="CG892:CG893"/>
    <mergeCell ref="DO892:DO893"/>
    <mergeCell ref="DI888:DI889"/>
    <mergeCell ref="CL888:CL889"/>
    <mergeCell ref="CK888:CK889"/>
    <mergeCell ref="CM888:CM889"/>
    <mergeCell ref="CI888:CI889"/>
    <mergeCell ref="CP888:CP889"/>
    <mergeCell ref="DN894:DN895"/>
    <mergeCell ref="DN888:DN889"/>
    <mergeCell ref="CY876:CY877"/>
    <mergeCell ref="DC876:DC877"/>
    <mergeCell ref="CZ876:CZ877"/>
    <mergeCell ref="DN884:DN885"/>
    <mergeCell ref="CZ888:CZ889"/>
    <mergeCell ref="DL888:DL889"/>
    <mergeCell ref="DM876:DM877"/>
    <mergeCell ref="DF888:DF889"/>
    <mergeCell ref="DO882:DO883"/>
    <mergeCell ref="CG870:CG871"/>
    <mergeCell ref="CP862:CP863"/>
    <mergeCell ref="DO872:DO873"/>
    <mergeCell ref="DE876:DE877"/>
    <mergeCell ref="CR876:CR877"/>
    <mergeCell ref="DL876:DL877"/>
    <mergeCell ref="DG876:DG877"/>
    <mergeCell ref="DH862:DH863"/>
    <mergeCell ref="CX862:CX863"/>
    <mergeCell ref="DN874:DN875"/>
    <mergeCell ref="DN868:DN869"/>
    <mergeCell ref="DN878:DN879"/>
    <mergeCell ref="CL876:CL877"/>
    <mergeCell ref="CM876:CM877"/>
    <mergeCell ref="CE876:CE877"/>
    <mergeCell ref="CN876:CN877"/>
    <mergeCell ref="CG868:CG869"/>
    <mergeCell ref="CO876:CO877"/>
    <mergeCell ref="DA888:DA889"/>
    <mergeCell ref="DH876:DH877"/>
    <mergeCell ref="DB876:DB877"/>
    <mergeCell ref="DO876:DO877"/>
    <mergeCell ref="DA876:DA877"/>
    <mergeCell ref="CF866:CF867"/>
    <mergeCell ref="CF872:CF873"/>
    <mergeCell ref="DD876:DD877"/>
    <mergeCell ref="DN872:DN873"/>
    <mergeCell ref="DN880:DN881"/>
    <mergeCell ref="CF864:CF865"/>
    <mergeCell ref="CG864:CG865"/>
    <mergeCell ref="DK850:DK851"/>
    <mergeCell ref="CD862:CD863"/>
    <mergeCell ref="CB862:CB863"/>
    <mergeCell ref="DO854:DO855"/>
    <mergeCell ref="DO860:DO861"/>
    <mergeCell ref="CG862:CG863"/>
    <mergeCell ref="CG854:CG855"/>
    <mergeCell ref="CG850:CG851"/>
    <mergeCell ref="CF856:CF857"/>
    <mergeCell ref="DF850:DF851"/>
    <mergeCell ref="CH858:CH859"/>
    <mergeCell ref="CR850:CR851"/>
    <mergeCell ref="BR850:BR851"/>
    <mergeCell ref="CF854:CF855"/>
    <mergeCell ref="DM862:DM863"/>
    <mergeCell ref="DN858:DN859"/>
    <mergeCell ref="DN854:DN855"/>
    <mergeCell ref="DI862:DI863"/>
    <mergeCell ref="CJ850:CJ851"/>
    <mergeCell ref="CU850:CU851"/>
    <mergeCell ref="BV850:BV851"/>
    <mergeCell ref="DN870:DN871"/>
    <mergeCell ref="DN876:DN877"/>
    <mergeCell ref="CH856:CH857"/>
    <mergeCell ref="DE850:DE851"/>
    <mergeCell ref="DG850:DG851"/>
    <mergeCell ref="DE862:DE863"/>
    <mergeCell ref="CK850:CK851"/>
    <mergeCell ref="DK862:DK863"/>
    <mergeCell ref="CS862:CS863"/>
    <mergeCell ref="CX876:CX877"/>
    <mergeCell ref="CL862:CL863"/>
    <mergeCell ref="CS876:CS877"/>
    <mergeCell ref="CQ876:CQ877"/>
    <mergeCell ref="CR862:CR863"/>
    <mergeCell ref="CH868:CH869"/>
    <mergeCell ref="CU862:CU863"/>
    <mergeCell ref="CV862:CV863"/>
    <mergeCell ref="BY876:BY877"/>
    <mergeCell ref="CH864:CH865"/>
    <mergeCell ref="DF862:DF863"/>
    <mergeCell ref="BU862:BU863"/>
    <mergeCell ref="BV876:BV877"/>
    <mergeCell ref="CG878:CG879"/>
    <mergeCell ref="CO850:CO851"/>
    <mergeCell ref="CH860:CH861"/>
    <mergeCell ref="CL850:CL851"/>
    <mergeCell ref="CM850:CM851"/>
    <mergeCell ref="CT850:CT851"/>
    <mergeCell ref="CQ850:CQ851"/>
    <mergeCell ref="DN856:DN857"/>
    <mergeCell ref="CI862:CI863"/>
    <mergeCell ref="CJ862:CJ863"/>
    <mergeCell ref="CH862:CH863"/>
    <mergeCell ref="CH854:CH855"/>
    <mergeCell ref="BW850:BW851"/>
    <mergeCell ref="BW862:BW863"/>
    <mergeCell ref="DN862:DN863"/>
    <mergeCell ref="DO874:DO875"/>
    <mergeCell ref="DD862:DD863"/>
    <mergeCell ref="CZ850:CZ851"/>
    <mergeCell ref="DC850:DC851"/>
    <mergeCell ref="CG852:CG853"/>
    <mergeCell ref="DN852:DN853"/>
    <mergeCell ref="DN840:DN841"/>
    <mergeCell ref="DL862:DL863"/>
    <mergeCell ref="DO856:DO857"/>
    <mergeCell ref="DO846:DO847"/>
    <mergeCell ref="CF852:CF853"/>
    <mergeCell ref="DO844:DO845"/>
    <mergeCell ref="DO850:DO851"/>
    <mergeCell ref="DO840:DO841"/>
    <mergeCell ref="DO842:DO843"/>
    <mergeCell ref="DN850:DN851"/>
    <mergeCell ref="DL850:DL851"/>
    <mergeCell ref="CH846:CH847"/>
    <mergeCell ref="DN848:DN849"/>
    <mergeCell ref="DO852:DO853"/>
    <mergeCell ref="CN850:CN851"/>
    <mergeCell ref="CX836:CX837"/>
    <mergeCell ref="CS850:CS851"/>
    <mergeCell ref="CR836:CR837"/>
    <mergeCell ref="CP850:CP851"/>
    <mergeCell ref="CH836:CH837"/>
    <mergeCell ref="CM836:CM837"/>
    <mergeCell ref="CT836:CT837"/>
    <mergeCell ref="CK836:CK837"/>
    <mergeCell ref="DB836:DB837"/>
    <mergeCell ref="CF838:CF839"/>
    <mergeCell ref="CF842:CF843"/>
    <mergeCell ref="CH842:CH843"/>
    <mergeCell ref="CG842:CG843"/>
    <mergeCell ref="CG836:CG837"/>
    <mergeCell ref="DO858:DO859"/>
    <mergeCell ref="DB862:DB863"/>
    <mergeCell ref="DC862:DC863"/>
    <mergeCell ref="DN860:DN861"/>
    <mergeCell ref="CY862:CY863"/>
    <mergeCell ref="CQ836:CQ837"/>
    <mergeCell ref="CN836:CN837"/>
    <mergeCell ref="CW850:CW851"/>
    <mergeCell ref="CF848:CF849"/>
    <mergeCell ref="CF846:CF847"/>
    <mergeCell ref="CF858:CF859"/>
    <mergeCell ref="CG858:CG859"/>
    <mergeCell ref="CG856:CG857"/>
    <mergeCell ref="DO848:DO849"/>
    <mergeCell ref="CO836:CO837"/>
    <mergeCell ref="CI836:CI837"/>
    <mergeCell ref="DO836:DO837"/>
    <mergeCell ref="DA850:DA851"/>
    <mergeCell ref="CH844:CH845"/>
    <mergeCell ref="DC836:DC837"/>
    <mergeCell ref="DN844:DN845"/>
    <mergeCell ref="CF844:CF845"/>
    <mergeCell ref="DN836:DN837"/>
    <mergeCell ref="DH836:DH837"/>
    <mergeCell ref="CG848:CG849"/>
    <mergeCell ref="CG846:CG847"/>
    <mergeCell ref="CF836:CF837"/>
    <mergeCell ref="CL836:CL837"/>
    <mergeCell ref="CW836:CW837"/>
    <mergeCell ref="DI836:DI837"/>
    <mergeCell ref="AX828:AX829"/>
    <mergeCell ref="DK822:DK823"/>
    <mergeCell ref="CY822:CY823"/>
    <mergeCell ref="CP822:CP823"/>
    <mergeCell ref="CQ822:CQ823"/>
    <mergeCell ref="CG838:CG839"/>
    <mergeCell ref="CI850:CI851"/>
    <mergeCell ref="CH838:CH839"/>
    <mergeCell ref="CH840:CH841"/>
    <mergeCell ref="CC822:CC823"/>
    <mergeCell ref="BO822:BO823"/>
    <mergeCell ref="BL822:BL823"/>
    <mergeCell ref="CY836:CY837"/>
    <mergeCell ref="CB836:CB837"/>
    <mergeCell ref="BU836:BU837"/>
    <mergeCell ref="DJ836:DJ837"/>
    <mergeCell ref="DJ850:DJ851"/>
    <mergeCell ref="DM850:DM851"/>
    <mergeCell ref="DN842:DN843"/>
    <mergeCell ref="BZ836:BZ837"/>
    <mergeCell ref="CA836:CA837"/>
    <mergeCell ref="CF834:CF835"/>
    <mergeCell ref="DO838:DO839"/>
    <mergeCell ref="BB836:BB837"/>
    <mergeCell ref="AX830:AX831"/>
    <mergeCell ref="AX834:AX835"/>
    <mergeCell ref="AZ822:AZ823"/>
    <mergeCell ref="AZ828:AZ829"/>
    <mergeCell ref="BN822:BN823"/>
    <mergeCell ref="BE850:BE851"/>
    <mergeCell ref="DO832:DO833"/>
    <mergeCell ref="DO834:DO835"/>
    <mergeCell ref="DO830:DO831"/>
    <mergeCell ref="CT822:CT823"/>
    <mergeCell ref="CJ836:CJ837"/>
    <mergeCell ref="CH830:CH831"/>
    <mergeCell ref="BZ822:BZ823"/>
    <mergeCell ref="CV822:CV823"/>
    <mergeCell ref="DO822:DO823"/>
    <mergeCell ref="AY850:AY851"/>
    <mergeCell ref="AX838:AX839"/>
    <mergeCell ref="BO850:BO851"/>
    <mergeCell ref="AX850:AX851"/>
    <mergeCell ref="AX832:AX833"/>
    <mergeCell ref="DO828:DO829"/>
    <mergeCell ref="CR822:CR823"/>
    <mergeCell ref="BS822:BS823"/>
    <mergeCell ref="CL822:CL823"/>
    <mergeCell ref="CU822:CU823"/>
    <mergeCell ref="CH826:CH827"/>
    <mergeCell ref="BG822:BG823"/>
    <mergeCell ref="DN824:DN825"/>
    <mergeCell ref="BK822:BK823"/>
    <mergeCell ref="DN822:DN823"/>
    <mergeCell ref="DL822:DL823"/>
    <mergeCell ref="CI822:CI823"/>
    <mergeCell ref="BC850:BC851"/>
    <mergeCell ref="BB850:BB851"/>
    <mergeCell ref="BQ850:BQ851"/>
    <mergeCell ref="AZ848:AZ849"/>
    <mergeCell ref="AZ846:AZ847"/>
    <mergeCell ref="BH836:BH837"/>
    <mergeCell ref="AY832:AY833"/>
    <mergeCell ref="CY850:CY851"/>
    <mergeCell ref="CC850:CC851"/>
    <mergeCell ref="BU850:BU851"/>
    <mergeCell ref="BM850:BM851"/>
    <mergeCell ref="AY838:AY839"/>
    <mergeCell ref="BI822:BI823"/>
    <mergeCell ref="BB822:BB823"/>
    <mergeCell ref="BH822:BH823"/>
    <mergeCell ref="BR822:BR823"/>
    <mergeCell ref="AY822:AY823"/>
    <mergeCell ref="AZ824:AZ825"/>
    <mergeCell ref="AY830:AY831"/>
    <mergeCell ref="AZ836:AZ837"/>
    <mergeCell ref="CB850:CB851"/>
    <mergeCell ref="BF850:BF851"/>
    <mergeCell ref="CH834:CH835"/>
    <mergeCell ref="BX850:BX851"/>
    <mergeCell ref="BD850:BD851"/>
    <mergeCell ref="BA850:BA851"/>
    <mergeCell ref="BG836:BG837"/>
    <mergeCell ref="BP850:BP851"/>
    <mergeCell ref="DH822:DH823"/>
    <mergeCell ref="CX822:CX823"/>
    <mergeCell ref="AZ832:AZ833"/>
    <mergeCell ref="DA822:DA823"/>
    <mergeCell ref="BC836:BC837"/>
    <mergeCell ref="BE822:BE823"/>
    <mergeCell ref="BF822:BF823"/>
    <mergeCell ref="BP822:BP823"/>
    <mergeCell ref="CF840:CF841"/>
    <mergeCell ref="BV836:BV837"/>
    <mergeCell ref="BX836:BX837"/>
    <mergeCell ref="CH848:CH849"/>
    <mergeCell ref="BE836:BE837"/>
    <mergeCell ref="CS836:CS837"/>
    <mergeCell ref="CG844:CG845"/>
    <mergeCell ref="BW822:BW823"/>
    <mergeCell ref="AZ850:AZ851"/>
    <mergeCell ref="CC836:CC837"/>
    <mergeCell ref="CD836:CD837"/>
    <mergeCell ref="AZ838:AZ839"/>
    <mergeCell ref="BH850:BH851"/>
    <mergeCell ref="AZ840:AZ841"/>
    <mergeCell ref="CE836:CE837"/>
    <mergeCell ref="AY842:AY843"/>
    <mergeCell ref="CH828:CH829"/>
    <mergeCell ref="BI836:BI837"/>
    <mergeCell ref="AY836:AY837"/>
    <mergeCell ref="BK836:BK837"/>
    <mergeCell ref="AY826:AY827"/>
    <mergeCell ref="AY828:AY829"/>
    <mergeCell ref="CG830:CG831"/>
    <mergeCell ref="AY820:AY821"/>
    <mergeCell ref="CF824:CF825"/>
    <mergeCell ref="AY814:AY815"/>
    <mergeCell ref="BL836:BL837"/>
    <mergeCell ref="BJ850:BJ851"/>
    <mergeCell ref="BK850:BK851"/>
    <mergeCell ref="BL850:BL851"/>
    <mergeCell ref="AX808:AX809"/>
    <mergeCell ref="AX812:AX813"/>
    <mergeCell ref="CF832:CF833"/>
    <mergeCell ref="AY806:AY807"/>
    <mergeCell ref="DD836:DD837"/>
    <mergeCell ref="CV850:CV851"/>
    <mergeCell ref="CH850:CH851"/>
    <mergeCell ref="DB850:DB851"/>
    <mergeCell ref="DI850:DI851"/>
    <mergeCell ref="CX850:CX851"/>
    <mergeCell ref="DD850:DD851"/>
    <mergeCell ref="DN830:DN831"/>
    <mergeCell ref="BR836:BR837"/>
    <mergeCell ref="BJ836:BJ837"/>
    <mergeCell ref="CH824:CH825"/>
    <mergeCell ref="DN846:DN847"/>
    <mergeCell ref="DN838:DN839"/>
    <mergeCell ref="DK836:DK837"/>
    <mergeCell ref="DG836:DG837"/>
    <mergeCell ref="DN834:DN835"/>
    <mergeCell ref="DL836:DL837"/>
    <mergeCell ref="DJ822:DJ823"/>
    <mergeCell ref="CF830:CF831"/>
    <mergeCell ref="CZ836:CZ837"/>
    <mergeCell ref="BM836:BM837"/>
    <mergeCell ref="BN836:BN837"/>
    <mergeCell ref="BO836:BO837"/>
    <mergeCell ref="BP836:BP837"/>
    <mergeCell ref="BT822:BT823"/>
    <mergeCell ref="CA822:CA823"/>
    <mergeCell ref="DN806:DN807"/>
    <mergeCell ref="DE836:DE837"/>
    <mergeCell ref="DM822:DM823"/>
    <mergeCell ref="BX822:BX823"/>
    <mergeCell ref="DN832:DN833"/>
    <mergeCell ref="CE822:CE823"/>
    <mergeCell ref="AZ810:AZ811"/>
    <mergeCell ref="CZ822:CZ823"/>
    <mergeCell ref="DF836:DF837"/>
    <mergeCell ref="CN822:CN823"/>
    <mergeCell ref="CO822:CO823"/>
    <mergeCell ref="DA836:DA837"/>
    <mergeCell ref="CW822:CW823"/>
    <mergeCell ref="CG824:CG825"/>
    <mergeCell ref="AZ826:AZ827"/>
    <mergeCell ref="CG834:CG835"/>
    <mergeCell ref="DB822:DB823"/>
    <mergeCell ref="DN826:DN827"/>
    <mergeCell ref="CD822:CD823"/>
    <mergeCell ref="DC822:DC823"/>
    <mergeCell ref="DM836:DM837"/>
    <mergeCell ref="BW836:BW837"/>
    <mergeCell ref="CF850:CF851"/>
    <mergeCell ref="CF816:CF817"/>
    <mergeCell ref="CH810:CH811"/>
    <mergeCell ref="CT796:CT797"/>
    <mergeCell ref="CU796:CU797"/>
    <mergeCell ref="DN798:DN799"/>
    <mergeCell ref="CA782:CA783"/>
    <mergeCell ref="CB782:CB783"/>
    <mergeCell ref="CF796:CF797"/>
    <mergeCell ref="DH782:DH783"/>
    <mergeCell ref="BZ796:BZ797"/>
    <mergeCell ref="BV796:BV797"/>
    <mergeCell ref="BP796:BP797"/>
    <mergeCell ref="BW782:BW783"/>
    <mergeCell ref="CG792:CG793"/>
    <mergeCell ref="CF782:CF783"/>
    <mergeCell ref="CE782:CE783"/>
    <mergeCell ref="BQ782:BQ783"/>
    <mergeCell ref="BT836:BT837"/>
    <mergeCell ref="CP836:CP837"/>
    <mergeCell ref="BM796:BM797"/>
    <mergeCell ref="BJ796:BJ797"/>
    <mergeCell ref="BT796:BT797"/>
    <mergeCell ref="DN818:DN819"/>
    <mergeCell ref="DN810:DN811"/>
    <mergeCell ref="CF820:CF821"/>
    <mergeCell ref="CH808:CH809"/>
    <mergeCell ref="CH814:CH815"/>
    <mergeCell ref="CG808:CG809"/>
    <mergeCell ref="BP782:BP783"/>
    <mergeCell ref="BT766:BT767"/>
    <mergeCell ref="CV766:CV767"/>
    <mergeCell ref="CJ766:CJ767"/>
    <mergeCell ref="DB782:DB783"/>
    <mergeCell ref="DD782:DD783"/>
    <mergeCell ref="DN784:DN785"/>
    <mergeCell ref="DN786:DN787"/>
    <mergeCell ref="CZ782:CZ783"/>
    <mergeCell ref="CG782:CG783"/>
    <mergeCell ref="CF792:CF793"/>
    <mergeCell ref="CE766:CE767"/>
    <mergeCell ref="CF776:CF777"/>
    <mergeCell ref="CG786:CG787"/>
    <mergeCell ref="CI766:CI767"/>
    <mergeCell ref="CA766:CA767"/>
    <mergeCell ref="BO796:BO797"/>
    <mergeCell ref="CG810:CG811"/>
    <mergeCell ref="CF812:CF813"/>
    <mergeCell ref="CH798:CH799"/>
    <mergeCell ref="CF804:CF805"/>
    <mergeCell ref="DN820:DN821"/>
    <mergeCell ref="DN814:DN815"/>
    <mergeCell ref="CG800:CG801"/>
    <mergeCell ref="CG796:CG797"/>
    <mergeCell ref="DB796:DB797"/>
    <mergeCell ref="CG798:CG799"/>
    <mergeCell ref="BY796:BY797"/>
    <mergeCell ref="CH806:CH807"/>
    <mergeCell ref="CG840:CG841"/>
    <mergeCell ref="CU836:CU837"/>
    <mergeCell ref="CV836:CV837"/>
    <mergeCell ref="BJ822:BJ823"/>
    <mergeCell ref="DH850:DH851"/>
    <mergeCell ref="DO814:DO815"/>
    <mergeCell ref="DO808:DO809"/>
    <mergeCell ref="DO804:DO805"/>
    <mergeCell ref="CH800:CH801"/>
    <mergeCell ref="CH790:CH791"/>
    <mergeCell ref="CH788:CH789"/>
    <mergeCell ref="CH794:CH795"/>
    <mergeCell ref="CH792:CH793"/>
    <mergeCell ref="CB796:CB797"/>
    <mergeCell ref="CA796:CA797"/>
    <mergeCell ref="DF782:DF783"/>
    <mergeCell ref="BX766:BX767"/>
    <mergeCell ref="DO792:DO793"/>
    <mergeCell ref="DO786:DO787"/>
    <mergeCell ref="CF828:CF829"/>
    <mergeCell ref="BV822:BV823"/>
    <mergeCell ref="CF810:CF811"/>
    <mergeCell ref="CF806:CF807"/>
    <mergeCell ref="CD796:CD797"/>
    <mergeCell ref="CM822:CM823"/>
    <mergeCell ref="CB822:CB823"/>
    <mergeCell ref="CG822:CG823"/>
    <mergeCell ref="DE822:DE823"/>
    <mergeCell ref="CJ822:CJ823"/>
    <mergeCell ref="CF802:CF803"/>
    <mergeCell ref="CG818:CG819"/>
    <mergeCell ref="CS822:CS823"/>
    <mergeCell ref="CH822:CH823"/>
    <mergeCell ref="CK822:CK823"/>
    <mergeCell ref="CH820:CH821"/>
    <mergeCell ref="CH804:CH805"/>
    <mergeCell ref="DD822:DD823"/>
    <mergeCell ref="DO816:DO817"/>
    <mergeCell ref="DN816:DN817"/>
    <mergeCell ref="CG820:CG821"/>
    <mergeCell ref="CG794:CG795"/>
    <mergeCell ref="CH802:CH803"/>
    <mergeCell ref="CH818:CH819"/>
    <mergeCell ref="CG812:CG813"/>
    <mergeCell ref="DI822:DI823"/>
    <mergeCell ref="DG822:DG823"/>
    <mergeCell ref="DO788:DO789"/>
    <mergeCell ref="DJ796:DJ797"/>
    <mergeCell ref="DO794:DO795"/>
    <mergeCell ref="DO812:DO813"/>
    <mergeCell ref="DN808:DN809"/>
    <mergeCell ref="DN790:DN791"/>
    <mergeCell ref="CF794:CF795"/>
    <mergeCell ref="CH782:CH783"/>
    <mergeCell ref="DO796:DO797"/>
    <mergeCell ref="DO826:DO827"/>
    <mergeCell ref="AZ788:AZ789"/>
    <mergeCell ref="CF798:CF799"/>
    <mergeCell ref="CG802:CG803"/>
    <mergeCell ref="DO802:DO803"/>
    <mergeCell ref="DO818:DO819"/>
    <mergeCell ref="DO790:DO791"/>
    <mergeCell ref="DD796:DD797"/>
    <mergeCell ref="BX796:BX797"/>
    <mergeCell ref="DN792:DN793"/>
    <mergeCell ref="CH816:CH817"/>
    <mergeCell ref="DF822:DF823"/>
    <mergeCell ref="DN828:DN829"/>
    <mergeCell ref="AZ802:AZ803"/>
    <mergeCell ref="AY804:AY805"/>
    <mergeCell ref="CM766:CM767"/>
    <mergeCell ref="CN766:CN767"/>
    <mergeCell ref="DO824:DO825"/>
    <mergeCell ref="CG806:CG807"/>
    <mergeCell ref="AZ812:AZ813"/>
    <mergeCell ref="AY810:AY811"/>
    <mergeCell ref="CF822:CF823"/>
    <mergeCell ref="BE782:BE783"/>
    <mergeCell ref="AY782:AY783"/>
    <mergeCell ref="AZ770:AZ771"/>
    <mergeCell ref="BI782:BI783"/>
    <mergeCell ref="BC782:BC783"/>
    <mergeCell ref="BJ766:BJ767"/>
    <mergeCell ref="AZ764:AZ765"/>
    <mergeCell ref="CF764:CF765"/>
    <mergeCell ref="AZ772:AZ773"/>
    <mergeCell ref="BN782:BN783"/>
    <mergeCell ref="CF770:CF771"/>
    <mergeCell ref="CD766:CD767"/>
    <mergeCell ref="CX782:CX783"/>
    <mergeCell ref="CG780:CG781"/>
    <mergeCell ref="CU766:CU767"/>
    <mergeCell ref="DB764:DB765"/>
    <mergeCell ref="CL764:CL765"/>
    <mergeCell ref="BU796:BU797"/>
    <mergeCell ref="BS782:BS783"/>
    <mergeCell ref="BT782:BT783"/>
    <mergeCell ref="CK796:CK797"/>
    <mergeCell ref="CH774:CH775"/>
    <mergeCell ref="DL766:DL767"/>
    <mergeCell ref="DH764:DH765"/>
    <mergeCell ref="CA764:CA765"/>
    <mergeCell ref="CF768:CF769"/>
    <mergeCell ref="CB764:CB765"/>
    <mergeCell ref="DN770:DN771"/>
    <mergeCell ref="DG766:DG767"/>
    <mergeCell ref="BC766:BC767"/>
    <mergeCell ref="CI782:CI783"/>
    <mergeCell ref="CV764:CV765"/>
    <mergeCell ref="CH766:CH767"/>
    <mergeCell ref="CM782:CM783"/>
    <mergeCell ref="CG770:CG771"/>
    <mergeCell ref="CC764:CC765"/>
    <mergeCell ref="AZ798:AZ799"/>
    <mergeCell ref="DK796:DK797"/>
    <mergeCell ref="DF796:DF797"/>
    <mergeCell ref="BY782:BY783"/>
    <mergeCell ref="CF788:CF789"/>
    <mergeCell ref="DD766:DD767"/>
    <mergeCell ref="DO774:DO775"/>
    <mergeCell ref="DO772:DO773"/>
    <mergeCell ref="DO782:DO783"/>
    <mergeCell ref="DO784:DO785"/>
    <mergeCell ref="CB766:CB767"/>
    <mergeCell ref="CQ766:CQ767"/>
    <mergeCell ref="DN778:DN779"/>
    <mergeCell ref="DG782:DG783"/>
    <mergeCell ref="DO768:DO769"/>
    <mergeCell ref="DB766:DB767"/>
    <mergeCell ref="CW796:CW797"/>
    <mergeCell ref="DF766:DF767"/>
    <mergeCell ref="DI766:DI767"/>
    <mergeCell ref="DA766:DA767"/>
    <mergeCell ref="CC762:CC763"/>
    <mergeCell ref="CG774:CG775"/>
    <mergeCell ref="CU782:CU783"/>
    <mergeCell ref="CQ782:CQ783"/>
    <mergeCell ref="CP782:CP783"/>
    <mergeCell ref="CU762:CU763"/>
    <mergeCell ref="CM764:CM765"/>
    <mergeCell ref="CV762:CV763"/>
    <mergeCell ref="CO762:CO763"/>
    <mergeCell ref="CN762:CN763"/>
    <mergeCell ref="CS762:CS763"/>
    <mergeCell ref="CF778:CF779"/>
    <mergeCell ref="CG764:CG765"/>
    <mergeCell ref="CI764:CI765"/>
    <mergeCell ref="CJ764:CJ765"/>
    <mergeCell ref="CK764:CK765"/>
    <mergeCell ref="CP764:CP765"/>
    <mergeCell ref="CK782:CK783"/>
    <mergeCell ref="CH762:CH763"/>
    <mergeCell ref="CE762:CE763"/>
    <mergeCell ref="CH770:CH771"/>
    <mergeCell ref="CE764:CE765"/>
    <mergeCell ref="CD782:CD783"/>
    <mergeCell ref="CF790:CF791"/>
    <mergeCell ref="CD762:CD763"/>
    <mergeCell ref="CD764:CD765"/>
    <mergeCell ref="CC766:CC767"/>
    <mergeCell ref="CL766:CL767"/>
    <mergeCell ref="CG788:CG789"/>
    <mergeCell ref="CH776:CH777"/>
    <mergeCell ref="CF772:CF773"/>
    <mergeCell ref="CP796:CP797"/>
    <mergeCell ref="DO778:DO779"/>
    <mergeCell ref="DO776:DO777"/>
    <mergeCell ref="CG768:CG769"/>
    <mergeCell ref="CR782:CR783"/>
    <mergeCell ref="CG784:CG785"/>
    <mergeCell ref="CG790:CG791"/>
    <mergeCell ref="CG766:CG767"/>
    <mergeCell ref="CG778:CG779"/>
    <mergeCell ref="CH786:CH787"/>
    <mergeCell ref="BI796:BI797"/>
    <mergeCell ref="BL796:BL797"/>
    <mergeCell ref="BS796:BS797"/>
    <mergeCell ref="CG762:CG763"/>
    <mergeCell ref="BZ762:BZ763"/>
    <mergeCell ref="CC782:CC783"/>
    <mergeCell ref="CH784:CH785"/>
    <mergeCell ref="BL782:BL783"/>
    <mergeCell ref="BZ764:BZ765"/>
    <mergeCell ref="BN766:BN767"/>
    <mergeCell ref="AZ794:AZ795"/>
    <mergeCell ref="AY796:AY797"/>
    <mergeCell ref="BA796:BA797"/>
    <mergeCell ref="AY794:AY795"/>
    <mergeCell ref="BY764:BY765"/>
    <mergeCell ref="BZ766:BZ767"/>
    <mergeCell ref="BY766:BY767"/>
    <mergeCell ref="CE796:CE797"/>
    <mergeCell ref="CC796:CC797"/>
    <mergeCell ref="CG776:CG777"/>
    <mergeCell ref="CL796:CL797"/>
    <mergeCell ref="CS764:CS765"/>
    <mergeCell ref="CL782:CL783"/>
    <mergeCell ref="CL762:CL763"/>
    <mergeCell ref="BZ782:BZ783"/>
    <mergeCell ref="DN812:DN813"/>
    <mergeCell ref="CF784:CF785"/>
    <mergeCell ref="DI764:DI765"/>
    <mergeCell ref="DC762:DC763"/>
    <mergeCell ref="DH766:DH767"/>
    <mergeCell ref="DK762:DK763"/>
    <mergeCell ref="DL762:DL763"/>
    <mergeCell ref="DN766:DN767"/>
    <mergeCell ref="DM766:DM767"/>
    <mergeCell ref="DM796:DM797"/>
    <mergeCell ref="BW766:BW767"/>
    <mergeCell ref="BR796:BR797"/>
    <mergeCell ref="CH812:CH813"/>
    <mergeCell ref="BU782:BU783"/>
    <mergeCell ref="BR782:BR783"/>
    <mergeCell ref="BP766:BP767"/>
    <mergeCell ref="BQ766:BQ767"/>
    <mergeCell ref="BU762:BU763"/>
    <mergeCell ref="BL766:BL767"/>
    <mergeCell ref="BT764:BT765"/>
    <mergeCell ref="BR764:BR765"/>
    <mergeCell ref="BD766:BD767"/>
    <mergeCell ref="BG782:BG783"/>
    <mergeCell ref="AY770:AY771"/>
    <mergeCell ref="CF760:CF761"/>
    <mergeCell ref="CX766:CX767"/>
    <mergeCell ref="CQ796:CQ797"/>
    <mergeCell ref="CX762:CX763"/>
    <mergeCell ref="CW766:CW767"/>
    <mergeCell ref="DN804:DN805"/>
    <mergeCell ref="DN802:DN803"/>
    <mergeCell ref="DN800:DN801"/>
    <mergeCell ref="CY762:CY763"/>
    <mergeCell ref="CW762:CW763"/>
    <mergeCell ref="DJ782:DJ783"/>
    <mergeCell ref="DN776:DN777"/>
    <mergeCell ref="DN780:DN781"/>
    <mergeCell ref="DL796:DL797"/>
    <mergeCell ref="DE796:DE797"/>
    <mergeCell ref="DG796:DG797"/>
    <mergeCell ref="DA782:DA783"/>
    <mergeCell ref="CK762:CK763"/>
    <mergeCell ref="CP762:CP763"/>
    <mergeCell ref="CR766:CR767"/>
    <mergeCell ref="CJ796:CJ797"/>
    <mergeCell ref="CN782:CN783"/>
    <mergeCell ref="CI796:CI797"/>
    <mergeCell ref="CF774:CF775"/>
    <mergeCell ref="CS782:CS783"/>
    <mergeCell ref="DK766:DK767"/>
    <mergeCell ref="DJ764:DJ765"/>
    <mergeCell ref="CI762:CI763"/>
    <mergeCell ref="CM762:CM763"/>
    <mergeCell ref="CT762:CT763"/>
    <mergeCell ref="CP766:CP767"/>
    <mergeCell ref="CH772:CH773"/>
    <mergeCell ref="DI796:DI797"/>
    <mergeCell ref="DN796:DN797"/>
    <mergeCell ref="DL782:DL783"/>
    <mergeCell ref="DK782:DK783"/>
    <mergeCell ref="DN782:DN783"/>
    <mergeCell ref="DH796:DH797"/>
    <mergeCell ref="CX796:CX797"/>
    <mergeCell ref="CY796:CY797"/>
    <mergeCell ref="CH796:CH797"/>
    <mergeCell ref="CO796:CO797"/>
    <mergeCell ref="CY766:CY767"/>
    <mergeCell ref="CF786:CF787"/>
    <mergeCell ref="CS766:CS767"/>
    <mergeCell ref="DE766:DE767"/>
    <mergeCell ref="DI782:DI783"/>
    <mergeCell ref="CS796:CS797"/>
    <mergeCell ref="DA796:DA797"/>
    <mergeCell ref="CZ796:CZ797"/>
    <mergeCell ref="DC796:DC797"/>
    <mergeCell ref="CM796:CM797"/>
    <mergeCell ref="CV796:CV797"/>
    <mergeCell ref="CN796:CN797"/>
    <mergeCell ref="CR796:CR797"/>
    <mergeCell ref="DN794:DN795"/>
    <mergeCell ref="DN788:DN789"/>
    <mergeCell ref="CH742:CH743"/>
    <mergeCell ref="DG762:DG763"/>
    <mergeCell ref="DM764:DM765"/>
    <mergeCell ref="CH778:CH779"/>
    <mergeCell ref="CR762:CR763"/>
    <mergeCell ref="CU764:CU765"/>
    <mergeCell ref="CH780:CH781"/>
    <mergeCell ref="CT782:CT783"/>
    <mergeCell ref="CR764:CR765"/>
    <mergeCell ref="CT764:CT765"/>
    <mergeCell ref="CV782:CV783"/>
    <mergeCell ref="DN764:DN765"/>
    <mergeCell ref="DM782:DM783"/>
    <mergeCell ref="CN742:CN743"/>
    <mergeCell ref="CR742:CR743"/>
    <mergeCell ref="CN764:CN765"/>
    <mergeCell ref="DK764:DK765"/>
    <mergeCell ref="CY764:CY765"/>
    <mergeCell ref="CZ764:CZ765"/>
    <mergeCell ref="CT750:CT751"/>
    <mergeCell ref="CH760:CH761"/>
    <mergeCell ref="CH752:CH753"/>
    <mergeCell ref="DD764:DD765"/>
    <mergeCell ref="DC782:DC783"/>
    <mergeCell ref="DE750:DE751"/>
    <mergeCell ref="DN772:DN773"/>
    <mergeCell ref="DJ762:DJ763"/>
    <mergeCell ref="DF750:DF751"/>
    <mergeCell ref="DD742:DD743"/>
    <mergeCell ref="CM742:CM743"/>
    <mergeCell ref="CI742:CI743"/>
    <mergeCell ref="CG760:CG761"/>
    <mergeCell ref="CO766:CO767"/>
    <mergeCell ref="CF780:CF781"/>
    <mergeCell ref="CF766:CF767"/>
    <mergeCell ref="CO782:CO783"/>
    <mergeCell ref="CG772:CG773"/>
    <mergeCell ref="DC678:DC679"/>
    <mergeCell ref="CH754:CH755"/>
    <mergeCell ref="CG720:CG721"/>
    <mergeCell ref="CG694:CG695"/>
    <mergeCell ref="CF734:CF735"/>
    <mergeCell ref="CH704:CH705"/>
    <mergeCell ref="CR698:CR699"/>
    <mergeCell ref="CS698:CS699"/>
    <mergeCell ref="DA678:DA679"/>
    <mergeCell ref="CY698:CY699"/>
    <mergeCell ref="DD698:DD699"/>
    <mergeCell ref="CW698:CW699"/>
    <mergeCell ref="CZ700:CZ701"/>
    <mergeCell ref="DE764:DE765"/>
    <mergeCell ref="DB762:DB763"/>
    <mergeCell ref="CR750:CR751"/>
    <mergeCell ref="DN732:DN733"/>
    <mergeCell ref="DF764:DF765"/>
    <mergeCell ref="CH768:CH769"/>
    <mergeCell ref="CG750:CG751"/>
    <mergeCell ref="DI734:DI735"/>
    <mergeCell ref="DG734:DG735"/>
    <mergeCell ref="DJ678:DJ679"/>
    <mergeCell ref="DI678:DI679"/>
    <mergeCell ref="DK678:DK679"/>
    <mergeCell ref="DL678:DL679"/>
    <mergeCell ref="DM678:DM679"/>
    <mergeCell ref="DN680:DN681"/>
    <mergeCell ref="DF678:DF679"/>
    <mergeCell ref="CP750:CP751"/>
    <mergeCell ref="DG750:DG751"/>
    <mergeCell ref="CO750:CO751"/>
    <mergeCell ref="DD750:DD751"/>
    <mergeCell ref="CQ750:CQ751"/>
    <mergeCell ref="CH744:CH745"/>
    <mergeCell ref="CH746:CH747"/>
    <mergeCell ref="CH738:CH739"/>
    <mergeCell ref="CL718:CL719"/>
    <mergeCell ref="CK734:CK735"/>
    <mergeCell ref="CN718:CN719"/>
    <mergeCell ref="CI734:CI735"/>
    <mergeCell ref="CI718:CI719"/>
    <mergeCell ref="CK718:CK719"/>
    <mergeCell ref="CS718:CS719"/>
    <mergeCell ref="CP718:CP719"/>
    <mergeCell ref="CO718:CO719"/>
    <mergeCell ref="CQ718:CQ719"/>
    <mergeCell ref="CR734:CR735"/>
    <mergeCell ref="CR718:CR719"/>
    <mergeCell ref="CL734:CL735"/>
    <mergeCell ref="DK750:DK751"/>
    <mergeCell ref="DL750:DL751"/>
    <mergeCell ref="DN760:DN761"/>
    <mergeCell ref="DL764:DL765"/>
    <mergeCell ref="DM762:DM763"/>
    <mergeCell ref="DC766:DC767"/>
    <mergeCell ref="CH764:CH765"/>
    <mergeCell ref="CJ782:CJ783"/>
    <mergeCell ref="CW764:CW765"/>
    <mergeCell ref="CK766:CK767"/>
    <mergeCell ref="DI762:DI763"/>
    <mergeCell ref="CO742:CO743"/>
    <mergeCell ref="DN758:DN759"/>
    <mergeCell ref="DN762:DN763"/>
    <mergeCell ref="CN750:CN751"/>
    <mergeCell ref="DI750:DI751"/>
    <mergeCell ref="CT700:CT701"/>
    <mergeCell ref="CS700:CS701"/>
    <mergeCell ref="CM700:CM701"/>
    <mergeCell ref="DB700:DB701"/>
    <mergeCell ref="CV700:CV701"/>
    <mergeCell ref="DB698:DB699"/>
    <mergeCell ref="DD734:DD735"/>
    <mergeCell ref="DM700:DM701"/>
    <mergeCell ref="DK734:DK735"/>
    <mergeCell ref="DK700:DK701"/>
    <mergeCell ref="DL718:DL719"/>
    <mergeCell ref="DA734:DA735"/>
    <mergeCell ref="DN702:DN703"/>
    <mergeCell ref="DA764:DA765"/>
    <mergeCell ref="DC764:DC765"/>
    <mergeCell ref="CQ762:CQ763"/>
    <mergeCell ref="DE762:DE763"/>
    <mergeCell ref="DH762:DH763"/>
    <mergeCell ref="DF762:DF763"/>
    <mergeCell ref="CV686:CV687"/>
    <mergeCell ref="CV678:CV679"/>
    <mergeCell ref="CX764:CX765"/>
    <mergeCell ref="DD718:DD719"/>
    <mergeCell ref="DN710:DN711"/>
    <mergeCell ref="DI718:DI719"/>
    <mergeCell ref="CX700:CX701"/>
    <mergeCell ref="CT686:CT687"/>
    <mergeCell ref="CT678:CT679"/>
    <mergeCell ref="CY686:CY687"/>
    <mergeCell ref="DA686:DA687"/>
    <mergeCell ref="DE686:DE687"/>
    <mergeCell ref="CT718:CT719"/>
    <mergeCell ref="CT698:CT699"/>
    <mergeCell ref="CM718:CM719"/>
    <mergeCell ref="CZ762:CZ763"/>
    <mergeCell ref="DM718:DM719"/>
    <mergeCell ref="DB718:DB719"/>
    <mergeCell ref="CU742:CU743"/>
    <mergeCell ref="DA698:DA699"/>
    <mergeCell ref="CZ678:CZ679"/>
    <mergeCell ref="CU686:CU687"/>
    <mergeCell ref="CY718:CY719"/>
    <mergeCell ref="DJ718:DJ719"/>
    <mergeCell ref="DN714:DN715"/>
    <mergeCell ref="DN756:DN757"/>
    <mergeCell ref="CO764:CO765"/>
    <mergeCell ref="CM750:CM751"/>
    <mergeCell ref="CX718:CX719"/>
    <mergeCell ref="CV718:CV719"/>
    <mergeCell ref="DE718:DE719"/>
    <mergeCell ref="CU734:CU735"/>
    <mergeCell ref="CS734:CS735"/>
    <mergeCell ref="CY678:CY679"/>
    <mergeCell ref="CU698:CU699"/>
    <mergeCell ref="DB686:DB687"/>
    <mergeCell ref="CW686:CW687"/>
    <mergeCell ref="DR700:DR701"/>
    <mergeCell ref="DU698:DU699"/>
    <mergeCell ref="DN728:DN729"/>
    <mergeCell ref="DY700:DY701"/>
    <mergeCell ref="DS700:DS701"/>
    <mergeCell ref="DQ698:DQ699"/>
    <mergeCell ref="CY700:CY701"/>
    <mergeCell ref="DJ698:DJ699"/>
    <mergeCell ref="DH718:DH719"/>
    <mergeCell ref="DL700:DL701"/>
    <mergeCell ref="DK698:DK699"/>
    <mergeCell ref="DO730:DO731"/>
    <mergeCell ref="DO720:DO721"/>
    <mergeCell ref="DN712:DN713"/>
    <mergeCell ref="DN706:DN707"/>
    <mergeCell ref="DN718:DN719"/>
    <mergeCell ref="DN722:DN723"/>
    <mergeCell ref="DN708:DN709"/>
    <mergeCell ref="CZ698:CZ699"/>
    <mergeCell ref="DA700:DA701"/>
    <mergeCell ref="DO680:DO681"/>
    <mergeCell ref="DC686:DC687"/>
    <mergeCell ref="CZ686:CZ687"/>
    <mergeCell ref="CU678:CU679"/>
    <mergeCell ref="DL698:DL699"/>
    <mergeCell ref="DN698:DN699"/>
    <mergeCell ref="DN700:DN701"/>
    <mergeCell ref="DG718:DG719"/>
    <mergeCell ref="DG700:DG701"/>
    <mergeCell ref="DN684:DN685"/>
    <mergeCell ref="DH698:DH699"/>
    <mergeCell ref="DH686:DH687"/>
    <mergeCell ref="DO718:DO719"/>
    <mergeCell ref="DC698:DC699"/>
    <mergeCell ref="DD700:DD701"/>
    <mergeCell ref="DB678:DB679"/>
    <mergeCell ref="CX686:CX687"/>
    <mergeCell ref="DF686:DF687"/>
    <mergeCell ref="DE678:DE679"/>
    <mergeCell ref="CZ718:CZ719"/>
    <mergeCell ref="DA718:DA719"/>
    <mergeCell ref="CW718:CW719"/>
    <mergeCell ref="CU700:CU701"/>
    <mergeCell ref="DD686:DD687"/>
    <mergeCell ref="DO708:DO709"/>
    <mergeCell ref="DH678:DH679"/>
    <mergeCell ref="DG678:DG679"/>
    <mergeCell ref="DC700:DC701"/>
    <mergeCell ref="DL686:DL687"/>
    <mergeCell ref="DP698:DP699"/>
    <mergeCell ref="DT678:DT679"/>
    <mergeCell ref="DS678:DS679"/>
    <mergeCell ref="EC678:EC679"/>
    <mergeCell ref="DJ734:DJ735"/>
    <mergeCell ref="DE734:DE735"/>
    <mergeCell ref="DL734:DL735"/>
    <mergeCell ref="DM734:DM735"/>
    <mergeCell ref="DB734:DB735"/>
    <mergeCell ref="DP706:DP707"/>
    <mergeCell ref="DO732:DO733"/>
    <mergeCell ref="DO700:DO701"/>
    <mergeCell ref="DN716:DN717"/>
    <mergeCell ref="DN682:DN683"/>
    <mergeCell ref="DO686:DO687"/>
    <mergeCell ref="DO714:DO715"/>
    <mergeCell ref="DZ686:DZ687"/>
    <mergeCell ref="DQ686:DQ687"/>
    <mergeCell ref="DP708:DP709"/>
    <mergeCell ref="DP716:DP717"/>
    <mergeCell ref="DK686:DK687"/>
    <mergeCell ref="DD678:DD679"/>
    <mergeCell ref="EF698:EF699"/>
    <mergeCell ref="DS734:DS735"/>
    <mergeCell ref="DF718:DF719"/>
    <mergeCell ref="DF734:DF735"/>
    <mergeCell ref="DQ700:DQ701"/>
    <mergeCell ref="DO684:DO685"/>
    <mergeCell ref="DP688:DP689"/>
    <mergeCell ref="EC686:EC687"/>
    <mergeCell ref="DT686:DT687"/>
    <mergeCell ref="DS698:DS699"/>
    <mergeCell ref="DY686:DY687"/>
    <mergeCell ref="EB686:EB687"/>
    <mergeCell ref="DS686:DS687"/>
    <mergeCell ref="ED698:ED699"/>
    <mergeCell ref="DW734:DW735"/>
    <mergeCell ref="DR686:DR687"/>
    <mergeCell ref="DO692:DO693"/>
    <mergeCell ref="DY698:DY699"/>
    <mergeCell ref="DW698:DW699"/>
    <mergeCell ref="DU700:DU701"/>
    <mergeCell ref="DM686:DM687"/>
    <mergeCell ref="DT718:DT719"/>
    <mergeCell ref="DE700:DE701"/>
    <mergeCell ref="DF698:DF699"/>
    <mergeCell ref="DO728:DO729"/>
    <mergeCell ref="DI686:DI687"/>
    <mergeCell ref="DT700:DT701"/>
    <mergeCell ref="DY734:DY735"/>
    <mergeCell ref="DR718:DR719"/>
    <mergeCell ref="DQ678:DQ679"/>
    <mergeCell ref="DO682:DO683"/>
    <mergeCell ref="DO710:DO711"/>
    <mergeCell ref="DO712:DO713"/>
    <mergeCell ref="DN694:DN695"/>
    <mergeCell ref="DN686:DN687"/>
    <mergeCell ref="DN690:DN691"/>
    <mergeCell ref="DJ700:DJ701"/>
    <mergeCell ref="DF700:DF701"/>
    <mergeCell ref="DM698:DM699"/>
    <mergeCell ref="DO696:DO697"/>
    <mergeCell ref="DN688:DN689"/>
    <mergeCell ref="DC718:DC719"/>
    <mergeCell ref="DO716:DO717"/>
    <mergeCell ref="EJ742:EJ743"/>
    <mergeCell ref="EJ700:EJ701"/>
    <mergeCell ref="DX734:DX735"/>
    <mergeCell ref="EI734:EI735"/>
    <mergeCell ref="ED700:ED701"/>
    <mergeCell ref="EK698:EK699"/>
    <mergeCell ref="ED718:ED719"/>
    <mergeCell ref="EJ718:EJ719"/>
    <mergeCell ref="ED734:ED735"/>
    <mergeCell ref="EF734:EF735"/>
    <mergeCell ref="DW686:DW687"/>
    <mergeCell ref="DZ698:DZ699"/>
    <mergeCell ref="DR698:DR699"/>
    <mergeCell ref="DP696:DP697"/>
    <mergeCell ref="DP694:DP695"/>
    <mergeCell ref="DU686:DU687"/>
    <mergeCell ref="EA698:EA699"/>
    <mergeCell ref="DG686:DG687"/>
    <mergeCell ref="DP712:DP713"/>
    <mergeCell ref="DO734:DO735"/>
    <mergeCell ref="DP714:DP715"/>
    <mergeCell ref="DP702:DP703"/>
    <mergeCell ref="DP704:DP705"/>
    <mergeCell ref="DP720:DP721"/>
    <mergeCell ref="DP732:DP733"/>
    <mergeCell ref="DP730:DP731"/>
    <mergeCell ref="DP734:DP735"/>
    <mergeCell ref="EK686:EK687"/>
    <mergeCell ref="DO736:DO737"/>
    <mergeCell ref="DR734:DR735"/>
    <mergeCell ref="DN734:DN735"/>
    <mergeCell ref="DW700:DW701"/>
    <mergeCell ref="DO726:DO727"/>
    <mergeCell ref="DH700:DH701"/>
    <mergeCell ref="DY742:DY743"/>
    <mergeCell ref="EA734:EA735"/>
    <mergeCell ref="DR742:DR743"/>
    <mergeCell ref="DM742:DM743"/>
    <mergeCell ref="DX686:DX687"/>
    <mergeCell ref="ED686:ED687"/>
    <mergeCell ref="DV698:DV699"/>
    <mergeCell ref="DX700:DX701"/>
    <mergeCell ref="DV718:DV719"/>
    <mergeCell ref="DW718:DW719"/>
    <mergeCell ref="DO706:DO707"/>
    <mergeCell ref="DX698:DX699"/>
    <mergeCell ref="DY718:DY719"/>
    <mergeCell ref="DS718:DS719"/>
    <mergeCell ref="DG698:DG699"/>
    <mergeCell ref="DO702:DO703"/>
    <mergeCell ref="DN720:DN721"/>
    <mergeCell ref="DO690:DO691"/>
    <mergeCell ref="DK718:DK719"/>
    <mergeCell ref="DI700:DI701"/>
    <mergeCell ref="DI698:DI699"/>
    <mergeCell ref="DN730:DN731"/>
    <mergeCell ref="DO722:DO723"/>
    <mergeCell ref="DN696:DN697"/>
    <mergeCell ref="DO688:DO689"/>
    <mergeCell ref="DJ686:DJ687"/>
    <mergeCell ref="DN724:DN725"/>
    <mergeCell ref="DO724:DO725"/>
    <mergeCell ref="DN726:DN727"/>
    <mergeCell ref="DO694:DO695"/>
    <mergeCell ref="EU546:EU547"/>
    <mergeCell ref="EG678:EG679"/>
    <mergeCell ref="EH686:EH687"/>
    <mergeCell ref="EM700:EM701"/>
    <mergeCell ref="DP684:DP685"/>
    <mergeCell ref="ER686:ER687"/>
    <mergeCell ref="EQ686:EQ687"/>
    <mergeCell ref="ET654:ET655"/>
    <mergeCell ref="DP576:DP577"/>
    <mergeCell ref="DQ574:DQ575"/>
    <mergeCell ref="DP566:DP567"/>
    <mergeCell ref="ED574:ED575"/>
    <mergeCell ref="EN610:EN611"/>
    <mergeCell ref="EI700:EI701"/>
    <mergeCell ref="ED634:ED635"/>
    <mergeCell ref="EJ562:EJ563"/>
    <mergeCell ref="DP674:DP675"/>
    <mergeCell ref="EO562:EO563"/>
    <mergeCell ref="EK610:EK611"/>
    <mergeCell ref="ES616:ES617"/>
    <mergeCell ref="ET616:ET617"/>
    <mergeCell ref="ET636:ET637"/>
    <mergeCell ref="ET622:ET623"/>
    <mergeCell ref="ET572:ET573"/>
    <mergeCell ref="ET688:ET689"/>
    <mergeCell ref="ET676:ET677"/>
    <mergeCell ref="EM634:EM635"/>
    <mergeCell ref="ES596:ES597"/>
    <mergeCell ref="EM598:EM599"/>
    <mergeCell ref="ES648:ES649"/>
    <mergeCell ref="ES678:ES679"/>
    <mergeCell ref="EM636:EM637"/>
    <mergeCell ref="EI574:EI575"/>
    <mergeCell ref="EL678:EL679"/>
    <mergeCell ref="ES580:ES581"/>
    <mergeCell ref="ET608:ET609"/>
    <mergeCell ref="ET578:ET579"/>
    <mergeCell ref="ET604:ET605"/>
    <mergeCell ref="EP678:EP679"/>
    <mergeCell ref="EG562:EG563"/>
    <mergeCell ref="EP622:EP623"/>
    <mergeCell ref="EB622:EB623"/>
    <mergeCell ref="EI634:EI635"/>
    <mergeCell ref="ED636:ED637"/>
    <mergeCell ref="ET618:ET619"/>
    <mergeCell ref="ET596:ET597"/>
    <mergeCell ref="ET566:ET567"/>
    <mergeCell ref="ET668:ET669"/>
    <mergeCell ref="ER634:ER635"/>
    <mergeCell ref="EP670:EP671"/>
    <mergeCell ref="EQ670:EQ671"/>
    <mergeCell ref="ET576:ET577"/>
    <mergeCell ref="ET628:ET629"/>
    <mergeCell ref="ES572:ES573"/>
    <mergeCell ref="DP682:DP683"/>
    <mergeCell ref="EO698:EO699"/>
    <mergeCell ref="EN700:EN701"/>
    <mergeCell ref="ES694:ES695"/>
    <mergeCell ref="DP700:DP701"/>
    <mergeCell ref="DP690:DP691"/>
    <mergeCell ref="DP692:DP693"/>
    <mergeCell ref="DP680:DP681"/>
    <mergeCell ref="ED678:ED679"/>
    <mergeCell ref="DX678:DX679"/>
    <mergeCell ref="DU574:DU575"/>
    <mergeCell ref="EU576:EU577"/>
    <mergeCell ref="ET610:ET611"/>
    <mergeCell ref="EQ550:EQ551"/>
    <mergeCell ref="ES552:ES553"/>
    <mergeCell ref="ET546:ET547"/>
    <mergeCell ref="EU548:EU549"/>
    <mergeCell ref="ET560:ET561"/>
    <mergeCell ref="EP550:EP551"/>
    <mergeCell ref="ET620:ET621"/>
    <mergeCell ref="EU552:EU553"/>
    <mergeCell ref="EU556:EU557"/>
    <mergeCell ref="ES556:ES557"/>
    <mergeCell ref="ES550:ES551"/>
    <mergeCell ref="ES546:ES547"/>
    <mergeCell ref="ER562:ER563"/>
    <mergeCell ref="EK678:EK679"/>
    <mergeCell ref="EJ622:EJ623"/>
    <mergeCell ref="EI610:EI611"/>
    <mergeCell ref="ET574:ET575"/>
    <mergeCell ref="EU604:EU605"/>
    <mergeCell ref="EK550:EK551"/>
    <mergeCell ref="EL574:EL575"/>
    <mergeCell ref="EQ574:EQ575"/>
    <mergeCell ref="EM574:EM575"/>
    <mergeCell ref="EM550:EM551"/>
    <mergeCell ref="EU630:EU631"/>
    <mergeCell ref="ET568:ET569"/>
    <mergeCell ref="ET570:ET571"/>
    <mergeCell ref="ET550:ET551"/>
    <mergeCell ref="EU562:EU563"/>
    <mergeCell ref="EP634:EP635"/>
    <mergeCell ref="ET666:ET667"/>
    <mergeCell ref="ET642:ET643"/>
    <mergeCell ref="ET652:ET653"/>
    <mergeCell ref="ET644:ET645"/>
    <mergeCell ref="ES618:ES619"/>
    <mergeCell ref="EP610:EP611"/>
    <mergeCell ref="ES558:ES559"/>
    <mergeCell ref="EU584:EU585"/>
    <mergeCell ref="ES588:ES589"/>
    <mergeCell ref="EO574:EO575"/>
    <mergeCell ref="ES566:ES567"/>
    <mergeCell ref="ET580:ET581"/>
    <mergeCell ref="EM654:EM655"/>
    <mergeCell ref="EO654:EO655"/>
    <mergeCell ref="EU612:EU613"/>
    <mergeCell ref="ET648:ET649"/>
    <mergeCell ref="EL562:EL563"/>
    <mergeCell ref="ET672:ET673"/>
    <mergeCell ref="ES676:ES677"/>
    <mergeCell ref="ES674:ES675"/>
    <mergeCell ref="ET646:ET647"/>
    <mergeCell ref="ES640:ES641"/>
    <mergeCell ref="ET640:ET641"/>
    <mergeCell ref="ET670:ET671"/>
    <mergeCell ref="EI678:EI679"/>
    <mergeCell ref="ES598:ES599"/>
    <mergeCell ref="ES658:ES659"/>
    <mergeCell ref="ES600:ES601"/>
    <mergeCell ref="EL622:EL623"/>
    <mergeCell ref="EN634:EN635"/>
    <mergeCell ref="EL636:EL637"/>
    <mergeCell ref="EN586:EN587"/>
    <mergeCell ref="EU566:EU567"/>
    <mergeCell ref="ES466:ES467"/>
    <mergeCell ref="FA502:FA503"/>
    <mergeCell ref="ES542:ES543"/>
    <mergeCell ref="ET600:ET601"/>
    <mergeCell ref="EU588:EU589"/>
    <mergeCell ref="EP636:EP637"/>
    <mergeCell ref="ES668:ES669"/>
    <mergeCell ref="ES560:ES561"/>
    <mergeCell ref="ES624:ES625"/>
    <mergeCell ref="EP574:EP575"/>
    <mergeCell ref="EU684:EU685"/>
    <mergeCell ref="ET674:ET675"/>
    <mergeCell ref="ER610:ER611"/>
    <mergeCell ref="ES682:ES683"/>
    <mergeCell ref="EU638:EU639"/>
    <mergeCell ref="EU640:EU641"/>
    <mergeCell ref="EU682:EU683"/>
    <mergeCell ref="EP598:EP599"/>
    <mergeCell ref="ES582:ES583"/>
    <mergeCell ref="ES604:ES605"/>
    <mergeCell ref="ET582:ET583"/>
    <mergeCell ref="ET680:ET681"/>
    <mergeCell ref="ET662:ET663"/>
    <mergeCell ref="ET664:ET665"/>
    <mergeCell ref="ES638:ES639"/>
    <mergeCell ref="EU670:EU671"/>
    <mergeCell ref="ET586:ET587"/>
    <mergeCell ref="ET660:ET661"/>
    <mergeCell ref="ES602:ES603"/>
    <mergeCell ref="ET626:ET627"/>
    <mergeCell ref="ET592:ET593"/>
    <mergeCell ref="ET632:ET633"/>
    <mergeCell ref="EQ634:EQ635"/>
    <mergeCell ref="EU666:EU667"/>
    <mergeCell ref="EP654:EP655"/>
    <mergeCell ref="ES586:ES587"/>
    <mergeCell ref="ET594:ET595"/>
    <mergeCell ref="EQ586:EQ587"/>
    <mergeCell ref="ES672:ES673"/>
    <mergeCell ref="ES642:ES643"/>
    <mergeCell ref="EU626:EU627"/>
    <mergeCell ref="EU648:EU649"/>
    <mergeCell ref="EQ622:EQ623"/>
    <mergeCell ref="ES664:ES665"/>
    <mergeCell ref="ES660:ES661"/>
    <mergeCell ref="ES666:ES667"/>
    <mergeCell ref="ES670:ES671"/>
    <mergeCell ref="ER636:ER637"/>
    <mergeCell ref="EU614:EU615"/>
    <mergeCell ref="ES614:ES615"/>
    <mergeCell ref="ES632:ES633"/>
    <mergeCell ref="ES578:ES579"/>
    <mergeCell ref="ES626:ES627"/>
    <mergeCell ref="ES644:ES645"/>
    <mergeCell ref="EU680:EU681"/>
    <mergeCell ref="EU592:EU593"/>
    <mergeCell ref="ES652:ES653"/>
    <mergeCell ref="EU602:EU603"/>
    <mergeCell ref="EU600:EU601"/>
    <mergeCell ref="ES584:ES585"/>
    <mergeCell ref="ES680:ES681"/>
    <mergeCell ref="EU580:EU581"/>
    <mergeCell ref="EP586:EP587"/>
    <mergeCell ref="ER574:ER575"/>
    <mergeCell ref="ES480:ES481"/>
    <mergeCell ref="EV440:EV441"/>
    <mergeCell ref="EW452:EW453"/>
    <mergeCell ref="ET438:ET439"/>
    <mergeCell ref="ES436:ES437"/>
    <mergeCell ref="EU348:EU349"/>
    <mergeCell ref="EU350:EU351"/>
    <mergeCell ref="EX490:EX491"/>
    <mergeCell ref="FD490:FD491"/>
    <mergeCell ref="ET498:ET499"/>
    <mergeCell ref="ES378:ES379"/>
    <mergeCell ref="EU412:EU413"/>
    <mergeCell ref="EQ502:EQ503"/>
    <mergeCell ref="ES502:ES503"/>
    <mergeCell ref="EP502:EP503"/>
    <mergeCell ref="EZ502:EZ503"/>
    <mergeCell ref="EZ488:EZ489"/>
    <mergeCell ref="EZ490:EZ491"/>
    <mergeCell ref="EQ538:EQ539"/>
    <mergeCell ref="ET538:ET539"/>
    <mergeCell ref="ER526:ER527"/>
    <mergeCell ref="EQ526:EQ527"/>
    <mergeCell ref="EP526:EP527"/>
    <mergeCell ref="FC538:FC539"/>
    <mergeCell ref="ET492:ET493"/>
    <mergeCell ref="ET518:ET519"/>
    <mergeCell ref="EW538:EW539"/>
    <mergeCell ref="EU518:EU519"/>
    <mergeCell ref="EW514:EW515"/>
    <mergeCell ref="EN344:EN345"/>
    <mergeCell ref="ER502:ER503"/>
    <mergeCell ref="FA538:FA539"/>
    <mergeCell ref="EN526:EN527"/>
    <mergeCell ref="FB476:FB477"/>
    <mergeCell ref="EU476:EU477"/>
    <mergeCell ref="EO488:EO489"/>
    <mergeCell ref="ET512:ET513"/>
    <mergeCell ref="EY514:EY515"/>
    <mergeCell ref="FA514:FA515"/>
    <mergeCell ref="ES522:ES523"/>
    <mergeCell ref="ES512:ES513"/>
    <mergeCell ref="EU520:EU521"/>
    <mergeCell ref="EU346:EU347"/>
    <mergeCell ref="FC344:FC345"/>
    <mergeCell ref="ET480:ET481"/>
    <mergeCell ref="ET478:ET479"/>
    <mergeCell ref="EU424:EU425"/>
    <mergeCell ref="ES452:ES453"/>
    <mergeCell ref="ER452:ER453"/>
    <mergeCell ref="EP428:EP429"/>
    <mergeCell ref="EQ464:EQ465"/>
    <mergeCell ref="ER464:ER465"/>
    <mergeCell ref="EO490:EO491"/>
    <mergeCell ref="EQ356:EQ357"/>
    <mergeCell ref="EP344:EP345"/>
    <mergeCell ref="EU420:EU421"/>
    <mergeCell ref="FA368:FA369"/>
    <mergeCell ref="ET376:ET377"/>
    <mergeCell ref="FA380:FA381"/>
    <mergeCell ref="ER476:ER477"/>
    <mergeCell ref="ES534:ES535"/>
    <mergeCell ref="EX404:EX405"/>
    <mergeCell ref="EU440:EU441"/>
    <mergeCell ref="EN428:EN429"/>
    <mergeCell ref="FD488:FD489"/>
    <mergeCell ref="FC488:FC489"/>
    <mergeCell ref="EX476:EX477"/>
    <mergeCell ref="EU472:EU473"/>
    <mergeCell ref="EU460:EU461"/>
    <mergeCell ref="EU482:EU483"/>
    <mergeCell ref="FD380:FD381"/>
    <mergeCell ref="FF464:FF465"/>
    <mergeCell ref="EW416:EW417"/>
    <mergeCell ref="EU396:EU397"/>
    <mergeCell ref="FI368:FI369"/>
    <mergeCell ref="FK488:FK489"/>
    <mergeCell ref="FB502:FB503"/>
    <mergeCell ref="EU338:EU339"/>
    <mergeCell ref="EU336:EU337"/>
    <mergeCell ref="EU528:EU529"/>
    <mergeCell ref="ET514:ET515"/>
    <mergeCell ref="FC502:FC503"/>
    <mergeCell ref="ET500:ET501"/>
    <mergeCell ref="ES490:ES491"/>
    <mergeCell ref="ET496:ET497"/>
    <mergeCell ref="ET494:ET495"/>
    <mergeCell ref="EU370:EU371"/>
    <mergeCell ref="ES382:ES383"/>
    <mergeCell ref="FE490:FE491"/>
    <mergeCell ref="EW490:EW491"/>
    <mergeCell ref="FB488:FB489"/>
    <mergeCell ref="ET484:ET485"/>
    <mergeCell ref="ET486:ET487"/>
    <mergeCell ref="ES486:ES487"/>
    <mergeCell ref="ET374:ET375"/>
    <mergeCell ref="ET372:ET373"/>
    <mergeCell ref="FE356:FE357"/>
    <mergeCell ref="ES516:ES517"/>
    <mergeCell ref="EU526:EU527"/>
    <mergeCell ref="ET524:ET525"/>
    <mergeCell ref="ET516:ET517"/>
    <mergeCell ref="ET528:ET529"/>
    <mergeCell ref="ET352:ET353"/>
    <mergeCell ref="ES348:ES349"/>
    <mergeCell ref="FF514:FF515"/>
    <mergeCell ref="FC514:FC515"/>
    <mergeCell ref="ES392:ES393"/>
    <mergeCell ref="ET346:ET347"/>
    <mergeCell ref="FE380:FE381"/>
    <mergeCell ref="EU422:EU423"/>
    <mergeCell ref="ES446:ES447"/>
    <mergeCell ref="FD404:FD405"/>
    <mergeCell ref="EY452:EY453"/>
    <mergeCell ref="FA526:FA527"/>
    <mergeCell ref="EX526:EX527"/>
    <mergeCell ref="FE344:FE345"/>
    <mergeCell ref="ET432:ET433"/>
    <mergeCell ref="ET490:ET491"/>
    <mergeCell ref="EU410:EU411"/>
    <mergeCell ref="EV356:EV357"/>
    <mergeCell ref="ES488:ES489"/>
    <mergeCell ref="FB428:FB429"/>
    <mergeCell ref="EV502:EV503"/>
    <mergeCell ref="FA490:FA491"/>
    <mergeCell ref="EV526:EV527"/>
    <mergeCell ref="ES410:ES411"/>
    <mergeCell ref="ET414:ET415"/>
    <mergeCell ref="EU490:EU491"/>
    <mergeCell ref="FC476:FC477"/>
    <mergeCell ref="EX440:EX441"/>
    <mergeCell ref="FH452:FH453"/>
    <mergeCell ref="FF452:FF453"/>
    <mergeCell ref="EU484:EU485"/>
    <mergeCell ref="FF380:FF381"/>
    <mergeCell ref="FM356:FM357"/>
    <mergeCell ref="FJ356:FJ357"/>
    <mergeCell ref="FI356:FI357"/>
    <mergeCell ref="FH356:FH357"/>
    <mergeCell ref="FA416:FA417"/>
    <mergeCell ref="FA428:FA429"/>
    <mergeCell ref="FD428:FD429"/>
    <mergeCell ref="FD356:FD357"/>
    <mergeCell ref="FG476:FG477"/>
    <mergeCell ref="FG332:FG333"/>
    <mergeCell ref="FR304:FR305"/>
    <mergeCell ref="EU324:EU325"/>
    <mergeCell ref="FW392:FW393"/>
    <mergeCell ref="EU384:EU385"/>
    <mergeCell ref="EZ380:EZ381"/>
    <mergeCell ref="FI428:FI429"/>
    <mergeCell ref="FF428:FF429"/>
    <mergeCell ref="EU450:EU451"/>
    <mergeCell ref="FB416:FB417"/>
    <mergeCell ref="FL404:FL405"/>
    <mergeCell ref="EU446:EU447"/>
    <mergeCell ref="FJ392:FJ393"/>
    <mergeCell ref="EU372:EU373"/>
    <mergeCell ref="EU378:EU379"/>
    <mergeCell ref="EU434:EU435"/>
    <mergeCell ref="EU414:EU415"/>
    <mergeCell ref="FJ428:FJ429"/>
    <mergeCell ref="FA476:FA477"/>
    <mergeCell ref="EX392:EX393"/>
    <mergeCell ref="FP416:FP417"/>
    <mergeCell ref="FK476:FK477"/>
    <mergeCell ref="FV440:FV441"/>
    <mergeCell ref="EU332:EU333"/>
    <mergeCell ref="EU340:EU341"/>
    <mergeCell ref="FC332:FC333"/>
    <mergeCell ref="EU354:EU355"/>
    <mergeCell ref="FG356:FG357"/>
    <mergeCell ref="FD368:FD369"/>
    <mergeCell ref="EY440:EY441"/>
    <mergeCell ref="FG320:FG321"/>
    <mergeCell ref="FE320:FE321"/>
    <mergeCell ref="FU416:FU417"/>
    <mergeCell ref="EU436:EU437"/>
    <mergeCell ref="FE428:FE429"/>
    <mergeCell ref="FC404:FC405"/>
    <mergeCell ref="FK452:FK453"/>
    <mergeCell ref="FC416:FC417"/>
    <mergeCell ref="FJ344:FJ345"/>
    <mergeCell ref="FG344:FG345"/>
    <mergeCell ref="FH344:FH345"/>
    <mergeCell ref="EU342:EU343"/>
    <mergeCell ref="EY344:EY345"/>
    <mergeCell ref="FB344:FB345"/>
    <mergeCell ref="EX344:EX345"/>
    <mergeCell ref="FI304:FI305"/>
    <mergeCell ref="FL308:FL309"/>
    <mergeCell ref="FQ306:FQ307"/>
    <mergeCell ref="FG452:FG453"/>
    <mergeCell ref="ET466:ET467"/>
    <mergeCell ref="EU334:EU335"/>
    <mergeCell ref="ES338:ES339"/>
    <mergeCell ref="ES336:ES337"/>
    <mergeCell ref="EP320:EP321"/>
    <mergeCell ref="EQ332:EQ333"/>
    <mergeCell ref="EU322:EU323"/>
    <mergeCell ref="ES484:ES485"/>
    <mergeCell ref="ET436:ET437"/>
    <mergeCell ref="ET444:ET445"/>
    <mergeCell ref="ET448:ET449"/>
    <mergeCell ref="ES358:ES359"/>
    <mergeCell ref="EV392:EV393"/>
    <mergeCell ref="ET440:ET441"/>
    <mergeCell ref="ET426:ET427"/>
    <mergeCell ref="ET424:ET425"/>
    <mergeCell ref="EN380:EN381"/>
    <mergeCell ref="EP380:EP381"/>
    <mergeCell ref="EO440:EO441"/>
    <mergeCell ref="EN440:EN441"/>
    <mergeCell ref="ES360:ES361"/>
    <mergeCell ref="EU360:EU361"/>
    <mergeCell ref="FA356:FA357"/>
    <mergeCell ref="FK356:FK357"/>
    <mergeCell ref="FC356:FC357"/>
    <mergeCell ref="ET338:ET339"/>
    <mergeCell ref="EP356:EP357"/>
    <mergeCell ref="ET336:ET337"/>
    <mergeCell ref="FA440:FA441"/>
    <mergeCell ref="ET450:ET451"/>
    <mergeCell ref="FW308:FW309"/>
    <mergeCell ref="FN304:FN305"/>
    <mergeCell ref="FO306:FO307"/>
    <mergeCell ref="FP306:FP307"/>
    <mergeCell ref="EX304:EX305"/>
    <mergeCell ref="EW304:EW305"/>
    <mergeCell ref="EW306:EW307"/>
    <mergeCell ref="FK304:FK305"/>
    <mergeCell ref="EU306:EU307"/>
    <mergeCell ref="EZ306:EZ307"/>
    <mergeCell ref="EV306:EV307"/>
    <mergeCell ref="FU306:FU307"/>
    <mergeCell ref="FT308:FT309"/>
    <mergeCell ref="FO404:FO405"/>
    <mergeCell ref="FH416:FH417"/>
    <mergeCell ref="FM344:FM345"/>
    <mergeCell ref="FM332:FM333"/>
    <mergeCell ref="FH332:FH333"/>
    <mergeCell ref="FC464:FC465"/>
    <mergeCell ref="FC440:FC441"/>
    <mergeCell ref="FE332:FE333"/>
    <mergeCell ref="EN452:EN453"/>
    <mergeCell ref="FB320:FB321"/>
    <mergeCell ref="EU314:EU315"/>
    <mergeCell ref="EZ308:EZ309"/>
    <mergeCell ref="FF308:FF309"/>
    <mergeCell ref="EW308:EW309"/>
    <mergeCell ref="EU308:EU309"/>
    <mergeCell ref="FI308:FI309"/>
    <mergeCell ref="EO392:EO393"/>
    <mergeCell ref="EW476:EW477"/>
    <mergeCell ref="EW464:EW465"/>
    <mergeCell ref="FI440:FI441"/>
    <mergeCell ref="FK440:FK441"/>
    <mergeCell ref="FD308:FD309"/>
    <mergeCell ref="FS306:FS307"/>
    <mergeCell ref="FA308:FA309"/>
    <mergeCell ref="EX308:EX309"/>
    <mergeCell ref="FJ304:FJ305"/>
    <mergeCell ref="FI306:FI307"/>
    <mergeCell ref="FI320:FI321"/>
    <mergeCell ref="FG308:FG309"/>
    <mergeCell ref="FH306:FH307"/>
    <mergeCell ref="FG304:FG305"/>
    <mergeCell ref="FB306:FB307"/>
    <mergeCell ref="EZ304:EZ305"/>
    <mergeCell ref="EU316:EU317"/>
    <mergeCell ref="EV320:EV321"/>
    <mergeCell ref="EU320:EU321"/>
    <mergeCell ref="FK308:FK309"/>
    <mergeCell ref="EY306:EY307"/>
    <mergeCell ref="FG306:FG307"/>
    <mergeCell ref="FA320:FA321"/>
    <mergeCell ref="FC320:FC321"/>
    <mergeCell ref="FH320:FH321"/>
    <mergeCell ref="ET428:ET429"/>
    <mergeCell ref="ET410:ET411"/>
    <mergeCell ref="ES408:ES409"/>
    <mergeCell ref="FS332:FS333"/>
    <mergeCell ref="FP344:FP345"/>
    <mergeCell ref="FW440:FW441"/>
    <mergeCell ref="FH440:FH441"/>
    <mergeCell ref="FJ416:FJ417"/>
    <mergeCell ref="FG404:FG405"/>
    <mergeCell ref="FF416:FF417"/>
    <mergeCell ref="EY404:EY405"/>
    <mergeCell ref="EW440:EW441"/>
    <mergeCell ref="FG416:FG417"/>
    <mergeCell ref="ET360:ET361"/>
    <mergeCell ref="ET368:ET369"/>
    <mergeCell ref="ES430:ES431"/>
    <mergeCell ref="ES354:ES355"/>
    <mergeCell ref="ES344:ES345"/>
    <mergeCell ref="ES342:ES343"/>
    <mergeCell ref="FQ308:FQ309"/>
    <mergeCell ref="FE304:FE305"/>
    <mergeCell ref="FB304:FB305"/>
    <mergeCell ref="EU430:EU431"/>
    <mergeCell ref="EU404:EU405"/>
    <mergeCell ref="EY416:EY417"/>
    <mergeCell ref="EU400:EU401"/>
    <mergeCell ref="ES306:ES307"/>
    <mergeCell ref="FP320:FP321"/>
    <mergeCell ref="FA306:FA307"/>
    <mergeCell ref="FB308:FB309"/>
    <mergeCell ref="FC308:FC309"/>
    <mergeCell ref="FJ320:FJ321"/>
    <mergeCell ref="EY304:EY305"/>
    <mergeCell ref="FE308:FE309"/>
    <mergeCell ref="FJ308:FJ309"/>
    <mergeCell ref="FF320:FF321"/>
    <mergeCell ref="FM428:FM429"/>
    <mergeCell ref="FM404:FM405"/>
    <mergeCell ref="FB404:FB405"/>
    <mergeCell ref="EU426:EU427"/>
    <mergeCell ref="EZ440:EZ441"/>
    <mergeCell ref="FW428:FW429"/>
    <mergeCell ref="FZ304:FZ305"/>
    <mergeCell ref="FV304:FV305"/>
    <mergeCell ref="FS304:FS305"/>
    <mergeCell ref="FV308:FV309"/>
    <mergeCell ref="FR306:FR307"/>
    <mergeCell ref="FX304:FX305"/>
    <mergeCell ref="EX306:EX307"/>
    <mergeCell ref="FF304:FF305"/>
    <mergeCell ref="FN320:FN321"/>
    <mergeCell ref="FO320:FO321"/>
    <mergeCell ref="EU312:EU313"/>
    <mergeCell ref="FN308:FN309"/>
    <mergeCell ref="FL304:FL305"/>
    <mergeCell ref="FN306:FN307"/>
    <mergeCell ref="FP304:FP305"/>
    <mergeCell ref="FP308:FP309"/>
    <mergeCell ref="FX306:FX307"/>
    <mergeCell ref="ES388:ES389"/>
    <mergeCell ref="GB316:GB317"/>
    <mergeCell ref="GB312:GB313"/>
    <mergeCell ref="FO284:FO285"/>
    <mergeCell ref="GB306:GB307"/>
    <mergeCell ref="FU294:FU295"/>
    <mergeCell ref="FT306:FT307"/>
    <mergeCell ref="GA316:GA317"/>
    <mergeCell ref="GA314:GA315"/>
    <mergeCell ref="FH368:FH369"/>
    <mergeCell ref="EU358:EU359"/>
    <mergeCell ref="GA374:GA375"/>
    <mergeCell ref="GB378:GB379"/>
    <mergeCell ref="FP380:FP381"/>
    <mergeCell ref="GB356:GB357"/>
    <mergeCell ref="ET364:ET365"/>
    <mergeCell ref="EY356:EY357"/>
    <mergeCell ref="EU356:EU357"/>
    <mergeCell ref="ET362:ET363"/>
    <mergeCell ref="GB330:GB331"/>
    <mergeCell ref="GB384:GB385"/>
    <mergeCell ref="GB374:GB375"/>
    <mergeCell ref="GB386:GB387"/>
    <mergeCell ref="FM320:FM321"/>
    <mergeCell ref="FL320:FL321"/>
    <mergeCell ref="FL356:FL357"/>
    <mergeCell ref="FV356:FV357"/>
    <mergeCell ref="FS356:FS357"/>
    <mergeCell ref="FX320:FX321"/>
    <mergeCell ref="GA334:GA335"/>
    <mergeCell ref="FT380:FT381"/>
    <mergeCell ref="GB380:GB381"/>
    <mergeCell ref="ET348:ET349"/>
    <mergeCell ref="ET340:ET341"/>
    <mergeCell ref="ES332:ES333"/>
    <mergeCell ref="FJ380:FJ381"/>
    <mergeCell ref="GA296:GA297"/>
    <mergeCell ref="EU386:EU387"/>
    <mergeCell ref="FH380:FH381"/>
    <mergeCell ref="FP368:FP369"/>
    <mergeCell ref="GA356:GA357"/>
    <mergeCell ref="GB336:GB337"/>
    <mergeCell ref="GB338:GB339"/>
    <mergeCell ref="ET332:ET333"/>
    <mergeCell ref="EX332:EX333"/>
    <mergeCell ref="EZ344:EZ345"/>
    <mergeCell ref="FO368:FO369"/>
    <mergeCell ref="FP274:FP275"/>
    <mergeCell ref="FN274:FN275"/>
    <mergeCell ref="FE306:FE307"/>
    <mergeCell ref="GA298:GA299"/>
    <mergeCell ref="GB296:GB297"/>
    <mergeCell ref="FV294:FV295"/>
    <mergeCell ref="FO304:FO305"/>
    <mergeCell ref="GA304:GA305"/>
    <mergeCell ref="GA302:GA303"/>
    <mergeCell ref="GB300:GB301"/>
    <mergeCell ref="GC298:GC299"/>
    <mergeCell ref="FT284:FT285"/>
    <mergeCell ref="FJ294:FJ295"/>
    <mergeCell ref="FN294:FN295"/>
    <mergeCell ref="FY294:FY295"/>
    <mergeCell ref="FH308:FH309"/>
    <mergeCell ref="FR308:FR309"/>
    <mergeCell ref="FS308:FS309"/>
    <mergeCell ref="FY306:FY307"/>
    <mergeCell ref="FO274:FO275"/>
    <mergeCell ref="FR284:FR285"/>
    <mergeCell ref="GC288:GC289"/>
    <mergeCell ref="GB298:GB299"/>
    <mergeCell ref="FV306:FV307"/>
    <mergeCell ref="FK284:FK285"/>
    <mergeCell ref="FU308:FU309"/>
    <mergeCell ref="FO308:FO309"/>
    <mergeCell ref="FW306:FW307"/>
    <mergeCell ref="GC310:GC311"/>
    <mergeCell ref="FH284:FH285"/>
    <mergeCell ref="FH274:FH275"/>
    <mergeCell ref="FI284:FI285"/>
    <mergeCell ref="FS284:FS285"/>
    <mergeCell ref="GA286:GA287"/>
    <mergeCell ref="FU304:FU305"/>
    <mergeCell ref="FQ294:FQ295"/>
    <mergeCell ref="GB304:GB305"/>
    <mergeCell ref="GC304:GC305"/>
    <mergeCell ref="GA306:GA307"/>
    <mergeCell ref="FS294:FS295"/>
    <mergeCell ref="FT304:FT305"/>
    <mergeCell ref="FY304:FY305"/>
    <mergeCell ref="FT294:FT295"/>
    <mergeCell ref="FO294:FO295"/>
    <mergeCell ref="FM308:FM309"/>
    <mergeCell ref="FM306:FM307"/>
    <mergeCell ref="FX294:FX295"/>
    <mergeCell ref="FJ306:FJ307"/>
    <mergeCell ref="FQ304:FQ305"/>
    <mergeCell ref="FM304:FM305"/>
    <mergeCell ref="FK306:FK307"/>
    <mergeCell ref="FL306:FL307"/>
    <mergeCell ref="FZ306:FZ307"/>
    <mergeCell ref="FZ308:FZ309"/>
    <mergeCell ref="FW304:FW305"/>
    <mergeCell ref="GB302:GB303"/>
    <mergeCell ref="FZ294:FZ295"/>
    <mergeCell ref="FH304:FH305"/>
    <mergeCell ref="FX284:FX285"/>
    <mergeCell ref="FP284:FP285"/>
    <mergeCell ref="FQ284:FQ285"/>
    <mergeCell ref="FU284:FU285"/>
    <mergeCell ref="FM294:FM295"/>
    <mergeCell ref="FY308:FY309"/>
    <mergeCell ref="HH294:HH295"/>
    <mergeCell ref="HH290:HH291"/>
    <mergeCell ref="GX294:GX295"/>
    <mergeCell ref="GA300:GA301"/>
    <mergeCell ref="GQ274:GQ275"/>
    <mergeCell ref="GC286:GC287"/>
    <mergeCell ref="GB284:GB285"/>
    <mergeCell ref="GA288:GA289"/>
    <mergeCell ref="GQ294:GQ295"/>
    <mergeCell ref="GB288:GB289"/>
    <mergeCell ref="GA284:GA285"/>
    <mergeCell ref="GX284:GX285"/>
    <mergeCell ref="GA274:GA275"/>
    <mergeCell ref="HI292:HI293"/>
    <mergeCell ref="HG284:HG285"/>
    <mergeCell ref="HI276:HI277"/>
    <mergeCell ref="HI290:HI291"/>
    <mergeCell ref="GL294:GL295"/>
    <mergeCell ref="GC282:GC283"/>
    <mergeCell ref="GV284:GV285"/>
    <mergeCell ref="GV274:GV275"/>
    <mergeCell ref="GW274:GW275"/>
    <mergeCell ref="GD284:GD285"/>
    <mergeCell ref="GC284:GC285"/>
    <mergeCell ref="GY294:GY295"/>
    <mergeCell ref="GB286:GB287"/>
    <mergeCell ref="GT284:GT285"/>
    <mergeCell ref="GS284:GS285"/>
    <mergeCell ref="GB282:GB283"/>
    <mergeCell ref="GB294:GB295"/>
    <mergeCell ref="GC278:GC279"/>
    <mergeCell ref="GA290:GA291"/>
    <mergeCell ref="GB290:GB291"/>
    <mergeCell ref="GO294:GO295"/>
    <mergeCell ref="GN284:GN285"/>
    <mergeCell ref="HC294:HC295"/>
    <mergeCell ref="HC274:HC275"/>
    <mergeCell ref="HE274:HE275"/>
    <mergeCell ref="HF274:HF275"/>
    <mergeCell ref="GA294:GA295"/>
    <mergeCell ref="GD294:GD295"/>
    <mergeCell ref="GC292:GC293"/>
    <mergeCell ref="GC296:GC297"/>
    <mergeCell ref="HI288:HI289"/>
    <mergeCell ref="HB284:HB285"/>
    <mergeCell ref="HA274:HA275"/>
    <mergeCell ref="HB274:HB275"/>
    <mergeCell ref="FZ262:FZ263"/>
    <mergeCell ref="GB264:GB265"/>
    <mergeCell ref="GC274:GC275"/>
    <mergeCell ref="GN274:GN275"/>
    <mergeCell ref="GO274:GO275"/>
    <mergeCell ref="FZ274:FZ275"/>
    <mergeCell ref="GE272:GE273"/>
    <mergeCell ref="GS294:GS295"/>
    <mergeCell ref="GB262:GB263"/>
    <mergeCell ref="GR274:GR275"/>
    <mergeCell ref="GM294:GM295"/>
    <mergeCell ref="GJ294:GJ295"/>
    <mergeCell ref="GB274:GB275"/>
    <mergeCell ref="GB280:GB281"/>
    <mergeCell ref="GJ274:GJ275"/>
    <mergeCell ref="GC294:GC295"/>
    <mergeCell ref="GA292:GA293"/>
    <mergeCell ref="GF294:GF295"/>
    <mergeCell ref="GI294:GI295"/>
    <mergeCell ref="GK284:GK285"/>
    <mergeCell ref="GH294:GH295"/>
    <mergeCell ref="GL284:GL285"/>
    <mergeCell ref="GF262:GF263"/>
    <mergeCell ref="GL262:GL263"/>
    <mergeCell ref="GA266:GA267"/>
    <mergeCell ref="GG284:GG285"/>
    <mergeCell ref="GC280:GC281"/>
    <mergeCell ref="GD274:GD275"/>
    <mergeCell ref="GG274:GG275"/>
    <mergeCell ref="GA264:GA265"/>
    <mergeCell ref="GQ262:GQ263"/>
    <mergeCell ref="GA262:GA263"/>
    <mergeCell ref="GO284:GO285"/>
    <mergeCell ref="GE274:GE275"/>
    <mergeCell ref="FZ284:FZ285"/>
    <mergeCell ref="GF284:GF285"/>
    <mergeCell ref="GP294:GP295"/>
    <mergeCell ref="GE262:GE263"/>
    <mergeCell ref="GB276:GB277"/>
    <mergeCell ref="GB292:GB293"/>
    <mergeCell ref="GN262:GN263"/>
    <mergeCell ref="GI262:GI263"/>
    <mergeCell ref="FZ272:FZ273"/>
    <mergeCell ref="GB270:GB271"/>
    <mergeCell ref="GB272:GB273"/>
    <mergeCell ref="GC290:GC291"/>
    <mergeCell ref="GA282:GA283"/>
    <mergeCell ref="GC276:GC277"/>
    <mergeCell ref="GA278:GA279"/>
    <mergeCell ref="GA276:GA277"/>
    <mergeCell ref="GC264:GC265"/>
    <mergeCell ref="GB278:GB279"/>
    <mergeCell ref="GK294:GK295"/>
    <mergeCell ref="GG294:GG295"/>
    <mergeCell ref="GM284:GM285"/>
    <mergeCell ref="GB266:GB267"/>
    <mergeCell ref="GB268:GB269"/>
    <mergeCell ref="GG272:GG273"/>
    <mergeCell ref="GI272:GI273"/>
    <mergeCell ref="GN272:GN273"/>
    <mergeCell ref="GS274:GS275"/>
    <mergeCell ref="FF202:FF203"/>
    <mergeCell ref="EW212:EW213"/>
    <mergeCell ref="DN216:DN217"/>
    <mergeCell ref="ES208:ES209"/>
    <mergeCell ref="ES210:ES211"/>
    <mergeCell ref="EH202:EH203"/>
    <mergeCell ref="EP202:EP203"/>
    <mergeCell ref="EO202:EO203"/>
    <mergeCell ref="ED202:ED203"/>
    <mergeCell ref="FH202:FH203"/>
    <mergeCell ref="FA222:FA223"/>
    <mergeCell ref="EL222:EL223"/>
    <mergeCell ref="EM212:EM213"/>
    <mergeCell ref="EA212:EA213"/>
    <mergeCell ref="DQ212:DQ213"/>
    <mergeCell ref="DP218:DP219"/>
    <mergeCell ref="DO220:DO221"/>
    <mergeCell ref="EP222:EP223"/>
    <mergeCell ref="EQ202:EQ203"/>
    <mergeCell ref="ES220:ES221"/>
    <mergeCell ref="ET202:ET203"/>
    <mergeCell ref="ER202:ER203"/>
    <mergeCell ref="ES204:ES205"/>
    <mergeCell ref="ES218:ES219"/>
    <mergeCell ref="EN212:EN213"/>
    <mergeCell ref="ES214:ES215"/>
    <mergeCell ref="EG202:EG203"/>
    <mergeCell ref="FC202:FC203"/>
    <mergeCell ref="FC212:FC213"/>
    <mergeCell ref="EE202:EE203"/>
    <mergeCell ref="EK202:EK203"/>
    <mergeCell ref="EF202:EF203"/>
    <mergeCell ref="EO212:EO213"/>
    <mergeCell ref="DP206:DP207"/>
    <mergeCell ref="DP210:DP211"/>
    <mergeCell ref="FE212:FE213"/>
    <mergeCell ref="DP208:DP209"/>
    <mergeCell ref="ET210:ET211"/>
    <mergeCell ref="EU208:EU209"/>
    <mergeCell ref="DP214:DP215"/>
    <mergeCell ref="DO210:DO211"/>
    <mergeCell ref="EZ212:EZ213"/>
    <mergeCell ref="DN210:DN211"/>
    <mergeCell ref="DO206:DO207"/>
    <mergeCell ref="DQ202:DQ203"/>
    <mergeCell ref="ES202:ES203"/>
    <mergeCell ref="DN220:DN221"/>
    <mergeCell ref="DN214:DN215"/>
    <mergeCell ref="EH212:EH213"/>
    <mergeCell ref="EF212:EF213"/>
    <mergeCell ref="EG212:EG213"/>
    <mergeCell ref="ET204:ET205"/>
    <mergeCell ref="ET208:ET209"/>
    <mergeCell ref="EU212:EU213"/>
    <mergeCell ref="EU210:EU211"/>
    <mergeCell ref="ET220:ET221"/>
    <mergeCell ref="ET206:ET207"/>
    <mergeCell ref="EU214:EU215"/>
    <mergeCell ref="EM222:EM223"/>
    <mergeCell ref="ED222:ED223"/>
    <mergeCell ref="DZ212:DZ213"/>
    <mergeCell ref="DN202:DN203"/>
    <mergeCell ref="EN222:EN223"/>
    <mergeCell ref="ED212:ED213"/>
    <mergeCell ref="GL222:GL223"/>
    <mergeCell ref="HD222:HD223"/>
    <mergeCell ref="GB232:GB233"/>
    <mergeCell ref="GR252:GR253"/>
    <mergeCell ref="GD222:GD223"/>
    <mergeCell ref="GL242:GL243"/>
    <mergeCell ref="FQ222:FQ223"/>
    <mergeCell ref="FT252:FT253"/>
    <mergeCell ref="GB260:GB261"/>
    <mergeCell ref="FB262:FB263"/>
    <mergeCell ref="FW262:FW263"/>
    <mergeCell ref="FU262:FU263"/>
    <mergeCell ref="GB242:GB243"/>
    <mergeCell ref="GB248:GB249"/>
    <mergeCell ref="GB252:GB253"/>
    <mergeCell ref="FF222:FF223"/>
    <mergeCell ref="FE222:FE223"/>
    <mergeCell ref="FS252:FS253"/>
    <mergeCell ref="GA238:GA239"/>
    <mergeCell ref="GN252:GN253"/>
    <mergeCell ref="GI252:GI253"/>
    <mergeCell ref="FZ252:FZ253"/>
    <mergeCell ref="GH252:GH253"/>
    <mergeCell ref="GL252:GL253"/>
    <mergeCell ref="GG252:GG253"/>
    <mergeCell ref="GC254:GC255"/>
    <mergeCell ref="FY252:FY253"/>
    <mergeCell ref="GT252:GT253"/>
    <mergeCell ref="FU252:FU253"/>
    <mergeCell ref="GB240:GB241"/>
    <mergeCell ref="GA246:GA247"/>
    <mergeCell ref="GB246:GB247"/>
    <mergeCell ref="FH222:FH223"/>
    <mergeCell ref="GU262:GU263"/>
    <mergeCell ref="GA258:GA259"/>
    <mergeCell ref="FQ262:FQ263"/>
    <mergeCell ref="FT262:FT263"/>
    <mergeCell ref="GD262:GD263"/>
    <mergeCell ref="GC258:GC259"/>
    <mergeCell ref="FG242:FG243"/>
    <mergeCell ref="FH252:FH253"/>
    <mergeCell ref="GB244:GB245"/>
    <mergeCell ref="GB258:GB259"/>
    <mergeCell ref="GA260:GA261"/>
    <mergeCell ref="GB256:GB257"/>
    <mergeCell ref="GA256:GA257"/>
    <mergeCell ref="GA254:GA255"/>
    <mergeCell ref="GB236:GB237"/>
    <mergeCell ref="GC260:GC261"/>
    <mergeCell ref="FO262:FO263"/>
    <mergeCell ref="FQ252:FQ253"/>
    <mergeCell ref="GZ222:GZ223"/>
    <mergeCell ref="GG222:GG223"/>
    <mergeCell ref="GH222:GH223"/>
    <mergeCell ref="GM222:GM223"/>
    <mergeCell ref="HB222:HB223"/>
    <mergeCell ref="GU252:GU253"/>
    <mergeCell ref="GM252:GM253"/>
    <mergeCell ref="GO242:GO243"/>
    <mergeCell ref="GK242:GK243"/>
    <mergeCell ref="GR242:GR243"/>
    <mergeCell ref="GP242:GP243"/>
    <mergeCell ref="GH232:GH233"/>
    <mergeCell ref="GP262:GP263"/>
    <mergeCell ref="CG186:CG187"/>
    <mergeCell ref="CG184:CG185"/>
    <mergeCell ref="DA202:DA203"/>
    <mergeCell ref="CW202:CW203"/>
    <mergeCell ref="CV202:CV203"/>
    <mergeCell ref="CB180:CB181"/>
    <mergeCell ref="CA180:CA181"/>
    <mergeCell ref="CI202:CI203"/>
    <mergeCell ref="CE182:CE183"/>
    <mergeCell ref="BY212:BY213"/>
    <mergeCell ref="CF210:CF211"/>
    <mergeCell ref="CF206:CF207"/>
    <mergeCell ref="CF204:CF205"/>
    <mergeCell ref="CT182:CT183"/>
    <mergeCell ref="CH188:CH189"/>
    <mergeCell ref="CK192:CK193"/>
    <mergeCell ref="CW180:CW181"/>
    <mergeCell ref="DE180:DE181"/>
    <mergeCell ref="CH192:CH193"/>
    <mergeCell ref="CS192:CS193"/>
    <mergeCell ref="CY202:CY203"/>
    <mergeCell ref="CC202:CC203"/>
    <mergeCell ref="CF190:CF191"/>
    <mergeCell ref="DE202:DE203"/>
    <mergeCell ref="BZ202:BZ203"/>
    <mergeCell ref="CW212:CW213"/>
    <mergeCell ref="BZ180:BZ181"/>
    <mergeCell ref="CG192:CG193"/>
    <mergeCell ref="CG202:CG203"/>
    <mergeCell ref="CG198:CG199"/>
    <mergeCell ref="CS212:CS213"/>
    <mergeCell ref="CU212:CU213"/>
    <mergeCell ref="CO212:CO213"/>
    <mergeCell ref="CP212:CP213"/>
    <mergeCell ref="CN212:CN213"/>
    <mergeCell ref="CJ212:CJ213"/>
    <mergeCell ref="CQ212:CQ213"/>
    <mergeCell ref="CM212:CM213"/>
    <mergeCell ref="CD212:CD213"/>
    <mergeCell ref="CF194:CF195"/>
    <mergeCell ref="CV180:CV181"/>
    <mergeCell ref="DD202:DD203"/>
    <mergeCell ref="CZ212:CZ213"/>
    <mergeCell ref="CF192:CF193"/>
    <mergeCell ref="CF184:CF185"/>
    <mergeCell ref="CH208:CH209"/>
    <mergeCell ref="CH210:CH211"/>
    <mergeCell ref="CK202:CK203"/>
    <mergeCell ref="CL182:CL183"/>
    <mergeCell ref="CZ192:CZ193"/>
    <mergeCell ref="CX192:CX193"/>
    <mergeCell ref="CG210:CG211"/>
    <mergeCell ref="CG206:CG207"/>
    <mergeCell ref="CG208:CG209"/>
    <mergeCell ref="CG174:CG175"/>
    <mergeCell ref="CH172:CH173"/>
    <mergeCell ref="CF174:CF175"/>
    <mergeCell ref="DC170:DC171"/>
    <mergeCell ref="CM180:CM181"/>
    <mergeCell ref="CV170:CV171"/>
    <mergeCell ref="CQ182:CQ183"/>
    <mergeCell ref="DE182:DE183"/>
    <mergeCell ref="CK182:CK183"/>
    <mergeCell ref="CN202:CN203"/>
    <mergeCell ref="CE202:CE203"/>
    <mergeCell ref="DK202:DK203"/>
    <mergeCell ref="DI202:DI203"/>
    <mergeCell ref="DB212:DB213"/>
    <mergeCell ref="CR212:CR213"/>
    <mergeCell ref="CT202:CT203"/>
    <mergeCell ref="CI212:CI213"/>
    <mergeCell ref="CA212:CA213"/>
    <mergeCell ref="CC212:CC213"/>
    <mergeCell ref="CT212:CT213"/>
    <mergeCell ref="CH212:CH213"/>
    <mergeCell ref="DM202:DM203"/>
    <mergeCell ref="DG202:DG203"/>
    <mergeCell ref="DN208:DN209"/>
    <mergeCell ref="BU212:BU213"/>
    <mergeCell ref="CG194:CG195"/>
    <mergeCell ref="CH202:CH203"/>
    <mergeCell ref="CH204:CH205"/>
    <mergeCell ref="CG204:CG205"/>
    <mergeCell ref="DN188:DN189"/>
    <mergeCell ref="DC202:DC203"/>
    <mergeCell ref="DI192:DI193"/>
    <mergeCell ref="DJ182:DJ183"/>
    <mergeCell ref="CH206:CH207"/>
    <mergeCell ref="CK212:CK213"/>
    <mergeCell ref="CW192:CW193"/>
    <mergeCell ref="CC192:CC193"/>
    <mergeCell ref="CG190:CG191"/>
    <mergeCell ref="DK182:DK183"/>
    <mergeCell ref="BY182:BY183"/>
    <mergeCell ref="CO182:CO183"/>
    <mergeCell ref="DN200:DN201"/>
    <mergeCell ref="BV182:BV183"/>
    <mergeCell ref="DA182:DA183"/>
    <mergeCell ref="DB182:DB183"/>
    <mergeCell ref="CO192:CO193"/>
    <mergeCell ref="CZ202:CZ203"/>
    <mergeCell ref="CV192:CV193"/>
    <mergeCell ref="DG192:DG193"/>
    <mergeCell ref="CH194:CH195"/>
    <mergeCell ref="DI182:DI183"/>
    <mergeCell ref="CM202:CM203"/>
    <mergeCell ref="CE212:CE213"/>
    <mergeCell ref="CC182:CC183"/>
    <mergeCell ref="CD202:CD203"/>
    <mergeCell ref="CF202:CF203"/>
    <mergeCell ref="CH190:CH191"/>
    <mergeCell ref="CH196:CH197"/>
    <mergeCell ref="CH200:CH201"/>
    <mergeCell ref="CH198:CH199"/>
    <mergeCell ref="CN192:CN193"/>
    <mergeCell ref="DF180:DF181"/>
    <mergeCell ref="CD192:CD193"/>
    <mergeCell ref="CL180:CL181"/>
    <mergeCell ref="BU180:BU181"/>
    <mergeCell ref="AL212:AL213"/>
    <mergeCell ref="BM212:BM213"/>
    <mergeCell ref="Y212:Y213"/>
    <mergeCell ref="X182:X183"/>
    <mergeCell ref="AN180:AN181"/>
    <mergeCell ref="AM182:AM183"/>
    <mergeCell ref="CG172:CG173"/>
    <mergeCell ref="CF172:CF173"/>
    <mergeCell ref="CD160:CD161"/>
    <mergeCell ref="CF170:CF171"/>
    <mergeCell ref="CF162:CF163"/>
    <mergeCell ref="CS182:CS183"/>
    <mergeCell ref="CW182:CW183"/>
    <mergeCell ref="BX180:BX181"/>
    <mergeCell ref="CR192:CR193"/>
    <mergeCell ref="DL182:DL183"/>
    <mergeCell ref="DM182:DM183"/>
    <mergeCell ref="CN180:CN181"/>
    <mergeCell ref="CH182:CH183"/>
    <mergeCell ref="CI182:CI183"/>
    <mergeCell ref="DL170:DL171"/>
    <mergeCell ref="DA192:DA193"/>
    <mergeCell ref="CM192:CM193"/>
    <mergeCell ref="CQ192:CQ193"/>
    <mergeCell ref="DB192:DB193"/>
    <mergeCell ref="CA170:CA171"/>
    <mergeCell ref="CD180:CD181"/>
    <mergeCell ref="CG180:CG181"/>
    <mergeCell ref="CY180:CY181"/>
    <mergeCell ref="CZ180:CZ181"/>
    <mergeCell ref="CH176:CH177"/>
    <mergeCell ref="DE170:DE171"/>
    <mergeCell ref="BU170:BU171"/>
    <mergeCell ref="BY170:BY171"/>
    <mergeCell ref="DG182:DG183"/>
    <mergeCell ref="CH184:CH185"/>
    <mergeCell ref="CV182:CV183"/>
    <mergeCell ref="CC180:CC181"/>
    <mergeCell ref="BZ182:BZ183"/>
    <mergeCell ref="CD182:CD183"/>
    <mergeCell ref="CF182:CF183"/>
    <mergeCell ref="CZ182:CZ183"/>
    <mergeCell ref="CU192:CU193"/>
    <mergeCell ref="CT192:CT193"/>
    <mergeCell ref="DH180:DH181"/>
    <mergeCell ref="DB180:DB181"/>
    <mergeCell ref="DC180:DC181"/>
    <mergeCell ref="CA182:CA183"/>
    <mergeCell ref="BX170:BX171"/>
    <mergeCell ref="CO170:CO171"/>
    <mergeCell ref="BU182:BU183"/>
    <mergeCell ref="CG182:CG183"/>
    <mergeCell ref="DD170:DD171"/>
    <mergeCell ref="DG170:DG171"/>
    <mergeCell ref="CY160:CY161"/>
    <mergeCell ref="BX182:BX183"/>
    <mergeCell ref="CW170:CW171"/>
    <mergeCell ref="CX170:CX171"/>
    <mergeCell ref="DL192:DL193"/>
    <mergeCell ref="CF188:CF189"/>
    <mergeCell ref="AD212:AD213"/>
    <mergeCell ref="AI212:AI213"/>
    <mergeCell ref="CH178:CH179"/>
    <mergeCell ref="CN182:CN183"/>
    <mergeCell ref="CX182:CX183"/>
    <mergeCell ref="DD180:DD181"/>
    <mergeCell ref="CI192:CI193"/>
    <mergeCell ref="CJ192:CJ193"/>
    <mergeCell ref="CL192:CL193"/>
    <mergeCell ref="CI180:CI181"/>
    <mergeCell ref="DC192:DC193"/>
    <mergeCell ref="CY182:CY183"/>
    <mergeCell ref="BY192:BY193"/>
    <mergeCell ref="CF186:CF187"/>
    <mergeCell ref="DO186:DO187"/>
    <mergeCell ref="DN186:DN187"/>
    <mergeCell ref="CR202:CR203"/>
    <mergeCell ref="CS202:CS203"/>
    <mergeCell ref="DH192:DH193"/>
    <mergeCell ref="CM182:CM183"/>
    <mergeCell ref="CF196:CF197"/>
    <mergeCell ref="CP202:CP203"/>
    <mergeCell ref="DK180:DK181"/>
    <mergeCell ref="DN180:DN181"/>
    <mergeCell ref="CF200:CF201"/>
    <mergeCell ref="CB192:CB193"/>
    <mergeCell ref="CP180:CP181"/>
    <mergeCell ref="CU180:CU181"/>
    <mergeCell ref="CT180:CT181"/>
    <mergeCell ref="CS180:CS181"/>
    <mergeCell ref="CJ182:CJ183"/>
    <mergeCell ref="CH186:CH187"/>
    <mergeCell ref="DC182:DC183"/>
    <mergeCell ref="DD182:DD183"/>
    <mergeCell ref="CX180:CX181"/>
    <mergeCell ref="DN182:DN183"/>
    <mergeCell ref="DN198:DN199"/>
    <mergeCell ref="DI180:DI181"/>
    <mergeCell ref="CO202:CO203"/>
    <mergeCell ref="CX202:CX203"/>
    <mergeCell ref="CJ202:CJ203"/>
    <mergeCell ref="DF202:DF203"/>
    <mergeCell ref="CU202:CU203"/>
    <mergeCell ref="CQ202:CQ203"/>
    <mergeCell ref="CU182:CU183"/>
    <mergeCell ref="DF182:DF183"/>
    <mergeCell ref="CR182:CR183"/>
    <mergeCell ref="CG188:CG189"/>
    <mergeCell ref="BZ192:BZ193"/>
    <mergeCell ref="CA202:CA203"/>
    <mergeCell ref="BY202:BY203"/>
    <mergeCell ref="CE192:CE193"/>
    <mergeCell ref="DA180:DA181"/>
    <mergeCell ref="DM192:DM193"/>
    <mergeCell ref="DH182:DH183"/>
    <mergeCell ref="DD192:DD193"/>
    <mergeCell ref="DE192:DE193"/>
    <mergeCell ref="DJ180:DJ181"/>
    <mergeCell ref="CO180:CO181"/>
    <mergeCell ref="CP192:CP193"/>
    <mergeCell ref="CK180:CK181"/>
    <mergeCell ref="CQ180:CQ181"/>
    <mergeCell ref="CY192:CY193"/>
    <mergeCell ref="CG200:CG201"/>
    <mergeCell ref="CG196:CG197"/>
    <mergeCell ref="CA192:CA193"/>
    <mergeCell ref="DF192:DF193"/>
    <mergeCell ref="AA180:AA181"/>
    <mergeCell ref="AC202:AC203"/>
    <mergeCell ref="AD202:AD203"/>
    <mergeCell ref="BG182:BG183"/>
    <mergeCell ref="BJ182:BJ183"/>
    <mergeCell ref="AY210:AY211"/>
    <mergeCell ref="AH202:AH203"/>
    <mergeCell ref="AI202:AI203"/>
    <mergeCell ref="AF202:AF203"/>
    <mergeCell ref="AX210:AX211"/>
    <mergeCell ref="AY194:AY195"/>
    <mergeCell ref="P212:P213"/>
    <mergeCell ref="Y180:Y181"/>
    <mergeCell ref="Q180:Q181"/>
    <mergeCell ref="BE180:BE181"/>
    <mergeCell ref="R192:R193"/>
    <mergeCell ref="X212:X213"/>
    <mergeCell ref="U182:U183"/>
    <mergeCell ref="V182:V183"/>
    <mergeCell ref="W182:W183"/>
    <mergeCell ref="U192:U193"/>
    <mergeCell ref="V192:V193"/>
    <mergeCell ref="Z180:Z181"/>
    <mergeCell ref="AX188:AX189"/>
    <mergeCell ref="W192:W193"/>
    <mergeCell ref="AY212:AY213"/>
    <mergeCell ref="AV192:AV193"/>
    <mergeCell ref="AT192:AT193"/>
    <mergeCell ref="AY190:AY191"/>
    <mergeCell ref="BJ202:BJ203"/>
    <mergeCell ref="Q190:Q191"/>
    <mergeCell ref="R206:R207"/>
    <mergeCell ref="Q204:Q205"/>
    <mergeCell ref="R202:R203"/>
    <mergeCell ref="R186:R187"/>
    <mergeCell ref="AU212:AU213"/>
    <mergeCell ref="AB212:AB213"/>
    <mergeCell ref="AC212:AC213"/>
    <mergeCell ref="AX180:AX181"/>
    <mergeCell ref="AX198:AX199"/>
    <mergeCell ref="AD180:AD181"/>
    <mergeCell ref="AH192:AH193"/>
    <mergeCell ref="AG212:AG213"/>
    <mergeCell ref="R182:R183"/>
    <mergeCell ref="AA182:AA183"/>
    <mergeCell ref="T192:T193"/>
    <mergeCell ref="AG192:AG193"/>
    <mergeCell ref="AC182:AC183"/>
    <mergeCell ref="X180:X181"/>
    <mergeCell ref="X192:X193"/>
    <mergeCell ref="U180:U181"/>
    <mergeCell ref="V180:V181"/>
    <mergeCell ref="AP212:AP213"/>
    <mergeCell ref="AZ204:AZ205"/>
    <mergeCell ref="AZ206:AZ207"/>
    <mergeCell ref="BG202:BG203"/>
    <mergeCell ref="BF182:BF183"/>
    <mergeCell ref="BI180:BI181"/>
    <mergeCell ref="BD180:BD181"/>
    <mergeCell ref="AR212:AR213"/>
    <mergeCell ref="AT202:AT203"/>
    <mergeCell ref="AX186:AX187"/>
    <mergeCell ref="AZ192:AZ193"/>
    <mergeCell ref="AE212:AE213"/>
    <mergeCell ref="H146:H147"/>
    <mergeCell ref="H142:H143"/>
    <mergeCell ref="V170:V171"/>
    <mergeCell ref="AX160:AX161"/>
    <mergeCell ref="R158:R159"/>
    <mergeCell ref="S162:S163"/>
    <mergeCell ref="K152:K153"/>
    <mergeCell ref="Q160:Q161"/>
    <mergeCell ref="S154:S155"/>
    <mergeCell ref="AI150:AI151"/>
    <mergeCell ref="R160:R161"/>
    <mergeCell ref="H150:H151"/>
    <mergeCell ref="H158:H159"/>
    <mergeCell ref="I152:I153"/>
    <mergeCell ref="K146:K147"/>
    <mergeCell ref="J146:J147"/>
    <mergeCell ref="AE150:AE151"/>
    <mergeCell ref="AB160:AB161"/>
    <mergeCell ref="N168:N169"/>
    <mergeCell ref="R166:R167"/>
    <mergeCell ref="AI160:AI161"/>
    <mergeCell ref="AG170:AG171"/>
    <mergeCell ref="AH170:AH171"/>
    <mergeCell ref="S166:S167"/>
    <mergeCell ref="H160:H161"/>
    <mergeCell ref="H156:H157"/>
    <mergeCell ref="H170:H171"/>
    <mergeCell ref="N164:N165"/>
    <mergeCell ref="N162:N163"/>
    <mergeCell ref="M160:M161"/>
    <mergeCell ref="M166:M167"/>
    <mergeCell ref="AB170:AB171"/>
    <mergeCell ref="S168:S169"/>
    <mergeCell ref="AO170:AO171"/>
    <mergeCell ref="AX168:AX169"/>
    <mergeCell ref="I150:I151"/>
    <mergeCell ref="H162:H163"/>
    <mergeCell ref="R168:R169"/>
    <mergeCell ref="S164:S165"/>
    <mergeCell ref="X160:X161"/>
    <mergeCell ref="Q142:Q143"/>
    <mergeCell ref="AM150:AM151"/>
    <mergeCell ref="AK150:AK151"/>
    <mergeCell ref="O152:O153"/>
    <mergeCell ref="H148:H149"/>
    <mergeCell ref="M168:M169"/>
    <mergeCell ref="AE160:AE161"/>
    <mergeCell ref="I146:I147"/>
    <mergeCell ref="W170:W171"/>
    <mergeCell ref="AI170:AI171"/>
    <mergeCell ref="M164:M165"/>
    <mergeCell ref="M170:M171"/>
    <mergeCell ref="J148:J149"/>
    <mergeCell ref="N144:N145"/>
    <mergeCell ref="Q148:Q149"/>
    <mergeCell ref="S142:S143"/>
    <mergeCell ref="R144:R145"/>
    <mergeCell ref="R146:R147"/>
    <mergeCell ref="AP150:AP151"/>
    <mergeCell ref="S150:S151"/>
    <mergeCell ref="N156:N157"/>
    <mergeCell ref="N148:N149"/>
    <mergeCell ref="O156:O157"/>
    <mergeCell ref="N152:N153"/>
    <mergeCell ref="J152:J153"/>
    <mergeCell ref="N184:N185"/>
    <mergeCell ref="R154:R155"/>
    <mergeCell ref="O154:O155"/>
    <mergeCell ref="I166:I167"/>
    <mergeCell ref="L166:L167"/>
    <mergeCell ref="Q166:Q167"/>
    <mergeCell ref="K170:K171"/>
    <mergeCell ref="Z160:Z161"/>
    <mergeCell ref="T160:T161"/>
    <mergeCell ref="J150:J151"/>
    <mergeCell ref="I162:I163"/>
    <mergeCell ref="J162:J163"/>
    <mergeCell ref="R156:R157"/>
    <mergeCell ref="T182:T183"/>
    <mergeCell ref="S182:S183"/>
    <mergeCell ref="AY176:AY177"/>
    <mergeCell ref="AB192:AB193"/>
    <mergeCell ref="AB180:AB181"/>
    <mergeCell ref="AH180:AH181"/>
    <mergeCell ref="AF180:AF181"/>
    <mergeCell ref="AF182:AF183"/>
    <mergeCell ref="AG182:AG183"/>
    <mergeCell ref="AI192:AI193"/>
    <mergeCell ref="Y182:Y183"/>
    <mergeCell ref="AL180:AL181"/>
    <mergeCell ref="J166:J167"/>
    <mergeCell ref="AP180:AP181"/>
    <mergeCell ref="BH192:BH193"/>
    <mergeCell ref="R178:R179"/>
    <mergeCell ref="K186:K187"/>
    <mergeCell ref="N186:N187"/>
    <mergeCell ref="K192:K193"/>
    <mergeCell ref="N160:N161"/>
    <mergeCell ref="R170:R171"/>
    <mergeCell ref="K164:K165"/>
    <mergeCell ref="L164:L165"/>
    <mergeCell ref="O178:O179"/>
    <mergeCell ref="N176:N177"/>
    <mergeCell ref="O166:O167"/>
    <mergeCell ref="N174:N175"/>
    <mergeCell ref="O168:O169"/>
    <mergeCell ref="J156:J157"/>
    <mergeCell ref="N166:N167"/>
    <mergeCell ref="W180:W181"/>
    <mergeCell ref="AB182:AB183"/>
    <mergeCell ref="Q174:Q175"/>
    <mergeCell ref="Q164:Q165"/>
    <mergeCell ref="J158:J159"/>
    <mergeCell ref="K160:K161"/>
    <mergeCell ref="K184:K185"/>
    <mergeCell ref="O164:O165"/>
    <mergeCell ref="M156:M157"/>
    <mergeCell ref="BC150:BC151"/>
    <mergeCell ref="Q152:Q153"/>
    <mergeCell ref="I158:I159"/>
    <mergeCell ref="I156:I157"/>
    <mergeCell ref="J154:J155"/>
    <mergeCell ref="R164:R165"/>
    <mergeCell ref="Q176:Q177"/>
    <mergeCell ref="R176:R177"/>
    <mergeCell ref="L188:L189"/>
    <mergeCell ref="AK192:AK193"/>
    <mergeCell ref="AI182:AI183"/>
    <mergeCell ref="I148:I149"/>
    <mergeCell ref="K156:K157"/>
    <mergeCell ref="L146:L147"/>
    <mergeCell ref="O174:O175"/>
    <mergeCell ref="AP160:AP161"/>
    <mergeCell ref="AS160:AS161"/>
    <mergeCell ref="J170:J171"/>
    <mergeCell ref="H172:H173"/>
    <mergeCell ref="S194:S195"/>
    <mergeCell ref="AS180:AS181"/>
    <mergeCell ref="AX178:AX179"/>
    <mergeCell ref="AX172:AX173"/>
    <mergeCell ref="AX182:AX183"/>
    <mergeCell ref="AA192:AA193"/>
    <mergeCell ref="AX176:AX177"/>
    <mergeCell ref="AN182:AN183"/>
    <mergeCell ref="AY170:AY171"/>
    <mergeCell ref="S176:S177"/>
    <mergeCell ref="Z182:Z183"/>
    <mergeCell ref="AO192:AO193"/>
    <mergeCell ref="AO182:AO183"/>
    <mergeCell ref="AQ180:AQ181"/>
    <mergeCell ref="AY168:AY169"/>
    <mergeCell ref="S190:S191"/>
    <mergeCell ref="S186:S187"/>
    <mergeCell ref="AP192:AP193"/>
    <mergeCell ref="AM192:AM193"/>
    <mergeCell ref="I154:I155"/>
    <mergeCell ref="K154:K155"/>
    <mergeCell ref="L154:L155"/>
    <mergeCell ref="Q154:Q155"/>
    <mergeCell ref="K158:K159"/>
    <mergeCell ref="L158:L159"/>
    <mergeCell ref="L156:L157"/>
    <mergeCell ref="O176:O177"/>
    <mergeCell ref="J186:J187"/>
    <mergeCell ref="Q186:Q187"/>
    <mergeCell ref="M182:M183"/>
    <mergeCell ref="M186:M187"/>
    <mergeCell ref="O170:O171"/>
    <mergeCell ref="J174:J175"/>
    <mergeCell ref="M162:M163"/>
    <mergeCell ref="M154:M155"/>
    <mergeCell ref="O162:O163"/>
    <mergeCell ref="H154:H155"/>
    <mergeCell ref="K174:K175"/>
    <mergeCell ref="L186:L187"/>
    <mergeCell ref="N182:N183"/>
    <mergeCell ref="H152:H153"/>
    <mergeCell ref="N158:N159"/>
    <mergeCell ref="AD170:AD171"/>
    <mergeCell ref="Y150:Y151"/>
    <mergeCell ref="L152:L153"/>
    <mergeCell ref="AL170:AL171"/>
    <mergeCell ref="AN170:AN171"/>
    <mergeCell ref="AT170:AT171"/>
    <mergeCell ref="AP170:AP171"/>
    <mergeCell ref="AL150:AL151"/>
    <mergeCell ref="H168:H169"/>
    <mergeCell ref="J172:J173"/>
    <mergeCell ref="I172:I173"/>
    <mergeCell ref="S178:S179"/>
    <mergeCell ref="S180:S181"/>
    <mergeCell ref="L178:L179"/>
    <mergeCell ref="O172:O173"/>
    <mergeCell ref="Y192:Y193"/>
    <mergeCell ref="Q182:Q183"/>
    <mergeCell ref="J178:J179"/>
    <mergeCell ref="N178:N179"/>
    <mergeCell ref="K182:K183"/>
    <mergeCell ref="L190:L191"/>
    <mergeCell ref="P192:P193"/>
    <mergeCell ref="Q178:Q179"/>
    <mergeCell ref="R174:R175"/>
    <mergeCell ref="P182:P183"/>
    <mergeCell ref="P170:P171"/>
    <mergeCell ref="AD182:AD183"/>
    <mergeCell ref="AE182:AE183"/>
    <mergeCell ref="S202:S203"/>
    <mergeCell ref="V160:V161"/>
    <mergeCell ref="AO180:AO181"/>
    <mergeCell ref="AW192:AW193"/>
    <mergeCell ref="AY162:AY163"/>
    <mergeCell ref="AU182:AU183"/>
    <mergeCell ref="J160:J161"/>
    <mergeCell ref="I178:I179"/>
    <mergeCell ref="K178:K179"/>
    <mergeCell ref="H182:H183"/>
    <mergeCell ref="I184:I185"/>
    <mergeCell ref="L170:L171"/>
    <mergeCell ref="N170:N171"/>
    <mergeCell ref="M172:M173"/>
    <mergeCell ref="M178:M179"/>
    <mergeCell ref="H176:H177"/>
    <mergeCell ref="J176:J177"/>
    <mergeCell ref="M176:M177"/>
    <mergeCell ref="H178:H179"/>
    <mergeCell ref="J184:J185"/>
    <mergeCell ref="I168:I169"/>
    <mergeCell ref="H164:H165"/>
    <mergeCell ref="M184:M185"/>
    <mergeCell ref="N172:N173"/>
    <mergeCell ref="I186:I187"/>
    <mergeCell ref="I180:I181"/>
    <mergeCell ref="Q184:Q185"/>
    <mergeCell ref="M174:M175"/>
    <mergeCell ref="K172:K173"/>
    <mergeCell ref="L174:L175"/>
    <mergeCell ref="L162:L163"/>
    <mergeCell ref="L184:L185"/>
    <mergeCell ref="O180:O181"/>
    <mergeCell ref="L182:L183"/>
    <mergeCell ref="I174:I175"/>
    <mergeCell ref="O182:O183"/>
    <mergeCell ref="J164:J165"/>
    <mergeCell ref="AA170:AA171"/>
    <mergeCell ref="AR160:AR161"/>
    <mergeCell ref="AO160:AO161"/>
    <mergeCell ref="AS170:AS171"/>
    <mergeCell ref="AD160:AD161"/>
    <mergeCell ref="R162:R163"/>
    <mergeCell ref="L180:L181"/>
    <mergeCell ref="Q168:Q169"/>
    <mergeCell ref="AA202:AA203"/>
    <mergeCell ref="H166:H167"/>
    <mergeCell ref="K168:K169"/>
    <mergeCell ref="N188:N189"/>
    <mergeCell ref="M188:M189"/>
    <mergeCell ref="L176:L177"/>
    <mergeCell ref="I188:I189"/>
    <mergeCell ref="L172:L173"/>
    <mergeCell ref="K166:K167"/>
    <mergeCell ref="J168:J169"/>
    <mergeCell ref="H174:H175"/>
    <mergeCell ref="M198:M199"/>
    <mergeCell ref="L202:L203"/>
    <mergeCell ref="M194:M195"/>
    <mergeCell ref="K180:K181"/>
    <mergeCell ref="I176:I177"/>
    <mergeCell ref="I160:I161"/>
    <mergeCell ref="I164:I165"/>
    <mergeCell ref="K176:K177"/>
    <mergeCell ref="I182:I183"/>
    <mergeCell ref="L168:L169"/>
    <mergeCell ref="H204:H205"/>
    <mergeCell ref="J206:J207"/>
    <mergeCell ref="J190:J191"/>
    <mergeCell ref="J196:J197"/>
    <mergeCell ref="J180:J181"/>
    <mergeCell ref="M180:M181"/>
    <mergeCell ref="M190:M191"/>
    <mergeCell ref="I192:I193"/>
    <mergeCell ref="I170:I171"/>
    <mergeCell ref="H180:H181"/>
    <mergeCell ref="K200:K201"/>
    <mergeCell ref="L192:L193"/>
    <mergeCell ref="K190:K191"/>
    <mergeCell ref="H186:H187"/>
    <mergeCell ref="H190:H191"/>
    <mergeCell ref="J188:J189"/>
    <mergeCell ref="N196:N197"/>
    <mergeCell ref="L194:L195"/>
    <mergeCell ref="N204:N205"/>
    <mergeCell ref="J182:J183"/>
    <mergeCell ref="H184:H185"/>
    <mergeCell ref="N180:N181"/>
    <mergeCell ref="K188:K189"/>
    <mergeCell ref="J198:J199"/>
    <mergeCell ref="H198:H199"/>
    <mergeCell ref="H188:H189"/>
    <mergeCell ref="I190:I191"/>
    <mergeCell ref="J192:J193"/>
    <mergeCell ref="K202:K203"/>
    <mergeCell ref="H196:H197"/>
    <mergeCell ref="I200:I201"/>
    <mergeCell ref="I198:I199"/>
    <mergeCell ref="K196:K197"/>
    <mergeCell ref="N198:N199"/>
    <mergeCell ref="I206:I207"/>
    <mergeCell ref="J200:J201"/>
    <mergeCell ref="L204:L205"/>
    <mergeCell ref="L206:L207"/>
    <mergeCell ref="N190:N191"/>
    <mergeCell ref="P180:P181"/>
    <mergeCell ref="R190:R191"/>
    <mergeCell ref="Q198:Q199"/>
    <mergeCell ref="J202:J203"/>
    <mergeCell ref="O186:O187"/>
    <mergeCell ref="O184:O185"/>
    <mergeCell ref="R188:R189"/>
    <mergeCell ref="O190:O191"/>
    <mergeCell ref="O198:O199"/>
    <mergeCell ref="O192:O193"/>
    <mergeCell ref="O206:O207"/>
    <mergeCell ref="N206:N207"/>
    <mergeCell ref="R184:R185"/>
    <mergeCell ref="R196:R197"/>
    <mergeCell ref="Q194:Q195"/>
    <mergeCell ref="Q188:Q189"/>
    <mergeCell ref="R180:R181"/>
    <mergeCell ref="R204:R205"/>
    <mergeCell ref="M208:M209"/>
    <mergeCell ref="K210:K211"/>
    <mergeCell ref="H202:H203"/>
    <mergeCell ref="Q224:Q225"/>
    <mergeCell ref="K206:K207"/>
    <mergeCell ref="M212:M213"/>
    <mergeCell ref="M204:M205"/>
    <mergeCell ref="Q212:Q213"/>
    <mergeCell ref="O208:O209"/>
    <mergeCell ref="O218:O219"/>
    <mergeCell ref="R208:R209"/>
    <mergeCell ref="R214:R215"/>
    <mergeCell ref="K204:K205"/>
    <mergeCell ref="H192:H193"/>
    <mergeCell ref="I196:I197"/>
    <mergeCell ref="K194:K195"/>
    <mergeCell ref="J194:J195"/>
    <mergeCell ref="I194:I195"/>
    <mergeCell ref="O214:O215"/>
    <mergeCell ref="K198:K199"/>
    <mergeCell ref="N202:N203"/>
    <mergeCell ref="M236:M237"/>
    <mergeCell ref="O236:O237"/>
    <mergeCell ref="M192:M193"/>
    <mergeCell ref="N192:N193"/>
    <mergeCell ref="O204:O205"/>
    <mergeCell ref="R200:R201"/>
    <mergeCell ref="I236:I237"/>
    <mergeCell ref="N230:N231"/>
    <mergeCell ref="K218:K219"/>
    <mergeCell ref="M218:M219"/>
    <mergeCell ref="H228:H229"/>
    <mergeCell ref="J232:J233"/>
    <mergeCell ref="L234:L235"/>
    <mergeCell ref="O220:O221"/>
    <mergeCell ref="Q192:Q193"/>
    <mergeCell ref="I228:I229"/>
    <mergeCell ref="L228:L229"/>
    <mergeCell ref="Q226:Q227"/>
    <mergeCell ref="Q228:Q229"/>
    <mergeCell ref="O232:O233"/>
    <mergeCell ref="O228:O229"/>
    <mergeCell ref="O226:O227"/>
    <mergeCell ref="K208:K209"/>
    <mergeCell ref="M196:M197"/>
    <mergeCell ref="L196:L197"/>
    <mergeCell ref="H214:H215"/>
    <mergeCell ref="L214:L215"/>
    <mergeCell ref="M224:M225"/>
    <mergeCell ref="M210:M211"/>
    <mergeCell ref="H212:H213"/>
    <mergeCell ref="O202:O203"/>
    <mergeCell ref="L198:L199"/>
    <mergeCell ref="K216:K217"/>
    <mergeCell ref="K220:K221"/>
    <mergeCell ref="I216:I217"/>
    <mergeCell ref="L220:L221"/>
    <mergeCell ref="L224:L225"/>
    <mergeCell ref="K212:K213"/>
    <mergeCell ref="N210:N211"/>
    <mergeCell ref="N218:N219"/>
    <mergeCell ref="G204:G205"/>
    <mergeCell ref="G224:G225"/>
    <mergeCell ref="L226:L227"/>
    <mergeCell ref="K230:K231"/>
    <mergeCell ref="M214:M215"/>
    <mergeCell ref="J218:J219"/>
    <mergeCell ref="M228:M229"/>
    <mergeCell ref="J228:J229"/>
    <mergeCell ref="H194:H195"/>
    <mergeCell ref="F248:F249"/>
    <mergeCell ref="F228:F229"/>
    <mergeCell ref="F236:F237"/>
    <mergeCell ref="G202:G203"/>
    <mergeCell ref="F242:F243"/>
    <mergeCell ref="F244:F245"/>
    <mergeCell ref="F234:F235"/>
    <mergeCell ref="F216:F217"/>
    <mergeCell ref="F212:F213"/>
    <mergeCell ref="F218:F219"/>
    <mergeCell ref="L210:L211"/>
    <mergeCell ref="H236:H237"/>
    <mergeCell ref="G236:G237"/>
    <mergeCell ref="K248:K249"/>
    <mergeCell ref="L246:L247"/>
    <mergeCell ref="J224:J225"/>
    <mergeCell ref="J216:J217"/>
    <mergeCell ref="I232:I233"/>
    <mergeCell ref="I224:I225"/>
    <mergeCell ref="G230:G231"/>
    <mergeCell ref="K226:K227"/>
    <mergeCell ref="M232:M233"/>
    <mergeCell ref="H208:H209"/>
    <mergeCell ref="H206:H207"/>
    <mergeCell ref="L236:L237"/>
    <mergeCell ref="L238:L239"/>
    <mergeCell ref="M240:M241"/>
    <mergeCell ref="H238:H239"/>
    <mergeCell ref="H200:H201"/>
    <mergeCell ref="I202:I203"/>
    <mergeCell ref="K234:K235"/>
    <mergeCell ref="L200:L201"/>
    <mergeCell ref="M200:M201"/>
    <mergeCell ref="M202:M203"/>
    <mergeCell ref="M230:M231"/>
    <mergeCell ref="I204:I205"/>
    <mergeCell ref="I208:I209"/>
    <mergeCell ref="J208:J209"/>
    <mergeCell ref="L208:L209"/>
    <mergeCell ref="L242:L243"/>
    <mergeCell ref="G206:G207"/>
    <mergeCell ref="M206:M207"/>
    <mergeCell ref="J204:J205"/>
    <mergeCell ref="H218:H219"/>
    <mergeCell ref="I210:I211"/>
    <mergeCell ref="G244:G245"/>
    <mergeCell ref="G238:G239"/>
    <mergeCell ref="F224:F225"/>
    <mergeCell ref="F214:F215"/>
    <mergeCell ref="L230:L231"/>
    <mergeCell ref="J236:J237"/>
    <mergeCell ref="I230:I231"/>
    <mergeCell ref="F196:F197"/>
    <mergeCell ref="L212:L213"/>
    <mergeCell ref="H234:H235"/>
    <mergeCell ref="H210:H211"/>
    <mergeCell ref="J222:J223"/>
    <mergeCell ref="N254:N255"/>
    <mergeCell ref="N256:N257"/>
    <mergeCell ref="M256:M257"/>
    <mergeCell ref="M258:M259"/>
    <mergeCell ref="M220:M221"/>
    <mergeCell ref="F222:F223"/>
    <mergeCell ref="F232:F233"/>
    <mergeCell ref="L222:L223"/>
    <mergeCell ref="I222:I223"/>
    <mergeCell ref="N212:N213"/>
    <mergeCell ref="N246:N247"/>
    <mergeCell ref="L232:L233"/>
    <mergeCell ref="M226:M227"/>
    <mergeCell ref="I226:I227"/>
    <mergeCell ref="J214:J215"/>
    <mergeCell ref="N224:N225"/>
    <mergeCell ref="K252:K253"/>
    <mergeCell ref="F230:F231"/>
    <mergeCell ref="I254:I255"/>
    <mergeCell ref="L254:L255"/>
    <mergeCell ref="K240:K241"/>
    <mergeCell ref="L240:L241"/>
    <mergeCell ref="M216:M217"/>
    <mergeCell ref="I214:I215"/>
    <mergeCell ref="I218:I219"/>
    <mergeCell ref="G258:G259"/>
    <mergeCell ref="G254:G255"/>
    <mergeCell ref="H258:H259"/>
    <mergeCell ref="G248:G249"/>
    <mergeCell ref="G256:G257"/>
    <mergeCell ref="H256:H257"/>
    <mergeCell ref="H254:H255"/>
    <mergeCell ref="H240:H241"/>
    <mergeCell ref="J220:J221"/>
    <mergeCell ref="I212:I213"/>
    <mergeCell ref="H220:H221"/>
    <mergeCell ref="L218:L219"/>
    <mergeCell ref="M238:M239"/>
    <mergeCell ref="N236:N237"/>
    <mergeCell ref="M222:M223"/>
    <mergeCell ref="F238:F239"/>
    <mergeCell ref="F256:F257"/>
    <mergeCell ref="N234:N235"/>
    <mergeCell ref="J258:J259"/>
    <mergeCell ref="M250:M251"/>
    <mergeCell ref="K214:K215"/>
    <mergeCell ref="K228:K229"/>
    <mergeCell ref="L216:L217"/>
    <mergeCell ref="N220:N221"/>
    <mergeCell ref="H248:H249"/>
    <mergeCell ref="G222:G223"/>
    <mergeCell ref="J226:J227"/>
    <mergeCell ref="F208:F209"/>
    <mergeCell ref="K244:K245"/>
    <mergeCell ref="K242:K243"/>
    <mergeCell ref="F220:F221"/>
    <mergeCell ref="N248:N249"/>
    <mergeCell ref="N258:N259"/>
    <mergeCell ref="L252:L253"/>
    <mergeCell ref="K236:K237"/>
    <mergeCell ref="N238:N239"/>
    <mergeCell ref="G208:G209"/>
    <mergeCell ref="S214:S215"/>
    <mergeCell ref="S216:S217"/>
    <mergeCell ref="Q214:Q215"/>
    <mergeCell ref="O244:O245"/>
    <mergeCell ref="O248:O249"/>
    <mergeCell ref="P222:P223"/>
    <mergeCell ref="S222:S223"/>
    <mergeCell ref="L248:L249"/>
    <mergeCell ref="J254:J255"/>
    <mergeCell ref="M252:M253"/>
    <mergeCell ref="K258:K259"/>
    <mergeCell ref="N252:N253"/>
    <mergeCell ref="I244:I245"/>
    <mergeCell ref="M246:M247"/>
    <mergeCell ref="I252:I253"/>
    <mergeCell ref="M254:M255"/>
    <mergeCell ref="K224:K225"/>
    <mergeCell ref="H244:H245"/>
    <mergeCell ref="K256:K257"/>
    <mergeCell ref="R230:R231"/>
    <mergeCell ref="I258:I259"/>
    <mergeCell ref="I246:I247"/>
    <mergeCell ref="O240:O241"/>
    <mergeCell ref="O254:O255"/>
    <mergeCell ref="O210:O211"/>
    <mergeCell ref="H216:H217"/>
    <mergeCell ref="I240:I241"/>
    <mergeCell ref="Q238:Q239"/>
    <mergeCell ref="G250:G251"/>
    <mergeCell ref="F246:F247"/>
    <mergeCell ref="I234:I235"/>
    <mergeCell ref="G232:G233"/>
    <mergeCell ref="N232:N233"/>
    <mergeCell ref="F258:F259"/>
    <mergeCell ref="G212:G213"/>
    <mergeCell ref="N222:N223"/>
    <mergeCell ref="M234:M235"/>
    <mergeCell ref="N250:N251"/>
    <mergeCell ref="M248:M249"/>
    <mergeCell ref="L258:L259"/>
    <mergeCell ref="H224:H225"/>
    <mergeCell ref="H222:H223"/>
    <mergeCell ref="I220:I221"/>
    <mergeCell ref="J256:J257"/>
    <mergeCell ref="F226:F227"/>
    <mergeCell ref="J212:J213"/>
    <mergeCell ref="N244:N245"/>
    <mergeCell ref="M244:M245"/>
    <mergeCell ref="J210:J211"/>
    <mergeCell ref="H230:H231"/>
    <mergeCell ref="N240:N241"/>
    <mergeCell ref="M242:M243"/>
    <mergeCell ref="G218:G219"/>
    <mergeCell ref="G220:G221"/>
    <mergeCell ref="P274:P275"/>
    <mergeCell ref="S246:S247"/>
    <mergeCell ref="G226:G227"/>
    <mergeCell ref="R248:R249"/>
    <mergeCell ref="N242:N243"/>
    <mergeCell ref="I238:I239"/>
    <mergeCell ref="Q230:Q231"/>
    <mergeCell ref="G228:G229"/>
    <mergeCell ref="Q272:Q273"/>
    <mergeCell ref="R268:R269"/>
    <mergeCell ref="J234:J235"/>
    <mergeCell ref="O242:O243"/>
    <mergeCell ref="N214:N215"/>
    <mergeCell ref="G240:G241"/>
    <mergeCell ref="G246:G247"/>
    <mergeCell ref="H242:H243"/>
    <mergeCell ref="I242:I243"/>
    <mergeCell ref="J240:J241"/>
    <mergeCell ref="J230:J231"/>
    <mergeCell ref="J242:J243"/>
    <mergeCell ref="I248:I249"/>
    <mergeCell ref="J252:J253"/>
    <mergeCell ref="H250:H251"/>
    <mergeCell ref="H232:H233"/>
    <mergeCell ref="J246:J247"/>
    <mergeCell ref="K238:K239"/>
    <mergeCell ref="L250:L251"/>
    <mergeCell ref="G234:G235"/>
    <mergeCell ref="J238:J239"/>
    <mergeCell ref="N216:N217"/>
    <mergeCell ref="K222:K223"/>
    <mergeCell ref="K232:K233"/>
    <mergeCell ref="N228:N229"/>
    <mergeCell ref="N226:N227"/>
    <mergeCell ref="I270:I271"/>
    <mergeCell ref="R234:R235"/>
    <mergeCell ref="Q244:Q245"/>
    <mergeCell ref="Q240:Q241"/>
    <mergeCell ref="H226:H227"/>
    <mergeCell ref="L244:L245"/>
    <mergeCell ref="Q236:Q237"/>
    <mergeCell ref="Q234:Q235"/>
    <mergeCell ref="O252:O253"/>
    <mergeCell ref="Q252:Q253"/>
    <mergeCell ref="Q246:Q247"/>
    <mergeCell ref="O230:O231"/>
    <mergeCell ref="P232:P233"/>
    <mergeCell ref="O264:O265"/>
    <mergeCell ref="I268:I269"/>
    <mergeCell ref="K272:K273"/>
    <mergeCell ref="G214:G215"/>
    <mergeCell ref="S244:S245"/>
    <mergeCell ref="J270:J271"/>
    <mergeCell ref="L266:L267"/>
    <mergeCell ref="R244:R245"/>
    <mergeCell ref="Q266:Q267"/>
    <mergeCell ref="S238:S239"/>
    <mergeCell ref="J264:J265"/>
    <mergeCell ref="Q280:Q281"/>
    <mergeCell ref="S220:S221"/>
    <mergeCell ref="K250:K251"/>
    <mergeCell ref="G216:G217"/>
    <mergeCell ref="G242:G243"/>
    <mergeCell ref="I250:I251"/>
    <mergeCell ref="J244:J245"/>
    <mergeCell ref="S290:S291"/>
    <mergeCell ref="K246:K247"/>
    <mergeCell ref="O246:O247"/>
    <mergeCell ref="Q248:Q249"/>
    <mergeCell ref="G260:G261"/>
    <mergeCell ref="H260:H261"/>
    <mergeCell ref="H266:H267"/>
    <mergeCell ref="L282:L283"/>
    <mergeCell ref="N282:N283"/>
    <mergeCell ref="H274:H275"/>
    <mergeCell ref="I290:I291"/>
    <mergeCell ref="L288:L289"/>
    <mergeCell ref="N284:N285"/>
    <mergeCell ref="O260:O261"/>
    <mergeCell ref="Q262:Q263"/>
    <mergeCell ref="R252:R253"/>
    <mergeCell ref="R246:R247"/>
    <mergeCell ref="L284:L285"/>
    <mergeCell ref="H272:H273"/>
    <mergeCell ref="F274:F275"/>
    <mergeCell ref="J248:J249"/>
    <mergeCell ref="F250:F251"/>
    <mergeCell ref="Q264:Q265"/>
    <mergeCell ref="J268:J269"/>
    <mergeCell ref="I264:I265"/>
    <mergeCell ref="J274:J275"/>
    <mergeCell ref="K262:K263"/>
    <mergeCell ref="N288:N289"/>
    <mergeCell ref="L264:L265"/>
    <mergeCell ref="O276:O277"/>
    <mergeCell ref="Q278:Q279"/>
    <mergeCell ref="S282:S283"/>
    <mergeCell ref="S252:S253"/>
    <mergeCell ref="K268:K269"/>
    <mergeCell ref="S268:S269"/>
    <mergeCell ref="S260:S261"/>
    <mergeCell ref="S266:S267"/>
    <mergeCell ref="R280:R281"/>
    <mergeCell ref="Q284:Q285"/>
    <mergeCell ref="O256:O257"/>
    <mergeCell ref="P262:P263"/>
    <mergeCell ref="P272:P273"/>
    <mergeCell ref="R256:R257"/>
    <mergeCell ref="K266:K267"/>
    <mergeCell ref="L270:L271"/>
    <mergeCell ref="S284:S285"/>
    <mergeCell ref="L256:L257"/>
    <mergeCell ref="F254:F255"/>
    <mergeCell ref="S254:S255"/>
    <mergeCell ref="S262:S263"/>
    <mergeCell ref="J262:J263"/>
    <mergeCell ref="L278:L279"/>
    <mergeCell ref="L290:L291"/>
    <mergeCell ref="P284:P285"/>
    <mergeCell ref="I260:I261"/>
    <mergeCell ref="M264:M265"/>
    <mergeCell ref="R254:R255"/>
    <mergeCell ref="C234:C235"/>
    <mergeCell ref="C248:C249"/>
    <mergeCell ref="D248:D249"/>
    <mergeCell ref="H246:H247"/>
    <mergeCell ref="F252:F253"/>
    <mergeCell ref="E260:E261"/>
    <mergeCell ref="C242:C243"/>
    <mergeCell ref="D242:D243"/>
    <mergeCell ref="E244:E245"/>
    <mergeCell ref="E242:E243"/>
    <mergeCell ref="D252:D253"/>
    <mergeCell ref="E252:E253"/>
    <mergeCell ref="E248:E249"/>
    <mergeCell ref="E256:E257"/>
    <mergeCell ref="D246:D247"/>
    <mergeCell ref="E254:E255"/>
    <mergeCell ref="E250:E251"/>
    <mergeCell ref="E258:E259"/>
    <mergeCell ref="D276:D277"/>
    <mergeCell ref="C252:C253"/>
    <mergeCell ref="C238:C239"/>
    <mergeCell ref="J302:J303"/>
    <mergeCell ref="D266:D267"/>
    <mergeCell ref="C262:C263"/>
    <mergeCell ref="E280:E281"/>
    <mergeCell ref="E286:E287"/>
    <mergeCell ref="C240:C241"/>
    <mergeCell ref="K282:K283"/>
    <mergeCell ref="H288:H289"/>
    <mergeCell ref="H296:H297"/>
    <mergeCell ref="G276:G277"/>
    <mergeCell ref="C256:C257"/>
    <mergeCell ref="K302:K303"/>
    <mergeCell ref="I282:I283"/>
    <mergeCell ref="K280:K281"/>
    <mergeCell ref="H294:H295"/>
    <mergeCell ref="J292:J293"/>
    <mergeCell ref="K288:K289"/>
    <mergeCell ref="H284:H285"/>
    <mergeCell ref="H286:H287"/>
    <mergeCell ref="G262:G263"/>
    <mergeCell ref="G278:G279"/>
    <mergeCell ref="I286:I287"/>
    <mergeCell ref="J250:J251"/>
    <mergeCell ref="I256:I257"/>
    <mergeCell ref="H252:H253"/>
    <mergeCell ref="I296:I297"/>
    <mergeCell ref="K274:K275"/>
    <mergeCell ref="G266:G267"/>
    <mergeCell ref="I298:I299"/>
    <mergeCell ref="J296:J297"/>
    <mergeCell ref="H268:H269"/>
    <mergeCell ref="H264:H265"/>
    <mergeCell ref="J276:J277"/>
    <mergeCell ref="I294:I295"/>
    <mergeCell ref="I276:I277"/>
    <mergeCell ref="H290:H291"/>
    <mergeCell ref="K290:K291"/>
    <mergeCell ref="F262:F263"/>
    <mergeCell ref="F260:F261"/>
    <mergeCell ref="G252:G253"/>
    <mergeCell ref="G282:G283"/>
    <mergeCell ref="F288:F289"/>
    <mergeCell ref="F240:F241"/>
    <mergeCell ref="K294:K295"/>
    <mergeCell ref="G264:G265"/>
    <mergeCell ref="I274:I275"/>
    <mergeCell ref="G272:G273"/>
    <mergeCell ref="F284:F285"/>
    <mergeCell ref="F292:F293"/>
    <mergeCell ref="H262:H263"/>
    <mergeCell ref="I284:I285"/>
    <mergeCell ref="I272:I273"/>
    <mergeCell ref="J288:J289"/>
    <mergeCell ref="I288:I289"/>
    <mergeCell ref="I262:I263"/>
    <mergeCell ref="H318:H319"/>
    <mergeCell ref="K286:K287"/>
    <mergeCell ref="C274:C275"/>
    <mergeCell ref="J294:J295"/>
    <mergeCell ref="J286:J287"/>
    <mergeCell ref="G294:G295"/>
    <mergeCell ref="C284:C285"/>
    <mergeCell ref="F264:F265"/>
    <mergeCell ref="G280:G281"/>
    <mergeCell ref="H280:H281"/>
    <mergeCell ref="K284:K285"/>
    <mergeCell ref="J284:J285"/>
    <mergeCell ref="I278:I279"/>
    <mergeCell ref="J278:J279"/>
    <mergeCell ref="I280:I281"/>
    <mergeCell ref="I308:I309"/>
    <mergeCell ref="K318:K319"/>
    <mergeCell ref="K300:K301"/>
    <mergeCell ref="K308:K309"/>
    <mergeCell ref="C266:C267"/>
    <mergeCell ref="B266:B267"/>
    <mergeCell ref="B272:B273"/>
    <mergeCell ref="C272:C273"/>
    <mergeCell ref="H300:H301"/>
    <mergeCell ref="G300:G301"/>
    <mergeCell ref="E272:E273"/>
    <mergeCell ref="H270:H271"/>
    <mergeCell ref="H292:H293"/>
    <mergeCell ref="F270:F271"/>
    <mergeCell ref="F268:F269"/>
    <mergeCell ref="F266:F267"/>
    <mergeCell ref="C268:C269"/>
    <mergeCell ref="G268:G269"/>
    <mergeCell ref="J308:J309"/>
    <mergeCell ref="J290:J291"/>
    <mergeCell ref="J298:J299"/>
    <mergeCell ref="J316:J317"/>
    <mergeCell ref="H282:H283"/>
    <mergeCell ref="F278:F279"/>
    <mergeCell ref="F272:F273"/>
    <mergeCell ref="H276:H277"/>
    <mergeCell ref="H278:H279"/>
    <mergeCell ref="B270:B271"/>
    <mergeCell ref="C270:C271"/>
    <mergeCell ref="E270:E271"/>
    <mergeCell ref="D282:D283"/>
    <mergeCell ref="D288:D289"/>
    <mergeCell ref="G298:G299"/>
    <mergeCell ref="F300:F301"/>
    <mergeCell ref="G308:G309"/>
    <mergeCell ref="D300:D301"/>
    <mergeCell ref="D280:D281"/>
    <mergeCell ref="E282:E283"/>
    <mergeCell ref="B284:B285"/>
    <mergeCell ref="D308:D309"/>
    <mergeCell ref="F340:F341"/>
    <mergeCell ref="E314:E315"/>
    <mergeCell ref="G288:G289"/>
    <mergeCell ref="J282:J283"/>
    <mergeCell ref="G270:G271"/>
    <mergeCell ref="D296:D297"/>
    <mergeCell ref="E264:E265"/>
    <mergeCell ref="B320:B321"/>
    <mergeCell ref="D310:D311"/>
    <mergeCell ref="D302:D303"/>
    <mergeCell ref="E318:E319"/>
    <mergeCell ref="B262:B263"/>
    <mergeCell ref="B290:B291"/>
    <mergeCell ref="C314:C315"/>
    <mergeCell ref="E266:E267"/>
    <mergeCell ref="F282:F283"/>
    <mergeCell ref="D262:D263"/>
    <mergeCell ref="F302:F303"/>
    <mergeCell ref="F298:F299"/>
    <mergeCell ref="J326:J327"/>
    <mergeCell ref="A278:A279"/>
    <mergeCell ref="B292:B293"/>
    <mergeCell ref="A294:A295"/>
    <mergeCell ref="G274:G275"/>
    <mergeCell ref="B294:B295"/>
    <mergeCell ref="A296:A297"/>
    <mergeCell ref="A276:A277"/>
    <mergeCell ref="A302:A303"/>
    <mergeCell ref="B282:B283"/>
    <mergeCell ref="D268:D269"/>
    <mergeCell ref="C278:C279"/>
    <mergeCell ref="G304:G305"/>
    <mergeCell ref="B296:B297"/>
    <mergeCell ref="E288:E289"/>
    <mergeCell ref="A272:A273"/>
    <mergeCell ref="B278:B279"/>
    <mergeCell ref="G306:G307"/>
    <mergeCell ref="F304:F305"/>
    <mergeCell ref="E298:E299"/>
    <mergeCell ref="F306:F307"/>
    <mergeCell ref="C292:C293"/>
    <mergeCell ref="F290:F291"/>
    <mergeCell ref="D272:D273"/>
    <mergeCell ref="F296:F297"/>
    <mergeCell ref="F294:F295"/>
    <mergeCell ref="F286:F287"/>
    <mergeCell ref="G296:G297"/>
    <mergeCell ref="E268:E269"/>
    <mergeCell ref="G292:G293"/>
    <mergeCell ref="E284:E285"/>
    <mergeCell ref="A306:A307"/>
    <mergeCell ref="A288:A289"/>
    <mergeCell ref="A292:A293"/>
    <mergeCell ref="C288:C289"/>
    <mergeCell ref="E300:E301"/>
    <mergeCell ref="A300:A301"/>
    <mergeCell ref="A298:A299"/>
    <mergeCell ref="A280:A281"/>
    <mergeCell ref="B280:B281"/>
    <mergeCell ref="G284:G285"/>
    <mergeCell ref="E290:E291"/>
    <mergeCell ref="E292:E293"/>
    <mergeCell ref="D274:D275"/>
    <mergeCell ref="D294:D295"/>
    <mergeCell ref="G290:G291"/>
    <mergeCell ref="D292:D293"/>
    <mergeCell ref="F276:F277"/>
    <mergeCell ref="D270:D271"/>
    <mergeCell ref="C280:C281"/>
    <mergeCell ref="E278:E279"/>
    <mergeCell ref="D298:D299"/>
    <mergeCell ref="F280:F281"/>
    <mergeCell ref="D286:D287"/>
    <mergeCell ref="B286:B287"/>
    <mergeCell ref="C286:C287"/>
    <mergeCell ref="H332:H333"/>
    <mergeCell ref="H320:H321"/>
    <mergeCell ref="D336:D337"/>
    <mergeCell ref="E310:E311"/>
    <mergeCell ref="I352:I353"/>
    <mergeCell ref="I316:I317"/>
    <mergeCell ref="E326:E327"/>
    <mergeCell ref="H334:H335"/>
    <mergeCell ref="B328:B329"/>
    <mergeCell ref="H298:H299"/>
    <mergeCell ref="G286:G287"/>
    <mergeCell ref="B330:B331"/>
    <mergeCell ref="B324:B325"/>
    <mergeCell ref="B334:B335"/>
    <mergeCell ref="D290:D291"/>
    <mergeCell ref="F308:F309"/>
    <mergeCell ref="F310:F311"/>
    <mergeCell ref="D304:D305"/>
    <mergeCell ref="H304:H305"/>
    <mergeCell ref="H302:H303"/>
    <mergeCell ref="E306:E307"/>
    <mergeCell ref="H330:H331"/>
    <mergeCell ref="H306:H307"/>
    <mergeCell ref="I306:I307"/>
    <mergeCell ref="J338:J339"/>
    <mergeCell ref="I348:I349"/>
    <mergeCell ref="I344:I345"/>
    <mergeCell ref="G320:G321"/>
    <mergeCell ref="F334:F335"/>
    <mergeCell ref="C312:C313"/>
    <mergeCell ref="D316:D317"/>
    <mergeCell ref="G316:G317"/>
    <mergeCell ref="J320:J321"/>
    <mergeCell ref="G314:G315"/>
    <mergeCell ref="F348:F349"/>
    <mergeCell ref="J346:J347"/>
    <mergeCell ref="G324:G325"/>
    <mergeCell ref="I346:I347"/>
    <mergeCell ref="C346:C347"/>
    <mergeCell ref="I336:I337"/>
    <mergeCell ref="G348:G349"/>
    <mergeCell ref="H348:H349"/>
    <mergeCell ref="J350:J351"/>
    <mergeCell ref="C326:C327"/>
    <mergeCell ref="E302:E303"/>
    <mergeCell ref="E304:E305"/>
    <mergeCell ref="C334:C335"/>
    <mergeCell ref="B340:B341"/>
    <mergeCell ref="F336:F337"/>
    <mergeCell ref="H340:H341"/>
    <mergeCell ref="I330:I331"/>
    <mergeCell ref="H336:H337"/>
    <mergeCell ref="H328:H329"/>
    <mergeCell ref="F322:F323"/>
    <mergeCell ref="G342:G343"/>
    <mergeCell ref="D318:D319"/>
    <mergeCell ref="D324:D325"/>
    <mergeCell ref="E340:E341"/>
    <mergeCell ref="D330:D331"/>
    <mergeCell ref="E330:E331"/>
    <mergeCell ref="E328:E329"/>
    <mergeCell ref="C366:C367"/>
    <mergeCell ref="B364:B365"/>
    <mergeCell ref="B358:B359"/>
    <mergeCell ref="C368:C369"/>
    <mergeCell ref="A354:A355"/>
    <mergeCell ref="H310:H311"/>
    <mergeCell ref="G302:G303"/>
    <mergeCell ref="C302:C303"/>
    <mergeCell ref="G310:G311"/>
    <mergeCell ref="I338:I339"/>
    <mergeCell ref="B302:B303"/>
    <mergeCell ref="F368:F369"/>
    <mergeCell ref="G368:G369"/>
    <mergeCell ref="G364:G365"/>
    <mergeCell ref="G354:G355"/>
    <mergeCell ref="C362:C363"/>
    <mergeCell ref="D358:D359"/>
    <mergeCell ref="E358:E359"/>
    <mergeCell ref="F358:F359"/>
    <mergeCell ref="C352:C353"/>
    <mergeCell ref="E320:E321"/>
    <mergeCell ref="F354:F355"/>
    <mergeCell ref="C354:C355"/>
    <mergeCell ref="C344:C345"/>
    <mergeCell ref="G358:G359"/>
    <mergeCell ref="H358:H359"/>
    <mergeCell ref="I314:I315"/>
    <mergeCell ref="F362:F363"/>
    <mergeCell ref="F366:F367"/>
    <mergeCell ref="A304:A305"/>
    <mergeCell ref="E344:E345"/>
    <mergeCell ref="F328:F329"/>
    <mergeCell ref="D338:D339"/>
    <mergeCell ref="H366:H367"/>
    <mergeCell ref="I362:I363"/>
    <mergeCell ref="G334:G335"/>
    <mergeCell ref="H350:H351"/>
    <mergeCell ref="H346:H347"/>
    <mergeCell ref="H352:H353"/>
    <mergeCell ref="G352:G353"/>
    <mergeCell ref="B350:B351"/>
    <mergeCell ref="H354:H355"/>
    <mergeCell ref="B344:B345"/>
    <mergeCell ref="F324:F325"/>
    <mergeCell ref="I324:I325"/>
    <mergeCell ref="B326:B327"/>
    <mergeCell ref="B310:B311"/>
    <mergeCell ref="E308:E309"/>
    <mergeCell ref="A320:A321"/>
    <mergeCell ref="B314:B315"/>
    <mergeCell ref="A350:A351"/>
    <mergeCell ref="H308:H309"/>
    <mergeCell ref="E316:E317"/>
    <mergeCell ref="D314:D315"/>
    <mergeCell ref="B308:B309"/>
    <mergeCell ref="C310:C311"/>
    <mergeCell ref="F312:F313"/>
    <mergeCell ref="D344:D345"/>
    <mergeCell ref="E348:E349"/>
    <mergeCell ref="H342:H343"/>
    <mergeCell ref="F364:F365"/>
    <mergeCell ref="F356:F357"/>
    <mergeCell ref="G312:G313"/>
    <mergeCell ref="H322:H323"/>
    <mergeCell ref="G346:G347"/>
    <mergeCell ref="E342:E343"/>
    <mergeCell ref="I320:I321"/>
    <mergeCell ref="B336:B337"/>
    <mergeCell ref="E312:E313"/>
    <mergeCell ref="C318:C319"/>
    <mergeCell ref="F342:F343"/>
    <mergeCell ref="F344:F345"/>
    <mergeCell ref="H344:H345"/>
    <mergeCell ref="A328:A329"/>
    <mergeCell ref="A314:A315"/>
    <mergeCell ref="D350:D351"/>
    <mergeCell ref="E322:E323"/>
    <mergeCell ref="G328:G329"/>
    <mergeCell ref="E338:E339"/>
    <mergeCell ref="G336:G337"/>
    <mergeCell ref="J324:J325"/>
    <mergeCell ref="D328:D329"/>
    <mergeCell ref="B322:B323"/>
    <mergeCell ref="C322:C323"/>
    <mergeCell ref="G356:G357"/>
    <mergeCell ref="F350:F351"/>
    <mergeCell ref="E350:E351"/>
    <mergeCell ref="E346:E347"/>
    <mergeCell ref="F346:F347"/>
    <mergeCell ref="F338:F339"/>
    <mergeCell ref="H338:H339"/>
    <mergeCell ref="E324:E325"/>
    <mergeCell ref="D334:D335"/>
    <mergeCell ref="D326:D327"/>
    <mergeCell ref="D312:D313"/>
    <mergeCell ref="G318:G319"/>
    <mergeCell ref="H326:H327"/>
    <mergeCell ref="F316:F317"/>
    <mergeCell ref="G326:G327"/>
    <mergeCell ref="G330:G331"/>
    <mergeCell ref="G350:G351"/>
    <mergeCell ref="C328:C329"/>
    <mergeCell ref="E336:E337"/>
    <mergeCell ref="C338:C339"/>
    <mergeCell ref="G338:G339"/>
    <mergeCell ref="I342:I343"/>
    <mergeCell ref="G344:G345"/>
    <mergeCell ref="C336:C337"/>
    <mergeCell ref="F318:F319"/>
    <mergeCell ref="H324:H325"/>
    <mergeCell ref="F320:F321"/>
    <mergeCell ref="H312:H313"/>
    <mergeCell ref="H316:H317"/>
    <mergeCell ref="H314:H315"/>
    <mergeCell ref="F326:F327"/>
    <mergeCell ref="G322:G323"/>
    <mergeCell ref="F314:F315"/>
    <mergeCell ref="D320:D321"/>
    <mergeCell ref="F332:F333"/>
    <mergeCell ref="G378:G379"/>
    <mergeCell ref="F378:F379"/>
    <mergeCell ref="E374:E375"/>
    <mergeCell ref="A368:A369"/>
    <mergeCell ref="G366:G367"/>
    <mergeCell ref="H360:H361"/>
    <mergeCell ref="H374:H375"/>
    <mergeCell ref="H388:H389"/>
    <mergeCell ref="C376:C377"/>
    <mergeCell ref="C374:C375"/>
    <mergeCell ref="K386:K387"/>
    <mergeCell ref="D370:D371"/>
    <mergeCell ref="F374:F375"/>
    <mergeCell ref="C384:C385"/>
    <mergeCell ref="D378:D379"/>
    <mergeCell ref="E368:E369"/>
    <mergeCell ref="H364:H365"/>
    <mergeCell ref="G382:G383"/>
    <mergeCell ref="H356:H357"/>
    <mergeCell ref="B368:B369"/>
    <mergeCell ref="D368:D369"/>
    <mergeCell ref="I368:I369"/>
    <mergeCell ref="E356:E357"/>
    <mergeCell ref="C350:C351"/>
    <mergeCell ref="D354:D355"/>
    <mergeCell ref="C342:C343"/>
    <mergeCell ref="C340:C341"/>
    <mergeCell ref="I328:I329"/>
    <mergeCell ref="G340:G341"/>
    <mergeCell ref="F330:F331"/>
    <mergeCell ref="K362:K363"/>
    <mergeCell ref="B346:B347"/>
    <mergeCell ref="B352:B353"/>
    <mergeCell ref="G360:G361"/>
    <mergeCell ref="F370:F371"/>
    <mergeCell ref="B348:B349"/>
    <mergeCell ref="F380:F381"/>
    <mergeCell ref="E378:E379"/>
    <mergeCell ref="B376:B377"/>
    <mergeCell ref="G362:G363"/>
    <mergeCell ref="F352:F353"/>
    <mergeCell ref="C332:C333"/>
    <mergeCell ref="K372:K373"/>
    <mergeCell ref="D348:D349"/>
    <mergeCell ref="C348:C349"/>
    <mergeCell ref="G332:G333"/>
    <mergeCell ref="J330:J331"/>
    <mergeCell ref="J340:J341"/>
    <mergeCell ref="J372:J373"/>
    <mergeCell ref="K380:K381"/>
    <mergeCell ref="J378:J379"/>
    <mergeCell ref="J380:J381"/>
    <mergeCell ref="F360:F361"/>
    <mergeCell ref="J362:J363"/>
    <mergeCell ref="I360:I361"/>
    <mergeCell ref="I366:I367"/>
    <mergeCell ref="K360:K361"/>
    <mergeCell ref="E366:E367"/>
    <mergeCell ref="C364:C365"/>
    <mergeCell ref="D360:D361"/>
    <mergeCell ref="E360:E361"/>
    <mergeCell ref="D364:D365"/>
    <mergeCell ref="H362:H363"/>
    <mergeCell ref="C360:C361"/>
    <mergeCell ref="F376:F377"/>
    <mergeCell ref="F402:F403"/>
    <mergeCell ref="H368:H369"/>
    <mergeCell ref="D402:D403"/>
    <mergeCell ref="D398:D399"/>
    <mergeCell ref="F392:F393"/>
    <mergeCell ref="G400:G401"/>
    <mergeCell ref="H402:H403"/>
    <mergeCell ref="H392:H393"/>
    <mergeCell ref="H382:H383"/>
    <mergeCell ref="A400:A401"/>
    <mergeCell ref="A372:A373"/>
    <mergeCell ref="A384:A385"/>
    <mergeCell ref="A392:A393"/>
    <mergeCell ref="A390:A391"/>
    <mergeCell ref="F394:F395"/>
    <mergeCell ref="G392:G393"/>
    <mergeCell ref="D376:D377"/>
    <mergeCell ref="G376:G377"/>
    <mergeCell ref="B382:B383"/>
    <mergeCell ref="F382:F383"/>
    <mergeCell ref="H398:H399"/>
    <mergeCell ref="J360:J361"/>
    <mergeCell ref="L364:L365"/>
    <mergeCell ref="I372:I373"/>
    <mergeCell ref="D374:D375"/>
    <mergeCell ref="D382:D383"/>
    <mergeCell ref="L374:L375"/>
    <mergeCell ref="H390:H391"/>
    <mergeCell ref="H372:H373"/>
    <mergeCell ref="H378:H379"/>
    <mergeCell ref="B394:B395"/>
    <mergeCell ref="A374:A375"/>
    <mergeCell ref="G386:G387"/>
    <mergeCell ref="D386:D387"/>
    <mergeCell ref="A378:A379"/>
    <mergeCell ref="H396:H397"/>
    <mergeCell ref="H386:H387"/>
    <mergeCell ref="E372:E373"/>
    <mergeCell ref="H380:H381"/>
    <mergeCell ref="J382:J383"/>
    <mergeCell ref="J370:J371"/>
    <mergeCell ref="J368:J369"/>
    <mergeCell ref="J384:J385"/>
    <mergeCell ref="J396:J397"/>
    <mergeCell ref="H376:H377"/>
    <mergeCell ref="F388:F389"/>
    <mergeCell ref="D384:D385"/>
    <mergeCell ref="B380:B381"/>
    <mergeCell ref="B378:B379"/>
    <mergeCell ref="B386:B387"/>
    <mergeCell ref="I376:I377"/>
    <mergeCell ref="B392:B393"/>
    <mergeCell ref="C392:C393"/>
    <mergeCell ref="D392:D393"/>
    <mergeCell ref="I392:I393"/>
    <mergeCell ref="K388:K389"/>
    <mergeCell ref="K376:K377"/>
    <mergeCell ref="J376:J377"/>
    <mergeCell ref="G396:G397"/>
    <mergeCell ref="E390:E391"/>
    <mergeCell ref="B374:B375"/>
    <mergeCell ref="G384:G385"/>
    <mergeCell ref="C388:C389"/>
    <mergeCell ref="G402:G403"/>
    <mergeCell ref="C398:C399"/>
    <mergeCell ref="B390:B391"/>
    <mergeCell ref="C390:C391"/>
    <mergeCell ref="F408:F409"/>
    <mergeCell ref="I388:I389"/>
    <mergeCell ref="F416:F417"/>
    <mergeCell ref="H406:H407"/>
    <mergeCell ref="H408:H409"/>
    <mergeCell ref="A406:A407"/>
    <mergeCell ref="D400:D401"/>
    <mergeCell ref="F400:F401"/>
    <mergeCell ref="G390:G391"/>
    <mergeCell ref="G372:G373"/>
    <mergeCell ref="H412:H413"/>
    <mergeCell ref="I408:I409"/>
    <mergeCell ref="D380:D381"/>
    <mergeCell ref="E380:E381"/>
    <mergeCell ref="G380:G381"/>
    <mergeCell ref="G398:G399"/>
    <mergeCell ref="E386:E387"/>
    <mergeCell ref="D406:D407"/>
    <mergeCell ref="F398:F399"/>
    <mergeCell ref="I382:I383"/>
    <mergeCell ref="A370:A371"/>
    <mergeCell ref="C396:C397"/>
    <mergeCell ref="E392:E393"/>
    <mergeCell ref="C386:C387"/>
    <mergeCell ref="A396:A397"/>
    <mergeCell ref="C378:C379"/>
    <mergeCell ref="B388:B389"/>
    <mergeCell ref="I390:I391"/>
    <mergeCell ref="C410:C411"/>
    <mergeCell ref="C408:C409"/>
    <mergeCell ref="B408:B409"/>
    <mergeCell ref="E408:E409"/>
    <mergeCell ref="B370:B371"/>
    <mergeCell ref="B384:B385"/>
    <mergeCell ref="A402:A403"/>
    <mergeCell ref="B402:B403"/>
    <mergeCell ref="B398:B399"/>
    <mergeCell ref="G394:G395"/>
    <mergeCell ref="E382:E383"/>
    <mergeCell ref="D372:D373"/>
    <mergeCell ref="E376:E377"/>
    <mergeCell ref="C370:C371"/>
    <mergeCell ref="H370:H371"/>
    <mergeCell ref="H400:H401"/>
    <mergeCell ref="D394:D395"/>
    <mergeCell ref="B396:B397"/>
    <mergeCell ref="A380:A381"/>
    <mergeCell ref="F396:F397"/>
    <mergeCell ref="F384:F385"/>
    <mergeCell ref="A376:A377"/>
    <mergeCell ref="A382:A383"/>
    <mergeCell ref="A386:A387"/>
    <mergeCell ref="A388:A389"/>
    <mergeCell ref="F372:F373"/>
    <mergeCell ref="F390:F391"/>
    <mergeCell ref="D390:D391"/>
    <mergeCell ref="C372:C373"/>
    <mergeCell ref="C382:C383"/>
    <mergeCell ref="E370:E371"/>
    <mergeCell ref="G374:G375"/>
    <mergeCell ref="F404:F405"/>
    <mergeCell ref="D404:D405"/>
    <mergeCell ref="C418:C419"/>
    <mergeCell ref="G388:G389"/>
    <mergeCell ref="H384:H385"/>
    <mergeCell ref="D388:D389"/>
    <mergeCell ref="E388:E389"/>
    <mergeCell ref="F410:F411"/>
    <mergeCell ref="G422:G423"/>
    <mergeCell ref="D422:D423"/>
    <mergeCell ref="E412:E413"/>
    <mergeCell ref="F424:F425"/>
    <mergeCell ref="E418:E419"/>
    <mergeCell ref="D420:D421"/>
    <mergeCell ref="B420:B421"/>
    <mergeCell ref="D418:D419"/>
    <mergeCell ref="G416:G417"/>
    <mergeCell ref="D416:D417"/>
    <mergeCell ref="A430:A431"/>
    <mergeCell ref="A408:A409"/>
    <mergeCell ref="E406:E407"/>
    <mergeCell ref="G404:G405"/>
    <mergeCell ref="E434:E435"/>
    <mergeCell ref="F426:F427"/>
    <mergeCell ref="A424:A425"/>
    <mergeCell ref="B436:B437"/>
    <mergeCell ref="E424:E425"/>
    <mergeCell ref="C422:C423"/>
    <mergeCell ref="C412:C413"/>
    <mergeCell ref="E436:E437"/>
    <mergeCell ref="F432:F433"/>
    <mergeCell ref="C436:C437"/>
    <mergeCell ref="B432:B433"/>
    <mergeCell ref="G432:G433"/>
    <mergeCell ref="G436:G437"/>
    <mergeCell ref="D414:D415"/>
    <mergeCell ref="G426:G427"/>
    <mergeCell ref="B424:B425"/>
    <mergeCell ref="C426:C427"/>
    <mergeCell ref="D434:D435"/>
    <mergeCell ref="F386:F387"/>
    <mergeCell ref="G408:G409"/>
    <mergeCell ref="E420:E421"/>
    <mergeCell ref="F412:F413"/>
    <mergeCell ref="H436:H437"/>
    <mergeCell ref="F406:F407"/>
    <mergeCell ref="D410:D411"/>
    <mergeCell ref="E402:E403"/>
    <mergeCell ref="A394:A395"/>
    <mergeCell ref="B400:B401"/>
    <mergeCell ref="C400:C401"/>
    <mergeCell ref="B406:B407"/>
    <mergeCell ref="G410:G411"/>
    <mergeCell ref="G414:G415"/>
    <mergeCell ref="F422:F423"/>
    <mergeCell ref="B410:B411"/>
    <mergeCell ref="F414:F415"/>
    <mergeCell ref="F420:F421"/>
    <mergeCell ref="G420:G421"/>
    <mergeCell ref="C404:C405"/>
    <mergeCell ref="B428:B429"/>
    <mergeCell ref="F434:F435"/>
    <mergeCell ref="A410:A411"/>
    <mergeCell ref="A412:A413"/>
    <mergeCell ref="F436:F437"/>
    <mergeCell ref="B438:B439"/>
    <mergeCell ref="G418:G419"/>
    <mergeCell ref="F418:F419"/>
    <mergeCell ref="D412:D413"/>
    <mergeCell ref="G412:G413"/>
    <mergeCell ref="B412:B413"/>
    <mergeCell ref="G406:G407"/>
    <mergeCell ref="B444:B445"/>
    <mergeCell ref="E466:E467"/>
    <mergeCell ref="G460:G461"/>
    <mergeCell ref="A458:A459"/>
    <mergeCell ref="A444:A445"/>
    <mergeCell ref="C448:C449"/>
    <mergeCell ref="I444:I445"/>
    <mergeCell ref="I460:I461"/>
    <mergeCell ref="I462:I463"/>
    <mergeCell ref="G446:G447"/>
    <mergeCell ref="A448:A449"/>
    <mergeCell ref="F428:F429"/>
    <mergeCell ref="F442:F443"/>
    <mergeCell ref="F444:F445"/>
    <mergeCell ref="G464:G465"/>
    <mergeCell ref="B448:B449"/>
    <mergeCell ref="D448:D449"/>
    <mergeCell ref="C440:C441"/>
    <mergeCell ref="F446:F447"/>
    <mergeCell ref="G462:G463"/>
    <mergeCell ref="G456:G457"/>
    <mergeCell ref="A446:A447"/>
    <mergeCell ref="F448:F449"/>
    <mergeCell ref="G444:G445"/>
    <mergeCell ref="D446:D447"/>
    <mergeCell ref="E446:E447"/>
    <mergeCell ref="C434:C435"/>
    <mergeCell ref="F430:F431"/>
    <mergeCell ref="B430:B431"/>
    <mergeCell ref="G428:G429"/>
    <mergeCell ref="I448:I449"/>
    <mergeCell ref="H448:H449"/>
    <mergeCell ref="E440:E441"/>
    <mergeCell ref="I464:I465"/>
    <mergeCell ref="D430:D431"/>
    <mergeCell ref="B434:B435"/>
    <mergeCell ref="G434:G435"/>
    <mergeCell ref="C428:C429"/>
    <mergeCell ref="I456:I457"/>
    <mergeCell ref="E442:E443"/>
    <mergeCell ref="H458:H459"/>
    <mergeCell ref="D442:D443"/>
    <mergeCell ref="H432:H433"/>
    <mergeCell ref="I438:I439"/>
    <mergeCell ref="A440:A441"/>
    <mergeCell ref="G424:G425"/>
    <mergeCell ref="C442:C443"/>
    <mergeCell ref="G430:G431"/>
    <mergeCell ref="F440:F441"/>
    <mergeCell ref="E430:E431"/>
    <mergeCell ref="C432:C433"/>
    <mergeCell ref="A432:A433"/>
    <mergeCell ref="C430:C431"/>
    <mergeCell ref="G442:G443"/>
    <mergeCell ref="H438:H439"/>
    <mergeCell ref="H442:H443"/>
    <mergeCell ref="F438:F439"/>
    <mergeCell ref="C438:C439"/>
    <mergeCell ref="A436:A437"/>
    <mergeCell ref="G440:G441"/>
    <mergeCell ref="B480:B481"/>
    <mergeCell ref="B450:B451"/>
    <mergeCell ref="A442:A443"/>
    <mergeCell ref="G450:G451"/>
    <mergeCell ref="G438:G439"/>
    <mergeCell ref="H454:H455"/>
    <mergeCell ref="B454:B455"/>
    <mergeCell ref="G476:G477"/>
    <mergeCell ref="G484:G485"/>
    <mergeCell ref="G454:G455"/>
    <mergeCell ref="E464:E465"/>
    <mergeCell ref="F464:F465"/>
    <mergeCell ref="E462:E463"/>
    <mergeCell ref="B460:B461"/>
    <mergeCell ref="G458:G459"/>
    <mergeCell ref="F460:F461"/>
    <mergeCell ref="C458:C459"/>
    <mergeCell ref="C476:C477"/>
    <mergeCell ref="B482:B483"/>
    <mergeCell ref="C474:C475"/>
    <mergeCell ref="D468:D469"/>
    <mergeCell ref="E458:E459"/>
    <mergeCell ref="D480:D481"/>
    <mergeCell ref="B474:B475"/>
    <mergeCell ref="H474:H475"/>
    <mergeCell ref="D464:D465"/>
    <mergeCell ref="D460:D461"/>
    <mergeCell ref="D452:D453"/>
    <mergeCell ref="D458:D459"/>
    <mergeCell ref="H456:H457"/>
    <mergeCell ref="C478:C479"/>
    <mergeCell ref="D478:D479"/>
    <mergeCell ref="B462:B463"/>
    <mergeCell ref="C460:C461"/>
    <mergeCell ref="F470:F471"/>
    <mergeCell ref="F482:F483"/>
    <mergeCell ref="A474:A475"/>
    <mergeCell ref="A466:A467"/>
    <mergeCell ref="B468:B469"/>
    <mergeCell ref="C454:C455"/>
    <mergeCell ref="B458:B459"/>
    <mergeCell ref="F466:F467"/>
    <mergeCell ref="E452:E453"/>
    <mergeCell ref="E460:E461"/>
    <mergeCell ref="B466:B467"/>
    <mergeCell ref="A438:A439"/>
    <mergeCell ref="F480:F481"/>
    <mergeCell ref="H468:H469"/>
    <mergeCell ref="F450:F451"/>
    <mergeCell ref="H470:H471"/>
    <mergeCell ref="C468:C469"/>
    <mergeCell ref="F472:F473"/>
    <mergeCell ref="G472:G473"/>
    <mergeCell ref="B472:B473"/>
    <mergeCell ref="H476:H477"/>
    <mergeCell ref="A480:A481"/>
    <mergeCell ref="E456:E457"/>
    <mergeCell ref="G448:G449"/>
    <mergeCell ref="H478:H479"/>
    <mergeCell ref="A460:A461"/>
    <mergeCell ref="G482:G483"/>
    <mergeCell ref="C470:C471"/>
    <mergeCell ref="E478:E479"/>
    <mergeCell ref="H480:H481"/>
    <mergeCell ref="H464:H465"/>
    <mergeCell ref="N486:N487"/>
    <mergeCell ref="F490:F491"/>
    <mergeCell ref="F456:F457"/>
    <mergeCell ref="E488:E489"/>
    <mergeCell ref="F488:F489"/>
    <mergeCell ref="F486:F487"/>
    <mergeCell ref="G466:G467"/>
    <mergeCell ref="M488:M489"/>
    <mergeCell ref="K484:K485"/>
    <mergeCell ref="G490:G491"/>
    <mergeCell ref="E480:E481"/>
    <mergeCell ref="D454:D455"/>
    <mergeCell ref="F452:F453"/>
    <mergeCell ref="C472:C473"/>
    <mergeCell ref="E454:E455"/>
    <mergeCell ref="G452:G453"/>
    <mergeCell ref="C452:C453"/>
    <mergeCell ref="F458:F459"/>
    <mergeCell ref="H452:H453"/>
    <mergeCell ref="K488:K489"/>
    <mergeCell ref="N490:N491"/>
    <mergeCell ref="E484:E485"/>
    <mergeCell ref="N464:N465"/>
    <mergeCell ref="K454:K455"/>
    <mergeCell ref="J456:J457"/>
    <mergeCell ref="N470:N471"/>
    <mergeCell ref="K472:K473"/>
    <mergeCell ref="K474:K475"/>
    <mergeCell ref="J480:J481"/>
    <mergeCell ref="H490:H491"/>
    <mergeCell ref="I488:I489"/>
    <mergeCell ref="M464:M465"/>
    <mergeCell ref="M454:M455"/>
    <mergeCell ref="H484:H485"/>
    <mergeCell ref="C456:C457"/>
    <mergeCell ref="M472:M473"/>
    <mergeCell ref="M468:M469"/>
    <mergeCell ref="J484:J485"/>
    <mergeCell ref="J468:J469"/>
    <mergeCell ref="J466:J467"/>
    <mergeCell ref="N468:N469"/>
    <mergeCell ref="J490:J491"/>
    <mergeCell ref="C484:C485"/>
    <mergeCell ref="D474:D475"/>
    <mergeCell ref="C490:C491"/>
    <mergeCell ref="D490:D491"/>
    <mergeCell ref="E486:E487"/>
    <mergeCell ref="C488:C489"/>
    <mergeCell ref="L466:L467"/>
    <mergeCell ref="L470:L471"/>
    <mergeCell ref="L464:L465"/>
    <mergeCell ref="L484:L485"/>
    <mergeCell ref="L496:L497"/>
    <mergeCell ref="I530:I531"/>
    <mergeCell ref="I558:I559"/>
    <mergeCell ref="I504:I505"/>
    <mergeCell ref="M530:M531"/>
    <mergeCell ref="L518:L519"/>
    <mergeCell ref="O496:O497"/>
    <mergeCell ref="J506:J507"/>
    <mergeCell ref="N524:N525"/>
    <mergeCell ref="O508:O509"/>
    <mergeCell ref="J508:J509"/>
    <mergeCell ref="N510:N511"/>
    <mergeCell ref="N502:N503"/>
    <mergeCell ref="I560:I561"/>
    <mergeCell ref="K516:K517"/>
    <mergeCell ref="K518:K519"/>
    <mergeCell ref="K536:K537"/>
    <mergeCell ref="O548:O549"/>
    <mergeCell ref="N498:N499"/>
    <mergeCell ref="N506:N507"/>
    <mergeCell ref="I518:I519"/>
    <mergeCell ref="I498:I499"/>
    <mergeCell ref="I512:I513"/>
    <mergeCell ref="I506:I507"/>
    <mergeCell ref="O514:O515"/>
    <mergeCell ref="L510:L511"/>
    <mergeCell ref="K502:K503"/>
    <mergeCell ref="L536:L537"/>
    <mergeCell ref="I514:I515"/>
    <mergeCell ref="I556:I557"/>
    <mergeCell ref="M546:M547"/>
    <mergeCell ref="M540:M541"/>
    <mergeCell ref="L530:L531"/>
    <mergeCell ref="M512:M513"/>
    <mergeCell ref="I524:I525"/>
    <mergeCell ref="I552:I553"/>
    <mergeCell ref="N516:N517"/>
    <mergeCell ref="I528:I529"/>
    <mergeCell ref="I510:I511"/>
    <mergeCell ref="J516:J517"/>
    <mergeCell ref="J540:J541"/>
    <mergeCell ref="N518:N519"/>
    <mergeCell ref="N522:N523"/>
    <mergeCell ref="K524:K525"/>
    <mergeCell ref="N504:N505"/>
    <mergeCell ref="O546:O547"/>
    <mergeCell ref="I508:I509"/>
    <mergeCell ref="I516:I517"/>
    <mergeCell ref="L528:L529"/>
    <mergeCell ref="L556:L557"/>
    <mergeCell ref="M544:M545"/>
    <mergeCell ref="K538:K539"/>
    <mergeCell ref="L540:L541"/>
    <mergeCell ref="M536:M537"/>
    <mergeCell ref="K550:K551"/>
    <mergeCell ref="O544:O545"/>
    <mergeCell ref="O502:O503"/>
    <mergeCell ref="K496:K497"/>
    <mergeCell ref="K510:K511"/>
    <mergeCell ref="J512:J513"/>
    <mergeCell ref="L560:L561"/>
    <mergeCell ref="O554:O555"/>
    <mergeCell ref="L552:L553"/>
    <mergeCell ref="K554:K555"/>
    <mergeCell ref="N642:N643"/>
    <mergeCell ref="M638:M639"/>
    <mergeCell ref="N624:N625"/>
    <mergeCell ref="O630:O631"/>
    <mergeCell ref="M630:M631"/>
    <mergeCell ref="L636:L637"/>
    <mergeCell ref="M636:M637"/>
    <mergeCell ref="M514:M515"/>
    <mergeCell ref="K534:K535"/>
    <mergeCell ref="O588:O589"/>
    <mergeCell ref="L576:L577"/>
    <mergeCell ref="M564:M565"/>
    <mergeCell ref="J570:J571"/>
    <mergeCell ref="N552:N553"/>
    <mergeCell ref="O518:O519"/>
    <mergeCell ref="L500:L501"/>
    <mergeCell ref="L526:L527"/>
    <mergeCell ref="N512:N513"/>
    <mergeCell ref="L512:L513"/>
    <mergeCell ref="O528:O529"/>
    <mergeCell ref="M532:M533"/>
    <mergeCell ref="O538:O539"/>
    <mergeCell ref="K532:K533"/>
    <mergeCell ref="M524:M525"/>
    <mergeCell ref="M582:M583"/>
    <mergeCell ref="K506:K507"/>
    <mergeCell ref="K514:K515"/>
    <mergeCell ref="O510:O511"/>
    <mergeCell ref="N508:N509"/>
    <mergeCell ref="J514:J515"/>
    <mergeCell ref="K636:K637"/>
    <mergeCell ref="K640:K641"/>
    <mergeCell ref="J510:J511"/>
    <mergeCell ref="L504:L505"/>
    <mergeCell ref="M506:M507"/>
    <mergeCell ref="M522:M523"/>
    <mergeCell ref="L542:L543"/>
    <mergeCell ref="J520:J521"/>
    <mergeCell ref="J534:J535"/>
    <mergeCell ref="L554:L555"/>
    <mergeCell ref="J556:J557"/>
    <mergeCell ref="L592:L593"/>
    <mergeCell ref="M562:M563"/>
    <mergeCell ref="K508:K509"/>
    <mergeCell ref="M502:M503"/>
    <mergeCell ref="K522:K523"/>
    <mergeCell ref="N528:N529"/>
    <mergeCell ref="K512:K513"/>
    <mergeCell ref="J502:J503"/>
    <mergeCell ref="M508:M509"/>
    <mergeCell ref="L508:L509"/>
    <mergeCell ref="J532:J533"/>
    <mergeCell ref="K504:K505"/>
    <mergeCell ref="N600:N601"/>
    <mergeCell ref="O598:O599"/>
    <mergeCell ref="L610:L611"/>
    <mergeCell ref="K644:K645"/>
    <mergeCell ref="O652:O653"/>
    <mergeCell ref="K660:K661"/>
    <mergeCell ref="J602:J603"/>
    <mergeCell ref="L604:L605"/>
    <mergeCell ref="K612:K613"/>
    <mergeCell ref="M600:M601"/>
    <mergeCell ref="N602:N603"/>
    <mergeCell ref="M604:M605"/>
    <mergeCell ref="K604:K605"/>
    <mergeCell ref="O602:O603"/>
    <mergeCell ref="M602:M603"/>
    <mergeCell ref="O600:O601"/>
    <mergeCell ref="L602:L603"/>
    <mergeCell ref="K600:K601"/>
    <mergeCell ref="L600:L601"/>
    <mergeCell ref="K602:K603"/>
    <mergeCell ref="O604:O605"/>
    <mergeCell ref="J600:J601"/>
    <mergeCell ref="O650:O651"/>
    <mergeCell ref="O664:O665"/>
    <mergeCell ref="J636:J637"/>
    <mergeCell ref="J644:J645"/>
    <mergeCell ref="J630:J631"/>
    <mergeCell ref="O632:O633"/>
    <mergeCell ref="J686:J687"/>
    <mergeCell ref="L634:L635"/>
    <mergeCell ref="O610:O611"/>
    <mergeCell ref="O654:O655"/>
    <mergeCell ref="L612:L613"/>
    <mergeCell ref="N610:N611"/>
    <mergeCell ref="J608:J609"/>
    <mergeCell ref="K608:K609"/>
    <mergeCell ref="O680:O681"/>
    <mergeCell ref="O674:O675"/>
    <mergeCell ref="L626:L627"/>
    <mergeCell ref="J624:J625"/>
    <mergeCell ref="K622:K623"/>
    <mergeCell ref="K624:K625"/>
    <mergeCell ref="N606:N607"/>
    <mergeCell ref="M644:M645"/>
    <mergeCell ref="L620:L621"/>
    <mergeCell ref="N660:N661"/>
    <mergeCell ref="L670:L671"/>
    <mergeCell ref="L684:L685"/>
    <mergeCell ref="N604:N605"/>
    <mergeCell ref="K626:K627"/>
    <mergeCell ref="K628:K629"/>
    <mergeCell ref="O612:O613"/>
    <mergeCell ref="N652:N653"/>
    <mergeCell ref="J648:J649"/>
    <mergeCell ref="K652:K653"/>
    <mergeCell ref="L652:L653"/>
    <mergeCell ref="N650:N651"/>
    <mergeCell ref="M654:M655"/>
    <mergeCell ref="N668:N669"/>
    <mergeCell ref="M620:M621"/>
    <mergeCell ref="O620:O621"/>
    <mergeCell ref="M634:M635"/>
    <mergeCell ref="K632:K633"/>
    <mergeCell ref="J616:J617"/>
    <mergeCell ref="J626:J627"/>
    <mergeCell ref="J610:J611"/>
    <mergeCell ref="O642:O643"/>
    <mergeCell ref="N514:N515"/>
    <mergeCell ref="N520:N521"/>
    <mergeCell ref="N558:N559"/>
    <mergeCell ref="N684:N685"/>
    <mergeCell ref="K682:K683"/>
    <mergeCell ref="J642:J643"/>
    <mergeCell ref="J852:J853"/>
    <mergeCell ref="M872:M873"/>
    <mergeCell ref="N852:N853"/>
    <mergeCell ref="J854:J855"/>
    <mergeCell ref="J836:J837"/>
    <mergeCell ref="J824:J825"/>
    <mergeCell ref="K832:K833"/>
    <mergeCell ref="O782:O783"/>
    <mergeCell ref="N762:N763"/>
    <mergeCell ref="L756:L757"/>
    <mergeCell ref="L758:L759"/>
    <mergeCell ref="O748:O749"/>
    <mergeCell ref="L734:L735"/>
    <mergeCell ref="M736:M737"/>
    <mergeCell ref="N778:N779"/>
    <mergeCell ref="N786:N787"/>
    <mergeCell ref="J858:J859"/>
    <mergeCell ref="K818:K819"/>
    <mergeCell ref="L818:L819"/>
    <mergeCell ref="N814:N815"/>
    <mergeCell ref="K720:K721"/>
    <mergeCell ref="L816:L817"/>
    <mergeCell ref="M818:M819"/>
    <mergeCell ref="M720:M721"/>
    <mergeCell ref="N712:N713"/>
    <mergeCell ref="K752:K753"/>
    <mergeCell ref="M758:M759"/>
    <mergeCell ref="K778:K779"/>
    <mergeCell ref="O734:O735"/>
    <mergeCell ref="O724:O725"/>
    <mergeCell ref="N734:N735"/>
    <mergeCell ref="O728:O729"/>
    <mergeCell ref="K858:K859"/>
    <mergeCell ref="N848:N849"/>
    <mergeCell ref="O808:O809"/>
    <mergeCell ref="M826:M827"/>
    <mergeCell ref="L820:L821"/>
    <mergeCell ref="N812:N813"/>
    <mergeCell ref="L772:L773"/>
    <mergeCell ref="N766:N767"/>
    <mergeCell ref="N764:N765"/>
    <mergeCell ref="N772:N773"/>
    <mergeCell ref="J766:J767"/>
    <mergeCell ref="J756:J757"/>
    <mergeCell ref="J714:J715"/>
    <mergeCell ref="K694:K695"/>
    <mergeCell ref="O726:O727"/>
    <mergeCell ref="N714:N715"/>
    <mergeCell ref="O714:O715"/>
    <mergeCell ref="M760:M761"/>
    <mergeCell ref="K712:K713"/>
    <mergeCell ref="J706:J707"/>
    <mergeCell ref="K710:K711"/>
    <mergeCell ref="M850:M851"/>
    <mergeCell ref="M832:M833"/>
    <mergeCell ref="K798:K799"/>
    <mergeCell ref="N798:N799"/>
    <mergeCell ref="M800:M801"/>
    <mergeCell ref="J746:J747"/>
    <mergeCell ref="I832:I833"/>
    <mergeCell ref="J806:J807"/>
    <mergeCell ref="O778:O779"/>
    <mergeCell ref="L760:L761"/>
    <mergeCell ref="K788:K789"/>
    <mergeCell ref="I850:I851"/>
    <mergeCell ref="I772:I773"/>
    <mergeCell ref="M750:M751"/>
    <mergeCell ref="K760:K761"/>
    <mergeCell ref="M754:M755"/>
    <mergeCell ref="M756:M757"/>
    <mergeCell ref="L748:L749"/>
    <mergeCell ref="L750:L751"/>
    <mergeCell ref="L792:L793"/>
    <mergeCell ref="L794:L795"/>
    <mergeCell ref="N686:N687"/>
    <mergeCell ref="O676:O677"/>
    <mergeCell ref="O686:O687"/>
    <mergeCell ref="M790:M791"/>
    <mergeCell ref="O838:O839"/>
    <mergeCell ref="M830:M831"/>
    <mergeCell ref="N850:N851"/>
    <mergeCell ref="M840:M841"/>
    <mergeCell ref="J814:J815"/>
    <mergeCell ref="O852:O853"/>
    <mergeCell ref="L720:L721"/>
    <mergeCell ref="L662:L663"/>
    <mergeCell ref="M670:M671"/>
    <mergeCell ref="M660:M661"/>
    <mergeCell ref="M878:M879"/>
    <mergeCell ref="J860:J861"/>
    <mergeCell ref="N870:N871"/>
    <mergeCell ref="O712:O713"/>
    <mergeCell ref="O718:O719"/>
    <mergeCell ref="M716:M717"/>
    <mergeCell ref="J666:J667"/>
    <mergeCell ref="J678:J679"/>
    <mergeCell ref="K678:K679"/>
    <mergeCell ref="K666:K667"/>
    <mergeCell ref="M678:M679"/>
    <mergeCell ref="M708:M709"/>
    <mergeCell ref="M710:M711"/>
    <mergeCell ref="L700:L701"/>
    <mergeCell ref="J698:J699"/>
    <mergeCell ref="M844:M845"/>
    <mergeCell ref="N842:N843"/>
    <mergeCell ref="K840:K841"/>
    <mergeCell ref="N836:N837"/>
    <mergeCell ref="N838:N839"/>
    <mergeCell ref="L848:L849"/>
    <mergeCell ref="K838:K839"/>
    <mergeCell ref="L872:L873"/>
    <mergeCell ref="O878:O879"/>
    <mergeCell ref="N878:N879"/>
    <mergeCell ref="K878:K879"/>
    <mergeCell ref="J784:J785"/>
    <mergeCell ref="J732:J733"/>
    <mergeCell ref="M706:M707"/>
    <mergeCell ref="N702:N703"/>
    <mergeCell ref="N710:N711"/>
    <mergeCell ref="N876:N877"/>
    <mergeCell ref="N726:N727"/>
    <mergeCell ref="O840:O841"/>
    <mergeCell ref="J750:J751"/>
    <mergeCell ref="J778:J779"/>
    <mergeCell ref="L752:L753"/>
    <mergeCell ref="J868:J869"/>
    <mergeCell ref="K844:K845"/>
    <mergeCell ref="L838:L839"/>
    <mergeCell ref="K814:K815"/>
    <mergeCell ref="I814:I815"/>
    <mergeCell ref="O810:O811"/>
    <mergeCell ref="K810:K811"/>
    <mergeCell ref="O814:O815"/>
    <mergeCell ref="J812:J813"/>
    <mergeCell ref="J782:J783"/>
    <mergeCell ref="I812:I813"/>
    <mergeCell ref="K784:K785"/>
    <mergeCell ref="J788:J789"/>
    <mergeCell ref="L788:L789"/>
    <mergeCell ref="K786:K787"/>
    <mergeCell ref="L786:L787"/>
    <mergeCell ref="M786:M787"/>
    <mergeCell ref="K782:K783"/>
    <mergeCell ref="K836:K837"/>
    <mergeCell ref="M834:M835"/>
    <mergeCell ref="M846:M847"/>
    <mergeCell ref="O836:O837"/>
    <mergeCell ref="J822:J823"/>
    <mergeCell ref="K830:K831"/>
    <mergeCell ref="J826:J827"/>
    <mergeCell ref="L842:L843"/>
    <mergeCell ref="I790:I791"/>
    <mergeCell ref="I824:I825"/>
    <mergeCell ref="I838:I839"/>
    <mergeCell ref="N808:N809"/>
    <mergeCell ref="O800:O801"/>
    <mergeCell ref="M804:M805"/>
    <mergeCell ref="O798:O799"/>
    <mergeCell ref="K800:K801"/>
    <mergeCell ref="L800:L801"/>
    <mergeCell ref="O802:O803"/>
    <mergeCell ref="O804:O805"/>
    <mergeCell ref="M806:M807"/>
    <mergeCell ref="J864:J865"/>
    <mergeCell ref="I864:I865"/>
    <mergeCell ref="I846:I847"/>
    <mergeCell ref="J808:J809"/>
    <mergeCell ref="L808:L809"/>
    <mergeCell ref="K808:K809"/>
    <mergeCell ref="N846:N847"/>
    <mergeCell ref="K804:K805"/>
    <mergeCell ref="N790:N791"/>
    <mergeCell ref="O858:O859"/>
    <mergeCell ref="K856:K857"/>
    <mergeCell ref="L852:L853"/>
    <mergeCell ref="L850:L851"/>
    <mergeCell ref="L856:L857"/>
    <mergeCell ref="I830:I831"/>
    <mergeCell ref="J816:J817"/>
    <mergeCell ref="I852:I853"/>
    <mergeCell ref="M822:M823"/>
    <mergeCell ref="L834:L835"/>
    <mergeCell ref="N834:N835"/>
    <mergeCell ref="K848:K849"/>
    <mergeCell ref="N826:N827"/>
    <mergeCell ref="O846:O847"/>
    <mergeCell ref="J914:J915"/>
    <mergeCell ref="F882:F883"/>
    <mergeCell ref="G794:G795"/>
    <mergeCell ref="F848:F849"/>
    <mergeCell ref="N902:N903"/>
    <mergeCell ref="J900:J901"/>
    <mergeCell ref="F846:F847"/>
    <mergeCell ref="N774:N775"/>
    <mergeCell ref="M780:M781"/>
    <mergeCell ref="N776:N777"/>
    <mergeCell ref="F862:F863"/>
    <mergeCell ref="F868:F869"/>
    <mergeCell ref="J898:J899"/>
    <mergeCell ref="L892:L893"/>
    <mergeCell ref="F852:F853"/>
    <mergeCell ref="H878:H879"/>
    <mergeCell ref="I892:I893"/>
    <mergeCell ref="F836:F837"/>
    <mergeCell ref="H858:H859"/>
    <mergeCell ref="H852:H853"/>
    <mergeCell ref="I820:I821"/>
    <mergeCell ref="H832:H833"/>
    <mergeCell ref="H892:H893"/>
    <mergeCell ref="I860:I861"/>
    <mergeCell ref="H860:H861"/>
    <mergeCell ref="G824:G825"/>
    <mergeCell ref="G836:G837"/>
    <mergeCell ref="G842:G843"/>
    <mergeCell ref="G840:G841"/>
    <mergeCell ref="G830:G831"/>
    <mergeCell ref="G862:G863"/>
    <mergeCell ref="H882:H883"/>
    <mergeCell ref="I882:I883"/>
    <mergeCell ref="J848:J849"/>
    <mergeCell ref="N818:N819"/>
    <mergeCell ref="M820:M821"/>
    <mergeCell ref="K860:K861"/>
    <mergeCell ref="M856:M857"/>
    <mergeCell ref="L824:L825"/>
    <mergeCell ref="M812:M813"/>
    <mergeCell ref="F828:F829"/>
    <mergeCell ref="I844:I845"/>
    <mergeCell ref="H828:H829"/>
    <mergeCell ref="I888:I889"/>
    <mergeCell ref="H844:H845"/>
    <mergeCell ref="L810:L811"/>
    <mergeCell ref="L812:L813"/>
    <mergeCell ref="M814:M815"/>
    <mergeCell ref="F872:F873"/>
    <mergeCell ref="N840:N841"/>
    <mergeCell ref="M782:M783"/>
    <mergeCell ref="I782:I783"/>
    <mergeCell ref="J774:J775"/>
    <mergeCell ref="G858:G859"/>
    <mergeCell ref="H850:H851"/>
    <mergeCell ref="H790:H791"/>
    <mergeCell ref="G808:G809"/>
    <mergeCell ref="H794:H795"/>
    <mergeCell ref="H880:H881"/>
    <mergeCell ref="H840:H841"/>
    <mergeCell ref="G902:G903"/>
    <mergeCell ref="I862:I863"/>
    <mergeCell ref="I856:I857"/>
    <mergeCell ref="J846:J847"/>
    <mergeCell ref="I894:I895"/>
    <mergeCell ref="I934:I935"/>
    <mergeCell ref="J1014:J1015"/>
    <mergeCell ref="F1034:F1035"/>
    <mergeCell ref="G1008:G1009"/>
    <mergeCell ref="F938:F939"/>
    <mergeCell ref="G976:G977"/>
    <mergeCell ref="F1004:F1005"/>
    <mergeCell ref="G978:G979"/>
    <mergeCell ref="G996:G997"/>
    <mergeCell ref="F934:F935"/>
    <mergeCell ref="F984:F985"/>
    <mergeCell ref="K1010:K1011"/>
    <mergeCell ref="J952:J953"/>
    <mergeCell ref="H942:H943"/>
    <mergeCell ref="I914:I915"/>
    <mergeCell ref="J1022:J1023"/>
    <mergeCell ref="K1022:K1023"/>
    <mergeCell ref="H1002:H1003"/>
    <mergeCell ref="H954:H955"/>
    <mergeCell ref="H952:H953"/>
    <mergeCell ref="F958:F959"/>
    <mergeCell ref="F918:F919"/>
    <mergeCell ref="G908:G909"/>
    <mergeCell ref="H922:H923"/>
    <mergeCell ref="K906:K907"/>
    <mergeCell ref="J912:J913"/>
    <mergeCell ref="J922:J923"/>
    <mergeCell ref="H916:H917"/>
    <mergeCell ref="H940:H941"/>
    <mergeCell ref="I942:I943"/>
    <mergeCell ref="I940:I941"/>
    <mergeCell ref="F1018:F1019"/>
    <mergeCell ref="H1018:H1019"/>
    <mergeCell ref="I1018:I1019"/>
    <mergeCell ref="F1028:F1029"/>
    <mergeCell ref="J1006:J1007"/>
    <mergeCell ref="K1006:K1007"/>
    <mergeCell ref="K980:K981"/>
    <mergeCell ref="I1024:I1025"/>
    <mergeCell ref="G962:G963"/>
    <mergeCell ref="H1006:H1007"/>
    <mergeCell ref="I908:I909"/>
    <mergeCell ref="G952:G953"/>
    <mergeCell ref="I958:I959"/>
    <mergeCell ref="K938:K939"/>
    <mergeCell ref="J984:J985"/>
    <mergeCell ref="I976:I977"/>
    <mergeCell ref="I988:I989"/>
    <mergeCell ref="I968:I969"/>
    <mergeCell ref="J1028:J1029"/>
    <mergeCell ref="K966:K967"/>
    <mergeCell ref="J992:J993"/>
    <mergeCell ref="I920:I921"/>
    <mergeCell ref="I922:I923"/>
    <mergeCell ref="J972:J973"/>
    <mergeCell ref="J986:J987"/>
    <mergeCell ref="K946:K947"/>
    <mergeCell ref="I1002:I1003"/>
    <mergeCell ref="I1004:I1005"/>
    <mergeCell ref="G912:G913"/>
    <mergeCell ref="G914:G915"/>
    <mergeCell ref="I910:I911"/>
    <mergeCell ref="H960:H961"/>
    <mergeCell ref="G934:G935"/>
    <mergeCell ref="M1000:M1001"/>
    <mergeCell ref="M908:M909"/>
    <mergeCell ref="M924:M925"/>
    <mergeCell ref="M936:M937"/>
    <mergeCell ref="M926:M927"/>
    <mergeCell ref="M932:M933"/>
    <mergeCell ref="N906:N907"/>
    <mergeCell ref="M906:M907"/>
    <mergeCell ref="N880:N881"/>
    <mergeCell ref="N954:N955"/>
    <mergeCell ref="J874:J875"/>
    <mergeCell ref="K874:K875"/>
    <mergeCell ref="H944:H945"/>
    <mergeCell ref="J980:J981"/>
    <mergeCell ref="M980:M981"/>
    <mergeCell ref="J958:J959"/>
    <mergeCell ref="K978:K979"/>
    <mergeCell ref="J966:J967"/>
    <mergeCell ref="J968:J969"/>
    <mergeCell ref="J978:J979"/>
    <mergeCell ref="M966:M967"/>
    <mergeCell ref="L948:L949"/>
    <mergeCell ref="M952:M953"/>
    <mergeCell ref="M950:M951"/>
    <mergeCell ref="J1000:J1001"/>
    <mergeCell ref="L926:L927"/>
    <mergeCell ref="H994:H995"/>
    <mergeCell ref="I994:I995"/>
    <mergeCell ref="H948:H949"/>
    <mergeCell ref="I948:I949"/>
    <mergeCell ref="K950:K951"/>
    <mergeCell ref="J948:J949"/>
    <mergeCell ref="K948:K949"/>
    <mergeCell ref="N904:N905"/>
    <mergeCell ref="M898:M899"/>
    <mergeCell ref="L898:L899"/>
    <mergeCell ref="K890:K891"/>
    <mergeCell ref="M900:M901"/>
    <mergeCell ref="K900:K901"/>
    <mergeCell ref="M892:M893"/>
    <mergeCell ref="N874:N875"/>
    <mergeCell ref="N924:N925"/>
    <mergeCell ref="I924:I925"/>
    <mergeCell ref="J924:J925"/>
    <mergeCell ref="H918:H919"/>
    <mergeCell ref="M916:M917"/>
    <mergeCell ref="M902:M903"/>
    <mergeCell ref="N966:N967"/>
    <mergeCell ref="N986:N987"/>
    <mergeCell ref="N992:N993"/>
    <mergeCell ref="J960:J961"/>
    <mergeCell ref="M990:M991"/>
    <mergeCell ref="M986:M987"/>
    <mergeCell ref="J944:J945"/>
    <mergeCell ref="I972:I973"/>
    <mergeCell ref="K962:K963"/>
    <mergeCell ref="K982:K983"/>
    <mergeCell ref="L974:L975"/>
    <mergeCell ref="K976:K977"/>
    <mergeCell ref="J916:J917"/>
    <mergeCell ref="L910:L911"/>
    <mergeCell ref="L1000:L1001"/>
    <mergeCell ref="I990:I991"/>
    <mergeCell ref="H964:H965"/>
    <mergeCell ref="G1004:G1005"/>
    <mergeCell ref="M934:M935"/>
    <mergeCell ref="L950:L951"/>
    <mergeCell ref="K1000:K1001"/>
    <mergeCell ref="K926:K927"/>
    <mergeCell ref="K918:K919"/>
    <mergeCell ref="L932:L933"/>
    <mergeCell ref="L976:L977"/>
    <mergeCell ref="J982:J983"/>
    <mergeCell ref="K990:K991"/>
    <mergeCell ref="G944:G945"/>
    <mergeCell ref="G936:G937"/>
    <mergeCell ref="G930:G931"/>
    <mergeCell ref="L998:L999"/>
    <mergeCell ref="H1004:H1005"/>
    <mergeCell ref="G920:G921"/>
    <mergeCell ref="G988:G989"/>
    <mergeCell ref="G964:G965"/>
    <mergeCell ref="H906:H907"/>
    <mergeCell ref="L902:L903"/>
    <mergeCell ref="H972:H973"/>
    <mergeCell ref="G966:G967"/>
    <mergeCell ref="G932:G933"/>
    <mergeCell ref="H978:H979"/>
    <mergeCell ref="G994:G995"/>
    <mergeCell ref="G1000:G1001"/>
    <mergeCell ref="J910:J911"/>
    <mergeCell ref="H902:H903"/>
    <mergeCell ref="L912:L913"/>
    <mergeCell ref="L922:L923"/>
    <mergeCell ref="K996:K997"/>
    <mergeCell ref="K992:K993"/>
    <mergeCell ref="L992:L993"/>
    <mergeCell ref="I960:I961"/>
    <mergeCell ref="I978:I979"/>
    <mergeCell ref="J928:J929"/>
    <mergeCell ref="L930:L931"/>
    <mergeCell ref="K940:K941"/>
    <mergeCell ref="M978:M979"/>
    <mergeCell ref="K998:K999"/>
    <mergeCell ref="K956:K957"/>
    <mergeCell ref="M938:M939"/>
    <mergeCell ref="J946:J947"/>
    <mergeCell ref="M946:M947"/>
    <mergeCell ref="L958:L959"/>
    <mergeCell ref="I982:I983"/>
    <mergeCell ref="M968:M969"/>
    <mergeCell ref="L960:L961"/>
    <mergeCell ref="M976:M977"/>
    <mergeCell ref="I998:I999"/>
    <mergeCell ref="M974:M975"/>
    <mergeCell ref="I950:I951"/>
    <mergeCell ref="K960:K961"/>
    <mergeCell ref="J998:J999"/>
    <mergeCell ref="J996:J997"/>
    <mergeCell ref="K984:K985"/>
    <mergeCell ref="K974:K975"/>
    <mergeCell ref="H966:H967"/>
    <mergeCell ref="H934:H935"/>
    <mergeCell ref="I928:I929"/>
    <mergeCell ref="L986:L987"/>
    <mergeCell ref="J920:J921"/>
    <mergeCell ref="G980:G981"/>
    <mergeCell ref="E948:E949"/>
    <mergeCell ref="J936:J937"/>
    <mergeCell ref="N1014:N1015"/>
    <mergeCell ref="N980:N981"/>
    <mergeCell ref="N984:N985"/>
    <mergeCell ref="I1032:I1033"/>
    <mergeCell ref="K1028:K1029"/>
    <mergeCell ref="H962:H963"/>
    <mergeCell ref="H958:H959"/>
    <mergeCell ref="M1016:M1017"/>
    <mergeCell ref="N988:N989"/>
    <mergeCell ref="J988:J989"/>
    <mergeCell ref="K986:K987"/>
    <mergeCell ref="H936:H937"/>
    <mergeCell ref="K932:K933"/>
    <mergeCell ref="J990:J991"/>
    <mergeCell ref="J930:J931"/>
    <mergeCell ref="H968:H969"/>
    <mergeCell ref="N956:N957"/>
    <mergeCell ref="I930:I931"/>
    <mergeCell ref="I992:I993"/>
    <mergeCell ref="L996:L997"/>
    <mergeCell ref="M992:M993"/>
    <mergeCell ref="L964:L965"/>
    <mergeCell ref="M954:M955"/>
    <mergeCell ref="K954:K955"/>
    <mergeCell ref="I1056:I1057"/>
    <mergeCell ref="L1040:L1041"/>
    <mergeCell ref="M1040:M1041"/>
    <mergeCell ref="N1040:N1041"/>
    <mergeCell ref="L1016:L1017"/>
    <mergeCell ref="M1010:M1011"/>
    <mergeCell ref="N1010:N1011"/>
    <mergeCell ref="L982:L983"/>
    <mergeCell ref="L1028:L1029"/>
    <mergeCell ref="L990:L991"/>
    <mergeCell ref="M982:M983"/>
    <mergeCell ref="N982:N983"/>
    <mergeCell ref="L978:L979"/>
    <mergeCell ref="N1002:N1003"/>
    <mergeCell ref="L944:L945"/>
    <mergeCell ref="H990:H991"/>
    <mergeCell ref="I1012:I1013"/>
    <mergeCell ref="H930:H931"/>
    <mergeCell ref="H1014:H1015"/>
    <mergeCell ref="L984:L985"/>
    <mergeCell ref="M984:M985"/>
    <mergeCell ref="K1012:K1013"/>
    <mergeCell ref="N938:N939"/>
    <mergeCell ref="I1008:I1009"/>
    <mergeCell ref="I938:I939"/>
    <mergeCell ref="L966:L967"/>
    <mergeCell ref="L1020:L1021"/>
    <mergeCell ref="H980:H981"/>
    <mergeCell ref="I962:I963"/>
    <mergeCell ref="I986:I987"/>
    <mergeCell ref="J956:J957"/>
    <mergeCell ref="M944:M945"/>
    <mergeCell ref="M972:M973"/>
    <mergeCell ref="L934:L935"/>
    <mergeCell ref="J1002:J1003"/>
    <mergeCell ref="I1006:I1007"/>
    <mergeCell ref="K1034:K1035"/>
    <mergeCell ref="N944:N945"/>
    <mergeCell ref="F980:F981"/>
    <mergeCell ref="J1030:J1031"/>
    <mergeCell ref="J962:J963"/>
    <mergeCell ref="L1034:L1035"/>
    <mergeCell ref="J1036:J1037"/>
    <mergeCell ref="K1036:K1037"/>
    <mergeCell ref="F944:F945"/>
    <mergeCell ref="G984:G985"/>
    <mergeCell ref="E1042:E1043"/>
    <mergeCell ref="E1028:E1029"/>
    <mergeCell ref="I1020:I1021"/>
    <mergeCell ref="F1006:F1007"/>
    <mergeCell ref="G992:G993"/>
    <mergeCell ref="J994:J995"/>
    <mergeCell ref="G946:G947"/>
    <mergeCell ref="F970:F971"/>
    <mergeCell ref="I1036:I1037"/>
    <mergeCell ref="J970:J971"/>
    <mergeCell ref="J934:J935"/>
    <mergeCell ref="K934:K935"/>
    <mergeCell ref="I966:I967"/>
    <mergeCell ref="E1010:E1011"/>
    <mergeCell ref="F1042:F1043"/>
    <mergeCell ref="E1058:E1059"/>
    <mergeCell ref="F1058:F1059"/>
    <mergeCell ref="H1058:H1059"/>
    <mergeCell ref="I1058:I1059"/>
    <mergeCell ref="N996:N997"/>
    <mergeCell ref="J1010:J1011"/>
    <mergeCell ref="J1018:J1019"/>
    <mergeCell ref="K1018:K1019"/>
    <mergeCell ref="N968:N969"/>
    <mergeCell ref="F956:F957"/>
    <mergeCell ref="F962:F963"/>
    <mergeCell ref="E982:E983"/>
    <mergeCell ref="H974:H975"/>
    <mergeCell ref="I974:I975"/>
    <mergeCell ref="H976:H977"/>
    <mergeCell ref="E1016:E1017"/>
    <mergeCell ref="H1026:H1027"/>
    <mergeCell ref="G1018:G1019"/>
    <mergeCell ref="E1012:E1013"/>
    <mergeCell ref="H1012:H1013"/>
    <mergeCell ref="G960:G961"/>
    <mergeCell ref="H1024:H1025"/>
    <mergeCell ref="E1022:E1023"/>
    <mergeCell ref="G1022:G1023"/>
    <mergeCell ref="I1030:I1031"/>
    <mergeCell ref="G1028:G1029"/>
    <mergeCell ref="F936:F937"/>
    <mergeCell ref="I936:I937"/>
    <mergeCell ref="E950:E951"/>
    <mergeCell ref="G940:G941"/>
    <mergeCell ref="E944:E945"/>
    <mergeCell ref="J976:J977"/>
    <mergeCell ref="I952:I953"/>
    <mergeCell ref="L954:L955"/>
    <mergeCell ref="K972:K973"/>
    <mergeCell ref="L972:L973"/>
    <mergeCell ref="K994:K995"/>
    <mergeCell ref="K988:K989"/>
    <mergeCell ref="J1016:J1017"/>
    <mergeCell ref="E1044:E1045"/>
    <mergeCell ref="F1012:F1013"/>
    <mergeCell ref="L980:L981"/>
    <mergeCell ref="H1056:H1057"/>
    <mergeCell ref="F1068:F1069"/>
    <mergeCell ref="E1070:E1071"/>
    <mergeCell ref="F1070:F1071"/>
    <mergeCell ref="E990:E991"/>
    <mergeCell ref="H970:H971"/>
    <mergeCell ref="I970:I971"/>
    <mergeCell ref="F1030:F1031"/>
    <mergeCell ref="G1052:G1053"/>
    <mergeCell ref="F978:F979"/>
    <mergeCell ref="E1024:E1025"/>
    <mergeCell ref="H1030:H1031"/>
    <mergeCell ref="F1026:F1027"/>
    <mergeCell ref="H1028:H1029"/>
    <mergeCell ref="F1010:F1011"/>
    <mergeCell ref="E1006:E1007"/>
    <mergeCell ref="G990:G991"/>
    <mergeCell ref="E962:E963"/>
    <mergeCell ref="E992:E993"/>
    <mergeCell ref="E956:E957"/>
    <mergeCell ref="F966:F967"/>
    <mergeCell ref="E976:E977"/>
    <mergeCell ref="F976:F977"/>
    <mergeCell ref="F972:F973"/>
    <mergeCell ref="I964:I965"/>
    <mergeCell ref="F988:F989"/>
    <mergeCell ref="E966:E967"/>
    <mergeCell ref="E996:E997"/>
    <mergeCell ref="F992:F993"/>
    <mergeCell ref="H992:H993"/>
    <mergeCell ref="G1034:G1035"/>
    <mergeCell ref="E1030:E1031"/>
    <mergeCell ref="H1022:H1023"/>
    <mergeCell ref="I1034:I1035"/>
    <mergeCell ref="G1010:G1011"/>
    <mergeCell ref="F1020:F1021"/>
    <mergeCell ref="I1014:I1015"/>
    <mergeCell ref="F982:F983"/>
    <mergeCell ref="H982:H983"/>
    <mergeCell ref="F974:F975"/>
    <mergeCell ref="E960:E961"/>
    <mergeCell ref="F960:F961"/>
    <mergeCell ref="H956:H957"/>
    <mergeCell ref="H984:H985"/>
    <mergeCell ref="I1068:I1069"/>
    <mergeCell ref="F1032:F1033"/>
    <mergeCell ref="E1054:E1055"/>
    <mergeCell ref="E964:E965"/>
    <mergeCell ref="F990:F991"/>
    <mergeCell ref="E988:E989"/>
    <mergeCell ref="G1040:G1041"/>
    <mergeCell ref="F1036:F1037"/>
    <mergeCell ref="H1010:H1011"/>
    <mergeCell ref="F968:F969"/>
    <mergeCell ref="G1026:G1027"/>
    <mergeCell ref="H986:H987"/>
    <mergeCell ref="I984:I985"/>
    <mergeCell ref="H1008:H1009"/>
    <mergeCell ref="G1050:G1051"/>
    <mergeCell ref="H1046:H1047"/>
    <mergeCell ref="I1046:I1047"/>
    <mergeCell ref="F994:F995"/>
    <mergeCell ref="E980:E981"/>
    <mergeCell ref="E934:E935"/>
    <mergeCell ref="G974:G975"/>
    <mergeCell ref="E916:E917"/>
    <mergeCell ref="E1104:E1105"/>
    <mergeCell ref="G1098:G1099"/>
    <mergeCell ref="H998:H999"/>
    <mergeCell ref="E1002:E1003"/>
    <mergeCell ref="I1078:I1079"/>
    <mergeCell ref="H1020:H1021"/>
    <mergeCell ref="E972:E973"/>
    <mergeCell ref="I944:I945"/>
    <mergeCell ref="H938:H939"/>
    <mergeCell ref="N946:N947"/>
    <mergeCell ref="J902:J903"/>
    <mergeCell ref="G926:G927"/>
    <mergeCell ref="E1088:E1089"/>
    <mergeCell ref="F1088:F1089"/>
    <mergeCell ref="H1088:H1089"/>
    <mergeCell ref="E1086:E1087"/>
    <mergeCell ref="G1072:G1073"/>
    <mergeCell ref="G968:G969"/>
    <mergeCell ref="F964:F965"/>
    <mergeCell ref="G986:G987"/>
    <mergeCell ref="G1094:G1095"/>
    <mergeCell ref="F1066:F1067"/>
    <mergeCell ref="F998:F999"/>
    <mergeCell ref="I954:I955"/>
    <mergeCell ref="I1022:I1023"/>
    <mergeCell ref="I1054:I1055"/>
    <mergeCell ref="I1028:I1029"/>
    <mergeCell ref="I1026:I1027"/>
    <mergeCell ref="E1036:E1037"/>
    <mergeCell ref="E1084:E1085"/>
    <mergeCell ref="F1084:F1085"/>
    <mergeCell ref="H1068:H1069"/>
    <mergeCell ref="G1074:G1075"/>
    <mergeCell ref="F1096:F1097"/>
    <mergeCell ref="G1092:G1093"/>
    <mergeCell ref="I1038:I1039"/>
    <mergeCell ref="E1046:E1047"/>
    <mergeCell ref="F1046:F1047"/>
    <mergeCell ref="E1066:E1067"/>
    <mergeCell ref="E1038:E1039"/>
    <mergeCell ref="F1076:F1077"/>
    <mergeCell ref="H1076:H1077"/>
    <mergeCell ref="H1078:H1079"/>
    <mergeCell ref="E928:E929"/>
    <mergeCell ref="H1070:H1071"/>
    <mergeCell ref="E926:E927"/>
    <mergeCell ref="G1082:G1083"/>
    <mergeCell ref="J918:J919"/>
    <mergeCell ref="F1014:F1015"/>
    <mergeCell ref="H1072:H1073"/>
    <mergeCell ref="H1032:H1033"/>
    <mergeCell ref="G1064:G1065"/>
    <mergeCell ref="M970:M971"/>
    <mergeCell ref="G928:G929"/>
    <mergeCell ref="F1052:F1053"/>
    <mergeCell ref="E930:E931"/>
    <mergeCell ref="E936:E937"/>
    <mergeCell ref="E1004:E1005"/>
    <mergeCell ref="E958:E959"/>
    <mergeCell ref="G982:G983"/>
    <mergeCell ref="G956:G957"/>
    <mergeCell ref="I1088:I1089"/>
    <mergeCell ref="G1086:G1087"/>
    <mergeCell ref="I1082:I1083"/>
    <mergeCell ref="G1088:G1089"/>
    <mergeCell ref="H1084:H1085"/>
    <mergeCell ref="F1056:F1057"/>
    <mergeCell ref="E880:E881"/>
    <mergeCell ref="G886:G887"/>
    <mergeCell ref="G888:G889"/>
    <mergeCell ref="I890:I891"/>
    <mergeCell ref="L904:L905"/>
    <mergeCell ref="J908:J909"/>
    <mergeCell ref="K904:K905"/>
    <mergeCell ref="I900:I901"/>
    <mergeCell ref="H1052:H1053"/>
    <mergeCell ref="E1040:E1041"/>
    <mergeCell ref="F1050:F1051"/>
    <mergeCell ref="E886:E887"/>
    <mergeCell ref="E910:E911"/>
    <mergeCell ref="F916:F917"/>
    <mergeCell ref="I906:I907"/>
    <mergeCell ref="F954:F955"/>
    <mergeCell ref="E954:E955"/>
    <mergeCell ref="H996:H997"/>
    <mergeCell ref="I956:I957"/>
    <mergeCell ref="E940:E941"/>
    <mergeCell ref="G998:G999"/>
    <mergeCell ref="E1000:E1001"/>
    <mergeCell ref="F1000:F1001"/>
    <mergeCell ref="H1000:H1001"/>
    <mergeCell ref="I1000:I1001"/>
    <mergeCell ref="G1012:G1013"/>
    <mergeCell ref="F940:F941"/>
    <mergeCell ref="E938:E939"/>
    <mergeCell ref="G942:G943"/>
    <mergeCell ref="E942:E943"/>
    <mergeCell ref="F942:F943"/>
    <mergeCell ref="I996:I997"/>
    <mergeCell ref="F952:F953"/>
    <mergeCell ref="G954:G955"/>
    <mergeCell ref="E946:E947"/>
    <mergeCell ref="F946:F947"/>
    <mergeCell ref="H946:H947"/>
    <mergeCell ref="I946:I947"/>
    <mergeCell ref="E968:E969"/>
    <mergeCell ref="F986:F987"/>
    <mergeCell ref="F948:F949"/>
    <mergeCell ref="G972:G973"/>
    <mergeCell ref="G1014:G1015"/>
    <mergeCell ref="L888:L889"/>
    <mergeCell ref="G1030:G1031"/>
    <mergeCell ref="H988:H989"/>
    <mergeCell ref="E984:E985"/>
    <mergeCell ref="E974:E975"/>
    <mergeCell ref="E1020:E1021"/>
    <mergeCell ref="I1044:I1045"/>
    <mergeCell ref="H1036:H1037"/>
    <mergeCell ref="F928:F929"/>
    <mergeCell ref="H924:H925"/>
    <mergeCell ref="I1010:I1011"/>
    <mergeCell ref="G1006:G1007"/>
    <mergeCell ref="I980:I981"/>
    <mergeCell ref="F1008:F1009"/>
    <mergeCell ref="L1024:L1025"/>
    <mergeCell ref="F1072:F1073"/>
    <mergeCell ref="G1076:G1077"/>
    <mergeCell ref="G1038:G1039"/>
    <mergeCell ref="F1044:F1045"/>
    <mergeCell ref="H1040:H1041"/>
    <mergeCell ref="E1014:E1015"/>
    <mergeCell ref="H1042:H1043"/>
    <mergeCell ref="I1042:I1043"/>
    <mergeCell ref="E1060:E1061"/>
    <mergeCell ref="G1016:G1017"/>
    <mergeCell ref="G1024:G1025"/>
    <mergeCell ref="E1050:E1051"/>
    <mergeCell ref="F1054:F1055"/>
    <mergeCell ref="H1054:H1055"/>
    <mergeCell ref="E1078:E1079"/>
    <mergeCell ref="G1054:G1055"/>
    <mergeCell ref="E1056:E1057"/>
    <mergeCell ref="G1056:G1057"/>
    <mergeCell ref="E1048:E1049"/>
    <mergeCell ref="F1048:F1049"/>
    <mergeCell ref="E1018:E1019"/>
    <mergeCell ref="F1016:F1017"/>
    <mergeCell ref="H1016:H1017"/>
    <mergeCell ref="G1020:G1021"/>
    <mergeCell ref="G1042:G1043"/>
    <mergeCell ref="G1062:G1063"/>
    <mergeCell ref="H1060:H1061"/>
    <mergeCell ref="I1060:I1061"/>
    <mergeCell ref="H1062:H1063"/>
    <mergeCell ref="I1062:I1063"/>
    <mergeCell ref="E1076:E1077"/>
    <mergeCell ref="H1064:H1065"/>
    <mergeCell ref="H1044:H1045"/>
    <mergeCell ref="F1040:F1041"/>
    <mergeCell ref="I1070:I1071"/>
    <mergeCell ref="G1078:G1079"/>
    <mergeCell ref="G1058:G1059"/>
    <mergeCell ref="I1064:I1065"/>
    <mergeCell ref="E1032:E1033"/>
    <mergeCell ref="E1034:E1035"/>
    <mergeCell ref="E1074:E1075"/>
    <mergeCell ref="F1060:F1061"/>
    <mergeCell ref="F1022:F1023"/>
    <mergeCell ref="G1044:G1045"/>
    <mergeCell ref="E1026:E1027"/>
    <mergeCell ref="H1074:H1075"/>
    <mergeCell ref="I1040:I1041"/>
    <mergeCell ref="G1032:G1033"/>
    <mergeCell ref="E1102:E1103"/>
    <mergeCell ref="F1102:F1103"/>
    <mergeCell ref="H1102:H1103"/>
    <mergeCell ref="H1038:H1039"/>
    <mergeCell ref="F1062:F1063"/>
    <mergeCell ref="E1068:E1069"/>
    <mergeCell ref="I1072:I1073"/>
    <mergeCell ref="E998:E999"/>
    <mergeCell ref="I1016:I1017"/>
    <mergeCell ref="G1048:G1049"/>
    <mergeCell ref="F1038:F1039"/>
    <mergeCell ref="G1002:G1003"/>
    <mergeCell ref="H1082:H1083"/>
    <mergeCell ref="G1046:G1047"/>
    <mergeCell ref="I1048:I1049"/>
    <mergeCell ref="E1052:E1053"/>
    <mergeCell ref="I1076:I1077"/>
    <mergeCell ref="G1080:G1081"/>
    <mergeCell ref="E1080:E1081"/>
    <mergeCell ref="F1080:F1081"/>
    <mergeCell ref="H1080:H1081"/>
    <mergeCell ref="I1080:I1081"/>
    <mergeCell ref="H1066:H1067"/>
    <mergeCell ref="I1066:I1067"/>
    <mergeCell ref="I1052:I1053"/>
    <mergeCell ref="F1086:F1087"/>
    <mergeCell ref="G1060:G1061"/>
    <mergeCell ref="H1086:H1087"/>
    <mergeCell ref="I1086:I1087"/>
    <mergeCell ref="F1090:F1091"/>
    <mergeCell ref="F1024:F1025"/>
    <mergeCell ref="H1094:H1095"/>
    <mergeCell ref="I1094:I1095"/>
    <mergeCell ref="G1100:G1101"/>
    <mergeCell ref="E1094:E1095"/>
    <mergeCell ref="F1094:F1095"/>
    <mergeCell ref="G1066:G1067"/>
    <mergeCell ref="E1062:E1063"/>
    <mergeCell ref="H1096:H1097"/>
    <mergeCell ref="E1064:E1065"/>
    <mergeCell ref="F1064:F1065"/>
    <mergeCell ref="G1070:G1071"/>
    <mergeCell ref="F1078:F1079"/>
    <mergeCell ref="F1074:F1075"/>
    <mergeCell ref="H1092:H1093"/>
    <mergeCell ref="I1092:I1093"/>
    <mergeCell ref="E1098:E1099"/>
    <mergeCell ref="F1098:F1099"/>
    <mergeCell ref="H1098:H1099"/>
    <mergeCell ref="I1098:I1099"/>
    <mergeCell ref="E1092:E1093"/>
    <mergeCell ref="F1092:F1093"/>
    <mergeCell ref="E1008:E1009"/>
    <mergeCell ref="F1002:F1003"/>
    <mergeCell ref="E1100:E1101"/>
    <mergeCell ref="F1100:F1101"/>
    <mergeCell ref="H1100:H1101"/>
    <mergeCell ref="I1100:I1101"/>
    <mergeCell ref="I1074:I1075"/>
    <mergeCell ref="G1102:G1103"/>
    <mergeCell ref="E1082:E1083"/>
    <mergeCell ref="F1082:F1083"/>
    <mergeCell ref="G1068:G1069"/>
    <mergeCell ref="E1072:E1073"/>
    <mergeCell ref="G948:G949"/>
    <mergeCell ref="G950:G951"/>
    <mergeCell ref="G938:G939"/>
    <mergeCell ref="I898:I899"/>
    <mergeCell ref="I886:I887"/>
    <mergeCell ref="F884:F885"/>
    <mergeCell ref="F890:F891"/>
    <mergeCell ref="H894:H895"/>
    <mergeCell ref="F926:F927"/>
    <mergeCell ref="H926:H927"/>
    <mergeCell ref="E986:E987"/>
    <mergeCell ref="G872:G873"/>
    <mergeCell ref="G910:G911"/>
    <mergeCell ref="F920:F921"/>
    <mergeCell ref="F996:F997"/>
    <mergeCell ref="G958:G959"/>
    <mergeCell ref="I932:I933"/>
    <mergeCell ref="I926:I927"/>
    <mergeCell ref="G916:G917"/>
    <mergeCell ref="G922:G923"/>
    <mergeCell ref="G904:G905"/>
    <mergeCell ref="G906:G907"/>
    <mergeCell ref="E932:E933"/>
    <mergeCell ref="E908:E909"/>
    <mergeCell ref="F924:F925"/>
    <mergeCell ref="E846:E847"/>
    <mergeCell ref="F850:F851"/>
    <mergeCell ref="E856:E857"/>
    <mergeCell ref="F922:F923"/>
    <mergeCell ref="G900:G901"/>
    <mergeCell ref="G874:G875"/>
    <mergeCell ref="E868:E869"/>
    <mergeCell ref="F874:F875"/>
    <mergeCell ref="G924:G925"/>
    <mergeCell ref="F930:F931"/>
    <mergeCell ref="F932:F933"/>
    <mergeCell ref="E952:E953"/>
    <mergeCell ref="E970:E971"/>
    <mergeCell ref="H896:H897"/>
    <mergeCell ref="F896:F897"/>
    <mergeCell ref="E924:E925"/>
    <mergeCell ref="H868:H869"/>
    <mergeCell ref="G870:G871"/>
    <mergeCell ref="I870:I871"/>
    <mergeCell ref="G878:G879"/>
    <mergeCell ref="G884:G885"/>
    <mergeCell ref="H904:H905"/>
    <mergeCell ref="I904:I905"/>
    <mergeCell ref="G880:G881"/>
    <mergeCell ref="I868:I869"/>
    <mergeCell ref="G876:G877"/>
    <mergeCell ref="E994:E995"/>
    <mergeCell ref="F870:F871"/>
    <mergeCell ref="H874:H875"/>
    <mergeCell ref="H914:H915"/>
    <mergeCell ref="E912:E913"/>
    <mergeCell ref="G970:G971"/>
    <mergeCell ref="H890:H891"/>
    <mergeCell ref="G890:G891"/>
    <mergeCell ref="E920:E921"/>
    <mergeCell ref="E978:E979"/>
    <mergeCell ref="F950:F951"/>
    <mergeCell ref="H950:H951"/>
    <mergeCell ref="H932:H933"/>
    <mergeCell ref="I902:I903"/>
    <mergeCell ref="E902:E903"/>
    <mergeCell ref="G894:G895"/>
    <mergeCell ref="E890:E891"/>
    <mergeCell ref="E840:E841"/>
    <mergeCell ref="E844:E845"/>
    <mergeCell ref="I878:I879"/>
    <mergeCell ref="F906:F907"/>
    <mergeCell ref="H876:H877"/>
    <mergeCell ref="I866:I867"/>
    <mergeCell ref="I874:I875"/>
    <mergeCell ref="G856:G857"/>
    <mergeCell ref="G860:G861"/>
    <mergeCell ref="E898:E899"/>
    <mergeCell ref="F898:F899"/>
    <mergeCell ref="E862:E863"/>
    <mergeCell ref="E872:E873"/>
    <mergeCell ref="G898:G899"/>
    <mergeCell ref="E922:E923"/>
    <mergeCell ref="H886:H887"/>
    <mergeCell ref="F888:F889"/>
    <mergeCell ref="I854:I855"/>
    <mergeCell ref="I916:I917"/>
    <mergeCell ref="H898:H899"/>
    <mergeCell ref="E904:E905"/>
    <mergeCell ref="F904:F905"/>
    <mergeCell ref="E896:E897"/>
    <mergeCell ref="G866:G867"/>
    <mergeCell ref="F858:F859"/>
    <mergeCell ref="G896:G897"/>
    <mergeCell ref="F900:F901"/>
    <mergeCell ref="E900:E901"/>
    <mergeCell ref="F910:F911"/>
    <mergeCell ref="G918:G919"/>
    <mergeCell ref="F914:F915"/>
    <mergeCell ref="G892:G893"/>
    <mergeCell ref="E914:E915"/>
    <mergeCell ref="E888:E889"/>
    <mergeCell ref="E882:E883"/>
    <mergeCell ref="I880:I881"/>
    <mergeCell ref="H920:H921"/>
    <mergeCell ref="E892:E893"/>
    <mergeCell ref="F892:F893"/>
    <mergeCell ref="I896:I897"/>
    <mergeCell ref="F842:F843"/>
    <mergeCell ref="H870:H871"/>
    <mergeCell ref="H856:H857"/>
    <mergeCell ref="H908:H909"/>
    <mergeCell ref="F886:F887"/>
    <mergeCell ref="I876:I877"/>
    <mergeCell ref="G868:G869"/>
    <mergeCell ref="F902:F903"/>
    <mergeCell ref="H900:H901"/>
    <mergeCell ref="I858:I859"/>
    <mergeCell ref="F908:F909"/>
    <mergeCell ref="E906:E907"/>
    <mergeCell ref="E894:E895"/>
    <mergeCell ref="F894:F895"/>
    <mergeCell ref="E918:E919"/>
    <mergeCell ref="H884:H885"/>
    <mergeCell ref="F912:F913"/>
    <mergeCell ref="H912:H913"/>
    <mergeCell ref="H910:H911"/>
    <mergeCell ref="I912:I913"/>
    <mergeCell ref="G882:G883"/>
    <mergeCell ref="I872:I873"/>
    <mergeCell ref="D702:D703"/>
    <mergeCell ref="I636:I637"/>
    <mergeCell ref="I638:I639"/>
    <mergeCell ref="F804:F805"/>
    <mergeCell ref="F700:F701"/>
    <mergeCell ref="F790:F791"/>
    <mergeCell ref="H710:H711"/>
    <mergeCell ref="F648:F649"/>
    <mergeCell ref="G662:G663"/>
    <mergeCell ref="E638:E639"/>
    <mergeCell ref="F642:F643"/>
    <mergeCell ref="E636:E637"/>
    <mergeCell ref="E794:E795"/>
    <mergeCell ref="G800:G801"/>
    <mergeCell ref="H702:H703"/>
    <mergeCell ref="H728:H729"/>
    <mergeCell ref="H746:H747"/>
    <mergeCell ref="H744:H745"/>
    <mergeCell ref="H752:H753"/>
    <mergeCell ref="G804:G805"/>
    <mergeCell ref="G802:G803"/>
    <mergeCell ref="H662:H663"/>
    <mergeCell ref="E680:E681"/>
    <mergeCell ref="F680:F681"/>
    <mergeCell ref="F832:F833"/>
    <mergeCell ref="F876:F877"/>
    <mergeCell ref="F864:F865"/>
    <mergeCell ref="F830:F831"/>
    <mergeCell ref="E832:E833"/>
    <mergeCell ref="F860:F861"/>
    <mergeCell ref="H684:H685"/>
    <mergeCell ref="G748:G749"/>
    <mergeCell ref="F880:F881"/>
    <mergeCell ref="F878:F879"/>
    <mergeCell ref="H854:H855"/>
    <mergeCell ref="F834:F835"/>
    <mergeCell ref="G654:G655"/>
    <mergeCell ref="E658:E659"/>
    <mergeCell ref="G756:G757"/>
    <mergeCell ref="I798:I799"/>
    <mergeCell ref="E730:E731"/>
    <mergeCell ref="H824:H825"/>
    <mergeCell ref="E854:E855"/>
    <mergeCell ref="I810:I811"/>
    <mergeCell ref="E752:E753"/>
    <mergeCell ref="I762:I763"/>
    <mergeCell ref="E762:E763"/>
    <mergeCell ref="I746:I747"/>
    <mergeCell ref="I758:I759"/>
    <mergeCell ref="I756:I757"/>
    <mergeCell ref="H658:H659"/>
    <mergeCell ref="H682:H683"/>
    <mergeCell ref="E674:E675"/>
    <mergeCell ref="F666:F667"/>
    <mergeCell ref="F654:F655"/>
    <mergeCell ref="H650:H651"/>
    <mergeCell ref="D692:D693"/>
    <mergeCell ref="F674:F675"/>
    <mergeCell ref="D722:D723"/>
    <mergeCell ref="F706:F707"/>
    <mergeCell ref="D650:D651"/>
    <mergeCell ref="D680:D681"/>
    <mergeCell ref="D500:D501"/>
    <mergeCell ref="E504:E505"/>
    <mergeCell ref="B504:B505"/>
    <mergeCell ref="C504:C505"/>
    <mergeCell ref="C502:C503"/>
    <mergeCell ref="F512:F513"/>
    <mergeCell ref="D512:D513"/>
    <mergeCell ref="H512:H513"/>
    <mergeCell ref="B512:B513"/>
    <mergeCell ref="C498:C499"/>
    <mergeCell ref="H498:H499"/>
    <mergeCell ref="B500:B501"/>
    <mergeCell ref="G496:G497"/>
    <mergeCell ref="F520:F521"/>
    <mergeCell ref="B520:B521"/>
    <mergeCell ref="D542:D543"/>
    <mergeCell ref="D532:D533"/>
    <mergeCell ref="C506:C507"/>
    <mergeCell ref="F508:F509"/>
    <mergeCell ref="D536:D537"/>
    <mergeCell ref="D528:D529"/>
    <mergeCell ref="C548:C549"/>
    <mergeCell ref="F548:F549"/>
    <mergeCell ref="C540:C541"/>
    <mergeCell ref="H530:H531"/>
    <mergeCell ref="H524:H525"/>
    <mergeCell ref="B546:B547"/>
    <mergeCell ref="D548:D549"/>
    <mergeCell ref="G552:G553"/>
    <mergeCell ref="F502:F503"/>
    <mergeCell ref="F506:F507"/>
    <mergeCell ref="F536:F537"/>
    <mergeCell ref="H538:H539"/>
    <mergeCell ref="B502:B503"/>
    <mergeCell ref="C500:C501"/>
    <mergeCell ref="F516:F517"/>
    <mergeCell ref="H502:H503"/>
    <mergeCell ref="C508:C509"/>
    <mergeCell ref="B538:B539"/>
    <mergeCell ref="F538:F539"/>
    <mergeCell ref="D544:D545"/>
    <mergeCell ref="C516:C517"/>
    <mergeCell ref="F518:F519"/>
    <mergeCell ref="C550:C551"/>
    <mergeCell ref="C538:C539"/>
    <mergeCell ref="E522:E523"/>
    <mergeCell ref="C526:C527"/>
    <mergeCell ref="H514:H515"/>
    <mergeCell ref="H496:H497"/>
    <mergeCell ref="H510:H511"/>
    <mergeCell ref="H506:H507"/>
    <mergeCell ref="E510:E511"/>
    <mergeCell ref="B510:B511"/>
    <mergeCell ref="F510:F511"/>
    <mergeCell ref="C512:C513"/>
    <mergeCell ref="C510:C511"/>
    <mergeCell ref="E512:E513"/>
    <mergeCell ref="F526:F527"/>
    <mergeCell ref="H504:H505"/>
    <mergeCell ref="G528:G529"/>
    <mergeCell ref="F498:F499"/>
    <mergeCell ref="B544:B545"/>
    <mergeCell ref="D514:D515"/>
    <mergeCell ref="H536:H537"/>
    <mergeCell ref="B648:B649"/>
    <mergeCell ref="G658:G659"/>
    <mergeCell ref="D614:D615"/>
    <mergeCell ref="G622:G623"/>
    <mergeCell ref="F632:F633"/>
    <mergeCell ref="E632:E633"/>
    <mergeCell ref="I626:I627"/>
    <mergeCell ref="F644:F645"/>
    <mergeCell ref="D670:D671"/>
    <mergeCell ref="B552:B553"/>
    <mergeCell ref="H548:H549"/>
    <mergeCell ref="F546:F547"/>
    <mergeCell ref="G548:G549"/>
    <mergeCell ref="G516:G517"/>
    <mergeCell ref="B534:B535"/>
    <mergeCell ref="D516:D517"/>
    <mergeCell ref="F734:F735"/>
    <mergeCell ref="I736:I737"/>
    <mergeCell ref="F738:F739"/>
    <mergeCell ref="G732:G733"/>
    <mergeCell ref="H738:H739"/>
    <mergeCell ref="H722:H723"/>
    <mergeCell ref="G704:G705"/>
    <mergeCell ref="C556:C557"/>
    <mergeCell ref="F554:F555"/>
    <mergeCell ref="E528:E529"/>
    <mergeCell ref="B528:B529"/>
    <mergeCell ref="I546:I547"/>
    <mergeCell ref="C576:C577"/>
    <mergeCell ref="E578:E579"/>
    <mergeCell ref="E576:E577"/>
    <mergeCell ref="G522:G523"/>
    <mergeCell ref="F568:F569"/>
    <mergeCell ref="I586:I587"/>
    <mergeCell ref="D608:D609"/>
    <mergeCell ref="E614:E615"/>
    <mergeCell ref="B632:B633"/>
    <mergeCell ref="B646:B647"/>
    <mergeCell ref="F652:F653"/>
    <mergeCell ref="I650:I651"/>
    <mergeCell ref="D634:D635"/>
    <mergeCell ref="D686:D687"/>
    <mergeCell ref="B574:B575"/>
    <mergeCell ref="C574:C575"/>
    <mergeCell ref="I656:I657"/>
    <mergeCell ref="F672:F673"/>
    <mergeCell ref="G678:G679"/>
    <mergeCell ref="D734:D735"/>
    <mergeCell ref="E536:E537"/>
    <mergeCell ref="E534:E535"/>
    <mergeCell ref="D558:D559"/>
    <mergeCell ref="C558:C559"/>
    <mergeCell ref="E668:E669"/>
    <mergeCell ref="I612:I613"/>
    <mergeCell ref="I632:I633"/>
    <mergeCell ref="I642:I643"/>
    <mergeCell ref="D630:D631"/>
    <mergeCell ref="H646:H647"/>
    <mergeCell ref="H642:H643"/>
    <mergeCell ref="G636:G637"/>
    <mergeCell ref="G688:G689"/>
    <mergeCell ref="I522:I523"/>
    <mergeCell ref="I520:I521"/>
    <mergeCell ref="I534:I535"/>
    <mergeCell ref="E652:E653"/>
    <mergeCell ref="E662:E663"/>
    <mergeCell ref="E654:E655"/>
    <mergeCell ref="D648:D649"/>
    <mergeCell ref="G652:G653"/>
    <mergeCell ref="D642:D643"/>
    <mergeCell ref="D644:D645"/>
    <mergeCell ref="E644:E645"/>
    <mergeCell ref="H654:H655"/>
    <mergeCell ref="H690:H691"/>
    <mergeCell ref="D696:D697"/>
    <mergeCell ref="G736:G737"/>
    <mergeCell ref="G666:G667"/>
    <mergeCell ref="F692:F693"/>
    <mergeCell ref="F736:F737"/>
    <mergeCell ref="H730:H731"/>
    <mergeCell ref="I730:I731"/>
    <mergeCell ref="F732:F733"/>
    <mergeCell ref="H704:H705"/>
    <mergeCell ref="I678:I679"/>
    <mergeCell ref="I648:I649"/>
    <mergeCell ref="E684:E685"/>
    <mergeCell ref="G684:G685"/>
    <mergeCell ref="D654:D655"/>
    <mergeCell ref="D674:D675"/>
    <mergeCell ref="D718:D719"/>
    <mergeCell ref="I728:I729"/>
    <mergeCell ref="I716:I717"/>
    <mergeCell ref="H648:H649"/>
    <mergeCell ref="I668:I669"/>
    <mergeCell ref="H668:H669"/>
    <mergeCell ref="I708:I709"/>
    <mergeCell ref="E676:E677"/>
    <mergeCell ref="H700:H701"/>
    <mergeCell ref="I706:I707"/>
    <mergeCell ref="I712:I713"/>
    <mergeCell ref="I718:I719"/>
    <mergeCell ref="E706:E707"/>
    <mergeCell ref="F708:F709"/>
    <mergeCell ref="E724:E725"/>
    <mergeCell ref="G710:G711"/>
    <mergeCell ref="E716:E717"/>
    <mergeCell ref="E708:E709"/>
    <mergeCell ref="G712:G713"/>
    <mergeCell ref="F718:F719"/>
    <mergeCell ref="H720:H721"/>
    <mergeCell ref="H698:H699"/>
    <mergeCell ref="I702:I703"/>
    <mergeCell ref="I688:I689"/>
    <mergeCell ref="I658:I659"/>
    <mergeCell ref="C646:C647"/>
    <mergeCell ref="B642:B643"/>
    <mergeCell ref="A570:A571"/>
    <mergeCell ref="A584:A585"/>
    <mergeCell ref="A578:A579"/>
    <mergeCell ref="A568:A569"/>
    <mergeCell ref="E582:E583"/>
    <mergeCell ref="B572:B573"/>
    <mergeCell ref="F572:F573"/>
    <mergeCell ref="G580:G581"/>
    <mergeCell ref="G578:G579"/>
    <mergeCell ref="C578:C579"/>
    <mergeCell ref="G572:G573"/>
    <mergeCell ref="C572:C573"/>
    <mergeCell ref="F574:F575"/>
    <mergeCell ref="F596:F597"/>
    <mergeCell ref="A546:A547"/>
    <mergeCell ref="G554:G555"/>
    <mergeCell ref="E554:E555"/>
    <mergeCell ref="D580:D581"/>
    <mergeCell ref="E598:E599"/>
    <mergeCell ref="B554:B555"/>
    <mergeCell ref="B556:B557"/>
    <mergeCell ref="B570:B571"/>
    <mergeCell ref="D590:D591"/>
    <mergeCell ref="D586:D587"/>
    <mergeCell ref="G546:G547"/>
    <mergeCell ref="C564:C565"/>
    <mergeCell ref="F636:F637"/>
    <mergeCell ref="B578:B579"/>
    <mergeCell ref="B606:B607"/>
    <mergeCell ref="B598:B599"/>
    <mergeCell ref="B600:B601"/>
    <mergeCell ref="A618:A619"/>
    <mergeCell ref="A628:A629"/>
    <mergeCell ref="E628:E629"/>
    <mergeCell ref="B612:B613"/>
    <mergeCell ref="G626:G627"/>
    <mergeCell ref="A624:A625"/>
    <mergeCell ref="C608:C609"/>
    <mergeCell ref="G614:G615"/>
    <mergeCell ref="F616:F617"/>
    <mergeCell ref="C632:C633"/>
    <mergeCell ref="F584:F585"/>
    <mergeCell ref="E586:E587"/>
    <mergeCell ref="F558:F559"/>
    <mergeCell ref="E548:E549"/>
    <mergeCell ref="C638:C639"/>
    <mergeCell ref="B640:B641"/>
    <mergeCell ref="D606:D607"/>
    <mergeCell ref="E602:E603"/>
    <mergeCell ref="C604:C605"/>
    <mergeCell ref="F600:F601"/>
    <mergeCell ref="B564:B565"/>
    <mergeCell ref="B608:B609"/>
    <mergeCell ref="F626:F627"/>
    <mergeCell ref="C614:C615"/>
    <mergeCell ref="E620:E621"/>
    <mergeCell ref="E642:E643"/>
    <mergeCell ref="G630:G631"/>
    <mergeCell ref="E618:E619"/>
    <mergeCell ref="G598:G599"/>
    <mergeCell ref="F646:F647"/>
    <mergeCell ref="D640:D641"/>
    <mergeCell ref="H522:H523"/>
    <mergeCell ref="H516:H517"/>
    <mergeCell ref="H550:H551"/>
    <mergeCell ref="C568:C569"/>
    <mergeCell ref="C542:C543"/>
    <mergeCell ref="D534:D535"/>
    <mergeCell ref="F530:F531"/>
    <mergeCell ref="G530:G531"/>
    <mergeCell ref="H598:H599"/>
    <mergeCell ref="C580:C581"/>
    <mergeCell ref="F580:F581"/>
    <mergeCell ref="E568:E569"/>
    <mergeCell ref="F586:F587"/>
    <mergeCell ref="C586:C587"/>
    <mergeCell ref="C592:C593"/>
    <mergeCell ref="G558:G559"/>
    <mergeCell ref="E566:E567"/>
    <mergeCell ref="F578:F579"/>
    <mergeCell ref="D560:D561"/>
    <mergeCell ref="D578:D579"/>
    <mergeCell ref="E572:E573"/>
    <mergeCell ref="E564:E565"/>
    <mergeCell ref="C546:C547"/>
    <mergeCell ref="B516:B517"/>
    <mergeCell ref="C522:C523"/>
    <mergeCell ref="B558:B559"/>
    <mergeCell ref="G542:G543"/>
    <mergeCell ref="A548:A549"/>
    <mergeCell ref="A596:A597"/>
    <mergeCell ref="A594:A595"/>
    <mergeCell ref="A590:A591"/>
    <mergeCell ref="G520:G521"/>
    <mergeCell ref="H518:H519"/>
    <mergeCell ref="A522:A523"/>
    <mergeCell ref="E520:E521"/>
    <mergeCell ref="A536:A537"/>
    <mergeCell ref="C536:C537"/>
    <mergeCell ref="A554:A555"/>
    <mergeCell ref="G560:G561"/>
    <mergeCell ref="A516:A517"/>
    <mergeCell ref="A544:A545"/>
    <mergeCell ref="B526:B527"/>
    <mergeCell ref="F532:F533"/>
    <mergeCell ref="D550:D551"/>
    <mergeCell ref="E540:E541"/>
    <mergeCell ref="G524:G525"/>
    <mergeCell ref="D524:D525"/>
    <mergeCell ref="F522:F523"/>
    <mergeCell ref="F524:F525"/>
    <mergeCell ref="F556:F557"/>
    <mergeCell ref="F570:F571"/>
    <mergeCell ref="G564:G565"/>
    <mergeCell ref="B566:B567"/>
    <mergeCell ref="B568:B569"/>
    <mergeCell ref="A586:A587"/>
    <mergeCell ref="B536:B537"/>
    <mergeCell ref="B548:B549"/>
    <mergeCell ref="C518:C519"/>
    <mergeCell ref="C530:C531"/>
    <mergeCell ref="B540:B541"/>
    <mergeCell ref="C544:C545"/>
    <mergeCell ref="A560:A561"/>
    <mergeCell ref="B550:B551"/>
    <mergeCell ref="D540:D541"/>
    <mergeCell ref="G634:G635"/>
    <mergeCell ref="B596:B597"/>
    <mergeCell ref="H596:H597"/>
    <mergeCell ref="G590:G591"/>
    <mergeCell ref="H592:H593"/>
    <mergeCell ref="G586:G587"/>
    <mergeCell ref="G594:G595"/>
    <mergeCell ref="D636:D637"/>
    <mergeCell ref="C606:C607"/>
    <mergeCell ref="G610:G611"/>
    <mergeCell ref="C566:C567"/>
    <mergeCell ref="E570:E571"/>
    <mergeCell ref="G562:G563"/>
    <mergeCell ref="D568:D569"/>
    <mergeCell ref="F576:F577"/>
    <mergeCell ref="B636:B637"/>
    <mergeCell ref="B634:B635"/>
    <mergeCell ref="C616:C617"/>
    <mergeCell ref="D624:D625"/>
    <mergeCell ref="B586:B587"/>
    <mergeCell ref="B590:B591"/>
    <mergeCell ref="G514:G515"/>
    <mergeCell ref="G518:G519"/>
    <mergeCell ref="E524:E525"/>
    <mergeCell ref="G508:G509"/>
    <mergeCell ref="E542:E543"/>
    <mergeCell ref="E538:E539"/>
    <mergeCell ref="D530:D531"/>
    <mergeCell ref="H608:H609"/>
    <mergeCell ref="H602:H603"/>
    <mergeCell ref="E616:E617"/>
    <mergeCell ref="E610:E611"/>
    <mergeCell ref="G608:G609"/>
    <mergeCell ref="H630:H631"/>
    <mergeCell ref="G606:G607"/>
    <mergeCell ref="H534:H535"/>
    <mergeCell ref="H520:H521"/>
    <mergeCell ref="H544:H545"/>
    <mergeCell ref="H532:H533"/>
    <mergeCell ref="G588:G589"/>
    <mergeCell ref="E526:E527"/>
    <mergeCell ref="C524:C525"/>
    <mergeCell ref="B524:B525"/>
    <mergeCell ref="G536:G537"/>
    <mergeCell ref="H528:H529"/>
    <mergeCell ref="H526:H527"/>
    <mergeCell ref="F544:F545"/>
    <mergeCell ref="E514:E515"/>
    <mergeCell ref="D522:D523"/>
    <mergeCell ref="D518:D519"/>
    <mergeCell ref="D508:D509"/>
    <mergeCell ref="D526:D527"/>
    <mergeCell ref="H600:H601"/>
    <mergeCell ref="E596:E597"/>
    <mergeCell ref="B604:B605"/>
    <mergeCell ref="F606:F607"/>
    <mergeCell ref="D628:D629"/>
    <mergeCell ref="D626:D627"/>
    <mergeCell ref="F550:F551"/>
    <mergeCell ref="H546:H547"/>
    <mergeCell ref="C520:C521"/>
    <mergeCell ref="F542:F543"/>
    <mergeCell ref="G538:G539"/>
    <mergeCell ref="H540:H541"/>
    <mergeCell ref="E502:E503"/>
    <mergeCell ref="D556:D557"/>
    <mergeCell ref="G510:G511"/>
    <mergeCell ref="G512:G513"/>
    <mergeCell ref="H508:H509"/>
    <mergeCell ref="F514:F515"/>
    <mergeCell ref="G506:G507"/>
    <mergeCell ref="G504:G505"/>
    <mergeCell ref="E508:E509"/>
    <mergeCell ref="E546:E547"/>
    <mergeCell ref="E506:E507"/>
    <mergeCell ref="A558:A559"/>
    <mergeCell ref="A564:A565"/>
    <mergeCell ref="A556:A557"/>
    <mergeCell ref="A534:A535"/>
    <mergeCell ref="G526:G527"/>
    <mergeCell ref="G532:G533"/>
    <mergeCell ref="A588:A589"/>
    <mergeCell ref="H576:H577"/>
    <mergeCell ref="E574:E575"/>
    <mergeCell ref="E580:E581"/>
    <mergeCell ref="A506:A507"/>
    <mergeCell ref="A532:A533"/>
    <mergeCell ref="A574:A575"/>
    <mergeCell ref="B582:B583"/>
    <mergeCell ref="H542:H543"/>
    <mergeCell ref="A576:A577"/>
    <mergeCell ref="A580:A581"/>
    <mergeCell ref="B580:B581"/>
    <mergeCell ref="B576:B577"/>
    <mergeCell ref="H574:H575"/>
    <mergeCell ref="D566:D567"/>
    <mergeCell ref="F564:F565"/>
    <mergeCell ref="F566:F567"/>
    <mergeCell ref="D572:D573"/>
    <mergeCell ref="D574:D575"/>
    <mergeCell ref="H586:H587"/>
    <mergeCell ref="G566:G567"/>
    <mergeCell ref="G584:G585"/>
    <mergeCell ref="E552:E553"/>
    <mergeCell ref="F560:F561"/>
    <mergeCell ref="D554:D555"/>
    <mergeCell ref="D546:D547"/>
    <mergeCell ref="E530:E531"/>
    <mergeCell ref="H556:H557"/>
    <mergeCell ref="B506:B507"/>
    <mergeCell ref="H552:H553"/>
    <mergeCell ref="H554:H555"/>
    <mergeCell ref="H558:H559"/>
    <mergeCell ref="G576:G577"/>
    <mergeCell ref="A566:A567"/>
    <mergeCell ref="A572:A573"/>
    <mergeCell ref="C582:C583"/>
    <mergeCell ref="D576:D577"/>
    <mergeCell ref="C570:C571"/>
    <mergeCell ref="A550:A551"/>
    <mergeCell ref="A540:A541"/>
    <mergeCell ref="G534:G535"/>
    <mergeCell ref="F534:F535"/>
    <mergeCell ref="E516:E517"/>
    <mergeCell ref="A530:A531"/>
    <mergeCell ref="A552:A553"/>
    <mergeCell ref="A528:A529"/>
    <mergeCell ref="A542:A543"/>
    <mergeCell ref="C552:C553"/>
    <mergeCell ref="D552:D553"/>
    <mergeCell ref="B522:B523"/>
    <mergeCell ref="C554:C555"/>
    <mergeCell ref="A518:A519"/>
    <mergeCell ref="B542:B543"/>
    <mergeCell ref="A526:A527"/>
    <mergeCell ref="F528:F529"/>
    <mergeCell ref="F504:F505"/>
    <mergeCell ref="C534:C535"/>
    <mergeCell ref="C532:C533"/>
    <mergeCell ref="B530:B531"/>
    <mergeCell ref="E532:E533"/>
    <mergeCell ref="C528:C529"/>
    <mergeCell ref="B532:B533"/>
    <mergeCell ref="E556:E557"/>
    <mergeCell ref="G556:G557"/>
    <mergeCell ref="C560:C561"/>
    <mergeCell ref="E560:E561"/>
    <mergeCell ref="D538:D539"/>
    <mergeCell ref="E544:E545"/>
    <mergeCell ref="B514:B515"/>
    <mergeCell ref="E518:E519"/>
    <mergeCell ref="B508:B509"/>
    <mergeCell ref="D520:D521"/>
    <mergeCell ref="C514:C515"/>
    <mergeCell ref="A524:A525"/>
    <mergeCell ref="A538:A539"/>
    <mergeCell ref="B560:B561"/>
    <mergeCell ref="G544:G545"/>
    <mergeCell ref="F540:F541"/>
    <mergeCell ref="A512:A513"/>
    <mergeCell ref="D506:D507"/>
    <mergeCell ref="G540:G541"/>
    <mergeCell ref="A520:A521"/>
    <mergeCell ref="D504:D505"/>
    <mergeCell ref="F492:F493"/>
    <mergeCell ref="F500:F501"/>
    <mergeCell ref="A498:A499"/>
    <mergeCell ref="E494:E495"/>
    <mergeCell ref="H494:H495"/>
    <mergeCell ref="A494:A495"/>
    <mergeCell ref="H500:H501"/>
    <mergeCell ref="E498:E499"/>
    <mergeCell ref="B490:B491"/>
    <mergeCell ref="D488:D489"/>
    <mergeCell ref="E490:E491"/>
    <mergeCell ref="G486:G487"/>
    <mergeCell ref="G488:G489"/>
    <mergeCell ref="A488:A489"/>
    <mergeCell ref="F468:F469"/>
    <mergeCell ref="C466:C467"/>
    <mergeCell ref="G468:G469"/>
    <mergeCell ref="D466:D467"/>
    <mergeCell ref="A452:A453"/>
    <mergeCell ref="B452:B453"/>
    <mergeCell ref="C482:C483"/>
    <mergeCell ref="F484:F485"/>
    <mergeCell ref="F476:F477"/>
    <mergeCell ref="G478:G479"/>
    <mergeCell ref="B464:B465"/>
    <mergeCell ref="A472:A473"/>
    <mergeCell ref="C450:C451"/>
    <mergeCell ref="A470:A471"/>
    <mergeCell ref="D462:D463"/>
    <mergeCell ref="G470:G471"/>
    <mergeCell ref="H472:H473"/>
    <mergeCell ref="F454:F455"/>
    <mergeCell ref="H462:H463"/>
    <mergeCell ref="A478:A479"/>
    <mergeCell ref="G480:G481"/>
    <mergeCell ref="G492:G493"/>
    <mergeCell ref="H450:H451"/>
    <mergeCell ref="F462:F463"/>
    <mergeCell ref="D450:D451"/>
    <mergeCell ref="D472:D473"/>
    <mergeCell ref="D484:D485"/>
    <mergeCell ref="F478:F479"/>
    <mergeCell ref="B476:B477"/>
    <mergeCell ref="E474:E475"/>
    <mergeCell ref="G474:G475"/>
    <mergeCell ref="F474:F475"/>
    <mergeCell ref="D476:D477"/>
    <mergeCell ref="G494:G495"/>
    <mergeCell ref="F494:F495"/>
    <mergeCell ref="D456:D457"/>
    <mergeCell ref="H466:H467"/>
    <mergeCell ref="D470:D471"/>
    <mergeCell ref="E472:E473"/>
    <mergeCell ref="C494:C495"/>
    <mergeCell ref="D486:D487"/>
    <mergeCell ref="C462:C463"/>
    <mergeCell ref="G500:G501"/>
    <mergeCell ref="G498:G499"/>
    <mergeCell ref="D496:D497"/>
    <mergeCell ref="F496:F497"/>
    <mergeCell ref="A490:A491"/>
    <mergeCell ref="C480:C481"/>
    <mergeCell ref="E500:E501"/>
    <mergeCell ref="E468:E469"/>
    <mergeCell ref="B248:B249"/>
    <mergeCell ref="B244:B245"/>
    <mergeCell ref="A246:A247"/>
    <mergeCell ref="B238:B239"/>
    <mergeCell ref="A270:A271"/>
    <mergeCell ref="A264:A265"/>
    <mergeCell ref="C244:C245"/>
    <mergeCell ref="A256:A257"/>
    <mergeCell ref="C246:C247"/>
    <mergeCell ref="A322:A323"/>
    <mergeCell ref="A336:A337"/>
    <mergeCell ref="D322:D323"/>
    <mergeCell ref="A346:A347"/>
    <mergeCell ref="E444:E445"/>
    <mergeCell ref="A508:A509"/>
    <mergeCell ref="A362:A363"/>
    <mergeCell ref="C324:C325"/>
    <mergeCell ref="D342:D343"/>
    <mergeCell ref="D340:D341"/>
    <mergeCell ref="E332:E333"/>
    <mergeCell ref="E262:E263"/>
    <mergeCell ref="D428:D429"/>
    <mergeCell ref="E450:E451"/>
    <mergeCell ref="A486:A487"/>
    <mergeCell ref="A456:A457"/>
    <mergeCell ref="C486:C487"/>
    <mergeCell ref="C424:C425"/>
    <mergeCell ref="D424:D425"/>
    <mergeCell ref="C420:C421"/>
    <mergeCell ref="A416:A417"/>
    <mergeCell ref="A418:A419"/>
    <mergeCell ref="A414:A415"/>
    <mergeCell ref="C402:C403"/>
    <mergeCell ref="D408:D409"/>
    <mergeCell ref="A360:A361"/>
    <mergeCell ref="B356:B357"/>
    <mergeCell ref="B354:B355"/>
    <mergeCell ref="B338:B339"/>
    <mergeCell ref="E438:E439"/>
    <mergeCell ref="A404:A405"/>
    <mergeCell ref="B404:B405"/>
    <mergeCell ref="C406:C407"/>
    <mergeCell ref="E404:E405"/>
    <mergeCell ref="E426:E427"/>
    <mergeCell ref="D426:D427"/>
    <mergeCell ref="B416:B417"/>
    <mergeCell ref="A426:A427"/>
    <mergeCell ref="A420:A421"/>
    <mergeCell ref="E416:E417"/>
    <mergeCell ref="E414:E415"/>
    <mergeCell ref="E354:E355"/>
    <mergeCell ref="D352:D353"/>
    <mergeCell ref="A428:A429"/>
    <mergeCell ref="D438:D439"/>
    <mergeCell ref="D432:D433"/>
    <mergeCell ref="A422:A423"/>
    <mergeCell ref="B422:B423"/>
    <mergeCell ref="E362:E363"/>
    <mergeCell ref="B360:B361"/>
    <mergeCell ref="E352:E353"/>
    <mergeCell ref="E384:E385"/>
    <mergeCell ref="B366:B367"/>
    <mergeCell ref="A504:A505"/>
    <mergeCell ref="A484:A485"/>
    <mergeCell ref="A502:A503"/>
    <mergeCell ref="B498:B499"/>
    <mergeCell ref="C496:C497"/>
    <mergeCell ref="D502:D503"/>
    <mergeCell ref="A500:A501"/>
    <mergeCell ref="B488:B489"/>
    <mergeCell ref="D258:D259"/>
    <mergeCell ref="B276:B277"/>
    <mergeCell ref="C258:C259"/>
    <mergeCell ref="A330:A331"/>
    <mergeCell ref="A342:A343"/>
    <mergeCell ref="C330:C331"/>
    <mergeCell ref="B342:B343"/>
    <mergeCell ref="A286:A287"/>
    <mergeCell ref="C304:C305"/>
    <mergeCell ref="C296:C297"/>
    <mergeCell ref="B304:B305"/>
    <mergeCell ref="B440:B441"/>
    <mergeCell ref="A434:A435"/>
    <mergeCell ref="A318:A319"/>
    <mergeCell ref="D510:D511"/>
    <mergeCell ref="B518:B519"/>
    <mergeCell ref="C250:C251"/>
    <mergeCell ref="B258:B259"/>
    <mergeCell ref="D250:D251"/>
    <mergeCell ref="A252:A253"/>
    <mergeCell ref="A338:A339"/>
    <mergeCell ref="B332:B333"/>
    <mergeCell ref="E492:E493"/>
    <mergeCell ref="A510:A511"/>
    <mergeCell ref="A514:A515"/>
    <mergeCell ref="B494:B495"/>
    <mergeCell ref="A464:A465"/>
    <mergeCell ref="B446:B447"/>
    <mergeCell ref="B456:B457"/>
    <mergeCell ref="A468:A469"/>
    <mergeCell ref="D444:D445"/>
    <mergeCell ref="A450:A451"/>
    <mergeCell ref="A454:A455"/>
    <mergeCell ref="E448:E449"/>
    <mergeCell ref="C444:C445"/>
    <mergeCell ref="C446:C447"/>
    <mergeCell ref="D440:D441"/>
    <mergeCell ref="D436:D437"/>
    <mergeCell ref="A398:A399"/>
    <mergeCell ref="D396:D397"/>
    <mergeCell ref="B362:B363"/>
    <mergeCell ref="A358:A359"/>
    <mergeCell ref="B288:B289"/>
    <mergeCell ref="C298:C299"/>
    <mergeCell ref="A334:A335"/>
    <mergeCell ref="A326:A327"/>
    <mergeCell ref="A316:A317"/>
    <mergeCell ref="B318:B319"/>
    <mergeCell ref="B316:B317"/>
    <mergeCell ref="A344:A345"/>
    <mergeCell ref="B426:B427"/>
    <mergeCell ref="E428:E429"/>
    <mergeCell ref="E432:E433"/>
    <mergeCell ref="E422:E423"/>
    <mergeCell ref="C492:C493"/>
    <mergeCell ref="A462:A463"/>
    <mergeCell ref="D492:D493"/>
    <mergeCell ref="D498:D499"/>
    <mergeCell ref="B496:B497"/>
    <mergeCell ref="E496:E497"/>
    <mergeCell ref="A290:A291"/>
    <mergeCell ref="D278:D279"/>
    <mergeCell ref="A282:A283"/>
    <mergeCell ref="A284:A285"/>
    <mergeCell ref="A266:A267"/>
    <mergeCell ref="B252:B253"/>
    <mergeCell ref="B256:B257"/>
    <mergeCell ref="D256:D257"/>
    <mergeCell ref="C316:C317"/>
    <mergeCell ref="A258:A259"/>
    <mergeCell ref="B250:B251"/>
    <mergeCell ref="B254:B255"/>
    <mergeCell ref="A260:A261"/>
    <mergeCell ref="B492:B493"/>
    <mergeCell ref="E334:E335"/>
    <mergeCell ref="D332:D333"/>
    <mergeCell ref="E294:E295"/>
    <mergeCell ref="C290:C291"/>
    <mergeCell ref="A348:A349"/>
    <mergeCell ref="A340:A341"/>
    <mergeCell ref="D260:D261"/>
    <mergeCell ref="A476:A477"/>
    <mergeCell ref="A492:A493"/>
    <mergeCell ref="D362:D363"/>
    <mergeCell ref="D356:D357"/>
    <mergeCell ref="B486:B487"/>
    <mergeCell ref="E470:E471"/>
    <mergeCell ref="B470:B471"/>
    <mergeCell ref="B484:B485"/>
    <mergeCell ref="D482:D483"/>
    <mergeCell ref="E476:E477"/>
    <mergeCell ref="A482:A483"/>
    <mergeCell ref="C464:C465"/>
    <mergeCell ref="B418:B419"/>
    <mergeCell ref="B414:B415"/>
    <mergeCell ref="E410:E411"/>
    <mergeCell ref="C416:C417"/>
    <mergeCell ref="C414:C415"/>
    <mergeCell ref="E394:E395"/>
    <mergeCell ref="B372:B373"/>
    <mergeCell ref="E364:E365"/>
    <mergeCell ref="C394:C395"/>
    <mergeCell ref="E400:E401"/>
    <mergeCell ref="E398:E399"/>
    <mergeCell ref="E396:E397"/>
    <mergeCell ref="C380:C381"/>
    <mergeCell ref="A496:A497"/>
    <mergeCell ref="A364:A365"/>
    <mergeCell ref="D366:D367"/>
    <mergeCell ref="A366:A367"/>
    <mergeCell ref="D346:D347"/>
    <mergeCell ref="A356:A357"/>
    <mergeCell ref="A352:A353"/>
    <mergeCell ref="B442:B443"/>
    <mergeCell ref="E482:E483"/>
    <mergeCell ref="B478:B479"/>
    <mergeCell ref="C356:C357"/>
    <mergeCell ref="A324:A325"/>
    <mergeCell ref="A332:A333"/>
    <mergeCell ref="C320:C321"/>
    <mergeCell ref="D494:D495"/>
    <mergeCell ref="C358:C359"/>
    <mergeCell ref="B226:B227"/>
    <mergeCell ref="A254:A255"/>
    <mergeCell ref="B260:B261"/>
    <mergeCell ref="A312:A313"/>
    <mergeCell ref="A248:A249"/>
    <mergeCell ref="B246:B247"/>
    <mergeCell ref="D232:D233"/>
    <mergeCell ref="C264:C265"/>
    <mergeCell ref="B242:B243"/>
    <mergeCell ref="E246:E247"/>
    <mergeCell ref="B228:B229"/>
    <mergeCell ref="C232:C233"/>
    <mergeCell ref="C230:C231"/>
    <mergeCell ref="B224:B225"/>
    <mergeCell ref="E238:E239"/>
    <mergeCell ref="A234:A235"/>
    <mergeCell ref="B234:B235"/>
    <mergeCell ref="A238:A239"/>
    <mergeCell ref="A226:A227"/>
    <mergeCell ref="E240:E241"/>
    <mergeCell ref="E236:E237"/>
    <mergeCell ref="A232:A233"/>
    <mergeCell ref="A230:A231"/>
    <mergeCell ref="D230:D231"/>
    <mergeCell ref="B232:B233"/>
    <mergeCell ref="D234:D235"/>
    <mergeCell ref="C308:C309"/>
    <mergeCell ref="E296:E297"/>
    <mergeCell ref="C300:C301"/>
    <mergeCell ref="D306:D307"/>
    <mergeCell ref="C306:C307"/>
    <mergeCell ref="C294:C295"/>
    <mergeCell ref="C260:C261"/>
    <mergeCell ref="C282:C283"/>
    <mergeCell ref="D240:D241"/>
    <mergeCell ref="E224:E225"/>
    <mergeCell ref="D236:D237"/>
    <mergeCell ref="B230:B231"/>
    <mergeCell ref="C254:C255"/>
    <mergeCell ref="D254:D255"/>
    <mergeCell ref="C236:C237"/>
    <mergeCell ref="B312:B313"/>
    <mergeCell ref="A262:A263"/>
    <mergeCell ref="C276:C277"/>
    <mergeCell ref="D264:D265"/>
    <mergeCell ref="B274:B275"/>
    <mergeCell ref="B268:B269"/>
    <mergeCell ref="B264:B265"/>
    <mergeCell ref="A240:A241"/>
    <mergeCell ref="A250:A251"/>
    <mergeCell ref="A310:A311"/>
    <mergeCell ref="D244:D245"/>
    <mergeCell ref="D238:D239"/>
    <mergeCell ref="A244:A245"/>
    <mergeCell ref="A242:A243"/>
    <mergeCell ref="A308:A309"/>
    <mergeCell ref="E274:E275"/>
    <mergeCell ref="B298:B299"/>
    <mergeCell ref="B306:B307"/>
    <mergeCell ref="A268:A269"/>
    <mergeCell ref="A274:A275"/>
    <mergeCell ref="D284:D285"/>
    <mergeCell ref="E276:E277"/>
    <mergeCell ref="B300:B301"/>
    <mergeCell ref="E220:E221"/>
    <mergeCell ref="C222:C223"/>
    <mergeCell ref="A236:A237"/>
    <mergeCell ref="A224:A225"/>
    <mergeCell ref="E234:E235"/>
    <mergeCell ref="E216:E217"/>
    <mergeCell ref="D212:D213"/>
    <mergeCell ref="D226:D227"/>
    <mergeCell ref="D218:D219"/>
    <mergeCell ref="A212:A213"/>
    <mergeCell ref="E210:E211"/>
    <mergeCell ref="A216:A217"/>
    <mergeCell ref="A214:A215"/>
    <mergeCell ref="C204:C205"/>
    <mergeCell ref="B216:B217"/>
    <mergeCell ref="A206:A207"/>
    <mergeCell ref="B202:B203"/>
    <mergeCell ref="E230:E231"/>
    <mergeCell ref="E226:E227"/>
    <mergeCell ref="A204:A205"/>
    <mergeCell ref="C226:C227"/>
    <mergeCell ref="E222:E223"/>
    <mergeCell ref="C228:C229"/>
    <mergeCell ref="A220:A221"/>
    <mergeCell ref="E228:E229"/>
    <mergeCell ref="D228:D229"/>
    <mergeCell ref="A228:A229"/>
    <mergeCell ref="E214:E215"/>
    <mergeCell ref="C214:C215"/>
    <mergeCell ref="D214:D215"/>
    <mergeCell ref="C220:C221"/>
    <mergeCell ref="B236:B237"/>
    <mergeCell ref="B240:B241"/>
    <mergeCell ref="D206:D207"/>
    <mergeCell ref="C202:C203"/>
    <mergeCell ref="C206:C207"/>
    <mergeCell ref="D208:D209"/>
    <mergeCell ref="C210:C211"/>
    <mergeCell ref="D210:D211"/>
    <mergeCell ref="B210:B211"/>
    <mergeCell ref="A222:A223"/>
    <mergeCell ref="E218:E219"/>
    <mergeCell ref="B220:B221"/>
    <mergeCell ref="D220:D221"/>
    <mergeCell ref="E212:E213"/>
    <mergeCell ref="E204:E205"/>
    <mergeCell ref="C212:C213"/>
    <mergeCell ref="D222:D223"/>
    <mergeCell ref="A208:A209"/>
    <mergeCell ref="B208:B209"/>
    <mergeCell ref="C208:C209"/>
    <mergeCell ref="D204:D205"/>
    <mergeCell ref="A202:A203"/>
    <mergeCell ref="B218:B219"/>
    <mergeCell ref="C218:C219"/>
    <mergeCell ref="A218:A219"/>
    <mergeCell ref="B206:B207"/>
    <mergeCell ref="B214:B215"/>
    <mergeCell ref="C216:C217"/>
    <mergeCell ref="B222:B223"/>
    <mergeCell ref="D216:D217"/>
    <mergeCell ref="E232:E233"/>
    <mergeCell ref="C224:C225"/>
    <mergeCell ref="D224:D225"/>
    <mergeCell ref="B200:B201"/>
    <mergeCell ref="G182:G183"/>
    <mergeCell ref="B182:B183"/>
    <mergeCell ref="D174:D175"/>
    <mergeCell ref="A174:A175"/>
    <mergeCell ref="C190:C191"/>
    <mergeCell ref="D190:D191"/>
    <mergeCell ref="B186:B187"/>
    <mergeCell ref="B176:B177"/>
    <mergeCell ref="A178:A179"/>
    <mergeCell ref="B178:B179"/>
    <mergeCell ref="D182:D183"/>
    <mergeCell ref="E182:E183"/>
    <mergeCell ref="D176:D177"/>
    <mergeCell ref="E176:E177"/>
    <mergeCell ref="E178:E179"/>
    <mergeCell ref="B212:B213"/>
    <mergeCell ref="E198:E199"/>
    <mergeCell ref="F204:F205"/>
    <mergeCell ref="F200:F201"/>
    <mergeCell ref="F202:F203"/>
    <mergeCell ref="G200:G201"/>
    <mergeCell ref="D198:D199"/>
    <mergeCell ref="A200:A201"/>
    <mergeCell ref="A198:A199"/>
    <mergeCell ref="A184:A185"/>
    <mergeCell ref="A192:A193"/>
    <mergeCell ref="E200:E201"/>
    <mergeCell ref="E208:E209"/>
    <mergeCell ref="D202:D203"/>
    <mergeCell ref="E186:E187"/>
    <mergeCell ref="E202:E203"/>
    <mergeCell ref="A210:A211"/>
    <mergeCell ref="E206:E207"/>
    <mergeCell ref="B204:B205"/>
    <mergeCell ref="F206:F207"/>
    <mergeCell ref="G194:G195"/>
    <mergeCell ref="D196:D197"/>
    <mergeCell ref="E190:E191"/>
    <mergeCell ref="C200:C201"/>
    <mergeCell ref="C180:C181"/>
    <mergeCell ref="F174:F175"/>
    <mergeCell ref="F176:F177"/>
    <mergeCell ref="C194:C195"/>
    <mergeCell ref="D200:D201"/>
    <mergeCell ref="A194:A195"/>
    <mergeCell ref="C188:C189"/>
    <mergeCell ref="F194:F195"/>
    <mergeCell ref="D180:D181"/>
    <mergeCell ref="F210:F211"/>
    <mergeCell ref="G210:G211"/>
    <mergeCell ref="G184:G185"/>
    <mergeCell ref="A190:A191"/>
    <mergeCell ref="F198:F199"/>
    <mergeCell ref="G188:G189"/>
    <mergeCell ref="G190:G191"/>
    <mergeCell ref="D192:D193"/>
    <mergeCell ref="D194:D195"/>
    <mergeCell ref="G174:G175"/>
    <mergeCell ref="B190:B191"/>
    <mergeCell ref="E188:E189"/>
    <mergeCell ref="A188:A189"/>
    <mergeCell ref="A186:A187"/>
    <mergeCell ref="F188:F189"/>
    <mergeCell ref="G156:G157"/>
    <mergeCell ref="G164:G165"/>
    <mergeCell ref="F184:F185"/>
    <mergeCell ref="G166:G167"/>
    <mergeCell ref="D172:D173"/>
    <mergeCell ref="E164:E165"/>
    <mergeCell ref="E166:E167"/>
    <mergeCell ref="F170:F171"/>
    <mergeCell ref="E170:E171"/>
    <mergeCell ref="E172:E173"/>
    <mergeCell ref="C168:C169"/>
    <mergeCell ref="C176:C177"/>
    <mergeCell ref="C172:C173"/>
    <mergeCell ref="A164:A165"/>
    <mergeCell ref="A166:A167"/>
    <mergeCell ref="D156:D157"/>
    <mergeCell ref="B172:B173"/>
    <mergeCell ref="E196:E197"/>
    <mergeCell ref="B188:B189"/>
    <mergeCell ref="C198:C199"/>
    <mergeCell ref="E184:E185"/>
    <mergeCell ref="A180:A181"/>
    <mergeCell ref="B184:B185"/>
    <mergeCell ref="D188:D189"/>
    <mergeCell ref="B160:B161"/>
    <mergeCell ref="B156:B157"/>
    <mergeCell ref="F158:F159"/>
    <mergeCell ref="G162:G163"/>
    <mergeCell ref="G178:G179"/>
    <mergeCell ref="G160:G161"/>
    <mergeCell ref="G168:G169"/>
    <mergeCell ref="E194:E195"/>
    <mergeCell ref="F166:F167"/>
    <mergeCell ref="B180:B181"/>
    <mergeCell ref="G152:G153"/>
    <mergeCell ref="G148:G149"/>
    <mergeCell ref="G158:G159"/>
    <mergeCell ref="G154:G155"/>
    <mergeCell ref="A112:A113"/>
    <mergeCell ref="G170:G171"/>
    <mergeCell ref="F186:F187"/>
    <mergeCell ref="G172:G173"/>
    <mergeCell ref="G180:G181"/>
    <mergeCell ref="G124:G125"/>
    <mergeCell ref="B134:B135"/>
    <mergeCell ref="C134:C135"/>
    <mergeCell ref="A132:A133"/>
    <mergeCell ref="D152:D153"/>
    <mergeCell ref="E160:E161"/>
    <mergeCell ref="F134:F135"/>
    <mergeCell ref="E174:E175"/>
    <mergeCell ref="B170:B171"/>
    <mergeCell ref="G198:G199"/>
    <mergeCell ref="B196:B197"/>
    <mergeCell ref="B194:B195"/>
    <mergeCell ref="B198:B199"/>
    <mergeCell ref="E180:E181"/>
    <mergeCell ref="C192:C193"/>
    <mergeCell ref="A158:A159"/>
    <mergeCell ref="C170:C171"/>
    <mergeCell ref="B152:B153"/>
    <mergeCell ref="A196:A197"/>
    <mergeCell ref="C184:C185"/>
    <mergeCell ref="D184:D185"/>
    <mergeCell ref="B192:B193"/>
    <mergeCell ref="A156:A157"/>
    <mergeCell ref="C186:C187"/>
    <mergeCell ref="D186:D187"/>
    <mergeCell ref="A182:A183"/>
    <mergeCell ref="C196:C197"/>
    <mergeCell ref="A170:A171"/>
    <mergeCell ref="C174:C175"/>
    <mergeCell ref="A176:A177"/>
    <mergeCell ref="C182:C183"/>
    <mergeCell ref="F168:F169"/>
    <mergeCell ref="A172:A173"/>
    <mergeCell ref="E156:E157"/>
    <mergeCell ref="B174:B175"/>
    <mergeCell ref="E192:E193"/>
    <mergeCell ref="G192:G193"/>
    <mergeCell ref="G196:G197"/>
    <mergeCell ref="A142:A143"/>
    <mergeCell ref="C138:C139"/>
    <mergeCell ref="A144:A145"/>
    <mergeCell ref="C144:C145"/>
    <mergeCell ref="A148:A149"/>
    <mergeCell ref="B136:B137"/>
    <mergeCell ref="C136:C137"/>
    <mergeCell ref="A140:A141"/>
    <mergeCell ref="D170:D171"/>
    <mergeCell ref="F192:F193"/>
    <mergeCell ref="D178:D179"/>
    <mergeCell ref="C178:C179"/>
    <mergeCell ref="F182:F183"/>
    <mergeCell ref="F180:F181"/>
    <mergeCell ref="F190:F191"/>
    <mergeCell ref="G176:G177"/>
    <mergeCell ref="G186:G187"/>
    <mergeCell ref="E98:E99"/>
    <mergeCell ref="F154:F155"/>
    <mergeCell ref="D138:D139"/>
    <mergeCell ref="E92:E93"/>
    <mergeCell ref="B98:B99"/>
    <mergeCell ref="F156:F157"/>
    <mergeCell ref="D166:D167"/>
    <mergeCell ref="F148:F149"/>
    <mergeCell ref="B166:B167"/>
    <mergeCell ref="D132:D133"/>
    <mergeCell ref="B164:B165"/>
    <mergeCell ref="E148:E149"/>
    <mergeCell ref="B142:B143"/>
    <mergeCell ref="D142:D143"/>
    <mergeCell ref="C146:C147"/>
    <mergeCell ref="D112:D113"/>
    <mergeCell ref="F116:F117"/>
    <mergeCell ref="A130:A131"/>
    <mergeCell ref="E112:E113"/>
    <mergeCell ref="E122:E123"/>
    <mergeCell ref="A150:A151"/>
    <mergeCell ref="E142:E143"/>
    <mergeCell ref="E158:E159"/>
    <mergeCell ref="D136:D137"/>
    <mergeCell ref="F178:F179"/>
    <mergeCell ref="E154:E155"/>
    <mergeCell ref="F164:F165"/>
    <mergeCell ref="E162:E163"/>
    <mergeCell ref="F160:F161"/>
    <mergeCell ref="F172:F173"/>
    <mergeCell ref="D160:D161"/>
    <mergeCell ref="C162:C163"/>
    <mergeCell ref="C160:C161"/>
    <mergeCell ref="C156:C157"/>
    <mergeCell ref="A114:A115"/>
    <mergeCell ref="B138:B139"/>
    <mergeCell ref="C154:C155"/>
    <mergeCell ref="D154:D155"/>
    <mergeCell ref="C166:C167"/>
    <mergeCell ref="A154:A155"/>
    <mergeCell ref="B150:B151"/>
    <mergeCell ref="A134:A135"/>
    <mergeCell ref="A122:A123"/>
    <mergeCell ref="B106:B107"/>
    <mergeCell ref="A162:A163"/>
    <mergeCell ref="A168:A169"/>
    <mergeCell ref="B146:B147"/>
    <mergeCell ref="C104:C105"/>
    <mergeCell ref="D168:D169"/>
    <mergeCell ref="C142:C143"/>
    <mergeCell ref="E144:E145"/>
    <mergeCell ref="E114:E115"/>
    <mergeCell ref="F118:F119"/>
    <mergeCell ref="B128:B129"/>
    <mergeCell ref="B118:B119"/>
    <mergeCell ref="F100:F101"/>
    <mergeCell ref="A46:A47"/>
    <mergeCell ref="A52:A53"/>
    <mergeCell ref="A38:A39"/>
    <mergeCell ref="F44:F45"/>
    <mergeCell ref="B46:B47"/>
    <mergeCell ref="A76:A77"/>
    <mergeCell ref="A70:A71"/>
    <mergeCell ref="A78:A79"/>
    <mergeCell ref="A80:A81"/>
    <mergeCell ref="B140:B141"/>
    <mergeCell ref="A82:A83"/>
    <mergeCell ref="C152:C153"/>
    <mergeCell ref="B162:B163"/>
    <mergeCell ref="D106:D107"/>
    <mergeCell ref="D122:D123"/>
    <mergeCell ref="E108:E109"/>
    <mergeCell ref="E118:E119"/>
    <mergeCell ref="F130:F131"/>
    <mergeCell ref="B130:B131"/>
    <mergeCell ref="E136:E137"/>
    <mergeCell ref="A84:A85"/>
    <mergeCell ref="F98:F99"/>
    <mergeCell ref="B84:B85"/>
    <mergeCell ref="D102:D103"/>
    <mergeCell ref="F142:F143"/>
    <mergeCell ref="C148:C149"/>
    <mergeCell ref="D148:D149"/>
    <mergeCell ref="A138:A139"/>
    <mergeCell ref="B168:B169"/>
    <mergeCell ref="C164:C165"/>
    <mergeCell ref="A152:A153"/>
    <mergeCell ref="E150:E151"/>
    <mergeCell ref="C150:C151"/>
    <mergeCell ref="F162:F163"/>
    <mergeCell ref="B158:B159"/>
    <mergeCell ref="A160:A161"/>
    <mergeCell ref="F150:F151"/>
    <mergeCell ref="F86:F87"/>
    <mergeCell ref="A90:A91"/>
    <mergeCell ref="A108:A109"/>
    <mergeCell ref="D162:D163"/>
    <mergeCell ref="D130:D131"/>
    <mergeCell ref="E102:E103"/>
    <mergeCell ref="D146:D147"/>
    <mergeCell ref="B144:B145"/>
    <mergeCell ref="D144:D145"/>
    <mergeCell ref="D140:D141"/>
    <mergeCell ref="E146:E147"/>
    <mergeCell ref="D150:D151"/>
    <mergeCell ref="B148:B149"/>
    <mergeCell ref="D126:D127"/>
    <mergeCell ref="D118:D119"/>
    <mergeCell ref="D158:D159"/>
    <mergeCell ref="B94:B95"/>
    <mergeCell ref="E152:E153"/>
    <mergeCell ref="C158:C159"/>
    <mergeCell ref="D164:D165"/>
    <mergeCell ref="F152:F153"/>
    <mergeCell ref="A110:A111"/>
    <mergeCell ref="A136:A137"/>
    <mergeCell ref="B154:B155"/>
    <mergeCell ref="E168:E169"/>
    <mergeCell ref="E100:E101"/>
    <mergeCell ref="F144:F145"/>
    <mergeCell ref="A24:A25"/>
    <mergeCell ref="B24:B25"/>
    <mergeCell ref="A34:A35"/>
    <mergeCell ref="C62:C63"/>
    <mergeCell ref="D66:D67"/>
    <mergeCell ref="E64:E65"/>
    <mergeCell ref="D40:D41"/>
    <mergeCell ref="E40:E41"/>
    <mergeCell ref="D28:D29"/>
    <mergeCell ref="E24:E25"/>
    <mergeCell ref="C28:C29"/>
    <mergeCell ref="G50:G51"/>
    <mergeCell ref="C38:C39"/>
    <mergeCell ref="D38:D39"/>
    <mergeCell ref="G38:G39"/>
    <mergeCell ref="G40:G41"/>
    <mergeCell ref="C32:C33"/>
    <mergeCell ref="C44:C45"/>
    <mergeCell ref="C34:C35"/>
    <mergeCell ref="D34:D35"/>
    <mergeCell ref="F24:F25"/>
    <mergeCell ref="E36:E37"/>
    <mergeCell ref="F36:F37"/>
    <mergeCell ref="F52:F53"/>
    <mergeCell ref="B60:B61"/>
    <mergeCell ref="B26:B27"/>
    <mergeCell ref="B36:B37"/>
    <mergeCell ref="C26:C27"/>
    <mergeCell ref="B38:B39"/>
    <mergeCell ref="A54:A55"/>
    <mergeCell ref="A40:A41"/>
    <mergeCell ref="A50:A51"/>
    <mergeCell ref="A48:A49"/>
    <mergeCell ref="D56:D57"/>
    <mergeCell ref="G30:G31"/>
    <mergeCell ref="B56:B57"/>
    <mergeCell ref="C56:C57"/>
    <mergeCell ref="A36:A37"/>
    <mergeCell ref="B44:B45"/>
    <mergeCell ref="F40:F41"/>
    <mergeCell ref="E58:E59"/>
    <mergeCell ref="E52:E53"/>
    <mergeCell ref="F62:F63"/>
    <mergeCell ref="F64:F65"/>
    <mergeCell ref="A42:A43"/>
    <mergeCell ref="D26:D27"/>
    <mergeCell ref="D54:D55"/>
    <mergeCell ref="A64:A65"/>
    <mergeCell ref="B40:B41"/>
    <mergeCell ref="C40:C41"/>
    <mergeCell ref="B50:B51"/>
    <mergeCell ref="C50:C51"/>
    <mergeCell ref="D50:D51"/>
    <mergeCell ref="B28:B29"/>
    <mergeCell ref="E28:E29"/>
    <mergeCell ref="E30:E31"/>
    <mergeCell ref="E32:E33"/>
    <mergeCell ref="E60:E61"/>
    <mergeCell ref="A44:A45"/>
    <mergeCell ref="C60:C61"/>
    <mergeCell ref="C58:C59"/>
    <mergeCell ref="C48:C49"/>
    <mergeCell ref="F42:F43"/>
    <mergeCell ref="E38:E39"/>
    <mergeCell ref="G146:G147"/>
    <mergeCell ref="B122:B123"/>
    <mergeCell ref="E128:E129"/>
    <mergeCell ref="B54:B55"/>
    <mergeCell ref="B32:B33"/>
    <mergeCell ref="B30:B31"/>
    <mergeCell ref="B52:B53"/>
    <mergeCell ref="C54:C55"/>
    <mergeCell ref="B34:B35"/>
    <mergeCell ref="D80:D81"/>
    <mergeCell ref="E80:E81"/>
    <mergeCell ref="C36:C37"/>
    <mergeCell ref="D74:D75"/>
    <mergeCell ref="E116:E117"/>
    <mergeCell ref="E42:E43"/>
    <mergeCell ref="F38:F39"/>
    <mergeCell ref="B62:B63"/>
    <mergeCell ref="B76:B77"/>
    <mergeCell ref="F146:F147"/>
    <mergeCell ref="C116:C117"/>
    <mergeCell ref="C82:C83"/>
    <mergeCell ref="D86:D87"/>
    <mergeCell ref="C30:C31"/>
    <mergeCell ref="D30:D31"/>
    <mergeCell ref="F34:F35"/>
    <mergeCell ref="C72:C73"/>
    <mergeCell ref="B86:B87"/>
    <mergeCell ref="B70:B71"/>
    <mergeCell ref="B72:B73"/>
    <mergeCell ref="B100:B101"/>
    <mergeCell ref="D70:D71"/>
    <mergeCell ref="G58:G59"/>
    <mergeCell ref="B110:B111"/>
    <mergeCell ref="C110:C111"/>
    <mergeCell ref="D110:D111"/>
    <mergeCell ref="E110:E111"/>
    <mergeCell ref="D116:D117"/>
    <mergeCell ref="C84:C85"/>
    <mergeCell ref="D84:D85"/>
    <mergeCell ref="B114:B115"/>
    <mergeCell ref="C102:C103"/>
    <mergeCell ref="B112:B113"/>
    <mergeCell ref="C118:C119"/>
    <mergeCell ref="B64:B65"/>
    <mergeCell ref="B42:B43"/>
    <mergeCell ref="E56:E57"/>
    <mergeCell ref="G32:G33"/>
    <mergeCell ref="C122:C123"/>
    <mergeCell ref="D134:D135"/>
    <mergeCell ref="G140:G141"/>
    <mergeCell ref="B82:B83"/>
    <mergeCell ref="D42:D43"/>
    <mergeCell ref="F74:F75"/>
    <mergeCell ref="C64:C65"/>
    <mergeCell ref="B66:B67"/>
    <mergeCell ref="B116:B117"/>
    <mergeCell ref="D104:D105"/>
    <mergeCell ref="C92:C93"/>
    <mergeCell ref="E140:E141"/>
    <mergeCell ref="G134:G135"/>
    <mergeCell ref="F84:F85"/>
    <mergeCell ref="E132:E133"/>
    <mergeCell ref="F96:F97"/>
    <mergeCell ref="C76:C77"/>
    <mergeCell ref="G78:G79"/>
    <mergeCell ref="H60:H61"/>
    <mergeCell ref="B48:B49"/>
    <mergeCell ref="G132:G133"/>
    <mergeCell ref="G120:G121"/>
    <mergeCell ref="C78:C79"/>
    <mergeCell ref="D92:D93"/>
    <mergeCell ref="E130:E131"/>
    <mergeCell ref="C128:C129"/>
    <mergeCell ref="C130:C131"/>
    <mergeCell ref="C140:C141"/>
    <mergeCell ref="B108:B109"/>
    <mergeCell ref="B102:B103"/>
    <mergeCell ref="B124:B125"/>
    <mergeCell ref="D88:D89"/>
    <mergeCell ref="D124:D125"/>
    <mergeCell ref="B92:B93"/>
    <mergeCell ref="A92:A93"/>
    <mergeCell ref="A106:A107"/>
    <mergeCell ref="C96:C97"/>
    <mergeCell ref="A66:A67"/>
    <mergeCell ref="D94:D95"/>
    <mergeCell ref="C88:C89"/>
    <mergeCell ref="C98:C99"/>
    <mergeCell ref="D90:D91"/>
    <mergeCell ref="F136:F137"/>
    <mergeCell ref="F126:F127"/>
    <mergeCell ref="H112:H113"/>
    <mergeCell ref="I126:I127"/>
    <mergeCell ref="I128:I129"/>
    <mergeCell ref="C106:C107"/>
    <mergeCell ref="A102:A103"/>
    <mergeCell ref="C108:C109"/>
    <mergeCell ref="A88:A89"/>
    <mergeCell ref="B88:B89"/>
    <mergeCell ref="B78:B79"/>
    <mergeCell ref="F132:F133"/>
    <mergeCell ref="C114:C115"/>
    <mergeCell ref="C112:C113"/>
    <mergeCell ref="B104:B105"/>
    <mergeCell ref="A94:A95"/>
    <mergeCell ref="B90:B91"/>
    <mergeCell ref="C90:C91"/>
    <mergeCell ref="A120:A121"/>
    <mergeCell ref="B120:B121"/>
    <mergeCell ref="F140:F141"/>
    <mergeCell ref="F106:F107"/>
    <mergeCell ref="A74:A75"/>
    <mergeCell ref="C70:C71"/>
    <mergeCell ref="A100:A101"/>
    <mergeCell ref="B58:B59"/>
    <mergeCell ref="F66:F67"/>
    <mergeCell ref="C66:C67"/>
    <mergeCell ref="E96:E97"/>
    <mergeCell ref="B126:B127"/>
    <mergeCell ref="F108:F109"/>
    <mergeCell ref="C124:C125"/>
    <mergeCell ref="A56:A57"/>
    <mergeCell ref="A68:A69"/>
    <mergeCell ref="F94:F95"/>
    <mergeCell ref="A58:A59"/>
    <mergeCell ref="C80:C81"/>
    <mergeCell ref="F112:F113"/>
    <mergeCell ref="F124:F125"/>
    <mergeCell ref="B80:B81"/>
    <mergeCell ref="G144:G145"/>
    <mergeCell ref="G150:G151"/>
    <mergeCell ref="H144:H145"/>
    <mergeCell ref="K78:K79"/>
    <mergeCell ref="H52:H53"/>
    <mergeCell ref="I84:I85"/>
    <mergeCell ref="H58:H59"/>
    <mergeCell ref="E62:E63"/>
    <mergeCell ref="F70:F71"/>
    <mergeCell ref="D128:D129"/>
    <mergeCell ref="C120:C121"/>
    <mergeCell ref="D114:D115"/>
    <mergeCell ref="H78:H79"/>
    <mergeCell ref="G76:G77"/>
    <mergeCell ref="D78:D79"/>
    <mergeCell ref="D82:D83"/>
    <mergeCell ref="K104:K105"/>
    <mergeCell ref="K110:K111"/>
    <mergeCell ref="A72:A73"/>
    <mergeCell ref="B74:B75"/>
    <mergeCell ref="F82:F83"/>
    <mergeCell ref="D96:D97"/>
    <mergeCell ref="D108:D109"/>
    <mergeCell ref="D98:D99"/>
    <mergeCell ref="I102:I103"/>
    <mergeCell ref="I104:I105"/>
    <mergeCell ref="H108:H109"/>
    <mergeCell ref="H120:H121"/>
    <mergeCell ref="J120:J121"/>
    <mergeCell ref="A60:A61"/>
    <mergeCell ref="A118:A119"/>
    <mergeCell ref="A124:A125"/>
    <mergeCell ref="E138:E139"/>
    <mergeCell ref="C132:C133"/>
    <mergeCell ref="F92:F93"/>
    <mergeCell ref="A146:A147"/>
    <mergeCell ref="J136:J137"/>
    <mergeCell ref="A62:A63"/>
    <mergeCell ref="A126:A127"/>
    <mergeCell ref="A98:A99"/>
    <mergeCell ref="A128:A129"/>
    <mergeCell ref="B96:B97"/>
    <mergeCell ref="F88:F89"/>
    <mergeCell ref="A116:A117"/>
    <mergeCell ref="A86:A87"/>
    <mergeCell ref="A104:A105"/>
    <mergeCell ref="E82:E83"/>
    <mergeCell ref="E78:E79"/>
    <mergeCell ref="F56:F57"/>
    <mergeCell ref="F122:F123"/>
    <mergeCell ref="G130:G131"/>
    <mergeCell ref="B68:B69"/>
    <mergeCell ref="I82:I83"/>
    <mergeCell ref="G126:G127"/>
    <mergeCell ref="G128:G129"/>
    <mergeCell ref="A96:A97"/>
    <mergeCell ref="B132:B133"/>
    <mergeCell ref="E84:E85"/>
    <mergeCell ref="F80:F81"/>
    <mergeCell ref="E104:E105"/>
    <mergeCell ref="C68:C69"/>
    <mergeCell ref="G142:G143"/>
    <mergeCell ref="I78:I79"/>
    <mergeCell ref="D76:D77"/>
    <mergeCell ref="E76:E77"/>
    <mergeCell ref="D58:D59"/>
    <mergeCell ref="D72:D73"/>
    <mergeCell ref="F48:F49"/>
    <mergeCell ref="I72:I73"/>
    <mergeCell ref="G82:G83"/>
    <mergeCell ref="D120:D121"/>
    <mergeCell ref="E120:E121"/>
    <mergeCell ref="E126:E127"/>
    <mergeCell ref="C46:C47"/>
    <mergeCell ref="E134:E135"/>
    <mergeCell ref="G98:G99"/>
    <mergeCell ref="F120:F121"/>
    <mergeCell ref="G104:G105"/>
    <mergeCell ref="I106:I107"/>
    <mergeCell ref="H130:H131"/>
    <mergeCell ref="J140:J141"/>
    <mergeCell ref="J84:J85"/>
    <mergeCell ref="J128:J129"/>
    <mergeCell ref="I130:I131"/>
    <mergeCell ref="F72:F73"/>
    <mergeCell ref="C52:C53"/>
    <mergeCell ref="H126:H127"/>
    <mergeCell ref="G122:G123"/>
    <mergeCell ref="E94:E95"/>
    <mergeCell ref="G92:G93"/>
    <mergeCell ref="G114:G115"/>
    <mergeCell ref="G106:G107"/>
    <mergeCell ref="F110:F111"/>
    <mergeCell ref="F104:F105"/>
    <mergeCell ref="H100:H101"/>
    <mergeCell ref="G94:G95"/>
    <mergeCell ref="H116:H117"/>
    <mergeCell ref="C86:C87"/>
    <mergeCell ref="C94:C95"/>
    <mergeCell ref="C100:C101"/>
    <mergeCell ref="D100:D101"/>
    <mergeCell ref="F90:F91"/>
    <mergeCell ref="E90:E91"/>
    <mergeCell ref="E124:E125"/>
    <mergeCell ref="C126:C127"/>
    <mergeCell ref="G112:G113"/>
    <mergeCell ref="C74:C75"/>
    <mergeCell ref="G100:G101"/>
    <mergeCell ref="F114:F115"/>
    <mergeCell ref="H114:H115"/>
    <mergeCell ref="H84:H85"/>
    <mergeCell ref="G70:G71"/>
    <mergeCell ref="G72:G73"/>
    <mergeCell ref="F102:F103"/>
    <mergeCell ref="G118:G119"/>
    <mergeCell ref="J100:J101"/>
    <mergeCell ref="J104:J105"/>
    <mergeCell ref="G138:G139"/>
    <mergeCell ref="J102:J103"/>
    <mergeCell ref="G86:G87"/>
    <mergeCell ref="J92:J93"/>
    <mergeCell ref="G102:G103"/>
    <mergeCell ref="G88:G89"/>
    <mergeCell ref="D64:D65"/>
    <mergeCell ref="D62:D63"/>
    <mergeCell ref="H48:H49"/>
    <mergeCell ref="F78:F79"/>
    <mergeCell ref="L82:L83"/>
    <mergeCell ref="H106:H107"/>
    <mergeCell ref="M100:M101"/>
    <mergeCell ref="H98:H99"/>
    <mergeCell ref="E86:E87"/>
    <mergeCell ref="J114:J115"/>
    <mergeCell ref="J82:J83"/>
    <mergeCell ref="I80:I81"/>
    <mergeCell ref="J80:J81"/>
    <mergeCell ref="F128:F129"/>
    <mergeCell ref="E88:E89"/>
    <mergeCell ref="F138:F139"/>
    <mergeCell ref="K132:K133"/>
    <mergeCell ref="H96:H97"/>
    <mergeCell ref="H92:H93"/>
    <mergeCell ref="H94:H95"/>
    <mergeCell ref="G80:G81"/>
    <mergeCell ref="I144:I145"/>
    <mergeCell ref="M80:M81"/>
    <mergeCell ref="M88:M89"/>
    <mergeCell ref="M86:M87"/>
    <mergeCell ref="K82:K83"/>
    <mergeCell ref="L80:L81"/>
    <mergeCell ref="K80:K81"/>
    <mergeCell ref="L110:L111"/>
    <mergeCell ref="J96:J97"/>
    <mergeCell ref="J138:J139"/>
    <mergeCell ref="M132:M133"/>
    <mergeCell ref="M134:M135"/>
    <mergeCell ref="J134:J135"/>
    <mergeCell ref="I118:I119"/>
    <mergeCell ref="K98:K99"/>
    <mergeCell ref="L118:L119"/>
    <mergeCell ref="L98:L99"/>
    <mergeCell ref="M144:M145"/>
    <mergeCell ref="J142:J143"/>
    <mergeCell ref="J144:J145"/>
    <mergeCell ref="H82:H83"/>
    <mergeCell ref="H102:H103"/>
    <mergeCell ref="H80:H81"/>
    <mergeCell ref="G84:G85"/>
    <mergeCell ref="K130:K131"/>
    <mergeCell ref="L132:L133"/>
    <mergeCell ref="H104:H105"/>
    <mergeCell ref="K92:K93"/>
    <mergeCell ref="K94:K95"/>
    <mergeCell ref="I96:I97"/>
    <mergeCell ref="J108:J109"/>
    <mergeCell ref="M142:M143"/>
    <mergeCell ref="J132:J133"/>
    <mergeCell ref="L136:L137"/>
    <mergeCell ref="L142:L143"/>
    <mergeCell ref="M82:M83"/>
    <mergeCell ref="L120:L121"/>
    <mergeCell ref="K106:K107"/>
    <mergeCell ref="L106:L107"/>
    <mergeCell ref="H110:H111"/>
    <mergeCell ref="I132:I133"/>
    <mergeCell ref="L138:L139"/>
    <mergeCell ref="L130:L131"/>
    <mergeCell ref="K136:K137"/>
    <mergeCell ref="K90:K91"/>
    <mergeCell ref="J126:J127"/>
    <mergeCell ref="E106:E107"/>
    <mergeCell ref="P90:P91"/>
    <mergeCell ref="L86:L87"/>
    <mergeCell ref="L96:L97"/>
    <mergeCell ref="L122:L123"/>
    <mergeCell ref="K122:K123"/>
    <mergeCell ref="L126:L127"/>
    <mergeCell ref="H86:H87"/>
    <mergeCell ref="H88:H89"/>
    <mergeCell ref="I86:I87"/>
    <mergeCell ref="I88:I89"/>
    <mergeCell ref="L84:L85"/>
    <mergeCell ref="I100:I101"/>
    <mergeCell ref="O112:O113"/>
    <mergeCell ref="I112:I113"/>
    <mergeCell ref="N102:N103"/>
    <mergeCell ref="M130:M131"/>
    <mergeCell ref="N92:N93"/>
    <mergeCell ref="I98:I99"/>
    <mergeCell ref="L88:L89"/>
    <mergeCell ref="N88:N89"/>
    <mergeCell ref="O88:O89"/>
    <mergeCell ref="M84:M85"/>
    <mergeCell ref="K128:K129"/>
    <mergeCell ref="K134:K135"/>
    <mergeCell ref="H136:H137"/>
    <mergeCell ref="K138:K139"/>
    <mergeCell ref="K86:K87"/>
    <mergeCell ref="L124:L125"/>
    <mergeCell ref="H128:H129"/>
    <mergeCell ref="I136:I137"/>
    <mergeCell ref="I116:I117"/>
    <mergeCell ref="J124:J125"/>
    <mergeCell ref="I124:I125"/>
    <mergeCell ref="K84:K85"/>
    <mergeCell ref="L90:L91"/>
    <mergeCell ref="M124:M125"/>
    <mergeCell ref="M90:M91"/>
    <mergeCell ref="O86:O87"/>
    <mergeCell ref="O94:O95"/>
    <mergeCell ref="N84:N85"/>
    <mergeCell ref="O138:O139"/>
    <mergeCell ref="M136:M137"/>
    <mergeCell ref="O128:O129"/>
    <mergeCell ref="J130:J131"/>
    <mergeCell ref="L128:L129"/>
    <mergeCell ref="K124:K125"/>
    <mergeCell ref="O136:O137"/>
    <mergeCell ref="M138:M139"/>
    <mergeCell ref="I138:I139"/>
    <mergeCell ref="H138:H139"/>
    <mergeCell ref="J86:J87"/>
    <mergeCell ref="K126:K127"/>
    <mergeCell ref="J112:J113"/>
    <mergeCell ref="N86:N87"/>
    <mergeCell ref="L134:L135"/>
    <mergeCell ref="L114:L115"/>
    <mergeCell ref="N94:N95"/>
    <mergeCell ref="J90:J91"/>
    <mergeCell ref="I90:I91"/>
    <mergeCell ref="I134:I135"/>
    <mergeCell ref="H134:H135"/>
    <mergeCell ref="M112:M113"/>
    <mergeCell ref="N100:N101"/>
    <mergeCell ref="H118:H119"/>
    <mergeCell ref="N142:N143"/>
    <mergeCell ref="I114:I115"/>
    <mergeCell ref="I142:I143"/>
    <mergeCell ref="J122:J123"/>
    <mergeCell ref="J88:J89"/>
    <mergeCell ref="G96:G97"/>
    <mergeCell ref="G90:G91"/>
    <mergeCell ref="H132:H133"/>
    <mergeCell ref="O132:O133"/>
    <mergeCell ref="I140:I141"/>
    <mergeCell ref="L144:L145"/>
    <mergeCell ref="K142:K143"/>
    <mergeCell ref="G108:G109"/>
    <mergeCell ref="G110:G111"/>
    <mergeCell ref="G136:G137"/>
    <mergeCell ref="H122:H123"/>
    <mergeCell ref="H124:H125"/>
    <mergeCell ref="J106:J107"/>
    <mergeCell ref="I120:I121"/>
    <mergeCell ref="J94:J95"/>
    <mergeCell ref="J116:J117"/>
    <mergeCell ref="M116:M117"/>
    <mergeCell ref="M120:M121"/>
    <mergeCell ref="K88:K89"/>
    <mergeCell ref="L92:L93"/>
    <mergeCell ref="M118:M119"/>
    <mergeCell ref="N108:N109"/>
    <mergeCell ref="N114:N115"/>
    <mergeCell ref="O124:O125"/>
    <mergeCell ref="M114:M115"/>
    <mergeCell ref="M108:M109"/>
    <mergeCell ref="O122:O123"/>
    <mergeCell ref="I122:I123"/>
    <mergeCell ref="H90:H91"/>
    <mergeCell ref="J118:J119"/>
    <mergeCell ref="J110:J111"/>
    <mergeCell ref="L100:L101"/>
    <mergeCell ref="N96:N97"/>
    <mergeCell ref="M98:M99"/>
    <mergeCell ref="I94:I95"/>
    <mergeCell ref="I92:I93"/>
    <mergeCell ref="I108:I109"/>
    <mergeCell ref="N106:N107"/>
    <mergeCell ref="I110:I111"/>
    <mergeCell ref="K116:K117"/>
    <mergeCell ref="K114:K115"/>
    <mergeCell ref="M102:M103"/>
    <mergeCell ref="M94:M95"/>
    <mergeCell ref="M122:M123"/>
    <mergeCell ref="M126:M127"/>
    <mergeCell ref="M128:M129"/>
    <mergeCell ref="H140:H141"/>
    <mergeCell ref="N90:N91"/>
    <mergeCell ref="N136:N137"/>
    <mergeCell ref="G116:G117"/>
    <mergeCell ref="O102:O103"/>
    <mergeCell ref="J98:J99"/>
    <mergeCell ref="K112:K113"/>
    <mergeCell ref="L112:L113"/>
    <mergeCell ref="L108:L109"/>
    <mergeCell ref="N138:N139"/>
    <mergeCell ref="O142:O143"/>
    <mergeCell ref="Q96:Q97"/>
    <mergeCell ref="Q94:Q95"/>
    <mergeCell ref="M110:M111"/>
    <mergeCell ref="N116:N117"/>
    <mergeCell ref="K120:K121"/>
    <mergeCell ref="K102:K103"/>
    <mergeCell ref="R90:R91"/>
    <mergeCell ref="T90:T91"/>
    <mergeCell ref="Q90:Q91"/>
    <mergeCell ref="N118:N119"/>
    <mergeCell ref="O108:O109"/>
    <mergeCell ref="N120:N121"/>
    <mergeCell ref="K108:K109"/>
    <mergeCell ref="K118:K119"/>
    <mergeCell ref="O110:O111"/>
    <mergeCell ref="S98:S99"/>
    <mergeCell ref="S116:S117"/>
    <mergeCell ref="O120:O121"/>
    <mergeCell ref="O100:O101"/>
    <mergeCell ref="O106:O107"/>
    <mergeCell ref="O134:O135"/>
    <mergeCell ref="X90:X91"/>
    <mergeCell ref="U90:U91"/>
    <mergeCell ref="Y90:Y91"/>
    <mergeCell ref="R94:R95"/>
    <mergeCell ref="R96:R97"/>
    <mergeCell ref="R98:R99"/>
    <mergeCell ref="N98:N99"/>
    <mergeCell ref="R102:R103"/>
    <mergeCell ref="M106:M107"/>
    <mergeCell ref="Q116:Q117"/>
    <mergeCell ref="O116:O117"/>
    <mergeCell ref="Q108:Q109"/>
    <mergeCell ref="Q118:Q119"/>
    <mergeCell ref="Q100:Q101"/>
    <mergeCell ref="T100:T101"/>
    <mergeCell ref="N104:N105"/>
    <mergeCell ref="R92:R93"/>
    <mergeCell ref="L116:L117"/>
    <mergeCell ref="M96:M97"/>
    <mergeCell ref="O96:O97"/>
    <mergeCell ref="L102:L103"/>
    <mergeCell ref="O92:O93"/>
    <mergeCell ref="M92:M93"/>
    <mergeCell ref="O118:O119"/>
    <mergeCell ref="M104:M105"/>
    <mergeCell ref="L94:L95"/>
    <mergeCell ref="K100:K101"/>
    <mergeCell ref="R108:R109"/>
    <mergeCell ref="Q92:Q93"/>
    <mergeCell ref="P100:P101"/>
    <mergeCell ref="O104:O105"/>
    <mergeCell ref="Q104:Q105"/>
    <mergeCell ref="N128:N129"/>
    <mergeCell ref="R122:R123"/>
    <mergeCell ref="L104:L105"/>
    <mergeCell ref="O98:O99"/>
    <mergeCell ref="O90:O91"/>
    <mergeCell ref="Q98:Q99"/>
    <mergeCell ref="Q102:Q103"/>
    <mergeCell ref="Q106:Q107"/>
    <mergeCell ref="N110:N111"/>
    <mergeCell ref="N126:N127"/>
    <mergeCell ref="K96:K97"/>
    <mergeCell ref="Z100:Z101"/>
    <mergeCell ref="R128:R129"/>
    <mergeCell ref="AF140:AF141"/>
    <mergeCell ref="W140:W141"/>
    <mergeCell ref="AJ140:AJ141"/>
    <mergeCell ref="AE100:AE101"/>
    <mergeCell ref="AI100:AI101"/>
    <mergeCell ref="AC100:AC101"/>
    <mergeCell ref="AJ100:AJ101"/>
    <mergeCell ref="S132:S133"/>
    <mergeCell ref="S100:S101"/>
    <mergeCell ref="P110:P111"/>
    <mergeCell ref="R118:R119"/>
    <mergeCell ref="AD140:AD141"/>
    <mergeCell ref="N112:N113"/>
    <mergeCell ref="P120:P121"/>
    <mergeCell ref="T120:T121"/>
    <mergeCell ref="R114:R115"/>
    <mergeCell ref="R104:R105"/>
    <mergeCell ref="S104:S105"/>
    <mergeCell ref="N124:N125"/>
    <mergeCell ref="N132:N133"/>
    <mergeCell ref="X140:X141"/>
    <mergeCell ref="R100:R101"/>
    <mergeCell ref="N130:N131"/>
    <mergeCell ref="U120:U121"/>
    <mergeCell ref="S122:S123"/>
    <mergeCell ref="AH110:AH111"/>
    <mergeCell ref="Q136:Q137"/>
    <mergeCell ref="X130:X131"/>
    <mergeCell ref="AN110:AN111"/>
    <mergeCell ref="AK140:AK141"/>
    <mergeCell ref="Y140:Y141"/>
    <mergeCell ref="AC140:AC141"/>
    <mergeCell ref="Q112:Q113"/>
    <mergeCell ref="R120:R121"/>
    <mergeCell ref="U110:U111"/>
    <mergeCell ref="Q130:Q131"/>
    <mergeCell ref="AB110:AB111"/>
    <mergeCell ref="O114:O115"/>
    <mergeCell ref="N134:N135"/>
    <mergeCell ref="Q124:Q125"/>
    <mergeCell ref="R124:R125"/>
    <mergeCell ref="Q138:Q139"/>
    <mergeCell ref="R112:R113"/>
    <mergeCell ref="Q134:Q135"/>
    <mergeCell ref="N122:N123"/>
    <mergeCell ref="R106:R107"/>
    <mergeCell ref="Q120:Q121"/>
    <mergeCell ref="P130:P131"/>
    <mergeCell ref="Q128:Q129"/>
    <mergeCell ref="O140:O141"/>
    <mergeCell ref="O130:O131"/>
    <mergeCell ref="AL110:AL111"/>
    <mergeCell ref="AM110:AM111"/>
    <mergeCell ref="AJ110:AJ111"/>
    <mergeCell ref="AK110:AK111"/>
    <mergeCell ref="AN100:AN101"/>
    <mergeCell ref="AM100:AM101"/>
    <mergeCell ref="R136:R137"/>
    <mergeCell ref="AN130:AN131"/>
    <mergeCell ref="P140:P141"/>
    <mergeCell ref="O126:O127"/>
    <mergeCell ref="Q140:Q141"/>
    <mergeCell ref="BC120:BC121"/>
    <mergeCell ref="BK120:BK121"/>
    <mergeCell ref="BL120:BL121"/>
    <mergeCell ref="BO130:BO131"/>
    <mergeCell ref="T140:T141"/>
    <mergeCell ref="BS140:BS141"/>
    <mergeCell ref="R126:R127"/>
    <mergeCell ref="R132:R133"/>
    <mergeCell ref="Z130:Z131"/>
    <mergeCell ref="AZ122:AZ123"/>
    <mergeCell ref="AX128:AX129"/>
    <mergeCell ref="AY120:AY121"/>
    <mergeCell ref="AY114:AY115"/>
    <mergeCell ref="BE110:BE111"/>
    <mergeCell ref="W110:W111"/>
    <mergeCell ref="S112:S113"/>
    <mergeCell ref="AI120:AI121"/>
    <mergeCell ref="AQ130:AQ131"/>
    <mergeCell ref="AX118:AX119"/>
    <mergeCell ref="Q126:Q127"/>
    <mergeCell ref="BG130:BG131"/>
    <mergeCell ref="R134:R135"/>
    <mergeCell ref="AG140:AG141"/>
    <mergeCell ref="AX138:AX139"/>
    <mergeCell ref="AV120:AV121"/>
    <mergeCell ref="AH140:AH141"/>
    <mergeCell ref="AA140:AA141"/>
    <mergeCell ref="AX112:AX113"/>
    <mergeCell ref="S136:S137"/>
    <mergeCell ref="AS120:AS121"/>
    <mergeCell ref="AX134:AX135"/>
    <mergeCell ref="AP130:AP131"/>
    <mergeCell ref="AZ120:AZ121"/>
    <mergeCell ref="AD130:AD131"/>
    <mergeCell ref="Q110:Q111"/>
    <mergeCell ref="R110:R111"/>
    <mergeCell ref="BQ140:BQ141"/>
    <mergeCell ref="BR140:BR141"/>
    <mergeCell ref="AC110:AC111"/>
    <mergeCell ref="S138:S139"/>
    <mergeCell ref="AA120:AA121"/>
    <mergeCell ref="Z120:Z121"/>
    <mergeCell ref="X110:X111"/>
    <mergeCell ref="AB120:AB121"/>
    <mergeCell ref="AE120:AE121"/>
    <mergeCell ref="R138:R139"/>
    <mergeCell ref="Q114:Q115"/>
    <mergeCell ref="AC120:AC121"/>
    <mergeCell ref="AT140:AT141"/>
    <mergeCell ref="Z140:Z141"/>
    <mergeCell ref="S134:S135"/>
    <mergeCell ref="AQ110:AQ111"/>
    <mergeCell ref="S126:S127"/>
    <mergeCell ref="S124:S125"/>
    <mergeCell ref="AB140:AB141"/>
    <mergeCell ref="AU140:AU141"/>
    <mergeCell ref="AK130:AK131"/>
    <mergeCell ref="AL130:AL131"/>
    <mergeCell ref="CB110:CB111"/>
    <mergeCell ref="BY120:BY121"/>
    <mergeCell ref="AY116:AY117"/>
    <mergeCell ref="AX124:AX125"/>
    <mergeCell ref="AW130:AW131"/>
    <mergeCell ref="AS110:AS111"/>
    <mergeCell ref="AT120:AT121"/>
    <mergeCell ref="AU120:AU121"/>
    <mergeCell ref="AN120:AN121"/>
    <mergeCell ref="AO120:AO121"/>
    <mergeCell ref="AI110:AI111"/>
    <mergeCell ref="BF130:BF131"/>
    <mergeCell ref="BC130:BC131"/>
    <mergeCell ref="BB130:BB131"/>
    <mergeCell ref="AY134:AY135"/>
    <mergeCell ref="AG130:AG131"/>
    <mergeCell ref="W120:W121"/>
    <mergeCell ref="X120:X121"/>
    <mergeCell ref="AR110:AR111"/>
    <mergeCell ref="AZ126:AZ127"/>
    <mergeCell ref="BF110:BF111"/>
    <mergeCell ref="AZ128:AZ129"/>
    <mergeCell ref="AO110:AO111"/>
    <mergeCell ref="AF120:AF121"/>
    <mergeCell ref="AY128:AY129"/>
    <mergeCell ref="T110:T111"/>
    <mergeCell ref="V130:V131"/>
    <mergeCell ref="W130:W131"/>
    <mergeCell ref="BA130:BA131"/>
    <mergeCell ref="BE130:BE131"/>
    <mergeCell ref="BK130:BK131"/>
    <mergeCell ref="BD120:BD121"/>
    <mergeCell ref="AG120:AG121"/>
    <mergeCell ref="V120:V121"/>
    <mergeCell ref="BX130:BX131"/>
    <mergeCell ref="BT120:BT121"/>
    <mergeCell ref="BS130:BS131"/>
    <mergeCell ref="BV110:BV111"/>
    <mergeCell ref="BD130:BD131"/>
    <mergeCell ref="BW130:BW131"/>
    <mergeCell ref="BV120:BV121"/>
    <mergeCell ref="CH136:CH137"/>
    <mergeCell ref="AZ138:AZ139"/>
    <mergeCell ref="CI120:CI121"/>
    <mergeCell ref="CH128:CH129"/>
    <mergeCell ref="CH110:CH111"/>
    <mergeCell ref="CJ120:CJ121"/>
    <mergeCell ref="CF124:CF125"/>
    <mergeCell ref="CJ130:CJ131"/>
    <mergeCell ref="BH120:BH121"/>
    <mergeCell ref="AZ112:AZ113"/>
    <mergeCell ref="BH130:BH131"/>
    <mergeCell ref="BL110:BL111"/>
    <mergeCell ref="BJ110:BJ111"/>
    <mergeCell ref="BN130:BN131"/>
    <mergeCell ref="BO110:BO111"/>
    <mergeCell ref="BK110:BK111"/>
    <mergeCell ref="BO100:BO101"/>
    <mergeCell ref="BM120:BM121"/>
    <mergeCell ref="BL100:BL101"/>
    <mergeCell ref="BR120:BR121"/>
    <mergeCell ref="BQ120:BQ121"/>
    <mergeCell ref="BV100:BV101"/>
    <mergeCell ref="BS110:BS111"/>
    <mergeCell ref="CH112:CH113"/>
    <mergeCell ref="CH116:CH117"/>
    <mergeCell ref="BV130:BV131"/>
    <mergeCell ref="BT130:BT131"/>
    <mergeCell ref="BU110:BU111"/>
    <mergeCell ref="BG120:BG121"/>
    <mergeCell ref="BD110:BD111"/>
    <mergeCell ref="BC110:BC111"/>
    <mergeCell ref="AZ110:AZ111"/>
    <mergeCell ref="BW110:BW111"/>
    <mergeCell ref="BM130:BM131"/>
    <mergeCell ref="CE110:CE111"/>
    <mergeCell ref="BX120:BX121"/>
    <mergeCell ref="BX110:BX111"/>
    <mergeCell ref="BU120:BU121"/>
    <mergeCell ref="CE130:CE131"/>
    <mergeCell ref="CG132:CG133"/>
    <mergeCell ref="BO120:BO121"/>
    <mergeCell ref="BI100:BI101"/>
    <mergeCell ref="BZ120:BZ121"/>
    <mergeCell ref="BF120:BF121"/>
    <mergeCell ref="BB120:BB121"/>
    <mergeCell ref="CF110:CF111"/>
    <mergeCell ref="CD110:CD111"/>
    <mergeCell ref="CA110:CA111"/>
    <mergeCell ref="CF116:CF117"/>
    <mergeCell ref="BQ110:BQ111"/>
    <mergeCell ref="BZ130:BZ131"/>
    <mergeCell ref="BY110:BY111"/>
    <mergeCell ref="BP130:BP131"/>
    <mergeCell ref="CB120:CB121"/>
    <mergeCell ref="CA60:CA61"/>
    <mergeCell ref="CD60:CD61"/>
    <mergeCell ref="BT60:BT61"/>
    <mergeCell ref="BS58:BS59"/>
    <mergeCell ref="BW58:BW59"/>
    <mergeCell ref="BX58:BX59"/>
    <mergeCell ref="BU58:BU59"/>
    <mergeCell ref="BS120:BS121"/>
    <mergeCell ref="BR110:BR111"/>
    <mergeCell ref="BT100:BT101"/>
    <mergeCell ref="CH124:CH125"/>
    <mergeCell ref="CC90:CC91"/>
    <mergeCell ref="CD90:CD91"/>
    <mergeCell ref="CD120:CD121"/>
    <mergeCell ref="CL120:CL121"/>
    <mergeCell ref="CN110:CN111"/>
    <mergeCell ref="CK120:CK121"/>
    <mergeCell ref="CF120:CF121"/>
    <mergeCell ref="CG122:CG123"/>
    <mergeCell ref="GI8:GI9"/>
    <mergeCell ref="CA120:CA121"/>
    <mergeCell ref="CQ130:CQ131"/>
    <mergeCell ref="CT130:CT131"/>
    <mergeCell ref="CY130:CY131"/>
    <mergeCell ref="CZ130:CZ131"/>
    <mergeCell ref="DG130:DG131"/>
    <mergeCell ref="DJ130:DJ131"/>
    <mergeCell ref="DD130:DD131"/>
    <mergeCell ref="DH130:DH131"/>
    <mergeCell ref="DC130:DC131"/>
    <mergeCell ref="DL130:DL131"/>
    <mergeCell ref="DN128:DN129"/>
    <mergeCell ref="DI130:DI131"/>
    <mergeCell ref="CO130:CO131"/>
    <mergeCell ref="CZ110:CZ111"/>
    <mergeCell ref="DO100:DO101"/>
    <mergeCell ref="EK120:EK121"/>
    <mergeCell ref="DN122:DN123"/>
    <mergeCell ref="EP100:EP101"/>
    <mergeCell ref="CQ90:CQ91"/>
    <mergeCell ref="DZ100:DZ101"/>
    <mergeCell ref="EG100:EG101"/>
    <mergeCell ref="EC100:EC101"/>
    <mergeCell ref="DV110:DV111"/>
    <mergeCell ref="DL110:DL111"/>
    <mergeCell ref="DH120:DH121"/>
    <mergeCell ref="DP114:DP115"/>
    <mergeCell ref="DB100:DB101"/>
    <mergeCell ref="CR100:CR101"/>
    <mergeCell ref="CX120:CX121"/>
    <mergeCell ref="CK90:CK91"/>
    <mergeCell ref="CM120:CM121"/>
    <mergeCell ref="DB110:DB111"/>
    <mergeCell ref="CH100:CH101"/>
    <mergeCell ref="CH114:CH115"/>
    <mergeCell ref="CH120:CH121"/>
    <mergeCell ref="DA130:DA131"/>
    <mergeCell ref="CN130:CN131"/>
    <mergeCell ref="CP90:CP91"/>
    <mergeCell ref="DH90:DH91"/>
    <mergeCell ref="DI90:DI91"/>
    <mergeCell ref="DB70:DB71"/>
    <mergeCell ref="DO96:DO97"/>
    <mergeCell ref="CX100:CX101"/>
    <mergeCell ref="DE90:DE91"/>
    <mergeCell ref="CS90:CS91"/>
    <mergeCell ref="DF90:DF91"/>
    <mergeCell ref="DD90:DD91"/>
    <mergeCell ref="DP92:DP93"/>
    <mergeCell ref="EB110:EB111"/>
    <mergeCell ref="DX100:DX101"/>
    <mergeCell ref="DU110:DU111"/>
    <mergeCell ref="DJ90:DJ91"/>
    <mergeCell ref="EI110:EI111"/>
    <mergeCell ref="EJ110:EJ111"/>
    <mergeCell ref="ES110:ES111"/>
    <mergeCell ref="EO110:EO111"/>
    <mergeCell ref="EP110:EP111"/>
    <mergeCell ref="DP96:DP97"/>
    <mergeCell ref="DN96:DN97"/>
    <mergeCell ref="ED110:ED111"/>
    <mergeCell ref="DP120:DP121"/>
    <mergeCell ref="DL120:DL121"/>
    <mergeCell ref="DF110:DF111"/>
    <mergeCell ref="DS100:DS101"/>
    <mergeCell ref="CY110:CY111"/>
    <mergeCell ref="CZ90:CZ91"/>
    <mergeCell ref="FD70:FD71"/>
    <mergeCell ref="FL80:FL81"/>
    <mergeCell ref="FF80:FF81"/>
    <mergeCell ref="FH80:FH81"/>
    <mergeCell ref="DT110:DT111"/>
    <mergeCell ref="DF120:DF121"/>
    <mergeCell ref="DO118:DO119"/>
    <mergeCell ref="EN110:EN111"/>
    <mergeCell ref="EN100:EN101"/>
    <mergeCell ref="ES94:ES95"/>
    <mergeCell ref="ET94:ET95"/>
    <mergeCell ref="ET90:ET91"/>
    <mergeCell ref="EO90:EO91"/>
    <mergeCell ref="EN90:EN91"/>
    <mergeCell ref="EZ90:EZ91"/>
    <mergeCell ref="EU108:EU109"/>
    <mergeCell ref="EU102:EU103"/>
    <mergeCell ref="ED100:ED101"/>
    <mergeCell ref="DQ100:DQ101"/>
    <mergeCell ref="DT100:DT101"/>
    <mergeCell ref="EM70:EM71"/>
    <mergeCell ref="DZ80:DZ81"/>
    <mergeCell ref="DA120:DA121"/>
    <mergeCell ref="DN100:DN101"/>
    <mergeCell ref="DO104:DO105"/>
    <mergeCell ref="DC110:DC111"/>
    <mergeCell ref="DO112:DO113"/>
    <mergeCell ref="CT110:CT111"/>
    <mergeCell ref="EL100:EL101"/>
    <mergeCell ref="EJ100:EJ101"/>
    <mergeCell ref="EK100:EK101"/>
    <mergeCell ref="EV70:EV71"/>
    <mergeCell ref="CF82:CF83"/>
    <mergeCell ref="DN98:DN99"/>
    <mergeCell ref="DO98:DO99"/>
    <mergeCell ref="DT130:DT131"/>
    <mergeCell ref="DR110:DR111"/>
    <mergeCell ref="DJ120:DJ121"/>
    <mergeCell ref="DP108:DP109"/>
    <mergeCell ref="CW110:CW111"/>
    <mergeCell ref="CS110:CS111"/>
    <mergeCell ref="CU110:CU111"/>
    <mergeCell ref="CV120:CV121"/>
    <mergeCell ref="CS120:CS121"/>
    <mergeCell ref="CW130:CW131"/>
    <mergeCell ref="CR130:CR131"/>
    <mergeCell ref="DI110:DI111"/>
    <mergeCell ref="DX110:DX111"/>
    <mergeCell ref="DY110:DY111"/>
    <mergeCell ref="DN130:DN131"/>
    <mergeCell ref="DN126:DN127"/>
    <mergeCell ref="DN124:DN125"/>
    <mergeCell ref="CH106:CH107"/>
    <mergeCell ref="CH108:CH109"/>
    <mergeCell ref="CM90:CM91"/>
    <mergeCell ref="CN90:CN91"/>
    <mergeCell ref="DD120:DD121"/>
    <mergeCell ref="DP110:DP111"/>
    <mergeCell ref="DO114:DO115"/>
    <mergeCell ref="CQ120:CQ121"/>
    <mergeCell ref="DN114:DN115"/>
    <mergeCell ref="DE100:DE101"/>
    <mergeCell ref="CG104:CG105"/>
    <mergeCell ref="CG106:CG107"/>
    <mergeCell ref="FU110:FU111"/>
    <mergeCell ref="FP110:FP111"/>
    <mergeCell ref="FR110:FR111"/>
    <mergeCell ref="DP98:DP99"/>
    <mergeCell ref="EX130:EX131"/>
    <mergeCell ref="EY130:EY131"/>
    <mergeCell ref="DG90:DG91"/>
    <mergeCell ref="CF94:CF95"/>
    <mergeCell ref="DI100:DI101"/>
    <mergeCell ref="EB100:EB101"/>
    <mergeCell ref="EH130:EH131"/>
    <mergeCell ref="DC120:DC121"/>
    <mergeCell ref="DO106:DO107"/>
    <mergeCell ref="DA90:DA91"/>
    <mergeCell ref="CZ100:CZ101"/>
    <mergeCell ref="CV110:CV111"/>
    <mergeCell ref="DP94:DP95"/>
    <mergeCell ref="DO92:DO93"/>
    <mergeCell ref="DN94:DN95"/>
    <mergeCell ref="DB90:DB91"/>
    <mergeCell ref="CY90:CY91"/>
    <mergeCell ref="CU90:CU91"/>
    <mergeCell ref="DB130:DB131"/>
    <mergeCell ref="ET118:ET119"/>
    <mergeCell ref="CI130:CI131"/>
    <mergeCell ref="CF112:CF113"/>
    <mergeCell ref="CX110:CX111"/>
    <mergeCell ref="CP120:CP121"/>
    <mergeCell ref="CZ120:CZ121"/>
    <mergeCell ref="CU120:CU121"/>
    <mergeCell ref="DK100:DK101"/>
    <mergeCell ref="DO116:DO117"/>
    <mergeCell ref="DM100:DM101"/>
    <mergeCell ref="CW100:CW101"/>
    <mergeCell ref="DC100:DC101"/>
    <mergeCell ref="DD110:DD111"/>
    <mergeCell ref="FC130:FC131"/>
    <mergeCell ref="DM110:DM111"/>
    <mergeCell ref="DP106:DP107"/>
    <mergeCell ref="DP112:DP113"/>
    <mergeCell ref="DN106:DN107"/>
    <mergeCell ref="DP100:DP101"/>
    <mergeCell ref="DN120:DN121"/>
    <mergeCell ref="CT120:CT121"/>
    <mergeCell ref="CP100:CP101"/>
    <mergeCell ref="CU100:CU101"/>
    <mergeCell ref="DM130:DM131"/>
    <mergeCell ref="DF130:DF131"/>
    <mergeCell ref="CU130:CU131"/>
    <mergeCell ref="CV100:CV101"/>
    <mergeCell ref="DF100:DF101"/>
    <mergeCell ref="DB120:DB121"/>
    <mergeCell ref="DK120:DK121"/>
    <mergeCell ref="CY120:CY121"/>
    <mergeCell ref="DM128:DM129"/>
    <mergeCell ref="DA110:DA111"/>
    <mergeCell ref="DA100:DA101"/>
    <mergeCell ref="CR120:CR121"/>
    <mergeCell ref="FA120:FA121"/>
    <mergeCell ref="EH110:EH111"/>
    <mergeCell ref="EF110:EF111"/>
    <mergeCell ref="EM100:EM101"/>
    <mergeCell ref="EI100:EI101"/>
    <mergeCell ref="EV120:EV121"/>
    <mergeCell ref="DG120:DG121"/>
    <mergeCell ref="DG100:DG101"/>
    <mergeCell ref="CV130:CV131"/>
    <mergeCell ref="ED130:ED131"/>
    <mergeCell ref="EC110:EC111"/>
    <mergeCell ref="DU100:DU101"/>
    <mergeCell ref="EM120:EM121"/>
    <mergeCell ref="EI120:EI121"/>
    <mergeCell ref="EP120:EP121"/>
    <mergeCell ref="ES128:ES129"/>
    <mergeCell ref="ET128:ET129"/>
    <mergeCell ref="ES122:ES123"/>
    <mergeCell ref="ET120:ET121"/>
    <mergeCell ref="EQ120:EQ121"/>
    <mergeCell ref="EU120:EU121"/>
    <mergeCell ref="CP130:CP131"/>
    <mergeCell ref="ER100:ER101"/>
    <mergeCell ref="EG120:EG121"/>
    <mergeCell ref="DE110:DE111"/>
    <mergeCell ref="DG110:DG111"/>
    <mergeCell ref="DE120:DE121"/>
    <mergeCell ref="DW130:DW131"/>
    <mergeCell ref="DV130:DV131"/>
    <mergeCell ref="EO130:EO131"/>
    <mergeCell ref="DS130:DS131"/>
    <mergeCell ref="ET110:ET111"/>
    <mergeCell ref="ER110:ER111"/>
    <mergeCell ref="ES112:ES113"/>
    <mergeCell ref="EJ120:EJ121"/>
    <mergeCell ref="DO82:DO83"/>
    <mergeCell ref="DH80:DH81"/>
    <mergeCell ref="DN92:DN93"/>
    <mergeCell ref="EU110:EU111"/>
    <mergeCell ref="ET116:ET117"/>
    <mergeCell ref="EF100:EF101"/>
    <mergeCell ref="EE100:EE101"/>
    <mergeCell ref="DP118:DP119"/>
    <mergeCell ref="DN102:DN103"/>
    <mergeCell ref="DO102:DO103"/>
    <mergeCell ref="ES118:ES119"/>
    <mergeCell ref="ES104:ES105"/>
    <mergeCell ref="FK90:FK91"/>
    <mergeCell ref="FC90:FC91"/>
    <mergeCell ref="EW90:EW91"/>
    <mergeCell ref="FE90:FE91"/>
    <mergeCell ref="EX90:EX91"/>
    <mergeCell ref="FF90:FF91"/>
    <mergeCell ref="DP72:DP73"/>
    <mergeCell ref="DI70:DI71"/>
    <mergeCell ref="ER120:ER121"/>
    <mergeCell ref="EY100:EY101"/>
    <mergeCell ref="EZ100:EZ101"/>
    <mergeCell ref="EV110:EV111"/>
    <mergeCell ref="ES98:ES99"/>
    <mergeCell ref="EU92:EU93"/>
    <mergeCell ref="FD90:FD91"/>
    <mergeCell ref="ET104:ET105"/>
    <mergeCell ref="ES114:ES115"/>
    <mergeCell ref="EV80:EV81"/>
    <mergeCell ref="EX80:EX81"/>
    <mergeCell ref="FK70:FK71"/>
    <mergeCell ref="EH90:EH91"/>
    <mergeCell ref="EL90:EL91"/>
    <mergeCell ref="DW100:DW101"/>
    <mergeCell ref="EE120:EE121"/>
    <mergeCell ref="DU120:DU121"/>
    <mergeCell ref="DX120:DX121"/>
    <mergeCell ref="DI120:DI121"/>
    <mergeCell ref="EO100:EO101"/>
    <mergeCell ref="EQ100:EQ101"/>
    <mergeCell ref="DR100:DR101"/>
    <mergeCell ref="EW120:EW121"/>
    <mergeCell ref="DW110:DW111"/>
    <mergeCell ref="EA110:EA111"/>
    <mergeCell ref="ET112:ET113"/>
    <mergeCell ref="DO110:DO111"/>
    <mergeCell ref="DO120:DO121"/>
    <mergeCell ref="DU90:DU91"/>
    <mergeCell ref="EA100:EA101"/>
    <mergeCell ref="DQ110:DQ111"/>
    <mergeCell ref="DN112:DN113"/>
    <mergeCell ref="DP70:DP71"/>
    <mergeCell ref="DL90:DL91"/>
    <mergeCell ref="DH110:DH111"/>
    <mergeCell ref="DV100:DV101"/>
    <mergeCell ref="EH100:EH101"/>
    <mergeCell ref="DL100:DL101"/>
    <mergeCell ref="DJ100:DJ101"/>
    <mergeCell ref="EL120:EL121"/>
    <mergeCell ref="DZ120:DZ121"/>
    <mergeCell ref="ES92:ES93"/>
    <mergeCell ref="FF120:FF121"/>
    <mergeCell ref="DN118:DN119"/>
    <mergeCell ref="CI56:CI57"/>
    <mergeCell ref="CO56:CO57"/>
    <mergeCell ref="CS60:CS61"/>
    <mergeCell ref="CT60:CT61"/>
    <mergeCell ref="CJ70:CJ71"/>
    <mergeCell ref="DE80:DE81"/>
    <mergeCell ref="CS100:CS101"/>
    <mergeCell ref="EK110:EK111"/>
    <mergeCell ref="EL110:EL111"/>
    <mergeCell ref="CH84:CH85"/>
    <mergeCell ref="CI70:CI71"/>
    <mergeCell ref="CJ56:CJ57"/>
    <mergeCell ref="CL56:CL57"/>
    <mergeCell ref="DP58:DP59"/>
    <mergeCell ref="DG58:DG59"/>
    <mergeCell ref="DS58:DS59"/>
    <mergeCell ref="DW60:DW61"/>
    <mergeCell ref="DY100:DY101"/>
    <mergeCell ref="DZ90:DZ91"/>
    <mergeCell ref="DW80:DW81"/>
    <mergeCell ref="DU70:DU71"/>
    <mergeCell ref="CR70:CR71"/>
    <mergeCell ref="CL70:CL71"/>
    <mergeCell ref="CK70:CK71"/>
    <mergeCell ref="CN100:CN101"/>
    <mergeCell ref="CK110:CK111"/>
    <mergeCell ref="CL110:CL111"/>
    <mergeCell ref="CK100:CK101"/>
    <mergeCell ref="CL100:CL101"/>
    <mergeCell ref="CW90:CW91"/>
    <mergeCell ref="DC90:DC91"/>
    <mergeCell ref="CZ80:CZ81"/>
    <mergeCell ref="CY100:CY101"/>
    <mergeCell ref="CT100:CT101"/>
    <mergeCell ref="DD100:DD101"/>
    <mergeCell ref="CQ100:CQ101"/>
    <mergeCell ref="DP104:DP105"/>
    <mergeCell ref="CR110:CR111"/>
    <mergeCell ref="ED90:ED91"/>
    <mergeCell ref="CI90:CI91"/>
    <mergeCell ref="CM56:CM57"/>
    <mergeCell ref="CH70:CH71"/>
    <mergeCell ref="CI100:CI101"/>
    <mergeCell ref="CJ100:CJ101"/>
    <mergeCell ref="EE90:EE91"/>
    <mergeCell ref="EF90:EF91"/>
    <mergeCell ref="EA70:EA71"/>
    <mergeCell ref="DT70:DT71"/>
    <mergeCell ref="EJ90:EJ91"/>
    <mergeCell ref="EA80:EA81"/>
    <mergeCell ref="EG80:EG81"/>
    <mergeCell ref="EE80:EE81"/>
    <mergeCell ref="DY70:DY71"/>
    <mergeCell ref="DV90:DV91"/>
    <mergeCell ref="DP82:DP83"/>
    <mergeCell ref="CR90:CR91"/>
    <mergeCell ref="DE56:DE57"/>
    <mergeCell ref="DL58:DL59"/>
    <mergeCell ref="CH66:CH67"/>
    <mergeCell ref="CY60:CY61"/>
    <mergeCell ref="DO90:DO91"/>
    <mergeCell ref="DH100:DH101"/>
    <mergeCell ref="DK90:DK91"/>
    <mergeCell ref="DO94:DO95"/>
    <mergeCell ref="CH72:CH73"/>
    <mergeCell ref="ET48:ET49"/>
    <mergeCell ref="CH94:CH95"/>
    <mergeCell ref="GF80:GF81"/>
    <mergeCell ref="GA56:GA57"/>
    <mergeCell ref="FC58:FC59"/>
    <mergeCell ref="FF58:FF59"/>
    <mergeCell ref="GA68:GA69"/>
    <mergeCell ref="FX60:FX61"/>
    <mergeCell ref="FM60:FM61"/>
    <mergeCell ref="GA62:GA63"/>
    <mergeCell ref="GA64:GA65"/>
    <mergeCell ref="FP70:FP71"/>
    <mergeCell ref="FK80:FK81"/>
    <mergeCell ref="FN56:FN57"/>
    <mergeCell ref="FO60:FO61"/>
    <mergeCell ref="FR34:FR35"/>
    <mergeCell ref="FT34:FT35"/>
    <mergeCell ref="GB76:GB77"/>
    <mergeCell ref="GB72:GB73"/>
    <mergeCell ref="GC80:GC81"/>
    <mergeCell ref="FO70:FO71"/>
    <mergeCell ref="FN70:FN71"/>
    <mergeCell ref="FK56:FK57"/>
    <mergeCell ref="GB56:GB57"/>
    <mergeCell ref="GB78:GB79"/>
    <mergeCell ref="FS58:FS59"/>
    <mergeCell ref="FZ56:FZ57"/>
    <mergeCell ref="FG56:FG57"/>
    <mergeCell ref="FM58:FM59"/>
    <mergeCell ref="FG58:FG59"/>
    <mergeCell ref="FK60:FK61"/>
    <mergeCell ref="FN60:FN61"/>
    <mergeCell ref="GD70:GD71"/>
    <mergeCell ref="FO58:FO59"/>
    <mergeCell ref="FT58:FT59"/>
    <mergeCell ref="FR80:FR81"/>
    <mergeCell ref="FF60:FF61"/>
    <mergeCell ref="FX58:FX59"/>
    <mergeCell ref="FJ58:FJ59"/>
    <mergeCell ref="FM56:FM57"/>
    <mergeCell ref="FL56:FL57"/>
    <mergeCell ref="FF70:FF71"/>
    <mergeCell ref="FR58:FR59"/>
    <mergeCell ref="GA42:GA43"/>
    <mergeCell ref="GA74:GA75"/>
    <mergeCell ref="FG80:FG81"/>
    <mergeCell ref="FG34:FG35"/>
    <mergeCell ref="GC46:GC47"/>
    <mergeCell ref="GB46:GB47"/>
    <mergeCell ref="FU70:FU71"/>
    <mergeCell ref="FD56:FD57"/>
    <mergeCell ref="GB48:GB49"/>
    <mergeCell ref="FR70:FR71"/>
    <mergeCell ref="FS70:FS71"/>
    <mergeCell ref="GB42:GB43"/>
    <mergeCell ref="GD58:GD59"/>
    <mergeCell ref="GB74:GB75"/>
    <mergeCell ref="GC54:GC55"/>
    <mergeCell ref="GA36:GA37"/>
    <mergeCell ref="GC38:GC39"/>
    <mergeCell ref="GA48:GA49"/>
    <mergeCell ref="DF60:DF61"/>
    <mergeCell ref="CQ70:CQ71"/>
    <mergeCell ref="FR60:FR61"/>
    <mergeCell ref="FW56:FW57"/>
    <mergeCell ref="GB38:GB39"/>
    <mergeCell ref="FI56:FI57"/>
    <mergeCell ref="FJ56:FJ57"/>
    <mergeCell ref="GB54:GB55"/>
    <mergeCell ref="FE34:FE35"/>
    <mergeCell ref="FJ34:FJ35"/>
    <mergeCell ref="FZ110:FZ111"/>
    <mergeCell ref="EU44:EU45"/>
    <mergeCell ref="GA44:GA45"/>
    <mergeCell ref="FX100:FX101"/>
    <mergeCell ref="FV100:FV101"/>
    <mergeCell ref="FJ100:FJ101"/>
    <mergeCell ref="FF100:FF101"/>
    <mergeCell ref="ET46:ET47"/>
    <mergeCell ref="FO90:FO91"/>
    <mergeCell ref="FS100:FS101"/>
    <mergeCell ref="FA34:FA35"/>
    <mergeCell ref="FE56:FE57"/>
    <mergeCell ref="FF56:FF57"/>
    <mergeCell ref="FV56:FV57"/>
    <mergeCell ref="EU100:EU101"/>
    <mergeCell ref="EW100:EW101"/>
    <mergeCell ref="EX100:EX101"/>
    <mergeCell ref="FM90:FM91"/>
    <mergeCell ref="EY90:EY91"/>
    <mergeCell ref="FH90:FH91"/>
    <mergeCell ref="FC70:FC71"/>
    <mergeCell ref="FC34:FC35"/>
    <mergeCell ref="FP60:FP61"/>
    <mergeCell ref="GA66:GA67"/>
    <mergeCell ref="FT80:FT81"/>
    <mergeCell ref="FE80:FE81"/>
    <mergeCell ref="GB68:GB69"/>
    <mergeCell ref="GA80:GA81"/>
    <mergeCell ref="FZ80:FZ81"/>
    <mergeCell ref="FH58:FH59"/>
    <mergeCell ref="GA60:GA61"/>
    <mergeCell ref="GB62:GB63"/>
    <mergeCell ref="FJ110:FJ111"/>
    <mergeCell ref="FA100:FA101"/>
    <mergeCell ref="FM100:FM101"/>
    <mergeCell ref="FU100:FU101"/>
    <mergeCell ref="ET96:ET97"/>
    <mergeCell ref="FL110:FL111"/>
    <mergeCell ref="FN100:FN101"/>
    <mergeCell ref="ET84:ET85"/>
    <mergeCell ref="FP80:FP81"/>
    <mergeCell ref="FI60:FI61"/>
    <mergeCell ref="FZ34:FZ35"/>
    <mergeCell ref="EZ58:EZ59"/>
    <mergeCell ref="EV58:EV59"/>
    <mergeCell ref="GA106:GA107"/>
    <mergeCell ref="FD100:FD101"/>
    <mergeCell ref="GB44:GB45"/>
    <mergeCell ref="GA102:GA103"/>
    <mergeCell ref="GA94:GA95"/>
    <mergeCell ref="GA96:GA97"/>
    <mergeCell ref="CT160:CT161"/>
    <mergeCell ref="BK170:BK171"/>
    <mergeCell ref="CS150:CS151"/>
    <mergeCell ref="CU150:CU151"/>
    <mergeCell ref="CX150:CX151"/>
    <mergeCell ref="CM170:CM171"/>
    <mergeCell ref="DG150:DG151"/>
    <mergeCell ref="DC160:DC161"/>
    <mergeCell ref="AX166:AX167"/>
    <mergeCell ref="AX164:AX165"/>
    <mergeCell ref="AX170:AX171"/>
    <mergeCell ref="AY160:AY161"/>
    <mergeCell ref="CA150:CA151"/>
    <mergeCell ref="BO170:BO171"/>
    <mergeCell ref="AZ156:AZ157"/>
    <mergeCell ref="DO134:DO135"/>
    <mergeCell ref="DA140:DA141"/>
    <mergeCell ref="FC160:FC161"/>
    <mergeCell ref="EM110:EM111"/>
    <mergeCell ref="CW120:CW121"/>
    <mergeCell ref="CS130:CS131"/>
    <mergeCell ref="DE130:DE131"/>
    <mergeCell ref="ES116:ES117"/>
    <mergeCell ref="CK130:CK131"/>
    <mergeCell ref="DM124:DM125"/>
    <mergeCell ref="FX120:FX121"/>
    <mergeCell ref="CG136:CG137"/>
    <mergeCell ref="CG134:CG135"/>
    <mergeCell ref="CG126:CG127"/>
    <mergeCell ref="CG128:CG129"/>
    <mergeCell ref="CV150:CV151"/>
    <mergeCell ref="CT150:CT151"/>
    <mergeCell ref="CV140:CV141"/>
    <mergeCell ref="CM130:CM131"/>
    <mergeCell ref="CH134:CH135"/>
    <mergeCell ref="CH132:CH133"/>
    <mergeCell ref="CL130:CL131"/>
    <mergeCell ref="DY150:DY151"/>
    <mergeCell ref="FX110:FX111"/>
    <mergeCell ref="EQ110:EQ111"/>
    <mergeCell ref="FM110:FM111"/>
    <mergeCell ref="DS110:DS111"/>
    <mergeCell ref="CI110:CI111"/>
    <mergeCell ref="CG138:CG139"/>
    <mergeCell ref="DB170:DB171"/>
    <mergeCell ref="DN146:DN147"/>
    <mergeCell ref="DN144:DN145"/>
    <mergeCell ref="DB150:DB151"/>
    <mergeCell ref="DP136:DP137"/>
    <mergeCell ref="DN132:DN133"/>
    <mergeCell ref="CX130:CX131"/>
    <mergeCell ref="CZ170:CZ171"/>
    <mergeCell ref="CH138:CH139"/>
    <mergeCell ref="CH118:CH119"/>
    <mergeCell ref="DN116:DN117"/>
    <mergeCell ref="EE110:EE111"/>
    <mergeCell ref="EE140:EE141"/>
    <mergeCell ref="DV160:DV161"/>
    <mergeCell ref="DI140:DI141"/>
    <mergeCell ref="DM126:DM127"/>
    <mergeCell ref="DP122:DP123"/>
    <mergeCell ref="EH150:EH151"/>
    <mergeCell ref="EB140:EB141"/>
    <mergeCell ref="DU140:DU141"/>
    <mergeCell ref="BP180:BP181"/>
    <mergeCell ref="BV180:BV181"/>
    <mergeCell ref="CE150:CE151"/>
    <mergeCell ref="CJ150:CJ151"/>
    <mergeCell ref="CL140:CL141"/>
    <mergeCell ref="CF176:CF177"/>
    <mergeCell ref="CF178:CF179"/>
    <mergeCell ref="BY150:BY151"/>
    <mergeCell ref="BT170:BT171"/>
    <mergeCell ref="CF152:CF153"/>
    <mergeCell ref="CF154:CF155"/>
    <mergeCell ref="BZ150:BZ151"/>
    <mergeCell ref="CC150:CC151"/>
    <mergeCell ref="BG140:BG141"/>
    <mergeCell ref="AU170:AU171"/>
    <mergeCell ref="DF160:DF161"/>
    <mergeCell ref="DF150:DF151"/>
    <mergeCell ref="DH150:DH151"/>
    <mergeCell ref="CF166:CF167"/>
    <mergeCell ref="CF164:CF165"/>
    <mergeCell ref="CH150:CH151"/>
    <mergeCell ref="CO150:CO151"/>
    <mergeCell ref="BP170:BP171"/>
    <mergeCell ref="BR170:BR171"/>
    <mergeCell ref="DN154:DN155"/>
    <mergeCell ref="DN158:DN159"/>
    <mergeCell ref="DO160:DO161"/>
    <mergeCell ref="CR160:CR161"/>
    <mergeCell ref="DN166:DN167"/>
    <mergeCell ref="CR150:CR151"/>
    <mergeCell ref="DO166:DO167"/>
    <mergeCell ref="DO164:DO165"/>
    <mergeCell ref="DO158:DO159"/>
    <mergeCell ref="BH160:BH161"/>
    <mergeCell ref="DN160:DN161"/>
    <mergeCell ref="DK150:DK151"/>
    <mergeCell ref="DE160:DE161"/>
    <mergeCell ref="CW150:CW151"/>
    <mergeCell ref="DI160:DI161"/>
    <mergeCell ref="CQ170:CQ171"/>
    <mergeCell ref="CQ150:CQ151"/>
    <mergeCell ref="BP160:BP161"/>
    <mergeCell ref="CS160:CS161"/>
    <mergeCell ref="CI150:CI151"/>
    <mergeCell ref="CL150:CL151"/>
    <mergeCell ref="CP160:CP161"/>
    <mergeCell ref="BK150:BK151"/>
    <mergeCell ref="AX150:AX151"/>
    <mergeCell ref="AZ158:AZ159"/>
    <mergeCell ref="BW170:BW171"/>
    <mergeCell ref="CA160:CA161"/>
    <mergeCell ref="BV160:BV161"/>
    <mergeCell ref="AY164:AY165"/>
    <mergeCell ref="AZ170:AZ171"/>
    <mergeCell ref="BT160:BT161"/>
    <mergeCell ref="AZ152:AZ153"/>
    <mergeCell ref="AY158:AY159"/>
    <mergeCell ref="BQ170:BQ171"/>
    <mergeCell ref="BD170:BD171"/>
    <mergeCell ref="AW170:AW171"/>
    <mergeCell ref="AZ164:AZ165"/>
    <mergeCell ref="CH166:CH167"/>
    <mergeCell ref="CH160:CH161"/>
    <mergeCell ref="CX160:CX161"/>
    <mergeCell ref="DD150:DD151"/>
    <mergeCell ref="DA150:DA151"/>
    <mergeCell ref="DA170:DA171"/>
    <mergeCell ref="CP170:CP171"/>
    <mergeCell ref="DC150:DC151"/>
    <mergeCell ref="DD160:DD161"/>
    <mergeCell ref="CH140:CH141"/>
    <mergeCell ref="BC160:BC161"/>
    <mergeCell ref="CI160:CI161"/>
    <mergeCell ref="BO160:BO161"/>
    <mergeCell ref="EC140:EC141"/>
    <mergeCell ref="DM170:DM171"/>
    <mergeCell ref="DH160:DH161"/>
    <mergeCell ref="CZ160:CZ161"/>
    <mergeCell ref="BQ180:BQ181"/>
    <mergeCell ref="CS140:CS141"/>
    <mergeCell ref="CR140:CR141"/>
    <mergeCell ref="CN140:CN141"/>
    <mergeCell ref="BY140:BY141"/>
    <mergeCell ref="BR180:BR181"/>
    <mergeCell ref="BS180:BS181"/>
    <mergeCell ref="BY180:BY181"/>
    <mergeCell ref="CE180:CE181"/>
    <mergeCell ref="CF180:CF181"/>
    <mergeCell ref="CH174:CH175"/>
    <mergeCell ref="CJ180:CJ181"/>
    <mergeCell ref="BW180:BW181"/>
    <mergeCell ref="BT180:BT181"/>
    <mergeCell ref="CH164:CH165"/>
    <mergeCell ref="DG140:DG141"/>
    <mergeCell ref="DC140:DC141"/>
    <mergeCell ref="CQ140:CQ141"/>
    <mergeCell ref="CZ140:CZ141"/>
    <mergeCell ref="CY140:CY141"/>
    <mergeCell ref="CX140:CX141"/>
    <mergeCell ref="BI140:BI141"/>
    <mergeCell ref="BF140:BF141"/>
    <mergeCell ref="CN160:CN161"/>
    <mergeCell ref="CW160:CW161"/>
    <mergeCell ref="DR140:DR141"/>
    <mergeCell ref="CN150:CN151"/>
    <mergeCell ref="BS150:BS151"/>
    <mergeCell ref="BT150:BT151"/>
    <mergeCell ref="CL160:CL161"/>
    <mergeCell ref="CH154:CH155"/>
    <mergeCell ref="CM160:CM161"/>
    <mergeCell ref="CR170:CR171"/>
    <mergeCell ref="BV170:BV171"/>
    <mergeCell ref="CS170:CS171"/>
    <mergeCell ref="CY170:CY171"/>
    <mergeCell ref="CY150:CY151"/>
    <mergeCell ref="BI170:BI171"/>
    <mergeCell ref="BI150:BI151"/>
    <mergeCell ref="BM170:BM171"/>
    <mergeCell ref="DN168:DN169"/>
    <mergeCell ref="DJ170:DJ171"/>
    <mergeCell ref="DE140:DE141"/>
    <mergeCell ref="DH140:DH141"/>
    <mergeCell ref="DN140:DN141"/>
    <mergeCell ref="DO140:DO141"/>
    <mergeCell ref="DB140:DB141"/>
    <mergeCell ref="CR180:CR181"/>
    <mergeCell ref="CH180:CH181"/>
    <mergeCell ref="DO154:DO155"/>
    <mergeCell ref="AT160:AT161"/>
    <mergeCell ref="AM140:AM141"/>
    <mergeCell ref="AZ140:AZ141"/>
    <mergeCell ref="CG146:CG147"/>
    <mergeCell ref="AQ140:AQ141"/>
    <mergeCell ref="AR140:AR141"/>
    <mergeCell ref="AS140:AS141"/>
    <mergeCell ref="AY144:AY145"/>
    <mergeCell ref="AO140:AO141"/>
    <mergeCell ref="CP150:CP151"/>
    <mergeCell ref="AY150:AY151"/>
    <mergeCell ref="BJ150:BJ151"/>
    <mergeCell ref="BN150:BN151"/>
    <mergeCell ref="BL170:BL171"/>
    <mergeCell ref="CG154:CG155"/>
    <mergeCell ref="AX140:AX141"/>
    <mergeCell ref="BF170:BF171"/>
    <mergeCell ref="CF168:CF169"/>
    <mergeCell ref="AZ144:AZ145"/>
    <mergeCell ref="AZ148:AZ149"/>
    <mergeCell ref="BE160:BE161"/>
    <mergeCell ref="CN170:CN171"/>
    <mergeCell ref="AM160:AM161"/>
    <mergeCell ref="BZ170:BZ171"/>
    <mergeCell ref="BZ140:BZ141"/>
    <mergeCell ref="BQ150:BQ151"/>
    <mergeCell ref="BX140:BX141"/>
    <mergeCell ref="BB150:BB151"/>
    <mergeCell ref="CF148:CF149"/>
    <mergeCell ref="BV140:BV141"/>
    <mergeCell ref="BB140:BB141"/>
    <mergeCell ref="AR150:AR151"/>
    <mergeCell ref="AX144:AX145"/>
    <mergeCell ref="AY148:AY149"/>
    <mergeCell ref="BW150:BW151"/>
    <mergeCell ref="BF160:BF161"/>
    <mergeCell ref="BD160:BD161"/>
    <mergeCell ref="BS170:BS171"/>
    <mergeCell ref="BR160:BR161"/>
    <mergeCell ref="BS160:BS161"/>
    <mergeCell ref="BB160:BB161"/>
    <mergeCell ref="BH170:BH171"/>
    <mergeCell ref="CG166:CG167"/>
    <mergeCell ref="CH162:CH163"/>
    <mergeCell ref="CJ170:CJ171"/>
    <mergeCell ref="CK170:CK171"/>
    <mergeCell ref="BK160:BK161"/>
    <mergeCell ref="AX152:AX153"/>
    <mergeCell ref="CH144:CH145"/>
    <mergeCell ref="BL150:BL151"/>
    <mergeCell ref="CM140:CM141"/>
    <mergeCell ref="CG150:CG151"/>
    <mergeCell ref="BN170:BN171"/>
    <mergeCell ref="CB140:CB141"/>
    <mergeCell ref="CG170:CG171"/>
    <mergeCell ref="AQ160:AQ161"/>
    <mergeCell ref="BH140:BH141"/>
    <mergeCell ref="CO160:CO161"/>
    <mergeCell ref="BK140:BK141"/>
    <mergeCell ref="AB150:AB151"/>
    <mergeCell ref="AC150:AC151"/>
    <mergeCell ref="AJ150:AJ151"/>
    <mergeCell ref="AO150:AO151"/>
    <mergeCell ref="CH152:CH153"/>
    <mergeCell ref="AX162:AX163"/>
    <mergeCell ref="CE170:CE171"/>
    <mergeCell ref="CH142:CH143"/>
    <mergeCell ref="CG152:CG153"/>
    <mergeCell ref="CF158:CF159"/>
    <mergeCell ref="CM150:CM151"/>
    <mergeCell ref="CK150:CK151"/>
    <mergeCell ref="CG140:CG141"/>
    <mergeCell ref="BF150:BF151"/>
    <mergeCell ref="CH168:CH169"/>
    <mergeCell ref="BN160:BN161"/>
    <mergeCell ref="AX174:AX175"/>
    <mergeCell ref="AX156:AX157"/>
    <mergeCell ref="CC170:CC171"/>
    <mergeCell ref="CB170:CB171"/>
    <mergeCell ref="BJ170:BJ171"/>
    <mergeCell ref="AY166:AY167"/>
    <mergeCell ref="CH158:CH159"/>
    <mergeCell ref="CG178:CG179"/>
    <mergeCell ref="CI170:CI171"/>
    <mergeCell ref="CH170:CH171"/>
    <mergeCell ref="CK160:CK161"/>
    <mergeCell ref="CJ160:CJ161"/>
    <mergeCell ref="CD170:CD171"/>
    <mergeCell ref="CG162:CG163"/>
    <mergeCell ref="CH148:CH149"/>
    <mergeCell ref="CH146:CH147"/>
    <mergeCell ref="CG148:CG149"/>
    <mergeCell ref="BZ160:BZ161"/>
    <mergeCell ref="BU160:BU161"/>
    <mergeCell ref="BX160:BX161"/>
    <mergeCell ref="CF142:CF143"/>
    <mergeCell ref="AZ142:AZ143"/>
    <mergeCell ref="BN140:BN141"/>
    <mergeCell ref="BM150:BM151"/>
    <mergeCell ref="BY160:BY161"/>
    <mergeCell ref="BX150:BX151"/>
    <mergeCell ref="CB160:CB161"/>
    <mergeCell ref="CF156:CF157"/>
    <mergeCell ref="CC140:CC141"/>
    <mergeCell ref="BO140:BO141"/>
    <mergeCell ref="CF160:CF161"/>
    <mergeCell ref="BA160:BA161"/>
    <mergeCell ref="BL160:BL161"/>
    <mergeCell ref="CG158:CG159"/>
    <mergeCell ref="CG176:CG177"/>
    <mergeCell ref="CH156:CH157"/>
    <mergeCell ref="AZ146:AZ147"/>
    <mergeCell ref="BH150:BH151"/>
    <mergeCell ref="CA140:CA141"/>
    <mergeCell ref="AY142:AY143"/>
    <mergeCell ref="CB150:CB151"/>
    <mergeCell ref="BU150:BU151"/>
    <mergeCell ref="CC160:CC161"/>
    <mergeCell ref="CG168:CG169"/>
    <mergeCell ref="BQ160:BQ161"/>
    <mergeCell ref="CF150:CF151"/>
    <mergeCell ref="CD150:CD151"/>
    <mergeCell ref="CF146:CF147"/>
    <mergeCell ref="AK160:AK161"/>
    <mergeCell ref="AX146:AX147"/>
    <mergeCell ref="AH150:AH151"/>
    <mergeCell ref="CG156:CG157"/>
    <mergeCell ref="BR150:BR151"/>
    <mergeCell ref="BD150:BD151"/>
    <mergeCell ref="BO150:BO151"/>
    <mergeCell ref="R150:R151"/>
    <mergeCell ref="AV140:AV141"/>
    <mergeCell ref="AY146:AY147"/>
    <mergeCell ref="O160:O161"/>
    <mergeCell ref="M150:M151"/>
    <mergeCell ref="M148:M149"/>
    <mergeCell ref="BW160:BW161"/>
    <mergeCell ref="S148:S149"/>
    <mergeCell ref="AA150:AA151"/>
    <mergeCell ref="AI140:AI141"/>
    <mergeCell ref="BT140:BT141"/>
    <mergeCell ref="CF144:CF145"/>
    <mergeCell ref="AU150:AU151"/>
    <mergeCell ref="CE160:CE161"/>
    <mergeCell ref="BC140:BC141"/>
    <mergeCell ref="U160:U161"/>
    <mergeCell ref="CG160:CG161"/>
    <mergeCell ref="CE140:CE141"/>
    <mergeCell ref="AW150:AW151"/>
    <mergeCell ref="AX154:AX155"/>
    <mergeCell ref="AU160:AU161"/>
    <mergeCell ref="CG142:CG143"/>
    <mergeCell ref="CF140:CF141"/>
    <mergeCell ref="W160:W161"/>
    <mergeCell ref="AJ160:AJ161"/>
    <mergeCell ref="AX158:AX159"/>
    <mergeCell ref="AG160:AG161"/>
    <mergeCell ref="S140:S141"/>
    <mergeCell ref="AA160:AA161"/>
    <mergeCell ref="AW160:AW161"/>
    <mergeCell ref="AH160:AH161"/>
    <mergeCell ref="S156:S157"/>
    <mergeCell ref="AC160:AC161"/>
    <mergeCell ref="S160:S161"/>
    <mergeCell ref="X150:X151"/>
    <mergeCell ref="W150:W151"/>
    <mergeCell ref="AG150:AG151"/>
    <mergeCell ref="BA140:BA141"/>
    <mergeCell ref="AY156:AY157"/>
    <mergeCell ref="BG150:BG151"/>
    <mergeCell ref="R152:R153"/>
    <mergeCell ref="Y160:Y161"/>
    <mergeCell ref="O146:O147"/>
    <mergeCell ref="S146:S147"/>
    <mergeCell ref="M140:M141"/>
    <mergeCell ref="AF160:AF161"/>
    <mergeCell ref="AZ154:AZ155"/>
    <mergeCell ref="S144:S145"/>
    <mergeCell ref="AW140:AW141"/>
    <mergeCell ref="N140:N141"/>
    <mergeCell ref="M152:M153"/>
    <mergeCell ref="BW140:BW141"/>
    <mergeCell ref="AF150:AF151"/>
    <mergeCell ref="BV150:BV151"/>
    <mergeCell ref="V150:V151"/>
    <mergeCell ref="S158:S159"/>
    <mergeCell ref="BU140:BU141"/>
    <mergeCell ref="AZ98:AZ99"/>
    <mergeCell ref="BP140:BP141"/>
    <mergeCell ref="CD140:CD141"/>
    <mergeCell ref="K148:K149"/>
    <mergeCell ref="BJ160:BJ161"/>
    <mergeCell ref="AL160:AL161"/>
    <mergeCell ref="AS150:AS151"/>
    <mergeCell ref="AV160:AV161"/>
    <mergeCell ref="BG160:BG161"/>
    <mergeCell ref="BI160:BI161"/>
    <mergeCell ref="R142:R143"/>
    <mergeCell ref="K162:K163"/>
    <mergeCell ref="N146:N147"/>
    <mergeCell ref="M146:M147"/>
    <mergeCell ref="N154:N155"/>
    <mergeCell ref="AT150:AT151"/>
    <mergeCell ref="AY140:AY141"/>
    <mergeCell ref="BL140:BL141"/>
    <mergeCell ref="BD140:BD141"/>
    <mergeCell ref="BE140:BE141"/>
    <mergeCell ref="AZ150:AZ151"/>
    <mergeCell ref="AD150:AD151"/>
    <mergeCell ref="AQ150:AQ151"/>
    <mergeCell ref="AZ160:AZ161"/>
    <mergeCell ref="BM160:BM161"/>
    <mergeCell ref="AV150:AV151"/>
    <mergeCell ref="AL140:AL141"/>
    <mergeCell ref="AN160:AN161"/>
    <mergeCell ref="AN150:AN151"/>
    <mergeCell ref="AY152:AY153"/>
    <mergeCell ref="BM140:BM141"/>
    <mergeCell ref="AX148:AX149"/>
    <mergeCell ref="P160:P161"/>
    <mergeCell ref="T150:T151"/>
    <mergeCell ref="L140:L141"/>
    <mergeCell ref="L150:L151"/>
    <mergeCell ref="K150:K151"/>
    <mergeCell ref="L148:L149"/>
    <mergeCell ref="L160:L161"/>
    <mergeCell ref="O150:O151"/>
    <mergeCell ref="AX142:AX143"/>
    <mergeCell ref="AY154:AY155"/>
    <mergeCell ref="N150:N151"/>
    <mergeCell ref="P150:P151"/>
    <mergeCell ref="K144:K145"/>
    <mergeCell ref="O158:O159"/>
    <mergeCell ref="Q144:Q145"/>
    <mergeCell ref="R148:R149"/>
    <mergeCell ref="AP140:AP141"/>
    <mergeCell ref="V140:V141"/>
    <mergeCell ref="AE140:AE141"/>
    <mergeCell ref="S152:S153"/>
    <mergeCell ref="O148:O149"/>
    <mergeCell ref="O144:O145"/>
    <mergeCell ref="Q146:Q147"/>
    <mergeCell ref="K140:K141"/>
    <mergeCell ref="Q158:Q159"/>
    <mergeCell ref="R140:R141"/>
    <mergeCell ref="M158:M159"/>
    <mergeCell ref="Q150:Q151"/>
    <mergeCell ref="Q156:Q157"/>
    <mergeCell ref="BE150:BE151"/>
    <mergeCell ref="BY130:BY131"/>
    <mergeCell ref="BN110:BN111"/>
    <mergeCell ref="AZ90:AZ91"/>
    <mergeCell ref="AZ106:AZ107"/>
    <mergeCell ref="AR130:AR131"/>
    <mergeCell ref="AE130:AE131"/>
    <mergeCell ref="Z150:Z151"/>
    <mergeCell ref="Q132:Q133"/>
    <mergeCell ref="AX136:AX137"/>
    <mergeCell ref="S92:S93"/>
    <mergeCell ref="AY130:AY131"/>
    <mergeCell ref="AY132:AY133"/>
    <mergeCell ref="R116:R117"/>
    <mergeCell ref="AZ100:AZ101"/>
    <mergeCell ref="AZ108:AZ109"/>
    <mergeCell ref="AX94:AX95"/>
    <mergeCell ref="BA110:BA111"/>
    <mergeCell ref="U140:U141"/>
    <mergeCell ref="BH100:BH101"/>
    <mergeCell ref="BG110:BG111"/>
    <mergeCell ref="BH110:BH111"/>
    <mergeCell ref="AH120:AH121"/>
    <mergeCell ref="BM110:BM111"/>
    <mergeCell ref="U100:U101"/>
    <mergeCell ref="S106:S107"/>
    <mergeCell ref="S108:S109"/>
    <mergeCell ref="BD100:BD101"/>
    <mergeCell ref="AY136:AY137"/>
    <mergeCell ref="AX104:AX105"/>
    <mergeCell ref="S96:S97"/>
    <mergeCell ref="AA100:AA101"/>
    <mergeCell ref="BP150:BP151"/>
    <mergeCell ref="BJ140:BJ141"/>
    <mergeCell ref="BE120:BE121"/>
    <mergeCell ref="Q122:Q123"/>
    <mergeCell ref="BP110:BP111"/>
    <mergeCell ref="T130:T131"/>
    <mergeCell ref="S130:S131"/>
    <mergeCell ref="R130:R131"/>
    <mergeCell ref="AG100:AG101"/>
    <mergeCell ref="AB100:AB101"/>
    <mergeCell ref="AZ136:AZ137"/>
    <mergeCell ref="AX132:AX133"/>
    <mergeCell ref="BP100:BP101"/>
    <mergeCell ref="BP120:BP121"/>
    <mergeCell ref="AJ130:AJ131"/>
    <mergeCell ref="AD120:AD121"/>
    <mergeCell ref="Y120:Y121"/>
    <mergeCell ref="AA130:AA131"/>
    <mergeCell ref="AZ102:AZ103"/>
    <mergeCell ref="AT100:AT101"/>
    <mergeCell ref="AU100:AU101"/>
    <mergeCell ref="AD100:AD101"/>
    <mergeCell ref="AE110:AE111"/>
    <mergeCell ref="AM120:AM121"/>
    <mergeCell ref="BI110:BI111"/>
    <mergeCell ref="AX122:AX123"/>
    <mergeCell ref="AD110:AD111"/>
    <mergeCell ref="V100:V101"/>
    <mergeCell ref="AP120:AP121"/>
    <mergeCell ref="AX106:AX107"/>
    <mergeCell ref="AV100:AV101"/>
    <mergeCell ref="AY118:AY119"/>
    <mergeCell ref="AY124:AY125"/>
    <mergeCell ref="AR120:AR121"/>
    <mergeCell ref="AQ100:AQ101"/>
    <mergeCell ref="AZ88:AZ89"/>
    <mergeCell ref="R86:R87"/>
    <mergeCell ref="AY88:AY89"/>
    <mergeCell ref="AY90:AY91"/>
    <mergeCell ref="BB80:BB81"/>
    <mergeCell ref="Y80:Y81"/>
    <mergeCell ref="AP110:AP111"/>
    <mergeCell ref="AP100:AP101"/>
    <mergeCell ref="AS100:AS101"/>
    <mergeCell ref="AH130:AH131"/>
    <mergeCell ref="AI130:AI131"/>
    <mergeCell ref="AA110:AA111"/>
    <mergeCell ref="AM130:AM131"/>
    <mergeCell ref="AF110:AF111"/>
    <mergeCell ref="S114:S115"/>
    <mergeCell ref="S110:S111"/>
    <mergeCell ref="S120:S121"/>
    <mergeCell ref="AW110:AW111"/>
    <mergeCell ref="BA120:BA121"/>
    <mergeCell ref="BJ90:BJ91"/>
    <mergeCell ref="BK90:BK91"/>
    <mergeCell ref="AZ134:AZ135"/>
    <mergeCell ref="AZ132:AZ133"/>
    <mergeCell ref="Q86:Q87"/>
    <mergeCell ref="Q88:Q89"/>
    <mergeCell ref="AB90:AB91"/>
    <mergeCell ref="AS90:AS91"/>
    <mergeCell ref="AY98:AY99"/>
    <mergeCell ref="AW100:AW101"/>
    <mergeCell ref="AX114:AX115"/>
    <mergeCell ref="AV110:AV111"/>
    <mergeCell ref="AZ96:AZ97"/>
    <mergeCell ref="S94:S95"/>
    <mergeCell ref="Y130:Y131"/>
    <mergeCell ref="U130:U131"/>
    <mergeCell ref="Y110:Y111"/>
    <mergeCell ref="Z110:Z111"/>
    <mergeCell ref="W100:W101"/>
    <mergeCell ref="AY126:AY127"/>
    <mergeCell ref="AZ124:AZ125"/>
    <mergeCell ref="AP90:AP91"/>
    <mergeCell ref="AT90:AT91"/>
    <mergeCell ref="AT130:AT131"/>
    <mergeCell ref="AU130:AU131"/>
    <mergeCell ref="AY106:AY107"/>
    <mergeCell ref="AY122:AY123"/>
    <mergeCell ref="AR90:AR91"/>
    <mergeCell ref="AX96:AX97"/>
    <mergeCell ref="AY96:AY97"/>
    <mergeCell ref="AZ130:AZ131"/>
    <mergeCell ref="AY92:AY93"/>
    <mergeCell ref="AZ94:AZ95"/>
    <mergeCell ref="AX126:AX127"/>
    <mergeCell ref="AG110:AG111"/>
    <mergeCell ref="AK120:AK121"/>
    <mergeCell ref="AJ120:AJ121"/>
    <mergeCell ref="AV130:AV131"/>
    <mergeCell ref="S118:S119"/>
    <mergeCell ref="AC130:AC131"/>
    <mergeCell ref="AX110:AX111"/>
    <mergeCell ref="AZ114:AZ115"/>
    <mergeCell ref="AW120:AW121"/>
    <mergeCell ref="AZ116:AZ117"/>
    <mergeCell ref="AZ118:AZ119"/>
    <mergeCell ref="BA90:BA91"/>
    <mergeCell ref="BF90:BF91"/>
    <mergeCell ref="BB100:BB101"/>
    <mergeCell ref="CF138:CF139"/>
    <mergeCell ref="BG100:BG101"/>
    <mergeCell ref="BW120:BW121"/>
    <mergeCell ref="CC120:CC121"/>
    <mergeCell ref="CE100:CE101"/>
    <mergeCell ref="CF130:CF131"/>
    <mergeCell ref="CF134:CF135"/>
    <mergeCell ref="R88:R89"/>
    <mergeCell ref="R82:R83"/>
    <mergeCell ref="S88:S89"/>
    <mergeCell ref="AN140:AN141"/>
    <mergeCell ref="U150:U151"/>
    <mergeCell ref="AJ90:AJ91"/>
    <mergeCell ref="BA150:BA151"/>
    <mergeCell ref="AT110:AT111"/>
    <mergeCell ref="AU110:AU111"/>
    <mergeCell ref="AX116:AX117"/>
    <mergeCell ref="AY104:AY105"/>
    <mergeCell ref="BA100:BA101"/>
    <mergeCell ref="BN120:BN121"/>
    <mergeCell ref="AE90:AE91"/>
    <mergeCell ref="AG90:AG91"/>
    <mergeCell ref="AH90:AH91"/>
    <mergeCell ref="AD90:AD91"/>
    <mergeCell ref="AC90:AC91"/>
    <mergeCell ref="Z90:Z91"/>
    <mergeCell ref="AR100:AR101"/>
    <mergeCell ref="AW90:AW91"/>
    <mergeCell ref="AX90:AX91"/>
    <mergeCell ref="S102:S103"/>
    <mergeCell ref="AY112:AY113"/>
    <mergeCell ref="AZ104:AZ105"/>
    <mergeCell ref="AY102:AY103"/>
    <mergeCell ref="AX98:AX99"/>
    <mergeCell ref="Y100:Y101"/>
    <mergeCell ref="X100:X101"/>
    <mergeCell ref="AY110:AY111"/>
    <mergeCell ref="AQ120:AQ121"/>
    <mergeCell ref="BC90:BC91"/>
    <mergeCell ref="BF100:BF101"/>
    <mergeCell ref="AZ86:AZ87"/>
    <mergeCell ref="AX130:AX131"/>
    <mergeCell ref="AX120:AX121"/>
    <mergeCell ref="AF130:AF131"/>
    <mergeCell ref="AO130:AO131"/>
    <mergeCell ref="AL120:AL121"/>
    <mergeCell ref="AF100:AF101"/>
    <mergeCell ref="AO100:AO101"/>
    <mergeCell ref="AL100:AL101"/>
    <mergeCell ref="AS130:AS131"/>
    <mergeCell ref="V110:V111"/>
    <mergeCell ref="AB130:AB131"/>
    <mergeCell ref="AY138:AY139"/>
    <mergeCell ref="AX108:AX109"/>
    <mergeCell ref="AY108:AY109"/>
    <mergeCell ref="AK100:AK101"/>
    <mergeCell ref="AX100:AX101"/>
    <mergeCell ref="AX102:AX103"/>
    <mergeCell ref="S128:S129"/>
    <mergeCell ref="BB110:BB111"/>
    <mergeCell ref="BC100:BC101"/>
    <mergeCell ref="CG98:CG99"/>
    <mergeCell ref="BZ110:BZ111"/>
    <mergeCell ref="CC110:CC111"/>
    <mergeCell ref="BY100:BY101"/>
    <mergeCell ref="CQ110:CQ111"/>
    <mergeCell ref="CO100:CO101"/>
    <mergeCell ref="CL90:CL91"/>
    <mergeCell ref="CJ90:CJ91"/>
    <mergeCell ref="CV90:CV91"/>
    <mergeCell ref="CM100:CM101"/>
    <mergeCell ref="CP110:CP111"/>
    <mergeCell ref="CO90:CO91"/>
    <mergeCell ref="BJ100:BJ101"/>
    <mergeCell ref="CF102:CF103"/>
    <mergeCell ref="CA100:CA101"/>
    <mergeCell ref="BR90:BR91"/>
    <mergeCell ref="BI90:BI91"/>
    <mergeCell ref="CF118:CF119"/>
    <mergeCell ref="CG124:CG125"/>
    <mergeCell ref="CA130:CA131"/>
    <mergeCell ref="CG92:CG93"/>
    <mergeCell ref="CG90:CG91"/>
    <mergeCell ref="CH96:CH97"/>
    <mergeCell ref="CG112:CG113"/>
    <mergeCell ref="CH126:CH127"/>
    <mergeCell ref="CG130:CG131"/>
    <mergeCell ref="CH130:CH131"/>
    <mergeCell ref="CF114:CF115"/>
    <mergeCell ref="CF104:CF105"/>
    <mergeCell ref="CG120:CG121"/>
    <mergeCell ref="CF128:CF129"/>
    <mergeCell ref="CE120:CE121"/>
    <mergeCell ref="CF122:CF123"/>
    <mergeCell ref="CE90:CE91"/>
    <mergeCell ref="BU130:BU131"/>
    <mergeCell ref="CM110:CM111"/>
    <mergeCell ref="CH122:CH123"/>
    <mergeCell ref="CH98:CH99"/>
    <mergeCell ref="CO120:CO121"/>
    <mergeCell ref="CT90:CT91"/>
    <mergeCell ref="CG100:CG101"/>
    <mergeCell ref="CF108:CF109"/>
    <mergeCell ref="CF100:CF101"/>
    <mergeCell ref="BI130:BI131"/>
    <mergeCell ref="CJ110:CJ111"/>
    <mergeCell ref="CG114:CG115"/>
    <mergeCell ref="BM100:BM101"/>
    <mergeCell ref="BN100:BN101"/>
    <mergeCell ref="BQ130:BQ131"/>
    <mergeCell ref="BI120:BI121"/>
    <mergeCell ref="BJ120:BJ121"/>
    <mergeCell ref="BJ130:BJ131"/>
    <mergeCell ref="CB130:CB131"/>
    <mergeCell ref="CD130:CD131"/>
    <mergeCell ref="CF136:CF137"/>
    <mergeCell ref="CF126:CF127"/>
    <mergeCell ref="BL130:BL131"/>
    <mergeCell ref="CC130:CC131"/>
    <mergeCell ref="BR130:BR131"/>
    <mergeCell ref="BH90:BH91"/>
    <mergeCell ref="BE100:BE101"/>
    <mergeCell ref="CU140:CU141"/>
    <mergeCell ref="CN120:CN121"/>
    <mergeCell ref="BX100:BX101"/>
    <mergeCell ref="CB80:CB81"/>
    <mergeCell ref="CA80:CA81"/>
    <mergeCell ref="CA90:CA91"/>
    <mergeCell ref="CF88:CF89"/>
    <mergeCell ref="BZ100:BZ101"/>
    <mergeCell ref="BQ100:BQ101"/>
    <mergeCell ref="BR100:BR101"/>
    <mergeCell ref="CV80:CV81"/>
    <mergeCell ref="CQ80:CQ81"/>
    <mergeCell ref="BT110:BT111"/>
    <mergeCell ref="BK80:BK81"/>
    <mergeCell ref="BL90:BL91"/>
    <mergeCell ref="CB100:CB101"/>
    <mergeCell ref="CC100:CC101"/>
    <mergeCell ref="CD100:CD101"/>
    <mergeCell ref="CH104:CH105"/>
    <mergeCell ref="BK100:BK101"/>
    <mergeCell ref="CF80:CF81"/>
    <mergeCell ref="CE80:CE81"/>
    <mergeCell ref="BZ80:BZ81"/>
    <mergeCell ref="BP80:BP81"/>
    <mergeCell ref="CF84:CF85"/>
    <mergeCell ref="CH88:CH89"/>
    <mergeCell ref="CG80:CG81"/>
    <mergeCell ref="CG86:CG87"/>
    <mergeCell ref="CG88:CG89"/>
    <mergeCell ref="BV80:BV81"/>
    <mergeCell ref="CH90:CH91"/>
    <mergeCell ref="CG110:CG111"/>
    <mergeCell ref="CF98:CF99"/>
    <mergeCell ref="CF92:CF93"/>
    <mergeCell ref="BW80:BW81"/>
    <mergeCell ref="BR80:BR81"/>
    <mergeCell ref="CO110:CO111"/>
    <mergeCell ref="CG96:CG97"/>
    <mergeCell ref="CH92:CH93"/>
    <mergeCell ref="BW90:BW91"/>
    <mergeCell ref="BY90:BY91"/>
    <mergeCell ref="BT90:BT91"/>
    <mergeCell ref="CP80:CP81"/>
    <mergeCell ref="CK80:CK81"/>
    <mergeCell ref="CH82:CH83"/>
    <mergeCell ref="BU100:BU101"/>
    <mergeCell ref="CF106:CF107"/>
    <mergeCell ref="CH102:CH103"/>
    <mergeCell ref="CK140:CK141"/>
    <mergeCell ref="CJ140:CJ141"/>
    <mergeCell ref="CI140:CI141"/>
    <mergeCell ref="CP140:CP141"/>
    <mergeCell ref="CO140:CO141"/>
    <mergeCell ref="CF132:CF133"/>
    <mergeCell ref="CG108:CG109"/>
    <mergeCell ref="CF96:CF97"/>
    <mergeCell ref="BS100:BS101"/>
    <mergeCell ref="L78:L79"/>
    <mergeCell ref="J78:J79"/>
    <mergeCell ref="W70:W71"/>
    <mergeCell ref="BA58:BA59"/>
    <mergeCell ref="BB58:BB59"/>
    <mergeCell ref="BV60:BV61"/>
    <mergeCell ref="Y56:Y57"/>
    <mergeCell ref="CF60:CF61"/>
    <mergeCell ref="R74:R75"/>
    <mergeCell ref="AX76:AX77"/>
    <mergeCell ref="AZ68:AZ69"/>
    <mergeCell ref="AT58:AT59"/>
    <mergeCell ref="CB70:CB71"/>
    <mergeCell ref="CC80:CC81"/>
    <mergeCell ref="AK70:AK71"/>
    <mergeCell ref="AY70:AY71"/>
    <mergeCell ref="BM80:BM81"/>
    <mergeCell ref="BN80:BN81"/>
    <mergeCell ref="AY80:AY81"/>
    <mergeCell ref="AZ80:AZ81"/>
    <mergeCell ref="M78:M79"/>
    <mergeCell ref="BC58:BC59"/>
    <mergeCell ref="BP70:BP71"/>
    <mergeCell ref="BS80:BS81"/>
    <mergeCell ref="O82:O83"/>
    <mergeCell ref="BK70:BK71"/>
    <mergeCell ref="AM80:AM81"/>
    <mergeCell ref="AC80:AC81"/>
    <mergeCell ref="AQ80:AQ81"/>
    <mergeCell ref="AK80:AK81"/>
    <mergeCell ref="AL80:AL81"/>
    <mergeCell ref="R60:R61"/>
    <mergeCell ref="AP60:AP61"/>
    <mergeCell ref="AO60:AO61"/>
    <mergeCell ref="AQ60:AQ61"/>
    <mergeCell ref="AS60:AS61"/>
    <mergeCell ref="AT60:AT61"/>
    <mergeCell ref="BM70:BM71"/>
    <mergeCell ref="AS70:AS71"/>
    <mergeCell ref="S78:S79"/>
    <mergeCell ref="T70:T71"/>
    <mergeCell ref="BN70:BN71"/>
    <mergeCell ref="BA80:BA81"/>
    <mergeCell ref="AZ82:AZ83"/>
    <mergeCell ref="AZ70:AZ71"/>
    <mergeCell ref="AM70:AM71"/>
    <mergeCell ref="BQ80:BQ81"/>
    <mergeCell ref="BZ70:BZ71"/>
    <mergeCell ref="AZ78:AZ79"/>
    <mergeCell ref="BE80:BE81"/>
    <mergeCell ref="BF80:BF81"/>
    <mergeCell ref="BG80:BG81"/>
    <mergeCell ref="BC80:BC81"/>
    <mergeCell ref="AX82:AX83"/>
    <mergeCell ref="CF78:CF79"/>
    <mergeCell ref="BU80:BU81"/>
    <mergeCell ref="R72:R73"/>
    <mergeCell ref="AZ62:AZ63"/>
    <mergeCell ref="AX62:AX63"/>
    <mergeCell ref="AR60:AR61"/>
    <mergeCell ref="BN60:BN61"/>
    <mergeCell ref="BO60:BO61"/>
    <mergeCell ref="BW70:BW71"/>
    <mergeCell ref="AS80:AS81"/>
    <mergeCell ref="CE70:CE71"/>
    <mergeCell ref="BQ90:BQ91"/>
    <mergeCell ref="BB90:BB91"/>
    <mergeCell ref="AK90:AK91"/>
    <mergeCell ref="AL90:AL91"/>
    <mergeCell ref="AY100:AY101"/>
    <mergeCell ref="AQ90:AQ91"/>
    <mergeCell ref="AX88:AX89"/>
    <mergeCell ref="S86:S87"/>
    <mergeCell ref="AX86:AX87"/>
    <mergeCell ref="S80:S81"/>
    <mergeCell ref="AH100:AH101"/>
    <mergeCell ref="BJ80:BJ81"/>
    <mergeCell ref="AD80:AD81"/>
    <mergeCell ref="AV90:AV91"/>
    <mergeCell ref="AA70:AA71"/>
    <mergeCell ref="CA70:CA71"/>
    <mergeCell ref="CF76:CF77"/>
    <mergeCell ref="CD80:CD81"/>
    <mergeCell ref="CF86:CF87"/>
    <mergeCell ref="BY80:BY81"/>
    <mergeCell ref="BV90:BV91"/>
    <mergeCell ref="BX90:BX91"/>
    <mergeCell ref="BN90:BN91"/>
    <mergeCell ref="CI80:CI81"/>
    <mergeCell ref="CJ80:CJ81"/>
    <mergeCell ref="CF90:CF91"/>
    <mergeCell ref="CB90:CB91"/>
    <mergeCell ref="BS90:BS91"/>
    <mergeCell ref="CH86:CH87"/>
    <mergeCell ref="AQ70:AQ71"/>
    <mergeCell ref="S76:S77"/>
    <mergeCell ref="AX84:AX85"/>
    <mergeCell ref="Z80:Z81"/>
    <mergeCell ref="X80:X81"/>
    <mergeCell ref="S82:S83"/>
    <mergeCell ref="W80:W81"/>
    <mergeCell ref="T80:T81"/>
    <mergeCell ref="AX74:AX75"/>
    <mergeCell ref="AY86:AY87"/>
    <mergeCell ref="BC70:BC71"/>
    <mergeCell ref="BO90:BO91"/>
    <mergeCell ref="BZ90:BZ91"/>
    <mergeCell ref="BD90:BD91"/>
    <mergeCell ref="AM90:AM91"/>
    <mergeCell ref="AN90:AN91"/>
    <mergeCell ref="AA90:AA91"/>
    <mergeCell ref="S90:S91"/>
    <mergeCell ref="V90:V91"/>
    <mergeCell ref="W90:W91"/>
    <mergeCell ref="BU90:BU91"/>
    <mergeCell ref="BG90:BG91"/>
    <mergeCell ref="AZ92:AZ93"/>
    <mergeCell ref="AU90:AU91"/>
    <mergeCell ref="BP90:BP91"/>
    <mergeCell ref="BM90:BM91"/>
    <mergeCell ref="AY94:AY95"/>
    <mergeCell ref="AI90:AI91"/>
    <mergeCell ref="AO90:AO91"/>
    <mergeCell ref="AF90:AF91"/>
    <mergeCell ref="AX92:AX93"/>
    <mergeCell ref="CG94:CG95"/>
    <mergeCell ref="BW100:BW101"/>
    <mergeCell ref="BE90:BE91"/>
    <mergeCell ref="BY70:BY71"/>
    <mergeCell ref="AJ80:AJ81"/>
    <mergeCell ref="N80:N81"/>
    <mergeCell ref="S84:S85"/>
    <mergeCell ref="O78:O79"/>
    <mergeCell ref="AH80:AH81"/>
    <mergeCell ref="BL80:BL81"/>
    <mergeCell ref="AY72:AY73"/>
    <mergeCell ref="BI80:BI81"/>
    <mergeCell ref="Q78:Q79"/>
    <mergeCell ref="R78:R79"/>
    <mergeCell ref="R80:R81"/>
    <mergeCell ref="Q74:Q75"/>
    <mergeCell ref="BT80:BT81"/>
    <mergeCell ref="BY60:BY61"/>
    <mergeCell ref="N78:N79"/>
    <mergeCell ref="N66:N67"/>
    <mergeCell ref="AY84:AY85"/>
    <mergeCell ref="AY82:AY83"/>
    <mergeCell ref="AY76:AY77"/>
    <mergeCell ref="O84:O85"/>
    <mergeCell ref="Q60:Q61"/>
    <mergeCell ref="AX64:AX65"/>
    <mergeCell ref="AX66:AX67"/>
    <mergeCell ref="AO70:AO71"/>
    <mergeCell ref="AU60:AU61"/>
    <mergeCell ref="AX60:AX61"/>
    <mergeCell ref="AX70:AX71"/>
    <mergeCell ref="Q72:Q73"/>
    <mergeCell ref="AX80:AX81"/>
    <mergeCell ref="AU80:AU81"/>
    <mergeCell ref="AV80:AV81"/>
    <mergeCell ref="BL70:BL71"/>
    <mergeCell ref="P80:P81"/>
    <mergeCell ref="BS60:BS61"/>
    <mergeCell ref="BD60:BD61"/>
    <mergeCell ref="BA60:BA61"/>
    <mergeCell ref="BB60:BB61"/>
    <mergeCell ref="BC60:BC61"/>
    <mergeCell ref="AY64:AY65"/>
    <mergeCell ref="O80:O81"/>
    <mergeCell ref="O76:O77"/>
    <mergeCell ref="X60:X61"/>
    <mergeCell ref="Y60:Y61"/>
    <mergeCell ref="AP80:AP81"/>
    <mergeCell ref="AX78:AX79"/>
    <mergeCell ref="BQ70:BQ71"/>
    <mergeCell ref="Q80:Q81"/>
    <mergeCell ref="AZ84:AZ85"/>
    <mergeCell ref="AN80:AN81"/>
    <mergeCell ref="V80:V81"/>
    <mergeCell ref="AO80:AO81"/>
    <mergeCell ref="BQ60:BQ61"/>
    <mergeCell ref="N82:N83"/>
    <mergeCell ref="Q66:Q67"/>
    <mergeCell ref="R66:R67"/>
    <mergeCell ref="N72:N73"/>
    <mergeCell ref="Q84:Q85"/>
    <mergeCell ref="R84:R85"/>
    <mergeCell ref="Q82:Q83"/>
    <mergeCell ref="BX80:BX81"/>
    <mergeCell ref="BU70:BU71"/>
    <mergeCell ref="AL70:AL71"/>
    <mergeCell ref="CF72:CF73"/>
    <mergeCell ref="CG64:CG65"/>
    <mergeCell ref="CG62:CG63"/>
    <mergeCell ref="BO80:BO81"/>
    <mergeCell ref="AU70:AU71"/>
    <mergeCell ref="AV70:AV71"/>
    <mergeCell ref="AE70:AE71"/>
    <mergeCell ref="AF70:AF71"/>
    <mergeCell ref="V58:V59"/>
    <mergeCell ref="W58:W59"/>
    <mergeCell ref="CG66:CG67"/>
    <mergeCell ref="BU60:BU61"/>
    <mergeCell ref="CC70:CC71"/>
    <mergeCell ref="CD70:CD71"/>
    <mergeCell ref="AY66:AY67"/>
    <mergeCell ref="BH58:BH59"/>
    <mergeCell ref="AZ58:AZ59"/>
    <mergeCell ref="CB60:CB61"/>
    <mergeCell ref="CC60:CC61"/>
    <mergeCell ref="BZ60:BZ61"/>
    <mergeCell ref="BO70:BO71"/>
    <mergeCell ref="BJ70:BJ71"/>
    <mergeCell ref="BX60:BX61"/>
    <mergeCell ref="BP60:BP61"/>
    <mergeCell ref="BM60:BM61"/>
    <mergeCell ref="BF70:BF71"/>
    <mergeCell ref="BJ60:BJ61"/>
    <mergeCell ref="BK60:BK61"/>
    <mergeCell ref="BE60:BE61"/>
    <mergeCell ref="BJ58:BJ59"/>
    <mergeCell ref="CF70:CF71"/>
    <mergeCell ref="BG70:BG71"/>
    <mergeCell ref="CF62:CF63"/>
    <mergeCell ref="CF66:CF67"/>
    <mergeCell ref="BH60:BH61"/>
    <mergeCell ref="BN58:BN59"/>
    <mergeCell ref="BR60:BR61"/>
    <mergeCell ref="BR70:BR71"/>
    <mergeCell ref="AZ72:AZ73"/>
    <mergeCell ref="AZ66:AZ67"/>
    <mergeCell ref="AW70:AW71"/>
    <mergeCell ref="AX72:AX73"/>
    <mergeCell ref="AY78:AY79"/>
    <mergeCell ref="BA70:BA71"/>
    <mergeCell ref="AT80:AT81"/>
    <mergeCell ref="BH80:BH81"/>
    <mergeCell ref="AI80:AI81"/>
    <mergeCell ref="AW80:AW81"/>
    <mergeCell ref="AA80:AA81"/>
    <mergeCell ref="BD80:BD81"/>
    <mergeCell ref="AB80:AB81"/>
    <mergeCell ref="CG78:CG79"/>
    <mergeCell ref="AR70:AR71"/>
    <mergeCell ref="BD70:BD71"/>
    <mergeCell ref="AZ74:AZ75"/>
    <mergeCell ref="AE80:AE81"/>
    <mergeCell ref="BM58:BM59"/>
    <mergeCell ref="AF80:AF81"/>
    <mergeCell ref="BT70:BT71"/>
    <mergeCell ref="BI70:BI71"/>
    <mergeCell ref="BE70:BE71"/>
    <mergeCell ref="BS70:BS71"/>
    <mergeCell ref="BV70:BV71"/>
    <mergeCell ref="BX70:BX71"/>
    <mergeCell ref="AZ64:AZ65"/>
    <mergeCell ref="CF64:CF65"/>
    <mergeCell ref="CB58:CB59"/>
    <mergeCell ref="BW60:BW61"/>
    <mergeCell ref="BY58:BY59"/>
    <mergeCell ref="CE60:CE61"/>
    <mergeCell ref="BQ58:BQ59"/>
    <mergeCell ref="CG76:CG77"/>
    <mergeCell ref="K76:K77"/>
    <mergeCell ref="L76:L77"/>
    <mergeCell ref="V70:V71"/>
    <mergeCell ref="Z56:Z57"/>
    <mergeCell ref="J68:J69"/>
    <mergeCell ref="AD56:AD57"/>
    <mergeCell ref="X70:X71"/>
    <mergeCell ref="J74:J75"/>
    <mergeCell ref="H72:H73"/>
    <mergeCell ref="AV60:AV61"/>
    <mergeCell ref="AW58:AW59"/>
    <mergeCell ref="AZ76:AZ77"/>
    <mergeCell ref="E74:E75"/>
    <mergeCell ref="I68:I69"/>
    <mergeCell ref="I66:I67"/>
    <mergeCell ref="AZ60:AZ61"/>
    <mergeCell ref="F76:F77"/>
    <mergeCell ref="I76:I77"/>
    <mergeCell ref="J76:J77"/>
    <mergeCell ref="R76:R77"/>
    <mergeCell ref="N76:N77"/>
    <mergeCell ref="H76:H77"/>
    <mergeCell ref="M76:M77"/>
    <mergeCell ref="Q76:Q77"/>
    <mergeCell ref="R62:R63"/>
    <mergeCell ref="H70:H71"/>
    <mergeCell ref="N68:N69"/>
    <mergeCell ref="O64:O65"/>
    <mergeCell ref="Q64:Q65"/>
    <mergeCell ref="AS58:AS59"/>
    <mergeCell ref="AI58:AI59"/>
    <mergeCell ref="AM58:AM59"/>
    <mergeCell ref="AA58:AA59"/>
    <mergeCell ref="AY74:AY75"/>
    <mergeCell ref="L74:L75"/>
    <mergeCell ref="AT70:AT71"/>
    <mergeCell ref="S72:S73"/>
    <mergeCell ref="K60:K61"/>
    <mergeCell ref="AY68:AY69"/>
    <mergeCell ref="AP58:AP59"/>
    <mergeCell ref="AN60:AN61"/>
    <mergeCell ref="E70:E71"/>
    <mergeCell ref="M70:M71"/>
    <mergeCell ref="K72:K73"/>
    <mergeCell ref="AU58:AU59"/>
    <mergeCell ref="J72:J73"/>
    <mergeCell ref="H66:H67"/>
    <mergeCell ref="U70:U71"/>
    <mergeCell ref="Y70:Y71"/>
    <mergeCell ref="AG70:AG71"/>
    <mergeCell ref="AH70:AH71"/>
    <mergeCell ref="AD70:AD71"/>
    <mergeCell ref="AB70:AB71"/>
    <mergeCell ref="Z70:Z71"/>
    <mergeCell ref="Q68:Q69"/>
    <mergeCell ref="CF68:CF69"/>
    <mergeCell ref="AG80:AG81"/>
    <mergeCell ref="O74:O75"/>
    <mergeCell ref="AR80:AR81"/>
    <mergeCell ref="U80:U81"/>
    <mergeCell ref="G74:G75"/>
    <mergeCell ref="H74:H75"/>
    <mergeCell ref="I74:I75"/>
    <mergeCell ref="K74:K75"/>
    <mergeCell ref="N74:N75"/>
    <mergeCell ref="M74:M75"/>
    <mergeCell ref="S74:S75"/>
    <mergeCell ref="L72:L73"/>
    <mergeCell ref="AY60:AY61"/>
    <mergeCell ref="AX68:AX69"/>
    <mergeCell ref="AC70:AC71"/>
    <mergeCell ref="AL60:AL61"/>
    <mergeCell ref="AM60:AM61"/>
    <mergeCell ref="AM56:AM57"/>
    <mergeCell ref="H62:H63"/>
    <mergeCell ref="I62:I63"/>
    <mergeCell ref="I64:I65"/>
    <mergeCell ref="E48:E49"/>
    <mergeCell ref="D52:D53"/>
    <mergeCell ref="I52:I53"/>
    <mergeCell ref="I48:I49"/>
    <mergeCell ref="L46:L47"/>
    <mergeCell ref="M56:M57"/>
    <mergeCell ref="AJ58:AJ59"/>
    <mergeCell ref="AE60:AE61"/>
    <mergeCell ref="J56:J57"/>
    <mergeCell ref="BB70:BB71"/>
    <mergeCell ref="BL60:BL61"/>
    <mergeCell ref="BI58:BI59"/>
    <mergeCell ref="BH70:BH71"/>
    <mergeCell ref="BI60:BI61"/>
    <mergeCell ref="BF60:BF61"/>
    <mergeCell ref="BG60:BG61"/>
    <mergeCell ref="E66:E67"/>
    <mergeCell ref="K66:K67"/>
    <mergeCell ref="O70:O71"/>
    <mergeCell ref="BJ56:BJ57"/>
    <mergeCell ref="AY46:AY47"/>
    <mergeCell ref="AY52:AY53"/>
    <mergeCell ref="BL56:BL57"/>
    <mergeCell ref="D68:D69"/>
    <mergeCell ref="R58:R59"/>
    <mergeCell ref="S58:S59"/>
    <mergeCell ref="S48:S49"/>
    <mergeCell ref="N70:N71"/>
    <mergeCell ref="R70:R71"/>
    <mergeCell ref="K62:K63"/>
    <mergeCell ref="H56:H57"/>
    <mergeCell ref="BL58:BL59"/>
    <mergeCell ref="BE58:BE59"/>
    <mergeCell ref="O72:O73"/>
    <mergeCell ref="S70:S71"/>
    <mergeCell ref="AJ70:AJ71"/>
    <mergeCell ref="E68:E69"/>
    <mergeCell ref="E72:E73"/>
    <mergeCell ref="M72:M73"/>
    <mergeCell ref="AP70:AP71"/>
    <mergeCell ref="AK58:AK59"/>
    <mergeCell ref="O66:O67"/>
    <mergeCell ref="Q70:Q71"/>
    <mergeCell ref="R68:R69"/>
    <mergeCell ref="S68:S69"/>
    <mergeCell ref="K68:K69"/>
    <mergeCell ref="F68:F69"/>
    <mergeCell ref="S62:S63"/>
    <mergeCell ref="N58:N59"/>
    <mergeCell ref="R56:R57"/>
    <mergeCell ref="O42:O43"/>
    <mergeCell ref="K48:K49"/>
    <mergeCell ref="K54:K55"/>
    <mergeCell ref="K70:K71"/>
    <mergeCell ref="L70:L71"/>
    <mergeCell ref="P70:P71"/>
    <mergeCell ref="T60:T61"/>
    <mergeCell ref="AL58:AL59"/>
    <mergeCell ref="J58:J59"/>
    <mergeCell ref="K58:K59"/>
    <mergeCell ref="AF58:AF59"/>
    <mergeCell ref="E34:E35"/>
    <mergeCell ref="AJ60:AJ61"/>
    <mergeCell ref="AH60:AH61"/>
    <mergeCell ref="J34:J35"/>
    <mergeCell ref="AH58:AH59"/>
    <mergeCell ref="AG60:AG61"/>
    <mergeCell ref="AI60:AI61"/>
    <mergeCell ref="Q46:Q47"/>
    <mergeCell ref="S52:S53"/>
    <mergeCell ref="N50:N51"/>
    <mergeCell ref="F58:F59"/>
    <mergeCell ref="J62:J63"/>
    <mergeCell ref="K64:K65"/>
    <mergeCell ref="I56:I57"/>
    <mergeCell ref="L64:L65"/>
    <mergeCell ref="I44:I45"/>
    <mergeCell ref="J64:J65"/>
    <mergeCell ref="J60:J61"/>
    <mergeCell ref="M60:M61"/>
    <mergeCell ref="O60:O61"/>
    <mergeCell ref="N42:N43"/>
    <mergeCell ref="N64:N65"/>
    <mergeCell ref="I60:I61"/>
    <mergeCell ref="K42:K43"/>
    <mergeCell ref="H50:H51"/>
    <mergeCell ref="M62:M63"/>
    <mergeCell ref="G68:G69"/>
    <mergeCell ref="F54:F55"/>
    <mergeCell ref="E54:E55"/>
    <mergeCell ref="E46:E47"/>
    <mergeCell ref="G44:G45"/>
    <mergeCell ref="G42:G43"/>
    <mergeCell ref="L66:L67"/>
    <mergeCell ref="M66:M67"/>
    <mergeCell ref="AI70:AI71"/>
    <mergeCell ref="G34:G35"/>
    <mergeCell ref="H34:H35"/>
    <mergeCell ref="Q34:Q35"/>
    <mergeCell ref="I34:I35"/>
    <mergeCell ref="Z34:Z35"/>
    <mergeCell ref="R64:R65"/>
    <mergeCell ref="S60:S61"/>
    <mergeCell ref="C42:C43"/>
    <mergeCell ref="Z60:Z61"/>
    <mergeCell ref="AA60:AA61"/>
    <mergeCell ref="AC56:AC57"/>
    <mergeCell ref="T56:T57"/>
    <mergeCell ref="AC60:AC61"/>
    <mergeCell ref="P58:P59"/>
    <mergeCell ref="U60:U61"/>
    <mergeCell ref="V60:V61"/>
    <mergeCell ref="W60:W61"/>
    <mergeCell ref="AD58:AD59"/>
    <mergeCell ref="Q58:Q59"/>
    <mergeCell ref="J48:J49"/>
    <mergeCell ref="R44:R45"/>
    <mergeCell ref="N62:N63"/>
    <mergeCell ref="Q62:Q63"/>
    <mergeCell ref="AB56:AB57"/>
    <mergeCell ref="Z58:Z59"/>
    <mergeCell ref="AF60:AF61"/>
    <mergeCell ref="M42:M43"/>
    <mergeCell ref="G56:G57"/>
    <mergeCell ref="O56:O57"/>
    <mergeCell ref="X58:X59"/>
    <mergeCell ref="E50:E51"/>
    <mergeCell ref="D48:D49"/>
    <mergeCell ref="D46:D47"/>
    <mergeCell ref="AE58:AE59"/>
    <mergeCell ref="E44:E45"/>
    <mergeCell ref="D44:D45"/>
    <mergeCell ref="D60:D61"/>
    <mergeCell ref="AR58:AR59"/>
    <mergeCell ref="J42:J43"/>
    <mergeCell ref="G48:G49"/>
    <mergeCell ref="AN58:AN59"/>
    <mergeCell ref="AN70:AN71"/>
    <mergeCell ref="AU34:AU35"/>
    <mergeCell ref="M54:M55"/>
    <mergeCell ref="M46:M47"/>
    <mergeCell ref="N46:N47"/>
    <mergeCell ref="S46:S47"/>
    <mergeCell ref="R36:R37"/>
    <mergeCell ref="N36:N37"/>
    <mergeCell ref="S38:S39"/>
    <mergeCell ref="AQ34:AQ35"/>
    <mergeCell ref="AW34:AW35"/>
    <mergeCell ref="AX34:AX35"/>
    <mergeCell ref="K38:K39"/>
    <mergeCell ref="M48:M49"/>
    <mergeCell ref="J54:J55"/>
    <mergeCell ref="L40:L41"/>
    <mergeCell ref="M40:M41"/>
    <mergeCell ref="J52:J53"/>
    <mergeCell ref="N52:N53"/>
    <mergeCell ref="AY44:AY45"/>
    <mergeCell ref="D36:D37"/>
    <mergeCell ref="F50:F51"/>
    <mergeCell ref="AG58:AG59"/>
    <mergeCell ref="AY62:AY63"/>
    <mergeCell ref="W56:W57"/>
    <mergeCell ref="T58:T59"/>
    <mergeCell ref="U58:U59"/>
    <mergeCell ref="S64:S65"/>
    <mergeCell ref="J36:J37"/>
    <mergeCell ref="H36:H37"/>
    <mergeCell ref="J38:J39"/>
    <mergeCell ref="J50:J51"/>
    <mergeCell ref="J70:J71"/>
    <mergeCell ref="I70:I71"/>
    <mergeCell ref="J66:J67"/>
    <mergeCell ref="G62:G63"/>
    <mergeCell ref="O62:O63"/>
    <mergeCell ref="G66:G67"/>
    <mergeCell ref="K56:K57"/>
    <mergeCell ref="AY42:AY43"/>
    <mergeCell ref="O38:O39"/>
    <mergeCell ref="N54:N55"/>
    <mergeCell ref="O54:O55"/>
    <mergeCell ref="O46:O47"/>
    <mergeCell ref="M52:M53"/>
    <mergeCell ref="L48:L49"/>
    <mergeCell ref="R46:R47"/>
    <mergeCell ref="Q50:Q51"/>
    <mergeCell ref="R50:R51"/>
    <mergeCell ref="Q54:Q55"/>
    <mergeCell ref="Q36:Q37"/>
    <mergeCell ref="AE56:AE57"/>
    <mergeCell ref="AX44:AX45"/>
    <mergeCell ref="AX54:AX55"/>
    <mergeCell ref="AL34:AL35"/>
    <mergeCell ref="H42:H43"/>
    <mergeCell ref="F46:F47"/>
    <mergeCell ref="G60:G61"/>
    <mergeCell ref="H64:H65"/>
    <mergeCell ref="L54:L55"/>
    <mergeCell ref="I38:I39"/>
    <mergeCell ref="G64:G65"/>
    <mergeCell ref="H68:H69"/>
    <mergeCell ref="K44:K45"/>
    <mergeCell ref="AW60:AW61"/>
    <mergeCell ref="L60:L61"/>
    <mergeCell ref="G36:G37"/>
    <mergeCell ref="S34:S35"/>
    <mergeCell ref="G52:G53"/>
    <mergeCell ref="G54:G55"/>
    <mergeCell ref="K46:K47"/>
    <mergeCell ref="O36:O37"/>
    <mergeCell ref="R54:R55"/>
    <mergeCell ref="N40:N41"/>
    <mergeCell ref="O58:O59"/>
    <mergeCell ref="S66:S67"/>
    <mergeCell ref="M68:M69"/>
    <mergeCell ref="L68:L69"/>
    <mergeCell ref="J40:J41"/>
    <mergeCell ref="K50:K51"/>
    <mergeCell ref="L50:L51"/>
    <mergeCell ref="M50:M51"/>
    <mergeCell ref="K36:K37"/>
    <mergeCell ref="AB58:AB59"/>
    <mergeCell ref="O68:O69"/>
    <mergeCell ref="AK60:AK61"/>
    <mergeCell ref="H46:H47"/>
    <mergeCell ref="P60:P61"/>
    <mergeCell ref="M64:M65"/>
    <mergeCell ref="N60:N61"/>
    <mergeCell ref="L58:L59"/>
    <mergeCell ref="O50:O51"/>
    <mergeCell ref="I36:I37"/>
    <mergeCell ref="I50:I51"/>
    <mergeCell ref="S54:S55"/>
    <mergeCell ref="R48:R49"/>
    <mergeCell ref="L36:L37"/>
    <mergeCell ref="N48:N49"/>
    <mergeCell ref="AR56:AR57"/>
    <mergeCell ref="H40:H41"/>
    <mergeCell ref="I40:I41"/>
    <mergeCell ref="Q44:Q45"/>
    <mergeCell ref="O40:O41"/>
    <mergeCell ref="AQ58:AQ59"/>
    <mergeCell ref="AO58:AO59"/>
    <mergeCell ref="AT34:AT35"/>
    <mergeCell ref="L34:L35"/>
    <mergeCell ref="AM34:AM35"/>
    <mergeCell ref="I58:I59"/>
    <mergeCell ref="AA56:AA57"/>
    <mergeCell ref="AC58:AC59"/>
    <mergeCell ref="AB60:AB61"/>
    <mergeCell ref="L62:L63"/>
    <mergeCell ref="AD60:AD61"/>
    <mergeCell ref="T34:T35"/>
    <mergeCell ref="N44:N45"/>
    <mergeCell ref="L52:L53"/>
    <mergeCell ref="N56:N57"/>
    <mergeCell ref="R42:R43"/>
    <mergeCell ref="L42:L43"/>
    <mergeCell ref="O44:O45"/>
    <mergeCell ref="I42:I43"/>
    <mergeCell ref="AV58:AV59"/>
    <mergeCell ref="G46:G47"/>
    <mergeCell ref="I46:I47"/>
    <mergeCell ref="J46:J47"/>
    <mergeCell ref="K52:K53"/>
    <mergeCell ref="Q48:Q49"/>
    <mergeCell ref="K40:K41"/>
    <mergeCell ref="K28:K29"/>
    <mergeCell ref="L56:L57"/>
    <mergeCell ref="O52:O53"/>
    <mergeCell ref="I54:I55"/>
    <mergeCell ref="BW34:BW35"/>
    <mergeCell ref="CF40:CF41"/>
    <mergeCell ref="CE34:CE35"/>
    <mergeCell ref="BH56:BH57"/>
    <mergeCell ref="BE56:BE57"/>
    <mergeCell ref="BA56:BA57"/>
    <mergeCell ref="Y58:Y59"/>
    <mergeCell ref="BS34:BS35"/>
    <mergeCell ref="CD56:CD57"/>
    <mergeCell ref="CD34:CD35"/>
    <mergeCell ref="BR34:BR35"/>
    <mergeCell ref="BV56:BV57"/>
    <mergeCell ref="BX34:BX35"/>
    <mergeCell ref="AC34:AC35"/>
    <mergeCell ref="AD34:AD35"/>
    <mergeCell ref="AZ34:AZ35"/>
    <mergeCell ref="AZ46:AZ47"/>
    <mergeCell ref="BM34:BM35"/>
    <mergeCell ref="R34:R35"/>
    <mergeCell ref="N34:N35"/>
    <mergeCell ref="M38:M39"/>
    <mergeCell ref="AZ48:AZ49"/>
    <mergeCell ref="S44:S45"/>
    <mergeCell ref="AK56:AK57"/>
    <mergeCell ref="AH34:AH35"/>
    <mergeCell ref="H32:H33"/>
    <mergeCell ref="AT56:AT57"/>
    <mergeCell ref="AU56:AU57"/>
    <mergeCell ref="AS56:AS57"/>
    <mergeCell ref="AV56:AV57"/>
    <mergeCell ref="S42:S43"/>
    <mergeCell ref="H44:H45"/>
    <mergeCell ref="J44:J45"/>
    <mergeCell ref="L44:L45"/>
    <mergeCell ref="R40:R41"/>
    <mergeCell ref="S40:S41"/>
    <mergeCell ref="AX30:AX31"/>
    <mergeCell ref="K32:K33"/>
    <mergeCell ref="R52:R53"/>
    <mergeCell ref="AI56:AI57"/>
    <mergeCell ref="AJ56:AJ57"/>
    <mergeCell ref="K34:K35"/>
    <mergeCell ref="Q38:Q39"/>
    <mergeCell ref="R38:R39"/>
    <mergeCell ref="H38:H39"/>
    <mergeCell ref="AX46:AX47"/>
    <mergeCell ref="M36:M37"/>
    <mergeCell ref="CA58:CA59"/>
    <mergeCell ref="BR56:BR57"/>
    <mergeCell ref="X56:X57"/>
    <mergeCell ref="BM56:BM57"/>
    <mergeCell ref="CC58:CC59"/>
    <mergeCell ref="AX58:AX59"/>
    <mergeCell ref="AA34:AA35"/>
    <mergeCell ref="AB34:AB35"/>
    <mergeCell ref="AI34:AI35"/>
    <mergeCell ref="AX42:AX43"/>
    <mergeCell ref="AX52:AX53"/>
    <mergeCell ref="H54:H55"/>
    <mergeCell ref="CG58:CG59"/>
    <mergeCell ref="L28:L29"/>
    <mergeCell ref="N28:N29"/>
    <mergeCell ref="CF58:CF59"/>
    <mergeCell ref="BZ58:BZ59"/>
    <mergeCell ref="CE58:CE59"/>
    <mergeCell ref="AY54:AY55"/>
    <mergeCell ref="BJ34:BJ35"/>
    <mergeCell ref="CG54:CG55"/>
    <mergeCell ref="CB34:CB35"/>
    <mergeCell ref="CG50:CG51"/>
    <mergeCell ref="AY38:AY39"/>
    <mergeCell ref="BD58:BD59"/>
    <mergeCell ref="CF30:CF31"/>
    <mergeCell ref="BF58:BF59"/>
    <mergeCell ref="BG58:BG59"/>
    <mergeCell ref="BO58:BO59"/>
    <mergeCell ref="BP58:BP59"/>
    <mergeCell ref="CD58:CD59"/>
    <mergeCell ref="BZ34:BZ35"/>
    <mergeCell ref="CC34:CC35"/>
    <mergeCell ref="CF48:CF49"/>
    <mergeCell ref="CE56:CE57"/>
    <mergeCell ref="BK56:BK57"/>
    <mergeCell ref="CF46:CF47"/>
    <mergeCell ref="AX38:AX39"/>
    <mergeCell ref="BV58:BV59"/>
    <mergeCell ref="BD34:BD35"/>
    <mergeCell ref="BE34:BE35"/>
    <mergeCell ref="P34:P35"/>
    <mergeCell ref="AW56:AW57"/>
    <mergeCell ref="AX56:AX57"/>
    <mergeCell ref="AG56:AG57"/>
    <mergeCell ref="CF28:CF29"/>
    <mergeCell ref="CG48:CG49"/>
    <mergeCell ref="AZ52:AZ53"/>
    <mergeCell ref="CB56:CB57"/>
    <mergeCell ref="CC56:CC57"/>
    <mergeCell ref="M34:M35"/>
    <mergeCell ref="M58:M59"/>
    <mergeCell ref="BL34:BL35"/>
    <mergeCell ref="AY58:AY59"/>
    <mergeCell ref="CF52:CF53"/>
    <mergeCell ref="AQ56:AQ57"/>
    <mergeCell ref="AZ44:AZ45"/>
    <mergeCell ref="N38:N39"/>
    <mergeCell ref="BK58:BK59"/>
    <mergeCell ref="AE34:AE35"/>
    <mergeCell ref="U56:U57"/>
    <mergeCell ref="V56:V57"/>
    <mergeCell ref="S32:S33"/>
    <mergeCell ref="O32:O33"/>
    <mergeCell ref="BR58:BR59"/>
    <mergeCell ref="BT58:BT59"/>
    <mergeCell ref="BQ56:BQ57"/>
    <mergeCell ref="AX36:AX37"/>
    <mergeCell ref="Q42:Q43"/>
    <mergeCell ref="Q40:Q41"/>
    <mergeCell ref="BG34:BG35"/>
    <mergeCell ref="W34:W35"/>
    <mergeCell ref="BV34:BV35"/>
    <mergeCell ref="BF34:BF35"/>
    <mergeCell ref="S36:S37"/>
    <mergeCell ref="O48:O49"/>
    <mergeCell ref="D32:D33"/>
    <mergeCell ref="A28:A29"/>
    <mergeCell ref="R32:R33"/>
    <mergeCell ref="E22:E23"/>
    <mergeCell ref="CH24:CH25"/>
    <mergeCell ref="AY36:AY37"/>
    <mergeCell ref="BU56:BU57"/>
    <mergeCell ref="CA56:CA57"/>
    <mergeCell ref="CF44:CF45"/>
    <mergeCell ref="AO56:AO57"/>
    <mergeCell ref="AZ40:AZ41"/>
    <mergeCell ref="U34:U35"/>
    <mergeCell ref="V34:V35"/>
    <mergeCell ref="M30:M31"/>
    <mergeCell ref="O30:O31"/>
    <mergeCell ref="S28:S29"/>
    <mergeCell ref="AX28:AX29"/>
    <mergeCell ref="AZ30:AZ31"/>
    <mergeCell ref="L32:L33"/>
    <mergeCell ref="J30:J31"/>
    <mergeCell ref="J32:J33"/>
    <mergeCell ref="CF26:CF27"/>
    <mergeCell ref="CG38:CG39"/>
    <mergeCell ref="CG42:CG43"/>
    <mergeCell ref="AY50:AY51"/>
    <mergeCell ref="S50:S51"/>
    <mergeCell ref="S56:S57"/>
    <mergeCell ref="BC56:BC57"/>
    <mergeCell ref="Q32:Q33"/>
    <mergeCell ref="O34:O35"/>
    <mergeCell ref="M44:M45"/>
    <mergeCell ref="AN34:AN35"/>
    <mergeCell ref="AO34:AO35"/>
    <mergeCell ref="R30:R31"/>
    <mergeCell ref="S30:S31"/>
    <mergeCell ref="AK34:AK35"/>
    <mergeCell ref="CG28:CG29"/>
    <mergeCell ref="CG40:CG41"/>
    <mergeCell ref="AY24:AY25"/>
    <mergeCell ref="AF34:AF35"/>
    <mergeCell ref="Q52:Q53"/>
    <mergeCell ref="CG30:CG31"/>
    <mergeCell ref="M32:M33"/>
    <mergeCell ref="AY32:AY33"/>
    <mergeCell ref="AX32:AX33"/>
    <mergeCell ref="AY28:AY29"/>
    <mergeCell ref="X34:X35"/>
    <mergeCell ref="Y34:Y35"/>
    <mergeCell ref="S24:S25"/>
    <mergeCell ref="AZ28:AZ29"/>
    <mergeCell ref="H30:H31"/>
    <mergeCell ref="AG34:AG35"/>
    <mergeCell ref="BX56:BX57"/>
    <mergeCell ref="BN56:BN57"/>
    <mergeCell ref="N32:N33"/>
    <mergeCell ref="F22:F23"/>
    <mergeCell ref="BT34:BT35"/>
    <mergeCell ref="CH56:CH57"/>
    <mergeCell ref="CH42:CH43"/>
    <mergeCell ref="CG46:CG47"/>
    <mergeCell ref="CG34:CG35"/>
    <mergeCell ref="CH26:CH27"/>
    <mergeCell ref="CG44:CG45"/>
    <mergeCell ref="L26:L27"/>
    <mergeCell ref="M26:M27"/>
    <mergeCell ref="CH28:CH29"/>
    <mergeCell ref="CG32:CG33"/>
    <mergeCell ref="CG56:CG57"/>
    <mergeCell ref="AJ34:AJ35"/>
    <mergeCell ref="CH44:CH45"/>
    <mergeCell ref="CH54:CH55"/>
    <mergeCell ref="AZ50:AZ51"/>
    <mergeCell ref="CH34:CH35"/>
    <mergeCell ref="CH50:CH51"/>
    <mergeCell ref="CA34:CA35"/>
    <mergeCell ref="CH32:CH33"/>
    <mergeCell ref="BZ56:BZ57"/>
    <mergeCell ref="BS56:BS57"/>
    <mergeCell ref="BT56:BT57"/>
    <mergeCell ref="AZ42:AZ43"/>
    <mergeCell ref="CG52:CG53"/>
    <mergeCell ref="BC34:BC35"/>
    <mergeCell ref="CH36:CH37"/>
    <mergeCell ref="BH34:BH35"/>
    <mergeCell ref="CG36:CG37"/>
    <mergeCell ref="BO56:BO57"/>
    <mergeCell ref="BP56:BP57"/>
    <mergeCell ref="BQ34:BQ35"/>
    <mergeCell ref="CH40:CH41"/>
    <mergeCell ref="CH38:CH39"/>
    <mergeCell ref="CH46:CH47"/>
    <mergeCell ref="CH30:CH31"/>
    <mergeCell ref="CH48:CH49"/>
    <mergeCell ref="CH52:CH53"/>
    <mergeCell ref="BB56:BB57"/>
    <mergeCell ref="BF56:BF57"/>
    <mergeCell ref="BG56:BG57"/>
    <mergeCell ref="CF54:CF55"/>
    <mergeCell ref="BY34:BY35"/>
    <mergeCell ref="CF56:CF57"/>
    <mergeCell ref="AY56:AY57"/>
    <mergeCell ref="AY40:AY41"/>
    <mergeCell ref="BA34:BA35"/>
    <mergeCell ref="BB34:BB35"/>
    <mergeCell ref="CF36:CF37"/>
    <mergeCell ref="BK34:BK35"/>
    <mergeCell ref="F26:F27"/>
    <mergeCell ref="AX22:AX23"/>
    <mergeCell ref="CF22:CF23"/>
    <mergeCell ref="L38:L39"/>
    <mergeCell ref="AX48:AX49"/>
    <mergeCell ref="BD56:BD57"/>
    <mergeCell ref="CF50:CF51"/>
    <mergeCell ref="AH56:AH57"/>
    <mergeCell ref="CF42:CF43"/>
    <mergeCell ref="AF56:AF57"/>
    <mergeCell ref="P56:P57"/>
    <mergeCell ref="Q56:Q57"/>
    <mergeCell ref="BU34:BU35"/>
    <mergeCell ref="C20:C21"/>
    <mergeCell ref="D20:D21"/>
    <mergeCell ref="AY16:AY17"/>
    <mergeCell ref="M22:M23"/>
    <mergeCell ref="AY22:AY23"/>
    <mergeCell ref="O7:O9"/>
    <mergeCell ref="AZ32:AZ33"/>
    <mergeCell ref="BY56:BY57"/>
    <mergeCell ref="BW56:BW57"/>
    <mergeCell ref="AZ38:AZ39"/>
    <mergeCell ref="AY48:AY49"/>
    <mergeCell ref="AL56:AL57"/>
    <mergeCell ref="AV34:AV35"/>
    <mergeCell ref="AZ36:AZ37"/>
    <mergeCell ref="AR34:AR35"/>
    <mergeCell ref="AS34:AS35"/>
    <mergeCell ref="AY34:AY35"/>
    <mergeCell ref="AN56:AN57"/>
    <mergeCell ref="AP34:AP35"/>
    <mergeCell ref="AX40:AX41"/>
    <mergeCell ref="BN34:BN35"/>
    <mergeCell ref="CF34:CF35"/>
    <mergeCell ref="AZ54:AZ55"/>
    <mergeCell ref="AZ56:AZ57"/>
    <mergeCell ref="BI34:BI35"/>
    <mergeCell ref="AY30:AY31"/>
    <mergeCell ref="BI56:BI57"/>
    <mergeCell ref="AX50:AX51"/>
    <mergeCell ref="AP56:AP57"/>
    <mergeCell ref="BT10:BT11"/>
    <mergeCell ref="Z10:Z11"/>
    <mergeCell ref="I26:I27"/>
    <mergeCell ref="M28:M29"/>
    <mergeCell ref="Q28:Q29"/>
    <mergeCell ref="AN10:AN11"/>
    <mergeCell ref="AG8:AG9"/>
    <mergeCell ref="AH8:AH9"/>
    <mergeCell ref="AI8:AI9"/>
    <mergeCell ref="AJ8:AJ9"/>
    <mergeCell ref="Q14:Q15"/>
    <mergeCell ref="R14:R15"/>
    <mergeCell ref="S14:S15"/>
    <mergeCell ref="L14:L15"/>
    <mergeCell ref="K14:K15"/>
    <mergeCell ref="G28:G29"/>
    <mergeCell ref="J26:J27"/>
    <mergeCell ref="H24:H25"/>
    <mergeCell ref="I24:I25"/>
    <mergeCell ref="J24:J25"/>
    <mergeCell ref="K24:K25"/>
    <mergeCell ref="AZ24:AZ25"/>
    <mergeCell ref="A10:A11"/>
    <mergeCell ref="AZ12:AZ13"/>
    <mergeCell ref="A12:A13"/>
    <mergeCell ref="B12:B13"/>
    <mergeCell ref="C12:C13"/>
    <mergeCell ref="BR8:BR9"/>
    <mergeCell ref="E26:E27"/>
    <mergeCell ref="E20:E21"/>
    <mergeCell ref="A32:A33"/>
    <mergeCell ref="A30:A31"/>
    <mergeCell ref="T10:T11"/>
    <mergeCell ref="U10:U11"/>
    <mergeCell ref="V10:V11"/>
    <mergeCell ref="I16:I17"/>
    <mergeCell ref="M14:M15"/>
    <mergeCell ref="G20:G21"/>
    <mergeCell ref="G24:G25"/>
    <mergeCell ref="A26:A27"/>
    <mergeCell ref="C22:C23"/>
    <mergeCell ref="C24:C25"/>
    <mergeCell ref="D24:D25"/>
    <mergeCell ref="E18:E19"/>
    <mergeCell ref="F18:F19"/>
    <mergeCell ref="L24:L25"/>
    <mergeCell ref="M24:M25"/>
    <mergeCell ref="N24:N25"/>
    <mergeCell ref="N22:N23"/>
    <mergeCell ref="Q22:Q23"/>
    <mergeCell ref="R22:R23"/>
    <mergeCell ref="H28:H29"/>
    <mergeCell ref="O28:O29"/>
    <mergeCell ref="I32:I33"/>
    <mergeCell ref="L30:L31"/>
    <mergeCell ref="N30:N31"/>
    <mergeCell ref="G26:G27"/>
    <mergeCell ref="Q18:Q19"/>
    <mergeCell ref="R18:R19"/>
    <mergeCell ref="S18:S19"/>
    <mergeCell ref="N26:N27"/>
    <mergeCell ref="H20:H21"/>
    <mergeCell ref="K18:K19"/>
    <mergeCell ref="AX20:AX21"/>
    <mergeCell ref="O26:O27"/>
    <mergeCell ref="K26:K27"/>
    <mergeCell ref="AX24:AX25"/>
    <mergeCell ref="Q26:Q27"/>
    <mergeCell ref="G22:G23"/>
    <mergeCell ref="K22:K23"/>
    <mergeCell ref="J20:J21"/>
    <mergeCell ref="L20:L21"/>
    <mergeCell ref="M20:M21"/>
    <mergeCell ref="N20:N21"/>
    <mergeCell ref="I18:I19"/>
    <mergeCell ref="AZ10:AZ11"/>
    <mergeCell ref="X10:X11"/>
    <mergeCell ref="P7:P9"/>
    <mergeCell ref="BP10:BP11"/>
    <mergeCell ref="I30:I31"/>
    <mergeCell ref="R20:R21"/>
    <mergeCell ref="S20:S21"/>
    <mergeCell ref="I20:I21"/>
    <mergeCell ref="J18:J19"/>
    <mergeCell ref="J28:J29"/>
    <mergeCell ref="O12:O13"/>
    <mergeCell ref="O22:O25"/>
    <mergeCell ref="R28:R29"/>
    <mergeCell ref="I28:I29"/>
    <mergeCell ref="Q30:Q31"/>
    <mergeCell ref="H26:H27"/>
    <mergeCell ref="AZ26:AZ27"/>
    <mergeCell ref="AY26:AY27"/>
    <mergeCell ref="K30:K31"/>
    <mergeCell ref="AX26:AX27"/>
    <mergeCell ref="R26:R27"/>
    <mergeCell ref="S26:S27"/>
    <mergeCell ref="AX14:AX15"/>
    <mergeCell ref="E14:E15"/>
    <mergeCell ref="E16:E17"/>
    <mergeCell ref="AZ16:AZ17"/>
    <mergeCell ref="Q24:Q25"/>
    <mergeCell ref="R24:R25"/>
    <mergeCell ref="C14:C15"/>
    <mergeCell ref="D14:D15"/>
    <mergeCell ref="A16:A17"/>
    <mergeCell ref="M18:M19"/>
    <mergeCell ref="C7:C9"/>
    <mergeCell ref="D7:D9"/>
    <mergeCell ref="G7:G9"/>
    <mergeCell ref="W10:W11"/>
    <mergeCell ref="T7:AW7"/>
    <mergeCell ref="BS8:BS9"/>
    <mergeCell ref="BT8:BT9"/>
    <mergeCell ref="AF10:AF11"/>
    <mergeCell ref="AY12:AY13"/>
    <mergeCell ref="Z8:Z9"/>
    <mergeCell ref="J14:J15"/>
    <mergeCell ref="O14:O15"/>
    <mergeCell ref="AV10:AV11"/>
    <mergeCell ref="BG10:BG11"/>
    <mergeCell ref="AW8:AW9"/>
    <mergeCell ref="AX8:AZ8"/>
    <mergeCell ref="BA8:BA9"/>
    <mergeCell ref="AJ10:AJ11"/>
    <mergeCell ref="BE10:BE11"/>
    <mergeCell ref="BH10:BH11"/>
    <mergeCell ref="BJ10:BJ11"/>
    <mergeCell ref="J7:M8"/>
    <mergeCell ref="W8:W9"/>
    <mergeCell ref="X8:X9"/>
    <mergeCell ref="BC10:BC11"/>
    <mergeCell ref="BD10:BD11"/>
    <mergeCell ref="AZ14:AZ15"/>
    <mergeCell ref="AB8:AB9"/>
    <mergeCell ref="AC8:AC9"/>
    <mergeCell ref="J12:J13"/>
    <mergeCell ref="Y8:Y9"/>
    <mergeCell ref="Q8:S8"/>
    <mergeCell ref="T8:T9"/>
    <mergeCell ref="U8:U9"/>
    <mergeCell ref="J10:J11"/>
    <mergeCell ref="K10:K11"/>
    <mergeCell ref="AY10:AY11"/>
    <mergeCell ref="BA7:CD7"/>
    <mergeCell ref="AO10:AO11"/>
    <mergeCell ref="N7:N9"/>
    <mergeCell ref="AP8:AP9"/>
    <mergeCell ref="AQ8:AQ9"/>
    <mergeCell ref="BJ8:BJ9"/>
    <mergeCell ref="AY14:AY15"/>
    <mergeCell ref="H7:I8"/>
    <mergeCell ref="BB10:BB11"/>
    <mergeCell ref="A18:A19"/>
    <mergeCell ref="B18:B19"/>
    <mergeCell ref="D22:D23"/>
    <mergeCell ref="F20:F21"/>
    <mergeCell ref="G14:G15"/>
    <mergeCell ref="CF12:CF13"/>
    <mergeCell ref="CG12:CG13"/>
    <mergeCell ref="CH12:CH13"/>
    <mergeCell ref="DN22:DN23"/>
    <mergeCell ref="BF10:BF11"/>
    <mergeCell ref="AK8:AK9"/>
    <mergeCell ref="AE10:AE11"/>
    <mergeCell ref="AX12:AX13"/>
    <mergeCell ref="AS8:AS9"/>
    <mergeCell ref="AT8:AT9"/>
    <mergeCell ref="BC8:BC9"/>
    <mergeCell ref="AD8:AD9"/>
    <mergeCell ref="AE8:AE9"/>
    <mergeCell ref="AF8:AF9"/>
    <mergeCell ref="N10:N11"/>
    <mergeCell ref="L12:L13"/>
    <mergeCell ref="AB10:AB11"/>
    <mergeCell ref="AD10:AD11"/>
    <mergeCell ref="E10:E11"/>
    <mergeCell ref="E12:E13"/>
    <mergeCell ref="F10:F11"/>
    <mergeCell ref="A7:A9"/>
    <mergeCell ref="K20:K21"/>
    <mergeCell ref="DP14:DP15"/>
    <mergeCell ref="B16:B17"/>
    <mergeCell ref="C16:C17"/>
    <mergeCell ref="D16:D17"/>
    <mergeCell ref="AG10:AG11"/>
    <mergeCell ref="AH10:AH11"/>
    <mergeCell ref="AN8:AN9"/>
    <mergeCell ref="H14:H15"/>
    <mergeCell ref="I14:I15"/>
    <mergeCell ref="N12:N13"/>
    <mergeCell ref="Q12:Q13"/>
    <mergeCell ref="R12:R13"/>
    <mergeCell ref="S12:S13"/>
    <mergeCell ref="P10:P11"/>
    <mergeCell ref="Q10:Q11"/>
    <mergeCell ref="R10:R11"/>
    <mergeCell ref="S10:S11"/>
    <mergeCell ref="AU8:AU9"/>
    <mergeCell ref="BF8:BF9"/>
    <mergeCell ref="BO10:BO11"/>
    <mergeCell ref="CH14:CH15"/>
    <mergeCell ref="DN18:DN19"/>
    <mergeCell ref="D18:D19"/>
    <mergeCell ref="CH22:CH23"/>
    <mergeCell ref="AZ22:AZ23"/>
    <mergeCell ref="CH20:CH21"/>
    <mergeCell ref="L22:L23"/>
    <mergeCell ref="CG22:CG23"/>
    <mergeCell ref="M16:M17"/>
    <mergeCell ref="AX16:AX17"/>
    <mergeCell ref="BB8:BB9"/>
    <mergeCell ref="AO8:AO9"/>
    <mergeCell ref="BW10:BW11"/>
    <mergeCell ref="CF16:CF17"/>
    <mergeCell ref="CG16:CG17"/>
    <mergeCell ref="G16:G17"/>
    <mergeCell ref="AZ20:AZ21"/>
    <mergeCell ref="H18:H19"/>
    <mergeCell ref="S16:S17"/>
    <mergeCell ref="AY18:AY19"/>
    <mergeCell ref="AY20:AY21"/>
    <mergeCell ref="A20:A21"/>
    <mergeCell ref="B20:B21"/>
    <mergeCell ref="K16:K17"/>
    <mergeCell ref="CH18:CH19"/>
    <mergeCell ref="CF18:CF19"/>
    <mergeCell ref="G18:G19"/>
    <mergeCell ref="J16:J17"/>
    <mergeCell ref="O16:O17"/>
    <mergeCell ref="Q16:Q17"/>
    <mergeCell ref="N16:N17"/>
    <mergeCell ref="R16:R17"/>
    <mergeCell ref="L10:L11"/>
    <mergeCell ref="M10:M11"/>
    <mergeCell ref="CH16:CH17"/>
    <mergeCell ref="B22:B23"/>
    <mergeCell ref="A22:A23"/>
    <mergeCell ref="AV8:AV9"/>
    <mergeCell ref="AK10:AK11"/>
    <mergeCell ref="BA10:BA11"/>
    <mergeCell ref="BP8:BP9"/>
    <mergeCell ref="H16:H17"/>
    <mergeCell ref="AP10:AP11"/>
    <mergeCell ref="AQ10:AQ11"/>
    <mergeCell ref="AR10:AR11"/>
    <mergeCell ref="AS10:AS11"/>
    <mergeCell ref="AT10:AT11"/>
    <mergeCell ref="AU10:AU11"/>
    <mergeCell ref="AR8:AR9"/>
    <mergeCell ref="H10:H11"/>
    <mergeCell ref="I10:I11"/>
    <mergeCell ref="O10:O11"/>
    <mergeCell ref="Y10:Y11"/>
    <mergeCell ref="B7:B9"/>
    <mergeCell ref="L18:L19"/>
    <mergeCell ref="AC10:AC11"/>
    <mergeCell ref="D12:D13"/>
    <mergeCell ref="H12:H13"/>
    <mergeCell ref="I12:I13"/>
    <mergeCell ref="K12:K13"/>
    <mergeCell ref="M12:M13"/>
    <mergeCell ref="G10:G11"/>
    <mergeCell ref="G12:G13"/>
    <mergeCell ref="BK10:BK11"/>
    <mergeCell ref="AW10:AW11"/>
    <mergeCell ref="AX10:AX11"/>
    <mergeCell ref="BI8:BI9"/>
    <mergeCell ref="BL10:BL11"/>
    <mergeCell ref="BM10:BM11"/>
    <mergeCell ref="BN10:BN11"/>
    <mergeCell ref="AA8:AA9"/>
    <mergeCell ref="AA10:AA11"/>
    <mergeCell ref="AI10:AI11"/>
    <mergeCell ref="BR10:BR11"/>
    <mergeCell ref="BS10:BS11"/>
    <mergeCell ref="B10:B11"/>
    <mergeCell ref="C10:C11"/>
    <mergeCell ref="D10:D11"/>
    <mergeCell ref="C18:C19"/>
    <mergeCell ref="A14:A15"/>
    <mergeCell ref="B14:B15"/>
    <mergeCell ref="E7:E9"/>
    <mergeCell ref="AZ18:AZ19"/>
    <mergeCell ref="CC10:CC11"/>
    <mergeCell ref="L16:L17"/>
    <mergeCell ref="AX18:AX19"/>
    <mergeCell ref="O20:O21"/>
    <mergeCell ref="S22:S23"/>
    <mergeCell ref="Q20:Q21"/>
    <mergeCell ref="N14:N15"/>
    <mergeCell ref="V8:V9"/>
    <mergeCell ref="BX10:BX11"/>
    <mergeCell ref="BY10:BY11"/>
    <mergeCell ref="BN8:BN9"/>
    <mergeCell ref="BO8:BO9"/>
    <mergeCell ref="BD8:BD9"/>
    <mergeCell ref="BE8:BE9"/>
    <mergeCell ref="DN16:DN17"/>
    <mergeCell ref="DQ7:ER7"/>
    <mergeCell ref="DP12:DP13"/>
    <mergeCell ref="DU8:DU9"/>
    <mergeCell ref="DH8:DH9"/>
    <mergeCell ref="CP8:CP9"/>
    <mergeCell ref="CF8:CH8"/>
    <mergeCell ref="CO10:CO11"/>
    <mergeCell ref="CG14:CG15"/>
    <mergeCell ref="CF14:CF15"/>
    <mergeCell ref="DJ10:DJ11"/>
    <mergeCell ref="DH10:DH11"/>
    <mergeCell ref="CT8:CT9"/>
    <mergeCell ref="CL10:CL11"/>
    <mergeCell ref="CZ10:CZ11"/>
    <mergeCell ref="DB10:DB11"/>
    <mergeCell ref="BI10:BI11"/>
    <mergeCell ref="CG10:CG11"/>
    <mergeCell ref="CH10:CH11"/>
    <mergeCell ref="CV10:CV11"/>
    <mergeCell ref="BG8:BG9"/>
    <mergeCell ref="BH8:BH9"/>
    <mergeCell ref="CB8:CB9"/>
    <mergeCell ref="CC8:CC9"/>
    <mergeCell ref="CD8:CD9"/>
    <mergeCell ref="DG8:DG9"/>
    <mergeCell ref="DW8:DW9"/>
    <mergeCell ref="DX8:DX9"/>
    <mergeCell ref="CR10:CR11"/>
    <mergeCell ref="AL8:AL9"/>
    <mergeCell ref="AM8:AM9"/>
    <mergeCell ref="DN8:DP8"/>
    <mergeCell ref="CQ8:CQ9"/>
    <mergeCell ref="BV8:BV9"/>
    <mergeCell ref="BW8:BW9"/>
    <mergeCell ref="BX8:BX9"/>
    <mergeCell ref="BV10:BV11"/>
    <mergeCell ref="DC10:DC11"/>
    <mergeCell ref="BY8:BY9"/>
    <mergeCell ref="DI10:DI11"/>
    <mergeCell ref="CY8:CY9"/>
    <mergeCell ref="DR8:DR9"/>
    <mergeCell ref="N18:N19"/>
    <mergeCell ref="O18:O19"/>
    <mergeCell ref="CO8:CO9"/>
    <mergeCell ref="CN10:CN11"/>
    <mergeCell ref="CT10:CT11"/>
    <mergeCell ref="CI7:DL7"/>
    <mergeCell ref="CP10:CP11"/>
    <mergeCell ref="DE10:DE11"/>
    <mergeCell ref="CE10:CE11"/>
    <mergeCell ref="CF10:CF11"/>
    <mergeCell ref="CK10:CK11"/>
    <mergeCell ref="CS10:CS11"/>
    <mergeCell ref="DW10:DW11"/>
    <mergeCell ref="DG10:DG11"/>
    <mergeCell ref="DQ8:DQ9"/>
    <mergeCell ref="DT8:DT9"/>
    <mergeCell ref="DD10:DD11"/>
    <mergeCell ref="CJ8:CJ9"/>
    <mergeCell ref="CK8:CK9"/>
    <mergeCell ref="CX10:CX11"/>
    <mergeCell ref="DQ10:DQ11"/>
    <mergeCell ref="DR10:DR11"/>
    <mergeCell ref="DM10:DM11"/>
    <mergeCell ref="DN10:DN11"/>
    <mergeCell ref="CV8:CV9"/>
    <mergeCell ref="BK8:BK9"/>
    <mergeCell ref="BL8:BL9"/>
    <mergeCell ref="BM8:BM9"/>
    <mergeCell ref="CS8:CS9"/>
    <mergeCell ref="BQ8:BQ9"/>
    <mergeCell ref="CY10:CY11"/>
    <mergeCell ref="BU10:BU11"/>
    <mergeCell ref="BZ8:BZ9"/>
    <mergeCell ref="BU8:BU9"/>
    <mergeCell ref="BZ10:BZ11"/>
    <mergeCell ref="CQ10:CQ11"/>
    <mergeCell ref="CA10:CA11"/>
    <mergeCell ref="DE8:DE9"/>
    <mergeCell ref="DF8:DF9"/>
    <mergeCell ref="CN8:CN9"/>
    <mergeCell ref="CU10:CU11"/>
    <mergeCell ref="CI8:CI9"/>
    <mergeCell ref="DK10:DK11"/>
    <mergeCell ref="DS10:DS11"/>
    <mergeCell ref="CA8:CA9"/>
    <mergeCell ref="DL8:DL9"/>
    <mergeCell ref="DJ8:DJ9"/>
    <mergeCell ref="DM8:DM9"/>
    <mergeCell ref="CW10:CW11"/>
    <mergeCell ref="CR8:CR9"/>
    <mergeCell ref="CW8:CW9"/>
    <mergeCell ref="CX8:CX9"/>
    <mergeCell ref="DB8:DB9"/>
    <mergeCell ref="CU8:CU9"/>
    <mergeCell ref="CD10:CD11"/>
    <mergeCell ref="CE8:CE9"/>
    <mergeCell ref="DF10:DF11"/>
    <mergeCell ref="DL10:DL11"/>
    <mergeCell ref="CB10:CB11"/>
    <mergeCell ref="CI10:CI11"/>
    <mergeCell ref="CJ10:CJ11"/>
    <mergeCell ref="DA10:DA11"/>
    <mergeCell ref="DC8:DC9"/>
    <mergeCell ref="DV10:DV11"/>
    <mergeCell ref="CL8:CL9"/>
    <mergeCell ref="CM8:CM9"/>
    <mergeCell ref="CM10:CM11"/>
    <mergeCell ref="DD8:DD9"/>
    <mergeCell ref="DK8:DK9"/>
    <mergeCell ref="DS8:DS9"/>
    <mergeCell ref="BQ10:BQ11"/>
    <mergeCell ref="CZ8:CZ9"/>
    <mergeCell ref="DA8:DA9"/>
    <mergeCell ref="DI8:DI9"/>
    <mergeCell ref="DO28:DO29"/>
    <mergeCell ref="GQ8:GQ9"/>
    <mergeCell ref="GR8:GR9"/>
    <mergeCell ref="FT8:FT9"/>
    <mergeCell ref="FM8:FM9"/>
    <mergeCell ref="DO14:DO15"/>
    <mergeCell ref="DO18:DO19"/>
    <mergeCell ref="ET18:ET19"/>
    <mergeCell ref="GB14:GB15"/>
    <mergeCell ref="DX10:DX11"/>
    <mergeCell ref="ES16:ES17"/>
    <mergeCell ref="GM8:GM9"/>
    <mergeCell ref="ES14:ES15"/>
    <mergeCell ref="GN34:GN35"/>
    <mergeCell ref="EU24:EU25"/>
    <mergeCell ref="GA28:GA29"/>
    <mergeCell ref="ET26:ET27"/>
    <mergeCell ref="GB28:GB29"/>
    <mergeCell ref="EA10:EA11"/>
    <mergeCell ref="DO10:DO11"/>
    <mergeCell ref="DP10:DP11"/>
    <mergeCell ref="EA8:EA9"/>
    <mergeCell ref="DO20:DO21"/>
    <mergeCell ref="DO16:DO17"/>
    <mergeCell ref="GH8:GH9"/>
    <mergeCell ref="FG8:FG9"/>
    <mergeCell ref="GC10:GC11"/>
    <mergeCell ref="GA34:GA35"/>
    <mergeCell ref="GA10:GA11"/>
    <mergeCell ref="EZ10:EZ11"/>
    <mergeCell ref="GG10:GG11"/>
    <mergeCell ref="GF34:GF35"/>
    <mergeCell ref="FM34:FM35"/>
    <mergeCell ref="DU10:DU11"/>
    <mergeCell ref="DP20:DP21"/>
    <mergeCell ref="GO34:GO35"/>
    <mergeCell ref="GA22:GA23"/>
    <mergeCell ref="ET22:ET23"/>
    <mergeCell ref="EU22:EU23"/>
    <mergeCell ref="ET16:ET17"/>
    <mergeCell ref="GB18:GB19"/>
    <mergeCell ref="EO10:EO11"/>
    <mergeCell ref="EX10:EX11"/>
    <mergeCell ref="FB10:FB11"/>
    <mergeCell ref="FF34:FF35"/>
    <mergeCell ref="FU34:FU35"/>
    <mergeCell ref="EM10:EM11"/>
    <mergeCell ref="FY8:FY9"/>
    <mergeCell ref="EM8:EM9"/>
    <mergeCell ref="EV8:EV9"/>
    <mergeCell ref="EQ8:EQ9"/>
    <mergeCell ref="ER8:ER9"/>
    <mergeCell ref="GN8:GN9"/>
    <mergeCell ref="EW34:EW35"/>
    <mergeCell ref="FH34:FH35"/>
    <mergeCell ref="GB34:GB35"/>
    <mergeCell ref="GJ10:GJ11"/>
    <mergeCell ref="GK10:GK11"/>
    <mergeCell ref="GY10:GY11"/>
    <mergeCell ref="EY10:EY11"/>
    <mergeCell ref="EJ10:EJ11"/>
    <mergeCell ref="GA8:GC8"/>
    <mergeCell ref="HC8:HC9"/>
    <mergeCell ref="GE8:GE9"/>
    <mergeCell ref="GF8:GF9"/>
    <mergeCell ref="EE10:EE11"/>
    <mergeCell ref="EF10:EF11"/>
    <mergeCell ref="HA10:HA11"/>
    <mergeCell ref="HB10:HB11"/>
    <mergeCell ref="GL8:GL9"/>
    <mergeCell ref="FX8:FX9"/>
    <mergeCell ref="GO8:GO9"/>
    <mergeCell ref="GZ8:GZ9"/>
    <mergeCell ref="EF8:EF9"/>
    <mergeCell ref="EG8:EG9"/>
    <mergeCell ref="FZ8:FZ9"/>
    <mergeCell ref="FA8:FA9"/>
    <mergeCell ref="FB8:FB9"/>
    <mergeCell ref="FH8:FH9"/>
    <mergeCell ref="FI8:FI9"/>
    <mergeCell ref="ED10:ED11"/>
    <mergeCell ref="FO10:FO11"/>
    <mergeCell ref="FV10:FV11"/>
    <mergeCell ref="FE10:FE11"/>
    <mergeCell ref="FG10:FG11"/>
    <mergeCell ref="FZ10:FZ11"/>
    <mergeCell ref="FW10:FW11"/>
    <mergeCell ref="FY10:FY11"/>
    <mergeCell ref="GS10:GS11"/>
    <mergeCell ref="GJ8:GJ9"/>
    <mergeCell ref="ED8:ED9"/>
    <mergeCell ref="EL8:EL9"/>
    <mergeCell ref="GP8:GP9"/>
    <mergeCell ref="GK8:GK9"/>
    <mergeCell ref="GM10:GM11"/>
    <mergeCell ref="FQ8:FQ9"/>
    <mergeCell ref="FR8:FR9"/>
    <mergeCell ref="FS8:FS9"/>
    <mergeCell ref="GI10:GI11"/>
    <mergeCell ref="FF8:FF9"/>
    <mergeCell ref="FP8:FP9"/>
    <mergeCell ref="EW10:EW11"/>
    <mergeCell ref="FJ8:FJ9"/>
    <mergeCell ref="FK8:FK9"/>
    <mergeCell ref="EW8:EW9"/>
    <mergeCell ref="FL8:FL9"/>
    <mergeCell ref="GW8:GW9"/>
    <mergeCell ref="GX8:GX9"/>
    <mergeCell ref="GE10:GE11"/>
    <mergeCell ref="FE8:FE9"/>
    <mergeCell ref="FN8:FN9"/>
    <mergeCell ref="FR10:FR11"/>
    <mergeCell ref="FT10:FT11"/>
    <mergeCell ref="GH10:GH11"/>
    <mergeCell ref="GU10:GU11"/>
    <mergeCell ref="GS8:GS9"/>
    <mergeCell ref="GT8:GT9"/>
    <mergeCell ref="FI10:FI11"/>
    <mergeCell ref="DP18:DP19"/>
    <mergeCell ref="HH7:IO7"/>
    <mergeCell ref="EV7:FY7"/>
    <mergeCell ref="GD7:HG7"/>
    <mergeCell ref="HM10:HM11"/>
    <mergeCell ref="HN10:HN11"/>
    <mergeCell ref="HO10:HO11"/>
    <mergeCell ref="HP10:HP11"/>
    <mergeCell ref="HE8:HE9"/>
    <mergeCell ref="EX8:EX9"/>
    <mergeCell ref="EU18:EU19"/>
    <mergeCell ref="FO8:FO9"/>
    <mergeCell ref="GD8:GD9"/>
    <mergeCell ref="GG8:GG9"/>
    <mergeCell ref="FV8:FV9"/>
    <mergeCell ref="DV8:DV9"/>
    <mergeCell ref="HD8:HD9"/>
    <mergeCell ref="EC8:EC9"/>
    <mergeCell ref="FD10:FD11"/>
    <mergeCell ref="FW8:FW9"/>
    <mergeCell ref="IA8:IA9"/>
    <mergeCell ref="IB8:IB9"/>
    <mergeCell ref="ID8:ID9"/>
    <mergeCell ref="IE8:IE9"/>
    <mergeCell ref="HB8:HB9"/>
    <mergeCell ref="EG10:EG11"/>
    <mergeCell ref="EH10:EH11"/>
    <mergeCell ref="EK10:EK11"/>
    <mergeCell ref="HG8:HG9"/>
    <mergeCell ref="IC8:IC9"/>
    <mergeCell ref="HX8:HX9"/>
    <mergeCell ref="GD10:GD11"/>
    <mergeCell ref="GL10:GL11"/>
    <mergeCell ref="FJ10:FJ11"/>
    <mergeCell ref="FQ10:FQ11"/>
    <mergeCell ref="HD10:HD11"/>
    <mergeCell ref="DY10:DY11"/>
    <mergeCell ref="DY8:DY9"/>
    <mergeCell ref="DZ8:DZ9"/>
    <mergeCell ref="EE8:EE9"/>
    <mergeCell ref="GW10:GW11"/>
    <mergeCell ref="ET14:ET15"/>
    <mergeCell ref="EU14:EU15"/>
    <mergeCell ref="FU10:FU11"/>
    <mergeCell ref="FK10:FK11"/>
    <mergeCell ref="ET12:ET13"/>
    <mergeCell ref="EU12:EU13"/>
    <mergeCell ref="GA14:GA15"/>
    <mergeCell ref="GC14:GC15"/>
    <mergeCell ref="GQ10:GQ11"/>
    <mergeCell ref="GO10:GO11"/>
    <mergeCell ref="GP10:GP11"/>
    <mergeCell ref="GR10:GR11"/>
    <mergeCell ref="GN10:GN11"/>
    <mergeCell ref="EU10:EU11"/>
    <mergeCell ref="GF10:GF11"/>
    <mergeCell ref="EC10:EC11"/>
    <mergeCell ref="HH8:HJ8"/>
    <mergeCell ref="HL10:HL11"/>
    <mergeCell ref="HQ8:HQ9"/>
    <mergeCell ref="HJ12:HJ13"/>
    <mergeCell ref="HJ16:HJ17"/>
    <mergeCell ref="HJ18:HJ19"/>
    <mergeCell ref="GC28:GC29"/>
    <mergeCell ref="DN24:DN25"/>
    <mergeCell ref="EV34:EV35"/>
    <mergeCell ref="GC18:GC19"/>
    <mergeCell ref="FU8:FU9"/>
    <mergeCell ref="ES26:ES27"/>
    <mergeCell ref="ES28:ES29"/>
    <mergeCell ref="EU30:EU31"/>
    <mergeCell ref="EU32:EU33"/>
    <mergeCell ref="ES34:ES35"/>
    <mergeCell ref="DO26:DO27"/>
    <mergeCell ref="GA20:GA21"/>
    <mergeCell ref="FB34:FB35"/>
    <mergeCell ref="EZ34:EZ35"/>
    <mergeCell ref="FV34:FV35"/>
    <mergeCell ref="ET24:ET25"/>
    <mergeCell ref="GB24:GB25"/>
    <mergeCell ref="GC26:GC27"/>
    <mergeCell ref="GC20:GC21"/>
    <mergeCell ref="FL34:FL35"/>
    <mergeCell ref="FN34:FN35"/>
    <mergeCell ref="FX10:FX11"/>
    <mergeCell ref="GJ34:GJ35"/>
    <mergeCell ref="GD34:GD35"/>
    <mergeCell ref="DS34:DS35"/>
    <mergeCell ref="FL10:FL11"/>
    <mergeCell ref="DP22:DP23"/>
    <mergeCell ref="ET30:ET31"/>
    <mergeCell ref="GK34:GK35"/>
    <mergeCell ref="FY34:FY35"/>
    <mergeCell ref="FQ34:FQ35"/>
    <mergeCell ref="FI34:FI35"/>
    <mergeCell ref="GC24:GC25"/>
    <mergeCell ref="ES30:ES31"/>
    <mergeCell ref="GC22:GC23"/>
    <mergeCell ref="GI34:GI35"/>
    <mergeCell ref="GE34:GE35"/>
    <mergeCell ref="EO8:EO9"/>
    <mergeCell ref="EP8:EP9"/>
    <mergeCell ref="EK8:EK9"/>
    <mergeCell ref="EJ8:EJ9"/>
    <mergeCell ref="EZ8:EZ9"/>
    <mergeCell ref="EH8:EH9"/>
    <mergeCell ref="EI8:EI9"/>
    <mergeCell ref="FC8:FC9"/>
    <mergeCell ref="EI10:EI11"/>
    <mergeCell ref="ES10:ES11"/>
    <mergeCell ref="ET10:ET11"/>
    <mergeCell ref="ET34:ET35"/>
    <mergeCell ref="DO24:DO25"/>
    <mergeCell ref="DO30:DO31"/>
    <mergeCell ref="DP26:DP27"/>
    <mergeCell ref="DZ34:DZ35"/>
    <mergeCell ref="GG34:GG35"/>
    <mergeCell ref="EV10:EV11"/>
    <mergeCell ref="FD8:FD9"/>
    <mergeCell ref="EY8:EY9"/>
    <mergeCell ref="ES8:EU8"/>
    <mergeCell ref="EN8:EN9"/>
    <mergeCell ref="EB10:EB11"/>
    <mergeCell ref="EB8:EB9"/>
    <mergeCell ref="DP32:DP33"/>
    <mergeCell ref="DO22:DO23"/>
    <mergeCell ref="EL34:EL35"/>
    <mergeCell ref="DN12:DN13"/>
    <mergeCell ref="FB56:FB57"/>
    <mergeCell ref="GA26:GA27"/>
    <mergeCell ref="EX56:EX57"/>
    <mergeCell ref="EM58:EM59"/>
    <mergeCell ref="EK56:EK57"/>
    <mergeCell ref="EX58:EX59"/>
    <mergeCell ref="FS34:FS35"/>
    <mergeCell ref="FQ58:FQ59"/>
    <mergeCell ref="FS56:FS57"/>
    <mergeCell ref="ER34:ER35"/>
    <mergeCell ref="ET42:ET43"/>
    <mergeCell ref="EU50:EU51"/>
    <mergeCell ref="EN56:EN57"/>
    <mergeCell ref="DX56:DX57"/>
    <mergeCell ref="EC56:EC57"/>
    <mergeCell ref="EG34:EG35"/>
    <mergeCell ref="DT34:DT35"/>
    <mergeCell ref="DR56:DR57"/>
    <mergeCell ref="EM34:EM35"/>
    <mergeCell ref="EI34:EI35"/>
    <mergeCell ref="EN34:EN35"/>
    <mergeCell ref="EQ56:EQ57"/>
    <mergeCell ref="DN46:DN47"/>
    <mergeCell ref="DO54:DO55"/>
    <mergeCell ref="DP54:DP55"/>
    <mergeCell ref="DP38:DP39"/>
    <mergeCell ref="DN44:DN45"/>
    <mergeCell ref="CZ56:CZ57"/>
    <mergeCell ref="CX58:CX59"/>
    <mergeCell ref="CS34:CS35"/>
    <mergeCell ref="DJ34:DJ35"/>
    <mergeCell ref="DM58:DM59"/>
    <mergeCell ref="DN42:DN43"/>
    <mergeCell ref="DN50:DN51"/>
    <mergeCell ref="DN52:DN53"/>
    <mergeCell ref="DD34:DD35"/>
    <mergeCell ref="EA56:EA57"/>
    <mergeCell ref="EB58:EB59"/>
    <mergeCell ref="CS56:CS57"/>
    <mergeCell ref="CV56:CV57"/>
    <mergeCell ref="ES58:ES59"/>
    <mergeCell ref="CT58:CT59"/>
    <mergeCell ref="FW34:FW35"/>
    <mergeCell ref="FX34:FX35"/>
    <mergeCell ref="DP28:DP29"/>
    <mergeCell ref="EU28:EU29"/>
    <mergeCell ref="ES20:ES21"/>
    <mergeCell ref="GC12:GC13"/>
    <mergeCell ref="GA24:GA25"/>
    <mergeCell ref="GB12:GB13"/>
    <mergeCell ref="GB30:GB31"/>
    <mergeCell ref="EQ34:EQ35"/>
    <mergeCell ref="FN10:FN11"/>
    <mergeCell ref="DR34:DR35"/>
    <mergeCell ref="FA10:FA11"/>
    <mergeCell ref="ET28:ET29"/>
    <mergeCell ref="FH10:FH11"/>
    <mergeCell ref="GC16:GC17"/>
    <mergeCell ref="FM10:FM11"/>
    <mergeCell ref="EP34:EP35"/>
    <mergeCell ref="GA38:GA39"/>
    <mergeCell ref="GB36:GB37"/>
    <mergeCell ref="GC36:GC37"/>
    <mergeCell ref="DU34:DU35"/>
    <mergeCell ref="DP34:DP35"/>
    <mergeCell ref="DW34:DW35"/>
    <mergeCell ref="DN28:DN29"/>
    <mergeCell ref="DP30:DP31"/>
    <mergeCell ref="ES24:ES25"/>
    <mergeCell ref="EU20:EU21"/>
    <mergeCell ref="EP10:EP11"/>
    <mergeCell ref="FF10:FF11"/>
    <mergeCell ref="GB10:GB11"/>
    <mergeCell ref="GA12:GA13"/>
    <mergeCell ref="GA30:GA31"/>
    <mergeCell ref="DT10:DT11"/>
    <mergeCell ref="DZ10:DZ11"/>
    <mergeCell ref="DP24:DP25"/>
    <mergeCell ref="ES12:ES13"/>
    <mergeCell ref="GB20:GB21"/>
    <mergeCell ref="EU16:EU17"/>
    <mergeCell ref="GB16:GB17"/>
    <mergeCell ref="EQ10:EQ11"/>
    <mergeCell ref="ER10:ER11"/>
    <mergeCell ref="GA16:GA17"/>
    <mergeCell ref="ES22:ES23"/>
    <mergeCell ref="DP16:DP17"/>
    <mergeCell ref="DN30:DN31"/>
    <mergeCell ref="ET20:ET21"/>
    <mergeCell ref="ES18:ES19"/>
    <mergeCell ref="DN32:DN33"/>
    <mergeCell ref="FS10:FS11"/>
    <mergeCell ref="FC10:FC11"/>
    <mergeCell ref="EN10:EN11"/>
    <mergeCell ref="FP10:FP11"/>
    <mergeCell ref="DO32:DO33"/>
    <mergeCell ref="DO12:DO13"/>
    <mergeCell ref="EL10:EL11"/>
    <mergeCell ref="EU26:EU27"/>
    <mergeCell ref="GA32:GA33"/>
    <mergeCell ref="GB32:GB33"/>
    <mergeCell ref="ET32:ET33"/>
    <mergeCell ref="GB26:GB27"/>
    <mergeCell ref="DN26:DN27"/>
    <mergeCell ref="GA18:GA19"/>
    <mergeCell ref="DN14:DN15"/>
    <mergeCell ref="ES32:ES33"/>
    <mergeCell ref="EU38:EU39"/>
    <mergeCell ref="EU36:EU37"/>
    <mergeCell ref="GC32:GC33"/>
    <mergeCell ref="DN20:DN21"/>
    <mergeCell ref="CK34:CK35"/>
    <mergeCell ref="DC34:DC35"/>
    <mergeCell ref="CK56:CK57"/>
    <mergeCell ref="DM56:DM57"/>
    <mergeCell ref="CU56:CU57"/>
    <mergeCell ref="DG56:DG57"/>
    <mergeCell ref="DH56:DH57"/>
    <mergeCell ref="DB56:DB57"/>
    <mergeCell ref="DX34:DX35"/>
    <mergeCell ref="DY34:DY35"/>
    <mergeCell ref="DB58:DB59"/>
    <mergeCell ref="DN36:DN37"/>
    <mergeCell ref="DO48:DO49"/>
    <mergeCell ref="DN34:DN35"/>
    <mergeCell ref="DO56:DO57"/>
    <mergeCell ref="ES40:ES41"/>
    <mergeCell ref="ES36:ES37"/>
    <mergeCell ref="EC34:EC35"/>
    <mergeCell ref="EU48:EU49"/>
    <mergeCell ref="ET36:ET37"/>
    <mergeCell ref="FP34:FP35"/>
    <mergeCell ref="FK34:FK35"/>
    <mergeCell ref="EX34:EX35"/>
    <mergeCell ref="FD34:FD35"/>
    <mergeCell ref="FO34:FO35"/>
    <mergeCell ref="FI58:FI59"/>
    <mergeCell ref="DQ34:DQ35"/>
    <mergeCell ref="EU46:EU47"/>
    <mergeCell ref="EU40:EU41"/>
    <mergeCell ref="EN58:EN59"/>
    <mergeCell ref="EW56:EW57"/>
    <mergeCell ref="EW58:EW59"/>
    <mergeCell ref="FC56:FC57"/>
    <mergeCell ref="EP58:EP59"/>
    <mergeCell ref="ED56:ED57"/>
    <mergeCell ref="DR58:DR59"/>
    <mergeCell ref="EF58:EF59"/>
    <mergeCell ref="DP42:DP43"/>
    <mergeCell ref="DO40:DO41"/>
    <mergeCell ref="ES50:ES51"/>
    <mergeCell ref="EY56:EY57"/>
    <mergeCell ref="ES42:ES43"/>
    <mergeCell ref="EV56:EV57"/>
    <mergeCell ref="ET40:ET41"/>
    <mergeCell ref="DO36:DO37"/>
    <mergeCell ref="ES56:ES57"/>
    <mergeCell ref="DP52:DP53"/>
    <mergeCell ref="EF56:EF57"/>
    <mergeCell ref="ED34:ED35"/>
    <mergeCell ref="EE34:EE35"/>
    <mergeCell ref="EF34:EF35"/>
    <mergeCell ref="EE58:EE59"/>
    <mergeCell ref="DY56:DY57"/>
    <mergeCell ref="DZ58:DZ59"/>
    <mergeCell ref="EB34:EB35"/>
    <mergeCell ref="EJ34:EJ35"/>
    <mergeCell ref="EK34:EK35"/>
    <mergeCell ref="EU34:EU35"/>
    <mergeCell ref="ET50:ET51"/>
    <mergeCell ref="EU42:EU43"/>
    <mergeCell ref="EG58:EG59"/>
    <mergeCell ref="EM56:EM57"/>
    <mergeCell ref="DT56:DT57"/>
    <mergeCell ref="DW56:DW57"/>
    <mergeCell ref="DP44:DP45"/>
    <mergeCell ref="DO44:DO45"/>
    <mergeCell ref="DA58:DA59"/>
    <mergeCell ref="CZ58:CZ59"/>
    <mergeCell ref="DN56:DN57"/>
    <mergeCell ref="CT34:CT35"/>
    <mergeCell ref="DQ56:DQ57"/>
    <mergeCell ref="DV34:DV35"/>
    <mergeCell ref="DO50:DO51"/>
    <mergeCell ref="DO52:DO53"/>
    <mergeCell ref="DY58:DY59"/>
    <mergeCell ref="EA58:EA59"/>
    <mergeCell ref="CZ34:CZ35"/>
    <mergeCell ref="DA34:DA35"/>
    <mergeCell ref="DO42:DO43"/>
    <mergeCell ref="CV34:CV35"/>
    <mergeCell ref="CW56:CW57"/>
    <mergeCell ref="CM34:CM35"/>
    <mergeCell ref="CN34:CN35"/>
    <mergeCell ref="CO34:CO35"/>
    <mergeCell ref="DH34:DH35"/>
    <mergeCell ref="DI34:DI35"/>
    <mergeCell ref="CU58:CU59"/>
    <mergeCell ref="CV58:CV59"/>
    <mergeCell ref="CM58:CM59"/>
    <mergeCell ref="DE58:DE59"/>
    <mergeCell ref="DQ58:DQ59"/>
    <mergeCell ref="CP58:CP59"/>
    <mergeCell ref="CQ58:CQ59"/>
    <mergeCell ref="DN48:DN49"/>
    <mergeCell ref="CP56:CP57"/>
    <mergeCell ref="DJ56:DJ57"/>
    <mergeCell ref="DP40:DP41"/>
    <mergeCell ref="CN56:CN57"/>
    <mergeCell ref="DK56:DK57"/>
    <mergeCell ref="DL56:DL57"/>
    <mergeCell ref="DB34:DB35"/>
    <mergeCell ref="DN40:DN41"/>
    <mergeCell ref="DC58:DC59"/>
    <mergeCell ref="CW58:CW59"/>
    <mergeCell ref="DO58:DO59"/>
    <mergeCell ref="CT56:CT57"/>
    <mergeCell ref="CY58:CY59"/>
    <mergeCell ref="CS58:CS59"/>
    <mergeCell ref="DA56:DA57"/>
    <mergeCell ref="DD58:DD59"/>
    <mergeCell ref="DH58:DH59"/>
    <mergeCell ref="CI58:CI59"/>
    <mergeCell ref="CL58:CL59"/>
    <mergeCell ref="DJ58:DJ59"/>
    <mergeCell ref="DK58:DK59"/>
    <mergeCell ref="DF58:DF59"/>
    <mergeCell ref="DI58:DI59"/>
    <mergeCell ref="CH58:CH59"/>
    <mergeCell ref="EA34:EA35"/>
    <mergeCell ref="DZ60:DZ61"/>
    <mergeCell ref="DZ56:DZ57"/>
    <mergeCell ref="DB60:DB61"/>
    <mergeCell ref="DA60:DA61"/>
    <mergeCell ref="CU60:CU61"/>
    <mergeCell ref="DE60:DE61"/>
    <mergeCell ref="DN60:DN61"/>
    <mergeCell ref="DO60:DO61"/>
    <mergeCell ref="DP56:DP57"/>
    <mergeCell ref="DE34:DE35"/>
    <mergeCell ref="DO34:DO35"/>
    <mergeCell ref="CY56:CY57"/>
    <mergeCell ref="DP46:DP47"/>
    <mergeCell ref="DI56:DI57"/>
    <mergeCell ref="DP48:DP49"/>
    <mergeCell ref="DP50:DP51"/>
    <mergeCell ref="DO38:DO39"/>
    <mergeCell ref="DP60:DP61"/>
    <mergeCell ref="DO46:DO47"/>
    <mergeCell ref="DN54:DN55"/>
    <mergeCell ref="DC56:DC57"/>
    <mergeCell ref="DD56:DD57"/>
    <mergeCell ref="DF56:DF57"/>
    <mergeCell ref="CI34:CI35"/>
    <mergeCell ref="DK34:DK35"/>
    <mergeCell ref="DL34:DL35"/>
    <mergeCell ref="CJ34:CJ35"/>
    <mergeCell ref="DP36:DP37"/>
    <mergeCell ref="CK58:CK59"/>
    <mergeCell ref="CN58:CN59"/>
    <mergeCell ref="CQ56:CQ57"/>
    <mergeCell ref="CR56:CR57"/>
    <mergeCell ref="CR58:CR59"/>
    <mergeCell ref="DV56:DV57"/>
    <mergeCell ref="DU56:DU57"/>
    <mergeCell ref="CI60:CI61"/>
    <mergeCell ref="DM60:DM61"/>
    <mergeCell ref="DY60:DY61"/>
    <mergeCell ref="EA60:EA61"/>
    <mergeCell ref="CP34:CP35"/>
    <mergeCell ref="CQ34:CQ35"/>
    <mergeCell ref="DN38:DN39"/>
    <mergeCell ref="CR34:CR35"/>
    <mergeCell ref="CY34:CY35"/>
    <mergeCell ref="DU58:DU59"/>
    <mergeCell ref="DV58:DV59"/>
    <mergeCell ref="CO58:CO59"/>
    <mergeCell ref="CJ58:CJ59"/>
    <mergeCell ref="CW34:CW35"/>
    <mergeCell ref="CX34:CX35"/>
    <mergeCell ref="DM34:DM35"/>
    <mergeCell ref="DF34:DF35"/>
    <mergeCell ref="DG34:DG35"/>
    <mergeCell ref="CL34:CL35"/>
    <mergeCell ref="CX56:CX57"/>
    <mergeCell ref="DX58:DX59"/>
    <mergeCell ref="CH76:CH77"/>
    <mergeCell ref="CN70:CN71"/>
    <mergeCell ref="CO70:CO71"/>
    <mergeCell ref="DP68:DP69"/>
    <mergeCell ref="DC60:DC61"/>
    <mergeCell ref="DK70:DK71"/>
    <mergeCell ref="CY70:CY71"/>
    <mergeCell ref="CW60:CW61"/>
    <mergeCell ref="CX60:CX61"/>
    <mergeCell ref="DN76:DN77"/>
    <mergeCell ref="DO76:DO77"/>
    <mergeCell ref="CT80:CT81"/>
    <mergeCell ref="CP70:CP71"/>
    <mergeCell ref="DD70:DD71"/>
    <mergeCell ref="CT70:CT71"/>
    <mergeCell ref="CO80:CO81"/>
    <mergeCell ref="CM70:CM71"/>
    <mergeCell ref="CK60:CK61"/>
    <mergeCell ref="DI60:DI61"/>
    <mergeCell ref="CH60:CH61"/>
    <mergeCell ref="CG72:CG73"/>
    <mergeCell ref="CV60:CV61"/>
    <mergeCell ref="CU70:CU71"/>
    <mergeCell ref="CS70:CS71"/>
    <mergeCell ref="CX70:CX71"/>
    <mergeCell ref="CN80:CN81"/>
    <mergeCell ref="CR80:CR81"/>
    <mergeCell ref="DO66:DO67"/>
    <mergeCell ref="CW80:CW81"/>
    <mergeCell ref="CJ60:CJ61"/>
    <mergeCell ref="CL60:CL61"/>
    <mergeCell ref="CG68:CG69"/>
    <mergeCell ref="CP60:CP61"/>
    <mergeCell ref="DK60:DK61"/>
    <mergeCell ref="DL60:DL61"/>
    <mergeCell ref="DD60:DD61"/>
    <mergeCell ref="CO60:CO61"/>
    <mergeCell ref="DJ80:DJ81"/>
    <mergeCell ref="DK80:DK81"/>
    <mergeCell ref="DL80:DL81"/>
    <mergeCell ref="DF80:DF81"/>
    <mergeCell ref="CU80:CU81"/>
    <mergeCell ref="CZ60:CZ61"/>
    <mergeCell ref="DO70:DO71"/>
    <mergeCell ref="CZ70:CZ71"/>
    <mergeCell ref="DG80:DG81"/>
    <mergeCell ref="CL80:CL81"/>
    <mergeCell ref="CH78:CH79"/>
    <mergeCell ref="CW70:CW71"/>
    <mergeCell ref="CM80:CM81"/>
    <mergeCell ref="DN80:DN81"/>
    <mergeCell ref="DO80:DO81"/>
    <mergeCell ref="DN72:DN73"/>
    <mergeCell ref="DO72:DO73"/>
    <mergeCell ref="DC70:DC71"/>
    <mergeCell ref="CN60:CN61"/>
    <mergeCell ref="CM60:CM61"/>
    <mergeCell ref="CY80:CY81"/>
    <mergeCell ref="DN78:DN79"/>
    <mergeCell ref="DN66:DN67"/>
    <mergeCell ref="DN64:DN65"/>
    <mergeCell ref="DC80:DC81"/>
    <mergeCell ref="DM80:DM81"/>
    <mergeCell ref="DG60:DG61"/>
    <mergeCell ref="DK140:DK141"/>
    <mergeCell ref="DR120:DR121"/>
    <mergeCell ref="DP148:DP149"/>
    <mergeCell ref="DP140:DP141"/>
    <mergeCell ref="DO132:DO133"/>
    <mergeCell ref="DN108:DN109"/>
    <mergeCell ref="DN104:DN105"/>
    <mergeCell ref="DY120:DY121"/>
    <mergeCell ref="EF120:EF121"/>
    <mergeCell ref="DT120:DT121"/>
    <mergeCell ref="DP146:DP147"/>
    <mergeCell ref="DW120:DW121"/>
    <mergeCell ref="EB120:EB121"/>
    <mergeCell ref="DQ120:DQ121"/>
    <mergeCell ref="DS120:DS121"/>
    <mergeCell ref="DL160:DL161"/>
    <mergeCell ref="DN136:DN137"/>
    <mergeCell ref="DO138:DO139"/>
    <mergeCell ref="DQ130:DQ131"/>
    <mergeCell ref="DO128:DO129"/>
    <mergeCell ref="DO126:DO127"/>
    <mergeCell ref="EH120:EH121"/>
    <mergeCell ref="DZ140:DZ141"/>
    <mergeCell ref="EF150:EF151"/>
    <mergeCell ref="DO144:DO145"/>
    <mergeCell ref="DP130:DP131"/>
    <mergeCell ref="EG130:EG131"/>
    <mergeCell ref="EB130:EB131"/>
    <mergeCell ref="DM160:DM161"/>
    <mergeCell ref="EG110:EG111"/>
    <mergeCell ref="EG150:EG151"/>
    <mergeCell ref="DJ140:DJ141"/>
    <mergeCell ref="DP128:DP129"/>
    <mergeCell ref="DO124:DO125"/>
    <mergeCell ref="DP116:DP117"/>
    <mergeCell ref="DZ110:DZ111"/>
    <mergeCell ref="DR130:DR131"/>
    <mergeCell ref="EF160:EF161"/>
    <mergeCell ref="DJ160:DJ161"/>
    <mergeCell ref="DJ150:DJ151"/>
    <mergeCell ref="DO156:DO157"/>
    <mergeCell ref="DN156:DN157"/>
    <mergeCell ref="DN150:DN151"/>
    <mergeCell ref="DP134:DP135"/>
    <mergeCell ref="DN134:DN135"/>
    <mergeCell ref="DZ150:DZ151"/>
    <mergeCell ref="EC150:EC151"/>
    <mergeCell ref="DJ110:DJ111"/>
    <mergeCell ref="DV120:DV121"/>
    <mergeCell ref="DO108:DO109"/>
    <mergeCell ref="DM120:DM121"/>
    <mergeCell ref="DM122:DM123"/>
    <mergeCell ref="DZ130:DZ131"/>
    <mergeCell ref="DW160:DW161"/>
    <mergeCell ref="ED160:ED161"/>
    <mergeCell ref="DN110:DN111"/>
    <mergeCell ref="DK110:DK111"/>
    <mergeCell ref="CU160:CU161"/>
    <mergeCell ref="CT140:CT141"/>
    <mergeCell ref="DN142:DN143"/>
    <mergeCell ref="CG164:CG165"/>
    <mergeCell ref="DK160:DK161"/>
    <mergeCell ref="DK130:DK131"/>
    <mergeCell ref="DF140:DF141"/>
    <mergeCell ref="CG60:CG61"/>
    <mergeCell ref="DP102:DP103"/>
    <mergeCell ref="DP124:DP125"/>
    <mergeCell ref="CG74:CG75"/>
    <mergeCell ref="CG82:CG83"/>
    <mergeCell ref="CQ160:CQ161"/>
    <mergeCell ref="CZ150:CZ151"/>
    <mergeCell ref="CV160:CV161"/>
    <mergeCell ref="CW140:CW141"/>
    <mergeCell ref="DM70:DM71"/>
    <mergeCell ref="DN70:DN71"/>
    <mergeCell ref="DR60:DR61"/>
    <mergeCell ref="DD140:DD141"/>
    <mergeCell ref="DQ60:DQ61"/>
    <mergeCell ref="CQ60:CQ61"/>
    <mergeCell ref="CR60:CR61"/>
    <mergeCell ref="DP78:DP79"/>
    <mergeCell ref="DD80:DD81"/>
    <mergeCell ref="DG70:DG71"/>
    <mergeCell ref="CV70:CV71"/>
    <mergeCell ref="CH62:CH63"/>
    <mergeCell ref="CH68:CH69"/>
    <mergeCell ref="DH70:DH71"/>
    <mergeCell ref="CG102:CG103"/>
    <mergeCell ref="CG116:CG117"/>
    <mergeCell ref="DE150:DE151"/>
    <mergeCell ref="CG70:CG71"/>
    <mergeCell ref="DH60:DH61"/>
    <mergeCell ref="DJ60:DJ61"/>
    <mergeCell ref="DA70:DA71"/>
    <mergeCell ref="CS80:CS81"/>
    <mergeCell ref="CX90:CX91"/>
    <mergeCell ref="DP126:DP127"/>
    <mergeCell ref="CG118:CG119"/>
    <mergeCell ref="CG144:CG145"/>
    <mergeCell ref="DG160:DG161"/>
    <mergeCell ref="DN138:DN139"/>
    <mergeCell ref="DL140:DL141"/>
    <mergeCell ref="CG84:CG85"/>
    <mergeCell ref="DO148:DO149"/>
    <mergeCell ref="DM140:DM141"/>
    <mergeCell ref="DI80:DI81"/>
    <mergeCell ref="DB80:DB81"/>
    <mergeCell ref="DO78:DO79"/>
    <mergeCell ref="DO130:DO131"/>
    <mergeCell ref="DQ140:DQ141"/>
    <mergeCell ref="CH74:CH75"/>
    <mergeCell ref="DM90:DM91"/>
    <mergeCell ref="DP154:DP155"/>
    <mergeCell ref="DP142:DP143"/>
    <mergeCell ref="DN148:DN149"/>
    <mergeCell ref="DO142:DO143"/>
    <mergeCell ref="DO146:DO147"/>
    <mergeCell ref="DP152:DP153"/>
    <mergeCell ref="DO150:DO151"/>
    <mergeCell ref="DI150:DI151"/>
    <mergeCell ref="DO122:DO123"/>
    <mergeCell ref="EO120:EO121"/>
    <mergeCell ref="DR160:DR161"/>
    <mergeCell ref="DX130:DX131"/>
    <mergeCell ref="EE130:EE131"/>
    <mergeCell ref="EC130:EC131"/>
    <mergeCell ref="DQ170:DQ171"/>
    <mergeCell ref="ED140:ED141"/>
    <mergeCell ref="EA130:EA131"/>
    <mergeCell ref="EC120:EC121"/>
    <mergeCell ref="DQ150:DQ151"/>
    <mergeCell ref="EN120:EN121"/>
    <mergeCell ref="DQ160:DQ161"/>
    <mergeCell ref="DP164:DP165"/>
    <mergeCell ref="EF130:EF131"/>
    <mergeCell ref="EI130:EI131"/>
    <mergeCell ref="DP132:DP133"/>
    <mergeCell ref="DO136:DO137"/>
    <mergeCell ref="DO152:DO153"/>
    <mergeCell ref="EM150:EM151"/>
    <mergeCell ref="EM130:EM131"/>
    <mergeCell ref="DP170:DP171"/>
    <mergeCell ref="ED120:ED121"/>
    <mergeCell ref="DP144:DP145"/>
    <mergeCell ref="DP138:DP139"/>
    <mergeCell ref="EN130:EN131"/>
    <mergeCell ref="EH140:EH141"/>
    <mergeCell ref="EG140:EG141"/>
    <mergeCell ref="EA120:EA121"/>
    <mergeCell ref="EC160:EC161"/>
    <mergeCell ref="DY130:DY131"/>
    <mergeCell ref="DO170:DO171"/>
    <mergeCell ref="DO162:DO163"/>
    <mergeCell ref="DX140:DX141"/>
    <mergeCell ref="EO150:EO151"/>
    <mergeCell ref="EU144:EU145"/>
    <mergeCell ref="ET146:ET147"/>
    <mergeCell ref="ET174:ET175"/>
    <mergeCell ref="EL150:EL151"/>
    <mergeCell ref="EE160:EE161"/>
    <mergeCell ref="ER150:ER151"/>
    <mergeCell ref="ET158:ET159"/>
    <mergeCell ref="EJ150:EJ151"/>
    <mergeCell ref="ET166:ET167"/>
    <mergeCell ref="ER170:ER171"/>
    <mergeCell ref="EH160:EH161"/>
    <mergeCell ref="DZ160:DZ161"/>
    <mergeCell ref="ER130:ER131"/>
    <mergeCell ref="ET122:ET123"/>
    <mergeCell ref="DS160:DS161"/>
    <mergeCell ref="ET150:ET151"/>
    <mergeCell ref="EB150:EB151"/>
    <mergeCell ref="DV170:DV171"/>
    <mergeCell ref="EK150:EK151"/>
    <mergeCell ref="ES146:ES147"/>
    <mergeCell ref="ES154:ES155"/>
    <mergeCell ref="EI140:EI141"/>
    <mergeCell ref="ES164:ES165"/>
    <mergeCell ref="EM140:EM141"/>
    <mergeCell ref="DU130:DU131"/>
    <mergeCell ref="EK130:EK131"/>
    <mergeCell ref="DX160:DX161"/>
    <mergeCell ref="DU150:DU151"/>
    <mergeCell ref="DW140:DW141"/>
    <mergeCell ref="ES140:ES141"/>
    <mergeCell ref="EA150:EA151"/>
    <mergeCell ref="EN170:EN171"/>
    <mergeCell ref="ES160:ES161"/>
    <mergeCell ref="ET168:ET169"/>
    <mergeCell ref="ET130:ET131"/>
    <mergeCell ref="ET126:ET127"/>
    <mergeCell ref="ET144:ET145"/>
    <mergeCell ref="ET132:ET133"/>
    <mergeCell ref="ES136:ES137"/>
    <mergeCell ref="EN140:EN141"/>
    <mergeCell ref="EJ170:EJ171"/>
    <mergeCell ref="DV150:DV151"/>
    <mergeCell ref="EI150:EI151"/>
    <mergeCell ref="ES134:ES135"/>
    <mergeCell ref="EQ140:EQ141"/>
    <mergeCell ref="EP140:EP141"/>
    <mergeCell ref="EO140:EO141"/>
    <mergeCell ref="EP130:EP131"/>
    <mergeCell ref="DS170:DS171"/>
    <mergeCell ref="DX170:DX171"/>
    <mergeCell ref="DU170:DU171"/>
    <mergeCell ref="EA170:EA171"/>
    <mergeCell ref="EE170:EE171"/>
    <mergeCell ref="EK170:EK171"/>
    <mergeCell ref="EG160:EG161"/>
    <mergeCell ref="EJ140:EJ141"/>
    <mergeCell ref="ES150:ES151"/>
    <mergeCell ref="ES152:ES153"/>
    <mergeCell ref="EQ150:EQ151"/>
    <mergeCell ref="EG170:EG171"/>
    <mergeCell ref="EL130:EL131"/>
    <mergeCell ref="ET138:ET139"/>
    <mergeCell ref="EJ130:EJ131"/>
    <mergeCell ref="EQ130:EQ131"/>
    <mergeCell ref="ET148:ET149"/>
    <mergeCell ref="ER182:ER183"/>
    <mergeCell ref="DU160:DU161"/>
    <mergeCell ref="EL170:EL171"/>
    <mergeCell ref="ES176:ES177"/>
    <mergeCell ref="ET170:ET171"/>
    <mergeCell ref="EL180:EL181"/>
    <mergeCell ref="ET162:ET163"/>
    <mergeCell ref="EA140:EA141"/>
    <mergeCell ref="EO160:EO161"/>
    <mergeCell ref="EL160:EL161"/>
    <mergeCell ref="DW182:DW183"/>
    <mergeCell ref="ES156:ES157"/>
    <mergeCell ref="DR182:DR183"/>
    <mergeCell ref="DP166:DP167"/>
    <mergeCell ref="ES168:ES169"/>
    <mergeCell ref="DY160:DY161"/>
    <mergeCell ref="ET152:ET153"/>
    <mergeCell ref="ES178:ES179"/>
    <mergeCell ref="DV140:DV141"/>
    <mergeCell ref="DX150:DX151"/>
    <mergeCell ref="DW150:DW151"/>
    <mergeCell ref="ES142:ES143"/>
    <mergeCell ref="ET142:ET143"/>
    <mergeCell ref="EQ192:EQ193"/>
    <mergeCell ref="EC192:EC193"/>
    <mergeCell ref="EI180:EI181"/>
    <mergeCell ref="DW170:DW171"/>
    <mergeCell ref="EN150:EN151"/>
    <mergeCell ref="EF140:EF141"/>
    <mergeCell ref="DT140:DT141"/>
    <mergeCell ref="ER140:ER141"/>
    <mergeCell ref="DY180:DY181"/>
    <mergeCell ref="DP168:DP169"/>
    <mergeCell ref="DP176:DP177"/>
    <mergeCell ref="EE180:EE181"/>
    <mergeCell ref="DR180:DR181"/>
    <mergeCell ref="DS180:DS181"/>
    <mergeCell ref="DP180:DP181"/>
    <mergeCell ref="DP160:DP161"/>
    <mergeCell ref="DP172:DP173"/>
    <mergeCell ref="EJ160:EJ161"/>
    <mergeCell ref="EI160:EI161"/>
    <mergeCell ref="DZ170:DZ171"/>
    <mergeCell ref="ED170:ED171"/>
    <mergeCell ref="EK140:EK141"/>
    <mergeCell ref="EL140:EL141"/>
    <mergeCell ref="DY140:DY141"/>
    <mergeCell ref="EA180:EA181"/>
    <mergeCell ref="EJ180:EJ181"/>
    <mergeCell ref="EK180:EK181"/>
    <mergeCell ref="EH180:EH181"/>
    <mergeCell ref="EF180:EF181"/>
    <mergeCell ref="ES144:ES145"/>
    <mergeCell ref="DP192:DP193"/>
    <mergeCell ref="EP180:EP181"/>
    <mergeCell ref="DW180:DW181"/>
    <mergeCell ref="EO180:EO181"/>
    <mergeCell ref="ES148:ES149"/>
    <mergeCell ref="DS182:DS183"/>
    <mergeCell ref="EQ170:EQ171"/>
    <mergeCell ref="EH170:EH171"/>
    <mergeCell ref="EQ182:EQ183"/>
    <mergeCell ref="DS140:DS141"/>
    <mergeCell ref="DT150:DT151"/>
    <mergeCell ref="DS150:DS151"/>
    <mergeCell ref="DN176:DN177"/>
    <mergeCell ref="DO172:DO173"/>
    <mergeCell ref="DN174:DN175"/>
    <mergeCell ref="DX182:DX183"/>
    <mergeCell ref="DL150:DL151"/>
    <mergeCell ref="DN178:DN179"/>
    <mergeCell ref="DO184:DO185"/>
    <mergeCell ref="DO196:DO197"/>
    <mergeCell ref="DO200:DO201"/>
    <mergeCell ref="DR192:DR193"/>
    <mergeCell ref="DN170:DN171"/>
    <mergeCell ref="EA182:EA183"/>
    <mergeCell ref="DV182:DV183"/>
    <mergeCell ref="ES182:ES183"/>
    <mergeCell ref="EK182:EK183"/>
    <mergeCell ref="EQ180:EQ181"/>
    <mergeCell ref="EO170:EO171"/>
    <mergeCell ref="ER180:ER181"/>
    <mergeCell ref="DN184:DN185"/>
    <mergeCell ref="DN190:DN191"/>
    <mergeCell ref="DO174:DO175"/>
    <mergeCell ref="EI192:EI193"/>
    <mergeCell ref="EN192:EN193"/>
    <mergeCell ref="DP150:DP151"/>
    <mergeCell ref="DP178:DP179"/>
    <mergeCell ref="DP156:DP157"/>
    <mergeCell ref="DP158:DP159"/>
    <mergeCell ref="DP174:DP175"/>
    <mergeCell ref="DN152:DN153"/>
    <mergeCell ref="DO188:DO189"/>
    <mergeCell ref="DO190:DO191"/>
    <mergeCell ref="EE192:EE193"/>
    <mergeCell ref="DZ180:DZ181"/>
    <mergeCell ref="DZ182:DZ183"/>
    <mergeCell ref="ES188:ES189"/>
    <mergeCell ref="EH182:EH183"/>
    <mergeCell ref="EM192:EM193"/>
    <mergeCell ref="EO192:EO193"/>
    <mergeCell ref="DU192:DU193"/>
    <mergeCell ref="DU182:DU183"/>
    <mergeCell ref="EP182:EP183"/>
    <mergeCell ref="ED182:ED183"/>
    <mergeCell ref="EB170:EB171"/>
    <mergeCell ref="DW192:DW193"/>
    <mergeCell ref="DN164:DN165"/>
    <mergeCell ref="DN162:DN163"/>
    <mergeCell ref="DM150:DM151"/>
    <mergeCell ref="DN172:DN173"/>
    <mergeCell ref="DN196:DN197"/>
    <mergeCell ref="ES184:ES185"/>
    <mergeCell ref="DR150:DR151"/>
    <mergeCell ref="DO182:DO183"/>
    <mergeCell ref="FD192:FD193"/>
    <mergeCell ref="EZ160:EZ161"/>
    <mergeCell ref="FA170:FA171"/>
    <mergeCell ref="EY182:EY183"/>
    <mergeCell ref="EX182:EX183"/>
    <mergeCell ref="FA182:FA183"/>
    <mergeCell ref="EW182:EW183"/>
    <mergeCell ref="ES196:ES197"/>
    <mergeCell ref="ES200:ES201"/>
    <mergeCell ref="ET200:ET201"/>
    <mergeCell ref="ES198:ES199"/>
    <mergeCell ref="EM170:EM171"/>
    <mergeCell ref="DO180:DO181"/>
    <mergeCell ref="DO178:DO179"/>
    <mergeCell ref="EU186:EU187"/>
    <mergeCell ref="DO176:DO177"/>
    <mergeCell ref="EW192:EW193"/>
    <mergeCell ref="FB160:FB161"/>
    <mergeCell ref="DT182:DT183"/>
    <mergeCell ref="EI182:EI183"/>
    <mergeCell ref="DZ202:DZ203"/>
    <mergeCell ref="EL202:EL203"/>
    <mergeCell ref="EM202:EM203"/>
    <mergeCell ref="EN182:EN183"/>
    <mergeCell ref="EO182:EO183"/>
    <mergeCell ref="DP190:DP191"/>
    <mergeCell ref="EU194:EU195"/>
    <mergeCell ref="DY202:DY203"/>
    <mergeCell ref="FB182:FB183"/>
    <mergeCell ref="EW150:EW151"/>
    <mergeCell ref="EZ150:EZ151"/>
    <mergeCell ref="FA160:FA161"/>
    <mergeCell ref="EY180:EY181"/>
    <mergeCell ref="EV180:EV181"/>
    <mergeCell ref="DP198:DP199"/>
    <mergeCell ref="ER192:ER193"/>
    <mergeCell ref="DO192:DO193"/>
    <mergeCell ref="DU202:DU203"/>
    <mergeCell ref="EB192:EB193"/>
    <mergeCell ref="DT192:DT193"/>
    <mergeCell ref="ER160:ER161"/>
    <mergeCell ref="EC202:EC203"/>
    <mergeCell ref="DU180:DU181"/>
    <mergeCell ref="EN202:EN203"/>
    <mergeCell ref="EU152:EU153"/>
    <mergeCell ref="ET186:ET187"/>
    <mergeCell ref="ET188:ET189"/>
    <mergeCell ref="ET160:ET161"/>
    <mergeCell ref="ET184:ET185"/>
    <mergeCell ref="EU202:EU203"/>
    <mergeCell ref="EU158:EU159"/>
    <mergeCell ref="ED150:ED151"/>
    <mergeCell ref="ES162:ES163"/>
    <mergeCell ref="EN160:EN161"/>
    <mergeCell ref="EP150:EP151"/>
    <mergeCell ref="ES172:ES173"/>
    <mergeCell ref="EL182:EL183"/>
    <mergeCell ref="ED192:ED193"/>
    <mergeCell ref="DX192:DX193"/>
    <mergeCell ref="EK192:EK193"/>
    <mergeCell ref="EU184:EU185"/>
    <mergeCell ref="DQ180:DQ181"/>
    <mergeCell ref="EU150:EU151"/>
    <mergeCell ref="EE150:EE151"/>
    <mergeCell ref="EU192:EU193"/>
    <mergeCell ref="EP192:EP193"/>
    <mergeCell ref="EF192:EF193"/>
    <mergeCell ref="EG192:EG193"/>
    <mergeCell ref="ET192:ET193"/>
    <mergeCell ref="ES192:ES193"/>
    <mergeCell ref="EJ192:EJ193"/>
    <mergeCell ref="ES170:ES171"/>
    <mergeCell ref="ET190:ET191"/>
    <mergeCell ref="ET178:ET179"/>
    <mergeCell ref="ET172:ET173"/>
    <mergeCell ref="EJ182:EJ183"/>
    <mergeCell ref="EM160:EM161"/>
    <mergeCell ref="ED180:ED181"/>
    <mergeCell ref="EG180:EG181"/>
    <mergeCell ref="DP162:DP163"/>
    <mergeCell ref="EU196:EU197"/>
    <mergeCell ref="EU200:EU201"/>
    <mergeCell ref="DR170:DR171"/>
    <mergeCell ref="EK212:EK213"/>
    <mergeCell ref="EU180:EU181"/>
    <mergeCell ref="EB212:EB213"/>
    <mergeCell ref="DP200:DP201"/>
    <mergeCell ref="ES206:ES207"/>
    <mergeCell ref="EC180:EC181"/>
    <mergeCell ref="EU166:EU167"/>
    <mergeCell ref="DP182:DP183"/>
    <mergeCell ref="DP186:DP187"/>
    <mergeCell ref="EU190:EU191"/>
    <mergeCell ref="ES186:ES187"/>
    <mergeCell ref="DX202:DX203"/>
    <mergeCell ref="EP170:EP171"/>
    <mergeCell ref="EE182:EE183"/>
    <mergeCell ref="EU182:EU183"/>
    <mergeCell ref="DU212:DU213"/>
    <mergeCell ref="EJ202:EJ203"/>
    <mergeCell ref="EI202:EI203"/>
    <mergeCell ref="EA202:EA203"/>
    <mergeCell ref="DW202:DW203"/>
    <mergeCell ref="ET198:ET199"/>
    <mergeCell ref="ET194:ET195"/>
    <mergeCell ref="EH192:EH193"/>
    <mergeCell ref="ES190:ES191"/>
    <mergeCell ref="ET182:ET183"/>
    <mergeCell ref="ET176:ET177"/>
    <mergeCell ref="EP160:EP161"/>
    <mergeCell ref="EQ160:EQ161"/>
    <mergeCell ref="ET164:ET165"/>
    <mergeCell ref="EM182:EM183"/>
    <mergeCell ref="EI170:EI171"/>
    <mergeCell ref="DT180:DT181"/>
    <mergeCell ref="EK160:EK161"/>
    <mergeCell ref="EF170:EF171"/>
    <mergeCell ref="EA160:EA161"/>
    <mergeCell ref="DT160:DT161"/>
    <mergeCell ref="EU188:EU189"/>
    <mergeCell ref="EU168:EU169"/>
    <mergeCell ref="DN192:DN193"/>
    <mergeCell ref="DP204:DP205"/>
    <mergeCell ref="EL212:EL213"/>
    <mergeCell ref="EP212:EP213"/>
    <mergeCell ref="CX222:CX223"/>
    <mergeCell ref="CY212:CY213"/>
    <mergeCell ref="EU172:EU173"/>
    <mergeCell ref="EU170:EU171"/>
    <mergeCell ref="ET180:ET181"/>
    <mergeCell ref="ET156:ET157"/>
    <mergeCell ref="ES158:ES159"/>
    <mergeCell ref="EU178:EU179"/>
    <mergeCell ref="ET154:ET155"/>
    <mergeCell ref="DM180:DM181"/>
    <mergeCell ref="DT170:DT171"/>
    <mergeCell ref="DY170:DY171"/>
    <mergeCell ref="EC170:EC171"/>
    <mergeCell ref="DG180:DG181"/>
    <mergeCell ref="DV180:DV181"/>
    <mergeCell ref="EB160:EB161"/>
    <mergeCell ref="DH170:DH171"/>
    <mergeCell ref="EB202:EB203"/>
    <mergeCell ref="ET196:ET197"/>
    <mergeCell ref="DP202:DP203"/>
    <mergeCell ref="DK192:DK193"/>
    <mergeCell ref="DJ192:DJ193"/>
    <mergeCell ref="DO198:DO199"/>
    <mergeCell ref="DN194:DN195"/>
    <mergeCell ref="DP196:DP197"/>
    <mergeCell ref="DO194:DO195"/>
    <mergeCell ref="EU156:EU157"/>
    <mergeCell ref="DV212:DV213"/>
    <mergeCell ref="DO212:DO213"/>
    <mergeCell ref="DO168:DO169"/>
    <mergeCell ref="DL180:DL181"/>
    <mergeCell ref="DF170:DF171"/>
    <mergeCell ref="DA160:DA161"/>
    <mergeCell ref="DB160:DB161"/>
    <mergeCell ref="DI170:DI171"/>
    <mergeCell ref="DK170:DK171"/>
    <mergeCell ref="DH212:DH213"/>
    <mergeCell ref="DL212:DL213"/>
    <mergeCell ref="DK212:DK213"/>
    <mergeCell ref="DW212:DW213"/>
    <mergeCell ref="DT212:DT213"/>
    <mergeCell ref="DH222:DH223"/>
    <mergeCell ref="DU222:DU223"/>
    <mergeCell ref="CX212:CX213"/>
    <mergeCell ref="EB182:EB183"/>
    <mergeCell ref="DY182:DY183"/>
    <mergeCell ref="EM180:EM181"/>
    <mergeCell ref="EU176:EU177"/>
    <mergeCell ref="EU164:EU165"/>
    <mergeCell ref="EC212:EC213"/>
    <mergeCell ref="EU198:EU199"/>
    <mergeCell ref="EI212:EI213"/>
    <mergeCell ref="EJ212:EJ213"/>
    <mergeCell ref="DR202:DR203"/>
    <mergeCell ref="DV202:DV203"/>
    <mergeCell ref="DQ182:DQ183"/>
    <mergeCell ref="EB180:EB181"/>
    <mergeCell ref="EG182:EG183"/>
    <mergeCell ref="CH248:CH249"/>
    <mergeCell ref="CI242:CI243"/>
    <mergeCell ref="CP222:CP223"/>
    <mergeCell ref="CF226:CF227"/>
    <mergeCell ref="CR242:CR243"/>
    <mergeCell ref="CH240:CH241"/>
    <mergeCell ref="CH258:CH259"/>
    <mergeCell ref="CP252:CP253"/>
    <mergeCell ref="CH260:CH261"/>
    <mergeCell ref="CH234:CH235"/>
    <mergeCell ref="EG252:EG253"/>
    <mergeCell ref="EN242:EN243"/>
    <mergeCell ref="DO232:DO233"/>
    <mergeCell ref="DP266:DP267"/>
    <mergeCell ref="EM252:EM253"/>
    <mergeCell ref="CU170:CU171"/>
    <mergeCell ref="CT170:CT171"/>
    <mergeCell ref="EF182:EF183"/>
    <mergeCell ref="EC182:EC183"/>
    <mergeCell ref="ES180:ES181"/>
    <mergeCell ref="EL192:EL193"/>
    <mergeCell ref="CV212:CV213"/>
    <mergeCell ref="DH202:DH203"/>
    <mergeCell ref="EN180:EN181"/>
    <mergeCell ref="DX180:DX181"/>
    <mergeCell ref="ES174:ES175"/>
    <mergeCell ref="ES166:ES167"/>
    <mergeCell ref="CL170:CL171"/>
    <mergeCell ref="DP188:DP189"/>
    <mergeCell ref="DP184:DP185"/>
    <mergeCell ref="CF198:CF199"/>
    <mergeCell ref="CP182:CP183"/>
    <mergeCell ref="CL202:CL203"/>
    <mergeCell ref="DN232:DN233"/>
    <mergeCell ref="DN236:DN237"/>
    <mergeCell ref="DR242:DR243"/>
    <mergeCell ref="DQ222:DQ223"/>
    <mergeCell ref="CW242:CW243"/>
    <mergeCell ref="DE222:DE223"/>
    <mergeCell ref="CZ222:CZ223"/>
    <mergeCell ref="DK242:DK243"/>
    <mergeCell ref="DI242:DI243"/>
    <mergeCell ref="DC242:DC243"/>
    <mergeCell ref="DK232:DK233"/>
    <mergeCell ref="DL232:DL233"/>
    <mergeCell ref="EA242:EA243"/>
    <mergeCell ref="DV252:DV253"/>
    <mergeCell ref="DY242:DY243"/>
    <mergeCell ref="DZ242:DZ243"/>
    <mergeCell ref="DI262:DI263"/>
    <mergeCell ref="DP212:DP213"/>
    <mergeCell ref="DS202:DS203"/>
    <mergeCell ref="DT202:DT203"/>
    <mergeCell ref="DC212:DC213"/>
    <mergeCell ref="DD212:DD213"/>
    <mergeCell ref="DN212:DN213"/>
    <mergeCell ref="DE212:DE213"/>
    <mergeCell ref="DN222:DN223"/>
    <mergeCell ref="DR212:DR213"/>
    <mergeCell ref="DB222:DB223"/>
    <mergeCell ref="EB262:EB263"/>
    <mergeCell ref="DO208:DO209"/>
    <mergeCell ref="ED252:ED253"/>
    <mergeCell ref="EJ242:EJ243"/>
    <mergeCell ref="AH252:AH253"/>
    <mergeCell ref="AX258:AX259"/>
    <mergeCell ref="AR262:AR263"/>
    <mergeCell ref="AS262:AS263"/>
    <mergeCell ref="AD262:AD263"/>
    <mergeCell ref="AJ252:AJ253"/>
    <mergeCell ref="BV232:BV233"/>
    <mergeCell ref="CF228:CF229"/>
    <mergeCell ref="CG238:CG239"/>
    <mergeCell ref="CL222:CL223"/>
    <mergeCell ref="CA252:CA253"/>
    <mergeCell ref="CL262:CL263"/>
    <mergeCell ref="CQ252:CQ253"/>
    <mergeCell ref="CT252:CT253"/>
    <mergeCell ref="CW262:CW263"/>
    <mergeCell ref="CP242:CP243"/>
    <mergeCell ref="CY232:CY233"/>
    <mergeCell ref="CU242:CU243"/>
    <mergeCell ref="CG268:CG269"/>
    <mergeCell ref="CM252:CM253"/>
    <mergeCell ref="CH224:CH225"/>
    <mergeCell ref="CG260:CG261"/>
    <mergeCell ref="CH254:CH255"/>
    <mergeCell ref="CG228:CG229"/>
    <mergeCell ref="CG242:CG243"/>
    <mergeCell ref="CG232:CG233"/>
    <mergeCell ref="CH230:CH231"/>
    <mergeCell ref="CH228:CH229"/>
    <mergeCell ref="AR242:AR243"/>
    <mergeCell ref="AP262:AP263"/>
    <mergeCell ref="AY260:AY261"/>
    <mergeCell ref="AS252:AS253"/>
    <mergeCell ref="AW262:AW263"/>
    <mergeCell ref="AN262:AN263"/>
    <mergeCell ref="AP252:AP253"/>
    <mergeCell ref="CQ242:CQ243"/>
    <mergeCell ref="AZ222:AZ223"/>
    <mergeCell ref="AZ230:AZ231"/>
    <mergeCell ref="CG224:CG225"/>
    <mergeCell ref="CG240:CG241"/>
    <mergeCell ref="CF236:CF237"/>
    <mergeCell ref="CF248:CF249"/>
    <mergeCell ref="CG244:CG245"/>
    <mergeCell ref="CF234:CF235"/>
    <mergeCell ref="CH236:CH237"/>
    <mergeCell ref="CF242:CF243"/>
    <mergeCell ref="CN242:CN243"/>
    <mergeCell ref="BR222:BR223"/>
    <mergeCell ref="CP232:CP233"/>
    <mergeCell ref="CO222:CO223"/>
    <mergeCell ref="CO262:CO263"/>
    <mergeCell ref="AI242:AI243"/>
    <mergeCell ref="AO242:AO243"/>
    <mergeCell ref="CC232:CC233"/>
    <mergeCell ref="CH232:CH233"/>
    <mergeCell ref="CK222:CK223"/>
    <mergeCell ref="BX222:BX223"/>
    <mergeCell ref="BQ232:BQ233"/>
    <mergeCell ref="BY232:BY233"/>
    <mergeCell ref="BS222:BS223"/>
    <mergeCell ref="BQ222:BQ223"/>
    <mergeCell ref="BX232:BX233"/>
    <mergeCell ref="CR252:CR253"/>
    <mergeCell ref="CR232:CR233"/>
    <mergeCell ref="AX260:AX261"/>
    <mergeCell ref="AW252:AW253"/>
    <mergeCell ref="AX252:AX253"/>
    <mergeCell ref="AS232:AS233"/>
    <mergeCell ref="DY192:DY193"/>
    <mergeCell ref="DZ192:DZ193"/>
    <mergeCell ref="EA192:EA193"/>
    <mergeCell ref="DV192:DV193"/>
    <mergeCell ref="DY212:DY213"/>
    <mergeCell ref="DO202:DO203"/>
    <mergeCell ref="DP194:DP195"/>
    <mergeCell ref="DO204:DO205"/>
    <mergeCell ref="DN204:DN205"/>
    <mergeCell ref="DN206:DN207"/>
    <mergeCell ref="EA222:EA223"/>
    <mergeCell ref="EI222:EI223"/>
    <mergeCell ref="AG232:AG233"/>
    <mergeCell ref="AD252:AD253"/>
    <mergeCell ref="AF242:AF243"/>
    <mergeCell ref="AV262:AV263"/>
    <mergeCell ref="AE262:AE263"/>
    <mergeCell ref="AG262:AG263"/>
    <mergeCell ref="AQ232:AQ233"/>
    <mergeCell ref="AM242:AM243"/>
    <mergeCell ref="AY246:AY247"/>
    <mergeCell ref="AY232:AY233"/>
    <mergeCell ref="AC252:AC253"/>
    <mergeCell ref="AY254:AY255"/>
    <mergeCell ref="AY238:AY239"/>
    <mergeCell ref="CK242:CK243"/>
    <mergeCell ref="CM242:CM243"/>
    <mergeCell ref="CL252:CL253"/>
    <mergeCell ref="BR232:BR233"/>
    <mergeCell ref="BH252:BH253"/>
    <mergeCell ref="BK262:BK263"/>
    <mergeCell ref="BJ262:BJ263"/>
    <mergeCell ref="BK252:BK253"/>
    <mergeCell ref="CO232:CO233"/>
    <mergeCell ref="BY262:BY263"/>
    <mergeCell ref="CK252:CK253"/>
    <mergeCell ref="EB232:EB233"/>
    <mergeCell ref="DP248:DP249"/>
    <mergeCell ref="EB222:EB223"/>
    <mergeCell ref="EB252:EB253"/>
    <mergeCell ref="DX242:DX243"/>
    <mergeCell ref="DN240:DN241"/>
    <mergeCell ref="DO254:DO255"/>
    <mergeCell ref="DO242:DO243"/>
    <mergeCell ref="DO230:DO231"/>
    <mergeCell ref="DQ252:DQ253"/>
    <mergeCell ref="DP222:DP223"/>
    <mergeCell ref="DZ222:DZ223"/>
    <mergeCell ref="DR222:DR223"/>
    <mergeCell ref="DG212:DG213"/>
    <mergeCell ref="DF212:DF213"/>
    <mergeCell ref="DA212:DA213"/>
    <mergeCell ref="DB202:DB203"/>
    <mergeCell ref="DL202:DL203"/>
    <mergeCell ref="DJ202:DJ203"/>
    <mergeCell ref="DJ212:DJ213"/>
    <mergeCell ref="DN218:DN219"/>
    <mergeCell ref="AC242:AC243"/>
    <mergeCell ref="AE252:AE253"/>
    <mergeCell ref="AK252:AK253"/>
    <mergeCell ref="DQ192:DQ193"/>
    <mergeCell ref="DS192:DS193"/>
    <mergeCell ref="BI192:BI193"/>
    <mergeCell ref="CG212:CG213"/>
    <mergeCell ref="BW192:BW193"/>
    <mergeCell ref="BU192:BU193"/>
    <mergeCell ref="AA252:AA253"/>
    <mergeCell ref="AX256:AX257"/>
    <mergeCell ref="AL252:AL253"/>
    <mergeCell ref="Y272:Y273"/>
    <mergeCell ref="AP232:AP233"/>
    <mergeCell ref="R250:R251"/>
    <mergeCell ref="S250:S251"/>
    <mergeCell ref="T222:T223"/>
    <mergeCell ref="S226:S227"/>
    <mergeCell ref="R232:R233"/>
    <mergeCell ref="AH242:AH243"/>
    <mergeCell ref="AB242:AB243"/>
    <mergeCell ref="AL262:AL263"/>
    <mergeCell ref="AT262:AT263"/>
    <mergeCell ref="AX244:AX245"/>
    <mergeCell ref="AT222:AT223"/>
    <mergeCell ref="AX240:AX241"/>
    <mergeCell ref="AD242:AD243"/>
    <mergeCell ref="AL242:AL243"/>
    <mergeCell ref="AO232:AO233"/>
    <mergeCell ref="AO222:AO223"/>
    <mergeCell ref="AM232:AM233"/>
    <mergeCell ref="AU242:AU243"/>
    <mergeCell ref="AH222:AH223"/>
    <mergeCell ref="AI222:AI223"/>
    <mergeCell ref="AX222:AX223"/>
    <mergeCell ref="R242:R243"/>
    <mergeCell ref="AZ260:AZ261"/>
    <mergeCell ref="AZ258:AZ259"/>
    <mergeCell ref="AZ254:AZ255"/>
    <mergeCell ref="AZ256:AZ257"/>
    <mergeCell ref="AT272:AT273"/>
    <mergeCell ref="BH272:BH273"/>
    <mergeCell ref="BH262:BH263"/>
    <mergeCell ref="BI262:BI263"/>
    <mergeCell ref="AQ262:AQ263"/>
    <mergeCell ref="AU262:AU263"/>
    <mergeCell ref="BB262:BB263"/>
    <mergeCell ref="BC262:BC263"/>
    <mergeCell ref="AE272:AE273"/>
    <mergeCell ref="DJ252:DJ253"/>
    <mergeCell ref="DI252:DI253"/>
    <mergeCell ref="DK262:DK263"/>
    <mergeCell ref="CJ272:CJ273"/>
    <mergeCell ref="W252:W253"/>
    <mergeCell ref="AY236:AY237"/>
    <mergeCell ref="Z272:Z273"/>
    <mergeCell ref="R260:R261"/>
    <mergeCell ref="S258:S259"/>
    <mergeCell ref="AJ262:AJ263"/>
    <mergeCell ref="AB222:AB223"/>
    <mergeCell ref="W222:W223"/>
    <mergeCell ref="AP242:AP243"/>
    <mergeCell ref="AS242:AS243"/>
    <mergeCell ref="AT242:AT243"/>
    <mergeCell ref="AG242:AG243"/>
    <mergeCell ref="AC232:AC233"/>
    <mergeCell ref="AY256:AY257"/>
    <mergeCell ref="AA242:AA243"/>
    <mergeCell ref="AW242:AW243"/>
    <mergeCell ref="AQ242:AQ243"/>
    <mergeCell ref="AE242:AE243"/>
    <mergeCell ref="AI252:AI253"/>
    <mergeCell ref="AK262:AK263"/>
    <mergeCell ref="AG252:AG253"/>
    <mergeCell ref="AF252:AF253"/>
    <mergeCell ref="AV252:AV253"/>
    <mergeCell ref="AY252:AY253"/>
    <mergeCell ref="AJ242:AJ243"/>
    <mergeCell ref="T252:T253"/>
    <mergeCell ref="AL232:AL233"/>
    <mergeCell ref="AX238:AX239"/>
    <mergeCell ref="AN252:AN253"/>
    <mergeCell ref="AU252:AU253"/>
    <mergeCell ref="AT252:AT253"/>
    <mergeCell ref="AY244:AY245"/>
    <mergeCell ref="AY234:AY235"/>
    <mergeCell ref="BG284:BG285"/>
    <mergeCell ref="BA274:BA275"/>
    <mergeCell ref="AZ266:AZ267"/>
    <mergeCell ref="AZ278:AZ279"/>
    <mergeCell ref="AK284:AK285"/>
    <mergeCell ref="BE274:BE275"/>
    <mergeCell ref="BC274:BC275"/>
    <mergeCell ref="AY276:AY277"/>
    <mergeCell ref="AZ268:AZ269"/>
    <mergeCell ref="AB262:AB263"/>
    <mergeCell ref="AU274:AU275"/>
    <mergeCell ref="AY270:AY271"/>
    <mergeCell ref="BB274:BB275"/>
    <mergeCell ref="AS274:AS275"/>
    <mergeCell ref="AC274:AC275"/>
    <mergeCell ref="AD274:AD275"/>
    <mergeCell ref="AG272:AG273"/>
    <mergeCell ref="AA262:AA263"/>
    <mergeCell ref="BE272:BE273"/>
    <mergeCell ref="BF272:BF273"/>
    <mergeCell ref="BG272:BG273"/>
    <mergeCell ref="BF262:BF263"/>
    <mergeCell ref="BD262:BD263"/>
    <mergeCell ref="BF284:BF285"/>
    <mergeCell ref="AZ262:AZ263"/>
    <mergeCell ref="AI262:AI263"/>
    <mergeCell ref="AO262:AO263"/>
    <mergeCell ref="AH262:AH263"/>
    <mergeCell ref="BE284:BE285"/>
    <mergeCell ref="BG274:BG275"/>
    <mergeCell ref="BA262:BA263"/>
    <mergeCell ref="AO274:AO275"/>
    <mergeCell ref="AP274:AP275"/>
    <mergeCell ref="BG262:BG263"/>
    <mergeCell ref="V262:V263"/>
    <mergeCell ref="BA284:BA285"/>
    <mergeCell ref="BB284:BB285"/>
    <mergeCell ref="AM272:AM273"/>
    <mergeCell ref="AZ280:AZ281"/>
    <mergeCell ref="AX276:AX277"/>
    <mergeCell ref="AT274:AT275"/>
    <mergeCell ref="AW274:AW275"/>
    <mergeCell ref="AZ272:AZ273"/>
    <mergeCell ref="AU272:AU273"/>
    <mergeCell ref="AY272:AY273"/>
    <mergeCell ref="BB272:BB273"/>
    <mergeCell ref="BA272:BA273"/>
    <mergeCell ref="AP272:AP273"/>
    <mergeCell ref="BC272:BC273"/>
    <mergeCell ref="BD272:BD273"/>
    <mergeCell ref="BI284:BI285"/>
    <mergeCell ref="BI272:BI273"/>
    <mergeCell ref="AE274:AE275"/>
    <mergeCell ref="AK274:AK275"/>
    <mergeCell ref="AI274:AI275"/>
    <mergeCell ref="AL272:AL273"/>
    <mergeCell ref="AH272:AH273"/>
    <mergeCell ref="R276:R277"/>
    <mergeCell ref="AO272:AO273"/>
    <mergeCell ref="R272:R273"/>
    <mergeCell ref="AY266:AY267"/>
    <mergeCell ref="AZ264:AZ265"/>
    <mergeCell ref="AY264:AY265"/>
    <mergeCell ref="AX268:AX269"/>
    <mergeCell ref="T272:T273"/>
    <mergeCell ref="U272:U273"/>
    <mergeCell ref="V272:V273"/>
    <mergeCell ref="R278:R279"/>
    <mergeCell ref="AA274:AA275"/>
    <mergeCell ref="AB274:AB275"/>
    <mergeCell ref="S276:S277"/>
    <mergeCell ref="Z274:Z275"/>
    <mergeCell ref="AA272:AA273"/>
    <mergeCell ref="AB272:AB273"/>
    <mergeCell ref="AC272:AC273"/>
    <mergeCell ref="W274:W275"/>
    <mergeCell ref="AE284:AE285"/>
    <mergeCell ref="V284:V285"/>
    <mergeCell ref="AF284:AF285"/>
    <mergeCell ref="AD284:AD285"/>
    <mergeCell ref="S278:S279"/>
    <mergeCell ref="BD274:BD275"/>
    <mergeCell ref="AX270:AX271"/>
    <mergeCell ref="AI272:AI273"/>
    <mergeCell ref="AJ272:AJ273"/>
    <mergeCell ref="AX274:AX275"/>
    <mergeCell ref="AX278:AX279"/>
    <mergeCell ref="AN284:AN285"/>
    <mergeCell ref="AK272:AK273"/>
    <mergeCell ref="AQ272:AQ273"/>
    <mergeCell ref="AR272:AR273"/>
    <mergeCell ref="AS272:AS273"/>
    <mergeCell ref="AF272:AF273"/>
    <mergeCell ref="AC284:AC285"/>
    <mergeCell ref="Y274:Y275"/>
    <mergeCell ref="AD272:AD273"/>
    <mergeCell ref="X274:X275"/>
    <mergeCell ref="AN272:AN273"/>
    <mergeCell ref="AY268:AY269"/>
    <mergeCell ref="S274:S275"/>
    <mergeCell ref="S280:S281"/>
    <mergeCell ref="AV284:AV285"/>
    <mergeCell ref="W284:W285"/>
    <mergeCell ref="AC262:AC263"/>
    <mergeCell ref="AX264:AX265"/>
    <mergeCell ref="AX262:AX263"/>
    <mergeCell ref="AX266:AX267"/>
    <mergeCell ref="AV272:AV273"/>
    <mergeCell ref="AF274:AF275"/>
    <mergeCell ref="AL274:AL275"/>
    <mergeCell ref="AB284:AB285"/>
    <mergeCell ref="AZ276:AZ277"/>
    <mergeCell ref="AX272:AX273"/>
    <mergeCell ref="AW272:AW273"/>
    <mergeCell ref="T284:T285"/>
    <mergeCell ref="U274:U275"/>
    <mergeCell ref="AL306:AL307"/>
    <mergeCell ref="AN294:AN295"/>
    <mergeCell ref="BB306:BB307"/>
    <mergeCell ref="BC306:BC307"/>
    <mergeCell ref="AZ296:AZ297"/>
    <mergeCell ref="BA294:BA295"/>
    <mergeCell ref="BB294:BB295"/>
    <mergeCell ref="BA306:BA307"/>
    <mergeCell ref="AZ290:AZ291"/>
    <mergeCell ref="AZ302:AZ303"/>
    <mergeCell ref="AZ306:AZ307"/>
    <mergeCell ref="AZ286:AZ287"/>
    <mergeCell ref="AZ298:AZ299"/>
    <mergeCell ref="AZ274:AZ275"/>
    <mergeCell ref="AZ282:AZ283"/>
    <mergeCell ref="AS294:AS295"/>
    <mergeCell ref="AT294:AT295"/>
    <mergeCell ref="AT304:AT305"/>
    <mergeCell ref="AJ284:AJ285"/>
    <mergeCell ref="AT284:AT285"/>
    <mergeCell ref="AS284:AS285"/>
    <mergeCell ref="AV274:AV275"/>
    <mergeCell ref="AY280:AY281"/>
    <mergeCell ref="AJ304:AJ305"/>
    <mergeCell ref="AL284:AL285"/>
    <mergeCell ref="AJ274:AJ275"/>
    <mergeCell ref="AY274:AY275"/>
    <mergeCell ref="AQ294:AQ295"/>
    <mergeCell ref="BA304:BA305"/>
    <mergeCell ref="AY298:AY299"/>
    <mergeCell ref="BB304:BB305"/>
    <mergeCell ref="BC294:BC295"/>
    <mergeCell ref="AQ306:AQ307"/>
    <mergeCell ref="AR274:AR275"/>
    <mergeCell ref="AY306:AY307"/>
    <mergeCell ref="AZ284:AZ285"/>
    <mergeCell ref="AM274:AM275"/>
    <mergeCell ref="AM284:AM285"/>
    <mergeCell ref="AU284:AU285"/>
    <mergeCell ref="AR284:AR285"/>
    <mergeCell ref="AI294:AI295"/>
    <mergeCell ref="Y294:Y295"/>
    <mergeCell ref="AY294:AY295"/>
    <mergeCell ref="AY292:AY293"/>
    <mergeCell ref="BC284:BC285"/>
    <mergeCell ref="X306:X307"/>
    <mergeCell ref="AB306:AB307"/>
    <mergeCell ref="AW294:AW295"/>
    <mergeCell ref="AX302:AX303"/>
    <mergeCell ref="AX304:AX305"/>
    <mergeCell ref="W306:W307"/>
    <mergeCell ref="T306:T307"/>
    <mergeCell ref="AE306:AE307"/>
    <mergeCell ref="U306:U307"/>
    <mergeCell ref="AI306:AI307"/>
    <mergeCell ref="AP284:AP285"/>
    <mergeCell ref="AQ284:AQ285"/>
    <mergeCell ref="AW284:AW285"/>
    <mergeCell ref="T294:T295"/>
    <mergeCell ref="AN274:AN275"/>
    <mergeCell ref="AH274:AH275"/>
    <mergeCell ref="AY288:AY289"/>
    <mergeCell ref="AY290:AY291"/>
    <mergeCell ref="AH306:AH307"/>
    <mergeCell ref="AP294:AP295"/>
    <mergeCell ref="AR306:AR307"/>
    <mergeCell ref="AV306:AV307"/>
    <mergeCell ref="AH304:AH305"/>
    <mergeCell ref="AF304:AF305"/>
    <mergeCell ref="U284:U285"/>
    <mergeCell ref="AO304:AO305"/>
    <mergeCell ref="AP304:AP305"/>
    <mergeCell ref="AR304:AR305"/>
    <mergeCell ref="AS304:AS305"/>
    <mergeCell ref="AT306:AT307"/>
    <mergeCell ref="U304:U305"/>
    <mergeCell ref="AL304:AL305"/>
    <mergeCell ref="AG304:AG305"/>
    <mergeCell ref="AO294:AO295"/>
    <mergeCell ref="AL294:AL295"/>
    <mergeCell ref="AF306:AF307"/>
    <mergeCell ref="AN304:AN305"/>
    <mergeCell ref="Y304:Y305"/>
    <mergeCell ref="AJ306:AJ307"/>
    <mergeCell ref="W294:W295"/>
    <mergeCell ref="Y306:Y307"/>
    <mergeCell ref="AX296:AX297"/>
    <mergeCell ref="AX298:AX299"/>
    <mergeCell ref="AU294:AU295"/>
    <mergeCell ref="AP306:AP307"/>
    <mergeCell ref="AF294:AF295"/>
    <mergeCell ref="AY278:AY279"/>
    <mergeCell ref="AC306:AC307"/>
    <mergeCell ref="AJ294:AJ295"/>
    <mergeCell ref="T274:T275"/>
    <mergeCell ref="V274:V275"/>
    <mergeCell ref="AH284:AH285"/>
    <mergeCell ref="AX282:AX283"/>
    <mergeCell ref="AI284:AI285"/>
    <mergeCell ref="AH294:AH295"/>
    <mergeCell ref="AG274:AG275"/>
    <mergeCell ref="AG284:AG285"/>
    <mergeCell ref="Y284:Y285"/>
    <mergeCell ref="X284:X285"/>
    <mergeCell ref="AQ274:AQ275"/>
    <mergeCell ref="AX280:AX281"/>
    <mergeCell ref="AK294:AK295"/>
    <mergeCell ref="AX294:AX295"/>
    <mergeCell ref="AY282:AY283"/>
    <mergeCell ref="AU306:AU307"/>
    <mergeCell ref="AN306:AN307"/>
    <mergeCell ref="AO306:AO307"/>
    <mergeCell ref="AM306:AM307"/>
    <mergeCell ref="AY296:AY297"/>
    <mergeCell ref="AX284:AX285"/>
    <mergeCell ref="AD306:AD307"/>
    <mergeCell ref="AZ304:AZ305"/>
    <mergeCell ref="AX286:AX287"/>
    <mergeCell ref="AY300:AY301"/>
    <mergeCell ref="AX290:AX291"/>
    <mergeCell ref="AV308:AV309"/>
    <mergeCell ref="AB308:AB309"/>
    <mergeCell ref="AU308:AU309"/>
    <mergeCell ref="AZ310:AZ311"/>
    <mergeCell ref="AJ320:AJ321"/>
    <mergeCell ref="AD304:AD305"/>
    <mergeCell ref="AS306:AS307"/>
    <mergeCell ref="AX288:AX289"/>
    <mergeCell ref="AU304:AU305"/>
    <mergeCell ref="AA306:AA307"/>
    <mergeCell ref="AW306:AW307"/>
    <mergeCell ref="AU320:AU321"/>
    <mergeCell ref="AE320:AE321"/>
    <mergeCell ref="AX312:AX313"/>
    <mergeCell ref="AZ318:AZ319"/>
    <mergeCell ref="AZ288:AZ289"/>
    <mergeCell ref="AZ292:AZ293"/>
    <mergeCell ref="AW304:AW305"/>
    <mergeCell ref="AY302:AY303"/>
    <mergeCell ref="AX292:AX293"/>
    <mergeCell ref="AB304:AB305"/>
    <mergeCell ref="AC304:AC305"/>
    <mergeCell ref="AK304:AK305"/>
    <mergeCell ref="AV294:AV295"/>
    <mergeCell ref="AV304:AV305"/>
    <mergeCell ref="AC294:AC295"/>
    <mergeCell ref="AI304:AI305"/>
    <mergeCell ref="AE304:AE305"/>
    <mergeCell ref="AQ304:AQ305"/>
    <mergeCell ref="AM294:AM295"/>
    <mergeCell ref="AR294:AR295"/>
    <mergeCell ref="AZ308:AZ309"/>
    <mergeCell ref="AG294:AG295"/>
    <mergeCell ref="AR308:AR309"/>
    <mergeCell ref="AC308:AC309"/>
    <mergeCell ref="AB294:AB295"/>
    <mergeCell ref="AO284:AO285"/>
    <mergeCell ref="AJ308:AJ309"/>
    <mergeCell ref="AX306:AX307"/>
    <mergeCell ref="AX300:AX301"/>
    <mergeCell ref="AK320:AK321"/>
    <mergeCell ref="AP308:AP309"/>
    <mergeCell ref="AY286:AY287"/>
    <mergeCell ref="AM304:AM305"/>
    <mergeCell ref="AY284:AY285"/>
    <mergeCell ref="AO308:AO309"/>
    <mergeCell ref="AN320:AN321"/>
    <mergeCell ref="AE308:AE309"/>
    <mergeCell ref="Z308:Z309"/>
    <mergeCell ref="S310:S311"/>
    <mergeCell ref="AN332:AN333"/>
    <mergeCell ref="AX326:AX327"/>
    <mergeCell ref="AX342:AX343"/>
    <mergeCell ref="AC344:AC345"/>
    <mergeCell ref="AY328:AY329"/>
    <mergeCell ref="AD320:AD321"/>
    <mergeCell ref="AR344:AR345"/>
    <mergeCell ref="AQ344:AQ345"/>
    <mergeCell ref="S316:S317"/>
    <mergeCell ref="AF320:AF321"/>
    <mergeCell ref="AX344:AX345"/>
    <mergeCell ref="AX328:AX329"/>
    <mergeCell ref="AY312:AY313"/>
    <mergeCell ref="X332:X333"/>
    <mergeCell ref="Y332:Y333"/>
    <mergeCell ref="AY320:AY321"/>
    <mergeCell ref="AX318:AX319"/>
    <mergeCell ref="AX314:AX315"/>
    <mergeCell ref="AW320:AW321"/>
    <mergeCell ref="AV320:AV321"/>
    <mergeCell ref="AX320:AX321"/>
    <mergeCell ref="AX322:AX323"/>
    <mergeCell ref="AX334:AX335"/>
    <mergeCell ref="AX316:AX317"/>
    <mergeCell ref="AK308:AK309"/>
    <mergeCell ref="AL308:AL309"/>
    <mergeCell ref="AX310:AX311"/>
    <mergeCell ref="AX308:AX309"/>
    <mergeCell ref="AY310:AY311"/>
    <mergeCell ref="AX324:AX325"/>
    <mergeCell ref="AY330:AY331"/>
    <mergeCell ref="AT308:AT309"/>
    <mergeCell ref="S312:S313"/>
    <mergeCell ref="S320:S321"/>
    <mergeCell ref="AX340:AX341"/>
    <mergeCell ref="AY322:AY323"/>
    <mergeCell ref="AO320:AO321"/>
    <mergeCell ref="AP332:AP333"/>
    <mergeCell ref="AP344:AP345"/>
    <mergeCell ref="AO332:AO333"/>
    <mergeCell ref="AW332:AW333"/>
    <mergeCell ref="AY318:AY319"/>
    <mergeCell ref="AY314:AY315"/>
    <mergeCell ref="AG320:AG321"/>
    <mergeCell ref="AQ308:AQ309"/>
    <mergeCell ref="AP320:AP321"/>
    <mergeCell ref="AQ320:AQ321"/>
    <mergeCell ref="S340:S341"/>
    <mergeCell ref="S324:S325"/>
    <mergeCell ref="S336:S337"/>
    <mergeCell ref="AS320:AS321"/>
    <mergeCell ref="BD332:BD333"/>
    <mergeCell ref="BG344:BG345"/>
    <mergeCell ref="AS308:AS309"/>
    <mergeCell ref="W332:W333"/>
    <mergeCell ref="S334:S335"/>
    <mergeCell ref="AY326:AY327"/>
    <mergeCell ref="AZ326:AZ327"/>
    <mergeCell ref="U332:U333"/>
    <mergeCell ref="AG332:AG333"/>
    <mergeCell ref="AZ312:AZ313"/>
    <mergeCell ref="AN344:AN345"/>
    <mergeCell ref="S344:S345"/>
    <mergeCell ref="AM344:AM345"/>
    <mergeCell ref="AY340:AY341"/>
    <mergeCell ref="BE332:BE333"/>
    <mergeCell ref="BG320:BG321"/>
    <mergeCell ref="BA320:BA321"/>
    <mergeCell ref="AY308:AY309"/>
    <mergeCell ref="BG332:BG333"/>
    <mergeCell ref="BH332:BH333"/>
    <mergeCell ref="AK344:AK345"/>
    <mergeCell ref="U344:U345"/>
    <mergeCell ref="AD344:AD345"/>
    <mergeCell ref="V344:V345"/>
    <mergeCell ref="X344:X345"/>
    <mergeCell ref="AI332:AI333"/>
    <mergeCell ref="AT320:AT321"/>
    <mergeCell ref="BB320:BB321"/>
    <mergeCell ref="AY344:AY345"/>
    <mergeCell ref="AZ332:AZ333"/>
    <mergeCell ref="BC344:BC345"/>
    <mergeCell ref="W344:W345"/>
    <mergeCell ref="S332:S333"/>
    <mergeCell ref="AW308:AW309"/>
    <mergeCell ref="BC332:BC333"/>
    <mergeCell ref="BA332:BA333"/>
    <mergeCell ref="BB332:BB333"/>
    <mergeCell ref="AZ330:AZ331"/>
    <mergeCell ref="AZ328:AZ329"/>
    <mergeCell ref="AY336:AY337"/>
    <mergeCell ref="AZ324:AZ325"/>
    <mergeCell ref="AY334:AY335"/>
    <mergeCell ref="AX330:AX331"/>
    <mergeCell ref="AL332:AL333"/>
    <mergeCell ref="AS344:AS345"/>
    <mergeCell ref="AH320:AH321"/>
    <mergeCell ref="AT344:AT345"/>
    <mergeCell ref="AQ332:AQ333"/>
    <mergeCell ref="T308:T309"/>
    <mergeCell ref="V332:V333"/>
    <mergeCell ref="AB332:AB333"/>
    <mergeCell ref="S330:S331"/>
    <mergeCell ref="AR320:AR321"/>
    <mergeCell ref="U308:U309"/>
    <mergeCell ref="X320:X321"/>
    <mergeCell ref="AN308:AN309"/>
    <mergeCell ref="AA308:AA309"/>
    <mergeCell ref="AM320:AM321"/>
    <mergeCell ref="AJ332:AJ333"/>
    <mergeCell ref="AC332:AC333"/>
    <mergeCell ref="Z332:Z333"/>
    <mergeCell ref="BD344:BD345"/>
    <mergeCell ref="BJ332:BJ333"/>
    <mergeCell ref="AZ374:AZ375"/>
    <mergeCell ref="BF356:BF357"/>
    <mergeCell ref="BP356:BP357"/>
    <mergeCell ref="CF372:CF373"/>
    <mergeCell ref="CF370:CF371"/>
    <mergeCell ref="BS368:BS369"/>
    <mergeCell ref="BS356:BS357"/>
    <mergeCell ref="BU368:BU369"/>
    <mergeCell ref="CF376:CF377"/>
    <mergeCell ref="CF368:CF369"/>
    <mergeCell ref="CE368:CE369"/>
    <mergeCell ref="CE380:CE381"/>
    <mergeCell ref="CC368:CC369"/>
    <mergeCell ref="BX356:BX357"/>
    <mergeCell ref="CC356:CC357"/>
    <mergeCell ref="CA356:CA357"/>
    <mergeCell ref="BM380:BM381"/>
    <mergeCell ref="BJ356:BJ357"/>
    <mergeCell ref="BF380:BF381"/>
    <mergeCell ref="BR356:BR357"/>
    <mergeCell ref="BO356:BO357"/>
    <mergeCell ref="BQ356:BQ357"/>
    <mergeCell ref="BI356:BI357"/>
    <mergeCell ref="AZ356:AZ357"/>
    <mergeCell ref="BT356:BT357"/>
    <mergeCell ref="BU356:BU357"/>
    <mergeCell ref="BD356:BD357"/>
    <mergeCell ref="BM356:BM357"/>
    <mergeCell ref="AZ378:AZ379"/>
    <mergeCell ref="BL380:BL381"/>
    <mergeCell ref="BB368:BB369"/>
    <mergeCell ref="BR368:BR369"/>
    <mergeCell ref="AZ364:AZ365"/>
    <mergeCell ref="AZ362:AZ363"/>
    <mergeCell ref="BC368:BC369"/>
    <mergeCell ref="BO368:BO369"/>
    <mergeCell ref="BL368:BL369"/>
    <mergeCell ref="BP368:BP369"/>
    <mergeCell ref="BQ368:BQ369"/>
    <mergeCell ref="BH356:BH357"/>
    <mergeCell ref="BA356:BA357"/>
    <mergeCell ref="AZ358:AZ359"/>
    <mergeCell ref="BY368:BY369"/>
    <mergeCell ref="AZ368:AZ369"/>
    <mergeCell ref="BZ380:BZ381"/>
    <mergeCell ref="BK356:BK357"/>
    <mergeCell ref="CC380:CC381"/>
    <mergeCell ref="BK380:BK381"/>
    <mergeCell ref="BD368:BD369"/>
    <mergeCell ref="BI332:BI333"/>
    <mergeCell ref="CC332:CC333"/>
    <mergeCell ref="CF334:CF335"/>
    <mergeCell ref="CF342:CF343"/>
    <mergeCell ref="BY344:BY345"/>
    <mergeCell ref="BV344:BV345"/>
    <mergeCell ref="BW344:BW345"/>
    <mergeCell ref="BY332:BY333"/>
    <mergeCell ref="BZ332:BZ333"/>
    <mergeCell ref="CA332:CA333"/>
    <mergeCell ref="BR344:BR345"/>
    <mergeCell ref="BQ344:BQ345"/>
    <mergeCell ref="CB332:CB333"/>
    <mergeCell ref="R420:R421"/>
    <mergeCell ref="R378:R379"/>
    <mergeCell ref="BP332:BP333"/>
    <mergeCell ref="BB344:BB345"/>
    <mergeCell ref="AZ334:AZ335"/>
    <mergeCell ref="AY342:AY343"/>
    <mergeCell ref="AX338:AX339"/>
    <mergeCell ref="AU332:AU333"/>
    <mergeCell ref="AT332:AT333"/>
    <mergeCell ref="T332:T333"/>
    <mergeCell ref="AA320:AA321"/>
    <mergeCell ref="AB320:AB321"/>
    <mergeCell ref="AC320:AC321"/>
    <mergeCell ref="AH332:AH333"/>
    <mergeCell ref="AH344:AH345"/>
    <mergeCell ref="Z344:Z345"/>
    <mergeCell ref="AY354:AY355"/>
    <mergeCell ref="AY372:AY373"/>
    <mergeCell ref="AY356:AY357"/>
    <mergeCell ref="AY358:AY359"/>
    <mergeCell ref="AY332:AY333"/>
    <mergeCell ref="AY338:AY339"/>
    <mergeCell ref="BO332:BO333"/>
    <mergeCell ref="BP344:BP345"/>
    <mergeCell ref="BH344:BH345"/>
    <mergeCell ref="AY360:AY361"/>
    <mergeCell ref="AX364:AX365"/>
    <mergeCell ref="AD356:AD357"/>
    <mergeCell ref="BN356:BN357"/>
    <mergeCell ref="BE356:BE357"/>
    <mergeCell ref="BG356:BG357"/>
    <mergeCell ref="BN380:BN381"/>
    <mergeCell ref="AX380:AX381"/>
    <mergeCell ref="BB380:BB381"/>
    <mergeCell ref="BK332:BK333"/>
    <mergeCell ref="AN356:AN357"/>
    <mergeCell ref="BH368:BH369"/>
    <mergeCell ref="BA380:BA381"/>
    <mergeCell ref="BI380:BI381"/>
    <mergeCell ref="BJ380:BJ381"/>
    <mergeCell ref="BC380:BC381"/>
    <mergeCell ref="AX360:AX361"/>
    <mergeCell ref="AY366:AY367"/>
    <mergeCell ref="AZ366:AZ367"/>
    <mergeCell ref="AX356:AX357"/>
    <mergeCell ref="AX358:AX359"/>
    <mergeCell ref="AY364:AY365"/>
    <mergeCell ref="AI380:AI381"/>
    <mergeCell ref="AS380:AS381"/>
    <mergeCell ref="AC380:AC381"/>
    <mergeCell ref="Y368:Y369"/>
    <mergeCell ref="AP368:AP369"/>
    <mergeCell ref="AR380:AR381"/>
    <mergeCell ref="BK344:BK345"/>
    <mergeCell ref="AV344:AV345"/>
    <mergeCell ref="AW344:AW345"/>
    <mergeCell ref="BH320:BH321"/>
    <mergeCell ref="BE320:BE321"/>
    <mergeCell ref="AZ376:AZ377"/>
    <mergeCell ref="BK368:BK369"/>
    <mergeCell ref="AZ360:AZ361"/>
    <mergeCell ref="BE368:BE369"/>
    <mergeCell ref="BG368:BG369"/>
    <mergeCell ref="BJ344:BJ345"/>
    <mergeCell ref="S358:S359"/>
    <mergeCell ref="Q366:Q367"/>
    <mergeCell ref="AY404:AY405"/>
    <mergeCell ref="AZ398:AZ399"/>
    <mergeCell ref="Q398:Q399"/>
    <mergeCell ref="AY378:AY379"/>
    <mergeCell ref="AP392:AP393"/>
    <mergeCell ref="Q412:Q413"/>
    <mergeCell ref="AJ416:AJ417"/>
    <mergeCell ref="AL404:AL405"/>
    <mergeCell ref="S416:S417"/>
    <mergeCell ref="AB404:AB405"/>
    <mergeCell ref="AP416:AP417"/>
    <mergeCell ref="R368:R369"/>
    <mergeCell ref="AX366:AX367"/>
    <mergeCell ref="AQ368:AQ369"/>
    <mergeCell ref="AO368:AO369"/>
    <mergeCell ref="AR368:AR369"/>
    <mergeCell ref="T380:T381"/>
    <mergeCell ref="V380:V381"/>
    <mergeCell ref="S382:S383"/>
    <mergeCell ref="R384:R385"/>
    <mergeCell ref="AA404:AA405"/>
    <mergeCell ref="R394:R395"/>
    <mergeCell ref="R400:R401"/>
    <mergeCell ref="V368:V369"/>
    <mergeCell ref="AF380:AF381"/>
    <mergeCell ref="AX384:AX385"/>
    <mergeCell ref="AX374:AX375"/>
    <mergeCell ref="AX378:AX379"/>
    <mergeCell ref="AY362:AY363"/>
    <mergeCell ref="AY368:AY369"/>
    <mergeCell ref="AY398:AY399"/>
    <mergeCell ref="AY414:AY415"/>
    <mergeCell ref="CJ392:CJ393"/>
    <mergeCell ref="CH400:CH401"/>
    <mergeCell ref="CF384:CF385"/>
    <mergeCell ref="CH388:CH389"/>
    <mergeCell ref="CO380:CO381"/>
    <mergeCell ref="CG374:CG375"/>
    <mergeCell ref="AZ392:AZ393"/>
    <mergeCell ref="AZ416:AZ417"/>
    <mergeCell ref="AX408:AX409"/>
    <mergeCell ref="AX418:AX419"/>
    <mergeCell ref="AX410:AX411"/>
    <mergeCell ref="AX416:AX417"/>
    <mergeCell ref="AT404:AT405"/>
    <mergeCell ref="CF382:CF383"/>
    <mergeCell ref="CH402:CH403"/>
    <mergeCell ref="BY392:BY393"/>
    <mergeCell ref="BD416:BD417"/>
    <mergeCell ref="AZ420:AZ421"/>
    <mergeCell ref="CB392:CB393"/>
    <mergeCell ref="BY428:BY429"/>
    <mergeCell ref="BZ428:BZ429"/>
    <mergeCell ref="AT368:AT369"/>
    <mergeCell ref="BT404:BT405"/>
    <mergeCell ref="BZ416:BZ417"/>
    <mergeCell ref="CA428:CA429"/>
    <mergeCell ref="CE416:CE417"/>
    <mergeCell ref="BX428:BX429"/>
    <mergeCell ref="CG418:CG419"/>
    <mergeCell ref="CD428:CD429"/>
    <mergeCell ref="BM428:BM429"/>
    <mergeCell ref="BN428:BN429"/>
    <mergeCell ref="BO380:BO381"/>
    <mergeCell ref="CF398:CF399"/>
    <mergeCell ref="BU392:BU393"/>
    <mergeCell ref="CF422:CF423"/>
    <mergeCell ref="CF414:CF415"/>
    <mergeCell ref="CG426:CG427"/>
    <mergeCell ref="CD416:CD417"/>
    <mergeCell ref="BW428:BW429"/>
    <mergeCell ref="BS416:BS417"/>
    <mergeCell ref="BR404:BR405"/>
    <mergeCell ref="BQ404:BQ405"/>
    <mergeCell ref="BU428:BU429"/>
    <mergeCell ref="CB404:CB405"/>
    <mergeCell ref="CC416:CC417"/>
    <mergeCell ref="BS392:BS393"/>
    <mergeCell ref="CG404:CG405"/>
    <mergeCell ref="BY416:BY417"/>
    <mergeCell ref="BV416:BV417"/>
    <mergeCell ref="CD392:CD393"/>
    <mergeCell ref="CB428:CB429"/>
    <mergeCell ref="CC404:CC405"/>
    <mergeCell ref="BJ368:BJ369"/>
    <mergeCell ref="BO392:BO393"/>
    <mergeCell ref="BD392:BD393"/>
    <mergeCell ref="BE392:BE393"/>
    <mergeCell ref="AZ402:AZ403"/>
    <mergeCell ref="BA428:BA429"/>
    <mergeCell ref="BE428:BE429"/>
    <mergeCell ref="BB428:BB429"/>
    <mergeCell ref="AX390:AX391"/>
    <mergeCell ref="AU404:AU405"/>
    <mergeCell ref="AZ382:AZ383"/>
    <mergeCell ref="AT392:AT393"/>
    <mergeCell ref="BE380:BE381"/>
    <mergeCell ref="BR380:BR381"/>
    <mergeCell ref="R370:R371"/>
    <mergeCell ref="AD380:AD381"/>
    <mergeCell ref="R374:R375"/>
    <mergeCell ref="Y380:Y381"/>
    <mergeCell ref="S386:S387"/>
    <mergeCell ref="AU380:AU381"/>
    <mergeCell ref="CD380:CD381"/>
    <mergeCell ref="O374:O375"/>
    <mergeCell ref="CG452:CG453"/>
    <mergeCell ref="CK428:CK429"/>
    <mergeCell ref="O398:O399"/>
    <mergeCell ref="O402:O403"/>
    <mergeCell ref="BP380:BP381"/>
    <mergeCell ref="BQ380:BQ381"/>
    <mergeCell ref="AW380:AW381"/>
    <mergeCell ref="AP440:AP441"/>
    <mergeCell ref="CN380:CN381"/>
    <mergeCell ref="CB416:CB417"/>
    <mergeCell ref="CF428:CF429"/>
    <mergeCell ref="CH390:CH391"/>
    <mergeCell ref="CF404:CF405"/>
    <mergeCell ref="BV392:BV393"/>
    <mergeCell ref="BL392:BL393"/>
    <mergeCell ref="CF392:CF393"/>
    <mergeCell ref="CH410:CH411"/>
    <mergeCell ref="CN440:CN441"/>
    <mergeCell ref="CK452:CK453"/>
    <mergeCell ref="CH430:CH431"/>
    <mergeCell ref="CG408:CG409"/>
    <mergeCell ref="CG400:CG401"/>
    <mergeCell ref="CG402:CG403"/>
    <mergeCell ref="BQ428:BQ429"/>
    <mergeCell ref="BO428:BO429"/>
    <mergeCell ref="BX404:BX405"/>
    <mergeCell ref="BV428:BV429"/>
    <mergeCell ref="CF408:CF409"/>
    <mergeCell ref="BM440:BM441"/>
    <mergeCell ref="CC440:CC441"/>
    <mergeCell ref="CF402:CF403"/>
    <mergeCell ref="CH398:CH399"/>
    <mergeCell ref="Y428:Y429"/>
    <mergeCell ref="AE428:AE429"/>
    <mergeCell ref="Q428:Q429"/>
    <mergeCell ref="Q426:Q427"/>
    <mergeCell ref="AY376:AY377"/>
    <mergeCell ref="AY380:AY381"/>
    <mergeCell ref="AY374:AY375"/>
    <mergeCell ref="Q424:Q425"/>
    <mergeCell ref="S422:S423"/>
    <mergeCell ref="Q430:Q431"/>
    <mergeCell ref="R428:R429"/>
    <mergeCell ref="AA392:AA393"/>
    <mergeCell ref="W404:W405"/>
    <mergeCell ref="Y404:Y405"/>
    <mergeCell ref="Q374:Q375"/>
    <mergeCell ref="AE404:AE405"/>
    <mergeCell ref="R424:R425"/>
    <mergeCell ref="CL392:CL393"/>
    <mergeCell ref="CG390:CG391"/>
    <mergeCell ref="CG388:CG389"/>
    <mergeCell ref="CG372:CG373"/>
    <mergeCell ref="CH396:CH397"/>
    <mergeCell ref="AW440:AW441"/>
    <mergeCell ref="AX376:AX377"/>
    <mergeCell ref="AX372:AX373"/>
    <mergeCell ref="AZ370:AZ371"/>
    <mergeCell ref="AQ404:AQ405"/>
    <mergeCell ref="CF390:CF391"/>
    <mergeCell ref="BP392:BP393"/>
    <mergeCell ref="AO416:AO417"/>
    <mergeCell ref="BI416:BI417"/>
    <mergeCell ref="BH404:BH405"/>
    <mergeCell ref="BH392:BH393"/>
    <mergeCell ref="BJ416:BJ417"/>
    <mergeCell ref="CG394:CG395"/>
    <mergeCell ref="CK404:CK405"/>
    <mergeCell ref="BY404:BY405"/>
    <mergeCell ref="BZ404:BZ405"/>
    <mergeCell ref="CE404:CE405"/>
    <mergeCell ref="CH394:CH395"/>
    <mergeCell ref="BK440:BK441"/>
    <mergeCell ref="BC440:BC441"/>
    <mergeCell ref="BW440:BW441"/>
    <mergeCell ref="CF440:CF441"/>
    <mergeCell ref="BS440:BS441"/>
    <mergeCell ref="BU440:BU441"/>
    <mergeCell ref="CF430:CF431"/>
    <mergeCell ref="BL428:BL429"/>
    <mergeCell ref="BR428:BR429"/>
    <mergeCell ref="BI428:BI429"/>
    <mergeCell ref="BK428:BK429"/>
    <mergeCell ref="AT428:AT429"/>
    <mergeCell ref="X428:X429"/>
    <mergeCell ref="S428:S429"/>
    <mergeCell ref="AY434:AY435"/>
    <mergeCell ref="AY430:AY431"/>
    <mergeCell ref="AY432:AY433"/>
    <mergeCell ref="AX432:AX433"/>
    <mergeCell ref="AZ390:AZ391"/>
    <mergeCell ref="AZ384:AZ385"/>
    <mergeCell ref="BG404:BG405"/>
    <mergeCell ref="AZ372:AZ373"/>
    <mergeCell ref="AY388:AY389"/>
    <mergeCell ref="AY370:AY371"/>
    <mergeCell ref="V392:V393"/>
    <mergeCell ref="AH404:AH405"/>
    <mergeCell ref="AZ428:AZ429"/>
    <mergeCell ref="CH424:CH425"/>
    <mergeCell ref="CF434:CF435"/>
    <mergeCell ref="CG436:CG437"/>
    <mergeCell ref="BC428:BC429"/>
    <mergeCell ref="CH434:CH435"/>
    <mergeCell ref="CG434:CG435"/>
    <mergeCell ref="BI440:BI441"/>
    <mergeCell ref="BF440:BF441"/>
    <mergeCell ref="BE440:BE441"/>
    <mergeCell ref="BZ440:BZ441"/>
    <mergeCell ref="AN428:AN429"/>
    <mergeCell ref="AM392:AM393"/>
    <mergeCell ref="AN416:AN417"/>
    <mergeCell ref="AK416:AK417"/>
    <mergeCell ref="AS416:AS417"/>
    <mergeCell ref="AJ404:AJ405"/>
    <mergeCell ref="BA392:BA393"/>
    <mergeCell ref="BE404:BE405"/>
    <mergeCell ref="CG414:CG415"/>
    <mergeCell ref="CO392:CO393"/>
    <mergeCell ref="CP392:CP393"/>
    <mergeCell ref="AU392:AU393"/>
    <mergeCell ref="AF404:AF405"/>
    <mergeCell ref="S400:S401"/>
    <mergeCell ref="AN404:AN405"/>
    <mergeCell ref="AO404:AO405"/>
    <mergeCell ref="S414:S415"/>
    <mergeCell ref="S410:S411"/>
    <mergeCell ref="AY410:AY411"/>
    <mergeCell ref="AV416:AV417"/>
    <mergeCell ref="AT416:AT417"/>
    <mergeCell ref="BA404:BA405"/>
    <mergeCell ref="AX392:AX393"/>
    <mergeCell ref="BC392:BC393"/>
    <mergeCell ref="BN392:BN393"/>
    <mergeCell ref="BN416:BN417"/>
    <mergeCell ref="CC392:CC393"/>
    <mergeCell ref="AY402:AY403"/>
    <mergeCell ref="AZ406:AZ407"/>
    <mergeCell ref="BX392:BX393"/>
    <mergeCell ref="BP404:BP405"/>
    <mergeCell ref="CA392:CA393"/>
    <mergeCell ref="CK392:CK393"/>
    <mergeCell ref="CN392:CN393"/>
    <mergeCell ref="CH392:CH393"/>
    <mergeCell ref="CI392:CI393"/>
    <mergeCell ref="CF394:CF395"/>
    <mergeCell ref="CF396:CF397"/>
    <mergeCell ref="CF400:CF401"/>
    <mergeCell ref="BO416:BO417"/>
    <mergeCell ref="T416:T417"/>
    <mergeCell ref="AP404:AP405"/>
    <mergeCell ref="AH392:AH393"/>
    <mergeCell ref="AZ408:AZ409"/>
    <mergeCell ref="Z404:Z405"/>
    <mergeCell ref="CM392:CM393"/>
    <mergeCell ref="AZ394:AZ395"/>
    <mergeCell ref="BX416:BX417"/>
    <mergeCell ref="BT416:BT417"/>
    <mergeCell ref="BH416:BH417"/>
    <mergeCell ref="CM404:CM405"/>
    <mergeCell ref="CG412:CG413"/>
    <mergeCell ref="BF392:BF393"/>
    <mergeCell ref="BM404:BM405"/>
    <mergeCell ref="BF404:BF405"/>
    <mergeCell ref="BO404:BO405"/>
    <mergeCell ref="AW392:AW393"/>
    <mergeCell ref="AR404:AR405"/>
    <mergeCell ref="BG392:BG393"/>
    <mergeCell ref="BZ392:BZ393"/>
    <mergeCell ref="CH408:CH409"/>
    <mergeCell ref="CA404:CA405"/>
    <mergeCell ref="AG404:AG405"/>
    <mergeCell ref="CL416:CL417"/>
    <mergeCell ref="AC392:AC393"/>
    <mergeCell ref="CD404:CD405"/>
    <mergeCell ref="BL416:BL417"/>
    <mergeCell ref="BR416:BR417"/>
    <mergeCell ref="BK416:BK417"/>
    <mergeCell ref="CN404:CN405"/>
    <mergeCell ref="CO404:CO405"/>
    <mergeCell ref="CN416:CN417"/>
    <mergeCell ref="BE416:BE417"/>
    <mergeCell ref="CS392:CS393"/>
    <mergeCell ref="BS404:BS405"/>
    <mergeCell ref="BV404:BV405"/>
    <mergeCell ref="BW392:BW393"/>
    <mergeCell ref="BF416:BF417"/>
    <mergeCell ref="CV392:CV393"/>
    <mergeCell ref="CV416:CV417"/>
    <mergeCell ref="BC416:BC417"/>
    <mergeCell ref="BG416:BG417"/>
    <mergeCell ref="AZ414:AZ415"/>
    <mergeCell ref="BA416:BA417"/>
    <mergeCell ref="AZ424:AZ425"/>
    <mergeCell ref="CV404:CV405"/>
    <mergeCell ref="CE428:CE429"/>
    <mergeCell ref="CI428:CI429"/>
    <mergeCell ref="CU392:CU393"/>
    <mergeCell ref="CX392:CX393"/>
    <mergeCell ref="CR392:CR393"/>
    <mergeCell ref="DH392:DH393"/>
    <mergeCell ref="DG392:DG393"/>
    <mergeCell ref="CZ416:CZ417"/>
    <mergeCell ref="DI392:DI393"/>
    <mergeCell ref="CR416:CR417"/>
    <mergeCell ref="BW416:BW417"/>
    <mergeCell ref="CH438:CH439"/>
    <mergeCell ref="CG438:CG439"/>
    <mergeCell ref="CS404:CS405"/>
    <mergeCell ref="BA440:BA441"/>
    <mergeCell ref="BK404:BK405"/>
    <mergeCell ref="BJ404:BJ405"/>
    <mergeCell ref="BK392:BK393"/>
    <mergeCell ref="BL440:BL441"/>
    <mergeCell ref="CT416:CT417"/>
    <mergeCell ref="BM416:BM417"/>
    <mergeCell ref="CE392:CE393"/>
    <mergeCell ref="BT428:BT429"/>
    <mergeCell ref="CQ392:CQ393"/>
    <mergeCell ref="CQ428:CQ429"/>
    <mergeCell ref="CC428:CC429"/>
    <mergeCell ref="BG428:BG429"/>
    <mergeCell ref="BH428:BH429"/>
    <mergeCell ref="BB404:BB405"/>
    <mergeCell ref="BI392:BI393"/>
    <mergeCell ref="BJ392:BJ393"/>
    <mergeCell ref="CF432:CF433"/>
    <mergeCell ref="CQ416:CQ417"/>
    <mergeCell ref="CW392:CW393"/>
    <mergeCell ref="BF428:BF429"/>
    <mergeCell ref="BN404:BN405"/>
    <mergeCell ref="BU404:BU405"/>
    <mergeCell ref="BN440:BN441"/>
    <mergeCell ref="BP440:BP441"/>
    <mergeCell ref="BT392:BT393"/>
    <mergeCell ref="BP416:BP417"/>
    <mergeCell ref="BQ416:BQ417"/>
    <mergeCell ref="BM392:BM393"/>
    <mergeCell ref="BQ392:BQ393"/>
    <mergeCell ref="BR440:BR441"/>
    <mergeCell ref="CG398:CG399"/>
    <mergeCell ref="CG396:CG397"/>
    <mergeCell ref="CG392:CG393"/>
    <mergeCell ref="CF420:CF421"/>
    <mergeCell ref="CG406:CG407"/>
    <mergeCell ref="BH440:BH441"/>
    <mergeCell ref="DK416:DK417"/>
    <mergeCell ref="CJ440:CJ441"/>
    <mergeCell ref="CH432:CH433"/>
    <mergeCell ref="CK440:CK441"/>
    <mergeCell ref="CH406:CH407"/>
    <mergeCell ref="CH440:CH441"/>
    <mergeCell ref="CH428:CH429"/>
    <mergeCell ref="CH420:CH421"/>
    <mergeCell ref="CI416:CI417"/>
    <mergeCell ref="CJ404:CJ405"/>
    <mergeCell ref="CH404:CH405"/>
    <mergeCell ref="AZ456:AZ457"/>
    <mergeCell ref="AZ464:AZ465"/>
    <mergeCell ref="AZ460:AZ461"/>
    <mergeCell ref="CH460:CH461"/>
    <mergeCell ref="CG462:CG463"/>
    <mergeCell ref="CG460:CG461"/>
    <mergeCell ref="CL452:CL453"/>
    <mergeCell ref="CN464:CN465"/>
    <mergeCell ref="CG432:CG433"/>
    <mergeCell ref="CD440:CD441"/>
    <mergeCell ref="CP464:CP465"/>
    <mergeCell ref="DI464:DI465"/>
    <mergeCell ref="CR464:CR465"/>
    <mergeCell ref="CV464:CV465"/>
    <mergeCell ref="AZ432:AZ433"/>
    <mergeCell ref="CE440:CE441"/>
    <mergeCell ref="BV440:BV441"/>
    <mergeCell ref="AZ404:AZ405"/>
    <mergeCell ref="AZ412:AZ413"/>
    <mergeCell ref="BG452:BG453"/>
    <mergeCell ref="AZ444:AZ445"/>
    <mergeCell ref="BQ464:BQ465"/>
    <mergeCell ref="CF412:CF413"/>
    <mergeCell ref="CD452:CD453"/>
    <mergeCell ref="BL404:BL405"/>
    <mergeCell ref="BO440:BO441"/>
    <mergeCell ref="BI464:BI465"/>
    <mergeCell ref="CJ464:CJ465"/>
    <mergeCell ref="CF452:CF453"/>
    <mergeCell ref="CT464:CT465"/>
    <mergeCell ref="CJ428:CJ429"/>
    <mergeCell ref="CF456:CF457"/>
    <mergeCell ref="BT464:BT465"/>
    <mergeCell ref="CM464:CM465"/>
    <mergeCell ref="CD464:CD465"/>
    <mergeCell ref="CK464:CK465"/>
    <mergeCell ref="BS464:BS465"/>
    <mergeCell ref="BU464:BU465"/>
    <mergeCell ref="BS452:BS453"/>
    <mergeCell ref="CF438:CF439"/>
    <mergeCell ref="DH404:DH405"/>
    <mergeCell ref="BP428:BP429"/>
    <mergeCell ref="CF462:CF463"/>
    <mergeCell ref="CI464:CI465"/>
    <mergeCell ref="CM416:CM417"/>
    <mergeCell ref="CP404:CP405"/>
    <mergeCell ref="CG416:CG417"/>
    <mergeCell ref="CW404:CW405"/>
    <mergeCell ref="CX416:CX417"/>
    <mergeCell ref="DB440:DB441"/>
    <mergeCell ref="DC428:DC429"/>
    <mergeCell ref="CH464:CH465"/>
    <mergeCell ref="CH456:CH457"/>
    <mergeCell ref="CU464:CU465"/>
    <mergeCell ref="CQ476:CQ477"/>
    <mergeCell ref="CF474:CF475"/>
    <mergeCell ref="CP476:CP477"/>
    <mergeCell ref="CF466:CF467"/>
    <mergeCell ref="BW476:BW477"/>
    <mergeCell ref="BZ464:BZ465"/>
    <mergeCell ref="BX464:BX465"/>
    <mergeCell ref="BV464:BV465"/>
    <mergeCell ref="CE464:CE465"/>
    <mergeCell ref="CF444:CF445"/>
    <mergeCell ref="CL464:CL465"/>
    <mergeCell ref="CU452:CU453"/>
    <mergeCell ref="CP440:CP441"/>
    <mergeCell ref="CX476:CX477"/>
    <mergeCell ref="CR476:CR477"/>
    <mergeCell ref="CO440:CO441"/>
    <mergeCell ref="CP428:CP429"/>
    <mergeCell ref="CO428:CO429"/>
    <mergeCell ref="CT428:CT429"/>
    <mergeCell ref="CU428:CU429"/>
    <mergeCell ref="CM428:CM429"/>
    <mergeCell ref="DB428:DB429"/>
    <mergeCell ref="CX428:CX429"/>
    <mergeCell ref="CF446:CF447"/>
    <mergeCell ref="CF450:CF451"/>
    <mergeCell ref="CF442:CF443"/>
    <mergeCell ref="CA452:CA453"/>
    <mergeCell ref="BW452:BW453"/>
    <mergeCell ref="BX476:BX477"/>
    <mergeCell ref="CS464:CS465"/>
    <mergeCell ref="CD476:CD477"/>
    <mergeCell ref="CW416:CW417"/>
    <mergeCell ref="CZ440:CZ441"/>
    <mergeCell ref="CR428:CR429"/>
    <mergeCell ref="CV440:CV441"/>
    <mergeCell ref="CU416:CU417"/>
    <mergeCell ref="CV428:CV429"/>
    <mergeCell ref="CY428:CY429"/>
    <mergeCell ref="CS416:CS417"/>
    <mergeCell ref="CT440:CT441"/>
    <mergeCell ref="BV452:BV453"/>
    <mergeCell ref="BY452:BY453"/>
    <mergeCell ref="CC452:CC453"/>
    <mergeCell ref="BX452:BX453"/>
    <mergeCell ref="CH468:CH469"/>
    <mergeCell ref="CF468:CF469"/>
    <mergeCell ref="CF470:CF471"/>
    <mergeCell ref="CG458:CG459"/>
    <mergeCell ref="CH476:CH477"/>
    <mergeCell ref="CB464:CB465"/>
    <mergeCell ref="CA464:CA465"/>
    <mergeCell ref="AF514:AF515"/>
    <mergeCell ref="BT502:BT503"/>
    <mergeCell ref="BV514:BV515"/>
    <mergeCell ref="BR502:BR503"/>
    <mergeCell ref="CF506:CF507"/>
    <mergeCell ref="AZ508:AZ509"/>
    <mergeCell ref="AZ502:AZ503"/>
    <mergeCell ref="AY516:AY517"/>
    <mergeCell ref="BT526:BT527"/>
    <mergeCell ref="AZ500:AZ501"/>
    <mergeCell ref="BA488:BA489"/>
    <mergeCell ref="AX504:AX505"/>
    <mergeCell ref="BA502:BA503"/>
    <mergeCell ref="AZ490:AZ491"/>
    <mergeCell ref="AY514:AY515"/>
    <mergeCell ref="AZ506:AZ507"/>
    <mergeCell ref="AZ494:AZ495"/>
    <mergeCell ref="AY536:AY537"/>
    <mergeCell ref="AN538:AN539"/>
    <mergeCell ref="AV538:AV539"/>
    <mergeCell ref="AF490:AF491"/>
    <mergeCell ref="AQ538:AQ539"/>
    <mergeCell ref="AU538:AU539"/>
    <mergeCell ref="AP538:AP539"/>
    <mergeCell ref="BP502:BP503"/>
    <mergeCell ref="BK514:BK515"/>
    <mergeCell ref="BQ514:BQ515"/>
    <mergeCell ref="BL502:BL503"/>
    <mergeCell ref="BZ538:BZ539"/>
    <mergeCell ref="CF514:CF515"/>
    <mergeCell ref="CF494:CF495"/>
    <mergeCell ref="AO502:AO503"/>
    <mergeCell ref="CB538:CB539"/>
    <mergeCell ref="BY538:BY539"/>
    <mergeCell ref="BU538:BU539"/>
    <mergeCell ref="BS538:BS539"/>
    <mergeCell ref="BU526:BU527"/>
    <mergeCell ref="BM514:BM515"/>
    <mergeCell ref="BO514:BO515"/>
    <mergeCell ref="BN538:BN539"/>
    <mergeCell ref="BL538:BL539"/>
    <mergeCell ref="BC490:BC491"/>
    <mergeCell ref="BA538:BA539"/>
    <mergeCell ref="AZ528:AZ529"/>
    <mergeCell ref="AK502:AK503"/>
    <mergeCell ref="AJ490:AJ491"/>
    <mergeCell ref="AW490:AW491"/>
    <mergeCell ref="AW502:AW503"/>
    <mergeCell ref="AW514:AW515"/>
    <mergeCell ref="CD526:CD527"/>
    <mergeCell ref="BX538:BX539"/>
    <mergeCell ref="AI514:AI515"/>
    <mergeCell ref="AL488:AL489"/>
    <mergeCell ref="CA502:CA503"/>
    <mergeCell ref="BW502:BW503"/>
    <mergeCell ref="BB488:BB489"/>
    <mergeCell ref="CD488:CD489"/>
    <mergeCell ref="CB490:CB491"/>
    <mergeCell ref="CD514:CD515"/>
    <mergeCell ref="CC502:CC503"/>
    <mergeCell ref="CF498:CF499"/>
    <mergeCell ref="AL514:AL515"/>
    <mergeCell ref="AX522:AX523"/>
    <mergeCell ref="AP526:AP527"/>
    <mergeCell ref="AR514:AR515"/>
    <mergeCell ref="AS514:AS515"/>
    <mergeCell ref="AT538:AT539"/>
    <mergeCell ref="CH520:CH521"/>
    <mergeCell ref="BM502:BM503"/>
    <mergeCell ref="AY488:AY489"/>
    <mergeCell ref="AY518:AY519"/>
    <mergeCell ref="AV526:AV527"/>
    <mergeCell ref="BB526:BB527"/>
    <mergeCell ref="BG526:BG527"/>
    <mergeCell ref="AY490:AY491"/>
    <mergeCell ref="CG502:CG503"/>
    <mergeCell ref="BF514:BF515"/>
    <mergeCell ref="AT526:AT527"/>
    <mergeCell ref="AQ490:AQ491"/>
    <mergeCell ref="BB490:BB491"/>
    <mergeCell ref="AY498:AY499"/>
    <mergeCell ref="BF488:BF489"/>
    <mergeCell ref="AX514:AX515"/>
    <mergeCell ref="AX510:AX511"/>
    <mergeCell ref="AY506:AY507"/>
    <mergeCell ref="AZ512:AZ513"/>
    <mergeCell ref="BL514:BL515"/>
    <mergeCell ref="AU514:AU515"/>
    <mergeCell ref="AQ514:AQ515"/>
    <mergeCell ref="AZ496:AZ497"/>
    <mergeCell ref="AN502:AN503"/>
    <mergeCell ref="AV502:AV503"/>
    <mergeCell ref="AL502:AL503"/>
    <mergeCell ref="AY502:AY503"/>
    <mergeCell ref="AX498:AX499"/>
    <mergeCell ref="AY500:AY501"/>
    <mergeCell ref="BI514:BI515"/>
    <mergeCell ref="AO526:AO527"/>
    <mergeCell ref="AX512:AX513"/>
    <mergeCell ref="BH514:BH515"/>
    <mergeCell ref="BI526:BI527"/>
    <mergeCell ref="BH526:BH527"/>
    <mergeCell ref="BE526:BE527"/>
    <mergeCell ref="BA526:BA527"/>
    <mergeCell ref="CE490:CE491"/>
    <mergeCell ref="BY490:BY491"/>
    <mergeCell ref="CF490:CF491"/>
    <mergeCell ref="BA514:BA515"/>
    <mergeCell ref="CH488:CH489"/>
    <mergeCell ref="CG500:CG501"/>
    <mergeCell ref="CH492:CH493"/>
    <mergeCell ref="CG522:CG523"/>
    <mergeCell ref="CG488:CG489"/>
    <mergeCell ref="CG492:CG493"/>
    <mergeCell ref="CH516:CH517"/>
    <mergeCell ref="BK490:BK491"/>
    <mergeCell ref="BJ490:BJ491"/>
    <mergeCell ref="BD488:BD489"/>
    <mergeCell ref="BV490:BV491"/>
    <mergeCell ref="BB514:BB515"/>
    <mergeCell ref="BP488:BP489"/>
    <mergeCell ref="BU488:BU489"/>
    <mergeCell ref="AL538:AL539"/>
    <mergeCell ref="AN526:AN527"/>
    <mergeCell ref="BG538:BG539"/>
    <mergeCell ref="BS514:BS515"/>
    <mergeCell ref="BT514:BT515"/>
    <mergeCell ref="AM538:AM539"/>
    <mergeCell ref="AB514:AB515"/>
    <mergeCell ref="AX518:AX519"/>
    <mergeCell ref="BB538:BB539"/>
    <mergeCell ref="BC538:BC539"/>
    <mergeCell ref="AM526:AM527"/>
    <mergeCell ref="AO514:AO515"/>
    <mergeCell ref="X526:X527"/>
    <mergeCell ref="AH526:AH527"/>
    <mergeCell ref="S518:S519"/>
    <mergeCell ref="S512:S513"/>
    <mergeCell ref="AN514:AN515"/>
    <mergeCell ref="Z502:Z503"/>
    <mergeCell ref="BD514:BD515"/>
    <mergeCell ref="Z514:Z515"/>
    <mergeCell ref="AB538:AB539"/>
    <mergeCell ref="AJ526:AJ527"/>
    <mergeCell ref="AY526:AY527"/>
    <mergeCell ref="AY510:AY511"/>
    <mergeCell ref="BC514:BC515"/>
    <mergeCell ref="AY520:AY521"/>
    <mergeCell ref="AY492:AY493"/>
    <mergeCell ref="AZ522:AZ523"/>
    <mergeCell ref="AZ526:AZ527"/>
    <mergeCell ref="AZ516:AZ517"/>
    <mergeCell ref="U538:U539"/>
    <mergeCell ref="AP514:AP515"/>
    <mergeCell ref="Q514:Q515"/>
    <mergeCell ref="R514:R515"/>
    <mergeCell ref="R512:R513"/>
    <mergeCell ref="R508:R509"/>
    <mergeCell ref="Q510:Q511"/>
    <mergeCell ref="R510:R511"/>
    <mergeCell ref="S532:S533"/>
    <mergeCell ref="AX538:AX539"/>
    <mergeCell ref="AX532:AX533"/>
    <mergeCell ref="AX528:AX529"/>
    <mergeCell ref="AI526:AI527"/>
    <mergeCell ref="AF526:AF527"/>
    <mergeCell ref="AG514:AG515"/>
    <mergeCell ref="AM514:AM515"/>
    <mergeCell ref="S496:S497"/>
    <mergeCell ref="S510:S511"/>
    <mergeCell ref="U502:U503"/>
    <mergeCell ref="AM502:AM503"/>
    <mergeCell ref="AI502:AI503"/>
    <mergeCell ref="AE514:AE515"/>
    <mergeCell ref="Y514:Y515"/>
    <mergeCell ref="AD514:AD515"/>
    <mergeCell ref="AU502:AU503"/>
    <mergeCell ref="AQ502:AQ503"/>
    <mergeCell ref="AX496:AX497"/>
    <mergeCell ref="AX494:AX495"/>
    <mergeCell ref="AX500:AX501"/>
    <mergeCell ref="Q502:Q503"/>
    <mergeCell ref="S538:S539"/>
    <mergeCell ref="R516:R517"/>
    <mergeCell ref="AZ514:AZ515"/>
    <mergeCell ref="AY508:AY509"/>
    <mergeCell ref="AY512:AY513"/>
    <mergeCell ref="AZ498:AZ499"/>
    <mergeCell ref="AY496:AY497"/>
    <mergeCell ref="BD502:BD503"/>
    <mergeCell ref="AT514:AT515"/>
    <mergeCell ref="R530:R531"/>
    <mergeCell ref="R528:R529"/>
    <mergeCell ref="R540:R541"/>
    <mergeCell ref="AX520:AX521"/>
    <mergeCell ref="I532:I533"/>
    <mergeCell ref="AH514:AH515"/>
    <mergeCell ref="Y502:Y503"/>
    <mergeCell ref="AX508:AX509"/>
    <mergeCell ref="AZ510:AZ511"/>
    <mergeCell ref="BG502:BG503"/>
    <mergeCell ref="AY504:AY505"/>
    <mergeCell ref="AK538:AK539"/>
    <mergeCell ref="AX542:AX543"/>
    <mergeCell ref="R520:R521"/>
    <mergeCell ref="Q548:Q549"/>
    <mergeCell ref="J544:J545"/>
    <mergeCell ref="O532:O533"/>
    <mergeCell ref="M534:M535"/>
    <mergeCell ref="O536:O537"/>
    <mergeCell ref="R536:R537"/>
    <mergeCell ref="AL550:AL551"/>
    <mergeCell ref="J526:J527"/>
    <mergeCell ref="S546:S547"/>
    <mergeCell ref="W538:W539"/>
    <mergeCell ref="S534:S535"/>
    <mergeCell ref="K540:K541"/>
    <mergeCell ref="M538:M539"/>
    <mergeCell ref="O540:O541"/>
    <mergeCell ref="O550:O551"/>
    <mergeCell ref="N544:N545"/>
    <mergeCell ref="N526:N527"/>
    <mergeCell ref="L514:L515"/>
    <mergeCell ref="L516:L517"/>
    <mergeCell ref="P538:P539"/>
    <mergeCell ref="Q520:Q521"/>
    <mergeCell ref="Z550:Z551"/>
    <mergeCell ref="N546:N547"/>
    <mergeCell ref="T538:T539"/>
    <mergeCell ref="Z538:Z539"/>
    <mergeCell ref="R506:R507"/>
    <mergeCell ref="S508:S509"/>
    <mergeCell ref="AT550:AT551"/>
    <mergeCell ref="L544:L545"/>
    <mergeCell ref="K530:K531"/>
    <mergeCell ref="J536:J537"/>
    <mergeCell ref="Q544:Q545"/>
    <mergeCell ref="I540:I541"/>
    <mergeCell ref="I544:I545"/>
    <mergeCell ref="J546:J547"/>
    <mergeCell ref="S516:S517"/>
    <mergeCell ref="O516:O517"/>
    <mergeCell ref="L520:L521"/>
    <mergeCell ref="M520:M521"/>
    <mergeCell ref="M516:M517"/>
    <mergeCell ref="AX516:AX517"/>
    <mergeCell ref="Q528:Q529"/>
    <mergeCell ref="N538:N539"/>
    <mergeCell ref="R518:R519"/>
    <mergeCell ref="O520:O521"/>
    <mergeCell ref="K520:K521"/>
    <mergeCell ref="AY528:AY529"/>
    <mergeCell ref="AY544:AY545"/>
    <mergeCell ref="J518:J519"/>
    <mergeCell ref="Q516:Q517"/>
    <mergeCell ref="AK526:AK527"/>
    <mergeCell ref="R522:R523"/>
    <mergeCell ref="Q540:Q541"/>
    <mergeCell ref="M542:M543"/>
    <mergeCell ref="M548:M549"/>
    <mergeCell ref="AC526:AC527"/>
    <mergeCell ref="L524:L525"/>
    <mergeCell ref="AX548:AX549"/>
    <mergeCell ref="S536:S537"/>
    <mergeCell ref="S556:S557"/>
    <mergeCell ref="S526:S527"/>
    <mergeCell ref="O530:O531"/>
    <mergeCell ref="J524:J525"/>
    <mergeCell ref="M528:M529"/>
    <mergeCell ref="L532:L533"/>
    <mergeCell ref="K526:K527"/>
    <mergeCell ref="M518:M519"/>
    <mergeCell ref="M550:M551"/>
    <mergeCell ref="L534:L535"/>
    <mergeCell ref="L550:L551"/>
    <mergeCell ref="J542:J543"/>
    <mergeCell ref="L548:L549"/>
    <mergeCell ref="K548:K549"/>
    <mergeCell ref="X538:X539"/>
    <mergeCell ref="AR550:AR551"/>
    <mergeCell ref="AU550:AU551"/>
    <mergeCell ref="N550:N551"/>
    <mergeCell ref="AY556:AY557"/>
    <mergeCell ref="L522:L523"/>
    <mergeCell ref="O534:O535"/>
    <mergeCell ref="Q532:Q533"/>
    <mergeCell ref="AD538:AD539"/>
    <mergeCell ref="AS526:AS527"/>
    <mergeCell ref="N536:N537"/>
    <mergeCell ref="O542:O543"/>
    <mergeCell ref="O526:O527"/>
    <mergeCell ref="R534:R535"/>
    <mergeCell ref="V550:V551"/>
    <mergeCell ref="W550:W551"/>
    <mergeCell ref="AP550:AP551"/>
    <mergeCell ref="K546:K547"/>
    <mergeCell ref="O522:O523"/>
    <mergeCell ref="J522:J523"/>
    <mergeCell ref="AY534:AY535"/>
    <mergeCell ref="J528:J529"/>
    <mergeCell ref="AW538:AW539"/>
    <mergeCell ref="Q522:Q523"/>
    <mergeCell ref="N532:N533"/>
    <mergeCell ref="Q546:Q547"/>
    <mergeCell ref="J550:J551"/>
    <mergeCell ref="AJ550:AJ551"/>
    <mergeCell ref="AR538:AR539"/>
    <mergeCell ref="K544:K545"/>
    <mergeCell ref="Q538:Q539"/>
    <mergeCell ref="AJ538:AJ539"/>
    <mergeCell ref="Q534:Q535"/>
    <mergeCell ref="O524:O525"/>
    <mergeCell ref="J530:J531"/>
    <mergeCell ref="R532:R533"/>
    <mergeCell ref="AQ526:AQ527"/>
    <mergeCell ref="AY540:AY541"/>
    <mergeCell ref="Y550:Y551"/>
    <mergeCell ref="AF550:AF551"/>
    <mergeCell ref="AI550:AI551"/>
    <mergeCell ref="X550:X551"/>
    <mergeCell ref="I526:I527"/>
    <mergeCell ref="AX552:AX553"/>
    <mergeCell ref="P526:P527"/>
    <mergeCell ref="N530:N531"/>
    <mergeCell ref="Q542:Q543"/>
    <mergeCell ref="R524:R525"/>
    <mergeCell ref="AD526:AD527"/>
    <mergeCell ref="AY530:AY531"/>
    <mergeCell ref="R544:R545"/>
    <mergeCell ref="Q566:Q567"/>
    <mergeCell ref="AZ556:AZ557"/>
    <mergeCell ref="Q556:Q557"/>
    <mergeCell ref="AZ538:AZ539"/>
    <mergeCell ref="AQ562:AQ563"/>
    <mergeCell ref="AA562:AA563"/>
    <mergeCell ref="AY562:AY563"/>
    <mergeCell ref="AV562:AV563"/>
    <mergeCell ref="N564:N565"/>
    <mergeCell ref="AX558:AX559"/>
    <mergeCell ref="AY554:AY555"/>
    <mergeCell ref="K560:K561"/>
    <mergeCell ref="R556:R557"/>
    <mergeCell ref="AZ532:AZ533"/>
    <mergeCell ref="M554:M555"/>
    <mergeCell ref="AZ550:AZ551"/>
    <mergeCell ref="AE526:AE527"/>
    <mergeCell ref="AG526:AG527"/>
    <mergeCell ref="AY542:AY543"/>
    <mergeCell ref="AX546:AX547"/>
    <mergeCell ref="R546:R547"/>
    <mergeCell ref="AY548:AY549"/>
    <mergeCell ref="AZ548:AZ549"/>
    <mergeCell ref="AZ546:AZ547"/>
    <mergeCell ref="I548:I549"/>
    <mergeCell ref="I536:I537"/>
    <mergeCell ref="I542:I543"/>
    <mergeCell ref="I538:I539"/>
    <mergeCell ref="AZ560:AZ561"/>
    <mergeCell ref="S540:S541"/>
    <mergeCell ref="S528:S529"/>
    <mergeCell ref="AY550:AY551"/>
    <mergeCell ref="N548:N549"/>
    <mergeCell ref="AX550:AX551"/>
    <mergeCell ref="N534:N535"/>
    <mergeCell ref="N540:N541"/>
    <mergeCell ref="AL526:AL527"/>
    <mergeCell ref="Q530:Q531"/>
    <mergeCell ref="M526:M527"/>
    <mergeCell ref="R526:R527"/>
    <mergeCell ref="Q526:Q527"/>
    <mergeCell ref="AH550:AH551"/>
    <mergeCell ref="AH538:AH539"/>
    <mergeCell ref="J538:J539"/>
    <mergeCell ref="K528:K529"/>
    <mergeCell ref="L538:L539"/>
    <mergeCell ref="J548:J549"/>
    <mergeCell ref="K542:K543"/>
    <mergeCell ref="AY546:AY547"/>
    <mergeCell ref="AG538:AG539"/>
    <mergeCell ref="AE538:AE539"/>
    <mergeCell ref="Q524:Q525"/>
    <mergeCell ref="W526:W527"/>
    <mergeCell ref="AX544:AX545"/>
    <mergeCell ref="AQ550:AQ551"/>
    <mergeCell ref="Q552:Q553"/>
    <mergeCell ref="M560:M561"/>
    <mergeCell ref="J558:J559"/>
    <mergeCell ref="J560:J561"/>
    <mergeCell ref="AY558:AY559"/>
    <mergeCell ref="E550:E551"/>
    <mergeCell ref="S564:S565"/>
    <mergeCell ref="Z562:Z563"/>
    <mergeCell ref="S560:S561"/>
    <mergeCell ref="I568:I569"/>
    <mergeCell ref="AZ564:AZ565"/>
    <mergeCell ref="AY564:AY565"/>
    <mergeCell ref="AY560:AY561"/>
    <mergeCell ref="H560:H561"/>
    <mergeCell ref="R550:R551"/>
    <mergeCell ref="AD550:AD551"/>
    <mergeCell ref="L572:L573"/>
    <mergeCell ref="T574:T575"/>
    <mergeCell ref="Q574:Q575"/>
    <mergeCell ref="AZ572:AZ573"/>
    <mergeCell ref="AZ570:AZ571"/>
    <mergeCell ref="AY568:AY569"/>
    <mergeCell ref="AX554:AX555"/>
    <mergeCell ref="T550:T551"/>
    <mergeCell ref="AS550:AS551"/>
    <mergeCell ref="AB550:AB551"/>
    <mergeCell ref="P550:P551"/>
    <mergeCell ref="E558:E559"/>
    <mergeCell ref="O570:O571"/>
    <mergeCell ref="M552:M553"/>
    <mergeCell ref="G574:G575"/>
    <mergeCell ref="G568:G569"/>
    <mergeCell ref="G570:G571"/>
    <mergeCell ref="Q558:Q559"/>
    <mergeCell ref="R558:R559"/>
    <mergeCell ref="AK550:AK551"/>
    <mergeCell ref="AO550:AO551"/>
    <mergeCell ref="O558:O559"/>
    <mergeCell ref="J554:J555"/>
    <mergeCell ref="J552:J553"/>
    <mergeCell ref="U550:U551"/>
    <mergeCell ref="AE550:AE551"/>
    <mergeCell ref="H564:H565"/>
    <mergeCell ref="AM550:AM551"/>
    <mergeCell ref="H566:H567"/>
    <mergeCell ref="K570:K571"/>
    <mergeCell ref="J574:J575"/>
    <mergeCell ref="M558:M559"/>
    <mergeCell ref="N556:N557"/>
    <mergeCell ref="O552:O553"/>
    <mergeCell ref="G550:G551"/>
    <mergeCell ref="F552:F553"/>
    <mergeCell ref="N542:N543"/>
    <mergeCell ref="AI538:AI539"/>
    <mergeCell ref="L546:L547"/>
    <mergeCell ref="S558:S559"/>
    <mergeCell ref="S554:S555"/>
    <mergeCell ref="AK574:AK575"/>
    <mergeCell ref="J568:J569"/>
    <mergeCell ref="I574:I575"/>
    <mergeCell ref="L564:L565"/>
    <mergeCell ref="Q554:Q555"/>
    <mergeCell ref="R566:R567"/>
    <mergeCell ref="Q536:Q537"/>
    <mergeCell ref="AC538:AC539"/>
    <mergeCell ref="AA550:AA551"/>
    <mergeCell ref="AA538:AA539"/>
    <mergeCell ref="AW574:AW575"/>
    <mergeCell ref="AX572:AX573"/>
    <mergeCell ref="AY576:AY577"/>
    <mergeCell ref="AK562:AK563"/>
    <mergeCell ref="Q570:Q571"/>
    <mergeCell ref="S572:S573"/>
    <mergeCell ref="Q550:Q551"/>
    <mergeCell ref="R564:R565"/>
    <mergeCell ref="AO538:AO539"/>
    <mergeCell ref="AX536:AX537"/>
    <mergeCell ref="AZ536:AZ537"/>
    <mergeCell ref="K552:K553"/>
    <mergeCell ref="AP574:AP575"/>
    <mergeCell ref="O560:O561"/>
    <mergeCell ref="I550:I551"/>
    <mergeCell ref="AW550:AW551"/>
    <mergeCell ref="AV550:AV551"/>
    <mergeCell ref="L558:L559"/>
    <mergeCell ref="I554:I555"/>
    <mergeCell ref="K558:K559"/>
    <mergeCell ref="I570:I571"/>
    <mergeCell ref="AH574:AH575"/>
    <mergeCell ref="AL574:AL575"/>
    <mergeCell ref="AU574:AU575"/>
    <mergeCell ref="AA574:AA575"/>
    <mergeCell ref="N554:N555"/>
    <mergeCell ref="M574:M575"/>
    <mergeCell ref="R554:R555"/>
    <mergeCell ref="V574:V575"/>
    <mergeCell ref="J566:J567"/>
    <mergeCell ref="I564:I565"/>
    <mergeCell ref="AZ574:AZ575"/>
    <mergeCell ref="AZ566:AZ567"/>
    <mergeCell ref="K556:K557"/>
    <mergeCell ref="AX570:AX571"/>
    <mergeCell ref="M556:M557"/>
    <mergeCell ref="O556:O557"/>
    <mergeCell ref="AY574:AY575"/>
    <mergeCell ref="AX560:AX561"/>
    <mergeCell ref="AQ574:AQ575"/>
    <mergeCell ref="AX568:AX569"/>
    <mergeCell ref="O562:O563"/>
    <mergeCell ref="K568:K569"/>
    <mergeCell ref="L566:L567"/>
    <mergeCell ref="N560:N561"/>
    <mergeCell ref="K572:K573"/>
    <mergeCell ref="S552:S553"/>
    <mergeCell ref="R552:R553"/>
    <mergeCell ref="AN550:AN551"/>
    <mergeCell ref="AS586:AS587"/>
    <mergeCell ref="M572:M573"/>
    <mergeCell ref="N566:N567"/>
    <mergeCell ref="S584:S585"/>
    <mergeCell ref="AU562:AU563"/>
    <mergeCell ref="AP562:AP563"/>
    <mergeCell ref="AO562:AO563"/>
    <mergeCell ref="AN562:AN563"/>
    <mergeCell ref="AI562:AI563"/>
    <mergeCell ref="AM562:AM563"/>
    <mergeCell ref="AT574:AT575"/>
    <mergeCell ref="AE574:AE575"/>
    <mergeCell ref="O568:O569"/>
    <mergeCell ref="AB574:AB575"/>
    <mergeCell ref="R560:R561"/>
    <mergeCell ref="L588:L589"/>
    <mergeCell ref="O574:O575"/>
    <mergeCell ref="Q568:Q569"/>
    <mergeCell ref="S566:S567"/>
    <mergeCell ref="N580:N581"/>
    <mergeCell ref="N578:N579"/>
    <mergeCell ref="Q560:Q561"/>
    <mergeCell ref="V562:V563"/>
    <mergeCell ref="P574:P575"/>
    <mergeCell ref="AE562:AE563"/>
    <mergeCell ref="AL562:AL563"/>
    <mergeCell ref="AT562:AT563"/>
    <mergeCell ref="M586:M587"/>
    <mergeCell ref="AD574:AD575"/>
    <mergeCell ref="AH586:AH587"/>
    <mergeCell ref="N562:N563"/>
    <mergeCell ref="M568:M569"/>
    <mergeCell ref="L574:L575"/>
    <mergeCell ref="S582:S583"/>
    <mergeCell ref="AE586:AE587"/>
    <mergeCell ref="S568:S569"/>
    <mergeCell ref="AN586:AN587"/>
    <mergeCell ref="O566:O567"/>
    <mergeCell ref="R570:R571"/>
    <mergeCell ref="Q572:Q573"/>
    <mergeCell ref="L570:L571"/>
    <mergeCell ref="X562:X563"/>
    <mergeCell ref="S562:S563"/>
    <mergeCell ref="X574:X575"/>
    <mergeCell ref="R582:R583"/>
    <mergeCell ref="Q564:Q565"/>
    <mergeCell ref="R562:R563"/>
    <mergeCell ref="Q562:Q563"/>
    <mergeCell ref="O582:O583"/>
    <mergeCell ref="O578:O579"/>
    <mergeCell ref="AM574:AM575"/>
    <mergeCell ref="AO574:AO575"/>
    <mergeCell ref="AR562:AR563"/>
    <mergeCell ref="N568:N569"/>
    <mergeCell ref="N574:N575"/>
    <mergeCell ref="AO586:AO587"/>
    <mergeCell ref="W562:W563"/>
    <mergeCell ref="AB562:AB563"/>
    <mergeCell ref="AG562:AG563"/>
    <mergeCell ref="AF562:AF563"/>
    <mergeCell ref="D582:D583"/>
    <mergeCell ref="P586:P587"/>
    <mergeCell ref="J576:J577"/>
    <mergeCell ref="J564:J565"/>
    <mergeCell ref="J588:J589"/>
    <mergeCell ref="D570:D571"/>
    <mergeCell ref="Q584:Q585"/>
    <mergeCell ref="Q586:Q587"/>
    <mergeCell ref="AG586:AG587"/>
    <mergeCell ref="W586:W587"/>
    <mergeCell ref="AC574:AC575"/>
    <mergeCell ref="Y574:Y575"/>
    <mergeCell ref="I584:I585"/>
    <mergeCell ref="I576:I577"/>
    <mergeCell ref="D592:D593"/>
    <mergeCell ref="B584:B585"/>
    <mergeCell ref="C584:C585"/>
    <mergeCell ref="D594:D595"/>
    <mergeCell ref="C598:C599"/>
    <mergeCell ref="K586:K587"/>
    <mergeCell ref="O584:O585"/>
    <mergeCell ref="D584:D585"/>
    <mergeCell ref="O586:O587"/>
    <mergeCell ref="K584:K585"/>
    <mergeCell ref="M576:M577"/>
    <mergeCell ref="U586:U587"/>
    <mergeCell ref="AA586:AA587"/>
    <mergeCell ref="R586:R587"/>
    <mergeCell ref="R578:R579"/>
    <mergeCell ref="R576:R577"/>
    <mergeCell ref="L578:L579"/>
    <mergeCell ref="U574:U575"/>
    <mergeCell ref="W574:W575"/>
    <mergeCell ref="N586:N587"/>
    <mergeCell ref="H580:H581"/>
    <mergeCell ref="M588:M589"/>
    <mergeCell ref="J584:J585"/>
    <mergeCell ref="Q580:Q581"/>
    <mergeCell ref="S590:S591"/>
    <mergeCell ref="Q590:Q591"/>
    <mergeCell ref="L568:L569"/>
    <mergeCell ref="X586:X587"/>
    <mergeCell ref="O572:O573"/>
    <mergeCell ref="N570:N571"/>
    <mergeCell ref="M570:M571"/>
    <mergeCell ref="N572:N573"/>
    <mergeCell ref="L586:L587"/>
    <mergeCell ref="L582:L583"/>
    <mergeCell ref="K566:K567"/>
    <mergeCell ref="O580:O581"/>
    <mergeCell ref="M584:M585"/>
    <mergeCell ref="I588:I589"/>
    <mergeCell ref="M598:M599"/>
    <mergeCell ref="J598:J599"/>
    <mergeCell ref="I578:I579"/>
    <mergeCell ref="H568:H569"/>
    <mergeCell ref="Q592:Q593"/>
    <mergeCell ref="N582:N583"/>
    <mergeCell ref="J578:J579"/>
    <mergeCell ref="P562:P563"/>
    <mergeCell ref="O564:O565"/>
    <mergeCell ref="K580:K581"/>
    <mergeCell ref="L584:L585"/>
    <mergeCell ref="M578:M579"/>
    <mergeCell ref="J586:J587"/>
    <mergeCell ref="J620:J621"/>
    <mergeCell ref="J618:J619"/>
    <mergeCell ref="L618:L619"/>
    <mergeCell ref="J594:J595"/>
    <mergeCell ref="J572:J573"/>
    <mergeCell ref="O608:O609"/>
    <mergeCell ref="A582:A583"/>
    <mergeCell ref="F598:F599"/>
    <mergeCell ref="Q582:Q583"/>
    <mergeCell ref="R588:R589"/>
    <mergeCell ref="AF586:AF587"/>
    <mergeCell ref="AJ574:AJ575"/>
    <mergeCell ref="A592:A593"/>
    <mergeCell ref="AI586:AI587"/>
    <mergeCell ref="AJ562:AJ563"/>
    <mergeCell ref="T562:T563"/>
    <mergeCell ref="S570:S571"/>
    <mergeCell ref="AD562:AD563"/>
    <mergeCell ref="B602:B603"/>
    <mergeCell ref="I604:I605"/>
    <mergeCell ref="G604:G605"/>
    <mergeCell ref="D612:D613"/>
    <mergeCell ref="I590:I591"/>
    <mergeCell ref="K596:K597"/>
    <mergeCell ref="J596:J597"/>
    <mergeCell ref="J606:J607"/>
    <mergeCell ref="J604:J605"/>
    <mergeCell ref="I580:I581"/>
    <mergeCell ref="Q594:Q595"/>
    <mergeCell ref="Q618:Q619"/>
    <mergeCell ref="Q606:Q607"/>
    <mergeCell ref="Q596:Q597"/>
    <mergeCell ref="R600:R601"/>
    <mergeCell ref="Q620:Q621"/>
    <mergeCell ref="R594:R595"/>
    <mergeCell ref="S592:S593"/>
    <mergeCell ref="Z598:Z599"/>
    <mergeCell ref="AD610:AD611"/>
    <mergeCell ref="Z610:Z611"/>
    <mergeCell ref="S586:S587"/>
    <mergeCell ref="R584:R585"/>
    <mergeCell ref="M594:M595"/>
    <mergeCell ref="D620:D621"/>
    <mergeCell ref="L608:L609"/>
    <mergeCell ref="K606:K607"/>
    <mergeCell ref="O606:O607"/>
    <mergeCell ref="L606:L607"/>
    <mergeCell ref="N608:N609"/>
    <mergeCell ref="R610:R611"/>
    <mergeCell ref="M608:M609"/>
    <mergeCell ref="Q612:Q613"/>
    <mergeCell ref="V610:V611"/>
    <mergeCell ref="M606:M607"/>
    <mergeCell ref="AU598:AU599"/>
    <mergeCell ref="I596:I597"/>
    <mergeCell ref="AY596:AY597"/>
    <mergeCell ref="AY570:AY571"/>
    <mergeCell ref="D564:D565"/>
    <mergeCell ref="AY572:AY573"/>
    <mergeCell ref="AY566:AY567"/>
    <mergeCell ref="G582:G583"/>
    <mergeCell ref="V586:V587"/>
    <mergeCell ref="Z586:Z587"/>
    <mergeCell ref="AC586:AC587"/>
    <mergeCell ref="AJ586:AJ587"/>
    <mergeCell ref="AK586:AK587"/>
    <mergeCell ref="AX582:AX583"/>
    <mergeCell ref="I582:I583"/>
    <mergeCell ref="M580:M581"/>
    <mergeCell ref="AD586:AD587"/>
    <mergeCell ref="AX588:AX589"/>
    <mergeCell ref="N594:N595"/>
    <mergeCell ref="M596:M597"/>
    <mergeCell ref="K598:K599"/>
    <mergeCell ref="S578:S579"/>
    <mergeCell ref="R568:R569"/>
    <mergeCell ref="O576:O577"/>
    <mergeCell ref="N576:N577"/>
    <mergeCell ref="I566:I567"/>
    <mergeCell ref="I598:I599"/>
    <mergeCell ref="T598:T599"/>
    <mergeCell ref="L594:L595"/>
    <mergeCell ref="L596:L597"/>
    <mergeCell ref="AY590:AY591"/>
    <mergeCell ref="E584:E585"/>
    <mergeCell ref="Q576:Q577"/>
    <mergeCell ref="F582:F583"/>
    <mergeCell ref="R572:R573"/>
    <mergeCell ref="S576:S577"/>
    <mergeCell ref="M566:M567"/>
    <mergeCell ref="K564:K565"/>
    <mergeCell ref="AV598:AV599"/>
    <mergeCell ref="O596:O597"/>
    <mergeCell ref="M592:M593"/>
    <mergeCell ref="K588:K589"/>
    <mergeCell ref="K578:K579"/>
    <mergeCell ref="K576:K577"/>
    <mergeCell ref="H570:H571"/>
    <mergeCell ref="X598:X599"/>
    <mergeCell ref="J582:J583"/>
    <mergeCell ref="H572:H573"/>
    <mergeCell ref="H594:H595"/>
    <mergeCell ref="J580:J581"/>
    <mergeCell ref="I572:I573"/>
    <mergeCell ref="K574:K575"/>
    <mergeCell ref="P598:P599"/>
    <mergeCell ref="AR598:AR599"/>
    <mergeCell ref="K582:K583"/>
    <mergeCell ref="H582:H583"/>
    <mergeCell ref="H578:H579"/>
    <mergeCell ref="L580:L581"/>
    <mergeCell ref="J592:J593"/>
    <mergeCell ref="N584:N585"/>
    <mergeCell ref="H584:H585"/>
    <mergeCell ref="AM586:AM587"/>
    <mergeCell ref="AP586:AP587"/>
    <mergeCell ref="AL586:AL587"/>
    <mergeCell ref="AS622:AS623"/>
    <mergeCell ref="AN622:AN623"/>
    <mergeCell ref="I592:I593"/>
    <mergeCell ref="E594:E595"/>
    <mergeCell ref="B588:B589"/>
    <mergeCell ref="C588:C589"/>
    <mergeCell ref="Q624:Q625"/>
    <mergeCell ref="AD622:AD623"/>
    <mergeCell ref="Q614:Q615"/>
    <mergeCell ref="N590:N591"/>
    <mergeCell ref="M590:M591"/>
    <mergeCell ref="K592:K593"/>
    <mergeCell ref="K594:K595"/>
    <mergeCell ref="N592:N593"/>
    <mergeCell ref="E588:E589"/>
    <mergeCell ref="B592:B593"/>
    <mergeCell ref="N596:N597"/>
    <mergeCell ref="L598:L599"/>
    <mergeCell ref="N598:N599"/>
    <mergeCell ref="AO598:AO599"/>
    <mergeCell ref="N588:N589"/>
    <mergeCell ref="R590:R591"/>
    <mergeCell ref="S588:S589"/>
    <mergeCell ref="C628:C629"/>
    <mergeCell ref="AP610:AP611"/>
    <mergeCell ref="AQ610:AQ611"/>
    <mergeCell ref="H606:H607"/>
    <mergeCell ref="I606:I607"/>
    <mergeCell ref="O592:O593"/>
    <mergeCell ref="L590:L591"/>
    <mergeCell ref="J590:J591"/>
    <mergeCell ref="O590:O591"/>
    <mergeCell ref="I594:I595"/>
    <mergeCell ref="Y598:Y599"/>
    <mergeCell ref="AF598:AF599"/>
    <mergeCell ref="AH598:AH599"/>
    <mergeCell ref="Q598:Q599"/>
    <mergeCell ref="C624:C625"/>
    <mergeCell ref="I608:I609"/>
    <mergeCell ref="D588:D589"/>
    <mergeCell ref="N620:N621"/>
    <mergeCell ref="M624:M625"/>
    <mergeCell ref="I610:I611"/>
    <mergeCell ref="O594:O595"/>
    <mergeCell ref="K590:K591"/>
    <mergeCell ref="J614:J615"/>
    <mergeCell ref="P622:P623"/>
    <mergeCell ref="R592:R593"/>
    <mergeCell ref="AM598:AM599"/>
    <mergeCell ref="E590:E591"/>
    <mergeCell ref="E592:E593"/>
    <mergeCell ref="H590:H591"/>
    <mergeCell ref="G592:G593"/>
    <mergeCell ref="D598:D599"/>
    <mergeCell ref="F594:F595"/>
    <mergeCell ref="F592:F593"/>
    <mergeCell ref="C596:C597"/>
    <mergeCell ref="D596:D597"/>
    <mergeCell ref="B594:B595"/>
    <mergeCell ref="C594:C595"/>
    <mergeCell ref="G596:G597"/>
    <mergeCell ref="N618:N619"/>
    <mergeCell ref="AL610:AL611"/>
    <mergeCell ref="AL598:AL599"/>
    <mergeCell ref="A640:A641"/>
    <mergeCell ref="B638:B639"/>
    <mergeCell ref="A620:A621"/>
    <mergeCell ref="B620:B621"/>
    <mergeCell ref="B618:B619"/>
    <mergeCell ref="E608:E609"/>
    <mergeCell ref="A598:A599"/>
    <mergeCell ref="A608:A609"/>
    <mergeCell ref="A612:A613"/>
    <mergeCell ref="E634:E635"/>
    <mergeCell ref="A634:A635"/>
    <mergeCell ref="B616:B617"/>
    <mergeCell ref="H636:H637"/>
    <mergeCell ref="I634:I635"/>
    <mergeCell ref="B626:B627"/>
    <mergeCell ref="B622:B623"/>
    <mergeCell ref="F638:F639"/>
    <mergeCell ref="F634:F635"/>
    <mergeCell ref="F590:F591"/>
    <mergeCell ref="C590:C591"/>
    <mergeCell ref="G616:G617"/>
    <mergeCell ref="E626:E627"/>
    <mergeCell ref="F624:F625"/>
    <mergeCell ref="G628:G629"/>
    <mergeCell ref="A610:A611"/>
    <mergeCell ref="H624:H625"/>
    <mergeCell ref="F588:F589"/>
    <mergeCell ref="E606:E607"/>
    <mergeCell ref="F608:F609"/>
    <mergeCell ref="C602:C603"/>
    <mergeCell ref="I600:I601"/>
    <mergeCell ref="H610:H611"/>
    <mergeCell ref="H588:H589"/>
    <mergeCell ref="D604:D605"/>
    <mergeCell ref="C636:C637"/>
    <mergeCell ref="D638:D639"/>
    <mergeCell ref="D622:D623"/>
    <mergeCell ref="A638:A639"/>
    <mergeCell ref="I628:I629"/>
    <mergeCell ref="F628:F629"/>
    <mergeCell ref="B610:B611"/>
    <mergeCell ref="E622:E623"/>
    <mergeCell ref="I614:I615"/>
    <mergeCell ref="I616:I617"/>
    <mergeCell ref="F614:F615"/>
    <mergeCell ref="C610:C611"/>
    <mergeCell ref="A622:A623"/>
    <mergeCell ref="H604:H605"/>
    <mergeCell ref="F602:F603"/>
    <mergeCell ref="F640:F641"/>
    <mergeCell ref="I602:I603"/>
    <mergeCell ref="E600:E601"/>
    <mergeCell ref="F604:F605"/>
    <mergeCell ref="H626:H627"/>
    <mergeCell ref="A606:A607"/>
    <mergeCell ref="D632:D633"/>
    <mergeCell ref="C622:C623"/>
    <mergeCell ref="A604:A605"/>
    <mergeCell ref="E604:E605"/>
    <mergeCell ref="F610:F611"/>
    <mergeCell ref="C612:C613"/>
    <mergeCell ref="A600:A601"/>
    <mergeCell ref="A614:A615"/>
    <mergeCell ref="A602:A603"/>
    <mergeCell ref="B656:B657"/>
    <mergeCell ref="F650:F651"/>
    <mergeCell ref="E656:E657"/>
    <mergeCell ref="D656:D657"/>
    <mergeCell ref="C652:C653"/>
    <mergeCell ref="B654:B655"/>
    <mergeCell ref="C654:C655"/>
    <mergeCell ref="C648:C649"/>
    <mergeCell ref="A616:A617"/>
    <mergeCell ref="C620:C621"/>
    <mergeCell ref="D616:D617"/>
    <mergeCell ref="G602:G603"/>
    <mergeCell ref="B614:B615"/>
    <mergeCell ref="F620:F621"/>
    <mergeCell ref="D610:D611"/>
    <mergeCell ref="C600:C601"/>
    <mergeCell ref="D600:D601"/>
    <mergeCell ref="F612:F613"/>
    <mergeCell ref="G600:G601"/>
    <mergeCell ref="E612:E613"/>
    <mergeCell ref="D602:D603"/>
    <mergeCell ref="A644:A645"/>
    <mergeCell ref="A626:A627"/>
    <mergeCell ref="I640:I641"/>
    <mergeCell ref="H628:H629"/>
    <mergeCell ref="E630:E631"/>
    <mergeCell ref="F630:F631"/>
    <mergeCell ref="H640:H641"/>
    <mergeCell ref="A632:A633"/>
    <mergeCell ref="A658:A659"/>
    <mergeCell ref="C640:C641"/>
    <mergeCell ref="G640:G641"/>
    <mergeCell ref="G632:G633"/>
    <mergeCell ref="G642:G643"/>
    <mergeCell ref="B628:B629"/>
    <mergeCell ref="H616:H617"/>
    <mergeCell ref="I624:I625"/>
    <mergeCell ref="C642:C643"/>
    <mergeCell ref="I622:I623"/>
    <mergeCell ref="I620:I621"/>
    <mergeCell ref="G612:G613"/>
    <mergeCell ref="F618:F619"/>
    <mergeCell ref="C618:C619"/>
    <mergeCell ref="B630:B631"/>
    <mergeCell ref="H634:H635"/>
    <mergeCell ref="C630:C631"/>
    <mergeCell ref="H638:H639"/>
    <mergeCell ref="B624:B625"/>
    <mergeCell ref="I618:I619"/>
    <mergeCell ref="H632:H633"/>
    <mergeCell ref="G624:G625"/>
    <mergeCell ref="I630:I631"/>
    <mergeCell ref="D618:D619"/>
    <mergeCell ref="H622:H623"/>
    <mergeCell ref="H620:H621"/>
    <mergeCell ref="F622:F623"/>
    <mergeCell ref="G618:G619"/>
    <mergeCell ref="G620:G621"/>
    <mergeCell ref="H618:H619"/>
    <mergeCell ref="E640:E641"/>
    <mergeCell ref="G638:G639"/>
    <mergeCell ref="H614:H615"/>
    <mergeCell ref="H612:H613"/>
    <mergeCell ref="A630:A631"/>
    <mergeCell ref="A672:A673"/>
    <mergeCell ref="B672:B673"/>
    <mergeCell ref="B668:B669"/>
    <mergeCell ref="A704:A705"/>
    <mergeCell ref="A710:A711"/>
    <mergeCell ref="B680:B681"/>
    <mergeCell ref="F684:F685"/>
    <mergeCell ref="D666:D667"/>
    <mergeCell ref="G672:G673"/>
    <mergeCell ref="G722:G723"/>
    <mergeCell ref="B666:B667"/>
    <mergeCell ref="A666:A667"/>
    <mergeCell ref="A670:A671"/>
    <mergeCell ref="A654:A655"/>
    <mergeCell ref="G668:G669"/>
    <mergeCell ref="A660:A661"/>
    <mergeCell ref="D660:D661"/>
    <mergeCell ref="A662:A663"/>
    <mergeCell ref="D652:D653"/>
    <mergeCell ref="B670:B671"/>
    <mergeCell ref="D682:D683"/>
    <mergeCell ref="F676:F677"/>
    <mergeCell ref="A696:A697"/>
    <mergeCell ref="G694:G695"/>
    <mergeCell ref="B696:B697"/>
    <mergeCell ref="G690:G691"/>
    <mergeCell ref="D704:D705"/>
    <mergeCell ref="H672:H673"/>
    <mergeCell ref="H694:H695"/>
    <mergeCell ref="D720:D721"/>
    <mergeCell ref="C698:C699"/>
    <mergeCell ref="B700:B701"/>
    <mergeCell ref="A712:A713"/>
    <mergeCell ref="G700:G701"/>
    <mergeCell ref="A722:A723"/>
    <mergeCell ref="C720:C721"/>
    <mergeCell ref="C710:C711"/>
    <mergeCell ref="A702:A703"/>
    <mergeCell ref="A716:A717"/>
    <mergeCell ref="A720:A721"/>
    <mergeCell ref="D706:D707"/>
    <mergeCell ref="B702:B703"/>
    <mergeCell ref="B706:B707"/>
    <mergeCell ref="C706:C707"/>
    <mergeCell ref="E702:E703"/>
    <mergeCell ref="A688:A689"/>
    <mergeCell ref="C656:C657"/>
    <mergeCell ref="D694:D695"/>
    <mergeCell ref="H674:H675"/>
    <mergeCell ref="D678:D679"/>
    <mergeCell ref="D664:D665"/>
    <mergeCell ref="G660:G661"/>
    <mergeCell ref="H666:H667"/>
    <mergeCell ref="B688:B689"/>
    <mergeCell ref="H680:H681"/>
    <mergeCell ref="H652:H653"/>
    <mergeCell ref="G674:G675"/>
    <mergeCell ref="B690:B691"/>
    <mergeCell ref="A684:A685"/>
    <mergeCell ref="B684:B685"/>
    <mergeCell ref="F668:F669"/>
    <mergeCell ref="A698:A699"/>
    <mergeCell ref="A706:A707"/>
    <mergeCell ref="G656:G657"/>
    <mergeCell ref="B676:B677"/>
    <mergeCell ref="B652:B653"/>
    <mergeCell ref="G646:G647"/>
    <mergeCell ref="C634:C635"/>
    <mergeCell ref="C626:C627"/>
    <mergeCell ref="B650:B651"/>
    <mergeCell ref="G644:G645"/>
    <mergeCell ref="A650:A651"/>
    <mergeCell ref="A636:A637"/>
    <mergeCell ref="B678:B679"/>
    <mergeCell ref="I654:I655"/>
    <mergeCell ref="I646:I647"/>
    <mergeCell ref="F662:F663"/>
    <mergeCell ref="A668:A669"/>
    <mergeCell ref="A678:A679"/>
    <mergeCell ref="C662:C663"/>
    <mergeCell ref="D662:D663"/>
    <mergeCell ref="A656:A657"/>
    <mergeCell ref="A690:A691"/>
    <mergeCell ref="H692:H693"/>
    <mergeCell ref="C686:C687"/>
    <mergeCell ref="A676:A677"/>
    <mergeCell ref="C674:C675"/>
    <mergeCell ref="E682:E683"/>
    <mergeCell ref="E678:E679"/>
    <mergeCell ref="C650:C651"/>
    <mergeCell ref="A652:A653"/>
    <mergeCell ref="F670:F671"/>
    <mergeCell ref="C666:C667"/>
    <mergeCell ref="G670:G671"/>
    <mergeCell ref="G676:G677"/>
    <mergeCell ref="F658:F659"/>
    <mergeCell ref="B664:B665"/>
    <mergeCell ref="H644:H645"/>
    <mergeCell ref="B644:B645"/>
    <mergeCell ref="I644:I645"/>
    <mergeCell ref="I684:I685"/>
    <mergeCell ref="C684:C685"/>
    <mergeCell ref="B662:B663"/>
    <mergeCell ref="B674:B675"/>
    <mergeCell ref="A674:A675"/>
    <mergeCell ref="A648:A649"/>
    <mergeCell ref="B658:B659"/>
    <mergeCell ref="D690:D691"/>
    <mergeCell ref="E686:E687"/>
    <mergeCell ref="G648:G649"/>
    <mergeCell ref="E648:E649"/>
    <mergeCell ref="E660:E661"/>
    <mergeCell ref="F660:F661"/>
    <mergeCell ref="A642:A643"/>
    <mergeCell ref="E646:E647"/>
    <mergeCell ref="D646:D647"/>
    <mergeCell ref="G650:G651"/>
    <mergeCell ref="C644:C645"/>
    <mergeCell ref="A664:A665"/>
    <mergeCell ref="A646:A647"/>
    <mergeCell ref="D658:D659"/>
    <mergeCell ref="E664:E665"/>
    <mergeCell ref="E650:E651"/>
    <mergeCell ref="C660:C661"/>
    <mergeCell ref="C678:C679"/>
    <mergeCell ref="C658:C659"/>
    <mergeCell ref="F656:F657"/>
    <mergeCell ref="H656:H657"/>
    <mergeCell ref="B686:B687"/>
    <mergeCell ref="A680:A681"/>
    <mergeCell ref="F682:F683"/>
    <mergeCell ref="B682:B683"/>
    <mergeCell ref="A694:A695"/>
    <mergeCell ref="E690:E691"/>
    <mergeCell ref="B698:B699"/>
    <mergeCell ref="F698:F699"/>
    <mergeCell ref="A718:A719"/>
    <mergeCell ref="A714:A715"/>
    <mergeCell ref="B730:B731"/>
    <mergeCell ref="A682:A683"/>
    <mergeCell ref="E694:E695"/>
    <mergeCell ref="A686:A687"/>
    <mergeCell ref="A692:A693"/>
    <mergeCell ref="B692:B693"/>
    <mergeCell ref="B694:B695"/>
    <mergeCell ref="C694:C695"/>
    <mergeCell ref="E692:E693"/>
    <mergeCell ref="F690:F691"/>
    <mergeCell ref="A708:A709"/>
    <mergeCell ref="F712:F713"/>
    <mergeCell ref="E714:E715"/>
    <mergeCell ref="B708:B709"/>
    <mergeCell ref="C700:C701"/>
    <mergeCell ref="C716:C717"/>
    <mergeCell ref="B716:B717"/>
    <mergeCell ref="B714:B715"/>
    <mergeCell ref="B722:B723"/>
    <mergeCell ref="D726:D727"/>
    <mergeCell ref="C708:C709"/>
    <mergeCell ref="B720:B721"/>
    <mergeCell ref="A700:A701"/>
    <mergeCell ref="D728:D729"/>
    <mergeCell ref="E710:E711"/>
    <mergeCell ref="A726:A727"/>
    <mergeCell ref="A728:A729"/>
    <mergeCell ref="A724:A725"/>
    <mergeCell ref="A730:A731"/>
    <mergeCell ref="B710:B711"/>
    <mergeCell ref="F688:F689"/>
    <mergeCell ref="D788:D789"/>
    <mergeCell ref="E810:E811"/>
    <mergeCell ref="E808:E809"/>
    <mergeCell ref="E804:E805"/>
    <mergeCell ref="B794:B795"/>
    <mergeCell ref="C794:C795"/>
    <mergeCell ref="E766:E767"/>
    <mergeCell ref="C792:C793"/>
    <mergeCell ref="B772:B773"/>
    <mergeCell ref="E798:E799"/>
    <mergeCell ref="E802:E803"/>
    <mergeCell ref="D902:D903"/>
    <mergeCell ref="C812:C813"/>
    <mergeCell ref="D808:D809"/>
    <mergeCell ref="B812:B813"/>
    <mergeCell ref="C808:C809"/>
    <mergeCell ref="C824:C825"/>
    <mergeCell ref="C832:C833"/>
    <mergeCell ref="C820:C821"/>
    <mergeCell ref="D820:D821"/>
    <mergeCell ref="D828:D829"/>
    <mergeCell ref="A814:A815"/>
    <mergeCell ref="E852:E853"/>
    <mergeCell ref="E860:E861"/>
    <mergeCell ref="E878:E879"/>
    <mergeCell ref="E858:E859"/>
    <mergeCell ref="E870:E871"/>
    <mergeCell ref="E876:E877"/>
    <mergeCell ref="D854:D855"/>
    <mergeCell ref="C862:C863"/>
    <mergeCell ref="C864:C865"/>
    <mergeCell ref="A854:A855"/>
    <mergeCell ref="E824:E825"/>
    <mergeCell ref="E842:E843"/>
    <mergeCell ref="D868:D869"/>
    <mergeCell ref="A882:A883"/>
    <mergeCell ref="A884:A885"/>
    <mergeCell ref="D864:D865"/>
    <mergeCell ref="E848:E849"/>
    <mergeCell ref="C902:C903"/>
    <mergeCell ref="D888:D889"/>
    <mergeCell ref="D894:D895"/>
    <mergeCell ref="C888:C889"/>
    <mergeCell ref="D886:D887"/>
    <mergeCell ref="A888:A889"/>
    <mergeCell ref="D876:D877"/>
    <mergeCell ref="A874:A875"/>
    <mergeCell ref="B888:B889"/>
    <mergeCell ref="B884:B885"/>
    <mergeCell ref="B876:B877"/>
    <mergeCell ref="A870:A871"/>
    <mergeCell ref="B870:B871"/>
    <mergeCell ref="C870:C871"/>
    <mergeCell ref="A868:A869"/>
    <mergeCell ref="C876:C877"/>
    <mergeCell ref="D870:D871"/>
    <mergeCell ref="A902:A903"/>
    <mergeCell ref="C890:C891"/>
    <mergeCell ref="C816:C817"/>
    <mergeCell ref="E874:E875"/>
    <mergeCell ref="B770:B771"/>
    <mergeCell ref="B836:B837"/>
    <mergeCell ref="D818:D819"/>
    <mergeCell ref="B1046:B1047"/>
    <mergeCell ref="C1102:C1103"/>
    <mergeCell ref="D1102:D1103"/>
    <mergeCell ref="D1048:D1049"/>
    <mergeCell ref="B1088:B1089"/>
    <mergeCell ref="C1088:C1089"/>
    <mergeCell ref="D1088:D1089"/>
    <mergeCell ref="A1072:A1073"/>
    <mergeCell ref="C1094:C1095"/>
    <mergeCell ref="C1096:C1097"/>
    <mergeCell ref="D1096:D1097"/>
    <mergeCell ref="B1092:B1093"/>
    <mergeCell ref="B952:B953"/>
    <mergeCell ref="A992:A993"/>
    <mergeCell ref="A934:A935"/>
    <mergeCell ref="D896:D897"/>
    <mergeCell ref="B986:B987"/>
    <mergeCell ref="B924:B925"/>
    <mergeCell ref="C924:C925"/>
    <mergeCell ref="D924:D925"/>
    <mergeCell ref="A892:A893"/>
    <mergeCell ref="B892:B893"/>
    <mergeCell ref="B1006:B1007"/>
    <mergeCell ref="B1004:B1005"/>
    <mergeCell ref="C1004:C1005"/>
    <mergeCell ref="A968:A969"/>
    <mergeCell ref="A970:A971"/>
    <mergeCell ref="B970:B971"/>
    <mergeCell ref="C970:C971"/>
    <mergeCell ref="A932:A933"/>
    <mergeCell ref="A930:A931"/>
    <mergeCell ref="B930:B931"/>
    <mergeCell ref="B968:B969"/>
    <mergeCell ref="C968:C969"/>
    <mergeCell ref="B964:B965"/>
    <mergeCell ref="C964:C965"/>
    <mergeCell ref="D964:D965"/>
    <mergeCell ref="B1000:B1001"/>
    <mergeCell ref="D1000:D1001"/>
    <mergeCell ref="C998:C999"/>
    <mergeCell ref="D998:D999"/>
    <mergeCell ref="C1000:C1001"/>
    <mergeCell ref="C988:C989"/>
    <mergeCell ref="A974:A975"/>
    <mergeCell ref="D942:D943"/>
    <mergeCell ref="A952:A953"/>
    <mergeCell ref="C892:C893"/>
    <mergeCell ref="C898:C899"/>
    <mergeCell ref="D916:D917"/>
    <mergeCell ref="C906:C907"/>
    <mergeCell ref="A942:A943"/>
    <mergeCell ref="D1002:D1003"/>
    <mergeCell ref="B962:B963"/>
    <mergeCell ref="C946:C947"/>
    <mergeCell ref="C986:C987"/>
    <mergeCell ref="C950:C951"/>
    <mergeCell ref="A972:A973"/>
    <mergeCell ref="B948:B949"/>
    <mergeCell ref="B946:B947"/>
    <mergeCell ref="C926:C927"/>
    <mergeCell ref="D926:D927"/>
    <mergeCell ref="D904:D905"/>
    <mergeCell ref="B916:B917"/>
    <mergeCell ref="C916:C917"/>
    <mergeCell ref="B1074:B1075"/>
    <mergeCell ref="C1070:C1071"/>
    <mergeCell ref="A1088:A1089"/>
    <mergeCell ref="A1102:A1103"/>
    <mergeCell ref="A1086:A1087"/>
    <mergeCell ref="B1086:B1087"/>
    <mergeCell ref="C1086:C1087"/>
    <mergeCell ref="D1086:D1087"/>
    <mergeCell ref="D1078:D1079"/>
    <mergeCell ref="A962:A963"/>
    <mergeCell ref="A960:A961"/>
    <mergeCell ref="A956:A957"/>
    <mergeCell ref="B956:B957"/>
    <mergeCell ref="D976:D977"/>
    <mergeCell ref="B936:B937"/>
    <mergeCell ref="D950:D951"/>
    <mergeCell ref="A996:A997"/>
    <mergeCell ref="D922:D923"/>
    <mergeCell ref="B980:B981"/>
    <mergeCell ref="B922:B923"/>
    <mergeCell ref="B928:B929"/>
    <mergeCell ref="A924:A925"/>
    <mergeCell ref="A926:A927"/>
    <mergeCell ref="B932:B933"/>
    <mergeCell ref="C1002:C1003"/>
    <mergeCell ref="A1012:A1013"/>
    <mergeCell ref="B1012:B1013"/>
    <mergeCell ref="C1030:C1031"/>
    <mergeCell ref="D1030:D1031"/>
    <mergeCell ref="A1010:A1011"/>
    <mergeCell ref="A940:A941"/>
    <mergeCell ref="D944:D945"/>
    <mergeCell ref="B1020:B1021"/>
    <mergeCell ref="B988:B989"/>
    <mergeCell ref="A994:A995"/>
    <mergeCell ref="B994:B995"/>
    <mergeCell ref="C1016:C1017"/>
    <mergeCell ref="C938:C939"/>
    <mergeCell ref="C934:C935"/>
    <mergeCell ref="A1018:A1019"/>
    <mergeCell ref="B1018:B1019"/>
    <mergeCell ref="C1036:C1037"/>
    <mergeCell ref="D1036:D1037"/>
    <mergeCell ref="B1042:B1043"/>
    <mergeCell ref="D972:D973"/>
    <mergeCell ref="B984:B985"/>
    <mergeCell ref="B966:B967"/>
    <mergeCell ref="C966:C967"/>
    <mergeCell ref="D966:D967"/>
    <mergeCell ref="A944:A945"/>
    <mergeCell ref="B944:B945"/>
    <mergeCell ref="B1002:B1003"/>
    <mergeCell ref="C952:C953"/>
    <mergeCell ref="D952:D953"/>
    <mergeCell ref="D958:D959"/>
    <mergeCell ref="B950:B951"/>
    <mergeCell ref="B942:B943"/>
    <mergeCell ref="C942:C943"/>
    <mergeCell ref="A986:A987"/>
    <mergeCell ref="A950:A951"/>
    <mergeCell ref="A946:A947"/>
    <mergeCell ref="A1040:A1041"/>
    <mergeCell ref="C930:C931"/>
    <mergeCell ref="A936:A937"/>
    <mergeCell ref="A1112:A1113"/>
    <mergeCell ref="B1112:B1113"/>
    <mergeCell ref="C1112:C1113"/>
    <mergeCell ref="D1112:D1113"/>
    <mergeCell ref="A1014:A1015"/>
    <mergeCell ref="D1014:D1015"/>
    <mergeCell ref="A1066:A1067"/>
    <mergeCell ref="B1066:B1067"/>
    <mergeCell ref="C1034:C1035"/>
    <mergeCell ref="D1034:D1035"/>
    <mergeCell ref="D1020:D1021"/>
    <mergeCell ref="A1024:A1025"/>
    <mergeCell ref="B1024:B1025"/>
    <mergeCell ref="A1044:A1045"/>
    <mergeCell ref="A1042:A1043"/>
    <mergeCell ref="C1052:C1053"/>
    <mergeCell ref="D1052:D1053"/>
    <mergeCell ref="B1058:B1059"/>
    <mergeCell ref="A1016:A1017"/>
    <mergeCell ref="B1096:B1097"/>
    <mergeCell ref="A1092:A1093"/>
    <mergeCell ref="A1032:A1033"/>
    <mergeCell ref="A1034:A1035"/>
    <mergeCell ref="A1046:A1047"/>
    <mergeCell ref="B1076:B1077"/>
    <mergeCell ref="C1076:C1077"/>
    <mergeCell ref="C1092:C1093"/>
    <mergeCell ref="D1092:D1093"/>
    <mergeCell ref="A1022:A1023"/>
    <mergeCell ref="A1026:A1027"/>
    <mergeCell ref="B1094:B1095"/>
    <mergeCell ref="B1110:B1111"/>
    <mergeCell ref="C1110:C1111"/>
    <mergeCell ref="D1110:D1111"/>
    <mergeCell ref="A1076:A1077"/>
    <mergeCell ref="B1068:B1069"/>
    <mergeCell ref="C1068:C1069"/>
    <mergeCell ref="A1104:A1105"/>
    <mergeCell ref="B1104:B1105"/>
    <mergeCell ref="C1104:C1105"/>
    <mergeCell ref="D1104:D1105"/>
    <mergeCell ref="B1108:B1109"/>
    <mergeCell ref="D1108:D1109"/>
    <mergeCell ref="C1108:C1109"/>
    <mergeCell ref="A1080:A1081"/>
    <mergeCell ref="B1080:B1081"/>
    <mergeCell ref="A1062:A1063"/>
    <mergeCell ref="B1064:B1065"/>
    <mergeCell ref="C1064:C1065"/>
    <mergeCell ref="D1064:D1065"/>
    <mergeCell ref="D1046:D1047"/>
    <mergeCell ref="D1082:D1083"/>
    <mergeCell ref="B1040:B1041"/>
    <mergeCell ref="B1022:B1023"/>
    <mergeCell ref="C1022:C1023"/>
    <mergeCell ref="B1050:B1051"/>
    <mergeCell ref="A1058:A1059"/>
    <mergeCell ref="C1066:C1067"/>
    <mergeCell ref="C1020:C1021"/>
    <mergeCell ref="A1094:A1095"/>
    <mergeCell ref="D1026:D1027"/>
    <mergeCell ref="A1030:A1031"/>
    <mergeCell ref="B1030:B1031"/>
    <mergeCell ref="D1062:D1063"/>
    <mergeCell ref="D1114:D1115"/>
    <mergeCell ref="B1118:B1119"/>
    <mergeCell ref="C1116:C1117"/>
    <mergeCell ref="C1126:C1127"/>
    <mergeCell ref="D1126:D1127"/>
    <mergeCell ref="C1128:C1129"/>
    <mergeCell ref="C1074:C1075"/>
    <mergeCell ref="D1074:D1075"/>
    <mergeCell ref="D1098:D1099"/>
    <mergeCell ref="A1100:A1101"/>
    <mergeCell ref="B1100:B1101"/>
    <mergeCell ref="C1100:C1101"/>
    <mergeCell ref="D1100:D1101"/>
    <mergeCell ref="D1022:D1023"/>
    <mergeCell ref="C1026:C1027"/>
    <mergeCell ref="D1068:D1069"/>
    <mergeCell ref="B1048:B1049"/>
    <mergeCell ref="D1042:D1043"/>
    <mergeCell ref="D1040:D1041"/>
    <mergeCell ref="D1038:D1039"/>
    <mergeCell ref="B1034:B1035"/>
    <mergeCell ref="D1066:D1067"/>
    <mergeCell ref="B1082:B1083"/>
    <mergeCell ref="C1084:C1085"/>
    <mergeCell ref="D1084:D1085"/>
    <mergeCell ref="C1058:C1059"/>
    <mergeCell ref="A1098:A1099"/>
    <mergeCell ref="A1096:A1097"/>
    <mergeCell ref="B1062:B1063"/>
    <mergeCell ref="C1062:C1063"/>
    <mergeCell ref="B1060:B1061"/>
    <mergeCell ref="D1024:D1025"/>
    <mergeCell ref="D1058:D1059"/>
    <mergeCell ref="A1060:A1061"/>
    <mergeCell ref="A1106:A1107"/>
    <mergeCell ref="C1048:C1049"/>
    <mergeCell ref="C1040:C1041"/>
    <mergeCell ref="C1080:C1081"/>
    <mergeCell ref="A1054:A1055"/>
    <mergeCell ref="A1056:A1057"/>
    <mergeCell ref="A1050:A1051"/>
    <mergeCell ref="A1052:A1053"/>
    <mergeCell ref="C1054:C1055"/>
    <mergeCell ref="D1054:D1055"/>
    <mergeCell ref="A1038:A1039"/>
    <mergeCell ref="B1052:B1053"/>
    <mergeCell ref="C1038:C1039"/>
    <mergeCell ref="D1060:D1061"/>
    <mergeCell ref="B1032:B1033"/>
    <mergeCell ref="C1032:C1033"/>
    <mergeCell ref="D1032:D1033"/>
    <mergeCell ref="A1078:A1079"/>
    <mergeCell ref="A1084:A1085"/>
    <mergeCell ref="C1024:C1025"/>
    <mergeCell ref="C1056:C1057"/>
    <mergeCell ref="D1056:D1057"/>
    <mergeCell ref="A1116:A1117"/>
    <mergeCell ref="B1116:B1117"/>
    <mergeCell ref="B1054:B1055"/>
    <mergeCell ref="B1056:B1057"/>
    <mergeCell ref="C1028:C1029"/>
    <mergeCell ref="D1028:D1029"/>
    <mergeCell ref="B1028:B1029"/>
    <mergeCell ref="D1122:D1123"/>
    <mergeCell ref="A1152:A1153"/>
    <mergeCell ref="B1154:B1155"/>
    <mergeCell ref="C1154:C1155"/>
    <mergeCell ref="D1154:D1155"/>
    <mergeCell ref="A1136:A1137"/>
    <mergeCell ref="B1216:B1217"/>
    <mergeCell ref="C1236:C1237"/>
    <mergeCell ref="A1186:A1187"/>
    <mergeCell ref="A1190:A1191"/>
    <mergeCell ref="A1216:A1217"/>
    <mergeCell ref="A1232:A1233"/>
    <mergeCell ref="A1242:A1243"/>
    <mergeCell ref="A1108:A1109"/>
    <mergeCell ref="C1202:C1203"/>
    <mergeCell ref="D1204:D1205"/>
    <mergeCell ref="C1196:C1197"/>
    <mergeCell ref="D1200:D1201"/>
    <mergeCell ref="B1228:B1229"/>
    <mergeCell ref="B1258:B1259"/>
    <mergeCell ref="D1184:D1185"/>
    <mergeCell ref="D1202:D1203"/>
    <mergeCell ref="A1194:A1195"/>
    <mergeCell ref="A1198:A1199"/>
    <mergeCell ref="A1224:A1225"/>
    <mergeCell ref="A1228:A1229"/>
    <mergeCell ref="A1206:A1207"/>
    <mergeCell ref="B1180:B1181"/>
    <mergeCell ref="B1148:B1149"/>
    <mergeCell ref="D1206:D1207"/>
    <mergeCell ref="D1246:D1247"/>
    <mergeCell ref="B1208:B1209"/>
    <mergeCell ref="B1182:B1183"/>
    <mergeCell ref="C1182:C1183"/>
    <mergeCell ref="A1248:A1249"/>
    <mergeCell ref="B1248:B1249"/>
    <mergeCell ref="C1210:C1211"/>
    <mergeCell ref="A1256:A1257"/>
    <mergeCell ref="C1176:C1177"/>
    <mergeCell ref="A1238:A1239"/>
    <mergeCell ref="A1252:A1253"/>
    <mergeCell ref="D1244:D1245"/>
    <mergeCell ref="B1242:B1243"/>
    <mergeCell ref="C1242:C1243"/>
    <mergeCell ref="C1194:C1195"/>
    <mergeCell ref="C1200:C1201"/>
    <mergeCell ref="A1222:A1223"/>
    <mergeCell ref="A1214:A1215"/>
    <mergeCell ref="D1186:D1187"/>
    <mergeCell ref="A1184:A1185"/>
    <mergeCell ref="C1206:C1207"/>
    <mergeCell ref="B1174:B1175"/>
    <mergeCell ref="B1152:B1153"/>
    <mergeCell ref="B1158:B1159"/>
    <mergeCell ref="A1118:A1119"/>
    <mergeCell ref="C1114:C1115"/>
    <mergeCell ref="A1128:A1129"/>
    <mergeCell ref="B1128:B1129"/>
    <mergeCell ref="B1126:B1127"/>
    <mergeCell ref="C1122:C1123"/>
    <mergeCell ref="D1116:D1117"/>
    <mergeCell ref="B1122:B1123"/>
    <mergeCell ref="A1142:A1143"/>
    <mergeCell ref="D1174:D1175"/>
    <mergeCell ref="A1124:A1125"/>
    <mergeCell ref="D1182:D1183"/>
    <mergeCell ref="D1216:D1217"/>
    <mergeCell ref="D1188:D1189"/>
    <mergeCell ref="D1226:D1227"/>
    <mergeCell ref="C1254:C1255"/>
    <mergeCell ref="C1232:C1233"/>
    <mergeCell ref="C1258:C1259"/>
    <mergeCell ref="B1244:B1245"/>
    <mergeCell ref="C1244:C1245"/>
    <mergeCell ref="C1228:C1229"/>
    <mergeCell ref="B1240:B1241"/>
    <mergeCell ref="D1236:D1237"/>
    <mergeCell ref="D1262:D1263"/>
    <mergeCell ref="A1254:A1255"/>
    <mergeCell ref="D1250:D1251"/>
    <mergeCell ref="B1256:B1257"/>
    <mergeCell ref="C1256:C1257"/>
    <mergeCell ref="D1256:D1257"/>
    <mergeCell ref="A1236:A1237"/>
    <mergeCell ref="B1236:B1237"/>
    <mergeCell ref="A1166:A1167"/>
    <mergeCell ref="A1172:A1173"/>
    <mergeCell ref="A1250:A1251"/>
    <mergeCell ref="C1250:C1251"/>
    <mergeCell ref="A1262:A1263"/>
    <mergeCell ref="C1246:C1247"/>
    <mergeCell ref="C1170:C1171"/>
    <mergeCell ref="D1208:D1209"/>
    <mergeCell ref="C1180:C1181"/>
    <mergeCell ref="D1180:D1181"/>
    <mergeCell ref="B1220:B1221"/>
    <mergeCell ref="B1250:B1251"/>
    <mergeCell ref="C1174:C1175"/>
    <mergeCell ref="A1202:A1203"/>
    <mergeCell ref="C1178:C1179"/>
    <mergeCell ref="D1178:D1179"/>
    <mergeCell ref="A1180:A1181"/>
    <mergeCell ref="B1238:B1239"/>
    <mergeCell ref="C1238:C1239"/>
    <mergeCell ref="B1232:B1233"/>
    <mergeCell ref="D1228:D1229"/>
    <mergeCell ref="B1170:B1171"/>
    <mergeCell ref="A1240:A1241"/>
    <mergeCell ref="C1224:C1225"/>
    <mergeCell ref="D1176:D1177"/>
    <mergeCell ref="A1170:A1171"/>
    <mergeCell ref="B1176:B1177"/>
    <mergeCell ref="D1240:D1241"/>
    <mergeCell ref="B1226:B1227"/>
    <mergeCell ref="B1196:B1197"/>
    <mergeCell ref="B1218:B1219"/>
    <mergeCell ref="D1232:D1233"/>
    <mergeCell ref="C1240:C1241"/>
    <mergeCell ref="B1200:B1201"/>
    <mergeCell ref="C1260:C1261"/>
    <mergeCell ref="B1184:B1185"/>
    <mergeCell ref="D1234:D1235"/>
    <mergeCell ref="D1242:D1243"/>
    <mergeCell ref="C1226:C1227"/>
    <mergeCell ref="A1144:A1145"/>
    <mergeCell ref="B1144:B1145"/>
    <mergeCell ref="A1148:A1149"/>
    <mergeCell ref="D1212:D1213"/>
    <mergeCell ref="D1258:D1259"/>
    <mergeCell ref="B1284:B1285"/>
    <mergeCell ref="C1294:C1295"/>
    <mergeCell ref="D1294:D1295"/>
    <mergeCell ref="D1278:D1279"/>
    <mergeCell ref="A1282:A1283"/>
    <mergeCell ref="B1282:B1283"/>
    <mergeCell ref="C1282:C1283"/>
    <mergeCell ref="D1282:D1283"/>
    <mergeCell ref="A1284:A1285"/>
    <mergeCell ref="C1284:C1285"/>
    <mergeCell ref="D1284:D1285"/>
    <mergeCell ref="A1266:A1267"/>
    <mergeCell ref="B1266:B1267"/>
    <mergeCell ref="C1266:C1267"/>
    <mergeCell ref="D1266:D1267"/>
    <mergeCell ref="B1268:B1269"/>
    <mergeCell ref="C1268:C1269"/>
    <mergeCell ref="A1260:A1261"/>
    <mergeCell ref="B1260:B1261"/>
    <mergeCell ref="A1278:A1279"/>
    <mergeCell ref="B1278:B1279"/>
    <mergeCell ref="C1278:C1279"/>
    <mergeCell ref="A1244:A1245"/>
    <mergeCell ref="D1238:D1239"/>
    <mergeCell ref="D1148:D1149"/>
    <mergeCell ref="C1190:C1191"/>
    <mergeCell ref="D1190:D1191"/>
    <mergeCell ref="C1208:C1209"/>
    <mergeCell ref="D1194:D1195"/>
    <mergeCell ref="C1220:C1221"/>
    <mergeCell ref="A1226:A1227"/>
    <mergeCell ref="A1220:A1221"/>
    <mergeCell ref="A1218:A1219"/>
    <mergeCell ref="A1196:A1197"/>
    <mergeCell ref="B1160:B1161"/>
    <mergeCell ref="C1148:C1149"/>
    <mergeCell ref="B1164:B1165"/>
    <mergeCell ref="C1164:C1165"/>
    <mergeCell ref="C1186:C1187"/>
    <mergeCell ref="D1196:D1197"/>
    <mergeCell ref="D1156:D1157"/>
    <mergeCell ref="C1162:C1163"/>
    <mergeCell ref="D1162:D1163"/>
    <mergeCell ref="D1218:D1219"/>
    <mergeCell ref="B1188:B1189"/>
    <mergeCell ref="C1188:C1189"/>
    <mergeCell ref="D1224:D1225"/>
    <mergeCell ref="D1220:D1221"/>
    <mergeCell ref="D1214:D1215"/>
    <mergeCell ref="C1222:C1223"/>
    <mergeCell ref="B1206:B1207"/>
    <mergeCell ref="B1202:B1203"/>
    <mergeCell ref="B1194:B1195"/>
    <mergeCell ref="D1210:D1211"/>
    <mergeCell ref="B1190:B1191"/>
    <mergeCell ref="A1234:A1235"/>
    <mergeCell ref="B1234:B1235"/>
    <mergeCell ref="C1234:C1235"/>
    <mergeCell ref="A1158:A1159"/>
    <mergeCell ref="A1162:A1163"/>
    <mergeCell ref="D1166:D1167"/>
    <mergeCell ref="C1152:C1153"/>
    <mergeCell ref="A1302:A1303"/>
    <mergeCell ref="A1246:A1247"/>
    <mergeCell ref="B1246:B1247"/>
    <mergeCell ref="C1248:C1249"/>
    <mergeCell ref="D1248:D1249"/>
    <mergeCell ref="B1286:B1287"/>
    <mergeCell ref="C1286:C1287"/>
    <mergeCell ref="A1290:A1291"/>
    <mergeCell ref="B1290:B1291"/>
    <mergeCell ref="A1286:A1287"/>
    <mergeCell ref="D1290:D1291"/>
    <mergeCell ref="C1252:C1253"/>
    <mergeCell ref="D1254:D1255"/>
    <mergeCell ref="D1264:D1265"/>
    <mergeCell ref="D1280:D1281"/>
    <mergeCell ref="B1300:B1301"/>
    <mergeCell ref="D1286:D1287"/>
    <mergeCell ref="A1270:A1271"/>
    <mergeCell ref="B1270:B1271"/>
    <mergeCell ref="A1280:A1281"/>
    <mergeCell ref="C1292:C1293"/>
    <mergeCell ref="D1292:D1293"/>
    <mergeCell ref="A1276:A1277"/>
    <mergeCell ref="C1296:C1297"/>
    <mergeCell ref="D1296:D1297"/>
    <mergeCell ref="C1276:C1277"/>
    <mergeCell ref="D1276:D1277"/>
    <mergeCell ref="A1298:A1299"/>
    <mergeCell ref="B1298:B1299"/>
    <mergeCell ref="A1294:A1295"/>
    <mergeCell ref="B1294:B1295"/>
    <mergeCell ref="C1280:C1281"/>
    <mergeCell ref="D1274:D1275"/>
    <mergeCell ref="B1276:B1277"/>
    <mergeCell ref="A1292:A1293"/>
    <mergeCell ref="B1280:B1281"/>
    <mergeCell ref="A1258:A1259"/>
    <mergeCell ref="B1272:B1273"/>
    <mergeCell ref="C1272:C1273"/>
    <mergeCell ref="D1268:D1269"/>
    <mergeCell ref="D1270:D1271"/>
    <mergeCell ref="D1272:D1273"/>
    <mergeCell ref="B1262:B1263"/>
    <mergeCell ref="C1262:C1263"/>
    <mergeCell ref="B1252:B1253"/>
    <mergeCell ref="B1254:B1255"/>
    <mergeCell ref="A1274:A1275"/>
    <mergeCell ref="A1272:A1273"/>
    <mergeCell ref="D1260:D1261"/>
    <mergeCell ref="A1264:A1265"/>
    <mergeCell ref="B1264:B1265"/>
    <mergeCell ref="C1264:C1265"/>
    <mergeCell ref="D1252:D1253"/>
    <mergeCell ref="A1268:A1269"/>
    <mergeCell ref="B1292:B1293"/>
    <mergeCell ref="B1274:B1275"/>
    <mergeCell ref="C1274:C1275"/>
    <mergeCell ref="C1270:C1271"/>
    <mergeCell ref="D1152:D1153"/>
    <mergeCell ref="A1168:A1169"/>
    <mergeCell ref="D1170:D1171"/>
    <mergeCell ref="A1140:A1141"/>
    <mergeCell ref="C1160:C1161"/>
    <mergeCell ref="D1160:D1161"/>
    <mergeCell ref="C1158:C1159"/>
    <mergeCell ref="D1158:D1159"/>
    <mergeCell ref="D1172:D1173"/>
    <mergeCell ref="C1218:C1219"/>
    <mergeCell ref="B1214:B1215"/>
    <mergeCell ref="C1214:C1215"/>
    <mergeCell ref="B1178:B1179"/>
    <mergeCell ref="C1184:C1185"/>
    <mergeCell ref="B1222:B1223"/>
    <mergeCell ref="B1224:B1225"/>
    <mergeCell ref="D1142:D1143"/>
    <mergeCell ref="C1216:C1217"/>
    <mergeCell ref="A1210:A1211"/>
    <mergeCell ref="B1210:B1211"/>
    <mergeCell ref="D1128:D1129"/>
    <mergeCell ref="B1140:B1141"/>
    <mergeCell ref="C1140:C1141"/>
    <mergeCell ref="D1140:D1141"/>
    <mergeCell ref="B1166:B1167"/>
    <mergeCell ref="A1164:A1165"/>
    <mergeCell ref="A1156:A1157"/>
    <mergeCell ref="A1150:A1151"/>
    <mergeCell ref="B1150:B1151"/>
    <mergeCell ref="C1150:C1151"/>
    <mergeCell ref="D1150:D1151"/>
    <mergeCell ref="A1160:A1161"/>
    <mergeCell ref="B1168:B1169"/>
    <mergeCell ref="C1144:C1145"/>
    <mergeCell ref="D1144:D1145"/>
    <mergeCell ref="B1162:B1163"/>
    <mergeCell ref="B1172:B1173"/>
    <mergeCell ref="C1198:C1199"/>
    <mergeCell ref="A1178:A1179"/>
    <mergeCell ref="A1130:A1131"/>
    <mergeCell ref="A1174:A1175"/>
    <mergeCell ref="A1154:A1155"/>
    <mergeCell ref="D1164:D1165"/>
    <mergeCell ref="C1172:C1173"/>
    <mergeCell ref="B1186:B1187"/>
    <mergeCell ref="B1198:B1199"/>
    <mergeCell ref="A1208:A1209"/>
    <mergeCell ref="B1204:B1205"/>
    <mergeCell ref="C1204:C1205"/>
    <mergeCell ref="A1182:A1183"/>
    <mergeCell ref="C1168:C1169"/>
    <mergeCell ref="D1168:D1169"/>
    <mergeCell ref="D1198:D1199"/>
    <mergeCell ref="A1200:A1201"/>
    <mergeCell ref="A1204:A1205"/>
    <mergeCell ref="A1188:A1189"/>
    <mergeCell ref="A1176:A1177"/>
    <mergeCell ref="C1166:C1167"/>
    <mergeCell ref="D1222:D1223"/>
    <mergeCell ref="B1156:B1157"/>
    <mergeCell ref="C1156:C1157"/>
    <mergeCell ref="D1138:D1139"/>
    <mergeCell ref="D1136:D1137"/>
    <mergeCell ref="B1138:B1139"/>
    <mergeCell ref="C1138:C1139"/>
    <mergeCell ref="B1142:B1143"/>
    <mergeCell ref="C1142:C1143"/>
    <mergeCell ref="A1132:A1133"/>
    <mergeCell ref="B1132:B1133"/>
    <mergeCell ref="C1132:C1133"/>
    <mergeCell ref="D1132:D1133"/>
    <mergeCell ref="C1118:C1119"/>
    <mergeCell ref="D1118:D1119"/>
    <mergeCell ref="B1124:B1125"/>
    <mergeCell ref="C1124:C1125"/>
    <mergeCell ref="D1124:D1125"/>
    <mergeCell ref="A1134:A1135"/>
    <mergeCell ref="B1134:B1135"/>
    <mergeCell ref="C1134:C1135"/>
    <mergeCell ref="D1134:D1135"/>
    <mergeCell ref="A1126:A1127"/>
    <mergeCell ref="D1076:D1077"/>
    <mergeCell ref="B1106:B1107"/>
    <mergeCell ref="C1106:C1107"/>
    <mergeCell ref="D1106:D1107"/>
    <mergeCell ref="A1064:A1065"/>
    <mergeCell ref="D1094:D1095"/>
    <mergeCell ref="C994:C995"/>
    <mergeCell ref="D994:D995"/>
    <mergeCell ref="D984:D985"/>
    <mergeCell ref="D988:D989"/>
    <mergeCell ref="D1012:D1013"/>
    <mergeCell ref="B990:B991"/>
    <mergeCell ref="C990:C991"/>
    <mergeCell ref="B998:B999"/>
    <mergeCell ref="B1008:B1009"/>
    <mergeCell ref="C1008:C1009"/>
    <mergeCell ref="D1008:D1009"/>
    <mergeCell ref="A1048:A1049"/>
    <mergeCell ref="C992:C993"/>
    <mergeCell ref="D992:D993"/>
    <mergeCell ref="B996:B997"/>
    <mergeCell ref="C996:C997"/>
    <mergeCell ref="B1098:B1099"/>
    <mergeCell ref="B1090:B1091"/>
    <mergeCell ref="C1098:C1099"/>
    <mergeCell ref="B1102:B1103"/>
    <mergeCell ref="B1084:B1085"/>
    <mergeCell ref="A1090:A1091"/>
    <mergeCell ref="A1122:A1123"/>
    <mergeCell ref="C1120:C1121"/>
    <mergeCell ref="A1120:A1121"/>
    <mergeCell ref="B1120:B1121"/>
    <mergeCell ref="A1082:A1083"/>
    <mergeCell ref="D1090:D1091"/>
    <mergeCell ref="D1070:D1071"/>
    <mergeCell ref="B1078:B1079"/>
    <mergeCell ref="C1078:C1079"/>
    <mergeCell ref="D1072:D1073"/>
    <mergeCell ref="C1090:C1091"/>
    <mergeCell ref="B1070:B1071"/>
    <mergeCell ref="C1082:C1083"/>
    <mergeCell ref="D1080:D1081"/>
    <mergeCell ref="A1070:A1071"/>
    <mergeCell ref="C1060:C1061"/>
    <mergeCell ref="A1068:A1069"/>
    <mergeCell ref="A1074:A1075"/>
    <mergeCell ref="D1120:D1121"/>
    <mergeCell ref="A1110:A1111"/>
    <mergeCell ref="B1072:B1073"/>
    <mergeCell ref="C1072:C1073"/>
    <mergeCell ref="B1114:B1115"/>
    <mergeCell ref="A1114:A1115"/>
    <mergeCell ref="C922:C923"/>
    <mergeCell ref="D970:D971"/>
    <mergeCell ref="D968:D969"/>
    <mergeCell ref="D1016:D1017"/>
    <mergeCell ref="C1006:C1007"/>
    <mergeCell ref="A980:A981"/>
    <mergeCell ref="A978:A979"/>
    <mergeCell ref="B978:B979"/>
    <mergeCell ref="C978:C979"/>
    <mergeCell ref="D978:D979"/>
    <mergeCell ref="A976:A977"/>
    <mergeCell ref="B976:B977"/>
    <mergeCell ref="C1046:C1047"/>
    <mergeCell ref="B1044:B1045"/>
    <mergeCell ref="C1044:C1045"/>
    <mergeCell ref="D1044:D1045"/>
    <mergeCell ref="C1012:C1013"/>
    <mergeCell ref="B1010:B1011"/>
    <mergeCell ref="C1010:C1011"/>
    <mergeCell ref="D1010:D1011"/>
    <mergeCell ref="A988:A989"/>
    <mergeCell ref="C1050:C1051"/>
    <mergeCell ref="D1050:D1051"/>
    <mergeCell ref="B1130:B1131"/>
    <mergeCell ref="C1130:C1131"/>
    <mergeCell ref="D1130:D1131"/>
    <mergeCell ref="C1042:C1043"/>
    <mergeCell ref="A990:A991"/>
    <mergeCell ref="D982:D983"/>
    <mergeCell ref="A1006:A1007"/>
    <mergeCell ref="A998:A999"/>
    <mergeCell ref="B1016:B1017"/>
    <mergeCell ref="C1018:C1019"/>
    <mergeCell ref="D990:D991"/>
    <mergeCell ref="B938:B939"/>
    <mergeCell ref="C948:C949"/>
    <mergeCell ref="D948:D949"/>
    <mergeCell ref="B992:B993"/>
    <mergeCell ref="B974:B975"/>
    <mergeCell ref="C974:C975"/>
    <mergeCell ref="D974:D975"/>
    <mergeCell ref="A1036:A1037"/>
    <mergeCell ref="B1038:B1039"/>
    <mergeCell ref="C984:C985"/>
    <mergeCell ref="D986:D987"/>
    <mergeCell ref="A1002:A1003"/>
    <mergeCell ref="D1018:D1019"/>
    <mergeCell ref="B1014:B1015"/>
    <mergeCell ref="A1020:A1021"/>
    <mergeCell ref="B954:B955"/>
    <mergeCell ref="A948:A949"/>
    <mergeCell ref="D954:D955"/>
    <mergeCell ref="D946:D947"/>
    <mergeCell ref="A1008:A1009"/>
    <mergeCell ref="A1004:A1005"/>
    <mergeCell ref="D1004:D1005"/>
    <mergeCell ref="D1006:D1007"/>
    <mergeCell ref="C1014:C1015"/>
    <mergeCell ref="B1036:B1037"/>
    <mergeCell ref="A982:A983"/>
    <mergeCell ref="B982:B983"/>
    <mergeCell ref="C982:C983"/>
    <mergeCell ref="C918:C919"/>
    <mergeCell ref="D932:D933"/>
    <mergeCell ref="D936:D937"/>
    <mergeCell ref="A966:A967"/>
    <mergeCell ref="A964:A965"/>
    <mergeCell ref="B894:B895"/>
    <mergeCell ref="D930:D931"/>
    <mergeCell ref="B926:B927"/>
    <mergeCell ref="C940:C941"/>
    <mergeCell ref="A958:A959"/>
    <mergeCell ref="B958:B959"/>
    <mergeCell ref="C958:C959"/>
    <mergeCell ref="A928:A929"/>
    <mergeCell ref="D912:D913"/>
    <mergeCell ref="C956:C957"/>
    <mergeCell ref="D956:D957"/>
    <mergeCell ref="A906:A907"/>
    <mergeCell ref="A890:A891"/>
    <mergeCell ref="D928:D929"/>
    <mergeCell ref="B914:B915"/>
    <mergeCell ref="C914:C915"/>
    <mergeCell ref="A912:A913"/>
    <mergeCell ref="B918:B919"/>
    <mergeCell ref="C894:C895"/>
    <mergeCell ref="A898:A899"/>
    <mergeCell ref="C936:C937"/>
    <mergeCell ref="A938:A939"/>
    <mergeCell ref="B912:B913"/>
    <mergeCell ref="D918:D919"/>
    <mergeCell ref="C960:C961"/>
    <mergeCell ref="D960:D961"/>
    <mergeCell ref="C962:C963"/>
    <mergeCell ref="B910:B911"/>
    <mergeCell ref="D908:D909"/>
    <mergeCell ref="C900:C901"/>
    <mergeCell ref="B940:B941"/>
    <mergeCell ref="D910:D911"/>
    <mergeCell ref="D890:D891"/>
    <mergeCell ref="C928:C929"/>
    <mergeCell ref="D914:D915"/>
    <mergeCell ref="D996:D997"/>
    <mergeCell ref="C944:C945"/>
    <mergeCell ref="A1000:A1001"/>
    <mergeCell ref="A894:A895"/>
    <mergeCell ref="B890:B891"/>
    <mergeCell ref="B1026:B1027"/>
    <mergeCell ref="A1028:A1029"/>
    <mergeCell ref="A822:A823"/>
    <mergeCell ref="A820:A821"/>
    <mergeCell ref="A778:A779"/>
    <mergeCell ref="A782:A783"/>
    <mergeCell ref="A790:A791"/>
    <mergeCell ref="A776:A777"/>
    <mergeCell ref="A786:A787"/>
    <mergeCell ref="A774:A775"/>
    <mergeCell ref="B838:B839"/>
    <mergeCell ref="E834:E835"/>
    <mergeCell ref="E800:E801"/>
    <mergeCell ref="E784:E785"/>
    <mergeCell ref="E838:E839"/>
    <mergeCell ref="E836:E837"/>
    <mergeCell ref="C910:C911"/>
    <mergeCell ref="B868:B869"/>
    <mergeCell ref="B872:B873"/>
    <mergeCell ref="C868:C869"/>
    <mergeCell ref="C874:C875"/>
    <mergeCell ref="D872:D873"/>
    <mergeCell ref="C886:C887"/>
    <mergeCell ref="C878:C879"/>
    <mergeCell ref="B850:B851"/>
    <mergeCell ref="E884:E885"/>
    <mergeCell ref="C858:C859"/>
    <mergeCell ref="B844:B845"/>
    <mergeCell ref="C844:C845"/>
    <mergeCell ref="A836:A837"/>
    <mergeCell ref="A824:A825"/>
    <mergeCell ref="A830:A831"/>
    <mergeCell ref="C830:C831"/>
    <mergeCell ref="A828:A829"/>
    <mergeCell ref="A842:A843"/>
    <mergeCell ref="B846:B847"/>
    <mergeCell ref="C846:C847"/>
    <mergeCell ref="D846:D847"/>
    <mergeCell ref="B834:B835"/>
    <mergeCell ref="B858:B859"/>
    <mergeCell ref="D830:D831"/>
    <mergeCell ref="B830:B831"/>
    <mergeCell ref="C834:C835"/>
    <mergeCell ref="B880:B881"/>
    <mergeCell ref="C880:C881"/>
    <mergeCell ref="A878:A879"/>
    <mergeCell ref="A920:A921"/>
    <mergeCell ref="D898:D899"/>
    <mergeCell ref="A914:A915"/>
    <mergeCell ref="D892:D893"/>
    <mergeCell ref="B902:B903"/>
    <mergeCell ref="B904:B905"/>
    <mergeCell ref="C904:C905"/>
    <mergeCell ref="A896:A897"/>
    <mergeCell ref="D938:D939"/>
    <mergeCell ref="A984:A985"/>
    <mergeCell ref="A918:A919"/>
    <mergeCell ref="A922:A923"/>
    <mergeCell ref="B824:B825"/>
    <mergeCell ref="I788:I789"/>
    <mergeCell ref="F812:F813"/>
    <mergeCell ref="D796:D797"/>
    <mergeCell ref="I840:I841"/>
    <mergeCell ref="I794:I795"/>
    <mergeCell ref="I804:I805"/>
    <mergeCell ref="E792:E793"/>
    <mergeCell ref="F778:F779"/>
    <mergeCell ref="H784:H785"/>
    <mergeCell ref="D782:D783"/>
    <mergeCell ref="F822:F823"/>
    <mergeCell ref="I828:I829"/>
    <mergeCell ref="F820:F821"/>
    <mergeCell ref="F818:F819"/>
    <mergeCell ref="H816:H817"/>
    <mergeCell ref="G828:G829"/>
    <mergeCell ref="G798:G799"/>
    <mergeCell ref="F808:F809"/>
    <mergeCell ref="F814:F815"/>
    <mergeCell ref="G812:G813"/>
    <mergeCell ref="H806:H807"/>
    <mergeCell ref="H838:H839"/>
    <mergeCell ref="G788:G789"/>
    <mergeCell ref="G814:G815"/>
    <mergeCell ref="B804:B805"/>
    <mergeCell ref="B810:B811"/>
    <mergeCell ref="G820:G821"/>
    <mergeCell ref="G822:G823"/>
    <mergeCell ref="H814:H815"/>
    <mergeCell ref="G818:G819"/>
    <mergeCell ref="I818:I819"/>
    <mergeCell ref="H818:H819"/>
    <mergeCell ref="H798:H799"/>
    <mergeCell ref="H808:H809"/>
    <mergeCell ref="B788:B789"/>
    <mergeCell ref="E818:E819"/>
    <mergeCell ref="B780:B781"/>
    <mergeCell ref="C780:C781"/>
    <mergeCell ref="I780:I781"/>
    <mergeCell ref="I784:I785"/>
    <mergeCell ref="C784:C785"/>
    <mergeCell ref="H788:H789"/>
    <mergeCell ref="I800:I801"/>
    <mergeCell ref="F786:F787"/>
    <mergeCell ref="F788:F789"/>
    <mergeCell ref="B784:B785"/>
    <mergeCell ref="I786:I787"/>
    <mergeCell ref="C786:C787"/>
    <mergeCell ref="G782:G783"/>
    <mergeCell ref="H782:H783"/>
    <mergeCell ref="D780:D781"/>
    <mergeCell ref="D786:D787"/>
    <mergeCell ref="B786:B787"/>
    <mergeCell ref="D806:D807"/>
    <mergeCell ref="E780:E781"/>
    <mergeCell ref="B796:B797"/>
    <mergeCell ref="B816:B817"/>
    <mergeCell ref="C806:C807"/>
    <mergeCell ref="D802:D803"/>
    <mergeCell ref="D812:D813"/>
    <mergeCell ref="F792:F793"/>
    <mergeCell ref="E790:E791"/>
    <mergeCell ref="E786:E787"/>
    <mergeCell ref="F810:F811"/>
    <mergeCell ref="C872:C873"/>
    <mergeCell ref="D850:D851"/>
    <mergeCell ref="A852:A853"/>
    <mergeCell ref="D940:D941"/>
    <mergeCell ref="A916:A917"/>
    <mergeCell ref="A910:A911"/>
    <mergeCell ref="C912:C913"/>
    <mergeCell ref="A904:A905"/>
    <mergeCell ref="D880:D881"/>
    <mergeCell ref="D884:D885"/>
    <mergeCell ref="B934:B935"/>
    <mergeCell ref="D866:D867"/>
    <mergeCell ref="B854:B855"/>
    <mergeCell ref="C854:C855"/>
    <mergeCell ref="B920:B921"/>
    <mergeCell ref="C920:C921"/>
    <mergeCell ref="D920:D921"/>
    <mergeCell ref="A856:A857"/>
    <mergeCell ref="A880:A881"/>
    <mergeCell ref="B882:B883"/>
    <mergeCell ref="C882:C883"/>
    <mergeCell ref="A872:A873"/>
    <mergeCell ref="B862:B863"/>
    <mergeCell ref="D856:D857"/>
    <mergeCell ref="A860:A861"/>
    <mergeCell ref="B860:B861"/>
    <mergeCell ref="C860:C861"/>
    <mergeCell ref="B972:B973"/>
    <mergeCell ref="C972:C973"/>
    <mergeCell ref="D934:D935"/>
    <mergeCell ref="D860:D861"/>
    <mergeCell ref="C980:C981"/>
    <mergeCell ref="D980:D981"/>
    <mergeCell ref="A954:A955"/>
    <mergeCell ref="D962:D963"/>
    <mergeCell ref="C932:C933"/>
    <mergeCell ref="C976:C977"/>
    <mergeCell ref="C954:C955"/>
    <mergeCell ref="B960:B961"/>
    <mergeCell ref="A876:A877"/>
    <mergeCell ref="D882:D883"/>
    <mergeCell ref="D874:D875"/>
    <mergeCell ref="B874:B875"/>
    <mergeCell ref="C884:C885"/>
    <mergeCell ref="D878:D879"/>
    <mergeCell ref="B878:B879"/>
    <mergeCell ref="A886:A887"/>
    <mergeCell ref="B886:B887"/>
    <mergeCell ref="A850:A851"/>
    <mergeCell ref="A866:A867"/>
    <mergeCell ref="B852:B853"/>
    <mergeCell ref="C852:C853"/>
    <mergeCell ref="D858:D859"/>
    <mergeCell ref="B906:B907"/>
    <mergeCell ref="B898:B899"/>
    <mergeCell ref="A908:A909"/>
    <mergeCell ref="B908:B909"/>
    <mergeCell ref="C908:C909"/>
    <mergeCell ref="B896:B897"/>
    <mergeCell ref="A900:A901"/>
    <mergeCell ref="B900:B901"/>
    <mergeCell ref="D900:D901"/>
    <mergeCell ref="D906:D907"/>
    <mergeCell ref="C896:C897"/>
    <mergeCell ref="F866:F867"/>
    <mergeCell ref="G854:G855"/>
    <mergeCell ref="A802:A803"/>
    <mergeCell ref="A834:A835"/>
    <mergeCell ref="A796:A797"/>
    <mergeCell ref="A798:A799"/>
    <mergeCell ref="C814:C815"/>
    <mergeCell ref="D814:D815"/>
    <mergeCell ref="B842:B843"/>
    <mergeCell ref="C842:C843"/>
    <mergeCell ref="B848:B849"/>
    <mergeCell ref="D840:D841"/>
    <mergeCell ref="B822:B823"/>
    <mergeCell ref="C822:C823"/>
    <mergeCell ref="D832:D833"/>
    <mergeCell ref="D822:D823"/>
    <mergeCell ref="D816:D817"/>
    <mergeCell ref="B832:B833"/>
    <mergeCell ref="G850:G851"/>
    <mergeCell ref="H846:H847"/>
    <mergeCell ref="F816:F817"/>
    <mergeCell ref="E830:E831"/>
    <mergeCell ref="C810:C811"/>
    <mergeCell ref="H842:H843"/>
    <mergeCell ref="G844:G845"/>
    <mergeCell ref="E864:E865"/>
    <mergeCell ref="H810:H811"/>
    <mergeCell ref="H830:H831"/>
    <mergeCell ref="B814:B815"/>
    <mergeCell ref="D798:D799"/>
    <mergeCell ref="G832:G833"/>
    <mergeCell ref="E850:E851"/>
    <mergeCell ref="E820:E821"/>
    <mergeCell ref="F796:F797"/>
    <mergeCell ref="F806:F807"/>
    <mergeCell ref="H804:H805"/>
    <mergeCell ref="C818:C819"/>
    <mergeCell ref="F798:F799"/>
    <mergeCell ref="C800:C801"/>
    <mergeCell ref="C802:C803"/>
    <mergeCell ref="C848:C849"/>
    <mergeCell ref="D824:D825"/>
    <mergeCell ref="D842:D843"/>
    <mergeCell ref="D844:D845"/>
    <mergeCell ref="C838:C839"/>
    <mergeCell ref="F840:F841"/>
    <mergeCell ref="G826:G827"/>
    <mergeCell ref="G834:G835"/>
    <mergeCell ref="H834:H835"/>
    <mergeCell ref="H826:H827"/>
    <mergeCell ref="G864:G865"/>
    <mergeCell ref="E866:E867"/>
    <mergeCell ref="G838:G839"/>
    <mergeCell ref="E806:E807"/>
    <mergeCell ref="F844:F845"/>
    <mergeCell ref="B866:B867"/>
    <mergeCell ref="C866:C867"/>
    <mergeCell ref="B856:B857"/>
    <mergeCell ref="C856:C857"/>
    <mergeCell ref="D852:D853"/>
    <mergeCell ref="H866:H867"/>
    <mergeCell ref="I848:I849"/>
    <mergeCell ref="C840:C841"/>
    <mergeCell ref="E796:E797"/>
    <mergeCell ref="D790:D791"/>
    <mergeCell ref="D794:D795"/>
    <mergeCell ref="E812:E813"/>
    <mergeCell ref="E814:E815"/>
    <mergeCell ref="E816:E817"/>
    <mergeCell ref="D804:D805"/>
    <mergeCell ref="B820:B821"/>
    <mergeCell ref="C804:C805"/>
    <mergeCell ref="B806:B807"/>
    <mergeCell ref="B800:B801"/>
    <mergeCell ref="F826:F827"/>
    <mergeCell ref="D848:D849"/>
    <mergeCell ref="B826:B827"/>
    <mergeCell ref="D826:D827"/>
    <mergeCell ref="C836:C837"/>
    <mergeCell ref="D836:D837"/>
    <mergeCell ref="I816:I817"/>
    <mergeCell ref="C796:C797"/>
    <mergeCell ref="D810:D811"/>
    <mergeCell ref="E828:E829"/>
    <mergeCell ref="E826:E827"/>
    <mergeCell ref="D800:D801"/>
    <mergeCell ref="B828:B829"/>
    <mergeCell ref="D834:D835"/>
    <mergeCell ref="D838:D839"/>
    <mergeCell ref="G806:G807"/>
    <mergeCell ref="H792:H793"/>
    <mergeCell ref="C826:C827"/>
    <mergeCell ref="F800:F801"/>
    <mergeCell ref="H796:H797"/>
    <mergeCell ref="G846:G847"/>
    <mergeCell ref="I822:I823"/>
    <mergeCell ref="I806:I807"/>
    <mergeCell ref="I842:I843"/>
    <mergeCell ref="I834:I835"/>
    <mergeCell ref="I836:I837"/>
    <mergeCell ref="I802:I803"/>
    <mergeCell ref="D792:D793"/>
    <mergeCell ref="C828:C829"/>
    <mergeCell ref="B840:B841"/>
    <mergeCell ref="F824:F825"/>
    <mergeCell ref="H836:H837"/>
    <mergeCell ref="G796:G797"/>
    <mergeCell ref="B802:B803"/>
    <mergeCell ref="B818:B819"/>
    <mergeCell ref="F802:F803"/>
    <mergeCell ref="I826:I827"/>
    <mergeCell ref="I796:I797"/>
    <mergeCell ref="I792:I793"/>
    <mergeCell ref="G792:G793"/>
    <mergeCell ref="G810:G811"/>
    <mergeCell ref="G848:G849"/>
    <mergeCell ref="F838:F839"/>
    <mergeCell ref="B782:B783"/>
    <mergeCell ref="D770:D771"/>
    <mergeCell ref="D784:D785"/>
    <mergeCell ref="F794:F795"/>
    <mergeCell ref="H800:H801"/>
    <mergeCell ref="H802:H803"/>
    <mergeCell ref="G816:G817"/>
    <mergeCell ref="D862:D863"/>
    <mergeCell ref="A816:A817"/>
    <mergeCell ref="A832:A833"/>
    <mergeCell ref="B864:B865"/>
    <mergeCell ref="A818:A819"/>
    <mergeCell ref="F856:F857"/>
    <mergeCell ref="A794:A795"/>
    <mergeCell ref="A800:A801"/>
    <mergeCell ref="D766:D767"/>
    <mergeCell ref="C782:C783"/>
    <mergeCell ref="D764:D765"/>
    <mergeCell ref="C772:C773"/>
    <mergeCell ref="B790:B791"/>
    <mergeCell ref="C790:C791"/>
    <mergeCell ref="C766:C767"/>
    <mergeCell ref="B760:B761"/>
    <mergeCell ref="C750:C751"/>
    <mergeCell ref="F780:F781"/>
    <mergeCell ref="B798:B799"/>
    <mergeCell ref="C798:C799"/>
    <mergeCell ref="B808:B809"/>
    <mergeCell ref="A792:A793"/>
    <mergeCell ref="G790:G791"/>
    <mergeCell ref="G852:G853"/>
    <mergeCell ref="H812:H813"/>
    <mergeCell ref="B792:B793"/>
    <mergeCell ref="A838:A839"/>
    <mergeCell ref="E822:E823"/>
    <mergeCell ref="H820:H821"/>
    <mergeCell ref="H822:H823"/>
    <mergeCell ref="A862:A863"/>
    <mergeCell ref="A858:A859"/>
    <mergeCell ref="A848:A849"/>
    <mergeCell ref="B778:B779"/>
    <mergeCell ref="A844:A845"/>
    <mergeCell ref="H848:H849"/>
    <mergeCell ref="A864:A865"/>
    <mergeCell ref="C850:C851"/>
    <mergeCell ref="A826:A827"/>
    <mergeCell ref="A840:A841"/>
    <mergeCell ref="F854:F855"/>
    <mergeCell ref="A812:A813"/>
    <mergeCell ref="A846:A847"/>
    <mergeCell ref="A810:A811"/>
    <mergeCell ref="A808:A809"/>
    <mergeCell ref="A806:A807"/>
    <mergeCell ref="A804:A805"/>
    <mergeCell ref="A750:A751"/>
    <mergeCell ref="A772:A773"/>
    <mergeCell ref="C762:C763"/>
    <mergeCell ref="A764:A765"/>
    <mergeCell ref="A766:A767"/>
    <mergeCell ref="C754:C755"/>
    <mergeCell ref="A788:A789"/>
    <mergeCell ref="I768:I769"/>
    <mergeCell ref="G778:G779"/>
    <mergeCell ref="G780:G781"/>
    <mergeCell ref="I754:I755"/>
    <mergeCell ref="H760:H761"/>
    <mergeCell ref="D746:D747"/>
    <mergeCell ref="C748:C749"/>
    <mergeCell ref="B756:B757"/>
    <mergeCell ref="C778:C779"/>
    <mergeCell ref="D778:D779"/>
    <mergeCell ref="H762:H763"/>
    <mergeCell ref="I760:I761"/>
    <mergeCell ref="G750:G751"/>
    <mergeCell ref="F784:F785"/>
    <mergeCell ref="E744:E745"/>
    <mergeCell ref="F766:F767"/>
    <mergeCell ref="A770:A771"/>
    <mergeCell ref="H758:H759"/>
    <mergeCell ref="A754:A755"/>
    <mergeCell ref="B744:B745"/>
    <mergeCell ref="A762:A763"/>
    <mergeCell ref="C738:C739"/>
    <mergeCell ref="E768:E769"/>
    <mergeCell ref="E764:E765"/>
    <mergeCell ref="D740:D741"/>
    <mergeCell ref="D756:D757"/>
    <mergeCell ref="D758:D759"/>
    <mergeCell ref="F764:F765"/>
    <mergeCell ref="G776:G777"/>
    <mergeCell ref="D742:D743"/>
    <mergeCell ref="A746:A747"/>
    <mergeCell ref="A740:A741"/>
    <mergeCell ref="B746:B747"/>
    <mergeCell ref="D774:D775"/>
    <mergeCell ref="H776:H777"/>
    <mergeCell ref="B776:B777"/>
    <mergeCell ref="H778:H779"/>
    <mergeCell ref="I774:I775"/>
    <mergeCell ref="F774:F775"/>
    <mergeCell ref="F776:F777"/>
    <mergeCell ref="B752:B753"/>
    <mergeCell ref="B762:B763"/>
    <mergeCell ref="D762:D763"/>
    <mergeCell ref="B768:B769"/>
    <mergeCell ref="C768:C769"/>
    <mergeCell ref="D768:D769"/>
    <mergeCell ref="D776:D777"/>
    <mergeCell ref="E772:E773"/>
    <mergeCell ref="B774:B775"/>
    <mergeCell ref="A738:A739"/>
    <mergeCell ref="A756:A757"/>
    <mergeCell ref="I740:I741"/>
    <mergeCell ref="I738:I739"/>
    <mergeCell ref="E774:E775"/>
    <mergeCell ref="H770:H771"/>
    <mergeCell ref="J752:J753"/>
    <mergeCell ref="G768:G769"/>
    <mergeCell ref="J770:J771"/>
    <mergeCell ref="E760:E761"/>
    <mergeCell ref="D760:D761"/>
    <mergeCell ref="C760:C761"/>
    <mergeCell ref="J744:J745"/>
    <mergeCell ref="J762:J763"/>
    <mergeCell ref="G774:G775"/>
    <mergeCell ref="E778:E779"/>
    <mergeCell ref="C742:C743"/>
    <mergeCell ref="I778:I779"/>
    <mergeCell ref="I744:I745"/>
    <mergeCell ref="J768:J769"/>
    <mergeCell ref="H750:H751"/>
    <mergeCell ref="C774:C775"/>
    <mergeCell ref="D772:D773"/>
    <mergeCell ref="I750:I751"/>
    <mergeCell ref="H780:H781"/>
    <mergeCell ref="H786:H787"/>
    <mergeCell ref="G762:G763"/>
    <mergeCell ref="E756:E757"/>
    <mergeCell ref="K748:K749"/>
    <mergeCell ref="K774:K775"/>
    <mergeCell ref="K772:K773"/>
    <mergeCell ref="I764:I765"/>
    <mergeCell ref="F760:F761"/>
    <mergeCell ref="H766:H767"/>
    <mergeCell ref="I766:I767"/>
    <mergeCell ref="H764:H765"/>
    <mergeCell ref="E782:E783"/>
    <mergeCell ref="E776:E777"/>
    <mergeCell ref="G766:G767"/>
    <mergeCell ref="G764:G765"/>
    <mergeCell ref="G772:G773"/>
    <mergeCell ref="G786:G787"/>
    <mergeCell ref="J758:J759"/>
    <mergeCell ref="I752:I753"/>
    <mergeCell ref="I776:I777"/>
    <mergeCell ref="H756:H757"/>
    <mergeCell ref="C756:C757"/>
    <mergeCell ref="D748:D749"/>
    <mergeCell ref="G744:G745"/>
    <mergeCell ref="H754:H755"/>
    <mergeCell ref="F768:F769"/>
    <mergeCell ref="F770:F771"/>
    <mergeCell ref="E754:E755"/>
    <mergeCell ref="F756:F757"/>
    <mergeCell ref="C746:C747"/>
    <mergeCell ref="C758:C759"/>
    <mergeCell ref="C752:C753"/>
    <mergeCell ref="F758:F759"/>
    <mergeCell ref="J764:J765"/>
    <mergeCell ref="E746:E747"/>
    <mergeCell ref="D750:D751"/>
    <mergeCell ref="F746:F747"/>
    <mergeCell ref="F742:F743"/>
    <mergeCell ref="H742:H743"/>
    <mergeCell ref="F748:F749"/>
    <mergeCell ref="F744:F745"/>
    <mergeCell ref="I748:I749"/>
    <mergeCell ref="G746:G747"/>
    <mergeCell ref="G784:G785"/>
    <mergeCell ref="F782:F783"/>
    <mergeCell ref="L746:L747"/>
    <mergeCell ref="L742:L743"/>
    <mergeCell ref="L768:L769"/>
    <mergeCell ref="M752:M753"/>
    <mergeCell ref="L754:L755"/>
    <mergeCell ref="L774:L775"/>
    <mergeCell ref="M774:M775"/>
    <mergeCell ref="G758:G759"/>
    <mergeCell ref="F752:F753"/>
    <mergeCell ref="F762:F763"/>
    <mergeCell ref="E748:E749"/>
    <mergeCell ref="F754:F755"/>
    <mergeCell ref="K736:K737"/>
    <mergeCell ref="E742:E743"/>
    <mergeCell ref="E736:E737"/>
    <mergeCell ref="J742:J743"/>
    <mergeCell ref="H772:H773"/>
    <mergeCell ref="H768:H769"/>
    <mergeCell ref="G770:G771"/>
    <mergeCell ref="E750:E751"/>
    <mergeCell ref="E758:E759"/>
    <mergeCell ref="F750:F751"/>
    <mergeCell ref="E734:E735"/>
    <mergeCell ref="G734:G735"/>
    <mergeCell ref="H736:H737"/>
    <mergeCell ref="G740:G741"/>
    <mergeCell ref="H774:H775"/>
    <mergeCell ref="A742:A743"/>
    <mergeCell ref="D754:D755"/>
    <mergeCell ref="D752:D753"/>
    <mergeCell ref="C788:C789"/>
    <mergeCell ref="K754:K755"/>
    <mergeCell ref="K770:K771"/>
    <mergeCell ref="K758:K759"/>
    <mergeCell ref="J748:J749"/>
    <mergeCell ref="J754:J755"/>
    <mergeCell ref="G754:G755"/>
    <mergeCell ref="J760:J761"/>
    <mergeCell ref="K746:K747"/>
    <mergeCell ref="A768:A769"/>
    <mergeCell ref="B758:B759"/>
    <mergeCell ref="B748:B749"/>
    <mergeCell ref="B750:B751"/>
    <mergeCell ref="A748:A749"/>
    <mergeCell ref="A760:A761"/>
    <mergeCell ref="A758:A759"/>
    <mergeCell ref="A780:A781"/>
    <mergeCell ref="A784:A785"/>
    <mergeCell ref="B754:B755"/>
    <mergeCell ref="A752:A753"/>
    <mergeCell ref="C740:C741"/>
    <mergeCell ref="A744:A745"/>
    <mergeCell ref="E740:E741"/>
    <mergeCell ref="G742:G743"/>
    <mergeCell ref="B742:B743"/>
    <mergeCell ref="B740:B741"/>
    <mergeCell ref="H748:H749"/>
    <mergeCell ref="G760:G761"/>
    <mergeCell ref="G752:G753"/>
    <mergeCell ref="B764:B765"/>
    <mergeCell ref="B766:B767"/>
    <mergeCell ref="C764:C765"/>
    <mergeCell ref="C770:C771"/>
    <mergeCell ref="C776:C777"/>
    <mergeCell ref="E788:E789"/>
    <mergeCell ref="F740:F741"/>
    <mergeCell ref="I770:I771"/>
    <mergeCell ref="E770:E771"/>
    <mergeCell ref="K750:K751"/>
    <mergeCell ref="K744:K745"/>
    <mergeCell ref="F772:F773"/>
    <mergeCell ref="M740:M741"/>
    <mergeCell ref="M738:M739"/>
    <mergeCell ref="C734:C735"/>
    <mergeCell ref="F728:F729"/>
    <mergeCell ref="G738:G739"/>
    <mergeCell ref="L708:L709"/>
    <mergeCell ref="C730:C731"/>
    <mergeCell ref="C732:C733"/>
    <mergeCell ref="F720:F721"/>
    <mergeCell ref="C714:C715"/>
    <mergeCell ref="J712:J713"/>
    <mergeCell ref="D714:D715"/>
    <mergeCell ref="L716:L717"/>
    <mergeCell ref="K716:K717"/>
    <mergeCell ref="K732:K733"/>
    <mergeCell ref="L730:L731"/>
    <mergeCell ref="K708:K709"/>
    <mergeCell ref="G720:G721"/>
    <mergeCell ref="F714:F715"/>
    <mergeCell ref="D710:D711"/>
    <mergeCell ref="K734:K735"/>
    <mergeCell ref="L744:L745"/>
    <mergeCell ref="B732:B733"/>
    <mergeCell ref="B718:B719"/>
    <mergeCell ref="C718:C719"/>
    <mergeCell ref="B724:B725"/>
    <mergeCell ref="B712:B713"/>
    <mergeCell ref="F724:F725"/>
    <mergeCell ref="C724:C725"/>
    <mergeCell ref="H732:H733"/>
    <mergeCell ref="I722:I723"/>
    <mergeCell ref="K728:K729"/>
    <mergeCell ref="J740:J741"/>
    <mergeCell ref="D732:D733"/>
    <mergeCell ref="J730:J731"/>
    <mergeCell ref="G728:G729"/>
    <mergeCell ref="H726:H727"/>
    <mergeCell ref="I714:I715"/>
    <mergeCell ref="K740:K741"/>
    <mergeCell ref="L718:L719"/>
    <mergeCell ref="E722:E723"/>
    <mergeCell ref="C726:C727"/>
    <mergeCell ref="E718:E719"/>
    <mergeCell ref="K742:K743"/>
    <mergeCell ref="C712:C713"/>
    <mergeCell ref="F726:F727"/>
    <mergeCell ref="D716:D717"/>
    <mergeCell ref="D712:D713"/>
    <mergeCell ref="J720:J721"/>
    <mergeCell ref="H724:H725"/>
    <mergeCell ref="J726:J727"/>
    <mergeCell ref="E728:E729"/>
    <mergeCell ref="L726:L727"/>
    <mergeCell ref="K718:K719"/>
    <mergeCell ref="L736:L737"/>
    <mergeCell ref="I742:I743"/>
    <mergeCell ref="B738:B739"/>
    <mergeCell ref="D736:D737"/>
    <mergeCell ref="C736:C737"/>
    <mergeCell ref="D744:D745"/>
    <mergeCell ref="B736:B737"/>
    <mergeCell ref="H714:H715"/>
    <mergeCell ref="C744:C745"/>
    <mergeCell ref="D738:D739"/>
    <mergeCell ref="A732:A733"/>
    <mergeCell ref="G708:G709"/>
    <mergeCell ref="I710:I711"/>
    <mergeCell ref="H712:H713"/>
    <mergeCell ref="L740:L741"/>
    <mergeCell ref="M734:M735"/>
    <mergeCell ref="N724:N725"/>
    <mergeCell ref="M722:M723"/>
    <mergeCell ref="K724:K725"/>
    <mergeCell ref="J722:J723"/>
    <mergeCell ref="I734:I735"/>
    <mergeCell ref="F710:F711"/>
    <mergeCell ref="E704:E705"/>
    <mergeCell ref="B726:B727"/>
    <mergeCell ref="D724:D725"/>
    <mergeCell ref="F704:F705"/>
    <mergeCell ref="B704:B705"/>
    <mergeCell ref="I732:I733"/>
    <mergeCell ref="J728:J729"/>
    <mergeCell ref="G724:G725"/>
    <mergeCell ref="N716:N717"/>
    <mergeCell ref="J704:J705"/>
    <mergeCell ref="E726:E727"/>
    <mergeCell ref="C704:C705"/>
    <mergeCell ref="J710:J711"/>
    <mergeCell ref="F730:F731"/>
    <mergeCell ref="D730:D731"/>
    <mergeCell ref="M730:M731"/>
    <mergeCell ref="K738:K739"/>
    <mergeCell ref="H740:H741"/>
    <mergeCell ref="J736:J737"/>
    <mergeCell ref="G730:G731"/>
    <mergeCell ref="J738:J739"/>
    <mergeCell ref="H734:H735"/>
    <mergeCell ref="J734:J735"/>
    <mergeCell ref="L732:L733"/>
    <mergeCell ref="E732:E733"/>
    <mergeCell ref="E738:E739"/>
    <mergeCell ref="M732:M733"/>
    <mergeCell ref="A734:A735"/>
    <mergeCell ref="A736:A737"/>
    <mergeCell ref="B734:B735"/>
    <mergeCell ref="G726:G727"/>
    <mergeCell ref="H708:H709"/>
    <mergeCell ref="G718:G719"/>
    <mergeCell ref="G716:G717"/>
    <mergeCell ref="I720:I721"/>
    <mergeCell ref="K704:K705"/>
    <mergeCell ref="N732:N733"/>
    <mergeCell ref="M728:M729"/>
    <mergeCell ref="K726:K727"/>
    <mergeCell ref="F716:F717"/>
    <mergeCell ref="J718:J719"/>
    <mergeCell ref="N706:N707"/>
    <mergeCell ref="N708:N709"/>
    <mergeCell ref="K722:K723"/>
    <mergeCell ref="B660:B661"/>
    <mergeCell ref="E666:E667"/>
    <mergeCell ref="L724:L725"/>
    <mergeCell ref="G698:G699"/>
    <mergeCell ref="C696:C697"/>
    <mergeCell ref="M680:M681"/>
    <mergeCell ref="D698:D699"/>
    <mergeCell ref="L698:L699"/>
    <mergeCell ref="E670:E671"/>
    <mergeCell ref="C680:C681"/>
    <mergeCell ref="L686:L687"/>
    <mergeCell ref="E688:E689"/>
    <mergeCell ref="F686:F687"/>
    <mergeCell ref="B728:B729"/>
    <mergeCell ref="C728:C729"/>
    <mergeCell ref="C722:C723"/>
    <mergeCell ref="M726:M727"/>
    <mergeCell ref="H696:H697"/>
    <mergeCell ref="M718:M719"/>
    <mergeCell ref="M712:M713"/>
    <mergeCell ref="F694:F695"/>
    <mergeCell ref="E700:E701"/>
    <mergeCell ref="F696:F697"/>
    <mergeCell ref="D668:D669"/>
    <mergeCell ref="C702:C703"/>
    <mergeCell ref="I694:I695"/>
    <mergeCell ref="I696:I697"/>
    <mergeCell ref="N662:N663"/>
    <mergeCell ref="I704:I705"/>
    <mergeCell ref="E720:E721"/>
    <mergeCell ref="K690:K691"/>
    <mergeCell ref="N722:N723"/>
    <mergeCell ref="N730:N731"/>
    <mergeCell ref="L728:L729"/>
    <mergeCell ref="K730:K731"/>
    <mergeCell ref="H706:H707"/>
    <mergeCell ref="H716:H717"/>
    <mergeCell ref="G702:G703"/>
    <mergeCell ref="G714:G715"/>
    <mergeCell ref="N704:N705"/>
    <mergeCell ref="J702:J703"/>
    <mergeCell ref="K702:K703"/>
    <mergeCell ref="N700:N701"/>
    <mergeCell ref="M700:M701"/>
    <mergeCell ref="M698:M699"/>
    <mergeCell ref="C664:C665"/>
    <mergeCell ref="H660:H661"/>
    <mergeCell ref="H686:H687"/>
    <mergeCell ref="M662:M663"/>
    <mergeCell ref="D688:D689"/>
    <mergeCell ref="D684:D685"/>
    <mergeCell ref="J676:J677"/>
    <mergeCell ref="M676:M677"/>
    <mergeCell ref="I686:I687"/>
    <mergeCell ref="H670:H671"/>
    <mergeCell ref="H678:H679"/>
    <mergeCell ref="M682:M683"/>
    <mergeCell ref="L664:L665"/>
    <mergeCell ref="K670:K671"/>
    <mergeCell ref="D708:D709"/>
    <mergeCell ref="G664:G665"/>
    <mergeCell ref="H676:H677"/>
    <mergeCell ref="L682:L683"/>
    <mergeCell ref="C692:C693"/>
    <mergeCell ref="L722:L723"/>
    <mergeCell ref="M724:M725"/>
    <mergeCell ref="G706:G707"/>
    <mergeCell ref="M690:M691"/>
    <mergeCell ref="L690:L691"/>
    <mergeCell ref="O710:O711"/>
    <mergeCell ref="N718:N719"/>
    <mergeCell ref="O722:O723"/>
    <mergeCell ref="O716:O717"/>
    <mergeCell ref="I690:I691"/>
    <mergeCell ref="I692:I693"/>
    <mergeCell ref="N690:N691"/>
    <mergeCell ref="J700:J701"/>
    <mergeCell ref="L692:L693"/>
    <mergeCell ref="J724:J725"/>
    <mergeCell ref="I724:I725"/>
    <mergeCell ref="L704:L705"/>
    <mergeCell ref="L702:L703"/>
    <mergeCell ref="N698:N699"/>
    <mergeCell ref="O702:O703"/>
    <mergeCell ref="O700:O701"/>
    <mergeCell ref="K706:K707"/>
    <mergeCell ref="O698:O699"/>
    <mergeCell ref="O690:O691"/>
    <mergeCell ref="G692:G693"/>
    <mergeCell ref="F722:F723"/>
    <mergeCell ref="G696:G697"/>
    <mergeCell ref="H688:H689"/>
    <mergeCell ref="J716:J717"/>
    <mergeCell ref="J688:J689"/>
    <mergeCell ref="K698:K699"/>
    <mergeCell ref="J696:J697"/>
    <mergeCell ref="K692:K693"/>
    <mergeCell ref="J692:J693"/>
    <mergeCell ref="J708:J709"/>
    <mergeCell ref="L696:L697"/>
    <mergeCell ref="K696:K697"/>
    <mergeCell ref="N688:N689"/>
    <mergeCell ref="O692:O693"/>
    <mergeCell ref="L694:L695"/>
    <mergeCell ref="J694:J695"/>
    <mergeCell ref="C676:C677"/>
    <mergeCell ref="K686:K687"/>
    <mergeCell ref="J684:J685"/>
    <mergeCell ref="I698:I699"/>
    <mergeCell ref="M686:M687"/>
    <mergeCell ref="L678:L679"/>
    <mergeCell ref="L688:L689"/>
    <mergeCell ref="J690:J691"/>
    <mergeCell ref="D676:D677"/>
    <mergeCell ref="M688:M689"/>
    <mergeCell ref="L676:L677"/>
    <mergeCell ref="M674:M675"/>
    <mergeCell ref="K680:K681"/>
    <mergeCell ref="C688:C689"/>
    <mergeCell ref="G686:G687"/>
    <mergeCell ref="E672:E673"/>
    <mergeCell ref="C670:C671"/>
    <mergeCell ref="I664:I665"/>
    <mergeCell ref="H664:H665"/>
    <mergeCell ref="I672:I673"/>
    <mergeCell ref="I680:I681"/>
    <mergeCell ref="J674:J675"/>
    <mergeCell ref="I682:I683"/>
    <mergeCell ref="M672:M673"/>
    <mergeCell ref="M664:M665"/>
    <mergeCell ref="J662:J663"/>
    <mergeCell ref="E698:E699"/>
    <mergeCell ref="E696:E697"/>
    <mergeCell ref="C690:C691"/>
    <mergeCell ref="D700:D701"/>
    <mergeCell ref="C682:C683"/>
    <mergeCell ref="F678:F679"/>
    <mergeCell ref="G680:G681"/>
    <mergeCell ref="K662:K663"/>
    <mergeCell ref="I676:I677"/>
    <mergeCell ref="I670:I671"/>
    <mergeCell ref="I666:I667"/>
    <mergeCell ref="I700:I701"/>
    <mergeCell ref="C668:C669"/>
    <mergeCell ref="C672:C673"/>
    <mergeCell ref="D672:D673"/>
    <mergeCell ref="K674:K675"/>
    <mergeCell ref="K676:K677"/>
    <mergeCell ref="M668:M669"/>
    <mergeCell ref="F664:F665"/>
    <mergeCell ref="J682:J683"/>
    <mergeCell ref="L666:L667"/>
    <mergeCell ref="I674:I675"/>
    <mergeCell ref="L680:L681"/>
    <mergeCell ref="J670:J671"/>
    <mergeCell ref="K668:K669"/>
    <mergeCell ref="G682:G683"/>
    <mergeCell ref="N676:N677"/>
    <mergeCell ref="L658:L659"/>
    <mergeCell ref="J664:J665"/>
    <mergeCell ref="M652:M653"/>
    <mergeCell ref="K646:K647"/>
    <mergeCell ref="N648:N649"/>
    <mergeCell ref="J646:J647"/>
    <mergeCell ref="M650:M651"/>
    <mergeCell ref="K648:K649"/>
    <mergeCell ref="K650:K651"/>
    <mergeCell ref="L650:L651"/>
    <mergeCell ref="L648:L649"/>
    <mergeCell ref="I660:I661"/>
    <mergeCell ref="I662:I663"/>
    <mergeCell ref="M646:M647"/>
    <mergeCell ref="M648:M649"/>
    <mergeCell ref="J652:J653"/>
    <mergeCell ref="K656:K657"/>
    <mergeCell ref="N664:N665"/>
    <mergeCell ref="K664:K665"/>
    <mergeCell ref="I652:I653"/>
    <mergeCell ref="N680:N681"/>
    <mergeCell ref="K654:K655"/>
    <mergeCell ref="K658:K659"/>
    <mergeCell ref="J654:J655"/>
    <mergeCell ref="J650:J651"/>
    <mergeCell ref="N672:N673"/>
    <mergeCell ref="J680:J681"/>
    <mergeCell ref="L672:L673"/>
    <mergeCell ref="J668:J669"/>
    <mergeCell ref="N678:N679"/>
    <mergeCell ref="L654:L655"/>
    <mergeCell ref="M666:M667"/>
    <mergeCell ref="J672:J673"/>
    <mergeCell ref="J656:J657"/>
    <mergeCell ref="J660:J661"/>
    <mergeCell ref="J658:J659"/>
    <mergeCell ref="L674:L675"/>
    <mergeCell ref="L668:L669"/>
    <mergeCell ref="N674:N675"/>
    <mergeCell ref="N658:N659"/>
    <mergeCell ref="N654:N655"/>
    <mergeCell ref="M656:M657"/>
    <mergeCell ref="L656:L657"/>
    <mergeCell ref="N656:N657"/>
    <mergeCell ref="P636:P637"/>
    <mergeCell ref="AI636:AI637"/>
    <mergeCell ref="AC634:AC635"/>
    <mergeCell ref="AC636:AC637"/>
    <mergeCell ref="M632:M633"/>
    <mergeCell ref="R624:R625"/>
    <mergeCell ref="Q656:Q657"/>
    <mergeCell ref="R670:R671"/>
    <mergeCell ref="V670:V671"/>
    <mergeCell ref="Z670:Z671"/>
    <mergeCell ref="S676:S677"/>
    <mergeCell ref="V622:V623"/>
    <mergeCell ref="R622:R623"/>
    <mergeCell ref="AC622:AC623"/>
    <mergeCell ref="S622:S623"/>
    <mergeCell ref="N638:N639"/>
    <mergeCell ref="N630:N631"/>
    <mergeCell ref="M626:M627"/>
    <mergeCell ref="N626:N627"/>
    <mergeCell ref="O638:O639"/>
    <mergeCell ref="O636:O637"/>
    <mergeCell ref="M628:M629"/>
    <mergeCell ref="M642:M643"/>
    <mergeCell ref="S634:S635"/>
    <mergeCell ref="T634:T635"/>
    <mergeCell ref="S644:S645"/>
    <mergeCell ref="S626:S627"/>
    <mergeCell ref="S628:S629"/>
    <mergeCell ref="AC654:AC655"/>
    <mergeCell ref="T622:T623"/>
    <mergeCell ref="S664:S665"/>
    <mergeCell ref="N640:N641"/>
    <mergeCell ref="AD654:AD655"/>
    <mergeCell ref="S672:S673"/>
    <mergeCell ref="U670:U671"/>
    <mergeCell ref="Q652:Q653"/>
    <mergeCell ref="AB636:AB637"/>
    <mergeCell ref="Q626:Q627"/>
    <mergeCell ref="AE622:AE623"/>
    <mergeCell ref="AB634:AB635"/>
    <mergeCell ref="Y636:Y637"/>
    <mergeCell ref="AA634:AA635"/>
    <mergeCell ref="AH622:AH623"/>
    <mergeCell ref="AI622:AI623"/>
    <mergeCell ref="AG654:AG655"/>
    <mergeCell ref="Q658:Q659"/>
    <mergeCell ref="R642:R643"/>
    <mergeCell ref="V634:V635"/>
    <mergeCell ref="W622:W623"/>
    <mergeCell ref="O666:O667"/>
    <mergeCell ref="O662:O663"/>
    <mergeCell ref="T670:T671"/>
    <mergeCell ref="R656:R657"/>
    <mergeCell ref="S668:S669"/>
    <mergeCell ref="R636:R637"/>
    <mergeCell ref="O658:O659"/>
    <mergeCell ref="Q638:Q639"/>
    <mergeCell ref="Q622:Q623"/>
    <mergeCell ref="Z636:Z637"/>
    <mergeCell ref="AD634:AD635"/>
    <mergeCell ref="Y634:Y635"/>
    <mergeCell ref="O660:O661"/>
    <mergeCell ref="Q642:Q643"/>
    <mergeCell ref="R646:R647"/>
    <mergeCell ref="J634:J635"/>
    <mergeCell ref="M610:M611"/>
    <mergeCell ref="AJ610:AJ611"/>
    <mergeCell ref="AC610:AC611"/>
    <mergeCell ref="AK610:AK611"/>
    <mergeCell ref="AA622:AA623"/>
    <mergeCell ref="Z622:Z623"/>
    <mergeCell ref="X622:X623"/>
    <mergeCell ref="X610:X611"/>
    <mergeCell ref="W634:W635"/>
    <mergeCell ref="AA636:AA637"/>
    <mergeCell ref="M622:M623"/>
    <mergeCell ref="N622:N623"/>
    <mergeCell ref="N636:N637"/>
    <mergeCell ref="AL622:AL623"/>
    <mergeCell ref="K616:K617"/>
    <mergeCell ref="K618:K619"/>
    <mergeCell ref="M616:M617"/>
    <mergeCell ref="AO610:AO611"/>
    <mergeCell ref="N616:N617"/>
    <mergeCell ref="L646:L647"/>
    <mergeCell ref="N628:N629"/>
    <mergeCell ref="N646:N647"/>
    <mergeCell ref="N644:N645"/>
    <mergeCell ref="O640:O641"/>
    <mergeCell ref="O626:O627"/>
    <mergeCell ref="AB622:AB623"/>
    <mergeCell ref="AH634:AH635"/>
    <mergeCell ref="AI634:AI635"/>
    <mergeCell ref="R644:R645"/>
    <mergeCell ref="R640:R641"/>
    <mergeCell ref="R634:R635"/>
    <mergeCell ref="L640:L641"/>
    <mergeCell ref="L642:L643"/>
    <mergeCell ref="L624:L625"/>
    <mergeCell ref="L628:L629"/>
    <mergeCell ref="L630:L631"/>
    <mergeCell ref="L644:L645"/>
    <mergeCell ref="Y610:Y611"/>
    <mergeCell ref="U610:U611"/>
    <mergeCell ref="T610:T611"/>
    <mergeCell ref="Q632:Q633"/>
    <mergeCell ref="R616:R617"/>
    <mergeCell ref="Q616:Q617"/>
    <mergeCell ref="J638:J639"/>
    <mergeCell ref="J640:J641"/>
    <mergeCell ref="K630:K631"/>
    <mergeCell ref="J632:J633"/>
    <mergeCell ref="O614:O615"/>
    <mergeCell ref="J622:J623"/>
    <mergeCell ref="L632:L633"/>
    <mergeCell ref="J628:J629"/>
    <mergeCell ref="K638:K639"/>
    <mergeCell ref="K610:K611"/>
    <mergeCell ref="J612:J613"/>
    <mergeCell ref="L616:L617"/>
    <mergeCell ref="S640:S641"/>
    <mergeCell ref="S624:S625"/>
    <mergeCell ref="N632:N633"/>
    <mergeCell ref="M614:M615"/>
    <mergeCell ref="N614:N615"/>
    <mergeCell ref="X636:X637"/>
    <mergeCell ref="AH636:AH637"/>
    <mergeCell ref="O646:O647"/>
    <mergeCell ref="K634:K635"/>
    <mergeCell ref="M612:M613"/>
    <mergeCell ref="N612:N613"/>
    <mergeCell ref="S610:S611"/>
    <mergeCell ref="S614:S615"/>
    <mergeCell ref="CD634:CD635"/>
    <mergeCell ref="CB634:CB635"/>
    <mergeCell ref="AZ612:AZ613"/>
    <mergeCell ref="BT636:BT637"/>
    <mergeCell ref="BV636:BV637"/>
    <mergeCell ref="BJ636:BJ637"/>
    <mergeCell ref="CF636:CF637"/>
    <mergeCell ref="CE636:CE637"/>
    <mergeCell ref="AW634:AW635"/>
    <mergeCell ref="AV622:AV623"/>
    <mergeCell ref="AT622:AT623"/>
    <mergeCell ref="AT610:AT611"/>
    <mergeCell ref="AL634:AL635"/>
    <mergeCell ref="AU610:AU611"/>
    <mergeCell ref="AS610:AS611"/>
    <mergeCell ref="AM636:AM637"/>
    <mergeCell ref="AE610:AE611"/>
    <mergeCell ref="AW610:AW611"/>
    <mergeCell ref="AF622:AF623"/>
    <mergeCell ref="AG610:AG611"/>
    <mergeCell ref="AG634:AG635"/>
    <mergeCell ref="AM610:AM611"/>
    <mergeCell ref="AO636:AO637"/>
    <mergeCell ref="K614:K615"/>
    <mergeCell ref="L614:L615"/>
    <mergeCell ref="O618:O619"/>
    <mergeCell ref="O616:O617"/>
    <mergeCell ref="AR610:AR611"/>
    <mergeCell ref="AQ622:AQ623"/>
    <mergeCell ref="AE636:AE637"/>
    <mergeCell ref="X634:X635"/>
    <mergeCell ref="AJ634:AJ635"/>
    <mergeCell ref="AJ636:AJ637"/>
    <mergeCell ref="O622:O623"/>
    <mergeCell ref="R620:R621"/>
    <mergeCell ref="N634:N635"/>
    <mergeCell ref="AJ622:AJ623"/>
    <mergeCell ref="AM634:AM635"/>
    <mergeCell ref="S616:S617"/>
    <mergeCell ref="O628:O629"/>
    <mergeCell ref="AN634:AN635"/>
    <mergeCell ref="BB634:BB635"/>
    <mergeCell ref="CF626:CF627"/>
    <mergeCell ref="O624:O625"/>
    <mergeCell ref="U622:U623"/>
    <mergeCell ref="M618:M619"/>
    <mergeCell ref="L622:L623"/>
    <mergeCell ref="AK622:AK623"/>
    <mergeCell ref="AK634:AK635"/>
    <mergeCell ref="Z634:Z635"/>
    <mergeCell ref="AD636:AD637"/>
    <mergeCell ref="CC634:CC635"/>
    <mergeCell ref="BK634:BK635"/>
    <mergeCell ref="BP610:BP611"/>
    <mergeCell ref="BB622:BB623"/>
    <mergeCell ref="AP634:AP635"/>
    <mergeCell ref="AQ634:AQ635"/>
    <mergeCell ref="AR634:AR635"/>
    <mergeCell ref="AS634:AS635"/>
    <mergeCell ref="AW562:AW563"/>
    <mergeCell ref="BF550:BF551"/>
    <mergeCell ref="BP538:BP539"/>
    <mergeCell ref="BO538:BO539"/>
    <mergeCell ref="BZ562:BZ563"/>
    <mergeCell ref="BR574:BR575"/>
    <mergeCell ref="BW550:BW551"/>
    <mergeCell ref="BZ514:BZ515"/>
    <mergeCell ref="BA622:BA623"/>
    <mergeCell ref="AY618:AY619"/>
    <mergeCell ref="AZ620:AZ621"/>
    <mergeCell ref="BQ634:BQ635"/>
    <mergeCell ref="BN634:BN635"/>
    <mergeCell ref="AX576:AX577"/>
    <mergeCell ref="AW586:AW587"/>
    <mergeCell ref="AX574:AX575"/>
    <mergeCell ref="AX580:AX581"/>
    <mergeCell ref="AX564:AX565"/>
    <mergeCell ref="AX562:AX563"/>
    <mergeCell ref="AX578:AX579"/>
    <mergeCell ref="BE538:BE539"/>
    <mergeCell ref="BC550:BC551"/>
    <mergeCell ref="BB586:BB587"/>
    <mergeCell ref="BW622:BW623"/>
    <mergeCell ref="AZ584:AZ585"/>
    <mergeCell ref="AZ554:AZ555"/>
    <mergeCell ref="AZ530:AZ531"/>
    <mergeCell ref="BH634:BH635"/>
    <mergeCell ref="BF634:BF635"/>
    <mergeCell ref="BP514:BP515"/>
    <mergeCell ref="AX610:AX611"/>
    <mergeCell ref="BR538:BR539"/>
    <mergeCell ref="BW538:BW539"/>
    <mergeCell ref="AX586:AX587"/>
    <mergeCell ref="AZ586:AZ587"/>
    <mergeCell ref="BK622:BK623"/>
    <mergeCell ref="AZ614:AZ615"/>
    <mergeCell ref="BL634:BL635"/>
    <mergeCell ref="BV634:BV635"/>
    <mergeCell ref="BY634:BY635"/>
    <mergeCell ref="BI562:BI563"/>
    <mergeCell ref="AX534:AX535"/>
    <mergeCell ref="AX556:AX557"/>
    <mergeCell ref="BQ526:BQ527"/>
    <mergeCell ref="BV538:BV539"/>
    <mergeCell ref="BM562:BM563"/>
    <mergeCell ref="BO562:BO563"/>
    <mergeCell ref="BP562:BP563"/>
    <mergeCell ref="BP550:BP551"/>
    <mergeCell ref="BU562:BU563"/>
    <mergeCell ref="BR514:BR515"/>
    <mergeCell ref="BW526:BW527"/>
    <mergeCell ref="BX526:BX527"/>
    <mergeCell ref="BO610:BO611"/>
    <mergeCell ref="BO634:BO635"/>
    <mergeCell ref="BF610:BF611"/>
    <mergeCell ref="BH598:BH599"/>
    <mergeCell ref="BE598:BE599"/>
    <mergeCell ref="DC574:DC575"/>
    <mergeCell ref="DJ574:DJ575"/>
    <mergeCell ref="CT634:CT635"/>
    <mergeCell ref="CH630:CH631"/>
    <mergeCell ref="CO610:CO611"/>
    <mergeCell ref="CV610:CV611"/>
    <mergeCell ref="CS610:CS611"/>
    <mergeCell ref="CU574:CU575"/>
    <mergeCell ref="DH586:DH587"/>
    <mergeCell ref="CX586:CX587"/>
    <mergeCell ref="DA574:DA575"/>
    <mergeCell ref="CV574:CV575"/>
    <mergeCell ref="AX644:AX645"/>
    <mergeCell ref="AX618:AX619"/>
    <mergeCell ref="AZ638:AZ639"/>
    <mergeCell ref="AZ640:AZ641"/>
    <mergeCell ref="AY580:AY581"/>
    <mergeCell ref="AZ562:AZ563"/>
    <mergeCell ref="AZ568:AZ569"/>
    <mergeCell ref="AZ534:AZ535"/>
    <mergeCell ref="AZ542:AZ543"/>
    <mergeCell ref="BL550:BL551"/>
    <mergeCell ref="AY538:AY539"/>
    <mergeCell ref="BE514:BE515"/>
    <mergeCell ref="BJ502:BJ503"/>
    <mergeCell ref="BO502:BO503"/>
    <mergeCell ref="BJ514:BJ515"/>
    <mergeCell ref="BI502:BI503"/>
    <mergeCell ref="CG506:CG507"/>
    <mergeCell ref="BK502:BK503"/>
    <mergeCell ref="BE502:BE503"/>
    <mergeCell ref="AZ540:AZ541"/>
    <mergeCell ref="AZ504:AZ505"/>
    <mergeCell ref="BB574:BB575"/>
    <mergeCell ref="AX608:AX609"/>
    <mergeCell ref="CG600:CG601"/>
    <mergeCell ref="AZ628:AZ629"/>
    <mergeCell ref="CH602:CH603"/>
    <mergeCell ref="CH622:CH623"/>
    <mergeCell ref="CL550:CL551"/>
    <mergeCell ref="AY584:AY585"/>
    <mergeCell ref="BD598:BD599"/>
    <mergeCell ref="CM610:CM611"/>
    <mergeCell ref="CK622:CK623"/>
    <mergeCell ref="CH616:CH617"/>
    <mergeCell ref="AX526:AX527"/>
    <mergeCell ref="AX540:AX541"/>
    <mergeCell ref="AX530:AX531"/>
    <mergeCell ref="AZ552:AZ553"/>
    <mergeCell ref="CF640:CF641"/>
    <mergeCell ref="BG634:BG635"/>
    <mergeCell ref="BP636:BP637"/>
    <mergeCell ref="BE634:BE635"/>
    <mergeCell ref="CF642:CF643"/>
    <mergeCell ref="BI636:BI637"/>
    <mergeCell ref="CA562:CA563"/>
    <mergeCell ref="BH610:BH611"/>
    <mergeCell ref="BD610:BD611"/>
    <mergeCell ref="BG622:BG623"/>
    <mergeCell ref="BD622:BD623"/>
    <mergeCell ref="CL574:CL575"/>
    <mergeCell ref="CB622:CB623"/>
    <mergeCell ref="BS636:BS637"/>
    <mergeCell ref="BZ634:BZ635"/>
    <mergeCell ref="DH464:DH465"/>
    <mergeCell ref="DH502:DH503"/>
    <mergeCell ref="DQ452:DQ453"/>
    <mergeCell ref="DG476:DG477"/>
    <mergeCell ref="DI452:DI453"/>
    <mergeCell ref="DJ452:DJ453"/>
    <mergeCell ref="DO498:DO499"/>
    <mergeCell ref="DP462:DP463"/>
    <mergeCell ref="DK488:DK489"/>
    <mergeCell ref="DI490:DI491"/>
    <mergeCell ref="DI476:DI477"/>
    <mergeCell ref="DP444:DP445"/>
    <mergeCell ref="DK476:DK477"/>
    <mergeCell ref="DJ464:DJ465"/>
    <mergeCell ref="DO492:DO493"/>
    <mergeCell ref="DJ488:DJ489"/>
    <mergeCell ref="DM464:DM465"/>
    <mergeCell ref="DN488:DN489"/>
    <mergeCell ref="DO478:DO479"/>
    <mergeCell ref="DN462:DN463"/>
    <mergeCell ref="AR636:AR637"/>
    <mergeCell ref="DP540:DP541"/>
    <mergeCell ref="AT586:AT587"/>
    <mergeCell ref="AR586:AR587"/>
    <mergeCell ref="AS574:AS575"/>
    <mergeCell ref="AU586:AU587"/>
    <mergeCell ref="AR526:AR527"/>
    <mergeCell ref="BD490:BD491"/>
    <mergeCell ref="BA490:BA491"/>
    <mergeCell ref="BY488:BY489"/>
    <mergeCell ref="BX488:BX489"/>
    <mergeCell ref="CH490:CH491"/>
    <mergeCell ref="BR488:BR489"/>
    <mergeCell ref="CG486:CG487"/>
    <mergeCell ref="BG488:BG489"/>
    <mergeCell ref="BH488:BH489"/>
    <mergeCell ref="AY486:AY487"/>
    <mergeCell ref="BI488:BI489"/>
    <mergeCell ref="CS476:CS477"/>
    <mergeCell ref="CT476:CT477"/>
    <mergeCell ref="BT452:BT453"/>
    <mergeCell ref="BP452:BP453"/>
    <mergeCell ref="AX460:AX461"/>
    <mergeCell ref="BR464:BR465"/>
    <mergeCell ref="BP464:BP465"/>
    <mergeCell ref="BG464:BG465"/>
    <mergeCell ref="BE464:BE465"/>
    <mergeCell ref="BJ476:BJ477"/>
    <mergeCell ref="BJ464:BJ465"/>
    <mergeCell ref="AU636:AU637"/>
    <mergeCell ref="CM634:CM635"/>
    <mergeCell ref="CL634:CL635"/>
    <mergeCell ref="CL622:CL623"/>
    <mergeCell ref="CJ550:CJ551"/>
    <mergeCell ref="CH522:CH523"/>
    <mergeCell ref="BQ538:BQ539"/>
    <mergeCell ref="CH526:CH527"/>
    <mergeCell ref="CG516:CG517"/>
    <mergeCell ref="CH552:CH553"/>
    <mergeCell ref="CF548:CF549"/>
    <mergeCell ref="CG540:CG541"/>
    <mergeCell ref="BI538:BI539"/>
    <mergeCell ref="BD586:BD587"/>
    <mergeCell ref="BG550:BG551"/>
    <mergeCell ref="CX574:CX575"/>
    <mergeCell ref="CW574:CW575"/>
    <mergeCell ref="DA610:DA611"/>
    <mergeCell ref="CH588:CH589"/>
    <mergeCell ref="CH594:CH595"/>
    <mergeCell ref="CG596:CG597"/>
    <mergeCell ref="AZ588:AZ589"/>
    <mergeCell ref="AZ594:AZ595"/>
    <mergeCell ref="BW634:BW635"/>
    <mergeCell ref="BU622:BU623"/>
    <mergeCell ref="CD586:CD587"/>
    <mergeCell ref="BM610:BM611"/>
    <mergeCell ref="BI598:BI599"/>
    <mergeCell ref="BD634:BD635"/>
    <mergeCell ref="BC634:BC635"/>
    <mergeCell ref="BC622:BC623"/>
    <mergeCell ref="AZ618:AZ619"/>
    <mergeCell ref="AY592:AY593"/>
    <mergeCell ref="AX598:AX599"/>
    <mergeCell ref="AX616:AX617"/>
    <mergeCell ref="AV610:AV611"/>
    <mergeCell ref="AY612:AY613"/>
    <mergeCell ref="AY616:AY617"/>
    <mergeCell ref="AX612:AX613"/>
    <mergeCell ref="BF586:BF587"/>
    <mergeCell ref="BE586:BE587"/>
    <mergeCell ref="AY602:AY603"/>
    <mergeCell ref="BU610:BU611"/>
    <mergeCell ref="BA586:BA587"/>
    <mergeCell ref="AX620:AX621"/>
    <mergeCell ref="BB598:BB599"/>
    <mergeCell ref="AX602:AX603"/>
    <mergeCell ref="BI574:BI575"/>
    <mergeCell ref="AV586:AV587"/>
    <mergeCell ref="BT574:BT575"/>
    <mergeCell ref="CR598:CR599"/>
    <mergeCell ref="CG582:CG583"/>
    <mergeCell ref="CF576:CF577"/>
    <mergeCell ref="BP574:BP575"/>
    <mergeCell ref="CP586:CP587"/>
    <mergeCell ref="CQ586:CQ587"/>
    <mergeCell ref="BC598:BC599"/>
    <mergeCell ref="BZ622:BZ623"/>
    <mergeCell ref="BY622:BY623"/>
    <mergeCell ref="AY630:AY631"/>
    <mergeCell ref="AX590:AX591"/>
    <mergeCell ref="AX584:AX585"/>
    <mergeCell ref="CQ622:CQ623"/>
    <mergeCell ref="CP610:CP611"/>
    <mergeCell ref="CJ634:CJ635"/>
    <mergeCell ref="CM622:CM623"/>
    <mergeCell ref="CQ634:CQ635"/>
    <mergeCell ref="BP586:BP587"/>
    <mergeCell ref="BM586:BM587"/>
    <mergeCell ref="CG586:CG587"/>
    <mergeCell ref="AY604:AY605"/>
    <mergeCell ref="CF652:CF653"/>
    <mergeCell ref="CK610:CK611"/>
    <mergeCell ref="CK634:CK635"/>
    <mergeCell ref="CI636:CI637"/>
    <mergeCell ref="CK636:CK637"/>
    <mergeCell ref="CI634:CI635"/>
    <mergeCell ref="CI610:CI611"/>
    <mergeCell ref="CF616:CF617"/>
    <mergeCell ref="CF614:CF615"/>
    <mergeCell ref="CF644:CF645"/>
    <mergeCell ref="CG640:CG641"/>
    <mergeCell ref="CJ610:CJ611"/>
    <mergeCell ref="CG614:CG615"/>
    <mergeCell ref="CG598:CG599"/>
    <mergeCell ref="CG642:CG643"/>
    <mergeCell ref="CK598:CK599"/>
    <mergeCell ref="CG618:CG619"/>
    <mergeCell ref="CH620:CH621"/>
    <mergeCell ref="CG634:CG635"/>
    <mergeCell ref="CG630:CG631"/>
    <mergeCell ref="CH624:CH625"/>
    <mergeCell ref="CG620:CG621"/>
    <mergeCell ref="CG646:CG647"/>
    <mergeCell ref="CG636:CG637"/>
    <mergeCell ref="CH640:CH641"/>
    <mergeCell ref="CH644:CH645"/>
    <mergeCell ref="CH652:CH653"/>
    <mergeCell ref="CH648:CH649"/>
    <mergeCell ref="CH636:CH637"/>
    <mergeCell ref="CG616:CG617"/>
    <mergeCell ref="CJ622:CJ623"/>
    <mergeCell ref="CF624:CF625"/>
    <mergeCell ref="AZ608:AZ609"/>
    <mergeCell ref="AZ624:AZ625"/>
    <mergeCell ref="AZ642:AZ643"/>
    <mergeCell ref="CC636:CC637"/>
    <mergeCell ref="CD636:CD637"/>
    <mergeCell ref="CH600:CH601"/>
    <mergeCell ref="CF604:CF605"/>
    <mergeCell ref="CH586:CH587"/>
    <mergeCell ref="CB598:CB599"/>
    <mergeCell ref="CH596:CH597"/>
    <mergeCell ref="CJ586:CJ587"/>
    <mergeCell ref="BX636:BX637"/>
    <mergeCell ref="BU636:BU637"/>
    <mergeCell ref="BM636:BM637"/>
    <mergeCell ref="DG636:DG637"/>
    <mergeCell ref="DF636:DF637"/>
    <mergeCell ref="CS586:CS587"/>
    <mergeCell ref="CO586:CO587"/>
    <mergeCell ref="DE634:DE635"/>
    <mergeCell ref="CN622:CN623"/>
    <mergeCell ref="CL586:CL587"/>
    <mergeCell ref="CH608:CH609"/>
    <mergeCell ref="CH598:CH599"/>
    <mergeCell ref="CF628:CF629"/>
    <mergeCell ref="CF602:CF603"/>
    <mergeCell ref="DN546:DN547"/>
    <mergeCell ref="DI538:DI539"/>
    <mergeCell ref="DF550:DF551"/>
    <mergeCell ref="CX550:CX551"/>
    <mergeCell ref="DN568:DN569"/>
    <mergeCell ref="DN572:DN573"/>
    <mergeCell ref="DF538:DF539"/>
    <mergeCell ref="DB538:DB539"/>
    <mergeCell ref="DN562:DN563"/>
    <mergeCell ref="DN552:DN553"/>
    <mergeCell ref="DN564:DN565"/>
    <mergeCell ref="DN566:DN567"/>
    <mergeCell ref="DD550:DD551"/>
    <mergeCell ref="DD562:DD563"/>
    <mergeCell ref="DE550:DE551"/>
    <mergeCell ref="DC550:DC551"/>
    <mergeCell ref="CN550:CN551"/>
    <mergeCell ref="CS562:CS563"/>
    <mergeCell ref="DN484:DN485"/>
    <mergeCell ref="DN486:DN487"/>
    <mergeCell ref="DU490:DU491"/>
    <mergeCell ref="DR562:DR563"/>
    <mergeCell ref="CX502:CX503"/>
    <mergeCell ref="CW490:CW491"/>
    <mergeCell ref="CZ490:CZ491"/>
    <mergeCell ref="CY526:CY527"/>
    <mergeCell ref="CS538:CS539"/>
    <mergeCell ref="CY538:CY539"/>
    <mergeCell ref="CU526:CU527"/>
    <mergeCell ref="CY490:CY491"/>
    <mergeCell ref="CT550:CT551"/>
    <mergeCell ref="CQ562:CQ563"/>
    <mergeCell ref="DN570:DN571"/>
    <mergeCell ref="DG586:DG587"/>
    <mergeCell ref="CT610:CT611"/>
    <mergeCell ref="CZ622:CZ623"/>
    <mergeCell ref="CP574:CP575"/>
    <mergeCell ref="DJ634:DJ635"/>
    <mergeCell ref="DI634:DI635"/>
    <mergeCell ref="DK634:DK635"/>
    <mergeCell ref="DK610:DK611"/>
    <mergeCell ref="DF574:DF575"/>
    <mergeCell ref="DB586:DB587"/>
    <mergeCell ref="DG622:DG623"/>
    <mergeCell ref="CT574:CT575"/>
    <mergeCell ref="DF586:DF587"/>
    <mergeCell ref="DP582:DP583"/>
    <mergeCell ref="DN628:DN629"/>
    <mergeCell ref="DO610:DO611"/>
    <mergeCell ref="DM622:DM623"/>
    <mergeCell ref="CL610:CL611"/>
    <mergeCell ref="CH604:CH605"/>
    <mergeCell ref="CN586:CN587"/>
    <mergeCell ref="DN472:DN473"/>
    <mergeCell ref="CX514:CX515"/>
    <mergeCell ref="CP526:CP527"/>
    <mergeCell ref="CN490:CN491"/>
    <mergeCell ref="DM562:DM563"/>
    <mergeCell ref="DO544:DO545"/>
    <mergeCell ref="DO526:DO527"/>
    <mergeCell ref="DO528:DO529"/>
    <mergeCell ref="CY514:CY515"/>
    <mergeCell ref="DE562:DE563"/>
    <mergeCell ref="CV550:CV551"/>
    <mergeCell ref="CU538:CU539"/>
    <mergeCell ref="CO550:CO551"/>
    <mergeCell ref="CO452:CO453"/>
    <mergeCell ref="CP452:CP453"/>
    <mergeCell ref="CN452:CN453"/>
    <mergeCell ref="CQ452:CQ453"/>
    <mergeCell ref="CX452:CX453"/>
    <mergeCell ref="CP488:CP489"/>
    <mergeCell ref="CQ550:CQ551"/>
    <mergeCell ref="CT562:CT563"/>
    <mergeCell ref="CZ562:CZ563"/>
    <mergeCell ref="CW550:CW551"/>
    <mergeCell ref="CS526:CS527"/>
    <mergeCell ref="CU562:CU563"/>
    <mergeCell ref="CV514:CV515"/>
    <mergeCell ref="DQ538:DQ539"/>
    <mergeCell ref="CO562:CO563"/>
    <mergeCell ref="CV502:CV503"/>
    <mergeCell ref="CR502:CR503"/>
    <mergeCell ref="DJ538:DJ539"/>
    <mergeCell ref="CR490:CR491"/>
    <mergeCell ref="DI488:DI489"/>
    <mergeCell ref="DC562:DC563"/>
    <mergeCell ref="DM452:DM453"/>
    <mergeCell ref="CN526:CN527"/>
    <mergeCell ref="CQ490:CQ491"/>
    <mergeCell ref="CU490:CU491"/>
    <mergeCell ref="DN538:DN539"/>
    <mergeCell ref="CO502:CO503"/>
    <mergeCell ref="DJ550:DJ551"/>
    <mergeCell ref="DO546:DO547"/>
    <mergeCell ref="DO548:DO549"/>
    <mergeCell ref="DA502:DA503"/>
    <mergeCell ref="DK502:DK503"/>
    <mergeCell ref="DN508:DN509"/>
    <mergeCell ref="DO506:DO507"/>
    <mergeCell ref="DO514:DO515"/>
    <mergeCell ref="DO516:DO517"/>
    <mergeCell ref="DK514:DK515"/>
    <mergeCell ref="DP482:DP483"/>
    <mergeCell ref="DN504:DN505"/>
    <mergeCell ref="DO512:DO513"/>
    <mergeCell ref="DK538:DK539"/>
    <mergeCell ref="DF452:DF453"/>
    <mergeCell ref="DE476:DE477"/>
    <mergeCell ref="DN556:DN557"/>
    <mergeCell ref="DN554:DN555"/>
    <mergeCell ref="DK562:DK563"/>
    <mergeCell ref="DF490:DF491"/>
    <mergeCell ref="DN540:DN541"/>
    <mergeCell ref="DH562:DH563"/>
    <mergeCell ref="DL464:DL465"/>
    <mergeCell ref="CU514:CU515"/>
    <mergeCell ref="DO484:DO485"/>
    <mergeCell ref="DL476:DL477"/>
    <mergeCell ref="DB476:DB477"/>
    <mergeCell ref="DD490:DD491"/>
    <mergeCell ref="CL488:CL489"/>
    <mergeCell ref="CO488:CO489"/>
    <mergeCell ref="CW476:CW477"/>
    <mergeCell ref="DN500:DN501"/>
    <mergeCell ref="DO496:DO497"/>
    <mergeCell ref="DP500:DP501"/>
    <mergeCell ref="DP516:DP517"/>
    <mergeCell ref="DP520:DP521"/>
    <mergeCell ref="DP510:DP511"/>
    <mergeCell ref="DP526:DP527"/>
    <mergeCell ref="DP504:DP505"/>
    <mergeCell ref="DP490:DP491"/>
    <mergeCell ref="DN480:DN481"/>
    <mergeCell ref="DJ514:DJ515"/>
    <mergeCell ref="DN536:DN537"/>
    <mergeCell ref="DP494:DP495"/>
    <mergeCell ref="DP570:DP571"/>
    <mergeCell ref="DP546:DP547"/>
    <mergeCell ref="DP544:DP545"/>
    <mergeCell ref="CL526:CL527"/>
    <mergeCell ref="DF476:DF477"/>
    <mergeCell ref="DN474:DN475"/>
    <mergeCell ref="CX526:CX527"/>
    <mergeCell ref="CM550:CM551"/>
    <mergeCell ref="CQ538:CQ539"/>
    <mergeCell ref="DN524:DN525"/>
    <mergeCell ref="CQ514:CQ515"/>
    <mergeCell ref="DE514:DE515"/>
    <mergeCell ref="CW514:CW515"/>
    <mergeCell ref="CZ502:CZ503"/>
    <mergeCell ref="DN544:DN545"/>
    <mergeCell ref="DD538:DD539"/>
    <mergeCell ref="DD526:DD527"/>
    <mergeCell ref="DN510:DN511"/>
    <mergeCell ref="DN558:DN559"/>
    <mergeCell ref="DK490:DK491"/>
    <mergeCell ref="DL490:DL491"/>
    <mergeCell ref="DA562:DA563"/>
    <mergeCell ref="DA550:DA551"/>
    <mergeCell ref="CW562:CW563"/>
    <mergeCell ref="DF502:DF503"/>
    <mergeCell ref="CY550:CY551"/>
    <mergeCell ref="CW538:CW539"/>
    <mergeCell ref="CZ526:CZ527"/>
    <mergeCell ref="CY562:CY563"/>
    <mergeCell ref="DF514:DF515"/>
    <mergeCell ref="CX538:CX539"/>
    <mergeCell ref="CW502:CW503"/>
    <mergeCell ref="CS490:CS491"/>
    <mergeCell ref="CS502:CS503"/>
    <mergeCell ref="CS514:CS515"/>
    <mergeCell ref="CZ476:CZ477"/>
    <mergeCell ref="CR562:CR563"/>
    <mergeCell ref="CP538:CP539"/>
    <mergeCell ref="CP562:CP563"/>
    <mergeCell ref="CT502:CT503"/>
    <mergeCell ref="CR514:CR515"/>
    <mergeCell ref="CP502:CP503"/>
    <mergeCell ref="CP514:CP515"/>
    <mergeCell ref="DO476:DO477"/>
    <mergeCell ref="DK464:DK465"/>
    <mergeCell ref="DL488:DL489"/>
    <mergeCell ref="DO468:DO469"/>
    <mergeCell ref="CZ452:CZ453"/>
    <mergeCell ref="DD452:DD453"/>
    <mergeCell ref="CZ464:CZ465"/>
    <mergeCell ref="DG464:DG465"/>
    <mergeCell ref="DN468:DN469"/>
    <mergeCell ref="DN454:DN455"/>
    <mergeCell ref="DN466:DN467"/>
    <mergeCell ref="DK550:DK551"/>
    <mergeCell ref="DL550:DL551"/>
    <mergeCell ref="DM538:DM539"/>
    <mergeCell ref="DJ562:DJ563"/>
    <mergeCell ref="DT562:DT563"/>
    <mergeCell ref="DU562:DU563"/>
    <mergeCell ref="DZ562:DZ563"/>
    <mergeCell ref="DB452:DB453"/>
    <mergeCell ref="DH440:DH441"/>
    <mergeCell ref="DI440:DI441"/>
    <mergeCell ref="DO450:DO451"/>
    <mergeCell ref="DN458:DN459"/>
    <mergeCell ref="DP440:DP441"/>
    <mergeCell ref="DS440:DS441"/>
    <mergeCell ref="DM440:DM441"/>
    <mergeCell ref="DF440:DF441"/>
    <mergeCell ref="DK440:DK441"/>
    <mergeCell ref="DK452:DK453"/>
    <mergeCell ref="DC440:DC441"/>
    <mergeCell ref="DE502:DE503"/>
    <mergeCell ref="DI526:DI527"/>
    <mergeCell ref="DR452:DR453"/>
    <mergeCell ref="DR440:DR441"/>
    <mergeCell ref="DD502:DD503"/>
    <mergeCell ref="DC476:DC477"/>
    <mergeCell ref="DO552:DO553"/>
    <mergeCell ref="DO442:DO443"/>
    <mergeCell ref="DO452:DO453"/>
    <mergeCell ref="DO458:DO459"/>
    <mergeCell ref="DO448:DO449"/>
    <mergeCell ref="DO446:DO447"/>
    <mergeCell ref="DG550:DG551"/>
    <mergeCell ref="DF562:DF563"/>
    <mergeCell ref="DO480:DO481"/>
    <mergeCell ref="DN520:DN521"/>
    <mergeCell ref="DO486:DO487"/>
    <mergeCell ref="DH490:DH491"/>
    <mergeCell ref="DO490:DO491"/>
    <mergeCell ref="DO520:DO521"/>
    <mergeCell ref="DO488:DO489"/>
    <mergeCell ref="DI562:DI563"/>
    <mergeCell ref="DN560:DN561"/>
    <mergeCell ref="DO562:DO563"/>
    <mergeCell ref="DG562:DG563"/>
    <mergeCell ref="DN464:DN465"/>
    <mergeCell ref="DT452:DT453"/>
    <mergeCell ref="DS562:DS563"/>
    <mergeCell ref="DP558:DP559"/>
    <mergeCell ref="DP542:DP543"/>
    <mergeCell ref="DP530:DP531"/>
    <mergeCell ref="DL452:DL453"/>
    <mergeCell ref="DN452:DN453"/>
    <mergeCell ref="DM476:DM477"/>
    <mergeCell ref="DR476:DR477"/>
    <mergeCell ref="EB476:EB477"/>
    <mergeCell ref="DO454:DO455"/>
    <mergeCell ref="DO394:DO395"/>
    <mergeCell ref="DP452:DP453"/>
    <mergeCell ref="DS476:DS477"/>
    <mergeCell ref="DN470:DN471"/>
    <mergeCell ref="DN476:DN477"/>
    <mergeCell ref="EA476:EA477"/>
    <mergeCell ref="EF452:EF453"/>
    <mergeCell ref="DO432:DO433"/>
    <mergeCell ref="DR428:DR429"/>
    <mergeCell ref="DF428:DF429"/>
    <mergeCell ref="DX476:DX477"/>
    <mergeCell ref="DF464:DF465"/>
    <mergeCell ref="DD476:DD477"/>
    <mergeCell ref="DH476:DH477"/>
    <mergeCell ref="CJ488:CJ489"/>
    <mergeCell ref="DA440:DA441"/>
    <mergeCell ref="CM452:CM453"/>
    <mergeCell ref="CL476:CL477"/>
    <mergeCell ref="CX488:CX489"/>
    <mergeCell ref="CV488:CV489"/>
    <mergeCell ref="CY464:CY465"/>
    <mergeCell ref="CW488:CW489"/>
    <mergeCell ref="CV476:CV477"/>
    <mergeCell ref="CX464:CX465"/>
    <mergeCell ref="CU476:CU477"/>
    <mergeCell ref="DC464:DC465"/>
    <mergeCell ref="DA464:DA465"/>
    <mergeCell ref="DB464:DB465"/>
    <mergeCell ref="CJ476:CJ477"/>
    <mergeCell ref="DI428:DI429"/>
    <mergeCell ref="DN482:DN483"/>
    <mergeCell ref="DE464:DE465"/>
    <mergeCell ref="DD428:DD429"/>
    <mergeCell ref="CR440:CR441"/>
    <mergeCell ref="DO482:DO483"/>
    <mergeCell ref="DO472:DO473"/>
    <mergeCell ref="DO474:DO475"/>
    <mergeCell ref="DO466:DO467"/>
    <mergeCell ref="DQ476:DQ477"/>
    <mergeCell ref="DW488:DW489"/>
    <mergeCell ref="DT488:DT489"/>
    <mergeCell ref="CS488:CS489"/>
    <mergeCell ref="CR488:CR489"/>
    <mergeCell ref="CK488:CK489"/>
    <mergeCell ref="CU488:CU489"/>
    <mergeCell ref="DP480:DP481"/>
    <mergeCell ref="CY476:CY477"/>
    <mergeCell ref="CO464:CO465"/>
    <mergeCell ref="DL440:DL441"/>
    <mergeCell ref="DV440:DV441"/>
    <mergeCell ref="DP468:DP469"/>
    <mergeCell ref="DN440:DN441"/>
    <mergeCell ref="DN438:DN439"/>
    <mergeCell ref="DS452:DS453"/>
    <mergeCell ref="DX440:DX441"/>
    <mergeCell ref="DP484:DP485"/>
    <mergeCell ref="DP478:DP479"/>
    <mergeCell ref="DP456:DP457"/>
    <mergeCell ref="DP446:DP447"/>
    <mergeCell ref="DN478:DN479"/>
    <mergeCell ref="DJ476:DJ477"/>
    <mergeCell ref="ER428:ER429"/>
    <mergeCell ref="EQ476:EQ477"/>
    <mergeCell ref="DS404:DS405"/>
    <mergeCell ref="DO418:DO419"/>
    <mergeCell ref="DZ476:DZ477"/>
    <mergeCell ref="DY452:DY453"/>
    <mergeCell ref="EB452:EB453"/>
    <mergeCell ref="DY476:DY477"/>
    <mergeCell ref="EE452:EE453"/>
    <mergeCell ref="DO456:DO457"/>
    <mergeCell ref="DO444:DO445"/>
    <mergeCell ref="DO416:DO417"/>
    <mergeCell ref="DO434:DO435"/>
    <mergeCell ref="DP438:DP439"/>
    <mergeCell ref="DP434:DP435"/>
    <mergeCell ref="DP432:DP433"/>
    <mergeCell ref="ES468:ES469"/>
    <mergeCell ref="EG464:EG465"/>
    <mergeCell ref="DP404:DP405"/>
    <mergeCell ref="DZ452:DZ453"/>
    <mergeCell ref="EF464:EF465"/>
    <mergeCell ref="EC404:EC405"/>
    <mergeCell ref="EB428:EB429"/>
    <mergeCell ref="EC440:EC441"/>
    <mergeCell ref="DT476:DT477"/>
    <mergeCell ref="DX464:DX465"/>
    <mergeCell ref="DY440:DY441"/>
    <mergeCell ref="DS428:DS429"/>
    <mergeCell ref="EL404:EL405"/>
    <mergeCell ref="EO404:EO405"/>
    <mergeCell ref="EN416:EN417"/>
    <mergeCell ref="DP408:DP409"/>
    <mergeCell ref="EE440:EE441"/>
    <mergeCell ref="ED440:ED441"/>
    <mergeCell ref="EB440:EB441"/>
    <mergeCell ref="ED476:ED477"/>
    <mergeCell ref="EC452:EC453"/>
    <mergeCell ref="EI464:EI465"/>
    <mergeCell ref="DQ428:DQ429"/>
    <mergeCell ref="DW452:DW453"/>
    <mergeCell ref="DZ428:DZ429"/>
    <mergeCell ref="DP460:DP461"/>
    <mergeCell ref="DO412:DO413"/>
    <mergeCell ref="EN404:EN405"/>
    <mergeCell ref="EB464:EB465"/>
    <mergeCell ref="DQ464:DQ465"/>
    <mergeCell ref="DW464:DW465"/>
    <mergeCell ref="DT464:DT465"/>
    <mergeCell ref="DO430:DO431"/>
    <mergeCell ref="ER440:ER441"/>
    <mergeCell ref="DP420:DP421"/>
    <mergeCell ref="ED416:ED417"/>
    <mergeCell ref="DY428:DY429"/>
    <mergeCell ref="EL440:EL441"/>
    <mergeCell ref="DT428:DT429"/>
    <mergeCell ref="EP416:EP417"/>
    <mergeCell ref="EP476:EP477"/>
    <mergeCell ref="DW440:DW441"/>
    <mergeCell ref="DZ440:DZ441"/>
    <mergeCell ref="EA452:EA453"/>
    <mergeCell ref="ED428:ED429"/>
    <mergeCell ref="DO464:DO465"/>
    <mergeCell ref="EA416:EA417"/>
    <mergeCell ref="DZ404:DZ405"/>
    <mergeCell ref="EQ368:EQ369"/>
    <mergeCell ref="FH404:FH405"/>
    <mergeCell ref="EG452:EG453"/>
    <mergeCell ref="EG416:EG417"/>
    <mergeCell ref="DP430:DP431"/>
    <mergeCell ref="DT440:DT441"/>
    <mergeCell ref="EN464:EN465"/>
    <mergeCell ref="FC452:FC453"/>
    <mergeCell ref="EX452:EX453"/>
    <mergeCell ref="EU464:EU465"/>
    <mergeCell ref="EV452:EV453"/>
    <mergeCell ref="DU452:DU453"/>
    <mergeCell ref="EQ452:EQ453"/>
    <mergeCell ref="ES458:ES459"/>
    <mergeCell ref="ET462:ET463"/>
    <mergeCell ref="EC464:EC465"/>
    <mergeCell ref="EE368:EE369"/>
    <mergeCell ref="EF368:EF369"/>
    <mergeCell ref="EP368:EP369"/>
    <mergeCell ref="EG368:EG369"/>
    <mergeCell ref="EL368:EL369"/>
    <mergeCell ref="EK368:EK369"/>
    <mergeCell ref="ER368:ER369"/>
    <mergeCell ref="DY404:DY405"/>
    <mergeCell ref="DP412:DP413"/>
    <mergeCell ref="EM416:EM417"/>
    <mergeCell ref="ET464:ET465"/>
    <mergeCell ref="FQ428:FQ429"/>
    <mergeCell ref="FG464:FG465"/>
    <mergeCell ref="FB464:FB465"/>
    <mergeCell ref="DY464:DY465"/>
    <mergeCell ref="ET446:ET447"/>
    <mergeCell ref="ET422:ET423"/>
    <mergeCell ref="FA452:FA453"/>
    <mergeCell ref="EB380:EB381"/>
    <mergeCell ref="DW380:DW381"/>
    <mergeCell ref="DW404:DW405"/>
    <mergeCell ref="DP436:DP437"/>
    <mergeCell ref="DP422:DP423"/>
    <mergeCell ref="DT404:DT405"/>
    <mergeCell ref="ED368:ED369"/>
    <mergeCell ref="FM452:FM453"/>
    <mergeCell ref="EW404:EW405"/>
    <mergeCell ref="ER392:ER393"/>
    <mergeCell ref="EK428:EK429"/>
    <mergeCell ref="EM452:EM453"/>
    <mergeCell ref="EK404:EK405"/>
    <mergeCell ref="EJ452:EJ453"/>
    <mergeCell ref="EK452:EK453"/>
    <mergeCell ref="EV428:EV429"/>
    <mergeCell ref="FI404:FI405"/>
    <mergeCell ref="EU442:EU443"/>
    <mergeCell ref="EE464:EE465"/>
    <mergeCell ref="EM440:EM441"/>
    <mergeCell ref="EH404:EH405"/>
    <mergeCell ref="FL452:FL453"/>
    <mergeCell ref="EU438:EU439"/>
    <mergeCell ref="EU444:EU445"/>
    <mergeCell ref="EO452:EO453"/>
    <mergeCell ref="EW428:EW429"/>
    <mergeCell ref="ES440:ES441"/>
    <mergeCell ref="ES454:ES455"/>
    <mergeCell ref="EE404:EE405"/>
    <mergeCell ref="EV368:EV369"/>
    <mergeCell ref="HH378:HH379"/>
    <mergeCell ref="GY368:GY369"/>
    <mergeCell ref="GM368:GM369"/>
    <mergeCell ref="GL368:GL369"/>
    <mergeCell ref="EF416:EF417"/>
    <mergeCell ref="EH440:EH441"/>
    <mergeCell ref="EU382:EU383"/>
    <mergeCell ref="EU432:EU433"/>
    <mergeCell ref="FE416:FE417"/>
    <mergeCell ref="FL380:FL381"/>
    <mergeCell ref="EU398:EU399"/>
    <mergeCell ref="FJ404:FJ405"/>
    <mergeCell ref="FE368:FE369"/>
    <mergeCell ref="ES368:ES369"/>
    <mergeCell ref="ET380:ET381"/>
    <mergeCell ref="ES390:ES391"/>
    <mergeCell ref="ES402:ES403"/>
    <mergeCell ref="ES374:ES375"/>
    <mergeCell ref="ET408:ET409"/>
    <mergeCell ref="ES394:ES395"/>
    <mergeCell ref="EM428:EM429"/>
    <mergeCell ref="EI440:EI441"/>
    <mergeCell ref="EK440:EK441"/>
    <mergeCell ref="ES412:ES413"/>
    <mergeCell ref="EE380:EE381"/>
    <mergeCell ref="EJ428:EJ429"/>
    <mergeCell ref="EJ368:EJ369"/>
    <mergeCell ref="ET418:ET419"/>
    <mergeCell ref="ER416:ER417"/>
    <mergeCell ref="ET396:ET397"/>
    <mergeCell ref="EI428:EI429"/>
    <mergeCell ref="EF392:EF393"/>
    <mergeCell ref="EM368:EM369"/>
    <mergeCell ref="EN368:EN369"/>
    <mergeCell ref="ET378:ET379"/>
    <mergeCell ref="EW392:EW393"/>
    <mergeCell ref="EI380:EI381"/>
    <mergeCell ref="EJ416:EJ417"/>
    <mergeCell ref="ES426:ES427"/>
    <mergeCell ref="ET420:ET421"/>
    <mergeCell ref="ES424:ES425"/>
    <mergeCell ref="EL380:EL381"/>
    <mergeCell ref="EQ380:EQ381"/>
    <mergeCell ref="EU416:EU417"/>
    <mergeCell ref="EV416:EV417"/>
    <mergeCell ref="ET394:ET395"/>
    <mergeCell ref="ES400:ES401"/>
    <mergeCell ref="ET382:ET383"/>
    <mergeCell ref="ES414:ES415"/>
    <mergeCell ref="EG404:EG405"/>
    <mergeCell ref="EO416:EO417"/>
    <mergeCell ref="ES422:ES423"/>
    <mergeCell ref="EV380:EV381"/>
    <mergeCell ref="EE392:EE393"/>
    <mergeCell ref="EI368:EI369"/>
    <mergeCell ref="EE428:EE429"/>
    <mergeCell ref="EZ392:EZ393"/>
    <mergeCell ref="FA392:FA393"/>
    <mergeCell ref="ET416:ET417"/>
    <mergeCell ref="ES376:ES377"/>
    <mergeCell ref="ES380:ES381"/>
    <mergeCell ref="ES396:ES397"/>
    <mergeCell ref="ET386:ET387"/>
    <mergeCell ref="ES372:ES373"/>
    <mergeCell ref="FM380:FM381"/>
    <mergeCell ref="FN380:FN381"/>
    <mergeCell ref="FV368:FV369"/>
    <mergeCell ref="FS380:FS381"/>
    <mergeCell ref="FV380:FV381"/>
    <mergeCell ref="GA372:GA373"/>
    <mergeCell ref="GA322:GA323"/>
    <mergeCell ref="GE344:GE345"/>
    <mergeCell ref="GH344:GH345"/>
    <mergeCell ref="GA328:GA329"/>
    <mergeCell ref="GB388:GB389"/>
    <mergeCell ref="GB376:GB377"/>
    <mergeCell ref="FY392:FY393"/>
    <mergeCell ref="FB392:FB393"/>
    <mergeCell ref="FD392:FD393"/>
    <mergeCell ref="EX356:EX357"/>
    <mergeCell ref="EZ356:EZ357"/>
    <mergeCell ref="ES416:ES417"/>
    <mergeCell ref="ET402:ET403"/>
    <mergeCell ref="ES364:ES365"/>
    <mergeCell ref="EU364:EU365"/>
    <mergeCell ref="EU362:EU363"/>
    <mergeCell ref="ET358:ET359"/>
    <mergeCell ref="FW380:FW381"/>
    <mergeCell ref="GA394:GA395"/>
    <mergeCell ref="GA398:GA399"/>
    <mergeCell ref="FX356:FX357"/>
    <mergeCell ref="GA360:GA361"/>
    <mergeCell ref="GA378:GA379"/>
    <mergeCell ref="FX380:FX381"/>
    <mergeCell ref="FP356:FP357"/>
    <mergeCell ref="FF356:FF357"/>
    <mergeCell ref="FU380:FU381"/>
    <mergeCell ref="FT368:FT369"/>
    <mergeCell ref="FX368:FX369"/>
    <mergeCell ref="GA364:GA365"/>
    <mergeCell ref="GA368:GA369"/>
    <mergeCell ref="FS416:FS417"/>
    <mergeCell ref="EU394:EU395"/>
    <mergeCell ref="ET404:ET405"/>
    <mergeCell ref="ES404:ES405"/>
    <mergeCell ref="FR368:FR369"/>
    <mergeCell ref="FB380:FB381"/>
    <mergeCell ref="EU376:EU377"/>
    <mergeCell ref="GA406:GA407"/>
    <mergeCell ref="FS344:FS345"/>
    <mergeCell ref="GC346:GC347"/>
    <mergeCell ref="GC350:GC351"/>
    <mergeCell ref="GA346:GA347"/>
    <mergeCell ref="GA330:GA331"/>
    <mergeCell ref="GA342:GA343"/>
    <mergeCell ref="GB332:GB333"/>
    <mergeCell ref="FR332:FR333"/>
    <mergeCell ref="GA352:GA353"/>
    <mergeCell ref="FQ356:FQ357"/>
    <mergeCell ref="EY392:EY393"/>
    <mergeCell ref="ET398:ET399"/>
    <mergeCell ref="FF392:FF393"/>
    <mergeCell ref="FZ356:FZ357"/>
    <mergeCell ref="FR320:FR321"/>
    <mergeCell ref="FQ320:FQ321"/>
    <mergeCell ref="FW344:FW345"/>
    <mergeCell ref="GC348:GC349"/>
    <mergeCell ref="GB348:GB349"/>
    <mergeCell ref="GG332:GG333"/>
    <mergeCell ref="FY332:FY333"/>
    <mergeCell ref="FQ332:FQ333"/>
    <mergeCell ref="GA336:GA337"/>
    <mergeCell ref="GA340:GA341"/>
    <mergeCell ref="GF356:GF357"/>
    <mergeCell ref="FZ344:FZ345"/>
    <mergeCell ref="GB326:GB327"/>
    <mergeCell ref="HG308:HG309"/>
    <mergeCell ref="HF332:HF333"/>
    <mergeCell ref="HG332:HG333"/>
    <mergeCell ref="FQ344:FQ345"/>
    <mergeCell ref="HC320:HC321"/>
    <mergeCell ref="HD320:HD321"/>
    <mergeCell ref="GB310:GB311"/>
    <mergeCell ref="GF332:GF333"/>
    <mergeCell ref="GF308:GF309"/>
    <mergeCell ref="GB334:GB335"/>
    <mergeCell ref="GC318:GC319"/>
    <mergeCell ref="GC338:GC339"/>
    <mergeCell ref="GA344:GA345"/>
    <mergeCell ref="FY344:FY345"/>
    <mergeCell ref="GU356:GU357"/>
    <mergeCell ref="GZ356:GZ357"/>
    <mergeCell ref="GW308:GW309"/>
    <mergeCell ref="FX308:FX309"/>
    <mergeCell ref="GC324:GC325"/>
    <mergeCell ref="GC320:GC321"/>
    <mergeCell ref="GB308:GB309"/>
    <mergeCell ref="GA326:GA327"/>
    <mergeCell ref="GJ356:GJ357"/>
    <mergeCell ref="FR356:FR357"/>
    <mergeCell ref="GB342:GB343"/>
    <mergeCell ref="FX332:FX333"/>
    <mergeCell ref="GE356:GE357"/>
    <mergeCell ref="GA324:GA325"/>
    <mergeCell ref="GA332:GA333"/>
    <mergeCell ref="FS320:FS321"/>
    <mergeCell ref="GX356:GX357"/>
    <mergeCell ref="HC344:HC345"/>
    <mergeCell ref="GB344:GB345"/>
    <mergeCell ref="HD332:HD333"/>
    <mergeCell ref="HH348:HH349"/>
    <mergeCell ref="GC356:GC357"/>
    <mergeCell ref="GC332:GC333"/>
    <mergeCell ref="GD356:GD357"/>
    <mergeCell ref="GC340:GC341"/>
    <mergeCell ref="GC344:GC345"/>
    <mergeCell ref="GC334:GC335"/>
    <mergeCell ref="GE332:GE333"/>
    <mergeCell ref="GB346:GB347"/>
    <mergeCell ref="FY356:FY357"/>
    <mergeCell ref="FW332:FW333"/>
    <mergeCell ref="FU332:FU333"/>
    <mergeCell ref="FV332:FV333"/>
    <mergeCell ref="FW356:FW357"/>
    <mergeCell ref="FV344:FV345"/>
    <mergeCell ref="FU344:FU345"/>
    <mergeCell ref="FT332:FT333"/>
    <mergeCell ref="GB324:GB325"/>
    <mergeCell ref="GB350:GB351"/>
    <mergeCell ref="GB322:GB323"/>
    <mergeCell ref="GF320:GF321"/>
    <mergeCell ref="HH336:HH337"/>
    <mergeCell ref="HE344:HE345"/>
    <mergeCell ref="GM332:GM333"/>
    <mergeCell ref="HE356:HE357"/>
    <mergeCell ref="GQ356:GQ357"/>
    <mergeCell ref="HH354:HH355"/>
    <mergeCell ref="GU320:GU321"/>
    <mergeCell ref="GC322:GC323"/>
    <mergeCell ref="GL344:GL345"/>
    <mergeCell ref="FU356:FU357"/>
    <mergeCell ref="FT356:FT357"/>
    <mergeCell ref="GB328:GB329"/>
    <mergeCell ref="GB320:GB321"/>
    <mergeCell ref="GA354:GA355"/>
    <mergeCell ref="GB340:GB341"/>
    <mergeCell ref="HA332:HA333"/>
    <mergeCell ref="HH344:HH345"/>
    <mergeCell ref="HH324:HH325"/>
    <mergeCell ref="GY332:GY333"/>
    <mergeCell ref="GY344:GY345"/>
    <mergeCell ref="GX344:GX345"/>
    <mergeCell ref="FT344:FT345"/>
    <mergeCell ref="GK332:GK333"/>
    <mergeCell ref="GA320:GA321"/>
    <mergeCell ref="GC342:GC343"/>
    <mergeCell ref="GA350:GA351"/>
    <mergeCell ref="HD344:HD345"/>
    <mergeCell ref="FT320:FT321"/>
    <mergeCell ref="FU320:FU321"/>
    <mergeCell ref="FZ320:FZ321"/>
    <mergeCell ref="FY320:FY321"/>
    <mergeCell ref="FW320:FW321"/>
    <mergeCell ref="FO332:FO333"/>
    <mergeCell ref="FO344:FO345"/>
    <mergeCell ref="FN356:FN357"/>
    <mergeCell ref="GB366:GB367"/>
    <mergeCell ref="GA358:GA359"/>
    <mergeCell ref="GB352:GB353"/>
    <mergeCell ref="GA308:GA309"/>
    <mergeCell ref="GU308:GU309"/>
    <mergeCell ref="HH312:HH313"/>
    <mergeCell ref="HI328:HI329"/>
    <mergeCell ref="HI348:HI349"/>
    <mergeCell ref="HI350:HI351"/>
    <mergeCell ref="GB318:GB319"/>
    <mergeCell ref="HH314:HH315"/>
    <mergeCell ref="HD308:HD309"/>
    <mergeCell ref="HI326:HI327"/>
    <mergeCell ref="HI324:HI325"/>
    <mergeCell ref="GW344:GW345"/>
    <mergeCell ref="GZ332:GZ333"/>
    <mergeCell ref="HI318:HI319"/>
    <mergeCell ref="HI314:HI315"/>
    <mergeCell ref="GI344:GI345"/>
    <mergeCell ref="GF344:GF345"/>
    <mergeCell ref="GG320:GG321"/>
    <mergeCell ref="GC308:GC309"/>
    <mergeCell ref="GA318:GA319"/>
    <mergeCell ref="HH360:HH361"/>
    <mergeCell ref="HH316:HH317"/>
    <mergeCell ref="GC362:GC363"/>
    <mergeCell ref="HI322:HI323"/>
    <mergeCell ref="HI342:HI343"/>
    <mergeCell ref="HI332:HI333"/>
    <mergeCell ref="HI336:HI337"/>
    <mergeCell ref="HI330:HI331"/>
    <mergeCell ref="HI312:HI313"/>
    <mergeCell ref="HH328:HH329"/>
    <mergeCell ref="HI360:HI361"/>
    <mergeCell ref="HI334:HI335"/>
    <mergeCell ref="HH326:HH327"/>
    <mergeCell ref="GB314:GB315"/>
    <mergeCell ref="HH352:HH353"/>
    <mergeCell ref="GA312:GA313"/>
    <mergeCell ref="GA338:GA339"/>
    <mergeCell ref="GA310:GA311"/>
    <mergeCell ref="HI320:HI321"/>
    <mergeCell ref="GG308:GG309"/>
    <mergeCell ref="GC326:GC327"/>
    <mergeCell ref="GE308:GE309"/>
    <mergeCell ref="GA348:GA349"/>
    <mergeCell ref="GB354:GB355"/>
    <mergeCell ref="GI332:GI333"/>
    <mergeCell ref="HI316:HI317"/>
    <mergeCell ref="HH310:HH311"/>
    <mergeCell ref="HH318:HH319"/>
    <mergeCell ref="GZ320:GZ321"/>
    <mergeCell ref="HH322:HH323"/>
    <mergeCell ref="HE332:HE333"/>
    <mergeCell ref="HA308:HA309"/>
    <mergeCell ref="HB332:HB333"/>
    <mergeCell ref="FR344:FR345"/>
    <mergeCell ref="GC330:GC331"/>
    <mergeCell ref="HI358:HI359"/>
    <mergeCell ref="HI354:HI355"/>
    <mergeCell ref="FP332:FP333"/>
    <mergeCell ref="HH308:HH309"/>
    <mergeCell ref="HF308:HF309"/>
    <mergeCell ref="HH330:HH331"/>
    <mergeCell ref="HI340:HI341"/>
    <mergeCell ref="HI344:HI345"/>
    <mergeCell ref="HH340:HH341"/>
    <mergeCell ref="GY308:GY309"/>
    <mergeCell ref="HH384:HH385"/>
    <mergeCell ref="HE380:HE381"/>
    <mergeCell ref="HG368:HG369"/>
    <mergeCell ref="HH332:HH333"/>
    <mergeCell ref="GV308:GV309"/>
    <mergeCell ref="HJ350:HJ351"/>
    <mergeCell ref="GV320:GV321"/>
    <mergeCell ref="HJ362:HJ363"/>
    <mergeCell ref="HJ320:HJ321"/>
    <mergeCell ref="HJ322:HJ323"/>
    <mergeCell ref="GX308:GX309"/>
    <mergeCell ref="HH320:HH321"/>
    <mergeCell ref="HH346:HH347"/>
    <mergeCell ref="HE320:HE321"/>
    <mergeCell ref="HA320:HA321"/>
    <mergeCell ref="HF320:HF321"/>
    <mergeCell ref="HA356:HA357"/>
    <mergeCell ref="HJ314:HJ315"/>
    <mergeCell ref="HD368:HD369"/>
    <mergeCell ref="HA344:HA345"/>
    <mergeCell ref="HB344:HB345"/>
    <mergeCell ref="HH356:HH357"/>
    <mergeCell ref="GW332:GW333"/>
    <mergeCell ref="HH338:HH339"/>
    <mergeCell ref="HJ326:HJ327"/>
    <mergeCell ref="HJ308:HJ309"/>
    <mergeCell ref="HI310:HI311"/>
    <mergeCell ref="HI308:HI309"/>
    <mergeCell ref="HI346:HI347"/>
    <mergeCell ref="HF368:HF369"/>
    <mergeCell ref="HH342:HH343"/>
    <mergeCell ref="HG356:HG357"/>
    <mergeCell ref="HH362:HH363"/>
    <mergeCell ref="HF344:HF345"/>
    <mergeCell ref="HE308:HE309"/>
    <mergeCell ref="HG320:HG321"/>
    <mergeCell ref="HJ356:HJ357"/>
    <mergeCell ref="HH374:HH375"/>
    <mergeCell ref="HI356:HI357"/>
    <mergeCell ref="HI352:HI353"/>
    <mergeCell ref="HI366:HI367"/>
    <mergeCell ref="HI368:HI369"/>
    <mergeCell ref="HI370:HI371"/>
    <mergeCell ref="HJ316:HJ317"/>
    <mergeCell ref="HC308:HC309"/>
    <mergeCell ref="HJ342:HJ343"/>
    <mergeCell ref="HH376:HH377"/>
    <mergeCell ref="HJ382:HJ383"/>
    <mergeCell ref="HA380:HA381"/>
    <mergeCell ref="HI338:HI339"/>
    <mergeCell ref="HI374:HI375"/>
    <mergeCell ref="HH334:HH335"/>
    <mergeCell ref="GY320:GY321"/>
    <mergeCell ref="GV344:GV345"/>
    <mergeCell ref="HH364:HH365"/>
    <mergeCell ref="HH372:HH373"/>
    <mergeCell ref="HH350:HH351"/>
    <mergeCell ref="HI376:HI377"/>
    <mergeCell ref="HH370:HH371"/>
    <mergeCell ref="GY356:GY357"/>
    <mergeCell ref="HB356:HB357"/>
    <mergeCell ref="GY380:GY381"/>
    <mergeCell ref="HG380:HG381"/>
    <mergeCell ref="HH358:HH359"/>
    <mergeCell ref="GT356:GT357"/>
    <mergeCell ref="HA368:HA369"/>
    <mergeCell ref="GV368:GV369"/>
    <mergeCell ref="HF356:HF357"/>
    <mergeCell ref="HC356:HC357"/>
    <mergeCell ref="HE368:HE369"/>
    <mergeCell ref="GJ368:GJ369"/>
    <mergeCell ref="HI362:HI363"/>
    <mergeCell ref="HI364:HI365"/>
    <mergeCell ref="HH392:HH393"/>
    <mergeCell ref="HI372:HI373"/>
    <mergeCell ref="GR356:GR357"/>
    <mergeCell ref="HE392:HE393"/>
    <mergeCell ref="HH366:HH367"/>
    <mergeCell ref="GA388:GA389"/>
    <mergeCell ref="GW380:GW381"/>
    <mergeCell ref="GO380:GO381"/>
    <mergeCell ref="GE380:GE381"/>
    <mergeCell ref="HH388:HH389"/>
    <mergeCell ref="GT380:GT381"/>
    <mergeCell ref="GS380:GS381"/>
    <mergeCell ref="GL380:GL381"/>
    <mergeCell ref="HD356:HD357"/>
    <mergeCell ref="GB362:GB363"/>
    <mergeCell ref="GB368:GB369"/>
    <mergeCell ref="GD392:GD393"/>
    <mergeCell ref="GA392:GA393"/>
    <mergeCell ref="GB392:GB393"/>
    <mergeCell ref="GB390:GB391"/>
    <mergeCell ref="GY392:GY393"/>
    <mergeCell ref="GA390:GA391"/>
    <mergeCell ref="HI378:HI379"/>
    <mergeCell ref="HF392:HF393"/>
    <mergeCell ref="GU392:GU393"/>
    <mergeCell ref="HI386:HI387"/>
    <mergeCell ref="GO392:GO393"/>
    <mergeCell ref="HI382:HI383"/>
    <mergeCell ref="GO356:GO357"/>
    <mergeCell ref="GW356:GW357"/>
    <mergeCell ref="GN356:GN357"/>
    <mergeCell ref="GH368:GH369"/>
    <mergeCell ref="HC368:HC369"/>
    <mergeCell ref="HB368:HB369"/>
    <mergeCell ref="HH368:HH369"/>
    <mergeCell ref="HC392:HC393"/>
    <mergeCell ref="GA362:GA363"/>
    <mergeCell ref="GA366:GA367"/>
    <mergeCell ref="GB358:GB359"/>
    <mergeCell ref="GZ392:GZ393"/>
    <mergeCell ref="GA386:GA387"/>
    <mergeCell ref="GC378:GC379"/>
    <mergeCell ref="GC370:GC371"/>
    <mergeCell ref="GG368:GG369"/>
    <mergeCell ref="GC364:GC365"/>
    <mergeCell ref="GC376:GC377"/>
    <mergeCell ref="HI392:HI393"/>
    <mergeCell ref="HI388:HI389"/>
    <mergeCell ref="HH386:HH387"/>
    <mergeCell ref="HH380:HH381"/>
    <mergeCell ref="HH382:HH383"/>
    <mergeCell ref="HI414:HI415"/>
    <mergeCell ref="HI408:HI409"/>
    <mergeCell ref="HI406:HI407"/>
    <mergeCell ref="HI416:HI417"/>
    <mergeCell ref="HI418:HI419"/>
    <mergeCell ref="HI412:HI413"/>
    <mergeCell ref="HI380:HI381"/>
    <mergeCell ref="GG392:GG393"/>
    <mergeCell ref="GC386:GC387"/>
    <mergeCell ref="HI420:HI421"/>
    <mergeCell ref="HI424:HI425"/>
    <mergeCell ref="HI410:HI411"/>
    <mergeCell ref="HH410:HH411"/>
    <mergeCell ref="GT404:GT405"/>
    <mergeCell ref="GU380:GU381"/>
    <mergeCell ref="HI400:HI401"/>
    <mergeCell ref="GQ404:GQ405"/>
    <mergeCell ref="GC404:GC405"/>
    <mergeCell ref="GD404:GD405"/>
    <mergeCell ref="HI384:HI385"/>
    <mergeCell ref="HI398:HI399"/>
    <mergeCell ref="HI394:HI395"/>
    <mergeCell ref="GH392:GH393"/>
    <mergeCell ref="HF380:HF381"/>
    <mergeCell ref="HB416:HB417"/>
    <mergeCell ref="GC400:GC401"/>
    <mergeCell ref="HI396:HI397"/>
    <mergeCell ref="GC380:GC381"/>
    <mergeCell ref="GX392:GX393"/>
    <mergeCell ref="GX380:GX381"/>
    <mergeCell ref="HD380:HD381"/>
    <mergeCell ref="GW392:GW393"/>
    <mergeCell ref="GA400:GA401"/>
    <mergeCell ref="GM392:GM393"/>
    <mergeCell ref="GF404:GF405"/>
    <mergeCell ref="GY416:GY417"/>
    <mergeCell ref="GB382:GB383"/>
    <mergeCell ref="HI402:HI403"/>
    <mergeCell ref="GG404:GG405"/>
    <mergeCell ref="HH414:HH415"/>
    <mergeCell ref="GB412:GB413"/>
    <mergeCell ref="HH412:HH413"/>
    <mergeCell ref="HH420:HH421"/>
    <mergeCell ref="GI404:GI405"/>
    <mergeCell ref="HF404:HF405"/>
    <mergeCell ref="GB420:GB421"/>
    <mergeCell ref="HH394:HH395"/>
    <mergeCell ref="GJ404:GJ405"/>
    <mergeCell ref="GA414:GA415"/>
    <mergeCell ref="GA384:GA385"/>
    <mergeCell ref="GA382:GA383"/>
    <mergeCell ref="GV392:GV393"/>
    <mergeCell ref="GB404:GB405"/>
    <mergeCell ref="GB416:GB417"/>
    <mergeCell ref="HG392:HG393"/>
    <mergeCell ref="HH398:HH399"/>
    <mergeCell ref="GC406:GC407"/>
    <mergeCell ref="HH396:HH397"/>
    <mergeCell ref="GB400:GB401"/>
    <mergeCell ref="GC382:GC383"/>
    <mergeCell ref="HI430:HI431"/>
    <mergeCell ref="HH456:HH457"/>
    <mergeCell ref="HE452:HE453"/>
    <mergeCell ref="HF476:HF477"/>
    <mergeCell ref="HI450:HI451"/>
    <mergeCell ref="HI460:HI461"/>
    <mergeCell ref="GQ464:GQ465"/>
    <mergeCell ref="HI438:HI439"/>
    <mergeCell ref="HG440:HG441"/>
    <mergeCell ref="HG464:HG465"/>
    <mergeCell ref="HD464:HD465"/>
    <mergeCell ref="HB452:HB453"/>
    <mergeCell ref="HC452:HC453"/>
    <mergeCell ref="HH430:HH431"/>
    <mergeCell ref="GS464:GS465"/>
    <mergeCell ref="GV452:GV453"/>
    <mergeCell ref="GC466:GC467"/>
    <mergeCell ref="GV416:GV417"/>
    <mergeCell ref="GP404:GP405"/>
    <mergeCell ref="GW416:GW417"/>
    <mergeCell ref="GU416:GU417"/>
    <mergeCell ref="HH416:HH417"/>
    <mergeCell ref="GB418:GB419"/>
    <mergeCell ref="GF428:GF429"/>
    <mergeCell ref="GE428:GE429"/>
    <mergeCell ref="GE476:GE477"/>
    <mergeCell ref="GN476:GN477"/>
    <mergeCell ref="GQ476:GQ477"/>
    <mergeCell ref="GB424:GB425"/>
    <mergeCell ref="HH428:HH429"/>
    <mergeCell ref="GB414:GB415"/>
    <mergeCell ref="GA444:GA445"/>
    <mergeCell ref="GA452:GA453"/>
    <mergeCell ref="GP428:GP429"/>
    <mergeCell ref="GR428:GR429"/>
    <mergeCell ref="HI404:HI405"/>
    <mergeCell ref="HF428:HF429"/>
    <mergeCell ref="HG428:HG429"/>
    <mergeCell ref="HD428:HD429"/>
    <mergeCell ref="GC416:GC417"/>
    <mergeCell ref="GA412:GA413"/>
    <mergeCell ref="GA404:GA405"/>
    <mergeCell ref="HI434:HI435"/>
    <mergeCell ref="HI432:HI433"/>
    <mergeCell ref="HH434:HH435"/>
    <mergeCell ref="HI436:HI437"/>
    <mergeCell ref="GA418:GA419"/>
    <mergeCell ref="GA416:GA417"/>
    <mergeCell ref="GA426:GA427"/>
    <mergeCell ref="GA420:GA421"/>
    <mergeCell ref="HI426:HI427"/>
    <mergeCell ref="GT416:GT417"/>
    <mergeCell ref="HI422:HI423"/>
    <mergeCell ref="HG416:HG417"/>
    <mergeCell ref="HC428:HC429"/>
    <mergeCell ref="GU428:GU429"/>
    <mergeCell ref="HH424:HH425"/>
    <mergeCell ref="HH422:HH423"/>
    <mergeCell ref="HH418:HH419"/>
    <mergeCell ref="GM416:GM417"/>
    <mergeCell ref="HH432:HH433"/>
    <mergeCell ref="HH426:HH427"/>
    <mergeCell ref="FQ502:FQ503"/>
    <mergeCell ref="FY514:FY515"/>
    <mergeCell ref="FP440:FP441"/>
    <mergeCell ref="GI464:GI465"/>
    <mergeCell ref="GJ440:GJ441"/>
    <mergeCell ref="GC432:GC433"/>
    <mergeCell ref="GB456:GB457"/>
    <mergeCell ref="GC454:GC455"/>
    <mergeCell ref="GC460:GC461"/>
    <mergeCell ref="GB464:GB465"/>
    <mergeCell ref="GB480:GB481"/>
    <mergeCell ref="GB466:GB467"/>
    <mergeCell ref="GB470:GB471"/>
    <mergeCell ref="GB440:GB441"/>
    <mergeCell ref="HF488:HF489"/>
    <mergeCell ref="HH470:HH471"/>
    <mergeCell ref="HE464:HE465"/>
    <mergeCell ref="GC438:GC439"/>
    <mergeCell ref="GC440:GC441"/>
    <mergeCell ref="GA460:GA461"/>
    <mergeCell ref="FZ464:FZ465"/>
    <mergeCell ref="GA462:GA463"/>
    <mergeCell ref="FP490:FP491"/>
    <mergeCell ref="GL440:GL441"/>
    <mergeCell ref="GA454:GA455"/>
    <mergeCell ref="GN452:GN453"/>
    <mergeCell ref="HF440:HF441"/>
    <mergeCell ref="HC476:HC477"/>
    <mergeCell ref="GE514:GE515"/>
    <mergeCell ref="FU464:FU465"/>
    <mergeCell ref="FV464:FV465"/>
    <mergeCell ref="GC476:GC477"/>
    <mergeCell ref="GC470:GC471"/>
    <mergeCell ref="GC472:GC473"/>
    <mergeCell ref="GC464:GC465"/>
    <mergeCell ref="GW404:GW405"/>
    <mergeCell ref="FS488:FS489"/>
    <mergeCell ref="GA446:GA447"/>
    <mergeCell ref="FY452:FY453"/>
    <mergeCell ref="GA472:GA473"/>
    <mergeCell ref="GA440:GA441"/>
    <mergeCell ref="GA436:GA437"/>
    <mergeCell ref="GA458:GA459"/>
    <mergeCell ref="GX440:GX441"/>
    <mergeCell ref="GF440:GF441"/>
    <mergeCell ref="FZ452:FZ453"/>
    <mergeCell ref="GA456:GA457"/>
    <mergeCell ref="FR452:FR453"/>
    <mergeCell ref="HH502:HH503"/>
    <mergeCell ref="HH512:HH513"/>
    <mergeCell ref="GA494:GA495"/>
    <mergeCell ref="GA492:GA493"/>
    <mergeCell ref="GA508:GA509"/>
    <mergeCell ref="FN464:FN465"/>
    <mergeCell ref="GA450:GA451"/>
    <mergeCell ref="FO452:FO453"/>
    <mergeCell ref="GA474:GA475"/>
    <mergeCell ref="GW476:GW477"/>
    <mergeCell ref="FW476:FW477"/>
    <mergeCell ref="FT440:FT441"/>
    <mergeCell ref="GA466:GA467"/>
    <mergeCell ref="GA470:GA471"/>
    <mergeCell ref="FO490:FO491"/>
    <mergeCell ref="GV464:GV465"/>
    <mergeCell ref="HH462:HH463"/>
    <mergeCell ref="GO476:GO477"/>
    <mergeCell ref="GZ452:GZ453"/>
    <mergeCell ref="HH442:HH443"/>
    <mergeCell ref="GO440:GO441"/>
    <mergeCell ref="HF464:HF465"/>
    <mergeCell ref="GL464:GL465"/>
    <mergeCell ref="GV476:GV477"/>
    <mergeCell ref="GT464:GT465"/>
    <mergeCell ref="GQ452:GQ453"/>
    <mergeCell ref="HH450:HH451"/>
    <mergeCell ref="GP452:GP453"/>
    <mergeCell ref="GY476:GY477"/>
    <mergeCell ref="FZ490:FZ491"/>
    <mergeCell ref="FR476:FR477"/>
    <mergeCell ref="FS476:FS477"/>
    <mergeCell ref="FT476:FT477"/>
    <mergeCell ref="FP476:FP477"/>
    <mergeCell ref="FO476:FO477"/>
    <mergeCell ref="FP464:FP465"/>
    <mergeCell ref="FP452:FP453"/>
    <mergeCell ref="FT452:FT453"/>
    <mergeCell ref="GW452:GW453"/>
    <mergeCell ref="FN490:FN491"/>
    <mergeCell ref="FN488:FN489"/>
    <mergeCell ref="GA484:GA485"/>
    <mergeCell ref="GA480:GA481"/>
    <mergeCell ref="GA482:GA483"/>
    <mergeCell ref="GA476:GA477"/>
    <mergeCell ref="GA464:GA465"/>
    <mergeCell ref="GJ488:GJ489"/>
    <mergeCell ref="GY488:GY489"/>
    <mergeCell ref="HH490:HH491"/>
    <mergeCell ref="HF490:HF491"/>
    <mergeCell ref="HH478:HH479"/>
    <mergeCell ref="GZ488:GZ489"/>
    <mergeCell ref="HH488:HH489"/>
    <mergeCell ref="HH444:HH445"/>
    <mergeCell ref="GD452:GD453"/>
    <mergeCell ref="GC458:GC459"/>
    <mergeCell ref="GC484:GC485"/>
    <mergeCell ref="GG488:GG489"/>
    <mergeCell ref="GG490:GG491"/>
    <mergeCell ref="FX490:FX491"/>
    <mergeCell ref="FW490:FW491"/>
    <mergeCell ref="FZ488:FZ489"/>
    <mergeCell ref="HJ444:HJ445"/>
    <mergeCell ref="HI444:HI445"/>
    <mergeCell ref="HI462:HI463"/>
    <mergeCell ref="HH476:HH477"/>
    <mergeCell ref="HI476:HI477"/>
    <mergeCell ref="GY464:GY465"/>
    <mergeCell ref="HD452:HD453"/>
    <mergeCell ref="GL452:GL453"/>
    <mergeCell ref="GV440:GV441"/>
    <mergeCell ref="GO452:GO453"/>
    <mergeCell ref="GY440:GY441"/>
    <mergeCell ref="HB464:HB465"/>
    <mergeCell ref="GK440:GK441"/>
    <mergeCell ref="GW526:GW527"/>
    <mergeCell ref="HH494:HH495"/>
    <mergeCell ref="HA452:HA453"/>
    <mergeCell ref="HI496:HI497"/>
    <mergeCell ref="HI478:HI479"/>
    <mergeCell ref="HI446:HI447"/>
    <mergeCell ref="HH454:HH455"/>
    <mergeCell ref="HH446:HH447"/>
    <mergeCell ref="HI454:HI455"/>
    <mergeCell ref="HI456:HI457"/>
    <mergeCell ref="GP464:GP465"/>
    <mergeCell ref="GZ526:GZ527"/>
    <mergeCell ref="HI490:HI491"/>
    <mergeCell ref="GP514:GP515"/>
    <mergeCell ref="GS526:GS527"/>
    <mergeCell ref="GP526:GP527"/>
    <mergeCell ref="GB514:GB515"/>
    <mergeCell ref="FX488:FX489"/>
    <mergeCell ref="GC450:GC451"/>
    <mergeCell ref="GB482:GB483"/>
    <mergeCell ref="GB442:GB443"/>
    <mergeCell ref="GD440:GD441"/>
    <mergeCell ref="HJ522:HJ523"/>
    <mergeCell ref="HJ472:HJ473"/>
    <mergeCell ref="HJ476:HJ477"/>
    <mergeCell ref="HJ446:HJ447"/>
    <mergeCell ref="HJ448:HJ449"/>
    <mergeCell ref="HJ440:HJ441"/>
    <mergeCell ref="GC448:GC449"/>
    <mergeCell ref="GF452:GF453"/>
    <mergeCell ref="GH476:GH477"/>
    <mergeCell ref="GC488:GC489"/>
    <mergeCell ref="GB450:GB451"/>
    <mergeCell ref="HJ450:HJ451"/>
    <mergeCell ref="GN514:GN515"/>
    <mergeCell ref="GU526:GU527"/>
    <mergeCell ref="HC526:HC527"/>
    <mergeCell ref="HH520:HH521"/>
    <mergeCell ref="HH526:HH527"/>
    <mergeCell ref="HB502:HB503"/>
    <mergeCell ref="HA502:HA503"/>
    <mergeCell ref="GW502:GW503"/>
    <mergeCell ref="HE440:HE441"/>
    <mergeCell ref="GP502:GP503"/>
    <mergeCell ref="GO502:GO503"/>
    <mergeCell ref="GV502:GV503"/>
    <mergeCell ref="GU452:GU453"/>
    <mergeCell ref="HB514:HB515"/>
    <mergeCell ref="HH482:HH483"/>
    <mergeCell ref="HH448:HH449"/>
    <mergeCell ref="HH468:HH469"/>
    <mergeCell ref="HH486:HH487"/>
    <mergeCell ref="GU476:GU477"/>
    <mergeCell ref="GL514:GL515"/>
    <mergeCell ref="HD440:HD441"/>
    <mergeCell ref="GK502:GK503"/>
    <mergeCell ref="HJ442:HJ443"/>
    <mergeCell ref="HI472:HI473"/>
    <mergeCell ref="HI470:HI471"/>
    <mergeCell ref="HH480:HH481"/>
    <mergeCell ref="HI440:HI441"/>
    <mergeCell ref="GM440:GM441"/>
    <mergeCell ref="HI492:HI493"/>
    <mergeCell ref="HI448:HI449"/>
    <mergeCell ref="HJ452:HJ453"/>
    <mergeCell ref="HJ474:HJ475"/>
    <mergeCell ref="HJ468:HJ469"/>
    <mergeCell ref="HJ460:HJ461"/>
    <mergeCell ref="HJ470:HJ471"/>
    <mergeCell ref="HJ464:HJ465"/>
    <mergeCell ref="HJ458:HJ459"/>
    <mergeCell ref="HJ466:HJ467"/>
    <mergeCell ref="HJ510:HJ511"/>
    <mergeCell ref="HJ462:HJ463"/>
    <mergeCell ref="HJ456:HJ457"/>
    <mergeCell ref="GL488:GL489"/>
    <mergeCell ref="HE502:HE503"/>
    <mergeCell ref="HB488:HB489"/>
    <mergeCell ref="GR490:GR491"/>
    <mergeCell ref="GO514:GO515"/>
    <mergeCell ref="GS490:GS491"/>
    <mergeCell ref="GT502:GT503"/>
    <mergeCell ref="HH518:HH519"/>
    <mergeCell ref="HI486:HI487"/>
    <mergeCell ref="HJ504:HJ505"/>
    <mergeCell ref="HJ454:HJ455"/>
    <mergeCell ref="HH484:HH485"/>
    <mergeCell ref="HG452:HG453"/>
    <mergeCell ref="HC464:HC465"/>
    <mergeCell ref="HI468:HI469"/>
    <mergeCell ref="HI466:HI467"/>
    <mergeCell ref="HH464:HH465"/>
    <mergeCell ref="HI474:HI475"/>
    <mergeCell ref="HH466:HH467"/>
    <mergeCell ref="HI464:HI465"/>
    <mergeCell ref="GX476:GX477"/>
    <mergeCell ref="HA550:HA551"/>
    <mergeCell ref="HB550:HB551"/>
    <mergeCell ref="HI484:HI485"/>
    <mergeCell ref="GR476:GR477"/>
    <mergeCell ref="HI480:HI481"/>
    <mergeCell ref="HI502:HI503"/>
    <mergeCell ref="HI442:HI443"/>
    <mergeCell ref="HI452:HI453"/>
    <mergeCell ref="HI458:HI459"/>
    <mergeCell ref="HI494:HI495"/>
    <mergeCell ref="HH496:HH497"/>
    <mergeCell ref="HD514:HD515"/>
    <mergeCell ref="HH508:HH509"/>
    <mergeCell ref="GU502:GU503"/>
    <mergeCell ref="HH452:HH453"/>
    <mergeCell ref="HF452:HF453"/>
    <mergeCell ref="HC490:HC491"/>
    <mergeCell ref="GZ464:GZ465"/>
    <mergeCell ref="GY452:GY453"/>
    <mergeCell ref="GX464:GX465"/>
    <mergeCell ref="HH472:HH473"/>
    <mergeCell ref="HH474:HH475"/>
    <mergeCell ref="HG514:HG515"/>
    <mergeCell ref="HG526:HG527"/>
    <mergeCell ref="HE488:HE489"/>
    <mergeCell ref="HG488:HG489"/>
    <mergeCell ref="HA488:HA489"/>
    <mergeCell ref="GX452:GX453"/>
    <mergeCell ref="HE476:HE477"/>
    <mergeCell ref="GX488:GX489"/>
    <mergeCell ref="HH458:HH459"/>
    <mergeCell ref="HH460:HH461"/>
    <mergeCell ref="HI482:HI483"/>
    <mergeCell ref="GZ476:GZ477"/>
    <mergeCell ref="GX514:GX515"/>
    <mergeCell ref="HD490:HD491"/>
    <mergeCell ref="GR488:GR489"/>
    <mergeCell ref="GS488:GS489"/>
    <mergeCell ref="HG502:HG503"/>
    <mergeCell ref="GW514:GW515"/>
    <mergeCell ref="GW538:GW539"/>
    <mergeCell ref="GU514:GU515"/>
    <mergeCell ref="GV526:GV527"/>
    <mergeCell ref="HE538:HE539"/>
    <mergeCell ref="HG538:HG539"/>
    <mergeCell ref="HB538:HB539"/>
    <mergeCell ref="HG490:HG491"/>
    <mergeCell ref="GP476:GP477"/>
    <mergeCell ref="GN490:GN491"/>
    <mergeCell ref="GM476:GM477"/>
    <mergeCell ref="GS452:GS453"/>
    <mergeCell ref="GT490:GT491"/>
    <mergeCell ref="HH492:HH493"/>
    <mergeCell ref="HH506:HH507"/>
    <mergeCell ref="HH510:HH511"/>
    <mergeCell ref="HH498:HH499"/>
    <mergeCell ref="HH504:HH505"/>
    <mergeCell ref="GM464:GM465"/>
    <mergeCell ref="HC488:HC489"/>
    <mergeCell ref="HH500:HH501"/>
    <mergeCell ref="GK488:GK489"/>
    <mergeCell ref="GL476:GL477"/>
    <mergeCell ref="GN464:GN465"/>
    <mergeCell ref="HF514:HF515"/>
    <mergeCell ref="GQ538:GQ539"/>
    <mergeCell ref="GH538:GH539"/>
    <mergeCell ref="GH550:GH551"/>
    <mergeCell ref="GP550:GP551"/>
    <mergeCell ref="GC540:GC541"/>
    <mergeCell ref="GQ490:GQ491"/>
    <mergeCell ref="GR502:GR503"/>
    <mergeCell ref="HE526:HE527"/>
    <mergeCell ref="GK490:GK491"/>
    <mergeCell ref="GY526:GY527"/>
    <mergeCell ref="HC514:HC515"/>
    <mergeCell ref="GY514:GY515"/>
    <mergeCell ref="GZ514:GZ515"/>
    <mergeCell ref="HE514:HE515"/>
    <mergeCell ref="GT514:GT515"/>
    <mergeCell ref="GN526:GN527"/>
    <mergeCell ref="GK526:GK527"/>
    <mergeCell ref="HE490:HE491"/>
    <mergeCell ref="GC544:GC545"/>
    <mergeCell ref="GE526:GE527"/>
    <mergeCell ref="GC516:GC517"/>
    <mergeCell ref="GC504:GC505"/>
    <mergeCell ref="GU490:GU491"/>
    <mergeCell ref="GP490:GP491"/>
    <mergeCell ref="GI514:GI515"/>
    <mergeCell ref="GM490:GM491"/>
    <mergeCell ref="GT538:GT539"/>
    <mergeCell ref="GC502:GC503"/>
    <mergeCell ref="GJ464:GJ465"/>
    <mergeCell ref="GO464:GO465"/>
    <mergeCell ref="HF526:HF527"/>
    <mergeCell ref="HH524:HH525"/>
    <mergeCell ref="HD526:HD527"/>
    <mergeCell ref="HF502:HF503"/>
    <mergeCell ref="HH528:HH529"/>
    <mergeCell ref="HH516:HH517"/>
    <mergeCell ref="HH522:HH523"/>
    <mergeCell ref="GS550:GS551"/>
    <mergeCell ref="GR550:GR551"/>
    <mergeCell ref="HD488:HD489"/>
    <mergeCell ref="HA476:HA477"/>
    <mergeCell ref="HD476:HD477"/>
    <mergeCell ref="HG476:HG477"/>
    <mergeCell ref="HA464:HA465"/>
    <mergeCell ref="GO526:GO527"/>
    <mergeCell ref="GM514:GM515"/>
    <mergeCell ref="HC502:HC503"/>
    <mergeCell ref="GK514:GK515"/>
    <mergeCell ref="GR526:GR527"/>
    <mergeCell ref="HA526:HA527"/>
    <mergeCell ref="GX526:GX527"/>
    <mergeCell ref="GY502:GY503"/>
    <mergeCell ref="GW550:GW551"/>
    <mergeCell ref="GL538:GL539"/>
    <mergeCell ref="GL490:GL491"/>
    <mergeCell ref="GQ526:GQ527"/>
    <mergeCell ref="GM526:GM527"/>
    <mergeCell ref="GO550:GO551"/>
    <mergeCell ref="GY490:GY491"/>
    <mergeCell ref="GX490:GX491"/>
    <mergeCell ref="FS550:FS551"/>
    <mergeCell ref="FS526:FS527"/>
    <mergeCell ref="GA514:GA515"/>
    <mergeCell ref="FZ538:FZ539"/>
    <mergeCell ref="GA516:GA517"/>
    <mergeCell ref="GB536:GB537"/>
    <mergeCell ref="GB490:GB491"/>
    <mergeCell ref="FQ526:FQ527"/>
    <mergeCell ref="GF502:GF503"/>
    <mergeCell ref="FR538:FR539"/>
    <mergeCell ref="GA520:GA521"/>
    <mergeCell ref="GJ502:GJ503"/>
    <mergeCell ref="GI502:GI503"/>
    <mergeCell ref="FY550:FY551"/>
    <mergeCell ref="GB518:GB519"/>
    <mergeCell ref="GF490:GF491"/>
    <mergeCell ref="FU490:FU491"/>
    <mergeCell ref="FW502:FW503"/>
    <mergeCell ref="GC518:GC519"/>
    <mergeCell ref="FU538:FU539"/>
    <mergeCell ref="FT538:FT539"/>
    <mergeCell ref="FW526:FW527"/>
    <mergeCell ref="FX538:FX539"/>
    <mergeCell ref="FZ502:FZ503"/>
    <mergeCell ref="FZ550:FZ551"/>
    <mergeCell ref="GA502:GA503"/>
    <mergeCell ref="GC500:GC501"/>
    <mergeCell ref="GC514:GC515"/>
    <mergeCell ref="GC498:GC499"/>
    <mergeCell ref="GF538:GF539"/>
    <mergeCell ref="GB548:GB549"/>
    <mergeCell ref="FT526:FT527"/>
    <mergeCell ref="GA544:GA545"/>
    <mergeCell ref="GB516:GB517"/>
    <mergeCell ref="GA500:GA501"/>
    <mergeCell ref="GA512:GA513"/>
    <mergeCell ref="GB504:GB505"/>
    <mergeCell ref="GH526:GH527"/>
    <mergeCell ref="GC496:GC497"/>
    <mergeCell ref="GA528:GA529"/>
    <mergeCell ref="GA530:GA531"/>
    <mergeCell ref="GA518:GA519"/>
    <mergeCell ref="GB540:GB541"/>
    <mergeCell ref="GG502:GG503"/>
    <mergeCell ref="GH502:GH503"/>
    <mergeCell ref="GY538:GY539"/>
    <mergeCell ref="GO490:GO491"/>
    <mergeCell ref="GM538:GM539"/>
    <mergeCell ref="GN538:GN539"/>
    <mergeCell ref="GO538:GO539"/>
    <mergeCell ref="FQ488:FQ489"/>
    <mergeCell ref="GL526:GL527"/>
    <mergeCell ref="GA524:GA525"/>
    <mergeCell ref="GA532:GA533"/>
    <mergeCell ref="FU550:FU551"/>
    <mergeCell ref="GA490:GA491"/>
    <mergeCell ref="FU526:FU527"/>
    <mergeCell ref="GA548:GA549"/>
    <mergeCell ref="GG550:GG551"/>
    <mergeCell ref="FT550:FT551"/>
    <mergeCell ref="FT502:FT503"/>
    <mergeCell ref="FY490:FY491"/>
    <mergeCell ref="FW488:FW489"/>
    <mergeCell ref="FV526:FV527"/>
    <mergeCell ref="FX526:FX527"/>
    <mergeCell ref="FW550:FW551"/>
    <mergeCell ref="FW538:FW539"/>
    <mergeCell ref="GC532:GC533"/>
    <mergeCell ref="GA526:GA527"/>
    <mergeCell ref="GB544:GB545"/>
    <mergeCell ref="GC546:GC547"/>
    <mergeCell ref="GB550:GB551"/>
    <mergeCell ref="GC550:GC551"/>
    <mergeCell ref="GC548:GC549"/>
    <mergeCell ref="GA546:GA547"/>
    <mergeCell ref="GD502:GD503"/>
    <mergeCell ref="GI550:GI551"/>
    <mergeCell ref="GJ550:GJ551"/>
    <mergeCell ref="GA504:GA505"/>
    <mergeCell ref="FV538:FV539"/>
    <mergeCell ref="GA496:GA497"/>
    <mergeCell ref="GJ526:GJ527"/>
    <mergeCell ref="GC510:GC511"/>
    <mergeCell ref="GJ538:GJ539"/>
    <mergeCell ref="GA488:GA489"/>
    <mergeCell ref="FY526:FY527"/>
    <mergeCell ref="GD526:GD527"/>
    <mergeCell ref="GB526:GB527"/>
    <mergeCell ref="FX514:FX515"/>
    <mergeCell ref="GF550:GF551"/>
    <mergeCell ref="GE550:GE551"/>
    <mergeCell ref="FZ526:FZ527"/>
    <mergeCell ref="GC528:GC529"/>
    <mergeCell ref="GC530:GC531"/>
    <mergeCell ref="GB534:GB535"/>
    <mergeCell ref="GA542:GA543"/>
    <mergeCell ref="FY502:FY503"/>
    <mergeCell ref="GF514:GF515"/>
    <mergeCell ref="FX502:FX503"/>
    <mergeCell ref="GG514:GG515"/>
    <mergeCell ref="GD514:GD515"/>
    <mergeCell ref="GH514:GH515"/>
    <mergeCell ref="GB500:GB501"/>
    <mergeCell ref="GB496:GB497"/>
    <mergeCell ref="FY538:FY539"/>
    <mergeCell ref="GE502:GE503"/>
    <mergeCell ref="GC508:GC509"/>
    <mergeCell ref="GA522:GA523"/>
    <mergeCell ref="GC542:GC543"/>
    <mergeCell ref="GB510:GB511"/>
    <mergeCell ref="GA498:GA499"/>
    <mergeCell ref="GB498:GB499"/>
    <mergeCell ref="GI526:GI527"/>
    <mergeCell ref="GG538:GG539"/>
    <mergeCell ref="GA538:GA539"/>
    <mergeCell ref="GA510:GA511"/>
    <mergeCell ref="GA506:GA507"/>
    <mergeCell ref="GA536:GA537"/>
    <mergeCell ref="FZ514:FZ515"/>
    <mergeCell ref="GA534:GA535"/>
    <mergeCell ref="GA648:GA649"/>
    <mergeCell ref="GA676:GA677"/>
    <mergeCell ref="GH654:GH655"/>
    <mergeCell ref="GG670:GG671"/>
    <mergeCell ref="GA646:GA647"/>
    <mergeCell ref="GM678:GM679"/>
    <mergeCell ref="GC618:GC619"/>
    <mergeCell ref="GF654:GF655"/>
    <mergeCell ref="GF636:GF637"/>
    <mergeCell ref="GC676:GC677"/>
    <mergeCell ref="GM610:GM611"/>
    <mergeCell ref="GA552:GA553"/>
    <mergeCell ref="GC552:GC553"/>
    <mergeCell ref="GB542:GB543"/>
    <mergeCell ref="GB546:GB547"/>
    <mergeCell ref="GB556:GB557"/>
    <mergeCell ref="GC556:GC557"/>
    <mergeCell ref="GB554:GB555"/>
    <mergeCell ref="GA554:GA555"/>
    <mergeCell ref="GC554:GC555"/>
    <mergeCell ref="GB638:GB639"/>
    <mergeCell ref="GB630:GB631"/>
    <mergeCell ref="GC572:GC573"/>
    <mergeCell ref="GC558:GC559"/>
    <mergeCell ref="GB598:GB599"/>
    <mergeCell ref="GC626:GC627"/>
    <mergeCell ref="GA624:GA625"/>
    <mergeCell ref="GC624:GC625"/>
    <mergeCell ref="GC598:GC599"/>
    <mergeCell ref="GA608:GA609"/>
    <mergeCell ref="GB602:GB603"/>
    <mergeCell ref="GH586:GH587"/>
    <mergeCell ref="GA578:GA579"/>
    <mergeCell ref="GC536:GC537"/>
    <mergeCell ref="GI538:GI539"/>
    <mergeCell ref="GC538:GC539"/>
    <mergeCell ref="GA570:GA571"/>
    <mergeCell ref="GB576:GB577"/>
    <mergeCell ref="GK622:GK623"/>
    <mergeCell ref="GD586:GD587"/>
    <mergeCell ref="GF574:GF575"/>
    <mergeCell ref="GI562:GI563"/>
    <mergeCell ref="GA656:GA657"/>
    <mergeCell ref="GA666:GA667"/>
    <mergeCell ref="GL550:GL551"/>
    <mergeCell ref="GM550:GM551"/>
    <mergeCell ref="GA564:GA565"/>
    <mergeCell ref="GJ610:GJ611"/>
    <mergeCell ref="GJ622:GJ623"/>
    <mergeCell ref="GA620:GA621"/>
    <mergeCell ref="GA614:GA615"/>
    <mergeCell ref="GA588:GA589"/>
    <mergeCell ref="GB588:GB589"/>
    <mergeCell ref="GG586:GG587"/>
    <mergeCell ref="GG562:GG563"/>
    <mergeCell ref="GH574:GH575"/>
    <mergeCell ref="GA540:GA541"/>
    <mergeCell ref="GC526:GC527"/>
    <mergeCell ref="GC722:GC723"/>
    <mergeCell ref="GQ700:GQ701"/>
    <mergeCell ref="GA728:GA729"/>
    <mergeCell ref="GA694:GA695"/>
    <mergeCell ref="GA696:GA697"/>
    <mergeCell ref="GA718:GA719"/>
    <mergeCell ref="GA710:GA711"/>
    <mergeCell ref="GA714:GA715"/>
    <mergeCell ref="GC712:GC713"/>
    <mergeCell ref="GB684:GB685"/>
    <mergeCell ref="GQ698:GQ699"/>
    <mergeCell ref="GC678:GC679"/>
    <mergeCell ref="GB686:GB687"/>
    <mergeCell ref="GB678:GB679"/>
    <mergeCell ref="GA680:GA681"/>
    <mergeCell ref="GB714:GB715"/>
    <mergeCell ref="GA560:GA561"/>
    <mergeCell ref="GC570:GC571"/>
    <mergeCell ref="GB558:GB559"/>
    <mergeCell ref="GA550:GA551"/>
    <mergeCell ref="GK610:GK611"/>
    <mergeCell ref="GB614:GB615"/>
    <mergeCell ref="GB582:GB583"/>
    <mergeCell ref="GL670:GL671"/>
    <mergeCell ref="GM670:GM671"/>
    <mergeCell ref="GE678:GE679"/>
    <mergeCell ref="GB650:GB651"/>
    <mergeCell ref="GE654:GE655"/>
    <mergeCell ref="GB552:GB553"/>
    <mergeCell ref="GE562:GE563"/>
    <mergeCell ref="GC630:GC631"/>
    <mergeCell ref="GC560:GC561"/>
    <mergeCell ref="GG654:GG655"/>
    <mergeCell ref="GA662:GA663"/>
    <mergeCell ref="GA556:GA557"/>
    <mergeCell ref="GN550:GN551"/>
    <mergeCell ref="GO654:GO655"/>
    <mergeCell ref="GO634:GO635"/>
    <mergeCell ref="GB716:GB717"/>
    <mergeCell ref="GB708:GB709"/>
    <mergeCell ref="GI718:GI719"/>
    <mergeCell ref="GC714:GC715"/>
    <mergeCell ref="GA704:GA705"/>
    <mergeCell ref="GC710:GC711"/>
    <mergeCell ref="GP718:GP719"/>
    <mergeCell ref="GL718:GL719"/>
    <mergeCell ref="GD700:GD701"/>
    <mergeCell ref="GE700:GE701"/>
    <mergeCell ref="GC704:GC705"/>
    <mergeCell ref="GM718:GM719"/>
    <mergeCell ref="GA722:GA723"/>
    <mergeCell ref="GJ562:GJ563"/>
    <mergeCell ref="GJ574:GJ575"/>
    <mergeCell ref="GC580:GC581"/>
    <mergeCell ref="GG678:GG679"/>
    <mergeCell ref="GI598:GI599"/>
    <mergeCell ref="GB570:GB571"/>
    <mergeCell ref="GC636:GC637"/>
    <mergeCell ref="GB564:GB565"/>
    <mergeCell ref="GK678:GK679"/>
    <mergeCell ref="GK634:GK635"/>
    <mergeCell ref="GF634:GF635"/>
    <mergeCell ref="GI634:GI635"/>
    <mergeCell ref="GC672:GC673"/>
    <mergeCell ref="GN686:GN687"/>
    <mergeCell ref="GH678:GH679"/>
    <mergeCell ref="GC682:GC683"/>
    <mergeCell ref="GC686:GC687"/>
    <mergeCell ref="GL686:GL687"/>
    <mergeCell ref="GP686:GP687"/>
    <mergeCell ref="GA708:GA709"/>
    <mergeCell ref="GA698:GA699"/>
    <mergeCell ref="GB688:GB689"/>
    <mergeCell ref="GF718:GF719"/>
    <mergeCell ref="GB680:GB681"/>
    <mergeCell ref="GA692:GA693"/>
    <mergeCell ref="GM686:GM687"/>
    <mergeCell ref="GI686:GI687"/>
    <mergeCell ref="GG698:GG699"/>
    <mergeCell ref="GE698:GE699"/>
    <mergeCell ref="GB690:GB691"/>
    <mergeCell ref="GB694:GB695"/>
    <mergeCell ref="GA690:GA691"/>
    <mergeCell ref="GB700:GB701"/>
    <mergeCell ref="GC694:GC695"/>
    <mergeCell ref="GC688:GC689"/>
    <mergeCell ref="GB702:GB703"/>
    <mergeCell ref="GB704:GB705"/>
    <mergeCell ref="GX718:GX719"/>
    <mergeCell ref="GV718:GV719"/>
    <mergeCell ref="GY718:GY719"/>
    <mergeCell ref="GW698:GW699"/>
    <mergeCell ref="GX698:GX699"/>
    <mergeCell ref="GV698:GV699"/>
    <mergeCell ref="GW718:GW719"/>
    <mergeCell ref="GM700:GM701"/>
    <mergeCell ref="GB698:GB699"/>
    <mergeCell ref="GS686:GS687"/>
    <mergeCell ref="GA716:GA717"/>
    <mergeCell ref="GA706:GA707"/>
    <mergeCell ref="GA700:GA701"/>
    <mergeCell ref="GP698:GP699"/>
    <mergeCell ref="GO698:GO699"/>
    <mergeCell ref="GC680:GC681"/>
    <mergeCell ref="GN700:GN701"/>
    <mergeCell ref="GL678:GL679"/>
    <mergeCell ref="GG700:GG701"/>
    <mergeCell ref="GC708:GC709"/>
    <mergeCell ref="GC700:GC701"/>
    <mergeCell ref="GF686:GF687"/>
    <mergeCell ref="GC690:GC691"/>
    <mergeCell ref="GC692:GC693"/>
    <mergeCell ref="GG686:GG687"/>
    <mergeCell ref="GB732:GB733"/>
    <mergeCell ref="GB720:GB721"/>
    <mergeCell ref="GB718:GB719"/>
    <mergeCell ref="GW670:GW671"/>
    <mergeCell ref="GC730:GC731"/>
    <mergeCell ref="GC734:GC735"/>
    <mergeCell ref="GQ718:GQ719"/>
    <mergeCell ref="GK700:GK701"/>
    <mergeCell ref="GU700:GU701"/>
    <mergeCell ref="GD718:GD719"/>
    <mergeCell ref="GC670:GC671"/>
    <mergeCell ref="GH700:GH701"/>
    <mergeCell ref="GF698:GF699"/>
    <mergeCell ref="GB674:GB675"/>
    <mergeCell ref="GJ670:GJ671"/>
    <mergeCell ref="GJ700:GJ701"/>
    <mergeCell ref="GL700:GL701"/>
    <mergeCell ref="GD698:GD699"/>
    <mergeCell ref="GE686:GE687"/>
    <mergeCell ref="GD686:GD687"/>
    <mergeCell ref="GJ678:GJ679"/>
    <mergeCell ref="GB676:GB677"/>
    <mergeCell ref="GJ686:GJ687"/>
    <mergeCell ref="GM698:GM699"/>
    <mergeCell ref="GR700:GR701"/>
    <mergeCell ref="GB728:GB729"/>
    <mergeCell ref="GB726:GB727"/>
    <mergeCell ref="GF734:GF735"/>
    <mergeCell ref="GD734:GD735"/>
    <mergeCell ref="GR670:GR671"/>
    <mergeCell ref="GR686:GR687"/>
    <mergeCell ref="GW734:GW735"/>
    <mergeCell ref="GU718:GU719"/>
    <mergeCell ref="GR698:GR699"/>
    <mergeCell ref="GI678:GI679"/>
    <mergeCell ref="GS698:GS699"/>
    <mergeCell ref="GO686:GO687"/>
    <mergeCell ref="GC728:GC729"/>
    <mergeCell ref="GC698:GC699"/>
    <mergeCell ref="GB696:GB697"/>
    <mergeCell ref="GW686:GW687"/>
    <mergeCell ref="GB710:GB711"/>
    <mergeCell ref="GT700:GT701"/>
    <mergeCell ref="GC706:GC707"/>
    <mergeCell ref="GC702:GC703"/>
    <mergeCell ref="GS700:GS701"/>
    <mergeCell ref="GP700:GP701"/>
    <mergeCell ref="GC716:GC717"/>
    <mergeCell ref="GO670:GO671"/>
    <mergeCell ref="GR678:GR679"/>
    <mergeCell ref="GN670:GN671"/>
    <mergeCell ref="GQ686:GQ687"/>
    <mergeCell ref="GS718:GS719"/>
    <mergeCell ref="GB712:GB713"/>
    <mergeCell ref="GH698:GH699"/>
    <mergeCell ref="GE718:GE719"/>
    <mergeCell ref="GB736:GB737"/>
    <mergeCell ref="GA732:GA733"/>
    <mergeCell ref="GD750:GD751"/>
    <mergeCell ref="GF742:GF743"/>
    <mergeCell ref="GB752:GB753"/>
    <mergeCell ref="GC738:GC739"/>
    <mergeCell ref="GC742:GC743"/>
    <mergeCell ref="GA712:GA713"/>
    <mergeCell ref="GJ742:GJ743"/>
    <mergeCell ref="GQ734:GQ735"/>
    <mergeCell ref="GL742:GL743"/>
    <mergeCell ref="GA744:GA745"/>
    <mergeCell ref="GE742:GE743"/>
    <mergeCell ref="GC726:GC727"/>
    <mergeCell ref="GT698:GT699"/>
    <mergeCell ref="GC732:GC733"/>
    <mergeCell ref="GK686:GK687"/>
    <mergeCell ref="GF678:GF679"/>
    <mergeCell ref="GJ698:GJ699"/>
    <mergeCell ref="GE734:GE735"/>
    <mergeCell ref="GO734:GO735"/>
    <mergeCell ref="GK718:GK719"/>
    <mergeCell ref="GC736:GC737"/>
    <mergeCell ref="GC696:GC697"/>
    <mergeCell ref="GB682:GB683"/>
    <mergeCell ref="GL698:GL699"/>
    <mergeCell ref="GO700:GO701"/>
    <mergeCell ref="GA724:GA725"/>
    <mergeCell ref="GP734:GP735"/>
    <mergeCell ref="GB706:GB707"/>
    <mergeCell ref="GC718:GC719"/>
    <mergeCell ref="GF700:GF701"/>
    <mergeCell ref="GI700:GI701"/>
    <mergeCell ref="GC748:GC749"/>
    <mergeCell ref="GC720:GC721"/>
    <mergeCell ref="GB730:GB731"/>
    <mergeCell ref="GB724:GB725"/>
    <mergeCell ref="GL734:GL735"/>
    <mergeCell ref="GT742:GT743"/>
    <mergeCell ref="GK750:GK751"/>
    <mergeCell ref="GL750:GL751"/>
    <mergeCell ref="GR718:GR719"/>
    <mergeCell ref="GO718:GO719"/>
    <mergeCell ref="GN718:GN719"/>
    <mergeCell ref="GH718:GH719"/>
    <mergeCell ref="GT718:GT719"/>
    <mergeCell ref="GB734:GB735"/>
    <mergeCell ref="GG718:GG719"/>
    <mergeCell ref="GA688:GA689"/>
    <mergeCell ref="GS678:GS679"/>
    <mergeCell ref="GJ718:GJ719"/>
    <mergeCell ref="GC744:GC745"/>
    <mergeCell ref="GB746:GB747"/>
    <mergeCell ref="GB722:GB723"/>
    <mergeCell ref="GB738:GB739"/>
    <mergeCell ref="GK734:GK735"/>
    <mergeCell ref="GS734:GS735"/>
    <mergeCell ref="GB742:GB743"/>
    <mergeCell ref="GM742:GM743"/>
    <mergeCell ref="GN742:GN743"/>
    <mergeCell ref="GI698:GI699"/>
    <mergeCell ref="GK698:GK699"/>
    <mergeCell ref="GN698:GN699"/>
    <mergeCell ref="GZ762:GZ763"/>
    <mergeCell ref="GU762:GU763"/>
    <mergeCell ref="GB744:GB745"/>
    <mergeCell ref="GM734:GM735"/>
    <mergeCell ref="GT734:GT735"/>
    <mergeCell ref="GB740:GB741"/>
    <mergeCell ref="GN734:GN735"/>
    <mergeCell ref="GC756:GC757"/>
    <mergeCell ref="GK742:GK743"/>
    <mergeCell ref="HI736:HI737"/>
    <mergeCell ref="HE734:HE735"/>
    <mergeCell ref="GL762:GL763"/>
    <mergeCell ref="GO742:GO743"/>
    <mergeCell ref="GG742:GG743"/>
    <mergeCell ref="GX742:GX743"/>
    <mergeCell ref="GY742:GY743"/>
    <mergeCell ref="GB760:GB761"/>
    <mergeCell ref="GB758:GB759"/>
    <mergeCell ref="GC754:GC755"/>
    <mergeCell ref="GC740:GC741"/>
    <mergeCell ref="GE750:GE751"/>
    <mergeCell ref="GF750:GF751"/>
    <mergeCell ref="GD742:GD743"/>
    <mergeCell ref="GB748:GB749"/>
    <mergeCell ref="GC752:GC753"/>
    <mergeCell ref="GG750:GG751"/>
    <mergeCell ref="HI760:HI761"/>
    <mergeCell ref="HC762:HC763"/>
    <mergeCell ref="GI742:GI743"/>
    <mergeCell ref="HH730:HH731"/>
    <mergeCell ref="GJ750:GJ751"/>
    <mergeCell ref="GM750:GM751"/>
    <mergeCell ref="GN750:GN751"/>
    <mergeCell ref="GP750:GP751"/>
    <mergeCell ref="GT750:GT751"/>
    <mergeCell ref="GI750:GI751"/>
    <mergeCell ref="GH750:GH751"/>
    <mergeCell ref="GJ762:GJ763"/>
    <mergeCell ref="GR762:GR763"/>
    <mergeCell ref="GQ750:GQ751"/>
    <mergeCell ref="GQ762:GQ763"/>
    <mergeCell ref="HH746:HH747"/>
    <mergeCell ref="GO762:GO763"/>
    <mergeCell ref="HI732:HI733"/>
    <mergeCell ref="GC746:GC747"/>
    <mergeCell ref="GV734:GV735"/>
    <mergeCell ref="HB734:HB735"/>
    <mergeCell ref="GB754:GB755"/>
    <mergeCell ref="GC724:GC725"/>
    <mergeCell ref="GG734:GG735"/>
    <mergeCell ref="GJ734:GJ735"/>
    <mergeCell ref="GU734:GU735"/>
    <mergeCell ref="GC750:GC751"/>
    <mergeCell ref="IG782:IG783"/>
    <mergeCell ref="IH782:IH783"/>
    <mergeCell ref="IA808:IA809"/>
    <mergeCell ref="HR796:HR797"/>
    <mergeCell ref="GZ734:GZ735"/>
    <mergeCell ref="HI764:HI765"/>
    <mergeCell ref="HH756:HH757"/>
    <mergeCell ref="HB762:HB763"/>
    <mergeCell ref="HA734:HA735"/>
    <mergeCell ref="HQ764:HQ765"/>
    <mergeCell ref="HL764:HL765"/>
    <mergeCell ref="HM764:HM765"/>
    <mergeCell ref="HP762:HP763"/>
    <mergeCell ref="HL762:HL763"/>
    <mergeCell ref="HP742:HP743"/>
    <mergeCell ref="HQ742:HQ743"/>
    <mergeCell ref="HN742:HN743"/>
    <mergeCell ref="HH754:HH755"/>
    <mergeCell ref="HH760:HH761"/>
    <mergeCell ref="HE762:HE763"/>
    <mergeCell ref="HN762:HN763"/>
    <mergeCell ref="HN764:HN765"/>
    <mergeCell ref="HI752:HI753"/>
    <mergeCell ref="GX750:GX751"/>
    <mergeCell ref="HE750:HE751"/>
    <mergeCell ref="HJ742:HJ743"/>
    <mergeCell ref="GP742:GP743"/>
    <mergeCell ref="GZ764:GZ765"/>
    <mergeCell ref="HI746:HI747"/>
    <mergeCell ref="GU742:GU743"/>
    <mergeCell ref="GV742:GV743"/>
    <mergeCell ref="GS742:GS743"/>
    <mergeCell ref="HI756:HI757"/>
    <mergeCell ref="HH750:HH751"/>
    <mergeCell ref="HQ762:HQ763"/>
    <mergeCell ref="HC750:HC751"/>
    <mergeCell ref="HB750:HB751"/>
    <mergeCell ref="GY750:GY751"/>
    <mergeCell ref="GW750:GW751"/>
    <mergeCell ref="HP764:HP765"/>
    <mergeCell ref="GR750:GR751"/>
    <mergeCell ref="GU750:GU751"/>
    <mergeCell ref="HJ736:HJ737"/>
    <mergeCell ref="GR734:GR735"/>
    <mergeCell ref="GR742:GR743"/>
    <mergeCell ref="GS764:GS765"/>
    <mergeCell ref="GP762:GP763"/>
    <mergeCell ref="HH738:HH739"/>
    <mergeCell ref="HH740:HH741"/>
    <mergeCell ref="HI740:HI741"/>
    <mergeCell ref="HJ738:HJ739"/>
    <mergeCell ref="HJ740:HJ741"/>
    <mergeCell ref="HI748:HI749"/>
    <mergeCell ref="HA750:HA751"/>
    <mergeCell ref="HK764:HK765"/>
    <mergeCell ref="HQ750:HQ751"/>
    <mergeCell ref="HI762:HI763"/>
    <mergeCell ref="HJ766:HJ767"/>
    <mergeCell ref="GW742:GW743"/>
    <mergeCell ref="GZ742:GZ743"/>
    <mergeCell ref="HA742:HA743"/>
    <mergeCell ref="HD762:HD763"/>
    <mergeCell ref="HI758:HI759"/>
    <mergeCell ref="HD750:HD751"/>
    <mergeCell ref="GV750:GV751"/>
    <mergeCell ref="IO782:IO783"/>
    <mergeCell ref="HU782:HU783"/>
    <mergeCell ref="HT782:HT783"/>
    <mergeCell ref="HH776:HH777"/>
    <mergeCell ref="HI776:HI777"/>
    <mergeCell ref="HE782:HE783"/>
    <mergeCell ref="HF782:HF783"/>
    <mergeCell ref="HR782:HR783"/>
    <mergeCell ref="IG808:IG809"/>
    <mergeCell ref="HH798:HH799"/>
    <mergeCell ref="HI786:HI787"/>
    <mergeCell ref="GW766:GW767"/>
    <mergeCell ref="HL766:HL767"/>
    <mergeCell ref="HJ798:HJ799"/>
    <mergeCell ref="HJ792:HJ793"/>
    <mergeCell ref="IO766:IO767"/>
    <mergeCell ref="IF766:IF767"/>
    <mergeCell ref="GW808:GW809"/>
    <mergeCell ref="HB808:HB809"/>
    <mergeCell ref="HP808:HP809"/>
    <mergeCell ref="HV808:HV809"/>
    <mergeCell ref="IJ796:IJ797"/>
    <mergeCell ref="IH796:IH797"/>
    <mergeCell ref="HC796:HC797"/>
    <mergeCell ref="ID796:ID797"/>
    <mergeCell ref="HH788:HH789"/>
    <mergeCell ref="HH800:HH801"/>
    <mergeCell ref="HA808:HA809"/>
    <mergeCell ref="IH766:IH767"/>
    <mergeCell ref="IG766:IG767"/>
    <mergeCell ref="HM808:HM809"/>
    <mergeCell ref="HN808:HN809"/>
    <mergeCell ref="HX808:HX809"/>
    <mergeCell ref="HW796:HW797"/>
    <mergeCell ref="HX796:HX797"/>
    <mergeCell ref="HJ796:HJ797"/>
    <mergeCell ref="HI798:HI799"/>
    <mergeCell ref="HF808:HF809"/>
    <mergeCell ref="GY808:GY809"/>
    <mergeCell ref="HH802:HH803"/>
    <mergeCell ref="HI808:HI809"/>
    <mergeCell ref="HI806:HI807"/>
    <mergeCell ref="HH806:HH807"/>
    <mergeCell ref="IL782:IL783"/>
    <mergeCell ref="IM782:IM783"/>
    <mergeCell ref="IN782:IN783"/>
    <mergeCell ref="HN796:HN797"/>
    <mergeCell ref="HO796:HO797"/>
    <mergeCell ref="HY782:HY783"/>
    <mergeCell ref="HW782:HW783"/>
    <mergeCell ref="HY796:HY797"/>
    <mergeCell ref="HZ796:HZ797"/>
    <mergeCell ref="GZ796:GZ797"/>
    <mergeCell ref="HX782:HX783"/>
    <mergeCell ref="HZ782:HZ783"/>
    <mergeCell ref="HD782:HD783"/>
    <mergeCell ref="IL796:IL797"/>
    <mergeCell ref="IA796:IA797"/>
    <mergeCell ref="HI792:HI793"/>
    <mergeCell ref="IK796:IK797"/>
    <mergeCell ref="IB782:IB783"/>
    <mergeCell ref="IF782:IF783"/>
    <mergeCell ref="IE782:IE783"/>
    <mergeCell ref="HQ782:HQ783"/>
    <mergeCell ref="II782:II783"/>
    <mergeCell ref="IC782:IC783"/>
    <mergeCell ref="GZ782:GZ783"/>
    <mergeCell ref="HS782:HS783"/>
    <mergeCell ref="IH808:IH809"/>
    <mergeCell ref="HB796:HB797"/>
    <mergeCell ref="HH742:HH743"/>
    <mergeCell ref="HJ762:HJ763"/>
    <mergeCell ref="HK766:HK767"/>
    <mergeCell ref="HH768:HH769"/>
    <mergeCell ref="HF766:HF767"/>
    <mergeCell ref="GZ766:GZ767"/>
    <mergeCell ref="HJ790:HJ791"/>
    <mergeCell ref="HH790:HH791"/>
    <mergeCell ref="ID782:ID783"/>
    <mergeCell ref="HH748:HH749"/>
    <mergeCell ref="HH782:HH783"/>
    <mergeCell ref="HF762:HF763"/>
    <mergeCell ref="HF750:HF751"/>
    <mergeCell ref="HJ780:HJ781"/>
    <mergeCell ref="GZ750:GZ751"/>
    <mergeCell ref="HL742:HL743"/>
    <mergeCell ref="II808:II809"/>
    <mergeCell ref="HA764:HA765"/>
    <mergeCell ref="GX734:GX735"/>
    <mergeCell ref="GY734:GY735"/>
    <mergeCell ref="HK782:HK783"/>
    <mergeCell ref="HO742:HO743"/>
    <mergeCell ref="HD742:HD743"/>
    <mergeCell ref="IE734:IE735"/>
    <mergeCell ref="HO750:HO751"/>
    <mergeCell ref="HP734:HP735"/>
    <mergeCell ref="HE764:HE765"/>
    <mergeCell ref="HJ774:HJ775"/>
    <mergeCell ref="HH784:HH785"/>
    <mergeCell ref="HS808:HS809"/>
    <mergeCell ref="HQ808:HQ809"/>
    <mergeCell ref="HV734:HV735"/>
    <mergeCell ref="IC734:IC735"/>
    <mergeCell ref="ID734:ID735"/>
    <mergeCell ref="HZ750:HZ751"/>
    <mergeCell ref="HT750:HT751"/>
    <mergeCell ref="HU750:HU751"/>
    <mergeCell ref="HV750:HV751"/>
    <mergeCell ref="ID762:ID763"/>
    <mergeCell ref="HR762:HR763"/>
    <mergeCell ref="HY750:HY751"/>
    <mergeCell ref="HU762:HU763"/>
    <mergeCell ref="IC764:IC765"/>
    <mergeCell ref="HW764:HW765"/>
    <mergeCell ref="IA742:IA743"/>
    <mergeCell ref="IA762:IA763"/>
    <mergeCell ref="IB762:IB763"/>
    <mergeCell ref="HZ762:HZ763"/>
    <mergeCell ref="HE742:HE743"/>
    <mergeCell ref="HH744:HH745"/>
    <mergeCell ref="IB796:IB797"/>
    <mergeCell ref="IC796:IC797"/>
    <mergeCell ref="HV782:HV783"/>
    <mergeCell ref="HG766:HG767"/>
    <mergeCell ref="HB742:HB743"/>
    <mergeCell ref="GX762:GX763"/>
    <mergeCell ref="HC742:HC743"/>
    <mergeCell ref="IJ782:IJ783"/>
    <mergeCell ref="IB808:IB809"/>
    <mergeCell ref="IC808:IC809"/>
    <mergeCell ref="HU808:HU809"/>
    <mergeCell ref="IF808:IF809"/>
    <mergeCell ref="HY808:HY809"/>
    <mergeCell ref="HZ808:HZ809"/>
    <mergeCell ref="HR808:HR809"/>
    <mergeCell ref="IJ808:IJ809"/>
    <mergeCell ref="HW808:HW809"/>
    <mergeCell ref="II796:II797"/>
    <mergeCell ref="HJ802:HJ803"/>
    <mergeCell ref="HJ800:HJ801"/>
    <mergeCell ref="HI800:HI801"/>
    <mergeCell ref="HO808:HO809"/>
    <mergeCell ref="HI754:HI755"/>
    <mergeCell ref="HH752:HH753"/>
    <mergeCell ref="HP766:HP767"/>
    <mergeCell ref="HP750:HP751"/>
    <mergeCell ref="HM750:HM751"/>
    <mergeCell ref="HP782:HP783"/>
    <mergeCell ref="HJ782:HJ783"/>
    <mergeCell ref="IE796:IE797"/>
    <mergeCell ref="IK782:IK783"/>
    <mergeCell ref="GT796:GT797"/>
    <mergeCell ref="HH804:HH805"/>
    <mergeCell ref="HL782:HL783"/>
    <mergeCell ref="HJ744:HJ745"/>
    <mergeCell ref="GY764:GY765"/>
    <mergeCell ref="HK742:HK743"/>
    <mergeCell ref="HJ748:HJ749"/>
    <mergeCell ref="HJ752:HJ753"/>
    <mergeCell ref="HN750:HN751"/>
    <mergeCell ref="HI742:HI743"/>
    <mergeCell ref="HI744:HI745"/>
    <mergeCell ref="HS796:HS797"/>
    <mergeCell ref="ID808:ID809"/>
    <mergeCell ref="HI788:HI789"/>
    <mergeCell ref="HJ784:HJ785"/>
    <mergeCell ref="HH794:HH795"/>
    <mergeCell ref="HI794:HI795"/>
    <mergeCell ref="HI796:HI797"/>
    <mergeCell ref="HJ794:HJ795"/>
    <mergeCell ref="HJ788:HJ789"/>
    <mergeCell ref="GX796:GX797"/>
    <mergeCell ref="HF796:HF797"/>
    <mergeCell ref="HE766:HE767"/>
    <mergeCell ref="HJ770:HJ771"/>
    <mergeCell ref="ID766:ID767"/>
    <mergeCell ref="IE766:IE767"/>
    <mergeCell ref="HU796:HU797"/>
    <mergeCell ref="HK796:HK797"/>
    <mergeCell ref="HG796:HG797"/>
    <mergeCell ref="HT796:HT797"/>
    <mergeCell ref="HL796:HL797"/>
    <mergeCell ref="HM796:HM797"/>
    <mergeCell ref="HI790:HI791"/>
    <mergeCell ref="IG796:IG797"/>
    <mergeCell ref="IF796:IF797"/>
    <mergeCell ref="HV796:HV797"/>
    <mergeCell ref="HA796:HA797"/>
    <mergeCell ref="HJ786:HJ787"/>
    <mergeCell ref="HP796:HP797"/>
    <mergeCell ref="HU766:HU767"/>
    <mergeCell ref="HR766:HR767"/>
    <mergeCell ref="HQ766:HQ767"/>
    <mergeCell ref="HN766:HN767"/>
    <mergeCell ref="HM762:HM763"/>
    <mergeCell ref="HO764:HO765"/>
    <mergeCell ref="HJ760:HJ761"/>
    <mergeCell ref="HH792:HH793"/>
    <mergeCell ref="HO762:HO763"/>
    <mergeCell ref="HO766:HO767"/>
    <mergeCell ref="HM782:HM783"/>
    <mergeCell ref="HM766:HM767"/>
    <mergeCell ref="GN764:GN765"/>
    <mergeCell ref="HT742:HT743"/>
    <mergeCell ref="IC766:IC767"/>
    <mergeCell ref="IA766:IA767"/>
    <mergeCell ref="HZ766:HZ767"/>
    <mergeCell ref="IB766:IB767"/>
    <mergeCell ref="HX766:HX767"/>
    <mergeCell ref="HY766:HY767"/>
    <mergeCell ref="HW766:HW767"/>
    <mergeCell ref="HS766:HS767"/>
    <mergeCell ref="HS764:HS765"/>
    <mergeCell ref="HV762:HV763"/>
    <mergeCell ref="HS762:HS763"/>
    <mergeCell ref="HX750:HX751"/>
    <mergeCell ref="HV766:HV767"/>
    <mergeCell ref="HT766:HT767"/>
    <mergeCell ref="GT782:GT783"/>
    <mergeCell ref="HQ796:HQ797"/>
    <mergeCell ref="HJ764:HJ765"/>
    <mergeCell ref="HG764:HG765"/>
    <mergeCell ref="HF764:HF765"/>
    <mergeCell ref="HH762:HH763"/>
    <mergeCell ref="HJ756:HJ757"/>
    <mergeCell ref="HJ758:HJ759"/>
    <mergeCell ref="HK762:HK763"/>
    <mergeCell ref="HJ754:HJ755"/>
    <mergeCell ref="HI778:HI779"/>
    <mergeCell ref="HH786:HH787"/>
    <mergeCell ref="HN782:HN783"/>
    <mergeCell ref="GQ742:GQ743"/>
    <mergeCell ref="HL750:HL751"/>
    <mergeCell ref="HC766:HC767"/>
    <mergeCell ref="HA766:HA767"/>
    <mergeCell ref="HF742:HF743"/>
    <mergeCell ref="HG742:HG743"/>
    <mergeCell ref="HJ746:HJ747"/>
    <mergeCell ref="HI750:HI751"/>
    <mergeCell ref="HG762:HG763"/>
    <mergeCell ref="IA782:IA783"/>
    <mergeCell ref="HO782:HO783"/>
    <mergeCell ref="HA762:HA763"/>
    <mergeCell ref="HK750:HK751"/>
    <mergeCell ref="GS750:GS751"/>
    <mergeCell ref="HJ750:HJ751"/>
    <mergeCell ref="HG750:HG751"/>
    <mergeCell ref="HJ772:HJ773"/>
    <mergeCell ref="GS782:GS783"/>
    <mergeCell ref="HB764:HB765"/>
    <mergeCell ref="HJ776:HJ777"/>
    <mergeCell ref="GP782:GP783"/>
    <mergeCell ref="GO750:GO751"/>
    <mergeCell ref="GN762:GN763"/>
    <mergeCell ref="HH766:HH767"/>
    <mergeCell ref="GA786:GA787"/>
    <mergeCell ref="GC768:GC769"/>
    <mergeCell ref="GF764:GF765"/>
    <mergeCell ref="GK764:GK765"/>
    <mergeCell ref="HH764:HH765"/>
    <mergeCell ref="GU764:GU765"/>
    <mergeCell ref="HD764:HD765"/>
    <mergeCell ref="GX764:GX765"/>
    <mergeCell ref="GH764:GH765"/>
    <mergeCell ref="GF762:GF763"/>
    <mergeCell ref="GA762:GA763"/>
    <mergeCell ref="GG762:GG763"/>
    <mergeCell ref="HC764:HC765"/>
    <mergeCell ref="GM762:GM763"/>
    <mergeCell ref="GD782:GD783"/>
    <mergeCell ref="GE782:GE783"/>
    <mergeCell ref="GB774:GB775"/>
    <mergeCell ref="GB770:GB771"/>
    <mergeCell ref="GO766:GO767"/>
    <mergeCell ref="GX766:GX767"/>
    <mergeCell ref="GB784:GB785"/>
    <mergeCell ref="HA782:HA783"/>
    <mergeCell ref="GR782:GR783"/>
    <mergeCell ref="GA768:GA769"/>
    <mergeCell ref="HI784:HI785"/>
    <mergeCell ref="GA784:GA785"/>
    <mergeCell ref="GX782:GX783"/>
    <mergeCell ref="GR766:GR767"/>
    <mergeCell ref="GB764:GB765"/>
    <mergeCell ref="GD762:GD763"/>
    <mergeCell ref="GE766:GE767"/>
    <mergeCell ref="GF766:GF767"/>
    <mergeCell ref="GB772:GB773"/>
    <mergeCell ref="GE764:GE765"/>
    <mergeCell ref="GC770:GC771"/>
    <mergeCell ref="GA776:GA777"/>
    <mergeCell ref="GQ782:GQ783"/>
    <mergeCell ref="GM782:GM783"/>
    <mergeCell ref="GM764:GM765"/>
    <mergeCell ref="GN782:GN783"/>
    <mergeCell ref="GR764:GR765"/>
    <mergeCell ref="GA780:GA781"/>
    <mergeCell ref="GM766:GM767"/>
    <mergeCell ref="GP766:GP767"/>
    <mergeCell ref="GK782:GK783"/>
    <mergeCell ref="GQ766:GQ767"/>
    <mergeCell ref="HH772:HH773"/>
    <mergeCell ref="HB782:HB783"/>
    <mergeCell ref="HH770:HH771"/>
    <mergeCell ref="GO782:GO783"/>
    <mergeCell ref="GN766:GN767"/>
    <mergeCell ref="HI772:HI773"/>
    <mergeCell ref="GC762:GC763"/>
    <mergeCell ref="GH762:GH763"/>
    <mergeCell ref="GC774:GC775"/>
    <mergeCell ref="GC776:GC777"/>
    <mergeCell ref="GY782:GY783"/>
    <mergeCell ref="GO764:GO765"/>
    <mergeCell ref="GB780:GB781"/>
    <mergeCell ref="GV782:GV783"/>
    <mergeCell ref="GS762:GS763"/>
    <mergeCell ref="GY762:GY763"/>
    <mergeCell ref="HJ768:HJ769"/>
    <mergeCell ref="GA764:GA765"/>
    <mergeCell ref="GC780:GC781"/>
    <mergeCell ref="GF782:GF783"/>
    <mergeCell ref="GG764:GG765"/>
    <mergeCell ref="GV766:GV767"/>
    <mergeCell ref="HG782:HG783"/>
    <mergeCell ref="FV762:FV763"/>
    <mergeCell ref="FS762:FS763"/>
    <mergeCell ref="GA774:GA775"/>
    <mergeCell ref="FY750:FY751"/>
    <mergeCell ref="FX782:FX783"/>
    <mergeCell ref="FU782:FU783"/>
    <mergeCell ref="FT782:FT783"/>
    <mergeCell ref="FV782:FV783"/>
    <mergeCell ref="GC778:GC779"/>
    <mergeCell ref="GB768:GB769"/>
    <mergeCell ref="GB776:GB777"/>
    <mergeCell ref="FV764:FV765"/>
    <mergeCell ref="GC760:GC761"/>
    <mergeCell ref="GE762:GE763"/>
    <mergeCell ref="GB762:GB763"/>
    <mergeCell ref="FY766:FY767"/>
    <mergeCell ref="GB750:GB751"/>
    <mergeCell ref="FW764:FW765"/>
    <mergeCell ref="FS766:FS767"/>
    <mergeCell ref="GJ764:GJ765"/>
    <mergeCell ref="GQ764:GQ765"/>
    <mergeCell ref="GV762:GV763"/>
    <mergeCell ref="HI780:HI781"/>
    <mergeCell ref="HI782:HI783"/>
    <mergeCell ref="HJ778:HJ779"/>
    <mergeCell ref="HC782:HC783"/>
    <mergeCell ref="GL766:GL767"/>
    <mergeCell ref="HI774:HI775"/>
    <mergeCell ref="HH778:HH779"/>
    <mergeCell ref="GD766:GD767"/>
    <mergeCell ref="GG782:GG783"/>
    <mergeCell ref="HD766:HD767"/>
    <mergeCell ref="GK766:GK767"/>
    <mergeCell ref="GA770:GA771"/>
    <mergeCell ref="GI762:GI763"/>
    <mergeCell ref="GT762:GT763"/>
    <mergeCell ref="GA778:GA779"/>
    <mergeCell ref="GB766:GB767"/>
    <mergeCell ref="GP764:GP765"/>
    <mergeCell ref="HH758:HH759"/>
    <mergeCell ref="GL764:GL765"/>
    <mergeCell ref="GV764:GV765"/>
    <mergeCell ref="GT764:GT765"/>
    <mergeCell ref="GW782:GW783"/>
    <mergeCell ref="GY766:GY767"/>
    <mergeCell ref="GJ766:GJ767"/>
    <mergeCell ref="HI768:HI769"/>
    <mergeCell ref="GH782:GH783"/>
    <mergeCell ref="GI782:GI783"/>
    <mergeCell ref="GU766:GU767"/>
    <mergeCell ref="GG766:GG767"/>
    <mergeCell ref="GH766:GH767"/>
    <mergeCell ref="GU782:GU783"/>
    <mergeCell ref="HB766:HB767"/>
    <mergeCell ref="HI766:HI767"/>
    <mergeCell ref="HH780:HH781"/>
    <mergeCell ref="GS766:GS767"/>
    <mergeCell ref="GL782:GL783"/>
    <mergeCell ref="HH774:HH775"/>
    <mergeCell ref="HI770:HI771"/>
    <mergeCell ref="GW762:GW763"/>
    <mergeCell ref="GT766:GT767"/>
    <mergeCell ref="GW764:GW765"/>
    <mergeCell ref="GJ782:GJ783"/>
    <mergeCell ref="GA766:GA767"/>
    <mergeCell ref="GC772:GC773"/>
    <mergeCell ref="GA782:GA783"/>
    <mergeCell ref="GB782:GB783"/>
    <mergeCell ref="GA772:GA773"/>
    <mergeCell ref="GK762:GK763"/>
    <mergeCell ref="GD764:GD765"/>
    <mergeCell ref="GC764:GC765"/>
    <mergeCell ref="HI738:HI739"/>
    <mergeCell ref="HH736:HH737"/>
    <mergeCell ref="GH734:GH735"/>
    <mergeCell ref="GI734:GI735"/>
    <mergeCell ref="FT750:FT751"/>
    <mergeCell ref="FK750:FK751"/>
    <mergeCell ref="FG700:FG701"/>
    <mergeCell ref="FL700:FL701"/>
    <mergeCell ref="FS700:FS701"/>
    <mergeCell ref="FS718:FS719"/>
    <mergeCell ref="FP718:FP719"/>
    <mergeCell ref="FM734:FM735"/>
    <mergeCell ref="ES734:ES735"/>
    <mergeCell ref="ES716:ES717"/>
    <mergeCell ref="FC750:FC751"/>
    <mergeCell ref="FB750:FB751"/>
    <mergeCell ref="FJ762:FJ763"/>
    <mergeCell ref="FI762:FI763"/>
    <mergeCell ref="FI750:FI751"/>
    <mergeCell ref="FI766:FI767"/>
    <mergeCell ref="FL762:FL763"/>
    <mergeCell ref="FG742:FG743"/>
    <mergeCell ref="FF750:FF751"/>
    <mergeCell ref="FK764:FK765"/>
    <mergeCell ref="FG762:FG763"/>
    <mergeCell ref="EV700:EV701"/>
    <mergeCell ref="FE700:FE701"/>
    <mergeCell ref="FE750:FE751"/>
    <mergeCell ref="FC742:FC743"/>
    <mergeCell ref="FA742:FA743"/>
    <mergeCell ref="FF742:FF743"/>
    <mergeCell ref="FD750:FD751"/>
    <mergeCell ref="FI734:FI735"/>
    <mergeCell ref="FN762:FN763"/>
    <mergeCell ref="FN750:FN751"/>
    <mergeCell ref="FM742:FM743"/>
    <mergeCell ref="FN742:FN743"/>
    <mergeCell ref="FP750:FP751"/>
    <mergeCell ref="FP762:FP763"/>
    <mergeCell ref="FA718:FA719"/>
    <mergeCell ref="EU722:EU723"/>
    <mergeCell ref="EU730:EU731"/>
    <mergeCell ref="EU724:EU725"/>
    <mergeCell ref="EU720:EU721"/>
    <mergeCell ref="FL750:FL751"/>
    <mergeCell ref="FF718:FF719"/>
    <mergeCell ref="ET708:ET709"/>
    <mergeCell ref="ET706:ET707"/>
    <mergeCell ref="EU704:EU705"/>
    <mergeCell ref="FJ718:FJ719"/>
    <mergeCell ref="FD762:FD763"/>
    <mergeCell ref="FB762:FB763"/>
    <mergeCell ref="FE762:FE763"/>
    <mergeCell ref="EU766:EU767"/>
    <mergeCell ref="EU764:EU765"/>
    <mergeCell ref="EY766:EY767"/>
    <mergeCell ref="EV750:EV751"/>
    <mergeCell ref="FO734:FO735"/>
    <mergeCell ref="EV698:EV699"/>
    <mergeCell ref="ER700:ER701"/>
    <mergeCell ref="FU718:FU719"/>
    <mergeCell ref="FO718:FO719"/>
    <mergeCell ref="FN718:FN719"/>
    <mergeCell ref="FV700:FV701"/>
    <mergeCell ref="EU732:EU733"/>
    <mergeCell ref="FH734:FH735"/>
    <mergeCell ref="FG718:FG719"/>
    <mergeCell ref="ES724:ES725"/>
    <mergeCell ref="ET726:ET727"/>
    <mergeCell ref="ES704:ES705"/>
    <mergeCell ref="FD734:FD735"/>
    <mergeCell ref="ET718:ET719"/>
    <mergeCell ref="FC718:FC719"/>
    <mergeCell ref="FE734:FE735"/>
    <mergeCell ref="EX718:EX719"/>
    <mergeCell ref="EV742:EV743"/>
    <mergeCell ref="EU736:EU737"/>
    <mergeCell ref="EU738:EU739"/>
    <mergeCell ref="ES718:ES719"/>
    <mergeCell ref="ET720:ET721"/>
    <mergeCell ref="EV734:EV735"/>
    <mergeCell ref="EW734:EW735"/>
    <mergeCell ref="ET734:ET735"/>
    <mergeCell ref="FP734:FP735"/>
    <mergeCell ref="FV718:FV719"/>
    <mergeCell ref="FU742:FU743"/>
    <mergeCell ref="FU698:FU699"/>
    <mergeCell ref="FV734:FV735"/>
    <mergeCell ref="ET704:ET705"/>
    <mergeCell ref="EX742:EX743"/>
    <mergeCell ref="EZ742:EZ743"/>
    <mergeCell ref="FA700:FA701"/>
    <mergeCell ref="FO700:FO701"/>
    <mergeCell ref="EY742:EY743"/>
    <mergeCell ref="FE718:FE719"/>
    <mergeCell ref="FC698:FC699"/>
    <mergeCell ref="FB718:FB719"/>
    <mergeCell ref="EW742:EW743"/>
    <mergeCell ref="EU706:EU707"/>
    <mergeCell ref="EU708:EU709"/>
    <mergeCell ref="EU712:EU713"/>
    <mergeCell ref="FI698:FI699"/>
    <mergeCell ref="EU734:EU735"/>
    <mergeCell ref="ET722:ET723"/>
    <mergeCell ref="ES722:ES723"/>
    <mergeCell ref="ET740:ET741"/>
    <mergeCell ref="FF734:FF735"/>
    <mergeCell ref="FM718:FM719"/>
    <mergeCell ref="EY734:EY735"/>
    <mergeCell ref="FQ742:FQ743"/>
    <mergeCell ref="DP756:DP757"/>
    <mergeCell ref="ER750:ER751"/>
    <mergeCell ref="ET746:ET747"/>
    <mergeCell ref="DP724:DP725"/>
    <mergeCell ref="DQ762:DQ763"/>
    <mergeCell ref="EA750:EA751"/>
    <mergeCell ref="DS750:DS751"/>
    <mergeCell ref="ET730:ET731"/>
    <mergeCell ref="DP722:DP723"/>
    <mergeCell ref="DP718:DP719"/>
    <mergeCell ref="DP726:DP727"/>
    <mergeCell ref="EK734:EK735"/>
    <mergeCell ref="EU718:EU719"/>
    <mergeCell ref="ET732:ET733"/>
    <mergeCell ref="ES720:ES721"/>
    <mergeCell ref="DP752:DP753"/>
    <mergeCell ref="EU742:EU743"/>
    <mergeCell ref="ES748:ES749"/>
    <mergeCell ref="EH762:EH763"/>
    <mergeCell ref="EU758:EU759"/>
    <mergeCell ref="DX762:DX763"/>
    <mergeCell ref="EJ750:EJ751"/>
    <mergeCell ref="DY762:DY763"/>
    <mergeCell ref="EU762:EU763"/>
    <mergeCell ref="EE734:EE735"/>
    <mergeCell ref="EO718:EO719"/>
    <mergeCell ref="DV734:DV735"/>
    <mergeCell ref="DP728:DP729"/>
    <mergeCell ref="EB734:EB735"/>
    <mergeCell ref="EM734:EM735"/>
    <mergeCell ref="EU754:EU755"/>
    <mergeCell ref="ES760:ES761"/>
    <mergeCell ref="EP734:EP735"/>
    <mergeCell ref="ES738:ES739"/>
    <mergeCell ref="ES740:ES741"/>
    <mergeCell ref="EG742:EG743"/>
    <mergeCell ref="EF742:EF743"/>
    <mergeCell ref="EO750:EO751"/>
    <mergeCell ref="DV750:DV751"/>
    <mergeCell ref="ET744:ET745"/>
    <mergeCell ref="DW750:DW751"/>
    <mergeCell ref="DY750:DY751"/>
    <mergeCell ref="EU756:EU757"/>
    <mergeCell ref="DZ750:DZ751"/>
    <mergeCell ref="DZ762:DZ763"/>
    <mergeCell ref="EA762:EA763"/>
    <mergeCell ref="EL762:EL763"/>
    <mergeCell ref="DU742:DU743"/>
    <mergeCell ref="EA718:EA719"/>
    <mergeCell ref="ES754:ES755"/>
    <mergeCell ref="DX718:DX719"/>
    <mergeCell ref="EM742:EM743"/>
    <mergeCell ref="ET748:ET749"/>
    <mergeCell ref="EB742:EB743"/>
    <mergeCell ref="EF750:EF751"/>
    <mergeCell ref="EE750:EE751"/>
    <mergeCell ref="EC750:EC751"/>
    <mergeCell ref="EU744:EU745"/>
    <mergeCell ref="EH750:EH751"/>
    <mergeCell ref="ES744:ES745"/>
    <mergeCell ref="EG750:EG751"/>
    <mergeCell ref="ED750:ED751"/>
    <mergeCell ref="ET738:ET739"/>
    <mergeCell ref="EK718:EK719"/>
    <mergeCell ref="DU718:DU719"/>
    <mergeCell ref="EM762:EM763"/>
    <mergeCell ref="EM718:EM719"/>
    <mergeCell ref="EU748:EU749"/>
    <mergeCell ref="ES742:ES743"/>
    <mergeCell ref="ER762:ER763"/>
    <mergeCell ref="EK742:EK743"/>
    <mergeCell ref="ES726:ES727"/>
    <mergeCell ref="EU726:EU727"/>
    <mergeCell ref="DU734:DU735"/>
    <mergeCell ref="ES736:ES737"/>
    <mergeCell ref="EI742:EI743"/>
    <mergeCell ref="EQ734:EQ735"/>
    <mergeCell ref="EQ742:EQ743"/>
    <mergeCell ref="EM750:EM751"/>
    <mergeCell ref="ET758:ET759"/>
    <mergeCell ref="ET752:ET753"/>
    <mergeCell ref="EF762:EF763"/>
    <mergeCell ref="EI718:EI719"/>
    <mergeCell ref="DZ718:DZ719"/>
    <mergeCell ref="EB718:EB719"/>
    <mergeCell ref="EE718:EE719"/>
    <mergeCell ref="EG762:EG763"/>
    <mergeCell ref="ES758:ES759"/>
    <mergeCell ref="EO762:EO763"/>
    <mergeCell ref="DZ742:DZ743"/>
    <mergeCell ref="ET742:ET743"/>
    <mergeCell ref="EE742:EE743"/>
    <mergeCell ref="EN750:EN751"/>
    <mergeCell ref="ES752:ES753"/>
    <mergeCell ref="ES762:ES763"/>
    <mergeCell ref="ET756:ET757"/>
    <mergeCell ref="EB762:EB763"/>
    <mergeCell ref="ED762:ED763"/>
    <mergeCell ref="ET762:ET763"/>
    <mergeCell ref="ES756:ES757"/>
    <mergeCell ref="EP750:EP751"/>
    <mergeCell ref="ET754:ET755"/>
    <mergeCell ref="EA742:EA743"/>
    <mergeCell ref="DV742:DV743"/>
    <mergeCell ref="DU762:DU763"/>
    <mergeCell ref="EU752:EU753"/>
    <mergeCell ref="DX742:DX743"/>
    <mergeCell ref="ES746:ES747"/>
    <mergeCell ref="EC762:EC763"/>
    <mergeCell ref="EQ750:EQ751"/>
    <mergeCell ref="EC734:EC735"/>
    <mergeCell ref="DZ734:DZ735"/>
    <mergeCell ref="EC742:EC743"/>
    <mergeCell ref="EH734:EH735"/>
    <mergeCell ref="DU750:DU751"/>
    <mergeCell ref="ER742:ER743"/>
    <mergeCell ref="EC718:EC719"/>
    <mergeCell ref="EQ718:EQ719"/>
    <mergeCell ref="ET750:ET751"/>
    <mergeCell ref="ET728:ET729"/>
    <mergeCell ref="EL750:EL751"/>
    <mergeCell ref="EN762:EN763"/>
    <mergeCell ref="ET724:ET725"/>
    <mergeCell ref="EF718:EF719"/>
    <mergeCell ref="EB750:EB751"/>
    <mergeCell ref="EL734:EL735"/>
    <mergeCell ref="EP766:EP767"/>
    <mergeCell ref="EK766:EK767"/>
    <mergeCell ref="DY836:DY837"/>
    <mergeCell ref="DT836:DT837"/>
    <mergeCell ref="DU836:DU837"/>
    <mergeCell ref="ER764:ER765"/>
    <mergeCell ref="ET764:ET765"/>
    <mergeCell ref="ES782:ES783"/>
    <mergeCell ref="EO836:EO837"/>
    <mergeCell ref="DX836:DX837"/>
    <mergeCell ref="ET792:ET793"/>
    <mergeCell ref="EN808:EN809"/>
    <mergeCell ref="DR766:DR767"/>
    <mergeCell ref="EN782:EN783"/>
    <mergeCell ref="EO766:EO767"/>
    <mergeCell ref="EM766:EM767"/>
    <mergeCell ref="ES766:ES767"/>
    <mergeCell ref="DP774:DP775"/>
    <mergeCell ref="ES772:ES773"/>
    <mergeCell ref="EO764:EO765"/>
    <mergeCell ref="ET798:ET799"/>
    <mergeCell ref="ET806:ET807"/>
    <mergeCell ref="ER796:ER797"/>
    <mergeCell ref="EN766:EN767"/>
    <mergeCell ref="ER782:ER783"/>
    <mergeCell ref="EN796:EN797"/>
    <mergeCell ref="ET772:ET773"/>
    <mergeCell ref="ET778:ET779"/>
    <mergeCell ref="ES802:ES803"/>
    <mergeCell ref="DY796:DY797"/>
    <mergeCell ref="DP778:DP779"/>
    <mergeCell ref="DP776:DP777"/>
    <mergeCell ref="DP772:DP773"/>
    <mergeCell ref="DS766:DS767"/>
    <mergeCell ref="DT766:DT767"/>
    <mergeCell ref="DS764:DS765"/>
    <mergeCell ref="ED766:ED767"/>
    <mergeCell ref="DU764:DU765"/>
    <mergeCell ref="ED822:ED823"/>
    <mergeCell ref="ES804:ES805"/>
    <mergeCell ref="EL796:EL797"/>
    <mergeCell ref="EL836:EL837"/>
    <mergeCell ref="DP818:DP819"/>
    <mergeCell ref="EI764:EI765"/>
    <mergeCell ref="DQ836:DQ837"/>
    <mergeCell ref="DV836:DV837"/>
    <mergeCell ref="EG766:EG767"/>
    <mergeCell ref="EQ764:EQ765"/>
    <mergeCell ref="ET812:ET813"/>
    <mergeCell ref="ES810:ES811"/>
    <mergeCell ref="DT764:DT765"/>
    <mergeCell ref="DP766:DP767"/>
    <mergeCell ref="DP764:DP765"/>
    <mergeCell ref="DR822:DR823"/>
    <mergeCell ref="EE822:EE823"/>
    <mergeCell ref="DS822:DS823"/>
    <mergeCell ref="DP788:DP789"/>
    <mergeCell ref="ET828:ET829"/>
    <mergeCell ref="DX766:DX767"/>
    <mergeCell ref="DP820:DP821"/>
    <mergeCell ref="ET826:ET827"/>
    <mergeCell ref="ES834:ES835"/>
    <mergeCell ref="ES832:ES833"/>
    <mergeCell ref="EJ808:EJ809"/>
    <mergeCell ref="DQ888:DQ889"/>
    <mergeCell ref="DR888:DR889"/>
    <mergeCell ref="DP888:DP889"/>
    <mergeCell ref="ET800:ET801"/>
    <mergeCell ref="EN850:EN851"/>
    <mergeCell ref="EP850:EP851"/>
    <mergeCell ref="EE836:EE837"/>
    <mergeCell ref="DP858:DP859"/>
    <mergeCell ref="ES848:ES849"/>
    <mergeCell ref="ES846:ES847"/>
    <mergeCell ref="ET844:ET845"/>
    <mergeCell ref="DP842:DP843"/>
    <mergeCell ref="ET880:ET881"/>
    <mergeCell ref="ER876:ER877"/>
    <mergeCell ref="EB876:EB877"/>
    <mergeCell ref="EG876:EG877"/>
    <mergeCell ref="EH876:EH877"/>
    <mergeCell ref="EO888:EO889"/>
    <mergeCell ref="EP888:EP889"/>
    <mergeCell ref="ES878:ES879"/>
    <mergeCell ref="DX876:DX877"/>
    <mergeCell ref="EK796:EK797"/>
    <mergeCell ref="ES778:ES779"/>
    <mergeCell ref="ET788:ET789"/>
    <mergeCell ref="DZ764:DZ765"/>
    <mergeCell ref="EB766:EB767"/>
    <mergeCell ref="ET774:ET775"/>
    <mergeCell ref="EA822:EA823"/>
    <mergeCell ref="EQ782:EQ783"/>
    <mergeCell ref="ER766:ER767"/>
    <mergeCell ref="EE766:EE767"/>
    <mergeCell ref="EH764:EH765"/>
    <mergeCell ref="DW764:DW765"/>
    <mergeCell ref="EA764:EA765"/>
    <mergeCell ref="DP846:DP847"/>
    <mergeCell ref="ES844:ES845"/>
    <mergeCell ref="DP836:DP837"/>
    <mergeCell ref="EH836:EH837"/>
    <mergeCell ref="EK836:EK837"/>
    <mergeCell ref="EA836:EA837"/>
    <mergeCell ref="DP782:DP783"/>
    <mergeCell ref="EP808:EP809"/>
    <mergeCell ref="EQ808:EQ809"/>
    <mergeCell ref="ER808:ER809"/>
    <mergeCell ref="DR796:DR797"/>
    <mergeCell ref="DP874:DP875"/>
    <mergeCell ref="ES874:ES875"/>
    <mergeCell ref="ET842:ET843"/>
    <mergeCell ref="EK862:EK863"/>
    <mergeCell ref="EH850:EH851"/>
    <mergeCell ref="ES776:ES777"/>
    <mergeCell ref="ES774:ES775"/>
    <mergeCell ref="ET776:ET777"/>
    <mergeCell ref="DS836:DS837"/>
    <mergeCell ref="DR836:DR837"/>
    <mergeCell ref="ED862:ED863"/>
    <mergeCell ref="ES808:ES809"/>
    <mergeCell ref="DP770:DP771"/>
    <mergeCell ref="EP764:EP765"/>
    <mergeCell ref="EJ764:EJ765"/>
    <mergeCell ref="DY822:DY823"/>
    <mergeCell ref="ES836:ES837"/>
    <mergeCell ref="ES822:ES823"/>
    <mergeCell ref="DQ850:DQ851"/>
    <mergeCell ref="DV850:DV851"/>
    <mergeCell ref="DP856:DP857"/>
    <mergeCell ref="DY876:DY877"/>
    <mergeCell ref="ED876:ED877"/>
    <mergeCell ref="ER850:ER851"/>
    <mergeCell ref="EP836:EP837"/>
    <mergeCell ref="EA850:EA851"/>
    <mergeCell ref="ER862:ER863"/>
    <mergeCell ref="EA876:EA877"/>
    <mergeCell ref="DQ862:DQ863"/>
    <mergeCell ref="EU860:EU861"/>
    <mergeCell ref="DP826:DP827"/>
    <mergeCell ref="DP830:DP831"/>
    <mergeCell ref="DP814:DP815"/>
    <mergeCell ref="EB822:EB823"/>
    <mergeCell ref="DZ822:DZ823"/>
    <mergeCell ref="EU794:EU795"/>
    <mergeCell ref="ES792:ES793"/>
    <mergeCell ref="DP866:DP867"/>
    <mergeCell ref="DR862:DR863"/>
    <mergeCell ref="DR850:DR851"/>
    <mergeCell ref="EJ850:EJ851"/>
    <mergeCell ref="EH862:EH863"/>
    <mergeCell ref="DP862:DP863"/>
    <mergeCell ref="DP860:DP861"/>
    <mergeCell ref="DP864:DP865"/>
    <mergeCell ref="DP868:DP869"/>
    <mergeCell ref="EJ822:EJ823"/>
    <mergeCell ref="EU820:EU821"/>
    <mergeCell ref="ES816:ES817"/>
    <mergeCell ref="DZ862:DZ863"/>
    <mergeCell ref="EE850:EE851"/>
    <mergeCell ref="DY850:DY851"/>
    <mergeCell ref="DP852:DP853"/>
    <mergeCell ref="DP876:DP877"/>
    <mergeCell ref="DP850:DP851"/>
    <mergeCell ref="DZ850:DZ851"/>
    <mergeCell ref="DS850:DS851"/>
    <mergeCell ref="DP844:DP845"/>
    <mergeCell ref="ET840:ET841"/>
    <mergeCell ref="DX822:DX823"/>
    <mergeCell ref="DW796:DW797"/>
    <mergeCell ref="DX796:DX797"/>
    <mergeCell ref="DQ876:DQ877"/>
    <mergeCell ref="EG862:EG863"/>
    <mergeCell ref="ES852:ES853"/>
    <mergeCell ref="EM862:EM863"/>
    <mergeCell ref="EL850:EL851"/>
    <mergeCell ref="EM836:EM837"/>
    <mergeCell ref="EQ836:EQ837"/>
    <mergeCell ref="ER836:ER837"/>
    <mergeCell ref="EL822:EL823"/>
    <mergeCell ref="EU816:EU817"/>
    <mergeCell ref="DP834:DP835"/>
    <mergeCell ref="DW850:DW851"/>
    <mergeCell ref="DX850:DX851"/>
    <mergeCell ref="DT850:DT851"/>
    <mergeCell ref="DP848:DP849"/>
    <mergeCell ref="DU850:DU851"/>
    <mergeCell ref="DP854:DP855"/>
    <mergeCell ref="DP822:DP823"/>
    <mergeCell ref="EF822:EF823"/>
    <mergeCell ref="EH822:EH823"/>
    <mergeCell ref="DR876:DR877"/>
    <mergeCell ref="DU930:DU931"/>
    <mergeCell ref="EA902:EA903"/>
    <mergeCell ref="DZ916:DZ917"/>
    <mergeCell ref="EI916:EI917"/>
    <mergeCell ref="EJ916:EJ917"/>
    <mergeCell ref="EQ916:EQ917"/>
    <mergeCell ref="DX902:DX903"/>
    <mergeCell ref="ET896:ET897"/>
    <mergeCell ref="DU902:DU903"/>
    <mergeCell ref="DZ902:DZ903"/>
    <mergeCell ref="DR902:DR903"/>
    <mergeCell ref="EU894:EU895"/>
    <mergeCell ref="EU898:EU899"/>
    <mergeCell ref="DP908:DP909"/>
    <mergeCell ref="ES906:ES907"/>
    <mergeCell ref="EI876:EI877"/>
    <mergeCell ref="ES870:ES871"/>
    <mergeCell ref="ET900:ET901"/>
    <mergeCell ref="DX862:DX863"/>
    <mergeCell ref="ET872:ET873"/>
    <mergeCell ref="EJ862:EJ863"/>
    <mergeCell ref="DT862:DT863"/>
    <mergeCell ref="EU862:EU863"/>
    <mergeCell ref="DP890:DP891"/>
    <mergeCell ref="DP886:DP887"/>
    <mergeCell ref="DP884:DP885"/>
    <mergeCell ref="EC888:EC889"/>
    <mergeCell ref="ES892:ES893"/>
    <mergeCell ref="ET906:ET907"/>
    <mergeCell ref="ES868:ES869"/>
    <mergeCell ref="ET868:ET869"/>
    <mergeCell ref="ES872:ES873"/>
    <mergeCell ref="EJ876:EJ877"/>
    <mergeCell ref="DV888:DV889"/>
    <mergeCell ref="EK876:EK877"/>
    <mergeCell ref="DP898:DP899"/>
    <mergeCell ref="DP878:DP879"/>
    <mergeCell ref="DP880:DP881"/>
    <mergeCell ref="DP882:DP883"/>
    <mergeCell ref="EM888:EM889"/>
    <mergeCell ref="DP872:DP873"/>
    <mergeCell ref="EL876:EL877"/>
    <mergeCell ref="DV876:DV877"/>
    <mergeCell ref="EM876:EM877"/>
    <mergeCell ref="ES882:ES883"/>
    <mergeCell ref="EI888:EI889"/>
    <mergeCell ref="EJ902:EJ903"/>
    <mergeCell ref="EF876:EF877"/>
    <mergeCell ref="EE876:EE877"/>
    <mergeCell ref="DY902:DY903"/>
    <mergeCell ref="ES890:ES891"/>
    <mergeCell ref="EC876:EC877"/>
    <mergeCell ref="DQ902:DQ903"/>
    <mergeCell ref="EU904:EU905"/>
    <mergeCell ref="ET908:ET909"/>
    <mergeCell ref="ET904:ET905"/>
    <mergeCell ref="DS876:DS877"/>
    <mergeCell ref="EO876:EO877"/>
    <mergeCell ref="EU896:EU897"/>
    <mergeCell ref="EI862:EI863"/>
    <mergeCell ref="EF862:EF863"/>
    <mergeCell ref="DP906:DP907"/>
    <mergeCell ref="DT876:DT877"/>
    <mergeCell ref="DS862:DS863"/>
    <mergeCell ref="DW876:DW877"/>
    <mergeCell ref="ES888:ES889"/>
    <mergeCell ref="EG888:EG889"/>
    <mergeCell ref="EH888:EH889"/>
    <mergeCell ref="DZ888:DZ889"/>
    <mergeCell ref="EB888:EB889"/>
    <mergeCell ref="DW888:DW889"/>
    <mergeCell ref="DX888:DX889"/>
    <mergeCell ref="EQ876:EQ877"/>
    <mergeCell ref="ES898:ES899"/>
    <mergeCell ref="EM902:EM903"/>
    <mergeCell ref="EB902:EB903"/>
    <mergeCell ref="ED902:ED903"/>
    <mergeCell ref="EF902:EF903"/>
    <mergeCell ref="DW902:DW903"/>
    <mergeCell ref="EC902:EC903"/>
    <mergeCell ref="ES902:ES903"/>
    <mergeCell ref="EH902:EH903"/>
    <mergeCell ref="EE902:EE903"/>
    <mergeCell ref="ES876:ES877"/>
    <mergeCell ref="EP902:EP903"/>
    <mergeCell ref="DU888:DU889"/>
    <mergeCell ref="DT888:DT889"/>
    <mergeCell ref="ES896:ES897"/>
    <mergeCell ref="ES910:ES911"/>
    <mergeCell ref="ES908:ES909"/>
    <mergeCell ref="ES880:ES881"/>
    <mergeCell ref="ES900:ES901"/>
    <mergeCell ref="EA888:EA889"/>
    <mergeCell ref="DS902:DS903"/>
    <mergeCell ref="DT902:DT903"/>
    <mergeCell ref="ES864:ES865"/>
    <mergeCell ref="ES894:ES895"/>
    <mergeCell ref="DV902:DV903"/>
    <mergeCell ref="DS888:DS889"/>
    <mergeCell ref="DU876:DU877"/>
    <mergeCell ref="EK888:EK889"/>
    <mergeCell ref="EL888:EL889"/>
    <mergeCell ref="ED888:ED889"/>
    <mergeCell ref="ER888:ER889"/>
    <mergeCell ref="EQ888:EQ889"/>
    <mergeCell ref="DV862:DV863"/>
    <mergeCell ref="ES866:ES867"/>
    <mergeCell ref="ET866:ET867"/>
    <mergeCell ref="ET870:ET871"/>
    <mergeCell ref="ET874:ET875"/>
    <mergeCell ref="EE862:EE863"/>
    <mergeCell ref="EE888:EE889"/>
    <mergeCell ref="DZ876:DZ877"/>
    <mergeCell ref="ET888:ET889"/>
    <mergeCell ref="EH944:EH945"/>
    <mergeCell ref="EE970:EE971"/>
    <mergeCell ref="EG970:EG971"/>
    <mergeCell ref="EK916:EK917"/>
    <mergeCell ref="EO902:EO903"/>
    <mergeCell ref="DW930:DW931"/>
    <mergeCell ref="ER902:ER903"/>
    <mergeCell ref="EU886:EU887"/>
    <mergeCell ref="EU890:EU891"/>
    <mergeCell ref="ET902:ET903"/>
    <mergeCell ref="ET918:ET919"/>
    <mergeCell ref="EK902:EK903"/>
    <mergeCell ref="EJ888:EJ889"/>
    <mergeCell ref="ES884:ES885"/>
    <mergeCell ref="EN888:EN889"/>
    <mergeCell ref="DW916:DW917"/>
    <mergeCell ref="DY916:DY917"/>
    <mergeCell ref="EE916:EE917"/>
    <mergeCell ref="ES934:ES935"/>
    <mergeCell ref="ES886:ES887"/>
    <mergeCell ref="ET886:ET887"/>
    <mergeCell ref="EF888:EF889"/>
    <mergeCell ref="DY888:DY889"/>
    <mergeCell ref="EB958:EB959"/>
    <mergeCell ref="EE958:EE959"/>
    <mergeCell ref="ES966:ES967"/>
    <mergeCell ref="EO970:EO971"/>
    <mergeCell ref="ED958:ED959"/>
    <mergeCell ref="EB970:EB971"/>
    <mergeCell ref="ES968:ES969"/>
    <mergeCell ref="EL958:EL959"/>
    <mergeCell ref="EG958:EG959"/>
    <mergeCell ref="EO958:EO959"/>
    <mergeCell ref="ES960:ES961"/>
    <mergeCell ref="EM970:EM971"/>
    <mergeCell ref="EP970:EP971"/>
    <mergeCell ref="EL970:EL971"/>
    <mergeCell ref="EN970:EN971"/>
    <mergeCell ref="EN958:EN959"/>
    <mergeCell ref="EC970:EC971"/>
    <mergeCell ref="ER958:ER959"/>
    <mergeCell ref="EP958:EP959"/>
    <mergeCell ref="ET930:ET931"/>
    <mergeCell ref="ET922:ET923"/>
    <mergeCell ref="ES922:ES923"/>
    <mergeCell ref="ES912:ES913"/>
    <mergeCell ref="EB930:EB931"/>
    <mergeCell ref="EG930:EG931"/>
    <mergeCell ref="EC930:EC931"/>
    <mergeCell ref="EU868:EU869"/>
    <mergeCell ref="EL862:EL863"/>
    <mergeCell ref="EQ862:EQ863"/>
    <mergeCell ref="EB862:EB863"/>
    <mergeCell ref="DX944:DX945"/>
    <mergeCell ref="EB944:EB945"/>
    <mergeCell ref="ED970:ED971"/>
    <mergeCell ref="EC958:EC959"/>
    <mergeCell ref="EJ970:EJ971"/>
    <mergeCell ref="EF958:EF959"/>
    <mergeCell ref="EA958:EA959"/>
    <mergeCell ref="EE930:EE931"/>
    <mergeCell ref="EH958:EH959"/>
    <mergeCell ref="EN916:EN917"/>
    <mergeCell ref="ES932:ES933"/>
    <mergeCell ref="ES916:ES917"/>
    <mergeCell ref="ES920:ES921"/>
    <mergeCell ref="ED916:ED917"/>
    <mergeCell ref="ED930:ED931"/>
    <mergeCell ref="EL930:EL931"/>
    <mergeCell ref="ET914:ET915"/>
    <mergeCell ref="EN930:EN931"/>
    <mergeCell ref="EA930:EA931"/>
    <mergeCell ref="EC944:EC945"/>
    <mergeCell ref="ER944:ER945"/>
    <mergeCell ref="EU900:EU901"/>
    <mergeCell ref="ET912:ET913"/>
    <mergeCell ref="FS970:FS971"/>
    <mergeCell ref="FO944:FO945"/>
    <mergeCell ref="FE958:FE959"/>
    <mergeCell ref="ES930:ES931"/>
    <mergeCell ref="ET916:ET917"/>
    <mergeCell ref="EU946:EU947"/>
    <mergeCell ref="ET956:ET957"/>
    <mergeCell ref="ET910:ET911"/>
    <mergeCell ref="EU902:EU903"/>
    <mergeCell ref="EU912:EU913"/>
    <mergeCell ref="ET940:ET941"/>
    <mergeCell ref="EJ930:EJ931"/>
    <mergeCell ref="EQ944:EQ945"/>
    <mergeCell ref="EL916:EL917"/>
    <mergeCell ref="EG916:EG917"/>
    <mergeCell ref="ET932:ET933"/>
    <mergeCell ref="EG902:EG903"/>
    <mergeCell ref="EL902:EL903"/>
    <mergeCell ref="EA944:EA945"/>
    <mergeCell ref="FE944:FE945"/>
    <mergeCell ref="FK944:FK945"/>
    <mergeCell ref="FG944:FG945"/>
    <mergeCell ref="ES924:ES925"/>
    <mergeCell ref="FD944:FD945"/>
    <mergeCell ref="ET948:ET949"/>
    <mergeCell ref="EU916:EU917"/>
    <mergeCell ref="EU918:EU919"/>
    <mergeCell ref="EV916:EV917"/>
    <mergeCell ref="FC970:FC971"/>
    <mergeCell ref="EU928:EU929"/>
    <mergeCell ref="EW944:EW945"/>
    <mergeCell ref="EX944:EX945"/>
    <mergeCell ref="ET952:ET953"/>
    <mergeCell ref="EW958:EW959"/>
    <mergeCell ref="FE902:FE903"/>
    <mergeCell ref="ES914:ES915"/>
    <mergeCell ref="EL944:EL945"/>
    <mergeCell ref="EI930:EI931"/>
    <mergeCell ref="EQ930:EQ931"/>
    <mergeCell ref="EN902:EN903"/>
    <mergeCell ref="EI902:EI903"/>
    <mergeCell ref="EQ958:EQ959"/>
    <mergeCell ref="EI970:EI971"/>
    <mergeCell ref="EK958:EK959"/>
    <mergeCell ref="ES962:ES963"/>
    <mergeCell ref="EU908:EU909"/>
    <mergeCell ref="EU930:EU931"/>
    <mergeCell ref="ET928:ET929"/>
    <mergeCell ref="EU950:EU951"/>
    <mergeCell ref="ER930:ER931"/>
    <mergeCell ref="ET898:ET899"/>
    <mergeCell ref="EI944:EI945"/>
    <mergeCell ref="EI958:EI959"/>
    <mergeCell ref="EK970:EK971"/>
    <mergeCell ref="FA944:FA945"/>
    <mergeCell ref="FD930:FD931"/>
    <mergeCell ref="ES952:ES953"/>
    <mergeCell ref="ET942:ET943"/>
    <mergeCell ref="ET920:ET921"/>
    <mergeCell ref="ET934:ET935"/>
    <mergeCell ref="ET944:ET945"/>
    <mergeCell ref="ER916:ER917"/>
    <mergeCell ref="ET924:ET925"/>
    <mergeCell ref="ET890:ET891"/>
    <mergeCell ref="ES928:ES929"/>
    <mergeCell ref="EX970:EX971"/>
    <mergeCell ref="EY970:EY971"/>
    <mergeCell ref="EY944:EY945"/>
    <mergeCell ref="EZ944:EZ945"/>
    <mergeCell ref="EY930:EY931"/>
    <mergeCell ref="EZ916:EZ917"/>
    <mergeCell ref="EW930:EW931"/>
    <mergeCell ref="EZ930:EZ931"/>
    <mergeCell ref="EU926:EU927"/>
    <mergeCell ref="EU948:EU949"/>
    <mergeCell ref="ES926:ES927"/>
    <mergeCell ref="ET926:ET927"/>
    <mergeCell ref="FD916:FD917"/>
    <mergeCell ref="EY902:EY903"/>
    <mergeCell ref="FB970:FB971"/>
    <mergeCell ref="ER970:ER971"/>
    <mergeCell ref="ET996:ET997"/>
    <mergeCell ref="FE984:FE985"/>
    <mergeCell ref="FF984:FF985"/>
    <mergeCell ref="FA984:FA985"/>
    <mergeCell ref="FA970:FA971"/>
    <mergeCell ref="FG916:FG917"/>
    <mergeCell ref="FH916:FH917"/>
    <mergeCell ref="FD902:FD903"/>
    <mergeCell ref="ES984:ES985"/>
    <mergeCell ref="FB902:FB903"/>
    <mergeCell ref="FL944:FL945"/>
    <mergeCell ref="FQ944:FQ945"/>
    <mergeCell ref="EM930:EM931"/>
    <mergeCell ref="ES942:ES943"/>
    <mergeCell ref="EQ902:EQ903"/>
    <mergeCell ref="ET976:ET977"/>
    <mergeCell ref="ES974:ES975"/>
    <mergeCell ref="FT984:FT985"/>
    <mergeCell ref="FS984:FS985"/>
    <mergeCell ref="FY986:FY987"/>
    <mergeCell ref="FW958:FW959"/>
    <mergeCell ref="FV984:FV985"/>
    <mergeCell ref="FY902:FY903"/>
    <mergeCell ref="EU972:EU973"/>
    <mergeCell ref="ET980:ET981"/>
    <mergeCell ref="EV930:EV931"/>
    <mergeCell ref="EU910:EU911"/>
    <mergeCell ref="ES904:ES905"/>
    <mergeCell ref="EZ986:EZ987"/>
    <mergeCell ref="EX986:EX987"/>
    <mergeCell ref="EY986:EY987"/>
    <mergeCell ref="EX984:EX985"/>
    <mergeCell ref="FB986:FB987"/>
    <mergeCell ref="ET986:ET987"/>
    <mergeCell ref="EW986:EW987"/>
    <mergeCell ref="FH930:FH931"/>
    <mergeCell ref="FF944:FF945"/>
    <mergeCell ref="FP930:FP931"/>
    <mergeCell ref="FU930:FU931"/>
    <mergeCell ref="FH958:FH959"/>
    <mergeCell ref="FT970:FT971"/>
    <mergeCell ref="EU970:EU971"/>
    <mergeCell ref="EV970:EV971"/>
    <mergeCell ref="FI916:FI917"/>
    <mergeCell ref="FA916:FA917"/>
    <mergeCell ref="EU922:EU923"/>
    <mergeCell ref="EU914:EU915"/>
    <mergeCell ref="EU924:EU925"/>
    <mergeCell ref="EU934:EU935"/>
    <mergeCell ref="EU936:EU937"/>
    <mergeCell ref="FC958:FC959"/>
    <mergeCell ref="FG970:FG971"/>
    <mergeCell ref="FI902:FI903"/>
    <mergeCell ref="EW970:EW971"/>
    <mergeCell ref="FP970:FP971"/>
    <mergeCell ref="EV944:EV945"/>
    <mergeCell ref="FD958:FD959"/>
    <mergeCell ref="FF958:FF959"/>
    <mergeCell ref="ES980:ES981"/>
    <mergeCell ref="ES996:ES997"/>
    <mergeCell ref="ES990:ES991"/>
    <mergeCell ref="ER984:ER985"/>
    <mergeCell ref="FE986:FE987"/>
    <mergeCell ref="FY984:FY985"/>
    <mergeCell ref="EU998:EU999"/>
    <mergeCell ref="FV970:FV971"/>
    <mergeCell ref="FJ970:FJ971"/>
    <mergeCell ref="FR984:FR985"/>
    <mergeCell ref="EU964:EU965"/>
    <mergeCell ref="FK970:FK971"/>
    <mergeCell ref="FP986:FP987"/>
    <mergeCell ref="FK984:FK985"/>
    <mergeCell ref="EU958:EU959"/>
    <mergeCell ref="EU952:EU953"/>
    <mergeCell ref="FB958:FB959"/>
    <mergeCell ref="FN984:FN985"/>
    <mergeCell ref="FD986:FD987"/>
    <mergeCell ref="FC986:FC987"/>
    <mergeCell ref="FJ984:FJ985"/>
    <mergeCell ref="FR930:FR931"/>
    <mergeCell ref="GA934:GA935"/>
    <mergeCell ref="EU978:EU979"/>
    <mergeCell ref="EU988:EU989"/>
    <mergeCell ref="EU992:EU993"/>
    <mergeCell ref="GA982:GA983"/>
    <mergeCell ref="GA980:GA981"/>
    <mergeCell ref="GA996:GA997"/>
    <mergeCell ref="GA960:GA961"/>
    <mergeCell ref="FV930:FV931"/>
    <mergeCell ref="FX984:FX985"/>
    <mergeCell ref="FY970:FY971"/>
    <mergeCell ref="FT930:FT931"/>
    <mergeCell ref="FA930:FA931"/>
    <mergeCell ref="FL916:FL917"/>
    <mergeCell ref="GA976:GA977"/>
    <mergeCell ref="EU944:EU945"/>
    <mergeCell ref="EV984:EV985"/>
    <mergeCell ref="FD984:FD985"/>
    <mergeCell ref="FJ958:FJ959"/>
    <mergeCell ref="FO958:FO959"/>
    <mergeCell ref="FB944:FB945"/>
    <mergeCell ref="FZ958:FZ959"/>
    <mergeCell ref="FL958:FL959"/>
    <mergeCell ref="FG958:FG959"/>
    <mergeCell ref="EU942:EU943"/>
    <mergeCell ref="FN930:FN931"/>
    <mergeCell ref="FO930:FO931"/>
    <mergeCell ref="FM930:FM931"/>
    <mergeCell ref="EU986:EU987"/>
    <mergeCell ref="EV986:EV987"/>
    <mergeCell ref="FA958:FA959"/>
    <mergeCell ref="EX958:EX959"/>
    <mergeCell ref="EZ958:EZ959"/>
    <mergeCell ref="EU962:EU963"/>
    <mergeCell ref="EX930:EX931"/>
    <mergeCell ref="FU984:FU985"/>
    <mergeCell ref="FR970:FR971"/>
    <mergeCell ref="GA972:GA973"/>
    <mergeCell ref="FB984:FB985"/>
    <mergeCell ref="EU954:EU955"/>
    <mergeCell ref="EU980:EU981"/>
    <mergeCell ref="EU960:EU961"/>
    <mergeCell ref="EY984:EY985"/>
    <mergeCell ref="FM970:FM971"/>
    <mergeCell ref="FR958:FR959"/>
    <mergeCell ref="EU976:EU977"/>
    <mergeCell ref="FW984:FW985"/>
    <mergeCell ref="FS944:FS945"/>
    <mergeCell ref="FN916:FN917"/>
    <mergeCell ref="GA952:GA953"/>
    <mergeCell ref="FF902:FF903"/>
    <mergeCell ref="FF930:FF931"/>
    <mergeCell ref="FM984:FM985"/>
    <mergeCell ref="GA902:GA903"/>
    <mergeCell ref="FW902:FW903"/>
    <mergeCell ref="FU902:FU903"/>
    <mergeCell ref="FR902:FR903"/>
    <mergeCell ref="EV902:EV903"/>
    <mergeCell ref="FS902:FS903"/>
    <mergeCell ref="FT902:FT903"/>
    <mergeCell ref="FJ902:FJ903"/>
    <mergeCell ref="FM902:FM903"/>
    <mergeCell ref="FN902:FN903"/>
    <mergeCell ref="EX902:EX903"/>
    <mergeCell ref="FC902:FC903"/>
    <mergeCell ref="EW916:EW917"/>
    <mergeCell ref="FE970:FE971"/>
    <mergeCell ref="FQ902:FQ903"/>
    <mergeCell ref="FT916:FT917"/>
    <mergeCell ref="FO902:FO903"/>
    <mergeCell ref="FV916:FV917"/>
    <mergeCell ref="FD970:FD971"/>
    <mergeCell ref="FF970:FF971"/>
    <mergeCell ref="ES982:ES983"/>
    <mergeCell ref="ET982:ET983"/>
    <mergeCell ref="ES970:ES971"/>
    <mergeCell ref="ET970:ET971"/>
    <mergeCell ref="EU932:EU933"/>
    <mergeCell ref="EU966:EU967"/>
    <mergeCell ref="EZ984:EZ985"/>
    <mergeCell ref="EW984:EW985"/>
    <mergeCell ref="EU974:EU975"/>
    <mergeCell ref="EU982:EU983"/>
    <mergeCell ref="ES976:ES977"/>
    <mergeCell ref="ET974:ET975"/>
    <mergeCell ref="ES972:ES973"/>
    <mergeCell ref="ES956:ES957"/>
    <mergeCell ref="ES954:ES955"/>
    <mergeCell ref="ET954:ET955"/>
    <mergeCell ref="EU956:EU957"/>
    <mergeCell ref="FG984:FG985"/>
    <mergeCell ref="ET960:ET961"/>
    <mergeCell ref="ET978:ET979"/>
    <mergeCell ref="ES978:ES979"/>
    <mergeCell ref="EU920:EU921"/>
    <mergeCell ref="FL902:FL903"/>
    <mergeCell ref="FM944:FM945"/>
    <mergeCell ref="FU944:FU945"/>
    <mergeCell ref="FU970:FU971"/>
    <mergeCell ref="FO970:FO971"/>
    <mergeCell ref="EV958:EV959"/>
    <mergeCell ref="FX958:FX959"/>
    <mergeCell ref="FV902:FV903"/>
    <mergeCell ref="FP958:FP959"/>
    <mergeCell ref="FQ958:FQ959"/>
    <mergeCell ref="FU916:FU917"/>
    <mergeCell ref="FX944:FX945"/>
    <mergeCell ref="FK930:FK931"/>
    <mergeCell ref="FM916:FM917"/>
    <mergeCell ref="GA978:GA979"/>
    <mergeCell ref="GA984:GA985"/>
    <mergeCell ref="FC984:FC985"/>
    <mergeCell ref="FT876:FT877"/>
    <mergeCell ref="EU906:EU907"/>
    <mergeCell ref="FC930:FC931"/>
    <mergeCell ref="FW970:FW971"/>
    <mergeCell ref="FK958:FK959"/>
    <mergeCell ref="FS916:FS917"/>
    <mergeCell ref="FL970:FL971"/>
    <mergeCell ref="FI930:FI931"/>
    <mergeCell ref="FJ930:FJ931"/>
    <mergeCell ref="FG930:FG931"/>
    <mergeCell ref="FI958:FI959"/>
    <mergeCell ref="ET862:ET863"/>
    <mergeCell ref="ET892:ET893"/>
    <mergeCell ref="ET894:ET895"/>
    <mergeCell ref="EU858:EU859"/>
    <mergeCell ref="GA968:GA969"/>
    <mergeCell ref="EX876:EX877"/>
    <mergeCell ref="FQ916:FQ917"/>
    <mergeCell ref="EZ902:EZ903"/>
    <mergeCell ref="FO888:FO889"/>
    <mergeCell ref="EU892:EU893"/>
    <mergeCell ref="FS888:FS889"/>
    <mergeCell ref="FJ888:FJ889"/>
    <mergeCell ref="FH888:FH889"/>
    <mergeCell ref="EU872:EU873"/>
    <mergeCell ref="FT888:FT889"/>
    <mergeCell ref="FC876:FC877"/>
    <mergeCell ref="FD876:FD877"/>
    <mergeCell ref="FE876:FE877"/>
    <mergeCell ref="FG876:FG877"/>
    <mergeCell ref="FF876:FF877"/>
    <mergeCell ref="FM888:FM889"/>
    <mergeCell ref="FW862:FW863"/>
    <mergeCell ref="FX902:FX903"/>
    <mergeCell ref="FR876:FR877"/>
    <mergeCell ref="GA868:GA869"/>
    <mergeCell ref="FB888:FB889"/>
    <mergeCell ref="GA870:GA871"/>
    <mergeCell ref="FH876:FH877"/>
    <mergeCell ref="EU880:EU881"/>
    <mergeCell ref="FD888:FD889"/>
    <mergeCell ref="FI888:FI889"/>
    <mergeCell ref="GA872:GA873"/>
    <mergeCell ref="FK902:FK903"/>
    <mergeCell ref="FH902:FH903"/>
    <mergeCell ref="FV958:FV959"/>
    <mergeCell ref="FF888:FF889"/>
    <mergeCell ref="EY862:EY863"/>
    <mergeCell ref="FB862:FB863"/>
    <mergeCell ref="FB876:FB877"/>
    <mergeCell ref="FC862:FC863"/>
    <mergeCell ref="FD862:FD863"/>
    <mergeCell ref="FQ930:FQ931"/>
    <mergeCell ref="FN958:FN959"/>
    <mergeCell ref="FA888:FA889"/>
    <mergeCell ref="EX888:EX889"/>
    <mergeCell ref="EW902:EW903"/>
    <mergeCell ref="FA902:FA903"/>
    <mergeCell ref="GA886:GA887"/>
    <mergeCell ref="FG902:FG903"/>
    <mergeCell ref="FS876:FS877"/>
    <mergeCell ref="GA904:GA905"/>
    <mergeCell ref="FM958:FM959"/>
    <mergeCell ref="FJ916:FJ917"/>
    <mergeCell ref="DP832:DP833"/>
    <mergeCell ref="DQ822:DQ823"/>
    <mergeCell ref="DP828:DP829"/>
    <mergeCell ref="EG822:EG823"/>
    <mergeCell ref="DP840:DP841"/>
    <mergeCell ref="DP838:DP839"/>
    <mergeCell ref="FP876:FP877"/>
    <mergeCell ref="FW850:FW851"/>
    <mergeCell ref="GB854:GB855"/>
    <mergeCell ref="GC888:GC889"/>
    <mergeCell ref="FQ888:FQ889"/>
    <mergeCell ref="FV876:FV877"/>
    <mergeCell ref="GC884:GC885"/>
    <mergeCell ref="GC886:GC887"/>
    <mergeCell ref="GA888:GA889"/>
    <mergeCell ref="FN888:FN889"/>
    <mergeCell ref="GA880:GA881"/>
    <mergeCell ref="FR888:FR889"/>
    <mergeCell ref="GB878:GB879"/>
    <mergeCell ref="GB880:GB881"/>
    <mergeCell ref="GC882:GC883"/>
    <mergeCell ref="GA882:GA883"/>
    <mergeCell ref="FU888:FU889"/>
    <mergeCell ref="GB886:GB887"/>
    <mergeCell ref="FN876:FN877"/>
    <mergeCell ref="FO876:FO877"/>
    <mergeCell ref="FW876:FW877"/>
    <mergeCell ref="FX876:FX877"/>
    <mergeCell ref="GC880:GC881"/>
    <mergeCell ref="ET864:ET865"/>
    <mergeCell ref="ET882:ET883"/>
    <mergeCell ref="ET878:ET879"/>
    <mergeCell ref="GC866:GC867"/>
    <mergeCell ref="GB860:GB861"/>
    <mergeCell ref="FL888:FL889"/>
    <mergeCell ref="FM876:FM877"/>
    <mergeCell ref="FM850:FM851"/>
    <mergeCell ref="FQ862:FQ863"/>
    <mergeCell ref="FR862:FR863"/>
    <mergeCell ref="GC854:GC855"/>
    <mergeCell ref="GC864:GC865"/>
    <mergeCell ref="FP888:FP889"/>
    <mergeCell ref="GC862:GC863"/>
    <mergeCell ref="GA858:GA859"/>
    <mergeCell ref="FO862:FO863"/>
    <mergeCell ref="FU876:FU877"/>
    <mergeCell ref="FU850:FU851"/>
    <mergeCell ref="FT862:FT863"/>
    <mergeCell ref="FU862:FU863"/>
    <mergeCell ref="EU878:EU879"/>
    <mergeCell ref="EU888:EU889"/>
    <mergeCell ref="FK888:FK889"/>
    <mergeCell ref="EU882:EU883"/>
    <mergeCell ref="EV888:EV889"/>
    <mergeCell ref="EV876:EV877"/>
    <mergeCell ref="EU874:EU875"/>
    <mergeCell ref="ET876:ET877"/>
    <mergeCell ref="DP824:DP825"/>
    <mergeCell ref="FE888:FE889"/>
    <mergeCell ref="FV862:FV863"/>
    <mergeCell ref="FW888:FW889"/>
    <mergeCell ref="FY876:FY877"/>
    <mergeCell ref="ET852:ET853"/>
    <mergeCell ref="EZ850:EZ851"/>
    <mergeCell ref="EB836:EB837"/>
    <mergeCell ref="DY862:DY863"/>
    <mergeCell ref="ES828:ES829"/>
    <mergeCell ref="ES824:ES825"/>
    <mergeCell ref="EV808:EV809"/>
    <mergeCell ref="EZ796:EZ797"/>
    <mergeCell ref="EU806:EU807"/>
    <mergeCell ref="EA766:EA767"/>
    <mergeCell ref="EA782:EA783"/>
    <mergeCell ref="EU786:EU787"/>
    <mergeCell ref="EM764:EM765"/>
    <mergeCell ref="EF836:EF837"/>
    <mergeCell ref="EC836:EC837"/>
    <mergeCell ref="EJ836:EJ837"/>
    <mergeCell ref="FL782:FL783"/>
    <mergeCell ref="FQ836:FQ837"/>
    <mergeCell ref="FL796:FL797"/>
    <mergeCell ref="FR850:FR851"/>
    <mergeCell ref="FA876:FA877"/>
    <mergeCell ref="EW876:EW877"/>
    <mergeCell ref="EY876:EY877"/>
    <mergeCell ref="EU818:EU819"/>
    <mergeCell ref="ET810:ET811"/>
    <mergeCell ref="EU810:EU811"/>
    <mergeCell ref="DZ836:DZ837"/>
    <mergeCell ref="ES830:ES831"/>
    <mergeCell ref="ES826:ES827"/>
    <mergeCell ref="ES788:ES789"/>
    <mergeCell ref="EU792:EU793"/>
    <mergeCell ref="EI766:EI767"/>
    <mergeCell ref="EH766:EH767"/>
    <mergeCell ref="EN764:EN765"/>
    <mergeCell ref="EU870:EU871"/>
    <mergeCell ref="ET846:ET847"/>
    <mergeCell ref="EO862:EO863"/>
    <mergeCell ref="EF850:EF851"/>
    <mergeCell ref="EG850:EG851"/>
    <mergeCell ref="ES858:ES859"/>
    <mergeCell ref="ES856:ES857"/>
    <mergeCell ref="EM850:EM851"/>
    <mergeCell ref="EO850:EO851"/>
    <mergeCell ref="EI850:EI851"/>
    <mergeCell ref="EG836:EG837"/>
    <mergeCell ref="EE764:EE765"/>
    <mergeCell ref="EC822:EC823"/>
    <mergeCell ref="ET780:ET781"/>
    <mergeCell ref="ES806:ES807"/>
    <mergeCell ref="ES812:ES813"/>
    <mergeCell ref="ES814:ES815"/>
    <mergeCell ref="EK808:EK809"/>
    <mergeCell ref="ES764:ES765"/>
    <mergeCell ref="FN822:FN823"/>
    <mergeCell ref="ET860:ET861"/>
    <mergeCell ref="EU856:EU857"/>
    <mergeCell ref="ET850:ET851"/>
    <mergeCell ref="EU864:EU865"/>
    <mergeCell ref="ES850:ES851"/>
    <mergeCell ref="EQ850:EQ851"/>
    <mergeCell ref="EA862:EA863"/>
    <mergeCell ref="ES854:ES855"/>
    <mergeCell ref="ES838:ES839"/>
    <mergeCell ref="FE850:FE851"/>
    <mergeCell ref="EU832:EU833"/>
    <mergeCell ref="FD850:FD851"/>
    <mergeCell ref="DP870:DP871"/>
    <mergeCell ref="EP876:EP877"/>
    <mergeCell ref="EN876:EN877"/>
    <mergeCell ref="EJ782:EJ783"/>
    <mergeCell ref="EK782:EK783"/>
    <mergeCell ref="DP780:DP781"/>
    <mergeCell ref="EY764:EY765"/>
    <mergeCell ref="DY782:DY783"/>
    <mergeCell ref="EM782:EM783"/>
    <mergeCell ref="EQ822:EQ823"/>
    <mergeCell ref="EM822:EM823"/>
    <mergeCell ref="DV822:DV823"/>
    <mergeCell ref="EG764:EG765"/>
    <mergeCell ref="EK764:EK765"/>
    <mergeCell ref="EL764:EL765"/>
    <mergeCell ref="EU866:EU867"/>
    <mergeCell ref="EC862:EC863"/>
    <mergeCell ref="EJ796:EJ797"/>
    <mergeCell ref="EU750:EU751"/>
    <mergeCell ref="EK750:EK751"/>
    <mergeCell ref="FB782:FB783"/>
    <mergeCell ref="EV782:EV783"/>
    <mergeCell ref="EU802:EU803"/>
    <mergeCell ref="EX782:EX783"/>
    <mergeCell ref="EI762:EI763"/>
    <mergeCell ref="DR750:DR751"/>
    <mergeCell ref="ES750:ES751"/>
    <mergeCell ref="EU760:EU761"/>
    <mergeCell ref="ET760:ET761"/>
    <mergeCell ref="EE762:EE763"/>
    <mergeCell ref="ES796:ES797"/>
    <mergeCell ref="DV766:DV767"/>
    <mergeCell ref="EZ762:EZ763"/>
    <mergeCell ref="EJ762:EJ763"/>
    <mergeCell ref="EH782:EH783"/>
    <mergeCell ref="EW750:EW751"/>
    <mergeCell ref="EQ766:EQ767"/>
    <mergeCell ref="EZ822:EZ823"/>
    <mergeCell ref="EU788:EU789"/>
    <mergeCell ref="ET802:ET803"/>
    <mergeCell ref="DU862:DU863"/>
    <mergeCell ref="EU824:EU825"/>
    <mergeCell ref="DW836:DW837"/>
    <mergeCell ref="DU822:DU823"/>
    <mergeCell ref="EI782:EI783"/>
    <mergeCell ref="ES768:ES769"/>
    <mergeCell ref="EU780:EU781"/>
    <mergeCell ref="EK762:EK763"/>
    <mergeCell ref="EP762:EP763"/>
    <mergeCell ref="ET822:ET823"/>
    <mergeCell ref="EU822:EU823"/>
    <mergeCell ref="FB808:FB809"/>
    <mergeCell ref="DS762:DS763"/>
    <mergeCell ref="EV764:EV765"/>
    <mergeCell ref="EU808:EU809"/>
    <mergeCell ref="ES860:ES861"/>
    <mergeCell ref="ES862:ES863"/>
    <mergeCell ref="EB850:EB851"/>
    <mergeCell ref="EI836:EI837"/>
    <mergeCell ref="ED836:ED837"/>
    <mergeCell ref="EP862:EP863"/>
    <mergeCell ref="EC850:EC851"/>
    <mergeCell ref="DW862:DW863"/>
    <mergeCell ref="EN862:EN863"/>
    <mergeCell ref="ER538:ER539"/>
    <mergeCell ref="EX762:EX763"/>
    <mergeCell ref="EQ762:EQ763"/>
    <mergeCell ref="EU740:EU741"/>
    <mergeCell ref="ER734:ER735"/>
    <mergeCell ref="ET736:ET737"/>
    <mergeCell ref="EN734:EN735"/>
    <mergeCell ref="DW742:DW743"/>
    <mergeCell ref="FG796:FG797"/>
    <mergeCell ref="FA766:FA767"/>
    <mergeCell ref="ES770:ES771"/>
    <mergeCell ref="ET766:ET767"/>
    <mergeCell ref="EW822:EW823"/>
    <mergeCell ref="ET808:ET809"/>
    <mergeCell ref="EN822:EN823"/>
    <mergeCell ref="EX808:EX809"/>
    <mergeCell ref="ET818:ET819"/>
    <mergeCell ref="ES820:ES821"/>
    <mergeCell ref="ET820:ET821"/>
    <mergeCell ref="ER822:ER823"/>
    <mergeCell ref="FC808:FC809"/>
    <mergeCell ref="FE808:FE809"/>
    <mergeCell ref="EU776:EU777"/>
    <mergeCell ref="EU784:EU785"/>
    <mergeCell ref="EO822:EO823"/>
    <mergeCell ref="EY822:EY823"/>
    <mergeCell ref="DZ766:DZ767"/>
    <mergeCell ref="DX764:DX765"/>
    <mergeCell ref="FG782:FG783"/>
    <mergeCell ref="ET790:ET791"/>
    <mergeCell ref="EY782:EY783"/>
    <mergeCell ref="EW782:EW783"/>
    <mergeCell ref="EY796:EY797"/>
    <mergeCell ref="EU800:EU801"/>
    <mergeCell ref="EZ782:EZ783"/>
    <mergeCell ref="ET796:ET797"/>
    <mergeCell ref="EU770:EU771"/>
    <mergeCell ref="EB796:EB797"/>
    <mergeCell ref="EH796:EH797"/>
    <mergeCell ref="EA796:EA797"/>
    <mergeCell ref="EG796:EG797"/>
    <mergeCell ref="EQ796:EQ797"/>
    <mergeCell ref="FC764:FC765"/>
    <mergeCell ref="ES794:ES795"/>
    <mergeCell ref="DZ796:DZ797"/>
    <mergeCell ref="EF796:EF797"/>
    <mergeCell ref="EI796:EI797"/>
    <mergeCell ref="EV796:EV797"/>
    <mergeCell ref="EW796:EW797"/>
    <mergeCell ref="EI822:EI823"/>
    <mergeCell ref="EL766:EL767"/>
    <mergeCell ref="DW762:DW763"/>
    <mergeCell ref="EC766:EC767"/>
    <mergeCell ref="EE782:EE783"/>
    <mergeCell ref="EN742:EN743"/>
    <mergeCell ref="ES728:ES729"/>
    <mergeCell ref="ES730:ES731"/>
    <mergeCell ref="EF766:EF767"/>
    <mergeCell ref="FF766:FF767"/>
    <mergeCell ref="FD766:FD767"/>
    <mergeCell ref="EU790:EU791"/>
    <mergeCell ref="ES780:ES781"/>
    <mergeCell ref="ET768:ET769"/>
    <mergeCell ref="ET770:ET771"/>
    <mergeCell ref="FP538:FP539"/>
    <mergeCell ref="EM514:EM515"/>
    <mergeCell ref="FN514:FN515"/>
    <mergeCell ref="FE538:FE539"/>
    <mergeCell ref="FH490:FH491"/>
    <mergeCell ref="FR526:FR527"/>
    <mergeCell ref="FF490:FF491"/>
    <mergeCell ref="FE488:FE489"/>
    <mergeCell ref="FF488:FF489"/>
    <mergeCell ref="FO538:FO539"/>
    <mergeCell ref="FG488:FG489"/>
    <mergeCell ref="EU494:EU495"/>
    <mergeCell ref="FI502:FI503"/>
    <mergeCell ref="EQ490:EQ491"/>
    <mergeCell ref="ES472:ES473"/>
    <mergeCell ref="ET470:ET471"/>
    <mergeCell ref="EY502:EY503"/>
    <mergeCell ref="EJ538:EJ539"/>
    <mergeCell ref="FF538:FF539"/>
    <mergeCell ref="EV538:EV539"/>
    <mergeCell ref="FK538:FK539"/>
    <mergeCell ref="FD538:FD539"/>
    <mergeCell ref="EE490:EE491"/>
    <mergeCell ref="EH490:EH491"/>
    <mergeCell ref="ES478:ES479"/>
    <mergeCell ref="EN502:EN503"/>
    <mergeCell ref="ET520:ET521"/>
    <mergeCell ref="FF502:FF503"/>
    <mergeCell ref="EY538:EY539"/>
    <mergeCell ref="FC490:FC491"/>
    <mergeCell ref="EU500:EU501"/>
    <mergeCell ref="EE514:EE515"/>
    <mergeCell ref="EU536:EU537"/>
    <mergeCell ref="ES518:ES519"/>
    <mergeCell ref="EJ514:EJ515"/>
    <mergeCell ref="ET506:ET507"/>
    <mergeCell ref="ES500:ES501"/>
    <mergeCell ref="EU510:EU511"/>
    <mergeCell ref="EO526:EO527"/>
    <mergeCell ref="FN526:FN527"/>
    <mergeCell ref="FJ526:FJ527"/>
    <mergeCell ref="FL526:FL527"/>
    <mergeCell ref="EO538:EO539"/>
    <mergeCell ref="EP514:EP515"/>
    <mergeCell ref="EZ538:EZ539"/>
    <mergeCell ref="EZ514:EZ515"/>
    <mergeCell ref="EX514:EX515"/>
    <mergeCell ref="EI526:EI527"/>
    <mergeCell ref="FK514:FK515"/>
    <mergeCell ref="FQ538:FQ539"/>
    <mergeCell ref="EI488:EI489"/>
    <mergeCell ref="EQ488:EQ489"/>
    <mergeCell ref="EM476:EM477"/>
    <mergeCell ref="FG538:FG539"/>
    <mergeCell ref="EP490:EP491"/>
    <mergeCell ref="FN538:FN539"/>
    <mergeCell ref="FJ502:FJ503"/>
    <mergeCell ref="EJ526:EJ527"/>
    <mergeCell ref="EU524:EU525"/>
    <mergeCell ref="FL502:FL503"/>
    <mergeCell ref="EY526:EY527"/>
    <mergeCell ref="ES530:ES531"/>
    <mergeCell ref="ET534:ET535"/>
    <mergeCell ref="FL538:FL539"/>
    <mergeCell ref="EK562:EK563"/>
    <mergeCell ref="EU534:EU535"/>
    <mergeCell ref="FJ538:FJ539"/>
    <mergeCell ref="FC526:FC527"/>
    <mergeCell ref="EU506:EU507"/>
    <mergeCell ref="ET510:ET511"/>
    <mergeCell ref="EA562:EA563"/>
    <mergeCell ref="EM562:EM563"/>
    <mergeCell ref="EN562:EN563"/>
    <mergeCell ref="EL514:EL515"/>
    <mergeCell ref="EB514:EB515"/>
    <mergeCell ref="DW514:DW515"/>
    <mergeCell ref="DX514:DX515"/>
    <mergeCell ref="DV514:DV515"/>
    <mergeCell ref="EI514:EI515"/>
    <mergeCell ref="EQ514:EQ515"/>
    <mergeCell ref="ES524:ES525"/>
    <mergeCell ref="EK514:EK515"/>
    <mergeCell ref="ES574:ES575"/>
    <mergeCell ref="EV562:EV563"/>
    <mergeCell ref="ET548:ET549"/>
    <mergeCell ref="ES562:ES563"/>
    <mergeCell ref="EP562:EP563"/>
    <mergeCell ref="ET530:ET531"/>
    <mergeCell ref="FA562:FA563"/>
    <mergeCell ref="EW550:EW551"/>
    <mergeCell ref="EW562:EW563"/>
    <mergeCell ref="EZ526:EZ527"/>
    <mergeCell ref="FJ550:FJ551"/>
    <mergeCell ref="DZ526:DZ527"/>
    <mergeCell ref="EG550:EG551"/>
    <mergeCell ref="EN550:EN551"/>
    <mergeCell ref="ER514:ER515"/>
    <mergeCell ref="ET564:ET565"/>
    <mergeCell ref="EU564:EU565"/>
    <mergeCell ref="ES570:ES571"/>
    <mergeCell ref="ES564:ES565"/>
    <mergeCell ref="FJ514:FJ515"/>
    <mergeCell ref="DX550:DX551"/>
    <mergeCell ref="EB550:EB551"/>
    <mergeCell ref="EY550:EY551"/>
    <mergeCell ref="EN574:EN575"/>
    <mergeCell ref="FI538:FI539"/>
    <mergeCell ref="FD514:FD515"/>
    <mergeCell ref="FG526:FG527"/>
    <mergeCell ref="FC574:FC575"/>
    <mergeCell ref="EU572:EU573"/>
    <mergeCell ref="EO550:EO551"/>
    <mergeCell ref="ER550:ER551"/>
    <mergeCell ref="ET540:ET541"/>
    <mergeCell ref="DV550:DV551"/>
    <mergeCell ref="EI562:EI563"/>
    <mergeCell ref="EI550:EI551"/>
    <mergeCell ref="ET536:ET537"/>
    <mergeCell ref="EP538:EP539"/>
    <mergeCell ref="EU558:EU559"/>
    <mergeCell ref="EL550:EL551"/>
    <mergeCell ref="EH550:EH551"/>
    <mergeCell ref="EB562:EB563"/>
    <mergeCell ref="EZ550:EZ551"/>
    <mergeCell ref="DW526:DW527"/>
    <mergeCell ref="EU516:EU517"/>
    <mergeCell ref="EO514:EO515"/>
    <mergeCell ref="EV514:EV515"/>
    <mergeCell ref="EK538:EK539"/>
    <mergeCell ref="EH538:EH539"/>
    <mergeCell ref="EF538:EF539"/>
    <mergeCell ref="EZ476:EZ477"/>
    <mergeCell ref="ET468:ET469"/>
    <mergeCell ref="EL488:EL489"/>
    <mergeCell ref="DT514:DT515"/>
    <mergeCell ref="ED514:ED515"/>
    <mergeCell ref="FB514:FB515"/>
    <mergeCell ref="ET488:ET489"/>
    <mergeCell ref="FB490:FB491"/>
    <mergeCell ref="EG488:EG489"/>
    <mergeCell ref="EE488:EE489"/>
    <mergeCell ref="DP472:DP473"/>
    <mergeCell ref="EG490:EG491"/>
    <mergeCell ref="FA550:FA551"/>
    <mergeCell ref="ES540:ES541"/>
    <mergeCell ref="ES496:ES497"/>
    <mergeCell ref="ET542:ET543"/>
    <mergeCell ref="EU542:EU543"/>
    <mergeCell ref="EU544:EU545"/>
    <mergeCell ref="ES554:ES555"/>
    <mergeCell ref="FB550:FB551"/>
    <mergeCell ref="EE562:EE563"/>
    <mergeCell ref="DP498:DP499"/>
    <mergeCell ref="FF476:FF477"/>
    <mergeCell ref="EU498:EU499"/>
    <mergeCell ref="DW476:DW477"/>
    <mergeCell ref="EG514:EG515"/>
    <mergeCell ref="EH514:EH515"/>
    <mergeCell ref="DT526:DT527"/>
    <mergeCell ref="DP536:DP537"/>
    <mergeCell ref="DU538:DU539"/>
    <mergeCell ref="EG526:EG527"/>
    <mergeCell ref="DX502:DX503"/>
    <mergeCell ref="DR502:DR503"/>
    <mergeCell ref="DZ502:DZ503"/>
    <mergeCell ref="ED502:ED503"/>
    <mergeCell ref="EF550:EF551"/>
    <mergeCell ref="EE538:EE539"/>
    <mergeCell ref="EG538:EG539"/>
    <mergeCell ref="EF526:EF527"/>
    <mergeCell ref="EE476:EE477"/>
    <mergeCell ref="DX562:DX563"/>
    <mergeCell ref="ET532:ET533"/>
    <mergeCell ref="EH476:EH477"/>
    <mergeCell ref="ES470:ES471"/>
    <mergeCell ref="ET476:ET477"/>
    <mergeCell ref="ES474:ES475"/>
    <mergeCell ref="EN488:EN489"/>
    <mergeCell ref="EM538:EM539"/>
    <mergeCell ref="EI490:EI491"/>
    <mergeCell ref="EN490:EN491"/>
    <mergeCell ref="DZ490:DZ491"/>
    <mergeCell ref="DZ514:DZ515"/>
    <mergeCell ref="EK526:EK527"/>
    <mergeCell ref="DR514:DR515"/>
    <mergeCell ref="DP514:DP515"/>
    <mergeCell ref="DS514:DS515"/>
    <mergeCell ref="EH502:EH503"/>
    <mergeCell ref="DP496:DP497"/>
    <mergeCell ref="EN538:EN539"/>
    <mergeCell ref="EI538:EI539"/>
    <mergeCell ref="ED538:ED539"/>
    <mergeCell ref="FP526:FP527"/>
    <mergeCell ref="FE550:FE551"/>
    <mergeCell ref="FM526:FM527"/>
    <mergeCell ref="FO526:FO527"/>
    <mergeCell ref="EU550:EU551"/>
    <mergeCell ref="ED550:ED551"/>
    <mergeCell ref="DP556:DP557"/>
    <mergeCell ref="ES536:ES537"/>
    <mergeCell ref="EB502:EB503"/>
    <mergeCell ref="DP548:DP549"/>
    <mergeCell ref="DW502:DW503"/>
    <mergeCell ref="DP554:DP555"/>
    <mergeCell ref="ES514:ES515"/>
    <mergeCell ref="EU514:EU515"/>
    <mergeCell ref="EA526:EA527"/>
    <mergeCell ref="EH526:EH527"/>
    <mergeCell ref="DY514:DY515"/>
    <mergeCell ref="EU554:EU555"/>
    <mergeCell ref="ES544:ES545"/>
    <mergeCell ref="EE550:EE551"/>
    <mergeCell ref="DW550:DW551"/>
    <mergeCell ref="EC550:EC551"/>
    <mergeCell ref="DP524:DP525"/>
    <mergeCell ref="DU526:DU527"/>
    <mergeCell ref="DP512:DP513"/>
    <mergeCell ref="EQ562:EQ563"/>
    <mergeCell ref="EU504:EU505"/>
    <mergeCell ref="FF526:FF527"/>
    <mergeCell ref="FE526:FE527"/>
    <mergeCell ref="EL538:EL539"/>
    <mergeCell ref="EU530:EU531"/>
    <mergeCell ref="ES532:ES533"/>
    <mergeCell ref="EU538:EU539"/>
    <mergeCell ref="EC514:EC515"/>
    <mergeCell ref="DP560:DP561"/>
    <mergeCell ref="ET508:ET509"/>
    <mergeCell ref="DV526:DV527"/>
    <mergeCell ref="ES520:ES521"/>
    <mergeCell ref="ES526:ES527"/>
    <mergeCell ref="EL526:EL527"/>
    <mergeCell ref="EM526:EM527"/>
    <mergeCell ref="ES504:ES505"/>
    <mergeCell ref="DY538:DY539"/>
    <mergeCell ref="EE526:EE527"/>
    <mergeCell ref="DP552:DP553"/>
    <mergeCell ref="DS550:DS551"/>
    <mergeCell ref="EU532:EU533"/>
    <mergeCell ref="EE502:EE503"/>
    <mergeCell ref="FN550:FN551"/>
    <mergeCell ref="DS502:DS503"/>
    <mergeCell ref="FD502:FD503"/>
    <mergeCell ref="FK526:FK527"/>
    <mergeCell ref="DP534:DP535"/>
    <mergeCell ref="EX538:EX539"/>
    <mergeCell ref="FB526:FB527"/>
    <mergeCell ref="FD526:FD527"/>
    <mergeCell ref="ET526:ET527"/>
    <mergeCell ref="FB538:FB539"/>
    <mergeCell ref="DR538:DR539"/>
    <mergeCell ref="DS526:DS527"/>
    <mergeCell ref="DP562:DP563"/>
    <mergeCell ref="ES528:ES529"/>
    <mergeCell ref="EU540:EU541"/>
    <mergeCell ref="ED526:ED527"/>
    <mergeCell ref="ET522:ET523"/>
    <mergeCell ref="EU474:EU475"/>
    <mergeCell ref="FX464:FX465"/>
    <mergeCell ref="ES456:ES457"/>
    <mergeCell ref="EJ476:EJ477"/>
    <mergeCell ref="EL476:EL477"/>
    <mergeCell ref="EY464:EY465"/>
    <mergeCell ref="EZ464:EZ465"/>
    <mergeCell ref="EP464:EP465"/>
    <mergeCell ref="FQ514:FQ515"/>
    <mergeCell ref="FM514:FM515"/>
    <mergeCell ref="FV514:FV515"/>
    <mergeCell ref="FJ476:FJ477"/>
    <mergeCell ref="FE476:FE477"/>
    <mergeCell ref="FJ464:FJ465"/>
    <mergeCell ref="FK464:FK465"/>
    <mergeCell ref="ES476:ES477"/>
    <mergeCell ref="EU478:EU479"/>
    <mergeCell ref="FR490:FR491"/>
    <mergeCell ref="FH476:FH477"/>
    <mergeCell ref="ET482:ET483"/>
    <mergeCell ref="FQ476:FQ477"/>
    <mergeCell ref="FM476:FM477"/>
    <mergeCell ref="FX476:FX477"/>
    <mergeCell ref="FU488:FU489"/>
    <mergeCell ref="EU456:EU457"/>
    <mergeCell ref="ES462:ES463"/>
    <mergeCell ref="EK488:EK489"/>
    <mergeCell ref="FO514:FO515"/>
    <mergeCell ref="FO464:FO465"/>
    <mergeCell ref="EM464:EM465"/>
    <mergeCell ref="FR464:FR465"/>
    <mergeCell ref="FW464:FW465"/>
    <mergeCell ref="FS464:FS465"/>
    <mergeCell ref="EO464:EO465"/>
    <mergeCell ref="EL464:EL465"/>
    <mergeCell ref="ES460:ES461"/>
    <mergeCell ref="ES506:ES507"/>
    <mergeCell ref="ES508:ES509"/>
    <mergeCell ref="ES510:ES511"/>
    <mergeCell ref="ES492:ES493"/>
    <mergeCell ref="ES498:ES499"/>
    <mergeCell ref="ES494:ES495"/>
    <mergeCell ref="ER490:ER491"/>
    <mergeCell ref="EJ488:EJ489"/>
    <mergeCell ref="EP488:EP489"/>
    <mergeCell ref="ER488:ER489"/>
    <mergeCell ref="EM488:EM489"/>
    <mergeCell ref="FP514:FP515"/>
    <mergeCell ref="ET472:ET473"/>
    <mergeCell ref="EM490:EM491"/>
    <mergeCell ref="EL490:EL491"/>
    <mergeCell ref="FK490:FK491"/>
    <mergeCell ref="ET456:ET457"/>
    <mergeCell ref="FT464:FT465"/>
    <mergeCell ref="FD476:FD477"/>
    <mergeCell ref="EK476:EK477"/>
    <mergeCell ref="ES482:ES483"/>
    <mergeCell ref="ET474:ET475"/>
    <mergeCell ref="FO488:FO489"/>
    <mergeCell ref="FK502:FK503"/>
    <mergeCell ref="EV488:EV489"/>
    <mergeCell ref="FG514:FG515"/>
    <mergeCell ref="EU496:EU497"/>
    <mergeCell ref="FI526:FI527"/>
    <mergeCell ref="DP474:DP475"/>
    <mergeCell ref="ED464:ED465"/>
    <mergeCell ref="FN452:FN453"/>
    <mergeCell ref="FH464:FH465"/>
    <mergeCell ref="FA464:FA465"/>
    <mergeCell ref="FQ464:FQ465"/>
    <mergeCell ref="FD464:FD465"/>
    <mergeCell ref="FH514:FH515"/>
    <mergeCell ref="ED452:ED453"/>
    <mergeCell ref="GA478:GA479"/>
    <mergeCell ref="FU514:FU515"/>
    <mergeCell ref="FV502:FV503"/>
    <mergeCell ref="DU476:DU477"/>
    <mergeCell ref="FY488:FY489"/>
    <mergeCell ref="DP528:DP529"/>
    <mergeCell ref="FS538:FS539"/>
    <mergeCell ref="FH526:FH527"/>
    <mergeCell ref="EW526:EW527"/>
    <mergeCell ref="DP550:DP551"/>
    <mergeCell ref="DP538:DP539"/>
    <mergeCell ref="FW514:FW515"/>
    <mergeCell ref="FJ490:FJ491"/>
    <mergeCell ref="EX488:EX489"/>
    <mergeCell ref="FP502:FP503"/>
    <mergeCell ref="FU502:FU503"/>
    <mergeCell ref="FY476:FY477"/>
    <mergeCell ref="FZ476:FZ477"/>
    <mergeCell ref="FL476:FL477"/>
    <mergeCell ref="FI476:FI477"/>
    <mergeCell ref="EV464:EV465"/>
    <mergeCell ref="FI464:FI465"/>
    <mergeCell ref="DV490:DV491"/>
    <mergeCell ref="EA550:EA551"/>
    <mergeCell ref="DR490:DR491"/>
    <mergeCell ref="DX526:DX527"/>
    <mergeCell ref="EU470:EU471"/>
    <mergeCell ref="EU480:EU481"/>
    <mergeCell ref="FH488:FH489"/>
    <mergeCell ref="FM488:FM489"/>
    <mergeCell ref="FA488:FA489"/>
    <mergeCell ref="EW488:EW489"/>
    <mergeCell ref="FT488:FT489"/>
    <mergeCell ref="DP476:DP477"/>
    <mergeCell ref="EO502:EO503"/>
    <mergeCell ref="EY490:EY491"/>
    <mergeCell ref="GA468:GA469"/>
    <mergeCell ref="EC476:EC477"/>
    <mergeCell ref="EC526:EC527"/>
    <mergeCell ref="DY526:DY527"/>
    <mergeCell ref="EF514:EF515"/>
    <mergeCell ref="DP518:DP519"/>
    <mergeCell ref="DQ526:DQ527"/>
    <mergeCell ref="ES538:ES539"/>
    <mergeCell ref="FL514:FL515"/>
    <mergeCell ref="EJ464:EJ465"/>
    <mergeCell ref="EK502:EK503"/>
    <mergeCell ref="FQ490:FQ491"/>
    <mergeCell ref="FL550:FL551"/>
    <mergeCell ref="EL502:EL503"/>
    <mergeCell ref="EX464:EX465"/>
    <mergeCell ref="EI502:EI503"/>
    <mergeCell ref="EX550:EX551"/>
    <mergeCell ref="GA486:GA487"/>
    <mergeCell ref="EU508:EU509"/>
    <mergeCell ref="FU404:FU405"/>
    <mergeCell ref="FI514:FI515"/>
    <mergeCell ref="FP488:FP489"/>
    <mergeCell ref="FT490:FT491"/>
    <mergeCell ref="FR514:FR515"/>
    <mergeCell ref="FR502:FR503"/>
    <mergeCell ref="FT514:FT515"/>
    <mergeCell ref="FV488:FV489"/>
    <mergeCell ref="FE502:FE503"/>
    <mergeCell ref="FG502:FG503"/>
    <mergeCell ref="FS490:FS491"/>
    <mergeCell ref="EU390:EU391"/>
    <mergeCell ref="FQ416:FQ417"/>
    <mergeCell ref="FP392:FP393"/>
    <mergeCell ref="EU380:EU381"/>
    <mergeCell ref="EU392:EU393"/>
    <mergeCell ref="EU466:EU467"/>
    <mergeCell ref="EZ428:EZ429"/>
    <mergeCell ref="EX428:EX429"/>
    <mergeCell ref="FO502:FO503"/>
    <mergeCell ref="FO380:FO381"/>
    <mergeCell ref="EV404:EV405"/>
    <mergeCell ref="FA404:FA405"/>
    <mergeCell ref="FL428:FL429"/>
    <mergeCell ref="FH428:FH429"/>
    <mergeCell ref="FE440:FE441"/>
    <mergeCell ref="FB440:FB441"/>
    <mergeCell ref="FG428:FG429"/>
    <mergeCell ref="FC428:FC429"/>
    <mergeCell ref="EU428:EU429"/>
    <mergeCell ref="FM464:FM465"/>
    <mergeCell ref="EU462:EU463"/>
    <mergeCell ref="FQ404:FQ405"/>
    <mergeCell ref="FG380:FG381"/>
    <mergeCell ref="EX380:EX381"/>
    <mergeCell ref="FD440:FD441"/>
    <mergeCell ref="FR428:FR429"/>
    <mergeCell ref="FS514:FS515"/>
    <mergeCell ref="FP428:FP429"/>
    <mergeCell ref="FU428:FU429"/>
    <mergeCell ref="FN428:FN429"/>
    <mergeCell ref="FQ440:FQ441"/>
    <mergeCell ref="FO440:FO441"/>
    <mergeCell ref="FI416:FI417"/>
    <mergeCell ref="EU448:EU449"/>
    <mergeCell ref="EZ452:EZ453"/>
    <mergeCell ref="FG490:FG491"/>
    <mergeCell ref="FN502:FN503"/>
    <mergeCell ref="FM490:FM491"/>
    <mergeCell ref="FM502:FM503"/>
    <mergeCell ref="FS502:FS503"/>
    <mergeCell ref="FE464:FE465"/>
    <mergeCell ref="FN416:FN417"/>
    <mergeCell ref="FN404:FN405"/>
    <mergeCell ref="FV404:FV405"/>
    <mergeCell ref="FL416:FL417"/>
    <mergeCell ref="FG392:FG393"/>
    <mergeCell ref="FL490:FL491"/>
    <mergeCell ref="EY476:EY477"/>
    <mergeCell ref="EU454:EU455"/>
    <mergeCell ref="FJ488:FJ489"/>
    <mergeCell ref="FN440:FN441"/>
    <mergeCell ref="FJ452:FJ453"/>
    <mergeCell ref="FI490:FI491"/>
    <mergeCell ref="FI488:FI489"/>
    <mergeCell ref="FR488:FR489"/>
    <mergeCell ref="FN476:FN477"/>
    <mergeCell ref="FL488:FL489"/>
    <mergeCell ref="FD416:FD417"/>
    <mergeCell ref="FE392:FE393"/>
    <mergeCell ref="FI392:FI393"/>
    <mergeCell ref="FH392:FH393"/>
    <mergeCell ref="FB356:FB357"/>
    <mergeCell ref="FR404:FR405"/>
    <mergeCell ref="FR416:FR417"/>
    <mergeCell ref="EU488:EU489"/>
    <mergeCell ref="EY488:EY489"/>
    <mergeCell ref="EU468:EU469"/>
    <mergeCell ref="FU476:FU477"/>
    <mergeCell ref="FV476:FV477"/>
    <mergeCell ref="FU392:FU393"/>
    <mergeCell ref="FF344:FF345"/>
    <mergeCell ref="FX344:FX345"/>
    <mergeCell ref="FG368:FG369"/>
    <mergeCell ref="FF368:FF369"/>
    <mergeCell ref="EU408:EU409"/>
    <mergeCell ref="EU406:EU407"/>
    <mergeCell ref="EU402:EU403"/>
    <mergeCell ref="FO416:FO417"/>
    <mergeCell ref="FQ392:FQ393"/>
    <mergeCell ref="FL392:FL393"/>
    <mergeCell ref="EU388:EU389"/>
    <mergeCell ref="FF404:FF405"/>
    <mergeCell ref="FC380:FC381"/>
    <mergeCell ref="FK392:FK393"/>
    <mergeCell ref="EY428:EY429"/>
    <mergeCell ref="FU440:FU441"/>
    <mergeCell ref="FP404:FP405"/>
    <mergeCell ref="FT428:FT429"/>
    <mergeCell ref="FL344:FL345"/>
    <mergeCell ref="FM392:FM393"/>
    <mergeCell ref="FS368:FS369"/>
    <mergeCell ref="FR392:FR393"/>
    <mergeCell ref="FQ368:FQ369"/>
    <mergeCell ref="FQ380:FQ381"/>
    <mergeCell ref="FR380:FR381"/>
    <mergeCell ref="FN392:FN393"/>
    <mergeCell ref="FX392:FX393"/>
    <mergeCell ref="FC392:FC393"/>
    <mergeCell ref="EU368:EU369"/>
    <mergeCell ref="EU418:EU419"/>
    <mergeCell ref="EU452:EU453"/>
    <mergeCell ref="FI452:FI453"/>
    <mergeCell ref="FJ440:FJ441"/>
    <mergeCell ref="FB452:FB453"/>
    <mergeCell ref="FT416:FT417"/>
    <mergeCell ref="FR440:FR441"/>
    <mergeCell ref="FS440:FS441"/>
    <mergeCell ref="EW356:EW357"/>
    <mergeCell ref="EU366:EU367"/>
    <mergeCell ref="FK428:FK429"/>
    <mergeCell ref="FX440:FX441"/>
    <mergeCell ref="FV490:FV491"/>
    <mergeCell ref="FW452:FW453"/>
    <mergeCell ref="FV452:FV453"/>
    <mergeCell ref="FS404:FS405"/>
    <mergeCell ref="EU486:EU487"/>
    <mergeCell ref="FD452:FD453"/>
    <mergeCell ref="FE452:FE453"/>
    <mergeCell ref="FW404:FW405"/>
    <mergeCell ref="FK416:FK417"/>
    <mergeCell ref="EB416:EB417"/>
    <mergeCell ref="FY380:FY381"/>
    <mergeCell ref="FZ380:FZ381"/>
    <mergeCell ref="GA380:GA381"/>
    <mergeCell ref="FU452:FU453"/>
    <mergeCell ref="EU458:EU459"/>
    <mergeCell ref="FZ392:FZ393"/>
    <mergeCell ref="GA424:GA425"/>
    <mergeCell ref="FZ416:FZ417"/>
    <mergeCell ref="GA402:GA403"/>
    <mergeCell ref="FL464:FL465"/>
    <mergeCell ref="FS452:FS453"/>
    <mergeCell ref="FQ452:FQ453"/>
    <mergeCell ref="GA448:GA449"/>
    <mergeCell ref="FY464:FY465"/>
    <mergeCell ref="FS428:FS429"/>
    <mergeCell ref="GA376:GA377"/>
    <mergeCell ref="GA370:GA371"/>
    <mergeCell ref="FM440:FM441"/>
    <mergeCell ref="EP440:EP441"/>
    <mergeCell ref="FZ368:FZ369"/>
    <mergeCell ref="FE404:FE405"/>
    <mergeCell ref="FO392:FO393"/>
    <mergeCell ref="FL368:FL369"/>
    <mergeCell ref="ES386:ES387"/>
    <mergeCell ref="ES370:ES371"/>
    <mergeCell ref="FX428:FX429"/>
    <mergeCell ref="FZ428:FZ429"/>
    <mergeCell ref="FZ440:FZ441"/>
    <mergeCell ref="GA396:GA397"/>
    <mergeCell ref="GA410:GA411"/>
    <mergeCell ref="GA428:GA429"/>
    <mergeCell ref="GA408:GA409"/>
    <mergeCell ref="FW368:FW369"/>
    <mergeCell ref="GA438:GA439"/>
    <mergeCell ref="GA422:GA423"/>
    <mergeCell ref="FB368:FB369"/>
    <mergeCell ref="FT404:FT405"/>
    <mergeCell ref="FS392:FS393"/>
    <mergeCell ref="FM416:FM417"/>
    <mergeCell ref="GA442:GA443"/>
    <mergeCell ref="EU374:EU375"/>
    <mergeCell ref="EX368:EX369"/>
    <mergeCell ref="EZ368:EZ369"/>
    <mergeCell ref="FM368:FM369"/>
    <mergeCell ref="FN368:FN369"/>
    <mergeCell ref="GA430:GA431"/>
    <mergeCell ref="ET388:ET389"/>
    <mergeCell ref="FY440:FY441"/>
    <mergeCell ref="FX452:FX453"/>
    <mergeCell ref="FF440:FF441"/>
    <mergeCell ref="FG440:FG441"/>
    <mergeCell ref="FL440:FL441"/>
    <mergeCell ref="FX416:FX417"/>
    <mergeCell ref="FX404:FX405"/>
    <mergeCell ref="GA432:GA433"/>
    <mergeCell ref="FY404:FY405"/>
    <mergeCell ref="FW416:FW417"/>
    <mergeCell ref="EW380:EW381"/>
    <mergeCell ref="GA434:GA435"/>
    <mergeCell ref="EZ404:EZ405"/>
    <mergeCell ref="EY380:EY381"/>
    <mergeCell ref="FV428:FV429"/>
    <mergeCell ref="FJ368:FJ369"/>
    <mergeCell ref="EX416:EX417"/>
    <mergeCell ref="FI380:FI381"/>
    <mergeCell ref="FK380:FK381"/>
    <mergeCell ref="ET430:ET431"/>
    <mergeCell ref="ET228:ET229"/>
    <mergeCell ref="ET230:ET231"/>
    <mergeCell ref="ET222:ET223"/>
    <mergeCell ref="DN266:DN267"/>
    <mergeCell ref="DN260:DN261"/>
    <mergeCell ref="DS242:DS243"/>
    <mergeCell ref="ES228:ES229"/>
    <mergeCell ref="DO262:DO263"/>
    <mergeCell ref="FZ332:FZ333"/>
    <mergeCell ref="FV320:FV321"/>
    <mergeCell ref="FN344:FN345"/>
    <mergeCell ref="FN332:FN333"/>
    <mergeCell ref="FK368:FK369"/>
    <mergeCell ref="EH392:EH393"/>
    <mergeCell ref="EG392:EG393"/>
    <mergeCell ref="DY306:DY307"/>
    <mergeCell ref="DY308:DY309"/>
    <mergeCell ref="DR306:DR307"/>
    <mergeCell ref="EA308:EA309"/>
    <mergeCell ref="EE306:EE307"/>
    <mergeCell ref="DU306:DU307"/>
    <mergeCell ref="DU304:DU305"/>
    <mergeCell ref="EJ262:EJ263"/>
    <mergeCell ref="EJ222:EJ223"/>
    <mergeCell ref="EJ252:EJ253"/>
    <mergeCell ref="EL242:EL243"/>
    <mergeCell ref="EK242:EK243"/>
    <mergeCell ref="EH232:EH233"/>
    <mergeCell ref="DP242:DP243"/>
    <mergeCell ref="EE222:EE223"/>
    <mergeCell ref="DW252:DW253"/>
    <mergeCell ref="EC222:EC223"/>
    <mergeCell ref="DN276:DN277"/>
    <mergeCell ref="EH306:EH307"/>
    <mergeCell ref="DT308:DT309"/>
    <mergeCell ref="DO300:DO301"/>
    <mergeCell ref="DV404:DV405"/>
    <mergeCell ref="DP398:DP399"/>
    <mergeCell ref="DP300:DP301"/>
    <mergeCell ref="EN232:EN233"/>
    <mergeCell ref="EO222:EO223"/>
    <mergeCell ref="ES264:ES265"/>
    <mergeCell ref="ES268:ES269"/>
    <mergeCell ref="EJ332:EJ333"/>
    <mergeCell ref="EN306:EN307"/>
    <mergeCell ref="DZ308:DZ309"/>
    <mergeCell ref="ES308:ES309"/>
    <mergeCell ref="EO308:EO309"/>
    <mergeCell ref="EI308:EI309"/>
    <mergeCell ref="DP278:DP279"/>
    <mergeCell ref="DQ284:DQ285"/>
    <mergeCell ref="EK306:EK307"/>
    <mergeCell ref="EF428:EF429"/>
    <mergeCell ref="EH428:EH429"/>
    <mergeCell ref="EM380:EM381"/>
    <mergeCell ref="FK344:FK345"/>
    <mergeCell ref="FI344:FI345"/>
    <mergeCell ref="EH368:EH369"/>
    <mergeCell ref="EE416:EE417"/>
    <mergeCell ref="FY368:FY369"/>
    <mergeCell ref="FU368:FU369"/>
    <mergeCell ref="FC368:FC369"/>
    <mergeCell ref="EZ416:EZ417"/>
    <mergeCell ref="FV392:FV393"/>
    <mergeCell ref="FT392:FT393"/>
    <mergeCell ref="EW368:EW369"/>
    <mergeCell ref="FO356:FO357"/>
    <mergeCell ref="EU352:EU353"/>
    <mergeCell ref="EU344:EU345"/>
    <mergeCell ref="FA344:FA345"/>
    <mergeCell ref="EW344:EW345"/>
    <mergeCell ref="ET400:ET401"/>
    <mergeCell ref="ET392:ET393"/>
    <mergeCell ref="ET384:ET385"/>
    <mergeCell ref="ES398:ES399"/>
    <mergeCell ref="ES350:ES351"/>
    <mergeCell ref="ES346:ES347"/>
    <mergeCell ref="ET356:ET357"/>
    <mergeCell ref="ES362:ES363"/>
    <mergeCell ref="ET390:ET391"/>
    <mergeCell ref="FZ404:FZ405"/>
    <mergeCell ref="FY416:FY417"/>
    <mergeCell ref="ET412:ET413"/>
    <mergeCell ref="EY368:EY369"/>
    <mergeCell ref="DO224:DO225"/>
    <mergeCell ref="DV294:DV295"/>
    <mergeCell ref="DZ252:DZ253"/>
    <mergeCell ref="DS252:DS253"/>
    <mergeCell ref="DT252:DT253"/>
    <mergeCell ref="DR308:DR309"/>
    <mergeCell ref="ED304:ED305"/>
    <mergeCell ref="EA274:EA275"/>
    <mergeCell ref="EF274:EF275"/>
    <mergeCell ref="EC306:EC307"/>
    <mergeCell ref="DV392:DV393"/>
    <mergeCell ref="DS392:DS393"/>
    <mergeCell ref="DO406:DO407"/>
    <mergeCell ref="EE304:EE305"/>
    <mergeCell ref="EA294:EA295"/>
    <mergeCell ref="DO278:DO279"/>
    <mergeCell ref="EJ294:EJ295"/>
    <mergeCell ref="DZ304:DZ305"/>
    <mergeCell ref="ED242:ED243"/>
    <mergeCell ref="DS284:DS285"/>
    <mergeCell ref="DQ306:DQ307"/>
    <mergeCell ref="DV304:DV305"/>
    <mergeCell ref="EG306:EG307"/>
    <mergeCell ref="DV306:DV307"/>
    <mergeCell ref="DP306:DP307"/>
    <mergeCell ref="EG308:EG309"/>
    <mergeCell ref="DO268:DO269"/>
    <mergeCell ref="DO308:DO309"/>
    <mergeCell ref="DT306:DT307"/>
    <mergeCell ref="EI306:EI307"/>
    <mergeCell ref="EJ308:EJ309"/>
    <mergeCell ref="DO306:DO307"/>
    <mergeCell ref="FK404:FK405"/>
    <mergeCell ref="ET370:ET371"/>
    <mergeCell ref="ET406:ET407"/>
    <mergeCell ref="EJ306:EJ307"/>
    <mergeCell ref="EP242:EP243"/>
    <mergeCell ref="EQ252:EQ253"/>
    <mergeCell ref="ES230:ES231"/>
    <mergeCell ref="ES324:ES325"/>
    <mergeCell ref="EN284:EN285"/>
    <mergeCell ref="EG284:EG285"/>
    <mergeCell ref="EH294:EH295"/>
    <mergeCell ref="EM308:EM309"/>
    <mergeCell ref="EP332:EP333"/>
    <mergeCell ref="EO332:EO333"/>
    <mergeCell ref="EQ222:EQ223"/>
    <mergeCell ref="ES222:ES223"/>
    <mergeCell ref="DP232:DP233"/>
    <mergeCell ref="DX232:DX233"/>
    <mergeCell ref="EF308:EF309"/>
    <mergeCell ref="DS308:DS309"/>
    <mergeCell ref="EF242:EF243"/>
    <mergeCell ref="EC252:EC253"/>
    <mergeCell ref="DY222:DY223"/>
    <mergeCell ref="DQ242:DQ243"/>
    <mergeCell ref="EB242:EB243"/>
    <mergeCell ref="DV222:DV223"/>
    <mergeCell ref="DP302:DP303"/>
    <mergeCell ref="EH284:EH285"/>
    <mergeCell ref="EI284:EI285"/>
    <mergeCell ref="ED274:ED275"/>
    <mergeCell ref="EM274:EM275"/>
    <mergeCell ref="ES296:ES297"/>
    <mergeCell ref="DP290:DP291"/>
    <mergeCell ref="DZ332:DZ333"/>
    <mergeCell ref="DQ332:DQ333"/>
    <mergeCell ref="EB306:EB307"/>
    <mergeCell ref="EF306:EF307"/>
    <mergeCell ref="DY272:DY273"/>
    <mergeCell ref="DP308:DP309"/>
    <mergeCell ref="DW304:DW305"/>
    <mergeCell ref="EK222:EK223"/>
    <mergeCell ref="ES298:ES299"/>
    <mergeCell ref="EL294:EL295"/>
    <mergeCell ref="DU294:DU295"/>
    <mergeCell ref="DP294:DP295"/>
    <mergeCell ref="DQ294:DQ295"/>
    <mergeCell ref="DS294:DS295"/>
    <mergeCell ref="DR272:DR273"/>
    <mergeCell ref="DS272:DS273"/>
    <mergeCell ref="ED272:ED273"/>
    <mergeCell ref="DV272:DV273"/>
    <mergeCell ref="DW242:DW243"/>
    <mergeCell ref="DQ232:DQ233"/>
    <mergeCell ref="DV232:DV233"/>
    <mergeCell ref="ED232:ED233"/>
    <mergeCell ref="DT232:DT233"/>
    <mergeCell ref="DU232:DU233"/>
    <mergeCell ref="ER284:ER285"/>
    <mergeCell ref="DR332:DR333"/>
    <mergeCell ref="DP332:DP333"/>
    <mergeCell ref="DS332:DS333"/>
    <mergeCell ref="ES234:ES235"/>
    <mergeCell ref="ER272:ER273"/>
    <mergeCell ref="EP294:EP295"/>
    <mergeCell ref="EA284:EA285"/>
    <mergeCell ref="DZ274:DZ275"/>
    <mergeCell ref="DZ294:DZ295"/>
    <mergeCell ref="EG294:EG295"/>
    <mergeCell ref="DO234:DO235"/>
    <mergeCell ref="DO238:DO239"/>
    <mergeCell ref="DO240:DO241"/>
    <mergeCell ref="DN248:DN249"/>
    <mergeCell ref="DN258:DN259"/>
    <mergeCell ref="DZ262:DZ263"/>
    <mergeCell ref="DP244:DP245"/>
    <mergeCell ref="DN238:DN239"/>
    <mergeCell ref="DP252:DP253"/>
    <mergeCell ref="DP256:DP257"/>
    <mergeCell ref="DR262:DR263"/>
    <mergeCell ref="DN246:DN247"/>
    <mergeCell ref="DO258:DO259"/>
    <mergeCell ref="DO260:DO261"/>
    <mergeCell ref="DO250:DO251"/>
    <mergeCell ref="DO252:DO253"/>
    <mergeCell ref="DY252:DY253"/>
    <mergeCell ref="EA252:EA253"/>
    <mergeCell ref="DQ262:DQ263"/>
    <mergeCell ref="EB272:EB273"/>
    <mergeCell ref="DO236:DO237"/>
    <mergeCell ref="DY232:DY233"/>
    <mergeCell ref="DN262:DN263"/>
    <mergeCell ref="DN268:DN269"/>
    <mergeCell ref="DN242:DN243"/>
    <mergeCell ref="DN244:DN245"/>
    <mergeCell ref="DP264:DP265"/>
    <mergeCell ref="DN256:DN257"/>
    <mergeCell ref="DN252:DN253"/>
    <mergeCell ref="DN254:DN255"/>
    <mergeCell ref="DN272:DN273"/>
    <mergeCell ref="DW306:DW307"/>
    <mergeCell ref="DW308:DW309"/>
    <mergeCell ref="DU308:DU309"/>
    <mergeCell ref="DN282:DN283"/>
    <mergeCell ref="DO284:DO285"/>
    <mergeCell ref="DR274:DR275"/>
    <mergeCell ref="DU284:DU285"/>
    <mergeCell ref="DV284:DV285"/>
    <mergeCell ref="DW274:DW275"/>
    <mergeCell ref="DN274:DN275"/>
    <mergeCell ref="DP282:DP283"/>
    <mergeCell ref="DT304:DT305"/>
    <mergeCell ref="DX306:DX307"/>
    <mergeCell ref="DO246:DO247"/>
    <mergeCell ref="DO264:DO265"/>
    <mergeCell ref="DO266:DO267"/>
    <mergeCell ref="DN304:DN305"/>
    <mergeCell ref="DN278:DN279"/>
    <mergeCell ref="DP276:DP277"/>
    <mergeCell ref="DO276:DO277"/>
    <mergeCell ref="DS274:DS275"/>
    <mergeCell ref="DN302:DN303"/>
    <mergeCell ref="DN298:DN299"/>
    <mergeCell ref="DY284:DY285"/>
    <mergeCell ref="DO286:DO287"/>
    <mergeCell ref="DT274:DT275"/>
    <mergeCell ref="DO274:DO275"/>
    <mergeCell ref="DV274:DV275"/>
    <mergeCell ref="DW294:DW295"/>
    <mergeCell ref="EB284:EB285"/>
    <mergeCell ref="DU274:DU275"/>
    <mergeCell ref="DP298:DP299"/>
    <mergeCell ref="DO294:DO295"/>
    <mergeCell ref="DJ262:DJ263"/>
    <mergeCell ref="DH294:DH295"/>
    <mergeCell ref="DK284:DK285"/>
    <mergeCell ref="DC262:DC263"/>
    <mergeCell ref="DO214:DO215"/>
    <mergeCell ref="DO216:DO217"/>
    <mergeCell ref="DO218:DO219"/>
    <mergeCell ref="DP268:DP269"/>
    <mergeCell ref="DU252:DU253"/>
    <mergeCell ref="EH252:EH253"/>
    <mergeCell ref="EF262:EF263"/>
    <mergeCell ref="EG262:EG263"/>
    <mergeCell ref="EE252:EE253"/>
    <mergeCell ref="EH262:EH263"/>
    <mergeCell ref="DR252:DR253"/>
    <mergeCell ref="DX252:DX253"/>
    <mergeCell ref="DM272:DM273"/>
    <mergeCell ref="DM232:DM233"/>
    <mergeCell ref="DL262:DL263"/>
    <mergeCell ref="EG222:EG223"/>
    <mergeCell ref="DS232:DS233"/>
    <mergeCell ref="EA232:EA233"/>
    <mergeCell ref="DN264:DN265"/>
    <mergeCell ref="DN250:DN251"/>
    <mergeCell ref="DP234:DP235"/>
    <mergeCell ref="DV262:DV263"/>
    <mergeCell ref="DM242:DM243"/>
    <mergeCell ref="DO272:DO273"/>
    <mergeCell ref="DO248:DO249"/>
    <mergeCell ref="DP226:DP227"/>
    <mergeCell ref="DO222:DO223"/>
    <mergeCell ref="EE262:EE263"/>
    <mergeCell ref="DP262:DP263"/>
    <mergeCell ref="DZ232:DZ233"/>
    <mergeCell ref="EG242:EG243"/>
    <mergeCell ref="EC232:EC233"/>
    <mergeCell ref="DR232:DR233"/>
    <mergeCell ref="EC242:EC243"/>
    <mergeCell ref="EH272:EH273"/>
    <mergeCell ref="DP236:DP237"/>
    <mergeCell ref="DP258:DP259"/>
    <mergeCell ref="DP240:DP241"/>
    <mergeCell ref="DP238:DP239"/>
    <mergeCell ref="DO270:DO271"/>
    <mergeCell ref="DJ272:DJ273"/>
    <mergeCell ref="DP292:DP293"/>
    <mergeCell ref="EF284:EF285"/>
    <mergeCell ref="DL272:DL273"/>
    <mergeCell ref="EG232:EG233"/>
    <mergeCell ref="DL242:DL243"/>
    <mergeCell ref="DM262:DM263"/>
    <mergeCell ref="EE242:EE243"/>
    <mergeCell ref="DP272:DP273"/>
    <mergeCell ref="DP270:DP271"/>
    <mergeCell ref="DZ272:DZ273"/>
    <mergeCell ref="DL284:DL285"/>
    <mergeCell ref="DM284:DM285"/>
    <mergeCell ref="DF294:DF295"/>
    <mergeCell ref="DT284:DT285"/>
    <mergeCell ref="DY294:DY295"/>
    <mergeCell ref="EC294:EC295"/>
    <mergeCell ref="DD222:DD223"/>
    <mergeCell ref="DO256:DO257"/>
    <mergeCell ref="DO228:DO229"/>
    <mergeCell ref="DF284:DF285"/>
    <mergeCell ref="DA294:DA295"/>
    <mergeCell ref="DB294:DB295"/>
    <mergeCell ref="DB308:DB309"/>
    <mergeCell ref="CV306:CV307"/>
    <mergeCell ref="DG284:DG285"/>
    <mergeCell ref="DE272:DE273"/>
    <mergeCell ref="DL274:DL275"/>
    <mergeCell ref="CZ272:CZ273"/>
    <mergeCell ref="DA272:DA273"/>
    <mergeCell ref="CZ294:CZ295"/>
    <mergeCell ref="DJ274:DJ275"/>
    <mergeCell ref="DJ294:DJ295"/>
    <mergeCell ref="DK304:DK305"/>
    <mergeCell ref="DC284:DC285"/>
    <mergeCell ref="CW294:CW295"/>
    <mergeCell ref="DG272:DG273"/>
    <mergeCell ref="DL294:DL295"/>
    <mergeCell ref="DI308:DI309"/>
    <mergeCell ref="DK308:DK309"/>
    <mergeCell ref="DG274:DG275"/>
    <mergeCell ref="DF274:DF275"/>
    <mergeCell ref="DH274:DH275"/>
    <mergeCell ref="CV294:CV295"/>
    <mergeCell ref="CV308:CV309"/>
    <mergeCell ref="DA274:DA275"/>
    <mergeCell ref="DB274:DB275"/>
    <mergeCell ref="DC306:DC307"/>
    <mergeCell ref="DC272:DC273"/>
    <mergeCell ref="DD272:DD273"/>
    <mergeCell ref="CW272:CW273"/>
    <mergeCell ref="CX272:CX273"/>
    <mergeCell ref="CY272:CY273"/>
    <mergeCell ref="DB306:DB307"/>
    <mergeCell ref="DE284:DE285"/>
    <mergeCell ref="DA284:DA285"/>
    <mergeCell ref="CW306:CW307"/>
    <mergeCell ref="CV304:CV305"/>
    <mergeCell ref="CV284:CV285"/>
    <mergeCell ref="DE274:DE275"/>
    <mergeCell ref="DE306:DE307"/>
    <mergeCell ref="DI274:DI275"/>
    <mergeCell ref="DD274:DD275"/>
    <mergeCell ref="DB284:DB285"/>
    <mergeCell ref="DD294:DD295"/>
    <mergeCell ref="CW308:CW309"/>
    <mergeCell ref="DA308:DA309"/>
    <mergeCell ref="CX306:CX307"/>
    <mergeCell ref="CX308:CX309"/>
    <mergeCell ref="CV272:CV273"/>
    <mergeCell ref="DF272:DF273"/>
    <mergeCell ref="DB272:DB273"/>
    <mergeCell ref="DH272:DH273"/>
    <mergeCell ref="DE294:DE295"/>
    <mergeCell ref="DK294:DK295"/>
    <mergeCell ref="DC294:DC295"/>
    <mergeCell ref="CZ284:CZ285"/>
    <mergeCell ref="CW274:CW275"/>
    <mergeCell ref="CX284:CX285"/>
    <mergeCell ref="CY284:CY285"/>
    <mergeCell ref="CW284:CW285"/>
    <mergeCell ref="CY274:CY275"/>
    <mergeCell ref="CZ274:CZ275"/>
    <mergeCell ref="DC274:DC275"/>
    <mergeCell ref="CR284:CR285"/>
    <mergeCell ref="DD284:DD285"/>
    <mergeCell ref="CS284:CS285"/>
    <mergeCell ref="CM308:CM309"/>
    <mergeCell ref="CN304:CN305"/>
    <mergeCell ref="CN306:CN307"/>
    <mergeCell ref="CH276:CH277"/>
    <mergeCell ref="CG282:CG283"/>
    <mergeCell ref="DH262:DH263"/>
    <mergeCell ref="CT284:CT285"/>
    <mergeCell ref="CP284:CP285"/>
    <mergeCell ref="CQ294:CQ295"/>
    <mergeCell ref="CP306:CP307"/>
    <mergeCell ref="CU294:CU295"/>
    <mergeCell ref="CY294:CY295"/>
    <mergeCell ref="CP294:CP295"/>
    <mergeCell ref="CI284:CI285"/>
    <mergeCell ref="CJ274:CJ275"/>
    <mergeCell ref="CU272:CU273"/>
    <mergeCell ref="CJ294:CJ295"/>
    <mergeCell ref="CI294:CI295"/>
    <mergeCell ref="CA294:CA295"/>
    <mergeCell ref="CD304:CD305"/>
    <mergeCell ref="CT274:CT275"/>
    <mergeCell ref="CP274:CP275"/>
    <mergeCell ref="CO274:CO275"/>
    <mergeCell ref="CD274:CD275"/>
    <mergeCell ref="CB306:CB307"/>
    <mergeCell ref="CC306:CC307"/>
    <mergeCell ref="CT272:CT273"/>
    <mergeCell ref="DA262:DA263"/>
    <mergeCell ref="CV262:CV263"/>
    <mergeCell ref="CJ262:CJ263"/>
    <mergeCell ref="CQ308:CQ309"/>
    <mergeCell ref="CL272:CL273"/>
    <mergeCell ref="CR274:CR275"/>
    <mergeCell ref="CN294:CN295"/>
    <mergeCell ref="CS272:CS273"/>
    <mergeCell ref="CQ272:CQ273"/>
    <mergeCell ref="CS274:CS275"/>
    <mergeCell ref="CO304:CO305"/>
    <mergeCell ref="CJ284:CJ285"/>
    <mergeCell ref="CN284:CN285"/>
    <mergeCell ref="CF308:CF309"/>
    <mergeCell ref="CC308:CC309"/>
    <mergeCell ref="CO306:CO307"/>
    <mergeCell ref="CP308:CP309"/>
    <mergeCell ref="CP304:CP305"/>
    <mergeCell ref="CT294:CT295"/>
    <mergeCell ref="CN274:CN275"/>
    <mergeCell ref="CX274:CX275"/>
    <mergeCell ref="CS262:CS263"/>
    <mergeCell ref="CQ284:CQ285"/>
    <mergeCell ref="CT304:CT305"/>
    <mergeCell ref="CG272:CG273"/>
    <mergeCell ref="CG276:CG277"/>
    <mergeCell ref="CY262:CY263"/>
    <mergeCell ref="CT262:CT263"/>
    <mergeCell ref="CL284:CL285"/>
    <mergeCell ref="CI272:CI273"/>
    <mergeCell ref="CK272:CK273"/>
    <mergeCell ref="CO308:CO309"/>
    <mergeCell ref="CU304:CU305"/>
    <mergeCell ref="CT306:CT307"/>
    <mergeCell ref="CU284:CU285"/>
    <mergeCell ref="BY306:BY307"/>
    <mergeCell ref="CM304:CM305"/>
    <mergeCell ref="BU272:BU273"/>
    <mergeCell ref="BK272:BK273"/>
    <mergeCell ref="BJ272:BJ273"/>
    <mergeCell ref="BJ274:BJ275"/>
    <mergeCell ref="BK274:BK275"/>
    <mergeCell ref="CU308:CU309"/>
    <mergeCell ref="CF290:CF291"/>
    <mergeCell ref="CE306:CE307"/>
    <mergeCell ref="BP274:BP275"/>
    <mergeCell ref="CE308:CE309"/>
    <mergeCell ref="BN294:BN295"/>
    <mergeCell ref="BW294:BW295"/>
    <mergeCell ref="BQ294:BQ295"/>
    <mergeCell ref="BO294:BO295"/>
    <mergeCell ref="CX294:CX295"/>
    <mergeCell ref="CW304:CW305"/>
    <mergeCell ref="CS306:CS307"/>
    <mergeCell ref="CU306:CU307"/>
    <mergeCell ref="CU274:CU275"/>
    <mergeCell ref="CV274:CV275"/>
    <mergeCell ref="CN308:CN309"/>
    <mergeCell ref="CG306:CG307"/>
    <mergeCell ref="BH284:BH285"/>
    <mergeCell ref="CK306:CK307"/>
    <mergeCell ref="CI306:CI307"/>
    <mergeCell ref="CK304:CK305"/>
    <mergeCell ref="CA308:CA309"/>
    <mergeCell ref="BI304:BI305"/>
    <mergeCell ref="CO284:CO285"/>
    <mergeCell ref="BV304:BV305"/>
    <mergeCell ref="BW304:BW305"/>
    <mergeCell ref="BH306:BH307"/>
    <mergeCell ref="BU274:BU275"/>
    <mergeCell ref="BH274:BH275"/>
    <mergeCell ref="CH304:CH305"/>
    <mergeCell ref="CH294:CH295"/>
    <mergeCell ref="CH282:CH283"/>
    <mergeCell ref="CI274:CI275"/>
    <mergeCell ref="BH294:BH295"/>
    <mergeCell ref="BJ294:BJ295"/>
    <mergeCell ref="BK294:BK295"/>
    <mergeCell ref="BP272:BP273"/>
    <mergeCell ref="BX274:BX275"/>
    <mergeCell ref="BJ284:BJ285"/>
    <mergeCell ref="BM274:BM275"/>
    <mergeCell ref="BP306:BP307"/>
    <mergeCell ref="BT306:BT307"/>
    <mergeCell ref="BU306:BU307"/>
    <mergeCell ref="BO304:BO305"/>
    <mergeCell ref="BV274:BV275"/>
    <mergeCell ref="BN274:BN275"/>
    <mergeCell ref="BQ304:BQ305"/>
    <mergeCell ref="BK284:BK285"/>
    <mergeCell ref="BL272:BL273"/>
    <mergeCell ref="BR274:BR275"/>
    <mergeCell ref="CF284:CF285"/>
    <mergeCell ref="CF272:CF273"/>
    <mergeCell ref="CC272:CC273"/>
    <mergeCell ref="CD272:CD273"/>
    <mergeCell ref="BS274:BS275"/>
    <mergeCell ref="BW274:BW275"/>
    <mergeCell ref="BK308:BK309"/>
    <mergeCell ref="CF286:CF287"/>
    <mergeCell ref="BK306:BK307"/>
    <mergeCell ref="BR306:BR307"/>
    <mergeCell ref="BK320:BK321"/>
    <mergeCell ref="CF324:CF325"/>
    <mergeCell ref="BJ306:BJ307"/>
    <mergeCell ref="AY324:AY325"/>
    <mergeCell ref="AY316:AY317"/>
    <mergeCell ref="BD304:BD305"/>
    <mergeCell ref="BE304:BE305"/>
    <mergeCell ref="AY304:AY305"/>
    <mergeCell ref="BW308:BW309"/>
    <mergeCell ref="BX308:BX309"/>
    <mergeCell ref="BL320:BL321"/>
    <mergeCell ref="BM320:BM321"/>
    <mergeCell ref="BJ320:BJ321"/>
    <mergeCell ref="BU320:BU321"/>
    <mergeCell ref="CF318:CF319"/>
    <mergeCell ref="CD320:CD321"/>
    <mergeCell ref="BS320:BS321"/>
    <mergeCell ref="BO320:BO321"/>
    <mergeCell ref="BN320:BN321"/>
    <mergeCell ref="AZ316:AZ317"/>
    <mergeCell ref="AZ320:AZ321"/>
    <mergeCell ref="AZ322:AZ323"/>
    <mergeCell ref="BL304:BL305"/>
    <mergeCell ref="BU304:BU305"/>
    <mergeCell ref="BS294:BS295"/>
    <mergeCell ref="CF300:CF301"/>
    <mergeCell ref="BP294:BP295"/>
    <mergeCell ref="BC304:BC305"/>
    <mergeCell ref="BV320:BV321"/>
    <mergeCell ref="BW320:BW321"/>
    <mergeCell ref="BZ320:BZ321"/>
    <mergeCell ref="CA320:CA321"/>
    <mergeCell ref="CC320:CC321"/>
    <mergeCell ref="CF316:CF317"/>
    <mergeCell ref="CE320:CE321"/>
    <mergeCell ref="BX294:BX295"/>
    <mergeCell ref="BL294:BL295"/>
    <mergeCell ref="BR304:BR305"/>
    <mergeCell ref="BH304:BH305"/>
    <mergeCell ref="BF306:BF307"/>
    <mergeCell ref="BE294:BE295"/>
    <mergeCell ref="BE306:BE307"/>
    <mergeCell ref="AZ294:AZ295"/>
    <mergeCell ref="BM294:BM295"/>
    <mergeCell ref="BD294:BD295"/>
    <mergeCell ref="BT294:BT295"/>
    <mergeCell ref="BG294:BG295"/>
    <mergeCell ref="BF294:BF295"/>
    <mergeCell ref="BD306:BD307"/>
    <mergeCell ref="BR308:BR309"/>
    <mergeCell ref="BF320:BF321"/>
    <mergeCell ref="BJ308:BJ309"/>
    <mergeCell ref="AZ314:AZ315"/>
    <mergeCell ref="R352:R353"/>
    <mergeCell ref="R348:R349"/>
    <mergeCell ref="AY390:AY391"/>
    <mergeCell ref="BB416:BB417"/>
    <mergeCell ref="AR392:AR393"/>
    <mergeCell ref="AS392:AS393"/>
    <mergeCell ref="AM404:AM405"/>
    <mergeCell ref="AA428:AA429"/>
    <mergeCell ref="O348:O349"/>
    <mergeCell ref="O352:O353"/>
    <mergeCell ref="P344:P345"/>
    <mergeCell ref="AU344:AU345"/>
    <mergeCell ref="S338:S339"/>
    <mergeCell ref="Q350:Q351"/>
    <mergeCell ref="AI428:AI429"/>
    <mergeCell ref="AO428:AO429"/>
    <mergeCell ref="AV428:AV429"/>
    <mergeCell ref="AX424:AX425"/>
    <mergeCell ref="AY428:AY429"/>
    <mergeCell ref="AK428:AK429"/>
    <mergeCell ref="Q408:Q409"/>
    <mergeCell ref="R406:R407"/>
    <mergeCell ref="AY426:AY427"/>
    <mergeCell ref="AZ418:AZ419"/>
    <mergeCell ref="AJ428:AJ429"/>
    <mergeCell ref="AP428:AP429"/>
    <mergeCell ref="AY418:AY419"/>
    <mergeCell ref="AY422:AY423"/>
    <mergeCell ref="AY420:AY421"/>
    <mergeCell ref="R402:R403"/>
    <mergeCell ref="AY424:AY425"/>
    <mergeCell ref="AZ422:AZ423"/>
    <mergeCell ref="AZ426:AZ427"/>
    <mergeCell ref="AX428:AX429"/>
    <mergeCell ref="AW428:AW429"/>
    <mergeCell ref="AX414:AX415"/>
    <mergeCell ref="U428:U429"/>
    <mergeCell ref="V428:V429"/>
    <mergeCell ref="T428:T429"/>
    <mergeCell ref="BB392:BB393"/>
    <mergeCell ref="BA368:BA369"/>
    <mergeCell ref="O400:O401"/>
    <mergeCell ref="AZ380:AZ381"/>
    <mergeCell ref="W368:W369"/>
    <mergeCell ref="U392:U393"/>
    <mergeCell ref="AO380:AO381"/>
    <mergeCell ref="R358:R359"/>
    <mergeCell ref="AL368:AL369"/>
    <mergeCell ref="AA380:AA381"/>
    <mergeCell ref="AG368:AG369"/>
    <mergeCell ref="AM368:AM369"/>
    <mergeCell ref="S392:S393"/>
    <mergeCell ref="AX396:AX397"/>
    <mergeCell ref="AX394:AX395"/>
    <mergeCell ref="AN368:AN369"/>
    <mergeCell ref="AI368:AI369"/>
    <mergeCell ref="AL380:AL381"/>
    <mergeCell ref="AK380:AK381"/>
    <mergeCell ref="AB380:AB381"/>
    <mergeCell ref="Q368:Q369"/>
    <mergeCell ref="R382:R383"/>
    <mergeCell ref="AK392:AK393"/>
    <mergeCell ref="AH380:AH381"/>
    <mergeCell ref="AJ380:AJ381"/>
    <mergeCell ref="N406:N407"/>
    <mergeCell ref="N424:N425"/>
    <mergeCell ref="AQ428:AQ429"/>
    <mergeCell ref="P428:P429"/>
    <mergeCell ref="AX422:AX423"/>
    <mergeCell ref="AQ416:AQ417"/>
    <mergeCell ref="S362:S363"/>
    <mergeCell ref="AX382:AX383"/>
    <mergeCell ref="S378:S379"/>
    <mergeCell ref="AJ392:AJ393"/>
    <mergeCell ref="S376:S377"/>
    <mergeCell ref="AI392:AI393"/>
    <mergeCell ref="AQ392:AQ393"/>
    <mergeCell ref="R388:R389"/>
    <mergeCell ref="T392:T393"/>
    <mergeCell ref="R390:R391"/>
    <mergeCell ref="AZ400:AZ401"/>
    <mergeCell ref="S402:S403"/>
    <mergeCell ref="R398:R399"/>
    <mergeCell ref="Y392:Y393"/>
    <mergeCell ref="AX402:AX403"/>
    <mergeCell ref="AE392:AE393"/>
    <mergeCell ref="O392:O393"/>
    <mergeCell ref="AY396:AY397"/>
    <mergeCell ref="AU416:AU417"/>
    <mergeCell ref="AY408:AY409"/>
    <mergeCell ref="AZ410:AZ411"/>
    <mergeCell ref="AL416:AL417"/>
    <mergeCell ref="Q416:Q417"/>
    <mergeCell ref="AG416:AG417"/>
    <mergeCell ref="AY400:AY401"/>
    <mergeCell ref="AZ396:AZ397"/>
    <mergeCell ref="AX400:AX401"/>
    <mergeCell ref="AX398:AX399"/>
    <mergeCell ref="Z416:Z417"/>
    <mergeCell ref="AH416:AH417"/>
    <mergeCell ref="AZ386:AZ387"/>
    <mergeCell ref="W416:W417"/>
    <mergeCell ref="X416:X417"/>
    <mergeCell ref="Y416:Y417"/>
    <mergeCell ref="AW404:AW405"/>
    <mergeCell ref="Q392:Q393"/>
    <mergeCell ref="S404:S405"/>
    <mergeCell ref="AD392:AD393"/>
    <mergeCell ref="T404:T405"/>
    <mergeCell ref="W392:W393"/>
    <mergeCell ref="AV392:AV393"/>
    <mergeCell ref="O414:O415"/>
    <mergeCell ref="O408:O409"/>
    <mergeCell ref="R412:R413"/>
    <mergeCell ref="V404:V405"/>
    <mergeCell ref="AY416:AY417"/>
    <mergeCell ref="AX368:AX369"/>
    <mergeCell ref="S390:S391"/>
    <mergeCell ref="R396:R397"/>
    <mergeCell ref="AG380:AG381"/>
    <mergeCell ref="T368:T369"/>
    <mergeCell ref="R380:R381"/>
    <mergeCell ref="R366:R367"/>
    <mergeCell ref="Q378:Q379"/>
    <mergeCell ref="Q376:Q377"/>
    <mergeCell ref="Q384:Q385"/>
    <mergeCell ref="R426:R427"/>
    <mergeCell ref="R422:R423"/>
    <mergeCell ref="BC404:BC405"/>
    <mergeCell ref="AY392:AY393"/>
    <mergeCell ref="BC356:BC357"/>
    <mergeCell ref="Q362:Q363"/>
    <mergeCell ref="Q370:Q371"/>
    <mergeCell ref="Q388:Q389"/>
    <mergeCell ref="AO356:AO357"/>
    <mergeCell ref="AK356:AK357"/>
    <mergeCell ref="AL356:AL357"/>
    <mergeCell ref="AM356:AM357"/>
    <mergeCell ref="AZ350:AZ351"/>
    <mergeCell ref="AZ346:AZ347"/>
    <mergeCell ref="U526:U527"/>
    <mergeCell ref="Y538:Y539"/>
    <mergeCell ref="AF538:AF539"/>
    <mergeCell ref="AZ582:AZ583"/>
    <mergeCell ref="AY588:AY589"/>
    <mergeCell ref="BM574:BM575"/>
    <mergeCell ref="BT562:BT563"/>
    <mergeCell ref="BV550:BV551"/>
    <mergeCell ref="BO574:BO575"/>
    <mergeCell ref="BL562:BL563"/>
    <mergeCell ref="BH562:BH563"/>
    <mergeCell ref="BS562:BS563"/>
    <mergeCell ref="BN562:BN563"/>
    <mergeCell ref="Q436:Q437"/>
    <mergeCell ref="Q440:Q441"/>
    <mergeCell ref="AV440:AV441"/>
    <mergeCell ref="BC586:BC587"/>
    <mergeCell ref="BI586:BI587"/>
    <mergeCell ref="BG586:BG587"/>
    <mergeCell ref="BJ586:BJ587"/>
    <mergeCell ref="BF574:BF575"/>
    <mergeCell ref="BG562:BG563"/>
    <mergeCell ref="BJ562:BJ563"/>
    <mergeCell ref="BC574:BC575"/>
    <mergeCell ref="BD562:BD563"/>
    <mergeCell ref="BH550:BH551"/>
    <mergeCell ref="BD526:BD527"/>
    <mergeCell ref="AV574:AV575"/>
    <mergeCell ref="AG574:AG575"/>
    <mergeCell ref="Y562:Y563"/>
    <mergeCell ref="AN574:AN575"/>
    <mergeCell ref="Z574:Z575"/>
    <mergeCell ref="AF574:AF575"/>
    <mergeCell ref="BN586:BN587"/>
    <mergeCell ref="BK562:BK563"/>
    <mergeCell ref="BQ562:BQ563"/>
    <mergeCell ref="AY436:AY437"/>
    <mergeCell ref="AX436:AX437"/>
    <mergeCell ref="BD452:BD453"/>
    <mergeCell ref="BC464:BC465"/>
    <mergeCell ref="BD550:BD551"/>
    <mergeCell ref="BC562:BC563"/>
    <mergeCell ref="AP464:AP465"/>
    <mergeCell ref="Q578:Q579"/>
    <mergeCell ref="R542:R543"/>
    <mergeCell ref="R538:R539"/>
    <mergeCell ref="R548:R549"/>
    <mergeCell ref="R436:R437"/>
    <mergeCell ref="S580:S581"/>
    <mergeCell ref="R574:R575"/>
    <mergeCell ref="R580:R581"/>
    <mergeCell ref="AY452:AY453"/>
    <mergeCell ref="AT636:AT637"/>
    <mergeCell ref="AP636:AP637"/>
    <mergeCell ref="BA574:BA575"/>
    <mergeCell ref="BA562:BA563"/>
    <mergeCell ref="BA550:BA551"/>
    <mergeCell ref="AX524:AX525"/>
    <mergeCell ref="AW526:AW527"/>
    <mergeCell ref="AY482:AY483"/>
    <mergeCell ref="AZ482:AZ483"/>
    <mergeCell ref="AZ486:AZ487"/>
    <mergeCell ref="AZ484:AZ485"/>
    <mergeCell ref="AY484:AY485"/>
    <mergeCell ref="AZ478:AZ479"/>
    <mergeCell ref="AY480:AY481"/>
    <mergeCell ref="AZ480:AZ481"/>
    <mergeCell ref="AY478:AY479"/>
    <mergeCell ref="AR476:AR477"/>
    <mergeCell ref="AX486:AX487"/>
    <mergeCell ref="AW488:AW489"/>
    <mergeCell ref="AR488:AR489"/>
    <mergeCell ref="AQ488:AQ489"/>
    <mergeCell ref="AX478:AX479"/>
    <mergeCell ref="AX476:AX477"/>
    <mergeCell ref="AV488:AV489"/>
    <mergeCell ref="AT488:AT489"/>
    <mergeCell ref="AV476:AV477"/>
    <mergeCell ref="AY620:AY621"/>
    <mergeCell ref="AY578:AY579"/>
    <mergeCell ref="AY522:AY523"/>
    <mergeCell ref="AZ578:AZ579"/>
    <mergeCell ref="AZ576:AZ577"/>
    <mergeCell ref="AX592:AX593"/>
    <mergeCell ref="AS636:AS637"/>
    <mergeCell ref="AT634:AT635"/>
    <mergeCell ref="BA476:BA477"/>
    <mergeCell ref="AY582:AY583"/>
    <mergeCell ref="AZ580:AZ581"/>
    <mergeCell ref="AV514:AV515"/>
    <mergeCell ref="AX506:AX507"/>
    <mergeCell ref="AP598:AP599"/>
    <mergeCell ref="AS598:AS599"/>
    <mergeCell ref="AT598:AT599"/>
    <mergeCell ref="AQ598:AQ599"/>
    <mergeCell ref="AS502:AS503"/>
    <mergeCell ref="AP502:AP503"/>
    <mergeCell ref="AT502:AT503"/>
    <mergeCell ref="AU634:AU635"/>
    <mergeCell ref="AZ602:AZ603"/>
    <mergeCell ref="AY598:AY599"/>
    <mergeCell ref="AP622:AP623"/>
    <mergeCell ref="AQ586:AQ587"/>
    <mergeCell ref="AS562:AS563"/>
    <mergeCell ref="AR574:AR575"/>
    <mergeCell ref="AX636:AX637"/>
    <mergeCell ref="AY608:AY609"/>
    <mergeCell ref="AY614:AY615"/>
    <mergeCell ref="AX628:AX629"/>
    <mergeCell ref="AX630:AX631"/>
    <mergeCell ref="AZ598:AZ599"/>
    <mergeCell ref="AX594:AX595"/>
    <mergeCell ref="AW598:AW599"/>
    <mergeCell ref="AY594:AY595"/>
    <mergeCell ref="AY586:AY587"/>
    <mergeCell ref="AX566:AX567"/>
    <mergeCell ref="BL654:BL655"/>
    <mergeCell ref="BQ586:BQ587"/>
    <mergeCell ref="CG590:CG591"/>
    <mergeCell ref="BZ586:BZ587"/>
    <mergeCell ref="BT586:BT587"/>
    <mergeCell ref="BX586:BX587"/>
    <mergeCell ref="BO586:BO587"/>
    <mergeCell ref="BL586:BL587"/>
    <mergeCell ref="BY586:BY587"/>
    <mergeCell ref="BS586:BS587"/>
    <mergeCell ref="BS598:BS599"/>
    <mergeCell ref="BW598:BW599"/>
    <mergeCell ref="BU598:BU599"/>
    <mergeCell ref="BT598:BT599"/>
    <mergeCell ref="CF594:CF595"/>
    <mergeCell ref="CF590:CF591"/>
    <mergeCell ref="CH582:CH583"/>
    <mergeCell ref="CB586:CB587"/>
    <mergeCell ref="BV586:BV587"/>
    <mergeCell ref="CH590:CH591"/>
    <mergeCell ref="CF584:CF585"/>
    <mergeCell ref="AX650:AX651"/>
    <mergeCell ref="AY600:AY601"/>
    <mergeCell ref="BJ670:BJ671"/>
    <mergeCell ref="BB670:BB671"/>
    <mergeCell ref="AX654:AX655"/>
    <mergeCell ref="BJ634:BJ635"/>
    <mergeCell ref="BH622:BH623"/>
    <mergeCell ref="BI622:BI623"/>
    <mergeCell ref="AZ656:AZ657"/>
    <mergeCell ref="AY610:AY611"/>
    <mergeCell ref="AX640:AX641"/>
    <mergeCell ref="AX614:AX615"/>
    <mergeCell ref="AX652:AX653"/>
    <mergeCell ref="AX626:AX627"/>
    <mergeCell ref="AX648:AX649"/>
    <mergeCell ref="BJ610:BJ611"/>
    <mergeCell ref="BI634:BI635"/>
    <mergeCell ref="AZ604:AZ605"/>
    <mergeCell ref="BK598:BK599"/>
    <mergeCell ref="BG598:BG599"/>
    <mergeCell ref="BF598:BF599"/>
    <mergeCell ref="AZ636:AZ637"/>
    <mergeCell ref="AZ600:AZ601"/>
    <mergeCell ref="AZ592:AZ593"/>
    <mergeCell ref="AX596:AX597"/>
    <mergeCell ref="BB610:BB611"/>
    <mergeCell ref="AX606:AX607"/>
    <mergeCell ref="AY606:AY607"/>
    <mergeCell ref="AX604:AX605"/>
    <mergeCell ref="AY638:AY639"/>
    <mergeCell ref="BH586:BH587"/>
    <mergeCell ref="CC586:CC587"/>
    <mergeCell ref="BW586:BW587"/>
    <mergeCell ref="CF598:CF599"/>
    <mergeCell ref="CG608:CG609"/>
    <mergeCell ref="CG602:CG603"/>
    <mergeCell ref="CA622:CA623"/>
    <mergeCell ref="BR636:BR637"/>
    <mergeCell ref="BT610:BT611"/>
    <mergeCell ref="BT634:BT635"/>
    <mergeCell ref="BR610:BR611"/>
    <mergeCell ref="BN636:BN637"/>
    <mergeCell ref="BL636:BL637"/>
    <mergeCell ref="BN654:BN655"/>
    <mergeCell ref="BO622:BO623"/>
    <mergeCell ref="CF618:CF619"/>
    <mergeCell ref="BQ610:BQ611"/>
    <mergeCell ref="BL610:BL611"/>
    <mergeCell ref="BL622:BL623"/>
    <mergeCell ref="BK654:BK655"/>
    <mergeCell ref="BK610:BK611"/>
    <mergeCell ref="BQ636:BQ637"/>
    <mergeCell ref="BP598:BP599"/>
    <mergeCell ref="BM598:BM599"/>
    <mergeCell ref="CE598:CE599"/>
    <mergeCell ref="BX598:BX599"/>
    <mergeCell ref="BO598:BO599"/>
    <mergeCell ref="BL598:BL599"/>
    <mergeCell ref="CI574:CI575"/>
    <mergeCell ref="CG572:CG573"/>
    <mergeCell ref="CF648:CF649"/>
    <mergeCell ref="CF646:CF647"/>
    <mergeCell ref="CH606:CH607"/>
    <mergeCell ref="BU634:BU635"/>
    <mergeCell ref="CB574:CB575"/>
    <mergeCell ref="CC574:CC575"/>
    <mergeCell ref="BO654:BO655"/>
    <mergeCell ref="CD574:CD575"/>
    <mergeCell ref="BK574:BK575"/>
    <mergeCell ref="CH626:CH627"/>
    <mergeCell ref="CH632:CH633"/>
    <mergeCell ref="CH614:CH615"/>
    <mergeCell ref="CH592:CH593"/>
    <mergeCell ref="CG632:CG633"/>
    <mergeCell ref="BJ598:BJ599"/>
    <mergeCell ref="CC622:CC623"/>
    <mergeCell ref="CA598:CA599"/>
    <mergeCell ref="CG624:CG625"/>
    <mergeCell ref="CA634:CA635"/>
    <mergeCell ref="BQ622:BQ623"/>
    <mergeCell ref="BQ598:BQ599"/>
    <mergeCell ref="CF578:CF579"/>
    <mergeCell ref="CF580:CF581"/>
    <mergeCell ref="CF582:CF583"/>
    <mergeCell ref="CF600:CF601"/>
    <mergeCell ref="CD610:CD611"/>
    <mergeCell ref="CE622:CE623"/>
    <mergeCell ref="CF606:CF607"/>
    <mergeCell ref="BT622:BT623"/>
    <mergeCell ref="CF622:CF623"/>
    <mergeCell ref="BU654:BU655"/>
    <mergeCell ref="BW654:BW655"/>
    <mergeCell ref="BM654:BM655"/>
    <mergeCell ref="BQ574:BQ575"/>
    <mergeCell ref="CG592:CG593"/>
    <mergeCell ref="CF572:CF573"/>
    <mergeCell ref="CE586:CE587"/>
    <mergeCell ref="CF586:CF587"/>
    <mergeCell ref="CG584:CG585"/>
    <mergeCell ref="CI586:CI587"/>
    <mergeCell ref="CG580:CG581"/>
    <mergeCell ref="BM634:BM635"/>
    <mergeCell ref="BP634:BP635"/>
    <mergeCell ref="BJ654:BJ655"/>
    <mergeCell ref="CI598:CI599"/>
    <mergeCell ref="CH576:CH577"/>
    <mergeCell ref="CG578:CG579"/>
    <mergeCell ref="BE654:BE655"/>
    <mergeCell ref="BE610:BE611"/>
    <mergeCell ref="BD654:BD655"/>
    <mergeCell ref="BI610:BI611"/>
    <mergeCell ref="BG636:BG637"/>
    <mergeCell ref="BC654:BC655"/>
    <mergeCell ref="AZ616:AZ617"/>
    <mergeCell ref="AZ610:AZ611"/>
    <mergeCell ref="BA610:BA611"/>
    <mergeCell ref="BH654:BH655"/>
    <mergeCell ref="CH510:CH511"/>
    <mergeCell ref="CH512:CH513"/>
    <mergeCell ref="BF654:BF655"/>
    <mergeCell ref="BC636:BC637"/>
    <mergeCell ref="CF650:CF651"/>
    <mergeCell ref="CG612:CG613"/>
    <mergeCell ref="BZ636:BZ637"/>
    <mergeCell ref="BR634:BR635"/>
    <mergeCell ref="CF630:CF631"/>
    <mergeCell ref="CE634:CE635"/>
    <mergeCell ref="CF632:CF633"/>
    <mergeCell ref="BV654:BV655"/>
    <mergeCell ref="CE654:CE655"/>
    <mergeCell ref="BX634:BX635"/>
    <mergeCell ref="CF634:CF635"/>
    <mergeCell ref="BY636:BY637"/>
    <mergeCell ref="CD654:CD655"/>
    <mergeCell ref="CA654:CA655"/>
    <mergeCell ref="CH612:CH613"/>
    <mergeCell ref="CG610:CG611"/>
    <mergeCell ref="CG628:CG629"/>
    <mergeCell ref="CG606:CG607"/>
    <mergeCell ref="CH634:CH635"/>
    <mergeCell ref="BA598:BA599"/>
    <mergeCell ref="BR598:BR599"/>
    <mergeCell ref="CD622:CD623"/>
    <mergeCell ref="BX610:BX611"/>
    <mergeCell ref="CF612:CF613"/>
    <mergeCell ref="CF610:CF611"/>
    <mergeCell ref="BW610:BW611"/>
    <mergeCell ref="CF620:CF621"/>
    <mergeCell ref="CC610:CC611"/>
    <mergeCell ref="BP622:BP623"/>
    <mergeCell ref="BJ622:BJ623"/>
    <mergeCell ref="CB636:CB637"/>
    <mergeCell ref="BC610:BC611"/>
    <mergeCell ref="CG626:CG627"/>
    <mergeCell ref="BE622:BE623"/>
    <mergeCell ref="BA634:BA635"/>
    <mergeCell ref="BF622:BF623"/>
    <mergeCell ref="BG654:BG655"/>
    <mergeCell ref="CB654:CB655"/>
    <mergeCell ref="BI654:BI655"/>
    <mergeCell ref="BH636:BH637"/>
    <mergeCell ref="BN610:BN611"/>
    <mergeCell ref="CH610:CH611"/>
    <mergeCell ref="CH618:CH619"/>
    <mergeCell ref="CG638:CG639"/>
    <mergeCell ref="CF638:CF639"/>
    <mergeCell ref="AZ654:AZ655"/>
    <mergeCell ref="BE562:BE563"/>
    <mergeCell ref="BU514:BU515"/>
    <mergeCell ref="BN526:BN527"/>
    <mergeCell ref="CH528:CH529"/>
    <mergeCell ref="EB488:EB489"/>
    <mergeCell ref="DP488:DP489"/>
    <mergeCell ref="DP486:DP487"/>
    <mergeCell ref="DU502:DU503"/>
    <mergeCell ref="EA502:EA503"/>
    <mergeCell ref="DO564:DO565"/>
    <mergeCell ref="DO568:DO569"/>
    <mergeCell ref="DO566:DO567"/>
    <mergeCell ref="DT550:DT551"/>
    <mergeCell ref="DU550:DU551"/>
    <mergeCell ref="DR550:DR551"/>
    <mergeCell ref="DO522:DO523"/>
    <mergeCell ref="DO560:DO561"/>
    <mergeCell ref="DO508:DO509"/>
    <mergeCell ref="DO502:DO503"/>
    <mergeCell ref="DO536:DO537"/>
    <mergeCell ref="DO554:DO555"/>
    <mergeCell ref="DO510:DO511"/>
    <mergeCell ref="DO540:DO541"/>
    <mergeCell ref="DO504:DO505"/>
    <mergeCell ref="DN506:DN507"/>
    <mergeCell ref="DO532:DO533"/>
    <mergeCell ref="DO530:DO531"/>
    <mergeCell ref="DC502:DC503"/>
    <mergeCell ref="DB502:DB503"/>
    <mergeCell ref="DP532:DP533"/>
    <mergeCell ref="DX488:DX489"/>
    <mergeCell ref="DY488:DY489"/>
    <mergeCell ref="DN496:DN497"/>
    <mergeCell ref="DH488:DH489"/>
    <mergeCell ref="DJ490:DJ491"/>
    <mergeCell ref="DU488:DU489"/>
    <mergeCell ref="DF488:DF489"/>
    <mergeCell ref="DV502:DV503"/>
    <mergeCell ref="DR488:DR489"/>
    <mergeCell ref="DS488:DS489"/>
    <mergeCell ref="DE526:DE527"/>
    <mergeCell ref="DN534:DN535"/>
    <mergeCell ref="DG538:DG539"/>
    <mergeCell ref="DI502:DI503"/>
    <mergeCell ref="DW538:DW539"/>
    <mergeCell ref="DT538:DT539"/>
    <mergeCell ref="DV562:DV563"/>
    <mergeCell ref="DN584:DN585"/>
    <mergeCell ref="DY574:DY575"/>
    <mergeCell ref="DV598:DV599"/>
    <mergeCell ref="DZ586:DZ587"/>
    <mergeCell ref="DU586:DU587"/>
    <mergeCell ref="DU598:DU599"/>
    <mergeCell ref="EO476:EO477"/>
    <mergeCell ref="EA428:EA429"/>
    <mergeCell ref="DX416:DX417"/>
    <mergeCell ref="EA464:EA465"/>
    <mergeCell ref="DV464:DV465"/>
    <mergeCell ref="EK392:EK393"/>
    <mergeCell ref="EM392:EM393"/>
    <mergeCell ref="EL416:EL417"/>
    <mergeCell ref="EO380:EO381"/>
    <mergeCell ref="EG428:EG429"/>
    <mergeCell ref="EF404:EF405"/>
    <mergeCell ref="EF440:EF441"/>
    <mergeCell ref="ED488:ED489"/>
    <mergeCell ref="EH488:EH489"/>
    <mergeCell ref="EF490:EF491"/>
    <mergeCell ref="DL526:DL527"/>
    <mergeCell ref="EF502:EF503"/>
    <mergeCell ref="EA514:EA515"/>
    <mergeCell ref="DR526:DR527"/>
    <mergeCell ref="DQ502:DQ503"/>
    <mergeCell ref="DN498:DN499"/>
    <mergeCell ref="DX490:DX491"/>
    <mergeCell ref="DN492:DN493"/>
    <mergeCell ref="DM502:DM503"/>
    <mergeCell ref="DP492:DP493"/>
    <mergeCell ref="DP502:DP503"/>
    <mergeCell ref="DQ490:DQ491"/>
    <mergeCell ref="EB526:EB527"/>
    <mergeCell ref="DO524:DO525"/>
    <mergeCell ref="DP508:DP509"/>
    <mergeCell ref="EA490:EA491"/>
    <mergeCell ref="EJ404:EJ405"/>
    <mergeCell ref="DT416:DT417"/>
    <mergeCell ref="DZ380:DZ381"/>
    <mergeCell ref="EC380:EC381"/>
    <mergeCell ref="DU428:DU429"/>
    <mergeCell ref="DN382:DN383"/>
    <mergeCell ref="ED404:ED405"/>
    <mergeCell ref="DV428:DV429"/>
    <mergeCell ref="DW428:DW429"/>
    <mergeCell ref="DP428:DP429"/>
    <mergeCell ref="DO428:DO429"/>
    <mergeCell ref="EH452:EH453"/>
    <mergeCell ref="EG440:EG441"/>
    <mergeCell ref="EG380:EG381"/>
    <mergeCell ref="EO428:EO429"/>
    <mergeCell ref="DO462:DO463"/>
    <mergeCell ref="DO470:DO471"/>
    <mergeCell ref="EF476:EF477"/>
    <mergeCell ref="EC416:EC417"/>
    <mergeCell ref="DW416:DW417"/>
    <mergeCell ref="DP424:DP425"/>
    <mergeCell ref="DV416:DV417"/>
    <mergeCell ref="DP464:DP465"/>
    <mergeCell ref="DN450:DN451"/>
    <mergeCell ref="DN416:DN417"/>
    <mergeCell ref="DR392:DR393"/>
    <mergeCell ref="DT392:DT393"/>
    <mergeCell ref="DO424:DO425"/>
    <mergeCell ref="DO410:DO411"/>
    <mergeCell ref="EC502:EC503"/>
    <mergeCell ref="DW490:DW491"/>
    <mergeCell ref="EG502:EG503"/>
    <mergeCell ref="EB490:EB491"/>
    <mergeCell ref="ED490:ED491"/>
    <mergeCell ref="EC488:EC489"/>
    <mergeCell ref="EA488:EA489"/>
    <mergeCell ref="DQ488:DQ489"/>
    <mergeCell ref="DP506:DP507"/>
    <mergeCell ref="DN514:DN515"/>
    <mergeCell ref="DU440:DU441"/>
    <mergeCell ref="EM404:EM405"/>
    <mergeCell ref="EL428:EL429"/>
    <mergeCell ref="EJ440:EJ441"/>
    <mergeCell ref="DO440:DO441"/>
    <mergeCell ref="DV476:DV477"/>
    <mergeCell ref="EN476:EN477"/>
    <mergeCell ref="EH464:EH465"/>
    <mergeCell ref="DP466:DP467"/>
    <mergeCell ref="DP470:DP471"/>
    <mergeCell ref="DZ464:DZ465"/>
    <mergeCell ref="DQ440:DQ441"/>
    <mergeCell ref="DN434:DN435"/>
    <mergeCell ref="DT356:DT357"/>
    <mergeCell ref="EA356:EA357"/>
    <mergeCell ref="EB392:EB393"/>
    <mergeCell ref="EC392:EC393"/>
    <mergeCell ref="DP386:DP387"/>
    <mergeCell ref="DR380:DR381"/>
    <mergeCell ref="EH332:EH333"/>
    <mergeCell ref="EK332:EK333"/>
    <mergeCell ref="EM332:EM333"/>
    <mergeCell ref="EN332:EN333"/>
    <mergeCell ref="DV488:DV489"/>
    <mergeCell ref="EJ392:EJ393"/>
    <mergeCell ref="EI392:EI393"/>
    <mergeCell ref="EI416:EI417"/>
    <mergeCell ref="DO420:DO421"/>
    <mergeCell ref="EA404:EA405"/>
    <mergeCell ref="DV452:DV453"/>
    <mergeCell ref="DU416:DU417"/>
    <mergeCell ref="DX428:DX429"/>
    <mergeCell ref="DZ416:DZ417"/>
    <mergeCell ref="DO382:DO383"/>
    <mergeCell ref="DO384:DO385"/>
    <mergeCell ref="ED380:ED381"/>
    <mergeCell ref="EK380:EK381"/>
    <mergeCell ref="EF488:EF489"/>
    <mergeCell ref="DZ488:DZ489"/>
    <mergeCell ref="EK490:EK491"/>
    <mergeCell ref="DS490:DS491"/>
    <mergeCell ref="EI476:EI477"/>
    <mergeCell ref="DU464:DU465"/>
    <mergeCell ref="EF332:EF333"/>
    <mergeCell ref="DO460:DO461"/>
    <mergeCell ref="EG476:EG477"/>
    <mergeCell ref="DN420:DN421"/>
    <mergeCell ref="DN446:DN447"/>
    <mergeCell ref="DO436:DO437"/>
    <mergeCell ref="DN442:DN443"/>
    <mergeCell ref="DO438:DO439"/>
    <mergeCell ref="DN456:DN457"/>
    <mergeCell ref="DR464:DR465"/>
    <mergeCell ref="DY380:DY381"/>
    <mergeCell ref="DW392:DW393"/>
    <mergeCell ref="DU404:DU405"/>
    <mergeCell ref="DP414:DP415"/>
    <mergeCell ref="EG344:EG345"/>
    <mergeCell ref="DY356:DY357"/>
    <mergeCell ref="DT332:DT333"/>
    <mergeCell ref="EI320:EI321"/>
    <mergeCell ref="EG320:EG321"/>
    <mergeCell ref="EC320:EC321"/>
    <mergeCell ref="EC428:EC429"/>
    <mergeCell ref="DN408:DN409"/>
    <mergeCell ref="DR416:DR417"/>
    <mergeCell ref="DY416:DY417"/>
    <mergeCell ref="DP426:DP427"/>
    <mergeCell ref="DN424:DN425"/>
    <mergeCell ref="DN436:DN437"/>
    <mergeCell ref="EB404:EB405"/>
    <mergeCell ref="DP418:DP419"/>
    <mergeCell ref="DP410:DP411"/>
    <mergeCell ref="DP406:DP407"/>
    <mergeCell ref="EQ428:EQ429"/>
    <mergeCell ref="ED392:ED393"/>
    <mergeCell ref="EA392:EA393"/>
    <mergeCell ref="DU392:DU393"/>
    <mergeCell ref="DX404:DX405"/>
    <mergeCell ref="DO422:DO423"/>
    <mergeCell ref="EK416:EK417"/>
    <mergeCell ref="EN392:EN393"/>
    <mergeCell ref="EP392:EP393"/>
    <mergeCell ref="ES464:ES465"/>
    <mergeCell ref="ET454:ET455"/>
    <mergeCell ref="EQ440:EQ441"/>
    <mergeCell ref="ES434:ES435"/>
    <mergeCell ref="ES442:ES443"/>
    <mergeCell ref="DN460:DN461"/>
    <mergeCell ref="DN448:DN449"/>
    <mergeCell ref="DP458:DP459"/>
    <mergeCell ref="DX452:DX453"/>
    <mergeCell ref="DN444:DN445"/>
    <mergeCell ref="DS464:DS465"/>
    <mergeCell ref="ET460:ET461"/>
    <mergeCell ref="ES406:ES407"/>
    <mergeCell ref="ES420:ES421"/>
    <mergeCell ref="EP452:EP453"/>
    <mergeCell ref="ET452:ET453"/>
    <mergeCell ref="ES444:ES445"/>
    <mergeCell ref="ES448:ES449"/>
    <mergeCell ref="ET442:ET443"/>
    <mergeCell ref="ER404:ER405"/>
    <mergeCell ref="EQ404:EQ405"/>
    <mergeCell ref="EQ416:EQ417"/>
    <mergeCell ref="ES418:ES419"/>
    <mergeCell ref="ET434:ET435"/>
    <mergeCell ref="ES428:ES429"/>
    <mergeCell ref="ES352:ES353"/>
    <mergeCell ref="EI452:EI453"/>
    <mergeCell ref="EL452:EL453"/>
    <mergeCell ref="ET458:ET459"/>
    <mergeCell ref="EK464:EK465"/>
    <mergeCell ref="ES450:ES451"/>
    <mergeCell ref="ES432:ES433"/>
    <mergeCell ref="ES438:ES439"/>
    <mergeCell ref="EL392:EL393"/>
    <mergeCell ref="ER380:ER381"/>
    <mergeCell ref="EJ272:EJ273"/>
    <mergeCell ref="EL356:EL357"/>
    <mergeCell ref="EC308:EC309"/>
    <mergeCell ref="ED306:ED307"/>
    <mergeCell ref="EH308:EH309"/>
    <mergeCell ref="ET324:ET325"/>
    <mergeCell ref="EN356:EN357"/>
    <mergeCell ref="ET350:ET351"/>
    <mergeCell ref="ES334:ES335"/>
    <mergeCell ref="ES384:ES385"/>
    <mergeCell ref="DY392:DY393"/>
    <mergeCell ref="DP454:DP455"/>
    <mergeCell ref="DP448:DP449"/>
    <mergeCell ref="DP450:DP451"/>
    <mergeCell ref="EA440:EA441"/>
    <mergeCell ref="DO426:DO427"/>
    <mergeCell ref="DP442:DP443"/>
    <mergeCell ref="ET334:ET335"/>
    <mergeCell ref="ET328:ET329"/>
    <mergeCell ref="ES316:ES317"/>
    <mergeCell ref="ES318:ES319"/>
    <mergeCell ref="ES320:ES321"/>
    <mergeCell ref="EI332:EI333"/>
    <mergeCell ref="EE332:EE333"/>
    <mergeCell ref="EH356:EH357"/>
    <mergeCell ref="DP376:DP377"/>
    <mergeCell ref="EH380:EH381"/>
    <mergeCell ref="EF380:EF381"/>
    <mergeCell ref="EI404:EI405"/>
    <mergeCell ref="EK356:EK357"/>
    <mergeCell ref="DS416:DS417"/>
    <mergeCell ref="EH416:EH417"/>
    <mergeCell ref="ES366:ES367"/>
    <mergeCell ref="EO356:EO357"/>
    <mergeCell ref="ES356:ES357"/>
    <mergeCell ref="EJ380:EJ381"/>
    <mergeCell ref="DP388:DP389"/>
    <mergeCell ref="EG356:EG357"/>
    <mergeCell ref="EI356:EI357"/>
    <mergeCell ref="EG332:EG333"/>
    <mergeCell ref="ED344:ED345"/>
    <mergeCell ref="ET318:ET319"/>
    <mergeCell ref="ES330:ES331"/>
    <mergeCell ref="EQ392:EQ393"/>
    <mergeCell ref="EP404:EP405"/>
    <mergeCell ref="ED320:ED321"/>
    <mergeCell ref="DY320:DY321"/>
    <mergeCell ref="EM320:EM321"/>
    <mergeCell ref="EN320:EN321"/>
    <mergeCell ref="EH320:EH321"/>
    <mergeCell ref="ED332:ED333"/>
    <mergeCell ref="EA332:EA333"/>
    <mergeCell ref="EQ320:EQ321"/>
    <mergeCell ref="ER320:ER321"/>
    <mergeCell ref="EF356:EF357"/>
    <mergeCell ref="ER356:ER357"/>
    <mergeCell ref="ET366:ET367"/>
    <mergeCell ref="DZ368:DZ369"/>
    <mergeCell ref="EA380:EA381"/>
    <mergeCell ref="DQ392:DQ393"/>
    <mergeCell ref="DX356:DX357"/>
    <mergeCell ref="DR356:DR357"/>
    <mergeCell ref="ER274:ER275"/>
    <mergeCell ref="EL274:EL275"/>
    <mergeCell ref="EK274:EK275"/>
    <mergeCell ref="EK262:EK263"/>
    <mergeCell ref="ET298:ET299"/>
    <mergeCell ref="EY320:EY321"/>
    <mergeCell ref="EE320:EE321"/>
    <mergeCell ref="EB320:EB321"/>
    <mergeCell ref="ES322:ES323"/>
    <mergeCell ref="ER344:ER345"/>
    <mergeCell ref="EO344:EO345"/>
    <mergeCell ref="EJ344:EJ345"/>
    <mergeCell ref="ET342:ET343"/>
    <mergeCell ref="ET344:ET345"/>
    <mergeCell ref="EF344:EF345"/>
    <mergeCell ref="DZ356:DZ357"/>
    <mergeCell ref="DP354:DP355"/>
    <mergeCell ref="DQ356:DQ357"/>
    <mergeCell ref="DP322:DP323"/>
    <mergeCell ref="DP324:DP325"/>
    <mergeCell ref="EF320:EF321"/>
    <mergeCell ref="EK320:EK321"/>
    <mergeCell ref="ES312:ES313"/>
    <mergeCell ref="EH344:EH345"/>
    <mergeCell ref="EF272:EF273"/>
    <mergeCell ref="ES288:ES289"/>
    <mergeCell ref="EE356:EE357"/>
    <mergeCell ref="EB356:EB357"/>
    <mergeCell ref="DP314:DP315"/>
    <mergeCell ref="DW356:DW357"/>
    <mergeCell ref="ED356:ED357"/>
    <mergeCell ref="ES310:ES311"/>
    <mergeCell ref="ER306:ER307"/>
    <mergeCell ref="EQ344:EQ345"/>
    <mergeCell ref="ES340:ES341"/>
    <mergeCell ref="ET354:ET355"/>
    <mergeCell ref="ET330:ET331"/>
    <mergeCell ref="ER308:ER309"/>
    <mergeCell ref="EE308:EE309"/>
    <mergeCell ref="EN294:EN295"/>
    <mergeCell ref="ES284:ES285"/>
    <mergeCell ref="EL306:EL307"/>
    <mergeCell ref="EP306:EP307"/>
    <mergeCell ref="EO306:EO307"/>
    <mergeCell ref="ET304:ET305"/>
    <mergeCell ref="EB294:EB295"/>
    <mergeCell ref="EF304:EF305"/>
    <mergeCell ref="EA304:EA305"/>
    <mergeCell ref="DR284:DR285"/>
    <mergeCell ref="EC274:EC275"/>
    <mergeCell ref="EJ284:EJ285"/>
    <mergeCell ref="EJ274:EJ275"/>
    <mergeCell ref="DX274:DX275"/>
    <mergeCell ref="DT294:DT295"/>
    <mergeCell ref="DX308:DX309"/>
    <mergeCell ref="ET278:ET279"/>
    <mergeCell ref="ET276:ET277"/>
    <mergeCell ref="ES292:ES293"/>
    <mergeCell ref="ET300:ET301"/>
    <mergeCell ref="EQ284:EQ285"/>
    <mergeCell ref="EK284:EK285"/>
    <mergeCell ref="ET280:ET281"/>
    <mergeCell ref="DR304:DR305"/>
    <mergeCell ref="EI274:EI275"/>
    <mergeCell ref="FK332:FK333"/>
    <mergeCell ref="FK320:FK321"/>
    <mergeCell ref="FD332:FD333"/>
    <mergeCell ref="ET296:ET297"/>
    <mergeCell ref="ET292:ET293"/>
    <mergeCell ref="FJ332:FJ333"/>
    <mergeCell ref="EV274:EV275"/>
    <mergeCell ref="FI332:FI333"/>
    <mergeCell ref="FK294:FK295"/>
    <mergeCell ref="FC294:FC295"/>
    <mergeCell ref="FE294:FE295"/>
    <mergeCell ref="FI272:FI273"/>
    <mergeCell ref="EY274:EY275"/>
    <mergeCell ref="EL252:EL253"/>
    <mergeCell ref="ET326:ET327"/>
    <mergeCell ref="FB332:FB333"/>
    <mergeCell ref="FD320:FD321"/>
    <mergeCell ref="ET306:ET307"/>
    <mergeCell ref="EI294:EI295"/>
    <mergeCell ref="EU272:EU273"/>
    <mergeCell ref="EO272:EO273"/>
    <mergeCell ref="EP272:EP273"/>
    <mergeCell ref="ES256:ES257"/>
    <mergeCell ref="EN262:EN263"/>
    <mergeCell ref="FA252:FA253"/>
    <mergeCell ref="EQ272:EQ273"/>
    <mergeCell ref="ES290:ES291"/>
    <mergeCell ref="EP284:EP285"/>
    <mergeCell ref="ES278:ES279"/>
    <mergeCell ref="EK252:EK253"/>
    <mergeCell ref="ES326:ES327"/>
    <mergeCell ref="EO320:EO321"/>
    <mergeCell ref="EN308:EN309"/>
    <mergeCell ref="ES302:ES303"/>
    <mergeCell ref="ET294:ET295"/>
    <mergeCell ref="EZ332:EZ333"/>
    <mergeCell ref="EU254:EU255"/>
    <mergeCell ref="EU258:EU259"/>
    <mergeCell ref="EX272:EX273"/>
    <mergeCell ref="ET258:ET259"/>
    <mergeCell ref="EI272:EI273"/>
    <mergeCell ref="EI262:EI263"/>
    <mergeCell ref="EN272:EN273"/>
    <mergeCell ref="EM304:EM305"/>
    <mergeCell ref="EO294:EO295"/>
    <mergeCell ref="EM306:EM307"/>
    <mergeCell ref="EK308:EK309"/>
    <mergeCell ref="EK294:EK295"/>
    <mergeCell ref="ET320:ET321"/>
    <mergeCell ref="EL304:EL305"/>
    <mergeCell ref="EV262:EV263"/>
    <mergeCell ref="ET264:ET265"/>
    <mergeCell ref="EU302:EU303"/>
    <mergeCell ref="EQ304:EQ305"/>
    <mergeCell ref="EU294:EU295"/>
    <mergeCell ref="ET310:ET311"/>
    <mergeCell ref="ER332:ER333"/>
    <mergeCell ref="EU262:EU263"/>
    <mergeCell ref="ER252:ER253"/>
    <mergeCell ref="ET316:ET317"/>
    <mergeCell ref="EJ320:EJ321"/>
    <mergeCell ref="EU318:EU319"/>
    <mergeCell ref="ES314:ES315"/>
    <mergeCell ref="ER294:ER295"/>
    <mergeCell ref="FL332:FL333"/>
    <mergeCell ref="FA304:FA305"/>
    <mergeCell ref="FC304:FC305"/>
    <mergeCell ref="FE242:FE243"/>
    <mergeCell ref="ES276:ES277"/>
    <mergeCell ref="FC274:FC275"/>
    <mergeCell ref="ET240:ET241"/>
    <mergeCell ref="FD262:FD263"/>
    <mergeCell ref="ET290:ET291"/>
    <mergeCell ref="EU256:EU257"/>
    <mergeCell ref="EZ252:EZ253"/>
    <mergeCell ref="EY252:EY253"/>
    <mergeCell ref="EU240:EU241"/>
    <mergeCell ref="FA272:FA273"/>
    <mergeCell ref="FF252:FF253"/>
    <mergeCell ref="EY242:EY243"/>
    <mergeCell ref="FH242:FH243"/>
    <mergeCell ref="EQ306:EQ307"/>
    <mergeCell ref="ES248:ES249"/>
    <mergeCell ref="ES258:ES259"/>
    <mergeCell ref="FL294:FL295"/>
    <mergeCell ref="EU298:EU299"/>
    <mergeCell ref="EQ294:EQ295"/>
    <mergeCell ref="ET268:ET269"/>
    <mergeCell ref="ES252:ES253"/>
    <mergeCell ref="ER242:ER243"/>
    <mergeCell ref="ES244:ES245"/>
    <mergeCell ref="ET266:ET267"/>
    <mergeCell ref="EV242:EV243"/>
    <mergeCell ref="ES270:ES271"/>
    <mergeCell ref="FD306:FD307"/>
    <mergeCell ref="ET286:ET287"/>
    <mergeCell ref="EU268:EU269"/>
    <mergeCell ref="FE262:FE263"/>
    <mergeCell ref="EQ262:EQ263"/>
    <mergeCell ref="FE284:FE285"/>
    <mergeCell ref="FD284:FD285"/>
    <mergeCell ref="FD294:FD295"/>
    <mergeCell ref="FF306:FF307"/>
    <mergeCell ref="EU242:EU243"/>
    <mergeCell ref="ES260:ES261"/>
    <mergeCell ref="EX252:EX253"/>
    <mergeCell ref="EU326:EU327"/>
    <mergeCell ref="EU328:EU329"/>
    <mergeCell ref="EU330:EU331"/>
    <mergeCell ref="EU278:EU279"/>
    <mergeCell ref="EU280:EU281"/>
    <mergeCell ref="EQ242:EQ243"/>
    <mergeCell ref="EW242:EW243"/>
    <mergeCell ref="EX294:EX295"/>
    <mergeCell ref="FB294:FB295"/>
    <mergeCell ref="FA294:FA295"/>
    <mergeCell ref="EU244:EU245"/>
    <mergeCell ref="EU286:EU287"/>
    <mergeCell ref="EU288:EU289"/>
    <mergeCell ref="EU276:EU277"/>
    <mergeCell ref="FL252:FL253"/>
    <mergeCell ref="FC284:FC285"/>
    <mergeCell ref="EW284:EW285"/>
    <mergeCell ref="FB284:FB285"/>
    <mergeCell ref="FJ274:FJ275"/>
    <mergeCell ref="EW320:EW321"/>
    <mergeCell ref="ET314:ET315"/>
    <mergeCell ref="FF332:FF333"/>
    <mergeCell ref="ES216:ES217"/>
    <mergeCell ref="ET212:ET213"/>
    <mergeCell ref="EV212:EV213"/>
    <mergeCell ref="EY212:EY213"/>
    <mergeCell ref="EU226:EU227"/>
    <mergeCell ref="ES254:ES255"/>
    <mergeCell ref="ET270:ET271"/>
    <mergeCell ref="ET234:ET235"/>
    <mergeCell ref="ET272:ET273"/>
    <mergeCell ref="ET248:ET249"/>
    <mergeCell ref="ES272:ES273"/>
    <mergeCell ref="EU216:EU217"/>
    <mergeCell ref="EU224:EU225"/>
    <mergeCell ref="EV222:EV223"/>
    <mergeCell ref="FD222:FD223"/>
    <mergeCell ref="EW272:EW273"/>
    <mergeCell ref="FM274:FM275"/>
    <mergeCell ref="EU230:EU231"/>
    <mergeCell ref="EU228:EU229"/>
    <mergeCell ref="EU234:EU235"/>
    <mergeCell ref="EW222:EW223"/>
    <mergeCell ref="EZ232:EZ233"/>
    <mergeCell ref="EV232:EV233"/>
    <mergeCell ref="ES236:ES237"/>
    <mergeCell ref="FB232:FB233"/>
    <mergeCell ref="FL262:FL263"/>
    <mergeCell ref="FG272:FG273"/>
    <mergeCell ref="FE272:FE273"/>
    <mergeCell ref="ET226:ET227"/>
    <mergeCell ref="FI252:FI253"/>
    <mergeCell ref="FB252:FB253"/>
    <mergeCell ref="EZ274:EZ275"/>
    <mergeCell ref="FB272:FB273"/>
    <mergeCell ref="EX274:EX275"/>
    <mergeCell ref="FB274:FB275"/>
    <mergeCell ref="FF274:FF275"/>
    <mergeCell ref="ET262:ET263"/>
    <mergeCell ref="ES262:ES263"/>
    <mergeCell ref="ET236:ET237"/>
    <mergeCell ref="EU238:EU239"/>
    <mergeCell ref="FK252:FK253"/>
    <mergeCell ref="FH272:FH273"/>
    <mergeCell ref="FD242:FD243"/>
    <mergeCell ref="ET260:ET261"/>
    <mergeCell ref="ES242:ES243"/>
    <mergeCell ref="EU248:EU249"/>
    <mergeCell ref="ET256:ET257"/>
    <mergeCell ref="EU250:EU251"/>
    <mergeCell ref="FF262:FF263"/>
    <mergeCell ref="ET246:ET247"/>
    <mergeCell ref="EW252:EW253"/>
    <mergeCell ref="FG274:FG275"/>
    <mergeCell ref="EU218:EU219"/>
    <mergeCell ref="FM252:FM253"/>
    <mergeCell ref="FJ232:FJ233"/>
    <mergeCell ref="FK232:FK233"/>
    <mergeCell ref="EX222:EX223"/>
    <mergeCell ref="ES232:ES233"/>
    <mergeCell ref="ET250:ET251"/>
    <mergeCell ref="EW262:EW263"/>
    <mergeCell ref="FK262:FK263"/>
    <mergeCell ref="FG252:FG253"/>
    <mergeCell ref="FB212:FB213"/>
    <mergeCell ref="FW294:FW295"/>
    <mergeCell ref="FN272:FN273"/>
    <mergeCell ref="FM272:FM273"/>
    <mergeCell ref="FR274:FR275"/>
    <mergeCell ref="FV284:FV285"/>
    <mergeCell ref="FS272:FS273"/>
    <mergeCell ref="FT272:FT273"/>
    <mergeCell ref="FR272:FR273"/>
    <mergeCell ref="FR262:FR263"/>
    <mergeCell ref="FR294:FR295"/>
    <mergeCell ref="FL272:FL273"/>
    <mergeCell ref="FI274:FI275"/>
    <mergeCell ref="FE274:FE275"/>
    <mergeCell ref="FI294:FI295"/>
    <mergeCell ref="ET224:ET225"/>
    <mergeCell ref="ET214:ET215"/>
    <mergeCell ref="EU260:EU261"/>
    <mergeCell ref="FH262:FH263"/>
    <mergeCell ref="FA232:FA233"/>
    <mergeCell ref="FM212:FM213"/>
    <mergeCell ref="FN212:FN213"/>
    <mergeCell ref="EU266:EU267"/>
    <mergeCell ref="FA274:FA275"/>
    <mergeCell ref="EU232:EU233"/>
    <mergeCell ref="EU270:EU271"/>
    <mergeCell ref="ET244:ET245"/>
    <mergeCell ref="FN262:FN263"/>
    <mergeCell ref="FU272:FU273"/>
    <mergeCell ref="FS274:FS275"/>
    <mergeCell ref="FT274:FT275"/>
    <mergeCell ref="FU274:FU275"/>
    <mergeCell ref="FV274:FV275"/>
    <mergeCell ref="FW274:FW275"/>
    <mergeCell ref="ET288:ET289"/>
    <mergeCell ref="EW294:EW295"/>
    <mergeCell ref="FL284:FL285"/>
    <mergeCell ref="FG294:FG295"/>
    <mergeCell ref="FW272:FW273"/>
    <mergeCell ref="EZ222:EZ223"/>
    <mergeCell ref="EZ262:EZ263"/>
    <mergeCell ref="EZ272:EZ273"/>
    <mergeCell ref="FF272:FF273"/>
    <mergeCell ref="ET232:ET233"/>
    <mergeCell ref="EY262:EY263"/>
    <mergeCell ref="ET254:ET255"/>
    <mergeCell ref="EY272:EY273"/>
    <mergeCell ref="EU264:EU265"/>
    <mergeCell ref="EU274:EU275"/>
    <mergeCell ref="EV252:EV253"/>
    <mergeCell ref="FC262:FC263"/>
    <mergeCell ref="FG262:FG263"/>
    <mergeCell ref="FJ284:FJ285"/>
    <mergeCell ref="FF284:FF285"/>
    <mergeCell ref="FN252:FN253"/>
    <mergeCell ref="FM262:FM263"/>
    <mergeCell ref="FP262:FP263"/>
    <mergeCell ref="FP294:FP295"/>
    <mergeCell ref="FN242:FN243"/>
    <mergeCell ref="FL274:FL275"/>
    <mergeCell ref="FD272:FD273"/>
    <mergeCell ref="FD274:FD275"/>
    <mergeCell ref="FK272:FK273"/>
    <mergeCell ref="FC272:FC273"/>
    <mergeCell ref="FJ272:FJ273"/>
    <mergeCell ref="GA250:GA251"/>
    <mergeCell ref="GA252:GA253"/>
    <mergeCell ref="FP242:FP243"/>
    <mergeCell ref="EU222:EU223"/>
    <mergeCell ref="EU220:EU221"/>
    <mergeCell ref="FK274:FK275"/>
    <mergeCell ref="FC232:FC233"/>
    <mergeCell ref="FB242:FB243"/>
    <mergeCell ref="FC252:FC253"/>
    <mergeCell ref="FA262:FA263"/>
    <mergeCell ref="FC242:FC243"/>
    <mergeCell ref="GA270:GA271"/>
    <mergeCell ref="GB254:GB255"/>
    <mergeCell ref="GB234:GB235"/>
    <mergeCell ref="GC262:GC263"/>
    <mergeCell ref="GC242:GC243"/>
    <mergeCell ref="FQ242:FQ243"/>
    <mergeCell ref="GC268:GC269"/>
    <mergeCell ref="FW284:FW285"/>
    <mergeCell ref="FL182:FL183"/>
    <mergeCell ref="GA234:GA235"/>
    <mergeCell ref="FJ242:FJ243"/>
    <mergeCell ref="FA212:FA213"/>
    <mergeCell ref="GB238:GB239"/>
    <mergeCell ref="GA242:GA243"/>
    <mergeCell ref="FW232:FW233"/>
    <mergeCell ref="GE222:GE223"/>
    <mergeCell ref="FC222:FC223"/>
    <mergeCell ref="EY222:EY223"/>
    <mergeCell ref="GB228:GB229"/>
    <mergeCell ref="GA228:GA229"/>
    <mergeCell ref="GA232:GA233"/>
    <mergeCell ref="FB192:FB193"/>
    <mergeCell ref="FC192:FC193"/>
    <mergeCell ref="FA192:FA193"/>
    <mergeCell ref="FD202:FD203"/>
    <mergeCell ref="EZ202:EZ203"/>
    <mergeCell ref="FE192:FE193"/>
    <mergeCell ref="GC224:GC225"/>
    <mergeCell ref="GE192:GE193"/>
    <mergeCell ref="GB220:GB221"/>
    <mergeCell ref="FQ232:FQ233"/>
    <mergeCell ref="FQ192:FQ193"/>
    <mergeCell ref="FQ212:FQ213"/>
    <mergeCell ref="FR202:FR203"/>
    <mergeCell ref="FR232:FR233"/>
    <mergeCell ref="FV272:FV273"/>
    <mergeCell ref="FW252:FW253"/>
    <mergeCell ref="FS262:FS263"/>
    <mergeCell ref="FV262:FV263"/>
    <mergeCell ref="FP252:FP253"/>
    <mergeCell ref="GB250:GB251"/>
    <mergeCell ref="FO252:FO253"/>
    <mergeCell ref="FS242:FS243"/>
    <mergeCell ref="FZ242:FZ243"/>
    <mergeCell ref="FS222:FS223"/>
    <mergeCell ref="FO272:FO273"/>
    <mergeCell ref="FG284:FG285"/>
    <mergeCell ref="FY272:FY273"/>
    <mergeCell ref="FY274:FY275"/>
    <mergeCell ref="FX242:FX243"/>
    <mergeCell ref="FX252:FX253"/>
    <mergeCell ref="FJ262:FJ263"/>
    <mergeCell ref="FX262:FX263"/>
    <mergeCell ref="FY262:FY263"/>
    <mergeCell ref="FZ232:FZ233"/>
    <mergeCell ref="GC228:GC229"/>
    <mergeCell ref="FM284:FM285"/>
    <mergeCell ref="FJ252:FJ253"/>
    <mergeCell ref="FH294:FH295"/>
    <mergeCell ref="FU232:FU233"/>
    <mergeCell ref="FF232:FF233"/>
    <mergeCell ref="FE232:FE233"/>
    <mergeCell ref="FD232:FD233"/>
    <mergeCell ref="FG202:FG203"/>
    <mergeCell ref="FN192:FN193"/>
    <mergeCell ref="FK192:FK193"/>
    <mergeCell ref="FI232:FI233"/>
    <mergeCell ref="FM232:FM233"/>
    <mergeCell ref="FR192:FR193"/>
    <mergeCell ref="EY192:EY193"/>
    <mergeCell ref="FF242:FF243"/>
    <mergeCell ref="FT242:FT243"/>
    <mergeCell ref="FG232:FG233"/>
    <mergeCell ref="FY232:FY233"/>
    <mergeCell ref="GB230:GB231"/>
    <mergeCell ref="GB222:GB223"/>
    <mergeCell ref="GF222:GF223"/>
    <mergeCell ref="GB224:GB225"/>
    <mergeCell ref="FW222:FW223"/>
    <mergeCell ref="FV222:FV223"/>
    <mergeCell ref="GC232:GC233"/>
    <mergeCell ref="FV192:FV193"/>
    <mergeCell ref="FZ202:FZ203"/>
    <mergeCell ref="GA192:GA193"/>
    <mergeCell ref="GC198:GC199"/>
    <mergeCell ref="FV242:FV243"/>
    <mergeCell ref="FU242:FU243"/>
    <mergeCell ref="GA240:GA241"/>
    <mergeCell ref="GC214:GC215"/>
    <mergeCell ref="GB216:GB217"/>
    <mergeCell ref="GC234:GC235"/>
    <mergeCell ref="GD242:GD243"/>
    <mergeCell ref="FY212:FY213"/>
    <mergeCell ref="GA218:GA219"/>
    <mergeCell ref="FN222:FN223"/>
    <mergeCell ref="FO242:FO243"/>
    <mergeCell ref="FI242:FI243"/>
    <mergeCell ref="GA222:GA223"/>
    <mergeCell ref="GA216:GA217"/>
    <mergeCell ref="GA220:GA221"/>
    <mergeCell ref="GD232:GD233"/>
    <mergeCell ref="GC240:GC241"/>
    <mergeCell ref="GE242:GE243"/>
    <mergeCell ref="GF242:GF243"/>
    <mergeCell ref="GF232:GF233"/>
    <mergeCell ref="GC246:GC247"/>
    <mergeCell ref="GC244:GC245"/>
    <mergeCell ref="GE232:GE233"/>
    <mergeCell ref="GC238:GC239"/>
    <mergeCell ref="GC236:GC237"/>
    <mergeCell ref="GE294:GE295"/>
    <mergeCell ref="GA230:GA231"/>
    <mergeCell ref="GC220:GC221"/>
    <mergeCell ref="FL202:FL203"/>
    <mergeCell ref="FH232:FH233"/>
    <mergeCell ref="FM242:FM243"/>
    <mergeCell ref="FL242:FL243"/>
    <mergeCell ref="FK242:FK243"/>
    <mergeCell ref="FX182:FX183"/>
    <mergeCell ref="GU212:GU213"/>
    <mergeCell ref="GT180:GT181"/>
    <mergeCell ref="GI202:GI203"/>
    <mergeCell ref="GO212:GO213"/>
    <mergeCell ref="GM212:GM213"/>
    <mergeCell ref="GE180:GE181"/>
    <mergeCell ref="GL232:GL233"/>
    <mergeCell ref="GO232:GO233"/>
    <mergeCell ref="GN232:GN233"/>
    <mergeCell ref="GC230:GC231"/>
    <mergeCell ref="GC222:GC223"/>
    <mergeCell ref="GK222:GK223"/>
    <mergeCell ref="GO222:GO223"/>
    <mergeCell ref="GC226:GC227"/>
    <mergeCell ref="GB226:GB227"/>
    <mergeCell ref="GB208:GB209"/>
    <mergeCell ref="GB186:GB187"/>
    <mergeCell ref="GP222:GP223"/>
    <mergeCell ref="GW222:GW223"/>
    <mergeCell ref="GJ232:GJ233"/>
    <mergeCell ref="GM232:GM233"/>
    <mergeCell ref="GB182:GB183"/>
    <mergeCell ref="GF182:GF183"/>
    <mergeCell ref="GB196:GB197"/>
    <mergeCell ref="GB206:GB207"/>
    <mergeCell ref="FZ222:FZ223"/>
    <mergeCell ref="FZ192:FZ193"/>
    <mergeCell ref="GC196:GC197"/>
    <mergeCell ref="GI192:GI193"/>
    <mergeCell ref="GA204:GA205"/>
    <mergeCell ref="FY222:FY223"/>
    <mergeCell ref="GL192:GL193"/>
    <mergeCell ref="GB212:GB213"/>
    <mergeCell ref="GG232:GG233"/>
    <mergeCell ref="GI232:GI233"/>
    <mergeCell ref="GS180:GS181"/>
    <mergeCell ref="GI222:GI223"/>
    <mergeCell ref="GJ222:GJ223"/>
    <mergeCell ref="GC208:GC209"/>
    <mergeCell ref="GB210:GB211"/>
    <mergeCell ref="GC200:GC201"/>
    <mergeCell ref="GJ182:GJ183"/>
    <mergeCell ref="GK202:GK203"/>
    <mergeCell ref="GR212:GR213"/>
    <mergeCell ref="GV212:GV213"/>
    <mergeCell ref="GH212:GH213"/>
    <mergeCell ref="GP212:GP213"/>
    <mergeCell ref="GO202:GO203"/>
    <mergeCell ref="GP192:GP193"/>
    <mergeCell ref="GQ192:GQ193"/>
    <mergeCell ref="GP182:GP183"/>
    <mergeCell ref="GG192:GG193"/>
    <mergeCell ref="GH192:GH193"/>
    <mergeCell ref="GF180:GF181"/>
    <mergeCell ref="GA180:GA181"/>
    <mergeCell ref="GC194:GC195"/>
    <mergeCell ref="GC182:GC183"/>
    <mergeCell ref="GB200:GB201"/>
    <mergeCell ref="GB218:GB219"/>
    <mergeCell ref="GH202:GH203"/>
    <mergeCell ref="FX202:FX203"/>
    <mergeCell ref="FY202:FY203"/>
    <mergeCell ref="GC218:GC219"/>
    <mergeCell ref="GB214:GB215"/>
    <mergeCell ref="GB194:GB195"/>
    <mergeCell ref="GB202:GB203"/>
    <mergeCell ref="GB198:GB199"/>
    <mergeCell ref="GB190:GB191"/>
    <mergeCell ref="GI182:GI183"/>
    <mergeCell ref="GL182:GL183"/>
    <mergeCell ref="GK212:GK213"/>
    <mergeCell ref="GN180:GN181"/>
    <mergeCell ref="GD180:GD181"/>
    <mergeCell ref="GG202:GG203"/>
    <mergeCell ref="GC210:GC211"/>
    <mergeCell ref="GR180:GR181"/>
    <mergeCell ref="GK182:GK183"/>
    <mergeCell ref="GN182:GN183"/>
    <mergeCell ref="GQ182:GQ183"/>
    <mergeCell ref="GW202:GW203"/>
    <mergeCell ref="GB176:GB177"/>
    <mergeCell ref="GH182:GH183"/>
    <mergeCell ref="GK180:GK181"/>
    <mergeCell ref="GC204:GC205"/>
    <mergeCell ref="GB204:GB205"/>
    <mergeCell ref="GZ212:GZ213"/>
    <mergeCell ref="GN212:GN213"/>
    <mergeCell ref="GE212:GE213"/>
    <mergeCell ref="GB192:GB193"/>
    <mergeCell ref="GT182:GT183"/>
    <mergeCell ref="GY180:GY181"/>
    <mergeCell ref="GX180:GX181"/>
    <mergeCell ref="GI130:GI131"/>
    <mergeCell ref="GC148:GC149"/>
    <mergeCell ref="GC190:GC191"/>
    <mergeCell ref="GD182:GD183"/>
    <mergeCell ref="GC184:GC185"/>
    <mergeCell ref="GC188:GC189"/>
    <mergeCell ref="GB172:GB173"/>
    <mergeCell ref="GM182:GM183"/>
    <mergeCell ref="GP180:GP181"/>
    <mergeCell ref="GB168:GB169"/>
    <mergeCell ref="GB188:GB189"/>
    <mergeCell ref="GK170:GK171"/>
    <mergeCell ref="GB170:GB171"/>
    <mergeCell ref="GY170:GY171"/>
    <mergeCell ref="GH170:GH171"/>
    <mergeCell ref="GM170:GM171"/>
    <mergeCell ref="GL170:GL171"/>
    <mergeCell ref="GY160:GY161"/>
    <mergeCell ref="GK140:GK141"/>
    <mergeCell ref="GU180:GU181"/>
    <mergeCell ref="GJ180:GJ181"/>
    <mergeCell ref="GG180:GG181"/>
    <mergeCell ref="GM180:GM181"/>
    <mergeCell ref="GC180:GC181"/>
    <mergeCell ref="GJ192:GJ193"/>
    <mergeCell ref="GR182:GR183"/>
    <mergeCell ref="GO182:GO183"/>
    <mergeCell ref="GN192:GN193"/>
    <mergeCell ref="GW212:GW213"/>
    <mergeCell ref="GZ192:GZ193"/>
    <mergeCell ref="GD130:GD131"/>
    <mergeCell ref="GN170:GN171"/>
    <mergeCell ref="GB174:GB175"/>
    <mergeCell ref="GL212:GL213"/>
    <mergeCell ref="GB152:GB153"/>
    <mergeCell ref="GO160:GO161"/>
    <mergeCell ref="GC172:GC173"/>
    <mergeCell ref="GM160:GM161"/>
    <mergeCell ref="GQ212:GQ213"/>
    <mergeCell ref="GV180:GV181"/>
    <mergeCell ref="GB130:GB131"/>
    <mergeCell ref="GU130:GU131"/>
    <mergeCell ref="GH130:GH131"/>
    <mergeCell ref="GP130:GP131"/>
    <mergeCell ref="GL150:GL151"/>
    <mergeCell ref="GP140:GP141"/>
    <mergeCell ref="GM150:GM151"/>
    <mergeCell ref="HB140:HB141"/>
    <mergeCell ref="HC140:HC141"/>
    <mergeCell ref="GP150:GP151"/>
    <mergeCell ref="HA180:HA181"/>
    <mergeCell ref="GC132:GC133"/>
    <mergeCell ref="HD182:HD183"/>
    <mergeCell ref="HD202:HD203"/>
    <mergeCell ref="HB202:HB203"/>
    <mergeCell ref="GC176:GC177"/>
    <mergeCell ref="GM130:GM131"/>
    <mergeCell ref="GN130:GN131"/>
    <mergeCell ref="GK130:GK131"/>
    <mergeCell ref="GZ130:GZ131"/>
    <mergeCell ref="GE160:GE161"/>
    <mergeCell ref="GQ140:GQ141"/>
    <mergeCell ref="GR130:GR131"/>
    <mergeCell ref="HC180:HC181"/>
    <mergeCell ref="HB182:HB183"/>
    <mergeCell ref="GE202:GE203"/>
    <mergeCell ref="GF192:GF193"/>
    <mergeCell ref="GD212:GD213"/>
    <mergeCell ref="GI150:GI151"/>
    <mergeCell ref="GC150:GC151"/>
    <mergeCell ref="GL130:GL131"/>
    <mergeCell ref="GU150:GU151"/>
    <mergeCell ref="GC166:GC167"/>
    <mergeCell ref="GB132:GB133"/>
    <mergeCell ref="GH140:GH141"/>
    <mergeCell ref="GP160:GP161"/>
    <mergeCell ref="GB164:GB165"/>
    <mergeCell ref="GL140:GL141"/>
    <mergeCell ref="GB146:GB147"/>
    <mergeCell ref="GJ170:GJ171"/>
    <mergeCell ref="GG170:GG171"/>
    <mergeCell ref="GC160:GC161"/>
    <mergeCell ref="GC168:GC169"/>
    <mergeCell ref="GH150:GH151"/>
    <mergeCell ref="GS170:GS171"/>
    <mergeCell ref="GJ160:GJ161"/>
    <mergeCell ref="GQ170:GQ171"/>
    <mergeCell ref="GI180:GI181"/>
    <mergeCell ref="GI212:GI213"/>
    <mergeCell ref="GJ150:GJ151"/>
    <mergeCell ref="GI170:GI171"/>
    <mergeCell ref="GC162:GC163"/>
    <mergeCell ref="GF150:GF151"/>
    <mergeCell ref="GL160:GL161"/>
    <mergeCell ref="GE150:GE151"/>
    <mergeCell ref="GB122:GB123"/>
    <mergeCell ref="GB110:GB111"/>
    <mergeCell ref="GE130:GE131"/>
    <mergeCell ref="GQ130:GQ131"/>
    <mergeCell ref="GT140:GT141"/>
    <mergeCell ref="GZ110:GZ111"/>
    <mergeCell ref="GN140:GN141"/>
    <mergeCell ref="GG110:GG111"/>
    <mergeCell ref="GG140:GG141"/>
    <mergeCell ref="GB178:GB179"/>
    <mergeCell ref="GW170:GW171"/>
    <mergeCell ref="GT170:GT171"/>
    <mergeCell ref="GK160:GK161"/>
    <mergeCell ref="GV170:GV171"/>
    <mergeCell ref="GE170:GE171"/>
    <mergeCell ref="GG160:GG161"/>
    <mergeCell ref="GV140:GV141"/>
    <mergeCell ref="GW150:GW151"/>
    <mergeCell ref="GB180:GB181"/>
    <mergeCell ref="GH180:GH181"/>
    <mergeCell ref="GL180:GL181"/>
    <mergeCell ref="GB184:GB185"/>
    <mergeCell ref="HD130:HD131"/>
    <mergeCell ref="GB166:GB167"/>
    <mergeCell ref="GN160:GN161"/>
    <mergeCell ref="GB160:GB161"/>
    <mergeCell ref="GB162:GB163"/>
    <mergeCell ref="GB144:GB145"/>
    <mergeCell ref="GB150:GB151"/>
    <mergeCell ref="GB148:GB149"/>
    <mergeCell ref="GG150:GG151"/>
    <mergeCell ref="GI140:GI141"/>
    <mergeCell ref="GO140:GO141"/>
    <mergeCell ref="GB136:GB137"/>
    <mergeCell ref="GC156:GC157"/>
    <mergeCell ref="GF130:GF131"/>
    <mergeCell ref="GT110:GT111"/>
    <mergeCell ref="GR160:GR161"/>
    <mergeCell ref="GB156:GB157"/>
    <mergeCell ref="GF140:GF141"/>
    <mergeCell ref="GM140:GM141"/>
    <mergeCell ref="GZ170:GZ171"/>
    <mergeCell ref="GC164:GC165"/>
    <mergeCell ref="GC140:GC141"/>
    <mergeCell ref="GB140:GB141"/>
    <mergeCell ref="GQ150:GQ151"/>
    <mergeCell ref="GK150:GK151"/>
    <mergeCell ref="GC136:GC137"/>
    <mergeCell ref="HA170:HA171"/>
    <mergeCell ref="GC154:GC155"/>
    <mergeCell ref="GU160:GU161"/>
    <mergeCell ref="GC152:GC153"/>
    <mergeCell ref="GO150:GO151"/>
    <mergeCell ref="GB158:GB159"/>
    <mergeCell ref="GB154:GB155"/>
    <mergeCell ref="HA160:HA161"/>
    <mergeCell ref="GR170:GR171"/>
    <mergeCell ref="GY150:GY151"/>
    <mergeCell ref="GB142:GB143"/>
    <mergeCell ref="GO170:GO171"/>
    <mergeCell ref="GB138:GB139"/>
    <mergeCell ref="GB134:GB135"/>
    <mergeCell ref="GY8:GY9"/>
    <mergeCell ref="GU8:GU9"/>
    <mergeCell ref="GV8:GV9"/>
    <mergeCell ref="GY56:GY57"/>
    <mergeCell ref="GW130:GW131"/>
    <mergeCell ref="HC120:HC121"/>
    <mergeCell ref="GT34:GT35"/>
    <mergeCell ref="HI32:HI33"/>
    <mergeCell ref="HJ132:HJ133"/>
    <mergeCell ref="HJ110:HJ111"/>
    <mergeCell ref="HH138:HH139"/>
    <mergeCell ref="HC130:HC131"/>
    <mergeCell ref="HH62:HH63"/>
    <mergeCell ref="HF80:HF81"/>
    <mergeCell ref="HG100:HG101"/>
    <mergeCell ref="HI92:HI93"/>
    <mergeCell ref="HI98:HI99"/>
    <mergeCell ref="HI94:HI95"/>
    <mergeCell ref="HI100:HI101"/>
    <mergeCell ref="HI108:HI109"/>
    <mergeCell ref="HI86:HI87"/>
    <mergeCell ref="HJ42:HJ43"/>
    <mergeCell ref="HJ46:HJ47"/>
    <mergeCell ref="HH44:HH45"/>
    <mergeCell ref="HB56:HB57"/>
    <mergeCell ref="GT60:GT61"/>
    <mergeCell ref="GW120:GW121"/>
    <mergeCell ref="GY120:GY121"/>
    <mergeCell ref="HA120:HA121"/>
    <mergeCell ref="HH10:HH11"/>
    <mergeCell ref="HE10:HE11"/>
    <mergeCell ref="HF10:HF11"/>
    <mergeCell ref="HG130:HG131"/>
    <mergeCell ref="HH128:HH129"/>
    <mergeCell ref="HI134:HI135"/>
    <mergeCell ref="HJ106:HJ107"/>
    <mergeCell ref="GT120:GT121"/>
    <mergeCell ref="HI12:HI13"/>
    <mergeCell ref="HG10:HG11"/>
    <mergeCell ref="GT10:GT11"/>
    <mergeCell ref="GR110:GR111"/>
    <mergeCell ref="HI76:HI77"/>
    <mergeCell ref="HG110:HG111"/>
    <mergeCell ref="HF8:HF9"/>
    <mergeCell ref="GT80:GT81"/>
    <mergeCell ref="HI16:HI17"/>
    <mergeCell ref="HH14:HH15"/>
    <mergeCell ref="HI14:HI15"/>
    <mergeCell ref="HH16:HH17"/>
    <mergeCell ref="HH34:HH35"/>
    <mergeCell ref="HK100:HK101"/>
    <mergeCell ref="HL100:HL101"/>
    <mergeCell ref="HA8:HA9"/>
    <mergeCell ref="HQ70:HQ71"/>
    <mergeCell ref="GV100:GV101"/>
    <mergeCell ref="HA100:HA101"/>
    <mergeCell ref="HI96:HI97"/>
    <mergeCell ref="HL70:HL71"/>
    <mergeCell ref="HJ22:HJ23"/>
    <mergeCell ref="HO80:HO81"/>
    <mergeCell ref="HJ76:HJ77"/>
    <mergeCell ref="GZ34:GZ35"/>
    <mergeCell ref="HI90:HI91"/>
    <mergeCell ref="HI82:HI83"/>
    <mergeCell ref="HI102:HI103"/>
    <mergeCell ref="HQ80:HQ81"/>
    <mergeCell ref="HM80:HM81"/>
    <mergeCell ref="HQ100:HQ101"/>
    <mergeCell ref="GW70:GW71"/>
    <mergeCell ref="HI104:HI105"/>
    <mergeCell ref="HH130:HH131"/>
    <mergeCell ref="HH126:HH127"/>
    <mergeCell ref="HM60:HM61"/>
    <mergeCell ref="HK60:HK61"/>
    <mergeCell ref="HI124:HI125"/>
    <mergeCell ref="HI126:HI127"/>
    <mergeCell ref="HI122:HI123"/>
    <mergeCell ref="HN90:HN91"/>
    <mergeCell ref="HE130:HE131"/>
    <mergeCell ref="HF130:HF131"/>
    <mergeCell ref="GS120:GS121"/>
    <mergeCell ref="GX120:GX121"/>
    <mergeCell ref="GV130:GV131"/>
    <mergeCell ref="HH124:HH125"/>
    <mergeCell ref="HH84:HH85"/>
    <mergeCell ref="GS110:GS111"/>
    <mergeCell ref="HJ104:HJ105"/>
    <mergeCell ref="HH114:HH115"/>
    <mergeCell ref="HG120:HG121"/>
    <mergeCell ref="GX56:GX57"/>
    <mergeCell ref="GS90:GS91"/>
    <mergeCell ref="GS80:GS81"/>
    <mergeCell ref="GW100:GW101"/>
    <mergeCell ref="GX90:GX91"/>
    <mergeCell ref="HD100:HD101"/>
    <mergeCell ref="HE110:HE111"/>
    <mergeCell ref="GY58:GY59"/>
    <mergeCell ref="HH70:HH71"/>
    <mergeCell ref="HH78:HH79"/>
    <mergeCell ref="HL8:HL9"/>
    <mergeCell ref="HH72:HH73"/>
    <mergeCell ref="GZ80:GZ81"/>
    <mergeCell ref="HQ130:HQ131"/>
    <mergeCell ref="HI128:HI129"/>
    <mergeCell ref="HH36:HH37"/>
    <mergeCell ref="HI30:HI31"/>
    <mergeCell ref="GU34:GU35"/>
    <mergeCell ref="HH32:HH33"/>
    <mergeCell ref="HH42:HH43"/>
    <mergeCell ref="HH40:HH41"/>
    <mergeCell ref="IA58:IA59"/>
    <mergeCell ref="HI18:HI19"/>
    <mergeCell ref="HH12:HH13"/>
    <mergeCell ref="HI10:HI11"/>
    <mergeCell ref="HI22:HI23"/>
    <mergeCell ref="GZ10:GZ11"/>
    <mergeCell ref="GX10:GX11"/>
    <mergeCell ref="HQ10:HQ11"/>
    <mergeCell ref="HQ60:HQ61"/>
    <mergeCell ref="HJ36:HJ37"/>
    <mergeCell ref="HI62:HI63"/>
    <mergeCell ref="HF58:HF59"/>
    <mergeCell ref="GX34:GX35"/>
    <mergeCell ref="HF34:HF35"/>
    <mergeCell ref="GV90:GV91"/>
    <mergeCell ref="HI56:HI57"/>
    <mergeCell ref="GZ56:GZ57"/>
    <mergeCell ref="HI88:HI89"/>
    <mergeCell ref="GU110:GU111"/>
    <mergeCell ref="HJ102:HJ103"/>
    <mergeCell ref="HH80:HH81"/>
    <mergeCell ref="GX110:GX111"/>
    <mergeCell ref="IP58:IP59"/>
    <mergeCell ref="HS34:HS35"/>
    <mergeCell ref="IP62:IP63"/>
    <mergeCell ref="II58:II59"/>
    <mergeCell ref="HK10:HK11"/>
    <mergeCell ref="HM56:HM57"/>
    <mergeCell ref="HJ10:HJ11"/>
    <mergeCell ref="HH28:HH29"/>
    <mergeCell ref="HI28:HI29"/>
    <mergeCell ref="HH26:HH27"/>
    <mergeCell ref="HC10:HC11"/>
    <mergeCell ref="HY70:HY71"/>
    <mergeCell ref="HV110:HV111"/>
    <mergeCell ref="HT110:HT111"/>
    <mergeCell ref="GY100:GY101"/>
    <mergeCell ref="HE34:HE35"/>
    <mergeCell ref="HC34:HC35"/>
    <mergeCell ref="HE58:HE59"/>
    <mergeCell ref="HE60:HE61"/>
    <mergeCell ref="HH98:HH99"/>
    <mergeCell ref="HF100:HF101"/>
    <mergeCell ref="GW80:GW81"/>
    <mergeCell ref="HE80:HE81"/>
    <mergeCell ref="GV10:GV11"/>
    <mergeCell ref="HA34:HA35"/>
    <mergeCell ref="GW34:GW35"/>
    <mergeCell ref="GY34:GY35"/>
    <mergeCell ref="HB34:HB35"/>
    <mergeCell ref="HJ86:HJ87"/>
    <mergeCell ref="HJ98:HJ99"/>
    <mergeCell ref="HH86:HH87"/>
    <mergeCell ref="HH22:HH23"/>
    <mergeCell ref="HH18:HH19"/>
    <mergeCell ref="HM120:HM121"/>
    <mergeCell ref="HK110:HK111"/>
    <mergeCell ref="HI66:HI67"/>
    <mergeCell ref="HJ58:HJ59"/>
    <mergeCell ref="HI52:HI53"/>
    <mergeCell ref="HJ54:HJ55"/>
    <mergeCell ref="HJ48:HJ49"/>
    <mergeCell ref="HJ34:HJ35"/>
    <mergeCell ref="IQ46:IQ47"/>
    <mergeCell ref="IL56:IL57"/>
    <mergeCell ref="IQ54:IQ55"/>
    <mergeCell ref="IQ52:IQ53"/>
    <mergeCell ref="IL34:IL35"/>
    <mergeCell ref="IQ48:IQ49"/>
    <mergeCell ref="IQ50:IQ51"/>
    <mergeCell ref="IQ44:IQ45"/>
    <mergeCell ref="IP76:IP77"/>
    <mergeCell ref="IH70:IH71"/>
    <mergeCell ref="IE58:IE59"/>
    <mergeCell ref="IB58:IB59"/>
    <mergeCell ref="HU58:HU59"/>
    <mergeCell ref="HV60:HV61"/>
    <mergeCell ref="HP60:HP61"/>
    <mergeCell ref="HR34:HR35"/>
    <mergeCell ref="HO56:HO57"/>
    <mergeCell ref="HP56:HP57"/>
    <mergeCell ref="HP70:HP71"/>
    <mergeCell ref="HL110:HL111"/>
    <mergeCell ref="HS58:HS59"/>
    <mergeCell ref="HS100:HS101"/>
    <mergeCell ref="HI106:HI107"/>
    <mergeCell ref="HI116:HI117"/>
    <mergeCell ref="HI118:HI119"/>
    <mergeCell ref="HJ92:HJ93"/>
    <mergeCell ref="HJ44:HJ45"/>
    <mergeCell ref="HI46:HI47"/>
    <mergeCell ref="HQ90:HQ91"/>
    <mergeCell ref="HS60:HS61"/>
    <mergeCell ref="HS70:HS71"/>
    <mergeCell ref="HU80:HU81"/>
    <mergeCell ref="HP34:HP35"/>
    <mergeCell ref="HQ58:HQ59"/>
    <mergeCell ref="HK58:HK59"/>
    <mergeCell ref="HL58:HL59"/>
    <mergeCell ref="HV90:HV91"/>
    <mergeCell ref="HV80:HV81"/>
    <mergeCell ref="HS80:HS81"/>
    <mergeCell ref="HV56:HV57"/>
    <mergeCell ref="HX90:HX91"/>
    <mergeCell ref="HT100:HT101"/>
    <mergeCell ref="IO90:IO91"/>
    <mergeCell ref="IJ34:IJ35"/>
    <mergeCell ref="IP46:IP47"/>
    <mergeCell ref="IF34:IF35"/>
    <mergeCell ref="IK56:IK57"/>
    <mergeCell ref="IF58:IF59"/>
    <mergeCell ref="IM110:IM111"/>
    <mergeCell ref="IP84:IP85"/>
    <mergeCell ref="IJ60:IJ61"/>
    <mergeCell ref="IP44:IP45"/>
    <mergeCell ref="IW120:IW121"/>
    <mergeCell ref="IL60:IL61"/>
    <mergeCell ref="HJ80:HJ81"/>
    <mergeCell ref="HM34:HM35"/>
    <mergeCell ref="IQ66:IQ67"/>
    <mergeCell ref="IR46:IR47"/>
    <mergeCell ref="HR100:HR101"/>
    <mergeCell ref="HI38:HI39"/>
    <mergeCell ref="IX110:IX111"/>
    <mergeCell ref="IP38:IP39"/>
    <mergeCell ref="IJ58:IJ59"/>
    <mergeCell ref="IP42:IP43"/>
    <mergeCell ref="IP8:IR8"/>
    <mergeCell ref="IS8:IS9"/>
    <mergeCell ref="IT8:IT9"/>
    <mergeCell ref="IV60:IV61"/>
    <mergeCell ref="IQ12:IQ13"/>
    <mergeCell ref="IQ36:IQ37"/>
    <mergeCell ref="IR30:IR31"/>
    <mergeCell ref="IM56:IM57"/>
    <mergeCell ref="IV56:IV57"/>
    <mergeCell ref="IH80:IH81"/>
    <mergeCell ref="IL110:IL111"/>
    <mergeCell ref="IC70:IC71"/>
    <mergeCell ref="IW80:IW81"/>
    <mergeCell ref="IK8:IK9"/>
    <mergeCell ref="IE10:IE11"/>
    <mergeCell ref="IG8:IG9"/>
    <mergeCell ref="IF8:IF9"/>
    <mergeCell ref="IN8:IN9"/>
    <mergeCell ref="IH10:IH11"/>
    <mergeCell ref="IJ10:IJ11"/>
    <mergeCell ref="IV110:IV111"/>
    <mergeCell ref="IV100:IV101"/>
    <mergeCell ref="IQ76:IQ77"/>
    <mergeCell ref="IA100:IA101"/>
    <mergeCell ref="IR60:IR61"/>
    <mergeCell ref="IR50:IR51"/>
    <mergeCell ref="IP54:IP55"/>
    <mergeCell ref="IS110:IS111"/>
    <mergeCell ref="IQ42:IQ43"/>
    <mergeCell ref="II110:II111"/>
    <mergeCell ref="IF110:IF111"/>
    <mergeCell ref="IG110:IG111"/>
    <mergeCell ref="ID110:ID111"/>
    <mergeCell ref="IP92:IP93"/>
    <mergeCell ref="IQ110:IQ111"/>
    <mergeCell ref="IR58:IR59"/>
    <mergeCell ref="IR56:IR57"/>
    <mergeCell ref="IP28:IP29"/>
    <mergeCell ref="ID34:ID35"/>
    <mergeCell ref="IM34:IM35"/>
    <mergeCell ref="IT58:IT59"/>
    <mergeCell ref="IT110:IT111"/>
    <mergeCell ref="IT90:IT91"/>
    <mergeCell ref="IT56:IT57"/>
    <mergeCell ref="IT80:IT81"/>
    <mergeCell ref="IQ102:IQ103"/>
    <mergeCell ref="IP74:IP75"/>
    <mergeCell ref="II70:II71"/>
    <mergeCell ref="IP86:IP87"/>
    <mergeCell ref="HT70:HT71"/>
    <mergeCell ref="HU90:HU91"/>
    <mergeCell ref="IQ40:IQ41"/>
    <mergeCell ref="JH58:JH59"/>
    <mergeCell ref="JA58:JA59"/>
    <mergeCell ref="JB58:JB59"/>
    <mergeCell ref="IZ56:IZ57"/>
    <mergeCell ref="IS80:IS81"/>
    <mergeCell ref="IR72:IR73"/>
    <mergeCell ref="IM100:IM101"/>
    <mergeCell ref="JH80:JH81"/>
    <mergeCell ref="JF100:JF101"/>
    <mergeCell ref="JG90:JG91"/>
    <mergeCell ref="IY70:IY71"/>
    <mergeCell ref="JC80:JC81"/>
    <mergeCell ref="JD58:JD59"/>
    <mergeCell ref="IU90:IU91"/>
    <mergeCell ref="IX90:IX91"/>
    <mergeCell ref="IW100:IW101"/>
    <mergeCell ref="IT100:IT101"/>
    <mergeCell ref="IT70:IT71"/>
    <mergeCell ref="IW90:IW91"/>
    <mergeCell ref="IJ70:IJ71"/>
    <mergeCell ref="IP78:IP79"/>
    <mergeCell ref="IQ90:IQ91"/>
    <mergeCell ref="IR82:IR83"/>
    <mergeCell ref="IQ82:IQ83"/>
    <mergeCell ref="IB70:IB71"/>
    <mergeCell ref="JG34:JG35"/>
    <mergeCell ref="IR40:IR41"/>
    <mergeCell ref="IR36:IR37"/>
    <mergeCell ref="IR38:IR39"/>
    <mergeCell ref="IP48:IP49"/>
    <mergeCell ref="IS56:IS57"/>
    <mergeCell ref="IS60:IS61"/>
    <mergeCell ref="IR62:IR63"/>
    <mergeCell ref="IP34:IP35"/>
    <mergeCell ref="IN70:IN71"/>
    <mergeCell ref="II100:II101"/>
    <mergeCell ref="II80:II81"/>
    <mergeCell ref="IO80:IO81"/>
    <mergeCell ref="IQ96:IQ97"/>
    <mergeCell ref="IT60:IT61"/>
    <mergeCell ref="IV70:IV71"/>
    <mergeCell ref="IW60:IW61"/>
    <mergeCell ref="IS90:IS91"/>
    <mergeCell ref="IR96:IR97"/>
    <mergeCell ref="IQ92:IQ93"/>
    <mergeCell ref="IQ86:IQ87"/>
    <mergeCell ref="IR44:IR45"/>
    <mergeCell ref="IR68:IR69"/>
    <mergeCell ref="JA100:JA101"/>
    <mergeCell ref="IN80:IN81"/>
    <mergeCell ref="IL80:IL81"/>
    <mergeCell ref="IQ80:IQ81"/>
    <mergeCell ref="IQ58:IQ59"/>
    <mergeCell ref="IR42:IR43"/>
    <mergeCell ref="IR52:IR53"/>
    <mergeCell ref="IH60:IH61"/>
    <mergeCell ref="JW12:JW13"/>
    <mergeCell ref="JW28:JW29"/>
    <mergeCell ref="JW32:JW33"/>
    <mergeCell ref="JW34:JW35"/>
    <mergeCell ref="IU34:IU35"/>
    <mergeCell ref="IR26:IR27"/>
    <mergeCell ref="IP26:IP27"/>
    <mergeCell ref="IQ26:IQ27"/>
    <mergeCell ref="IP14:IP15"/>
    <mergeCell ref="IP24:IP25"/>
    <mergeCell ref="IP22:IP23"/>
    <mergeCell ref="IQ20:IQ21"/>
    <mergeCell ref="HX10:HX11"/>
    <mergeCell ref="HY10:HY11"/>
    <mergeCell ref="IU8:IU9"/>
    <mergeCell ref="IL8:IL9"/>
    <mergeCell ref="IL58:IL59"/>
    <mergeCell ref="IA56:IA57"/>
    <mergeCell ref="IQ32:IQ33"/>
    <mergeCell ref="IQ14:IQ15"/>
    <mergeCell ref="IP32:IP33"/>
    <mergeCell ref="IR54:IR55"/>
    <mergeCell ref="IR48:IR49"/>
    <mergeCell ref="JU10:JU11"/>
    <mergeCell ref="JW16:JW17"/>
    <mergeCell ref="IB60:IB61"/>
    <mergeCell ref="JP60:JP61"/>
    <mergeCell ref="JT60:JT61"/>
    <mergeCell ref="IR92:IR93"/>
    <mergeCell ref="IQ84:IQ85"/>
    <mergeCell ref="IA70:IA71"/>
    <mergeCell ref="JE10:JE11"/>
    <mergeCell ref="IX10:IX11"/>
    <mergeCell ref="IR20:IR21"/>
    <mergeCell ref="IC58:IC59"/>
    <mergeCell ref="ID58:ID59"/>
    <mergeCell ref="JB10:JB11"/>
    <mergeCell ref="IP40:IP41"/>
    <mergeCell ref="HZ10:HZ11"/>
    <mergeCell ref="JA70:JA71"/>
    <mergeCell ref="JC70:JC71"/>
    <mergeCell ref="JB70:JB71"/>
    <mergeCell ref="JE60:JE61"/>
    <mergeCell ref="JB80:JB81"/>
    <mergeCell ref="IV80:IV81"/>
    <mergeCell ref="IL10:IL11"/>
    <mergeCell ref="JI60:JI61"/>
    <mergeCell ref="IM10:IM11"/>
    <mergeCell ref="ID10:ID11"/>
    <mergeCell ref="IC10:IC11"/>
    <mergeCell ref="IB34:IB35"/>
    <mergeCell ref="IN58:IN59"/>
    <mergeCell ref="IK10:IK11"/>
    <mergeCell ref="IP10:IP11"/>
    <mergeCell ref="IP50:IP51"/>
    <mergeCell ref="IP64:IP65"/>
    <mergeCell ref="IX8:IX9"/>
    <mergeCell ref="IM8:IM9"/>
    <mergeCell ref="IF10:IF11"/>
    <mergeCell ref="IR24:IR25"/>
    <mergeCell ref="IG58:IG59"/>
    <mergeCell ref="II8:II9"/>
    <mergeCell ref="IJ8:IJ9"/>
    <mergeCell ref="IG10:IG11"/>
    <mergeCell ref="IY60:IY61"/>
    <mergeCell ref="IP20:IP21"/>
    <mergeCell ref="IR32:IR33"/>
    <mergeCell ref="IQ24:IQ25"/>
    <mergeCell ref="IX34:IX35"/>
    <mergeCell ref="IP16:IP17"/>
    <mergeCell ref="IF56:IF57"/>
    <mergeCell ref="IG56:IG57"/>
    <mergeCell ref="IM58:IM59"/>
    <mergeCell ref="IH56:IH57"/>
    <mergeCell ref="IJ56:IJ57"/>
    <mergeCell ref="IO58:IO59"/>
    <mergeCell ref="JC58:JC59"/>
    <mergeCell ref="IF80:IF81"/>
    <mergeCell ref="IF90:IF91"/>
    <mergeCell ref="IU100:IU101"/>
    <mergeCell ref="IR86:IR87"/>
    <mergeCell ref="IS100:IS101"/>
    <mergeCell ref="HU34:HU35"/>
    <mergeCell ref="IY8:IY9"/>
    <mergeCell ref="IO8:IO9"/>
    <mergeCell ref="IH8:IH9"/>
    <mergeCell ref="IB10:IB11"/>
    <mergeCell ref="IU10:IU11"/>
    <mergeCell ref="IN10:IN11"/>
    <mergeCell ref="JA10:JA11"/>
    <mergeCell ref="JA34:JA35"/>
    <mergeCell ref="IT10:IT11"/>
    <mergeCell ref="IR28:IR29"/>
    <mergeCell ref="HM8:HM9"/>
    <mergeCell ref="HK8:HK9"/>
    <mergeCell ref="HN8:HN9"/>
    <mergeCell ref="HO8:HO9"/>
    <mergeCell ref="HR8:HR9"/>
    <mergeCell ref="IA10:IA11"/>
    <mergeCell ref="IY80:IY81"/>
    <mergeCell ref="IQ74:IQ75"/>
    <mergeCell ref="JA56:JA57"/>
    <mergeCell ref="IQ70:IQ71"/>
    <mergeCell ref="IO10:IO11"/>
    <mergeCell ref="IN56:IN57"/>
    <mergeCell ref="IZ8:IZ9"/>
    <mergeCell ref="IV10:IV11"/>
    <mergeCell ref="IW10:IW11"/>
    <mergeCell ref="IP12:IP13"/>
    <mergeCell ref="IR78:IR79"/>
    <mergeCell ref="IS58:IS59"/>
    <mergeCell ref="IS70:IS71"/>
    <mergeCell ref="IR100:IR101"/>
    <mergeCell ref="HW80:HW81"/>
    <mergeCell ref="HZ34:HZ35"/>
    <mergeCell ref="HY100:HY101"/>
    <mergeCell ref="HR10:HR11"/>
    <mergeCell ref="JM56:JM57"/>
    <mergeCell ref="JK56:JK57"/>
    <mergeCell ref="HY58:HY59"/>
    <mergeCell ref="HR56:HR57"/>
    <mergeCell ref="HU56:HU57"/>
    <mergeCell ref="HN58:HN59"/>
    <mergeCell ref="HW34:HW35"/>
    <mergeCell ref="HR58:HR59"/>
    <mergeCell ref="HY56:HY57"/>
    <mergeCell ref="HL34:HL35"/>
    <mergeCell ref="HI26:HI27"/>
    <mergeCell ref="HD34:HD35"/>
    <mergeCell ref="JO8:JO9"/>
    <mergeCell ref="IW56:IW57"/>
    <mergeCell ref="IX56:IX57"/>
    <mergeCell ref="IW58:IW59"/>
    <mergeCell ref="JF10:JF11"/>
    <mergeCell ref="JG10:JG11"/>
    <mergeCell ref="JM10:JM11"/>
    <mergeCell ref="JN10:JN11"/>
    <mergeCell ref="JK10:JK11"/>
    <mergeCell ref="HY8:HY9"/>
    <mergeCell ref="JC34:JC35"/>
    <mergeCell ref="JE56:JE57"/>
    <mergeCell ref="JI34:JI35"/>
    <mergeCell ref="IQ16:IQ17"/>
    <mergeCell ref="HP8:HP9"/>
    <mergeCell ref="JH10:JH11"/>
    <mergeCell ref="IN34:IN35"/>
    <mergeCell ref="HK34:HK35"/>
    <mergeCell ref="IG34:IG35"/>
    <mergeCell ref="HJ32:HJ33"/>
    <mergeCell ref="HH30:HH31"/>
    <mergeCell ref="HJ30:HJ31"/>
    <mergeCell ref="HV34:HV35"/>
    <mergeCell ref="IE56:IE57"/>
    <mergeCell ref="IP56:IP57"/>
    <mergeCell ref="IH58:IH59"/>
    <mergeCell ref="HS8:HS9"/>
    <mergeCell ref="HS10:HS11"/>
    <mergeCell ref="HU10:HU11"/>
    <mergeCell ref="HV10:HV11"/>
    <mergeCell ref="HT34:HT35"/>
    <mergeCell ref="HW10:HW11"/>
    <mergeCell ref="HT8:HT9"/>
    <mergeCell ref="HU8:HU9"/>
    <mergeCell ref="IV8:IV9"/>
    <mergeCell ref="IW8:IW9"/>
    <mergeCell ref="HT10:HT11"/>
    <mergeCell ref="IQ28:IQ29"/>
    <mergeCell ref="IQ34:IQ35"/>
    <mergeCell ref="HW58:HW59"/>
    <mergeCell ref="HT58:HT59"/>
    <mergeCell ref="HH50:HH51"/>
    <mergeCell ref="IU56:IU57"/>
    <mergeCell ref="HJ20:HJ21"/>
    <mergeCell ref="HH20:HH21"/>
    <mergeCell ref="HJ28:HJ29"/>
    <mergeCell ref="HI20:HI21"/>
    <mergeCell ref="HI24:HI25"/>
    <mergeCell ref="HH24:HH25"/>
    <mergeCell ref="HV8:HV9"/>
    <mergeCell ref="HW8:HW9"/>
    <mergeCell ref="JD34:JD35"/>
    <mergeCell ref="JX32:JX33"/>
    <mergeCell ref="KJ34:KJ35"/>
    <mergeCell ref="KL34:KL35"/>
    <mergeCell ref="KM34:KM35"/>
    <mergeCell ref="JL10:JL11"/>
    <mergeCell ref="KT34:KT35"/>
    <mergeCell ref="KQ56:KQ57"/>
    <mergeCell ref="KS56:KS57"/>
    <mergeCell ref="KR56:KR57"/>
    <mergeCell ref="JT56:JT57"/>
    <mergeCell ref="JL56:JL57"/>
    <mergeCell ref="JX56:JX57"/>
    <mergeCell ref="JY50:JY51"/>
    <mergeCell ref="KH56:KH57"/>
    <mergeCell ref="KU56:KU57"/>
    <mergeCell ref="JX44:JX45"/>
    <mergeCell ref="KA56:KA57"/>
    <mergeCell ref="KT10:KT11"/>
    <mergeCell ref="KH34:KH35"/>
    <mergeCell ref="JY56:JY57"/>
    <mergeCell ref="JX54:JX55"/>
    <mergeCell ref="JM70:JM71"/>
    <mergeCell ref="JT70:JT71"/>
    <mergeCell ref="JU80:JU81"/>
    <mergeCell ref="IQ18:IQ19"/>
    <mergeCell ref="IQ22:IQ23"/>
    <mergeCell ref="IS10:IS11"/>
    <mergeCell ref="IR16:IR17"/>
    <mergeCell ref="HZ8:HZ9"/>
    <mergeCell ref="IR18:IR19"/>
    <mergeCell ref="IZ34:IZ35"/>
    <mergeCell ref="IT34:IT35"/>
    <mergeCell ref="IW34:IW35"/>
    <mergeCell ref="IR34:IR35"/>
    <mergeCell ref="IR22:IR23"/>
    <mergeCell ref="JG8:JG9"/>
    <mergeCell ref="JS8:JS9"/>
    <mergeCell ref="JH8:JH9"/>
    <mergeCell ref="JI8:JI9"/>
    <mergeCell ref="JN34:JN35"/>
    <mergeCell ref="JW26:JW27"/>
    <mergeCell ref="JW24:JW25"/>
    <mergeCell ref="JQ34:JQ35"/>
    <mergeCell ref="JQ10:JQ11"/>
    <mergeCell ref="JH34:JH35"/>
    <mergeCell ref="IR10:IR11"/>
    <mergeCell ref="JA8:JA9"/>
    <mergeCell ref="IY10:IY11"/>
    <mergeCell ref="IY34:IY35"/>
    <mergeCell ref="JI10:JI11"/>
    <mergeCell ref="JJ34:JJ35"/>
    <mergeCell ref="JM34:JM35"/>
    <mergeCell ref="JB8:JB9"/>
    <mergeCell ref="IZ10:IZ11"/>
    <mergeCell ref="IQ10:IQ11"/>
    <mergeCell ref="IR12:IR13"/>
    <mergeCell ref="IR14:IR15"/>
    <mergeCell ref="IS34:IS35"/>
    <mergeCell ref="IV34:IV35"/>
    <mergeCell ref="II10:II11"/>
    <mergeCell ref="JV56:JV57"/>
    <mergeCell ref="JK70:JK71"/>
    <mergeCell ref="JJ60:JJ61"/>
    <mergeCell ref="JN56:JN57"/>
    <mergeCell ref="JI56:JI57"/>
    <mergeCell ref="JY42:JY43"/>
    <mergeCell ref="JY46:JY47"/>
    <mergeCell ref="JP56:JP57"/>
    <mergeCell ref="JX40:JX41"/>
    <mergeCell ref="JE8:JE9"/>
    <mergeCell ref="JF8:JF9"/>
    <mergeCell ref="JQ56:JQ57"/>
    <mergeCell ref="JZ8:JZ9"/>
    <mergeCell ref="KA8:KA9"/>
    <mergeCell ref="KB8:KB9"/>
    <mergeCell ref="JW56:JW57"/>
    <mergeCell ref="JO34:JO35"/>
    <mergeCell ref="KZ10:KZ11"/>
    <mergeCell ref="LA10:LA11"/>
    <mergeCell ref="KX56:KX57"/>
    <mergeCell ref="KF10:KF11"/>
    <mergeCell ref="KV10:KV11"/>
    <mergeCell ref="KW10:KW11"/>
    <mergeCell ref="KU34:KU35"/>
    <mergeCell ref="KC10:KC11"/>
    <mergeCell ref="KA34:KA35"/>
    <mergeCell ref="JX30:JX31"/>
    <mergeCell ref="JX22:JX23"/>
    <mergeCell ref="JY20:JY21"/>
    <mergeCell ref="LA34:LA35"/>
    <mergeCell ref="KY34:KY35"/>
    <mergeCell ref="JW22:JW23"/>
    <mergeCell ref="KV56:KV57"/>
    <mergeCell ref="JY10:JY11"/>
    <mergeCell ref="KP10:KP11"/>
    <mergeCell ref="KM10:KM11"/>
    <mergeCell ref="KB34:KB35"/>
    <mergeCell ref="KN34:KN35"/>
    <mergeCell ref="JX34:JX35"/>
    <mergeCell ref="KY10:KY11"/>
    <mergeCell ref="JY34:JY35"/>
    <mergeCell ref="KF34:KF35"/>
    <mergeCell ref="JX38:JX39"/>
    <mergeCell ref="KQ10:KQ11"/>
    <mergeCell ref="KR10:KR11"/>
    <mergeCell ref="KS10:KS11"/>
    <mergeCell ref="KU10:KU11"/>
    <mergeCell ref="JJ10:JJ11"/>
    <mergeCell ref="KN10:KN11"/>
    <mergeCell ref="KO10:KO11"/>
    <mergeCell ref="JX46:JX47"/>
    <mergeCell ref="JX52:JX53"/>
    <mergeCell ref="JY18:JY19"/>
    <mergeCell ref="KG56:KG57"/>
    <mergeCell ref="JR56:JR57"/>
    <mergeCell ref="KI34:KI35"/>
    <mergeCell ref="KQ34:KQ35"/>
    <mergeCell ref="KR34:KR35"/>
    <mergeCell ref="KS34:KS35"/>
    <mergeCell ref="KA10:KA11"/>
    <mergeCell ref="KG10:KG11"/>
    <mergeCell ref="KH10:KH11"/>
    <mergeCell ref="KG34:KG35"/>
    <mergeCell ref="KD34:KD35"/>
    <mergeCell ref="JW38:JW39"/>
    <mergeCell ref="JS56:JS57"/>
    <mergeCell ref="JJ56:JJ57"/>
    <mergeCell ref="KK34:KK35"/>
    <mergeCell ref="IP36:IP37"/>
    <mergeCell ref="IP142:IP143"/>
    <mergeCell ref="HI36:HI37"/>
    <mergeCell ref="IQ30:IQ31"/>
    <mergeCell ref="IP30:IP31"/>
    <mergeCell ref="IU150:IU151"/>
    <mergeCell ref="HM58:HM59"/>
    <mergeCell ref="IR146:IR147"/>
    <mergeCell ref="HZ56:HZ57"/>
    <mergeCell ref="IA34:IA35"/>
    <mergeCell ref="IK34:IK35"/>
    <mergeCell ref="IO70:IO71"/>
    <mergeCell ref="IO34:IO35"/>
    <mergeCell ref="KH8:KH9"/>
    <mergeCell ref="JW46:JW47"/>
    <mergeCell ref="JW50:JW51"/>
    <mergeCell ref="JL34:JL35"/>
    <mergeCell ref="JP8:JP9"/>
    <mergeCell ref="JQ8:JQ9"/>
    <mergeCell ref="JR8:JR9"/>
    <mergeCell ref="JS10:JS11"/>
    <mergeCell ref="JR10:JR11"/>
    <mergeCell ref="JZ10:JZ11"/>
    <mergeCell ref="JY36:JY37"/>
    <mergeCell ref="KB10:KB11"/>
    <mergeCell ref="JX12:JX13"/>
    <mergeCell ref="JT34:JT35"/>
    <mergeCell ref="JV10:JV11"/>
    <mergeCell ref="JP10:JP11"/>
    <mergeCell ref="JW10:JW11"/>
    <mergeCell ref="JY40:JY41"/>
    <mergeCell ref="JW54:JW55"/>
    <mergeCell ref="JY48:JY49"/>
    <mergeCell ref="JC10:JC11"/>
    <mergeCell ref="JW18:JW19"/>
    <mergeCell ref="JT10:JT11"/>
    <mergeCell ref="KE34:KE35"/>
    <mergeCell ref="JB34:JB35"/>
    <mergeCell ref="JC56:JC57"/>
    <mergeCell ref="JD56:JD57"/>
    <mergeCell ref="JD10:JD11"/>
    <mergeCell ref="JH56:JH57"/>
    <mergeCell ref="JW48:JW49"/>
    <mergeCell ref="JM8:JM9"/>
    <mergeCell ref="JW36:JW37"/>
    <mergeCell ref="JX20:JX21"/>
    <mergeCell ref="JZ56:JZ57"/>
    <mergeCell ref="JY16:JY17"/>
    <mergeCell ref="JY30:JY31"/>
    <mergeCell ref="JY26:JY27"/>
    <mergeCell ref="JW40:JW41"/>
    <mergeCell ref="JW52:JW53"/>
    <mergeCell ref="JX48:JX49"/>
    <mergeCell ref="JU56:JU57"/>
    <mergeCell ref="JY44:JY45"/>
    <mergeCell ref="JX36:JX37"/>
    <mergeCell ref="JY38:JY39"/>
    <mergeCell ref="JS34:JS35"/>
    <mergeCell ref="KC8:KC9"/>
    <mergeCell ref="JU8:JU9"/>
    <mergeCell ref="JX24:JX25"/>
    <mergeCell ref="KD10:KD11"/>
    <mergeCell ref="KE10:KE11"/>
    <mergeCell ref="JU34:JU35"/>
    <mergeCell ref="JO56:JO57"/>
    <mergeCell ref="IQ38:IQ39"/>
    <mergeCell ref="KB56:KB57"/>
    <mergeCell ref="JX28:JX29"/>
    <mergeCell ref="JX10:JX11"/>
    <mergeCell ref="HN60:HN61"/>
    <mergeCell ref="IC120:IC121"/>
    <mergeCell ref="ID120:ID121"/>
    <mergeCell ref="IB100:IB101"/>
    <mergeCell ref="IA80:IA81"/>
    <mergeCell ref="IB80:IB81"/>
    <mergeCell ref="KD8:KD9"/>
    <mergeCell ref="HI284:HI285"/>
    <mergeCell ref="HI110:HI111"/>
    <mergeCell ref="HN110:HN111"/>
    <mergeCell ref="HJ166:HJ167"/>
    <mergeCell ref="HN182:HN183"/>
    <mergeCell ref="HL140:HL141"/>
    <mergeCell ref="HI204:HI205"/>
    <mergeCell ref="HK272:HK273"/>
    <mergeCell ref="HL272:HL273"/>
    <mergeCell ref="HM262:HM263"/>
    <mergeCell ref="HN192:HN193"/>
    <mergeCell ref="HI252:HI253"/>
    <mergeCell ref="HI274:HI275"/>
    <mergeCell ref="HK284:HK285"/>
    <mergeCell ref="IL284:IL285"/>
    <mergeCell ref="HN284:HN285"/>
    <mergeCell ref="HI182:HI183"/>
    <mergeCell ref="IM120:IM121"/>
    <mergeCell ref="HO130:HO131"/>
    <mergeCell ref="HP130:HP131"/>
    <mergeCell ref="HI214:HI215"/>
    <mergeCell ref="HI218:HI219"/>
    <mergeCell ref="HI216:HI217"/>
    <mergeCell ref="HI208:HI209"/>
    <mergeCell ref="HI206:HI207"/>
    <mergeCell ref="HJ146:HJ147"/>
    <mergeCell ref="HU140:HU141"/>
    <mergeCell ref="HI138:HI139"/>
    <mergeCell ref="HI254:HI255"/>
    <mergeCell ref="HN252:HN253"/>
    <mergeCell ref="HO170:HO171"/>
    <mergeCell ref="IF202:IF203"/>
    <mergeCell ref="HV182:HV183"/>
    <mergeCell ref="HZ182:HZ183"/>
    <mergeCell ref="HI282:HI283"/>
    <mergeCell ref="HI266:HI267"/>
    <mergeCell ref="HI160:HI161"/>
    <mergeCell ref="HJ138:HJ139"/>
    <mergeCell ref="JW20:JW21"/>
    <mergeCell ref="JP34:JP35"/>
    <mergeCell ref="JO10:JO11"/>
    <mergeCell ref="JW14:JW15"/>
    <mergeCell ref="JY54:JY55"/>
    <mergeCell ref="JW44:JW45"/>
    <mergeCell ref="JW42:JW43"/>
    <mergeCell ref="JC8:JC9"/>
    <mergeCell ref="IR150:IR151"/>
    <mergeCell ref="HM110:HM111"/>
    <mergeCell ref="IP126:IP127"/>
    <mergeCell ref="IR148:IR149"/>
    <mergeCell ref="IP140:IP141"/>
    <mergeCell ref="KC80:KC81"/>
    <mergeCell ref="LC10:LC11"/>
    <mergeCell ref="KI10:KI11"/>
    <mergeCell ref="JG56:JG57"/>
    <mergeCell ref="JD8:JD9"/>
    <mergeCell ref="HS56:HS57"/>
    <mergeCell ref="HT56:HT57"/>
    <mergeCell ref="HR90:HR91"/>
    <mergeCell ref="HN100:HN101"/>
    <mergeCell ref="HT80:HT81"/>
    <mergeCell ref="HU100:HU101"/>
    <mergeCell ref="HW56:HW57"/>
    <mergeCell ref="HQ56:HQ57"/>
    <mergeCell ref="KC34:KC35"/>
    <mergeCell ref="HJ160:HJ161"/>
    <mergeCell ref="KE8:KE9"/>
    <mergeCell ref="KF8:KF9"/>
    <mergeCell ref="KG8:KG9"/>
    <mergeCell ref="KW34:KW35"/>
    <mergeCell ref="KO34:KO35"/>
    <mergeCell ref="KK10:KK11"/>
    <mergeCell ref="KL10:KL11"/>
    <mergeCell ref="JY32:JY33"/>
    <mergeCell ref="JV34:JV35"/>
    <mergeCell ref="JV8:JV9"/>
    <mergeCell ref="JX18:JX19"/>
    <mergeCell ref="JY22:JY23"/>
    <mergeCell ref="JY28:JY29"/>
    <mergeCell ref="JB56:JB57"/>
    <mergeCell ref="KI56:KI57"/>
    <mergeCell ref="HN34:HN35"/>
    <mergeCell ref="HO34:HO35"/>
    <mergeCell ref="HX34:HX35"/>
    <mergeCell ref="JF34:JF35"/>
    <mergeCell ref="JX16:JX17"/>
    <mergeCell ref="KL8:KL9"/>
    <mergeCell ref="KM8:KM9"/>
    <mergeCell ref="KN8:KN9"/>
    <mergeCell ref="KO8:KO9"/>
    <mergeCell ref="KP8:KP9"/>
    <mergeCell ref="KQ8:KQ9"/>
    <mergeCell ref="KR8:KR9"/>
    <mergeCell ref="KS8:KS9"/>
    <mergeCell ref="KT8:KT9"/>
    <mergeCell ref="KU8:KU9"/>
    <mergeCell ref="KV8:KV9"/>
    <mergeCell ref="KW8:KW9"/>
    <mergeCell ref="JW30:JW31"/>
    <mergeCell ref="JR34:JR35"/>
    <mergeCell ref="JK34:JK35"/>
    <mergeCell ref="JE34:JE35"/>
    <mergeCell ref="JZ34:JZ35"/>
    <mergeCell ref="JJ8:JJ9"/>
    <mergeCell ref="JK8:JK9"/>
    <mergeCell ref="JL8:JL9"/>
    <mergeCell ref="II56:II57"/>
    <mergeCell ref="IM70:IM71"/>
    <mergeCell ref="HL90:HL91"/>
    <mergeCell ref="HJ100:HJ101"/>
    <mergeCell ref="IP70:IP71"/>
    <mergeCell ref="II60:II61"/>
    <mergeCell ref="HX70:HX71"/>
    <mergeCell ref="HV100:HV101"/>
    <mergeCell ref="HP90:HP91"/>
    <mergeCell ref="HO110:HO111"/>
    <mergeCell ref="HJ96:HJ97"/>
    <mergeCell ref="HJ84:HJ85"/>
    <mergeCell ref="HJ118:HJ119"/>
    <mergeCell ref="HO58:HO59"/>
    <mergeCell ref="IA60:IA61"/>
    <mergeCell ref="IF60:IF61"/>
    <mergeCell ref="HY60:HY61"/>
    <mergeCell ref="HZ80:HZ81"/>
    <mergeCell ref="HO90:HO91"/>
    <mergeCell ref="HX80:HX81"/>
    <mergeCell ref="HP80:HP81"/>
    <mergeCell ref="IP7:JV7"/>
    <mergeCell ref="JN8:JN9"/>
    <mergeCell ref="LB34:LB35"/>
    <mergeCell ref="KZ34:KZ35"/>
    <mergeCell ref="LD34:LD35"/>
    <mergeCell ref="LC34:LC35"/>
    <mergeCell ref="LD10:LD11"/>
    <mergeCell ref="HJ14:HJ15"/>
    <mergeCell ref="HJ24:HJ25"/>
    <mergeCell ref="HJ26:HJ27"/>
    <mergeCell ref="HK56:HK57"/>
    <mergeCell ref="HL56:HL57"/>
    <mergeCell ref="HQ34:HQ35"/>
    <mergeCell ref="IQ88:IQ89"/>
    <mergeCell ref="IQ64:IQ65"/>
    <mergeCell ref="IQ78:IQ79"/>
    <mergeCell ref="IQ118:IQ119"/>
    <mergeCell ref="IQ126:IQ127"/>
    <mergeCell ref="IQ124:IQ125"/>
    <mergeCell ref="IQ98:IQ99"/>
    <mergeCell ref="IL100:IL101"/>
    <mergeCell ref="IC80:IC81"/>
    <mergeCell ref="IP66:IP67"/>
    <mergeCell ref="HO100:HO101"/>
    <mergeCell ref="KX34:KX35"/>
    <mergeCell ref="LB8:LB9"/>
    <mergeCell ref="LC8:LC9"/>
    <mergeCell ref="LD8:LD9"/>
    <mergeCell ref="KX8:KX9"/>
    <mergeCell ref="KY8:KY9"/>
    <mergeCell ref="KZ8:KZ9"/>
    <mergeCell ref="LA8:LA9"/>
    <mergeCell ref="JY24:JY25"/>
    <mergeCell ref="JX14:JX15"/>
    <mergeCell ref="JY14:JY15"/>
    <mergeCell ref="KJ10:KJ11"/>
    <mergeCell ref="JY12:JY13"/>
    <mergeCell ref="JX26:JX27"/>
    <mergeCell ref="KV34:KV35"/>
    <mergeCell ref="KP34:KP35"/>
    <mergeCell ref="KX10:KX11"/>
    <mergeCell ref="KI8:KI9"/>
    <mergeCell ref="KJ8:KJ9"/>
    <mergeCell ref="KK8:KK9"/>
    <mergeCell ref="JT8:JT9"/>
    <mergeCell ref="HT60:HT61"/>
    <mergeCell ref="HU60:HU61"/>
    <mergeCell ref="HP110:HP111"/>
    <mergeCell ref="IL120:IL121"/>
    <mergeCell ref="IP120:IP121"/>
    <mergeCell ref="JW7:LD7"/>
    <mergeCell ref="JW8:JY8"/>
    <mergeCell ref="LB10:LB11"/>
    <mergeCell ref="HQ120:HQ121"/>
    <mergeCell ref="HI114:HI115"/>
    <mergeCell ref="HI156:HI157"/>
    <mergeCell ref="HP140:HP141"/>
    <mergeCell ref="IH130:IH131"/>
    <mergeCell ref="IG182:IG183"/>
    <mergeCell ref="IH120:IH121"/>
    <mergeCell ref="IF150:IF151"/>
    <mergeCell ref="IP114:IP115"/>
    <mergeCell ref="IH110:IH111"/>
    <mergeCell ref="IB120:IB121"/>
    <mergeCell ref="IQ122:IQ123"/>
    <mergeCell ref="HZ58:HZ59"/>
    <mergeCell ref="IQ56:IQ57"/>
    <mergeCell ref="HI132:HI133"/>
    <mergeCell ref="HL120:HL121"/>
    <mergeCell ref="HM100:HM101"/>
    <mergeCell ref="IM80:IM81"/>
    <mergeCell ref="HR70:HR71"/>
    <mergeCell ref="HJ90:HJ91"/>
    <mergeCell ref="HP100:HP101"/>
    <mergeCell ref="HL80:HL81"/>
    <mergeCell ref="ID70:ID71"/>
    <mergeCell ref="ID100:ID101"/>
    <mergeCell ref="HZ70:HZ71"/>
    <mergeCell ref="HZ100:HZ101"/>
    <mergeCell ref="HT90:HT91"/>
    <mergeCell ref="HX140:HX141"/>
    <mergeCell ref="HJ140:HJ141"/>
    <mergeCell ref="IP106:IP107"/>
    <mergeCell ref="IQ106:IQ107"/>
    <mergeCell ref="HN70:HN71"/>
    <mergeCell ref="HM70:HM71"/>
    <mergeCell ref="HK70:HK71"/>
    <mergeCell ref="HO70:HO71"/>
    <mergeCell ref="IE100:IE101"/>
    <mergeCell ref="HJ60:HJ61"/>
    <mergeCell ref="HK90:HK91"/>
    <mergeCell ref="HJ74:HJ75"/>
    <mergeCell ref="HL60:HL61"/>
    <mergeCell ref="II130:II131"/>
    <mergeCell ref="IG130:IG131"/>
    <mergeCell ref="IQ136:IQ137"/>
    <mergeCell ref="IQ120:IQ121"/>
    <mergeCell ref="IQ104:IQ105"/>
    <mergeCell ref="HY90:HY91"/>
    <mergeCell ref="HW100:HW101"/>
    <mergeCell ref="HN80:HN81"/>
    <mergeCell ref="HJ72:HJ73"/>
    <mergeCell ref="HS120:HS121"/>
    <mergeCell ref="HJ88:HJ89"/>
    <mergeCell ref="HK80:HK81"/>
    <mergeCell ref="HY80:HY81"/>
    <mergeCell ref="HS90:HS91"/>
    <mergeCell ref="IP122:IP123"/>
    <mergeCell ref="IP128:IP129"/>
    <mergeCell ref="IM130:IM131"/>
    <mergeCell ref="IQ68:IQ69"/>
    <mergeCell ref="HW70:HW71"/>
    <mergeCell ref="IP132:IP133"/>
    <mergeCell ref="HR140:HR141"/>
    <mergeCell ref="IL130:IL131"/>
    <mergeCell ref="HJ130:HJ131"/>
    <mergeCell ref="HI136:HI137"/>
    <mergeCell ref="IA170:IA171"/>
    <mergeCell ref="HW140:HW141"/>
    <mergeCell ref="HR110:HR111"/>
    <mergeCell ref="HX120:HX121"/>
    <mergeCell ref="IP148:IP149"/>
    <mergeCell ref="HM130:HM131"/>
    <mergeCell ref="HK170:HK171"/>
    <mergeCell ref="HO120:HO121"/>
    <mergeCell ref="HN150:HN151"/>
    <mergeCell ref="IP152:IP153"/>
    <mergeCell ref="IP18:IP19"/>
    <mergeCell ref="IO100:IO101"/>
    <mergeCell ref="IN212:IN213"/>
    <mergeCell ref="HJ78:HJ79"/>
    <mergeCell ref="HL242:HL243"/>
    <mergeCell ref="HJ232:HJ233"/>
    <mergeCell ref="HP212:HP213"/>
    <mergeCell ref="HJ212:HJ213"/>
    <mergeCell ref="HJ206:HJ207"/>
    <mergeCell ref="HJ192:HJ193"/>
    <mergeCell ref="HI224:HI225"/>
    <mergeCell ref="HI226:HI227"/>
    <mergeCell ref="HI242:HI243"/>
    <mergeCell ref="HI222:HI223"/>
    <mergeCell ref="HI220:HI221"/>
    <mergeCell ref="HI228:HI229"/>
    <mergeCell ref="HR192:HR193"/>
    <mergeCell ref="HP192:HP193"/>
    <mergeCell ref="HJ200:HJ201"/>
    <mergeCell ref="HM202:HM203"/>
    <mergeCell ref="HL182:HL183"/>
    <mergeCell ref="HJ224:HJ225"/>
    <mergeCell ref="HP222:HP223"/>
    <mergeCell ref="HJ178:HJ179"/>
    <mergeCell ref="HS130:HS131"/>
    <mergeCell ref="HK182:HK183"/>
    <mergeCell ref="HO180:HO181"/>
    <mergeCell ref="HJ108:HJ109"/>
    <mergeCell ref="HS242:HS243"/>
    <mergeCell ref="HK202:HK203"/>
    <mergeCell ref="HI212:HI213"/>
    <mergeCell ref="HR242:HR243"/>
    <mergeCell ref="HP58:HP59"/>
    <mergeCell ref="HZ60:HZ61"/>
    <mergeCell ref="HO60:HO61"/>
    <mergeCell ref="HW60:HW61"/>
    <mergeCell ref="HX60:HX61"/>
    <mergeCell ref="HX58:HX59"/>
    <mergeCell ref="IP52:IP53"/>
    <mergeCell ref="II34:II35"/>
    <mergeCell ref="IH34:IH35"/>
    <mergeCell ref="IP68:IP69"/>
    <mergeCell ref="IP136:IP137"/>
    <mergeCell ref="IM90:IM91"/>
    <mergeCell ref="HN56:HN57"/>
    <mergeCell ref="HQ110:HQ111"/>
    <mergeCell ref="HN140:HN141"/>
    <mergeCell ref="HJ114:HJ115"/>
    <mergeCell ref="HJ134:HJ135"/>
    <mergeCell ref="HX110:HX111"/>
    <mergeCell ref="HI152:HI153"/>
    <mergeCell ref="IP110:IP111"/>
    <mergeCell ref="HO140:HO141"/>
    <mergeCell ref="HJ124:HJ125"/>
    <mergeCell ref="HY182:HY183"/>
    <mergeCell ref="HO182:HO183"/>
    <mergeCell ref="HM160:HM161"/>
    <mergeCell ref="HN180:HN181"/>
    <mergeCell ref="HT120:HT121"/>
    <mergeCell ref="HR120:HR121"/>
    <mergeCell ref="HY120:HY121"/>
    <mergeCell ref="HP120:HP121"/>
    <mergeCell ref="HU120:HU121"/>
    <mergeCell ref="HY170:HY171"/>
    <mergeCell ref="HS140:HS141"/>
    <mergeCell ref="HI140:HI141"/>
    <mergeCell ref="IK90:IK91"/>
    <mergeCell ref="IP88:IP89"/>
    <mergeCell ref="IP80:IP81"/>
    <mergeCell ref="IJ80:IJ81"/>
    <mergeCell ref="IO110:IO111"/>
    <mergeCell ref="HU110:HU111"/>
    <mergeCell ref="IK100:IK101"/>
    <mergeCell ref="IH100:IH101"/>
    <mergeCell ref="IC140:IC141"/>
    <mergeCell ref="HR170:HR171"/>
    <mergeCell ref="HV170:HV171"/>
    <mergeCell ref="HM90:HM91"/>
    <mergeCell ref="IF100:IF101"/>
    <mergeCell ref="HX100:HX101"/>
    <mergeCell ref="IK110:IK111"/>
    <mergeCell ref="IA110:IA111"/>
    <mergeCell ref="HZ110:HZ111"/>
    <mergeCell ref="HQ140:HQ141"/>
    <mergeCell ref="HV120:HV121"/>
    <mergeCell ref="IB110:IB111"/>
    <mergeCell ref="IB130:IB131"/>
    <mergeCell ref="HK140:HK141"/>
    <mergeCell ref="HR130:HR131"/>
    <mergeCell ref="HN120:HN121"/>
    <mergeCell ref="II150:II151"/>
    <mergeCell ref="IL150:IL151"/>
    <mergeCell ref="IG150:IG151"/>
    <mergeCell ref="II160:II161"/>
    <mergeCell ref="IE160:IE161"/>
    <mergeCell ref="ID150:ID151"/>
    <mergeCell ref="IN150:IN151"/>
    <mergeCell ref="IE80:IE81"/>
    <mergeCell ref="HW90:HW91"/>
    <mergeCell ref="IK120:IK121"/>
    <mergeCell ref="IP118:IP119"/>
    <mergeCell ref="IA120:IA121"/>
    <mergeCell ref="IE120:IE121"/>
    <mergeCell ref="IG80:IG81"/>
    <mergeCell ref="IC90:IC91"/>
    <mergeCell ref="IN110:IN111"/>
    <mergeCell ref="IA140:IA141"/>
    <mergeCell ref="HW150:HW151"/>
    <mergeCell ref="IA90:IA91"/>
    <mergeCell ref="HZ120:HZ121"/>
    <mergeCell ref="HS150:HS151"/>
    <mergeCell ref="HI142:HI143"/>
    <mergeCell ref="IP168:IP169"/>
    <mergeCell ref="IP164:IP165"/>
    <mergeCell ref="HJ120:HJ121"/>
    <mergeCell ref="HT140:HT141"/>
    <mergeCell ref="HW170:HW171"/>
    <mergeCell ref="HZ170:HZ171"/>
    <mergeCell ref="HJ180:HJ181"/>
    <mergeCell ref="HL180:HL181"/>
    <mergeCell ref="HO160:HO161"/>
    <mergeCell ref="HK160:HK161"/>
    <mergeCell ref="HJ186:HJ187"/>
    <mergeCell ref="HN222:HN223"/>
    <mergeCell ref="HP180:HP181"/>
    <mergeCell ref="HQ160:HQ161"/>
    <mergeCell ref="HH226:HH227"/>
    <mergeCell ref="HK212:HK213"/>
    <mergeCell ref="HJ218:HJ219"/>
    <mergeCell ref="HJ144:HJ145"/>
    <mergeCell ref="HI172:HI173"/>
    <mergeCell ref="HJ152:HJ153"/>
    <mergeCell ref="HJ158:HJ159"/>
    <mergeCell ref="HJ230:HJ231"/>
    <mergeCell ref="HJ194:HJ195"/>
    <mergeCell ref="HJ172:HJ173"/>
    <mergeCell ref="IC160:IC161"/>
    <mergeCell ref="HW110:HW111"/>
    <mergeCell ref="HY110:HY111"/>
    <mergeCell ref="HY130:HY131"/>
    <mergeCell ref="IB182:IB183"/>
    <mergeCell ref="HX130:HX131"/>
    <mergeCell ref="HJ148:HJ149"/>
    <mergeCell ref="HK150:HK151"/>
    <mergeCell ref="HX180:HX181"/>
    <mergeCell ref="HJ170:HJ171"/>
    <mergeCell ref="HI112:HI113"/>
    <mergeCell ref="HU150:HU151"/>
    <mergeCell ref="HP170:HP171"/>
    <mergeCell ref="HZ180:HZ181"/>
    <mergeCell ref="HW182:HW183"/>
    <mergeCell ref="IB170:IB171"/>
    <mergeCell ref="HN170:HN171"/>
    <mergeCell ref="HV160:HV161"/>
    <mergeCell ref="HR150:HR151"/>
    <mergeCell ref="HS180:HS181"/>
    <mergeCell ref="IC170:IC171"/>
    <mergeCell ref="HV140:HV141"/>
    <mergeCell ref="HJ176:HJ177"/>
    <mergeCell ref="HR160:HR161"/>
    <mergeCell ref="HJ150:HJ151"/>
    <mergeCell ref="IC110:IC111"/>
    <mergeCell ref="HK180:HK181"/>
    <mergeCell ref="HL130:HL131"/>
    <mergeCell ref="HI178:HI179"/>
    <mergeCell ref="HI174:HI175"/>
    <mergeCell ref="HJ142:HJ143"/>
    <mergeCell ref="HM180:HM181"/>
    <mergeCell ref="IA180:IA181"/>
    <mergeCell ref="HJ156:HJ157"/>
    <mergeCell ref="HQ170:HQ171"/>
    <mergeCell ref="HJ116:HJ117"/>
    <mergeCell ref="HX182:HX183"/>
    <mergeCell ref="IC130:IC131"/>
    <mergeCell ref="HS110:HS111"/>
    <mergeCell ref="HN130:HN131"/>
    <mergeCell ref="HJ128:HJ129"/>
    <mergeCell ref="HJ122:HJ123"/>
    <mergeCell ref="HJ136:HJ137"/>
    <mergeCell ref="HI144:HI145"/>
    <mergeCell ref="IB180:IB181"/>
    <mergeCell ref="HM140:HM141"/>
    <mergeCell ref="HK130:HK131"/>
    <mergeCell ref="IA130:IA131"/>
    <mergeCell ref="HT130:HT131"/>
    <mergeCell ref="HU202:HU203"/>
    <mergeCell ref="HH136:HH137"/>
    <mergeCell ref="HX212:HX213"/>
    <mergeCell ref="HZ212:HZ213"/>
    <mergeCell ref="IA202:IA203"/>
    <mergeCell ref="HZ192:HZ193"/>
    <mergeCell ref="HY192:HY193"/>
    <mergeCell ref="HW192:HW193"/>
    <mergeCell ref="IA182:IA183"/>
    <mergeCell ref="HX170:HX171"/>
    <mergeCell ref="HZ150:HZ151"/>
    <mergeCell ref="HJ162:HJ163"/>
    <mergeCell ref="HT150:HT151"/>
    <mergeCell ref="HW160:HW161"/>
    <mergeCell ref="HH202:HH203"/>
    <mergeCell ref="HL202:HL203"/>
    <mergeCell ref="HJ202:HJ203"/>
    <mergeCell ref="HI168:HI169"/>
    <mergeCell ref="HH182:HH183"/>
    <mergeCell ref="HQ192:HQ193"/>
    <mergeCell ref="HI158:HI159"/>
    <mergeCell ref="HI154:HI155"/>
    <mergeCell ref="HH178:HH179"/>
    <mergeCell ref="HM232:HM233"/>
    <mergeCell ref="HQ232:HQ233"/>
    <mergeCell ref="HI194:HI195"/>
    <mergeCell ref="HI202:HI203"/>
    <mergeCell ref="HO192:HO193"/>
    <mergeCell ref="HM150:HM151"/>
    <mergeCell ref="HO202:HO203"/>
    <mergeCell ref="HM212:HM213"/>
    <mergeCell ref="HJ210:HJ211"/>
    <mergeCell ref="HN232:HN233"/>
    <mergeCell ref="HI200:HI201"/>
    <mergeCell ref="HI190:HI191"/>
    <mergeCell ref="HJ198:HJ199"/>
    <mergeCell ref="HT170:HT171"/>
    <mergeCell ref="HH132:HH133"/>
    <mergeCell ref="HI230:HI231"/>
    <mergeCell ref="HK192:HK193"/>
    <mergeCell ref="HL192:HL193"/>
    <mergeCell ref="HH172:HH173"/>
    <mergeCell ref="HI150:HI151"/>
    <mergeCell ref="HI162:HI163"/>
    <mergeCell ref="HJ168:HJ169"/>
    <mergeCell ref="HH210:HH211"/>
    <mergeCell ref="HH194:HH195"/>
    <mergeCell ref="HM170:HM171"/>
    <mergeCell ref="HL170:HL171"/>
    <mergeCell ref="HM182:HM183"/>
    <mergeCell ref="HJ164:HJ165"/>
    <mergeCell ref="HJ174:HJ175"/>
    <mergeCell ref="HQ150:HQ151"/>
    <mergeCell ref="HH150:HH151"/>
    <mergeCell ref="HJ190:HJ191"/>
    <mergeCell ref="HJ154:HJ155"/>
    <mergeCell ref="HI180:HI181"/>
    <mergeCell ref="HI188:HI189"/>
    <mergeCell ref="HJ208:HJ209"/>
    <mergeCell ref="HJ204:HJ205"/>
    <mergeCell ref="HJ182:HJ183"/>
    <mergeCell ref="HQ212:HQ213"/>
    <mergeCell ref="IC150:IC151"/>
    <mergeCell ref="HS192:HS193"/>
    <mergeCell ref="HS202:HS203"/>
    <mergeCell ref="IG160:IG161"/>
    <mergeCell ref="HX222:HX223"/>
    <mergeCell ref="ID192:ID193"/>
    <mergeCell ref="HY150:HY151"/>
    <mergeCell ref="HZ222:HZ223"/>
    <mergeCell ref="IF182:IF183"/>
    <mergeCell ref="IN170:IN171"/>
    <mergeCell ref="IK160:IK161"/>
    <mergeCell ref="IP184:IP185"/>
    <mergeCell ref="IP186:IP187"/>
    <mergeCell ref="IP170:IP171"/>
    <mergeCell ref="IH150:IH151"/>
    <mergeCell ref="IB160:IB161"/>
    <mergeCell ref="IC202:IC203"/>
    <mergeCell ref="HO222:HO223"/>
    <mergeCell ref="HJ228:HJ229"/>
    <mergeCell ref="HJ226:HJ227"/>
    <mergeCell ref="HM222:HM223"/>
    <mergeCell ref="HJ222:HJ223"/>
    <mergeCell ref="HH134:HH135"/>
    <mergeCell ref="HH112:HH113"/>
    <mergeCell ref="HH140:HH141"/>
    <mergeCell ref="HH154:HH155"/>
    <mergeCell ref="HT180:HT181"/>
    <mergeCell ref="HT160:HT161"/>
    <mergeCell ref="HP160:HP161"/>
    <mergeCell ref="HR182:HR183"/>
    <mergeCell ref="HS182:HS183"/>
    <mergeCell ref="HO150:HO151"/>
    <mergeCell ref="HV150:HV151"/>
    <mergeCell ref="HP150:HP151"/>
    <mergeCell ref="HI146:HI147"/>
    <mergeCell ref="HK120:HK121"/>
    <mergeCell ref="HZ130:HZ131"/>
    <mergeCell ref="HJ112:HJ113"/>
    <mergeCell ref="HI130:HI131"/>
    <mergeCell ref="HY202:HY203"/>
    <mergeCell ref="HL150:HL151"/>
    <mergeCell ref="HU160:HU161"/>
    <mergeCell ref="HY160:HY161"/>
    <mergeCell ref="HX160:HX161"/>
    <mergeCell ref="HJ188:HJ189"/>
    <mergeCell ref="HS170:HS171"/>
    <mergeCell ref="HU180:HU181"/>
    <mergeCell ref="HS160:HS161"/>
    <mergeCell ref="HN160:HN161"/>
    <mergeCell ref="HX150:HX151"/>
    <mergeCell ref="HI210:HI211"/>
    <mergeCell ref="HW120:HW121"/>
    <mergeCell ref="HW130:HW131"/>
    <mergeCell ref="HV130:HV131"/>
    <mergeCell ref="HQ202:HQ203"/>
    <mergeCell ref="HR202:HR203"/>
    <mergeCell ref="HM192:HM193"/>
    <mergeCell ref="HJ214:HJ215"/>
    <mergeCell ref="HZ202:HZ203"/>
    <mergeCell ref="HT182:HT183"/>
    <mergeCell ref="HV222:HV223"/>
    <mergeCell ref="HR180:HR181"/>
    <mergeCell ref="HJ126:HJ127"/>
    <mergeCell ref="GC216:GC217"/>
    <mergeCell ref="GC192:GC193"/>
    <mergeCell ref="HH218:HH219"/>
    <mergeCell ref="HH212:HH213"/>
    <mergeCell ref="HV192:HV193"/>
    <mergeCell ref="IA192:IA193"/>
    <mergeCell ref="HH192:HH193"/>
    <mergeCell ref="HH184:HH185"/>
    <mergeCell ref="HI164:HI165"/>
    <mergeCell ref="HH168:HH169"/>
    <mergeCell ref="HJ216:HJ217"/>
    <mergeCell ref="HJ220:HJ221"/>
    <mergeCell ref="HL212:HL213"/>
    <mergeCell ref="HK222:HK223"/>
    <mergeCell ref="HJ196:HJ197"/>
    <mergeCell ref="HJ184:HJ185"/>
    <mergeCell ref="HE202:HE203"/>
    <mergeCell ref="GL202:GL203"/>
    <mergeCell ref="GN222:GN223"/>
    <mergeCell ref="GN202:GN203"/>
    <mergeCell ref="GC186:GC187"/>
    <mergeCell ref="GE182:GE183"/>
    <mergeCell ref="HD180:HD181"/>
    <mergeCell ref="HA222:HA223"/>
    <mergeCell ref="GW180:GW181"/>
    <mergeCell ref="GT212:GT213"/>
    <mergeCell ref="GX212:GX213"/>
    <mergeCell ref="HA212:HA213"/>
    <mergeCell ref="GR222:GR223"/>
    <mergeCell ref="GC206:GC207"/>
    <mergeCell ref="GM202:GM203"/>
    <mergeCell ref="GD202:GD203"/>
    <mergeCell ref="GC202:GC203"/>
    <mergeCell ref="GF212:GF213"/>
    <mergeCell ref="HI166:HI167"/>
    <mergeCell ref="HF170:HF171"/>
    <mergeCell ref="HI184:HI185"/>
    <mergeCell ref="HX202:HX203"/>
    <mergeCell ref="HN202:HN203"/>
    <mergeCell ref="HI198:HI199"/>
    <mergeCell ref="HD170:HD171"/>
    <mergeCell ref="HR222:HR223"/>
    <mergeCell ref="HS222:HS223"/>
    <mergeCell ref="HT222:HT223"/>
    <mergeCell ref="HP202:HP203"/>
    <mergeCell ref="HT212:HT213"/>
    <mergeCell ref="HT202:HT203"/>
    <mergeCell ref="HH174:HH175"/>
    <mergeCell ref="HF222:HF223"/>
    <mergeCell ref="HH216:HH217"/>
    <mergeCell ref="HU182:HU183"/>
    <mergeCell ref="HH164:HH165"/>
    <mergeCell ref="HH176:HH177"/>
    <mergeCell ref="HG182:HG183"/>
    <mergeCell ref="HI186:HI187"/>
    <mergeCell ref="HI192:HI193"/>
    <mergeCell ref="GM192:GM193"/>
    <mergeCell ref="GY202:GY203"/>
    <mergeCell ref="GZ202:GZ203"/>
    <mergeCell ref="HE212:HE213"/>
    <mergeCell ref="HF192:HF193"/>
    <mergeCell ref="GS202:GS203"/>
    <mergeCell ref="HO212:HO213"/>
    <mergeCell ref="HN212:HN213"/>
    <mergeCell ref="HI196:HI197"/>
    <mergeCell ref="HY140:HY141"/>
    <mergeCell ref="IO160:IO161"/>
    <mergeCell ref="IN160:IN161"/>
    <mergeCell ref="HZ160:HZ161"/>
    <mergeCell ref="GU202:GU203"/>
    <mergeCell ref="GU182:GU183"/>
    <mergeCell ref="GV192:GV193"/>
    <mergeCell ref="HI148:HI149"/>
    <mergeCell ref="IB202:IB203"/>
    <mergeCell ref="IB192:IB193"/>
    <mergeCell ref="HU192:HU193"/>
    <mergeCell ref="IC192:IC193"/>
    <mergeCell ref="HX192:HX193"/>
    <mergeCell ref="HB160:HB161"/>
    <mergeCell ref="HE160:HE161"/>
    <mergeCell ref="IG192:IG193"/>
    <mergeCell ref="IC182:IC183"/>
    <mergeCell ref="HH166:HH167"/>
    <mergeCell ref="HG160:HG161"/>
    <mergeCell ref="HH170:HH171"/>
    <mergeCell ref="HH158:HH159"/>
    <mergeCell ref="HH160:HH161"/>
    <mergeCell ref="HH142:HH143"/>
    <mergeCell ref="HH148:HH149"/>
    <mergeCell ref="HH146:HH147"/>
    <mergeCell ref="HB192:HB193"/>
    <mergeCell ref="IL160:IL161"/>
    <mergeCell ref="HG192:HG193"/>
    <mergeCell ref="IA150:IA151"/>
    <mergeCell ref="IE170:IE171"/>
    <mergeCell ref="IB150:IB151"/>
    <mergeCell ref="IJ180:IJ181"/>
    <mergeCell ref="IM150:IM151"/>
    <mergeCell ref="HB180:HB181"/>
    <mergeCell ref="HH196:HH197"/>
    <mergeCell ref="HH190:HH191"/>
    <mergeCell ref="HG170:HG171"/>
    <mergeCell ref="HH162:HH163"/>
    <mergeCell ref="IH202:IH203"/>
    <mergeCell ref="IM202:IM203"/>
    <mergeCell ref="IJ182:IJ183"/>
    <mergeCell ref="IO180:IO181"/>
    <mergeCell ref="IL180:IL181"/>
    <mergeCell ref="ID180:ID181"/>
    <mergeCell ref="ID170:ID171"/>
    <mergeCell ref="HU170:HU171"/>
    <mergeCell ref="IE182:IE183"/>
    <mergeCell ref="HL160:HL161"/>
    <mergeCell ref="HV180:HV181"/>
    <mergeCell ref="HI176:HI177"/>
    <mergeCell ref="HI170:HI171"/>
    <mergeCell ref="GZ180:GZ181"/>
    <mergeCell ref="GZ182:GZ183"/>
    <mergeCell ref="GX182:GX183"/>
    <mergeCell ref="HH156:HH157"/>
    <mergeCell ref="HF150:HF151"/>
    <mergeCell ref="HE170:HE171"/>
    <mergeCell ref="HF140:HF141"/>
    <mergeCell ref="HE140:HE141"/>
    <mergeCell ref="HE180:HE181"/>
    <mergeCell ref="HP182:HP183"/>
    <mergeCell ref="HH188:HH189"/>
    <mergeCell ref="IO182:IO183"/>
    <mergeCell ref="HG180:HG181"/>
    <mergeCell ref="HE150:HE151"/>
    <mergeCell ref="HD192:HD193"/>
    <mergeCell ref="GT192:GT193"/>
    <mergeCell ref="GR150:GR151"/>
    <mergeCell ref="GS150:GS151"/>
    <mergeCell ref="HC212:HC213"/>
    <mergeCell ref="GO192:GO193"/>
    <mergeCell ref="GS192:GS193"/>
    <mergeCell ref="GP170:GP171"/>
    <mergeCell ref="GX140:GX141"/>
    <mergeCell ref="HB212:HB213"/>
    <mergeCell ref="GY212:GY213"/>
    <mergeCell ref="GQ160:GQ161"/>
    <mergeCell ref="GW160:GW161"/>
    <mergeCell ref="GX170:GX171"/>
    <mergeCell ref="HA150:HA151"/>
    <mergeCell ref="GU140:GU141"/>
    <mergeCell ref="GS130:GS131"/>
    <mergeCell ref="HE192:HE193"/>
    <mergeCell ref="GP202:GP203"/>
    <mergeCell ref="GQ202:GQ203"/>
    <mergeCell ref="GV202:GV203"/>
    <mergeCell ref="HH152:HH153"/>
    <mergeCell ref="HH220:HH221"/>
    <mergeCell ref="GT130:GT131"/>
    <mergeCell ref="GW140:GW141"/>
    <mergeCell ref="GS182:GS183"/>
    <mergeCell ref="HF182:HF183"/>
    <mergeCell ref="GU222:GU223"/>
    <mergeCell ref="HD160:HD161"/>
    <mergeCell ref="HC170:HC171"/>
    <mergeCell ref="GT202:GT203"/>
    <mergeCell ref="HE182:HE183"/>
    <mergeCell ref="GX202:GX203"/>
    <mergeCell ref="HC192:HC193"/>
    <mergeCell ref="GY182:GY183"/>
    <mergeCell ref="GV182:GV183"/>
    <mergeCell ref="GW182:GW183"/>
    <mergeCell ref="HC150:HC151"/>
    <mergeCell ref="GX130:GX131"/>
    <mergeCell ref="HB150:HB151"/>
    <mergeCell ref="HC160:HC161"/>
    <mergeCell ref="GX160:GX161"/>
    <mergeCell ref="GV160:GV161"/>
    <mergeCell ref="HB170:HB171"/>
    <mergeCell ref="GX150:GX151"/>
    <mergeCell ref="HH144:HH145"/>
    <mergeCell ref="GZ140:GZ141"/>
    <mergeCell ref="GY130:GY131"/>
    <mergeCell ref="GV150:GV151"/>
    <mergeCell ref="HG150:HG151"/>
    <mergeCell ref="GZ150:GZ151"/>
    <mergeCell ref="GS160:GS161"/>
    <mergeCell ref="HG140:HG141"/>
    <mergeCell ref="GQ222:GQ223"/>
    <mergeCell ref="HH180:HH181"/>
    <mergeCell ref="HG202:HG203"/>
    <mergeCell ref="GS140:GS141"/>
    <mergeCell ref="GO120:GO121"/>
    <mergeCell ref="GM120:GM121"/>
    <mergeCell ref="GF120:GF121"/>
    <mergeCell ref="GI120:GI121"/>
    <mergeCell ref="HD120:HD121"/>
    <mergeCell ref="GL120:GL121"/>
    <mergeCell ref="GI160:GI161"/>
    <mergeCell ref="GH160:GH161"/>
    <mergeCell ref="GC158:GC159"/>
    <mergeCell ref="GE140:GE141"/>
    <mergeCell ref="GC144:GC145"/>
    <mergeCell ref="GC130:GC131"/>
    <mergeCell ref="GF170:GF171"/>
    <mergeCell ref="GJ140:GJ141"/>
    <mergeCell ref="GF160:GF161"/>
    <mergeCell ref="HF180:HF181"/>
    <mergeCell ref="GT160:GT161"/>
    <mergeCell ref="GC146:GC147"/>
    <mergeCell ref="GZ160:GZ161"/>
    <mergeCell ref="GG130:GG131"/>
    <mergeCell ref="GD150:GD151"/>
    <mergeCell ref="GD160:GD161"/>
    <mergeCell ref="GK192:GK193"/>
    <mergeCell ref="GC212:GC213"/>
    <mergeCell ref="GF202:GF203"/>
    <mergeCell ref="GJ212:GJ213"/>
    <mergeCell ref="GC178:GC179"/>
    <mergeCell ref="GD170:GD171"/>
    <mergeCell ref="GQ180:GQ181"/>
    <mergeCell ref="GO180:GO181"/>
    <mergeCell ref="GR140:GR141"/>
    <mergeCell ref="GC126:GC127"/>
    <mergeCell ref="HF120:HF121"/>
    <mergeCell ref="GC122:GC123"/>
    <mergeCell ref="GC142:GC143"/>
    <mergeCell ref="GC138:GC139"/>
    <mergeCell ref="GC134:GC135"/>
    <mergeCell ref="GN150:GN151"/>
    <mergeCell ref="GH120:GH121"/>
    <mergeCell ref="HF160:HF161"/>
    <mergeCell ref="HA182:HA183"/>
    <mergeCell ref="HC182:HC183"/>
    <mergeCell ref="GC174:GC175"/>
    <mergeCell ref="GV120:GV121"/>
    <mergeCell ref="HA130:HA131"/>
    <mergeCell ref="HB120:HB121"/>
    <mergeCell ref="HD140:HD141"/>
    <mergeCell ref="GY140:GY141"/>
    <mergeCell ref="HA140:HA141"/>
    <mergeCell ref="GT150:GT151"/>
    <mergeCell ref="GC128:GC129"/>
    <mergeCell ref="GC124:GC125"/>
    <mergeCell ref="GD120:GD121"/>
    <mergeCell ref="GJ130:GJ131"/>
    <mergeCell ref="GU170:GU171"/>
    <mergeCell ref="GC170:GC171"/>
    <mergeCell ref="HD150:HD151"/>
    <mergeCell ref="GU192:GU193"/>
    <mergeCell ref="GX192:GX193"/>
    <mergeCell ref="HA192:HA193"/>
    <mergeCell ref="GR192:GR193"/>
    <mergeCell ref="GE120:GE121"/>
    <mergeCell ref="HB130:HB131"/>
    <mergeCell ref="GG212:GG213"/>
    <mergeCell ref="HC222:HC223"/>
    <mergeCell ref="HC202:HC203"/>
    <mergeCell ref="GW192:GW193"/>
    <mergeCell ref="HA232:HA233"/>
    <mergeCell ref="GY222:GY223"/>
    <mergeCell ref="HH186:HH187"/>
    <mergeCell ref="HH204:HH205"/>
    <mergeCell ref="HH244:HH245"/>
    <mergeCell ref="HG242:HG243"/>
    <mergeCell ref="HH242:HH243"/>
    <mergeCell ref="GR202:GR203"/>
    <mergeCell ref="HH198:HH199"/>
    <mergeCell ref="HH208:HH209"/>
    <mergeCell ref="HH206:HH207"/>
    <mergeCell ref="HH214:HH215"/>
    <mergeCell ref="HH238:HH239"/>
    <mergeCell ref="HH222:HH223"/>
    <mergeCell ref="HF212:HF213"/>
    <mergeCell ref="HA202:HA203"/>
    <mergeCell ref="HD212:HD213"/>
    <mergeCell ref="HH270:HH271"/>
    <mergeCell ref="HE252:HE253"/>
    <mergeCell ref="HH228:HH229"/>
    <mergeCell ref="HH266:HH267"/>
    <mergeCell ref="HH260:HH261"/>
    <mergeCell ref="GV252:GV253"/>
    <mergeCell ref="HG222:HG223"/>
    <mergeCell ref="HD232:HD233"/>
    <mergeCell ref="GT262:GT263"/>
    <mergeCell ref="GY192:GY193"/>
    <mergeCell ref="HE232:HE233"/>
    <mergeCell ref="GV232:GV233"/>
    <mergeCell ref="HC232:HC233"/>
    <mergeCell ref="HB232:HB233"/>
    <mergeCell ref="GX222:GX223"/>
    <mergeCell ref="GT222:GT223"/>
    <mergeCell ref="GV222:GV223"/>
    <mergeCell ref="HH224:HH225"/>
    <mergeCell ref="GY242:GY243"/>
    <mergeCell ref="HH246:HH247"/>
    <mergeCell ref="HG212:HG213"/>
    <mergeCell ref="GZ232:GZ233"/>
    <mergeCell ref="HE222:HE223"/>
    <mergeCell ref="GS222:GS223"/>
    <mergeCell ref="GS212:GS213"/>
    <mergeCell ref="HF202:HF203"/>
    <mergeCell ref="GY232:GY233"/>
    <mergeCell ref="HH234:HH235"/>
    <mergeCell ref="HF232:HF233"/>
    <mergeCell ref="HA242:HA243"/>
    <mergeCell ref="GW232:GW233"/>
    <mergeCell ref="GX232:GX233"/>
    <mergeCell ref="GT232:GT233"/>
    <mergeCell ref="HH200:HH201"/>
    <mergeCell ref="HG232:HG233"/>
    <mergeCell ref="HH236:HH237"/>
    <mergeCell ref="HH230:HH231"/>
    <mergeCell ref="GY252:GY253"/>
    <mergeCell ref="GU242:GU243"/>
    <mergeCell ref="HE242:HE243"/>
    <mergeCell ref="HB242:HB243"/>
    <mergeCell ref="GU232:GU233"/>
    <mergeCell ref="HH232:HH233"/>
    <mergeCell ref="HH272:HH273"/>
    <mergeCell ref="GP252:GP253"/>
    <mergeCell ref="GR262:GR263"/>
    <mergeCell ref="GM262:GM263"/>
    <mergeCell ref="GJ262:GJ263"/>
    <mergeCell ref="HI240:HI241"/>
    <mergeCell ref="GI242:GI243"/>
    <mergeCell ref="GH272:GH273"/>
    <mergeCell ref="GK272:GK273"/>
    <mergeCell ref="GK232:GK233"/>
    <mergeCell ref="HF242:HF243"/>
    <mergeCell ref="HF262:HF263"/>
    <mergeCell ref="HB262:HB263"/>
    <mergeCell ref="GX262:GX263"/>
    <mergeCell ref="HA262:HA263"/>
    <mergeCell ref="GV242:GV243"/>
    <mergeCell ref="HC252:HC253"/>
    <mergeCell ref="HH258:HH259"/>
    <mergeCell ref="GW242:GW243"/>
    <mergeCell ref="HI244:HI245"/>
    <mergeCell ref="HB252:HB253"/>
    <mergeCell ref="HI246:HI247"/>
    <mergeCell ref="HH252:HH253"/>
    <mergeCell ref="HA252:HA253"/>
    <mergeCell ref="GW252:GW253"/>
    <mergeCell ref="GZ242:GZ243"/>
    <mergeCell ref="HH264:HH265"/>
    <mergeCell ref="HG262:HG263"/>
    <mergeCell ref="HC272:HC273"/>
    <mergeCell ref="HD272:HD273"/>
    <mergeCell ref="HA272:HA273"/>
    <mergeCell ref="HD262:HD263"/>
    <mergeCell ref="HC242:HC243"/>
    <mergeCell ref="HD242:HD243"/>
    <mergeCell ref="HI232:HI233"/>
    <mergeCell ref="HE262:HE263"/>
    <mergeCell ref="GK262:GK263"/>
    <mergeCell ref="GS242:GS243"/>
    <mergeCell ref="GR232:GR233"/>
    <mergeCell ref="HE272:HE273"/>
    <mergeCell ref="HF272:HF273"/>
    <mergeCell ref="GU272:GU273"/>
    <mergeCell ref="HI236:HI237"/>
    <mergeCell ref="HF252:HF253"/>
    <mergeCell ref="HI264:HI265"/>
    <mergeCell ref="HH262:HH263"/>
    <mergeCell ref="HI262:HI263"/>
    <mergeCell ref="HI238:HI239"/>
    <mergeCell ref="GJ252:GJ253"/>
    <mergeCell ref="GJ242:GJ243"/>
    <mergeCell ref="GK252:GK253"/>
    <mergeCell ref="HI234:HI235"/>
    <mergeCell ref="GS232:GS233"/>
    <mergeCell ref="GT242:GT243"/>
    <mergeCell ref="GM242:GM243"/>
    <mergeCell ref="HH240:HH241"/>
    <mergeCell ref="HH256:HH257"/>
    <mergeCell ref="GY272:GY273"/>
    <mergeCell ref="HI256:HI257"/>
    <mergeCell ref="HI258:HI259"/>
    <mergeCell ref="HI250:HI251"/>
    <mergeCell ref="HI272:HI273"/>
    <mergeCell ref="HI248:HI249"/>
    <mergeCell ref="GR272:GR273"/>
    <mergeCell ref="HG304:HG305"/>
    <mergeCell ref="HI302:HI303"/>
    <mergeCell ref="HI298:HI299"/>
    <mergeCell ref="HB304:HB305"/>
    <mergeCell ref="HC304:HC305"/>
    <mergeCell ref="GV262:GV263"/>
    <mergeCell ref="HC262:HC263"/>
    <mergeCell ref="HF304:HF305"/>
    <mergeCell ref="HE304:HE305"/>
    <mergeCell ref="GW272:GW273"/>
    <mergeCell ref="GX272:GX273"/>
    <mergeCell ref="GV272:GV273"/>
    <mergeCell ref="GW304:GW305"/>
    <mergeCell ref="HB306:HB307"/>
    <mergeCell ref="GZ274:GZ275"/>
    <mergeCell ref="HH268:HH269"/>
    <mergeCell ref="HE294:HE295"/>
    <mergeCell ref="HG274:HG275"/>
    <mergeCell ref="HH280:HH281"/>
    <mergeCell ref="HH304:HH305"/>
    <mergeCell ref="HH302:HH303"/>
    <mergeCell ref="GZ304:GZ305"/>
    <mergeCell ref="GY304:GY305"/>
    <mergeCell ref="HI306:HI307"/>
    <mergeCell ref="HH292:HH293"/>
    <mergeCell ref="GW294:GW295"/>
    <mergeCell ref="HG294:HG295"/>
    <mergeCell ref="HH298:HH299"/>
    <mergeCell ref="HI296:HI297"/>
    <mergeCell ref="HI268:HI269"/>
    <mergeCell ref="GZ262:GZ263"/>
    <mergeCell ref="HH248:HH249"/>
    <mergeCell ref="HB272:HB273"/>
    <mergeCell ref="HI270:HI271"/>
    <mergeCell ref="HI280:HI281"/>
    <mergeCell ref="HI278:HI279"/>
    <mergeCell ref="HI300:HI301"/>
    <mergeCell ref="HI294:HI295"/>
    <mergeCell ref="HH276:HH277"/>
    <mergeCell ref="HG252:HG253"/>
    <mergeCell ref="HD252:HD253"/>
    <mergeCell ref="HI260:HI261"/>
    <mergeCell ref="HH254:HH255"/>
    <mergeCell ref="HH250:HH251"/>
    <mergeCell ref="GZ272:GZ273"/>
    <mergeCell ref="GW284:GW285"/>
    <mergeCell ref="HD274:HD275"/>
    <mergeCell ref="HH296:HH297"/>
    <mergeCell ref="HH300:HH301"/>
    <mergeCell ref="GY284:GY285"/>
    <mergeCell ref="GZ284:GZ285"/>
    <mergeCell ref="HH278:HH279"/>
    <mergeCell ref="HH284:HH285"/>
    <mergeCell ref="HF284:HF285"/>
    <mergeCell ref="GY274:GY275"/>
    <mergeCell ref="HD284:HD285"/>
    <mergeCell ref="HE284:HE285"/>
    <mergeCell ref="HA284:HA285"/>
    <mergeCell ref="HD304:HD305"/>
    <mergeCell ref="HA304:HA305"/>
    <mergeCell ref="GV306:GV307"/>
    <mergeCell ref="HH288:HH289"/>
    <mergeCell ref="HH274:HH275"/>
    <mergeCell ref="HG272:HG273"/>
    <mergeCell ref="GI304:GI305"/>
    <mergeCell ref="HA416:HA417"/>
    <mergeCell ref="HA392:HA393"/>
    <mergeCell ref="GX404:GX405"/>
    <mergeCell ref="GR404:GR405"/>
    <mergeCell ref="HA404:HA405"/>
    <mergeCell ref="HE404:HE405"/>
    <mergeCell ref="GN404:GN405"/>
    <mergeCell ref="HI390:HI391"/>
    <mergeCell ref="HH390:HH391"/>
    <mergeCell ref="HC380:HC381"/>
    <mergeCell ref="GL272:GL273"/>
    <mergeCell ref="GJ272:GJ273"/>
    <mergeCell ref="GM272:GM273"/>
    <mergeCell ref="HH306:HH307"/>
    <mergeCell ref="HA306:HA307"/>
    <mergeCell ref="HE306:HE307"/>
    <mergeCell ref="HG306:HG307"/>
    <mergeCell ref="HF306:HF307"/>
    <mergeCell ref="HG404:HG405"/>
    <mergeCell ref="HI428:HI429"/>
    <mergeCell ref="GU368:GU369"/>
    <mergeCell ref="HC306:HC307"/>
    <mergeCell ref="GK274:GK275"/>
    <mergeCell ref="HA428:HA429"/>
    <mergeCell ref="HB428:HB429"/>
    <mergeCell ref="HE428:HE429"/>
    <mergeCell ref="GL392:GL393"/>
    <mergeCell ref="GI392:GI393"/>
    <mergeCell ref="GL416:GL417"/>
    <mergeCell ref="GY428:GY429"/>
    <mergeCell ref="GX428:GX429"/>
    <mergeCell ref="HF416:HF417"/>
    <mergeCell ref="HB404:HB405"/>
    <mergeCell ref="GI356:GI357"/>
    <mergeCell ref="GU306:GU307"/>
    <mergeCell ref="GR304:GR305"/>
    <mergeCell ref="GP304:GP305"/>
    <mergeCell ref="GS344:GS345"/>
    <mergeCell ref="HH400:HH401"/>
    <mergeCell ref="GU404:GU405"/>
    <mergeCell ref="GS404:GS405"/>
    <mergeCell ref="GY404:GY405"/>
    <mergeCell ref="GZ404:GZ405"/>
    <mergeCell ref="GJ392:GJ393"/>
    <mergeCell ref="HB320:HB321"/>
    <mergeCell ref="HI304:HI305"/>
    <mergeCell ref="HD294:HD295"/>
    <mergeCell ref="HH282:HH283"/>
    <mergeCell ref="HH286:HH287"/>
    <mergeCell ref="HA294:HA295"/>
    <mergeCell ref="HB294:HB295"/>
    <mergeCell ref="GX304:GX305"/>
    <mergeCell ref="GV304:GV305"/>
    <mergeCell ref="GZ306:GZ307"/>
    <mergeCell ref="HI286:HI287"/>
    <mergeCell ref="GU274:GU275"/>
    <mergeCell ref="GR416:GR417"/>
    <mergeCell ref="GS416:GS417"/>
    <mergeCell ref="GQ308:GQ309"/>
    <mergeCell ref="GZ428:GZ429"/>
    <mergeCell ref="HB392:HB393"/>
    <mergeCell ref="GN320:GN321"/>
    <mergeCell ref="GK344:GK345"/>
    <mergeCell ref="GC248:GC249"/>
    <mergeCell ref="GQ242:GQ243"/>
    <mergeCell ref="GG242:GG243"/>
    <mergeCell ref="GH242:GH243"/>
    <mergeCell ref="HB440:HB441"/>
    <mergeCell ref="HH440:HH441"/>
    <mergeCell ref="HC440:HC441"/>
    <mergeCell ref="HA440:HA441"/>
    <mergeCell ref="HH436:HH437"/>
    <mergeCell ref="GE404:GE405"/>
    <mergeCell ref="GC414:GC415"/>
    <mergeCell ref="GE392:GE393"/>
    <mergeCell ref="HC416:HC417"/>
    <mergeCell ref="GC408:GC409"/>
    <mergeCell ref="GX416:GX417"/>
    <mergeCell ref="GC424:GC425"/>
    <mergeCell ref="GC412:GC413"/>
    <mergeCell ref="GO416:GO417"/>
    <mergeCell ref="HH408:HH409"/>
    <mergeCell ref="GC420:GC421"/>
    <mergeCell ref="GC428:GC429"/>
    <mergeCell ref="HH402:HH403"/>
    <mergeCell ref="HC404:HC405"/>
    <mergeCell ref="HH404:HH405"/>
    <mergeCell ref="HC332:HC333"/>
    <mergeCell ref="GH380:GH381"/>
    <mergeCell ref="GH262:GH263"/>
    <mergeCell ref="GH284:GH285"/>
    <mergeCell ref="GQ440:GQ441"/>
    <mergeCell ref="GS440:GS441"/>
    <mergeCell ref="GW440:GW441"/>
    <mergeCell ref="GS392:GS393"/>
    <mergeCell ref="HD404:HD405"/>
    <mergeCell ref="GN392:GN393"/>
    <mergeCell ref="GK392:GK393"/>
    <mergeCell ref="GW262:GW263"/>
    <mergeCell ref="HF294:HF295"/>
    <mergeCell ref="HC284:HC285"/>
    <mergeCell ref="GH332:GH333"/>
    <mergeCell ref="GO344:GO345"/>
    <mergeCell ref="GR344:GR345"/>
    <mergeCell ref="GX332:GX333"/>
    <mergeCell ref="HG344:HG345"/>
    <mergeCell ref="GH308:GH309"/>
    <mergeCell ref="HD306:HD307"/>
    <mergeCell ref="GY306:GY307"/>
    <mergeCell ref="GX242:GX243"/>
    <mergeCell ref="GR294:GR295"/>
    <mergeCell ref="GO252:GO253"/>
    <mergeCell ref="HH438:HH439"/>
    <mergeCell ref="GZ416:GZ417"/>
    <mergeCell ref="HD392:HD393"/>
    <mergeCell ref="GR368:GR369"/>
    <mergeCell ref="GZ368:GZ369"/>
    <mergeCell ref="GH274:GH275"/>
    <mergeCell ref="GP272:GP273"/>
    <mergeCell ref="GU294:GU295"/>
    <mergeCell ref="GT332:GT333"/>
    <mergeCell ref="GW368:GW369"/>
    <mergeCell ref="GJ380:GJ381"/>
    <mergeCell ref="GQ380:GQ381"/>
    <mergeCell ref="GX368:GX369"/>
    <mergeCell ref="HB380:HB381"/>
    <mergeCell ref="GI428:GI429"/>
    <mergeCell ref="GK306:GK307"/>
    <mergeCell ref="GM306:GM307"/>
    <mergeCell ref="GL306:GL307"/>
    <mergeCell ref="GZ294:GZ295"/>
    <mergeCell ref="GQ306:GQ307"/>
    <mergeCell ref="GK320:GK321"/>
    <mergeCell ref="GX306:GX307"/>
    <mergeCell ref="GW306:GW307"/>
    <mergeCell ref="GO308:GO309"/>
    <mergeCell ref="GT308:GT309"/>
    <mergeCell ref="GK308:GK309"/>
    <mergeCell ref="GM308:GM309"/>
    <mergeCell ref="GP332:GP333"/>
    <mergeCell ref="GP344:GP345"/>
    <mergeCell ref="GM304:GM305"/>
    <mergeCell ref="GN306:GN307"/>
    <mergeCell ref="GR306:GR307"/>
    <mergeCell ref="GN308:GN309"/>
    <mergeCell ref="GZ252:GZ253"/>
    <mergeCell ref="GP274:GP275"/>
    <mergeCell ref="GR308:GR309"/>
    <mergeCell ref="GT306:GT307"/>
    <mergeCell ref="GS262:GS263"/>
    <mergeCell ref="GM428:GM429"/>
    <mergeCell ref="GT304:GT305"/>
    <mergeCell ref="GV404:GV405"/>
    <mergeCell ref="GR392:GR393"/>
    <mergeCell ref="GV428:GV429"/>
    <mergeCell ref="GW428:GW429"/>
    <mergeCell ref="GV380:GV381"/>
    <mergeCell ref="GX274:GX275"/>
    <mergeCell ref="GS368:GS369"/>
    <mergeCell ref="GY262:GY263"/>
    <mergeCell ref="GX252:GX253"/>
    <mergeCell ref="GK404:GK405"/>
    <mergeCell ref="GL404:GL405"/>
    <mergeCell ref="GM380:GM381"/>
    <mergeCell ref="GU284:GU285"/>
    <mergeCell ref="GL304:GL305"/>
    <mergeCell ref="GL308:GL309"/>
    <mergeCell ref="GL428:GL429"/>
    <mergeCell ref="GN428:GN429"/>
    <mergeCell ref="GS428:GS429"/>
    <mergeCell ref="GO428:GO429"/>
    <mergeCell ref="GQ428:GQ429"/>
    <mergeCell ref="GP392:GP393"/>
    <mergeCell ref="GZ380:GZ381"/>
    <mergeCell ref="GN242:GN243"/>
    <mergeCell ref="GQ232:GQ233"/>
    <mergeCell ref="GP232:GP233"/>
    <mergeCell ref="HB308:HB309"/>
    <mergeCell ref="GV294:GV295"/>
    <mergeCell ref="GZ344:GZ345"/>
    <mergeCell ref="GV356:GV357"/>
    <mergeCell ref="GT368:GT369"/>
    <mergeCell ref="GO272:GO273"/>
    <mergeCell ref="GT274:GT275"/>
    <mergeCell ref="GO368:GO369"/>
    <mergeCell ref="GS304:GS305"/>
    <mergeCell ref="GT294:GT295"/>
    <mergeCell ref="GN294:GN295"/>
    <mergeCell ref="GT272:GT273"/>
    <mergeCell ref="GS272:GS273"/>
    <mergeCell ref="GU304:GU305"/>
    <mergeCell ref="GQ304:GQ305"/>
    <mergeCell ref="GP368:GP369"/>
    <mergeCell ref="GK380:GK381"/>
    <mergeCell ref="GT320:GT321"/>
    <mergeCell ref="GO262:GO263"/>
    <mergeCell ref="GS252:GS253"/>
    <mergeCell ref="GQ320:GQ321"/>
    <mergeCell ref="GE306:GE307"/>
    <mergeCell ref="GD306:GD307"/>
    <mergeCell ref="GS306:GS307"/>
    <mergeCell ref="GC250:GC251"/>
    <mergeCell ref="GD252:GD253"/>
    <mergeCell ref="GE252:GE253"/>
    <mergeCell ref="GJ304:GJ305"/>
    <mergeCell ref="GK304:GK305"/>
    <mergeCell ref="GH304:GH305"/>
    <mergeCell ref="GG304:GG305"/>
    <mergeCell ref="GD332:GD333"/>
    <mergeCell ref="GJ344:GJ345"/>
    <mergeCell ref="GJ320:GJ321"/>
    <mergeCell ref="GH320:GH321"/>
    <mergeCell ref="GC312:GC313"/>
    <mergeCell ref="GN332:GN333"/>
    <mergeCell ref="GS356:GS357"/>
    <mergeCell ref="GU344:GU345"/>
    <mergeCell ref="GP356:GP357"/>
    <mergeCell ref="GL274:GL275"/>
    <mergeCell ref="GM274:GM275"/>
    <mergeCell ref="GQ284:GQ285"/>
    <mergeCell ref="GU332:GU333"/>
    <mergeCell ref="GT344:GT345"/>
    <mergeCell ref="GJ306:GJ307"/>
    <mergeCell ref="GX320:GX321"/>
    <mergeCell ref="GJ332:GJ333"/>
    <mergeCell ref="GC302:GC303"/>
    <mergeCell ref="GC252:GC253"/>
    <mergeCell ref="GE284:GE285"/>
    <mergeCell ref="GR284:GR285"/>
    <mergeCell ref="GP308:GP309"/>
    <mergeCell ref="GQ332:GQ333"/>
    <mergeCell ref="GS308:GS309"/>
    <mergeCell ref="GQ344:GQ345"/>
    <mergeCell ref="GO320:GO321"/>
    <mergeCell ref="GS320:GS321"/>
    <mergeCell ref="GG380:GG381"/>
    <mergeCell ref="GF272:GF273"/>
    <mergeCell ref="GC300:GC301"/>
    <mergeCell ref="GF252:GF253"/>
    <mergeCell ref="GP306:GP307"/>
    <mergeCell ref="GF274:GF275"/>
    <mergeCell ref="GR380:GR381"/>
    <mergeCell ref="GR332:GR333"/>
    <mergeCell ref="GS332:GS333"/>
    <mergeCell ref="GL332:GL333"/>
    <mergeCell ref="GM356:GM357"/>
    <mergeCell ref="GQ252:GQ253"/>
    <mergeCell ref="GO332:GO333"/>
    <mergeCell ref="GC266:GC267"/>
    <mergeCell ref="GQ272:GQ273"/>
    <mergeCell ref="GP284:GP285"/>
    <mergeCell ref="GR440:GR441"/>
    <mergeCell ref="GB428:GB429"/>
    <mergeCell ref="GC410:GC411"/>
    <mergeCell ref="GC328:GC329"/>
    <mergeCell ref="GK356:GK357"/>
    <mergeCell ref="GC306:GC307"/>
    <mergeCell ref="GG452:GG453"/>
    <mergeCell ref="GG344:GG345"/>
    <mergeCell ref="GC352:GC353"/>
    <mergeCell ref="GM320:GM321"/>
    <mergeCell ref="GI320:GI321"/>
    <mergeCell ref="GC422:GC423"/>
    <mergeCell ref="GI306:GI307"/>
    <mergeCell ref="GE416:GE417"/>
    <mergeCell ref="GD416:GD417"/>
    <mergeCell ref="GC316:GC317"/>
    <mergeCell ref="GC402:GC403"/>
    <mergeCell ref="GQ392:GQ393"/>
    <mergeCell ref="GH416:GH417"/>
    <mergeCell ref="GG416:GG417"/>
    <mergeCell ref="GD428:GD429"/>
    <mergeCell ref="GP416:GP417"/>
    <mergeCell ref="GC394:GC395"/>
    <mergeCell ref="GH404:GH405"/>
    <mergeCell ref="GN344:GN345"/>
    <mergeCell ref="GP320:GP321"/>
    <mergeCell ref="GC452:GC453"/>
    <mergeCell ref="GK428:GK429"/>
    <mergeCell ref="GK416:GK417"/>
    <mergeCell ref="GG262:GG263"/>
    <mergeCell ref="GN368:GN369"/>
    <mergeCell ref="GI274:GI275"/>
    <mergeCell ref="GJ284:GJ285"/>
    <mergeCell ref="GI284:GI285"/>
    <mergeCell ref="GJ416:GJ417"/>
    <mergeCell ref="GC256:GC257"/>
    <mergeCell ref="GB410:GB411"/>
    <mergeCell ref="GF380:GF381"/>
    <mergeCell ref="GC358:GC359"/>
    <mergeCell ref="GG356:GG357"/>
    <mergeCell ref="GF368:GF369"/>
    <mergeCell ref="GB360:GB361"/>
    <mergeCell ref="GC354:GC355"/>
    <mergeCell ref="GI308:GI309"/>
    <mergeCell ref="GJ308:GJ309"/>
    <mergeCell ref="GB432:GB433"/>
    <mergeCell ref="GB396:GB397"/>
    <mergeCell ref="GE304:GE305"/>
    <mergeCell ref="GC314:GC315"/>
    <mergeCell ref="GI368:GI369"/>
    <mergeCell ref="GK368:GK369"/>
    <mergeCell ref="GF306:GF307"/>
    <mergeCell ref="GG306:GG307"/>
    <mergeCell ref="GO304:GO305"/>
    <mergeCell ref="GC468:GC469"/>
    <mergeCell ref="GC384:GC385"/>
    <mergeCell ref="GB446:GB447"/>
    <mergeCell ref="GB426:GB427"/>
    <mergeCell ref="GC426:GC427"/>
    <mergeCell ref="GC418:GC419"/>
    <mergeCell ref="GN304:GN305"/>
    <mergeCell ref="GD304:GD305"/>
    <mergeCell ref="GR320:GR321"/>
    <mergeCell ref="GF416:GF417"/>
    <mergeCell ref="GD272:GD273"/>
    <mergeCell ref="GC272:GC273"/>
    <mergeCell ref="GC270:GC271"/>
    <mergeCell ref="GG428:GG429"/>
    <mergeCell ref="GF304:GF305"/>
    <mergeCell ref="GD344:GD345"/>
    <mergeCell ref="HH406:HH407"/>
    <mergeCell ref="GB394:GB395"/>
    <mergeCell ref="GC398:GC399"/>
    <mergeCell ref="GZ502:GZ503"/>
    <mergeCell ref="GR452:GR453"/>
    <mergeCell ref="GK452:GK453"/>
    <mergeCell ref="GJ476:GJ477"/>
    <mergeCell ref="GH428:GH429"/>
    <mergeCell ref="GC388:GC389"/>
    <mergeCell ref="GH490:GH491"/>
    <mergeCell ref="GJ490:GJ491"/>
    <mergeCell ref="GC512:GC513"/>
    <mergeCell ref="GE490:GE491"/>
    <mergeCell ref="GB492:GB493"/>
    <mergeCell ref="GD490:GD491"/>
    <mergeCell ref="GC490:GC491"/>
    <mergeCell ref="HD502:HD503"/>
    <mergeCell ref="GV488:GV489"/>
    <mergeCell ref="GB430:GB431"/>
    <mergeCell ref="GC442:GC443"/>
    <mergeCell ref="GC446:GC447"/>
    <mergeCell ref="GC444:GC445"/>
    <mergeCell ref="GC462:GC463"/>
    <mergeCell ref="GI476:GI477"/>
    <mergeCell ref="GM404:GM405"/>
    <mergeCell ref="GK476:GK477"/>
    <mergeCell ref="GN380:GN381"/>
    <mergeCell ref="GL320:GL321"/>
    <mergeCell ref="GC336:GC337"/>
    <mergeCell ref="GE320:GE321"/>
    <mergeCell ref="GD320:GD321"/>
    <mergeCell ref="GH306:GH307"/>
    <mergeCell ref="GD308:GD309"/>
    <mergeCell ref="GC390:GC391"/>
    <mergeCell ref="GC396:GC397"/>
    <mergeCell ref="GG476:GG477"/>
    <mergeCell ref="GC474:GC475"/>
    <mergeCell ref="GO306:GO307"/>
    <mergeCell ref="GD368:GD369"/>
    <mergeCell ref="GD488:GD489"/>
    <mergeCell ref="GH488:GH489"/>
    <mergeCell ref="GC434:GC435"/>
    <mergeCell ref="GC372:GC373"/>
    <mergeCell ref="GL356:GL357"/>
    <mergeCell ref="GM344:GM345"/>
    <mergeCell ref="GC492:GC493"/>
    <mergeCell ref="GL502:GL503"/>
    <mergeCell ref="GM502:GM503"/>
    <mergeCell ref="GQ514:GQ515"/>
    <mergeCell ref="GQ502:GQ503"/>
    <mergeCell ref="HB490:HB491"/>
    <mergeCell ref="GV490:GV491"/>
    <mergeCell ref="GW490:GW491"/>
    <mergeCell ref="GW464:GW465"/>
    <mergeCell ref="GB486:GB487"/>
    <mergeCell ref="GT440:GT441"/>
    <mergeCell ref="GZ440:GZ441"/>
    <mergeCell ref="GP380:GP381"/>
    <mergeCell ref="GT654:GT655"/>
    <mergeCell ref="GX636:GX637"/>
    <mergeCell ref="GT636:GT637"/>
    <mergeCell ref="GU538:GU539"/>
    <mergeCell ref="GB520:GB521"/>
    <mergeCell ref="GX502:GX503"/>
    <mergeCell ref="HA490:HA491"/>
    <mergeCell ref="GQ416:GQ417"/>
    <mergeCell ref="GH452:GH453"/>
    <mergeCell ref="GF464:GF465"/>
    <mergeCell ref="GD464:GD465"/>
    <mergeCell ref="GG464:GG465"/>
    <mergeCell ref="GB454:GB455"/>
    <mergeCell ref="GH440:GH441"/>
    <mergeCell ref="GT428:GT429"/>
    <mergeCell ref="GC482:GC483"/>
    <mergeCell ref="GT476:GT477"/>
    <mergeCell ref="GF476:GF477"/>
    <mergeCell ref="GU440:GU441"/>
    <mergeCell ref="GP440:GP441"/>
    <mergeCell ref="GN440:GN441"/>
    <mergeCell ref="GB472:GB473"/>
    <mergeCell ref="GZ490:GZ491"/>
    <mergeCell ref="GR514:GR515"/>
    <mergeCell ref="GW488:GW489"/>
    <mergeCell ref="GU488:GU489"/>
    <mergeCell ref="GB494:GB495"/>
    <mergeCell ref="GV514:GV515"/>
    <mergeCell ref="GS502:GS503"/>
    <mergeCell ref="GS514:GS515"/>
    <mergeCell ref="GE488:GE489"/>
    <mergeCell ref="GF488:GF489"/>
    <mergeCell ref="GI490:GI491"/>
    <mergeCell ref="GC486:GC487"/>
    <mergeCell ref="GC456:GC457"/>
    <mergeCell ref="GK574:GK575"/>
    <mergeCell ref="GM574:GM575"/>
    <mergeCell ref="GK654:GK655"/>
    <mergeCell ref="GN574:GN575"/>
    <mergeCell ref="GP574:GP575"/>
    <mergeCell ref="GL574:GL575"/>
    <mergeCell ref="GQ562:GQ563"/>
    <mergeCell ref="HA514:HA515"/>
    <mergeCell ref="HB526:HB527"/>
    <mergeCell ref="GG526:GG527"/>
    <mergeCell ref="GD538:GD539"/>
    <mergeCell ref="GC494:GC495"/>
    <mergeCell ref="GQ488:GQ489"/>
    <mergeCell ref="GO488:GO489"/>
    <mergeCell ref="GM488:GM489"/>
    <mergeCell ref="GP488:GP489"/>
    <mergeCell ref="GC360:GC361"/>
    <mergeCell ref="GC368:GC369"/>
    <mergeCell ref="GC366:GC367"/>
    <mergeCell ref="GD476:GD477"/>
    <mergeCell ref="GE464:GE465"/>
    <mergeCell ref="HE416:HE417"/>
    <mergeCell ref="GB370:GB371"/>
    <mergeCell ref="GB364:GB365"/>
    <mergeCell ref="GB398:GB399"/>
    <mergeCell ref="GB408:GB409"/>
    <mergeCell ref="GC392:GC393"/>
    <mergeCell ref="GB476:GB477"/>
    <mergeCell ref="GC478:GC479"/>
    <mergeCell ref="GC480:GC481"/>
    <mergeCell ref="GT488:GT489"/>
    <mergeCell ref="GB458:GB459"/>
    <mergeCell ref="GB448:GB449"/>
    <mergeCell ref="GB460:GB461"/>
    <mergeCell ref="GB422:GB423"/>
    <mergeCell ref="GN416:GN417"/>
    <mergeCell ref="GB444:GB445"/>
    <mergeCell ref="GB452:GB453"/>
    <mergeCell ref="GC436:GC437"/>
    <mergeCell ref="GF392:GF393"/>
    <mergeCell ref="GB488:GB489"/>
    <mergeCell ref="GB484:GB485"/>
    <mergeCell ref="GB474:GB475"/>
    <mergeCell ref="GJ452:GJ453"/>
    <mergeCell ref="GM452:GM453"/>
    <mergeCell ref="GB478:GB479"/>
    <mergeCell ref="GB468:GB469"/>
    <mergeCell ref="GI488:GI489"/>
    <mergeCell ref="GI416:GI417"/>
    <mergeCell ref="GG440:GG441"/>
    <mergeCell ref="GB372:GB373"/>
    <mergeCell ref="GC374:GC375"/>
    <mergeCell ref="GB406:GB407"/>
    <mergeCell ref="GB462:GB463"/>
    <mergeCell ref="GB434:GB435"/>
    <mergeCell ref="GK464:GK465"/>
    <mergeCell ref="HD416:HD417"/>
    <mergeCell ref="GE368:GE369"/>
    <mergeCell ref="GU464:GU465"/>
    <mergeCell ref="GS476:GS477"/>
    <mergeCell ref="GT452:GT453"/>
    <mergeCell ref="GR464:GR465"/>
    <mergeCell ref="HB476:HB477"/>
    <mergeCell ref="GC430:GC431"/>
    <mergeCell ref="GJ428:GJ429"/>
    <mergeCell ref="GN488:GN489"/>
    <mergeCell ref="GB436:GB437"/>
    <mergeCell ref="GB438:GB439"/>
    <mergeCell ref="GB402:GB403"/>
    <mergeCell ref="GC520:GC521"/>
    <mergeCell ref="GB502:GB503"/>
    <mergeCell ref="GC534:GC535"/>
    <mergeCell ref="GB522:GB523"/>
    <mergeCell ref="GB538:GB539"/>
    <mergeCell ref="GB506:GB507"/>
    <mergeCell ref="GB512:GB513"/>
    <mergeCell ref="GB508:GB509"/>
    <mergeCell ref="GC524:GC525"/>
    <mergeCell ref="GS574:GS575"/>
    <mergeCell ref="GQ586:GQ587"/>
    <mergeCell ref="GQ574:GQ575"/>
    <mergeCell ref="GR562:GR563"/>
    <mergeCell ref="GZ654:GZ655"/>
    <mergeCell ref="GV538:GV539"/>
    <mergeCell ref="GU550:GU551"/>
    <mergeCell ref="GT550:GT551"/>
    <mergeCell ref="GP670:GP671"/>
    <mergeCell ref="GN654:GN655"/>
    <mergeCell ref="GB660:GB661"/>
    <mergeCell ref="GD670:GD671"/>
    <mergeCell ref="GB670:GB671"/>
    <mergeCell ref="GC522:GC523"/>
    <mergeCell ref="GC506:GC507"/>
    <mergeCell ref="GB568:GB569"/>
    <mergeCell ref="GM562:GM563"/>
    <mergeCell ref="GN562:GN563"/>
    <mergeCell ref="GP562:GP563"/>
    <mergeCell ref="GZ610:GZ611"/>
    <mergeCell ref="GR636:GR637"/>
    <mergeCell ref="GS622:GS623"/>
    <mergeCell ref="GS634:GS635"/>
    <mergeCell ref="GP586:GP587"/>
    <mergeCell ref="GT622:GT623"/>
    <mergeCell ref="GR634:GR635"/>
    <mergeCell ref="GX622:GX623"/>
    <mergeCell ref="GZ636:GZ637"/>
    <mergeCell ref="GH622:GH623"/>
    <mergeCell ref="GO622:GO623"/>
    <mergeCell ref="GR622:GR623"/>
    <mergeCell ref="GD622:GD623"/>
    <mergeCell ref="GT634:GT635"/>
    <mergeCell ref="GY636:GY637"/>
    <mergeCell ref="GW636:GW637"/>
    <mergeCell ref="GB524:GB525"/>
    <mergeCell ref="GB528:GB529"/>
    <mergeCell ref="GP538:GP539"/>
    <mergeCell ref="GT526:GT527"/>
    <mergeCell ref="GS538:GS539"/>
    <mergeCell ref="GR538:GR539"/>
    <mergeCell ref="GB668:GB669"/>
    <mergeCell ref="GB662:GB663"/>
    <mergeCell ref="GB656:GB657"/>
    <mergeCell ref="GE538:GE539"/>
    <mergeCell ref="GD550:GD551"/>
    <mergeCell ref="GC600:GC601"/>
    <mergeCell ref="GE586:GE587"/>
    <mergeCell ref="GZ538:GZ539"/>
    <mergeCell ref="GH670:GH671"/>
    <mergeCell ref="GK538:GK539"/>
    <mergeCell ref="GR654:GR655"/>
    <mergeCell ref="GB654:GB655"/>
    <mergeCell ref="GK598:GK599"/>
    <mergeCell ref="GC562:GC563"/>
    <mergeCell ref="GL562:GL563"/>
    <mergeCell ref="GQ610:GQ611"/>
    <mergeCell ref="GQ550:GQ551"/>
    <mergeCell ref="GQ622:GQ623"/>
    <mergeCell ref="GR574:GR575"/>
    <mergeCell ref="GR586:GR587"/>
    <mergeCell ref="GY654:GY655"/>
    <mergeCell ref="GQ598:GQ599"/>
    <mergeCell ref="HH580:HH581"/>
    <mergeCell ref="HF622:HF623"/>
    <mergeCell ref="HG622:HG623"/>
    <mergeCell ref="HH622:HH623"/>
    <mergeCell ref="HC622:HC623"/>
    <mergeCell ref="HE636:HE637"/>
    <mergeCell ref="HG636:HG637"/>
    <mergeCell ref="HH594:HH595"/>
    <mergeCell ref="HH586:HH587"/>
    <mergeCell ref="HC634:HC635"/>
    <mergeCell ref="GB530:GB531"/>
    <mergeCell ref="GB532:GB533"/>
    <mergeCell ref="GX538:GX539"/>
    <mergeCell ref="GJ636:GJ637"/>
    <mergeCell ref="GD636:GD637"/>
    <mergeCell ref="GH636:GH637"/>
    <mergeCell ref="GD610:GD611"/>
    <mergeCell ref="GP678:GP679"/>
    <mergeCell ref="HH582:HH583"/>
    <mergeCell ref="GT678:GT679"/>
    <mergeCell ref="HF654:HF655"/>
    <mergeCell ref="HH648:HH649"/>
    <mergeCell ref="GT562:GT563"/>
    <mergeCell ref="GX610:GX611"/>
    <mergeCell ref="GY610:GY611"/>
    <mergeCell ref="GW562:GW563"/>
    <mergeCell ref="HE550:HE551"/>
    <mergeCell ref="GZ550:GZ551"/>
    <mergeCell ref="HH674:HH675"/>
    <mergeCell ref="HH640:HH641"/>
    <mergeCell ref="HH678:HH679"/>
    <mergeCell ref="GU654:GU655"/>
    <mergeCell ref="HD550:HD551"/>
    <mergeCell ref="GX550:GX551"/>
    <mergeCell ref="GY550:GY551"/>
    <mergeCell ref="GU562:GU563"/>
    <mergeCell ref="HH676:HH677"/>
    <mergeCell ref="HA678:HA679"/>
    <mergeCell ref="HH624:HH625"/>
    <mergeCell ref="HH630:HH631"/>
    <mergeCell ref="GY670:GY671"/>
    <mergeCell ref="GY678:GY679"/>
    <mergeCell ref="GJ654:GJ655"/>
    <mergeCell ref="GD654:GD655"/>
    <mergeCell ref="GB658:GB659"/>
    <mergeCell ref="GQ678:GQ679"/>
    <mergeCell ref="HH576:HH577"/>
    <mergeCell ref="HH578:HH579"/>
    <mergeCell ref="GR598:GR599"/>
    <mergeCell ref="GU574:GU575"/>
    <mergeCell ref="HC586:HC587"/>
    <mergeCell ref="GZ678:GZ679"/>
    <mergeCell ref="HI608:HI609"/>
    <mergeCell ref="HI614:HI615"/>
    <mergeCell ref="GV678:GV679"/>
    <mergeCell ref="HA654:HA655"/>
    <mergeCell ref="HF636:HF637"/>
    <mergeCell ref="HH638:HH639"/>
    <mergeCell ref="HA636:HA637"/>
    <mergeCell ref="HB686:HB687"/>
    <mergeCell ref="GT686:GT687"/>
    <mergeCell ref="GH686:GH687"/>
    <mergeCell ref="HD562:HD563"/>
    <mergeCell ref="GV574:GV575"/>
    <mergeCell ref="HA574:HA575"/>
    <mergeCell ref="GQ654:GQ655"/>
    <mergeCell ref="GV550:GV551"/>
    <mergeCell ref="GZ686:GZ687"/>
    <mergeCell ref="HE718:HE719"/>
    <mergeCell ref="HF698:HF699"/>
    <mergeCell ref="HI728:HI729"/>
    <mergeCell ref="HT634:HT635"/>
    <mergeCell ref="HQ610:HQ611"/>
    <mergeCell ref="HR610:HR611"/>
    <mergeCell ref="GV686:GV687"/>
    <mergeCell ref="GV654:GV655"/>
    <mergeCell ref="HD636:HD637"/>
    <mergeCell ref="GZ670:GZ671"/>
    <mergeCell ref="HH644:HH645"/>
    <mergeCell ref="GY622:GY623"/>
    <mergeCell ref="HC654:HC655"/>
    <mergeCell ref="HH658:HH659"/>
    <mergeCell ref="GW654:GW655"/>
    <mergeCell ref="HG610:HG611"/>
    <mergeCell ref="GU636:GU637"/>
    <mergeCell ref="HH636:HH637"/>
    <mergeCell ref="HI632:HI633"/>
    <mergeCell ref="GY686:GY687"/>
    <mergeCell ref="GX686:GX687"/>
    <mergeCell ref="HE686:HE687"/>
    <mergeCell ref="HF700:HF701"/>
    <mergeCell ref="HA700:HA701"/>
    <mergeCell ref="GZ700:GZ701"/>
    <mergeCell ref="GW700:GW701"/>
    <mergeCell ref="HG698:HG699"/>
    <mergeCell ref="GY698:GY699"/>
    <mergeCell ref="HH642:HH643"/>
    <mergeCell ref="HH646:HH647"/>
    <mergeCell ref="HH650:HH651"/>
    <mergeCell ref="HB700:HB701"/>
    <mergeCell ref="HC686:HC687"/>
    <mergeCell ref="GU698:GU699"/>
    <mergeCell ref="GY700:GY701"/>
    <mergeCell ref="GZ698:GZ699"/>
    <mergeCell ref="HH668:HH669"/>
    <mergeCell ref="HH574:HH575"/>
    <mergeCell ref="HD574:HD575"/>
    <mergeCell ref="HD634:HD635"/>
    <mergeCell ref="HA634:HA635"/>
    <mergeCell ref="HB634:HB635"/>
    <mergeCell ref="GU686:GU687"/>
    <mergeCell ref="GK550:GK551"/>
    <mergeCell ref="GX670:GX671"/>
    <mergeCell ref="GX700:GX701"/>
    <mergeCell ref="GW678:GW679"/>
    <mergeCell ref="GV670:GV671"/>
    <mergeCell ref="GZ718:GZ719"/>
    <mergeCell ref="HE700:HE701"/>
    <mergeCell ref="GV700:GV701"/>
    <mergeCell ref="HK610:HK611"/>
    <mergeCell ref="GU678:GU679"/>
    <mergeCell ref="HI624:HI625"/>
    <mergeCell ref="HI616:HI617"/>
    <mergeCell ref="HH656:HH657"/>
    <mergeCell ref="HG678:HG679"/>
    <mergeCell ref="HJ632:HJ633"/>
    <mergeCell ref="HE654:HE655"/>
    <mergeCell ref="HI638:HI639"/>
    <mergeCell ref="HI648:HI649"/>
    <mergeCell ref="HI654:HI655"/>
    <mergeCell ref="HI656:HI657"/>
    <mergeCell ref="HG550:HG551"/>
    <mergeCell ref="HC538:HC539"/>
    <mergeCell ref="GX678:GX679"/>
    <mergeCell ref="HH606:HH607"/>
    <mergeCell ref="HH602:HH603"/>
    <mergeCell ref="HD598:HD599"/>
    <mergeCell ref="HE574:HE575"/>
    <mergeCell ref="HC598:HC599"/>
    <mergeCell ref="HG574:HG575"/>
    <mergeCell ref="HH568:HH569"/>
    <mergeCell ref="HF550:HF551"/>
    <mergeCell ref="HC550:HC551"/>
    <mergeCell ref="HG562:HG563"/>
    <mergeCell ref="HI584:HI585"/>
    <mergeCell ref="HI562:HI563"/>
    <mergeCell ref="HI564:HI565"/>
    <mergeCell ref="HH562:HH563"/>
    <mergeCell ref="HH564:HH565"/>
    <mergeCell ref="GX654:GX655"/>
    <mergeCell ref="HE610:HE611"/>
    <mergeCell ref="HH566:HH567"/>
    <mergeCell ref="HH554:HH555"/>
    <mergeCell ref="HA538:HA539"/>
    <mergeCell ref="HI568:HI569"/>
    <mergeCell ref="HI576:HI577"/>
    <mergeCell ref="HI578:HI579"/>
    <mergeCell ref="HI572:HI573"/>
    <mergeCell ref="HI570:HI571"/>
    <mergeCell ref="HH572:HH573"/>
    <mergeCell ref="HB636:HB637"/>
    <mergeCell ref="HK598:HK599"/>
    <mergeCell ref="HJ616:HJ617"/>
    <mergeCell ref="HJ600:HJ601"/>
    <mergeCell ref="HJ604:HJ605"/>
    <mergeCell ref="HJ666:HJ667"/>
    <mergeCell ref="HJ652:HJ653"/>
    <mergeCell ref="HJ664:HJ665"/>
    <mergeCell ref="HJ656:HJ657"/>
    <mergeCell ref="HJ650:HJ651"/>
    <mergeCell ref="HJ642:HJ643"/>
    <mergeCell ref="HJ644:HJ645"/>
    <mergeCell ref="HI652:HI653"/>
    <mergeCell ref="HJ630:HJ631"/>
    <mergeCell ref="HJ624:HJ625"/>
    <mergeCell ref="HJ634:HJ635"/>
    <mergeCell ref="HX718:HX719"/>
    <mergeCell ref="HR718:HR719"/>
    <mergeCell ref="HK678:HK679"/>
    <mergeCell ref="HL678:HL679"/>
    <mergeCell ref="HJ678:HJ679"/>
    <mergeCell ref="HJ700:HJ701"/>
    <mergeCell ref="HU686:HU687"/>
    <mergeCell ref="HJ710:HJ711"/>
    <mergeCell ref="HJ694:HJ695"/>
    <mergeCell ref="HH706:HH707"/>
    <mergeCell ref="HN686:HN687"/>
    <mergeCell ref="HM718:HM719"/>
    <mergeCell ref="HJ704:HJ705"/>
    <mergeCell ref="HJ696:HJ697"/>
    <mergeCell ref="HJ668:HJ669"/>
    <mergeCell ref="HQ678:HQ679"/>
    <mergeCell ref="HJ716:HJ717"/>
    <mergeCell ref="HI684:HI685"/>
    <mergeCell ref="HO698:HO699"/>
    <mergeCell ref="HH682:HH683"/>
    <mergeCell ref="HJ660:HJ661"/>
    <mergeCell ref="HG670:HG671"/>
    <mergeCell ref="HI666:HI667"/>
    <mergeCell ref="HI668:HI669"/>
    <mergeCell ref="HA670:HA671"/>
    <mergeCell ref="HH662:HH663"/>
    <mergeCell ref="HH664:HH665"/>
    <mergeCell ref="HM636:HM637"/>
    <mergeCell ref="HO636:HO637"/>
    <mergeCell ref="HL670:HL671"/>
    <mergeCell ref="HF670:HF671"/>
    <mergeCell ref="HD654:HD655"/>
    <mergeCell ref="HX670:HX671"/>
    <mergeCell ref="HD670:HD671"/>
    <mergeCell ref="HJ672:HJ673"/>
    <mergeCell ref="HA718:HA719"/>
    <mergeCell ref="HJ658:HJ659"/>
    <mergeCell ref="HI698:HI699"/>
    <mergeCell ref="HH696:HH697"/>
    <mergeCell ref="HH690:HH691"/>
    <mergeCell ref="HI700:HI701"/>
    <mergeCell ref="HI690:HI691"/>
    <mergeCell ref="HF686:HF687"/>
    <mergeCell ref="HD678:HD679"/>
    <mergeCell ref="HI686:HI687"/>
    <mergeCell ref="HH686:HH687"/>
    <mergeCell ref="HD686:HD687"/>
    <mergeCell ref="HG654:HG655"/>
    <mergeCell ref="HC670:HC671"/>
    <mergeCell ref="HB654:HB655"/>
    <mergeCell ref="HI636:HI637"/>
    <mergeCell ref="HQ636:HQ637"/>
    <mergeCell ref="HR734:HR735"/>
    <mergeCell ref="HH684:HH685"/>
    <mergeCell ref="HK734:HK735"/>
    <mergeCell ref="HM734:HM735"/>
    <mergeCell ref="HN734:HN735"/>
    <mergeCell ref="HO734:HO735"/>
    <mergeCell ref="HN700:HN701"/>
    <mergeCell ref="HO700:HO701"/>
    <mergeCell ref="HM678:HM679"/>
    <mergeCell ref="HK718:HK719"/>
    <mergeCell ref="HJ712:HJ713"/>
    <mergeCell ref="HS718:HS719"/>
    <mergeCell ref="HW718:HW719"/>
    <mergeCell ref="HJ676:HJ677"/>
    <mergeCell ref="HI708:HI709"/>
    <mergeCell ref="HH712:HH713"/>
    <mergeCell ref="HI706:HI707"/>
    <mergeCell ref="HH720:HH721"/>
    <mergeCell ref="HA698:HA699"/>
    <mergeCell ref="HH692:HH693"/>
    <mergeCell ref="HH694:HH695"/>
    <mergeCell ref="HI694:HI695"/>
    <mergeCell ref="HD700:HD701"/>
    <mergeCell ref="HG700:HG701"/>
    <mergeCell ref="HD698:HD699"/>
    <mergeCell ref="HI696:HI697"/>
    <mergeCell ref="HH704:HH705"/>
    <mergeCell ref="HI714:HI715"/>
    <mergeCell ref="HJ686:HJ687"/>
    <mergeCell ref="HI712:HI713"/>
    <mergeCell ref="HH702:HH703"/>
    <mergeCell ref="HO718:HO719"/>
    <mergeCell ref="HH714:HH715"/>
    <mergeCell ref="HJ708:HJ709"/>
    <mergeCell ref="HJ702:HJ703"/>
    <mergeCell ref="HJ706:HJ707"/>
    <mergeCell ref="HC678:HC679"/>
    <mergeCell ref="HC718:HC719"/>
    <mergeCell ref="HT678:HT679"/>
    <mergeCell ref="HJ698:HJ699"/>
    <mergeCell ref="HI688:HI689"/>
    <mergeCell ref="HT698:HT699"/>
    <mergeCell ref="HT700:HT701"/>
    <mergeCell ref="HC734:HC735"/>
    <mergeCell ref="HG734:HG735"/>
    <mergeCell ref="HC700:HC701"/>
    <mergeCell ref="HJ734:HJ735"/>
    <mergeCell ref="HH708:HH709"/>
    <mergeCell ref="HI678:HI679"/>
    <mergeCell ref="HI722:HI723"/>
    <mergeCell ref="HH718:HH719"/>
    <mergeCell ref="HF734:HF735"/>
    <mergeCell ref="HH680:HH681"/>
    <mergeCell ref="HT718:HT719"/>
    <mergeCell ref="HH732:HH733"/>
    <mergeCell ref="HJ732:HJ733"/>
    <mergeCell ref="HI730:HI731"/>
    <mergeCell ref="HJ730:HJ731"/>
    <mergeCell ref="HH734:HH735"/>
    <mergeCell ref="HD734:HD735"/>
    <mergeCell ref="HI734:HI735"/>
    <mergeCell ref="HH728:HH729"/>
    <mergeCell ref="HJ728:HJ729"/>
    <mergeCell ref="HB718:HB719"/>
    <mergeCell ref="HJ726:HJ727"/>
    <mergeCell ref="HJ720:HJ721"/>
    <mergeCell ref="HI726:HI727"/>
    <mergeCell ref="HJ714:HJ715"/>
    <mergeCell ref="HJ722:HJ723"/>
    <mergeCell ref="HJ690:HJ691"/>
    <mergeCell ref="HI720:HI721"/>
    <mergeCell ref="HI702:HI703"/>
    <mergeCell ref="HI704:HI705"/>
    <mergeCell ref="HI716:HI717"/>
    <mergeCell ref="HO670:HO671"/>
    <mergeCell ref="HO678:HO679"/>
    <mergeCell ref="HR700:HR701"/>
    <mergeCell ref="HQ698:HQ699"/>
    <mergeCell ref="HI644:HI645"/>
    <mergeCell ref="HA686:HA687"/>
    <mergeCell ref="HC698:HC699"/>
    <mergeCell ref="HE670:HE671"/>
    <mergeCell ref="HE678:HE679"/>
    <mergeCell ref="HF678:HF679"/>
    <mergeCell ref="HQ700:HQ701"/>
    <mergeCell ref="HM700:HM701"/>
    <mergeCell ref="HM686:HM687"/>
    <mergeCell ref="HJ724:HJ725"/>
    <mergeCell ref="HJ718:HJ719"/>
    <mergeCell ref="HH700:HH701"/>
    <mergeCell ref="HI710:HI711"/>
    <mergeCell ref="HB678:HB679"/>
    <mergeCell ref="HJ684:HJ685"/>
    <mergeCell ref="HH722:HH723"/>
    <mergeCell ref="HI682:HI683"/>
    <mergeCell ref="HH716:HH717"/>
    <mergeCell ref="HI724:HI725"/>
    <mergeCell ref="HG686:HG687"/>
    <mergeCell ref="HK700:HK701"/>
    <mergeCell ref="HH726:HH727"/>
    <mergeCell ref="HI718:HI719"/>
    <mergeCell ref="HF718:HF719"/>
    <mergeCell ref="HB698:HB699"/>
    <mergeCell ref="HH688:HH689"/>
    <mergeCell ref="HI692:HI693"/>
    <mergeCell ref="HJ682:HJ683"/>
    <mergeCell ref="HD718:HD719"/>
    <mergeCell ref="HG718:HG719"/>
    <mergeCell ref="HH698:HH699"/>
    <mergeCell ref="HI680:HI681"/>
    <mergeCell ref="HE698:HE699"/>
    <mergeCell ref="HR654:HR655"/>
    <mergeCell ref="HK698:HK699"/>
    <mergeCell ref="HK654:HK655"/>
    <mergeCell ref="HH652:HH653"/>
    <mergeCell ref="HH654:HH655"/>
    <mergeCell ref="HI658:HI659"/>
    <mergeCell ref="HI664:HI665"/>
    <mergeCell ref="HH666:HH667"/>
    <mergeCell ref="HH660:HH661"/>
    <mergeCell ref="HH672:HH673"/>
    <mergeCell ref="HH724:HH725"/>
    <mergeCell ref="IE700:IE701"/>
    <mergeCell ref="HW678:HW679"/>
    <mergeCell ref="IH686:IH687"/>
    <mergeCell ref="II634:II635"/>
    <mergeCell ref="HP686:HP687"/>
    <mergeCell ref="HQ686:HQ687"/>
    <mergeCell ref="HV718:HV719"/>
    <mergeCell ref="HY718:HY719"/>
    <mergeCell ref="HH710:HH711"/>
    <mergeCell ref="IF686:IF687"/>
    <mergeCell ref="HL654:HL655"/>
    <mergeCell ref="HJ646:HJ647"/>
    <mergeCell ref="HP678:HP679"/>
    <mergeCell ref="HM654:HM655"/>
    <mergeCell ref="HP636:HP637"/>
    <mergeCell ref="HI670:HI671"/>
    <mergeCell ref="IE654:IE655"/>
    <mergeCell ref="IE698:IE699"/>
    <mergeCell ref="IG636:IG637"/>
    <mergeCell ref="IG670:IG671"/>
    <mergeCell ref="IA678:IA679"/>
    <mergeCell ref="HK670:HK671"/>
    <mergeCell ref="HR678:HR679"/>
    <mergeCell ref="HK686:HK687"/>
    <mergeCell ref="HJ636:HJ637"/>
    <mergeCell ref="IC700:IC701"/>
    <mergeCell ref="ID654:ID655"/>
    <mergeCell ref="HY698:HY699"/>
    <mergeCell ref="IA698:IA699"/>
    <mergeCell ref="HS698:HS699"/>
    <mergeCell ref="HL698:HL699"/>
    <mergeCell ref="HM698:HM699"/>
    <mergeCell ref="HW698:HW699"/>
    <mergeCell ref="IA636:IA637"/>
    <mergeCell ref="IB636:IB637"/>
    <mergeCell ref="HL636:HL637"/>
    <mergeCell ref="HL686:HL687"/>
    <mergeCell ref="HO686:HO687"/>
    <mergeCell ref="HS700:HS701"/>
    <mergeCell ref="HJ654:HJ655"/>
    <mergeCell ref="HI662:HI663"/>
    <mergeCell ref="HI660:HI661"/>
    <mergeCell ref="HZ670:HZ671"/>
    <mergeCell ref="HZ686:HZ687"/>
    <mergeCell ref="IB698:IB699"/>
    <mergeCell ref="IA686:IA687"/>
    <mergeCell ref="HT686:HT687"/>
    <mergeCell ref="HJ688:HJ689"/>
    <mergeCell ref="HT636:HT637"/>
    <mergeCell ref="HI674:HI675"/>
    <mergeCell ref="HM670:HM671"/>
    <mergeCell ref="HN670:HN671"/>
    <mergeCell ref="HN654:HN655"/>
    <mergeCell ref="HO654:HO655"/>
    <mergeCell ref="HP654:HP655"/>
    <mergeCell ref="HV670:HV671"/>
    <mergeCell ref="HR670:HR671"/>
    <mergeCell ref="HJ692:HJ693"/>
    <mergeCell ref="HJ670:HJ671"/>
    <mergeCell ref="HV678:HV679"/>
    <mergeCell ref="II700:II701"/>
    <mergeCell ref="HI642:HI643"/>
    <mergeCell ref="HH670:HH671"/>
    <mergeCell ref="HN634:HN635"/>
    <mergeCell ref="IA734:IA735"/>
    <mergeCell ref="IK698:IK699"/>
    <mergeCell ref="IA718:IA719"/>
    <mergeCell ref="HU734:HU735"/>
    <mergeCell ref="IL698:IL699"/>
    <mergeCell ref="IN698:IN699"/>
    <mergeCell ref="IO698:IO699"/>
    <mergeCell ref="IO700:IO701"/>
    <mergeCell ref="ID718:ID719"/>
    <mergeCell ref="IE686:IE687"/>
    <mergeCell ref="HU718:HU719"/>
    <mergeCell ref="IB718:IB719"/>
    <mergeCell ref="HL718:HL719"/>
    <mergeCell ref="HJ674:HJ675"/>
    <mergeCell ref="HJ680:HJ681"/>
    <mergeCell ref="HY734:HY735"/>
    <mergeCell ref="IF700:IF701"/>
    <mergeCell ref="IH678:IH679"/>
    <mergeCell ref="II678:II679"/>
    <mergeCell ref="HM634:HM635"/>
    <mergeCell ref="HY678:HY679"/>
    <mergeCell ref="HZ678:HZ679"/>
    <mergeCell ref="HU700:HU701"/>
    <mergeCell ref="HV700:HV701"/>
    <mergeCell ref="HW700:HW701"/>
    <mergeCell ref="HR686:HR687"/>
    <mergeCell ref="HR698:HR699"/>
    <mergeCell ref="HX698:HX699"/>
    <mergeCell ref="HL700:HL701"/>
    <mergeCell ref="HX700:HX701"/>
    <mergeCell ref="HS686:HS687"/>
    <mergeCell ref="HX686:HX687"/>
    <mergeCell ref="HY686:HY687"/>
    <mergeCell ref="HY700:HY701"/>
    <mergeCell ref="HZ700:HZ701"/>
    <mergeCell ref="II698:II699"/>
    <mergeCell ref="IG734:IG735"/>
    <mergeCell ref="IH734:IH735"/>
    <mergeCell ref="HZ718:HZ719"/>
    <mergeCell ref="HP718:HP719"/>
    <mergeCell ref="HQ718:HQ719"/>
    <mergeCell ref="HV698:HV699"/>
    <mergeCell ref="HV686:HV687"/>
    <mergeCell ref="IH718:IH719"/>
    <mergeCell ref="IH634:IH635"/>
    <mergeCell ref="HZ634:HZ635"/>
    <mergeCell ref="IF670:IF671"/>
    <mergeCell ref="IG700:IG701"/>
    <mergeCell ref="IG718:IG719"/>
    <mergeCell ref="IH700:IH701"/>
    <mergeCell ref="IC698:IC699"/>
    <mergeCell ref="HP700:HP701"/>
    <mergeCell ref="ID698:ID699"/>
    <mergeCell ref="IE718:IE719"/>
    <mergeCell ref="HZ698:HZ699"/>
    <mergeCell ref="HW686:HW687"/>
    <mergeCell ref="II718:II719"/>
    <mergeCell ref="ID700:ID701"/>
    <mergeCell ref="HR636:HR637"/>
    <mergeCell ref="HW734:HW735"/>
    <mergeCell ref="HT734:HT735"/>
    <mergeCell ref="HX734:HX735"/>
    <mergeCell ref="HL734:HL735"/>
    <mergeCell ref="HQ734:HQ735"/>
    <mergeCell ref="HS734:HS735"/>
    <mergeCell ref="II686:II687"/>
    <mergeCell ref="IB700:IB701"/>
    <mergeCell ref="HL634:HL635"/>
    <mergeCell ref="HT654:HT655"/>
    <mergeCell ref="IL634:IL635"/>
    <mergeCell ref="IK634:IK635"/>
    <mergeCell ref="IN654:IN655"/>
    <mergeCell ref="IK636:IK637"/>
    <mergeCell ref="ID636:ID637"/>
    <mergeCell ref="IQ644:IQ645"/>
    <mergeCell ref="IJ734:IJ735"/>
    <mergeCell ref="IK734:IK735"/>
    <mergeCell ref="IF734:IF735"/>
    <mergeCell ref="HX742:HX743"/>
    <mergeCell ref="HM742:HM743"/>
    <mergeCell ref="ID686:ID687"/>
    <mergeCell ref="HN698:HN699"/>
    <mergeCell ref="IF742:IF743"/>
    <mergeCell ref="IB686:IB687"/>
    <mergeCell ref="HN678:HN679"/>
    <mergeCell ref="HU636:HU637"/>
    <mergeCell ref="IC686:IC687"/>
    <mergeCell ref="HP698:HP699"/>
    <mergeCell ref="IN686:IN687"/>
    <mergeCell ref="IO686:IO687"/>
    <mergeCell ref="IM686:IM687"/>
    <mergeCell ref="HX678:HX679"/>
    <mergeCell ref="IC678:IC679"/>
    <mergeCell ref="HN718:HN719"/>
    <mergeCell ref="IJ698:IJ699"/>
    <mergeCell ref="IB742:IB743"/>
    <mergeCell ref="IH698:IH699"/>
    <mergeCell ref="ID678:ID679"/>
    <mergeCell ref="HV636:HV637"/>
    <mergeCell ref="HW636:HW637"/>
    <mergeCell ref="HX636:HX637"/>
    <mergeCell ref="HY636:HY637"/>
    <mergeCell ref="HZ636:HZ637"/>
    <mergeCell ref="ID742:ID743"/>
    <mergeCell ref="IE742:IE743"/>
    <mergeCell ref="IB678:IB679"/>
    <mergeCell ref="IH670:IH671"/>
    <mergeCell ref="HU670:HU671"/>
    <mergeCell ref="IB734:IB735"/>
    <mergeCell ref="HY742:HY743"/>
    <mergeCell ref="IL718:IL719"/>
    <mergeCell ref="IF718:IF719"/>
    <mergeCell ref="II734:II735"/>
    <mergeCell ref="IC718:IC719"/>
    <mergeCell ref="IF698:IF699"/>
    <mergeCell ref="IA700:IA701"/>
    <mergeCell ref="IG742:IG743"/>
    <mergeCell ref="IH742:IH743"/>
    <mergeCell ref="IG686:IG687"/>
    <mergeCell ref="IF654:IF655"/>
    <mergeCell ref="IG654:IG655"/>
    <mergeCell ref="IG698:IG699"/>
    <mergeCell ref="IH636:IH637"/>
    <mergeCell ref="HU742:HU743"/>
    <mergeCell ref="HW742:HW743"/>
    <mergeCell ref="II654:II655"/>
    <mergeCell ref="IL734:IL735"/>
    <mergeCell ref="IM698:IM699"/>
    <mergeCell ref="IJ718:IJ719"/>
    <mergeCell ref="HZ734:HZ735"/>
    <mergeCell ref="HU698:HU699"/>
    <mergeCell ref="IA670:IA671"/>
    <mergeCell ref="IK610:IK611"/>
    <mergeCell ref="IC622:IC623"/>
    <mergeCell ref="HV598:HV599"/>
    <mergeCell ref="IP634:IP635"/>
    <mergeCell ref="IQ598:IQ599"/>
    <mergeCell ref="IO654:IO655"/>
    <mergeCell ref="IM610:IM611"/>
    <mergeCell ref="IP602:IP603"/>
    <mergeCell ref="IM634:IM635"/>
    <mergeCell ref="IM678:IM679"/>
    <mergeCell ref="IQ642:IQ643"/>
    <mergeCell ref="HY622:HY623"/>
    <mergeCell ref="HW622:HW623"/>
    <mergeCell ref="HI646:HI647"/>
    <mergeCell ref="HI672:HI673"/>
    <mergeCell ref="IB670:IB671"/>
    <mergeCell ref="IF678:IF679"/>
    <mergeCell ref="HP634:HP635"/>
    <mergeCell ref="IK678:IK679"/>
    <mergeCell ref="IK670:IK671"/>
    <mergeCell ref="HJ648:HJ649"/>
    <mergeCell ref="IQ650:IQ651"/>
    <mergeCell ref="HO634:HO635"/>
    <mergeCell ref="IJ678:IJ679"/>
    <mergeCell ref="HJ640:HJ641"/>
    <mergeCell ref="HK636:HK637"/>
    <mergeCell ref="HJ662:HJ663"/>
    <mergeCell ref="HJ638:HJ639"/>
    <mergeCell ref="IQ664:IQ665"/>
    <mergeCell ref="IF634:IF635"/>
    <mergeCell ref="HR634:HR635"/>
    <mergeCell ref="IN636:IN637"/>
    <mergeCell ref="IJ634:IJ635"/>
    <mergeCell ref="IN678:IN679"/>
    <mergeCell ref="IL678:IL679"/>
    <mergeCell ref="IE634:IE635"/>
    <mergeCell ref="IC670:IC671"/>
    <mergeCell ref="IE670:IE671"/>
    <mergeCell ref="HS634:HS635"/>
    <mergeCell ref="IG634:IG635"/>
    <mergeCell ref="HQ670:HQ671"/>
    <mergeCell ref="IP648:IP649"/>
    <mergeCell ref="IP654:IP655"/>
    <mergeCell ref="IO634:IO635"/>
    <mergeCell ref="IL636:IL637"/>
    <mergeCell ref="IM636:IM637"/>
    <mergeCell ref="HU634:HU635"/>
    <mergeCell ref="IP664:IP665"/>
    <mergeCell ref="HS636:HS637"/>
    <mergeCell ref="IJ670:IJ671"/>
    <mergeCell ref="IO678:IO679"/>
    <mergeCell ref="IL654:IL655"/>
    <mergeCell ref="IP636:IP637"/>
    <mergeCell ref="HI676:HI677"/>
    <mergeCell ref="II636:II637"/>
    <mergeCell ref="IO636:IO637"/>
    <mergeCell ref="IJ654:IJ655"/>
    <mergeCell ref="IP644:IP645"/>
    <mergeCell ref="IQ648:IQ649"/>
    <mergeCell ref="HN636:HN637"/>
    <mergeCell ref="HJ626:HJ627"/>
    <mergeCell ref="HM622:HM623"/>
    <mergeCell ref="IP612:IP613"/>
    <mergeCell ref="IQ612:IQ613"/>
    <mergeCell ref="IM622:IM623"/>
    <mergeCell ref="IO610:IO611"/>
    <mergeCell ref="IP610:IP611"/>
    <mergeCell ref="IQ620:IQ621"/>
    <mergeCell ref="II610:II611"/>
    <mergeCell ref="IJ610:IJ611"/>
    <mergeCell ref="IQ610:IQ611"/>
    <mergeCell ref="HO622:HO623"/>
    <mergeCell ref="ID622:ID623"/>
    <mergeCell ref="HI640:HI641"/>
    <mergeCell ref="IN634:IN635"/>
    <mergeCell ref="HR622:HR623"/>
    <mergeCell ref="IG622:IG623"/>
    <mergeCell ref="IH622:IH623"/>
    <mergeCell ref="IH610:IH611"/>
    <mergeCell ref="IN610:IN611"/>
    <mergeCell ref="HO610:HO611"/>
    <mergeCell ref="HP610:HP611"/>
    <mergeCell ref="IF610:IF611"/>
    <mergeCell ref="IJ636:IJ637"/>
    <mergeCell ref="IP624:IP625"/>
    <mergeCell ref="IE636:IE637"/>
    <mergeCell ref="IQ624:IQ625"/>
    <mergeCell ref="IG610:IG611"/>
    <mergeCell ref="IA654:IA655"/>
    <mergeCell ref="HS654:HS655"/>
    <mergeCell ref="IB654:IB655"/>
    <mergeCell ref="IC654:IC655"/>
    <mergeCell ref="HI620:HI621"/>
    <mergeCell ref="HI618:HI619"/>
    <mergeCell ref="HJ612:HJ613"/>
    <mergeCell ref="HS622:HS623"/>
    <mergeCell ref="HT622:HT623"/>
    <mergeCell ref="HK622:HK623"/>
    <mergeCell ref="HZ622:HZ623"/>
    <mergeCell ref="IE622:IE623"/>
    <mergeCell ref="IA622:IA623"/>
    <mergeCell ref="IB634:IB635"/>
    <mergeCell ref="HW634:HW635"/>
    <mergeCell ref="IA634:IA635"/>
    <mergeCell ref="HY634:HY635"/>
    <mergeCell ref="IC634:IC635"/>
    <mergeCell ref="HU622:HU623"/>
    <mergeCell ref="IC636:IC637"/>
    <mergeCell ref="HI628:HI629"/>
    <mergeCell ref="HI634:HI635"/>
    <mergeCell ref="HI622:HI623"/>
    <mergeCell ref="HK634:HK635"/>
    <mergeCell ref="IJ686:IJ687"/>
    <mergeCell ref="IK686:IK687"/>
    <mergeCell ref="IL686:IL687"/>
    <mergeCell ref="IP660:IP661"/>
    <mergeCell ref="IP656:IP657"/>
    <mergeCell ref="IM654:IM655"/>
    <mergeCell ref="II670:II671"/>
    <mergeCell ref="IP626:IP627"/>
    <mergeCell ref="HX634:HX635"/>
    <mergeCell ref="ID634:ID635"/>
    <mergeCell ref="IL670:IL671"/>
    <mergeCell ref="IM670:IM671"/>
    <mergeCell ref="IN670:IN671"/>
    <mergeCell ref="IL622:IL623"/>
    <mergeCell ref="IQ622:IQ623"/>
    <mergeCell ref="HP670:HP671"/>
    <mergeCell ref="HS670:HS671"/>
    <mergeCell ref="IP662:IP663"/>
    <mergeCell ref="IO670:IO671"/>
    <mergeCell ref="IP614:IP615"/>
    <mergeCell ref="IB622:IB623"/>
    <mergeCell ref="IQ616:IQ617"/>
    <mergeCell ref="ID610:ID611"/>
    <mergeCell ref="ID670:ID671"/>
    <mergeCell ref="IF636:IF637"/>
    <mergeCell ref="IQ634:IQ635"/>
    <mergeCell ref="HU654:HU655"/>
    <mergeCell ref="HV654:HV655"/>
    <mergeCell ref="HW654:HW655"/>
    <mergeCell ref="HX654:HX655"/>
    <mergeCell ref="HY654:HY655"/>
    <mergeCell ref="HZ654:HZ655"/>
    <mergeCell ref="IK654:IK655"/>
    <mergeCell ref="IO622:IO623"/>
    <mergeCell ref="IP672:IP673"/>
    <mergeCell ref="IH654:IH655"/>
    <mergeCell ref="HS678:HS679"/>
    <mergeCell ref="HW670:HW671"/>
    <mergeCell ref="IE678:IE679"/>
    <mergeCell ref="HY670:HY671"/>
    <mergeCell ref="IG678:IG679"/>
    <mergeCell ref="HT670:HT671"/>
    <mergeCell ref="HQ634:HQ635"/>
    <mergeCell ref="HU678:HU679"/>
    <mergeCell ref="HV634:HV635"/>
    <mergeCell ref="HJ618:HJ619"/>
    <mergeCell ref="HJ610:HJ611"/>
    <mergeCell ref="HV622:HV623"/>
    <mergeCell ref="II622:II623"/>
    <mergeCell ref="IN622:IN623"/>
    <mergeCell ref="IK622:IK623"/>
    <mergeCell ref="HX622:HX623"/>
    <mergeCell ref="IF622:IF623"/>
    <mergeCell ref="HJ622:HJ623"/>
    <mergeCell ref="HX610:HX611"/>
    <mergeCell ref="IL610:IL611"/>
    <mergeCell ref="IE610:IE611"/>
    <mergeCell ref="IA598:IA599"/>
    <mergeCell ref="IN586:IN587"/>
    <mergeCell ref="IM598:IM599"/>
    <mergeCell ref="IP598:IP599"/>
    <mergeCell ref="HV586:HV587"/>
    <mergeCell ref="HW598:HW599"/>
    <mergeCell ref="HW586:HW587"/>
    <mergeCell ref="HO586:HO587"/>
    <mergeCell ref="HY610:HY611"/>
    <mergeCell ref="HZ610:HZ611"/>
    <mergeCell ref="HM610:HM611"/>
    <mergeCell ref="HT610:HT611"/>
    <mergeCell ref="IP616:IP617"/>
    <mergeCell ref="IP618:IP619"/>
    <mergeCell ref="HU610:HU611"/>
    <mergeCell ref="HV610:HV611"/>
    <mergeCell ref="IB598:IB599"/>
    <mergeCell ref="IC598:IC599"/>
    <mergeCell ref="ID598:ID599"/>
    <mergeCell ref="IP608:IP609"/>
    <mergeCell ref="IA610:IA611"/>
    <mergeCell ref="IB610:IB611"/>
    <mergeCell ref="IC610:IC611"/>
    <mergeCell ref="HJ606:HJ607"/>
    <mergeCell ref="HL586:HL587"/>
    <mergeCell ref="HJ598:HJ599"/>
    <mergeCell ref="HJ602:HJ603"/>
    <mergeCell ref="HL610:HL611"/>
    <mergeCell ref="HL598:HL599"/>
    <mergeCell ref="HL622:HL623"/>
    <mergeCell ref="IJ622:IJ623"/>
    <mergeCell ref="HX598:HX599"/>
    <mergeCell ref="IK586:IK587"/>
    <mergeCell ref="IP592:IP593"/>
    <mergeCell ref="HJ596:HJ597"/>
    <mergeCell ref="IL598:IL599"/>
    <mergeCell ref="HN622:HN623"/>
    <mergeCell ref="HS610:HS611"/>
    <mergeCell ref="HJ576:HJ577"/>
    <mergeCell ref="HR598:HR599"/>
    <mergeCell ref="HP598:HP599"/>
    <mergeCell ref="HQ598:HQ599"/>
    <mergeCell ref="HN610:HN611"/>
    <mergeCell ref="HW610:HW611"/>
    <mergeCell ref="IF586:IF587"/>
    <mergeCell ref="IG586:IG587"/>
    <mergeCell ref="IB586:IB587"/>
    <mergeCell ref="IH598:IH599"/>
    <mergeCell ref="IN598:IN599"/>
    <mergeCell ref="II598:II599"/>
    <mergeCell ref="IO586:IO587"/>
    <mergeCell ref="HK586:HK587"/>
    <mergeCell ref="IL586:IL587"/>
    <mergeCell ref="IM586:IM587"/>
    <mergeCell ref="HJ588:HJ589"/>
    <mergeCell ref="HR586:HR587"/>
    <mergeCell ref="HJ584:HJ585"/>
    <mergeCell ref="IH574:IH575"/>
    <mergeCell ref="IP596:IP597"/>
    <mergeCell ref="IP600:IP601"/>
    <mergeCell ref="HJ608:HJ609"/>
    <mergeCell ref="HZ598:HZ599"/>
    <mergeCell ref="HJ580:HJ581"/>
    <mergeCell ref="IO598:IO599"/>
    <mergeCell ref="HX586:HX587"/>
    <mergeCell ref="IJ586:IJ587"/>
    <mergeCell ref="IB574:IB575"/>
    <mergeCell ref="IJ598:IJ599"/>
    <mergeCell ref="IG598:IG599"/>
    <mergeCell ref="HW562:HW563"/>
    <mergeCell ref="II586:II587"/>
    <mergeCell ref="IF598:IF599"/>
    <mergeCell ref="IE598:IE599"/>
    <mergeCell ref="HJ594:HJ595"/>
    <mergeCell ref="HT598:HT599"/>
    <mergeCell ref="IP606:IP607"/>
    <mergeCell ref="IP604:IP605"/>
    <mergeCell ref="HV574:HV575"/>
    <mergeCell ref="HO598:HO599"/>
    <mergeCell ref="IP564:IP565"/>
    <mergeCell ref="IN574:IN575"/>
    <mergeCell ref="IP582:IP583"/>
    <mergeCell ref="IH586:IH587"/>
    <mergeCell ref="IG562:IG563"/>
    <mergeCell ref="IO574:IO575"/>
    <mergeCell ref="IN562:IN563"/>
    <mergeCell ref="HL562:HL563"/>
    <mergeCell ref="HP586:HP587"/>
    <mergeCell ref="HT586:HT587"/>
    <mergeCell ref="HU586:HU587"/>
    <mergeCell ref="HP574:HP575"/>
    <mergeCell ref="IM574:IM575"/>
    <mergeCell ref="IQ594:IQ595"/>
    <mergeCell ref="IQ586:IQ587"/>
    <mergeCell ref="HJ564:HJ565"/>
    <mergeCell ref="IE562:IE563"/>
    <mergeCell ref="HR574:HR575"/>
    <mergeCell ref="HJ582:HJ583"/>
    <mergeCell ref="HJ572:HJ573"/>
    <mergeCell ref="HT574:HT575"/>
    <mergeCell ref="HS562:HS563"/>
    <mergeCell ref="HJ568:HJ569"/>
    <mergeCell ref="HN586:HN587"/>
    <mergeCell ref="HJ590:HJ591"/>
    <mergeCell ref="HJ592:HJ593"/>
    <mergeCell ref="HM586:HM587"/>
    <mergeCell ref="HU598:HU599"/>
    <mergeCell ref="IK598:IK599"/>
    <mergeCell ref="ID586:ID587"/>
    <mergeCell ref="IF574:IF575"/>
    <mergeCell ref="HX574:HX575"/>
    <mergeCell ref="HY598:HY599"/>
    <mergeCell ref="IE586:IE587"/>
    <mergeCell ref="HM598:HM599"/>
    <mergeCell ref="HS598:HS599"/>
    <mergeCell ref="HJ566:HJ567"/>
    <mergeCell ref="HK562:HK563"/>
    <mergeCell ref="HR562:HR563"/>
    <mergeCell ref="IP580:IP581"/>
    <mergeCell ref="HN598:HN599"/>
    <mergeCell ref="HJ586:HJ587"/>
    <mergeCell ref="HJ562:HJ563"/>
    <mergeCell ref="IA574:IA575"/>
    <mergeCell ref="IB562:IB563"/>
    <mergeCell ref="HZ574:HZ575"/>
    <mergeCell ref="ID562:ID563"/>
    <mergeCell ref="HS586:HS587"/>
    <mergeCell ref="HJ574:HJ575"/>
    <mergeCell ref="IL574:IL575"/>
    <mergeCell ref="HY562:HY563"/>
    <mergeCell ref="HV562:HV563"/>
    <mergeCell ref="HH570:HH571"/>
    <mergeCell ref="HI548:HI549"/>
    <mergeCell ref="HJ548:HJ549"/>
    <mergeCell ref="HL550:HL551"/>
    <mergeCell ref="HZ562:HZ563"/>
    <mergeCell ref="HH548:HH549"/>
    <mergeCell ref="HH544:HH545"/>
    <mergeCell ref="II562:II563"/>
    <mergeCell ref="IC574:IC575"/>
    <mergeCell ref="HQ574:HQ575"/>
    <mergeCell ref="HO574:HO575"/>
    <mergeCell ref="HL574:HL575"/>
    <mergeCell ref="HN574:HN575"/>
    <mergeCell ref="HM574:HM575"/>
    <mergeCell ref="II574:II575"/>
    <mergeCell ref="IG574:IG575"/>
    <mergeCell ref="ID574:ID575"/>
    <mergeCell ref="IE574:IE575"/>
    <mergeCell ref="IC562:IC563"/>
    <mergeCell ref="IJ562:IJ563"/>
    <mergeCell ref="IP590:IP591"/>
    <mergeCell ref="IF562:IF563"/>
    <mergeCell ref="IB550:IB551"/>
    <mergeCell ref="IP584:IP585"/>
    <mergeCell ref="IK562:IK563"/>
    <mergeCell ref="IP576:IP577"/>
    <mergeCell ref="IP586:IP587"/>
    <mergeCell ref="IJ574:IJ575"/>
    <mergeCell ref="IK574:IK575"/>
    <mergeCell ref="IP588:IP589"/>
    <mergeCell ref="HI554:HI555"/>
    <mergeCell ref="II550:II551"/>
    <mergeCell ref="HI558:HI559"/>
    <mergeCell ref="HX562:HX563"/>
    <mergeCell ref="IP562:IP563"/>
    <mergeCell ref="HY574:HY575"/>
    <mergeCell ref="HW574:HW575"/>
    <mergeCell ref="HS574:HS575"/>
    <mergeCell ref="HJ570:HJ571"/>
    <mergeCell ref="HK574:HK575"/>
    <mergeCell ref="HU562:HU563"/>
    <mergeCell ref="HI566:HI567"/>
    <mergeCell ref="IA562:IA563"/>
    <mergeCell ref="IC586:IC587"/>
    <mergeCell ref="HM562:HM563"/>
    <mergeCell ref="IP594:IP595"/>
    <mergeCell ref="HZ586:HZ587"/>
    <mergeCell ref="IA586:IA587"/>
    <mergeCell ref="HY586:HY587"/>
    <mergeCell ref="HU574:HU575"/>
    <mergeCell ref="HQ586:HQ587"/>
    <mergeCell ref="HJ578:HJ579"/>
    <mergeCell ref="II538:II539"/>
    <mergeCell ref="IK538:IK539"/>
    <mergeCell ref="HK538:HK539"/>
    <mergeCell ref="HJ544:HJ545"/>
    <mergeCell ref="HJ542:HJ543"/>
    <mergeCell ref="HI544:HI545"/>
    <mergeCell ref="IH550:IH551"/>
    <mergeCell ref="HN562:HN563"/>
    <mergeCell ref="HH550:HH551"/>
    <mergeCell ref="HH560:HH561"/>
    <mergeCell ref="HN550:HN551"/>
    <mergeCell ref="HM550:HM551"/>
    <mergeCell ref="HH552:HH553"/>
    <mergeCell ref="IH562:IH563"/>
    <mergeCell ref="HH540:HH541"/>
    <mergeCell ref="IF550:IF551"/>
    <mergeCell ref="HT562:HT563"/>
    <mergeCell ref="HI540:HI541"/>
    <mergeCell ref="HH542:HH543"/>
    <mergeCell ref="HH546:HH547"/>
    <mergeCell ref="HI546:HI547"/>
    <mergeCell ref="IM562:IM563"/>
    <mergeCell ref="IL562:IL563"/>
    <mergeCell ref="IP554:IP555"/>
    <mergeCell ref="IM550:IM551"/>
    <mergeCell ref="IP546:IP547"/>
    <mergeCell ref="IL538:IL539"/>
    <mergeCell ref="IM538:IM539"/>
    <mergeCell ref="HU550:HU551"/>
    <mergeCell ref="HV550:HV551"/>
    <mergeCell ref="HS550:HS551"/>
    <mergeCell ref="HY550:HY551"/>
    <mergeCell ref="IH538:IH539"/>
    <mergeCell ref="IN550:IN551"/>
    <mergeCell ref="HJ546:HJ547"/>
    <mergeCell ref="HZ538:HZ539"/>
    <mergeCell ref="IP552:IP553"/>
    <mergeCell ref="HH558:HH559"/>
    <mergeCell ref="HH556:HH557"/>
    <mergeCell ref="HM538:HM539"/>
    <mergeCell ref="IO562:IO563"/>
    <mergeCell ref="HI542:HI543"/>
    <mergeCell ref="HI538:HI539"/>
    <mergeCell ref="HZ550:HZ551"/>
    <mergeCell ref="HJ554:HJ555"/>
    <mergeCell ref="HO562:HO563"/>
    <mergeCell ref="HP562:HP563"/>
    <mergeCell ref="HQ562:HQ563"/>
    <mergeCell ref="HJ558:HJ559"/>
    <mergeCell ref="HJ552:HJ553"/>
    <mergeCell ref="HK550:HK551"/>
    <mergeCell ref="HJ560:HJ561"/>
    <mergeCell ref="HI556:HI557"/>
    <mergeCell ref="HW550:HW551"/>
    <mergeCell ref="HX550:HX551"/>
    <mergeCell ref="IG550:IG551"/>
    <mergeCell ref="IJ550:IJ551"/>
    <mergeCell ref="HJ556:HJ557"/>
    <mergeCell ref="HI552:HI553"/>
    <mergeCell ref="IP544:IP545"/>
    <mergeCell ref="HI560:HI561"/>
    <mergeCell ref="HV538:HV539"/>
    <mergeCell ref="HW514:HW515"/>
    <mergeCell ref="HL538:HL539"/>
    <mergeCell ref="HQ538:HQ539"/>
    <mergeCell ref="HH532:HH533"/>
    <mergeCell ref="HH514:HH515"/>
    <mergeCell ref="HI532:HI533"/>
    <mergeCell ref="HH530:HH531"/>
    <mergeCell ref="HD538:HD539"/>
    <mergeCell ref="HI520:HI521"/>
    <mergeCell ref="HR526:HR527"/>
    <mergeCell ref="HS526:HS527"/>
    <mergeCell ref="HT526:HT527"/>
    <mergeCell ref="HW526:HW527"/>
    <mergeCell ref="HJ516:HJ517"/>
    <mergeCell ref="HP526:HP527"/>
    <mergeCell ref="HI528:HI529"/>
    <mergeCell ref="HV514:HV515"/>
    <mergeCell ref="HI516:HI517"/>
    <mergeCell ref="HJ538:HJ539"/>
    <mergeCell ref="HT538:HT539"/>
    <mergeCell ref="HY538:HY539"/>
    <mergeCell ref="HI530:HI531"/>
    <mergeCell ref="HJ530:HJ531"/>
    <mergeCell ref="HI518:HI519"/>
    <mergeCell ref="HH538:HH539"/>
    <mergeCell ref="HJ536:HJ537"/>
    <mergeCell ref="HN538:HN539"/>
    <mergeCell ref="HO538:HO539"/>
    <mergeCell ref="HP538:HP539"/>
    <mergeCell ref="HR538:HR539"/>
    <mergeCell ref="HS538:HS539"/>
    <mergeCell ref="HI522:HI523"/>
    <mergeCell ref="HV526:HV527"/>
    <mergeCell ref="HI534:HI535"/>
    <mergeCell ref="HH536:HH537"/>
    <mergeCell ref="HI536:HI537"/>
    <mergeCell ref="HU538:HU539"/>
    <mergeCell ref="HI524:HI525"/>
    <mergeCell ref="HJ532:HJ533"/>
    <mergeCell ref="HY526:HY527"/>
    <mergeCell ref="HJ534:HJ535"/>
    <mergeCell ref="HN526:HN527"/>
    <mergeCell ref="HU526:HU527"/>
    <mergeCell ref="HH534:HH535"/>
    <mergeCell ref="HF538:HF539"/>
    <mergeCell ref="IQ544:IQ545"/>
    <mergeCell ref="IQ530:IQ531"/>
    <mergeCell ref="IP516:IP517"/>
    <mergeCell ref="IQ540:IQ541"/>
    <mergeCell ref="HO550:HO551"/>
    <mergeCell ref="HP550:HP551"/>
    <mergeCell ref="IK550:IK551"/>
    <mergeCell ref="HQ550:HQ551"/>
    <mergeCell ref="HR550:HR551"/>
    <mergeCell ref="HT550:HT551"/>
    <mergeCell ref="HK502:HK503"/>
    <mergeCell ref="HJ512:HJ513"/>
    <mergeCell ref="HO526:HO527"/>
    <mergeCell ref="ID538:ID539"/>
    <mergeCell ref="IC526:IC527"/>
    <mergeCell ref="HK514:HK515"/>
    <mergeCell ref="HT514:HT515"/>
    <mergeCell ref="HJ526:HJ527"/>
    <mergeCell ref="IG514:IG515"/>
    <mergeCell ref="HI514:HI515"/>
    <mergeCell ref="IM526:IM527"/>
    <mergeCell ref="IJ538:IJ539"/>
    <mergeCell ref="IN514:IN515"/>
    <mergeCell ref="IP512:IP513"/>
    <mergeCell ref="HZ514:HZ515"/>
    <mergeCell ref="IB514:IB515"/>
    <mergeCell ref="IE514:IE515"/>
    <mergeCell ref="IF514:IF515"/>
    <mergeCell ref="HI508:HI509"/>
    <mergeCell ref="IP508:IP509"/>
    <mergeCell ref="IB526:IB527"/>
    <mergeCell ref="HK526:HK527"/>
    <mergeCell ref="HZ526:HZ527"/>
    <mergeCell ref="HJ506:HJ507"/>
    <mergeCell ref="HI526:HI527"/>
    <mergeCell ref="HQ526:HQ527"/>
    <mergeCell ref="HM526:HM527"/>
    <mergeCell ref="HJ528:HJ529"/>
    <mergeCell ref="IO538:IO539"/>
    <mergeCell ref="HJ550:HJ551"/>
    <mergeCell ref="ID550:ID551"/>
    <mergeCell ref="IE550:IE551"/>
    <mergeCell ref="IN538:IN539"/>
    <mergeCell ref="IL550:IL551"/>
    <mergeCell ref="IP504:IP505"/>
    <mergeCell ref="HR514:HR515"/>
    <mergeCell ref="IA538:IA539"/>
    <mergeCell ref="IO550:IO551"/>
    <mergeCell ref="IA550:IA551"/>
    <mergeCell ref="HY514:HY515"/>
    <mergeCell ref="HL514:HL515"/>
    <mergeCell ref="HJ514:HJ515"/>
    <mergeCell ref="HW538:HW539"/>
    <mergeCell ref="HX538:HX539"/>
    <mergeCell ref="IC550:IC551"/>
    <mergeCell ref="IP538:IP539"/>
    <mergeCell ref="IB538:IB539"/>
    <mergeCell ref="IC538:IC539"/>
    <mergeCell ref="HI550:HI551"/>
    <mergeCell ref="IF526:IF527"/>
    <mergeCell ref="IO526:IO527"/>
    <mergeCell ref="IG526:IG527"/>
    <mergeCell ref="HX514:HX515"/>
    <mergeCell ref="HJ540:HJ541"/>
    <mergeCell ref="HJ524:HJ525"/>
    <mergeCell ref="HY502:HY503"/>
    <mergeCell ref="HJ520:HJ521"/>
    <mergeCell ref="IK514:IK515"/>
    <mergeCell ref="HJ518:HJ519"/>
    <mergeCell ref="IC514:IC515"/>
    <mergeCell ref="ID526:ID527"/>
    <mergeCell ref="HX526:HX527"/>
    <mergeCell ref="HJ480:HJ481"/>
    <mergeCell ref="HS514:HS515"/>
    <mergeCell ref="HJ492:HJ493"/>
    <mergeCell ref="HJ502:HJ503"/>
    <mergeCell ref="HN490:HN491"/>
    <mergeCell ref="HO488:HO489"/>
    <mergeCell ref="HM488:HM489"/>
    <mergeCell ref="HJ478:HJ479"/>
    <mergeCell ref="HJ484:HJ485"/>
    <mergeCell ref="II490:II491"/>
    <mergeCell ref="IO502:IO503"/>
    <mergeCell ref="IM488:IM489"/>
    <mergeCell ref="IN488:IN489"/>
    <mergeCell ref="HI506:HI507"/>
    <mergeCell ref="HI504:HI505"/>
    <mergeCell ref="HI512:HI513"/>
    <mergeCell ref="HP514:HP515"/>
    <mergeCell ref="HI498:HI499"/>
    <mergeCell ref="HJ490:HJ491"/>
    <mergeCell ref="HJ482:HJ483"/>
    <mergeCell ref="HO514:HO515"/>
    <mergeCell ref="HN502:HN503"/>
    <mergeCell ref="HQ502:HQ503"/>
    <mergeCell ref="HP502:HP503"/>
    <mergeCell ref="IE488:IE489"/>
    <mergeCell ref="IA502:IA503"/>
    <mergeCell ref="HI510:HI511"/>
    <mergeCell ref="HI500:HI501"/>
    <mergeCell ref="HI488:HI489"/>
    <mergeCell ref="HJ500:HJ501"/>
    <mergeCell ref="IL502:IL503"/>
    <mergeCell ref="IM502:IM503"/>
    <mergeCell ref="IC488:IC489"/>
    <mergeCell ref="IN526:IN527"/>
    <mergeCell ref="IH526:IH527"/>
    <mergeCell ref="IA526:IA527"/>
    <mergeCell ref="HK488:HK489"/>
    <mergeCell ref="ID488:ID489"/>
    <mergeCell ref="HJ494:HJ495"/>
    <mergeCell ref="IC502:IC503"/>
    <mergeCell ref="HL526:HL527"/>
    <mergeCell ref="IQ500:IQ501"/>
    <mergeCell ref="HW502:HW503"/>
    <mergeCell ref="HX502:HX503"/>
    <mergeCell ref="IE502:IE503"/>
    <mergeCell ref="IQ514:IQ515"/>
    <mergeCell ref="HL490:HL491"/>
    <mergeCell ref="IP500:IP501"/>
    <mergeCell ref="HV488:HV489"/>
    <mergeCell ref="HP488:HP489"/>
    <mergeCell ref="IJ514:IJ515"/>
    <mergeCell ref="HQ514:HQ515"/>
    <mergeCell ref="HU514:HU515"/>
    <mergeCell ref="HO502:HO503"/>
    <mergeCell ref="IQ498:IQ499"/>
    <mergeCell ref="HL502:HL503"/>
    <mergeCell ref="HO490:HO491"/>
    <mergeCell ref="HQ488:HQ489"/>
    <mergeCell ref="IR510:IR511"/>
    <mergeCell ref="HV476:HV477"/>
    <mergeCell ref="HW476:HW477"/>
    <mergeCell ref="IP486:IP487"/>
    <mergeCell ref="HJ486:HJ487"/>
    <mergeCell ref="HK476:HK477"/>
    <mergeCell ref="HJ508:HJ509"/>
    <mergeCell ref="HJ498:HJ499"/>
    <mergeCell ref="HJ496:HJ497"/>
    <mergeCell ref="HL488:HL489"/>
    <mergeCell ref="IR490:IR491"/>
    <mergeCell ref="IR504:IR505"/>
    <mergeCell ref="IL488:IL489"/>
    <mergeCell ref="HS488:HS489"/>
    <mergeCell ref="HT488:HT489"/>
    <mergeCell ref="HT490:HT491"/>
    <mergeCell ref="IH488:IH489"/>
    <mergeCell ref="IC490:IC491"/>
    <mergeCell ref="IO490:IO491"/>
    <mergeCell ref="HK490:HK491"/>
    <mergeCell ref="IL490:IL491"/>
    <mergeCell ref="HZ488:HZ489"/>
    <mergeCell ref="IK490:IK491"/>
    <mergeCell ref="HW488:HW489"/>
    <mergeCell ref="HN476:HN477"/>
    <mergeCell ref="IJ488:IJ489"/>
    <mergeCell ref="HM502:HM503"/>
    <mergeCell ref="HS476:HS477"/>
    <mergeCell ref="HL476:HL477"/>
    <mergeCell ref="IN476:IN477"/>
    <mergeCell ref="IO476:IO477"/>
    <mergeCell ref="IK476:IK477"/>
    <mergeCell ref="IP514:IP515"/>
    <mergeCell ref="IP498:IP499"/>
    <mergeCell ref="IB476:IB477"/>
    <mergeCell ref="HU476:HU477"/>
    <mergeCell ref="HU488:HU489"/>
    <mergeCell ref="II488:II489"/>
    <mergeCell ref="IF490:IF491"/>
    <mergeCell ref="IG490:IG491"/>
    <mergeCell ref="IH502:IH503"/>
    <mergeCell ref="ID502:ID503"/>
    <mergeCell ref="IO514:IO515"/>
    <mergeCell ref="IM514:IM515"/>
    <mergeCell ref="IL514:IL515"/>
    <mergeCell ref="HM464:HM465"/>
    <mergeCell ref="IQ488:IQ489"/>
    <mergeCell ref="HX490:HX491"/>
    <mergeCell ref="HV490:HV491"/>
    <mergeCell ref="IM490:IM491"/>
    <mergeCell ref="IH476:IH477"/>
    <mergeCell ref="IQ466:IQ467"/>
    <mergeCell ref="HQ464:HQ465"/>
    <mergeCell ref="IQ480:IQ481"/>
    <mergeCell ref="IQ478:IQ479"/>
    <mergeCell ref="IQ506:IQ507"/>
    <mergeCell ref="IH490:IH491"/>
    <mergeCell ref="HT502:HT503"/>
    <mergeCell ref="HU502:HU503"/>
    <mergeCell ref="HV502:HV503"/>
    <mergeCell ref="IF488:IF489"/>
    <mergeCell ref="HY490:HY491"/>
    <mergeCell ref="IP510:IP511"/>
    <mergeCell ref="HZ502:HZ503"/>
    <mergeCell ref="IG488:IG489"/>
    <mergeCell ref="IK488:IK489"/>
    <mergeCell ref="HP490:HP491"/>
    <mergeCell ref="HQ490:HQ491"/>
    <mergeCell ref="IO488:IO489"/>
    <mergeCell ref="IF502:IF503"/>
    <mergeCell ref="IG502:IG503"/>
    <mergeCell ref="HR502:HR503"/>
    <mergeCell ref="ID514:ID515"/>
    <mergeCell ref="IP506:IP507"/>
    <mergeCell ref="II502:II503"/>
    <mergeCell ref="HO476:HO477"/>
    <mergeCell ref="HR490:HR491"/>
    <mergeCell ref="HY464:HY465"/>
    <mergeCell ref="HM476:HM477"/>
    <mergeCell ref="IK502:IK503"/>
    <mergeCell ref="IB502:IB503"/>
    <mergeCell ref="IJ502:IJ503"/>
    <mergeCell ref="ID490:ID491"/>
    <mergeCell ref="IQ508:IQ509"/>
    <mergeCell ref="HM514:HM515"/>
    <mergeCell ref="HN514:HN515"/>
    <mergeCell ref="IA514:IA515"/>
    <mergeCell ref="II514:II515"/>
    <mergeCell ref="IP502:IP503"/>
    <mergeCell ref="HM490:HM491"/>
    <mergeCell ref="IA488:IA489"/>
    <mergeCell ref="IQ490:IQ491"/>
    <mergeCell ref="ID476:ID477"/>
    <mergeCell ref="IE476:IE477"/>
    <mergeCell ref="IA490:IA491"/>
    <mergeCell ref="IB488:IB489"/>
    <mergeCell ref="HS502:HS503"/>
    <mergeCell ref="IP484:IP485"/>
    <mergeCell ref="HS490:HS491"/>
    <mergeCell ref="IB490:IB491"/>
    <mergeCell ref="HN488:HN489"/>
    <mergeCell ref="HZ490:HZ491"/>
    <mergeCell ref="HW490:HW491"/>
    <mergeCell ref="HU490:HU491"/>
    <mergeCell ref="IQ486:IQ487"/>
    <mergeCell ref="HX488:HX489"/>
    <mergeCell ref="HR488:HR489"/>
    <mergeCell ref="IP490:IP491"/>
    <mergeCell ref="IL464:IL465"/>
    <mergeCell ref="IR460:IR461"/>
    <mergeCell ref="IE464:IE465"/>
    <mergeCell ref="IP472:IP473"/>
    <mergeCell ref="IQ454:IQ455"/>
    <mergeCell ref="IO464:IO465"/>
    <mergeCell ref="IR458:IR459"/>
    <mergeCell ref="IR480:IR481"/>
    <mergeCell ref="IR482:IR483"/>
    <mergeCell ref="IR464:IR465"/>
    <mergeCell ref="IR488:IR489"/>
    <mergeCell ref="IE490:IE491"/>
    <mergeCell ref="IQ474:IQ475"/>
    <mergeCell ref="IJ490:IJ491"/>
    <mergeCell ref="HY488:HY489"/>
    <mergeCell ref="IP478:IP479"/>
    <mergeCell ref="IP482:IP483"/>
    <mergeCell ref="IQ482:IQ483"/>
    <mergeCell ref="IP488:IP489"/>
    <mergeCell ref="IR486:IR487"/>
    <mergeCell ref="IR474:IR475"/>
    <mergeCell ref="IR476:IR477"/>
    <mergeCell ref="IP480:IP481"/>
    <mergeCell ref="HZ476:HZ477"/>
    <mergeCell ref="IN490:IN491"/>
    <mergeCell ref="IR468:IR469"/>
    <mergeCell ref="IJ464:IJ465"/>
    <mergeCell ref="IQ460:IQ461"/>
    <mergeCell ref="HJ488:HJ489"/>
    <mergeCell ref="IC476:IC477"/>
    <mergeCell ref="IH452:IH453"/>
    <mergeCell ref="IE452:IE453"/>
    <mergeCell ref="IF452:IF453"/>
    <mergeCell ref="II452:II453"/>
    <mergeCell ref="IM452:IM453"/>
    <mergeCell ref="HQ476:HQ477"/>
    <mergeCell ref="HN464:HN465"/>
    <mergeCell ref="HO464:HO465"/>
    <mergeCell ref="IF476:IF477"/>
    <mergeCell ref="IR470:IR471"/>
    <mergeCell ref="IP474:IP475"/>
    <mergeCell ref="IP454:IP455"/>
    <mergeCell ref="IP476:IP477"/>
    <mergeCell ref="IP468:IP469"/>
    <mergeCell ref="IQ468:IQ469"/>
    <mergeCell ref="IQ464:IQ465"/>
    <mergeCell ref="IQ452:IQ453"/>
    <mergeCell ref="IM476:IM477"/>
    <mergeCell ref="HW464:HW465"/>
    <mergeCell ref="IR462:IR463"/>
    <mergeCell ref="IP452:IP453"/>
    <mergeCell ref="IP458:IP459"/>
    <mergeCell ref="HT476:HT477"/>
    <mergeCell ref="HR452:HR453"/>
    <mergeCell ref="HT464:HT465"/>
    <mergeCell ref="HU452:HU453"/>
    <mergeCell ref="IB452:IB453"/>
    <mergeCell ref="IC452:IC453"/>
    <mergeCell ref="IO452:IO453"/>
    <mergeCell ref="HZ464:HZ465"/>
    <mergeCell ref="II464:II465"/>
    <mergeCell ref="IJ452:IJ453"/>
    <mergeCell ref="IG476:IG477"/>
    <mergeCell ref="HX476:HX477"/>
    <mergeCell ref="IM464:IM465"/>
    <mergeCell ref="IR472:IR473"/>
    <mergeCell ref="IL452:IL453"/>
    <mergeCell ref="HV452:HV453"/>
    <mergeCell ref="IQ462:IQ463"/>
    <mergeCell ref="HU464:HU465"/>
    <mergeCell ref="IA476:IA477"/>
    <mergeCell ref="HW452:HW453"/>
    <mergeCell ref="IP464:IP465"/>
    <mergeCell ref="IP462:IP463"/>
    <mergeCell ref="IQ458:IQ459"/>
    <mergeCell ref="IL476:IL477"/>
    <mergeCell ref="IR466:IR467"/>
    <mergeCell ref="IK464:IK465"/>
    <mergeCell ref="IF464:IF465"/>
    <mergeCell ref="IG464:IG465"/>
    <mergeCell ref="HS452:HS453"/>
    <mergeCell ref="HR464:HR465"/>
    <mergeCell ref="HS464:HS465"/>
    <mergeCell ref="HZ452:HZ453"/>
    <mergeCell ref="HX452:HX453"/>
    <mergeCell ref="II476:II477"/>
    <mergeCell ref="IQ476:IQ477"/>
    <mergeCell ref="IH464:IH465"/>
    <mergeCell ref="IP456:IP457"/>
    <mergeCell ref="IP460:IP461"/>
    <mergeCell ref="HM452:HM453"/>
    <mergeCell ref="HK464:HK465"/>
    <mergeCell ref="IP470:IP471"/>
    <mergeCell ref="IQ456:IQ457"/>
    <mergeCell ref="IA464:IA465"/>
    <mergeCell ref="IQ472:IQ473"/>
    <mergeCell ref="HY476:HY477"/>
    <mergeCell ref="HV440:HV441"/>
    <mergeCell ref="IE440:IE441"/>
    <mergeCell ref="IF440:IF441"/>
    <mergeCell ref="IC440:IC441"/>
    <mergeCell ref="IP466:IP467"/>
    <mergeCell ref="IN452:IN453"/>
    <mergeCell ref="IK452:IK453"/>
    <mergeCell ref="HX464:HX465"/>
    <mergeCell ref="IB464:IB465"/>
    <mergeCell ref="IC464:IC465"/>
    <mergeCell ref="ID464:ID465"/>
    <mergeCell ref="IJ476:IJ477"/>
    <mergeCell ref="HR476:HR477"/>
    <mergeCell ref="HL464:HL465"/>
    <mergeCell ref="HV464:HV465"/>
    <mergeCell ref="HL452:HL453"/>
    <mergeCell ref="HK452:HK453"/>
    <mergeCell ref="IA452:IA453"/>
    <mergeCell ref="HO452:HO453"/>
    <mergeCell ref="IP444:IP445"/>
    <mergeCell ref="HZ440:HZ441"/>
    <mergeCell ref="HT452:HT453"/>
    <mergeCell ref="IQ444:IQ445"/>
    <mergeCell ref="HP440:HP441"/>
    <mergeCell ref="HN440:HN441"/>
    <mergeCell ref="HO440:HO441"/>
    <mergeCell ref="IH440:IH441"/>
    <mergeCell ref="IP446:IP447"/>
    <mergeCell ref="HQ452:HQ453"/>
    <mergeCell ref="HP452:HP453"/>
    <mergeCell ref="IQ470:IQ471"/>
    <mergeCell ref="HY452:HY453"/>
    <mergeCell ref="HN452:HN453"/>
    <mergeCell ref="IN464:IN465"/>
    <mergeCell ref="HP476:HP477"/>
    <mergeCell ref="IG452:IG453"/>
    <mergeCell ref="IQ484:IQ485"/>
    <mergeCell ref="IM440:IM441"/>
    <mergeCell ref="HX440:HX441"/>
    <mergeCell ref="IQ440:IQ441"/>
    <mergeCell ref="IJ440:IJ441"/>
    <mergeCell ref="IN440:IN441"/>
    <mergeCell ref="HX416:HX417"/>
    <mergeCell ref="HV416:HV417"/>
    <mergeCell ref="HS416:HS417"/>
    <mergeCell ref="IE404:IE405"/>
    <mergeCell ref="HJ434:HJ435"/>
    <mergeCell ref="HY440:HY441"/>
    <mergeCell ref="II440:II441"/>
    <mergeCell ref="IP428:IP429"/>
    <mergeCell ref="IA428:IA429"/>
    <mergeCell ref="HX428:HX429"/>
    <mergeCell ref="IH428:IH429"/>
    <mergeCell ref="HR428:HR429"/>
    <mergeCell ref="HS428:HS429"/>
    <mergeCell ref="HT428:HT429"/>
    <mergeCell ref="HW440:HW441"/>
    <mergeCell ref="IQ418:IQ419"/>
    <mergeCell ref="HJ422:HJ423"/>
    <mergeCell ref="HJ424:HJ425"/>
    <mergeCell ref="HJ412:HJ413"/>
    <mergeCell ref="HK428:HK429"/>
    <mergeCell ref="IP434:IP435"/>
    <mergeCell ref="IQ424:IQ425"/>
    <mergeCell ref="HJ426:HJ427"/>
    <mergeCell ref="HJ420:HJ421"/>
    <mergeCell ref="HW428:HW429"/>
    <mergeCell ref="IG440:IG441"/>
    <mergeCell ref="HV428:HV429"/>
    <mergeCell ref="IP424:IP425"/>
    <mergeCell ref="IK428:IK429"/>
    <mergeCell ref="HL428:HL429"/>
    <mergeCell ref="ID440:ID441"/>
    <mergeCell ref="HJ406:HJ407"/>
    <mergeCell ref="IF428:IF429"/>
    <mergeCell ref="HJ416:HJ417"/>
    <mergeCell ref="IE416:IE417"/>
    <mergeCell ref="HU416:HU417"/>
    <mergeCell ref="HJ410:HJ411"/>
    <mergeCell ref="HR440:HR441"/>
    <mergeCell ref="IL416:IL417"/>
    <mergeCell ref="IO416:IO417"/>
    <mergeCell ref="IP412:IP413"/>
    <mergeCell ref="HL404:HL405"/>
    <mergeCell ref="HU428:HU429"/>
    <mergeCell ref="IP420:IP421"/>
    <mergeCell ref="HN428:HN429"/>
    <mergeCell ref="HJ428:HJ429"/>
    <mergeCell ref="HN416:HN417"/>
    <mergeCell ref="HP404:HP405"/>
    <mergeCell ref="HX404:HX405"/>
    <mergeCell ref="ID452:ID453"/>
    <mergeCell ref="HP464:HP465"/>
    <mergeCell ref="HY404:HY405"/>
    <mergeCell ref="IP418:IP419"/>
    <mergeCell ref="HZ416:HZ417"/>
    <mergeCell ref="HM416:HM417"/>
    <mergeCell ref="IP404:IP405"/>
    <mergeCell ref="IG428:IG429"/>
    <mergeCell ref="IC428:IC429"/>
    <mergeCell ref="IP438:IP439"/>
    <mergeCell ref="IJ428:IJ429"/>
    <mergeCell ref="HJ418:HJ419"/>
    <mergeCell ref="IJ416:IJ417"/>
    <mergeCell ref="IK416:IK417"/>
    <mergeCell ref="HK416:HK417"/>
    <mergeCell ref="HR416:HR417"/>
    <mergeCell ref="HZ428:HZ429"/>
    <mergeCell ref="IB428:IB429"/>
    <mergeCell ref="IE428:IE429"/>
    <mergeCell ref="HJ436:HJ437"/>
    <mergeCell ref="HJ430:HJ431"/>
    <mergeCell ref="HJ438:HJ439"/>
    <mergeCell ref="IL428:IL429"/>
    <mergeCell ref="HQ404:HQ405"/>
    <mergeCell ref="HJ414:HJ415"/>
    <mergeCell ref="HJ432:HJ433"/>
    <mergeCell ref="HJ408:HJ409"/>
    <mergeCell ref="HO428:HO429"/>
    <mergeCell ref="IO428:IO429"/>
    <mergeCell ref="HP428:HP429"/>
    <mergeCell ref="HQ428:HQ429"/>
    <mergeCell ref="IM428:IM429"/>
    <mergeCell ref="ID404:ID405"/>
    <mergeCell ref="IP422:IP423"/>
    <mergeCell ref="HU368:HU369"/>
    <mergeCell ref="HV368:HV369"/>
    <mergeCell ref="IP400:IP401"/>
    <mergeCell ref="HJ398:HJ399"/>
    <mergeCell ref="HX380:HX381"/>
    <mergeCell ref="IC380:IC381"/>
    <mergeCell ref="ID380:ID381"/>
    <mergeCell ref="HJ404:HJ405"/>
    <mergeCell ref="HV380:HV381"/>
    <mergeCell ref="HR380:HR381"/>
    <mergeCell ref="IG392:IG393"/>
    <mergeCell ref="HJ392:HJ393"/>
    <mergeCell ref="HK392:HK393"/>
    <mergeCell ref="HO404:HO405"/>
    <mergeCell ref="IN404:IN405"/>
    <mergeCell ref="IE380:IE381"/>
    <mergeCell ref="IO380:IO381"/>
    <mergeCell ref="HL380:HL381"/>
    <mergeCell ref="HM380:HM381"/>
    <mergeCell ref="IB380:IB381"/>
    <mergeCell ref="IJ392:IJ393"/>
    <mergeCell ref="HX392:HX393"/>
    <mergeCell ref="HJ380:HJ381"/>
    <mergeCell ref="IB416:IB417"/>
    <mergeCell ref="IP380:IP381"/>
    <mergeCell ref="IN416:IN417"/>
    <mergeCell ref="IP390:IP391"/>
    <mergeCell ref="IP410:IP411"/>
    <mergeCell ref="HK380:HK381"/>
    <mergeCell ref="IA392:IA393"/>
    <mergeCell ref="IP406:IP407"/>
    <mergeCell ref="IP414:IP415"/>
    <mergeCell ref="IM392:IM393"/>
    <mergeCell ref="HJ368:HJ369"/>
    <mergeCell ref="HJ390:HJ391"/>
    <mergeCell ref="HS440:HS441"/>
    <mergeCell ref="IB440:IB441"/>
    <mergeCell ref="HT416:HT417"/>
    <mergeCell ref="IK392:IK393"/>
    <mergeCell ref="IL392:IL393"/>
    <mergeCell ref="IA440:IA441"/>
    <mergeCell ref="IO440:IO441"/>
    <mergeCell ref="HK440:HK441"/>
    <mergeCell ref="IK440:IK441"/>
    <mergeCell ref="IL440:IL441"/>
    <mergeCell ref="HQ440:HQ441"/>
    <mergeCell ref="HM440:HM441"/>
    <mergeCell ref="HL440:HL441"/>
    <mergeCell ref="IA404:IA405"/>
    <mergeCell ref="HP416:HP417"/>
    <mergeCell ref="IC416:IC417"/>
    <mergeCell ref="IL404:IL405"/>
    <mergeCell ref="ID416:ID417"/>
    <mergeCell ref="HT440:HT441"/>
    <mergeCell ref="HU440:HU441"/>
    <mergeCell ref="HY428:HY429"/>
    <mergeCell ref="II428:II429"/>
    <mergeCell ref="ID428:ID429"/>
    <mergeCell ref="IN428:IN429"/>
    <mergeCell ref="HM428:HM429"/>
    <mergeCell ref="IP388:IP389"/>
    <mergeCell ref="HW404:HW405"/>
    <mergeCell ref="HN404:HN405"/>
    <mergeCell ref="HN380:HN381"/>
    <mergeCell ref="HP380:HP381"/>
    <mergeCell ref="HL416:HL417"/>
    <mergeCell ref="IP394:IP395"/>
    <mergeCell ref="IH356:IH357"/>
    <mergeCell ref="HS356:HS357"/>
    <mergeCell ref="HK368:HK369"/>
    <mergeCell ref="IP378:IP379"/>
    <mergeCell ref="HT380:HT381"/>
    <mergeCell ref="HU380:HU381"/>
    <mergeCell ref="IN380:IN381"/>
    <mergeCell ref="IK368:IK369"/>
    <mergeCell ref="HZ380:HZ381"/>
    <mergeCell ref="IF380:IF381"/>
    <mergeCell ref="IP386:IP387"/>
    <mergeCell ref="HS380:HS381"/>
    <mergeCell ref="II404:II405"/>
    <mergeCell ref="IJ404:IJ405"/>
    <mergeCell ref="IP382:IP383"/>
    <mergeCell ref="IP384:IP385"/>
    <mergeCell ref="II416:II417"/>
    <mergeCell ref="IC404:IC405"/>
    <mergeCell ref="IG416:IG417"/>
    <mergeCell ref="HP392:HP393"/>
    <mergeCell ref="HS392:HS393"/>
    <mergeCell ref="HU392:HU393"/>
    <mergeCell ref="HZ404:HZ405"/>
    <mergeCell ref="IF416:IF417"/>
    <mergeCell ref="IM404:IM405"/>
    <mergeCell ref="IO404:IO405"/>
    <mergeCell ref="HY416:HY417"/>
    <mergeCell ref="IN392:IN393"/>
    <mergeCell ref="IO392:IO393"/>
    <mergeCell ref="IE392:IE393"/>
    <mergeCell ref="IH416:IH417"/>
    <mergeCell ref="IM416:IM417"/>
    <mergeCell ref="HQ416:HQ417"/>
    <mergeCell ref="IB392:IB393"/>
    <mergeCell ref="HQ392:HQ393"/>
    <mergeCell ref="IL380:IL381"/>
    <mergeCell ref="II380:II381"/>
    <mergeCell ref="IH380:IH381"/>
    <mergeCell ref="IJ380:IJ381"/>
    <mergeCell ref="HT392:HT393"/>
    <mergeCell ref="IA380:IA381"/>
    <mergeCell ref="IP416:IP417"/>
    <mergeCell ref="IC392:IC393"/>
    <mergeCell ref="IA416:IA417"/>
    <mergeCell ref="HW380:HW381"/>
    <mergeCell ref="IH404:IH405"/>
    <mergeCell ref="HV404:HV405"/>
    <mergeCell ref="IP392:IP393"/>
    <mergeCell ref="IH392:IH393"/>
    <mergeCell ref="II392:II393"/>
    <mergeCell ref="IP398:IP399"/>
    <mergeCell ref="HV392:HV393"/>
    <mergeCell ref="IP370:IP371"/>
    <mergeCell ref="IP396:IP397"/>
    <mergeCell ref="HQ368:HQ369"/>
    <mergeCell ref="ID392:ID393"/>
    <mergeCell ref="IP408:IP409"/>
    <mergeCell ref="IF392:IF393"/>
    <mergeCell ref="HO344:HO345"/>
    <mergeCell ref="HY320:HY321"/>
    <mergeCell ref="IN368:IN369"/>
    <mergeCell ref="IM368:IM369"/>
    <mergeCell ref="IO368:IO369"/>
    <mergeCell ref="HO368:HO369"/>
    <mergeCell ref="IJ368:IJ369"/>
    <mergeCell ref="IG368:IG369"/>
    <mergeCell ref="IE368:IE369"/>
    <mergeCell ref="HR392:HR393"/>
    <mergeCell ref="HW332:HW333"/>
    <mergeCell ref="HU320:HU321"/>
    <mergeCell ref="HW416:HW417"/>
    <mergeCell ref="HO416:HO417"/>
    <mergeCell ref="HY392:HY393"/>
    <mergeCell ref="HM404:HM405"/>
    <mergeCell ref="HR404:HR405"/>
    <mergeCell ref="HS404:HS405"/>
    <mergeCell ref="HJ374:HJ375"/>
    <mergeCell ref="HO392:HO393"/>
    <mergeCell ref="IK380:IK381"/>
    <mergeCell ref="HL368:HL369"/>
    <mergeCell ref="HS368:HS369"/>
    <mergeCell ref="IK404:IK405"/>
    <mergeCell ref="HP368:HP369"/>
    <mergeCell ref="HT368:HT369"/>
    <mergeCell ref="IC356:IC357"/>
    <mergeCell ref="HU344:HU345"/>
    <mergeCell ref="HV344:HV345"/>
    <mergeCell ref="HW344:HW345"/>
    <mergeCell ref="HX344:HX345"/>
    <mergeCell ref="HQ356:HQ357"/>
    <mergeCell ref="HR356:HR357"/>
    <mergeCell ref="HM356:HM357"/>
    <mergeCell ref="HV356:HV357"/>
    <mergeCell ref="IF356:IF357"/>
    <mergeCell ref="HX356:HX357"/>
    <mergeCell ref="HN356:HN357"/>
    <mergeCell ref="IC368:IC369"/>
    <mergeCell ref="HY368:HY369"/>
    <mergeCell ref="ID356:ID357"/>
    <mergeCell ref="HM368:HM369"/>
    <mergeCell ref="IB368:IB369"/>
    <mergeCell ref="HN368:HN369"/>
    <mergeCell ref="IA368:IA369"/>
    <mergeCell ref="HW368:HW369"/>
    <mergeCell ref="ID368:ID369"/>
    <mergeCell ref="HJ400:HJ401"/>
    <mergeCell ref="HM392:HM393"/>
    <mergeCell ref="HN392:HN393"/>
    <mergeCell ref="HL392:HL393"/>
    <mergeCell ref="HJ354:HJ355"/>
    <mergeCell ref="HK404:HK405"/>
    <mergeCell ref="HJ402:HJ403"/>
    <mergeCell ref="HJ394:HJ395"/>
    <mergeCell ref="HQ344:HQ345"/>
    <mergeCell ref="HR344:HR345"/>
    <mergeCell ref="IF344:IF345"/>
    <mergeCell ref="IA344:IA345"/>
    <mergeCell ref="HY344:HY345"/>
    <mergeCell ref="HZ392:HZ393"/>
    <mergeCell ref="HT404:HT405"/>
    <mergeCell ref="HJ388:HJ389"/>
    <mergeCell ref="HJ386:HJ387"/>
    <mergeCell ref="HT356:HT357"/>
    <mergeCell ref="IA356:IA357"/>
    <mergeCell ref="HU332:HU333"/>
    <mergeCell ref="IB332:IB333"/>
    <mergeCell ref="HV332:HV333"/>
    <mergeCell ref="IP402:IP403"/>
    <mergeCell ref="HZ368:HZ369"/>
    <mergeCell ref="IF404:IF405"/>
    <mergeCell ref="IG404:IG405"/>
    <mergeCell ref="HJ324:HJ325"/>
    <mergeCell ref="HO380:HO381"/>
    <mergeCell ref="HX368:HX369"/>
    <mergeCell ref="HR332:HR333"/>
    <mergeCell ref="IJ344:IJ345"/>
    <mergeCell ref="HP344:HP345"/>
    <mergeCell ref="IB356:IB357"/>
    <mergeCell ref="HL356:HL357"/>
    <mergeCell ref="IP354:IP355"/>
    <mergeCell ref="IN356:IN357"/>
    <mergeCell ref="IK356:IK357"/>
    <mergeCell ref="IL368:IL369"/>
    <mergeCell ref="HJ364:HJ365"/>
    <mergeCell ref="IF368:IF369"/>
    <mergeCell ref="HJ348:HJ349"/>
    <mergeCell ref="HJ344:HJ345"/>
    <mergeCell ref="HY356:HY357"/>
    <mergeCell ref="IJ356:IJ357"/>
    <mergeCell ref="HW356:HW357"/>
    <mergeCell ref="HU356:HU357"/>
    <mergeCell ref="HZ356:HZ357"/>
    <mergeCell ref="HJ358:HJ359"/>
    <mergeCell ref="HJ366:HJ367"/>
    <mergeCell ref="HJ360:HJ361"/>
    <mergeCell ref="IB344:IB345"/>
    <mergeCell ref="HR368:HR369"/>
    <mergeCell ref="IH368:IH369"/>
    <mergeCell ref="HJ336:HJ337"/>
    <mergeCell ref="IF332:IF333"/>
    <mergeCell ref="HJ346:HJ347"/>
    <mergeCell ref="HJ332:HJ333"/>
    <mergeCell ref="HS332:HS333"/>
    <mergeCell ref="HK356:HK357"/>
    <mergeCell ref="HO356:HO357"/>
    <mergeCell ref="II368:II369"/>
    <mergeCell ref="HK332:HK333"/>
    <mergeCell ref="HJ340:HJ341"/>
    <mergeCell ref="HJ334:HJ335"/>
    <mergeCell ref="HJ376:HJ377"/>
    <mergeCell ref="HP356:HP357"/>
    <mergeCell ref="HJ328:HJ329"/>
    <mergeCell ref="HJ352:HJ353"/>
    <mergeCell ref="HJ338:HJ339"/>
    <mergeCell ref="HO332:HO333"/>
    <mergeCell ref="HJ396:HJ397"/>
    <mergeCell ref="HU404:HU405"/>
    <mergeCell ref="HQ380:HQ381"/>
    <mergeCell ref="IG380:IG381"/>
    <mergeCell ref="HY380:HY381"/>
    <mergeCell ref="HJ384:HJ385"/>
    <mergeCell ref="HJ370:HJ371"/>
    <mergeCell ref="HW392:HW393"/>
    <mergeCell ref="HJ372:HJ373"/>
    <mergeCell ref="HJ378:HJ379"/>
    <mergeCell ref="IB404:IB405"/>
    <mergeCell ref="HN332:HN333"/>
    <mergeCell ref="IH344:IH345"/>
    <mergeCell ref="HN304:HN305"/>
    <mergeCell ref="HM308:HM309"/>
    <mergeCell ref="HK320:HK321"/>
    <mergeCell ref="HL320:HL321"/>
    <mergeCell ref="HK304:HK305"/>
    <mergeCell ref="ID344:ID345"/>
    <mergeCell ref="HJ286:HJ287"/>
    <mergeCell ref="HJ292:HJ293"/>
    <mergeCell ref="HN308:HN309"/>
    <mergeCell ref="HJ330:HJ331"/>
    <mergeCell ref="HJ288:HJ289"/>
    <mergeCell ref="IG332:IG333"/>
    <mergeCell ref="HL304:HL305"/>
    <mergeCell ref="HU306:HU307"/>
    <mergeCell ref="HJ276:HJ277"/>
    <mergeCell ref="HJ310:HJ311"/>
    <mergeCell ref="HJ312:HJ313"/>
    <mergeCell ref="HR320:HR321"/>
    <mergeCell ref="HJ318:HJ319"/>
    <mergeCell ref="HM332:HM333"/>
    <mergeCell ref="HK344:HK345"/>
    <mergeCell ref="HZ304:HZ305"/>
    <mergeCell ref="IF304:IF305"/>
    <mergeCell ref="HJ304:HJ305"/>
    <mergeCell ref="HJ302:HJ303"/>
    <mergeCell ref="HJ290:HJ291"/>
    <mergeCell ref="HJ284:HJ285"/>
    <mergeCell ref="HM304:HM305"/>
    <mergeCell ref="HL284:HL285"/>
    <mergeCell ref="HU308:HU309"/>
    <mergeCell ref="HT294:HT295"/>
    <mergeCell ref="HW308:HW309"/>
    <mergeCell ref="HT304:HT305"/>
    <mergeCell ref="HT284:HT285"/>
    <mergeCell ref="HU284:HU285"/>
    <mergeCell ref="HW284:HW285"/>
    <mergeCell ref="HT344:HT345"/>
    <mergeCell ref="HT332:HT333"/>
    <mergeCell ref="HY306:HY307"/>
    <mergeCell ref="HT308:HT309"/>
    <mergeCell ref="HU304:HU305"/>
    <mergeCell ref="HL344:HL345"/>
    <mergeCell ref="HM344:HM345"/>
    <mergeCell ref="IE308:IE309"/>
    <mergeCell ref="IC344:IC345"/>
    <mergeCell ref="HX332:HX333"/>
    <mergeCell ref="HY332:HY333"/>
    <mergeCell ref="HZ332:HZ333"/>
    <mergeCell ref="IA332:IA333"/>
    <mergeCell ref="IB308:IB309"/>
    <mergeCell ref="HJ300:HJ301"/>
    <mergeCell ref="HK294:HK295"/>
    <mergeCell ref="ID308:ID309"/>
    <mergeCell ref="HS344:HS345"/>
    <mergeCell ref="HL332:HL333"/>
    <mergeCell ref="HZ344:HZ345"/>
    <mergeCell ref="HM320:HM321"/>
    <mergeCell ref="HP320:HP321"/>
    <mergeCell ref="HP332:HP333"/>
    <mergeCell ref="HN344:HN345"/>
    <mergeCell ref="HQ332:HQ333"/>
    <mergeCell ref="HN320:HN321"/>
    <mergeCell ref="IO274:IO275"/>
    <mergeCell ref="ID272:ID273"/>
    <mergeCell ref="HQ320:HQ321"/>
    <mergeCell ref="HZ262:HZ263"/>
    <mergeCell ref="IC332:IC333"/>
    <mergeCell ref="ID332:ID333"/>
    <mergeCell ref="HP242:HP243"/>
    <mergeCell ref="HS252:HS253"/>
    <mergeCell ref="HV252:HV253"/>
    <mergeCell ref="IC252:IC253"/>
    <mergeCell ref="HV262:HV263"/>
    <mergeCell ref="IB306:IB307"/>
    <mergeCell ref="HZ308:HZ309"/>
    <mergeCell ref="HS306:HS307"/>
    <mergeCell ref="IA320:IA321"/>
    <mergeCell ref="HT242:HT243"/>
    <mergeCell ref="HU242:HU243"/>
    <mergeCell ref="HS320:HS321"/>
    <mergeCell ref="HP304:HP305"/>
    <mergeCell ref="HQ304:HQ305"/>
    <mergeCell ref="HP306:HP307"/>
    <mergeCell ref="HQ242:HQ243"/>
    <mergeCell ref="HP252:HP253"/>
    <mergeCell ref="HQ262:HQ263"/>
    <mergeCell ref="HY304:HY305"/>
    <mergeCell ref="IN272:IN273"/>
    <mergeCell ref="II242:II243"/>
    <mergeCell ref="HT274:HT275"/>
    <mergeCell ref="HU274:HU275"/>
    <mergeCell ref="HU294:HU295"/>
    <mergeCell ref="HV320:HV321"/>
    <mergeCell ref="IE332:IE333"/>
    <mergeCell ref="IC320:IC321"/>
    <mergeCell ref="HQ284:HQ285"/>
    <mergeCell ref="IA308:IA309"/>
    <mergeCell ref="HX320:HX321"/>
    <mergeCell ref="HX262:HX263"/>
    <mergeCell ref="IJ284:IJ285"/>
    <mergeCell ref="IH284:IH285"/>
    <mergeCell ref="II284:II285"/>
    <mergeCell ref="IE320:IE321"/>
    <mergeCell ref="IF320:IF321"/>
    <mergeCell ref="IB320:IB321"/>
    <mergeCell ref="ID320:ID321"/>
    <mergeCell ref="IJ252:IJ253"/>
    <mergeCell ref="HY272:HY273"/>
    <mergeCell ref="HZ272:HZ273"/>
    <mergeCell ref="HW272:HW273"/>
    <mergeCell ref="HY252:HY253"/>
    <mergeCell ref="IG284:IG285"/>
    <mergeCell ref="HP284:HP285"/>
    <mergeCell ref="HP262:HP263"/>
    <mergeCell ref="HS262:HS263"/>
    <mergeCell ref="II274:II275"/>
    <mergeCell ref="HW304:HW305"/>
    <mergeCell ref="IC308:IC309"/>
    <mergeCell ref="IN274:IN275"/>
    <mergeCell ref="IN262:IN263"/>
    <mergeCell ref="IK262:IK263"/>
    <mergeCell ref="IL262:IL263"/>
    <mergeCell ref="HZ320:HZ321"/>
    <mergeCell ref="HW320:HW321"/>
    <mergeCell ref="HT320:HT321"/>
    <mergeCell ref="IV160:IV161"/>
    <mergeCell ref="IH212:IH213"/>
    <mergeCell ref="IK212:IK213"/>
    <mergeCell ref="IW170:IW171"/>
    <mergeCell ref="IU160:IU161"/>
    <mergeCell ref="IR172:IR173"/>
    <mergeCell ref="IT150:IT151"/>
    <mergeCell ref="IQ160:IQ161"/>
    <mergeCell ref="IP180:IP181"/>
    <mergeCell ref="IQ194:IQ195"/>
    <mergeCell ref="IN192:IN193"/>
    <mergeCell ref="IJ140:IJ141"/>
    <mergeCell ref="IQ188:IQ189"/>
    <mergeCell ref="IR188:IR189"/>
    <mergeCell ref="IP274:IP275"/>
    <mergeCell ref="IQ210:IQ211"/>
    <mergeCell ref="IP198:IP199"/>
    <mergeCell ref="IP206:IP207"/>
    <mergeCell ref="IQ200:IQ201"/>
    <mergeCell ref="IN202:IN203"/>
    <mergeCell ref="IQ218:IQ219"/>
    <mergeCell ref="IQ250:IQ251"/>
    <mergeCell ref="IQ216:IQ217"/>
    <mergeCell ref="IM212:IM213"/>
    <mergeCell ref="IQ196:IQ197"/>
    <mergeCell ref="IA160:IA161"/>
    <mergeCell ref="IP162:IP163"/>
    <mergeCell ref="IQ162:IQ163"/>
    <mergeCell ref="IQ154:IQ155"/>
    <mergeCell ref="IP166:IP167"/>
    <mergeCell ref="ID182:ID183"/>
    <mergeCell ref="II170:II171"/>
    <mergeCell ref="II180:II181"/>
    <mergeCell ref="IP174:IP175"/>
    <mergeCell ref="IQ202:IQ203"/>
    <mergeCell ref="IP150:IP151"/>
    <mergeCell ref="IQ166:IQ167"/>
    <mergeCell ref="IP178:IP179"/>
    <mergeCell ref="IE202:IE203"/>
    <mergeCell ref="IE232:IE233"/>
    <mergeCell ref="IB232:IB233"/>
    <mergeCell ref="IE192:IE193"/>
    <mergeCell ref="ID202:ID203"/>
    <mergeCell ref="IJ192:IJ193"/>
    <mergeCell ref="IM192:IM193"/>
    <mergeCell ref="IE274:IE275"/>
    <mergeCell ref="IH262:IH263"/>
    <mergeCell ref="IA262:IA263"/>
    <mergeCell ref="IE252:IE253"/>
    <mergeCell ref="ID252:ID253"/>
    <mergeCell ref="IC274:IC275"/>
    <mergeCell ref="IP254:IP255"/>
    <mergeCell ref="IG242:IG243"/>
    <mergeCell ref="IJ232:IJ233"/>
    <mergeCell ref="IP232:IP233"/>
    <mergeCell ref="ID160:ID161"/>
    <mergeCell ref="IP192:IP193"/>
    <mergeCell ref="IM180:IM181"/>
    <mergeCell ref="IN180:IN181"/>
    <mergeCell ref="IH160:IH161"/>
    <mergeCell ref="IL202:IL203"/>
    <mergeCell ref="IK182:IK183"/>
    <mergeCell ref="IJ212:IJ213"/>
    <mergeCell ref="IZ182:IZ183"/>
    <mergeCell ref="JA182:JA183"/>
    <mergeCell ref="IN232:IN233"/>
    <mergeCell ref="IP218:IP219"/>
    <mergeCell ref="II232:II233"/>
    <mergeCell ref="HY242:HY243"/>
    <mergeCell ref="IK232:IK233"/>
    <mergeCell ref="IP222:IP223"/>
    <mergeCell ref="HY222:HY223"/>
    <mergeCell ref="IG222:IG223"/>
    <mergeCell ref="HX242:HX243"/>
    <mergeCell ref="IC212:IC213"/>
    <mergeCell ref="IP258:IP259"/>
    <mergeCell ref="IR222:IR223"/>
    <mergeCell ref="IX140:IX141"/>
    <mergeCell ref="IV140:IV141"/>
    <mergeCell ref="IP158:IP159"/>
    <mergeCell ref="IP172:IP173"/>
    <mergeCell ref="IP190:IP191"/>
    <mergeCell ref="IP194:IP195"/>
    <mergeCell ref="IV202:IV203"/>
    <mergeCell ref="IV182:IV183"/>
    <mergeCell ref="IE180:IE181"/>
    <mergeCell ref="IN182:IN183"/>
    <mergeCell ref="IL182:IL183"/>
    <mergeCell ref="IO170:IO171"/>
    <mergeCell ref="IK192:IK193"/>
    <mergeCell ref="IL192:IL193"/>
    <mergeCell ref="II192:II193"/>
    <mergeCell ref="IF170:IF171"/>
    <mergeCell ref="IP216:IP217"/>
    <mergeCell ref="IP196:IP197"/>
    <mergeCell ref="IH182:IH183"/>
    <mergeCell ref="IM182:IM183"/>
    <mergeCell ref="II202:II203"/>
    <mergeCell ref="IJ202:IJ203"/>
    <mergeCell ref="IH170:IH171"/>
    <mergeCell ref="IP182:IP183"/>
    <mergeCell ref="IM170:IM171"/>
    <mergeCell ref="IJ170:IJ171"/>
    <mergeCell ref="IP210:IP211"/>
    <mergeCell ref="IP212:IP213"/>
    <mergeCell ref="IP208:IP209"/>
    <mergeCell ref="II212:II213"/>
    <mergeCell ref="IQ184:IQ185"/>
    <mergeCell ref="IQ190:IQ191"/>
    <mergeCell ref="IQ164:IQ165"/>
    <mergeCell ref="IK202:IK203"/>
    <mergeCell ref="IP202:IP203"/>
    <mergeCell ref="IQ204:IQ205"/>
    <mergeCell ref="IF140:IF141"/>
    <mergeCell ref="IH140:IH141"/>
    <mergeCell ref="IQ186:IQ187"/>
    <mergeCell ref="IV192:IV193"/>
    <mergeCell ref="IQ192:IQ193"/>
    <mergeCell ref="IQ206:IQ207"/>
    <mergeCell ref="IT182:IT183"/>
    <mergeCell ref="IU192:IU193"/>
    <mergeCell ref="IR194:IR195"/>
    <mergeCell ref="IR204:IR205"/>
    <mergeCell ref="IW192:IW193"/>
    <mergeCell ref="IU212:IU213"/>
    <mergeCell ref="IP244:IP245"/>
    <mergeCell ref="IO212:IO213"/>
    <mergeCell ref="IQ156:IQ157"/>
    <mergeCell ref="IG140:IG141"/>
    <mergeCell ref="IR174:IR175"/>
    <mergeCell ref="IP200:IP201"/>
    <mergeCell ref="HR232:HR233"/>
    <mergeCell ref="IK242:IK243"/>
    <mergeCell ref="HV202:HV203"/>
    <mergeCell ref="HQ180:HQ181"/>
    <mergeCell ref="HT192:HT193"/>
    <mergeCell ref="HU232:HU233"/>
    <mergeCell ref="IO222:IO223"/>
    <mergeCell ref="IH252:IH253"/>
    <mergeCell ref="II222:II223"/>
    <mergeCell ref="IJ222:IJ223"/>
    <mergeCell ref="IA252:IA253"/>
    <mergeCell ref="ID262:ID263"/>
    <mergeCell ref="HU222:HU223"/>
    <mergeCell ref="HW222:HW223"/>
    <mergeCell ref="HT232:HT233"/>
    <mergeCell ref="IB222:IB223"/>
    <mergeCell ref="IM232:IM233"/>
    <mergeCell ref="HW202:HW203"/>
    <mergeCell ref="HV212:HV213"/>
    <mergeCell ref="HR212:HR213"/>
    <mergeCell ref="HW212:HW213"/>
    <mergeCell ref="HY212:HY213"/>
    <mergeCell ref="HY180:HY181"/>
    <mergeCell ref="HW180:HW181"/>
    <mergeCell ref="IP204:IP205"/>
    <mergeCell ref="IU222:IU223"/>
    <mergeCell ref="IR212:IR213"/>
    <mergeCell ref="IR190:IR191"/>
    <mergeCell ref="IQ236:IQ237"/>
    <mergeCell ref="IQ212:IQ213"/>
    <mergeCell ref="IQ214:IQ215"/>
    <mergeCell ref="IR180:IR181"/>
    <mergeCell ref="IQ220:IQ221"/>
    <mergeCell ref="IS180:IS181"/>
    <mergeCell ref="IQ180:IQ181"/>
    <mergeCell ref="HR252:HR253"/>
    <mergeCell ref="HQ252:HQ253"/>
    <mergeCell ref="IP176:IP177"/>
    <mergeCell ref="IP214:IP215"/>
    <mergeCell ref="IJ262:IJ263"/>
    <mergeCell ref="IQ224:IQ225"/>
    <mergeCell ref="IS222:IS223"/>
    <mergeCell ref="IR220:IR221"/>
    <mergeCell ref="IQ208:IQ209"/>
    <mergeCell ref="ID222:ID223"/>
    <mergeCell ref="IF192:IF193"/>
    <mergeCell ref="HQ182:HQ183"/>
    <mergeCell ref="IA222:IA223"/>
    <mergeCell ref="IR184:IR185"/>
    <mergeCell ref="IP230:IP231"/>
    <mergeCell ref="IP224:IP225"/>
    <mergeCell ref="IQ178:IQ179"/>
    <mergeCell ref="IP188:IP189"/>
    <mergeCell ref="IK222:IK223"/>
    <mergeCell ref="IF222:IF223"/>
    <mergeCell ref="IA212:IA213"/>
    <mergeCell ref="IC180:IC181"/>
    <mergeCell ref="IG202:IG203"/>
    <mergeCell ref="IQ150:IQ151"/>
    <mergeCell ref="II182:II183"/>
    <mergeCell ref="IP272:IP273"/>
    <mergeCell ref="IM274:IM275"/>
    <mergeCell ref="IL232:IL233"/>
    <mergeCell ref="IP226:IP227"/>
    <mergeCell ref="IP256:IP257"/>
    <mergeCell ref="IS242:IS243"/>
    <mergeCell ref="IT262:IT263"/>
    <mergeCell ref="IU272:IU273"/>
    <mergeCell ref="IP260:IP261"/>
    <mergeCell ref="IV262:IV263"/>
    <mergeCell ref="JA262:JA263"/>
    <mergeCell ref="JL232:JL233"/>
    <mergeCell ref="IV242:IV243"/>
    <mergeCell ref="IZ262:IZ263"/>
    <mergeCell ref="JF262:JF263"/>
    <mergeCell ref="JG262:JG263"/>
    <mergeCell ref="JG242:JG243"/>
    <mergeCell ref="IS284:IS285"/>
    <mergeCell ref="IV294:IV295"/>
    <mergeCell ref="IR274:IR275"/>
    <mergeCell ref="IR280:IR281"/>
    <mergeCell ref="IR276:IR277"/>
    <mergeCell ref="IR292:IR293"/>
    <mergeCell ref="IQ280:IQ281"/>
    <mergeCell ref="IU274:IU275"/>
    <mergeCell ref="JI284:JI285"/>
    <mergeCell ref="JJ274:JJ275"/>
    <mergeCell ref="IT294:IT295"/>
    <mergeCell ref="JG294:JG295"/>
    <mergeCell ref="IR282:IR283"/>
    <mergeCell ref="IP242:IP243"/>
    <mergeCell ref="IT252:IT253"/>
    <mergeCell ref="IW242:IW243"/>
    <mergeCell ref="IX242:IX243"/>
    <mergeCell ref="IR238:IR239"/>
    <mergeCell ref="IQ226:IQ227"/>
    <mergeCell ref="IQ228:IQ229"/>
    <mergeCell ref="IZ252:IZ253"/>
    <mergeCell ref="IR232:IR233"/>
    <mergeCell ref="IR258:IR259"/>
    <mergeCell ref="IR260:IR261"/>
    <mergeCell ref="JC252:JC253"/>
    <mergeCell ref="JC242:JC243"/>
    <mergeCell ref="JF252:JF253"/>
    <mergeCell ref="JB272:JB273"/>
    <mergeCell ref="JH262:JH263"/>
    <mergeCell ref="IP238:IP239"/>
    <mergeCell ref="IW274:IW275"/>
    <mergeCell ref="IO242:IO243"/>
    <mergeCell ref="IO232:IO233"/>
    <mergeCell ref="IQ264:IQ265"/>
    <mergeCell ref="IR234:IR235"/>
    <mergeCell ref="IR230:IR231"/>
    <mergeCell ref="IR228:IR229"/>
    <mergeCell ref="IR268:IR269"/>
    <mergeCell ref="IR254:IR255"/>
    <mergeCell ref="IQ268:IQ269"/>
    <mergeCell ref="JB232:JB233"/>
    <mergeCell ref="IS232:IS233"/>
    <mergeCell ref="IT242:IT243"/>
    <mergeCell ref="IQ272:IQ273"/>
    <mergeCell ref="IQ232:IQ233"/>
    <mergeCell ref="JA252:JA253"/>
    <mergeCell ref="JK272:JK273"/>
    <mergeCell ref="JD252:JD253"/>
    <mergeCell ref="JB252:JB253"/>
    <mergeCell ref="JA242:JA243"/>
    <mergeCell ref="JD272:JD273"/>
    <mergeCell ref="IQ240:IQ241"/>
    <mergeCell ref="IQ262:IQ263"/>
    <mergeCell ref="IQ256:IQ257"/>
    <mergeCell ref="IQ244:IQ245"/>
    <mergeCell ref="IS192:IS193"/>
    <mergeCell ref="IT232:IT233"/>
    <mergeCell ref="IR224:IR225"/>
    <mergeCell ref="IR218:IR219"/>
    <mergeCell ref="IW232:IW233"/>
    <mergeCell ref="IR206:IR207"/>
    <mergeCell ref="IR210:IR211"/>
    <mergeCell ref="JC232:JC233"/>
    <mergeCell ref="IZ242:IZ243"/>
    <mergeCell ref="IY242:IY243"/>
    <mergeCell ref="JH242:JH243"/>
    <mergeCell ref="JK222:JK223"/>
    <mergeCell ref="JA192:JA193"/>
    <mergeCell ref="IZ192:IZ193"/>
    <mergeCell ref="IQ198:IQ199"/>
    <mergeCell ref="IR266:IR267"/>
    <mergeCell ref="JB212:JB213"/>
    <mergeCell ref="IX262:IX263"/>
    <mergeCell ref="IY262:IY263"/>
    <mergeCell ref="IX232:IX233"/>
    <mergeCell ref="IX212:IX213"/>
    <mergeCell ref="IT222:IT223"/>
    <mergeCell ref="IU242:IU243"/>
    <mergeCell ref="IV212:IV213"/>
    <mergeCell ref="IZ222:IZ223"/>
    <mergeCell ref="IU252:IU253"/>
    <mergeCell ref="IU262:IU263"/>
    <mergeCell ref="IS252:IS253"/>
    <mergeCell ref="IZ202:IZ203"/>
    <mergeCell ref="IW262:IW263"/>
    <mergeCell ref="IX192:IX193"/>
    <mergeCell ref="JJ202:JJ203"/>
    <mergeCell ref="IR262:IR263"/>
    <mergeCell ref="IQ270:IQ271"/>
    <mergeCell ref="JB202:JB203"/>
    <mergeCell ref="IY192:IY193"/>
    <mergeCell ref="JA232:JA233"/>
    <mergeCell ref="IR208:IR209"/>
    <mergeCell ref="IQ234:IQ235"/>
    <mergeCell ref="IQ238:IQ239"/>
    <mergeCell ref="IR236:IR237"/>
    <mergeCell ref="JA212:JA213"/>
    <mergeCell ref="IR242:IR243"/>
    <mergeCell ref="JO320:JO321"/>
    <mergeCell ref="JP308:JP309"/>
    <mergeCell ref="JB320:JB321"/>
    <mergeCell ref="JF272:JF273"/>
    <mergeCell ref="IW306:IW307"/>
    <mergeCell ref="IY304:IY305"/>
    <mergeCell ref="JC304:JC305"/>
    <mergeCell ref="JI274:JI275"/>
    <mergeCell ref="JH308:JH309"/>
    <mergeCell ref="JI308:JI309"/>
    <mergeCell ref="JF284:JF285"/>
    <mergeCell ref="IU320:IU321"/>
    <mergeCell ref="JH304:JH305"/>
    <mergeCell ref="JH272:JH273"/>
    <mergeCell ref="IX306:IX307"/>
    <mergeCell ref="JC308:JC309"/>
    <mergeCell ref="IZ274:IZ275"/>
    <mergeCell ref="IZ272:IZ273"/>
    <mergeCell ref="IW320:IW321"/>
    <mergeCell ref="IT304:IT305"/>
    <mergeCell ref="JL306:JL307"/>
    <mergeCell ref="IR162:IR163"/>
    <mergeCell ref="IP240:IP241"/>
    <mergeCell ref="IL242:IL243"/>
    <mergeCell ref="IP234:IP235"/>
    <mergeCell ref="IR226:IR227"/>
    <mergeCell ref="IV304:IV305"/>
    <mergeCell ref="IV284:IV285"/>
    <mergeCell ref="IS272:IS273"/>
    <mergeCell ref="IS274:IS275"/>
    <mergeCell ref="IS202:IS203"/>
    <mergeCell ref="JD180:JD181"/>
    <mergeCell ref="JC202:JC203"/>
    <mergeCell ref="JE252:JE253"/>
    <mergeCell ref="IZ212:IZ213"/>
    <mergeCell ref="IV252:IV253"/>
    <mergeCell ref="IQ230:IQ231"/>
    <mergeCell ref="IU306:IU307"/>
    <mergeCell ref="IY284:IY285"/>
    <mergeCell ref="JC294:JC295"/>
    <mergeCell ref="IV272:IV273"/>
    <mergeCell ref="IX294:IX295"/>
    <mergeCell ref="JL304:JL305"/>
    <mergeCell ref="JM294:JM295"/>
    <mergeCell ref="IU294:IU295"/>
    <mergeCell ref="JC272:JC273"/>
    <mergeCell ref="JF304:JF305"/>
    <mergeCell ref="JG304:JG305"/>
    <mergeCell ref="IT306:IT307"/>
    <mergeCell ref="IU284:IU285"/>
    <mergeCell ref="IR306:IR307"/>
    <mergeCell ref="IU232:IU233"/>
    <mergeCell ref="JB262:JB263"/>
    <mergeCell ref="JC262:JC263"/>
    <mergeCell ref="JD262:JD263"/>
    <mergeCell ref="JE262:JE263"/>
    <mergeCell ref="JF222:JF223"/>
    <mergeCell ref="IR216:IR217"/>
    <mergeCell ref="IW222:IW223"/>
    <mergeCell ref="IX222:IX223"/>
    <mergeCell ref="IT202:IT203"/>
    <mergeCell ref="IX252:IX253"/>
    <mergeCell ref="JC212:JC213"/>
    <mergeCell ref="JD212:JD213"/>
    <mergeCell ref="JR308:JR309"/>
    <mergeCell ref="JB284:JB285"/>
    <mergeCell ref="IY294:IY295"/>
    <mergeCell ref="IW304:IW305"/>
    <mergeCell ref="IZ304:IZ305"/>
    <mergeCell ref="JB308:JB309"/>
    <mergeCell ref="JL284:JL285"/>
    <mergeCell ref="IY320:IY321"/>
    <mergeCell ref="IZ320:IZ321"/>
    <mergeCell ref="JA320:JA321"/>
    <mergeCell ref="JB294:JB295"/>
    <mergeCell ref="JR274:JR275"/>
    <mergeCell ref="JI272:JI273"/>
    <mergeCell ref="JM274:JM275"/>
    <mergeCell ref="JQ272:JQ273"/>
    <mergeCell ref="JO272:JO273"/>
    <mergeCell ref="JQ308:JQ309"/>
    <mergeCell ref="JN274:JN275"/>
    <mergeCell ref="JR272:JR273"/>
    <mergeCell ref="IT274:IT275"/>
    <mergeCell ref="IT272:IT273"/>
    <mergeCell ref="JR332:JR333"/>
    <mergeCell ref="IY252:IY253"/>
    <mergeCell ref="IW252:IW253"/>
    <mergeCell ref="IR250:IR251"/>
    <mergeCell ref="IR252:IR253"/>
    <mergeCell ref="IR248:IR249"/>
    <mergeCell ref="IR264:IR265"/>
    <mergeCell ref="IS304:IS305"/>
    <mergeCell ref="JF232:JF233"/>
    <mergeCell ref="IS294:IS295"/>
    <mergeCell ref="JF294:JF295"/>
    <mergeCell ref="IS262:IS263"/>
    <mergeCell ref="IR244:IR245"/>
    <mergeCell ref="IR240:IR241"/>
    <mergeCell ref="JP332:JP333"/>
    <mergeCell ref="JM332:JM333"/>
    <mergeCell ref="JN320:JN321"/>
    <mergeCell ref="JF320:JF321"/>
    <mergeCell ref="IY274:IY275"/>
    <mergeCell ref="JA284:JA285"/>
    <mergeCell ref="JM306:JM307"/>
    <mergeCell ref="JD294:JD295"/>
    <mergeCell ref="JO304:JO305"/>
    <mergeCell ref="JD320:JD321"/>
    <mergeCell ref="IW294:IW295"/>
    <mergeCell ref="IX274:IX275"/>
    <mergeCell ref="JJ272:JJ273"/>
    <mergeCell ref="JG274:JG275"/>
    <mergeCell ref="JH274:JH275"/>
    <mergeCell ref="IT284:IT285"/>
    <mergeCell ref="IV274:IV275"/>
    <mergeCell ref="IX320:IX321"/>
    <mergeCell ref="JC306:JC307"/>
    <mergeCell ref="JD306:JD307"/>
    <mergeCell ref="JC274:JC275"/>
    <mergeCell ref="JD274:JD275"/>
    <mergeCell ref="JE274:JE275"/>
    <mergeCell ref="JF274:JF275"/>
    <mergeCell ref="IZ294:IZ295"/>
    <mergeCell ref="JA294:JA295"/>
    <mergeCell ref="JI304:JI305"/>
    <mergeCell ref="JP284:JP285"/>
    <mergeCell ref="IW284:IW285"/>
    <mergeCell ref="JS320:JS321"/>
    <mergeCell ref="JR320:JR321"/>
    <mergeCell ref="JQ320:JQ321"/>
    <mergeCell ref="IW272:IW273"/>
    <mergeCell ref="IX272:IX273"/>
    <mergeCell ref="IY272:IY273"/>
    <mergeCell ref="JC284:JC285"/>
    <mergeCell ref="JL308:JL309"/>
    <mergeCell ref="JM308:JM309"/>
    <mergeCell ref="JN308:JN309"/>
    <mergeCell ref="IX284:IX285"/>
    <mergeCell ref="JO274:JO275"/>
    <mergeCell ref="JN272:JN273"/>
    <mergeCell ref="JF306:JF307"/>
    <mergeCell ref="IY306:IY307"/>
    <mergeCell ref="IZ306:IZ307"/>
    <mergeCell ref="JA306:JA307"/>
    <mergeCell ref="IY308:IY309"/>
    <mergeCell ref="JG272:JG273"/>
    <mergeCell ref="JN284:JN285"/>
    <mergeCell ref="JD284:JD285"/>
    <mergeCell ref="JJ284:JJ285"/>
    <mergeCell ref="IX308:IX309"/>
    <mergeCell ref="JE294:JE295"/>
    <mergeCell ref="JI320:JI321"/>
    <mergeCell ref="JH320:JH321"/>
    <mergeCell ref="IX304:IX305"/>
    <mergeCell ref="JR306:JR307"/>
    <mergeCell ref="JS308:JS309"/>
    <mergeCell ref="JF308:JF309"/>
    <mergeCell ref="JG308:JG309"/>
    <mergeCell ref="JQ294:JQ295"/>
    <mergeCell ref="JS294:JS295"/>
    <mergeCell ref="JS306:JS307"/>
    <mergeCell ref="JO306:JO307"/>
    <mergeCell ref="JR304:JR305"/>
    <mergeCell ref="JG306:JG307"/>
    <mergeCell ref="JE306:JE307"/>
    <mergeCell ref="JH306:JH307"/>
    <mergeCell ref="JE272:JE273"/>
    <mergeCell ref="JJ308:JJ309"/>
    <mergeCell ref="IW308:IW309"/>
    <mergeCell ref="JG284:JG285"/>
    <mergeCell ref="JQ306:JQ307"/>
    <mergeCell ref="JD304:JD305"/>
    <mergeCell ref="JE284:JE285"/>
    <mergeCell ref="JP274:JP275"/>
    <mergeCell ref="JQ274:JQ275"/>
    <mergeCell ref="JK304:JK305"/>
    <mergeCell ref="JK274:JK275"/>
    <mergeCell ref="JK294:JK295"/>
    <mergeCell ref="JK306:JK307"/>
    <mergeCell ref="JI306:JI307"/>
    <mergeCell ref="JJ306:JJ307"/>
    <mergeCell ref="JN306:JN307"/>
    <mergeCell ref="JL320:JL321"/>
    <mergeCell ref="JM320:JM321"/>
    <mergeCell ref="JL272:JL273"/>
    <mergeCell ref="JA308:JA309"/>
    <mergeCell ref="IZ284:IZ285"/>
    <mergeCell ref="JA272:JA273"/>
    <mergeCell ref="JA274:JA275"/>
    <mergeCell ref="JO308:JO309"/>
    <mergeCell ref="JP320:JP321"/>
    <mergeCell ref="JS262:JS263"/>
    <mergeCell ref="JP304:JP305"/>
    <mergeCell ref="JQ242:JQ243"/>
    <mergeCell ref="JU262:JU263"/>
    <mergeCell ref="JW268:JW269"/>
    <mergeCell ref="JW264:JW265"/>
    <mergeCell ref="JT294:JT295"/>
    <mergeCell ref="JN304:JN305"/>
    <mergeCell ref="JL274:JL275"/>
    <mergeCell ref="JQ284:JQ285"/>
    <mergeCell ref="JM272:JM273"/>
    <mergeCell ref="JU242:JU243"/>
    <mergeCell ref="JV242:JV243"/>
    <mergeCell ref="JR294:JR295"/>
    <mergeCell ref="JR284:JR285"/>
    <mergeCell ref="JQ304:JQ305"/>
    <mergeCell ref="JS274:JS275"/>
    <mergeCell ref="JW258:JW259"/>
    <mergeCell ref="JV262:JV263"/>
    <mergeCell ref="JV252:JV253"/>
    <mergeCell ref="JW252:JW253"/>
    <mergeCell ref="JD242:JD243"/>
    <mergeCell ref="JE242:JE243"/>
    <mergeCell ref="JB304:JB305"/>
    <mergeCell ref="JB274:JB275"/>
    <mergeCell ref="JT304:JT305"/>
    <mergeCell ref="JJ262:JJ263"/>
    <mergeCell ref="JP272:JP273"/>
    <mergeCell ref="JN294:JN295"/>
    <mergeCell ref="JJ294:JJ295"/>
    <mergeCell ref="JM262:JM263"/>
    <mergeCell ref="JR262:JR263"/>
    <mergeCell ref="JM284:JM285"/>
    <mergeCell ref="JT262:JT263"/>
    <mergeCell ref="JI262:JI263"/>
    <mergeCell ref="JS272:JS273"/>
    <mergeCell ref="JQ262:JQ263"/>
    <mergeCell ref="JM252:JM253"/>
    <mergeCell ref="JM242:JM243"/>
    <mergeCell ref="JM304:JM305"/>
    <mergeCell ref="JN262:JN263"/>
    <mergeCell ref="JP262:JP263"/>
    <mergeCell ref="JI294:JI295"/>
    <mergeCell ref="JI252:JI253"/>
    <mergeCell ref="JJ252:JJ253"/>
    <mergeCell ref="JH284:JH285"/>
    <mergeCell ref="JH294:JH295"/>
    <mergeCell ref="JP252:JP253"/>
    <mergeCell ref="JR252:JR253"/>
    <mergeCell ref="JT274:JT275"/>
    <mergeCell ref="JT272:JT273"/>
    <mergeCell ref="JS284:JS285"/>
    <mergeCell ref="JT284:JT285"/>
    <mergeCell ref="JP294:JP295"/>
    <mergeCell ref="JK284:JK285"/>
    <mergeCell ref="JL294:JL295"/>
    <mergeCell ref="JB242:JB243"/>
    <mergeCell ref="JL262:JL263"/>
    <mergeCell ref="JO294:JO295"/>
    <mergeCell ref="JH252:JH253"/>
    <mergeCell ref="JK252:JK253"/>
    <mergeCell ref="JT242:JT243"/>
    <mergeCell ref="JU274:JU275"/>
    <mergeCell ref="JW290:JW291"/>
    <mergeCell ref="JP306:JP307"/>
    <mergeCell ref="IZ140:IZ141"/>
    <mergeCell ref="JJ130:JJ131"/>
    <mergeCell ref="JF120:JF121"/>
    <mergeCell ref="JG140:JG141"/>
    <mergeCell ref="JL140:JL141"/>
    <mergeCell ref="JW208:JW209"/>
    <mergeCell ref="JS222:JS223"/>
    <mergeCell ref="JP232:JP233"/>
    <mergeCell ref="JH232:JH233"/>
    <mergeCell ref="JN232:JN233"/>
    <mergeCell ref="JW182:JW183"/>
    <mergeCell ref="JL182:JL183"/>
    <mergeCell ref="JW190:JW191"/>
    <mergeCell ref="JJ182:JJ183"/>
    <mergeCell ref="JW260:JW261"/>
    <mergeCell ref="JW266:JW267"/>
    <mergeCell ref="JW270:JW271"/>
    <mergeCell ref="JU272:JU273"/>
    <mergeCell ref="JW272:JW273"/>
    <mergeCell ref="JO252:JO253"/>
    <mergeCell ref="JK262:JK263"/>
    <mergeCell ref="JS252:JS253"/>
    <mergeCell ref="JQ252:JQ253"/>
    <mergeCell ref="JW274:JW275"/>
    <mergeCell ref="JK242:JK243"/>
    <mergeCell ref="JW242:JW243"/>
    <mergeCell ref="JW262:JW263"/>
    <mergeCell ref="JI232:JI233"/>
    <mergeCell ref="JN212:JN213"/>
    <mergeCell ref="JJ232:JJ233"/>
    <mergeCell ref="JN222:JN223"/>
    <mergeCell ref="JW256:JW257"/>
    <mergeCell ref="JM212:JM213"/>
    <mergeCell ref="JW134:JW135"/>
    <mergeCell ref="JW122:JW123"/>
    <mergeCell ref="JR140:JR141"/>
    <mergeCell ref="JP160:JP161"/>
    <mergeCell ref="JO262:JO263"/>
    <mergeCell ref="JR242:JR243"/>
    <mergeCell ref="JW146:JW147"/>
    <mergeCell ref="JW148:JW149"/>
    <mergeCell ref="JW138:JW139"/>
    <mergeCell ref="JO140:JO141"/>
    <mergeCell ref="JW140:JW141"/>
    <mergeCell ref="JU160:JU161"/>
    <mergeCell ref="JW178:JW179"/>
    <mergeCell ref="JS304:JS305"/>
    <mergeCell ref="JO284:JO285"/>
    <mergeCell ref="JU150:JU151"/>
    <mergeCell ref="JM192:JM193"/>
    <mergeCell ref="JR192:JR193"/>
    <mergeCell ref="JJ192:JJ193"/>
    <mergeCell ref="JK192:JK193"/>
    <mergeCell ref="JH140:JH141"/>
    <mergeCell ref="JL252:JL253"/>
    <mergeCell ref="JM222:JM223"/>
    <mergeCell ref="JP222:JP223"/>
    <mergeCell ref="JH212:JH213"/>
    <mergeCell ref="JR160:JR161"/>
    <mergeCell ref="JV272:JV273"/>
    <mergeCell ref="JW286:JW287"/>
    <mergeCell ref="JW248:JW249"/>
    <mergeCell ref="JW130:JW131"/>
    <mergeCell ref="IY120:IY121"/>
    <mergeCell ref="JE120:JE121"/>
    <mergeCell ref="JV160:JV161"/>
    <mergeCell ref="JV150:JV151"/>
    <mergeCell ref="JW152:JW153"/>
    <mergeCell ref="JK120:JK121"/>
    <mergeCell ref="JL120:JL121"/>
    <mergeCell ref="JQ160:JQ161"/>
    <mergeCell ref="JP170:JP171"/>
    <mergeCell ref="JN180:JN181"/>
    <mergeCell ref="JJ160:JJ161"/>
    <mergeCell ref="JO182:JO183"/>
    <mergeCell ref="JI140:JI141"/>
    <mergeCell ref="JE150:JE151"/>
    <mergeCell ref="JD140:JD141"/>
    <mergeCell ref="JK140:JK141"/>
    <mergeCell ref="JM140:JM141"/>
    <mergeCell ref="JS140:JS141"/>
    <mergeCell ref="JW224:JW225"/>
    <mergeCell ref="JW216:JW217"/>
    <mergeCell ref="JT150:JT151"/>
    <mergeCell ref="JI242:JI243"/>
    <mergeCell ref="JT252:JT253"/>
    <mergeCell ref="JS242:JS243"/>
    <mergeCell ref="JE212:JE213"/>
    <mergeCell ref="JE160:JE161"/>
    <mergeCell ref="JW206:JW207"/>
    <mergeCell ref="JW222:JW223"/>
    <mergeCell ref="JW214:JW215"/>
    <mergeCell ref="JG212:JG213"/>
    <mergeCell ref="JG192:JG193"/>
    <mergeCell ref="JU212:JU213"/>
    <mergeCell ref="JU192:JU193"/>
    <mergeCell ref="JV192:JV193"/>
    <mergeCell ref="JT202:JT203"/>
    <mergeCell ref="JW202:JW203"/>
    <mergeCell ref="JQ202:JQ203"/>
    <mergeCell ref="JN252:JN253"/>
    <mergeCell ref="JF140:JF141"/>
    <mergeCell ref="JG150:JG151"/>
    <mergeCell ref="JW240:JW241"/>
    <mergeCell ref="JO242:JO243"/>
    <mergeCell ref="JJ242:JJ243"/>
    <mergeCell ref="JO232:JO233"/>
    <mergeCell ref="JW210:JW211"/>
    <mergeCell ref="JW192:JW193"/>
    <mergeCell ref="JO192:JO193"/>
    <mergeCell ref="JW228:JW229"/>
    <mergeCell ref="JS192:JS193"/>
    <mergeCell ref="JF242:JF243"/>
    <mergeCell ref="JL212:JL213"/>
    <mergeCell ref="JG232:JG233"/>
    <mergeCell ref="JU140:JU141"/>
    <mergeCell ref="JW186:JW187"/>
    <mergeCell ref="JW194:JW195"/>
    <mergeCell ref="JF202:JF203"/>
    <mergeCell ref="JF212:JF213"/>
    <mergeCell ref="JK202:JK203"/>
    <mergeCell ref="JL202:JL203"/>
    <mergeCell ref="JD202:JD203"/>
    <mergeCell ref="JD232:JD233"/>
    <mergeCell ref="JG202:JG203"/>
    <mergeCell ref="JW236:JW237"/>
    <mergeCell ref="JN242:JN243"/>
    <mergeCell ref="JL130:JL131"/>
    <mergeCell ref="JO160:JO161"/>
    <mergeCell ref="JM160:JM161"/>
    <mergeCell ref="JS130:JS131"/>
    <mergeCell ref="JT130:JT131"/>
    <mergeCell ref="JW142:JW143"/>
    <mergeCell ref="JN140:JN141"/>
    <mergeCell ref="JO150:JO151"/>
    <mergeCell ref="JV120:JV121"/>
    <mergeCell ref="JN120:JN121"/>
    <mergeCell ref="JO120:JO121"/>
    <mergeCell ref="JW156:JW157"/>
    <mergeCell ref="JR150:JR151"/>
    <mergeCell ref="JT180:JT181"/>
    <mergeCell ref="JU180:JU181"/>
    <mergeCell ref="JV180:JV181"/>
    <mergeCell ref="JI180:JI181"/>
    <mergeCell ref="JM180:JM181"/>
    <mergeCell ref="JG180:JG181"/>
    <mergeCell ref="JR180:JR181"/>
    <mergeCell ref="JM170:JM171"/>
    <mergeCell ref="JL150:JL151"/>
    <mergeCell ref="JO180:JO181"/>
    <mergeCell ref="JK180:JK181"/>
    <mergeCell ref="JL180:JL181"/>
    <mergeCell ref="JQ170:JQ171"/>
    <mergeCell ref="JN130:JN131"/>
    <mergeCell ref="JT140:JT141"/>
    <mergeCell ref="JV140:JV141"/>
    <mergeCell ref="JP140:JP141"/>
    <mergeCell ref="JJ140:JJ141"/>
    <mergeCell ref="JI150:JI151"/>
    <mergeCell ref="JJ170:JJ171"/>
    <mergeCell ref="JL170:JL171"/>
    <mergeCell ref="JK170:JK171"/>
    <mergeCell ref="JP180:JP181"/>
    <mergeCell ref="JQ180:JQ181"/>
    <mergeCell ref="JT110:JT111"/>
    <mergeCell ref="JB90:JB91"/>
    <mergeCell ref="IZ90:IZ91"/>
    <mergeCell ref="IY110:IY111"/>
    <mergeCell ref="JO70:JO71"/>
    <mergeCell ref="JW58:JW59"/>
    <mergeCell ref="JQ58:JQ59"/>
    <mergeCell ref="JJ58:JJ59"/>
    <mergeCell ref="JM58:JM59"/>
    <mergeCell ref="IU58:IU59"/>
    <mergeCell ref="JN58:JN59"/>
    <mergeCell ref="JO58:JO59"/>
    <mergeCell ref="IV58:IV59"/>
    <mergeCell ref="IX60:IX61"/>
    <mergeCell ref="IU60:IU61"/>
    <mergeCell ref="IX58:IX59"/>
    <mergeCell ref="IW110:IW111"/>
    <mergeCell ref="JU60:JU61"/>
    <mergeCell ref="IZ60:IZ61"/>
    <mergeCell ref="IX80:IX81"/>
    <mergeCell ref="JT100:JT101"/>
    <mergeCell ref="IV90:IV91"/>
    <mergeCell ref="JF90:JF91"/>
    <mergeCell ref="JQ80:JQ81"/>
    <mergeCell ref="JN70:JN71"/>
    <mergeCell ref="JW64:JW65"/>
    <mergeCell ref="JW62:JW63"/>
    <mergeCell ref="JW80:JW81"/>
    <mergeCell ref="JW72:JW73"/>
    <mergeCell ref="JP80:JP81"/>
    <mergeCell ref="JC60:JC61"/>
    <mergeCell ref="JV80:JV81"/>
    <mergeCell ref="IW70:IW71"/>
    <mergeCell ref="JE80:JE81"/>
    <mergeCell ref="JH60:JH61"/>
    <mergeCell ref="JU58:JU59"/>
    <mergeCell ref="JV70:JV71"/>
    <mergeCell ref="JE58:JE59"/>
    <mergeCell ref="JQ60:JQ61"/>
    <mergeCell ref="JO80:JO81"/>
    <mergeCell ref="JI58:JI59"/>
    <mergeCell ref="JD60:JD61"/>
    <mergeCell ref="JD80:JD81"/>
    <mergeCell ref="JE70:JE71"/>
    <mergeCell ref="IZ80:IZ81"/>
    <mergeCell ref="IU70:IU71"/>
    <mergeCell ref="JA90:JA91"/>
    <mergeCell ref="IZ100:IZ101"/>
    <mergeCell ref="IY90:IY91"/>
    <mergeCell ref="JK58:JK59"/>
    <mergeCell ref="JI80:JI81"/>
    <mergeCell ref="JR60:JR61"/>
    <mergeCell ref="JM80:JM81"/>
    <mergeCell ref="JR58:JR59"/>
    <mergeCell ref="JS80:JS81"/>
    <mergeCell ref="JL90:JL91"/>
    <mergeCell ref="JU100:JU101"/>
    <mergeCell ref="JQ90:JQ91"/>
    <mergeCell ref="JW92:JW93"/>
    <mergeCell ref="JC110:JC111"/>
    <mergeCell ref="IY100:IY101"/>
    <mergeCell ref="JG58:JG59"/>
    <mergeCell ref="JE110:JE111"/>
    <mergeCell ref="JR110:JR111"/>
    <mergeCell ref="KW56:KW57"/>
    <mergeCell ref="JA80:JA81"/>
    <mergeCell ref="JO60:JO61"/>
    <mergeCell ref="JP70:JP71"/>
    <mergeCell ref="JW76:JW77"/>
    <mergeCell ref="JW74:JW75"/>
    <mergeCell ref="IY56:IY57"/>
    <mergeCell ref="JS70:JS71"/>
    <mergeCell ref="IY130:IY131"/>
    <mergeCell ref="IZ130:IZ131"/>
    <mergeCell ref="JN80:JN81"/>
    <mergeCell ref="JG70:JG71"/>
    <mergeCell ref="JH70:JH71"/>
    <mergeCell ref="KR110:KR111"/>
    <mergeCell ref="KA90:KA91"/>
    <mergeCell ref="JN90:JN91"/>
    <mergeCell ref="JU90:JU91"/>
    <mergeCell ref="JI120:JI121"/>
    <mergeCell ref="JW124:JW125"/>
    <mergeCell ref="JR90:JR91"/>
    <mergeCell ref="JN100:JN101"/>
    <mergeCell ref="JW98:JW99"/>
    <mergeCell ref="JW88:JW89"/>
    <mergeCell ref="JM90:JM91"/>
    <mergeCell ref="JJ90:JJ91"/>
    <mergeCell ref="JK90:JK91"/>
    <mergeCell ref="JW84:JW85"/>
    <mergeCell ref="IZ120:IZ121"/>
    <mergeCell ref="JA120:JA121"/>
    <mergeCell ref="JJ120:JJ121"/>
    <mergeCell ref="JQ120:JQ121"/>
    <mergeCell ref="JP120:JP121"/>
    <mergeCell ref="JK130:JK131"/>
    <mergeCell ref="JO130:JO131"/>
    <mergeCell ref="JH130:JH131"/>
    <mergeCell ref="JH120:JH121"/>
    <mergeCell ref="JG120:JG121"/>
    <mergeCell ref="JM130:JM131"/>
    <mergeCell ref="JM120:JM121"/>
    <mergeCell ref="JS120:JS121"/>
    <mergeCell ref="JT120:JT121"/>
    <mergeCell ref="JP130:JP131"/>
    <mergeCell ref="JC100:JC101"/>
    <mergeCell ref="JA110:JA111"/>
    <mergeCell ref="JB100:JB101"/>
    <mergeCell ref="JT80:JT81"/>
    <mergeCell ref="JB60:JB61"/>
    <mergeCell ref="JA60:JA61"/>
    <mergeCell ref="JV90:JV91"/>
    <mergeCell ref="JP90:JP91"/>
    <mergeCell ref="JU120:JU121"/>
    <mergeCell ref="JK110:JK111"/>
    <mergeCell ref="JR70:JR71"/>
    <mergeCell ref="JD120:JD121"/>
    <mergeCell ref="JD100:JD101"/>
    <mergeCell ref="JH90:JH91"/>
    <mergeCell ref="JL70:JL71"/>
    <mergeCell ref="JK60:JK61"/>
    <mergeCell ref="IY58:IY59"/>
    <mergeCell ref="JB110:JB111"/>
    <mergeCell ref="JP58:JP59"/>
    <mergeCell ref="JE100:JE101"/>
    <mergeCell ref="KG60:KG61"/>
    <mergeCell ref="KU120:KU121"/>
    <mergeCell ref="IU130:IU131"/>
    <mergeCell ref="IV130:IV131"/>
    <mergeCell ref="JW118:JW119"/>
    <mergeCell ref="IZ70:IZ71"/>
    <mergeCell ref="JG100:JG101"/>
    <mergeCell ref="JM100:JM101"/>
    <mergeCell ref="JI110:JI111"/>
    <mergeCell ref="JG110:JG111"/>
    <mergeCell ref="JH110:JH111"/>
    <mergeCell ref="JS100:JS101"/>
    <mergeCell ref="JP110:JP111"/>
    <mergeCell ref="JQ100:JQ101"/>
    <mergeCell ref="JU110:JU111"/>
    <mergeCell ref="JC90:JC91"/>
    <mergeCell ref="JW82:JW83"/>
    <mergeCell ref="JB130:JB131"/>
    <mergeCell ref="JT90:JT91"/>
    <mergeCell ref="IX70:IX71"/>
    <mergeCell ref="JB120:JB121"/>
    <mergeCell ref="JC120:JC121"/>
    <mergeCell ref="JI130:JI131"/>
    <mergeCell ref="JW128:JW129"/>
    <mergeCell ref="JW126:JW127"/>
    <mergeCell ref="JQ130:JQ131"/>
    <mergeCell ref="JR80:JR81"/>
    <mergeCell ref="JF56:JF57"/>
    <mergeCell ref="JF70:JF71"/>
    <mergeCell ref="JL60:JL61"/>
    <mergeCell ref="JM60:JM61"/>
    <mergeCell ref="JF58:JF59"/>
    <mergeCell ref="JU70:JU71"/>
    <mergeCell ref="JK80:JK81"/>
    <mergeCell ref="IZ58:IZ59"/>
    <mergeCell ref="JV110:JV111"/>
    <mergeCell ref="IU110:IU111"/>
    <mergeCell ref="IU80:IU81"/>
    <mergeCell ref="JI70:JI71"/>
    <mergeCell ref="JD70:JD71"/>
    <mergeCell ref="JS58:JS59"/>
    <mergeCell ref="JL80:JL81"/>
    <mergeCell ref="JV130:JV131"/>
    <mergeCell ref="JE90:JE91"/>
    <mergeCell ref="JD110:JD111"/>
    <mergeCell ref="IZ110:IZ111"/>
    <mergeCell ref="JW78:JW79"/>
    <mergeCell ref="JV60:JV61"/>
    <mergeCell ref="JW66:JW67"/>
    <mergeCell ref="JW60:JW61"/>
    <mergeCell ref="JG80:JG81"/>
    <mergeCell ref="JJ70:JJ71"/>
    <mergeCell ref="JF80:JF81"/>
    <mergeCell ref="JN60:JN61"/>
    <mergeCell ref="JJ80:JJ81"/>
    <mergeCell ref="JV100:JV101"/>
    <mergeCell ref="JO100:JO101"/>
    <mergeCell ref="JF110:JF111"/>
    <mergeCell ref="JV58:JV59"/>
    <mergeCell ref="JT58:JT59"/>
    <mergeCell ref="JD130:JD131"/>
    <mergeCell ref="JK100:JK101"/>
    <mergeCell ref="JJ100:JJ101"/>
    <mergeCell ref="JH100:JH101"/>
    <mergeCell ref="JO90:JO91"/>
    <mergeCell ref="IV120:IV121"/>
    <mergeCell ref="KX140:KX141"/>
    <mergeCell ref="KY140:KY141"/>
    <mergeCell ref="KT120:KT121"/>
    <mergeCell ref="KQ58:KQ59"/>
    <mergeCell ref="KR58:KR59"/>
    <mergeCell ref="KM70:KM71"/>
    <mergeCell ref="KM90:KM91"/>
    <mergeCell ref="KN90:KN91"/>
    <mergeCell ref="JY134:JY135"/>
    <mergeCell ref="JY106:JY107"/>
    <mergeCell ref="JY104:JY105"/>
    <mergeCell ref="JY100:JY101"/>
    <mergeCell ref="JY102:JY103"/>
    <mergeCell ref="KB100:KB101"/>
    <mergeCell ref="KL140:KL141"/>
    <mergeCell ref="KR140:KR141"/>
    <mergeCell ref="KK140:KK141"/>
    <mergeCell ref="JY132:JY133"/>
    <mergeCell ref="KH140:KH141"/>
    <mergeCell ref="KG140:KG141"/>
    <mergeCell ref="KI120:KI121"/>
    <mergeCell ref="JY110:JY111"/>
    <mergeCell ref="KE140:KE141"/>
    <mergeCell ref="KV140:KV141"/>
    <mergeCell ref="KJ140:KJ141"/>
    <mergeCell ref="KF140:KF141"/>
    <mergeCell ref="KO58:KO59"/>
    <mergeCell ref="KC58:KC59"/>
    <mergeCell ref="KI70:KI71"/>
    <mergeCell ref="KS110:KS111"/>
    <mergeCell ref="KK58:KK59"/>
    <mergeCell ref="KP60:KP61"/>
    <mergeCell ref="KS80:KS81"/>
    <mergeCell ref="KR100:KR101"/>
    <mergeCell ref="KR70:KR71"/>
    <mergeCell ref="KV110:KV111"/>
    <mergeCell ref="KF60:KF61"/>
    <mergeCell ref="KD58:KD59"/>
    <mergeCell ref="KE58:KE59"/>
    <mergeCell ref="KJ58:KJ59"/>
    <mergeCell ref="KT110:KT111"/>
    <mergeCell ref="KL58:KL59"/>
    <mergeCell ref="KF58:KF59"/>
    <mergeCell ref="KG58:KG59"/>
    <mergeCell ref="JY116:JY117"/>
    <mergeCell ref="JY118:JY119"/>
    <mergeCell ref="KB120:KB121"/>
    <mergeCell ref="JZ120:JZ121"/>
    <mergeCell ref="JY88:JY89"/>
    <mergeCell ref="KL70:KL71"/>
    <mergeCell ref="KG100:KG101"/>
    <mergeCell ref="KD100:KD101"/>
    <mergeCell ref="KK120:KK121"/>
    <mergeCell ref="JZ100:JZ101"/>
    <mergeCell ref="KL90:KL91"/>
    <mergeCell ref="KK60:KK61"/>
    <mergeCell ref="KT130:KT131"/>
    <mergeCell ref="KV130:KV131"/>
    <mergeCell ref="KJ80:KJ81"/>
    <mergeCell ref="KH60:KH61"/>
    <mergeCell ref="KG70:KG71"/>
    <mergeCell ref="KM60:KM61"/>
    <mergeCell ref="KC60:KC61"/>
    <mergeCell ref="JZ58:JZ59"/>
    <mergeCell ref="KZ58:KZ59"/>
    <mergeCell ref="KZ60:KZ61"/>
    <mergeCell ref="JW136:JW137"/>
    <mergeCell ref="KJ120:KJ121"/>
    <mergeCell ref="KJ110:KJ111"/>
    <mergeCell ref="JX128:JX129"/>
    <mergeCell ref="JX130:JX131"/>
    <mergeCell ref="KA130:KA131"/>
    <mergeCell ref="KI130:KI131"/>
    <mergeCell ref="KF130:KF131"/>
    <mergeCell ref="JY136:JY137"/>
    <mergeCell ref="KU110:KU111"/>
    <mergeCell ref="KY110:KY111"/>
    <mergeCell ref="KY100:KY101"/>
    <mergeCell ref="LA130:LA131"/>
    <mergeCell ref="JX126:JX127"/>
    <mergeCell ref="JY68:JY69"/>
    <mergeCell ref="KB130:KB131"/>
    <mergeCell ref="KD130:KD131"/>
    <mergeCell ref="KL80:KL81"/>
    <mergeCell ref="KG80:KG81"/>
    <mergeCell ref="KF80:KF81"/>
    <mergeCell ref="KC90:KC91"/>
    <mergeCell ref="JZ90:JZ91"/>
    <mergeCell ref="KA80:KA81"/>
    <mergeCell ref="KE100:KE101"/>
    <mergeCell ref="KS90:KS91"/>
    <mergeCell ref="KT90:KT91"/>
    <mergeCell ref="KO90:KO91"/>
    <mergeCell ref="KD60:KD61"/>
    <mergeCell ref="KD80:KD81"/>
    <mergeCell ref="KB70:KB71"/>
    <mergeCell ref="KV120:KV121"/>
    <mergeCell ref="KX58:KX59"/>
    <mergeCell ref="JY58:JY59"/>
    <mergeCell ref="JX108:JX109"/>
    <mergeCell ref="JZ60:JZ61"/>
    <mergeCell ref="KE60:KE61"/>
    <mergeCell ref="JX78:JX79"/>
    <mergeCell ref="KX60:KX61"/>
    <mergeCell ref="KM58:KM59"/>
    <mergeCell ref="KG120:KG121"/>
    <mergeCell ref="KE120:KE121"/>
    <mergeCell ref="JX118:JX119"/>
    <mergeCell ref="JX110:JX111"/>
    <mergeCell ref="KI110:KI111"/>
    <mergeCell ref="KE110:KE111"/>
    <mergeCell ref="KE80:KE81"/>
    <mergeCell ref="KJ60:KJ61"/>
    <mergeCell ref="KD110:KD111"/>
    <mergeCell ref="JX120:JX121"/>
    <mergeCell ref="KI60:KI61"/>
    <mergeCell ref="KH90:KH91"/>
    <mergeCell ref="KL120:KL121"/>
    <mergeCell ref="KN130:KN131"/>
    <mergeCell ref="KH130:KH131"/>
    <mergeCell ref="JW106:JW107"/>
    <mergeCell ref="JW102:JW103"/>
    <mergeCell ref="JW104:JW105"/>
    <mergeCell ref="JW108:JW109"/>
    <mergeCell ref="JY90:JY91"/>
    <mergeCell ref="KS60:KS61"/>
    <mergeCell ref="KQ60:KQ61"/>
    <mergeCell ref="KC110:KC111"/>
    <mergeCell ref="KY56:KY57"/>
    <mergeCell ref="LA56:LA57"/>
    <mergeCell ref="LB56:LB57"/>
    <mergeCell ref="LG98:LG99"/>
    <mergeCell ref="LG106:LG107"/>
    <mergeCell ref="LG136:LG137"/>
    <mergeCell ref="LE132:LE133"/>
    <mergeCell ref="LF132:LF133"/>
    <mergeCell ref="LE136:LE137"/>
    <mergeCell ref="LE134:LE135"/>
    <mergeCell ref="KX110:KX111"/>
    <mergeCell ref="KY90:KY91"/>
    <mergeCell ref="KX90:KX91"/>
    <mergeCell ref="KY130:KY131"/>
    <mergeCell ref="KX130:KX131"/>
    <mergeCell ref="KJ150:KJ151"/>
    <mergeCell ref="KO80:KO81"/>
    <mergeCell ref="LE126:LE127"/>
    <mergeCell ref="KL60:KL61"/>
    <mergeCell ref="KK100:KK101"/>
    <mergeCell ref="KK90:KK91"/>
    <mergeCell ref="KN100:KN101"/>
    <mergeCell ref="KJ90:KJ91"/>
    <mergeCell ref="KL110:KL111"/>
    <mergeCell ref="KN120:KN121"/>
    <mergeCell ref="KN58:KN59"/>
    <mergeCell ref="KH70:KH71"/>
    <mergeCell ref="KQ70:KQ71"/>
    <mergeCell ref="KP58:KP59"/>
    <mergeCell ref="KH58:KH59"/>
    <mergeCell ref="KR60:KR61"/>
    <mergeCell ref="KU80:KU81"/>
    <mergeCell ref="KI58:KI59"/>
    <mergeCell ref="KK130:KK131"/>
    <mergeCell ref="KW120:KW121"/>
    <mergeCell ref="LC60:LC61"/>
    <mergeCell ref="LC150:LC151"/>
    <mergeCell ref="KR130:KR131"/>
    <mergeCell ref="LA58:LA59"/>
    <mergeCell ref="LE84:LE85"/>
    <mergeCell ref="KH100:KH101"/>
    <mergeCell ref="KL56:KL57"/>
    <mergeCell ref="KN110:KN111"/>
    <mergeCell ref="KO110:KO111"/>
    <mergeCell ref="LA100:LA101"/>
    <mergeCell ref="KZ140:KZ141"/>
    <mergeCell ref="LA70:LA71"/>
    <mergeCell ref="KZ80:KZ81"/>
    <mergeCell ref="KZ120:KZ121"/>
    <mergeCell ref="KZ130:KZ131"/>
    <mergeCell ref="LB130:LB131"/>
    <mergeCell ref="LD80:LD81"/>
    <mergeCell ref="KW58:KW59"/>
    <mergeCell ref="KZ110:KZ111"/>
    <mergeCell ref="LB100:LB101"/>
    <mergeCell ref="LB58:LB59"/>
    <mergeCell ref="LB70:LB71"/>
    <mergeCell ref="LA60:LA61"/>
    <mergeCell ref="KW90:KW91"/>
    <mergeCell ref="KZ90:KZ91"/>
    <mergeCell ref="KU58:KU59"/>
    <mergeCell ref="KV58:KV59"/>
    <mergeCell ref="KY58:KY59"/>
    <mergeCell ref="KY120:KY121"/>
    <mergeCell ref="LF22:LF23"/>
    <mergeCell ref="LV34:LV35"/>
    <mergeCell ref="LG22:LG23"/>
    <mergeCell ref="LF36:LF37"/>
    <mergeCell ref="LG36:LG37"/>
    <mergeCell ref="LW140:LW141"/>
    <mergeCell ref="LT110:LT111"/>
    <mergeCell ref="LW80:LW81"/>
    <mergeCell ref="LT80:LT81"/>
    <mergeCell ref="LU80:LU81"/>
    <mergeCell ref="LJ130:LJ131"/>
    <mergeCell ref="LE88:LE89"/>
    <mergeCell ref="LL34:LL35"/>
    <mergeCell ref="LM34:LM35"/>
    <mergeCell ref="LN34:LN35"/>
    <mergeCell ref="LO34:LO35"/>
    <mergeCell ref="LP34:LP35"/>
    <mergeCell ref="LD70:LD71"/>
    <mergeCell ref="LG128:LG129"/>
    <mergeCell ref="LF110:LF111"/>
    <mergeCell ref="LF114:LF115"/>
    <mergeCell ref="LE96:LE97"/>
    <mergeCell ref="LE98:LE99"/>
    <mergeCell ref="LE108:LE109"/>
    <mergeCell ref="LF108:LF109"/>
    <mergeCell ref="LE100:LE101"/>
    <mergeCell ref="LF106:LF107"/>
    <mergeCell ref="LK130:LK131"/>
    <mergeCell ref="LG102:LG103"/>
    <mergeCell ref="LF70:LF71"/>
    <mergeCell ref="LF128:LF129"/>
    <mergeCell ref="LF112:LF113"/>
    <mergeCell ref="LD56:LD57"/>
    <mergeCell ref="LG32:LG33"/>
    <mergeCell ref="LF34:LF35"/>
    <mergeCell ref="LF24:LF25"/>
    <mergeCell ref="LD58:LD59"/>
    <mergeCell ref="LF100:LF101"/>
    <mergeCell ref="LK60:LK61"/>
    <mergeCell ref="LO130:LO131"/>
    <mergeCell ref="LP130:LP131"/>
    <mergeCell ref="LD60:LD61"/>
    <mergeCell ref="LF82:LF83"/>
    <mergeCell ref="LI110:LI111"/>
    <mergeCell ref="LM110:LM111"/>
    <mergeCell ref="LF44:LF45"/>
    <mergeCell ref="LF42:LF43"/>
    <mergeCell ref="LL60:LL61"/>
    <mergeCell ref="LP90:LP91"/>
    <mergeCell ref="LW110:LW111"/>
    <mergeCell ref="LK58:LK59"/>
    <mergeCell ref="LF26:LF27"/>
    <mergeCell ref="LE30:LE31"/>
    <mergeCell ref="LF30:LF31"/>
    <mergeCell ref="LG30:LG31"/>
    <mergeCell ref="LE32:LE33"/>
    <mergeCell ref="LF32:LF33"/>
    <mergeCell ref="LG76:LG77"/>
    <mergeCell ref="LN58:LN59"/>
    <mergeCell ref="LO58:LO59"/>
    <mergeCell ref="LE60:LE61"/>
    <mergeCell ref="LO56:LO57"/>
    <mergeCell ref="LT56:LT57"/>
    <mergeCell ref="LQ34:LQ35"/>
    <mergeCell ref="LH34:LH35"/>
    <mergeCell ref="LE40:LE41"/>
    <mergeCell ref="LF40:LF41"/>
    <mergeCell ref="LG40:LG41"/>
    <mergeCell ref="LJ56:LJ57"/>
    <mergeCell ref="LF52:LF53"/>
    <mergeCell ref="LG52:LG53"/>
    <mergeCell ref="KZ56:KZ57"/>
    <mergeCell ref="LC100:LC101"/>
    <mergeCell ref="LE24:LE25"/>
    <mergeCell ref="LF66:LF67"/>
    <mergeCell ref="LE76:LE77"/>
    <mergeCell ref="LV130:LV131"/>
    <mergeCell ref="LD90:LD91"/>
    <mergeCell ref="MB70:MB71"/>
    <mergeCell ref="LH60:LH61"/>
    <mergeCell ref="MG56:MG57"/>
    <mergeCell ref="MG34:MG35"/>
    <mergeCell ref="LP100:LP101"/>
    <mergeCell ref="ME110:ME111"/>
    <mergeCell ref="LX90:LX91"/>
    <mergeCell ref="ME34:ME35"/>
    <mergeCell ref="LX56:LX57"/>
    <mergeCell ref="LG56:LG57"/>
    <mergeCell ref="LW60:LW61"/>
    <mergeCell ref="MB60:MB61"/>
    <mergeCell ref="MD56:MD57"/>
    <mergeCell ref="LY70:LY71"/>
    <mergeCell ref="LI58:LI59"/>
    <mergeCell ref="LL58:LL59"/>
    <mergeCell ref="ME90:ME91"/>
    <mergeCell ref="MC110:MC111"/>
    <mergeCell ref="LH90:LH91"/>
    <mergeCell ref="MB80:MB81"/>
    <mergeCell ref="LQ90:LQ91"/>
    <mergeCell ref="LP80:LP81"/>
    <mergeCell ref="LE106:LE107"/>
    <mergeCell ref="LQ110:LQ111"/>
    <mergeCell ref="LN90:LN91"/>
    <mergeCell ref="LU90:LU91"/>
    <mergeCell ref="LO90:LO91"/>
    <mergeCell ref="LL100:LL101"/>
    <mergeCell ref="LL90:LL91"/>
    <mergeCell ref="LZ60:LZ61"/>
    <mergeCell ref="LS110:LS111"/>
    <mergeCell ref="LZ110:LZ111"/>
    <mergeCell ref="LU110:LU111"/>
    <mergeCell ref="LE102:LE103"/>
    <mergeCell ref="LF92:LF93"/>
    <mergeCell ref="LG92:LG93"/>
    <mergeCell ref="LX110:LX111"/>
    <mergeCell ref="LS58:LS59"/>
    <mergeCell ref="LT58:LT59"/>
    <mergeCell ref="LQ56:LQ57"/>
    <mergeCell ref="LY56:LY57"/>
    <mergeCell ref="MF60:MF61"/>
    <mergeCell ref="MC70:MC71"/>
    <mergeCell ref="MB56:MB57"/>
    <mergeCell ref="LE104:LE105"/>
    <mergeCell ref="LF102:LF103"/>
    <mergeCell ref="LE86:LE87"/>
    <mergeCell ref="LC56:LC57"/>
    <mergeCell ref="LA80:LA81"/>
    <mergeCell ref="LL110:LL111"/>
    <mergeCell ref="ML90:ML91"/>
    <mergeCell ref="ML80:ML81"/>
    <mergeCell ref="LK160:LK161"/>
    <mergeCell ref="LG140:LG141"/>
    <mergeCell ref="LR120:LR121"/>
    <mergeCell ref="ML130:ML131"/>
    <mergeCell ref="LJ90:LJ91"/>
    <mergeCell ref="ML140:ML141"/>
    <mergeCell ref="LH160:LH161"/>
    <mergeCell ref="MH80:MH81"/>
    <mergeCell ref="MI80:MI81"/>
    <mergeCell ref="ML60:ML61"/>
    <mergeCell ref="LO60:LO61"/>
    <mergeCell ref="ML58:ML59"/>
    <mergeCell ref="LW90:LW91"/>
    <mergeCell ref="LG88:LG89"/>
    <mergeCell ref="MK60:MK61"/>
    <mergeCell ref="LG68:LG69"/>
    <mergeCell ref="LF78:LF79"/>
    <mergeCell ref="LF76:LF77"/>
    <mergeCell ref="LF86:LF87"/>
    <mergeCell ref="LF98:LF99"/>
    <mergeCell ref="LE78:LE79"/>
    <mergeCell ref="LK140:LK141"/>
    <mergeCell ref="LP120:LP121"/>
    <mergeCell ref="LQ120:LQ121"/>
    <mergeCell ref="LW120:LW121"/>
    <mergeCell ref="LY140:LY141"/>
    <mergeCell ref="LS120:LS121"/>
    <mergeCell ref="ME70:ME71"/>
    <mergeCell ref="ML100:ML101"/>
    <mergeCell ref="LR100:LR101"/>
    <mergeCell ref="LQ58:LQ59"/>
    <mergeCell ref="LE66:LE67"/>
    <mergeCell ref="LF68:LF69"/>
    <mergeCell ref="LY60:LY61"/>
    <mergeCell ref="LZ58:LZ59"/>
    <mergeCell ref="MA58:MA59"/>
    <mergeCell ref="MB58:MB59"/>
    <mergeCell ref="LI60:LI61"/>
    <mergeCell ref="MH70:MH71"/>
    <mergeCell ref="MI70:MI71"/>
    <mergeCell ref="LN100:LN101"/>
    <mergeCell ref="MC100:MC101"/>
    <mergeCell ref="MG100:MG101"/>
    <mergeCell ref="MJ80:MJ81"/>
    <mergeCell ref="MK80:MK81"/>
    <mergeCell ref="LI120:LI121"/>
    <mergeCell ref="LE118:LE119"/>
    <mergeCell ref="LF118:LF119"/>
    <mergeCell ref="LG104:LG105"/>
    <mergeCell ref="LG110:LG111"/>
    <mergeCell ref="MK130:MK131"/>
    <mergeCell ref="LM58:LM59"/>
    <mergeCell ref="LM140:LM141"/>
    <mergeCell ref="LH140:LH141"/>
    <mergeCell ref="LI140:LI141"/>
    <mergeCell ref="LJ140:LJ141"/>
    <mergeCell ref="LF104:LF105"/>
    <mergeCell ref="LS80:LS81"/>
    <mergeCell ref="LN110:LN111"/>
    <mergeCell ref="LF94:LF95"/>
    <mergeCell ref="LM90:LM91"/>
    <mergeCell ref="LF138:LF139"/>
    <mergeCell ref="MH56:MH57"/>
    <mergeCell ref="LF62:LF63"/>
    <mergeCell ref="LG130:LG131"/>
    <mergeCell ref="LG126:LG127"/>
    <mergeCell ref="LE158:LE159"/>
    <mergeCell ref="LF80:LF81"/>
    <mergeCell ref="LK120:LK121"/>
    <mergeCell ref="LL120:LL121"/>
    <mergeCell ref="LF84:LF85"/>
    <mergeCell ref="LH120:LH121"/>
    <mergeCell ref="LH130:LH131"/>
    <mergeCell ref="LI150:LI151"/>
    <mergeCell ref="LJ150:LJ151"/>
    <mergeCell ref="LX150:LX151"/>
    <mergeCell ref="LY150:LY151"/>
    <mergeCell ref="MF140:MF141"/>
    <mergeCell ref="LF72:LF73"/>
    <mergeCell ref="LG148:LG149"/>
    <mergeCell ref="LF150:LF151"/>
    <mergeCell ref="LF126:LF127"/>
    <mergeCell ref="LE120:LE121"/>
    <mergeCell ref="LE142:LE143"/>
    <mergeCell ref="LE94:LE95"/>
    <mergeCell ref="LE116:LE117"/>
    <mergeCell ref="LF154:LF155"/>
    <mergeCell ref="LG80:LG81"/>
    <mergeCell ref="LN120:LN121"/>
    <mergeCell ref="LG78:LG79"/>
    <mergeCell ref="LU70:LU71"/>
    <mergeCell ref="LV70:LV71"/>
    <mergeCell ref="LF134:LF135"/>
    <mergeCell ref="LF140:LF141"/>
    <mergeCell ref="LG146:LG147"/>
    <mergeCell ref="LJ120:LJ121"/>
    <mergeCell ref="LR150:LR151"/>
    <mergeCell ref="MF110:MF111"/>
    <mergeCell ref="MF90:MF91"/>
    <mergeCell ref="MA110:MA111"/>
    <mergeCell ref="MB110:MB111"/>
    <mergeCell ref="LT100:LT101"/>
    <mergeCell ref="LS100:LS101"/>
    <mergeCell ref="MG130:MG131"/>
    <mergeCell ref="LT140:LT141"/>
    <mergeCell ref="LU140:LU141"/>
    <mergeCell ref="MD100:MD101"/>
    <mergeCell ref="MH140:MH141"/>
    <mergeCell ref="MH150:MH151"/>
    <mergeCell ref="MF150:MF151"/>
    <mergeCell ref="MH130:MH131"/>
    <mergeCell ref="LQ150:LQ151"/>
    <mergeCell ref="MF130:MF131"/>
    <mergeCell ref="MA140:MA141"/>
    <mergeCell ref="LR140:LR141"/>
    <mergeCell ref="LS130:LS131"/>
    <mergeCell ref="MG140:MG141"/>
    <mergeCell ref="LQ130:LQ131"/>
    <mergeCell ref="LR130:LR131"/>
    <mergeCell ref="LO110:LO111"/>
    <mergeCell ref="MH100:MH101"/>
    <mergeCell ref="MA90:MA91"/>
    <mergeCell ref="MB90:MB91"/>
    <mergeCell ref="ME80:ME81"/>
    <mergeCell ref="LK150:LK151"/>
    <mergeCell ref="LL150:LL151"/>
    <mergeCell ref="MH90:MH91"/>
    <mergeCell ref="MI90:MI91"/>
    <mergeCell ref="MA150:MA151"/>
    <mergeCell ref="ML160:ML161"/>
    <mergeCell ref="LS90:LS91"/>
    <mergeCell ref="LT90:LT91"/>
    <mergeCell ref="ML110:ML111"/>
    <mergeCell ref="ML120:ML121"/>
    <mergeCell ref="MF80:MF81"/>
    <mergeCell ref="LX100:LX101"/>
    <mergeCell ref="LY100:LY101"/>
    <mergeCell ref="MK100:MK101"/>
    <mergeCell ref="MK90:MK91"/>
    <mergeCell ref="LG64:LG65"/>
    <mergeCell ref="LX80:LX81"/>
    <mergeCell ref="LY80:LY81"/>
    <mergeCell ref="LZ80:LZ81"/>
    <mergeCell ref="MA80:MA81"/>
    <mergeCell ref="LM80:LM81"/>
    <mergeCell ref="LV110:LV111"/>
    <mergeCell ref="LI130:LI131"/>
    <mergeCell ref="LE92:LE93"/>
    <mergeCell ref="LE64:LE65"/>
    <mergeCell ref="LG122:LG123"/>
    <mergeCell ref="LG132:LG133"/>
    <mergeCell ref="LD110:LD111"/>
    <mergeCell ref="LG114:LG115"/>
    <mergeCell ref="LE112:LE113"/>
    <mergeCell ref="LE114:LE115"/>
    <mergeCell ref="MA130:MA131"/>
    <mergeCell ref="MB130:MB131"/>
    <mergeCell ref="LX130:LX131"/>
    <mergeCell ref="LW130:LW131"/>
    <mergeCell ref="LZ160:LZ161"/>
    <mergeCell ref="MG160:MG161"/>
    <mergeCell ref="MJ140:MJ141"/>
    <mergeCell ref="MI160:MI161"/>
    <mergeCell ref="MJ100:MJ101"/>
    <mergeCell ref="MI130:MI131"/>
    <mergeCell ref="MJ130:MJ131"/>
    <mergeCell ref="ME160:ME161"/>
    <mergeCell ref="MI140:MI141"/>
    <mergeCell ref="MH160:MH161"/>
    <mergeCell ref="MC160:MC161"/>
    <mergeCell ref="MD160:MD161"/>
    <mergeCell ref="MI100:MI101"/>
    <mergeCell ref="MJ160:MJ161"/>
    <mergeCell ref="LP160:LP161"/>
    <mergeCell ref="LQ160:LQ161"/>
    <mergeCell ref="MF160:MF161"/>
    <mergeCell ref="MJ150:MJ151"/>
    <mergeCell ref="MI150:MI151"/>
    <mergeCell ref="MK160:MK161"/>
    <mergeCell ref="ML150:ML151"/>
    <mergeCell ref="LG74:LG75"/>
    <mergeCell ref="LG72:LG73"/>
    <mergeCell ref="LI70:LI71"/>
    <mergeCell ref="LO140:LO141"/>
    <mergeCell ref="LH150:LH151"/>
    <mergeCell ref="LG94:LG95"/>
    <mergeCell ref="LS140:LS141"/>
    <mergeCell ref="LU160:LU161"/>
    <mergeCell ref="LR160:LR161"/>
    <mergeCell ref="LS160:LS161"/>
    <mergeCell ref="LV90:LV91"/>
    <mergeCell ref="LC140:LC141"/>
    <mergeCell ref="LC90:LC91"/>
    <mergeCell ref="LD100:LD101"/>
    <mergeCell ref="LG84:LG85"/>
    <mergeCell ref="LG158:LG159"/>
    <mergeCell ref="LE138:LE139"/>
    <mergeCell ref="LE130:LE131"/>
    <mergeCell ref="LF130:LF131"/>
    <mergeCell ref="LE122:LE123"/>
    <mergeCell ref="LF122:LF123"/>
    <mergeCell ref="LE124:LE125"/>
    <mergeCell ref="LE128:LE129"/>
    <mergeCell ref="LP58:LP59"/>
    <mergeCell ref="LT150:LT151"/>
    <mergeCell ref="LU150:LU151"/>
    <mergeCell ref="MB150:MB151"/>
    <mergeCell ref="LY160:LY161"/>
    <mergeCell ref="LT130:LT131"/>
    <mergeCell ref="LU130:LU131"/>
    <mergeCell ref="MD130:MD131"/>
    <mergeCell ref="ME130:ME131"/>
    <mergeCell ref="MC130:MC131"/>
    <mergeCell ref="LZ130:LZ131"/>
    <mergeCell ref="LX120:LX121"/>
    <mergeCell ref="LU120:LU121"/>
    <mergeCell ref="LO120:LO121"/>
    <mergeCell ref="LO100:LO101"/>
    <mergeCell ref="LW160:LW161"/>
    <mergeCell ref="LX160:LX161"/>
    <mergeCell ref="ME140:ME141"/>
    <mergeCell ref="LV160:LV161"/>
    <mergeCell ref="LJ60:LJ61"/>
    <mergeCell ref="LT160:LT161"/>
    <mergeCell ref="LQ80:LQ81"/>
    <mergeCell ref="LR80:LR81"/>
    <mergeCell ref="MB160:MB161"/>
    <mergeCell ref="LR90:LR91"/>
    <mergeCell ref="LG116:LG117"/>
    <mergeCell ref="LG108:LG109"/>
    <mergeCell ref="LO70:LO71"/>
    <mergeCell ref="LP70:LP71"/>
    <mergeCell ref="LQ70:LQ71"/>
    <mergeCell ref="LR70:LR71"/>
    <mergeCell ref="LG144:LG145"/>
    <mergeCell ref="LN80:LN81"/>
    <mergeCell ref="LI80:LI81"/>
    <mergeCell ref="LH110:LH111"/>
    <mergeCell ref="LJ80:LJ81"/>
    <mergeCell ref="LK80:LK81"/>
    <mergeCell ref="LR110:LR111"/>
    <mergeCell ref="LI100:LI101"/>
    <mergeCell ref="LJ110:LJ111"/>
    <mergeCell ref="LK110:LK111"/>
    <mergeCell ref="LV80:LV81"/>
    <mergeCell ref="LH80:LH81"/>
    <mergeCell ref="MA60:MA61"/>
    <mergeCell ref="LG86:LG87"/>
    <mergeCell ref="LL80:LL81"/>
    <mergeCell ref="LF124:LF125"/>
    <mergeCell ref="LF74:LF75"/>
    <mergeCell ref="LF88:LF89"/>
    <mergeCell ref="LG90:LG91"/>
    <mergeCell ref="LE150:LE151"/>
    <mergeCell ref="MJ56:MJ57"/>
    <mergeCell ref="LJ100:LJ101"/>
    <mergeCell ref="MC56:MC57"/>
    <mergeCell ref="MG58:MG59"/>
    <mergeCell ref="LK100:LK101"/>
    <mergeCell ref="MG80:MG81"/>
    <mergeCell ref="MC80:MC81"/>
    <mergeCell ref="LY90:LY91"/>
    <mergeCell ref="LW100:LW101"/>
    <mergeCell ref="LL70:LL71"/>
    <mergeCell ref="MD90:MD91"/>
    <mergeCell ref="LT70:LT71"/>
    <mergeCell ref="LU100:LU101"/>
    <mergeCell ref="MD70:MD71"/>
    <mergeCell ref="LR56:LR57"/>
    <mergeCell ref="LW58:LW59"/>
    <mergeCell ref="LX58:LX59"/>
    <mergeCell ref="LY58:LY59"/>
    <mergeCell ref="LI90:LI91"/>
    <mergeCell ref="LQ100:LQ101"/>
    <mergeCell ref="LF116:LF117"/>
    <mergeCell ref="LG134:LG135"/>
    <mergeCell ref="MJ60:MJ61"/>
    <mergeCell ref="MI56:MI57"/>
    <mergeCell ref="LE82:LE83"/>
    <mergeCell ref="LE90:LE91"/>
    <mergeCell ref="LE80:LE81"/>
    <mergeCell ref="LU56:LU57"/>
    <mergeCell ref="LC58:LC59"/>
    <mergeCell ref="LE146:LE147"/>
    <mergeCell ref="MF100:MF101"/>
    <mergeCell ref="LV100:LV101"/>
    <mergeCell ref="MH60:MH61"/>
    <mergeCell ref="MC90:MC91"/>
    <mergeCell ref="ME56:ME57"/>
    <mergeCell ref="LO80:LO81"/>
    <mergeCell ref="LG58:LG59"/>
    <mergeCell ref="ME58:ME59"/>
    <mergeCell ref="MC58:MC59"/>
    <mergeCell ref="MD58:MD59"/>
    <mergeCell ref="MF58:MF59"/>
    <mergeCell ref="MJ90:MJ91"/>
    <mergeCell ref="LP60:LP61"/>
    <mergeCell ref="LQ60:LQ61"/>
    <mergeCell ref="MC60:MC61"/>
    <mergeCell ref="MD60:MD61"/>
    <mergeCell ref="LE62:LE63"/>
    <mergeCell ref="LJ70:LJ71"/>
    <mergeCell ref="LK70:LK71"/>
    <mergeCell ref="LZ56:LZ57"/>
    <mergeCell ref="LG142:LG143"/>
    <mergeCell ref="LL130:LL131"/>
    <mergeCell ref="MI60:MI61"/>
    <mergeCell ref="LF96:LF97"/>
    <mergeCell ref="LF90:LF91"/>
    <mergeCell ref="LG112:LG113"/>
    <mergeCell ref="LG96:LG97"/>
    <mergeCell ref="LG100:LG101"/>
    <mergeCell ref="LG82:LG83"/>
    <mergeCell ref="LH58:LH59"/>
    <mergeCell ref="MG70:MG71"/>
    <mergeCell ref="MG90:MG91"/>
    <mergeCell ref="MD80:MD81"/>
    <mergeCell ref="ME100:ME101"/>
    <mergeCell ref="LA140:LA141"/>
    <mergeCell ref="LD212:LD213"/>
    <mergeCell ref="LF204:LF205"/>
    <mergeCell ref="LF202:LF203"/>
    <mergeCell ref="LG186:LG187"/>
    <mergeCell ref="LG180:LG181"/>
    <mergeCell ref="LB140:LB141"/>
    <mergeCell ref="LA150:LA151"/>
    <mergeCell ref="LA120:LA121"/>
    <mergeCell ref="LE148:LE149"/>
    <mergeCell ref="LE110:LE111"/>
    <mergeCell ref="LB170:LB171"/>
    <mergeCell ref="LF144:LF145"/>
    <mergeCell ref="LF208:LF209"/>
    <mergeCell ref="LF210:LF211"/>
    <mergeCell ref="LD182:LD183"/>
    <mergeCell ref="LF146:LF147"/>
    <mergeCell ref="LF182:LF183"/>
    <mergeCell ref="LB120:LB121"/>
    <mergeCell ref="LB182:LB183"/>
    <mergeCell ref="LG200:LG201"/>
    <mergeCell ref="LC120:LC121"/>
    <mergeCell ref="LC170:LC171"/>
    <mergeCell ref="LG154:LG155"/>
    <mergeCell ref="LG124:LG125"/>
    <mergeCell ref="LF136:LF137"/>
    <mergeCell ref="LD140:LD141"/>
    <mergeCell ref="LF184:LF185"/>
    <mergeCell ref="LC180:LC181"/>
    <mergeCell ref="LF180:LF181"/>
    <mergeCell ref="LE200:LE201"/>
    <mergeCell ref="LG172:LG173"/>
    <mergeCell ref="LF164:LF165"/>
    <mergeCell ref="LF120:LF121"/>
    <mergeCell ref="LG120:LG121"/>
    <mergeCell ref="LE196:LE197"/>
    <mergeCell ref="LE176:LE177"/>
    <mergeCell ref="LD160:LD161"/>
    <mergeCell ref="LE164:LE165"/>
    <mergeCell ref="LF194:LF195"/>
    <mergeCell ref="LG194:LG195"/>
    <mergeCell ref="LE202:LE203"/>
    <mergeCell ref="LF174:LF175"/>
    <mergeCell ref="LG162:LG163"/>
    <mergeCell ref="LF176:LF177"/>
    <mergeCell ref="LF172:LF173"/>
    <mergeCell ref="LF158:LF159"/>
    <mergeCell ref="LG156:LG157"/>
    <mergeCell ref="LG152:LG153"/>
    <mergeCell ref="LF156:LF157"/>
    <mergeCell ref="LB150:LB151"/>
    <mergeCell ref="LF142:LF143"/>
    <mergeCell ref="LE166:LE167"/>
    <mergeCell ref="LC110:LC111"/>
    <mergeCell ref="LD130:LD131"/>
    <mergeCell ref="LD120:LD121"/>
    <mergeCell ref="LE160:LE161"/>
    <mergeCell ref="LB110:LB111"/>
    <mergeCell ref="LG138:LG139"/>
    <mergeCell ref="LE144:LE145"/>
    <mergeCell ref="LC130:LC131"/>
    <mergeCell ref="LF166:LF167"/>
    <mergeCell ref="LF152:LF153"/>
    <mergeCell ref="LG166:LG167"/>
    <mergeCell ref="LF230:LF231"/>
    <mergeCell ref="LF234:LF235"/>
    <mergeCell ref="LE288:LE289"/>
    <mergeCell ref="LE210:LE211"/>
    <mergeCell ref="LE206:LE207"/>
    <mergeCell ref="LE170:LE171"/>
    <mergeCell ref="LE188:LE189"/>
    <mergeCell ref="LE168:LE169"/>
    <mergeCell ref="LB160:LB161"/>
    <mergeCell ref="LG250:LG251"/>
    <mergeCell ref="LG316:LG317"/>
    <mergeCell ref="LG342:LG343"/>
    <mergeCell ref="LB274:LB275"/>
    <mergeCell ref="LF334:LF335"/>
    <mergeCell ref="LG334:LG335"/>
    <mergeCell ref="LC182:LC183"/>
    <mergeCell ref="LD170:LD171"/>
    <mergeCell ref="LF188:LF189"/>
    <mergeCell ref="LE182:LE183"/>
    <mergeCell ref="LF198:LF199"/>
    <mergeCell ref="LF190:LF191"/>
    <mergeCell ref="LG192:LG193"/>
    <mergeCell ref="LF178:LF179"/>
    <mergeCell ref="LE172:LE173"/>
    <mergeCell ref="LE216:LE217"/>
    <mergeCell ref="LE212:LE213"/>
    <mergeCell ref="LG304:LG305"/>
    <mergeCell ref="LC304:LC305"/>
    <mergeCell ref="LB294:LB295"/>
    <mergeCell ref="LE340:LE341"/>
    <mergeCell ref="LG336:LG337"/>
    <mergeCell ref="LF216:LF217"/>
    <mergeCell ref="LF232:LF233"/>
    <mergeCell ref="LG182:LG183"/>
    <mergeCell ref="LE180:LE181"/>
    <mergeCell ref="LE178:LE179"/>
    <mergeCell ref="LD180:LD181"/>
    <mergeCell ref="LE174:LE175"/>
    <mergeCell ref="LF238:LF239"/>
    <mergeCell ref="LE208:LE209"/>
    <mergeCell ref="LE338:LE339"/>
    <mergeCell ref="LD192:LD193"/>
    <mergeCell ref="LC202:LC203"/>
    <mergeCell ref="LE184:LE185"/>
    <mergeCell ref="LG184:LG185"/>
    <mergeCell ref="LE190:LE191"/>
    <mergeCell ref="LE186:LE187"/>
    <mergeCell ref="LF186:LF187"/>
    <mergeCell ref="LF192:LF193"/>
    <mergeCell ref="LF196:LF197"/>
    <mergeCell ref="LE192:LE193"/>
    <mergeCell ref="LE194:LE195"/>
    <mergeCell ref="LF206:LF207"/>
    <mergeCell ref="LC212:LC213"/>
    <mergeCell ref="LE220:LE221"/>
    <mergeCell ref="LE228:LE229"/>
    <mergeCell ref="LE232:LE233"/>
    <mergeCell ref="LE298:LE299"/>
    <mergeCell ref="LG222:LG223"/>
    <mergeCell ref="LB634:LB635"/>
    <mergeCell ref="KW634:KW635"/>
    <mergeCell ref="KX610:KX611"/>
    <mergeCell ref="JX516:JX517"/>
    <mergeCell ref="JX514:JX515"/>
    <mergeCell ref="KG502:KG503"/>
    <mergeCell ref="KI514:KI515"/>
    <mergeCell ref="KN562:KN563"/>
    <mergeCell ref="KT610:KT611"/>
    <mergeCell ref="KW622:KW623"/>
    <mergeCell ref="KX622:KX623"/>
    <mergeCell ref="KP622:KP623"/>
    <mergeCell ref="KQ622:KQ623"/>
    <mergeCell ref="KR622:KR623"/>
    <mergeCell ref="KS622:KS623"/>
    <mergeCell ref="KZ622:KZ623"/>
    <mergeCell ref="LE588:LE589"/>
    <mergeCell ref="LE612:LE613"/>
    <mergeCell ref="KI562:KI563"/>
    <mergeCell ref="LD622:LD623"/>
    <mergeCell ref="KX586:KX587"/>
    <mergeCell ref="KC574:KC575"/>
    <mergeCell ref="KL598:KL599"/>
    <mergeCell ref="KE428:KE429"/>
    <mergeCell ref="KA452:KA453"/>
    <mergeCell ref="LG168:LG169"/>
    <mergeCell ref="LE154:LE155"/>
    <mergeCell ref="LG188:LG189"/>
    <mergeCell ref="LG176:LG177"/>
    <mergeCell ref="LG174:LG175"/>
    <mergeCell ref="LG290:LG291"/>
    <mergeCell ref="LF250:LF251"/>
    <mergeCell ref="LG244:LG245"/>
    <mergeCell ref="LF254:LF255"/>
    <mergeCell ref="LG178:LG179"/>
    <mergeCell ref="LB212:LB213"/>
    <mergeCell ref="LB202:LB203"/>
    <mergeCell ref="LG318:LG319"/>
    <mergeCell ref="LE234:LE235"/>
    <mergeCell ref="LE348:LE349"/>
    <mergeCell ref="LF348:LF349"/>
    <mergeCell ref="LD222:LD223"/>
    <mergeCell ref="LE334:LE335"/>
    <mergeCell ref="LA294:LA295"/>
    <mergeCell ref="LG196:LG197"/>
    <mergeCell ref="LG198:LG199"/>
    <mergeCell ref="LD252:LD253"/>
    <mergeCell ref="LG302:LG303"/>
    <mergeCell ref="LE292:LE293"/>
    <mergeCell ref="LE252:LE253"/>
    <mergeCell ref="LG248:LG249"/>
    <mergeCell ref="LB272:LB273"/>
    <mergeCell ref="LA272:LA273"/>
    <mergeCell ref="LA222:LA223"/>
    <mergeCell ref="LF212:LF213"/>
    <mergeCell ref="LG282:LG283"/>
    <mergeCell ref="LF224:LF225"/>
    <mergeCell ref="LF226:LF227"/>
    <mergeCell ref="LE162:LE163"/>
    <mergeCell ref="LC160:LC161"/>
    <mergeCell ref="LE156:LE157"/>
    <mergeCell ref="LG292:LG293"/>
    <mergeCell ref="LF246:LF247"/>
    <mergeCell ref="LG286:LG287"/>
    <mergeCell ref="KY636:KY637"/>
    <mergeCell ref="KK622:KK623"/>
    <mergeCell ref="KO586:KO587"/>
    <mergeCell ref="KP586:KP587"/>
    <mergeCell ref="LD598:LD599"/>
    <mergeCell ref="LD586:LD587"/>
    <mergeCell ref="KS586:KS587"/>
    <mergeCell ref="KT586:KT587"/>
    <mergeCell ref="KZ634:KZ635"/>
    <mergeCell ref="JY500:JY501"/>
    <mergeCell ref="JY572:JY573"/>
    <mergeCell ref="JX644:JX645"/>
    <mergeCell ref="JY546:JY547"/>
    <mergeCell ref="JY570:JY571"/>
    <mergeCell ref="KT636:KT637"/>
    <mergeCell ref="KR634:KR635"/>
    <mergeCell ref="KN636:KN637"/>
    <mergeCell ref="JX348:JX349"/>
    <mergeCell ref="JX296:JX297"/>
    <mergeCell ref="JX316:JX317"/>
    <mergeCell ref="JX258:JX259"/>
    <mergeCell ref="JX262:JX263"/>
    <mergeCell ref="JX272:JX273"/>
    <mergeCell ref="JX266:JX267"/>
    <mergeCell ref="JX256:JX257"/>
    <mergeCell ref="LE222:LE223"/>
    <mergeCell ref="LE218:LE219"/>
    <mergeCell ref="LE294:LE295"/>
    <mergeCell ref="LD356:LD357"/>
    <mergeCell ref="LE358:LE359"/>
    <mergeCell ref="LF366:LF367"/>
    <mergeCell ref="LE356:LE357"/>
    <mergeCell ref="JX264:JX265"/>
    <mergeCell ref="JX270:JX271"/>
    <mergeCell ref="JY264:JY265"/>
    <mergeCell ref="KB294:KB295"/>
    <mergeCell ref="JY284:JY285"/>
    <mergeCell ref="KD294:KD295"/>
    <mergeCell ref="JY296:JY297"/>
    <mergeCell ref="JZ308:JZ309"/>
    <mergeCell ref="KW274:KW275"/>
    <mergeCell ref="KW332:KW333"/>
    <mergeCell ref="LA490:LA491"/>
    <mergeCell ref="KY502:KY503"/>
    <mergeCell ref="KZ502:KZ503"/>
    <mergeCell ref="LC222:LC223"/>
    <mergeCell ref="KZ222:KZ223"/>
    <mergeCell ref="KY284:KY285"/>
    <mergeCell ref="KX284:KX285"/>
    <mergeCell ref="KX272:KX273"/>
    <mergeCell ref="LC232:LC233"/>
    <mergeCell ref="LC392:LC393"/>
    <mergeCell ref="KX380:KX381"/>
    <mergeCell ref="LE624:LE625"/>
    <mergeCell ref="LA634:LA635"/>
    <mergeCell ref="KR562:KR563"/>
    <mergeCell ref="KP562:KP563"/>
    <mergeCell ref="KY622:KY623"/>
    <mergeCell ref="JY562:JY563"/>
    <mergeCell ref="KX574:KX575"/>
    <mergeCell ref="JX498:JX499"/>
    <mergeCell ref="LE630:LE631"/>
    <mergeCell ref="KN514:KN515"/>
    <mergeCell ref="KB416:KB417"/>
    <mergeCell ref="LD150:LD151"/>
    <mergeCell ref="KP634:KP635"/>
    <mergeCell ref="KO634:KO635"/>
    <mergeCell ref="KQ404:KQ405"/>
    <mergeCell ref="LE414:LE415"/>
    <mergeCell ref="LE416:LE417"/>
    <mergeCell ref="KZ380:KZ381"/>
    <mergeCell ref="LA392:LA393"/>
    <mergeCell ref="KY392:KY393"/>
    <mergeCell ref="KE344:KE345"/>
    <mergeCell ref="KF344:KF345"/>
    <mergeCell ref="LE354:LE355"/>
    <mergeCell ref="LE396:LE397"/>
    <mergeCell ref="LE398:LE399"/>
    <mergeCell ref="LE400:LE401"/>
    <mergeCell ref="LD304:LD305"/>
    <mergeCell ref="KH332:KH333"/>
    <mergeCell ref="KW192:KW193"/>
    <mergeCell ref="KJ212:KJ213"/>
    <mergeCell ref="KR212:KR213"/>
    <mergeCell ref="KZ180:KZ181"/>
    <mergeCell ref="KY160:KY161"/>
    <mergeCell ref="KZ202:KZ203"/>
    <mergeCell ref="KZ182:KZ183"/>
    <mergeCell ref="KF294:KF295"/>
    <mergeCell ref="KZ232:KZ233"/>
    <mergeCell ref="LB242:LB243"/>
    <mergeCell ref="LE242:LE243"/>
    <mergeCell ref="LC274:LC275"/>
    <mergeCell ref="KZ242:KZ243"/>
    <mergeCell ref="KO272:KO273"/>
    <mergeCell ref="KS274:KS275"/>
    <mergeCell ref="KT274:KT275"/>
    <mergeCell ref="LE268:LE269"/>
    <mergeCell ref="LD262:LD263"/>
    <mergeCell ref="LE260:LE261"/>
    <mergeCell ref="KK252:KK253"/>
    <mergeCell ref="LE250:LE251"/>
    <mergeCell ref="KJ304:KJ305"/>
    <mergeCell ref="LD294:LD295"/>
    <mergeCell ref="LE290:LE291"/>
    <mergeCell ref="LE240:LE241"/>
    <mergeCell ref="KX304:KX305"/>
    <mergeCell ref="LE304:LE305"/>
    <mergeCell ref="LE296:LE297"/>
    <mergeCell ref="LE246:LE247"/>
    <mergeCell ref="LE204:LE205"/>
    <mergeCell ref="LE214:LE215"/>
    <mergeCell ref="LE226:LE227"/>
    <mergeCell ref="LE324:LE325"/>
    <mergeCell ref="LA304:LA305"/>
    <mergeCell ref="LB304:LB305"/>
    <mergeCell ref="KF274:KF275"/>
    <mergeCell ref="LE254:LE255"/>
    <mergeCell ref="KR488:KR489"/>
    <mergeCell ref="LE152:LE153"/>
    <mergeCell ref="KV622:KV623"/>
    <mergeCell ref="KF526:KF527"/>
    <mergeCell ref="KH502:KH503"/>
    <mergeCell ref="KF502:KF503"/>
    <mergeCell ref="KE416:KE417"/>
    <mergeCell ref="KW392:KW393"/>
    <mergeCell ref="KW182:KW183"/>
    <mergeCell ref="KW170:KW171"/>
    <mergeCell ref="JW510:JW511"/>
    <mergeCell ref="LD610:LD611"/>
    <mergeCell ref="LB610:LB611"/>
    <mergeCell ref="LC610:LC611"/>
    <mergeCell ref="KX526:KX527"/>
    <mergeCell ref="KW526:KW527"/>
    <mergeCell ref="KI526:KI527"/>
    <mergeCell ref="JW586:JW587"/>
    <mergeCell ref="JX562:JX563"/>
    <mergeCell ref="KP514:KP515"/>
    <mergeCell ref="KP538:KP539"/>
    <mergeCell ref="KK550:KK551"/>
    <mergeCell ref="KL550:KL551"/>
    <mergeCell ref="JW562:JW563"/>
    <mergeCell ref="KO562:KO563"/>
    <mergeCell ref="KL562:KL563"/>
    <mergeCell ref="KE562:KE563"/>
    <mergeCell ref="KQ574:KQ575"/>
    <mergeCell ref="KZ514:KZ515"/>
    <mergeCell ref="JY560:JY561"/>
    <mergeCell ref="KC562:KC563"/>
    <mergeCell ref="JY582:JY583"/>
    <mergeCell ref="JX496:JX497"/>
    <mergeCell ref="JY496:JY497"/>
    <mergeCell ref="JW582:JW583"/>
    <mergeCell ref="JW566:JW567"/>
    <mergeCell ref="JW504:JW505"/>
    <mergeCell ref="KF490:KF491"/>
    <mergeCell ref="KI488:KI489"/>
    <mergeCell ref="KY202:KY203"/>
    <mergeCell ref="LA212:LA213"/>
    <mergeCell ref="LA202:LA203"/>
    <mergeCell ref="KZ170:KZ171"/>
    <mergeCell ref="JW492:JW493"/>
    <mergeCell ref="LA416:LA417"/>
    <mergeCell ref="KZ416:KZ417"/>
    <mergeCell ref="LC416:LC417"/>
    <mergeCell ref="JY494:JY495"/>
    <mergeCell ref="JX522:JX523"/>
    <mergeCell ref="JX488:JX489"/>
    <mergeCell ref="JX568:JX569"/>
    <mergeCell ref="KM562:KM563"/>
    <mergeCell ref="KB586:KB587"/>
    <mergeCell ref="JZ610:JZ611"/>
    <mergeCell ref="LD490:LD491"/>
    <mergeCell ref="LC490:LC491"/>
    <mergeCell ref="KM476:KM477"/>
    <mergeCell ref="KA490:KA491"/>
    <mergeCell ref="KE490:KE491"/>
    <mergeCell ref="KL428:KL429"/>
    <mergeCell ref="KS428:KS429"/>
    <mergeCell ref="KR428:KR429"/>
    <mergeCell ref="KY476:KY477"/>
    <mergeCell ref="JY592:JY593"/>
    <mergeCell ref="JX606:JX607"/>
    <mergeCell ref="JX534:JX535"/>
    <mergeCell ref="JY558:JY559"/>
    <mergeCell ref="JX540:JX541"/>
    <mergeCell ref="JY540:JY541"/>
    <mergeCell ref="JY522:JY523"/>
    <mergeCell ref="JW524:JW525"/>
    <mergeCell ref="KR550:KR551"/>
    <mergeCell ref="JX558:JX559"/>
    <mergeCell ref="KA304:KA305"/>
    <mergeCell ref="KZ160:KZ161"/>
    <mergeCell ref="LA160:LA161"/>
    <mergeCell ref="LB180:LB181"/>
    <mergeCell ref="JY312:JY313"/>
    <mergeCell ref="KB272:KB273"/>
    <mergeCell ref="JY270:JY271"/>
    <mergeCell ref="JZ272:JZ273"/>
    <mergeCell ref="KB490:KB491"/>
    <mergeCell ref="LA232:LA233"/>
    <mergeCell ref="LA170:LA171"/>
    <mergeCell ref="JW160:JW161"/>
    <mergeCell ref="JW238:JW239"/>
    <mergeCell ref="JW278:JW279"/>
    <mergeCell ref="KA440:KA441"/>
    <mergeCell ref="JZ440:JZ441"/>
    <mergeCell ref="KP392:KP393"/>
    <mergeCell ref="KT392:KT393"/>
    <mergeCell ref="KN262:KN263"/>
    <mergeCell ref="JZ160:JZ161"/>
    <mergeCell ref="KB202:KB203"/>
    <mergeCell ref="KJ262:KJ263"/>
    <mergeCell ref="KF272:KF273"/>
    <mergeCell ref="KH320:KH321"/>
    <mergeCell ref="KE320:KE321"/>
    <mergeCell ref="KI344:KI345"/>
    <mergeCell ref="KI550:KI551"/>
    <mergeCell ref="KE488:KE489"/>
    <mergeCell ref="KF488:KF489"/>
    <mergeCell ref="LD392:LD393"/>
    <mergeCell ref="LA192:LA193"/>
    <mergeCell ref="LE638:LE639"/>
    <mergeCell ref="LE582:LE583"/>
    <mergeCell ref="LE642:LE643"/>
    <mergeCell ref="LE558:LE559"/>
    <mergeCell ref="LE578:LE579"/>
    <mergeCell ref="LE346:LE347"/>
    <mergeCell ref="LE394:LE395"/>
    <mergeCell ref="KT404:KT405"/>
    <mergeCell ref="KH404:KH405"/>
    <mergeCell ref="KF404:KF405"/>
    <mergeCell ref="KY404:KY405"/>
    <mergeCell ref="LE404:LE405"/>
    <mergeCell ref="KA344:KA345"/>
    <mergeCell ref="KA356:KA357"/>
    <mergeCell ref="KK416:KK417"/>
    <mergeCell ref="KC416:KC417"/>
    <mergeCell ref="KR416:KR417"/>
    <mergeCell ref="KA562:KA563"/>
    <mergeCell ref="KA574:KA575"/>
    <mergeCell ref="KB574:KB575"/>
    <mergeCell ref="KB488:KB489"/>
    <mergeCell ref="KB538:KB539"/>
    <mergeCell ref="LC344:LC345"/>
    <mergeCell ref="KV634:KV635"/>
    <mergeCell ref="JW632:JW633"/>
    <mergeCell ref="KV416:KV417"/>
    <mergeCell ref="KW490:KW491"/>
    <mergeCell ref="KW514:KW515"/>
    <mergeCell ref="KQ526:KQ527"/>
    <mergeCell ref="KV502:KV503"/>
    <mergeCell ref="KL502:KL503"/>
    <mergeCell ref="JW494:JW495"/>
    <mergeCell ref="JX596:JX597"/>
    <mergeCell ref="KA502:KA503"/>
    <mergeCell ref="KI490:KI491"/>
    <mergeCell ref="KC538:KC539"/>
    <mergeCell ref="KD502:KD503"/>
    <mergeCell ref="KV160:KV161"/>
    <mergeCell ref="KL160:KL161"/>
    <mergeCell ref="KU404:KU405"/>
    <mergeCell ref="KG404:KG405"/>
    <mergeCell ref="KT428:KT429"/>
    <mergeCell ref="KT490:KT491"/>
    <mergeCell ref="KU232:KU233"/>
    <mergeCell ref="KU392:KU393"/>
    <mergeCell ref="KG306:KG307"/>
    <mergeCell ref="KM332:KM333"/>
    <mergeCell ref="KK356:KK357"/>
    <mergeCell ref="KI356:KI357"/>
    <mergeCell ref="KO160:KO161"/>
    <mergeCell ref="KN160:KN161"/>
    <mergeCell ref="KU182:KU183"/>
    <mergeCell ref="KU170:KU171"/>
    <mergeCell ref="KS272:KS273"/>
    <mergeCell ref="KQ306:KQ307"/>
    <mergeCell ref="KI452:KI453"/>
    <mergeCell ref="KM416:KM417"/>
    <mergeCell ref="KU526:KU527"/>
    <mergeCell ref="KK428:KK429"/>
    <mergeCell ref="KJ452:KJ453"/>
    <mergeCell ref="KK452:KK453"/>
    <mergeCell ref="KD428:KD429"/>
    <mergeCell ref="KE452:KE453"/>
    <mergeCell ref="KJ202:KJ203"/>
    <mergeCell ref="KK202:KK203"/>
    <mergeCell ref="KG440:KG441"/>
    <mergeCell ref="KN332:KN333"/>
    <mergeCell ref="KT416:KT417"/>
    <mergeCell ref="KC182:KC183"/>
    <mergeCell ref="KO202:KO203"/>
    <mergeCell ref="KI332:KI333"/>
    <mergeCell ref="KI416:KI417"/>
    <mergeCell ref="KJ416:KJ417"/>
    <mergeCell ref="KC452:KC453"/>
    <mergeCell ref="KV294:KV295"/>
    <mergeCell ref="KH538:KH539"/>
    <mergeCell ref="KC212:KC213"/>
    <mergeCell ref="KE232:KE233"/>
    <mergeCell ref="KK404:KK405"/>
    <mergeCell ref="KL404:KL405"/>
    <mergeCell ref="KI404:KI405"/>
    <mergeCell ref="KR392:KR393"/>
    <mergeCell ref="KC428:KC429"/>
    <mergeCell ref="KV212:KV213"/>
    <mergeCell ref="KV180:KV181"/>
    <mergeCell ref="KN150:KN151"/>
    <mergeCell ref="KN182:KN183"/>
    <mergeCell ref="KR180:KR181"/>
    <mergeCell ref="KH202:KH203"/>
    <mergeCell ref="KG416:KG417"/>
    <mergeCell ref="KT150:KT151"/>
    <mergeCell ref="KM150:KM151"/>
    <mergeCell ref="KR150:KR151"/>
    <mergeCell ref="KK150:KK151"/>
    <mergeCell ref="KQ150:KQ151"/>
    <mergeCell ref="KL150:KL151"/>
    <mergeCell ref="KO150:KO151"/>
    <mergeCell ref="KN274:KN275"/>
    <mergeCell ref="KM170:KM171"/>
    <mergeCell ref="KM212:KM213"/>
    <mergeCell ref="KM182:KM183"/>
    <mergeCell ref="KM180:KM181"/>
    <mergeCell ref="KB392:KB393"/>
    <mergeCell ref="KS416:KS417"/>
    <mergeCell ref="KH416:KH417"/>
    <mergeCell ref="KI202:KI203"/>
    <mergeCell ref="KK320:KK321"/>
    <mergeCell ref="KD344:KD345"/>
    <mergeCell ref="KU252:KU253"/>
    <mergeCell ref="KE222:KE223"/>
    <mergeCell ref="KF222:KF223"/>
    <mergeCell ref="KB222:KB223"/>
    <mergeCell ref="KA222:KA223"/>
    <mergeCell ref="KE212:KE213"/>
    <mergeCell ref="KT212:KT213"/>
    <mergeCell ref="KH284:KH285"/>
    <mergeCell ref="KI284:KI285"/>
    <mergeCell ref="KT160:KT161"/>
    <mergeCell ref="KA294:KA295"/>
    <mergeCell ref="KI306:KI307"/>
    <mergeCell ref="KU222:KU223"/>
    <mergeCell ref="KK180:KK181"/>
    <mergeCell ref="KJ222:KJ223"/>
    <mergeCell ref="KO182:KO183"/>
    <mergeCell ref="KL202:KL203"/>
    <mergeCell ref="KL180:KL181"/>
    <mergeCell ref="KK192:KK193"/>
    <mergeCell ref="KQ180:KQ181"/>
    <mergeCell ref="KG222:KG223"/>
    <mergeCell ref="KH192:KH193"/>
    <mergeCell ref="KU242:KU243"/>
    <mergeCell ref="KD212:KD213"/>
    <mergeCell ref="KA212:KA213"/>
    <mergeCell ref="KS160:KS161"/>
    <mergeCell ref="KM160:KM161"/>
    <mergeCell ref="KR368:KR369"/>
    <mergeCell ref="KN180:KN181"/>
    <mergeCell ref="KI182:KI183"/>
    <mergeCell ref="KA274:KA275"/>
    <mergeCell ref="KF212:KF213"/>
    <mergeCell ref="KD222:KD223"/>
    <mergeCell ref="JY172:JY173"/>
    <mergeCell ref="JX238:JX239"/>
    <mergeCell ref="JX246:JX247"/>
    <mergeCell ref="JX254:JX255"/>
    <mergeCell ref="JX252:JX253"/>
    <mergeCell ref="JY232:JY233"/>
    <mergeCell ref="JY236:JY237"/>
    <mergeCell ref="JY240:JY241"/>
    <mergeCell ref="JZ222:JZ223"/>
    <mergeCell ref="JX268:JX269"/>
    <mergeCell ref="KU160:KU161"/>
    <mergeCell ref="KJ180:KJ181"/>
    <mergeCell ref="KD416:KD417"/>
    <mergeCell ref="KA416:KA417"/>
    <mergeCell ref="KI252:KI253"/>
    <mergeCell ref="JY222:JY223"/>
    <mergeCell ref="JY348:JY349"/>
    <mergeCell ref="KL182:KL183"/>
    <mergeCell ref="KE170:KE171"/>
    <mergeCell ref="JZ274:JZ275"/>
    <mergeCell ref="KS222:KS223"/>
    <mergeCell ref="KK170:KK171"/>
    <mergeCell ref="KC202:KC203"/>
    <mergeCell ref="KC222:KC223"/>
    <mergeCell ref="KB232:KB233"/>
    <mergeCell ref="KB192:KB193"/>
    <mergeCell ref="KC232:KC233"/>
    <mergeCell ref="KQ170:KQ171"/>
    <mergeCell ref="KO192:KO193"/>
    <mergeCell ref="KG232:KG233"/>
    <mergeCell ref="KS212:KS213"/>
    <mergeCell ref="KO232:KO233"/>
    <mergeCell ref="KP232:KP233"/>
    <mergeCell ref="KI232:KI233"/>
    <mergeCell ref="KL212:KL213"/>
    <mergeCell ref="KN222:KN223"/>
    <mergeCell ref="KQ160:KQ161"/>
    <mergeCell ref="JY218:JY219"/>
    <mergeCell ref="KO252:KO253"/>
    <mergeCell ref="JX312:JX313"/>
    <mergeCell ref="KA332:KA333"/>
    <mergeCell ref="JX336:JX337"/>
    <mergeCell ref="JY338:JY339"/>
    <mergeCell ref="JX342:JX343"/>
    <mergeCell ref="JY342:JY343"/>
    <mergeCell ref="KM284:KM285"/>
    <mergeCell ref="KK284:KK285"/>
    <mergeCell ref="KL284:KL285"/>
    <mergeCell ref="JX494:JX495"/>
    <mergeCell ref="KL356:KL357"/>
    <mergeCell ref="KO356:KO357"/>
    <mergeCell ref="KW356:KW357"/>
    <mergeCell ref="KV368:KV369"/>
    <mergeCell ref="KN404:KN405"/>
    <mergeCell ref="KC392:KC393"/>
    <mergeCell ref="KA392:KA393"/>
    <mergeCell ref="KC308:KC309"/>
    <mergeCell ref="KD304:KD305"/>
    <mergeCell ref="KA262:KA263"/>
    <mergeCell ref="KC272:KC273"/>
    <mergeCell ref="KT232:KT233"/>
    <mergeCell ref="KM222:KM223"/>
    <mergeCell ref="KQ212:KQ213"/>
    <mergeCell ref="KQ222:KQ223"/>
    <mergeCell ref="KU284:KU285"/>
    <mergeCell ref="KT294:KT295"/>
    <mergeCell ref="KT284:KT285"/>
    <mergeCell ref="KQ252:KQ253"/>
    <mergeCell ref="KK262:KK263"/>
    <mergeCell ref="LA182:LA183"/>
    <mergeCell ref="KY192:KY193"/>
    <mergeCell ref="KK222:KK223"/>
    <mergeCell ref="KH222:KH223"/>
    <mergeCell ref="KK212:KK213"/>
    <mergeCell ref="KI222:KI223"/>
    <mergeCell ref="KL232:KL233"/>
    <mergeCell ref="KJ232:KJ233"/>
    <mergeCell ref="KC242:KC243"/>
    <mergeCell ref="JX204:JX205"/>
    <mergeCell ref="JX208:JX209"/>
    <mergeCell ref="KG202:KG203"/>
    <mergeCell ref="KV242:KV243"/>
    <mergeCell ref="KX242:KX243"/>
    <mergeCell ref="KY242:KY243"/>
    <mergeCell ref="KZ212:KZ213"/>
    <mergeCell ref="KW222:KW223"/>
    <mergeCell ref="KW212:KW213"/>
    <mergeCell ref="KS192:KS193"/>
    <mergeCell ref="KR192:KR193"/>
    <mergeCell ref="JY472:JY473"/>
    <mergeCell ref="KQ262:KQ263"/>
    <mergeCell ref="KM192:KM193"/>
    <mergeCell ref="KI192:KI193"/>
    <mergeCell ref="JY266:JY267"/>
    <mergeCell ref="KK272:KK273"/>
    <mergeCell ref="KE272:KE273"/>
    <mergeCell ref="JY262:JY263"/>
    <mergeCell ref="KI262:KI263"/>
    <mergeCell ref="KI272:KI273"/>
    <mergeCell ref="KJ272:KJ273"/>
    <mergeCell ref="KA272:KA273"/>
    <mergeCell ref="JY282:JY283"/>
    <mergeCell ref="KB284:KB285"/>
    <mergeCell ref="KC284:KC285"/>
    <mergeCell ref="KE284:KE285"/>
    <mergeCell ref="KA284:KA285"/>
    <mergeCell ref="KN284:KN285"/>
    <mergeCell ref="JY290:JY291"/>
    <mergeCell ref="KD284:KD285"/>
    <mergeCell ref="JY332:JY333"/>
    <mergeCell ref="JY316:JY317"/>
    <mergeCell ref="KX182:KX183"/>
    <mergeCell ref="LE584:LE585"/>
    <mergeCell ref="LE598:LE599"/>
    <mergeCell ref="LB598:LB599"/>
    <mergeCell ref="LC598:LC599"/>
    <mergeCell ref="LA598:LA599"/>
    <mergeCell ref="JY478:JY479"/>
    <mergeCell ref="JX480:JX481"/>
    <mergeCell ref="JY542:JY543"/>
    <mergeCell ref="KN574:KN575"/>
    <mergeCell ref="KQ562:KQ563"/>
    <mergeCell ref="KP574:KP575"/>
    <mergeCell ref="KF452:KF453"/>
    <mergeCell ref="JX542:JX543"/>
    <mergeCell ref="JX552:JX553"/>
    <mergeCell ref="JY506:JY507"/>
    <mergeCell ref="KB550:KB551"/>
    <mergeCell ref="JZ574:JZ575"/>
    <mergeCell ref="JY568:JY569"/>
    <mergeCell ref="JY490:JY491"/>
    <mergeCell ref="JX492:JX493"/>
    <mergeCell ref="KX598:KX599"/>
    <mergeCell ref="KW586:KW587"/>
    <mergeCell ref="KM490:KM491"/>
    <mergeCell ref="KJ538:KJ539"/>
    <mergeCell ref="KK502:KK503"/>
    <mergeCell ref="KT622:KT623"/>
    <mergeCell ref="KU622:KU623"/>
    <mergeCell ref="KF586:KF587"/>
    <mergeCell ref="KY490:KY491"/>
    <mergeCell ref="KZ490:KZ491"/>
    <mergeCell ref="JY492:JY493"/>
    <mergeCell ref="KB526:KB527"/>
    <mergeCell ref="JX508:JX509"/>
    <mergeCell ref="JX464:JX465"/>
    <mergeCell ref="LB490:LB491"/>
    <mergeCell ref="KT488:KT489"/>
    <mergeCell ref="KU488:KU489"/>
    <mergeCell ref="KB562:KB563"/>
    <mergeCell ref="JY584:JY585"/>
    <mergeCell ref="JX506:JX507"/>
    <mergeCell ref="JY498:JY499"/>
    <mergeCell ref="JY578:JY579"/>
    <mergeCell ref="JX586:JX587"/>
    <mergeCell ref="JZ586:JZ587"/>
    <mergeCell ref="KD562:KD563"/>
    <mergeCell ref="JX554:JX555"/>
    <mergeCell ref="KW502:KW503"/>
    <mergeCell ref="KP502:KP503"/>
    <mergeCell ref="KU502:KU503"/>
    <mergeCell ref="KU574:KU575"/>
    <mergeCell ref="JX566:JX567"/>
    <mergeCell ref="LB526:LB527"/>
    <mergeCell ref="KU562:KU563"/>
    <mergeCell ref="KX562:KX563"/>
    <mergeCell ref="LC502:LC503"/>
    <mergeCell ref="LC538:LC539"/>
    <mergeCell ref="KY550:KY551"/>
    <mergeCell ref="LB550:LB551"/>
    <mergeCell ref="LB452:LB453"/>
    <mergeCell ref="JY488:JY489"/>
    <mergeCell ref="JX486:JX487"/>
    <mergeCell ref="JY486:JY487"/>
    <mergeCell ref="KV586:KV587"/>
    <mergeCell ref="KS598:KS599"/>
    <mergeCell ref="KY634:KY635"/>
    <mergeCell ref="KY586:KY587"/>
    <mergeCell ref="KX502:KX503"/>
    <mergeCell ref="KW550:KW551"/>
    <mergeCell ref="KW610:KW611"/>
    <mergeCell ref="KP598:KP599"/>
    <mergeCell ref="LE518:LE519"/>
    <mergeCell ref="KO502:KO503"/>
    <mergeCell ref="KK514:KK515"/>
    <mergeCell ref="LD634:LD635"/>
    <mergeCell ref="KT574:KT575"/>
    <mergeCell ref="KM538:KM539"/>
    <mergeCell ref="KT550:KT551"/>
    <mergeCell ref="JY454:JY455"/>
    <mergeCell ref="KT634:KT635"/>
    <mergeCell ref="KQ634:KQ635"/>
    <mergeCell ref="KV562:KV563"/>
    <mergeCell ref="JY502:JY503"/>
    <mergeCell ref="KS574:KS575"/>
    <mergeCell ref="JX536:JX537"/>
    <mergeCell ref="KH526:KH527"/>
    <mergeCell ref="KG526:KG527"/>
    <mergeCell ref="KC550:KC551"/>
    <mergeCell ref="LE548:LE549"/>
    <mergeCell ref="KN502:KN503"/>
    <mergeCell ref="KM502:KM503"/>
    <mergeCell ref="LE568:LE569"/>
    <mergeCell ref="LE504:LE505"/>
    <mergeCell ref="LE512:LE513"/>
    <mergeCell ref="LE634:LE635"/>
    <mergeCell ref="LE600:LE601"/>
    <mergeCell ref="LD574:LD575"/>
    <mergeCell ref="JX622:JX623"/>
    <mergeCell ref="JX614:JX615"/>
    <mergeCell ref="JZ562:JZ563"/>
    <mergeCell ref="JY476:JY477"/>
    <mergeCell ref="KT526:KT527"/>
    <mergeCell ref="KV526:KV527"/>
    <mergeCell ref="JY526:JY527"/>
    <mergeCell ref="JY536:JY537"/>
    <mergeCell ref="KC490:KC491"/>
    <mergeCell ref="KC488:KC489"/>
    <mergeCell ref="KT476:KT477"/>
    <mergeCell ref="JZ514:JZ515"/>
    <mergeCell ref="KC526:KC527"/>
    <mergeCell ref="JY516:JY517"/>
    <mergeCell ref="KQ502:KQ503"/>
    <mergeCell ref="JX510:JX511"/>
    <mergeCell ref="KL610:KL611"/>
    <mergeCell ref="KR490:KR491"/>
    <mergeCell ref="KO490:KO491"/>
    <mergeCell ref="KP490:KP491"/>
    <mergeCell ref="KQ490:KQ491"/>
    <mergeCell ref="LD502:LD503"/>
    <mergeCell ref="LE490:LE491"/>
    <mergeCell ref="LE520:LE521"/>
    <mergeCell ref="LD538:LD539"/>
    <mergeCell ref="LA550:LA551"/>
    <mergeCell ref="LE540:LE541"/>
    <mergeCell ref="LE576:LE577"/>
    <mergeCell ref="JX490:JX491"/>
    <mergeCell ref="JY574:JY575"/>
    <mergeCell ref="KA526:KA527"/>
    <mergeCell ref="JY512:JY513"/>
    <mergeCell ref="KX634:KX635"/>
    <mergeCell ref="LC634:LC635"/>
    <mergeCell ref="LE492:LE493"/>
    <mergeCell ref="KP150:KP151"/>
    <mergeCell ref="KY150:KY151"/>
    <mergeCell ref="KX160:KX161"/>
    <mergeCell ref="KU538:KU539"/>
    <mergeCell ref="KV538:KV539"/>
    <mergeCell ref="KW538:KW539"/>
    <mergeCell ref="LB192:LB193"/>
    <mergeCell ref="KZ192:KZ193"/>
    <mergeCell ref="KY170:KY171"/>
    <mergeCell ref="KY180:KY181"/>
    <mergeCell ref="KP294:KP295"/>
    <mergeCell ref="KG654:KG655"/>
    <mergeCell ref="JY508:JY509"/>
    <mergeCell ref="KB502:KB503"/>
    <mergeCell ref="JX640:JX641"/>
    <mergeCell ref="KC654:KC655"/>
    <mergeCell ref="JY554:JY555"/>
    <mergeCell ref="JY638:JY639"/>
    <mergeCell ref="JX584:JX585"/>
    <mergeCell ref="KB514:KB515"/>
    <mergeCell ref="JX638:JX639"/>
    <mergeCell ref="JY564:JY565"/>
    <mergeCell ref="JY640:JY641"/>
    <mergeCell ref="JY600:JY601"/>
    <mergeCell ref="JY550:JY551"/>
    <mergeCell ref="JX550:JX551"/>
    <mergeCell ref="KF634:KF635"/>
    <mergeCell ref="KC636:KC637"/>
    <mergeCell ref="JX560:JX561"/>
    <mergeCell ref="LE590:LE591"/>
    <mergeCell ref="LE572:LE573"/>
    <mergeCell ref="LE596:LE597"/>
    <mergeCell ref="LE610:LE611"/>
    <mergeCell ref="KY574:KY575"/>
    <mergeCell ref="LE524:LE525"/>
    <mergeCell ref="LE522:LE523"/>
    <mergeCell ref="LC526:LC527"/>
    <mergeCell ref="KZ526:KZ527"/>
    <mergeCell ref="KZ586:KZ587"/>
    <mergeCell ref="LD636:LD637"/>
    <mergeCell ref="LB636:LB637"/>
    <mergeCell ref="LC636:LC637"/>
    <mergeCell ref="LA622:LA623"/>
    <mergeCell ref="KZ574:KZ575"/>
    <mergeCell ref="LE622:LE623"/>
    <mergeCell ref="LE616:LE617"/>
    <mergeCell ref="LE618:LE619"/>
    <mergeCell ref="KY598:KY599"/>
    <mergeCell ref="LA586:LA587"/>
    <mergeCell ref="KW574:KW575"/>
    <mergeCell ref="JX520:JX521"/>
    <mergeCell ref="JY630:JY631"/>
    <mergeCell ref="KU634:KU635"/>
    <mergeCell ref="KW562:KW563"/>
    <mergeCell ref="KS562:KS563"/>
    <mergeCell ref="LE526:LE527"/>
    <mergeCell ref="KX538:KX539"/>
    <mergeCell ref="LE542:LE543"/>
    <mergeCell ref="KU550:KU551"/>
    <mergeCell ref="KV550:KV551"/>
    <mergeCell ref="LC514:LC515"/>
    <mergeCell ref="KY70:KY71"/>
    <mergeCell ref="KQ344:KQ345"/>
    <mergeCell ref="LB356:LB357"/>
    <mergeCell ref="LC356:LC357"/>
    <mergeCell ref="KY356:KY357"/>
    <mergeCell ref="KZ356:KZ357"/>
    <mergeCell ref="LB368:LB369"/>
    <mergeCell ref="LC368:LC369"/>
    <mergeCell ref="LA368:LA369"/>
    <mergeCell ref="KY272:KY273"/>
    <mergeCell ref="KO294:KO295"/>
    <mergeCell ref="KX252:KX253"/>
    <mergeCell ref="KS180:KS181"/>
    <mergeCell ref="KO222:KO223"/>
    <mergeCell ref="LA344:LA345"/>
    <mergeCell ref="KO212:KO213"/>
    <mergeCell ref="KP212:KP213"/>
    <mergeCell ref="KX180:KX181"/>
    <mergeCell ref="KW150:KW151"/>
    <mergeCell ref="KX170:KX171"/>
    <mergeCell ref="KW160:KW161"/>
    <mergeCell ref="LC272:LC273"/>
    <mergeCell ref="KR252:KR253"/>
    <mergeCell ref="KO140:KO141"/>
    <mergeCell ref="KS182:KS183"/>
    <mergeCell ref="KT170:KT171"/>
    <mergeCell ref="KT140:KT141"/>
    <mergeCell ref="KR538:KR539"/>
    <mergeCell ref="LB392:LB393"/>
    <mergeCell ref="KZ428:KZ429"/>
    <mergeCell ref="KT380:KT381"/>
    <mergeCell ref="KW368:KW369"/>
    <mergeCell ref="KX368:KX369"/>
    <mergeCell ref="KY222:KY223"/>
    <mergeCell ref="KX232:KX233"/>
    <mergeCell ref="KY380:KY381"/>
    <mergeCell ref="KZ392:KZ393"/>
    <mergeCell ref="LB404:LB405"/>
    <mergeCell ref="LB222:LB223"/>
    <mergeCell ref="KX222:KX223"/>
    <mergeCell ref="LA380:LA381"/>
    <mergeCell ref="LB380:LB381"/>
    <mergeCell ref="LA404:LA405"/>
    <mergeCell ref="KS70:KS71"/>
    <mergeCell ref="KX70:KX71"/>
    <mergeCell ref="KP130:KP131"/>
    <mergeCell ref="KR120:KR121"/>
    <mergeCell ref="KS120:KS121"/>
    <mergeCell ref="KO120:KO121"/>
    <mergeCell ref="KO130:KO131"/>
    <mergeCell ref="KP120:KP121"/>
    <mergeCell ref="KQ120:KQ121"/>
    <mergeCell ref="KQ130:KQ131"/>
    <mergeCell ref="KU130:KU131"/>
    <mergeCell ref="KT306:KT307"/>
    <mergeCell ref="KU306:KU307"/>
    <mergeCell ref="KV306:KV307"/>
    <mergeCell ref="KW306:KW307"/>
    <mergeCell ref="KS332:KS333"/>
    <mergeCell ref="LA440:LA441"/>
    <mergeCell ref="KP160:KP161"/>
    <mergeCell ref="KR170:KR171"/>
    <mergeCell ref="KS170:KS171"/>
    <mergeCell ref="LA180:LA181"/>
    <mergeCell ref="LB90:LB91"/>
    <mergeCell ref="LB60:LB61"/>
    <mergeCell ref="KZ100:KZ101"/>
    <mergeCell ref="LA110:LA111"/>
    <mergeCell ref="KZ70:KZ71"/>
    <mergeCell ref="KT58:KT59"/>
    <mergeCell ref="KX120:KX121"/>
    <mergeCell ref="KV150:KV151"/>
    <mergeCell ref="KW130:KW131"/>
    <mergeCell ref="LD232:LD233"/>
    <mergeCell ref="KP242:KP243"/>
    <mergeCell ref="KT222:KT223"/>
    <mergeCell ref="KV222:KV223"/>
    <mergeCell ref="KR222:KR223"/>
    <mergeCell ref="KS294:KS295"/>
    <mergeCell ref="KS306:KS307"/>
    <mergeCell ref="KY320:KY321"/>
    <mergeCell ref="KY308:KY309"/>
    <mergeCell ref="KS356:KS357"/>
    <mergeCell ref="KS392:KS393"/>
    <mergeCell ref="KQ392:KQ393"/>
    <mergeCell ref="LD440:LD441"/>
    <mergeCell ref="KT440:KT441"/>
    <mergeCell ref="KY294:KY295"/>
    <mergeCell ref="KO306:KO307"/>
    <mergeCell ref="KR332:KR333"/>
    <mergeCell ref="KT262:KT263"/>
    <mergeCell ref="LE282:LE283"/>
    <mergeCell ref="LE224:LE225"/>
    <mergeCell ref="LE230:LE231"/>
    <mergeCell ref="LD274:LD275"/>
    <mergeCell ref="LD272:LD273"/>
    <mergeCell ref="LD514:LD515"/>
    <mergeCell ref="KY514:KY515"/>
    <mergeCell ref="LA514:LA515"/>
    <mergeCell ref="LB514:LB515"/>
    <mergeCell ref="KT308:KT309"/>
    <mergeCell ref="KQ304:KQ305"/>
    <mergeCell ref="KV90:KV91"/>
    <mergeCell ref="KT60:KT61"/>
    <mergeCell ref="KU60:KU61"/>
    <mergeCell ref="KU70:KU71"/>
    <mergeCell ref="KT70:KT71"/>
    <mergeCell ref="LD428:LD429"/>
    <mergeCell ref="LC404:LC405"/>
    <mergeCell ref="KT182:KT183"/>
    <mergeCell ref="KU150:KU151"/>
    <mergeCell ref="KY60:KY61"/>
    <mergeCell ref="KW110:KW111"/>
    <mergeCell ref="KX100:KX101"/>
    <mergeCell ref="KZ150:KZ151"/>
    <mergeCell ref="KX80:KX81"/>
    <mergeCell ref="KR294:KR295"/>
    <mergeCell ref="KQ294:KQ295"/>
    <mergeCell ref="KT304:KT305"/>
    <mergeCell ref="KR304:KR305"/>
    <mergeCell ref="KU308:KU309"/>
    <mergeCell ref="KZ274:KZ275"/>
    <mergeCell ref="LE272:LE273"/>
    <mergeCell ref="KX356:KX357"/>
    <mergeCell ref="KX150:KX151"/>
    <mergeCell ref="KV182:KV183"/>
    <mergeCell ref="KX192:KX193"/>
    <mergeCell ref="KW140:KW141"/>
    <mergeCell ref="LG18:LG19"/>
    <mergeCell ref="LP10:LP11"/>
    <mergeCell ref="LQ10:LQ11"/>
    <mergeCell ref="KW598:KW599"/>
    <mergeCell ref="KQ550:KQ551"/>
    <mergeCell ref="KV232:KV233"/>
    <mergeCell ref="LA242:LA243"/>
    <mergeCell ref="KV252:KV253"/>
    <mergeCell ref="LE236:LE237"/>
    <mergeCell ref="KW320:KW321"/>
    <mergeCell ref="KO404:KO405"/>
    <mergeCell ref="KY80:KY81"/>
    <mergeCell ref="KT80:KT81"/>
    <mergeCell ref="KV100:KV101"/>
    <mergeCell ref="LC70:LC71"/>
    <mergeCell ref="LB80:LB81"/>
    <mergeCell ref="LC80:LC81"/>
    <mergeCell ref="LA90:LA91"/>
    <mergeCell ref="KS502:KS503"/>
    <mergeCell ref="KT502:KT503"/>
    <mergeCell ref="KR502:KR503"/>
    <mergeCell ref="LE44:LE45"/>
    <mergeCell ref="LE48:LE49"/>
    <mergeCell ref="LN56:LN57"/>
    <mergeCell ref="LP56:LP57"/>
    <mergeCell ref="LW56:LW57"/>
    <mergeCell ref="LX60:LX61"/>
    <mergeCell ref="LF64:LF65"/>
    <mergeCell ref="LU60:LU61"/>
    <mergeCell ref="LU58:LU59"/>
    <mergeCell ref="LI10:LI11"/>
    <mergeCell ref="LE18:LE19"/>
    <mergeCell ref="LF16:LF17"/>
    <mergeCell ref="LH10:LH11"/>
    <mergeCell ref="LP110:LP111"/>
    <mergeCell ref="LT120:LT121"/>
    <mergeCell ref="LV120:LV121"/>
    <mergeCell ref="LS212:LS213"/>
    <mergeCell ref="LN212:LN213"/>
    <mergeCell ref="LT212:LT213"/>
    <mergeCell ref="LQ212:LQ213"/>
    <mergeCell ref="LG264:LG265"/>
    <mergeCell ref="LW272:LW273"/>
    <mergeCell ref="LX272:LX273"/>
    <mergeCell ref="LI232:LI233"/>
    <mergeCell ref="LT272:LT273"/>
    <mergeCell ref="LM262:LM263"/>
    <mergeCell ref="LK262:LK263"/>
    <mergeCell ref="LK294:LK295"/>
    <mergeCell ref="LG214:LG215"/>
    <mergeCell ref="LG388:LG389"/>
    <mergeCell ref="KS490:KS491"/>
    <mergeCell ref="KQ538:KQ539"/>
    <mergeCell ref="KO538:KO539"/>
    <mergeCell ref="KT538:KT539"/>
    <mergeCell ref="KV574:KV575"/>
    <mergeCell ref="KT562:KT563"/>
    <mergeCell ref="LE462:LE463"/>
    <mergeCell ref="LE510:LE511"/>
    <mergeCell ref="LI56:LI57"/>
    <mergeCell ref="LH70:LH71"/>
    <mergeCell ref="LG516:LG517"/>
    <mergeCell ref="LG294:LG295"/>
    <mergeCell ref="LI294:LI295"/>
    <mergeCell ref="MK34:MK35"/>
    <mergeCell ref="JY272:JY273"/>
    <mergeCell ref="KU272:KU273"/>
    <mergeCell ref="LE238:LE239"/>
    <mergeCell ref="LE528:LE529"/>
    <mergeCell ref="LE140:LE141"/>
    <mergeCell ref="LH182:LH183"/>
    <mergeCell ref="MJ110:MJ111"/>
    <mergeCell ref="MH120:MH121"/>
    <mergeCell ref="MI120:MI121"/>
    <mergeCell ref="LV56:LV57"/>
    <mergeCell ref="LI34:LI35"/>
    <mergeCell ref="LF58:LF59"/>
    <mergeCell ref="LK56:LK57"/>
    <mergeCell ref="LE74:LE75"/>
    <mergeCell ref="LW34:LW35"/>
    <mergeCell ref="LF50:LF51"/>
    <mergeCell ref="LG44:LG45"/>
    <mergeCell ref="LL56:LL57"/>
    <mergeCell ref="LM56:LM57"/>
    <mergeCell ref="LE72:LE73"/>
    <mergeCell ref="LN70:LN71"/>
    <mergeCell ref="LM60:LM61"/>
    <mergeCell ref="LF60:LF61"/>
    <mergeCell ref="LM70:LM71"/>
    <mergeCell ref="LG60:LG61"/>
    <mergeCell ref="LE46:LE47"/>
    <mergeCell ref="LN60:LN61"/>
    <mergeCell ref="LT34:LT35"/>
    <mergeCell ref="LU34:LU35"/>
    <mergeCell ref="LF46:LF47"/>
    <mergeCell ref="LE36:LE37"/>
    <mergeCell ref="LR58:LR59"/>
    <mergeCell ref="LH488:LH489"/>
    <mergeCell ref="MK110:MK111"/>
    <mergeCell ref="MD110:MD111"/>
    <mergeCell ref="MK170:MK171"/>
    <mergeCell ref="LW180:LW181"/>
    <mergeCell ref="LX180:LX181"/>
    <mergeCell ref="LY180:LY181"/>
    <mergeCell ref="LZ180:LZ181"/>
    <mergeCell ref="ME170:ME171"/>
    <mergeCell ref="LX170:LX171"/>
    <mergeCell ref="LR170:LR171"/>
    <mergeCell ref="LS170:LS171"/>
    <mergeCell ref="MB170:MB171"/>
    <mergeCell ref="MD170:MD171"/>
    <mergeCell ref="MJ170:MJ171"/>
    <mergeCell ref="MH170:MH171"/>
    <mergeCell ref="LY170:LY171"/>
    <mergeCell ref="LQ182:LQ183"/>
    <mergeCell ref="LM192:LM193"/>
    <mergeCell ref="LG404:LG405"/>
    <mergeCell ref="LF222:LF223"/>
    <mergeCell ref="LF356:LF357"/>
    <mergeCell ref="LF368:LF369"/>
    <mergeCell ref="KZ404:KZ405"/>
    <mergeCell ref="MK120:MK121"/>
    <mergeCell ref="MJ120:MJ121"/>
    <mergeCell ref="LY120:LY121"/>
    <mergeCell ref="MD120:MD121"/>
    <mergeCell ref="ME120:ME121"/>
    <mergeCell ref="MB120:MB121"/>
    <mergeCell ref="MC120:MC121"/>
    <mergeCell ref="LZ120:LZ121"/>
    <mergeCell ref="MI110:MI111"/>
    <mergeCell ref="MA562:MA563"/>
    <mergeCell ref="LV526:LV527"/>
    <mergeCell ref="LW526:LW527"/>
    <mergeCell ref="LE26:LE27"/>
    <mergeCell ref="LE22:LE23"/>
    <mergeCell ref="LF28:LF29"/>
    <mergeCell ref="LG28:LG29"/>
    <mergeCell ref="LK180:LK181"/>
    <mergeCell ref="LF162:LF163"/>
    <mergeCell ref="LG170:LG171"/>
    <mergeCell ref="LF148:LF149"/>
    <mergeCell ref="LM120:LM121"/>
    <mergeCell ref="LE52:LE53"/>
    <mergeCell ref="LG50:LG51"/>
    <mergeCell ref="LX140:LX141"/>
    <mergeCell ref="LZ100:LZ101"/>
    <mergeCell ref="MA100:MA101"/>
    <mergeCell ref="MB100:MB101"/>
    <mergeCell ref="LZ140:LZ141"/>
    <mergeCell ref="LE28:LE29"/>
    <mergeCell ref="LG118:LG119"/>
    <mergeCell ref="MD182:MD183"/>
    <mergeCell ref="MK150:MK151"/>
    <mergeCell ref="MI202:MI203"/>
    <mergeCell ref="MJ202:MJ203"/>
    <mergeCell ref="ME192:ME193"/>
    <mergeCell ref="MH180:MH181"/>
    <mergeCell ref="MK180:MK181"/>
    <mergeCell ref="MK192:MK193"/>
    <mergeCell ref="MI192:MI193"/>
    <mergeCell ref="MJ192:MJ193"/>
    <mergeCell ref="LH192:LH193"/>
    <mergeCell ref="LV140:LV141"/>
    <mergeCell ref="LY130:LY131"/>
    <mergeCell ref="LN140:LN141"/>
    <mergeCell ref="LO180:LO181"/>
    <mergeCell ref="LQ140:LQ141"/>
    <mergeCell ref="LP140:LP141"/>
    <mergeCell ref="LN170:LN171"/>
    <mergeCell ref="LV170:LV171"/>
    <mergeCell ref="LZ150:LZ151"/>
    <mergeCell ref="LY110:LY111"/>
    <mergeCell ref="LJ160:LJ161"/>
    <mergeCell ref="MF120:MF121"/>
    <mergeCell ref="MG120:MG121"/>
    <mergeCell ref="MH110:MH111"/>
    <mergeCell ref="MG110:MG111"/>
    <mergeCell ref="MA120:MA121"/>
    <mergeCell ref="LJ192:LJ193"/>
    <mergeCell ref="LH180:LH181"/>
    <mergeCell ref="LL182:LL183"/>
    <mergeCell ref="LJ294:LJ295"/>
    <mergeCell ref="LF200:LF201"/>
    <mergeCell ref="LG242:LG243"/>
    <mergeCell ref="LG542:LG543"/>
    <mergeCell ref="LO192:LO193"/>
    <mergeCell ref="LO212:LO213"/>
    <mergeCell ref="MB182:MB183"/>
    <mergeCell ref="MH212:MH213"/>
    <mergeCell ref="MJ222:MJ223"/>
    <mergeCell ref="MH222:MH223"/>
    <mergeCell ref="MK222:MK223"/>
    <mergeCell ref="LV10:LV11"/>
    <mergeCell ref="LW10:LW11"/>
    <mergeCell ref="LX10:LX11"/>
    <mergeCell ref="LY10:LY11"/>
    <mergeCell ref="LZ10:LZ11"/>
    <mergeCell ref="MA10:MA11"/>
    <mergeCell ref="MB10:MB11"/>
    <mergeCell ref="LE256:LE257"/>
    <mergeCell ref="LF214:LF215"/>
    <mergeCell ref="LF220:LF221"/>
    <mergeCell ref="LG202:LG203"/>
    <mergeCell ref="LF276:LF277"/>
    <mergeCell ref="LF398:LF399"/>
    <mergeCell ref="LG394:LG395"/>
    <mergeCell ref="LG384:LG385"/>
    <mergeCell ref="LE406:LE407"/>
    <mergeCell ref="LE410:LE411"/>
    <mergeCell ref="LG220:LG221"/>
    <mergeCell ref="LG218:LG219"/>
    <mergeCell ref="LG396:LG397"/>
    <mergeCell ref="LG408:LG409"/>
    <mergeCell ref="LF314:LF315"/>
    <mergeCell ref="LF388:LF389"/>
    <mergeCell ref="LG230:LG231"/>
    <mergeCell ref="LF298:LF299"/>
    <mergeCell ref="LG24:LG25"/>
    <mergeCell ref="LG26:LG27"/>
    <mergeCell ref="LG160:LG161"/>
    <mergeCell ref="LI160:LI161"/>
    <mergeCell ref="LJ170:LJ171"/>
    <mergeCell ref="LJ182:LJ183"/>
    <mergeCell ref="LF160:LF161"/>
    <mergeCell ref="LF168:LF169"/>
    <mergeCell ref="LG164:LG165"/>
    <mergeCell ref="LE408:LE409"/>
    <mergeCell ref="LS10:LS11"/>
    <mergeCell ref="LT10:LT11"/>
    <mergeCell ref="LU10:LU11"/>
    <mergeCell ref="LF18:LF19"/>
    <mergeCell ref="LG66:LG67"/>
    <mergeCell ref="LL140:LL141"/>
    <mergeCell ref="LP180:LP181"/>
    <mergeCell ref="LQ180:LQ181"/>
    <mergeCell ref="LM130:LM131"/>
    <mergeCell ref="LN130:LN131"/>
    <mergeCell ref="LG150:LG151"/>
    <mergeCell ref="LH100:LH101"/>
    <mergeCell ref="LM100:LM101"/>
    <mergeCell ref="LZ90:LZ91"/>
    <mergeCell ref="LK90:LK91"/>
    <mergeCell ref="LT170:LT171"/>
    <mergeCell ref="LU170:LU171"/>
    <mergeCell ref="LO170:LO171"/>
    <mergeCell ref="LT192:LT193"/>
    <mergeCell ref="LR192:LR193"/>
    <mergeCell ref="LS192:LS193"/>
    <mergeCell ref="LV192:LV193"/>
    <mergeCell ref="LW192:LW193"/>
    <mergeCell ref="LX192:LX193"/>
    <mergeCell ref="MB192:MB193"/>
    <mergeCell ref="LQ202:LQ203"/>
    <mergeCell ref="LR202:LR203"/>
    <mergeCell ref="LV150:LV151"/>
    <mergeCell ref="LW150:LW151"/>
    <mergeCell ref="LE7:ML7"/>
    <mergeCell ref="LE8:LG8"/>
    <mergeCell ref="LH8:LH9"/>
    <mergeCell ref="LI8:LI9"/>
    <mergeCell ref="LJ8:LJ9"/>
    <mergeCell ref="LK8:LK9"/>
    <mergeCell ref="LL8:LL9"/>
    <mergeCell ref="LM8:LM9"/>
    <mergeCell ref="LN8:LN9"/>
    <mergeCell ref="LO8:LO9"/>
    <mergeCell ref="LP8:LP9"/>
    <mergeCell ref="LQ8:LQ9"/>
    <mergeCell ref="LR8:LR9"/>
    <mergeCell ref="LS8:LS9"/>
    <mergeCell ref="LT8:LT9"/>
    <mergeCell ref="LU8:LU9"/>
    <mergeCell ref="LV8:LV9"/>
    <mergeCell ref="LW8:LW9"/>
    <mergeCell ref="LX8:LX9"/>
    <mergeCell ref="LY8:LY9"/>
    <mergeCell ref="LZ8:LZ9"/>
    <mergeCell ref="MA8:MA9"/>
    <mergeCell ref="MB8:MB9"/>
    <mergeCell ref="MC8:MC9"/>
    <mergeCell ref="MD8:MD9"/>
    <mergeCell ref="ME8:ME9"/>
    <mergeCell ref="MF8:MF9"/>
    <mergeCell ref="MG8:MG9"/>
    <mergeCell ref="MH8:MH9"/>
    <mergeCell ref="MI8:MI9"/>
    <mergeCell ref="MJ8:MJ9"/>
    <mergeCell ref="MK8:MK9"/>
    <mergeCell ref="LE20:LE21"/>
    <mergeCell ref="LF20:LF21"/>
    <mergeCell ref="LG20:LG21"/>
    <mergeCell ref="ML8:ML9"/>
    <mergeCell ref="LJ10:LJ11"/>
    <mergeCell ref="LK10:LK11"/>
    <mergeCell ref="LL10:LL11"/>
    <mergeCell ref="LM10:LM11"/>
    <mergeCell ref="LN10:LN11"/>
    <mergeCell ref="LO10:LO11"/>
    <mergeCell ref="MF10:MF11"/>
    <mergeCell ref="MG10:MG11"/>
    <mergeCell ref="ML10:ML11"/>
    <mergeCell ref="MH10:MH11"/>
    <mergeCell ref="MI10:MI11"/>
    <mergeCell ref="MJ10:MJ11"/>
    <mergeCell ref="MK10:MK11"/>
    <mergeCell ref="LE10:LE11"/>
    <mergeCell ref="LF10:LF11"/>
    <mergeCell ref="MC10:MC11"/>
    <mergeCell ref="LG16:LG17"/>
    <mergeCell ref="LG14:LG15"/>
    <mergeCell ref="LE16:LE17"/>
    <mergeCell ref="LE12:LE13"/>
    <mergeCell ref="LF12:LF13"/>
    <mergeCell ref="LG12:LG13"/>
    <mergeCell ref="LE14:LE15"/>
    <mergeCell ref="LF14:LF15"/>
    <mergeCell ref="LR10:LR11"/>
    <mergeCell ref="MD10:MD11"/>
    <mergeCell ref="ME10:ME11"/>
    <mergeCell ref="LG10:LG11"/>
    <mergeCell ref="ML34:ML35"/>
    <mergeCell ref="MF70:MF71"/>
    <mergeCell ref="MA34:MA35"/>
    <mergeCell ref="LV58:LV59"/>
    <mergeCell ref="LE38:LE39"/>
    <mergeCell ref="LF38:LF39"/>
    <mergeCell ref="LY34:LY35"/>
    <mergeCell ref="LZ34:LZ35"/>
    <mergeCell ref="LG54:LG55"/>
    <mergeCell ref="LG48:LG49"/>
    <mergeCell ref="LE34:LE35"/>
    <mergeCell ref="LE58:LE59"/>
    <mergeCell ref="LE54:LE55"/>
    <mergeCell ref="LE68:LE69"/>
    <mergeCell ref="LE70:LE71"/>
    <mergeCell ref="LG70:LG71"/>
    <mergeCell ref="LR60:LR61"/>
    <mergeCell ref="LS60:LS61"/>
    <mergeCell ref="LT60:LT61"/>
    <mergeCell ref="LJ34:LJ35"/>
    <mergeCell ref="LK34:LK35"/>
    <mergeCell ref="LG38:LG39"/>
    <mergeCell ref="LR34:LR35"/>
    <mergeCell ref="LS34:LS35"/>
    <mergeCell ref="LH56:LH57"/>
    <mergeCell ref="LS70:LS71"/>
    <mergeCell ref="LS56:LS57"/>
    <mergeCell ref="LE56:LE57"/>
    <mergeCell ref="LF56:LF57"/>
    <mergeCell ref="LZ70:LZ71"/>
    <mergeCell ref="MA70:MA71"/>
    <mergeCell ref="LE50:LE51"/>
    <mergeCell ref="LE42:LE43"/>
    <mergeCell ref="MI34:MI35"/>
    <mergeCell ref="MJ34:MJ35"/>
    <mergeCell ref="MK56:MK57"/>
    <mergeCell ref="MH58:MH59"/>
    <mergeCell ref="MI58:MI59"/>
    <mergeCell ref="MJ58:MJ59"/>
    <mergeCell ref="MK58:MK59"/>
    <mergeCell ref="LV60:LV61"/>
    <mergeCell ref="ME60:ME61"/>
    <mergeCell ref="MG60:MG61"/>
    <mergeCell ref="LG46:LG47"/>
    <mergeCell ref="MK70:MK71"/>
    <mergeCell ref="ML56:ML57"/>
    <mergeCell ref="MF56:MF57"/>
    <mergeCell ref="MA56:MA57"/>
    <mergeCell ref="LG42:LG43"/>
    <mergeCell ref="LF48:LF49"/>
    <mergeCell ref="LF54:LF55"/>
    <mergeCell ref="LG34:LG35"/>
    <mergeCell ref="MF34:MF35"/>
    <mergeCell ref="MH34:MH35"/>
    <mergeCell ref="ML70:ML71"/>
    <mergeCell ref="LG62:LG63"/>
    <mergeCell ref="LJ58:LJ59"/>
    <mergeCell ref="MJ70:MJ71"/>
    <mergeCell ref="LX34:LX35"/>
    <mergeCell ref="MD34:MD35"/>
    <mergeCell ref="MB34:MB35"/>
    <mergeCell ref="MC34:MC35"/>
    <mergeCell ref="LW70:LW71"/>
    <mergeCell ref="LX70:LX71"/>
    <mergeCell ref="MK140:MK141"/>
    <mergeCell ref="MB140:MB141"/>
    <mergeCell ref="MC140:MC141"/>
    <mergeCell ref="MD140:MD141"/>
    <mergeCell ref="LL180:LL181"/>
    <mergeCell ref="LM180:LM181"/>
    <mergeCell ref="LJ202:LJ203"/>
    <mergeCell ref="LK202:LK203"/>
    <mergeCell ref="LK170:LK171"/>
    <mergeCell ref="LH202:LH203"/>
    <mergeCell ref="MD202:MD203"/>
    <mergeCell ref="LG190:LG191"/>
    <mergeCell ref="LO182:LO183"/>
    <mergeCell ref="LP182:LP183"/>
    <mergeCell ref="MG150:MG151"/>
    <mergeCell ref="LS150:LS151"/>
    <mergeCell ref="MI170:MI171"/>
    <mergeCell ref="MA180:MA181"/>
    <mergeCell ref="LR180:LR181"/>
    <mergeCell ref="LS180:LS181"/>
    <mergeCell ref="LT180:LT181"/>
    <mergeCell ref="LN180:LN181"/>
    <mergeCell ref="ME182:ME183"/>
    <mergeCell ref="MF182:MF183"/>
    <mergeCell ref="LR182:LR183"/>
    <mergeCell ref="LN150:LN151"/>
    <mergeCell ref="MH202:MH203"/>
    <mergeCell ref="MG202:MG203"/>
    <mergeCell ref="MF212:MF213"/>
    <mergeCell ref="MK202:MK203"/>
    <mergeCell ref="MB202:MB203"/>
    <mergeCell ref="MC202:MC203"/>
    <mergeCell ref="MG212:MG213"/>
    <mergeCell ref="LH170:LH171"/>
    <mergeCell ref="LH212:LH213"/>
    <mergeCell ref="LM212:LM213"/>
    <mergeCell ref="LL212:LL213"/>
    <mergeCell ref="LJ212:LJ213"/>
    <mergeCell ref="LK192:LK193"/>
    <mergeCell ref="LI202:LI203"/>
    <mergeCell ref="LL170:LL171"/>
    <mergeCell ref="LM170:LM171"/>
    <mergeCell ref="LO150:LO151"/>
    <mergeCell ref="LP150:LP151"/>
    <mergeCell ref="LM150:LM151"/>
    <mergeCell ref="LL160:LL161"/>
    <mergeCell ref="LM160:LM161"/>
    <mergeCell ref="LN160:LN161"/>
    <mergeCell ref="LO160:LO161"/>
    <mergeCell ref="MC150:MC151"/>
    <mergeCell ref="MD150:MD151"/>
    <mergeCell ref="ME150:ME151"/>
    <mergeCell ref="MA160:MA161"/>
    <mergeCell ref="LL202:LL203"/>
    <mergeCell ref="LM202:LM203"/>
    <mergeCell ref="LI170:LI171"/>
    <mergeCell ref="LG204:LG205"/>
    <mergeCell ref="LG206:LG207"/>
    <mergeCell ref="LG208:LG209"/>
    <mergeCell ref="LG210:LG211"/>
    <mergeCell ref="MK232:MK233"/>
    <mergeCell ref="MK242:MK243"/>
    <mergeCell ref="MC182:MC183"/>
    <mergeCell ref="LU212:LU213"/>
    <mergeCell ref="MG222:MG223"/>
    <mergeCell ref="MA222:MA223"/>
    <mergeCell ref="ML222:ML223"/>
    <mergeCell ref="MJ212:MJ213"/>
    <mergeCell ref="LR212:LR213"/>
    <mergeCell ref="ME202:ME203"/>
    <mergeCell ref="ME212:ME213"/>
    <mergeCell ref="MH192:MH193"/>
    <mergeCell ref="MA192:MA193"/>
    <mergeCell ref="MD192:MD193"/>
    <mergeCell ref="MD222:MD223"/>
    <mergeCell ref="ML252:ML253"/>
    <mergeCell ref="MI252:MI253"/>
    <mergeCell ref="MJ252:MJ253"/>
    <mergeCell ref="MI232:MI233"/>
    <mergeCell ref="ML232:ML233"/>
    <mergeCell ref="ME222:ME223"/>
    <mergeCell ref="MF222:MF223"/>
    <mergeCell ref="LZ212:LZ213"/>
    <mergeCell ref="MA212:MA213"/>
    <mergeCell ref="LU202:LU203"/>
    <mergeCell ref="LW170:LW171"/>
    <mergeCell ref="MG192:MG193"/>
    <mergeCell ref="LZ192:LZ193"/>
    <mergeCell ref="MC170:MC171"/>
    <mergeCell ref="LU180:LU181"/>
    <mergeCell ref="MB180:MB181"/>
    <mergeCell ref="MF170:MF171"/>
    <mergeCell ref="LP170:LP171"/>
    <mergeCell ref="LQ170:LQ171"/>
    <mergeCell ref="MI180:MI181"/>
    <mergeCell ref="MJ180:MJ181"/>
    <mergeCell ref="LZ170:LZ171"/>
    <mergeCell ref="MA170:MA171"/>
    <mergeCell ref="LX182:LX183"/>
    <mergeCell ref="MJ182:MJ183"/>
    <mergeCell ref="MK182:MK183"/>
    <mergeCell ref="MG170:MG171"/>
    <mergeCell ref="LP202:LP203"/>
    <mergeCell ref="LZ222:LZ223"/>
    <mergeCell ref="LP212:LP213"/>
    <mergeCell ref="MB222:MB223"/>
    <mergeCell ref="LT222:LT223"/>
    <mergeCell ref="MC180:MC181"/>
    <mergeCell ref="MD180:MD181"/>
    <mergeCell ref="MI182:MI183"/>
    <mergeCell ref="MH182:MH183"/>
    <mergeCell ref="LT182:LT183"/>
    <mergeCell ref="LU182:LU183"/>
    <mergeCell ref="LV182:LV183"/>
    <mergeCell ref="LW182:LW183"/>
    <mergeCell ref="MA182:MA183"/>
    <mergeCell ref="ML180:ML181"/>
    <mergeCell ref="MG180:MG181"/>
    <mergeCell ref="MF180:MF181"/>
    <mergeCell ref="ME180:ME181"/>
    <mergeCell ref="MG182:MG183"/>
    <mergeCell ref="LS182:LS183"/>
    <mergeCell ref="ML170:ML171"/>
    <mergeCell ref="ML182:ML183"/>
    <mergeCell ref="ML212:ML213"/>
    <mergeCell ref="LV202:LV203"/>
    <mergeCell ref="LW202:LW203"/>
    <mergeCell ref="LU192:LU193"/>
    <mergeCell ref="LV212:LV213"/>
    <mergeCell ref="LW212:LW213"/>
    <mergeCell ref="ML192:ML193"/>
    <mergeCell ref="ML202:ML203"/>
    <mergeCell ref="LY192:LY193"/>
    <mergeCell ref="MC222:MC223"/>
    <mergeCell ref="MI222:MI223"/>
    <mergeCell ref="LP192:LP193"/>
    <mergeCell ref="LQ192:LQ193"/>
    <mergeCell ref="MF192:MF193"/>
    <mergeCell ref="MA202:MA203"/>
    <mergeCell ref="MF202:MF203"/>
    <mergeCell ref="LY212:LY213"/>
    <mergeCell ref="MC212:MC213"/>
    <mergeCell ref="MD212:MD213"/>
    <mergeCell ref="LT202:LT203"/>
    <mergeCell ref="LX202:LX203"/>
    <mergeCell ref="LY202:LY203"/>
    <mergeCell ref="LZ202:LZ203"/>
    <mergeCell ref="MI212:MI213"/>
    <mergeCell ref="MK212:MK213"/>
    <mergeCell ref="MC192:MC193"/>
    <mergeCell ref="MB212:MB213"/>
    <mergeCell ref="LS202:LS203"/>
    <mergeCell ref="LV180:LV181"/>
    <mergeCell ref="LI192:LI193"/>
    <mergeCell ref="LL192:LL193"/>
    <mergeCell ref="LY182:LY183"/>
    <mergeCell ref="LZ182:LZ183"/>
    <mergeCell ref="LJ180:LJ181"/>
    <mergeCell ref="LK182:LK183"/>
    <mergeCell ref="LN222:LN223"/>
    <mergeCell ref="LM182:LM183"/>
    <mergeCell ref="LI182:LI183"/>
    <mergeCell ref="LI180:LI181"/>
    <mergeCell ref="LN202:LN203"/>
    <mergeCell ref="LO202:LO203"/>
    <mergeCell ref="LN182:LN183"/>
    <mergeCell ref="LN192:LN193"/>
    <mergeCell ref="MH232:MH233"/>
    <mergeCell ref="LP242:LP243"/>
    <mergeCell ref="MD242:MD243"/>
    <mergeCell ref="ME242:ME243"/>
    <mergeCell ref="LK212:LK213"/>
    <mergeCell ref="LX212:LX213"/>
    <mergeCell ref="LO222:LO223"/>
    <mergeCell ref="LP222:LP223"/>
    <mergeCell ref="LI212:LI213"/>
    <mergeCell ref="LW222:LW223"/>
    <mergeCell ref="LV222:LV223"/>
    <mergeCell ref="LR222:LR223"/>
    <mergeCell ref="LG224:LG225"/>
    <mergeCell ref="MC242:MC243"/>
    <mergeCell ref="MC232:MC233"/>
    <mergeCell ref="LS252:LS253"/>
    <mergeCell ref="LT252:LT253"/>
    <mergeCell ref="LU222:LU223"/>
    <mergeCell ref="LX222:LX223"/>
    <mergeCell ref="LY222:LY223"/>
    <mergeCell ref="LH222:LH223"/>
    <mergeCell ref="LJ222:LJ223"/>
    <mergeCell ref="LK222:LK223"/>
    <mergeCell ref="LQ222:LQ223"/>
    <mergeCell ref="LP232:LP233"/>
    <mergeCell ref="LX232:LX233"/>
    <mergeCell ref="LR242:LR243"/>
    <mergeCell ref="LV242:LV243"/>
    <mergeCell ref="LS222:LS223"/>
    <mergeCell ref="LL222:LL223"/>
    <mergeCell ref="LM222:LM223"/>
    <mergeCell ref="LH232:LH233"/>
    <mergeCell ref="LG238:LG239"/>
    <mergeCell ref="LI222:LI223"/>
    <mergeCell ref="LH242:LH243"/>
    <mergeCell ref="LS242:LS243"/>
    <mergeCell ref="LN252:LN253"/>
    <mergeCell ref="LO232:LO233"/>
    <mergeCell ref="LG212:LG213"/>
    <mergeCell ref="LG228:LG229"/>
    <mergeCell ref="LG226:LG227"/>
    <mergeCell ref="LK232:LK233"/>
    <mergeCell ref="LU232:LU233"/>
    <mergeCell ref="MH252:MH253"/>
    <mergeCell ref="MH242:MH243"/>
    <mergeCell ref="MG242:MG243"/>
    <mergeCell ref="LZ232:LZ233"/>
    <mergeCell ref="MA232:MA233"/>
    <mergeCell ref="MB232:MB233"/>
    <mergeCell ref="LW252:LW253"/>
    <mergeCell ref="LG216:LG217"/>
    <mergeCell ref="LM274:LM275"/>
    <mergeCell ref="LS284:LS285"/>
    <mergeCell ref="LT284:LT285"/>
    <mergeCell ref="LN284:LN285"/>
    <mergeCell ref="LG276:LG277"/>
    <mergeCell ref="LG274:LG275"/>
    <mergeCell ref="LH274:LH275"/>
    <mergeCell ref="LW274:LW275"/>
    <mergeCell ref="LF282:LF283"/>
    <mergeCell ref="LV274:LV275"/>
    <mergeCell ref="ME232:ME233"/>
    <mergeCell ref="LY284:LY285"/>
    <mergeCell ref="LF290:LF291"/>
    <mergeCell ref="LK274:LK275"/>
    <mergeCell ref="LL274:LL275"/>
    <mergeCell ref="MF274:MF275"/>
    <mergeCell ref="LU252:LU253"/>
    <mergeCell ref="LT242:LT243"/>
    <mergeCell ref="LU242:LU243"/>
    <mergeCell ref="MH262:MH263"/>
    <mergeCell ref="LL242:LL243"/>
    <mergeCell ref="LH272:LH273"/>
    <mergeCell ref="LI272:LI273"/>
    <mergeCell ref="MH272:MH273"/>
    <mergeCell ref="LY232:LY233"/>
    <mergeCell ref="LI242:LI243"/>
    <mergeCell ref="LJ242:LJ243"/>
    <mergeCell ref="LZ242:LZ243"/>
    <mergeCell ref="LX252:LX253"/>
    <mergeCell ref="LY252:LY253"/>
    <mergeCell ref="MA262:MA263"/>
    <mergeCell ref="MA242:MA243"/>
    <mergeCell ref="LT232:LT233"/>
    <mergeCell ref="LJ232:LJ233"/>
    <mergeCell ref="LV232:LV233"/>
    <mergeCell ref="MD232:MD233"/>
    <mergeCell ref="LQ232:LQ233"/>
    <mergeCell ref="LG268:LG269"/>
    <mergeCell ref="LG266:LG267"/>
    <mergeCell ref="LS272:LS273"/>
    <mergeCell ref="LL272:LL273"/>
    <mergeCell ref="LM272:LM273"/>
    <mergeCell ref="LL232:LL233"/>
    <mergeCell ref="LK284:LK285"/>
    <mergeCell ref="LU272:LU273"/>
    <mergeCell ref="MG232:MG233"/>
    <mergeCell ref="LN232:LN233"/>
    <mergeCell ref="LF274:LF275"/>
    <mergeCell ref="MG272:MG273"/>
    <mergeCell ref="MC274:MC275"/>
    <mergeCell ref="LJ274:LJ275"/>
    <mergeCell ref="LI274:LI275"/>
    <mergeCell ref="LZ274:LZ275"/>
    <mergeCell ref="MA274:MA275"/>
    <mergeCell ref="MB274:MB275"/>
    <mergeCell ref="LF284:LF285"/>
    <mergeCell ref="MD262:MD263"/>
    <mergeCell ref="LF260:LF261"/>
    <mergeCell ref="MC262:MC263"/>
    <mergeCell ref="LP252:LP253"/>
    <mergeCell ref="LZ262:LZ263"/>
    <mergeCell ref="LN272:LN273"/>
    <mergeCell ref="LR272:LR273"/>
    <mergeCell ref="LQ272:LQ273"/>
    <mergeCell ref="MK416:MK417"/>
    <mergeCell ref="MG404:MG405"/>
    <mergeCell ref="MK404:MK405"/>
    <mergeCell ref="LG362:LG363"/>
    <mergeCell ref="LQ416:LQ417"/>
    <mergeCell ref="LT320:LT321"/>
    <mergeCell ref="LK392:LK393"/>
    <mergeCell ref="MF304:MF305"/>
    <mergeCell ref="LG398:LG399"/>
    <mergeCell ref="MD380:MD381"/>
    <mergeCell ref="LS380:LS381"/>
    <mergeCell ref="LZ380:LZ381"/>
    <mergeCell ref="LF370:LF371"/>
    <mergeCell ref="LG370:LG371"/>
    <mergeCell ref="LP274:LP275"/>
    <mergeCell ref="MF392:MF393"/>
    <mergeCell ref="MD274:MD275"/>
    <mergeCell ref="ME274:ME275"/>
    <mergeCell ref="LX304:LX305"/>
    <mergeCell ref="LN294:LN295"/>
    <mergeCell ref="LQ294:LQ295"/>
    <mergeCell ref="LR294:LR295"/>
    <mergeCell ref="LF414:LF415"/>
    <mergeCell ref="LF394:LF395"/>
    <mergeCell ref="LF408:LF409"/>
    <mergeCell ref="LF400:LF401"/>
    <mergeCell ref="LF280:LF281"/>
    <mergeCell ref="LG280:LG281"/>
    <mergeCell ref="LF296:LF297"/>
    <mergeCell ref="LH284:LH285"/>
    <mergeCell ref="LF278:LF279"/>
    <mergeCell ref="MC284:MC285"/>
    <mergeCell ref="MD284:MD285"/>
    <mergeCell ref="LZ284:LZ285"/>
    <mergeCell ref="LI284:LI285"/>
    <mergeCell ref="LL284:LL285"/>
    <mergeCell ref="LM284:LM285"/>
    <mergeCell ref="MG284:MG285"/>
    <mergeCell ref="MH284:MH285"/>
    <mergeCell ref="LJ284:LJ285"/>
    <mergeCell ref="MF284:MF285"/>
    <mergeCell ref="LZ294:LZ295"/>
    <mergeCell ref="LG390:LG391"/>
    <mergeCell ref="LG392:LG393"/>
    <mergeCell ref="LF302:LF303"/>
    <mergeCell ref="LN380:LN381"/>
    <mergeCell ref="LW380:LW381"/>
    <mergeCell ref="LK380:LK381"/>
    <mergeCell ref="LG386:LG387"/>
    <mergeCell ref="MJ392:MJ393"/>
    <mergeCell ref="LP392:LP393"/>
    <mergeCell ref="LG332:LG333"/>
    <mergeCell ref="LJ306:LJ307"/>
    <mergeCell ref="LK306:LK307"/>
    <mergeCell ref="LL304:LL305"/>
    <mergeCell ref="LM304:LM305"/>
    <mergeCell ref="LN304:LN305"/>
    <mergeCell ref="LP304:LP305"/>
    <mergeCell ref="LL294:LL295"/>
    <mergeCell ref="MK274:MK275"/>
    <mergeCell ref="ME284:ME285"/>
    <mergeCell ref="LQ274:LQ275"/>
    <mergeCell ref="LS274:LS275"/>
    <mergeCell ref="LT274:LT275"/>
    <mergeCell ref="MK392:MK393"/>
    <mergeCell ref="MI304:MI305"/>
    <mergeCell ref="LY368:LY369"/>
    <mergeCell ref="LO368:LO369"/>
    <mergeCell ref="LP368:LP369"/>
    <mergeCell ref="LJ368:LJ369"/>
    <mergeCell ref="LK368:LK369"/>
    <mergeCell ref="LR356:LR357"/>
    <mergeCell ref="LS356:LS357"/>
    <mergeCell ref="MA332:MA333"/>
    <mergeCell ref="LN356:LN357"/>
    <mergeCell ref="MC344:MC345"/>
    <mergeCell ref="LY380:LY381"/>
    <mergeCell ref="LX380:LX381"/>
    <mergeCell ref="LE386:LE387"/>
    <mergeCell ref="LF386:LF387"/>
    <mergeCell ref="MI308:MI309"/>
    <mergeCell ref="MB306:MB307"/>
    <mergeCell ref="LE312:LE313"/>
    <mergeCell ref="LY304:LY305"/>
    <mergeCell ref="LQ304:LQ305"/>
    <mergeCell ref="LR304:LR305"/>
    <mergeCell ref="LS304:LS305"/>
    <mergeCell ref="LV304:LV305"/>
    <mergeCell ref="LW304:LW305"/>
    <mergeCell ref="LG324:LG325"/>
    <mergeCell ref="LG320:LG321"/>
    <mergeCell ref="MH304:MH305"/>
    <mergeCell ref="LH304:LH305"/>
    <mergeCell ref="LI304:LI305"/>
    <mergeCell ref="LG328:LG329"/>
    <mergeCell ref="LF346:LF347"/>
    <mergeCell ref="LE344:LE345"/>
    <mergeCell ref="LV320:LV321"/>
    <mergeCell ref="LW320:LW321"/>
    <mergeCell ref="MB320:MB321"/>
    <mergeCell ref="ME308:ME309"/>
    <mergeCell ref="MI306:MI307"/>
    <mergeCell ref="LY306:LY307"/>
    <mergeCell ref="MF306:MF307"/>
    <mergeCell ref="MF332:MF333"/>
    <mergeCell ref="MG332:MG333"/>
    <mergeCell ref="LZ320:LZ321"/>
    <mergeCell ref="MF308:MF309"/>
    <mergeCell ref="MH306:MH307"/>
    <mergeCell ref="MH332:MH333"/>
    <mergeCell ref="LH308:LH309"/>
    <mergeCell ref="MI356:MI357"/>
    <mergeCell ref="LH380:LH381"/>
    <mergeCell ref="LT368:LT369"/>
    <mergeCell ref="LE342:LE343"/>
    <mergeCell ref="LU368:LU369"/>
    <mergeCell ref="LF324:LF325"/>
    <mergeCell ref="ME306:ME307"/>
    <mergeCell ref="MC332:MC333"/>
    <mergeCell ref="MD332:MD333"/>
    <mergeCell ref="ME332:ME333"/>
    <mergeCell ref="LG354:LG355"/>
    <mergeCell ref="MG356:MG357"/>
    <mergeCell ref="LF380:LF381"/>
    <mergeCell ref="LG380:LG381"/>
    <mergeCell ref="MA380:MA381"/>
    <mergeCell ref="MG380:MG381"/>
    <mergeCell ref="LE336:LE337"/>
    <mergeCell ref="MH416:MH417"/>
    <mergeCell ref="MG416:MG417"/>
    <mergeCell ref="LI416:LI417"/>
    <mergeCell ref="LG306:LG307"/>
    <mergeCell ref="MA368:MA369"/>
    <mergeCell ref="MB368:MB369"/>
    <mergeCell ref="MJ356:MJ357"/>
    <mergeCell ref="MH380:MH381"/>
    <mergeCell ref="MH356:MH357"/>
    <mergeCell ref="ME380:ME381"/>
    <mergeCell ref="MF380:MF381"/>
    <mergeCell ref="ME368:ME369"/>
    <mergeCell ref="MF368:MF369"/>
    <mergeCell ref="LS440:LS441"/>
    <mergeCell ref="MD392:MD393"/>
    <mergeCell ref="MJ416:MJ417"/>
    <mergeCell ref="LH428:LH429"/>
    <mergeCell ref="ML428:ML429"/>
    <mergeCell ref="ML416:ML417"/>
    <mergeCell ref="ML320:ML321"/>
    <mergeCell ref="ML332:ML333"/>
    <mergeCell ref="MI416:MI417"/>
    <mergeCell ref="MJ304:MJ305"/>
    <mergeCell ref="ML294:ML295"/>
    <mergeCell ref="LI306:LI307"/>
    <mergeCell ref="LW294:LW295"/>
    <mergeCell ref="MK304:MK305"/>
    <mergeCell ref="LH294:LH295"/>
    <mergeCell ref="LJ380:LJ381"/>
    <mergeCell ref="LL380:LL381"/>
    <mergeCell ref="LM380:LM381"/>
    <mergeCell ref="ML306:ML307"/>
    <mergeCell ref="MA392:MA393"/>
    <mergeCell ref="MB404:MB405"/>
    <mergeCell ref="LN392:LN393"/>
    <mergeCell ref="LZ392:LZ393"/>
    <mergeCell ref="LL404:LL405"/>
    <mergeCell ref="MC392:MC393"/>
    <mergeCell ref="LH392:LH393"/>
    <mergeCell ref="LI392:LI393"/>
    <mergeCell ref="MD304:MD305"/>
    <mergeCell ref="MH294:MH295"/>
    <mergeCell ref="MI404:MI405"/>
    <mergeCell ref="MJ404:MJ405"/>
    <mergeCell ref="MH404:MH405"/>
    <mergeCell ref="ML404:ML405"/>
    <mergeCell ref="LH320:LH321"/>
    <mergeCell ref="LI320:LI321"/>
    <mergeCell ref="MI332:MI333"/>
    <mergeCell ref="LS306:LS307"/>
    <mergeCell ref="LW306:LW307"/>
    <mergeCell ref="LX306:LX307"/>
    <mergeCell ref="ME392:ME393"/>
    <mergeCell ref="LY320:LY321"/>
    <mergeCell ref="MH320:MH321"/>
    <mergeCell ref="LM294:LM295"/>
    <mergeCell ref="MD294:MD295"/>
    <mergeCell ref="ME294:ME295"/>
    <mergeCell ref="LX294:LX295"/>
    <mergeCell ref="LY294:LY295"/>
    <mergeCell ref="MF294:MF295"/>
    <mergeCell ref="MG294:MG295"/>
    <mergeCell ref="LV368:LV369"/>
    <mergeCell ref="MJ380:MJ381"/>
    <mergeCell ref="LN452:LN453"/>
    <mergeCell ref="LV440:LV441"/>
    <mergeCell ref="MI392:MI393"/>
    <mergeCell ref="MH392:MH393"/>
    <mergeCell ref="MI428:MI429"/>
    <mergeCell ref="LQ404:LQ405"/>
    <mergeCell ref="LF424:LF425"/>
    <mergeCell ref="LF420:LF421"/>
    <mergeCell ref="LX404:LX405"/>
    <mergeCell ref="LT416:LT417"/>
    <mergeCell ref="LU416:LU417"/>
    <mergeCell ref="LR404:LR405"/>
    <mergeCell ref="LS404:LS405"/>
    <mergeCell ref="MC416:MC417"/>
    <mergeCell ref="MD416:MD417"/>
    <mergeCell ref="MF404:MF405"/>
    <mergeCell ref="LF416:LF417"/>
    <mergeCell ref="ME416:ME417"/>
    <mergeCell ref="LI428:LI429"/>
    <mergeCell ref="LG414:LG415"/>
    <mergeCell ref="LF406:LF407"/>
    <mergeCell ref="LG406:LG407"/>
    <mergeCell ref="MC476:MC477"/>
    <mergeCell ref="LG466:LG467"/>
    <mergeCell ref="LT476:LT477"/>
    <mergeCell ref="MH428:MH429"/>
    <mergeCell ref="ML284:ML285"/>
    <mergeCell ref="MJ294:MJ295"/>
    <mergeCell ref="MK294:MK295"/>
    <mergeCell ref="LF402:LF403"/>
    <mergeCell ref="MA308:MA309"/>
    <mergeCell ref="MD306:MD307"/>
    <mergeCell ref="LF322:LF323"/>
    <mergeCell ref="LH306:LH307"/>
    <mergeCell ref="LF320:LF321"/>
    <mergeCell ref="MI344:MI345"/>
    <mergeCell ref="MJ344:MJ345"/>
    <mergeCell ref="MK344:MK345"/>
    <mergeCell ref="MD428:MD429"/>
    <mergeCell ref="ML304:ML305"/>
    <mergeCell ref="LJ404:LJ405"/>
    <mergeCell ref="LN416:LN417"/>
    <mergeCell ref="LO428:LO429"/>
    <mergeCell ref="MA428:MA429"/>
    <mergeCell ref="ML356:ML357"/>
    <mergeCell ref="MB304:MB305"/>
    <mergeCell ref="MC304:MC305"/>
    <mergeCell ref="MB392:MB393"/>
    <mergeCell ref="LS294:LS295"/>
    <mergeCell ref="LZ304:LZ305"/>
    <mergeCell ref="MA304:MA305"/>
    <mergeCell ref="MG304:MG305"/>
    <mergeCell ref="MK452:MK453"/>
    <mergeCell ref="MK380:MK381"/>
    <mergeCell ref="MH368:MH369"/>
    <mergeCell ref="MI380:MI381"/>
    <mergeCell ref="ML380:ML381"/>
    <mergeCell ref="MK368:MK369"/>
    <mergeCell ref="MK356:MK357"/>
    <mergeCell ref="LG296:LG297"/>
    <mergeCell ref="LT304:LT305"/>
    <mergeCell ref="LU304:LU305"/>
    <mergeCell ref="LG428:LG429"/>
    <mergeCell ref="MG392:MG393"/>
    <mergeCell ref="LP428:LP429"/>
    <mergeCell ref="LF436:LF437"/>
    <mergeCell ref="LF438:LF439"/>
    <mergeCell ref="LF434:LF435"/>
    <mergeCell ref="LF430:LF431"/>
    <mergeCell ref="LR416:LR417"/>
    <mergeCell ref="LS416:LS417"/>
    <mergeCell ref="LM416:LM417"/>
    <mergeCell ref="LZ416:LZ417"/>
    <mergeCell ref="LL416:LL417"/>
    <mergeCell ref="LJ416:LJ417"/>
    <mergeCell ref="LK416:LK417"/>
    <mergeCell ref="LF418:LF419"/>
    <mergeCell ref="LF404:LF405"/>
    <mergeCell ref="LG422:LG423"/>
    <mergeCell ref="LG424:LG425"/>
    <mergeCell ref="LG438:LG439"/>
    <mergeCell ref="LV416:LV417"/>
    <mergeCell ref="LW416:LW417"/>
    <mergeCell ref="LF410:LF411"/>
    <mergeCell ref="LW404:LW405"/>
    <mergeCell ref="LI404:LI405"/>
    <mergeCell ref="LH416:LH417"/>
    <mergeCell ref="LJ428:LJ429"/>
    <mergeCell ref="LV404:LV405"/>
    <mergeCell ref="MD404:MD405"/>
    <mergeCell ref="ME404:ME405"/>
    <mergeCell ref="LG412:LG413"/>
    <mergeCell ref="LG432:LG433"/>
    <mergeCell ref="LG418:LG419"/>
    <mergeCell ref="LZ404:LZ405"/>
    <mergeCell ref="MA404:MA405"/>
    <mergeCell ref="LH404:LH405"/>
    <mergeCell ref="LF412:LF413"/>
    <mergeCell ref="LN428:LN429"/>
    <mergeCell ref="LG410:LG411"/>
    <mergeCell ref="LX416:LX417"/>
    <mergeCell ref="LY416:LY417"/>
    <mergeCell ref="LN404:LN405"/>
    <mergeCell ref="LF422:LF423"/>
    <mergeCell ref="LG420:LG421"/>
    <mergeCell ref="ML440:ML441"/>
    <mergeCell ref="ML392:ML393"/>
    <mergeCell ref="ML368:ML369"/>
    <mergeCell ref="LG568:LG569"/>
    <mergeCell ref="LH514:LH515"/>
    <mergeCell ref="LG532:LG533"/>
    <mergeCell ref="LL490:LL491"/>
    <mergeCell ref="LM490:LM491"/>
    <mergeCell ref="LX550:LX551"/>
    <mergeCell ref="ML488:ML489"/>
    <mergeCell ref="LW514:LW515"/>
    <mergeCell ref="LW574:LW575"/>
    <mergeCell ref="LU574:LU575"/>
    <mergeCell ref="LN562:LN563"/>
    <mergeCell ref="MC562:MC563"/>
    <mergeCell ref="MI488:MI489"/>
    <mergeCell ref="ML550:ML551"/>
    <mergeCell ref="MI464:MI465"/>
    <mergeCell ref="MH502:MH503"/>
    <mergeCell ref="MF502:MF503"/>
    <mergeCell ref="MG502:MG503"/>
    <mergeCell ref="LF498:LF499"/>
    <mergeCell ref="LF522:LF523"/>
    <mergeCell ref="LF494:LF495"/>
    <mergeCell ref="LG478:LG479"/>
    <mergeCell ref="LG480:LG481"/>
    <mergeCell ref="LG482:LG483"/>
    <mergeCell ref="LG488:LG489"/>
    <mergeCell ref="LG484:LG485"/>
    <mergeCell ref="LG494:LG495"/>
    <mergeCell ref="LG500:LG501"/>
    <mergeCell ref="LG498:LG499"/>
    <mergeCell ref="LO488:LO489"/>
    <mergeCell ref="LG524:LG525"/>
    <mergeCell ref="LG536:LG537"/>
    <mergeCell ref="LO538:LO539"/>
    <mergeCell ref="LP538:LP539"/>
    <mergeCell ref="LT538:LT539"/>
    <mergeCell ref="LU538:LU539"/>
    <mergeCell ref="LV538:LV539"/>
    <mergeCell ref="MD526:MD527"/>
    <mergeCell ref="ME526:ME527"/>
    <mergeCell ref="MB526:MB527"/>
    <mergeCell ref="MC526:MC527"/>
    <mergeCell ref="LQ464:LQ465"/>
    <mergeCell ref="LR464:LR465"/>
    <mergeCell ref="LN464:LN465"/>
    <mergeCell ref="LH538:LH539"/>
    <mergeCell ref="LF530:LF531"/>
    <mergeCell ref="LG528:LG529"/>
    <mergeCell ref="LF544:LF545"/>
    <mergeCell ref="LG546:LG547"/>
    <mergeCell ref="MA488:MA489"/>
    <mergeCell ref="LQ490:LQ491"/>
    <mergeCell ref="MK464:MK465"/>
    <mergeCell ref="LU464:LU465"/>
    <mergeCell ref="MF538:MF539"/>
    <mergeCell ref="MF476:MF477"/>
    <mergeCell ref="LT404:LT405"/>
    <mergeCell ref="LO404:LO405"/>
    <mergeCell ref="LP404:LP405"/>
    <mergeCell ref="ME428:ME429"/>
    <mergeCell ref="ME452:ME453"/>
    <mergeCell ref="MC428:MC429"/>
    <mergeCell ref="ME464:ME465"/>
    <mergeCell ref="LP440:LP441"/>
    <mergeCell ref="LQ440:LQ441"/>
    <mergeCell ref="LR440:LR441"/>
    <mergeCell ref="LY440:LY441"/>
    <mergeCell ref="LU452:LU453"/>
    <mergeCell ref="LY452:LY453"/>
    <mergeCell ref="LV452:LV453"/>
    <mergeCell ref="MA452:MA453"/>
    <mergeCell ref="LF508:LF509"/>
    <mergeCell ref="LX538:LX539"/>
    <mergeCell ref="LK428:LK429"/>
    <mergeCell ref="LG430:LG431"/>
    <mergeCell ref="LM404:LM405"/>
    <mergeCell ref="LF444:LF445"/>
    <mergeCell ref="LF432:LF433"/>
    <mergeCell ref="LG426:LG427"/>
    <mergeCell ref="LF428:LF429"/>
    <mergeCell ref="LG416:LG417"/>
    <mergeCell ref="LG458:LG459"/>
    <mergeCell ref="LY404:LY405"/>
    <mergeCell ref="LV476:LV477"/>
    <mergeCell ref="LP476:LP477"/>
    <mergeCell ref="LV502:LV503"/>
    <mergeCell ref="LF502:LF503"/>
    <mergeCell ref="LF500:LF501"/>
    <mergeCell ref="LF510:LF511"/>
    <mergeCell ref="LN488:LN489"/>
    <mergeCell ref="LZ502:LZ503"/>
    <mergeCell ref="LW490:LW491"/>
    <mergeCell ref="LX490:LX491"/>
    <mergeCell ref="LJ440:LJ441"/>
    <mergeCell ref="LV490:LV491"/>
    <mergeCell ref="LR490:LR491"/>
    <mergeCell ref="LS490:LS491"/>
    <mergeCell ref="LV428:LV429"/>
    <mergeCell ref="LW428:LW429"/>
    <mergeCell ref="LX428:LX429"/>
    <mergeCell ref="LY428:LY429"/>
    <mergeCell ref="LW502:LW503"/>
    <mergeCell ref="LH502:LH503"/>
    <mergeCell ref="LG504:LG505"/>
    <mergeCell ref="LP514:LP515"/>
    <mergeCell ref="LT490:LT491"/>
    <mergeCell ref="LO514:LO515"/>
    <mergeCell ref="LF536:LF537"/>
    <mergeCell ref="LI514:LI515"/>
    <mergeCell ref="LH526:LH527"/>
    <mergeCell ref="LK488:LK489"/>
    <mergeCell ref="LI488:LI489"/>
    <mergeCell ref="LK440:LK441"/>
    <mergeCell ref="LO476:LO477"/>
    <mergeCell ref="LX440:LX441"/>
    <mergeCell ref="LL476:LL477"/>
    <mergeCell ref="LY464:LY465"/>
    <mergeCell ref="LM428:LM429"/>
    <mergeCell ref="LR476:LR477"/>
    <mergeCell ref="LU440:LU441"/>
    <mergeCell ref="LL526:LL527"/>
    <mergeCell ref="LM526:LM527"/>
    <mergeCell ref="LO416:LO417"/>
    <mergeCell ref="LP416:LP417"/>
    <mergeCell ref="LL428:LL429"/>
    <mergeCell ref="LY476:LY477"/>
    <mergeCell ref="LS562:LS563"/>
    <mergeCell ref="LT562:LT563"/>
    <mergeCell ref="LW562:LW563"/>
    <mergeCell ref="LQ562:LQ563"/>
    <mergeCell ref="LX562:LX563"/>
    <mergeCell ref="LF526:LF527"/>
    <mergeCell ref="LP464:LP465"/>
    <mergeCell ref="LJ464:LJ465"/>
    <mergeCell ref="LK464:LK465"/>
    <mergeCell ref="LM476:LM477"/>
    <mergeCell ref="LN476:LN477"/>
    <mergeCell ref="LZ476:LZ477"/>
    <mergeCell ref="MA476:MA477"/>
    <mergeCell ref="LZ464:LZ465"/>
    <mergeCell ref="MA464:MA465"/>
    <mergeCell ref="MB464:MB465"/>
    <mergeCell ref="LG464:LG465"/>
    <mergeCell ref="LG468:LG469"/>
    <mergeCell ref="LP562:LP563"/>
    <mergeCell ref="LG486:LG487"/>
    <mergeCell ref="LL550:LL551"/>
    <mergeCell ref="LS550:LS551"/>
    <mergeCell ref="LK526:LK527"/>
    <mergeCell ref="LF550:LF551"/>
    <mergeCell ref="LF556:LF557"/>
    <mergeCell ref="LF514:LF515"/>
    <mergeCell ref="LF548:LF549"/>
    <mergeCell ref="LG496:LG497"/>
    <mergeCell ref="LL488:LL489"/>
    <mergeCell ref="LR562:LR563"/>
    <mergeCell ref="LH490:LH491"/>
    <mergeCell ref="LI490:LI491"/>
    <mergeCell ref="LJ490:LJ491"/>
    <mergeCell ref="LI526:LI527"/>
    <mergeCell ref="LG558:LG559"/>
    <mergeCell ref="LG554:LG555"/>
    <mergeCell ref="LG552:LG553"/>
    <mergeCell ref="LG556:LG557"/>
    <mergeCell ref="LG550:LG551"/>
    <mergeCell ref="LG518:LG519"/>
    <mergeCell ref="LJ526:LJ527"/>
    <mergeCell ref="LT526:LT527"/>
    <mergeCell ref="LG522:LG523"/>
    <mergeCell ref="LF506:LF507"/>
    <mergeCell ref="LF512:LF513"/>
    <mergeCell ref="LN490:LN491"/>
    <mergeCell ref="MB502:MB503"/>
    <mergeCell ref="LM514:LM515"/>
    <mergeCell ref="LN514:LN515"/>
    <mergeCell ref="LQ526:LQ527"/>
    <mergeCell ref="LR526:LR527"/>
    <mergeCell ref="LT464:LT465"/>
    <mergeCell ref="LU490:LU491"/>
    <mergeCell ref="LP502:LP503"/>
    <mergeCell ref="LI502:LI503"/>
    <mergeCell ref="LZ488:LZ489"/>
    <mergeCell ref="LM550:LM551"/>
    <mergeCell ref="LV550:LV551"/>
    <mergeCell ref="LW550:LW551"/>
    <mergeCell ref="LO550:LO551"/>
    <mergeCell ref="LG560:LG561"/>
    <mergeCell ref="LG492:LG493"/>
    <mergeCell ref="LF552:LF553"/>
    <mergeCell ref="LG470:LG471"/>
    <mergeCell ref="MK488:MK489"/>
    <mergeCell ref="MB514:MB515"/>
    <mergeCell ref="LZ538:LZ539"/>
    <mergeCell ref="MA538:MA539"/>
    <mergeCell ref="LL514:LL515"/>
    <mergeCell ref="MI514:MI515"/>
    <mergeCell ref="MK526:MK527"/>
    <mergeCell ref="MI490:MI491"/>
    <mergeCell ref="MJ490:MJ491"/>
    <mergeCell ref="MD502:MD503"/>
    <mergeCell ref="ME502:ME503"/>
    <mergeCell ref="MD490:MD491"/>
    <mergeCell ref="LX502:LX503"/>
    <mergeCell ref="LY538:LY539"/>
    <mergeCell ref="LL502:LL503"/>
    <mergeCell ref="LY502:LY503"/>
    <mergeCell ref="MH490:MH491"/>
    <mergeCell ref="MA526:MA527"/>
    <mergeCell ref="LO526:LO527"/>
    <mergeCell ref="LU550:LU551"/>
    <mergeCell ref="LX526:LX527"/>
    <mergeCell ref="LY526:LY527"/>
    <mergeCell ref="LZ526:LZ527"/>
    <mergeCell ref="MK538:MK539"/>
    <mergeCell ref="LS502:LS503"/>
    <mergeCell ref="LT502:LT503"/>
    <mergeCell ref="LU502:LU503"/>
    <mergeCell ref="LP550:LP551"/>
    <mergeCell ref="MH488:MH489"/>
    <mergeCell ref="MG488:MG489"/>
    <mergeCell ref="LT514:LT515"/>
    <mergeCell ref="MG538:MG539"/>
    <mergeCell ref="MH538:MH539"/>
    <mergeCell ref="ME514:ME515"/>
    <mergeCell ref="MF514:MF515"/>
    <mergeCell ref="MG514:MG515"/>
    <mergeCell ref="MH514:MH515"/>
    <mergeCell ref="MD514:MD515"/>
    <mergeCell ref="LQ538:LQ539"/>
    <mergeCell ref="LR538:LR539"/>
    <mergeCell ref="LS538:LS539"/>
    <mergeCell ref="MK490:MK491"/>
    <mergeCell ref="MB490:MB491"/>
    <mergeCell ref="MC490:MC491"/>
    <mergeCell ref="MD488:MD489"/>
    <mergeCell ref="LY490:LY491"/>
    <mergeCell ref="LZ490:LZ491"/>
    <mergeCell ref="MA490:MA491"/>
    <mergeCell ref="LY488:LY489"/>
    <mergeCell ref="LZ514:LZ515"/>
    <mergeCell ref="LP490:LP491"/>
    <mergeCell ref="MG550:MG551"/>
    <mergeCell ref="MA550:MA551"/>
    <mergeCell ref="LS526:LS527"/>
    <mergeCell ref="MH550:MH551"/>
    <mergeCell ref="LQ514:LQ515"/>
    <mergeCell ref="MB488:MB489"/>
    <mergeCell ref="LZ550:LZ551"/>
    <mergeCell ref="MI550:MI551"/>
    <mergeCell ref="MJ488:MJ489"/>
    <mergeCell ref="LT488:LT489"/>
    <mergeCell ref="LO502:LO503"/>
    <mergeCell ref="MF488:MF489"/>
    <mergeCell ref="ME488:ME489"/>
    <mergeCell ref="ML490:ML491"/>
    <mergeCell ref="MG490:MG491"/>
    <mergeCell ref="ME490:ME491"/>
    <mergeCell ref="MJ526:MJ527"/>
    <mergeCell ref="MB538:MB539"/>
    <mergeCell ref="MI538:MI539"/>
    <mergeCell ref="MK502:MK503"/>
    <mergeCell ref="LJ514:LJ515"/>
    <mergeCell ref="ML502:ML503"/>
    <mergeCell ref="ML514:ML515"/>
    <mergeCell ref="ML538:ML539"/>
    <mergeCell ref="LG502:LG503"/>
    <mergeCell ref="MC502:MC503"/>
    <mergeCell ref="LO490:LO491"/>
    <mergeCell ref="LK490:LK491"/>
    <mergeCell ref="LJ502:LJ503"/>
    <mergeCell ref="LK502:LK503"/>
    <mergeCell ref="MB550:MB551"/>
    <mergeCell ref="LR550:LR551"/>
    <mergeCell ref="MC538:MC539"/>
    <mergeCell ref="MC514:MC515"/>
    <mergeCell ref="MA502:MA503"/>
    <mergeCell ref="LX514:LX515"/>
    <mergeCell ref="LY514:LY515"/>
    <mergeCell ref="ML526:ML527"/>
    <mergeCell ref="MI502:MI503"/>
    <mergeCell ref="MJ502:MJ503"/>
    <mergeCell ref="MJ514:MJ515"/>
    <mergeCell ref="MC550:MC551"/>
    <mergeCell ref="MD550:MD551"/>
    <mergeCell ref="ME550:ME551"/>
    <mergeCell ref="LT550:LT551"/>
    <mergeCell ref="LJ550:LJ551"/>
    <mergeCell ref="LK550:LK551"/>
    <mergeCell ref="LN550:LN551"/>
    <mergeCell ref="LP526:LP527"/>
    <mergeCell ref="LR514:LR515"/>
    <mergeCell ref="LS514:LS515"/>
    <mergeCell ref="MA514:MA515"/>
    <mergeCell ref="LU514:LU515"/>
    <mergeCell ref="LU526:LU527"/>
    <mergeCell ref="LV514:LV515"/>
    <mergeCell ref="LG490:LG491"/>
    <mergeCell ref="LG538:LG539"/>
    <mergeCell ref="MK514:MK515"/>
    <mergeCell ref="LQ550:LQ551"/>
    <mergeCell ref="MJ538:MJ539"/>
    <mergeCell ref="MG526:MG527"/>
    <mergeCell ref="MI526:MI527"/>
    <mergeCell ref="MF526:MF527"/>
    <mergeCell ref="MH526:MH527"/>
    <mergeCell ref="LK538:LK539"/>
    <mergeCell ref="LL538:LL539"/>
    <mergeCell ref="LM538:LM539"/>
    <mergeCell ref="LR502:LR503"/>
    <mergeCell ref="LG526:LG527"/>
    <mergeCell ref="LG520:LG521"/>
    <mergeCell ref="LG514:LG515"/>
    <mergeCell ref="MF490:MF491"/>
    <mergeCell ref="LQ502:LQ503"/>
    <mergeCell ref="LK514:LK515"/>
    <mergeCell ref="LJ538:LJ539"/>
    <mergeCell ref="LM502:LM503"/>
    <mergeCell ref="LN502:LN503"/>
    <mergeCell ref="MD574:MD575"/>
    <mergeCell ref="ML610:ML611"/>
    <mergeCell ref="MH610:MH611"/>
    <mergeCell ref="LN610:LN611"/>
    <mergeCell ref="LO610:LO611"/>
    <mergeCell ref="ME586:ME587"/>
    <mergeCell ref="LG506:LG507"/>
    <mergeCell ref="LG540:LG541"/>
    <mergeCell ref="LG534:LG535"/>
    <mergeCell ref="LF602:LF603"/>
    <mergeCell ref="LG508:LG509"/>
    <mergeCell ref="MI586:MI587"/>
    <mergeCell ref="MJ586:MJ587"/>
    <mergeCell ref="LR586:LR587"/>
    <mergeCell ref="MI598:MI599"/>
    <mergeCell ref="ME598:ME599"/>
    <mergeCell ref="LP598:LP599"/>
    <mergeCell ref="LV586:LV587"/>
    <mergeCell ref="LW586:LW587"/>
    <mergeCell ref="LR574:LR575"/>
    <mergeCell ref="LI598:LI599"/>
    <mergeCell ref="LI574:LI575"/>
    <mergeCell ref="LN586:LN587"/>
    <mergeCell ref="MA598:MA599"/>
    <mergeCell ref="MB598:MB599"/>
    <mergeCell ref="MC598:MC599"/>
    <mergeCell ref="LS586:LS587"/>
    <mergeCell ref="LH562:LH563"/>
    <mergeCell ref="LG562:LG563"/>
    <mergeCell ref="LG582:LG583"/>
    <mergeCell ref="MH574:MH575"/>
    <mergeCell ref="LG600:LG601"/>
    <mergeCell ref="LF570:LF571"/>
    <mergeCell ref="LG564:LG565"/>
    <mergeCell ref="LP610:LP611"/>
    <mergeCell ref="MA586:MA587"/>
    <mergeCell ref="MK574:MK575"/>
    <mergeCell ref="ML574:ML575"/>
    <mergeCell ref="MJ550:MJ551"/>
    <mergeCell ref="MK562:MK563"/>
    <mergeCell ref="MK550:MK551"/>
    <mergeCell ref="LY550:LY551"/>
    <mergeCell ref="LH550:LH551"/>
    <mergeCell ref="MI574:MI575"/>
    <mergeCell ref="LG572:LG573"/>
    <mergeCell ref="ML586:ML587"/>
    <mergeCell ref="LG512:LG513"/>
    <mergeCell ref="LG510:LG511"/>
    <mergeCell ref="LT574:LT575"/>
    <mergeCell ref="ML562:ML563"/>
    <mergeCell ref="MJ574:MJ575"/>
    <mergeCell ref="LW538:LW539"/>
    <mergeCell ref="LT586:LT587"/>
    <mergeCell ref="LU586:LU587"/>
    <mergeCell ref="LZ562:LZ563"/>
    <mergeCell ref="MJ562:MJ563"/>
    <mergeCell ref="MI562:MI563"/>
    <mergeCell ref="LR598:LR599"/>
    <mergeCell ref="LL586:LL587"/>
    <mergeCell ref="LQ586:LQ587"/>
    <mergeCell ref="LK574:LK575"/>
    <mergeCell ref="MD538:MD539"/>
    <mergeCell ref="LG596:LG597"/>
    <mergeCell ref="MB574:MB575"/>
    <mergeCell ref="MC574:MC575"/>
    <mergeCell ref="LF564:LF565"/>
    <mergeCell ref="LL636:LL637"/>
    <mergeCell ref="ME574:ME575"/>
    <mergeCell ref="MG610:MG611"/>
    <mergeCell ref="LS610:LS611"/>
    <mergeCell ref="LJ610:LJ611"/>
    <mergeCell ref="LK610:LK611"/>
    <mergeCell ref="LM598:LM599"/>
    <mergeCell ref="LT622:LT623"/>
    <mergeCell ref="LG662:LG663"/>
    <mergeCell ref="LH634:LH635"/>
    <mergeCell ref="LF562:LF563"/>
    <mergeCell ref="LG646:LG647"/>
    <mergeCell ref="LG656:LG657"/>
    <mergeCell ref="LL634:LL635"/>
    <mergeCell ref="LO634:LO635"/>
    <mergeCell ref="LT634:LT635"/>
    <mergeCell ref="LI654:LI655"/>
    <mergeCell ref="LY586:LY587"/>
    <mergeCell ref="LX586:LX587"/>
    <mergeCell ref="LS574:LS575"/>
    <mergeCell ref="LZ622:LZ623"/>
    <mergeCell ref="LW622:LW623"/>
    <mergeCell ref="MD598:MD599"/>
    <mergeCell ref="LK598:LK599"/>
    <mergeCell ref="LM586:LM587"/>
    <mergeCell ref="LI538:LI539"/>
    <mergeCell ref="LF546:LF547"/>
    <mergeCell ref="LI550:LI551"/>
    <mergeCell ref="ME538:ME539"/>
    <mergeCell ref="LN538:LN539"/>
    <mergeCell ref="LU562:LU563"/>
    <mergeCell ref="LM562:LM563"/>
    <mergeCell ref="LX574:LX575"/>
    <mergeCell ref="LY574:LY575"/>
    <mergeCell ref="LZ574:LZ575"/>
    <mergeCell ref="MF550:MF551"/>
    <mergeCell ref="LO562:LO563"/>
    <mergeCell ref="LN574:LN575"/>
    <mergeCell ref="MA574:MA575"/>
    <mergeCell ref="LQ574:LQ575"/>
    <mergeCell ref="LF540:LF541"/>
    <mergeCell ref="LF642:LF643"/>
    <mergeCell ref="LF656:LF657"/>
    <mergeCell ref="LG574:LG575"/>
    <mergeCell ref="LR634:LR635"/>
    <mergeCell ref="LP636:LP637"/>
    <mergeCell ref="MA622:MA623"/>
    <mergeCell ref="LF612:LF613"/>
    <mergeCell ref="LF600:LF601"/>
    <mergeCell ref="LF594:LF595"/>
    <mergeCell ref="LF580:LF581"/>
    <mergeCell ref="LF652:LF653"/>
    <mergeCell ref="LR610:LR611"/>
    <mergeCell ref="MD586:MD587"/>
    <mergeCell ref="MB636:MB637"/>
    <mergeCell ref="LL574:LL575"/>
    <mergeCell ref="LF618:LF619"/>
    <mergeCell ref="LG544:LG545"/>
    <mergeCell ref="LF538:LF539"/>
    <mergeCell ref="LM610:LM611"/>
    <mergeCell ref="LK634:LK635"/>
    <mergeCell ref="LG570:LG571"/>
    <mergeCell ref="MK586:MK587"/>
    <mergeCell ref="MK598:MK599"/>
    <mergeCell ref="MK622:MK623"/>
    <mergeCell ref="MC586:MC587"/>
    <mergeCell ref="MG598:MG599"/>
    <mergeCell ref="LJ622:LJ623"/>
    <mergeCell ref="MJ610:MJ611"/>
    <mergeCell ref="MA654:MA655"/>
    <mergeCell ref="MF574:MF575"/>
    <mergeCell ref="MG562:MG563"/>
    <mergeCell ref="LI562:LI563"/>
    <mergeCell ref="LJ562:LJ563"/>
    <mergeCell ref="LV562:LV563"/>
    <mergeCell ref="MG574:MG575"/>
    <mergeCell ref="LH574:LH575"/>
    <mergeCell ref="LJ574:LJ575"/>
    <mergeCell ref="LK562:LK563"/>
    <mergeCell ref="LL562:LL563"/>
    <mergeCell ref="MB562:MB563"/>
    <mergeCell ref="MH562:MH563"/>
    <mergeCell ref="MF562:MF563"/>
    <mergeCell ref="ME562:ME563"/>
    <mergeCell ref="LP574:LP575"/>
    <mergeCell ref="LG612:LG613"/>
    <mergeCell ref="LL598:LL599"/>
    <mergeCell ref="LO598:LO599"/>
    <mergeCell ref="LZ598:LZ599"/>
    <mergeCell ref="MG622:MG623"/>
    <mergeCell ref="LP622:LP623"/>
    <mergeCell ref="LL610:LL611"/>
    <mergeCell ref="LK622:LK623"/>
    <mergeCell ref="MB622:MB623"/>
    <mergeCell ref="LL622:LL623"/>
    <mergeCell ref="LH610:LH611"/>
    <mergeCell ref="LI610:LI611"/>
    <mergeCell ref="LQ598:LQ599"/>
    <mergeCell ref="LZ636:LZ637"/>
    <mergeCell ref="MA636:MA637"/>
    <mergeCell ref="LQ634:LQ635"/>
    <mergeCell ref="MH634:MH635"/>
    <mergeCell ref="LU636:LU637"/>
    <mergeCell ref="LV636:LV637"/>
    <mergeCell ref="LW636:LW637"/>
    <mergeCell ref="LX636:LX637"/>
    <mergeCell ref="LY634:LY635"/>
    <mergeCell ref="LN654:LN655"/>
    <mergeCell ref="LO654:LO655"/>
    <mergeCell ref="MF622:MF623"/>
    <mergeCell ref="MJ598:MJ599"/>
    <mergeCell ref="LO622:LO623"/>
    <mergeCell ref="LN622:LN623"/>
    <mergeCell ref="LL654:LL655"/>
    <mergeCell ref="LG618:LG619"/>
    <mergeCell ref="LR654:LR655"/>
    <mergeCell ref="LG644:LG645"/>
    <mergeCell ref="LV574:LV575"/>
    <mergeCell ref="LM574:LM575"/>
    <mergeCell ref="LS634:LS635"/>
    <mergeCell ref="LQ636:LQ637"/>
    <mergeCell ref="MD634:MD635"/>
    <mergeCell ref="LI586:LI587"/>
    <mergeCell ref="LY562:LY563"/>
    <mergeCell ref="LO574:LO575"/>
    <mergeCell ref="MD562:MD563"/>
    <mergeCell ref="LS622:LS623"/>
    <mergeCell ref="MB586:MB587"/>
    <mergeCell ref="MF586:MF587"/>
    <mergeCell ref="MG586:MG587"/>
    <mergeCell ref="LQ622:LQ623"/>
    <mergeCell ref="LV622:LV623"/>
    <mergeCell ref="MC622:MC623"/>
    <mergeCell ref="LL670:LL671"/>
    <mergeCell ref="LH678:LH679"/>
    <mergeCell ref="LI678:LI679"/>
    <mergeCell ref="LF672:LF673"/>
    <mergeCell ref="LG672:LG673"/>
    <mergeCell ref="LK586:LK587"/>
    <mergeCell ref="LY622:LY623"/>
    <mergeCell ref="LT636:LT637"/>
    <mergeCell ref="LP678:LP679"/>
    <mergeCell ref="LS670:LS671"/>
    <mergeCell ref="MB678:MB679"/>
    <mergeCell ref="MC678:MC679"/>
    <mergeCell ref="LO586:LO587"/>
    <mergeCell ref="MH622:MH623"/>
    <mergeCell ref="LM678:LM679"/>
    <mergeCell ref="LK670:LK671"/>
    <mergeCell ref="LI634:LI635"/>
    <mergeCell ref="LJ634:LJ635"/>
    <mergeCell ref="MC610:MC611"/>
    <mergeCell ref="LM622:LM623"/>
    <mergeCell ref="LY598:LY599"/>
    <mergeCell ref="LH586:LH587"/>
    <mergeCell ref="MH586:MH587"/>
    <mergeCell ref="LZ586:LZ587"/>
    <mergeCell ref="MD622:MD623"/>
    <mergeCell ref="ME622:ME623"/>
    <mergeCell ref="LH622:LH623"/>
    <mergeCell ref="LI622:LI623"/>
    <mergeCell ref="LJ598:LJ599"/>
    <mergeCell ref="LG678:LG679"/>
    <mergeCell ref="LU654:LU655"/>
    <mergeCell ref="MH598:MH599"/>
    <mergeCell ref="ME610:ME611"/>
    <mergeCell ref="MF610:MF611"/>
    <mergeCell ref="LP586:LP587"/>
    <mergeCell ref="LG660:LG661"/>
    <mergeCell ref="LS598:LS599"/>
    <mergeCell ref="MC636:MC637"/>
    <mergeCell ref="ME636:ME637"/>
    <mergeCell ref="LS654:LS655"/>
    <mergeCell ref="ME654:ME655"/>
    <mergeCell ref="LY636:LY637"/>
    <mergeCell ref="LF608:LF609"/>
    <mergeCell ref="LG674:LG675"/>
    <mergeCell ref="LF586:LF587"/>
    <mergeCell ref="LF654:LF655"/>
    <mergeCell ref="LG638:LG639"/>
    <mergeCell ref="LJ678:LJ679"/>
    <mergeCell ref="LJ586:LJ587"/>
    <mergeCell ref="LG626:LG627"/>
    <mergeCell ref="LF628:LF629"/>
    <mergeCell ref="LF620:LF621"/>
    <mergeCell ref="LG610:LG611"/>
    <mergeCell ref="LG616:LG617"/>
    <mergeCell ref="LH636:LH637"/>
    <mergeCell ref="LI636:LI637"/>
    <mergeCell ref="LJ636:LJ637"/>
    <mergeCell ref="ML634:ML635"/>
    <mergeCell ref="ML636:ML637"/>
    <mergeCell ref="MK634:MK635"/>
    <mergeCell ref="ME670:ME671"/>
    <mergeCell ref="MF670:MF671"/>
    <mergeCell ref="LM700:LM701"/>
    <mergeCell ref="LL678:LL679"/>
    <mergeCell ref="ML598:ML599"/>
    <mergeCell ref="MI610:MI611"/>
    <mergeCell ref="LM670:LM671"/>
    <mergeCell ref="LX678:LX679"/>
    <mergeCell ref="LY678:LY679"/>
    <mergeCell ref="LZ678:LZ679"/>
    <mergeCell ref="MA678:MA679"/>
    <mergeCell ref="ML622:ML623"/>
    <mergeCell ref="MI670:MI671"/>
    <mergeCell ref="MJ670:MJ671"/>
    <mergeCell ref="MK670:MK671"/>
    <mergeCell ref="MI678:MI679"/>
    <mergeCell ref="MJ678:MJ679"/>
    <mergeCell ref="LR678:LR679"/>
    <mergeCell ref="LU678:LU679"/>
    <mergeCell ref="ME634:ME635"/>
    <mergeCell ref="LT610:LT611"/>
    <mergeCell ref="LU610:LU611"/>
    <mergeCell ref="LV610:LV611"/>
    <mergeCell ref="LW610:LW611"/>
    <mergeCell ref="LX610:LX611"/>
    <mergeCell ref="LY610:LY611"/>
    <mergeCell ref="LT598:LT599"/>
    <mergeCell ref="LU598:LU599"/>
    <mergeCell ref="LV598:LV599"/>
    <mergeCell ref="LW598:LW599"/>
    <mergeCell ref="LX598:LX599"/>
    <mergeCell ref="MA610:MA611"/>
    <mergeCell ref="MB610:MB611"/>
    <mergeCell ref="LZ610:LZ611"/>
    <mergeCell ref="MF636:MF637"/>
    <mergeCell ref="MG636:MG637"/>
    <mergeCell ref="LW670:LW671"/>
    <mergeCell ref="MF598:MF599"/>
    <mergeCell ref="MK678:MK679"/>
    <mergeCell ref="LN634:LN635"/>
    <mergeCell ref="MK654:MK655"/>
    <mergeCell ref="LM654:LM655"/>
    <mergeCell ref="LU622:LU623"/>
    <mergeCell ref="ML670:ML671"/>
    <mergeCell ref="MJ636:MJ637"/>
    <mergeCell ref="MF678:MF679"/>
    <mergeCell ref="MI636:MI637"/>
    <mergeCell ref="MD610:MD611"/>
    <mergeCell ref="LR622:LR623"/>
    <mergeCell ref="LX622:LX623"/>
    <mergeCell ref="MA634:MA635"/>
    <mergeCell ref="LZ654:LZ655"/>
    <mergeCell ref="MB654:MB655"/>
    <mergeCell ref="LX654:LX655"/>
    <mergeCell ref="LR636:LR637"/>
    <mergeCell ref="MK610:MK611"/>
    <mergeCell ref="LN598:LN599"/>
    <mergeCell ref="LQ610:LQ611"/>
    <mergeCell ref="MJ622:MJ623"/>
    <mergeCell ref="MI622:MI623"/>
    <mergeCell ref="MF634:MF635"/>
    <mergeCell ref="ML678:ML679"/>
    <mergeCell ref="MJ634:MJ635"/>
    <mergeCell ref="LX634:LX635"/>
    <mergeCell ref="MK742:MK743"/>
    <mergeCell ref="ME734:ME735"/>
    <mergeCell ref="LO678:LO679"/>
    <mergeCell ref="LQ718:LQ719"/>
    <mergeCell ref="LL700:LL701"/>
    <mergeCell ref="LW654:LW655"/>
    <mergeCell ref="MK686:MK687"/>
    <mergeCell ref="MJ654:MJ655"/>
    <mergeCell ref="MD654:MD655"/>
    <mergeCell ref="MC654:MC655"/>
    <mergeCell ref="ML654:ML655"/>
    <mergeCell ref="LX670:LX671"/>
    <mergeCell ref="LY670:LY671"/>
    <mergeCell ref="MI654:MI655"/>
    <mergeCell ref="LS678:LS679"/>
    <mergeCell ref="ML698:ML699"/>
    <mergeCell ref="MG698:MG699"/>
    <mergeCell ref="LX700:LX701"/>
    <mergeCell ref="LY700:LY701"/>
    <mergeCell ref="LZ700:LZ701"/>
    <mergeCell ref="LV654:LV655"/>
    <mergeCell ref="ME686:ME687"/>
    <mergeCell ref="LN686:LN687"/>
    <mergeCell ref="MG634:MG635"/>
    <mergeCell ref="LO686:LO687"/>
    <mergeCell ref="LP686:LP687"/>
    <mergeCell ref="LQ686:LQ687"/>
    <mergeCell ref="LL686:LL687"/>
    <mergeCell ref="LP654:LP655"/>
    <mergeCell ref="LO670:LO671"/>
    <mergeCell ref="LN670:LN671"/>
    <mergeCell ref="LT654:LT655"/>
    <mergeCell ref="LR670:LR671"/>
    <mergeCell ref="LS636:LS637"/>
    <mergeCell ref="MH636:MH637"/>
    <mergeCell ref="LY654:LY655"/>
    <mergeCell ref="LP670:LP671"/>
    <mergeCell ref="LQ654:LQ655"/>
    <mergeCell ref="LQ678:LQ679"/>
    <mergeCell ref="MD678:MD679"/>
    <mergeCell ref="ME678:ME679"/>
    <mergeCell ref="LT670:LT671"/>
    <mergeCell ref="LU670:LU671"/>
    <mergeCell ref="LV670:LV671"/>
    <mergeCell ref="MC670:MC671"/>
    <mergeCell ref="MD670:MD671"/>
    <mergeCell ref="MA670:MA671"/>
    <mergeCell ref="MB670:MB671"/>
    <mergeCell ref="LN678:LN679"/>
    <mergeCell ref="LP634:LP635"/>
    <mergeCell ref="LM634:LM635"/>
    <mergeCell ref="LP698:LP699"/>
    <mergeCell ref="LQ700:LQ701"/>
    <mergeCell ref="MI686:MI687"/>
    <mergeCell ref="MJ698:MJ699"/>
    <mergeCell ref="LO636:LO637"/>
    <mergeCell ref="LW678:LW679"/>
    <mergeCell ref="ML686:ML687"/>
    <mergeCell ref="LS686:LS687"/>
    <mergeCell ref="LT686:LT687"/>
    <mergeCell ref="LU686:LU687"/>
    <mergeCell ref="MC634:MC635"/>
    <mergeCell ref="LQ670:LQ671"/>
    <mergeCell ref="MK636:MK637"/>
    <mergeCell ref="MJ742:MJ743"/>
    <mergeCell ref="MJ766:MJ767"/>
    <mergeCell ref="MH742:MH743"/>
    <mergeCell ref="LI698:LI699"/>
    <mergeCell ref="LL718:LL719"/>
    <mergeCell ref="MH686:MH687"/>
    <mergeCell ref="MH678:MH679"/>
    <mergeCell ref="LL766:LL767"/>
    <mergeCell ref="MG718:MG719"/>
    <mergeCell ref="MA718:MA719"/>
    <mergeCell ref="MB718:MB719"/>
    <mergeCell ref="MJ700:MJ701"/>
    <mergeCell ref="MG670:MG671"/>
    <mergeCell ref="MH670:MH671"/>
    <mergeCell ref="LY686:LY687"/>
    <mergeCell ref="MK700:MK701"/>
    <mergeCell ref="MF686:MF687"/>
    <mergeCell ref="MG686:MG687"/>
    <mergeCell ref="LT698:LT699"/>
    <mergeCell ref="MH654:MH655"/>
    <mergeCell ref="MI700:MI701"/>
    <mergeCell ref="MI718:MI719"/>
    <mergeCell ref="MK734:MK735"/>
    <mergeCell ref="MF654:MF655"/>
    <mergeCell ref="MG654:MG655"/>
    <mergeCell ref="MK718:MK719"/>
    <mergeCell ref="ME718:ME719"/>
    <mergeCell ref="MI734:MI735"/>
    <mergeCell ref="MG678:MG679"/>
    <mergeCell ref="LZ686:LZ687"/>
    <mergeCell ref="LM734:LM735"/>
    <mergeCell ref="LR700:LR701"/>
    <mergeCell ref="MA686:MA687"/>
    <mergeCell ref="MB686:MB687"/>
    <mergeCell ref="LX766:LX767"/>
    <mergeCell ref="ME750:ME751"/>
    <mergeCell ref="MF764:MF765"/>
    <mergeCell ref="LU634:LU635"/>
    <mergeCell ref="LN734:LN735"/>
    <mergeCell ref="LV634:LV635"/>
    <mergeCell ref="LW634:LW635"/>
    <mergeCell ref="MB634:MB635"/>
    <mergeCell ref="MI634:MI635"/>
    <mergeCell ref="LV686:LV687"/>
    <mergeCell ref="LZ670:LZ671"/>
    <mergeCell ref="LV678:LV679"/>
    <mergeCell ref="MD636:MD637"/>
    <mergeCell ref="LM636:LM637"/>
    <mergeCell ref="LN636:LN637"/>
    <mergeCell ref="LZ634:LZ635"/>
    <mergeCell ref="LT678:LT679"/>
    <mergeCell ref="MJ686:MJ687"/>
    <mergeCell ref="MH718:MH719"/>
    <mergeCell ref="MF718:MF719"/>
    <mergeCell ref="MB700:MB701"/>
    <mergeCell ref="LQ764:LQ765"/>
    <mergeCell ref="LQ742:LQ743"/>
    <mergeCell ref="LO750:LO751"/>
    <mergeCell ref="LP750:LP751"/>
    <mergeCell ref="LQ750:LQ751"/>
    <mergeCell ref="LK636:LK637"/>
    <mergeCell ref="MK698:MK699"/>
    <mergeCell ref="MK764:MK765"/>
    <mergeCell ref="MK762:MK763"/>
    <mergeCell ref="MG766:MG767"/>
    <mergeCell ref="MI698:MI699"/>
    <mergeCell ref="LZ766:LZ767"/>
    <mergeCell ref="ML734:ML735"/>
    <mergeCell ref="MC782:MC783"/>
    <mergeCell ref="LN766:LN767"/>
    <mergeCell ref="MC686:MC687"/>
    <mergeCell ref="LZ718:LZ719"/>
    <mergeCell ref="MJ734:MJ735"/>
    <mergeCell ref="LM718:LM719"/>
    <mergeCell ref="MH734:MH735"/>
    <mergeCell ref="MC734:MC735"/>
    <mergeCell ref="LU718:LU719"/>
    <mergeCell ref="MB734:MB735"/>
    <mergeCell ref="MA700:MA701"/>
    <mergeCell ref="LY734:LY735"/>
    <mergeCell ref="LZ734:LZ735"/>
    <mergeCell ref="LU734:LU735"/>
    <mergeCell ref="LV734:LV735"/>
    <mergeCell ref="LX734:LX735"/>
    <mergeCell ref="MA734:MA735"/>
    <mergeCell ref="MI766:MI767"/>
    <mergeCell ref="MG762:MG763"/>
    <mergeCell ref="MI750:MI751"/>
    <mergeCell ref="LN718:LN719"/>
    <mergeCell ref="MJ718:MJ719"/>
    <mergeCell ref="MF700:MF701"/>
    <mergeCell ref="LS698:LS699"/>
    <mergeCell ref="MA698:MA699"/>
    <mergeCell ref="LV700:LV701"/>
    <mergeCell ref="ML742:ML743"/>
    <mergeCell ref="LT750:LT751"/>
    <mergeCell ref="LO718:LO719"/>
    <mergeCell ref="LQ734:LQ735"/>
    <mergeCell ref="MF734:MF735"/>
    <mergeCell ref="LZ782:LZ783"/>
    <mergeCell ref="MI782:MI783"/>
    <mergeCell ref="LX686:LX687"/>
    <mergeCell ref="LW686:LW687"/>
    <mergeCell ref="MH698:MH699"/>
    <mergeCell ref="MF698:MF699"/>
    <mergeCell ref="ME698:ME699"/>
    <mergeCell ref="LQ698:LQ699"/>
    <mergeCell ref="ME764:ME765"/>
    <mergeCell ref="MB698:MB699"/>
    <mergeCell ref="MC698:MC699"/>
    <mergeCell ref="MD698:MD699"/>
    <mergeCell ref="LN700:LN701"/>
    <mergeCell ref="LO700:LO701"/>
    <mergeCell ref="LP700:LP701"/>
    <mergeCell ref="ME766:ME767"/>
    <mergeCell ref="LM750:LM751"/>
    <mergeCell ref="LN750:LN751"/>
    <mergeCell ref="LM764:LM765"/>
    <mergeCell ref="LR698:LR699"/>
    <mergeCell ref="LR686:LR687"/>
    <mergeCell ref="MD686:MD687"/>
    <mergeCell ref="LM698:LM699"/>
    <mergeCell ref="LN698:LN699"/>
    <mergeCell ref="LO698:LO699"/>
    <mergeCell ref="LR718:LR719"/>
    <mergeCell ref="MJ764:MJ765"/>
    <mergeCell ref="MI742:MI743"/>
    <mergeCell ref="MC742:MC743"/>
    <mergeCell ref="LW742:LW743"/>
    <mergeCell ref="MF762:MF763"/>
    <mergeCell ref="MB822:MB823"/>
    <mergeCell ref="MD822:MD823"/>
    <mergeCell ref="MB836:MB837"/>
    <mergeCell ref="ML766:ML767"/>
    <mergeCell ref="ML836:ML837"/>
    <mergeCell ref="MK822:MK823"/>
    <mergeCell ref="LL734:LL735"/>
    <mergeCell ref="MI762:MI763"/>
    <mergeCell ref="ML700:ML701"/>
    <mergeCell ref="ML718:ML719"/>
    <mergeCell ref="ML750:ML751"/>
    <mergeCell ref="ML764:ML765"/>
    <mergeCell ref="MG734:MG735"/>
    <mergeCell ref="MJ750:MJ751"/>
    <mergeCell ref="MJ782:MJ783"/>
    <mergeCell ref="LU700:LU701"/>
    <mergeCell ref="LS700:LS701"/>
    <mergeCell ref="LW700:LW701"/>
    <mergeCell ref="LY718:LY719"/>
    <mergeCell ref="LP734:LP735"/>
    <mergeCell ref="MD734:MD735"/>
    <mergeCell ref="LQ762:LQ763"/>
    <mergeCell ref="LM782:LM783"/>
    <mergeCell ref="MK766:MK767"/>
    <mergeCell ref="MF766:MF767"/>
    <mergeCell ref="MK750:MK751"/>
    <mergeCell ref="ML822:ML823"/>
    <mergeCell ref="ME782:ME783"/>
    <mergeCell ref="LS750:LS751"/>
    <mergeCell ref="ML782:ML783"/>
    <mergeCell ref="LW762:LW763"/>
    <mergeCell ref="LY836:LY837"/>
    <mergeCell ref="LY822:LY823"/>
    <mergeCell ref="LV796:LV797"/>
    <mergeCell ref="LO734:LO735"/>
    <mergeCell ref="LQ836:LQ837"/>
    <mergeCell ref="LN822:LN823"/>
    <mergeCell ref="LT734:LT735"/>
    <mergeCell ref="LS734:LS735"/>
    <mergeCell ref="LV718:LV719"/>
    <mergeCell ref="LW718:LW719"/>
    <mergeCell ref="LX718:LX719"/>
    <mergeCell ref="LO782:LO783"/>
    <mergeCell ref="MJ762:MJ763"/>
    <mergeCell ref="MI764:MI765"/>
    <mergeCell ref="MI808:MI809"/>
    <mergeCell ref="LZ762:LZ763"/>
    <mergeCell ref="MB808:MB809"/>
    <mergeCell ref="MC808:MC809"/>
    <mergeCell ref="MJ808:MJ809"/>
    <mergeCell ref="MK808:MK809"/>
    <mergeCell ref="ML808:ML809"/>
    <mergeCell ref="MK796:MK797"/>
    <mergeCell ref="MJ796:MJ797"/>
    <mergeCell ref="ML796:ML797"/>
    <mergeCell ref="MD766:MD767"/>
    <mergeCell ref="MH822:MH823"/>
    <mergeCell ref="MI822:MI823"/>
    <mergeCell ref="MF782:MF783"/>
    <mergeCell ref="MD750:MD751"/>
    <mergeCell ref="ME808:ME809"/>
    <mergeCell ref="LY750:LY751"/>
    <mergeCell ref="LV762:LV763"/>
    <mergeCell ref="MF750:MF751"/>
    <mergeCell ref="MC750:MC751"/>
    <mergeCell ref="LU742:LU743"/>
    <mergeCell ref="MF822:MF823"/>
    <mergeCell ref="MJ822:MJ823"/>
    <mergeCell ref="MJ836:MJ837"/>
    <mergeCell ref="MD796:MD797"/>
    <mergeCell ref="LZ822:LZ823"/>
    <mergeCell ref="ML762:ML763"/>
    <mergeCell ref="MK782:MK783"/>
    <mergeCell ref="LS822:LS823"/>
    <mergeCell ref="MK836:MK837"/>
    <mergeCell ref="MA750:MA751"/>
    <mergeCell ref="LT700:LT701"/>
    <mergeCell ref="MG700:MG701"/>
    <mergeCell ref="MH700:MH701"/>
    <mergeCell ref="LP718:LP719"/>
    <mergeCell ref="MH836:MH837"/>
    <mergeCell ref="LV836:LV837"/>
    <mergeCell ref="MB764:MB765"/>
    <mergeCell ref="LT742:LT743"/>
    <mergeCell ref="LT836:LT837"/>
    <mergeCell ref="MC836:MC837"/>
    <mergeCell ref="MD836:MD837"/>
    <mergeCell ref="MG782:MG783"/>
    <mergeCell ref="MD782:MD783"/>
    <mergeCell ref="MC766:MC767"/>
    <mergeCell ref="LS742:LS743"/>
    <mergeCell ref="MD742:MD743"/>
    <mergeCell ref="ME742:ME743"/>
    <mergeCell ref="MH782:MH783"/>
    <mergeCell ref="LX782:LX783"/>
    <mergeCell ref="LY782:LY783"/>
    <mergeCell ref="MI836:MI837"/>
    <mergeCell ref="MB766:MB767"/>
    <mergeCell ref="MA808:MA809"/>
    <mergeCell ref="MB796:MB797"/>
    <mergeCell ref="LZ808:LZ809"/>
    <mergeCell ref="ME836:ME837"/>
    <mergeCell ref="LQ782:LQ783"/>
    <mergeCell ref="LU764:LU765"/>
    <mergeCell ref="LT796:LT797"/>
    <mergeCell ref="LW796:LW797"/>
    <mergeCell ref="LR796:LR797"/>
    <mergeCell ref="MG764:MG765"/>
    <mergeCell ref="MH764:MH765"/>
    <mergeCell ref="MD762:MD763"/>
    <mergeCell ref="MH766:MH767"/>
    <mergeCell ref="MF836:MF837"/>
    <mergeCell ref="MG836:MG837"/>
    <mergeCell ref="MG742:MG743"/>
    <mergeCell ref="ME762:ME763"/>
    <mergeCell ref="MG750:MG751"/>
    <mergeCell ref="LT718:LT719"/>
    <mergeCell ref="LS718:LS719"/>
    <mergeCell ref="LR734:LR735"/>
    <mergeCell ref="LW734:LW735"/>
    <mergeCell ref="LR750:LR751"/>
    <mergeCell ref="MF796:MF797"/>
    <mergeCell ref="MC700:MC701"/>
    <mergeCell ref="MD700:MD701"/>
    <mergeCell ref="ME700:ME701"/>
    <mergeCell ref="MC718:MC719"/>
    <mergeCell ref="MD718:MD719"/>
    <mergeCell ref="MB742:MB743"/>
    <mergeCell ref="MB782:MB783"/>
    <mergeCell ref="LW782:LW783"/>
    <mergeCell ref="MD764:MD765"/>
    <mergeCell ref="MC764:MC765"/>
    <mergeCell ref="MA766:MA767"/>
    <mergeCell ref="MA742:MA743"/>
    <mergeCell ref="MA836:MA837"/>
    <mergeCell ref="LT822:LT823"/>
    <mergeCell ref="MA782:MA783"/>
    <mergeCell ref="MA762:MA763"/>
    <mergeCell ref="MB762:MB763"/>
    <mergeCell ref="MC762:MC763"/>
    <mergeCell ref="LT762:LT763"/>
    <mergeCell ref="LU698:LU699"/>
    <mergeCell ref="LV698:LV699"/>
    <mergeCell ref="LW698:LW699"/>
    <mergeCell ref="LX698:LX699"/>
    <mergeCell ref="LY698:LY699"/>
    <mergeCell ref="LZ698:LZ699"/>
    <mergeCell ref="LN836:LN837"/>
    <mergeCell ref="LY762:LY763"/>
    <mergeCell ref="LY766:LY767"/>
    <mergeCell ref="LZ764:LZ765"/>
    <mergeCell ref="LX742:LX743"/>
    <mergeCell ref="LS762:LS763"/>
    <mergeCell ref="LU782:LU783"/>
    <mergeCell ref="LO762:LO763"/>
    <mergeCell ref="LT808:LT809"/>
    <mergeCell ref="LX836:LX837"/>
    <mergeCell ref="LS782:LS783"/>
    <mergeCell ref="LO822:LO823"/>
    <mergeCell ref="LU808:LU809"/>
    <mergeCell ref="LR822:LR823"/>
    <mergeCell ref="LY742:LY743"/>
    <mergeCell ref="MA822:MA823"/>
    <mergeCell ref="LM686:LM687"/>
    <mergeCell ref="LR836:LR837"/>
    <mergeCell ref="LG754:LG755"/>
    <mergeCell ref="LG820:LG821"/>
    <mergeCell ref="LL836:LL837"/>
    <mergeCell ref="LG830:LG831"/>
    <mergeCell ref="LQ796:LQ797"/>
    <mergeCell ref="LW836:LW837"/>
    <mergeCell ref="LS836:LS837"/>
    <mergeCell ref="LP782:LP783"/>
    <mergeCell ref="LV782:LV783"/>
    <mergeCell ref="LS766:LS767"/>
    <mergeCell ref="LV766:LV767"/>
    <mergeCell ref="LT782:LT783"/>
    <mergeCell ref="LL822:LL823"/>
    <mergeCell ref="LS796:LS797"/>
    <mergeCell ref="LV808:LV809"/>
    <mergeCell ref="LQ822:LQ823"/>
    <mergeCell ref="LO836:LO837"/>
    <mergeCell ref="LP836:LP837"/>
    <mergeCell ref="LM836:LM837"/>
    <mergeCell ref="LG822:LG823"/>
    <mergeCell ref="LL796:LL797"/>
    <mergeCell ref="LL762:LL763"/>
    <mergeCell ref="LM762:LM763"/>
    <mergeCell ref="LI782:LI783"/>
    <mergeCell ref="LG818:LG819"/>
    <mergeCell ref="LF740:LF741"/>
    <mergeCell ref="LM808:LM809"/>
    <mergeCell ref="LM822:LM823"/>
    <mergeCell ref="LU766:LU767"/>
    <mergeCell ref="LO796:LO797"/>
    <mergeCell ref="LF836:LF837"/>
    <mergeCell ref="LP762:LP763"/>
    <mergeCell ref="LV764:LV765"/>
    <mergeCell ref="LF830:LF831"/>
    <mergeCell ref="LM796:LM797"/>
    <mergeCell ref="LN762:LN763"/>
    <mergeCell ref="LR782:LR783"/>
    <mergeCell ref="LN782:LN783"/>
    <mergeCell ref="LN742:LN743"/>
    <mergeCell ref="LO742:LO743"/>
    <mergeCell ref="LP742:LP743"/>
    <mergeCell ref="LH836:LH837"/>
    <mergeCell ref="LG778:LG779"/>
    <mergeCell ref="LF826:LF827"/>
    <mergeCell ref="LG826:LG827"/>
    <mergeCell ref="LF824:LF825"/>
    <mergeCell ref="LG710:LG711"/>
    <mergeCell ref="LG714:LG715"/>
    <mergeCell ref="LI836:LI837"/>
    <mergeCell ref="LE778:LE779"/>
    <mergeCell ref="LG722:LG723"/>
    <mergeCell ref="LI796:LI797"/>
    <mergeCell ref="LE848:LE849"/>
    <mergeCell ref="LK734:LK735"/>
    <mergeCell ref="LG780:LG781"/>
    <mergeCell ref="MC850:MC851"/>
    <mergeCell ref="LZ836:LZ837"/>
    <mergeCell ref="LK836:LK837"/>
    <mergeCell ref="LF768:LF769"/>
    <mergeCell ref="LF774:LF775"/>
    <mergeCell ref="LF808:LF809"/>
    <mergeCell ref="LG772:LG773"/>
    <mergeCell ref="LM766:LM767"/>
    <mergeCell ref="LP850:LP851"/>
    <mergeCell ref="LF846:LF847"/>
    <mergeCell ref="LF848:LF849"/>
    <mergeCell ref="LF840:LF841"/>
    <mergeCell ref="LE742:LE743"/>
    <mergeCell ref="LG834:LG835"/>
    <mergeCell ref="LH766:LH767"/>
    <mergeCell ref="LG836:LG837"/>
    <mergeCell ref="LG782:LG783"/>
    <mergeCell ref="LE844:LE845"/>
    <mergeCell ref="LE780:LE781"/>
    <mergeCell ref="LE756:LE757"/>
    <mergeCell ref="LE748:LE749"/>
    <mergeCell ref="LE754:LE755"/>
    <mergeCell ref="LF786:LF787"/>
    <mergeCell ref="LK782:LK783"/>
    <mergeCell ref="LK766:LK767"/>
    <mergeCell ref="LG768:LG769"/>
    <mergeCell ref="LH764:LH765"/>
    <mergeCell ref="LI764:LI765"/>
    <mergeCell ref="LJ766:LJ767"/>
    <mergeCell ref="LG742:LG743"/>
    <mergeCell ref="LG756:LG757"/>
    <mergeCell ref="LE776:LE777"/>
    <mergeCell ref="LF778:LF779"/>
    <mergeCell ref="LF788:LF789"/>
    <mergeCell ref="LF756:LF757"/>
    <mergeCell ref="LE762:LE763"/>
    <mergeCell ref="LJ836:LJ837"/>
    <mergeCell ref="LQ766:LQ767"/>
    <mergeCell ref="LL782:LL783"/>
    <mergeCell ref="LU822:LU823"/>
    <mergeCell ref="LV822:LV823"/>
    <mergeCell ref="LL750:LL751"/>
    <mergeCell ref="LU836:LU837"/>
    <mergeCell ref="LF850:LF851"/>
    <mergeCell ref="LF828:LF829"/>
    <mergeCell ref="LF832:LF833"/>
    <mergeCell ref="MB750:MB751"/>
    <mergeCell ref="LT766:LT767"/>
    <mergeCell ref="LO808:LO809"/>
    <mergeCell ref="LR762:LR763"/>
    <mergeCell ref="LW764:LW765"/>
    <mergeCell ref="LX764:LX765"/>
    <mergeCell ref="LY764:LY765"/>
    <mergeCell ref="LF810:LF811"/>
    <mergeCell ref="LG824:LG825"/>
    <mergeCell ref="LS850:LS851"/>
    <mergeCell ref="LO850:LO851"/>
    <mergeCell ref="LG838:LG839"/>
    <mergeCell ref="LF776:LF777"/>
    <mergeCell ref="LG716:LG717"/>
    <mergeCell ref="LF784:LF785"/>
    <mergeCell ref="LG784:LG785"/>
    <mergeCell ref="LF782:LF783"/>
    <mergeCell ref="LE824:LE825"/>
    <mergeCell ref="LE784:LE785"/>
    <mergeCell ref="LE750:LE751"/>
    <mergeCell ref="LE752:LE753"/>
    <mergeCell ref="LE772:LE773"/>
    <mergeCell ref="LF772:LF773"/>
    <mergeCell ref="LG774:LG775"/>
    <mergeCell ref="LF818:LF819"/>
    <mergeCell ref="LE728:LE729"/>
    <mergeCell ref="LG732:LG733"/>
    <mergeCell ref="LF754:LF755"/>
    <mergeCell ref="LE850:LE851"/>
    <mergeCell ref="LE828:LE829"/>
    <mergeCell ref="LE738:LE739"/>
    <mergeCell ref="LG736:LG737"/>
    <mergeCell ref="LF726:LF727"/>
    <mergeCell ref="LF822:LF823"/>
    <mergeCell ref="LE758:LE759"/>
    <mergeCell ref="LG766:LG767"/>
    <mergeCell ref="LF812:LF813"/>
    <mergeCell ref="LE818:LE819"/>
    <mergeCell ref="LE794:LE795"/>
    <mergeCell ref="LE820:LE821"/>
    <mergeCell ref="LE796:LE797"/>
    <mergeCell ref="LG812:LG813"/>
    <mergeCell ref="LG760:LG761"/>
    <mergeCell ref="LF780:LF781"/>
    <mergeCell ref="LF834:LF835"/>
    <mergeCell ref="LG776:LG777"/>
    <mergeCell ref="LF792:LF793"/>
    <mergeCell ref="LG790:LG791"/>
    <mergeCell ref="LF800:LF801"/>
    <mergeCell ref="LE830:LE831"/>
    <mergeCell ref="LE770:LE771"/>
    <mergeCell ref="LF744:LF745"/>
    <mergeCell ref="LG844:LG845"/>
    <mergeCell ref="LF844:LF845"/>
    <mergeCell ref="LG840:LG841"/>
    <mergeCell ref="LE712:LE713"/>
    <mergeCell ref="LF854:LF855"/>
    <mergeCell ref="LF856:LF857"/>
    <mergeCell ref="LE710:LE711"/>
    <mergeCell ref="LF758:LF759"/>
    <mergeCell ref="LF710:LF711"/>
    <mergeCell ref="LG856:LG857"/>
    <mergeCell ref="LF852:LF853"/>
    <mergeCell ref="LE826:LE827"/>
    <mergeCell ref="LE764:LE765"/>
    <mergeCell ref="LJ718:LJ719"/>
    <mergeCell ref="LG866:LG867"/>
    <mergeCell ref="LF736:LF737"/>
    <mergeCell ref="LE708:LE709"/>
    <mergeCell ref="LE714:LE715"/>
    <mergeCell ref="LH782:LH783"/>
    <mergeCell ref="LJ764:LJ765"/>
    <mergeCell ref="LF764:LF765"/>
    <mergeCell ref="LG832:LG833"/>
    <mergeCell ref="LE838:LE839"/>
    <mergeCell ref="LE768:LE769"/>
    <mergeCell ref="LE808:LE809"/>
    <mergeCell ref="LF814:LF815"/>
    <mergeCell ref="LF816:LF817"/>
    <mergeCell ref="LE842:LE843"/>
    <mergeCell ref="LF770:LF771"/>
    <mergeCell ref="LF766:LF767"/>
    <mergeCell ref="LE774:LE775"/>
    <mergeCell ref="LI822:LI823"/>
    <mergeCell ref="LG762:LG763"/>
    <mergeCell ref="LH762:LH763"/>
    <mergeCell ref="LI762:LI763"/>
    <mergeCell ref="LG828:LG829"/>
    <mergeCell ref="LH808:LH809"/>
    <mergeCell ref="LI808:LI809"/>
    <mergeCell ref="LJ822:LJ823"/>
    <mergeCell ref="LH796:LH797"/>
    <mergeCell ref="LE836:LE837"/>
    <mergeCell ref="LF728:LF729"/>
    <mergeCell ref="LE730:LE731"/>
    <mergeCell ref="LG730:LG731"/>
    <mergeCell ref="LG724:LG725"/>
    <mergeCell ref="LG712:LG713"/>
    <mergeCell ref="LG770:LG771"/>
    <mergeCell ref="LG846:LG847"/>
    <mergeCell ref="LH734:LH735"/>
    <mergeCell ref="LI734:LI735"/>
    <mergeCell ref="LJ734:LJ735"/>
    <mergeCell ref="LF790:LF791"/>
    <mergeCell ref="LF804:LF805"/>
    <mergeCell ref="LG792:LG793"/>
    <mergeCell ref="LG800:LG801"/>
    <mergeCell ref="LI718:LI719"/>
    <mergeCell ref="LG728:LG729"/>
    <mergeCell ref="LG748:LG749"/>
    <mergeCell ref="LF720:LF721"/>
    <mergeCell ref="LF722:LF723"/>
    <mergeCell ref="LF724:LF725"/>
    <mergeCell ref="LF732:LF733"/>
    <mergeCell ref="LE726:LE727"/>
    <mergeCell ref="LF820:LF821"/>
    <mergeCell ref="LE866:LE867"/>
    <mergeCell ref="LE822:LE823"/>
    <mergeCell ref="LE864:LE865"/>
    <mergeCell ref="LE646:LE647"/>
    <mergeCell ref="LE648:LE649"/>
    <mergeCell ref="LG634:LG635"/>
    <mergeCell ref="LE664:LE665"/>
    <mergeCell ref="LF644:LF645"/>
    <mergeCell ref="LG658:LG659"/>
    <mergeCell ref="LE668:LE669"/>
    <mergeCell ref="LE686:LE687"/>
    <mergeCell ref="LF670:LF671"/>
    <mergeCell ref="LF662:LF663"/>
    <mergeCell ref="LF668:LF669"/>
    <mergeCell ref="LG668:LG669"/>
    <mergeCell ref="LG652:LG653"/>
    <mergeCell ref="LF648:LF649"/>
    <mergeCell ref="LF664:LF665"/>
    <mergeCell ref="LG664:LG665"/>
    <mergeCell ref="LG676:LG677"/>
    <mergeCell ref="LE676:LE677"/>
    <mergeCell ref="LE672:LE673"/>
    <mergeCell ref="LF666:LF667"/>
    <mergeCell ref="LE670:LE671"/>
    <mergeCell ref="LE688:LE689"/>
    <mergeCell ref="LE690:LE691"/>
    <mergeCell ref="LG720:LG721"/>
    <mergeCell ref="LF712:LF713"/>
    <mergeCell ref="LG708:LG709"/>
    <mergeCell ref="LG696:LG697"/>
    <mergeCell ref="LG684:LG685"/>
    <mergeCell ref="LK700:LK701"/>
    <mergeCell ref="LL698:LL699"/>
    <mergeCell ref="LF700:LF701"/>
    <mergeCell ref="LG698:LG699"/>
    <mergeCell ref="LG694:LG695"/>
    <mergeCell ref="LF702:LF703"/>
    <mergeCell ref="LE700:LE701"/>
    <mergeCell ref="LE698:LE699"/>
    <mergeCell ref="LF698:LF699"/>
    <mergeCell ref="LG642:LG643"/>
    <mergeCell ref="LF634:LF635"/>
    <mergeCell ref="LE636:LE637"/>
    <mergeCell ref="LF636:LF637"/>
    <mergeCell ref="LG686:LG687"/>
    <mergeCell ref="LF686:LF687"/>
    <mergeCell ref="LF690:LF691"/>
    <mergeCell ref="LF694:LF695"/>
    <mergeCell ref="LH718:LH719"/>
    <mergeCell ref="LG640:LG641"/>
    <mergeCell ref="LE682:LE683"/>
    <mergeCell ref="LG636:LG637"/>
    <mergeCell ref="LJ698:LJ699"/>
    <mergeCell ref="LJ670:LJ671"/>
    <mergeCell ref="LE640:LE641"/>
    <mergeCell ref="LF640:LF641"/>
    <mergeCell ref="LG682:LG683"/>
    <mergeCell ref="LG680:LG681"/>
    <mergeCell ref="LI670:LI671"/>
    <mergeCell ref="LF704:LF705"/>
    <mergeCell ref="LI686:LI687"/>
    <mergeCell ref="LF688:LF689"/>
    <mergeCell ref="LF692:LF693"/>
    <mergeCell ref="LF696:LF697"/>
    <mergeCell ref="LJ654:LJ655"/>
    <mergeCell ref="LE644:LE645"/>
    <mergeCell ref="LK654:LK655"/>
    <mergeCell ref="LE652:LE653"/>
    <mergeCell ref="LD698:LD699"/>
    <mergeCell ref="LF760:LF761"/>
    <mergeCell ref="LJ686:LJ687"/>
    <mergeCell ref="LK686:LK687"/>
    <mergeCell ref="LF730:LF731"/>
    <mergeCell ref="LF706:LF707"/>
    <mergeCell ref="LF708:LF709"/>
    <mergeCell ref="LF714:LF715"/>
    <mergeCell ref="LE662:LE663"/>
    <mergeCell ref="LE658:LE659"/>
    <mergeCell ref="LG690:LG691"/>
    <mergeCell ref="LE684:LE685"/>
    <mergeCell ref="LE692:LE693"/>
    <mergeCell ref="LE694:LE695"/>
    <mergeCell ref="LE680:LE681"/>
    <mergeCell ref="LE760:LE761"/>
    <mergeCell ref="LJ762:LJ763"/>
    <mergeCell ref="LJ750:LJ751"/>
    <mergeCell ref="LG740:LG741"/>
    <mergeCell ref="LF716:LF717"/>
    <mergeCell ref="LE734:LE735"/>
    <mergeCell ref="LE740:LE741"/>
    <mergeCell ref="LE736:LE737"/>
    <mergeCell ref="LK762:LK763"/>
    <mergeCell ref="LH698:LH699"/>
    <mergeCell ref="LH700:LH701"/>
    <mergeCell ref="LE696:LE697"/>
    <mergeCell ref="LG750:LG751"/>
    <mergeCell ref="LI750:LI751"/>
    <mergeCell ref="LJ700:LJ701"/>
    <mergeCell ref="LK698:LK699"/>
    <mergeCell ref="LI700:LI701"/>
    <mergeCell ref="LK678:LK679"/>
    <mergeCell ref="LH686:LH687"/>
    <mergeCell ref="LE702:LE703"/>
    <mergeCell ref="LG726:LG727"/>
    <mergeCell ref="LE718:LE719"/>
    <mergeCell ref="LF718:LF719"/>
    <mergeCell ref="LE724:LE725"/>
    <mergeCell ref="LE720:LE721"/>
    <mergeCell ref="LF750:LF751"/>
    <mergeCell ref="LE716:LE717"/>
    <mergeCell ref="LE732:LE733"/>
    <mergeCell ref="LE666:LE667"/>
    <mergeCell ref="LG670:LG671"/>
    <mergeCell ref="LE656:LE657"/>
    <mergeCell ref="LE660:LE661"/>
    <mergeCell ref="LE678:LE679"/>
    <mergeCell ref="LE674:LE675"/>
    <mergeCell ref="LG702:LG703"/>
    <mergeCell ref="LG704:LG705"/>
    <mergeCell ref="LH654:LH655"/>
    <mergeCell ref="LG688:LG689"/>
    <mergeCell ref="LG692:LG693"/>
    <mergeCell ref="LG706:LG707"/>
    <mergeCell ref="LK718:LK719"/>
    <mergeCell ref="LG718:LG719"/>
    <mergeCell ref="LE706:LE707"/>
    <mergeCell ref="LE704:LE705"/>
    <mergeCell ref="LF752:LF753"/>
    <mergeCell ref="LH742:LH743"/>
    <mergeCell ref="LI742:LI743"/>
    <mergeCell ref="LK742:LK743"/>
    <mergeCell ref="LC654:LC655"/>
    <mergeCell ref="LD654:LD655"/>
    <mergeCell ref="LG648:LG649"/>
    <mergeCell ref="LH598:LH599"/>
    <mergeCell ref="LF582:LF583"/>
    <mergeCell ref="LF578:LF579"/>
    <mergeCell ref="LG608:LG609"/>
    <mergeCell ref="LG632:LG633"/>
    <mergeCell ref="LG602:LG603"/>
    <mergeCell ref="LF606:LF607"/>
    <mergeCell ref="LG666:LG667"/>
    <mergeCell ref="LF650:LF651"/>
    <mergeCell ref="LG650:LG651"/>
    <mergeCell ref="LE654:LE655"/>
    <mergeCell ref="LF622:LF623"/>
    <mergeCell ref="LG734:LG735"/>
    <mergeCell ref="LF684:LF685"/>
    <mergeCell ref="LG436:LG437"/>
    <mergeCell ref="JY314:JY315"/>
    <mergeCell ref="KN488:KN489"/>
    <mergeCell ref="LE544:LE545"/>
    <mergeCell ref="LG462:LG463"/>
    <mergeCell ref="LF492:LF493"/>
    <mergeCell ref="LF576:LF577"/>
    <mergeCell ref="LE566:LE567"/>
    <mergeCell ref="LF588:LF589"/>
    <mergeCell ref="LE602:LE603"/>
    <mergeCell ref="KG514:KG515"/>
    <mergeCell ref="KU416:KU417"/>
    <mergeCell ref="LB622:LB623"/>
    <mergeCell ref="KY610:KY611"/>
    <mergeCell ref="KZ610:KZ611"/>
    <mergeCell ref="LE580:LE581"/>
    <mergeCell ref="LA654:LA655"/>
    <mergeCell ref="LF638:LF639"/>
    <mergeCell ref="LB586:LB587"/>
    <mergeCell ref="LE592:LE593"/>
    <mergeCell ref="LE594:LE595"/>
    <mergeCell ref="LG592:LG593"/>
    <mergeCell ref="LG654:LG655"/>
    <mergeCell ref="LG598:LG599"/>
    <mergeCell ref="LF614:LF615"/>
    <mergeCell ref="LF616:LF617"/>
    <mergeCell ref="LG604:LG605"/>
    <mergeCell ref="LE586:LE587"/>
    <mergeCell ref="LG580:LG581"/>
    <mergeCell ref="LF584:LF585"/>
    <mergeCell ref="LG594:LG595"/>
    <mergeCell ref="LG630:LG631"/>
    <mergeCell ref="LF630:LF631"/>
    <mergeCell ref="LE632:LE633"/>
    <mergeCell ref="LF632:LF633"/>
    <mergeCell ref="LF596:LF597"/>
    <mergeCell ref="LG588:LG589"/>
    <mergeCell ref="LH670:LH671"/>
    <mergeCell ref="LF676:LF677"/>
    <mergeCell ref="LF678:LF679"/>
    <mergeCell ref="LF674:LF675"/>
    <mergeCell ref="LF682:LF683"/>
    <mergeCell ref="LF680:LF681"/>
    <mergeCell ref="LF658:LF659"/>
    <mergeCell ref="LF660:LF661"/>
    <mergeCell ref="LF646:LF647"/>
    <mergeCell ref="LE650:LE651"/>
    <mergeCell ref="JW500:JW501"/>
    <mergeCell ref="JW554:JW555"/>
    <mergeCell ref="JW576:JW577"/>
    <mergeCell ref="JW556:JW557"/>
    <mergeCell ref="JW490:JW491"/>
    <mergeCell ref="JX500:JX501"/>
    <mergeCell ref="JX502:JX503"/>
    <mergeCell ref="JY552:JY553"/>
    <mergeCell ref="JX198:JX199"/>
    <mergeCell ref="JX200:JX201"/>
    <mergeCell ref="JX190:JX191"/>
    <mergeCell ref="JW198:JW199"/>
    <mergeCell ref="JW200:JW201"/>
    <mergeCell ref="JW196:JW197"/>
    <mergeCell ref="JX180:JX181"/>
    <mergeCell ref="KI180:KI181"/>
    <mergeCell ref="JX172:JX173"/>
    <mergeCell ref="JX250:JX251"/>
    <mergeCell ref="JX244:JX245"/>
    <mergeCell ref="KJ242:KJ243"/>
    <mergeCell ref="JY248:JY249"/>
    <mergeCell ref="KS252:KS253"/>
    <mergeCell ref="KA252:KA253"/>
    <mergeCell ref="KB242:KB243"/>
    <mergeCell ref="JW244:JW245"/>
    <mergeCell ref="LG530:LG531"/>
    <mergeCell ref="LG548:LG549"/>
    <mergeCell ref="LE550:LE551"/>
    <mergeCell ref="LF610:LF611"/>
    <mergeCell ref="LE198:LE199"/>
    <mergeCell ref="LD202:LD203"/>
    <mergeCell ref="LC192:LC193"/>
    <mergeCell ref="KQ232:KQ233"/>
    <mergeCell ref="KV202:KV203"/>
    <mergeCell ref="KU212:KU213"/>
    <mergeCell ref="KU202:KU203"/>
    <mergeCell ref="KX202:KX203"/>
    <mergeCell ref="JY200:JY201"/>
    <mergeCell ref="LA610:LA611"/>
    <mergeCell ref="LF590:LF591"/>
    <mergeCell ref="LF604:LF605"/>
    <mergeCell ref="LA574:LA575"/>
    <mergeCell ref="LG586:LG587"/>
    <mergeCell ref="LG590:LG591"/>
    <mergeCell ref="LG606:LG607"/>
    <mergeCell ref="LF340:LF341"/>
    <mergeCell ref="LF304:LF305"/>
    <mergeCell ref="LF342:LF343"/>
    <mergeCell ref="LF332:LF333"/>
    <mergeCell ref="LG346:LG347"/>
    <mergeCell ref="LE382:LE383"/>
    <mergeCell ref="LF294:LF295"/>
    <mergeCell ref="LG272:LG273"/>
    <mergeCell ref="LF288:LF289"/>
    <mergeCell ref="LF272:LF273"/>
    <mergeCell ref="LD562:LD563"/>
    <mergeCell ref="LE570:LE571"/>
    <mergeCell ref="KO488:KO489"/>
    <mergeCell ref="KP488:KP489"/>
    <mergeCell ref="LF218:LF219"/>
    <mergeCell ref="LF228:LF229"/>
    <mergeCell ref="LE516:LE517"/>
    <mergeCell ref="LG456:LG457"/>
    <mergeCell ref="LF574:LF575"/>
    <mergeCell ref="KD320:KD321"/>
    <mergeCell ref="KU332:KU333"/>
    <mergeCell ref="LF292:LF293"/>
    <mergeCell ref="KB262:KB263"/>
    <mergeCell ref="KC262:KC263"/>
    <mergeCell ref="KT272:KT273"/>
    <mergeCell ref="KK274:KK275"/>
    <mergeCell ref="LE620:LE621"/>
    <mergeCell ref="LE606:LE607"/>
    <mergeCell ref="LE604:LE605"/>
    <mergeCell ref="LE614:LE615"/>
    <mergeCell ref="LA562:LA563"/>
    <mergeCell ref="LF364:LF365"/>
    <mergeCell ref="LE556:LE557"/>
    <mergeCell ref="LF266:LF267"/>
    <mergeCell ref="LE508:LE509"/>
    <mergeCell ref="KZ272:KZ273"/>
    <mergeCell ref="KN272:KN273"/>
    <mergeCell ref="KS320:KS321"/>
    <mergeCell ref="KV332:KV333"/>
    <mergeCell ref="KT320:KT321"/>
    <mergeCell ref="KT332:KT333"/>
    <mergeCell ref="LA332:LA333"/>
    <mergeCell ref="KI320:KI321"/>
    <mergeCell ref="KR320:KR321"/>
    <mergeCell ref="KG332:KG333"/>
    <mergeCell ref="KJ332:KJ333"/>
    <mergeCell ref="LE322:LE323"/>
    <mergeCell ref="LB332:LB333"/>
    <mergeCell ref="LD320:LD321"/>
    <mergeCell ref="KD332:KD333"/>
    <mergeCell ref="KY428:KY429"/>
    <mergeCell ref="LF484:LF485"/>
    <mergeCell ref="KB452:KB453"/>
    <mergeCell ref="LE472:LE473"/>
    <mergeCell ref="LB440:LB441"/>
    <mergeCell ref="KN428:KN429"/>
    <mergeCell ref="KO428:KO429"/>
    <mergeCell ref="LF450:LF451"/>
    <mergeCell ref="LF460:LF461"/>
    <mergeCell ref="LF524:LF525"/>
    <mergeCell ref="LF532:LF533"/>
    <mergeCell ref="LF528:LF529"/>
    <mergeCell ref="LE530:LE531"/>
    <mergeCell ref="LA538:LA539"/>
    <mergeCell ref="LF560:LF561"/>
    <mergeCell ref="LF496:LF497"/>
    <mergeCell ref="KX274:KX275"/>
    <mergeCell ref="LE424:LE425"/>
    <mergeCell ref="LE412:LE413"/>
    <mergeCell ref="KZ488:KZ489"/>
    <mergeCell ref="LC476:LC477"/>
    <mergeCell ref="LB476:LB477"/>
    <mergeCell ref="KV488:KV489"/>
    <mergeCell ref="KY416:KY417"/>
    <mergeCell ref="LE422:LE423"/>
    <mergeCell ref="LE418:LE419"/>
    <mergeCell ref="KQ416:KQ417"/>
    <mergeCell ref="LE402:LE403"/>
    <mergeCell ref="KV404:KV405"/>
    <mergeCell ref="KW404:KW405"/>
    <mergeCell ref="KX404:KX405"/>
    <mergeCell ref="LB538:LB539"/>
    <mergeCell ref="KY526:KY527"/>
    <mergeCell ref="LG260:LG261"/>
    <mergeCell ref="KN242:KN243"/>
    <mergeCell ref="KV272:KV273"/>
    <mergeCell ref="LG240:LG241"/>
    <mergeCell ref="LE244:LE245"/>
    <mergeCell ref="LF270:LF271"/>
    <mergeCell ref="LG236:LG237"/>
    <mergeCell ref="LG270:LG271"/>
    <mergeCell ref="LF264:LF265"/>
    <mergeCell ref="LF268:LF269"/>
    <mergeCell ref="LC622:LC623"/>
    <mergeCell ref="KZ598:KZ599"/>
    <mergeCell ref="LF592:LF593"/>
    <mergeCell ref="LF598:LF599"/>
    <mergeCell ref="LE608:LE609"/>
    <mergeCell ref="LB562:LB563"/>
    <mergeCell ref="LE564:LE565"/>
    <mergeCell ref="KZ562:KZ563"/>
    <mergeCell ref="LC586:LC587"/>
    <mergeCell ref="LF572:LF573"/>
    <mergeCell ref="LF566:LF567"/>
    <mergeCell ref="LF568:LF569"/>
    <mergeCell ref="LC550:LC551"/>
    <mergeCell ref="LD550:LD551"/>
    <mergeCell ref="LE552:LE553"/>
    <mergeCell ref="LC562:LC563"/>
    <mergeCell ref="LF534:LF535"/>
    <mergeCell ref="KZ538:KZ539"/>
    <mergeCell ref="LE538:LE539"/>
    <mergeCell ref="LE560:LE561"/>
    <mergeCell ref="KY562:KY563"/>
    <mergeCell ref="LF542:LF543"/>
    <mergeCell ref="LE546:LE547"/>
    <mergeCell ref="LG474:LG475"/>
    <mergeCell ref="LF520:LF521"/>
    <mergeCell ref="LF554:LF555"/>
    <mergeCell ref="LF490:LF491"/>
    <mergeCell ref="LE506:LE507"/>
    <mergeCell ref="LA526:LA527"/>
    <mergeCell ref="LA502:LA503"/>
    <mergeCell ref="LB502:LB503"/>
    <mergeCell ref="KW416:KW417"/>
    <mergeCell ref="KX416:KX417"/>
    <mergeCell ref="KZ550:KZ551"/>
    <mergeCell ref="LE514:LE515"/>
    <mergeCell ref="LE536:LE537"/>
    <mergeCell ref="LE532:LE533"/>
    <mergeCell ref="KY538:KY539"/>
    <mergeCell ref="LF516:LF517"/>
    <mergeCell ref="LE384:LE385"/>
    <mergeCell ref="LB320:LB321"/>
    <mergeCell ref="KU274:KU275"/>
    <mergeCell ref="KV274:KV275"/>
    <mergeCell ref="KZ284:KZ285"/>
    <mergeCell ref="KW304:KW305"/>
    <mergeCell ref="KZ306:KZ307"/>
    <mergeCell ref="LG312:LG313"/>
    <mergeCell ref="LG330:LG331"/>
    <mergeCell ref="LF466:LF467"/>
    <mergeCell ref="LF470:LF471"/>
    <mergeCell ref="KR284:KR285"/>
    <mergeCell ref="LE280:LE281"/>
    <mergeCell ref="KX308:KX309"/>
    <mergeCell ref="KW294:KW295"/>
    <mergeCell ref="KU140:KU141"/>
    <mergeCell ref="KN170:KN171"/>
    <mergeCell ref="KO180:KO181"/>
    <mergeCell ref="KF182:KF183"/>
    <mergeCell ref="KG182:KG183"/>
    <mergeCell ref="KP182:KP183"/>
    <mergeCell ref="KK182:KK183"/>
    <mergeCell ref="KC192:KC193"/>
    <mergeCell ref="JY204:JY205"/>
    <mergeCell ref="JY208:JY209"/>
    <mergeCell ref="JX206:JX207"/>
    <mergeCell ref="JY192:JY193"/>
    <mergeCell ref="KB150:KB151"/>
    <mergeCell ref="JY214:JY215"/>
    <mergeCell ref="KB212:KB213"/>
    <mergeCell ref="JY280:JY281"/>
    <mergeCell ref="JY246:JY247"/>
    <mergeCell ref="JY256:JY257"/>
    <mergeCell ref="JX232:JX233"/>
    <mergeCell ref="JW234:JW235"/>
    <mergeCell ref="KW180:KW181"/>
    <mergeCell ref="KN202:KN203"/>
    <mergeCell ref="KW202:KW203"/>
    <mergeCell ref="KG274:KG275"/>
    <mergeCell ref="KG272:KG273"/>
    <mergeCell ref="KP274:KP275"/>
    <mergeCell ref="KT202:KT203"/>
    <mergeCell ref="KP180:KP181"/>
    <mergeCell ref="KJ170:KJ171"/>
    <mergeCell ref="LG628:LG629"/>
    <mergeCell ref="LG620:LG621"/>
    <mergeCell ref="LE628:LE629"/>
    <mergeCell ref="KX294:KX295"/>
    <mergeCell ref="KR272:KR273"/>
    <mergeCell ref="KD272:KD273"/>
    <mergeCell ref="LG614:LG615"/>
    <mergeCell ref="LE626:LE627"/>
    <mergeCell ref="LG622:LG623"/>
    <mergeCell ref="LG584:LG585"/>
    <mergeCell ref="LG578:LG579"/>
    <mergeCell ref="KX550:KX551"/>
    <mergeCell ref="LG566:LG567"/>
    <mergeCell ref="LF518:LF519"/>
    <mergeCell ref="KO344:KO345"/>
    <mergeCell ref="LB416:LB417"/>
    <mergeCell ref="LF486:LF487"/>
    <mergeCell ref="LF476:LF477"/>
    <mergeCell ref="LE554:LE555"/>
    <mergeCell ref="LF558:LF559"/>
    <mergeCell ref="LE534:LE535"/>
    <mergeCell ref="LF170:LF171"/>
    <mergeCell ref="KL586:KL587"/>
    <mergeCell ref="LF626:LF627"/>
    <mergeCell ref="LF624:LF625"/>
    <mergeCell ref="LG624:LG625"/>
    <mergeCell ref="LG576:LG577"/>
    <mergeCell ref="LB574:LB575"/>
    <mergeCell ref="LC574:LC575"/>
    <mergeCell ref="LD526:LD527"/>
    <mergeCell ref="LE574:LE575"/>
    <mergeCell ref="LE562:LE563"/>
    <mergeCell ref="LG352:LG353"/>
    <mergeCell ref="KV170:KV171"/>
    <mergeCell ref="LF240:LF241"/>
    <mergeCell ref="KS150:KS151"/>
    <mergeCell ref="KC180:KC181"/>
    <mergeCell ref="JW184:JW185"/>
    <mergeCell ref="KN192:KN193"/>
    <mergeCell ref="KQ192:KQ193"/>
    <mergeCell ref="KT192:KT193"/>
    <mergeCell ref="JY158:JY159"/>
    <mergeCell ref="KG160:KG161"/>
    <mergeCell ref="KH160:KH161"/>
    <mergeCell ref="KB160:KB161"/>
    <mergeCell ref="KI160:KI161"/>
    <mergeCell ref="KE160:KE161"/>
    <mergeCell ref="KP192:KP193"/>
    <mergeCell ref="KL192:KL193"/>
    <mergeCell ref="KV284:KV285"/>
    <mergeCell ref="KP202:KP203"/>
    <mergeCell ref="KQ202:KQ203"/>
    <mergeCell ref="KR202:KR203"/>
    <mergeCell ref="KP222:KP223"/>
    <mergeCell ref="KT180:KT181"/>
    <mergeCell ref="KM272:KM273"/>
    <mergeCell ref="KU192:KU193"/>
    <mergeCell ref="KV192:KV193"/>
    <mergeCell ref="KU180:KU181"/>
    <mergeCell ref="KR182:KR183"/>
    <mergeCell ref="KF160:KF161"/>
    <mergeCell ref="KR160:KR161"/>
    <mergeCell ref="KQ182:KQ183"/>
    <mergeCell ref="KM202:KM203"/>
    <mergeCell ref="KS202:KS203"/>
    <mergeCell ref="KJ192:KJ193"/>
    <mergeCell ref="JY164:JY165"/>
    <mergeCell ref="KO262:KO263"/>
    <mergeCell ref="KF150:KF151"/>
    <mergeCell ref="JW158:JW159"/>
    <mergeCell ref="JY206:JY207"/>
    <mergeCell ref="JY210:JY211"/>
    <mergeCell ref="KF170:KF171"/>
    <mergeCell ref="KH170:KH171"/>
    <mergeCell ref="KG170:KG171"/>
    <mergeCell ref="JY268:JY269"/>
    <mergeCell ref="KQ272:KQ273"/>
    <mergeCell ref="KR274:KR275"/>
    <mergeCell ref="KK232:KK233"/>
    <mergeCell ref="KR232:KR233"/>
    <mergeCell ref="KS232:KS233"/>
    <mergeCell ref="KM242:KM243"/>
    <mergeCell ref="KT242:KT243"/>
    <mergeCell ref="KP272:KP273"/>
    <mergeCell ref="KP262:KP263"/>
    <mergeCell ref="JY184:JY185"/>
    <mergeCell ref="KD192:KD193"/>
    <mergeCell ref="KE192:KE193"/>
    <mergeCell ref="JY216:JY217"/>
    <mergeCell ref="JY220:JY221"/>
    <mergeCell ref="JY228:JY229"/>
    <mergeCell ref="KF202:KF203"/>
    <mergeCell ref="KG212:KG213"/>
    <mergeCell ref="JY234:JY235"/>
    <mergeCell ref="KF192:KF193"/>
    <mergeCell ref="KD202:KD203"/>
    <mergeCell ref="KE202:KE203"/>
    <mergeCell ref="JY230:JY231"/>
    <mergeCell ref="JY224:JY225"/>
    <mergeCell ref="KU100:KU101"/>
    <mergeCell ref="KT100:KT101"/>
    <mergeCell ref="KW70:KW71"/>
    <mergeCell ref="KV70:KV71"/>
    <mergeCell ref="JZ180:JZ181"/>
    <mergeCell ref="KE182:KE183"/>
    <mergeCell ref="KY182:KY183"/>
    <mergeCell ref="KM120:KM121"/>
    <mergeCell ref="JX188:JX189"/>
    <mergeCell ref="KG192:KG193"/>
    <mergeCell ref="JX192:JX193"/>
    <mergeCell ref="JW132:JW133"/>
    <mergeCell ref="JW164:JW165"/>
    <mergeCell ref="JX184:JX185"/>
    <mergeCell ref="JY182:JY183"/>
    <mergeCell ref="JY168:JY169"/>
    <mergeCell ref="JX154:JX155"/>
    <mergeCell ref="JY178:JY179"/>
    <mergeCell ref="JY188:JY189"/>
    <mergeCell ref="KB182:KB183"/>
    <mergeCell ref="KD140:KD141"/>
    <mergeCell ref="KA140:KA141"/>
    <mergeCell ref="JY146:JY147"/>
    <mergeCell ref="JY162:JY163"/>
    <mergeCell ref="KA180:KA181"/>
    <mergeCell ref="KE180:KE181"/>
    <mergeCell ref="KF180:KF181"/>
    <mergeCell ref="KG180:KG181"/>
    <mergeCell ref="KB170:KB171"/>
    <mergeCell ref="KD150:KD151"/>
    <mergeCell ref="KE150:KE151"/>
    <mergeCell ref="KE130:KE131"/>
    <mergeCell ref="KC120:KC121"/>
    <mergeCell ref="KD120:KD121"/>
    <mergeCell ref="JY160:JY161"/>
    <mergeCell ref="JY154:JY155"/>
    <mergeCell ref="JY150:JY151"/>
    <mergeCell ref="JW70:JW71"/>
    <mergeCell ref="JX150:JX151"/>
    <mergeCell ref="KH150:KH151"/>
    <mergeCell ref="KH180:KH181"/>
    <mergeCell ref="KD170:KD171"/>
    <mergeCell ref="KJ160:KJ161"/>
    <mergeCell ref="KI150:KI151"/>
    <mergeCell ref="JX168:JX169"/>
    <mergeCell ref="JX166:JX167"/>
    <mergeCell ref="JY148:JY149"/>
    <mergeCell ref="KD160:KD161"/>
    <mergeCell ref="JY176:JY177"/>
    <mergeCell ref="KL170:KL171"/>
    <mergeCell ref="JX146:JX147"/>
    <mergeCell ref="KA170:KA171"/>
    <mergeCell ref="KC170:KC171"/>
    <mergeCell ref="KV80:KV81"/>
    <mergeCell ref="JZ110:JZ111"/>
    <mergeCell ref="KI140:KI141"/>
    <mergeCell ref="JX182:JX183"/>
    <mergeCell ref="KH182:KH183"/>
    <mergeCell ref="KU90:KU91"/>
    <mergeCell ref="KW100:KW101"/>
    <mergeCell ref="JX138:JX139"/>
    <mergeCell ref="JW162:JW163"/>
    <mergeCell ref="JW180:JW181"/>
    <mergeCell ref="JW144:JW145"/>
    <mergeCell ref="KW80:KW81"/>
    <mergeCell ref="KL100:KL101"/>
    <mergeCell ref="KP110:KP111"/>
    <mergeCell ref="JX62:JX63"/>
    <mergeCell ref="KS100:KS101"/>
    <mergeCell ref="KA110:KA111"/>
    <mergeCell ref="KV60:KV61"/>
    <mergeCell ref="KW60:KW61"/>
    <mergeCell ref="KK56:KK57"/>
    <mergeCell ref="JX42:JX43"/>
    <mergeCell ref="JX50:JX51"/>
    <mergeCell ref="KC56:KC57"/>
    <mergeCell ref="KT56:KT57"/>
    <mergeCell ref="KO56:KO57"/>
    <mergeCell ref="KP56:KP57"/>
    <mergeCell ref="KD56:KD57"/>
    <mergeCell ref="KE56:KE57"/>
    <mergeCell ref="KJ56:KJ57"/>
    <mergeCell ref="KM110:KM111"/>
    <mergeCell ref="KG110:KG111"/>
    <mergeCell ref="KM100:KM101"/>
    <mergeCell ref="KA100:KA101"/>
    <mergeCell ref="JY78:JY79"/>
    <mergeCell ref="KN56:KN57"/>
    <mergeCell ref="KO60:KO61"/>
    <mergeCell ref="JY52:JY53"/>
    <mergeCell ref="JY84:JY85"/>
    <mergeCell ref="JZ80:JZ81"/>
    <mergeCell ref="JX92:JX93"/>
    <mergeCell ref="JX94:JX95"/>
    <mergeCell ref="JY92:JY93"/>
    <mergeCell ref="KA58:KA59"/>
    <mergeCell ref="JY60:JY61"/>
    <mergeCell ref="JY70:JY71"/>
    <mergeCell ref="JY66:JY67"/>
    <mergeCell ref="JY62:JY63"/>
    <mergeCell ref="JY64:JY65"/>
    <mergeCell ref="KB58:KB59"/>
    <mergeCell ref="KF100:KF101"/>
    <mergeCell ref="KC100:KC101"/>
    <mergeCell ref="JZ70:JZ71"/>
    <mergeCell ref="KH80:KH81"/>
    <mergeCell ref="JX66:JX67"/>
    <mergeCell ref="JX60:JX61"/>
    <mergeCell ref="KB90:KB91"/>
    <mergeCell ref="JX100:JX101"/>
    <mergeCell ref="KM80:KM81"/>
    <mergeCell ref="JY80:JY81"/>
    <mergeCell ref="KD70:KD71"/>
    <mergeCell ref="KF70:KF71"/>
    <mergeCell ref="JX106:JX107"/>
    <mergeCell ref="JX102:JX103"/>
    <mergeCell ref="JY108:JY109"/>
    <mergeCell ref="KN80:KN81"/>
    <mergeCell ref="JY96:JY97"/>
    <mergeCell ref="JY94:JY95"/>
    <mergeCell ref="KM56:KM57"/>
    <mergeCell ref="KF56:KF57"/>
    <mergeCell ref="KS58:KS59"/>
    <mergeCell ref="JX58:JX59"/>
    <mergeCell ref="KI90:KI91"/>
    <mergeCell ref="KD90:KD91"/>
    <mergeCell ref="KQ100:KQ101"/>
    <mergeCell ref="KI100:KI101"/>
    <mergeCell ref="KH120:KH121"/>
    <mergeCell ref="JI100:JI101"/>
    <mergeCell ref="JY140:JY141"/>
    <mergeCell ref="JY120:JY121"/>
    <mergeCell ref="KH110:KH111"/>
    <mergeCell ref="KB110:KB111"/>
    <mergeCell ref="JO110:JO111"/>
    <mergeCell ref="JS110:JS111"/>
    <mergeCell ref="JR100:JR101"/>
    <mergeCell ref="JP100:JP101"/>
    <mergeCell ref="JJ110:JJ111"/>
    <mergeCell ref="JL110:JL111"/>
    <mergeCell ref="JL100:JL101"/>
    <mergeCell ref="JL58:JL59"/>
    <mergeCell ref="JD90:JD91"/>
    <mergeCell ref="JR130:JR131"/>
    <mergeCell ref="JG60:JG61"/>
    <mergeCell ref="JQ70:JQ71"/>
    <mergeCell ref="JF60:JF61"/>
    <mergeCell ref="KE70:KE71"/>
    <mergeCell ref="JX70:JX71"/>
    <mergeCell ref="KS130:KS131"/>
    <mergeCell ref="JC130:JC131"/>
    <mergeCell ref="KA60:KA61"/>
    <mergeCell ref="JY76:JY77"/>
    <mergeCell ref="KQ80:KQ81"/>
    <mergeCell ref="KO100:KO101"/>
    <mergeCell ref="KQ110:KQ111"/>
    <mergeCell ref="KQ90:KQ91"/>
    <mergeCell ref="JX104:JX105"/>
    <mergeCell ref="KB60:KB61"/>
    <mergeCell ref="KN140:KN141"/>
    <mergeCell ref="KM140:KM141"/>
    <mergeCell ref="JW68:JW69"/>
    <mergeCell ref="JW110:JW111"/>
    <mergeCell ref="JR120:JR121"/>
    <mergeCell ref="JY82:JY83"/>
    <mergeCell ref="JY98:JY99"/>
    <mergeCell ref="JY86:JY87"/>
    <mergeCell ref="KP90:KP91"/>
    <mergeCell ref="KI80:KI81"/>
    <mergeCell ref="KA120:KA121"/>
    <mergeCell ref="KM130:KM131"/>
    <mergeCell ref="JX86:JX87"/>
    <mergeCell ref="JX96:JX97"/>
    <mergeCell ref="JX82:JX83"/>
    <mergeCell ref="JX74:JX75"/>
    <mergeCell ref="JX90:JX91"/>
    <mergeCell ref="JY112:JY113"/>
    <mergeCell ref="KK80:KK81"/>
    <mergeCell ref="KK70:KK71"/>
    <mergeCell ref="JW112:JW113"/>
    <mergeCell ref="KS140:KS141"/>
    <mergeCell ref="KP100:KP101"/>
    <mergeCell ref="KN70:KN71"/>
    <mergeCell ref="KQ140:KQ141"/>
    <mergeCell ref="KN60:KN61"/>
    <mergeCell ref="KP80:KP81"/>
    <mergeCell ref="KO70:KO71"/>
    <mergeCell ref="KF110:KF111"/>
    <mergeCell ref="KJ130:KJ131"/>
    <mergeCell ref="JI90:JI91"/>
    <mergeCell ref="JY138:JY139"/>
    <mergeCell ref="KP140:KP141"/>
    <mergeCell ref="JY142:JY143"/>
    <mergeCell ref="JX152:JX153"/>
    <mergeCell ref="JX136:JX137"/>
    <mergeCell ref="KC140:KC141"/>
    <mergeCell ref="JX164:JX165"/>
    <mergeCell ref="JY152:JY153"/>
    <mergeCell ref="JY156:JY157"/>
    <mergeCell ref="JW154:JW155"/>
    <mergeCell ref="JS60:JS61"/>
    <mergeCell ref="JS90:JS91"/>
    <mergeCell ref="JM110:JM111"/>
    <mergeCell ref="JN110:JN111"/>
    <mergeCell ref="JQ110:JQ111"/>
    <mergeCell ref="JU130:JU131"/>
    <mergeCell ref="JW90:JW91"/>
    <mergeCell ref="JX64:JX65"/>
    <mergeCell ref="JX88:JX89"/>
    <mergeCell ref="KR90:KR91"/>
    <mergeCell ref="KR80:KR81"/>
    <mergeCell ref="JX98:JX99"/>
    <mergeCell ref="KP70:KP71"/>
    <mergeCell ref="KB80:KB81"/>
    <mergeCell ref="JX80:JX81"/>
    <mergeCell ref="JX72:JX73"/>
    <mergeCell ref="JX68:JX69"/>
    <mergeCell ref="KE90:KE91"/>
    <mergeCell ref="KF90:KF91"/>
    <mergeCell ref="KG90:KG91"/>
    <mergeCell ref="JY114:JY115"/>
    <mergeCell ref="JY166:JY167"/>
    <mergeCell ref="KI170:KI171"/>
    <mergeCell ref="JY170:JY171"/>
    <mergeCell ref="KO170:KO171"/>
    <mergeCell ref="KP170:KP171"/>
    <mergeCell ref="KK160:KK161"/>
    <mergeCell ref="JW100:JW101"/>
    <mergeCell ref="JW114:JW115"/>
    <mergeCell ref="JX76:JX77"/>
    <mergeCell ref="KJ100:KJ101"/>
    <mergeCell ref="JX84:JX85"/>
    <mergeCell ref="JW94:JW95"/>
    <mergeCell ref="JW96:JW97"/>
    <mergeCell ref="JW86:JW87"/>
    <mergeCell ref="JY74:JY75"/>
    <mergeCell ref="KK110:KK111"/>
    <mergeCell ref="KJ70:KJ71"/>
    <mergeCell ref="KA70:KA71"/>
    <mergeCell ref="KC70:KC71"/>
    <mergeCell ref="JY72:JY73"/>
    <mergeCell ref="JX114:JX115"/>
    <mergeCell ref="KG130:KG131"/>
    <mergeCell ref="JX122:JX123"/>
    <mergeCell ref="KL130:KL131"/>
    <mergeCell ref="JN150:JN151"/>
    <mergeCell ref="KF120:KF121"/>
    <mergeCell ref="JQ150:JQ151"/>
    <mergeCell ref="JW168:JW169"/>
    <mergeCell ref="JZ130:JZ131"/>
    <mergeCell ref="JY130:JY131"/>
    <mergeCell ref="JY124:JY125"/>
    <mergeCell ref="JY126:JY127"/>
    <mergeCell ref="JY122:JY123"/>
    <mergeCell ref="JY128:JY129"/>
    <mergeCell ref="JX132:JX133"/>
    <mergeCell ref="IV150:IV151"/>
    <mergeCell ref="IW150:IW151"/>
    <mergeCell ref="KJ182:KJ183"/>
    <mergeCell ref="IU140:IU141"/>
    <mergeCell ref="IW160:IW161"/>
    <mergeCell ref="IS150:IS151"/>
    <mergeCell ref="JS180:JS181"/>
    <mergeCell ref="JG160:JG161"/>
    <mergeCell ref="JW170:JW171"/>
    <mergeCell ref="JW166:JW167"/>
    <mergeCell ref="JO170:JO171"/>
    <mergeCell ref="JT170:JT171"/>
    <mergeCell ref="JU170:JU171"/>
    <mergeCell ref="JV170:JV171"/>
    <mergeCell ref="JP150:JP151"/>
    <mergeCell ref="JK160:JK161"/>
    <mergeCell ref="JH160:JH161"/>
    <mergeCell ref="JH150:JH151"/>
    <mergeCell ref="IX150:IX151"/>
    <mergeCell ref="JW172:JW173"/>
    <mergeCell ref="IX180:IX181"/>
    <mergeCell ref="JN170:JN171"/>
    <mergeCell ref="IT170:IT171"/>
    <mergeCell ref="IQ152:IQ153"/>
    <mergeCell ref="JX160:JX161"/>
    <mergeCell ref="JC150:JC151"/>
    <mergeCell ref="JI160:JI161"/>
    <mergeCell ref="JD160:JD161"/>
    <mergeCell ref="JR170:JR171"/>
    <mergeCell ref="JB140:JB141"/>
    <mergeCell ref="JC140:JC141"/>
    <mergeCell ref="JF150:JF151"/>
    <mergeCell ref="JA150:JA151"/>
    <mergeCell ref="IY140:IY141"/>
    <mergeCell ref="JQ140:JQ141"/>
    <mergeCell ref="JG170:JG171"/>
    <mergeCell ref="JX142:JX143"/>
    <mergeCell ref="KD182:KD183"/>
    <mergeCell ref="KD180:KD181"/>
    <mergeCell ref="JM182:JM183"/>
    <mergeCell ref="JG182:JG183"/>
    <mergeCell ref="IX182:IX183"/>
    <mergeCell ref="IU180:IU181"/>
    <mergeCell ref="KG150:KG151"/>
    <mergeCell ref="IX160:IX161"/>
    <mergeCell ref="IY160:IY161"/>
    <mergeCell ref="IX170:IX171"/>
    <mergeCell ref="IR182:IR183"/>
    <mergeCell ref="IQ174:IQ175"/>
    <mergeCell ref="JZ150:JZ151"/>
    <mergeCell ref="KC150:KC151"/>
    <mergeCell ref="JX170:JX171"/>
    <mergeCell ref="JY144:JY145"/>
    <mergeCell ref="JW150:JW151"/>
    <mergeCell ref="IT140:IT141"/>
    <mergeCell ref="IT160:IT161"/>
    <mergeCell ref="IR164:IR165"/>
    <mergeCell ref="IR152:IR153"/>
    <mergeCell ref="IQ146:IQ147"/>
    <mergeCell ref="IZ150:IZ151"/>
    <mergeCell ref="IY170:IY171"/>
    <mergeCell ref="JJ150:JJ151"/>
    <mergeCell ref="IQ182:IQ183"/>
    <mergeCell ref="IW180:IW181"/>
    <mergeCell ref="JA130:JA131"/>
    <mergeCell ref="IR126:IR127"/>
    <mergeCell ref="JA160:JA161"/>
    <mergeCell ref="KC130:KC131"/>
    <mergeCell ref="JX124:JX125"/>
    <mergeCell ref="JX112:JX113"/>
    <mergeCell ref="JX116:JX117"/>
    <mergeCell ref="JW116:JW117"/>
    <mergeCell ref="JW120:JW121"/>
    <mergeCell ref="JF180:JF181"/>
    <mergeCell ref="JF170:JF171"/>
    <mergeCell ref="JF160:JF161"/>
    <mergeCell ref="JB160:JB161"/>
    <mergeCell ref="JZ140:JZ141"/>
    <mergeCell ref="JX162:JX163"/>
    <mergeCell ref="KB180:KB181"/>
    <mergeCell ref="JZ170:JZ171"/>
    <mergeCell ref="KA160:KA161"/>
    <mergeCell ref="JY174:JY175"/>
    <mergeCell ref="JX140:JX141"/>
    <mergeCell ref="JX158:JX159"/>
    <mergeCell ref="JX156:JX157"/>
    <mergeCell ref="KA150:KA151"/>
    <mergeCell ref="JX148:JX149"/>
    <mergeCell ref="KC160:KC161"/>
    <mergeCell ref="JH180:JH181"/>
    <mergeCell ref="KA182:KA183"/>
    <mergeCell ref="JN182:JN183"/>
    <mergeCell ref="JW176:JW177"/>
    <mergeCell ref="JW174:JW175"/>
    <mergeCell ref="JY180:JY181"/>
    <mergeCell ref="IS160:IS161"/>
    <mergeCell ref="JX178:JX179"/>
    <mergeCell ref="JX176:JX177"/>
    <mergeCell ref="JZ182:JZ183"/>
    <mergeCell ref="JN160:JN161"/>
    <mergeCell ref="JB150:JB151"/>
    <mergeCell ref="JS150:JS151"/>
    <mergeCell ref="JK150:JK151"/>
    <mergeCell ref="JM150:JM151"/>
    <mergeCell ref="JS170:JS171"/>
    <mergeCell ref="JP182:JP183"/>
    <mergeCell ref="JQ182:JQ183"/>
    <mergeCell ref="JB180:JB181"/>
    <mergeCell ref="JB182:JB183"/>
    <mergeCell ref="JC180:JC181"/>
    <mergeCell ref="IY150:IY151"/>
    <mergeCell ref="IT180:IT181"/>
    <mergeCell ref="JX174:JX175"/>
    <mergeCell ref="JA170:JA171"/>
    <mergeCell ref="JE180:JE181"/>
    <mergeCell ref="JD170:JD171"/>
    <mergeCell ref="JX134:JX135"/>
    <mergeCell ref="JX144:JX145"/>
    <mergeCell ref="KB140:KB141"/>
    <mergeCell ref="JA140:JA141"/>
    <mergeCell ref="IW130:IW131"/>
    <mergeCell ref="JE140:JE141"/>
    <mergeCell ref="JJ180:JJ181"/>
    <mergeCell ref="IX120:IX121"/>
    <mergeCell ref="JF130:JF131"/>
    <mergeCell ref="IT120:IT121"/>
    <mergeCell ref="IU120:IU121"/>
    <mergeCell ref="IR114:IR115"/>
    <mergeCell ref="IS120:IS121"/>
    <mergeCell ref="IS130:IS131"/>
    <mergeCell ref="IS140:IS141"/>
    <mergeCell ref="IR140:IR141"/>
    <mergeCell ref="JI170:JI171"/>
    <mergeCell ref="IY212:IY213"/>
    <mergeCell ref="IY202:IY203"/>
    <mergeCell ref="IX202:IX203"/>
    <mergeCell ref="JV222:JV223"/>
    <mergeCell ref="JV212:JV213"/>
    <mergeCell ref="JU232:JU233"/>
    <mergeCell ref="JR232:JR233"/>
    <mergeCell ref="JK232:JK233"/>
    <mergeCell ref="JO222:JO223"/>
    <mergeCell ref="JV232:JV233"/>
    <mergeCell ref="IS170:IS171"/>
    <mergeCell ref="IR178:IR179"/>
    <mergeCell ref="IU170:IU171"/>
    <mergeCell ref="IV222:IV223"/>
    <mergeCell ref="IS212:IS213"/>
    <mergeCell ref="IT212:IT213"/>
    <mergeCell ref="JD182:JD183"/>
    <mergeCell ref="JK182:JK183"/>
    <mergeCell ref="JR182:JR183"/>
    <mergeCell ref="JU182:JU183"/>
    <mergeCell ref="JT232:JT233"/>
    <mergeCell ref="JO212:JO213"/>
    <mergeCell ref="JT222:JT223"/>
    <mergeCell ref="JM202:JM203"/>
    <mergeCell ref="JJ212:JJ213"/>
    <mergeCell ref="JK212:JK213"/>
    <mergeCell ref="IU182:IU183"/>
    <mergeCell ref="IY180:IY181"/>
    <mergeCell ref="JC192:JC193"/>
    <mergeCell ref="JT182:JT183"/>
    <mergeCell ref="IW212:IW213"/>
    <mergeCell ref="JF192:JF193"/>
    <mergeCell ref="JE202:JE203"/>
    <mergeCell ref="JA222:JA223"/>
    <mergeCell ref="IW202:IW203"/>
    <mergeCell ref="IR196:IR197"/>
    <mergeCell ref="JA180:JA181"/>
    <mergeCell ref="IU202:IU203"/>
    <mergeCell ref="IR192:IR193"/>
    <mergeCell ref="JD222:JD223"/>
    <mergeCell ref="JE222:JE223"/>
    <mergeCell ref="JC222:JC223"/>
    <mergeCell ref="JA202:JA203"/>
    <mergeCell ref="IR200:IR201"/>
    <mergeCell ref="IR198:IR199"/>
    <mergeCell ref="IX130:IX131"/>
    <mergeCell ref="IR136:IR137"/>
    <mergeCell ref="JG130:JG131"/>
    <mergeCell ref="IZ160:IZ161"/>
    <mergeCell ref="JC160:JC161"/>
    <mergeCell ref="JD150:JD151"/>
    <mergeCell ref="JE130:JE131"/>
    <mergeCell ref="JS160:JS161"/>
    <mergeCell ref="JL160:JL161"/>
    <mergeCell ref="JO202:JO203"/>
    <mergeCell ref="JT192:JT193"/>
    <mergeCell ref="JS232:JS233"/>
    <mergeCell ref="JH192:JH193"/>
    <mergeCell ref="JL222:JL223"/>
    <mergeCell ref="JQ212:JQ213"/>
    <mergeCell ref="JW212:JW213"/>
    <mergeCell ref="JW218:JW219"/>
    <mergeCell ref="JW220:JW221"/>
    <mergeCell ref="KA202:KA203"/>
    <mergeCell ref="JD192:JD193"/>
    <mergeCell ref="JE192:JE193"/>
    <mergeCell ref="KA232:KA233"/>
    <mergeCell ref="JY196:JY197"/>
    <mergeCell ref="JX194:JX195"/>
    <mergeCell ref="IY222:IY223"/>
    <mergeCell ref="IV232:IV233"/>
    <mergeCell ref="IZ232:IZ233"/>
    <mergeCell ref="IY232:IY233"/>
    <mergeCell ref="JB222:JB223"/>
    <mergeCell ref="IR156:IR157"/>
    <mergeCell ref="IR154:IR155"/>
    <mergeCell ref="JE182:JE183"/>
    <mergeCell ref="JT160:JT161"/>
    <mergeCell ref="IV170:IV171"/>
    <mergeCell ref="IY182:IY183"/>
    <mergeCell ref="JC182:JC183"/>
    <mergeCell ref="JF182:JF183"/>
    <mergeCell ref="IR176:IR177"/>
    <mergeCell ref="JI182:JI183"/>
    <mergeCell ref="JS182:JS183"/>
    <mergeCell ref="JB192:JB193"/>
    <mergeCell ref="IR166:IR167"/>
    <mergeCell ref="KA192:KA193"/>
    <mergeCell ref="JW226:JW227"/>
    <mergeCell ref="JW230:JW231"/>
    <mergeCell ref="JX202:JX203"/>
    <mergeCell ref="JX210:JX211"/>
    <mergeCell ref="JY202:JY203"/>
    <mergeCell ref="JR202:JR203"/>
    <mergeCell ref="JS212:JS213"/>
    <mergeCell ref="JH182:JH183"/>
    <mergeCell ref="JX230:JX231"/>
    <mergeCell ref="JT212:JT213"/>
    <mergeCell ref="JS202:JS203"/>
    <mergeCell ref="JZ202:JZ203"/>
    <mergeCell ref="JU202:JU203"/>
    <mergeCell ref="JE232:JE233"/>
    <mergeCell ref="JX186:JX187"/>
    <mergeCell ref="JZ232:JZ233"/>
    <mergeCell ref="JY226:JY227"/>
    <mergeCell ref="JV182:JV183"/>
    <mergeCell ref="JY190:JY191"/>
    <mergeCell ref="IR168:IR169"/>
    <mergeCell ref="JN192:JN193"/>
    <mergeCell ref="IR186:IR187"/>
    <mergeCell ref="IW182:IW183"/>
    <mergeCell ref="IV180:IV181"/>
    <mergeCell ref="IS182:IS183"/>
    <mergeCell ref="JB170:JB171"/>
    <mergeCell ref="JC170:JC171"/>
    <mergeCell ref="JE170:JE171"/>
    <mergeCell ref="JH170:JH171"/>
    <mergeCell ref="IZ180:IZ181"/>
    <mergeCell ref="IZ170:IZ171"/>
    <mergeCell ref="IR158:IR159"/>
    <mergeCell ref="JG222:JG223"/>
    <mergeCell ref="JI212:JI213"/>
    <mergeCell ref="JP202:JP203"/>
    <mergeCell ref="JV202:JV203"/>
    <mergeCell ref="JN202:JN203"/>
    <mergeCell ref="JY194:JY195"/>
    <mergeCell ref="JY198:JY199"/>
    <mergeCell ref="JZ192:JZ193"/>
    <mergeCell ref="JY186:JY187"/>
    <mergeCell ref="JI192:JI193"/>
    <mergeCell ref="JX196:JX197"/>
    <mergeCell ref="JW188:JW189"/>
    <mergeCell ref="JI202:JI203"/>
    <mergeCell ref="JH222:JH223"/>
    <mergeCell ref="JH202:JH203"/>
    <mergeCell ref="JL192:JL193"/>
    <mergeCell ref="JP192:JP193"/>
    <mergeCell ref="JQ192:JQ193"/>
    <mergeCell ref="JW232:JW233"/>
    <mergeCell ref="JI222:JI223"/>
    <mergeCell ref="JJ222:JJ223"/>
    <mergeCell ref="JX260:JX261"/>
    <mergeCell ref="JX240:JX241"/>
    <mergeCell ref="JX242:JX243"/>
    <mergeCell ref="LC242:LC243"/>
    <mergeCell ref="LB262:LB263"/>
    <mergeCell ref="LC262:LC263"/>
    <mergeCell ref="JL242:JL243"/>
    <mergeCell ref="JG252:JG253"/>
    <mergeCell ref="JU252:JU253"/>
    <mergeCell ref="JW250:JW251"/>
    <mergeCell ref="JX212:JX213"/>
    <mergeCell ref="JX236:JX237"/>
    <mergeCell ref="JP212:JP213"/>
    <mergeCell ref="JR212:JR213"/>
    <mergeCell ref="JR222:JR223"/>
    <mergeCell ref="JQ222:JQ223"/>
    <mergeCell ref="KN212:KN213"/>
    <mergeCell ref="KL222:KL223"/>
    <mergeCell ref="JP242:JP243"/>
    <mergeCell ref="JY212:JY213"/>
    <mergeCell ref="JU222:JU223"/>
    <mergeCell ref="KD232:KD233"/>
    <mergeCell ref="KF232:KF233"/>
    <mergeCell ref="KA242:KA243"/>
    <mergeCell ref="JX248:JX249"/>
    <mergeCell ref="KI212:KI213"/>
    <mergeCell ref="KS242:KS243"/>
    <mergeCell ref="KH212:KH213"/>
    <mergeCell ref="JX218:JX219"/>
    <mergeCell ref="JX220:JX221"/>
    <mergeCell ref="JX222:JX223"/>
    <mergeCell ref="JX216:JX217"/>
    <mergeCell ref="JX214:JX215"/>
    <mergeCell ref="JX228:JX229"/>
    <mergeCell ref="JX226:JX227"/>
    <mergeCell ref="JX224:JX225"/>
    <mergeCell ref="KY212:KY213"/>
    <mergeCell ref="KW242:KW243"/>
    <mergeCell ref="JW254:JW255"/>
    <mergeCell ref="JW204:JW205"/>
    <mergeCell ref="JQ232:JQ233"/>
    <mergeCell ref="JW246:JW247"/>
    <mergeCell ref="JX234:JX235"/>
    <mergeCell ref="JM232:JM233"/>
    <mergeCell ref="KX212:KX213"/>
    <mergeCell ref="JZ212:JZ213"/>
    <mergeCell ref="ML262:ML263"/>
    <mergeCell ref="MK262:MK263"/>
    <mergeCell ref="MC252:MC253"/>
    <mergeCell ref="MI262:MI263"/>
    <mergeCell ref="LQ242:LQ243"/>
    <mergeCell ref="KH242:KH243"/>
    <mergeCell ref="JZ242:JZ243"/>
    <mergeCell ref="LG256:LG257"/>
    <mergeCell ref="LN242:LN243"/>
    <mergeCell ref="LO242:LO243"/>
    <mergeCell ref="JY242:JY243"/>
    <mergeCell ref="LG262:LG263"/>
    <mergeCell ref="LH262:LH263"/>
    <mergeCell ref="LL262:LL263"/>
    <mergeCell ref="JY238:JY239"/>
    <mergeCell ref="KK242:KK243"/>
    <mergeCell ref="KL242:KL243"/>
    <mergeCell ref="KZ252:KZ253"/>
    <mergeCell ref="KW252:KW253"/>
    <mergeCell ref="JY252:JY253"/>
    <mergeCell ref="JY258:JY259"/>
    <mergeCell ref="LB252:LB253"/>
    <mergeCell ref="KX262:KX263"/>
    <mergeCell ref="KD262:KD263"/>
    <mergeCell ref="KE262:KE263"/>
    <mergeCell ref="KY262:KY263"/>
    <mergeCell ref="KM262:KM263"/>
    <mergeCell ref="LG258:LG259"/>
    <mergeCell ref="LG246:LG247"/>
    <mergeCell ref="LR252:LR253"/>
    <mergeCell ref="MA252:MA253"/>
    <mergeCell ref="KD242:KD243"/>
    <mergeCell ref="KE242:KE243"/>
    <mergeCell ref="KF242:KF243"/>
    <mergeCell ref="KF252:KF253"/>
    <mergeCell ref="JZ262:JZ263"/>
    <mergeCell ref="KF262:KF263"/>
    <mergeCell ref="MB242:MB243"/>
    <mergeCell ref="LS262:LS263"/>
    <mergeCell ref="LF248:LF249"/>
    <mergeCell ref="LK252:LK253"/>
    <mergeCell ref="LL252:LL253"/>
    <mergeCell ref="KH262:KH263"/>
    <mergeCell ref="ME262:ME263"/>
    <mergeCell ref="LX242:LX243"/>
    <mergeCell ref="LW242:LW243"/>
    <mergeCell ref="ML242:ML243"/>
    <mergeCell ref="LV252:LV253"/>
    <mergeCell ref="MB252:MB253"/>
    <mergeCell ref="KL262:KL263"/>
    <mergeCell ref="LM242:LM243"/>
    <mergeCell ref="LM252:LM253"/>
    <mergeCell ref="LG252:LG253"/>
    <mergeCell ref="MD252:MD253"/>
    <mergeCell ref="LY242:LY243"/>
    <mergeCell ref="MK252:MK253"/>
    <mergeCell ref="LG254:LG255"/>
    <mergeCell ref="LP262:LP263"/>
    <mergeCell ref="LF258:LF259"/>
    <mergeCell ref="LX262:LX263"/>
    <mergeCell ref="LV262:LV263"/>
    <mergeCell ref="LF262:LF263"/>
    <mergeCell ref="LT262:LT263"/>
    <mergeCell ref="LY262:LY263"/>
    <mergeCell ref="MJ262:MJ263"/>
    <mergeCell ref="LH252:LH253"/>
    <mergeCell ref="LQ252:LQ253"/>
    <mergeCell ref="MJ232:MJ233"/>
    <mergeCell ref="MI242:MI243"/>
    <mergeCell ref="MJ242:MJ243"/>
    <mergeCell ref="LR262:LR263"/>
    <mergeCell ref="LQ262:LQ263"/>
    <mergeCell ref="LF256:LF257"/>
    <mergeCell ref="MF232:MF233"/>
    <mergeCell ref="MF252:MF253"/>
    <mergeCell ref="MG252:MG253"/>
    <mergeCell ref="KH274:KH275"/>
    <mergeCell ref="KH252:KH253"/>
    <mergeCell ref="KH272:KH273"/>
    <mergeCell ref="KH232:KH233"/>
    <mergeCell ref="LG232:LG233"/>
    <mergeCell ref="LO252:LO253"/>
    <mergeCell ref="LW262:LW263"/>
    <mergeCell ref="LM232:LM233"/>
    <mergeCell ref="LR232:LR233"/>
    <mergeCell ref="LS232:LS233"/>
    <mergeCell ref="LB232:LB233"/>
    <mergeCell ref="LE262:LE263"/>
    <mergeCell ref="KR242:KR243"/>
    <mergeCell ref="LE258:LE259"/>
    <mergeCell ref="LC252:LC253"/>
    <mergeCell ref="KW262:KW263"/>
    <mergeCell ref="KL272:KL273"/>
    <mergeCell ref="MF242:MF243"/>
    <mergeCell ref="LF252:LF253"/>
    <mergeCell ref="LK242:LK243"/>
    <mergeCell ref="LI252:LI253"/>
    <mergeCell ref="LJ252:LJ253"/>
    <mergeCell ref="LF244:LF245"/>
    <mergeCell ref="LF242:LF243"/>
    <mergeCell ref="LG234:LG235"/>
    <mergeCell ref="KW232:KW233"/>
    <mergeCell ref="LF236:LF237"/>
    <mergeCell ref="KY232:KY233"/>
    <mergeCell ref="KI242:KI243"/>
    <mergeCell ref="LW232:LW233"/>
    <mergeCell ref="KM232:KM233"/>
    <mergeCell ref="KN232:KN233"/>
    <mergeCell ref="MF262:MF263"/>
    <mergeCell ref="MG262:MG263"/>
    <mergeCell ref="ME252:ME253"/>
    <mergeCell ref="LI262:LI263"/>
    <mergeCell ref="LE248:LE249"/>
    <mergeCell ref="LJ262:LJ263"/>
    <mergeCell ref="LZ252:LZ253"/>
    <mergeCell ref="LV272:LV273"/>
    <mergeCell ref="MI272:MI273"/>
    <mergeCell ref="LK272:LK273"/>
    <mergeCell ref="LU262:LU263"/>
    <mergeCell ref="MB262:MB263"/>
    <mergeCell ref="LN262:LN263"/>
    <mergeCell ref="LO262:LO263"/>
    <mergeCell ref="LY274:LY275"/>
    <mergeCell ref="MH274:MH275"/>
    <mergeCell ref="MG274:MG275"/>
    <mergeCell ref="LN274:LN275"/>
    <mergeCell ref="MD272:MD273"/>
    <mergeCell ref="LZ272:LZ273"/>
    <mergeCell ref="KW272:KW273"/>
    <mergeCell ref="KG262:KG263"/>
    <mergeCell ref="LA284:LA285"/>
    <mergeCell ref="KT252:KT253"/>
    <mergeCell ref="KR262:KR263"/>
    <mergeCell ref="KQ242:KQ243"/>
    <mergeCell ref="KP252:KP253"/>
    <mergeCell ref="JZ252:JZ253"/>
    <mergeCell ref="KM252:KM253"/>
    <mergeCell ref="JY254:JY255"/>
    <mergeCell ref="JY244:JY245"/>
    <mergeCell ref="KB252:KB253"/>
    <mergeCell ref="KC252:KC253"/>
    <mergeCell ref="KD252:KD253"/>
    <mergeCell ref="KE252:KE253"/>
    <mergeCell ref="KU262:KU263"/>
    <mergeCell ref="KG252:KG253"/>
    <mergeCell ref="JY260:JY261"/>
    <mergeCell ref="JY276:JY277"/>
    <mergeCell ref="LE264:LE265"/>
    <mergeCell ref="KI274:KI275"/>
    <mergeCell ref="KJ274:KJ275"/>
    <mergeCell ref="KV262:KV263"/>
    <mergeCell ref="KL252:KL253"/>
    <mergeCell ref="KJ252:KJ253"/>
    <mergeCell ref="LA252:LA253"/>
    <mergeCell ref="KG242:KG243"/>
    <mergeCell ref="JY286:JY287"/>
    <mergeCell ref="KS284:KS285"/>
    <mergeCell ref="KO242:KO243"/>
    <mergeCell ref="LE276:LE277"/>
    <mergeCell ref="LE278:LE279"/>
    <mergeCell ref="JY274:JY275"/>
    <mergeCell ref="LD242:LD243"/>
    <mergeCell ref="LE270:LE271"/>
    <mergeCell ref="KB274:KB275"/>
    <mergeCell ref="JY250:JY251"/>
    <mergeCell ref="KQ274:KQ275"/>
    <mergeCell ref="KN252:KN253"/>
    <mergeCell ref="KS262:KS263"/>
    <mergeCell ref="LE274:LE275"/>
    <mergeCell ref="KM274:KM275"/>
    <mergeCell ref="KO274:KO275"/>
    <mergeCell ref="LE266:LE267"/>
    <mergeCell ref="KZ262:KZ263"/>
    <mergeCell ref="LA262:LA263"/>
    <mergeCell ref="KY252:KY253"/>
    <mergeCell ref="LB284:LB285"/>
    <mergeCell ref="LD284:LD285"/>
    <mergeCell ref="JY298:JY299"/>
    <mergeCell ref="JX290:JX291"/>
    <mergeCell ref="JV308:JV309"/>
    <mergeCell ref="JZ304:JZ305"/>
    <mergeCell ref="JY278:JY279"/>
    <mergeCell ref="JX282:JX283"/>
    <mergeCell ref="KA308:KA309"/>
    <mergeCell ref="KE306:KE307"/>
    <mergeCell ref="JW308:JW309"/>
    <mergeCell ref="JX280:JX281"/>
    <mergeCell ref="JW282:JW283"/>
    <mergeCell ref="JX286:JX287"/>
    <mergeCell ref="KD274:KD275"/>
    <mergeCell ref="KE274:KE275"/>
    <mergeCell ref="KP284:KP285"/>
    <mergeCell ref="KC304:KC305"/>
    <mergeCell ref="JX276:JX277"/>
    <mergeCell ref="JX284:JX285"/>
    <mergeCell ref="JX298:JX299"/>
    <mergeCell ref="JX302:JX303"/>
    <mergeCell ref="JX306:JX307"/>
    <mergeCell ref="KN294:KN295"/>
    <mergeCell ref="JX300:JX301"/>
    <mergeCell ref="KJ306:KJ307"/>
    <mergeCell ref="KB304:KB305"/>
    <mergeCell ref="JZ306:JZ307"/>
    <mergeCell ref="KF306:KF307"/>
    <mergeCell ref="JW276:JW277"/>
    <mergeCell ref="JV274:JV275"/>
    <mergeCell ref="KU294:KU295"/>
    <mergeCell ref="KQ284:KQ285"/>
    <mergeCell ref="JY292:JY293"/>
    <mergeCell ref="KM308:KM309"/>
    <mergeCell ref="JX288:JX289"/>
    <mergeCell ref="KE294:KE295"/>
    <mergeCell ref="KJ284:KJ285"/>
    <mergeCell ref="JW304:JW305"/>
    <mergeCell ref="KC306:KC307"/>
    <mergeCell ref="KH306:KH307"/>
    <mergeCell ref="KF304:KF305"/>
    <mergeCell ref="KS308:KS309"/>
    <mergeCell ref="KH304:KH305"/>
    <mergeCell ref="KP304:KP305"/>
    <mergeCell ref="KU304:KU305"/>
    <mergeCell ref="KN304:KN305"/>
    <mergeCell ref="KB306:KB307"/>
    <mergeCell ref="KN308:KN309"/>
    <mergeCell ref="KD306:KD307"/>
    <mergeCell ref="JW306:JW307"/>
    <mergeCell ref="JY288:JY289"/>
    <mergeCell ref="LO272:LO273"/>
    <mergeCell ref="ML272:ML273"/>
    <mergeCell ref="MI284:MI285"/>
    <mergeCell ref="MJ284:MJ285"/>
    <mergeCell ref="MK284:MK285"/>
    <mergeCell ref="ML274:ML275"/>
    <mergeCell ref="MJ274:MJ275"/>
    <mergeCell ref="LA274:LA275"/>
    <mergeCell ref="KY274:KY275"/>
    <mergeCell ref="MJ272:MJ273"/>
    <mergeCell ref="LO274:LO275"/>
    <mergeCell ref="MK306:MK307"/>
    <mergeCell ref="MG306:MG307"/>
    <mergeCell ref="ME304:ME305"/>
    <mergeCell ref="LJ304:LJ305"/>
    <mergeCell ref="LK304:LK305"/>
    <mergeCell ref="LO304:LO305"/>
    <mergeCell ref="LT294:LT295"/>
    <mergeCell ref="LU294:LU295"/>
    <mergeCell ref="LV284:LV285"/>
    <mergeCell ref="LW284:LW285"/>
    <mergeCell ref="LR284:LR285"/>
    <mergeCell ref="LP284:LP285"/>
    <mergeCell ref="LQ284:LQ285"/>
    <mergeCell ref="LR274:LR275"/>
    <mergeCell ref="MI294:MI295"/>
    <mergeCell ref="LU274:LU275"/>
    <mergeCell ref="MF272:MF273"/>
    <mergeCell ref="MA272:MA273"/>
    <mergeCell ref="MB272:MB273"/>
    <mergeCell ref="LY272:LY273"/>
    <mergeCell ref="LJ272:LJ273"/>
    <mergeCell ref="ME272:ME273"/>
    <mergeCell ref="MC272:MC273"/>
    <mergeCell ref="LX274:LX275"/>
    <mergeCell ref="KY304:KY305"/>
    <mergeCell ref="KY306:KY307"/>
    <mergeCell ref="KZ294:KZ295"/>
    <mergeCell ref="LG300:LG301"/>
    <mergeCell ref="LE302:LE303"/>
    <mergeCell ref="LG298:LG299"/>
    <mergeCell ref="LF300:LF301"/>
    <mergeCell ref="LC294:LC295"/>
    <mergeCell ref="LD306:LD307"/>
    <mergeCell ref="LE300:LE301"/>
    <mergeCell ref="LA306:LA307"/>
    <mergeCell ref="MJ306:MJ307"/>
    <mergeCell ref="LP272:LP273"/>
    <mergeCell ref="MI274:MI275"/>
    <mergeCell ref="MK272:MK273"/>
    <mergeCell ref="MA294:MA295"/>
    <mergeCell ref="MB294:MB295"/>
    <mergeCell ref="LG284:LG285"/>
    <mergeCell ref="MA284:MA285"/>
    <mergeCell ref="LG278:LG279"/>
    <mergeCell ref="LF286:LF287"/>
    <mergeCell ref="LX284:LX285"/>
    <mergeCell ref="MC294:MC295"/>
    <mergeCell ref="MB284:MB285"/>
    <mergeCell ref="LG288:LG289"/>
    <mergeCell ref="LV294:LV295"/>
    <mergeCell ref="LO294:LO295"/>
    <mergeCell ref="LP294:LP295"/>
    <mergeCell ref="LU284:LU285"/>
    <mergeCell ref="LO284:LO285"/>
    <mergeCell ref="JU332:JU333"/>
    <mergeCell ref="JW324:JW325"/>
    <mergeCell ref="KS304:KS305"/>
    <mergeCell ref="JY304:JY305"/>
    <mergeCell ref="KV308:KV309"/>
    <mergeCell ref="JW302:JW303"/>
    <mergeCell ref="JW284:JW285"/>
    <mergeCell ref="JT308:JT309"/>
    <mergeCell ref="JT306:JT307"/>
    <mergeCell ref="JW316:JW317"/>
    <mergeCell ref="JY320:JY321"/>
    <mergeCell ref="JW318:JW319"/>
    <mergeCell ref="JX304:JX305"/>
    <mergeCell ref="JW322:JW323"/>
    <mergeCell ref="JW320:JW321"/>
    <mergeCell ref="JW326:JW327"/>
    <mergeCell ref="JW300:JW301"/>
    <mergeCell ref="JX278:JX279"/>
    <mergeCell ref="JW280:JW281"/>
    <mergeCell ref="JU294:JU295"/>
    <mergeCell ref="JY302:JY303"/>
    <mergeCell ref="JY308:JY309"/>
    <mergeCell ref="JX274:JX275"/>
    <mergeCell ref="KC274:KC275"/>
    <mergeCell ref="KD308:KD309"/>
    <mergeCell ref="KE308:KE309"/>
    <mergeCell ref="KF308:KF309"/>
    <mergeCell ref="KG308:KG309"/>
    <mergeCell ref="KH308:KH309"/>
    <mergeCell ref="KI308:KI309"/>
    <mergeCell ref="KJ308:KJ309"/>
    <mergeCell ref="KF284:KF285"/>
    <mergeCell ref="KO308:KO309"/>
    <mergeCell ref="KP308:KP309"/>
    <mergeCell ref="KL274:KL275"/>
    <mergeCell ref="KB308:KB309"/>
    <mergeCell ref="JX292:JX293"/>
    <mergeCell ref="JW288:JW289"/>
    <mergeCell ref="KO284:KO285"/>
    <mergeCell ref="JY294:JY295"/>
    <mergeCell ref="KC294:KC295"/>
    <mergeCell ref="KH294:KH295"/>
    <mergeCell ref="KI294:KI295"/>
    <mergeCell ref="KJ294:KJ295"/>
    <mergeCell ref="KK294:KK295"/>
    <mergeCell ref="KL294:KL295"/>
    <mergeCell ref="JZ294:JZ295"/>
    <mergeCell ref="JZ320:JZ321"/>
    <mergeCell ref="KK306:KK307"/>
    <mergeCell ref="KN320:KN321"/>
    <mergeCell ref="KO320:KO321"/>
    <mergeCell ref="KG304:KG305"/>
    <mergeCell ref="KP306:KP307"/>
    <mergeCell ref="JU304:JU305"/>
    <mergeCell ref="KE332:KE333"/>
    <mergeCell ref="KF332:KF333"/>
    <mergeCell ref="KL332:KL333"/>
    <mergeCell ref="KK304:KK305"/>
    <mergeCell ref="KL304:KL305"/>
    <mergeCell ref="KF320:KF321"/>
    <mergeCell ref="KG320:KG321"/>
    <mergeCell ref="JU306:JU307"/>
    <mergeCell ref="JV306:JV307"/>
    <mergeCell ref="ML308:ML309"/>
    <mergeCell ref="JT332:JT333"/>
    <mergeCell ref="JV320:JV321"/>
    <mergeCell ref="JZ332:JZ333"/>
    <mergeCell ref="KI304:KI305"/>
    <mergeCell ref="KV304:KV305"/>
    <mergeCell ref="JZ284:JZ285"/>
    <mergeCell ref="JY306:JY307"/>
    <mergeCell ref="KE304:KE305"/>
    <mergeCell ref="JX308:JX309"/>
    <mergeCell ref="KW308:KW309"/>
    <mergeCell ref="KA320:KA321"/>
    <mergeCell ref="JW332:JW333"/>
    <mergeCell ref="JW314:JW315"/>
    <mergeCell ref="KP332:KP333"/>
    <mergeCell ref="KK332:KK333"/>
    <mergeCell ref="JX294:JX295"/>
    <mergeCell ref="JY300:JY301"/>
    <mergeCell ref="KG284:KG285"/>
    <mergeCell ref="LC284:LC285"/>
    <mergeCell ref="LE286:LE287"/>
    <mergeCell ref="KW284:KW285"/>
    <mergeCell ref="LE284:LE285"/>
    <mergeCell ref="JY328:JY329"/>
    <mergeCell ref="JX318:JX319"/>
    <mergeCell ref="JY310:JY311"/>
    <mergeCell ref="JX330:JX331"/>
    <mergeCell ref="JX324:JX325"/>
    <mergeCell ref="JX310:JX311"/>
    <mergeCell ref="KM294:KM295"/>
    <mergeCell ref="JV284:JV285"/>
    <mergeCell ref="JU284:JU285"/>
    <mergeCell ref="JW296:JW297"/>
    <mergeCell ref="KM306:KM307"/>
    <mergeCell ref="JW292:JW293"/>
    <mergeCell ref="KR306:KR307"/>
    <mergeCell ref="KO304:KO305"/>
    <mergeCell ref="LC320:LC321"/>
    <mergeCell ref="KP320:KP321"/>
    <mergeCell ref="LA320:LA321"/>
    <mergeCell ref="LU320:LU321"/>
    <mergeCell ref="KQ308:KQ309"/>
    <mergeCell ref="KN306:KN307"/>
    <mergeCell ref="JW312:JW313"/>
    <mergeCell ref="JV332:JV333"/>
    <mergeCell ref="KM304:KM305"/>
    <mergeCell ref="JW310:JW311"/>
    <mergeCell ref="JW328:JW329"/>
    <mergeCell ref="KB332:KB333"/>
    <mergeCell ref="JY318:JY319"/>
    <mergeCell ref="KA306:KA307"/>
    <mergeCell ref="KQ320:KQ321"/>
    <mergeCell ref="JY326:JY327"/>
    <mergeCell ref="KR308:KR309"/>
    <mergeCell ref="KZ304:KZ305"/>
    <mergeCell ref="KC332:KC333"/>
    <mergeCell ref="JY324:JY325"/>
    <mergeCell ref="KL306:KL307"/>
    <mergeCell ref="JV304:JV305"/>
    <mergeCell ref="JU308:JU309"/>
    <mergeCell ref="KG294:KG295"/>
    <mergeCell ref="JW298:JW299"/>
    <mergeCell ref="JW294:JW295"/>
    <mergeCell ref="JV294:JV295"/>
    <mergeCell ref="LX344:LX345"/>
    <mergeCell ref="MA344:MA345"/>
    <mergeCell ref="MB344:MB345"/>
    <mergeCell ref="KH344:KH345"/>
    <mergeCell ref="JY336:JY337"/>
    <mergeCell ref="LV344:LV345"/>
    <mergeCell ref="LW344:LW345"/>
    <mergeCell ref="LY344:LY345"/>
    <mergeCell ref="LD332:LD333"/>
    <mergeCell ref="LH332:LH333"/>
    <mergeCell ref="LI332:LI333"/>
    <mergeCell ref="LJ332:LJ333"/>
    <mergeCell ref="LK332:LK333"/>
    <mergeCell ref="LC332:LC333"/>
    <mergeCell ref="LZ332:LZ333"/>
    <mergeCell ref="JY322:JY323"/>
    <mergeCell ref="JX332:JX333"/>
    <mergeCell ref="JX314:JX315"/>
    <mergeCell ref="LM332:LM333"/>
    <mergeCell ref="LN332:LN333"/>
    <mergeCell ref="LO332:LO333"/>
    <mergeCell ref="LL308:LL309"/>
    <mergeCell ref="LN344:LN345"/>
    <mergeCell ref="KM344:KM345"/>
    <mergeCell ref="KN344:KN345"/>
    <mergeCell ref="JX338:JX339"/>
    <mergeCell ref="JY340:JY341"/>
    <mergeCell ref="LO344:LO345"/>
    <mergeCell ref="KO332:KO333"/>
    <mergeCell ref="KB320:KB321"/>
    <mergeCell ref="MA320:MA321"/>
    <mergeCell ref="LW332:LW333"/>
    <mergeCell ref="LQ320:LQ321"/>
    <mergeCell ref="LR320:LR321"/>
    <mergeCell ref="LS332:LS333"/>
    <mergeCell ref="LJ320:LJ321"/>
    <mergeCell ref="LI308:LI309"/>
    <mergeCell ref="JX320:JX321"/>
    <mergeCell ref="KX320:KX321"/>
    <mergeCell ref="JY330:JY331"/>
    <mergeCell ref="LP308:LP309"/>
    <mergeCell ref="LQ308:LQ309"/>
    <mergeCell ref="LR308:LR309"/>
    <mergeCell ref="LP332:LP333"/>
    <mergeCell ref="LK320:LK321"/>
    <mergeCell ref="LV308:LV309"/>
    <mergeCell ref="KL344:KL345"/>
    <mergeCell ref="JX340:JX341"/>
    <mergeCell ref="LN308:LN309"/>
    <mergeCell ref="LO308:LO309"/>
    <mergeCell ref="LN320:LN321"/>
    <mergeCell ref="LO320:LO321"/>
    <mergeCell ref="LP320:LP321"/>
    <mergeCell ref="LE326:LE327"/>
    <mergeCell ref="LF326:LF327"/>
    <mergeCell ref="LG326:LG327"/>
    <mergeCell ref="KZ344:KZ345"/>
    <mergeCell ref="KY344:KY345"/>
    <mergeCell ref="LB344:LB345"/>
    <mergeCell ref="KR344:KR345"/>
    <mergeCell ref="LE314:LE315"/>
    <mergeCell ref="LG310:LG311"/>
    <mergeCell ref="LE308:LE309"/>
    <mergeCell ref="KC320:KC321"/>
    <mergeCell ref="MK332:MK333"/>
    <mergeCell ref="LS320:LS321"/>
    <mergeCell ref="KZ320:KZ321"/>
    <mergeCell ref="MG320:MG321"/>
    <mergeCell ref="MC320:MC321"/>
    <mergeCell ref="LE332:LE333"/>
    <mergeCell ref="MK320:MK321"/>
    <mergeCell ref="KL320:KL321"/>
    <mergeCell ref="ME320:ME321"/>
    <mergeCell ref="KM320:KM321"/>
    <mergeCell ref="KQ332:KQ333"/>
    <mergeCell ref="MD344:MD345"/>
    <mergeCell ref="ME344:ME345"/>
    <mergeCell ref="LP344:LP345"/>
    <mergeCell ref="LQ344:LQ345"/>
    <mergeCell ref="LR344:LR345"/>
    <mergeCell ref="LS344:LS345"/>
    <mergeCell ref="LT344:LT345"/>
    <mergeCell ref="LU344:LU345"/>
    <mergeCell ref="KU344:KU345"/>
    <mergeCell ref="KV344:KV345"/>
    <mergeCell ref="MK308:MK309"/>
    <mergeCell ref="LF336:LF337"/>
    <mergeCell ref="JX322:JX323"/>
    <mergeCell ref="KP344:KP345"/>
    <mergeCell ref="KS344:KS345"/>
    <mergeCell ref="LL320:LL321"/>
    <mergeCell ref="LM320:LM321"/>
    <mergeCell ref="JX328:JX329"/>
    <mergeCell ref="LF312:LF313"/>
    <mergeCell ref="LE310:LE311"/>
    <mergeCell ref="LF316:LF317"/>
    <mergeCell ref="LG308:LG309"/>
    <mergeCell ref="LG314:LG315"/>
    <mergeCell ref="LB308:LB309"/>
    <mergeCell ref="LF328:LF329"/>
    <mergeCell ref="KZ308:KZ309"/>
    <mergeCell ref="LV332:LV333"/>
    <mergeCell ref="KJ320:KJ321"/>
    <mergeCell ref="LA308:LA309"/>
    <mergeCell ref="JX326:JX327"/>
    <mergeCell ref="LT332:LT333"/>
    <mergeCell ref="KG344:KG345"/>
    <mergeCell ref="KK308:KK309"/>
    <mergeCell ref="KL308:KL309"/>
    <mergeCell ref="LL344:LL345"/>
    <mergeCell ref="LM344:LM345"/>
    <mergeCell ref="LM308:LM309"/>
    <mergeCell ref="LF338:LF339"/>
    <mergeCell ref="LG338:LG339"/>
    <mergeCell ref="LZ344:LZ345"/>
    <mergeCell ref="LG340:LG341"/>
    <mergeCell ref="MF344:MF345"/>
    <mergeCell ref="MG344:MG345"/>
    <mergeCell ref="JX334:JX335"/>
    <mergeCell ref="JY334:JY335"/>
    <mergeCell ref="LX332:LX333"/>
    <mergeCell ref="LY332:LY333"/>
    <mergeCell ref="LR332:LR333"/>
    <mergeCell ref="LY308:LY309"/>
    <mergeCell ref="LJ344:LJ345"/>
    <mergeCell ref="KT344:KT345"/>
    <mergeCell ref="LH344:LH345"/>
    <mergeCell ref="LI344:LI345"/>
    <mergeCell ref="MI320:MI321"/>
    <mergeCell ref="KZ332:KZ333"/>
    <mergeCell ref="LQ332:LQ333"/>
    <mergeCell ref="MJ332:MJ333"/>
    <mergeCell ref="MH308:MH309"/>
    <mergeCell ref="MF320:MF321"/>
    <mergeCell ref="MD320:MD321"/>
    <mergeCell ref="LX320:LX321"/>
    <mergeCell ref="LE318:LE319"/>
    <mergeCell ref="LG322:LG323"/>
    <mergeCell ref="MC306:MC307"/>
    <mergeCell ref="LF310:LF311"/>
    <mergeCell ref="LF318:LF319"/>
    <mergeCell ref="LE316:LE317"/>
    <mergeCell ref="LE320:LE321"/>
    <mergeCell ref="KU320:KU321"/>
    <mergeCell ref="KV320:KV321"/>
    <mergeCell ref="LL332:LL333"/>
    <mergeCell ref="LK308:LK309"/>
    <mergeCell ref="MJ308:MJ309"/>
    <mergeCell ref="MB332:MB333"/>
    <mergeCell ref="MB308:MB309"/>
    <mergeCell ref="MA306:MA307"/>
    <mergeCell ref="LZ306:LZ307"/>
    <mergeCell ref="LT306:LT307"/>
    <mergeCell ref="LU306:LU307"/>
    <mergeCell ref="LT308:LT309"/>
    <mergeCell ref="LW308:LW309"/>
    <mergeCell ref="LX308:LX309"/>
    <mergeCell ref="LJ308:LJ309"/>
    <mergeCell ref="MJ320:MJ321"/>
    <mergeCell ref="KX306:KX307"/>
    <mergeCell ref="MD308:MD309"/>
    <mergeCell ref="MG308:MG309"/>
    <mergeCell ref="LV306:LV307"/>
    <mergeCell ref="LZ308:LZ309"/>
    <mergeCell ref="MC308:MC309"/>
    <mergeCell ref="KX332:KX333"/>
    <mergeCell ref="KY332:KY333"/>
    <mergeCell ref="LF330:LF331"/>
    <mergeCell ref="LE330:LE331"/>
    <mergeCell ref="LE328:LE329"/>
    <mergeCell ref="LD308:LD309"/>
    <mergeCell ref="LU332:LU333"/>
    <mergeCell ref="LU308:LU309"/>
    <mergeCell ref="LL306:LL307"/>
    <mergeCell ref="LS308:LS309"/>
    <mergeCell ref="LE306:LE307"/>
    <mergeCell ref="LF306:LF307"/>
    <mergeCell ref="LP306:LP307"/>
    <mergeCell ref="LQ306:LQ307"/>
    <mergeCell ref="LM306:LM307"/>
    <mergeCell ref="LN306:LN307"/>
    <mergeCell ref="LO306:LO307"/>
    <mergeCell ref="LR306:LR307"/>
    <mergeCell ref="LC306:LC307"/>
    <mergeCell ref="LB306:LB307"/>
    <mergeCell ref="LC308:LC309"/>
    <mergeCell ref="LF308:LF309"/>
    <mergeCell ref="ML344:ML345"/>
    <mergeCell ref="MH344:MH345"/>
    <mergeCell ref="MC356:MC357"/>
    <mergeCell ref="KG356:KG357"/>
    <mergeCell ref="LU356:LU357"/>
    <mergeCell ref="JQ356:JQ357"/>
    <mergeCell ref="LQ368:LQ369"/>
    <mergeCell ref="LG368:LG369"/>
    <mergeCell ref="KZ368:KZ369"/>
    <mergeCell ref="LH356:LH357"/>
    <mergeCell ref="LI356:LI357"/>
    <mergeCell ref="LG348:LG349"/>
    <mergeCell ref="LE350:LE351"/>
    <mergeCell ref="LE364:LE365"/>
    <mergeCell ref="JW358:JW359"/>
    <mergeCell ref="JX354:JX355"/>
    <mergeCell ref="JY354:JY355"/>
    <mergeCell ref="KQ356:KQ357"/>
    <mergeCell ref="JX356:JX357"/>
    <mergeCell ref="JX362:JX363"/>
    <mergeCell ref="KS368:KS369"/>
    <mergeCell ref="KT368:KT369"/>
    <mergeCell ref="KC344:KC345"/>
    <mergeCell ref="KU356:KU357"/>
    <mergeCell ref="KV356:KV357"/>
    <mergeCell ref="KM356:KM357"/>
    <mergeCell ref="LF362:LF363"/>
    <mergeCell ref="KJ344:KJ345"/>
    <mergeCell ref="KK344:KK345"/>
    <mergeCell ref="LA356:LA357"/>
    <mergeCell ref="LF350:LF351"/>
    <mergeCell ref="LH368:LH369"/>
    <mergeCell ref="KY368:KY369"/>
    <mergeCell ref="KB344:KB345"/>
    <mergeCell ref="JY364:JY365"/>
    <mergeCell ref="KI368:KI369"/>
    <mergeCell ref="KF368:KF369"/>
    <mergeCell ref="KG368:KG369"/>
    <mergeCell ref="JZ344:JZ345"/>
    <mergeCell ref="JX350:JX351"/>
    <mergeCell ref="JY350:JY351"/>
    <mergeCell ref="LK344:LK345"/>
    <mergeCell ref="LE368:LE369"/>
    <mergeCell ref="LE352:LE353"/>
    <mergeCell ref="LN368:LN369"/>
    <mergeCell ref="KW344:KW345"/>
    <mergeCell ref="KX344:KX345"/>
    <mergeCell ref="KE356:KE357"/>
    <mergeCell ref="JY360:JY361"/>
    <mergeCell ref="KH356:KH357"/>
    <mergeCell ref="KD368:KD369"/>
    <mergeCell ref="KE368:KE369"/>
    <mergeCell ref="LJ356:LJ357"/>
    <mergeCell ref="LK356:LK357"/>
    <mergeCell ref="LL356:LL357"/>
    <mergeCell ref="MI368:MI369"/>
    <mergeCell ref="MJ368:MJ369"/>
    <mergeCell ref="MD356:MD357"/>
    <mergeCell ref="LZ368:LZ369"/>
    <mergeCell ref="LW368:LW369"/>
    <mergeCell ref="LX368:LX369"/>
    <mergeCell ref="LF344:LF345"/>
    <mergeCell ref="LV356:LV357"/>
    <mergeCell ref="LW356:LW357"/>
    <mergeCell ref="MF356:MF357"/>
    <mergeCell ref="LI380:LI381"/>
    <mergeCell ref="KO368:KO369"/>
    <mergeCell ref="KP368:KP369"/>
    <mergeCell ref="LG372:LG373"/>
    <mergeCell ref="LE374:LE375"/>
    <mergeCell ref="LF374:LF375"/>
    <mergeCell ref="LD368:LD369"/>
    <mergeCell ref="LE366:LE367"/>
    <mergeCell ref="KJ356:KJ357"/>
    <mergeCell ref="LG374:LG375"/>
    <mergeCell ref="LE376:LE377"/>
    <mergeCell ref="LF376:LF377"/>
    <mergeCell ref="LG376:LG377"/>
    <mergeCell ref="LE378:LE379"/>
    <mergeCell ref="KP356:KP357"/>
    <mergeCell ref="JY356:JY357"/>
    <mergeCell ref="KE380:KE381"/>
    <mergeCell ref="KB356:KB357"/>
    <mergeCell ref="JW362:JW363"/>
    <mergeCell ref="JX378:JX379"/>
    <mergeCell ref="JY376:JY377"/>
    <mergeCell ref="KN368:KN369"/>
    <mergeCell ref="KL368:KL369"/>
    <mergeCell ref="KM368:KM369"/>
    <mergeCell ref="JW360:JW361"/>
    <mergeCell ref="JX366:JX367"/>
    <mergeCell ref="JY362:JY363"/>
    <mergeCell ref="KH368:KH369"/>
    <mergeCell ref="KK368:KK369"/>
    <mergeCell ref="KO380:KO381"/>
    <mergeCell ref="KC380:KC381"/>
    <mergeCell ref="KB368:KB369"/>
    <mergeCell ref="LF360:LF361"/>
    <mergeCell ref="LG360:LG361"/>
    <mergeCell ref="LO356:LO357"/>
    <mergeCell ref="LP356:LP357"/>
    <mergeCell ref="LQ356:LQ357"/>
    <mergeCell ref="JZ356:JZ357"/>
    <mergeCell ref="ME356:ME357"/>
    <mergeCell ref="LE362:LE363"/>
    <mergeCell ref="LG356:LG357"/>
    <mergeCell ref="LM356:LM357"/>
    <mergeCell ref="KJ380:KJ381"/>
    <mergeCell ref="KR356:KR357"/>
    <mergeCell ref="LZ356:LZ357"/>
    <mergeCell ref="LT356:LT357"/>
    <mergeCell ref="LI368:LI369"/>
    <mergeCell ref="KQ368:KQ369"/>
    <mergeCell ref="KC356:KC357"/>
    <mergeCell ref="LE372:LE373"/>
    <mergeCell ref="LE370:LE371"/>
    <mergeCell ref="MB356:MB357"/>
    <mergeCell ref="MD368:MD369"/>
    <mergeCell ref="LV380:LV381"/>
    <mergeCell ref="LT380:LT381"/>
    <mergeCell ref="KW380:KW381"/>
    <mergeCell ref="LG364:LG365"/>
    <mergeCell ref="LG366:LG367"/>
    <mergeCell ref="LX356:LX357"/>
    <mergeCell ref="LY356:LY357"/>
    <mergeCell ref="MA356:MA357"/>
    <mergeCell ref="LR368:LR369"/>
    <mergeCell ref="LS368:LS369"/>
    <mergeCell ref="JW348:JW349"/>
    <mergeCell ref="JW344:JW345"/>
    <mergeCell ref="LF372:LF373"/>
    <mergeCell ref="LC380:LC381"/>
    <mergeCell ref="LD380:LD381"/>
    <mergeCell ref="JW380:JW381"/>
    <mergeCell ref="JY370:JY371"/>
    <mergeCell ref="JX352:JX353"/>
    <mergeCell ref="LG344:LG345"/>
    <mergeCell ref="JW350:JW351"/>
    <mergeCell ref="LF352:LF353"/>
    <mergeCell ref="LG350:LG351"/>
    <mergeCell ref="LF354:LF355"/>
    <mergeCell ref="LU404:LU405"/>
    <mergeCell ref="LG402:LG403"/>
    <mergeCell ref="LF384:LF385"/>
    <mergeCell ref="LE388:LE389"/>
    <mergeCell ref="LE392:LE393"/>
    <mergeCell ref="KP404:KP405"/>
    <mergeCell ref="LD344:LD345"/>
    <mergeCell ref="LD404:LD405"/>
    <mergeCell ref="LF396:LF397"/>
    <mergeCell ref="KD392:KD393"/>
    <mergeCell ref="KE392:KE393"/>
    <mergeCell ref="KF392:KF393"/>
    <mergeCell ref="KG392:KG393"/>
    <mergeCell ref="LL368:LL369"/>
    <mergeCell ref="LM368:LM369"/>
    <mergeCell ref="KD380:KD381"/>
    <mergeCell ref="LM392:LM393"/>
    <mergeCell ref="LP380:LP381"/>
    <mergeCell ref="LQ380:LQ381"/>
    <mergeCell ref="LR380:LR381"/>
    <mergeCell ref="JW368:JW369"/>
    <mergeCell ref="KN356:KN357"/>
    <mergeCell ref="JY366:JY367"/>
    <mergeCell ref="JW376:JW377"/>
    <mergeCell ref="JW366:JW367"/>
    <mergeCell ref="KD356:KD357"/>
    <mergeCell ref="LX392:LX393"/>
    <mergeCell ref="LY392:LY393"/>
    <mergeCell ref="MC404:MC405"/>
    <mergeCell ref="MG368:MG369"/>
    <mergeCell ref="MC368:MC369"/>
    <mergeCell ref="LU380:LU381"/>
    <mergeCell ref="MC380:MC381"/>
    <mergeCell ref="LO380:LO381"/>
    <mergeCell ref="LJ392:LJ393"/>
    <mergeCell ref="KX392:KX393"/>
    <mergeCell ref="KV392:KV393"/>
    <mergeCell ref="KM380:KM381"/>
    <mergeCell ref="LG400:LG401"/>
    <mergeCell ref="KH392:KH393"/>
    <mergeCell ref="KQ380:KQ381"/>
    <mergeCell ref="KR380:KR381"/>
    <mergeCell ref="KR404:KR405"/>
    <mergeCell ref="KS404:KS405"/>
    <mergeCell ref="LK404:LK405"/>
    <mergeCell ref="JX380:JX381"/>
    <mergeCell ref="JY380:JY381"/>
    <mergeCell ref="LT392:LT393"/>
    <mergeCell ref="LU392:LU393"/>
    <mergeCell ref="LV392:LV393"/>
    <mergeCell ref="LW392:LW393"/>
    <mergeCell ref="LQ392:LQ393"/>
    <mergeCell ref="LO392:LO393"/>
    <mergeCell ref="LR392:LR393"/>
    <mergeCell ref="KS380:KS381"/>
    <mergeCell ref="LS392:LS393"/>
    <mergeCell ref="LL392:LL393"/>
    <mergeCell ref="LG382:LG383"/>
    <mergeCell ref="LF382:LF383"/>
    <mergeCell ref="LF392:LF393"/>
    <mergeCell ref="KF380:KF381"/>
    <mergeCell ref="KU368:KU369"/>
    <mergeCell ref="KU380:KU381"/>
    <mergeCell ref="KV380:KV381"/>
    <mergeCell ref="LE390:LE391"/>
    <mergeCell ref="LF390:LF391"/>
    <mergeCell ref="KN392:KN393"/>
    <mergeCell ref="KJ404:KJ405"/>
    <mergeCell ref="KM404:KM405"/>
    <mergeCell ref="MB380:MB381"/>
    <mergeCell ref="JU368:JU369"/>
    <mergeCell ref="JV368:JV369"/>
    <mergeCell ref="JS380:JS381"/>
    <mergeCell ref="KC368:KC369"/>
    <mergeCell ref="KJ368:KJ369"/>
    <mergeCell ref="JX370:JX371"/>
    <mergeCell ref="JW356:JW357"/>
    <mergeCell ref="JX372:JX373"/>
    <mergeCell ref="JS356:JS357"/>
    <mergeCell ref="JT356:JT357"/>
    <mergeCell ref="JU356:JU357"/>
    <mergeCell ref="JV356:JV357"/>
    <mergeCell ref="JX398:JX399"/>
    <mergeCell ref="KN380:KN381"/>
    <mergeCell ref="KP380:KP381"/>
    <mergeCell ref="JY384:JY385"/>
    <mergeCell ref="JW388:JW389"/>
    <mergeCell ref="JR356:JR357"/>
    <mergeCell ref="JY372:JY373"/>
    <mergeCell ref="JZ368:JZ369"/>
    <mergeCell ref="KA368:KA369"/>
    <mergeCell ref="KF356:KF357"/>
    <mergeCell ref="KL380:KL381"/>
    <mergeCell ref="LF378:LF379"/>
    <mergeCell ref="LG378:LG379"/>
    <mergeCell ref="LE380:LE381"/>
    <mergeCell ref="KT356:KT357"/>
    <mergeCell ref="KO392:KO393"/>
    <mergeCell ref="KK380:KK381"/>
    <mergeCell ref="KG380:KG381"/>
    <mergeCell ref="JS392:JS393"/>
    <mergeCell ref="JT392:JT393"/>
    <mergeCell ref="JU392:JU393"/>
    <mergeCell ref="JW396:JW397"/>
    <mergeCell ref="JX396:JX397"/>
    <mergeCell ref="KK392:KK393"/>
    <mergeCell ref="JU380:JU381"/>
    <mergeCell ref="KL392:KL393"/>
    <mergeCell ref="KM392:KM393"/>
    <mergeCell ref="KJ392:KJ393"/>
    <mergeCell ref="KB380:KB381"/>
    <mergeCell ref="LF358:LF359"/>
    <mergeCell ref="LG358:LG359"/>
    <mergeCell ref="LE360:LE361"/>
    <mergeCell ref="IS380:IS381"/>
    <mergeCell ref="IT380:IT381"/>
    <mergeCell ref="KI392:KI393"/>
    <mergeCell ref="KA380:KA381"/>
    <mergeCell ref="JY394:JY395"/>
    <mergeCell ref="JY400:JY401"/>
    <mergeCell ref="JL392:JL393"/>
    <mergeCell ref="IR392:IR393"/>
    <mergeCell ref="JB392:JB393"/>
    <mergeCell ref="IT404:IT405"/>
    <mergeCell ref="IR384:IR385"/>
    <mergeCell ref="IR382:IR383"/>
    <mergeCell ref="JO392:JO393"/>
    <mergeCell ref="JP392:JP393"/>
    <mergeCell ref="JZ392:JZ393"/>
    <mergeCell ref="IR386:IR387"/>
    <mergeCell ref="IQ400:IQ401"/>
    <mergeCell ref="IQ388:IQ389"/>
    <mergeCell ref="JX404:JX405"/>
    <mergeCell ref="JI404:JI405"/>
    <mergeCell ref="IQ396:IQ397"/>
    <mergeCell ref="JW398:JW399"/>
    <mergeCell ref="JW406:JW407"/>
    <mergeCell ref="JT404:JT405"/>
    <mergeCell ref="JW404:JW405"/>
    <mergeCell ref="JY404:JY405"/>
    <mergeCell ref="IQ398:IQ399"/>
    <mergeCell ref="JY398:JY399"/>
    <mergeCell ref="JY390:JY391"/>
    <mergeCell ref="JY386:JY387"/>
    <mergeCell ref="JZ380:JZ381"/>
    <mergeCell ref="JP380:JP381"/>
    <mergeCell ref="JM380:JM381"/>
    <mergeCell ref="JN380:JN381"/>
    <mergeCell ref="IX380:IX381"/>
    <mergeCell ref="JX384:JX385"/>
    <mergeCell ref="IQ384:IQ385"/>
    <mergeCell ref="JW386:JW387"/>
    <mergeCell ref="JY388:JY389"/>
    <mergeCell ref="KH380:KH381"/>
    <mergeCell ref="KI380:KI381"/>
    <mergeCell ref="JH392:JH393"/>
    <mergeCell ref="JZ404:JZ405"/>
    <mergeCell ref="KA404:KA405"/>
    <mergeCell ref="JY396:JY397"/>
    <mergeCell ref="KC404:KC405"/>
    <mergeCell ref="JX392:JX393"/>
    <mergeCell ref="IQ386:IQ387"/>
    <mergeCell ref="JX382:JX383"/>
    <mergeCell ref="JX394:JX395"/>
    <mergeCell ref="JQ392:JQ393"/>
    <mergeCell ref="JQ380:JQ381"/>
    <mergeCell ref="IY380:IY381"/>
    <mergeCell ref="JA392:JA393"/>
    <mergeCell ref="JC404:JC405"/>
    <mergeCell ref="JD404:JD405"/>
    <mergeCell ref="JD392:JD393"/>
    <mergeCell ref="JX386:JX387"/>
    <mergeCell ref="JO380:JO381"/>
    <mergeCell ref="KB404:KB405"/>
    <mergeCell ref="KD404:KD405"/>
    <mergeCell ref="KE404:KE405"/>
    <mergeCell ref="IW416:IW417"/>
    <mergeCell ref="JH416:JH417"/>
    <mergeCell ref="JY412:JY413"/>
    <mergeCell ref="JW414:JW415"/>
    <mergeCell ref="JW416:JW417"/>
    <mergeCell ref="JO416:JO417"/>
    <mergeCell ref="IV404:IV405"/>
    <mergeCell ref="IW404:IW405"/>
    <mergeCell ref="IR408:IR409"/>
    <mergeCell ref="IX404:IX405"/>
    <mergeCell ref="IY404:IY405"/>
    <mergeCell ref="JY408:JY409"/>
    <mergeCell ref="JY406:JY407"/>
    <mergeCell ref="IS392:IS393"/>
    <mergeCell ref="IU392:IU393"/>
    <mergeCell ref="IR400:IR401"/>
    <mergeCell ref="IQ402:IQ403"/>
    <mergeCell ref="JE404:JE405"/>
    <mergeCell ref="JW402:JW403"/>
    <mergeCell ref="IS404:IS405"/>
    <mergeCell ref="JL404:JL405"/>
    <mergeCell ref="JN404:JN405"/>
    <mergeCell ref="IR396:IR397"/>
    <mergeCell ref="JG404:JG405"/>
    <mergeCell ref="JH404:JH405"/>
    <mergeCell ref="IR402:IR403"/>
    <mergeCell ref="JX390:JX391"/>
    <mergeCell ref="JW392:JW393"/>
    <mergeCell ref="JY392:JY393"/>
    <mergeCell ref="IQ392:IQ393"/>
    <mergeCell ref="JX402:JX403"/>
    <mergeCell ref="JW400:JW401"/>
    <mergeCell ref="JU404:JU405"/>
    <mergeCell ref="IV416:IV417"/>
    <mergeCell ref="IQ416:IQ417"/>
    <mergeCell ref="IQ410:IQ411"/>
    <mergeCell ref="JJ404:JJ405"/>
    <mergeCell ref="IR414:IR415"/>
    <mergeCell ref="IQ406:IQ407"/>
    <mergeCell ref="JB404:JB405"/>
    <mergeCell ref="JW408:JW409"/>
    <mergeCell ref="JX408:JX409"/>
    <mergeCell ref="JA416:JA417"/>
    <mergeCell ref="JP416:JP417"/>
    <mergeCell ref="JK416:JK417"/>
    <mergeCell ref="JM392:JM393"/>
    <mergeCell ref="JN392:JN393"/>
    <mergeCell ref="JM404:JM405"/>
    <mergeCell ref="IV392:IV393"/>
    <mergeCell ref="IW392:IW393"/>
    <mergeCell ref="IX392:IX393"/>
    <mergeCell ref="IY392:IY393"/>
    <mergeCell ref="IR418:IR419"/>
    <mergeCell ref="JV404:JV405"/>
    <mergeCell ref="JM416:JM417"/>
    <mergeCell ref="IQ414:IQ415"/>
    <mergeCell ref="IR404:IR405"/>
    <mergeCell ref="IS452:IS453"/>
    <mergeCell ref="IU452:IU453"/>
    <mergeCell ref="JW422:JW423"/>
    <mergeCell ref="IY440:IY441"/>
    <mergeCell ref="JX444:JX445"/>
    <mergeCell ref="JY440:JY441"/>
    <mergeCell ref="JW440:JW441"/>
    <mergeCell ref="JW438:JW439"/>
    <mergeCell ref="JX428:JX429"/>
    <mergeCell ref="IR410:IR411"/>
    <mergeCell ref="JJ416:JJ417"/>
    <mergeCell ref="JV416:JV417"/>
    <mergeCell ref="JR416:JR417"/>
    <mergeCell ref="JS416:JS417"/>
    <mergeCell ref="JT416:JT417"/>
    <mergeCell ref="IZ416:IZ417"/>
    <mergeCell ref="JW412:JW413"/>
    <mergeCell ref="JN428:JN429"/>
    <mergeCell ref="IT428:IT429"/>
    <mergeCell ref="IU428:IU429"/>
    <mergeCell ref="IT416:IT417"/>
    <mergeCell ref="IR430:IR431"/>
    <mergeCell ref="JW410:JW411"/>
    <mergeCell ref="JX412:JX413"/>
    <mergeCell ref="IS440:IS441"/>
    <mergeCell ref="IW440:IW441"/>
    <mergeCell ref="JY438:JY439"/>
    <mergeCell ref="JM440:JM441"/>
    <mergeCell ref="JR440:JR441"/>
    <mergeCell ref="JY430:JY431"/>
    <mergeCell ref="JV440:JV441"/>
    <mergeCell ref="JX420:JX421"/>
    <mergeCell ref="JX424:JX425"/>
    <mergeCell ref="JY424:JY425"/>
    <mergeCell ref="IV440:IV441"/>
    <mergeCell ref="JQ428:JQ429"/>
    <mergeCell ref="JU452:JU453"/>
    <mergeCell ref="JT440:JT441"/>
    <mergeCell ref="JW446:JW447"/>
    <mergeCell ref="JQ416:JQ417"/>
    <mergeCell ref="JY416:JY417"/>
    <mergeCell ref="JC416:JC417"/>
    <mergeCell ref="IR424:IR425"/>
    <mergeCell ref="IR422:IR423"/>
    <mergeCell ref="JL440:JL441"/>
    <mergeCell ref="JW452:JW453"/>
    <mergeCell ref="JG452:JG453"/>
    <mergeCell ref="IR416:IR417"/>
    <mergeCell ref="JX426:JX427"/>
    <mergeCell ref="IR436:IR437"/>
    <mergeCell ref="JN440:JN441"/>
    <mergeCell ref="JP440:JP441"/>
    <mergeCell ref="JY422:JY423"/>
    <mergeCell ref="JW424:JW425"/>
    <mergeCell ref="JC428:JC429"/>
    <mergeCell ref="JD428:JD429"/>
    <mergeCell ref="JW432:JW433"/>
    <mergeCell ref="JW430:JW431"/>
    <mergeCell ref="IT440:IT441"/>
    <mergeCell ref="IR440:IR441"/>
    <mergeCell ref="JU440:JU441"/>
    <mergeCell ref="JK428:JK429"/>
    <mergeCell ref="JJ428:JJ429"/>
    <mergeCell ref="JY432:JY433"/>
    <mergeCell ref="JW450:JW451"/>
    <mergeCell ref="JX450:JX451"/>
    <mergeCell ref="JY448:JY449"/>
    <mergeCell ref="JO452:JO453"/>
    <mergeCell ref="JQ440:JQ441"/>
    <mergeCell ref="JP452:JP453"/>
    <mergeCell ref="IX440:IX441"/>
    <mergeCell ref="IR444:IR445"/>
    <mergeCell ref="IP432:IP433"/>
    <mergeCell ref="IQ436:IQ437"/>
    <mergeCell ref="JL428:JL429"/>
    <mergeCell ref="IP440:IP441"/>
    <mergeCell ref="IQ432:IQ433"/>
    <mergeCell ref="JY450:JY451"/>
    <mergeCell ref="JX436:JX437"/>
    <mergeCell ref="JW436:JW437"/>
    <mergeCell ref="JE452:JE453"/>
    <mergeCell ref="IR442:IR443"/>
    <mergeCell ref="IR446:IR447"/>
    <mergeCell ref="IR450:IR451"/>
    <mergeCell ref="IR448:IR449"/>
    <mergeCell ref="IR426:IR427"/>
    <mergeCell ref="JM428:JM429"/>
    <mergeCell ref="IQ448:IQ449"/>
    <mergeCell ref="IP450:IP451"/>
    <mergeCell ref="JX442:JX443"/>
    <mergeCell ref="IP430:IP431"/>
    <mergeCell ref="IZ428:IZ429"/>
    <mergeCell ref="JV428:JV429"/>
    <mergeCell ref="JE428:JE429"/>
    <mergeCell ref="IV428:IV429"/>
    <mergeCell ref="IW428:IW429"/>
    <mergeCell ref="IX428:IX429"/>
    <mergeCell ref="JW426:JW427"/>
    <mergeCell ref="IQ450:IQ451"/>
    <mergeCell ref="IQ446:IQ447"/>
    <mergeCell ref="JQ452:JQ453"/>
    <mergeCell ref="JF452:JF453"/>
    <mergeCell ref="IR428:IR429"/>
    <mergeCell ref="IQ438:IQ439"/>
    <mergeCell ref="JX448:JX449"/>
    <mergeCell ref="IP426:IP427"/>
    <mergeCell ref="IR452:IR453"/>
    <mergeCell ref="IP448:IP449"/>
    <mergeCell ref="IP442:IP443"/>
    <mergeCell ref="IP436:IP437"/>
    <mergeCell ref="IQ430:IQ431"/>
    <mergeCell ref="JX446:JX447"/>
    <mergeCell ref="JX438:JX439"/>
    <mergeCell ref="KA428:KA429"/>
    <mergeCell ref="KC440:KC441"/>
    <mergeCell ref="JW448:JW449"/>
    <mergeCell ref="JW442:JW443"/>
    <mergeCell ref="KF428:KF429"/>
    <mergeCell ref="KG428:KG429"/>
    <mergeCell ref="JZ428:JZ429"/>
    <mergeCell ref="KF476:KF477"/>
    <mergeCell ref="KH476:KH477"/>
    <mergeCell ref="LE438:LE439"/>
    <mergeCell ref="LE440:LE441"/>
    <mergeCell ref="KJ428:KJ429"/>
    <mergeCell ref="JW470:JW471"/>
    <mergeCell ref="KM428:KM429"/>
    <mergeCell ref="KI428:KI429"/>
    <mergeCell ref="JY444:JY445"/>
    <mergeCell ref="KE440:KE441"/>
    <mergeCell ref="JY462:JY463"/>
    <mergeCell ref="JY464:JY465"/>
    <mergeCell ref="KR464:KR465"/>
    <mergeCell ref="KQ440:KQ441"/>
    <mergeCell ref="KR440:KR441"/>
    <mergeCell ref="KF440:KF441"/>
    <mergeCell ref="KJ440:KJ441"/>
    <mergeCell ref="JX434:JX435"/>
    <mergeCell ref="JY474:JY475"/>
    <mergeCell ref="JY480:JY481"/>
    <mergeCell ref="JZ476:JZ477"/>
    <mergeCell ref="KA476:KA477"/>
    <mergeCell ref="KK440:KK441"/>
    <mergeCell ref="KC464:KC465"/>
    <mergeCell ref="LE428:LE429"/>
    <mergeCell ref="LA476:LA477"/>
    <mergeCell ref="KN476:KN477"/>
    <mergeCell ref="JY428:JY429"/>
    <mergeCell ref="JW428:JW429"/>
    <mergeCell ref="KU428:KU429"/>
    <mergeCell ref="LE448:LE449"/>
    <mergeCell ref="KH440:KH441"/>
    <mergeCell ref="KI440:KI441"/>
    <mergeCell ref="JW462:JW463"/>
    <mergeCell ref="JW454:JW455"/>
    <mergeCell ref="KE476:KE477"/>
    <mergeCell ref="JX476:JX477"/>
    <mergeCell ref="JX466:JX467"/>
    <mergeCell ref="KB440:KB441"/>
    <mergeCell ref="MH476:MH477"/>
    <mergeCell ref="MI476:MI477"/>
    <mergeCell ref="LL440:LL441"/>
    <mergeCell ref="LT440:LT441"/>
    <mergeCell ref="LZ440:LZ441"/>
    <mergeCell ref="MA440:MA441"/>
    <mergeCell ref="LN440:LN441"/>
    <mergeCell ref="LH464:LH465"/>
    <mergeCell ref="KQ452:KQ453"/>
    <mergeCell ref="KW452:KW453"/>
    <mergeCell ref="MG464:MG465"/>
    <mergeCell ref="KA464:KA465"/>
    <mergeCell ref="LM440:LM441"/>
    <mergeCell ref="MF464:MF465"/>
    <mergeCell ref="MB452:MB453"/>
    <mergeCell ref="LG450:LG451"/>
    <mergeCell ref="LG452:LG453"/>
    <mergeCell ref="LG454:LG455"/>
    <mergeCell ref="LG440:LG441"/>
    <mergeCell ref="JV452:JV453"/>
    <mergeCell ref="JS452:JS453"/>
    <mergeCell ref="JT452:JT453"/>
    <mergeCell ref="JX462:JX463"/>
    <mergeCell ref="KY440:KY441"/>
    <mergeCell ref="KZ440:KZ441"/>
    <mergeCell ref="JU488:JU489"/>
    <mergeCell ref="KW488:KW489"/>
    <mergeCell ref="KQ488:KQ489"/>
    <mergeCell ref="KU476:KU477"/>
    <mergeCell ref="JJ464:JJ465"/>
    <mergeCell ref="KN464:KN465"/>
    <mergeCell ref="JW466:JW467"/>
    <mergeCell ref="JX470:JX471"/>
    <mergeCell ref="JM476:JM477"/>
    <mergeCell ref="JT488:JT489"/>
    <mergeCell ref="LD476:LD477"/>
    <mergeCell ref="JX468:JX469"/>
    <mergeCell ref="LG476:LG477"/>
    <mergeCell ref="LQ452:LQ453"/>
    <mergeCell ref="LM452:LM453"/>
    <mergeCell ref="LH440:LH441"/>
    <mergeCell ref="LI440:LI441"/>
    <mergeCell ref="KL440:KL441"/>
    <mergeCell ref="KM440:KM441"/>
    <mergeCell ref="KN440:KN441"/>
    <mergeCell ref="KM452:KM453"/>
    <mergeCell ref="LE446:LE447"/>
    <mergeCell ref="LG444:LG445"/>
    <mergeCell ref="JY484:JY485"/>
    <mergeCell ref="JQ464:JQ465"/>
    <mergeCell ref="KA488:KA489"/>
    <mergeCell ref="LF468:LF469"/>
    <mergeCell ref="LD464:LD465"/>
    <mergeCell ref="LF464:LF465"/>
    <mergeCell ref="LF462:LF463"/>
    <mergeCell ref="JK488:JK489"/>
    <mergeCell ref="JM488:JM489"/>
    <mergeCell ref="LE458:LE459"/>
    <mergeCell ref="LE444:LE445"/>
    <mergeCell ref="KX464:KX465"/>
    <mergeCell ref="MF440:MF441"/>
    <mergeCell ref="LR452:LR453"/>
    <mergeCell ref="JN488:JN489"/>
    <mergeCell ref="KZ476:KZ477"/>
    <mergeCell ref="MJ428:MJ429"/>
    <mergeCell ref="MK428:MK429"/>
    <mergeCell ref="LO452:LO453"/>
    <mergeCell ref="LP452:LP453"/>
    <mergeCell ref="LI452:LI453"/>
    <mergeCell ref="LM464:LM465"/>
    <mergeCell ref="LH452:LH453"/>
    <mergeCell ref="JY436:JY437"/>
    <mergeCell ref="KN452:KN453"/>
    <mergeCell ref="LE460:LE461"/>
    <mergeCell ref="LF458:LF459"/>
    <mergeCell ref="KY464:KY465"/>
    <mergeCell ref="KO440:KO441"/>
    <mergeCell ref="MI452:MI453"/>
    <mergeCell ref="MD440:MD441"/>
    <mergeCell ref="KS464:KS465"/>
    <mergeCell ref="KO464:KO465"/>
    <mergeCell ref="KP464:KP465"/>
    <mergeCell ref="LC452:LC453"/>
    <mergeCell ref="KT452:KT453"/>
    <mergeCell ref="KO452:KO453"/>
    <mergeCell ref="KZ464:KZ465"/>
    <mergeCell ref="LA464:LA465"/>
    <mergeCell ref="KM464:KM465"/>
    <mergeCell ref="KQ464:KQ465"/>
    <mergeCell ref="LC464:LC465"/>
    <mergeCell ref="KV464:KV465"/>
    <mergeCell ref="KG452:KG453"/>
    <mergeCell ref="KH452:KH453"/>
    <mergeCell ref="LX452:LX453"/>
    <mergeCell ref="LQ428:LQ429"/>
    <mergeCell ref="LR428:LR429"/>
    <mergeCell ref="LS428:LS429"/>
    <mergeCell ref="ME440:ME441"/>
    <mergeCell ref="MF452:MF453"/>
    <mergeCell ref="MH440:MH441"/>
    <mergeCell ref="MF428:MF429"/>
    <mergeCell ref="MG428:MG429"/>
    <mergeCell ref="LT428:LT429"/>
    <mergeCell ref="LU428:LU429"/>
    <mergeCell ref="MJ440:MJ441"/>
    <mergeCell ref="KG464:KG465"/>
    <mergeCell ref="KJ464:KJ465"/>
    <mergeCell ref="KK464:KK465"/>
    <mergeCell ref="MH452:MH453"/>
    <mergeCell ref="MD452:MD453"/>
    <mergeCell ref="KD452:KD453"/>
    <mergeCell ref="KH428:KH429"/>
    <mergeCell ref="JZ452:JZ453"/>
    <mergeCell ref="KD440:KD441"/>
    <mergeCell ref="KL452:KL453"/>
    <mergeCell ref="LS452:LS453"/>
    <mergeCell ref="LO464:LO465"/>
    <mergeCell ref="LG460:LG461"/>
    <mergeCell ref="LV464:LV465"/>
    <mergeCell ref="LW464:LW465"/>
    <mergeCell ref="LS464:LS465"/>
    <mergeCell ref="LX464:LX465"/>
    <mergeCell ref="LZ428:LZ429"/>
    <mergeCell ref="LO440:LO441"/>
    <mergeCell ref="MC440:MC441"/>
    <mergeCell ref="LW440:LW441"/>
    <mergeCell ref="LI464:LI465"/>
    <mergeCell ref="LW452:LW453"/>
    <mergeCell ref="MG452:MG453"/>
    <mergeCell ref="KL416:KL417"/>
    <mergeCell ref="JX440:JX441"/>
    <mergeCell ref="KU440:KU441"/>
    <mergeCell ref="JX454:JX455"/>
    <mergeCell ref="KT464:KT465"/>
    <mergeCell ref="KW464:KW465"/>
    <mergeCell ref="LE464:LE465"/>
    <mergeCell ref="LE456:LE457"/>
    <mergeCell ref="LE442:LE443"/>
    <mergeCell ref="KX440:KX441"/>
    <mergeCell ref="KE464:KE465"/>
    <mergeCell ref="LF452:LF453"/>
    <mergeCell ref="LF448:LF449"/>
    <mergeCell ref="KR452:KR453"/>
    <mergeCell ref="KS452:KS453"/>
    <mergeCell ref="KP452:KP453"/>
    <mergeCell ref="JY452:JY453"/>
    <mergeCell ref="LG442:LG443"/>
    <mergeCell ref="JX430:JX431"/>
    <mergeCell ref="KN416:KN417"/>
    <mergeCell ref="KO416:KO417"/>
    <mergeCell ref="KP416:KP417"/>
    <mergeCell ref="JX418:JX419"/>
    <mergeCell ref="JY418:JY419"/>
    <mergeCell ref="JX432:JX433"/>
    <mergeCell ref="JY434:JY435"/>
    <mergeCell ref="JZ416:JZ417"/>
    <mergeCell ref="KB428:KB429"/>
    <mergeCell ref="KV428:KV429"/>
    <mergeCell ref="LA428:LA429"/>
    <mergeCell ref="LB428:LB429"/>
    <mergeCell ref="LF456:LF457"/>
    <mergeCell ref="JY460:JY461"/>
    <mergeCell ref="LC428:LC429"/>
    <mergeCell ref="LZ452:LZ453"/>
    <mergeCell ref="LF426:LF427"/>
    <mergeCell ref="LG434:LG435"/>
    <mergeCell ref="MB416:MB417"/>
    <mergeCell ref="MD464:MD465"/>
    <mergeCell ref="MB428:MB429"/>
    <mergeCell ref="LE436:LE437"/>
    <mergeCell ref="KQ428:KQ429"/>
    <mergeCell ref="LE426:LE427"/>
    <mergeCell ref="LE420:LE421"/>
    <mergeCell ref="LE432:LE433"/>
    <mergeCell ref="KW428:KW429"/>
    <mergeCell ref="KX428:KX429"/>
    <mergeCell ref="KF416:KF417"/>
    <mergeCell ref="LD416:LD417"/>
    <mergeCell ref="KB464:KB465"/>
    <mergeCell ref="MF416:MF417"/>
    <mergeCell ref="MA416:MA417"/>
    <mergeCell ref="MB440:MB441"/>
    <mergeCell ref="JY456:JY457"/>
    <mergeCell ref="KP428:KP429"/>
    <mergeCell ref="KU452:KU453"/>
    <mergeCell ref="KV452:KV453"/>
    <mergeCell ref="KX452:KX453"/>
    <mergeCell ref="KY452:KY453"/>
    <mergeCell ref="KZ452:KZ453"/>
    <mergeCell ref="LA452:LA453"/>
    <mergeCell ref="LB464:LB465"/>
    <mergeCell ref="KF464:KF465"/>
    <mergeCell ref="JW488:JW489"/>
    <mergeCell ref="JX484:JX485"/>
    <mergeCell ref="JP476:JP477"/>
    <mergeCell ref="JQ476:JQ477"/>
    <mergeCell ref="JS464:JS465"/>
    <mergeCell ref="JT464:JT465"/>
    <mergeCell ref="JU464:JU465"/>
    <mergeCell ref="JW474:JW475"/>
    <mergeCell ref="JW464:JW465"/>
    <mergeCell ref="JR464:JR465"/>
    <mergeCell ref="JY482:JY483"/>
    <mergeCell ref="JX478:JX479"/>
    <mergeCell ref="KW476:KW477"/>
    <mergeCell ref="KS488:KS489"/>
    <mergeCell ref="KU464:KU465"/>
    <mergeCell ref="LE484:LE485"/>
    <mergeCell ref="LE478:LE479"/>
    <mergeCell ref="LE474:LE475"/>
    <mergeCell ref="KS476:KS477"/>
    <mergeCell ref="LE486:LE487"/>
    <mergeCell ref="KJ488:KJ489"/>
    <mergeCell ref="JY468:JY469"/>
    <mergeCell ref="JW486:JW487"/>
    <mergeCell ref="LE468:LE469"/>
    <mergeCell ref="KP476:KP477"/>
    <mergeCell ref="LE476:LE477"/>
    <mergeCell ref="KK476:KK477"/>
    <mergeCell ref="KX476:KX477"/>
    <mergeCell ref="KL476:KL477"/>
    <mergeCell ref="KG476:KG477"/>
    <mergeCell ref="LA488:LA489"/>
    <mergeCell ref="KD488:KD489"/>
    <mergeCell ref="JY470:JY471"/>
    <mergeCell ref="JP488:JP489"/>
    <mergeCell ref="KX488:KX489"/>
    <mergeCell ref="JZ488:JZ489"/>
    <mergeCell ref="KK488:KK489"/>
    <mergeCell ref="KL488:KL489"/>
    <mergeCell ref="KH464:KH465"/>
    <mergeCell ref="KI476:KI477"/>
    <mergeCell ref="KJ476:KJ477"/>
    <mergeCell ref="KD476:KD477"/>
    <mergeCell ref="JP464:JP465"/>
    <mergeCell ref="JY466:JY467"/>
    <mergeCell ref="JW478:JW479"/>
    <mergeCell ref="JX482:JX483"/>
    <mergeCell ref="ML476:ML477"/>
    <mergeCell ref="LK476:LK477"/>
    <mergeCell ref="LE430:LE431"/>
    <mergeCell ref="LE434:LE435"/>
    <mergeCell ref="LD452:LD453"/>
    <mergeCell ref="LE454:LE455"/>
    <mergeCell ref="LF454:LF455"/>
    <mergeCell ref="LF440:LF441"/>
    <mergeCell ref="MC488:MC489"/>
    <mergeCell ref="LP488:LP489"/>
    <mergeCell ref="JK476:JK477"/>
    <mergeCell ref="JL476:JL477"/>
    <mergeCell ref="LG472:LG473"/>
    <mergeCell ref="KP440:KP441"/>
    <mergeCell ref="LJ488:LJ489"/>
    <mergeCell ref="ML464:ML465"/>
    <mergeCell ref="MK476:MK477"/>
    <mergeCell ref="JH452:JH453"/>
    <mergeCell ref="JI452:JI453"/>
    <mergeCell ref="JJ452:JJ453"/>
    <mergeCell ref="JK452:JK453"/>
    <mergeCell ref="JL452:JL453"/>
    <mergeCell ref="ML452:ML453"/>
    <mergeCell ref="LC440:LC441"/>
    <mergeCell ref="LM488:LM489"/>
    <mergeCell ref="MK440:MK441"/>
    <mergeCell ref="MJ464:MJ465"/>
    <mergeCell ref="MJ452:MJ453"/>
    <mergeCell ref="LF442:LF443"/>
    <mergeCell ref="LG448:LG449"/>
    <mergeCell ref="LL464:LL465"/>
    <mergeCell ref="JY442:JY443"/>
    <mergeCell ref="KS440:KS441"/>
    <mergeCell ref="LF446:LF447"/>
    <mergeCell ref="LG446:LG447"/>
    <mergeCell ref="LH476:LH477"/>
    <mergeCell ref="LJ476:LJ477"/>
    <mergeCell ref="LU488:LU489"/>
    <mergeCell ref="LV488:LV489"/>
    <mergeCell ref="LW488:LW489"/>
    <mergeCell ref="LX488:LX489"/>
    <mergeCell ref="KW440:KW441"/>
    <mergeCell ref="KI464:KI465"/>
    <mergeCell ref="JV464:JV465"/>
    <mergeCell ref="MI440:MI441"/>
    <mergeCell ref="MG440:MG441"/>
    <mergeCell ref="LW476:LW477"/>
    <mergeCell ref="LI476:LI477"/>
    <mergeCell ref="MC452:MC453"/>
    <mergeCell ref="LS488:LS489"/>
    <mergeCell ref="MG476:MG477"/>
    <mergeCell ref="MH464:MH465"/>
    <mergeCell ref="LF472:LF473"/>
    <mergeCell ref="LJ452:LJ453"/>
    <mergeCell ref="LK452:LK453"/>
    <mergeCell ref="LL452:LL453"/>
    <mergeCell ref="LU476:LU477"/>
    <mergeCell ref="LS476:LS477"/>
    <mergeCell ref="KV440:KV441"/>
    <mergeCell ref="LE450:LE451"/>
    <mergeCell ref="LE452:LE453"/>
    <mergeCell ref="JX456:JX457"/>
    <mergeCell ref="KL464:KL465"/>
    <mergeCell ref="LT452:LT453"/>
    <mergeCell ref="JA490:JA491"/>
    <mergeCell ref="LF474:LF475"/>
    <mergeCell ref="LE466:LE467"/>
    <mergeCell ref="LE470:LE471"/>
    <mergeCell ref="KR476:KR477"/>
    <mergeCell ref="KQ476:KQ477"/>
    <mergeCell ref="KO476:KO477"/>
    <mergeCell ref="MD476:MD477"/>
    <mergeCell ref="ME476:ME477"/>
    <mergeCell ref="MC464:MC465"/>
    <mergeCell ref="JG488:JG489"/>
    <mergeCell ref="JE476:JE477"/>
    <mergeCell ref="KH490:KH491"/>
    <mergeCell ref="JJ490:JJ491"/>
    <mergeCell ref="JK490:JK491"/>
    <mergeCell ref="JL490:JL491"/>
    <mergeCell ref="JM490:JM491"/>
    <mergeCell ref="JN490:JN491"/>
    <mergeCell ref="JO490:JO491"/>
    <mergeCell ref="JP490:JP491"/>
    <mergeCell ref="JX472:JX473"/>
    <mergeCell ref="KG490:KG491"/>
    <mergeCell ref="KD490:KD491"/>
    <mergeCell ref="JW472:JW473"/>
    <mergeCell ref="JT490:JT491"/>
    <mergeCell ref="JU490:JU491"/>
    <mergeCell ref="JV490:JV491"/>
    <mergeCell ref="KC476:KC477"/>
    <mergeCell ref="JQ488:JQ489"/>
    <mergeCell ref="JR476:JR477"/>
    <mergeCell ref="KM488:KM489"/>
    <mergeCell ref="JX474:JX475"/>
    <mergeCell ref="KD464:KD465"/>
    <mergeCell ref="JW468:JW469"/>
    <mergeCell ref="JS476:JS477"/>
    <mergeCell ref="KG488:KG489"/>
    <mergeCell ref="LQ476:LQ477"/>
    <mergeCell ref="LX476:LX477"/>
    <mergeCell ref="JB464:JB465"/>
    <mergeCell ref="JC464:JC465"/>
    <mergeCell ref="JB490:JB491"/>
    <mergeCell ref="KJ490:KJ491"/>
    <mergeCell ref="KK490:KK491"/>
    <mergeCell ref="KL490:KL491"/>
    <mergeCell ref="JZ490:JZ491"/>
    <mergeCell ref="JZ464:JZ465"/>
    <mergeCell ref="JW480:JW481"/>
    <mergeCell ref="JF476:JF477"/>
    <mergeCell ref="JF488:JF489"/>
    <mergeCell ref="LE482:LE483"/>
    <mergeCell ref="LF482:LF483"/>
    <mergeCell ref="LB488:LB489"/>
    <mergeCell ref="LC488:LC489"/>
    <mergeCell ref="LD488:LD489"/>
    <mergeCell ref="LE488:LE489"/>
    <mergeCell ref="LF488:LF489"/>
    <mergeCell ref="KY488:KY489"/>
    <mergeCell ref="JO476:JO477"/>
    <mergeCell ref="JN464:JN465"/>
    <mergeCell ref="JO464:JO465"/>
    <mergeCell ref="JN476:JN477"/>
    <mergeCell ref="JS488:JS489"/>
    <mergeCell ref="LF478:LF479"/>
    <mergeCell ref="MB476:MB477"/>
    <mergeCell ref="MJ476:MJ477"/>
    <mergeCell ref="IK526:IK527"/>
    <mergeCell ref="IE526:IE527"/>
    <mergeCell ref="JR514:JR515"/>
    <mergeCell ref="IJ526:IJ527"/>
    <mergeCell ref="IH514:IH515"/>
    <mergeCell ref="JX504:JX505"/>
    <mergeCell ref="JY504:JY505"/>
    <mergeCell ref="JM502:JM503"/>
    <mergeCell ref="IP532:IP533"/>
    <mergeCell ref="JY510:JY511"/>
    <mergeCell ref="JW512:JW513"/>
    <mergeCell ref="JX512:JX513"/>
    <mergeCell ref="JX526:JX527"/>
    <mergeCell ref="JW522:JW523"/>
    <mergeCell ref="IR530:IR531"/>
    <mergeCell ref="JY530:JY531"/>
    <mergeCell ref="JX532:JX533"/>
    <mergeCell ref="JD538:JD539"/>
    <mergeCell ref="IE538:IE539"/>
    <mergeCell ref="IF538:IF539"/>
    <mergeCell ref="IG538:IG539"/>
    <mergeCell ref="JY532:JY533"/>
    <mergeCell ref="JX538:JX539"/>
    <mergeCell ref="JX528:JX529"/>
    <mergeCell ref="JU538:JU539"/>
    <mergeCell ref="JY538:JY539"/>
    <mergeCell ref="JT538:JT539"/>
    <mergeCell ref="JQ538:JQ539"/>
    <mergeCell ref="IN502:IN503"/>
    <mergeCell ref="IP528:IP529"/>
    <mergeCell ref="IP524:IP525"/>
    <mergeCell ref="IP522:IP523"/>
    <mergeCell ref="IP526:IP527"/>
    <mergeCell ref="IP520:IP521"/>
    <mergeCell ref="IP536:IP537"/>
    <mergeCell ref="JW506:JW507"/>
    <mergeCell ref="JR502:JR503"/>
    <mergeCell ref="JV502:JV503"/>
    <mergeCell ref="IL526:IL527"/>
    <mergeCell ref="II526:II527"/>
    <mergeCell ref="JY534:JY535"/>
    <mergeCell ref="IQ524:IQ525"/>
    <mergeCell ref="JT502:JT503"/>
    <mergeCell ref="JU514:JU515"/>
    <mergeCell ref="JG526:JG527"/>
    <mergeCell ref="JE538:JE539"/>
    <mergeCell ref="JW534:JW535"/>
    <mergeCell ref="JS538:JS539"/>
    <mergeCell ref="JJ502:JJ503"/>
    <mergeCell ref="JW516:JW517"/>
    <mergeCell ref="JZ526:JZ527"/>
    <mergeCell ref="KA514:KA515"/>
    <mergeCell ref="JT526:JT527"/>
    <mergeCell ref="IT490:IT491"/>
    <mergeCell ref="IU490:IU491"/>
    <mergeCell ref="IZ526:IZ527"/>
    <mergeCell ref="IY490:IY491"/>
    <mergeCell ref="IZ490:IZ491"/>
    <mergeCell ref="JQ514:JQ515"/>
    <mergeCell ref="KN526:KN527"/>
    <mergeCell ref="JN514:JN515"/>
    <mergeCell ref="JO514:JO515"/>
    <mergeCell ref="JW482:JW483"/>
    <mergeCell ref="JO488:JO489"/>
    <mergeCell ref="JR488:JR489"/>
    <mergeCell ref="JW484:JW485"/>
    <mergeCell ref="KB476:KB477"/>
    <mergeCell ref="LQ488:LQ489"/>
    <mergeCell ref="LR488:LR489"/>
    <mergeCell ref="LE496:LE497"/>
    <mergeCell ref="LE498:LE499"/>
    <mergeCell ref="LE500:LE501"/>
    <mergeCell ref="LE502:LE503"/>
    <mergeCell ref="KF514:KF515"/>
    <mergeCell ref="KR514:KR515"/>
    <mergeCell ref="JT514:JT515"/>
    <mergeCell ref="JV526:JV527"/>
    <mergeCell ref="KS514:KS515"/>
    <mergeCell ref="KT514:KT515"/>
    <mergeCell ref="KU514:KU515"/>
    <mergeCell ref="KV514:KV515"/>
    <mergeCell ref="KN538:KN539"/>
    <mergeCell ref="JS526:JS527"/>
    <mergeCell ref="JV514:JV515"/>
    <mergeCell ref="KC502:KC503"/>
    <mergeCell ref="JW496:JW497"/>
    <mergeCell ref="JW498:JW499"/>
    <mergeCell ref="JW508:JW509"/>
    <mergeCell ref="JO502:JO503"/>
    <mergeCell ref="JW502:JW503"/>
    <mergeCell ref="JS502:JS503"/>
    <mergeCell ref="JQ490:JQ491"/>
    <mergeCell ref="JR490:JR491"/>
    <mergeCell ref="JS490:JS491"/>
    <mergeCell ref="KU490:KU491"/>
    <mergeCell ref="KV490:KV491"/>
    <mergeCell ref="KN490:KN491"/>
    <mergeCell ref="KX490:KX491"/>
    <mergeCell ref="KD538:KD539"/>
    <mergeCell ref="LF504:LF505"/>
    <mergeCell ref="KJ502:KJ503"/>
    <mergeCell ref="KE502:KE503"/>
    <mergeCell ref="JZ502:JZ503"/>
    <mergeCell ref="LN526:LN527"/>
    <mergeCell ref="KX514:KX515"/>
    <mergeCell ref="KM526:KM527"/>
    <mergeCell ref="JP514:JP515"/>
    <mergeCell ref="JU526:JU527"/>
    <mergeCell ref="JP538:JP539"/>
    <mergeCell ref="KV476:KV477"/>
    <mergeCell ref="LE494:LE495"/>
    <mergeCell ref="JU502:JU503"/>
    <mergeCell ref="KI502:KI503"/>
    <mergeCell ref="JW518:JW519"/>
    <mergeCell ref="JX518:JX519"/>
    <mergeCell ref="JP526:JP527"/>
    <mergeCell ref="JO538:JO539"/>
    <mergeCell ref="JQ502:JQ503"/>
    <mergeCell ref="JP502:JP503"/>
    <mergeCell ref="LE480:LE481"/>
    <mergeCell ref="JT476:JT477"/>
    <mergeCell ref="JW476:JW477"/>
    <mergeCell ref="LF480:LF481"/>
    <mergeCell ref="JU476:JU477"/>
    <mergeCell ref="JV476:JV477"/>
    <mergeCell ref="KH488:KH489"/>
    <mergeCell ref="JV488:JV489"/>
    <mergeCell ref="JW548:JW549"/>
    <mergeCell ref="JW538:JW539"/>
    <mergeCell ref="JW528:JW529"/>
    <mergeCell ref="JW540:JW541"/>
    <mergeCell ref="JV538:JV539"/>
    <mergeCell ref="JM538:JM539"/>
    <mergeCell ref="JN538:JN539"/>
    <mergeCell ref="KJ550:KJ551"/>
    <mergeCell ref="KS538:KS539"/>
    <mergeCell ref="JQ550:JQ551"/>
    <mergeCell ref="KE538:KE539"/>
    <mergeCell ref="KF538:KF539"/>
    <mergeCell ref="KG538:KG539"/>
    <mergeCell ref="JZ538:JZ539"/>
    <mergeCell ref="KA538:KA539"/>
    <mergeCell ref="KE550:KE551"/>
    <mergeCell ref="KF550:KF551"/>
    <mergeCell ref="KL514:KL515"/>
    <mergeCell ref="JM526:JM527"/>
    <mergeCell ref="KD550:KD551"/>
    <mergeCell ref="KD526:KD527"/>
    <mergeCell ref="JQ526:JQ527"/>
    <mergeCell ref="JX548:JX549"/>
    <mergeCell ref="JX544:JX545"/>
    <mergeCell ref="KE514:KE515"/>
    <mergeCell ref="JV550:JV551"/>
    <mergeCell ref="JU550:JU551"/>
    <mergeCell ref="JP550:JP551"/>
    <mergeCell ref="JR550:JR551"/>
    <mergeCell ref="KS550:KS551"/>
    <mergeCell ref="KS526:KS527"/>
    <mergeCell ref="KC514:KC515"/>
    <mergeCell ref="KM514:KM515"/>
    <mergeCell ref="JM514:JM515"/>
    <mergeCell ref="KR526:KR527"/>
    <mergeCell ref="KP526:KP527"/>
    <mergeCell ref="KA550:KA551"/>
    <mergeCell ref="KL526:KL527"/>
    <mergeCell ref="JW546:JW547"/>
    <mergeCell ref="KD514:KD515"/>
    <mergeCell ref="KO514:KO515"/>
    <mergeCell ref="KO526:KO527"/>
    <mergeCell ref="KL538:KL539"/>
    <mergeCell ref="KQ514:KQ515"/>
    <mergeCell ref="KH514:KH515"/>
    <mergeCell ref="KP550:KP551"/>
    <mergeCell ref="JO550:JO551"/>
    <mergeCell ref="KJ526:KJ527"/>
    <mergeCell ref="KK526:KK527"/>
    <mergeCell ref="JW526:JW527"/>
    <mergeCell ref="JW520:JW521"/>
    <mergeCell ref="JW530:JW531"/>
    <mergeCell ref="JW544:JW545"/>
    <mergeCell ref="JW536:JW537"/>
    <mergeCell ref="JW542:JW543"/>
    <mergeCell ref="JY528:JY529"/>
    <mergeCell ref="JN550:JN551"/>
    <mergeCell ref="KK538:KK539"/>
    <mergeCell ref="KE526:KE527"/>
    <mergeCell ref="JW514:JW515"/>
    <mergeCell ref="JW550:JW551"/>
    <mergeCell ref="JX530:JX531"/>
    <mergeCell ref="JY520:JY521"/>
    <mergeCell ref="JY514:JY515"/>
    <mergeCell ref="JW552:JW553"/>
    <mergeCell ref="JY586:JY587"/>
    <mergeCell ref="KF562:KF563"/>
    <mergeCell ref="KI538:KI539"/>
    <mergeCell ref="JX524:JX525"/>
    <mergeCell ref="JY524:JY525"/>
    <mergeCell ref="JY518:JY519"/>
    <mergeCell ref="JX578:JX579"/>
    <mergeCell ref="JX574:JX575"/>
    <mergeCell ref="JW558:JW559"/>
    <mergeCell ref="JY566:JY567"/>
    <mergeCell ref="JZ550:JZ551"/>
    <mergeCell ref="JW532:JW533"/>
    <mergeCell ref="KO550:KO551"/>
    <mergeCell ref="JS550:JS551"/>
    <mergeCell ref="JR538:JR539"/>
    <mergeCell ref="JW584:JW585"/>
    <mergeCell ref="JR586:JR587"/>
    <mergeCell ref="JX582:JX583"/>
    <mergeCell ref="KO574:KO575"/>
    <mergeCell ref="KH586:KH587"/>
    <mergeCell ref="KG598:KG599"/>
    <mergeCell ref="KH598:KH599"/>
    <mergeCell ref="KN598:KN599"/>
    <mergeCell ref="JS514:JS515"/>
    <mergeCell ref="JX556:JX557"/>
    <mergeCell ref="JY548:JY549"/>
    <mergeCell ref="KI574:KI575"/>
    <mergeCell ref="KM550:KM551"/>
    <mergeCell ref="KF574:KF575"/>
    <mergeCell ref="JW560:JW561"/>
    <mergeCell ref="JW572:JW573"/>
    <mergeCell ref="JW570:JW571"/>
    <mergeCell ref="JX570:JX571"/>
    <mergeCell ref="KD574:KD575"/>
    <mergeCell ref="KE574:KE575"/>
    <mergeCell ref="KG562:KG563"/>
    <mergeCell ref="KH550:KH551"/>
    <mergeCell ref="KN550:KN551"/>
    <mergeCell ref="KK574:KK575"/>
    <mergeCell ref="KM574:KM575"/>
    <mergeCell ref="KH562:KH563"/>
    <mergeCell ref="JY556:JY557"/>
    <mergeCell ref="KL574:KL575"/>
    <mergeCell ref="JW578:JW579"/>
    <mergeCell ref="KH574:KH575"/>
    <mergeCell ref="JX576:JX577"/>
    <mergeCell ref="KA586:KA587"/>
    <mergeCell ref="JV562:JV563"/>
    <mergeCell ref="JX572:JX573"/>
    <mergeCell ref="JR574:JR575"/>
    <mergeCell ref="JR526:JR527"/>
    <mergeCell ref="JT550:JT551"/>
    <mergeCell ref="KJ514:KJ515"/>
    <mergeCell ref="KG550:KG551"/>
    <mergeCell ref="JY544:JY545"/>
    <mergeCell ref="JX546:JX547"/>
    <mergeCell ref="KJ562:KJ563"/>
    <mergeCell ref="KK562:KK563"/>
    <mergeCell ref="JY576:JY577"/>
    <mergeCell ref="JX580:JX581"/>
    <mergeCell ref="JY580:JY581"/>
    <mergeCell ref="JS562:JS563"/>
    <mergeCell ref="JU562:JU563"/>
    <mergeCell ref="KT598:KT599"/>
    <mergeCell ref="KU598:KU599"/>
    <mergeCell ref="KV598:KV599"/>
    <mergeCell ref="JS586:JS587"/>
    <mergeCell ref="JS598:JS599"/>
    <mergeCell ref="JT598:JT599"/>
    <mergeCell ref="JU598:JU599"/>
    <mergeCell ref="JV598:JV599"/>
    <mergeCell ref="JU586:JU587"/>
    <mergeCell ref="JP598:JP599"/>
    <mergeCell ref="JP586:JP587"/>
    <mergeCell ref="JW598:JW599"/>
    <mergeCell ref="JW590:JW591"/>
    <mergeCell ref="JW596:JW597"/>
    <mergeCell ref="JW592:JW593"/>
    <mergeCell ref="JU574:JU575"/>
    <mergeCell ref="JW610:JW611"/>
    <mergeCell ref="JV574:JV575"/>
    <mergeCell ref="KK586:KK587"/>
    <mergeCell ref="KU586:KU587"/>
    <mergeCell ref="KC586:KC587"/>
    <mergeCell ref="JS610:JS611"/>
    <mergeCell ref="KE610:KE611"/>
    <mergeCell ref="KQ610:KQ611"/>
    <mergeCell ref="JR598:JR599"/>
    <mergeCell ref="JW568:JW569"/>
    <mergeCell ref="KG574:KG575"/>
    <mergeCell ref="KR586:KR587"/>
    <mergeCell ref="KU610:KU611"/>
    <mergeCell ref="JW564:JW565"/>
    <mergeCell ref="JW608:JW609"/>
    <mergeCell ref="JW604:JW605"/>
    <mergeCell ref="JW600:JW601"/>
    <mergeCell ref="JW574:JW575"/>
    <mergeCell ref="KV610:KV611"/>
    <mergeCell ref="JY606:JY607"/>
    <mergeCell ref="KR598:KR599"/>
    <mergeCell ref="KO598:KO599"/>
    <mergeCell ref="JY594:JY595"/>
    <mergeCell ref="KF610:KF611"/>
    <mergeCell ref="KB598:KB599"/>
    <mergeCell ref="KD586:KD587"/>
    <mergeCell ref="JX590:JX591"/>
    <mergeCell ref="KE586:KE587"/>
    <mergeCell ref="JX588:JX589"/>
    <mergeCell ref="JX598:JX599"/>
    <mergeCell ref="KI598:KI599"/>
    <mergeCell ref="KQ598:KQ599"/>
    <mergeCell ref="KD610:KD611"/>
    <mergeCell ref="KJ586:KJ587"/>
    <mergeCell ref="JX608:JX609"/>
    <mergeCell ref="JY608:JY609"/>
    <mergeCell ref="JY590:JY591"/>
    <mergeCell ref="JW606:JW607"/>
    <mergeCell ref="JT574:JT575"/>
    <mergeCell ref="KR574:KR575"/>
    <mergeCell ref="JX610:JX611"/>
    <mergeCell ref="JY604:JY605"/>
    <mergeCell ref="JX604:JX605"/>
    <mergeCell ref="JX592:JX593"/>
    <mergeCell ref="KG610:KG611"/>
    <mergeCell ref="KK598:KK599"/>
    <mergeCell ref="KP610:KP611"/>
    <mergeCell ref="KQ586:KQ587"/>
    <mergeCell ref="KM586:KM587"/>
    <mergeCell ref="JV586:JV587"/>
    <mergeCell ref="JS574:JS575"/>
    <mergeCell ref="JX564:JX565"/>
    <mergeCell ref="KS610:KS611"/>
    <mergeCell ref="KG634:KG635"/>
    <mergeCell ref="KB634:KB635"/>
    <mergeCell ref="JY634:JY635"/>
    <mergeCell ref="KA634:KA635"/>
    <mergeCell ref="KI610:KI611"/>
    <mergeCell ref="KJ610:KJ611"/>
    <mergeCell ref="KI586:KI587"/>
    <mergeCell ref="KH610:KH611"/>
    <mergeCell ref="KE598:KE599"/>
    <mergeCell ref="JX602:JX603"/>
    <mergeCell ref="JY602:JY603"/>
    <mergeCell ref="JX620:JX621"/>
    <mergeCell ref="KL634:KL635"/>
    <mergeCell ref="JY618:JY619"/>
    <mergeCell ref="KI622:KI623"/>
    <mergeCell ref="JY612:JY613"/>
    <mergeCell ref="JY610:JY611"/>
    <mergeCell ref="KG586:KG587"/>
    <mergeCell ref="JY588:JY589"/>
    <mergeCell ref="KM622:KM623"/>
    <mergeCell ref="JT634:JT635"/>
    <mergeCell ref="JW618:JW619"/>
    <mergeCell ref="JT622:JT623"/>
    <mergeCell ref="JU634:JU635"/>
    <mergeCell ref="KM598:KM599"/>
    <mergeCell ref="JW594:JW595"/>
    <mergeCell ref="JW580:JW581"/>
    <mergeCell ref="JW588:JW589"/>
    <mergeCell ref="KJ574:KJ575"/>
    <mergeCell ref="KL622:KL623"/>
    <mergeCell ref="KO622:KO623"/>
    <mergeCell ref="KN634:KN635"/>
    <mergeCell ref="JZ634:JZ635"/>
    <mergeCell ref="JX624:JX625"/>
    <mergeCell ref="JW622:JW623"/>
    <mergeCell ref="KN622:KN623"/>
    <mergeCell ref="JY628:JY629"/>
    <mergeCell ref="JZ598:JZ599"/>
    <mergeCell ref="JY598:JY599"/>
    <mergeCell ref="KA598:KA599"/>
    <mergeCell ref="JX600:JX601"/>
    <mergeCell ref="JT586:JT587"/>
    <mergeCell ref="KN586:KN587"/>
    <mergeCell ref="JX594:JX595"/>
    <mergeCell ref="JY596:JY597"/>
    <mergeCell ref="KO610:KO611"/>
    <mergeCell ref="JV610:JV611"/>
    <mergeCell ref="KE654:KE655"/>
    <mergeCell ref="KH654:KH655"/>
    <mergeCell ref="KI654:KI655"/>
    <mergeCell ref="JX652:JX653"/>
    <mergeCell ref="JW652:JW653"/>
    <mergeCell ref="JW646:JW647"/>
    <mergeCell ref="JQ670:JQ671"/>
    <mergeCell ref="JW640:JW641"/>
    <mergeCell ref="JX666:JX667"/>
    <mergeCell ref="JX664:JX665"/>
    <mergeCell ref="KV636:KV637"/>
    <mergeCell ref="JU654:JU655"/>
    <mergeCell ref="JV654:JV655"/>
    <mergeCell ref="KS634:KS635"/>
    <mergeCell ref="KJ598:KJ599"/>
    <mergeCell ref="KC598:KC599"/>
    <mergeCell ref="KF598:KF599"/>
    <mergeCell ref="KA610:KA611"/>
    <mergeCell ref="JX628:JX629"/>
    <mergeCell ref="KQ636:KQ637"/>
    <mergeCell ref="KD598:KD599"/>
    <mergeCell ref="JO622:JO623"/>
    <mergeCell ref="KC622:KC623"/>
    <mergeCell ref="JY624:JY625"/>
    <mergeCell ref="JV622:JV623"/>
    <mergeCell ref="JW614:JW615"/>
    <mergeCell ref="JP610:JP611"/>
    <mergeCell ref="JX616:JX617"/>
    <mergeCell ref="JQ610:JQ611"/>
    <mergeCell ref="KG636:KG637"/>
    <mergeCell ref="JW612:JW613"/>
    <mergeCell ref="KF622:KF623"/>
    <mergeCell ref="KG622:KG623"/>
    <mergeCell ref="KH622:KH623"/>
    <mergeCell ref="KB610:KB611"/>
    <mergeCell ref="KC610:KC611"/>
    <mergeCell ref="JX632:JX633"/>
    <mergeCell ref="KE622:KE623"/>
    <mergeCell ref="KK610:KK611"/>
    <mergeCell ref="KC634:KC635"/>
    <mergeCell ref="KJ622:KJ623"/>
    <mergeCell ref="KM610:KM611"/>
    <mergeCell ref="KM634:KM635"/>
    <mergeCell ref="KK634:KK635"/>
    <mergeCell ref="KH634:KH635"/>
    <mergeCell ref="KI634:KI635"/>
    <mergeCell ref="KJ634:KJ635"/>
    <mergeCell ref="JX618:JX619"/>
    <mergeCell ref="KB622:KB623"/>
    <mergeCell ref="KR610:KR611"/>
    <mergeCell ref="JW628:JW629"/>
    <mergeCell ref="KH636:KH637"/>
    <mergeCell ref="JW630:JW631"/>
    <mergeCell ref="KR636:KR637"/>
    <mergeCell ref="KS636:KS637"/>
    <mergeCell ref="JW602:JW603"/>
    <mergeCell ref="JU610:JU611"/>
    <mergeCell ref="KN610:KN611"/>
    <mergeCell ref="JT610:JT611"/>
    <mergeCell ref="JW654:JW655"/>
    <mergeCell ref="JY646:JY647"/>
    <mergeCell ref="JW660:JW661"/>
    <mergeCell ref="JW662:JW663"/>
    <mergeCell ref="JW664:JW665"/>
    <mergeCell ref="JP622:JP623"/>
    <mergeCell ref="JX636:JX637"/>
    <mergeCell ref="JX626:JX627"/>
    <mergeCell ref="JX630:JX631"/>
    <mergeCell ref="JY632:JY633"/>
    <mergeCell ref="KE634:KE635"/>
    <mergeCell ref="JY620:JY621"/>
    <mergeCell ref="KA622:KA623"/>
    <mergeCell ref="JY626:JY627"/>
    <mergeCell ref="JW624:JW625"/>
    <mergeCell ref="JZ636:JZ637"/>
    <mergeCell ref="JU636:JU637"/>
    <mergeCell ref="JS634:JS635"/>
    <mergeCell ref="KB636:KB637"/>
    <mergeCell ref="JX612:JX613"/>
    <mergeCell ref="JY614:JY615"/>
    <mergeCell ref="JQ622:JQ623"/>
    <mergeCell ref="KD622:KD623"/>
    <mergeCell ref="JY622:JY623"/>
    <mergeCell ref="JU622:JU623"/>
    <mergeCell ref="JR636:JR637"/>
    <mergeCell ref="JS622:JS623"/>
    <mergeCell ref="JP634:JP635"/>
    <mergeCell ref="JQ636:JQ637"/>
    <mergeCell ref="JP636:JP637"/>
    <mergeCell ref="JW616:JW617"/>
    <mergeCell ref="JX634:JX635"/>
    <mergeCell ref="JW620:JW621"/>
    <mergeCell ref="JW636:JW637"/>
    <mergeCell ref="KA636:KA637"/>
    <mergeCell ref="JW626:JW627"/>
    <mergeCell ref="JW634:JW635"/>
    <mergeCell ref="JV636:JV637"/>
    <mergeCell ref="JV634:JV635"/>
    <mergeCell ref="KD634:KD635"/>
    <mergeCell ref="JY616:JY617"/>
    <mergeCell ref="JZ622:JZ623"/>
    <mergeCell ref="JR610:JR611"/>
    <mergeCell ref="KZ654:KZ655"/>
    <mergeCell ref="KP636:KP637"/>
    <mergeCell ref="KL636:KL637"/>
    <mergeCell ref="KT654:KT655"/>
    <mergeCell ref="KU654:KU655"/>
    <mergeCell ref="KV654:KV655"/>
    <mergeCell ref="JY652:JY653"/>
    <mergeCell ref="KU670:KU671"/>
    <mergeCell ref="KJ686:KJ687"/>
    <mergeCell ref="KK670:KK671"/>
    <mergeCell ref="KD670:KD671"/>
    <mergeCell ref="KF670:KF671"/>
    <mergeCell ref="KE670:KE671"/>
    <mergeCell ref="JY666:JY667"/>
    <mergeCell ref="JX668:JX669"/>
    <mergeCell ref="JY668:JY669"/>
    <mergeCell ref="KI670:KI671"/>
    <mergeCell ref="JY660:JY661"/>
    <mergeCell ref="JX662:JX663"/>
    <mergeCell ref="JW670:JW671"/>
    <mergeCell ref="KA670:KA671"/>
    <mergeCell ref="JY644:JY645"/>
    <mergeCell ref="KU686:KU687"/>
    <mergeCell ref="KR686:KR687"/>
    <mergeCell ref="KW654:KW655"/>
    <mergeCell ref="KX654:KX655"/>
    <mergeCell ref="KF654:KF655"/>
    <mergeCell ref="KK654:KK655"/>
    <mergeCell ref="KL654:KL655"/>
    <mergeCell ref="KM654:KM655"/>
    <mergeCell ref="KN654:KN655"/>
    <mergeCell ref="KO654:KO655"/>
    <mergeCell ref="KP654:KP655"/>
    <mergeCell ref="JW644:JW645"/>
    <mergeCell ref="KR654:KR655"/>
    <mergeCell ref="KS654:KS655"/>
    <mergeCell ref="JX656:JX657"/>
    <mergeCell ref="KG670:KG671"/>
    <mergeCell ref="KK686:KK687"/>
    <mergeCell ref="KS686:KS687"/>
    <mergeCell ref="JW658:JW659"/>
    <mergeCell ref="JX658:JX659"/>
    <mergeCell ref="JY662:JY663"/>
    <mergeCell ref="JW668:JW669"/>
    <mergeCell ref="JX674:JX675"/>
    <mergeCell ref="JW656:JW657"/>
    <mergeCell ref="JY664:JY665"/>
    <mergeCell ref="JY658:JY659"/>
    <mergeCell ref="JW650:JW651"/>
    <mergeCell ref="KL670:KL671"/>
    <mergeCell ref="JX660:JX661"/>
    <mergeCell ref="JY654:JY655"/>
    <mergeCell ref="KH670:KH671"/>
    <mergeCell ref="KD678:KD679"/>
    <mergeCell ref="JX672:JX673"/>
    <mergeCell ref="JW638:JW639"/>
    <mergeCell ref="JW666:JW667"/>
    <mergeCell ref="JW642:JW643"/>
    <mergeCell ref="KD654:KD655"/>
    <mergeCell ref="KA654:KA655"/>
    <mergeCell ref="KB654:KB655"/>
    <mergeCell ref="JW648:JW649"/>
    <mergeCell ref="JZ654:JZ655"/>
    <mergeCell ref="JY648:JY649"/>
    <mergeCell ref="KW670:KW671"/>
    <mergeCell ref="KV670:KV671"/>
    <mergeCell ref="KO678:KO679"/>
    <mergeCell ref="KU636:KU637"/>
    <mergeCell ref="KQ654:KQ655"/>
    <mergeCell ref="JX654:JX655"/>
    <mergeCell ref="JX642:JX643"/>
    <mergeCell ref="JX648:JX649"/>
    <mergeCell ref="JX650:JX651"/>
    <mergeCell ref="JX646:JX647"/>
    <mergeCell ref="KM636:KM637"/>
    <mergeCell ref="KW636:KW637"/>
    <mergeCell ref="KY654:KY655"/>
    <mergeCell ref="KJ654:KJ655"/>
    <mergeCell ref="KM698:KM699"/>
    <mergeCell ref="KO686:KO687"/>
    <mergeCell ref="KK678:KK679"/>
    <mergeCell ref="LC686:LC687"/>
    <mergeCell ref="KP698:KP699"/>
    <mergeCell ref="JX688:JX689"/>
    <mergeCell ref="JZ698:JZ699"/>
    <mergeCell ref="KA698:KA699"/>
    <mergeCell ref="KZ636:KZ637"/>
    <mergeCell ref="KJ670:KJ671"/>
    <mergeCell ref="KX678:KX679"/>
    <mergeCell ref="KY678:KY679"/>
    <mergeCell ref="LA636:LA637"/>
    <mergeCell ref="LB654:LB655"/>
    <mergeCell ref="KO636:KO637"/>
    <mergeCell ref="JY692:JY693"/>
    <mergeCell ref="KC678:KC679"/>
    <mergeCell ref="KH678:KH679"/>
    <mergeCell ref="JY680:JY681"/>
    <mergeCell ref="JZ686:JZ687"/>
    <mergeCell ref="KN686:KN687"/>
    <mergeCell ref="LC670:LC671"/>
    <mergeCell ref="LC678:LC679"/>
    <mergeCell ref="LB670:LB671"/>
    <mergeCell ref="LA670:LA671"/>
    <mergeCell ref="LB678:LB679"/>
    <mergeCell ref="JY636:JY637"/>
    <mergeCell ref="KF636:KF637"/>
    <mergeCell ref="JY642:JY643"/>
    <mergeCell ref="LB686:LB687"/>
    <mergeCell ref="KK636:KK637"/>
    <mergeCell ref="KX636:KX637"/>
    <mergeCell ref="KH698:KH699"/>
    <mergeCell ref="KE698:KE699"/>
    <mergeCell ref="KG698:KG699"/>
    <mergeCell ref="KG678:KG679"/>
    <mergeCell ref="KA686:KA687"/>
    <mergeCell ref="KQ686:KQ687"/>
    <mergeCell ref="KN698:KN699"/>
    <mergeCell ref="KT698:KT699"/>
    <mergeCell ref="KI698:KI699"/>
    <mergeCell ref="KR698:KR699"/>
    <mergeCell ref="KQ698:KQ699"/>
    <mergeCell ref="KX686:KX687"/>
    <mergeCell ref="KI636:KI637"/>
    <mergeCell ref="KJ636:KJ637"/>
    <mergeCell ref="KE636:KE637"/>
    <mergeCell ref="KD636:KD637"/>
    <mergeCell ref="JY656:JY657"/>
    <mergeCell ref="JY650:JY651"/>
    <mergeCell ref="JX692:JX693"/>
    <mergeCell ref="JW676:JW677"/>
    <mergeCell ref="JW680:JW681"/>
    <mergeCell ref="LC698:LC699"/>
    <mergeCell ref="KP686:KP687"/>
    <mergeCell ref="LD670:LD671"/>
    <mergeCell ref="JX676:JX677"/>
    <mergeCell ref="JY676:JY677"/>
    <mergeCell ref="KH686:KH687"/>
    <mergeCell ref="KC686:KC687"/>
    <mergeCell ref="KP670:KP671"/>
    <mergeCell ref="KQ670:KQ671"/>
    <mergeCell ref="KR670:KR671"/>
    <mergeCell ref="KS670:KS671"/>
    <mergeCell ref="KT670:KT671"/>
    <mergeCell ref="KJ678:KJ679"/>
    <mergeCell ref="KN678:KN679"/>
    <mergeCell ref="LA686:LA687"/>
    <mergeCell ref="JT670:JT671"/>
    <mergeCell ref="JO670:JO671"/>
    <mergeCell ref="JV670:JV671"/>
    <mergeCell ref="JP670:JP671"/>
    <mergeCell ref="JR670:JR671"/>
    <mergeCell ref="JI670:JI671"/>
    <mergeCell ref="JS670:JS671"/>
    <mergeCell ref="JU670:JU671"/>
    <mergeCell ref="KO670:KO671"/>
    <mergeCell ref="KL686:KL687"/>
    <mergeCell ref="KN670:KN671"/>
    <mergeCell ref="KI678:KI679"/>
    <mergeCell ref="KL678:KL679"/>
    <mergeCell ref="KM678:KM679"/>
    <mergeCell ref="KQ678:KQ679"/>
    <mergeCell ref="KR678:KR679"/>
    <mergeCell ref="KS678:KS679"/>
    <mergeCell ref="KT678:KT679"/>
    <mergeCell ref="KU678:KU679"/>
    <mergeCell ref="LD678:LD679"/>
    <mergeCell ref="KM686:KM687"/>
    <mergeCell ref="KD686:KD687"/>
    <mergeCell ref="JZ670:JZ671"/>
    <mergeCell ref="KV686:KV687"/>
    <mergeCell ref="KC670:KC671"/>
    <mergeCell ref="KY686:KY687"/>
    <mergeCell ref="KZ686:KZ687"/>
    <mergeCell ref="LA678:LA679"/>
    <mergeCell ref="JX686:JX687"/>
    <mergeCell ref="LD686:LD687"/>
    <mergeCell ref="KB670:KB671"/>
    <mergeCell ref="KE686:KE687"/>
    <mergeCell ref="KL698:KL699"/>
    <mergeCell ref="KW698:KW699"/>
    <mergeCell ref="KI686:KI687"/>
    <mergeCell ref="KZ678:KZ679"/>
    <mergeCell ref="JX670:JX671"/>
    <mergeCell ref="KF698:KF699"/>
    <mergeCell ref="KV678:KV679"/>
    <mergeCell ref="JW674:JW675"/>
    <mergeCell ref="JW684:JW685"/>
    <mergeCell ref="JW672:JW673"/>
    <mergeCell ref="KM670:KM671"/>
    <mergeCell ref="KZ670:KZ671"/>
    <mergeCell ref="KX670:KX671"/>
    <mergeCell ref="KY670:KY671"/>
    <mergeCell ref="KP678:KP679"/>
    <mergeCell ref="JY682:JY683"/>
    <mergeCell ref="JW686:JW687"/>
    <mergeCell ref="JW690:JW691"/>
    <mergeCell ref="JC678:JC679"/>
    <mergeCell ref="KZ700:KZ701"/>
    <mergeCell ref="JN678:JN679"/>
    <mergeCell ref="JO686:JO687"/>
    <mergeCell ref="JI698:JI699"/>
    <mergeCell ref="KZ698:KZ699"/>
    <mergeCell ref="KX698:KX699"/>
    <mergeCell ref="KY698:KY699"/>
    <mergeCell ref="JJ678:JJ679"/>
    <mergeCell ref="IX678:IX679"/>
    <mergeCell ref="IY678:IY679"/>
    <mergeCell ref="IS686:IS687"/>
    <mergeCell ref="IR686:IR687"/>
    <mergeCell ref="JP686:JP687"/>
    <mergeCell ref="IV686:IV687"/>
    <mergeCell ref="JV686:JV687"/>
    <mergeCell ref="IW670:IW671"/>
    <mergeCell ref="IZ670:IZ671"/>
    <mergeCell ref="JA670:JA671"/>
    <mergeCell ref="JH670:JH671"/>
    <mergeCell ref="JN670:JN671"/>
    <mergeCell ref="JY674:JY675"/>
    <mergeCell ref="KV698:KV699"/>
    <mergeCell ref="KJ698:KJ699"/>
    <mergeCell ref="KK698:KK699"/>
    <mergeCell ref="JL678:JL679"/>
    <mergeCell ref="KB686:KB687"/>
    <mergeCell ref="JY672:JY673"/>
    <mergeCell ref="JX678:JX679"/>
    <mergeCell ref="JX682:JX683"/>
    <mergeCell ref="IX698:IX699"/>
    <mergeCell ref="IY698:IY699"/>
    <mergeCell ref="JY684:JY685"/>
    <mergeCell ref="JQ678:JQ679"/>
    <mergeCell ref="KD698:KD699"/>
    <mergeCell ref="KB698:KB699"/>
    <mergeCell ref="JY686:JY687"/>
    <mergeCell ref="JY694:JY695"/>
    <mergeCell ref="KE678:KE679"/>
    <mergeCell ref="JP678:JP679"/>
    <mergeCell ref="JY678:JY679"/>
    <mergeCell ref="JY670:JY671"/>
    <mergeCell ref="JS678:JS679"/>
    <mergeCell ref="JU678:JU679"/>
    <mergeCell ref="JV678:JV679"/>
    <mergeCell ref="IW686:IW687"/>
    <mergeCell ref="JW682:JW683"/>
    <mergeCell ref="JY696:JY697"/>
    <mergeCell ref="JB698:JB699"/>
    <mergeCell ref="JS686:JS687"/>
    <mergeCell ref="JW692:JW693"/>
    <mergeCell ref="JT686:JT687"/>
    <mergeCell ref="JL686:JL687"/>
    <mergeCell ref="JQ686:JQ687"/>
    <mergeCell ref="JR686:JR687"/>
    <mergeCell ref="JA686:JA687"/>
    <mergeCell ref="IR694:IR695"/>
    <mergeCell ref="IZ686:IZ687"/>
    <mergeCell ref="IR692:IR693"/>
    <mergeCell ref="IX686:IX687"/>
    <mergeCell ref="IO718:IO719"/>
    <mergeCell ref="JR718:JR719"/>
    <mergeCell ref="IP720:IP721"/>
    <mergeCell ref="JJ734:JJ735"/>
    <mergeCell ref="JS718:JS719"/>
    <mergeCell ref="IR728:IR729"/>
    <mergeCell ref="JW726:JW727"/>
    <mergeCell ref="LA698:LA699"/>
    <mergeCell ref="LB698:LB699"/>
    <mergeCell ref="KC698:KC699"/>
    <mergeCell ref="JY690:JY691"/>
    <mergeCell ref="KB678:KB679"/>
    <mergeCell ref="JW696:JW697"/>
    <mergeCell ref="JX696:JX697"/>
    <mergeCell ref="IQ684:IQ685"/>
    <mergeCell ref="IR684:IR685"/>
    <mergeCell ref="IT686:IT687"/>
    <mergeCell ref="JD678:JD679"/>
    <mergeCell ref="JK678:JK679"/>
    <mergeCell ref="IW698:IW699"/>
    <mergeCell ref="JO698:JO699"/>
    <mergeCell ref="JM698:JM699"/>
    <mergeCell ref="JH698:JH699"/>
    <mergeCell ref="JL698:JL699"/>
    <mergeCell ref="JV698:JV699"/>
    <mergeCell ref="JA698:JA699"/>
    <mergeCell ref="JT678:JT679"/>
    <mergeCell ref="JY688:JY689"/>
    <mergeCell ref="JX694:JX695"/>
    <mergeCell ref="KA678:KA679"/>
    <mergeCell ref="JX684:JX685"/>
    <mergeCell ref="JG698:JG699"/>
    <mergeCell ref="IT698:IT699"/>
    <mergeCell ref="JW698:JW699"/>
    <mergeCell ref="JX698:JX699"/>
    <mergeCell ref="IZ698:IZ699"/>
    <mergeCell ref="IS698:IS699"/>
    <mergeCell ref="IV698:IV699"/>
    <mergeCell ref="JO678:JO679"/>
    <mergeCell ref="JR678:JR679"/>
    <mergeCell ref="JU698:JU699"/>
    <mergeCell ref="IU686:IU687"/>
    <mergeCell ref="JM686:JM687"/>
    <mergeCell ref="JW678:JW679"/>
    <mergeCell ref="KW678:KW679"/>
    <mergeCell ref="KO698:KO699"/>
    <mergeCell ref="KU698:KU699"/>
    <mergeCell ref="KS698:KS699"/>
    <mergeCell ref="KF678:KF679"/>
    <mergeCell ref="JZ678:JZ679"/>
    <mergeCell ref="JX690:JX691"/>
    <mergeCell ref="KT686:KT687"/>
    <mergeCell ref="KW686:KW687"/>
    <mergeCell ref="JX680:JX681"/>
    <mergeCell ref="JU686:JU687"/>
    <mergeCell ref="JC686:JC687"/>
    <mergeCell ref="JW688:JW689"/>
    <mergeCell ref="JW694:JW695"/>
    <mergeCell ref="KF686:KF687"/>
    <mergeCell ref="KG686:KG687"/>
    <mergeCell ref="JY698:JY699"/>
    <mergeCell ref="JP698:JP699"/>
    <mergeCell ref="JQ698:JQ699"/>
    <mergeCell ref="JR698:JR699"/>
    <mergeCell ref="JS698:JS699"/>
    <mergeCell ref="JT698:JT699"/>
    <mergeCell ref="IT700:IT701"/>
    <mergeCell ref="JW732:JW733"/>
    <mergeCell ref="KC700:KC701"/>
    <mergeCell ref="JE700:JE701"/>
    <mergeCell ref="JF700:JF701"/>
    <mergeCell ref="IV700:IV701"/>
    <mergeCell ref="JY722:JY723"/>
    <mergeCell ref="JY734:JY735"/>
    <mergeCell ref="JY732:JY733"/>
    <mergeCell ref="JY726:JY727"/>
    <mergeCell ref="JY700:JY701"/>
    <mergeCell ref="JY714:JY715"/>
    <mergeCell ref="JP700:JP701"/>
    <mergeCell ref="JA700:JA701"/>
    <mergeCell ref="JI700:JI701"/>
    <mergeCell ref="IR706:IR707"/>
    <mergeCell ref="IS734:IS735"/>
    <mergeCell ref="IR730:IR731"/>
    <mergeCell ref="IN734:IN735"/>
    <mergeCell ref="IO734:IO735"/>
    <mergeCell ref="IR722:IR723"/>
    <mergeCell ref="JW730:JW731"/>
    <mergeCell ref="IR720:IR721"/>
    <mergeCell ref="IP726:IP727"/>
    <mergeCell ref="JB734:JB735"/>
    <mergeCell ref="IT718:IT719"/>
    <mergeCell ref="JC698:JC699"/>
    <mergeCell ref="JD698:JD699"/>
    <mergeCell ref="IN700:IN701"/>
    <mergeCell ref="IN718:IN719"/>
    <mergeCell ref="JT734:JT735"/>
    <mergeCell ref="IX718:IX719"/>
    <mergeCell ref="JH734:JH735"/>
    <mergeCell ref="JQ718:JQ719"/>
    <mergeCell ref="JI734:JI735"/>
    <mergeCell ref="JD734:JD735"/>
    <mergeCell ref="IQ704:IQ705"/>
    <mergeCell ref="IP706:IP707"/>
    <mergeCell ref="IQ706:IQ707"/>
    <mergeCell ref="IQ712:IQ713"/>
    <mergeCell ref="JJ698:JJ699"/>
    <mergeCell ref="JE718:JE719"/>
    <mergeCell ref="JB718:JB719"/>
    <mergeCell ref="IZ700:IZ701"/>
    <mergeCell ref="IS700:IS701"/>
    <mergeCell ref="JQ700:JQ701"/>
    <mergeCell ref="JW724:JW725"/>
    <mergeCell ref="JW720:JW721"/>
    <mergeCell ref="IP714:IP715"/>
    <mergeCell ref="JN698:JN699"/>
    <mergeCell ref="IU698:IU699"/>
    <mergeCell ref="IR698:IR699"/>
    <mergeCell ref="IQ710:IQ711"/>
    <mergeCell ref="IQ708:IQ709"/>
    <mergeCell ref="IP710:IP711"/>
    <mergeCell ref="IP712:IP713"/>
    <mergeCell ref="IQ728:IQ729"/>
    <mergeCell ref="IP704:IP705"/>
    <mergeCell ref="IP716:IP717"/>
    <mergeCell ref="IR708:IR709"/>
    <mergeCell ref="JW714:JW715"/>
    <mergeCell ref="KR700:KR701"/>
    <mergeCell ref="KS700:KS701"/>
    <mergeCell ref="KT700:KT701"/>
    <mergeCell ref="IW718:IW719"/>
    <mergeCell ref="JU718:JU719"/>
    <mergeCell ref="JV718:JV719"/>
    <mergeCell ref="JG718:JG719"/>
    <mergeCell ref="JO718:JO719"/>
    <mergeCell ref="JP718:JP719"/>
    <mergeCell ref="JD700:JD701"/>
    <mergeCell ref="JL718:JL719"/>
    <mergeCell ref="IY700:IY701"/>
    <mergeCell ref="JK700:JK701"/>
    <mergeCell ref="JJ700:JJ701"/>
    <mergeCell ref="JY724:JY725"/>
    <mergeCell ref="JA734:JA735"/>
    <mergeCell ref="IY734:IY735"/>
    <mergeCell ref="JW708:JW709"/>
    <mergeCell ref="IP700:IP701"/>
    <mergeCell ref="IQ702:IQ703"/>
    <mergeCell ref="JW718:JW719"/>
    <mergeCell ref="KV718:KV719"/>
    <mergeCell ref="KC734:KC735"/>
    <mergeCell ref="JY720:JY721"/>
    <mergeCell ref="JZ734:JZ735"/>
    <mergeCell ref="JY738:JY739"/>
    <mergeCell ref="JW738:JW739"/>
    <mergeCell ref="JY740:JY741"/>
    <mergeCell ref="JW736:JW737"/>
    <mergeCell ref="KD734:KD735"/>
    <mergeCell ref="JX746:JX747"/>
    <mergeCell ref="JW742:JW743"/>
    <mergeCell ref="KE734:KE735"/>
    <mergeCell ref="KF734:KF735"/>
    <mergeCell ref="JY712:JY713"/>
    <mergeCell ref="IU700:IU701"/>
    <mergeCell ref="IQ740:IQ741"/>
    <mergeCell ref="IR738:IR739"/>
    <mergeCell ref="IP738:IP739"/>
    <mergeCell ref="IR740:IR741"/>
    <mergeCell ref="IQ738:IQ739"/>
    <mergeCell ref="IU742:IU743"/>
    <mergeCell ref="IQ736:IQ737"/>
    <mergeCell ref="JX708:JX709"/>
    <mergeCell ref="JU700:JU701"/>
    <mergeCell ref="JW704:JW705"/>
    <mergeCell ref="JM700:JM701"/>
    <mergeCell ref="JN700:JN701"/>
    <mergeCell ref="JC700:JC701"/>
    <mergeCell ref="JX726:JX727"/>
    <mergeCell ref="JX720:JX721"/>
    <mergeCell ref="IU718:IU719"/>
    <mergeCell ref="JC734:JC735"/>
    <mergeCell ref="JX728:JX729"/>
    <mergeCell ref="JG734:JG735"/>
    <mergeCell ref="JQ734:JQ735"/>
    <mergeCell ref="IR742:IR743"/>
    <mergeCell ref="JM734:JM735"/>
    <mergeCell ref="JJ718:JJ719"/>
    <mergeCell ref="JC718:JC719"/>
    <mergeCell ref="JD718:JD719"/>
    <mergeCell ref="JT718:JT719"/>
    <mergeCell ref="IQ714:IQ715"/>
    <mergeCell ref="IP708:IP709"/>
    <mergeCell ref="JB700:JB701"/>
    <mergeCell ref="KJ734:KJ735"/>
    <mergeCell ref="JY710:JY711"/>
    <mergeCell ref="JL700:JL701"/>
    <mergeCell ref="JU734:JU735"/>
    <mergeCell ref="JS734:JS735"/>
    <mergeCell ref="JX730:JX731"/>
    <mergeCell ref="JE734:JE735"/>
    <mergeCell ref="JH718:JH719"/>
    <mergeCell ref="JL734:JL735"/>
    <mergeCell ref="JZ700:JZ701"/>
    <mergeCell ref="KJ700:KJ701"/>
    <mergeCell ref="KD700:KD701"/>
    <mergeCell ref="JY716:JY717"/>
    <mergeCell ref="JX704:JX705"/>
    <mergeCell ref="JW706:JW707"/>
    <mergeCell ref="JW702:JW703"/>
    <mergeCell ref="KD718:KD719"/>
    <mergeCell ref="KH734:KH735"/>
    <mergeCell ref="KJ742:KJ743"/>
    <mergeCell ref="KL742:KL743"/>
    <mergeCell ref="JX738:JX739"/>
    <mergeCell ref="KK734:KK735"/>
    <mergeCell ref="KC718:KC719"/>
    <mergeCell ref="KB742:KB743"/>
    <mergeCell ref="JE742:JE743"/>
    <mergeCell ref="JY736:JY737"/>
    <mergeCell ref="JW740:JW741"/>
    <mergeCell ref="JX740:JX741"/>
    <mergeCell ref="JX736:JX737"/>
    <mergeCell ref="JY718:JY719"/>
    <mergeCell ref="JX732:JX733"/>
    <mergeCell ref="JX724:JX725"/>
    <mergeCell ref="JF734:JF735"/>
    <mergeCell ref="JW734:JW735"/>
    <mergeCell ref="JW728:JW729"/>
    <mergeCell ref="JG700:JG701"/>
    <mergeCell ref="JP734:JP735"/>
    <mergeCell ref="JM718:JM719"/>
    <mergeCell ref="JN718:JN719"/>
    <mergeCell ref="JZ718:JZ719"/>
    <mergeCell ref="KA700:KA701"/>
    <mergeCell ref="KA742:KA743"/>
    <mergeCell ref="JX722:JX723"/>
    <mergeCell ref="JX702:JX703"/>
    <mergeCell ref="JR700:JR701"/>
    <mergeCell ref="JW710:JW711"/>
    <mergeCell ref="JS700:JS701"/>
    <mergeCell ref="JF718:JF719"/>
    <mergeCell ref="JH700:JH701"/>
    <mergeCell ref="JI718:JI719"/>
    <mergeCell ref="JX712:JX713"/>
    <mergeCell ref="IR700:IR701"/>
    <mergeCell ref="KP700:KP701"/>
    <mergeCell ref="IJ700:IJ701"/>
    <mergeCell ref="IK718:IK719"/>
    <mergeCell ref="IK700:IK701"/>
    <mergeCell ref="IM700:IM701"/>
    <mergeCell ref="IM734:IM735"/>
    <mergeCell ref="JX710:JX711"/>
    <mergeCell ref="JV734:JV735"/>
    <mergeCell ref="IP702:IP703"/>
    <mergeCell ref="JX700:JX701"/>
    <mergeCell ref="IQ730:IQ731"/>
    <mergeCell ref="IZ734:IZ735"/>
    <mergeCell ref="IX734:IX735"/>
    <mergeCell ref="JO734:JO735"/>
    <mergeCell ref="JN734:JN735"/>
    <mergeCell ref="JX734:JX735"/>
    <mergeCell ref="IL700:IL701"/>
    <mergeCell ref="JY708:JY709"/>
    <mergeCell ref="JY704:JY705"/>
    <mergeCell ref="JY702:JY703"/>
    <mergeCell ref="JW712:JW713"/>
    <mergeCell ref="JX718:JX719"/>
    <mergeCell ref="JW722:JW723"/>
    <mergeCell ref="IX700:IX701"/>
    <mergeCell ref="IR704:IR705"/>
    <mergeCell ref="IR702:IR703"/>
    <mergeCell ref="IR724:IR725"/>
    <mergeCell ref="JA718:JA719"/>
    <mergeCell ref="IR716:IR717"/>
    <mergeCell ref="IR714:IR715"/>
    <mergeCell ref="JR734:JR735"/>
    <mergeCell ref="JY728:JY729"/>
    <mergeCell ref="IP732:IP733"/>
    <mergeCell ref="KB700:KB701"/>
    <mergeCell ref="IM718:IM719"/>
    <mergeCell ref="IQ700:IQ701"/>
    <mergeCell ref="IP734:IP735"/>
    <mergeCell ref="IQ734:IQ735"/>
    <mergeCell ref="IR734:IR735"/>
    <mergeCell ref="JK718:JK719"/>
    <mergeCell ref="JX716:JX717"/>
    <mergeCell ref="JO700:JO701"/>
    <mergeCell ref="JX706:JX707"/>
    <mergeCell ref="JV700:JV701"/>
    <mergeCell ref="JW700:JW701"/>
    <mergeCell ref="JY706:JY707"/>
    <mergeCell ref="JT700:JT701"/>
    <mergeCell ref="JX714:JX715"/>
    <mergeCell ref="KA734:KA735"/>
    <mergeCell ref="JY730:JY731"/>
    <mergeCell ref="KB718:KB719"/>
    <mergeCell ref="IP722:IP723"/>
    <mergeCell ref="IR726:IR727"/>
    <mergeCell ref="IP724:IP725"/>
    <mergeCell ref="IQ722:IQ723"/>
    <mergeCell ref="KA718:KA719"/>
    <mergeCell ref="KB734:KB735"/>
    <mergeCell ref="IS718:IS719"/>
    <mergeCell ref="IR710:IR711"/>
    <mergeCell ref="IR712:IR713"/>
    <mergeCell ref="IV718:IV719"/>
    <mergeCell ref="JW716:JW717"/>
    <mergeCell ref="IQ718:IQ719"/>
    <mergeCell ref="KM764:KM765"/>
    <mergeCell ref="KN764:KN765"/>
    <mergeCell ref="LB718:LB719"/>
    <mergeCell ref="LA734:LA735"/>
    <mergeCell ref="KG742:KG743"/>
    <mergeCell ref="KG762:KG763"/>
    <mergeCell ref="KX718:KX719"/>
    <mergeCell ref="KH718:KH719"/>
    <mergeCell ref="KN700:KN701"/>
    <mergeCell ref="KL700:KL701"/>
    <mergeCell ref="LD718:LD719"/>
    <mergeCell ref="KI734:KI735"/>
    <mergeCell ref="KI762:KI763"/>
    <mergeCell ref="KE742:KE743"/>
    <mergeCell ref="LD734:LD735"/>
    <mergeCell ref="KQ734:KQ735"/>
    <mergeCell ref="KI700:KI701"/>
    <mergeCell ref="LB700:LB701"/>
    <mergeCell ref="LC700:LC701"/>
    <mergeCell ref="LD700:LD701"/>
    <mergeCell ref="LA700:LA701"/>
    <mergeCell ref="KT718:KT719"/>
    <mergeCell ref="LC734:LC735"/>
    <mergeCell ref="KZ734:KZ735"/>
    <mergeCell ref="KT734:KT735"/>
    <mergeCell ref="KQ718:KQ719"/>
    <mergeCell ref="KM700:KM701"/>
    <mergeCell ref="KI718:KI719"/>
    <mergeCell ref="KW734:KW735"/>
    <mergeCell ref="KJ718:KJ719"/>
    <mergeCell ref="KK718:KK719"/>
    <mergeCell ref="KE718:KE719"/>
    <mergeCell ref="KP718:KP719"/>
    <mergeCell ref="KG700:KG701"/>
    <mergeCell ref="KR718:KR719"/>
    <mergeCell ref="KF718:KF719"/>
    <mergeCell ref="KO700:KO701"/>
    <mergeCell ref="KN718:KN719"/>
    <mergeCell ref="KE700:KE701"/>
    <mergeCell ref="KF700:KF701"/>
    <mergeCell ref="KQ700:KQ701"/>
    <mergeCell ref="KK700:KK701"/>
    <mergeCell ref="KS718:KS719"/>
    <mergeCell ref="LA718:LA719"/>
    <mergeCell ref="KN734:KN735"/>
    <mergeCell ref="LB734:LB735"/>
    <mergeCell ref="KX734:KX735"/>
    <mergeCell ref="KS734:KS735"/>
    <mergeCell ref="KW742:KW743"/>
    <mergeCell ref="KU734:KU735"/>
    <mergeCell ref="KT742:KT743"/>
    <mergeCell ref="KN742:KN743"/>
    <mergeCell ref="KI742:KI743"/>
    <mergeCell ref="KF742:KF743"/>
    <mergeCell ref="KM718:KM719"/>
    <mergeCell ref="KX750:KX751"/>
    <mergeCell ref="LC718:LC719"/>
    <mergeCell ref="LC750:LC751"/>
    <mergeCell ref="KY734:KY735"/>
    <mergeCell ref="KL750:KL751"/>
    <mergeCell ref="KV700:KV701"/>
    <mergeCell ref="KM734:KM735"/>
    <mergeCell ref="KH700:KH701"/>
    <mergeCell ref="KY742:KY743"/>
    <mergeCell ref="KP764:KP765"/>
    <mergeCell ref="KQ764:KQ765"/>
    <mergeCell ref="KR764:KR765"/>
    <mergeCell ref="KU764:KU765"/>
    <mergeCell ref="KS750:KS751"/>
    <mergeCell ref="MH762:MH763"/>
    <mergeCell ref="LW766:LW767"/>
    <mergeCell ref="LR764:LR765"/>
    <mergeCell ref="LS764:LS765"/>
    <mergeCell ref="KV742:KV743"/>
    <mergeCell ref="LE766:LE767"/>
    <mergeCell ref="LH750:LH751"/>
    <mergeCell ref="LK750:LK751"/>
    <mergeCell ref="LA764:LA765"/>
    <mergeCell ref="LX750:LX751"/>
    <mergeCell ref="LM742:LM743"/>
    <mergeCell ref="LP766:LP767"/>
    <mergeCell ref="LN764:LN765"/>
    <mergeCell ref="LO764:LO765"/>
    <mergeCell ref="LR742:LR743"/>
    <mergeCell ref="LI766:LI767"/>
    <mergeCell ref="LG764:LG765"/>
    <mergeCell ref="LB750:LB751"/>
    <mergeCell ref="LU750:LU751"/>
    <mergeCell ref="LV750:LV751"/>
    <mergeCell ref="MA764:MA765"/>
    <mergeCell ref="KQ742:KQ743"/>
    <mergeCell ref="KS742:KS743"/>
    <mergeCell ref="KU742:KU743"/>
    <mergeCell ref="LC762:LC763"/>
    <mergeCell ref="LG758:LG759"/>
    <mergeCell ref="LE744:LE745"/>
    <mergeCell ref="LG746:LG747"/>
    <mergeCell ref="LP764:LP765"/>
    <mergeCell ref="LO766:LO767"/>
    <mergeCell ref="LC764:LC765"/>
    <mergeCell ref="KY750:KY751"/>
    <mergeCell ref="KV750:KV751"/>
    <mergeCell ref="KZ750:KZ751"/>
    <mergeCell ref="LD764:LD765"/>
    <mergeCell ref="KU750:KU751"/>
    <mergeCell ref="LD766:LD767"/>
    <mergeCell ref="LG752:LG753"/>
    <mergeCell ref="LL742:LL743"/>
    <mergeCell ref="LT764:LT765"/>
    <mergeCell ref="LW750:LW751"/>
    <mergeCell ref="LZ742:LZ743"/>
    <mergeCell ref="LZ750:LZ751"/>
    <mergeCell ref="LL764:LL765"/>
    <mergeCell ref="MH750:MH751"/>
    <mergeCell ref="LV742:LV743"/>
    <mergeCell ref="MF742:MF743"/>
    <mergeCell ref="KR742:KR743"/>
    <mergeCell ref="LJ742:LJ743"/>
    <mergeCell ref="LR766:LR767"/>
    <mergeCell ref="KT766:KT767"/>
    <mergeCell ref="LK764:LK765"/>
    <mergeCell ref="LX762:LX763"/>
    <mergeCell ref="LU762:LU763"/>
    <mergeCell ref="KB766:KB767"/>
    <mergeCell ref="KN762:KN763"/>
    <mergeCell ref="KS766:KS767"/>
    <mergeCell ref="KC766:KC767"/>
    <mergeCell ref="KE766:KE767"/>
    <mergeCell ref="LG700:LG701"/>
    <mergeCell ref="KW718:KW719"/>
    <mergeCell ref="LF746:LF747"/>
    <mergeCell ref="LF738:LF739"/>
    <mergeCell ref="LG738:LG739"/>
    <mergeCell ref="KL734:KL735"/>
    <mergeCell ref="LD762:LD763"/>
    <mergeCell ref="KE750:KE751"/>
    <mergeCell ref="KJ762:KJ763"/>
    <mergeCell ref="KE762:KE763"/>
    <mergeCell ref="KF762:KF763"/>
    <mergeCell ref="KP734:KP735"/>
    <mergeCell ref="KH750:KH751"/>
    <mergeCell ref="KO718:KO719"/>
    <mergeCell ref="KL718:KL719"/>
    <mergeCell ref="KY718:KY719"/>
    <mergeCell ref="LB742:LB743"/>
    <mergeCell ref="KM742:KM743"/>
    <mergeCell ref="LG744:LG745"/>
    <mergeCell ref="KP742:KP743"/>
    <mergeCell ref="KH742:KH743"/>
    <mergeCell ref="KK742:KK743"/>
    <mergeCell ref="KV734:KV735"/>
    <mergeCell ref="KO734:KO735"/>
    <mergeCell ref="LF762:LF763"/>
    <mergeCell ref="LC742:LC743"/>
    <mergeCell ref="KW762:KW763"/>
    <mergeCell ref="LF748:LF749"/>
    <mergeCell ref="KT750:KT751"/>
    <mergeCell ref="LD742:LD743"/>
    <mergeCell ref="KZ742:KZ743"/>
    <mergeCell ref="LA742:LA743"/>
    <mergeCell ref="KN766:KN767"/>
    <mergeCell ref="KO742:KO743"/>
    <mergeCell ref="KC742:KC743"/>
    <mergeCell ref="KG734:KG735"/>
    <mergeCell ref="KR734:KR735"/>
    <mergeCell ref="KU700:KU701"/>
    <mergeCell ref="KX700:KX701"/>
    <mergeCell ref="LE722:LE723"/>
    <mergeCell ref="LE746:LE747"/>
    <mergeCell ref="LF742:LF743"/>
    <mergeCell ref="LD750:LD751"/>
    <mergeCell ref="KU766:KU767"/>
    <mergeCell ref="KY764:KY765"/>
    <mergeCell ref="KO766:KO767"/>
    <mergeCell ref="KO764:KO765"/>
    <mergeCell ref="KY700:KY701"/>
    <mergeCell ref="KZ718:KZ719"/>
    <mergeCell ref="KG718:KG719"/>
    <mergeCell ref="KW700:KW701"/>
    <mergeCell ref="LF734:LF735"/>
    <mergeCell ref="KK750:KK751"/>
    <mergeCell ref="KJ750:KJ751"/>
    <mergeCell ref="KD742:KD743"/>
    <mergeCell ref="KU718:KU719"/>
    <mergeCell ref="KN750:KN751"/>
    <mergeCell ref="KX742:KX743"/>
    <mergeCell ref="LC766:LC767"/>
    <mergeCell ref="JM762:JM763"/>
    <mergeCell ref="JZ766:JZ767"/>
    <mergeCell ref="KF766:KF767"/>
    <mergeCell ref="KL766:KL767"/>
    <mergeCell ref="KM766:KM767"/>
    <mergeCell ref="KI766:KI767"/>
    <mergeCell ref="KJ764:KJ765"/>
    <mergeCell ref="LB766:LB767"/>
    <mergeCell ref="KG766:KG767"/>
    <mergeCell ref="KP766:KP767"/>
    <mergeCell ref="LA750:LA751"/>
    <mergeCell ref="KH762:KH763"/>
    <mergeCell ref="KO762:KO763"/>
    <mergeCell ref="KS762:KS763"/>
    <mergeCell ref="KH764:KH765"/>
    <mergeCell ref="KK764:KK765"/>
    <mergeCell ref="KK762:KK763"/>
    <mergeCell ref="KF750:KF751"/>
    <mergeCell ref="KI750:KI751"/>
    <mergeCell ref="KG750:KG751"/>
    <mergeCell ref="KZ764:KZ765"/>
    <mergeCell ref="KT764:KT765"/>
    <mergeCell ref="KP750:KP751"/>
    <mergeCell ref="KQ750:KQ751"/>
    <mergeCell ref="KK766:KK767"/>
    <mergeCell ref="KL764:KL765"/>
    <mergeCell ref="KM750:KM751"/>
    <mergeCell ref="KM762:KM763"/>
    <mergeCell ref="KW750:KW751"/>
    <mergeCell ref="KV762:KV763"/>
    <mergeCell ref="KU762:KU763"/>
    <mergeCell ref="KT762:KT763"/>
    <mergeCell ref="KR762:KR763"/>
    <mergeCell ref="KO750:KO751"/>
    <mergeCell ref="KE764:KE765"/>
    <mergeCell ref="KD766:KD767"/>
    <mergeCell ref="KF764:KF765"/>
    <mergeCell ref="KL762:KL763"/>
    <mergeCell ref="KH766:KH767"/>
    <mergeCell ref="KV766:KV767"/>
    <mergeCell ref="KR766:KR767"/>
    <mergeCell ref="KX766:KX767"/>
    <mergeCell ref="KW766:KW767"/>
    <mergeCell ref="KZ766:KZ767"/>
    <mergeCell ref="KQ766:KQ767"/>
    <mergeCell ref="KX764:KX765"/>
    <mergeCell ref="KS764:KS765"/>
    <mergeCell ref="KG764:KG765"/>
    <mergeCell ref="KI764:KI765"/>
    <mergeCell ref="LA766:LA767"/>
    <mergeCell ref="KJ766:KJ767"/>
    <mergeCell ref="KY766:KY767"/>
    <mergeCell ref="KX762:KX763"/>
    <mergeCell ref="KY762:KY763"/>
    <mergeCell ref="LA762:LA763"/>
    <mergeCell ref="KR750:KR751"/>
    <mergeCell ref="KP762:KP763"/>
    <mergeCell ref="KQ762:KQ763"/>
    <mergeCell ref="KV764:KV765"/>
    <mergeCell ref="KW764:KW765"/>
    <mergeCell ref="LB764:LB765"/>
    <mergeCell ref="LB762:LB763"/>
    <mergeCell ref="KZ762:KZ763"/>
    <mergeCell ref="KD764:KD765"/>
    <mergeCell ref="ID750:ID751"/>
    <mergeCell ref="KD750:KD751"/>
    <mergeCell ref="KC762:KC763"/>
    <mergeCell ref="KC750:KC751"/>
    <mergeCell ref="KB750:KB751"/>
    <mergeCell ref="JX744:JX745"/>
    <mergeCell ref="JW746:JW747"/>
    <mergeCell ref="JL742:JL743"/>
    <mergeCell ref="JR742:JR743"/>
    <mergeCell ref="JF742:JF743"/>
    <mergeCell ref="JT742:JT743"/>
    <mergeCell ref="JU742:JU743"/>
    <mergeCell ref="JV742:JV743"/>
    <mergeCell ref="JC762:JC763"/>
    <mergeCell ref="JX756:JX757"/>
    <mergeCell ref="JW748:JW749"/>
    <mergeCell ref="JO762:JO763"/>
    <mergeCell ref="JS742:JS743"/>
    <mergeCell ref="JJ762:JJ763"/>
    <mergeCell ref="JI762:JI763"/>
    <mergeCell ref="JL762:JL763"/>
    <mergeCell ref="JH750:JH751"/>
    <mergeCell ref="JJ764:JJ765"/>
    <mergeCell ref="KA750:KA751"/>
    <mergeCell ref="JM742:JM743"/>
    <mergeCell ref="JO764:JO765"/>
    <mergeCell ref="JT764:JT765"/>
    <mergeCell ref="JY762:JY763"/>
    <mergeCell ref="JX764:JX765"/>
    <mergeCell ref="KB764:KB765"/>
    <mergeCell ref="KD762:KD763"/>
    <mergeCell ref="JQ742:JQ743"/>
    <mergeCell ref="JQ762:JQ763"/>
    <mergeCell ref="JP742:JP743"/>
    <mergeCell ref="JO742:JO743"/>
    <mergeCell ref="JN742:JN743"/>
    <mergeCell ref="KA764:KA765"/>
    <mergeCell ref="KB762:KB763"/>
    <mergeCell ref="JY748:JY749"/>
    <mergeCell ref="JN764:JN765"/>
    <mergeCell ref="JY746:JY747"/>
    <mergeCell ref="KC764:KC765"/>
    <mergeCell ref="JJ742:JJ743"/>
    <mergeCell ref="JY744:JY745"/>
    <mergeCell ref="JY752:JY753"/>
    <mergeCell ref="JH764:JH765"/>
    <mergeCell ref="JK762:JK763"/>
    <mergeCell ref="JQ764:JQ765"/>
    <mergeCell ref="JY742:JY743"/>
    <mergeCell ref="JZ742:JZ743"/>
    <mergeCell ref="JZ762:JZ763"/>
    <mergeCell ref="KA762:KA763"/>
    <mergeCell ref="JX758:JX759"/>
    <mergeCell ref="JD762:JD763"/>
    <mergeCell ref="JE764:JE765"/>
    <mergeCell ref="JY750:JY751"/>
    <mergeCell ref="JI742:JI743"/>
    <mergeCell ref="JD742:JD743"/>
    <mergeCell ref="JR750:JR751"/>
    <mergeCell ref="JM764:JM765"/>
    <mergeCell ref="JW744:JW745"/>
    <mergeCell ref="JX748:JX749"/>
    <mergeCell ref="JX742:JX743"/>
    <mergeCell ref="JZ750:JZ751"/>
    <mergeCell ref="IL766:IL767"/>
    <mergeCell ref="IL750:IL751"/>
    <mergeCell ref="IM762:IM763"/>
    <mergeCell ref="IP744:IP745"/>
    <mergeCell ref="IR744:IR745"/>
    <mergeCell ref="IO764:IO765"/>
    <mergeCell ref="IP760:IP761"/>
    <mergeCell ref="IP750:IP751"/>
    <mergeCell ref="IR752:IR753"/>
    <mergeCell ref="IP742:IP743"/>
    <mergeCell ref="IH750:IH751"/>
    <mergeCell ref="IQ744:IQ745"/>
    <mergeCell ref="IQ752:IQ753"/>
    <mergeCell ref="IM742:IM743"/>
    <mergeCell ref="IN742:IN743"/>
    <mergeCell ref="IP748:IP749"/>
    <mergeCell ref="IP746:IP747"/>
    <mergeCell ref="IM750:IM751"/>
    <mergeCell ref="IY742:IY743"/>
    <mergeCell ref="IW742:IW743"/>
    <mergeCell ref="IR748:IR749"/>
    <mergeCell ref="HZ742:HZ743"/>
    <mergeCell ref="IF762:IF763"/>
    <mergeCell ref="IF750:IF751"/>
    <mergeCell ref="HX762:HX763"/>
    <mergeCell ref="IC750:IC751"/>
    <mergeCell ref="IG762:IG763"/>
    <mergeCell ref="IX742:IX743"/>
    <mergeCell ref="HV742:HV743"/>
    <mergeCell ref="HR764:HR765"/>
    <mergeCell ref="IC742:IC743"/>
    <mergeCell ref="IC762:IC763"/>
    <mergeCell ref="II742:II743"/>
    <mergeCell ref="IJ742:IJ743"/>
    <mergeCell ref="IK742:IK743"/>
    <mergeCell ref="HR742:HR743"/>
    <mergeCell ref="HS742:HS743"/>
    <mergeCell ref="IK764:IK765"/>
    <mergeCell ref="HX764:HX765"/>
    <mergeCell ref="IB764:IB765"/>
    <mergeCell ref="HU764:HU765"/>
    <mergeCell ref="HV764:HV765"/>
    <mergeCell ref="HW762:HW763"/>
    <mergeCell ref="HW750:HW751"/>
    <mergeCell ref="II750:II751"/>
    <mergeCell ref="IK750:IK751"/>
    <mergeCell ref="IE750:IE751"/>
    <mergeCell ref="IE762:IE763"/>
    <mergeCell ref="HS750:HS751"/>
    <mergeCell ref="HY762:HY763"/>
    <mergeCell ref="IQ742:IQ743"/>
    <mergeCell ref="HT764:HT765"/>
    <mergeCell ref="IH764:IH765"/>
    <mergeCell ref="IF764:IF765"/>
    <mergeCell ref="ID764:ID765"/>
    <mergeCell ref="IA750:IA751"/>
    <mergeCell ref="IB750:IB751"/>
    <mergeCell ref="IQ750:IQ751"/>
    <mergeCell ref="IH762:IH763"/>
    <mergeCell ref="IG764:IG765"/>
    <mergeCell ref="IG750:IG751"/>
    <mergeCell ref="IL742:IL743"/>
    <mergeCell ref="IE764:IE765"/>
    <mergeCell ref="HR750:HR751"/>
    <mergeCell ref="JP762:JP763"/>
    <mergeCell ref="IA764:IA765"/>
    <mergeCell ref="HY764:HY765"/>
    <mergeCell ref="HZ764:HZ765"/>
    <mergeCell ref="HT762:HT763"/>
    <mergeCell ref="IQ758:IQ759"/>
    <mergeCell ref="IN750:IN751"/>
    <mergeCell ref="JZ764:JZ765"/>
    <mergeCell ref="JP764:JP765"/>
    <mergeCell ref="JY772:JY773"/>
    <mergeCell ref="JN766:JN767"/>
    <mergeCell ref="KA766:KA767"/>
    <mergeCell ref="IQ762:IQ763"/>
    <mergeCell ref="JC766:JC767"/>
    <mergeCell ref="JO766:JO767"/>
    <mergeCell ref="JB766:JB767"/>
    <mergeCell ref="IU764:IU765"/>
    <mergeCell ref="JY756:JY757"/>
    <mergeCell ref="JW752:JW753"/>
    <mergeCell ref="JU762:JU763"/>
    <mergeCell ref="JV762:JV763"/>
    <mergeCell ref="JP766:JP767"/>
    <mergeCell ref="JA750:JA751"/>
    <mergeCell ref="JR762:JR763"/>
    <mergeCell ref="JS750:JS751"/>
    <mergeCell ref="JX766:JX767"/>
    <mergeCell ref="JM750:JM751"/>
    <mergeCell ref="JN750:JN751"/>
    <mergeCell ref="JO750:JO751"/>
    <mergeCell ref="IR762:IR763"/>
    <mergeCell ref="IU750:IU751"/>
    <mergeCell ref="IQ756:IQ757"/>
    <mergeCell ref="IR750:IR751"/>
    <mergeCell ref="IZ762:IZ763"/>
    <mergeCell ref="JE750:JE751"/>
    <mergeCell ref="IR758:IR759"/>
    <mergeCell ref="IX750:IX751"/>
    <mergeCell ref="IW750:IW751"/>
    <mergeCell ref="JG764:JG765"/>
    <mergeCell ref="JG750:JG751"/>
    <mergeCell ref="IW764:IW765"/>
    <mergeCell ref="IS764:IS765"/>
    <mergeCell ref="JG762:JG763"/>
    <mergeCell ref="IQ764:IQ765"/>
    <mergeCell ref="IQ760:IQ761"/>
    <mergeCell ref="IQ766:IQ767"/>
    <mergeCell ref="IJ766:IJ767"/>
    <mergeCell ref="IM764:IM765"/>
    <mergeCell ref="IJ750:IJ751"/>
    <mergeCell ref="IL764:IL765"/>
    <mergeCell ref="IJ764:IJ765"/>
    <mergeCell ref="II766:II767"/>
    <mergeCell ref="IN764:IN765"/>
    <mergeCell ref="IM766:IM767"/>
    <mergeCell ref="IK766:IK767"/>
    <mergeCell ref="IJ762:IJ763"/>
    <mergeCell ref="IQ772:IQ773"/>
    <mergeCell ref="IN762:IN763"/>
    <mergeCell ref="II764:II765"/>
    <mergeCell ref="IN766:IN767"/>
    <mergeCell ref="IK762:IK763"/>
    <mergeCell ref="IL762:IL763"/>
    <mergeCell ref="II762:II763"/>
    <mergeCell ref="IO762:IO763"/>
    <mergeCell ref="JN782:JN783"/>
    <mergeCell ref="IO742:IO743"/>
    <mergeCell ref="JX750:JX751"/>
    <mergeCell ref="IQ754:IQ755"/>
    <mergeCell ref="IR760:IR761"/>
    <mergeCell ref="IR754:IR755"/>
    <mergeCell ref="IR756:IR757"/>
    <mergeCell ref="IY750:IY751"/>
    <mergeCell ref="IZ750:IZ751"/>
    <mergeCell ref="IX766:IX767"/>
    <mergeCell ref="IR764:IR765"/>
    <mergeCell ref="JC764:JC765"/>
    <mergeCell ref="JD764:JD765"/>
    <mergeCell ref="IY764:IY765"/>
    <mergeCell ref="JS762:JS763"/>
    <mergeCell ref="JY754:JY755"/>
    <mergeCell ref="JV750:JV751"/>
    <mergeCell ref="JU750:JU751"/>
    <mergeCell ref="JW750:JW751"/>
    <mergeCell ref="JX752:JX753"/>
    <mergeCell ref="JU764:JU765"/>
    <mergeCell ref="JV764:JV765"/>
    <mergeCell ref="JW764:JW765"/>
    <mergeCell ref="JS764:JS765"/>
    <mergeCell ref="JW754:JW755"/>
    <mergeCell ref="JI764:JI765"/>
    <mergeCell ref="IP768:IP769"/>
    <mergeCell ref="JW756:JW757"/>
    <mergeCell ref="JX760:JX761"/>
    <mergeCell ref="JT750:JT751"/>
    <mergeCell ref="JW758:JW759"/>
    <mergeCell ref="JU766:JU767"/>
    <mergeCell ref="JL766:JL767"/>
    <mergeCell ref="JM766:JM767"/>
    <mergeCell ref="JF766:JF767"/>
    <mergeCell ref="JW760:JW761"/>
    <mergeCell ref="JW762:JW763"/>
    <mergeCell ref="JX762:JX763"/>
    <mergeCell ref="JY758:JY759"/>
    <mergeCell ref="JY760:JY761"/>
    <mergeCell ref="JY764:JY765"/>
    <mergeCell ref="JA762:JA763"/>
    <mergeCell ref="JB762:JB763"/>
    <mergeCell ref="IX764:IX765"/>
    <mergeCell ref="IU762:IU763"/>
    <mergeCell ref="JC750:JC751"/>
    <mergeCell ref="IP766:IP767"/>
    <mergeCell ref="JB764:JB765"/>
    <mergeCell ref="JD750:JD751"/>
    <mergeCell ref="JE762:JE763"/>
    <mergeCell ref="IV750:IV751"/>
    <mergeCell ref="IS762:IS763"/>
    <mergeCell ref="IS750:IS751"/>
    <mergeCell ref="JK764:JK765"/>
    <mergeCell ref="JF764:JF765"/>
    <mergeCell ref="JR764:JR765"/>
    <mergeCell ref="IP764:IP765"/>
    <mergeCell ref="IO750:IO751"/>
    <mergeCell ref="IP754:IP755"/>
    <mergeCell ref="IP756:IP757"/>
    <mergeCell ref="JP750:JP751"/>
    <mergeCell ref="JQ750:JQ751"/>
    <mergeCell ref="JK766:JK767"/>
    <mergeCell ref="JJ766:JJ767"/>
    <mergeCell ref="JX754:JX755"/>
    <mergeCell ref="IP752:IP753"/>
    <mergeCell ref="JT766:JT767"/>
    <mergeCell ref="IY766:IY767"/>
    <mergeCell ref="IR766:IR767"/>
    <mergeCell ref="IT766:IT767"/>
    <mergeCell ref="JV766:JV767"/>
    <mergeCell ref="JQ766:JQ767"/>
    <mergeCell ref="JR766:JR767"/>
    <mergeCell ref="JX768:JX769"/>
    <mergeCell ref="JI766:JI767"/>
    <mergeCell ref="JE766:JE767"/>
    <mergeCell ref="JW776:JW777"/>
    <mergeCell ref="JX776:JX777"/>
    <mergeCell ref="JY776:JY777"/>
    <mergeCell ref="JY768:JY769"/>
    <mergeCell ref="JY766:JY767"/>
    <mergeCell ref="JM782:JM783"/>
    <mergeCell ref="JW774:JW775"/>
    <mergeCell ref="JX774:JX775"/>
    <mergeCell ref="JY774:JY775"/>
    <mergeCell ref="JW772:JW773"/>
    <mergeCell ref="JX772:JX773"/>
    <mergeCell ref="JW766:JW767"/>
    <mergeCell ref="JW782:JW783"/>
    <mergeCell ref="JW770:JW771"/>
    <mergeCell ref="JY770:JY771"/>
    <mergeCell ref="JX770:JX771"/>
    <mergeCell ref="JR782:JR783"/>
    <mergeCell ref="JH782:JH783"/>
    <mergeCell ref="JW780:JW781"/>
    <mergeCell ref="JW768:JW769"/>
    <mergeCell ref="JO782:JO783"/>
    <mergeCell ref="JQ782:JQ783"/>
    <mergeCell ref="IU782:IU783"/>
    <mergeCell ref="JS782:JS783"/>
    <mergeCell ref="JT782:JT783"/>
    <mergeCell ref="IR776:IR777"/>
    <mergeCell ref="IS782:IS783"/>
    <mergeCell ref="JY778:JY779"/>
    <mergeCell ref="JW778:JW779"/>
    <mergeCell ref="JX780:JX781"/>
    <mergeCell ref="JY780:JY781"/>
    <mergeCell ref="JV782:JV783"/>
    <mergeCell ref="JX782:JX783"/>
    <mergeCell ref="JY782:JY783"/>
    <mergeCell ref="JX778:JX779"/>
    <mergeCell ref="JF782:JF783"/>
    <mergeCell ref="JB782:JB783"/>
    <mergeCell ref="JS766:JS767"/>
    <mergeCell ref="JG766:JG767"/>
    <mergeCell ref="IZ766:IZ767"/>
    <mergeCell ref="JD782:JD783"/>
    <mergeCell ref="JE782:JE783"/>
    <mergeCell ref="JU782:JU783"/>
    <mergeCell ref="JA764:JA765"/>
    <mergeCell ref="IY762:IY763"/>
    <mergeCell ref="JI782:JI783"/>
    <mergeCell ref="IQ774:IQ775"/>
    <mergeCell ref="JT762:JT763"/>
    <mergeCell ref="IP758:IP759"/>
    <mergeCell ref="IP762:IP763"/>
    <mergeCell ref="JP782:JP783"/>
    <mergeCell ref="JK782:JK783"/>
    <mergeCell ref="KB796:KB797"/>
    <mergeCell ref="LE816:LE817"/>
    <mergeCell ref="LE810:LE811"/>
    <mergeCell ref="LE812:LE813"/>
    <mergeCell ref="KH796:KH797"/>
    <mergeCell ref="KY796:KY797"/>
    <mergeCell ref="KT796:KT797"/>
    <mergeCell ref="KP808:KP809"/>
    <mergeCell ref="KN808:KN809"/>
    <mergeCell ref="LE802:LE803"/>
    <mergeCell ref="LE790:LE791"/>
    <mergeCell ref="LD822:LD823"/>
    <mergeCell ref="KU808:KU809"/>
    <mergeCell ref="KT808:KT809"/>
    <mergeCell ref="KD822:KD823"/>
    <mergeCell ref="LG806:LG807"/>
    <mergeCell ref="LJ808:LJ809"/>
    <mergeCell ref="LK808:LK809"/>
    <mergeCell ref="LH822:LH823"/>
    <mergeCell ref="LF794:LF795"/>
    <mergeCell ref="LF806:LF807"/>
    <mergeCell ref="KZ796:KZ797"/>
    <mergeCell ref="KS782:KS783"/>
    <mergeCell ref="KW782:KW783"/>
    <mergeCell ref="JX786:JX787"/>
    <mergeCell ref="JZ782:JZ783"/>
    <mergeCell ref="KI782:KI783"/>
    <mergeCell ref="KK782:KK783"/>
    <mergeCell ref="KH782:KH783"/>
    <mergeCell ref="KG782:KG783"/>
    <mergeCell ref="KJ782:KJ783"/>
    <mergeCell ref="KC782:KC783"/>
    <mergeCell ref="KY782:KY783"/>
    <mergeCell ref="KX782:KX783"/>
    <mergeCell ref="LD782:LD783"/>
    <mergeCell ref="LG788:LG789"/>
    <mergeCell ref="JZ796:JZ797"/>
    <mergeCell ref="KA796:KA797"/>
    <mergeCell ref="KW796:KW797"/>
    <mergeCell ref="KX796:KX797"/>
    <mergeCell ref="KT782:KT783"/>
    <mergeCell ref="KU782:KU783"/>
    <mergeCell ref="LE782:LE783"/>
    <mergeCell ref="KL782:KL783"/>
    <mergeCell ref="KB782:KB783"/>
    <mergeCell ref="KR822:KR823"/>
    <mergeCell ref="KY822:KY823"/>
    <mergeCell ref="LC822:LC823"/>
    <mergeCell ref="LB782:LB783"/>
    <mergeCell ref="JY784:JY785"/>
    <mergeCell ref="KN796:KN797"/>
    <mergeCell ref="KM808:KM809"/>
    <mergeCell ref="JY796:JY797"/>
    <mergeCell ref="KF782:KF783"/>
    <mergeCell ref="KP782:KP783"/>
    <mergeCell ref="JY790:JY791"/>
    <mergeCell ref="LG786:LG787"/>
    <mergeCell ref="LJ782:LJ783"/>
    <mergeCell ref="LG798:LG799"/>
    <mergeCell ref="LG814:LG815"/>
    <mergeCell ref="KC796:KC797"/>
    <mergeCell ref="KR796:KR797"/>
    <mergeCell ref="KD796:KD797"/>
    <mergeCell ref="KX822:KX823"/>
    <mergeCell ref="MI796:MI797"/>
    <mergeCell ref="LG794:LG795"/>
    <mergeCell ref="LG808:LG809"/>
    <mergeCell ref="LF798:LF799"/>
    <mergeCell ref="LG804:LG805"/>
    <mergeCell ref="LF802:LF803"/>
    <mergeCell ref="LG802:LG803"/>
    <mergeCell ref="LG796:LG797"/>
    <mergeCell ref="LE804:LE805"/>
    <mergeCell ref="LA796:LA797"/>
    <mergeCell ref="LA808:LA809"/>
    <mergeCell ref="KK796:KK797"/>
    <mergeCell ref="KE822:KE823"/>
    <mergeCell ref="KL822:KL823"/>
    <mergeCell ref="LL808:LL809"/>
    <mergeCell ref="LW822:LW823"/>
    <mergeCell ref="MA796:MA797"/>
    <mergeCell ref="LZ796:LZ797"/>
    <mergeCell ref="ME822:ME823"/>
    <mergeCell ref="MC822:MC823"/>
    <mergeCell ref="KZ822:KZ823"/>
    <mergeCell ref="KP822:KP823"/>
    <mergeCell ref="KQ822:KQ823"/>
    <mergeCell ref="KL796:KL797"/>
    <mergeCell ref="LK822:LK823"/>
    <mergeCell ref="MC796:MC797"/>
    <mergeCell ref="KK808:KK809"/>
    <mergeCell ref="MH796:MH797"/>
    <mergeCell ref="LE792:LE793"/>
    <mergeCell ref="LE800:LE801"/>
    <mergeCell ref="KO808:KO809"/>
    <mergeCell ref="MH808:MH809"/>
    <mergeCell ref="ME796:ME797"/>
    <mergeCell ref="MG796:MG797"/>
    <mergeCell ref="MF808:MF809"/>
    <mergeCell ref="MG808:MG809"/>
    <mergeCell ref="MG822:MG823"/>
    <mergeCell ref="LX796:LX797"/>
    <mergeCell ref="LY796:LY797"/>
    <mergeCell ref="LU796:LU797"/>
    <mergeCell ref="LW808:LW809"/>
    <mergeCell ref="LX822:LX823"/>
    <mergeCell ref="LN796:LN797"/>
    <mergeCell ref="LQ808:LQ809"/>
    <mergeCell ref="LN808:LN809"/>
    <mergeCell ref="LR808:LR809"/>
    <mergeCell ref="LS808:LS809"/>
    <mergeCell ref="LX808:LX809"/>
    <mergeCell ref="LY808:LY809"/>
    <mergeCell ref="KU796:KU797"/>
    <mergeCell ref="LP822:LP823"/>
    <mergeCell ref="LJ796:LJ797"/>
    <mergeCell ref="LF796:LF797"/>
    <mergeCell ref="LG816:LG817"/>
    <mergeCell ref="KH808:KH809"/>
    <mergeCell ref="KI796:KI797"/>
    <mergeCell ref="KJ796:KJ797"/>
    <mergeCell ref="LK796:LK797"/>
    <mergeCell ref="LP796:LP797"/>
    <mergeCell ref="LP808:LP809"/>
    <mergeCell ref="MD808:MD809"/>
    <mergeCell ref="KQ808:KQ809"/>
    <mergeCell ref="KR808:KR809"/>
    <mergeCell ref="LG810:LG811"/>
    <mergeCell ref="JW786:JW787"/>
    <mergeCell ref="KA782:KA783"/>
    <mergeCell ref="KE796:KE797"/>
    <mergeCell ref="KE782:KE783"/>
    <mergeCell ref="JY798:JY799"/>
    <mergeCell ref="KP796:KP797"/>
    <mergeCell ref="KF796:KF797"/>
    <mergeCell ref="JY800:JY801"/>
    <mergeCell ref="JX802:JX803"/>
    <mergeCell ref="JY802:JY803"/>
    <mergeCell ref="KS796:KS797"/>
    <mergeCell ref="KN782:KN783"/>
    <mergeCell ref="KM796:KM797"/>
    <mergeCell ref="KM782:KM783"/>
    <mergeCell ref="JW792:JW793"/>
    <mergeCell ref="JX792:JX793"/>
    <mergeCell ref="KZ782:KZ783"/>
    <mergeCell ref="KV808:KV809"/>
    <mergeCell ref="KW808:KW809"/>
    <mergeCell ref="KS808:KS809"/>
    <mergeCell ref="KX808:KX809"/>
    <mergeCell ref="LA782:LA783"/>
    <mergeCell ref="LE786:LE787"/>
    <mergeCell ref="JX794:JX795"/>
    <mergeCell ref="KR782:KR783"/>
    <mergeCell ref="KQ782:KQ783"/>
    <mergeCell ref="JX800:JX801"/>
    <mergeCell ref="LE798:LE799"/>
    <mergeCell ref="KV782:KV783"/>
    <mergeCell ref="JW784:JW785"/>
    <mergeCell ref="LD808:LD809"/>
    <mergeCell ref="JX784:JX785"/>
    <mergeCell ref="LC782:LC783"/>
    <mergeCell ref="JW796:JW797"/>
    <mergeCell ref="KB808:KB809"/>
    <mergeCell ref="JZ808:JZ809"/>
    <mergeCell ref="KG796:KG797"/>
    <mergeCell ref="JX804:JX805"/>
    <mergeCell ref="JY804:JY805"/>
    <mergeCell ref="KO796:KO797"/>
    <mergeCell ref="JX798:JX799"/>
    <mergeCell ref="JW788:JW789"/>
    <mergeCell ref="KO782:KO783"/>
    <mergeCell ref="JX790:JX791"/>
    <mergeCell ref="JX788:JX789"/>
    <mergeCell ref="JW798:JW799"/>
    <mergeCell ref="JY786:JY787"/>
    <mergeCell ref="KD782:KD783"/>
    <mergeCell ref="JY806:JY807"/>
    <mergeCell ref="JY794:JY795"/>
    <mergeCell ref="JY792:JY793"/>
    <mergeCell ref="JY788:JY789"/>
    <mergeCell ref="LE788:LE789"/>
    <mergeCell ref="LB796:LB797"/>
    <mergeCell ref="LC796:LC797"/>
    <mergeCell ref="LD796:LD797"/>
    <mergeCell ref="KQ796:KQ797"/>
    <mergeCell ref="LE806:LE807"/>
    <mergeCell ref="JW794:JW795"/>
    <mergeCell ref="JW804:JW805"/>
    <mergeCell ref="JW790:JW791"/>
    <mergeCell ref="KZ808:KZ809"/>
    <mergeCell ref="KJ808:KJ809"/>
    <mergeCell ref="KV796:KV797"/>
    <mergeCell ref="LB808:LB809"/>
    <mergeCell ref="LC808:LC809"/>
    <mergeCell ref="KF808:KF809"/>
    <mergeCell ref="JY812:JY813"/>
    <mergeCell ref="JY810:JY811"/>
    <mergeCell ref="JW812:JW813"/>
    <mergeCell ref="KC808:KC809"/>
    <mergeCell ref="LA862:LA863"/>
    <mergeCell ref="LB862:LB863"/>
    <mergeCell ref="LC862:LC863"/>
    <mergeCell ref="KZ836:KZ837"/>
    <mergeCell ref="KX862:KX863"/>
    <mergeCell ref="KG822:KG823"/>
    <mergeCell ref="KH822:KH823"/>
    <mergeCell ref="KH836:KH837"/>
    <mergeCell ref="JX854:JX855"/>
    <mergeCell ref="KY862:KY863"/>
    <mergeCell ref="KO862:KO863"/>
    <mergeCell ref="KJ862:KJ863"/>
    <mergeCell ref="KA862:KA863"/>
    <mergeCell ref="KF850:KF851"/>
    <mergeCell ref="KW822:KW823"/>
    <mergeCell ref="KI822:KI823"/>
    <mergeCell ref="KS822:KS823"/>
    <mergeCell ref="LE834:LE835"/>
    <mergeCell ref="KR836:KR837"/>
    <mergeCell ref="KN822:KN823"/>
    <mergeCell ref="JW824:JW825"/>
    <mergeCell ref="JY826:JY827"/>
    <mergeCell ref="JW828:JW829"/>
    <mergeCell ref="JX816:JX817"/>
    <mergeCell ref="JX810:JX811"/>
    <mergeCell ref="KQ862:KQ863"/>
    <mergeCell ref="KV836:KV837"/>
    <mergeCell ref="KW850:KW851"/>
    <mergeCell ref="KP862:KP863"/>
    <mergeCell ref="KB822:KB823"/>
    <mergeCell ref="JY858:JY859"/>
    <mergeCell ref="LA822:LA823"/>
    <mergeCell ref="LB822:LB823"/>
    <mergeCell ref="KV822:KV823"/>
    <mergeCell ref="LE858:LE859"/>
    <mergeCell ref="LE852:LE853"/>
    <mergeCell ref="LB836:LB837"/>
    <mergeCell ref="KU836:KU837"/>
    <mergeCell ref="KS850:KS851"/>
    <mergeCell ref="KA808:KA809"/>
    <mergeCell ref="LD850:LD851"/>
    <mergeCell ref="KR862:KR863"/>
    <mergeCell ref="KF862:KF863"/>
    <mergeCell ref="JW862:JW863"/>
    <mergeCell ref="KY836:KY837"/>
    <mergeCell ref="KX836:KX837"/>
    <mergeCell ref="KI808:KI809"/>
    <mergeCell ref="KY808:KY809"/>
    <mergeCell ref="KL808:KL809"/>
    <mergeCell ref="KE808:KE809"/>
    <mergeCell ref="KU850:KU851"/>
    <mergeCell ref="KV850:KV851"/>
    <mergeCell ref="JW850:JW851"/>
    <mergeCell ref="KD808:KD809"/>
    <mergeCell ref="LE854:LE855"/>
    <mergeCell ref="LE832:LE833"/>
    <mergeCell ref="JW834:JW835"/>
    <mergeCell ref="KT850:KT851"/>
    <mergeCell ref="KT862:KT863"/>
    <mergeCell ref="LC836:LC837"/>
    <mergeCell ref="KK822:KK823"/>
    <mergeCell ref="KF822:KF823"/>
    <mergeCell ref="KT822:KT823"/>
    <mergeCell ref="JY816:JY817"/>
    <mergeCell ref="LE814:LE815"/>
    <mergeCell ref="KM822:KM823"/>
    <mergeCell ref="JX832:JX833"/>
    <mergeCell ref="KM862:KM863"/>
    <mergeCell ref="KN862:KN863"/>
    <mergeCell ref="KU822:KU823"/>
    <mergeCell ref="KZ862:KZ863"/>
    <mergeCell ref="LA836:LA837"/>
    <mergeCell ref="LD836:LD837"/>
    <mergeCell ref="IR812:IR813"/>
    <mergeCell ref="IW822:IW823"/>
    <mergeCell ref="IT822:IT823"/>
    <mergeCell ref="JN822:JN823"/>
    <mergeCell ref="JO822:JO823"/>
    <mergeCell ref="JN836:JN837"/>
    <mergeCell ref="JR822:JR823"/>
    <mergeCell ref="JS836:JS837"/>
    <mergeCell ref="JT836:JT837"/>
    <mergeCell ref="JH850:JH851"/>
    <mergeCell ref="JF850:JF851"/>
    <mergeCell ref="JH836:JH837"/>
    <mergeCell ref="JI836:JI837"/>
    <mergeCell ref="IY850:IY851"/>
    <mergeCell ref="JM850:JM851"/>
    <mergeCell ref="KW862:KW863"/>
    <mergeCell ref="KV862:KV863"/>
    <mergeCell ref="JY834:JY835"/>
    <mergeCell ref="JV836:JV837"/>
    <mergeCell ref="KC850:KC851"/>
    <mergeCell ref="KD850:KD851"/>
    <mergeCell ref="KE850:KE851"/>
    <mergeCell ref="JJ850:JJ851"/>
    <mergeCell ref="JL836:JL837"/>
    <mergeCell ref="JX850:JX851"/>
    <mergeCell ref="KD862:KD863"/>
    <mergeCell ref="JZ862:JZ863"/>
    <mergeCell ref="KC862:KC863"/>
    <mergeCell ref="KU862:KU863"/>
    <mergeCell ref="KA836:KA837"/>
    <mergeCell ref="JY850:JY851"/>
    <mergeCell ref="KJ822:KJ823"/>
    <mergeCell ref="JX858:JX859"/>
    <mergeCell ref="IR856:IR857"/>
    <mergeCell ref="IV862:IV863"/>
    <mergeCell ref="IW862:IW863"/>
    <mergeCell ref="JG822:JG823"/>
    <mergeCell ref="JX824:JX825"/>
    <mergeCell ref="JY832:JY833"/>
    <mergeCell ref="JU836:JU837"/>
    <mergeCell ref="JW822:JW823"/>
    <mergeCell ref="LE840:LE841"/>
    <mergeCell ref="JY866:JY867"/>
    <mergeCell ref="JX856:JX857"/>
    <mergeCell ref="JX852:JX853"/>
    <mergeCell ref="JW860:JW861"/>
    <mergeCell ref="KG862:KG863"/>
    <mergeCell ref="JV850:JV851"/>
    <mergeCell ref="KE862:KE863"/>
    <mergeCell ref="KS836:KS837"/>
    <mergeCell ref="KT836:KT837"/>
    <mergeCell ref="KO822:KO823"/>
    <mergeCell ref="KI836:KI837"/>
    <mergeCell ref="JZ822:JZ823"/>
    <mergeCell ref="JY820:JY821"/>
    <mergeCell ref="KJ836:KJ837"/>
    <mergeCell ref="JY836:JY837"/>
    <mergeCell ref="KW836:KW837"/>
    <mergeCell ref="KH862:KH863"/>
    <mergeCell ref="KG808:KG809"/>
    <mergeCell ref="JY852:JY853"/>
    <mergeCell ref="JX820:JX821"/>
    <mergeCell ref="JW810:JW811"/>
    <mergeCell ref="JY828:JY829"/>
    <mergeCell ref="KQ836:KQ837"/>
    <mergeCell ref="KR850:KR851"/>
    <mergeCell ref="KP836:KP837"/>
    <mergeCell ref="JZ850:JZ851"/>
    <mergeCell ref="KA850:KA851"/>
    <mergeCell ref="KD836:KD837"/>
    <mergeCell ref="KE836:KE837"/>
    <mergeCell ref="KI850:KI851"/>
    <mergeCell ref="JX826:JX827"/>
    <mergeCell ref="JX838:JX839"/>
    <mergeCell ref="JW840:JW841"/>
    <mergeCell ref="KG836:KG837"/>
    <mergeCell ref="JW848:JW849"/>
    <mergeCell ref="KA822:KA823"/>
    <mergeCell ref="KM850:KM851"/>
    <mergeCell ref="KJ850:KJ851"/>
    <mergeCell ref="JX828:JX829"/>
    <mergeCell ref="KB836:KB837"/>
    <mergeCell ref="KK850:KK851"/>
    <mergeCell ref="JY818:JY819"/>
    <mergeCell ref="JX844:JX845"/>
    <mergeCell ref="JW826:JW827"/>
    <mergeCell ref="KL850:KL851"/>
    <mergeCell ref="KI862:KI863"/>
    <mergeCell ref="JY848:JY849"/>
    <mergeCell ref="JX818:JX819"/>
    <mergeCell ref="KK862:KK863"/>
    <mergeCell ref="KC836:KC837"/>
    <mergeCell ref="KK836:KK837"/>
    <mergeCell ref="JZ836:JZ837"/>
    <mergeCell ref="KO836:KO837"/>
    <mergeCell ref="KF836:KF837"/>
    <mergeCell ref="JY830:JY831"/>
    <mergeCell ref="JW836:JW837"/>
    <mergeCell ref="JX836:JX837"/>
    <mergeCell ref="KN836:KN837"/>
    <mergeCell ref="KL836:KL837"/>
    <mergeCell ref="JW818:JW819"/>
    <mergeCell ref="JY846:JY847"/>
    <mergeCell ref="KM836:KM837"/>
    <mergeCell ref="KC822:KC823"/>
    <mergeCell ref="JX814:JX815"/>
    <mergeCell ref="IH836:IH837"/>
    <mergeCell ref="JU808:JU809"/>
    <mergeCell ref="IT808:IT809"/>
    <mergeCell ref="IG822:IG823"/>
    <mergeCell ref="IQ810:IQ811"/>
    <mergeCell ref="IR814:IR815"/>
    <mergeCell ref="JW806:JW807"/>
    <mergeCell ref="IQ806:IQ807"/>
    <mergeCell ref="JM862:JM863"/>
    <mergeCell ref="IQ842:IQ843"/>
    <mergeCell ref="JC836:JC837"/>
    <mergeCell ref="IR858:IR859"/>
    <mergeCell ref="JL862:JL863"/>
    <mergeCell ref="IM822:IM823"/>
    <mergeCell ref="JV808:JV809"/>
    <mergeCell ref="JX848:JX849"/>
    <mergeCell ref="JY824:JY825"/>
    <mergeCell ref="IJ836:IJ837"/>
    <mergeCell ref="JX830:JX831"/>
    <mergeCell ref="JW832:JW833"/>
    <mergeCell ref="IR848:IR849"/>
    <mergeCell ref="JJ836:JJ837"/>
    <mergeCell ref="IN836:IN837"/>
    <mergeCell ref="IX808:IX809"/>
    <mergeCell ref="IQ824:IQ825"/>
    <mergeCell ref="IS850:IS851"/>
    <mergeCell ref="JM836:JM837"/>
    <mergeCell ref="IR832:IR833"/>
    <mergeCell ref="JO850:JO851"/>
    <mergeCell ref="JK822:JK823"/>
    <mergeCell ref="JW830:JW831"/>
    <mergeCell ref="JF822:JF823"/>
    <mergeCell ref="JS808:JS809"/>
    <mergeCell ref="JK808:JK809"/>
    <mergeCell ref="JY808:JY809"/>
    <mergeCell ref="JT808:JT809"/>
    <mergeCell ref="IL850:IL851"/>
    <mergeCell ref="IP834:IP835"/>
    <mergeCell ref="JV822:JV823"/>
    <mergeCell ref="IN822:IN823"/>
    <mergeCell ref="JX808:JX809"/>
    <mergeCell ref="JW838:JW839"/>
    <mergeCell ref="IP808:IP809"/>
    <mergeCell ref="JB822:JB823"/>
    <mergeCell ref="JC822:JC823"/>
    <mergeCell ref="IR816:IR817"/>
    <mergeCell ref="IQ812:IQ813"/>
    <mergeCell ref="JX842:JX843"/>
    <mergeCell ref="JW844:JW845"/>
    <mergeCell ref="JY814:JY815"/>
    <mergeCell ref="JY842:JY843"/>
    <mergeCell ref="JY840:JY841"/>
    <mergeCell ref="IO850:IO851"/>
    <mergeCell ref="IR820:IR821"/>
    <mergeCell ref="IR844:IR845"/>
    <mergeCell ref="IO808:IO809"/>
    <mergeCell ref="JX806:JX807"/>
    <mergeCell ref="JF808:JF809"/>
    <mergeCell ref="JI808:JI809"/>
    <mergeCell ref="JJ808:JJ809"/>
    <mergeCell ref="JM808:JM809"/>
    <mergeCell ref="JL808:JL809"/>
    <mergeCell ref="IR860:IR861"/>
    <mergeCell ref="IQ860:IQ861"/>
    <mergeCell ref="JX840:JX841"/>
    <mergeCell ref="JX846:JX847"/>
    <mergeCell ref="IP854:IP855"/>
    <mergeCell ref="JP796:JP797"/>
    <mergeCell ref="JQ836:JQ837"/>
    <mergeCell ref="JL850:JL851"/>
    <mergeCell ref="JI850:JI851"/>
    <mergeCell ref="IV822:IV823"/>
    <mergeCell ref="JW820:JW821"/>
    <mergeCell ref="IY822:IY823"/>
    <mergeCell ref="JM822:JM823"/>
    <mergeCell ref="JA836:JA837"/>
    <mergeCell ref="JB836:JB837"/>
    <mergeCell ref="JA850:JA851"/>
    <mergeCell ref="JH822:JH823"/>
    <mergeCell ref="JP822:JP823"/>
    <mergeCell ref="JH862:JH863"/>
    <mergeCell ref="JN876:JN877"/>
    <mergeCell ref="JN796:JN797"/>
    <mergeCell ref="JF796:JF797"/>
    <mergeCell ref="JH796:JH797"/>
    <mergeCell ref="JK796:JK797"/>
    <mergeCell ref="JG796:JG797"/>
    <mergeCell ref="JL796:JL797"/>
    <mergeCell ref="JW802:JW803"/>
    <mergeCell ref="JW800:JW801"/>
    <mergeCell ref="JX796:JX797"/>
    <mergeCell ref="JW842:JW843"/>
    <mergeCell ref="JT822:JT823"/>
    <mergeCell ref="JP836:JP837"/>
    <mergeCell ref="JL822:JL823"/>
    <mergeCell ref="JX864:JX865"/>
    <mergeCell ref="JG808:JG809"/>
    <mergeCell ref="JH808:JH809"/>
    <mergeCell ref="IP816:IP817"/>
    <mergeCell ref="IM796:IM797"/>
    <mergeCell ref="IN796:IN797"/>
    <mergeCell ref="IO822:IO823"/>
    <mergeCell ref="IP846:IP847"/>
    <mergeCell ref="IP850:IP851"/>
    <mergeCell ref="IP848:IP849"/>
    <mergeCell ref="JE836:JE837"/>
    <mergeCell ref="JY838:JY839"/>
    <mergeCell ref="IR840:IR841"/>
    <mergeCell ref="JT796:JT797"/>
    <mergeCell ref="JW846:JW847"/>
    <mergeCell ref="JG836:JG837"/>
    <mergeCell ref="JA808:JA809"/>
    <mergeCell ref="JQ822:JQ823"/>
    <mergeCell ref="JG862:JG863"/>
    <mergeCell ref="JW852:JW853"/>
    <mergeCell ref="JY862:JY863"/>
    <mergeCell ref="IJ850:IJ851"/>
    <mergeCell ref="IN808:IN809"/>
    <mergeCell ref="JG850:JG851"/>
    <mergeCell ref="IU822:IU823"/>
    <mergeCell ref="IQ814:IQ815"/>
    <mergeCell ref="IQ822:IQ823"/>
    <mergeCell ref="IQ848:IQ849"/>
    <mergeCell ref="JF836:JF837"/>
    <mergeCell ref="JY844:JY845"/>
    <mergeCell ref="IU808:IU809"/>
    <mergeCell ref="JW816:JW817"/>
    <mergeCell ref="JX812:JX813"/>
    <mergeCell ref="JE850:JE851"/>
    <mergeCell ref="JP808:JP809"/>
    <mergeCell ref="JW814:JW815"/>
    <mergeCell ref="IR952:IR953"/>
    <mergeCell ref="IR950:IR951"/>
    <mergeCell ref="IO796:IO797"/>
    <mergeCell ref="JU850:JU851"/>
    <mergeCell ref="IO836:IO837"/>
    <mergeCell ref="JW808:JW809"/>
    <mergeCell ref="IR936:IR937"/>
    <mergeCell ref="IP934:IP935"/>
    <mergeCell ref="JN808:JN809"/>
    <mergeCell ref="JO808:JO809"/>
    <mergeCell ref="JX898:JX899"/>
    <mergeCell ref="JL902:JL903"/>
    <mergeCell ref="JD822:JD823"/>
    <mergeCell ref="JE822:JE823"/>
    <mergeCell ref="JU822:JU823"/>
    <mergeCell ref="JR836:JR837"/>
    <mergeCell ref="JN850:JN851"/>
    <mergeCell ref="IZ822:IZ823"/>
    <mergeCell ref="JA822:JA823"/>
    <mergeCell ref="JJ822:JJ823"/>
    <mergeCell ref="JY822:JY823"/>
    <mergeCell ref="IP844:IP845"/>
    <mergeCell ref="JO836:JO837"/>
    <mergeCell ref="JR850:JR851"/>
    <mergeCell ref="JS822:JS823"/>
    <mergeCell ref="JX822:JX823"/>
    <mergeCell ref="IW850:IW851"/>
    <mergeCell ref="IV850:IV851"/>
    <mergeCell ref="IZ850:IZ851"/>
    <mergeCell ref="JD850:JD851"/>
    <mergeCell ref="IU850:IU851"/>
    <mergeCell ref="JX834:JX835"/>
    <mergeCell ref="IF862:IF863"/>
    <mergeCell ref="IJ930:IJ931"/>
    <mergeCell ref="IK930:IK931"/>
    <mergeCell ref="IL930:IL931"/>
    <mergeCell ref="IM930:IM931"/>
    <mergeCell ref="II930:II931"/>
    <mergeCell ref="IF888:IF889"/>
    <mergeCell ref="IK862:IK863"/>
    <mergeCell ref="HN862:HN863"/>
    <mergeCell ref="HK930:HK931"/>
    <mergeCell ref="HL930:HL931"/>
    <mergeCell ref="HJ888:HJ889"/>
    <mergeCell ref="HJ868:HJ869"/>
    <mergeCell ref="IE850:IE851"/>
    <mergeCell ref="JY888:JY889"/>
    <mergeCell ref="JY896:JY897"/>
    <mergeCell ref="JY938:JY939"/>
    <mergeCell ref="JY894:JY895"/>
    <mergeCell ref="JX890:JX891"/>
    <mergeCell ref="JX900:JX901"/>
    <mergeCell ref="JX874:JX875"/>
    <mergeCell ref="IG850:IG851"/>
    <mergeCell ref="IH850:IH851"/>
    <mergeCell ref="JH958:JH959"/>
    <mergeCell ref="JX940:JX941"/>
    <mergeCell ref="JX904:JX905"/>
    <mergeCell ref="JW896:JW897"/>
    <mergeCell ref="JC850:JC851"/>
    <mergeCell ref="IJ862:IJ863"/>
    <mergeCell ref="JW854:JW855"/>
    <mergeCell ref="JY910:JY911"/>
    <mergeCell ref="IP860:IP861"/>
    <mergeCell ref="IQ854:IQ855"/>
    <mergeCell ref="IR850:IR851"/>
    <mergeCell ref="IR852:IR853"/>
    <mergeCell ref="IQ852:IQ853"/>
    <mergeCell ref="IP852:IP853"/>
    <mergeCell ref="IR854:IR855"/>
    <mergeCell ref="IQ850:IQ851"/>
    <mergeCell ref="IT862:IT863"/>
    <mergeCell ref="HL850:HL851"/>
    <mergeCell ref="HR850:HR851"/>
    <mergeCell ref="HX876:HX877"/>
    <mergeCell ref="HQ876:HQ877"/>
    <mergeCell ref="HP944:HP945"/>
    <mergeCell ref="IQ932:IQ933"/>
    <mergeCell ref="IQ922:IQ923"/>
    <mergeCell ref="IG958:IG959"/>
    <mergeCell ref="HJ944:HJ945"/>
    <mergeCell ref="JC876:JC877"/>
    <mergeCell ref="IQ876:IQ877"/>
    <mergeCell ref="IT876:IT877"/>
    <mergeCell ref="IU876:IU877"/>
    <mergeCell ref="JX872:JX873"/>
    <mergeCell ref="JW872:JW873"/>
    <mergeCell ref="JQ876:JQ877"/>
    <mergeCell ref="JK876:JK877"/>
    <mergeCell ref="JO876:JO877"/>
    <mergeCell ref="JM876:JM877"/>
    <mergeCell ref="JE876:JE877"/>
    <mergeCell ref="JX860:JX861"/>
    <mergeCell ref="JX862:JX863"/>
    <mergeCell ref="JY860:JY861"/>
    <mergeCell ref="JW858:JW859"/>
    <mergeCell ref="IC902:IC903"/>
    <mergeCell ref="HL902:HL903"/>
    <mergeCell ref="HJ882:HJ883"/>
    <mergeCell ref="IO916:IO917"/>
    <mergeCell ref="IP918:IP919"/>
    <mergeCell ref="IK986:IK987"/>
    <mergeCell ref="ID984:ID985"/>
    <mergeCell ref="II984:II985"/>
    <mergeCell ref="IM984:IM985"/>
    <mergeCell ref="IN984:IN985"/>
    <mergeCell ref="IQ994:IQ995"/>
    <mergeCell ref="IJ958:IJ959"/>
    <mergeCell ref="IQ924:IQ925"/>
    <mergeCell ref="IO930:IO931"/>
    <mergeCell ref="HT930:HT931"/>
    <mergeCell ref="IP930:IP931"/>
    <mergeCell ref="IH930:IH931"/>
    <mergeCell ref="IR974:IR975"/>
    <mergeCell ref="HT916:HT917"/>
    <mergeCell ref="HU916:HU917"/>
    <mergeCell ref="IC916:IC917"/>
    <mergeCell ref="IP964:IP965"/>
    <mergeCell ref="HN970:HN971"/>
    <mergeCell ref="HO970:HO971"/>
    <mergeCell ref="IR982:IR983"/>
    <mergeCell ref="IR908:IR909"/>
    <mergeCell ref="IK876:IK877"/>
    <mergeCell ref="IN876:IN877"/>
    <mergeCell ref="IH916:IH917"/>
    <mergeCell ref="HU930:HU931"/>
    <mergeCell ref="HV930:HV931"/>
    <mergeCell ref="IR928:IR929"/>
    <mergeCell ref="IP908:IP909"/>
    <mergeCell ref="IP888:IP889"/>
    <mergeCell ref="IQ926:IQ927"/>
    <mergeCell ref="IR906:IR907"/>
    <mergeCell ref="HJ880:HJ881"/>
    <mergeCell ref="HJ878:HJ879"/>
    <mergeCell ref="HQ888:HQ889"/>
    <mergeCell ref="HR876:HR877"/>
    <mergeCell ref="HO876:HO877"/>
    <mergeCell ref="IR984:IR985"/>
    <mergeCell ref="IP992:IP993"/>
    <mergeCell ref="IM916:IM917"/>
    <mergeCell ref="IQ886:IQ887"/>
    <mergeCell ref="IE984:IE985"/>
    <mergeCell ref="IF986:IF987"/>
    <mergeCell ref="IM944:IM945"/>
    <mergeCell ref="HS876:HS877"/>
    <mergeCell ref="HT876:HT877"/>
    <mergeCell ref="HU876:HU877"/>
    <mergeCell ref="HV876:HV877"/>
    <mergeCell ref="HY888:HY889"/>
    <mergeCell ref="HZ888:HZ889"/>
    <mergeCell ref="HY876:HY877"/>
    <mergeCell ref="HZ876:HZ877"/>
    <mergeCell ref="HR888:HR889"/>
    <mergeCell ref="HJ898:HJ899"/>
    <mergeCell ref="IR944:IR945"/>
    <mergeCell ref="IA930:IA931"/>
    <mergeCell ref="IO876:IO877"/>
    <mergeCell ref="HY958:HY959"/>
    <mergeCell ref="IO986:IO987"/>
    <mergeCell ref="IE986:IE987"/>
    <mergeCell ref="JX928:JX929"/>
    <mergeCell ref="JP876:JP877"/>
    <mergeCell ref="JW866:JW867"/>
    <mergeCell ref="IY986:IY987"/>
    <mergeCell ref="IF958:IF959"/>
    <mergeCell ref="JY872:JY873"/>
    <mergeCell ref="JY870:JY871"/>
    <mergeCell ref="JY864:JY865"/>
    <mergeCell ref="JY868:JY869"/>
    <mergeCell ref="JW870:JW871"/>
    <mergeCell ref="IH862:IH863"/>
    <mergeCell ref="KF958:KF959"/>
    <mergeCell ref="IR954:IR955"/>
    <mergeCell ref="JX926:JX927"/>
    <mergeCell ref="JP862:JP863"/>
    <mergeCell ref="JX884:JX885"/>
    <mergeCell ref="IR900:IR901"/>
    <mergeCell ref="HI874:HI875"/>
    <mergeCell ref="HJ906:HJ907"/>
    <mergeCell ref="IR1038:IR1039"/>
    <mergeCell ref="IP1038:IP1039"/>
    <mergeCell ref="JL876:JL877"/>
    <mergeCell ref="IF902:IF903"/>
    <mergeCell ref="HJ930:HJ931"/>
    <mergeCell ref="HI880:HI881"/>
    <mergeCell ref="HI886:HI887"/>
    <mergeCell ref="HJ960:HJ961"/>
    <mergeCell ref="JV984:JV985"/>
    <mergeCell ref="JQ944:JQ945"/>
    <mergeCell ref="JD970:JD971"/>
    <mergeCell ref="JE970:JE971"/>
    <mergeCell ref="JG986:JG987"/>
    <mergeCell ref="JH986:JH987"/>
    <mergeCell ref="JI986:JI987"/>
    <mergeCell ref="JM970:JM971"/>
    <mergeCell ref="JK986:JK987"/>
    <mergeCell ref="JW1038:JW1039"/>
    <mergeCell ref="JF1000:JF1001"/>
    <mergeCell ref="JN1000:JN1001"/>
    <mergeCell ref="JI970:JI971"/>
    <mergeCell ref="JJ1000:JJ1001"/>
    <mergeCell ref="JX1012:JX1013"/>
    <mergeCell ref="JF986:JF987"/>
    <mergeCell ref="JW1024:JW1025"/>
    <mergeCell ref="JX1006:JX1007"/>
    <mergeCell ref="IR930:IR931"/>
    <mergeCell ref="IX930:IX931"/>
    <mergeCell ref="IY930:IY931"/>
    <mergeCell ref="IR916:IR917"/>
    <mergeCell ref="IQ892:IQ893"/>
    <mergeCell ref="II876:II877"/>
    <mergeCell ref="IP882:IP883"/>
    <mergeCell ref="IQ916:IQ917"/>
    <mergeCell ref="IQ918:IQ919"/>
    <mergeCell ref="IN930:IN931"/>
    <mergeCell ref="IQ934:IQ935"/>
    <mergeCell ref="IP950:IP951"/>
    <mergeCell ref="IQ950:IQ951"/>
    <mergeCell ref="HM1000:HM1001"/>
    <mergeCell ref="HJ952:HJ953"/>
    <mergeCell ref="JW984:JW985"/>
    <mergeCell ref="IV902:IV903"/>
    <mergeCell ref="II862:II863"/>
    <mergeCell ref="IV958:IV959"/>
    <mergeCell ref="JX912:JX913"/>
    <mergeCell ref="IE876:IE877"/>
    <mergeCell ref="IP928:IP929"/>
    <mergeCell ref="IP954:IP955"/>
    <mergeCell ref="IP948:IP949"/>
    <mergeCell ref="IP944:IP945"/>
    <mergeCell ref="IR926:IR927"/>
    <mergeCell ref="IL876:IL877"/>
    <mergeCell ref="IQ966:IQ967"/>
    <mergeCell ref="IV930:IV931"/>
    <mergeCell ref="IU916:IU917"/>
    <mergeCell ref="IX862:IX863"/>
    <mergeCell ref="JJ862:JJ863"/>
    <mergeCell ref="JI862:JI863"/>
    <mergeCell ref="IM876:IM877"/>
    <mergeCell ref="IS876:IS877"/>
    <mergeCell ref="IF876:IF877"/>
    <mergeCell ref="IG876:IG877"/>
    <mergeCell ref="IG862:IG863"/>
    <mergeCell ref="JG916:JG917"/>
    <mergeCell ref="IQ870:IQ871"/>
    <mergeCell ref="JB862:JB863"/>
    <mergeCell ref="JC862:JC863"/>
    <mergeCell ref="JJ902:JJ903"/>
    <mergeCell ref="JG930:JG931"/>
    <mergeCell ref="IQ990:IQ991"/>
    <mergeCell ref="JX976:JX977"/>
    <mergeCell ref="IQ964:IQ965"/>
    <mergeCell ref="JV944:JV945"/>
    <mergeCell ref="JO944:JO945"/>
    <mergeCell ref="IP1036:IP1037"/>
    <mergeCell ref="IQ1036:IQ1037"/>
    <mergeCell ref="IR1036:IR1037"/>
    <mergeCell ref="IG1026:IG1027"/>
    <mergeCell ref="IH1026:IH1027"/>
    <mergeCell ref="IQ1024:IQ1025"/>
    <mergeCell ref="IP1034:IP1035"/>
    <mergeCell ref="IZ1026:IZ1027"/>
    <mergeCell ref="IU958:IU959"/>
    <mergeCell ref="IW986:IW987"/>
    <mergeCell ref="IZ984:IZ985"/>
    <mergeCell ref="JA970:JA971"/>
    <mergeCell ref="JK970:JK971"/>
    <mergeCell ref="IY1026:IY1027"/>
    <mergeCell ref="JB1026:JB1027"/>
    <mergeCell ref="IR1020:IR1021"/>
    <mergeCell ref="IQ1020:IQ1021"/>
    <mergeCell ref="IQ956:IQ957"/>
    <mergeCell ref="IQ954:IQ955"/>
    <mergeCell ref="JR916:JR917"/>
    <mergeCell ref="IQ962:IQ963"/>
    <mergeCell ref="IP938:IP939"/>
    <mergeCell ref="JW878:JW879"/>
    <mergeCell ref="JD986:JD987"/>
    <mergeCell ref="IU970:IU971"/>
    <mergeCell ref="IK984:IK985"/>
    <mergeCell ref="IH888:IH889"/>
    <mergeCell ref="IP932:IP933"/>
    <mergeCell ref="IQ940:IQ941"/>
    <mergeCell ref="IL958:IL959"/>
    <mergeCell ref="IQ958:IQ959"/>
    <mergeCell ref="IW1000:IW1001"/>
    <mergeCell ref="IX1000:IX1001"/>
    <mergeCell ref="IV1000:IV1001"/>
    <mergeCell ref="JE1000:JE1001"/>
    <mergeCell ref="IQ1010:IQ1011"/>
    <mergeCell ref="IR1010:IR1011"/>
    <mergeCell ref="IQ1008:IQ1009"/>
    <mergeCell ref="IR1008:IR1009"/>
    <mergeCell ref="IR1030:IR1031"/>
    <mergeCell ref="IQ1026:IQ1027"/>
    <mergeCell ref="IQ1034:IQ1035"/>
    <mergeCell ref="JN916:JN917"/>
    <mergeCell ref="JB930:JB931"/>
    <mergeCell ref="JJ930:JJ931"/>
    <mergeCell ref="JH916:JH917"/>
    <mergeCell ref="JN930:JN931"/>
    <mergeCell ref="IP1018:IP1019"/>
    <mergeCell ref="JW920:JW921"/>
    <mergeCell ref="JW886:JW887"/>
    <mergeCell ref="JW892:JW893"/>
    <mergeCell ref="JW922:JW923"/>
    <mergeCell ref="IS902:IS903"/>
    <mergeCell ref="IT902:IT903"/>
    <mergeCell ref="IU1000:IU1001"/>
    <mergeCell ref="IZ1000:IZ1001"/>
    <mergeCell ref="JC944:JC945"/>
    <mergeCell ref="IQ942:IQ943"/>
    <mergeCell ref="IY944:IY945"/>
    <mergeCell ref="IP960:IP961"/>
    <mergeCell ref="IS1000:IS1001"/>
    <mergeCell ref="IT1000:IT1001"/>
    <mergeCell ref="JA984:JA985"/>
    <mergeCell ref="IP936:IP937"/>
    <mergeCell ref="IQ938:IQ939"/>
    <mergeCell ref="IP952:IP953"/>
    <mergeCell ref="IP956:IP957"/>
    <mergeCell ref="IP946:IP947"/>
    <mergeCell ref="IU944:IU945"/>
    <mergeCell ref="IV944:IV945"/>
    <mergeCell ref="IU888:IU889"/>
    <mergeCell ref="JE902:JE903"/>
    <mergeCell ref="JB1000:JB1001"/>
    <mergeCell ref="IP980:IP981"/>
    <mergeCell ref="IP982:IP983"/>
    <mergeCell ref="IQ976:IQ977"/>
    <mergeCell ref="JC1000:JC1001"/>
    <mergeCell ref="JD1000:JD1001"/>
    <mergeCell ref="IR948:IR949"/>
    <mergeCell ref="JF1026:JF1027"/>
    <mergeCell ref="JG1026:JG1027"/>
    <mergeCell ref="JW988:JW989"/>
    <mergeCell ref="JE986:JE987"/>
    <mergeCell ref="IR988:IR989"/>
    <mergeCell ref="IP968:IP969"/>
    <mergeCell ref="IP912:IP913"/>
    <mergeCell ref="IR1000:IR1001"/>
    <mergeCell ref="IQ1000:IQ1001"/>
    <mergeCell ref="IR1002:IR1003"/>
    <mergeCell ref="IQ1006:IQ1007"/>
    <mergeCell ref="IR1006:IR1007"/>
    <mergeCell ref="IQ1002:IQ1003"/>
    <mergeCell ref="IU1012:IU1013"/>
    <mergeCell ref="IY1000:IY1001"/>
    <mergeCell ref="JA1000:JA1001"/>
    <mergeCell ref="JL1012:JL1013"/>
    <mergeCell ref="IR1024:IR1025"/>
    <mergeCell ref="IR1014:IR1015"/>
    <mergeCell ref="IN888:IN889"/>
    <mergeCell ref="IO888:IO889"/>
    <mergeCell ref="IJ876:IJ877"/>
    <mergeCell ref="IW902:IW903"/>
    <mergeCell ref="IH876:IH877"/>
    <mergeCell ref="IZ916:IZ917"/>
    <mergeCell ref="IE888:IE889"/>
    <mergeCell ref="HR916:HR917"/>
    <mergeCell ref="IA888:IA889"/>
    <mergeCell ref="HL958:HL959"/>
    <mergeCell ref="IS888:IS889"/>
    <mergeCell ref="IQ946:IQ947"/>
    <mergeCell ref="IB862:IB863"/>
    <mergeCell ref="IZ930:IZ931"/>
    <mergeCell ref="JA930:JA931"/>
    <mergeCell ref="HQ944:HQ945"/>
    <mergeCell ref="HX944:HX945"/>
    <mergeCell ref="HW944:HW945"/>
    <mergeCell ref="IS930:IS931"/>
    <mergeCell ref="IT930:IT931"/>
    <mergeCell ref="IO862:IO863"/>
    <mergeCell ref="IP862:IP863"/>
    <mergeCell ref="HS888:HS889"/>
    <mergeCell ref="HM888:HM889"/>
    <mergeCell ref="IR866:IR867"/>
    <mergeCell ref="IQ868:IQ869"/>
    <mergeCell ref="IR876:IR877"/>
    <mergeCell ref="IP876:IP877"/>
    <mergeCell ref="IG888:IG889"/>
    <mergeCell ref="IQ880:IQ881"/>
    <mergeCell ref="IW944:IW945"/>
    <mergeCell ref="IL862:IL863"/>
    <mergeCell ref="IM862:IM863"/>
    <mergeCell ref="HP916:HP917"/>
    <mergeCell ref="HQ916:HQ917"/>
    <mergeCell ref="HR930:HR931"/>
    <mergeCell ref="HR958:HR959"/>
    <mergeCell ref="HL862:HL863"/>
    <mergeCell ref="HU862:HU863"/>
    <mergeCell ref="IR940:IR941"/>
    <mergeCell ref="IR898:IR899"/>
    <mergeCell ref="IP926:IP927"/>
    <mergeCell ref="IP896:IP897"/>
    <mergeCell ref="IQ896:IQ897"/>
    <mergeCell ref="IQ902:IQ903"/>
    <mergeCell ref="IR902:IR903"/>
    <mergeCell ref="IQ912:IQ913"/>
    <mergeCell ref="IR872:IR873"/>
    <mergeCell ref="IQ936:IQ937"/>
    <mergeCell ref="IN944:IN945"/>
    <mergeCell ref="IC944:IC945"/>
    <mergeCell ref="ID944:ID945"/>
    <mergeCell ref="HY916:HY917"/>
    <mergeCell ref="HZ916:HZ917"/>
    <mergeCell ref="HZ930:HZ931"/>
    <mergeCell ref="IL888:IL889"/>
    <mergeCell ref="IG930:IG931"/>
    <mergeCell ref="IC888:IC889"/>
    <mergeCell ref="IC876:IC877"/>
    <mergeCell ref="HW876:HW877"/>
    <mergeCell ref="IA876:IA877"/>
    <mergeCell ref="IB888:IB889"/>
    <mergeCell ref="IR882:IR883"/>
    <mergeCell ref="ID958:ID959"/>
    <mergeCell ref="IF930:IF931"/>
    <mergeCell ref="JG888:JG889"/>
    <mergeCell ref="JD888:JD889"/>
    <mergeCell ref="IP898:IP899"/>
    <mergeCell ref="IS916:IS917"/>
    <mergeCell ref="IR892:IR893"/>
    <mergeCell ref="IR890:IR891"/>
    <mergeCell ref="IR884:IR885"/>
    <mergeCell ref="IP894:IP895"/>
    <mergeCell ref="IQ914:IQ915"/>
    <mergeCell ref="JF944:JF945"/>
    <mergeCell ref="JL944:JL945"/>
    <mergeCell ref="JM944:JM945"/>
    <mergeCell ref="IK944:IK945"/>
    <mergeCell ref="II944:II945"/>
    <mergeCell ref="HL944:HL945"/>
    <mergeCell ref="HO944:HO945"/>
    <mergeCell ref="IU862:IU863"/>
    <mergeCell ref="HJ864:HJ865"/>
    <mergeCell ref="IQ930:IQ931"/>
    <mergeCell ref="JH930:JH931"/>
    <mergeCell ref="IN862:IN863"/>
    <mergeCell ref="JE862:JE863"/>
    <mergeCell ref="IH902:IH903"/>
    <mergeCell ref="IR904:IR905"/>
    <mergeCell ref="IN916:IN917"/>
    <mergeCell ref="HJ874:HJ875"/>
    <mergeCell ref="HJ872:HJ873"/>
    <mergeCell ref="HJ884:HJ885"/>
    <mergeCell ref="HJ928:HJ929"/>
    <mergeCell ref="IW916:IW917"/>
    <mergeCell ref="IR920:IR921"/>
    <mergeCell ref="IR912:IR913"/>
    <mergeCell ref="IR922:IR923"/>
    <mergeCell ref="IP914:IP915"/>
    <mergeCell ref="IP920:IP921"/>
    <mergeCell ref="IP904:IP905"/>
    <mergeCell ref="IR914:IR915"/>
    <mergeCell ref="IR924:IR925"/>
    <mergeCell ref="IP924:IP925"/>
    <mergeCell ref="JL916:JL917"/>
    <mergeCell ref="IR934:IR935"/>
    <mergeCell ref="JF862:JF863"/>
    <mergeCell ref="HJ900:HJ901"/>
    <mergeCell ref="HJ866:HJ867"/>
    <mergeCell ref="HK862:HK863"/>
    <mergeCell ref="HV862:HV863"/>
    <mergeCell ref="IB916:IB917"/>
    <mergeCell ref="HL888:HL889"/>
    <mergeCell ref="HW888:HW889"/>
    <mergeCell ref="HX888:HX889"/>
    <mergeCell ref="ID876:ID877"/>
    <mergeCell ref="HW862:HW863"/>
    <mergeCell ref="HZ862:HZ863"/>
    <mergeCell ref="IP916:IP917"/>
    <mergeCell ref="IR910:IR911"/>
    <mergeCell ref="IR894:IR895"/>
    <mergeCell ref="JD862:JD863"/>
    <mergeCell ref="IP878:IP879"/>
    <mergeCell ref="IO902:IO903"/>
    <mergeCell ref="IP902:IP903"/>
    <mergeCell ref="IM902:IM903"/>
    <mergeCell ref="IP900:IP901"/>
    <mergeCell ref="IQ900:IQ901"/>
    <mergeCell ref="HO862:HO863"/>
    <mergeCell ref="HI856:HI857"/>
    <mergeCell ref="HI888:HI889"/>
    <mergeCell ref="HI884:HI885"/>
    <mergeCell ref="HX958:HX959"/>
    <mergeCell ref="GB944:GB945"/>
    <mergeCell ref="GA908:GA909"/>
    <mergeCell ref="GK902:GK903"/>
    <mergeCell ref="HB958:HB959"/>
    <mergeCell ref="HP902:HP903"/>
    <mergeCell ref="GF930:GF931"/>
    <mergeCell ref="GB950:GB951"/>
    <mergeCell ref="GB958:GB959"/>
    <mergeCell ref="HK958:HK959"/>
    <mergeCell ref="HI908:HI909"/>
    <mergeCell ref="HH924:HH925"/>
    <mergeCell ref="GO930:GO931"/>
    <mergeCell ref="GH930:GH931"/>
    <mergeCell ref="GK930:GK931"/>
    <mergeCell ref="GP930:GP931"/>
    <mergeCell ref="HH912:HH913"/>
    <mergeCell ref="HH866:HH867"/>
    <mergeCell ref="GC856:GC857"/>
    <mergeCell ref="HI882:HI883"/>
    <mergeCell ref="HI866:HI867"/>
    <mergeCell ref="GM862:GM863"/>
    <mergeCell ref="GO862:GO863"/>
    <mergeCell ref="GI862:GI863"/>
    <mergeCell ref="HH868:HH869"/>
    <mergeCell ref="HH864:HH865"/>
    <mergeCell ref="HJ870:HJ871"/>
    <mergeCell ref="GC890:GC891"/>
    <mergeCell ref="GC908:GC909"/>
    <mergeCell ref="GZ916:GZ917"/>
    <mergeCell ref="GA946:GA947"/>
    <mergeCell ref="GA922:GA923"/>
    <mergeCell ref="HP876:HP877"/>
    <mergeCell ref="HL876:HL877"/>
    <mergeCell ref="GA860:GA861"/>
    <mergeCell ref="GC858:GC859"/>
    <mergeCell ref="GC860:GC861"/>
    <mergeCell ref="GX862:GX863"/>
    <mergeCell ref="HE862:HE863"/>
    <mergeCell ref="GI888:GI889"/>
    <mergeCell ref="GJ888:GJ889"/>
    <mergeCell ref="HH872:HH873"/>
    <mergeCell ref="HE888:HE889"/>
    <mergeCell ref="HB888:HB889"/>
    <mergeCell ref="HC888:HC889"/>
    <mergeCell ref="GB874:GB875"/>
    <mergeCell ref="GC874:GC875"/>
    <mergeCell ref="GW876:GW877"/>
    <mergeCell ref="HG862:HG863"/>
    <mergeCell ref="HJ938:HJ939"/>
    <mergeCell ref="HJ936:HJ937"/>
    <mergeCell ref="HJ934:HJ935"/>
    <mergeCell ref="HK876:HK877"/>
    <mergeCell ref="HP862:HP863"/>
    <mergeCell ref="GE862:GE863"/>
    <mergeCell ref="GB862:GB863"/>
    <mergeCell ref="HS944:HS945"/>
    <mergeCell ref="HI934:HI935"/>
    <mergeCell ref="GP944:GP945"/>
    <mergeCell ref="HI944:HI945"/>
    <mergeCell ref="HR1000:HR1001"/>
    <mergeCell ref="HY1000:HY1001"/>
    <mergeCell ref="GY1000:GY1001"/>
    <mergeCell ref="GZ1000:GZ1001"/>
    <mergeCell ref="GC954:GC955"/>
    <mergeCell ref="GB954:GB955"/>
    <mergeCell ref="GA954:GA955"/>
    <mergeCell ref="HH940:HH941"/>
    <mergeCell ref="GV902:GV903"/>
    <mergeCell ref="GW902:GW903"/>
    <mergeCell ref="GS902:GS903"/>
    <mergeCell ref="HR944:HR945"/>
    <mergeCell ref="HP930:HP931"/>
    <mergeCell ref="HK902:HK903"/>
    <mergeCell ref="HA944:HA945"/>
    <mergeCell ref="HH962:HH963"/>
    <mergeCell ref="HE958:HE959"/>
    <mergeCell ref="GA940:GA941"/>
    <mergeCell ref="HG930:HG931"/>
    <mergeCell ref="GR944:GR945"/>
    <mergeCell ref="GQ944:GQ945"/>
    <mergeCell ref="HX1000:HX1001"/>
    <mergeCell ref="HH1006:HH1007"/>
    <mergeCell ref="HI1010:HI1011"/>
    <mergeCell ref="GF958:GF959"/>
    <mergeCell ref="GG970:GG971"/>
    <mergeCell ref="GT930:GT931"/>
    <mergeCell ref="GU930:GU931"/>
    <mergeCell ref="GV930:GV931"/>
    <mergeCell ref="GW930:GW931"/>
    <mergeCell ref="GU984:GU985"/>
    <mergeCell ref="HH1008:HH1009"/>
    <mergeCell ref="HB902:HB903"/>
    <mergeCell ref="HC902:HC903"/>
    <mergeCell ref="GK958:GK959"/>
    <mergeCell ref="HH914:HH915"/>
    <mergeCell ref="HH998:HH999"/>
    <mergeCell ref="GW970:GW971"/>
    <mergeCell ref="HJ926:HJ927"/>
    <mergeCell ref="HS958:HS959"/>
    <mergeCell ref="HJ924:HJ925"/>
    <mergeCell ref="HH932:HH933"/>
    <mergeCell ref="HQ930:HQ931"/>
    <mergeCell ref="HP958:HP959"/>
    <mergeCell ref="GT958:GT959"/>
    <mergeCell ref="GC978:GC979"/>
    <mergeCell ref="GC974:GC975"/>
    <mergeCell ref="HH952:HH953"/>
    <mergeCell ref="HM902:HM903"/>
    <mergeCell ref="HS916:HS917"/>
    <mergeCell ref="HN902:HN903"/>
    <mergeCell ref="HI906:HI907"/>
    <mergeCell ref="HT970:HT971"/>
    <mergeCell ref="HJ994:HJ995"/>
    <mergeCell ref="HL1000:HL1001"/>
    <mergeCell ref="GA1010:GA1011"/>
    <mergeCell ref="GA1008:GA1009"/>
    <mergeCell ref="HI936:HI937"/>
    <mergeCell ref="HH948:HH949"/>
    <mergeCell ref="GB990:GB991"/>
    <mergeCell ref="GB996:GB997"/>
    <mergeCell ref="HJ970:HJ971"/>
    <mergeCell ref="HL986:HL987"/>
    <mergeCell ref="HM986:HM987"/>
    <mergeCell ref="IJ944:IJ945"/>
    <mergeCell ref="IG944:IG945"/>
    <mergeCell ref="IO944:IO945"/>
    <mergeCell ref="IF944:IF945"/>
    <mergeCell ref="GL930:GL931"/>
    <mergeCell ref="IP942:IP943"/>
    <mergeCell ref="GS888:GS889"/>
    <mergeCell ref="GM902:GM903"/>
    <mergeCell ref="GN902:GN903"/>
    <mergeCell ref="HJ932:HJ933"/>
    <mergeCell ref="HH936:HH937"/>
    <mergeCell ref="HT888:HT889"/>
    <mergeCell ref="HU888:HU889"/>
    <mergeCell ref="HH930:HH931"/>
    <mergeCell ref="IA958:IA959"/>
    <mergeCell ref="HM958:HM959"/>
    <mergeCell ref="GS970:GS971"/>
    <mergeCell ref="GX958:GX959"/>
    <mergeCell ref="GP888:GP889"/>
    <mergeCell ref="HD916:HD917"/>
    <mergeCell ref="GF888:GF889"/>
    <mergeCell ref="GG888:GG889"/>
    <mergeCell ref="IE958:IE959"/>
    <mergeCell ref="HY944:HY945"/>
    <mergeCell ref="HZ944:HZ945"/>
    <mergeCell ref="HV944:HV945"/>
    <mergeCell ref="IB944:IB945"/>
    <mergeCell ref="HT944:HT945"/>
    <mergeCell ref="HU944:HU945"/>
    <mergeCell ref="HH942:HH943"/>
    <mergeCell ref="HJ942:HJ943"/>
    <mergeCell ref="HH956:HH957"/>
    <mergeCell ref="HI956:HI957"/>
    <mergeCell ref="HV958:HV959"/>
    <mergeCell ref="HU958:HU959"/>
    <mergeCell ref="IK958:IK959"/>
    <mergeCell ref="HA916:HA917"/>
    <mergeCell ref="HB916:HB917"/>
    <mergeCell ref="HH968:HH969"/>
    <mergeCell ref="HO958:HO959"/>
    <mergeCell ref="HX930:HX931"/>
    <mergeCell ref="HN930:HN931"/>
    <mergeCell ref="HO930:HO931"/>
    <mergeCell ref="HN944:HN945"/>
    <mergeCell ref="HK970:HK971"/>
    <mergeCell ref="HM944:HM945"/>
    <mergeCell ref="HH898:HH899"/>
    <mergeCell ref="GY958:GY959"/>
    <mergeCell ref="GZ958:GZ959"/>
    <mergeCell ref="HI914:HI915"/>
    <mergeCell ref="IP890:IP891"/>
    <mergeCell ref="IM888:IM889"/>
    <mergeCell ref="HV970:HV971"/>
    <mergeCell ref="GM944:GM945"/>
    <mergeCell ref="HE944:HE945"/>
    <mergeCell ref="HI942:HI943"/>
    <mergeCell ref="GZ930:GZ931"/>
    <mergeCell ref="HU902:HU903"/>
    <mergeCell ref="IB930:IB931"/>
    <mergeCell ref="HJ954:HJ955"/>
    <mergeCell ref="HX970:HX971"/>
    <mergeCell ref="HJ958:HJ959"/>
    <mergeCell ref="HH954:HH955"/>
    <mergeCell ref="GY944:GY945"/>
    <mergeCell ref="GA932:GA933"/>
    <mergeCell ref="GA942:GA943"/>
    <mergeCell ref="GB982:GB983"/>
    <mergeCell ref="GC948:GC949"/>
    <mergeCell ref="HI954:HI955"/>
    <mergeCell ref="HH926:HH927"/>
    <mergeCell ref="GC980:GC981"/>
    <mergeCell ref="GC906:GC907"/>
    <mergeCell ref="GD970:GD971"/>
    <mergeCell ref="GE970:GE971"/>
    <mergeCell ref="HE984:HE985"/>
    <mergeCell ref="HI952:HI953"/>
    <mergeCell ref="GM958:GM959"/>
    <mergeCell ref="GA962:GA963"/>
    <mergeCell ref="GA936:GA937"/>
    <mergeCell ref="GA966:GA967"/>
    <mergeCell ref="GA924:GA925"/>
    <mergeCell ref="GA974:GA975"/>
    <mergeCell ref="GB906:GB907"/>
    <mergeCell ref="GB942:GB943"/>
    <mergeCell ref="GB984:GB985"/>
    <mergeCell ref="HD930:HD931"/>
    <mergeCell ref="HH934:HH935"/>
    <mergeCell ref="GI902:GI903"/>
    <mergeCell ref="GL902:GL903"/>
    <mergeCell ref="HF958:HF959"/>
    <mergeCell ref="HI898:HI899"/>
    <mergeCell ref="HI878:HI879"/>
    <mergeCell ref="GB932:GB933"/>
    <mergeCell ref="HD876:HD877"/>
    <mergeCell ref="HE916:HE917"/>
    <mergeCell ref="GG958:GG959"/>
    <mergeCell ref="GG930:GG931"/>
    <mergeCell ref="GG944:GG945"/>
    <mergeCell ref="GD984:GD985"/>
    <mergeCell ref="HF984:HF985"/>
    <mergeCell ref="HI964:HI965"/>
    <mergeCell ref="HI958:HI959"/>
    <mergeCell ref="HG970:HG971"/>
    <mergeCell ref="HI966:HI967"/>
    <mergeCell ref="GV984:GV985"/>
    <mergeCell ref="GA894:GA895"/>
    <mergeCell ref="GA898:GA899"/>
    <mergeCell ref="GA890:GA891"/>
    <mergeCell ref="HJ1016:HJ1017"/>
    <mergeCell ref="HH1016:HH1017"/>
    <mergeCell ref="HJ962:HJ963"/>
    <mergeCell ref="GJ958:GJ959"/>
    <mergeCell ref="GQ930:GQ931"/>
    <mergeCell ref="GX930:GX931"/>
    <mergeCell ref="HI928:HI929"/>
    <mergeCell ref="HH928:HH929"/>
    <mergeCell ref="HC944:HC945"/>
    <mergeCell ref="HA930:HA931"/>
    <mergeCell ref="HH938:HH939"/>
    <mergeCell ref="HI938:HI939"/>
    <mergeCell ref="HJ950:HJ951"/>
    <mergeCell ref="GL944:GL945"/>
    <mergeCell ref="GJ944:GJ945"/>
    <mergeCell ref="GK944:GK945"/>
    <mergeCell ref="HI970:HI971"/>
    <mergeCell ref="GR1012:GR1013"/>
    <mergeCell ref="HJ998:HJ999"/>
    <mergeCell ref="GY970:GY971"/>
    <mergeCell ref="GY930:GY931"/>
    <mergeCell ref="GL916:GL917"/>
    <mergeCell ref="GO986:GO987"/>
    <mergeCell ref="HB970:HB971"/>
    <mergeCell ref="HI890:HI891"/>
    <mergeCell ref="HI900:HI901"/>
    <mergeCell ref="GC984:GC985"/>
    <mergeCell ref="GC988:GC989"/>
    <mergeCell ref="GE984:GE985"/>
    <mergeCell ref="HI932:HI933"/>
    <mergeCell ref="HH958:HH959"/>
    <mergeCell ref="GU1012:GU1013"/>
    <mergeCell ref="GY1012:GY1013"/>
    <mergeCell ref="GX1012:GX1013"/>
    <mergeCell ref="HI896:HI897"/>
    <mergeCell ref="GJ902:GJ903"/>
    <mergeCell ref="GC982:GC983"/>
    <mergeCell ref="GI944:GI945"/>
    <mergeCell ref="GM984:GM985"/>
    <mergeCell ref="GX970:GX971"/>
    <mergeCell ref="GE916:GE917"/>
    <mergeCell ref="HH906:HH907"/>
    <mergeCell ref="GP902:GP903"/>
    <mergeCell ref="GV916:GV917"/>
    <mergeCell ref="HI994:HI995"/>
    <mergeCell ref="GS1012:GS1013"/>
    <mergeCell ref="HC1000:HC1001"/>
    <mergeCell ref="GX1000:GX1001"/>
    <mergeCell ref="GC976:GC977"/>
    <mergeCell ref="HD944:HD945"/>
    <mergeCell ref="GZ970:GZ971"/>
    <mergeCell ref="HC970:HC971"/>
    <mergeCell ref="HI1016:HI1017"/>
    <mergeCell ref="GQ1012:GQ1013"/>
    <mergeCell ref="GM1012:GM1013"/>
    <mergeCell ref="HJ1014:HJ1015"/>
    <mergeCell ref="HJ892:HJ893"/>
    <mergeCell ref="HJ896:HJ897"/>
    <mergeCell ref="GT1012:GT1013"/>
    <mergeCell ref="HF1012:HF1013"/>
    <mergeCell ref="GK1012:GK1013"/>
    <mergeCell ref="GP958:GP959"/>
    <mergeCell ref="GW944:GW945"/>
    <mergeCell ref="GC952:GC953"/>
    <mergeCell ref="HJ1004:HJ1005"/>
    <mergeCell ref="HI1006:HI1007"/>
    <mergeCell ref="HJ1006:HJ1007"/>
    <mergeCell ref="HI872:HI873"/>
    <mergeCell ref="GC972:GC973"/>
    <mergeCell ref="HI998:HI999"/>
    <mergeCell ref="HH980:HH981"/>
    <mergeCell ref="HH976:HH977"/>
    <mergeCell ref="GB928:GB929"/>
    <mergeCell ref="GY902:GY903"/>
    <mergeCell ref="GZ902:GZ903"/>
    <mergeCell ref="GB952:GB953"/>
    <mergeCell ref="GW916:GW917"/>
    <mergeCell ref="HC916:HC917"/>
    <mergeCell ref="HH910:HH911"/>
    <mergeCell ref="HG916:HG917"/>
    <mergeCell ref="HH916:HH917"/>
    <mergeCell ref="GB936:GB937"/>
    <mergeCell ref="GB980:GB981"/>
    <mergeCell ref="GS876:GS877"/>
    <mergeCell ref="GP876:GP877"/>
    <mergeCell ref="HE876:HE877"/>
    <mergeCell ref="GB948:GB949"/>
    <mergeCell ref="HI840:HI841"/>
    <mergeCell ref="HH860:HH861"/>
    <mergeCell ref="FY862:FY863"/>
    <mergeCell ref="FX850:FX851"/>
    <mergeCell ref="FY850:FY851"/>
    <mergeCell ref="FZ850:FZ851"/>
    <mergeCell ref="FY888:FY889"/>
    <mergeCell ref="FZ888:FZ889"/>
    <mergeCell ref="HH878:HH879"/>
    <mergeCell ref="FZ902:FZ903"/>
    <mergeCell ref="GB864:GB865"/>
    <mergeCell ref="FZ862:FZ863"/>
    <mergeCell ref="HH856:HH857"/>
    <mergeCell ref="GU862:GU863"/>
    <mergeCell ref="GY862:GY863"/>
    <mergeCell ref="HB850:HB851"/>
    <mergeCell ref="GV862:GV863"/>
    <mergeCell ref="GV850:GV851"/>
    <mergeCell ref="GN888:GN889"/>
    <mergeCell ref="HB876:HB877"/>
    <mergeCell ref="HH920:HH921"/>
    <mergeCell ref="HI920:HI921"/>
    <mergeCell ref="GB922:GB923"/>
    <mergeCell ref="GN930:GN931"/>
    <mergeCell ref="GB968:GB969"/>
    <mergeCell ref="GB960:GB961"/>
    <mergeCell ref="HH972:HH973"/>
    <mergeCell ref="GL984:GL985"/>
    <mergeCell ref="HH896:HH897"/>
    <mergeCell ref="FX862:FX863"/>
    <mergeCell ref="GF862:GF863"/>
    <mergeCell ref="GN862:GN863"/>
    <mergeCell ref="GD876:GD877"/>
    <mergeCell ref="HH862:HH863"/>
    <mergeCell ref="GQ862:GQ863"/>
    <mergeCell ref="GH876:GH877"/>
    <mergeCell ref="GN876:GN877"/>
    <mergeCell ref="GB852:GB853"/>
    <mergeCell ref="GH850:GH851"/>
    <mergeCell ref="GC876:GC877"/>
    <mergeCell ref="GB972:GB973"/>
    <mergeCell ref="HH1010:HH1011"/>
    <mergeCell ref="HI1012:HI1013"/>
    <mergeCell ref="GP1000:GP1001"/>
    <mergeCell ref="HB930:HB931"/>
    <mergeCell ref="GM930:GM931"/>
    <mergeCell ref="GR930:GR931"/>
    <mergeCell ref="HI1000:HI1001"/>
    <mergeCell ref="HH1002:HH1003"/>
    <mergeCell ref="GB1008:GB1009"/>
    <mergeCell ref="GD1012:GD1013"/>
    <mergeCell ref="GC1008:GC1009"/>
    <mergeCell ref="HH984:HH985"/>
    <mergeCell ref="HC984:HC985"/>
    <mergeCell ref="HH1012:HH1013"/>
    <mergeCell ref="HG1012:HG1013"/>
    <mergeCell ref="HD970:HD971"/>
    <mergeCell ref="HF970:HF971"/>
    <mergeCell ref="HA958:HA959"/>
    <mergeCell ref="GC964:GC965"/>
    <mergeCell ref="GE944:GE945"/>
    <mergeCell ref="GF944:GF945"/>
    <mergeCell ref="HE902:HE903"/>
    <mergeCell ref="HF902:HF903"/>
    <mergeCell ref="HG902:HG903"/>
    <mergeCell ref="GR916:GR917"/>
    <mergeCell ref="HH908:HH909"/>
    <mergeCell ref="GD944:GD945"/>
    <mergeCell ref="GB926:GB927"/>
    <mergeCell ref="GC928:GC929"/>
    <mergeCell ref="HI922:HI923"/>
    <mergeCell ref="GD916:GD917"/>
    <mergeCell ref="GC926:GC927"/>
    <mergeCell ref="HH996:HH997"/>
    <mergeCell ref="GD958:GD959"/>
    <mergeCell ref="GB974:GB975"/>
    <mergeCell ref="HI940:HI941"/>
    <mergeCell ref="HI918:HI919"/>
    <mergeCell ref="HI930:HI931"/>
    <mergeCell ref="HI948:HI949"/>
    <mergeCell ref="GC940:GC941"/>
    <mergeCell ref="GB908:GB909"/>
    <mergeCell ref="GC956:GC957"/>
    <mergeCell ref="GL1000:GL1001"/>
    <mergeCell ref="GV1000:GV1001"/>
    <mergeCell ref="GH1000:GH1001"/>
    <mergeCell ref="GX984:GX985"/>
    <mergeCell ref="GG984:GG985"/>
    <mergeCell ref="GS986:GS987"/>
    <mergeCell ref="GK916:GK917"/>
    <mergeCell ref="GT916:GT917"/>
    <mergeCell ref="GH916:GH917"/>
    <mergeCell ref="GI916:GI917"/>
    <mergeCell ref="HH904:HH905"/>
    <mergeCell ref="GC966:GC967"/>
    <mergeCell ref="GN984:GN985"/>
    <mergeCell ref="GB964:GB965"/>
    <mergeCell ref="GB940:GB941"/>
    <mergeCell ref="GS916:GS917"/>
    <mergeCell ref="GC914:GC915"/>
    <mergeCell ref="GX902:GX903"/>
    <mergeCell ref="GN986:GN987"/>
    <mergeCell ref="GV986:GV987"/>
    <mergeCell ref="HF986:HF987"/>
    <mergeCell ref="GC994:GC995"/>
    <mergeCell ref="HD862:HD863"/>
    <mergeCell ref="HD888:HD889"/>
    <mergeCell ref="HH880:HH881"/>
    <mergeCell ref="GX876:GX877"/>
    <mergeCell ref="HH882:HH883"/>
    <mergeCell ref="HH884:HH885"/>
    <mergeCell ref="HH886:HH887"/>
    <mergeCell ref="GV876:GV877"/>
    <mergeCell ref="GV888:GV889"/>
    <mergeCell ref="GW888:GW889"/>
    <mergeCell ref="HI864:HI865"/>
    <mergeCell ref="HH852:HH853"/>
    <mergeCell ref="GE850:GE851"/>
    <mergeCell ref="GB912:GB913"/>
    <mergeCell ref="HH850:HH851"/>
    <mergeCell ref="HG888:HG889"/>
    <mergeCell ref="HH842:HH843"/>
    <mergeCell ref="HI862:HI863"/>
    <mergeCell ref="HI852:HI853"/>
    <mergeCell ref="GC932:GC933"/>
    <mergeCell ref="HI868:HI869"/>
    <mergeCell ref="HG850:HG851"/>
    <mergeCell ref="GB850:GB851"/>
    <mergeCell ref="GC850:GC851"/>
    <mergeCell ref="GG850:GG851"/>
    <mergeCell ref="HC850:HC851"/>
    <mergeCell ref="GK850:GK851"/>
    <mergeCell ref="GT876:GT877"/>
    <mergeCell ref="GU876:GU877"/>
    <mergeCell ref="GC896:GC897"/>
    <mergeCell ref="GC900:GC901"/>
    <mergeCell ref="GF902:GF903"/>
    <mergeCell ref="GG902:GG903"/>
    <mergeCell ref="GC918:GC919"/>
    <mergeCell ref="HA850:HA851"/>
    <mergeCell ref="GC910:GC911"/>
    <mergeCell ref="HB862:HB863"/>
    <mergeCell ref="GC920:GC921"/>
    <mergeCell ref="GQ888:GQ889"/>
    <mergeCell ref="HA888:HA889"/>
    <mergeCell ref="GM888:GM889"/>
    <mergeCell ref="GL876:GL877"/>
    <mergeCell ref="GZ876:GZ877"/>
    <mergeCell ref="GA838:GA839"/>
    <mergeCell ref="GA836:GA837"/>
    <mergeCell ref="GC838:GC839"/>
    <mergeCell ref="GX888:GX889"/>
    <mergeCell ref="GU888:GU889"/>
    <mergeCell ref="GY888:GY889"/>
    <mergeCell ref="GZ888:GZ889"/>
    <mergeCell ref="GC878:GC879"/>
    <mergeCell ref="GC904:GC905"/>
    <mergeCell ref="GP862:GP863"/>
    <mergeCell ref="GH862:GH863"/>
    <mergeCell ref="GR862:GR863"/>
    <mergeCell ref="GC842:GC843"/>
    <mergeCell ref="GA848:GA849"/>
    <mergeCell ref="GB840:GB841"/>
    <mergeCell ref="GA854:GA855"/>
    <mergeCell ref="GZ862:GZ863"/>
    <mergeCell ref="GA874:GA875"/>
    <mergeCell ref="GM876:GM877"/>
    <mergeCell ref="GG876:GG877"/>
    <mergeCell ref="GA850:GA851"/>
    <mergeCell ref="GA900:GA901"/>
    <mergeCell ref="GD850:GD851"/>
    <mergeCell ref="GH888:GH889"/>
    <mergeCell ref="GB876:GB877"/>
    <mergeCell ref="GC894:GC895"/>
    <mergeCell ref="GC870:GC871"/>
    <mergeCell ref="GC898:GC899"/>
    <mergeCell ref="GD862:GD863"/>
    <mergeCell ref="GC872:GC873"/>
    <mergeCell ref="GG862:GG863"/>
    <mergeCell ref="GE836:GE837"/>
    <mergeCell ref="GT862:GT863"/>
    <mergeCell ref="GW862:GW863"/>
    <mergeCell ref="GK862:GK863"/>
    <mergeCell ref="GR850:GR851"/>
    <mergeCell ref="GE888:GE889"/>
    <mergeCell ref="GQ850:GQ851"/>
    <mergeCell ref="GB872:GB873"/>
    <mergeCell ref="GA884:GA885"/>
    <mergeCell ref="GD888:GD889"/>
    <mergeCell ref="GA844:GA845"/>
    <mergeCell ref="GB882:GB883"/>
    <mergeCell ref="GB884:GB885"/>
    <mergeCell ref="GA840:GA841"/>
    <mergeCell ref="GA856:GA857"/>
    <mergeCell ref="GA876:GA877"/>
    <mergeCell ref="GA846:GA847"/>
    <mergeCell ref="GA852:GA853"/>
    <mergeCell ref="GA842:GA843"/>
    <mergeCell ref="GC852:GC853"/>
    <mergeCell ref="GA866:GA867"/>
    <mergeCell ref="GZ850:GZ851"/>
    <mergeCell ref="GC846:GC847"/>
    <mergeCell ref="GB856:GB857"/>
    <mergeCell ref="GA862:GA863"/>
    <mergeCell ref="GJ850:GJ851"/>
    <mergeCell ref="EU826:EU827"/>
    <mergeCell ref="EU834:EU835"/>
    <mergeCell ref="ET830:ET831"/>
    <mergeCell ref="ET854:ET855"/>
    <mergeCell ref="ET832:ET833"/>
    <mergeCell ref="ET836:ET837"/>
    <mergeCell ref="EU850:EU851"/>
    <mergeCell ref="FF850:FF851"/>
    <mergeCell ref="FG850:FG851"/>
    <mergeCell ref="FC836:FC837"/>
    <mergeCell ref="EU840:EU841"/>
    <mergeCell ref="FO836:FO837"/>
    <mergeCell ref="FE836:FE837"/>
    <mergeCell ref="FG836:FG837"/>
    <mergeCell ref="ET824:ET825"/>
    <mergeCell ref="FK836:FK837"/>
    <mergeCell ref="FL822:FL823"/>
    <mergeCell ref="FI836:FI837"/>
    <mergeCell ref="EU848:EU849"/>
    <mergeCell ref="FA822:FA823"/>
    <mergeCell ref="FH862:FH863"/>
    <mergeCell ref="FJ862:FJ863"/>
    <mergeCell ref="ET856:ET857"/>
    <mergeCell ref="FJ836:FJ837"/>
    <mergeCell ref="FK850:FK851"/>
    <mergeCell ref="FA836:FA837"/>
    <mergeCell ref="FL850:FL851"/>
    <mergeCell ref="FN850:FN851"/>
    <mergeCell ref="FN862:FN863"/>
    <mergeCell ref="FM862:FM863"/>
    <mergeCell ref="EU854:EU855"/>
    <mergeCell ref="EV822:EV823"/>
    <mergeCell ref="FE822:FE823"/>
    <mergeCell ref="FO822:FO823"/>
    <mergeCell ref="FK822:FK823"/>
    <mergeCell ref="FC850:FC851"/>
    <mergeCell ref="EU836:EU837"/>
    <mergeCell ref="EU828:EU829"/>
    <mergeCell ref="EU844:EU845"/>
    <mergeCell ref="FF862:FF863"/>
    <mergeCell ref="EY836:EY837"/>
    <mergeCell ref="EZ836:EZ837"/>
    <mergeCell ref="FF822:FF823"/>
    <mergeCell ref="FL836:FL837"/>
    <mergeCell ref="FM836:FM837"/>
    <mergeCell ref="FH836:FH837"/>
    <mergeCell ref="FC822:FC823"/>
    <mergeCell ref="FB850:FB851"/>
    <mergeCell ref="EZ862:EZ863"/>
    <mergeCell ref="ET838:ET839"/>
    <mergeCell ref="EU838:EU839"/>
    <mergeCell ref="EU852:EU853"/>
    <mergeCell ref="FH850:FH851"/>
    <mergeCell ref="FG862:FG863"/>
    <mergeCell ref="FO850:FO851"/>
    <mergeCell ref="FI862:FI863"/>
    <mergeCell ref="FK862:FK863"/>
    <mergeCell ref="FX888:FX889"/>
    <mergeCell ref="FZ876:FZ877"/>
    <mergeCell ref="HH840:HH841"/>
    <mergeCell ref="GB870:GB871"/>
    <mergeCell ref="HI846:HI847"/>
    <mergeCell ref="GR888:GR889"/>
    <mergeCell ref="GR876:GR877"/>
    <mergeCell ref="GX836:GX837"/>
    <mergeCell ref="GJ836:GJ837"/>
    <mergeCell ref="FC888:FC889"/>
    <mergeCell ref="HH892:HH893"/>
    <mergeCell ref="HH874:HH875"/>
    <mergeCell ref="HH870:HH871"/>
    <mergeCell ref="HF850:HF851"/>
    <mergeCell ref="HF862:HF863"/>
    <mergeCell ref="GS862:GS863"/>
    <mergeCell ref="HD850:HD851"/>
    <mergeCell ref="FL862:FL863"/>
    <mergeCell ref="EZ876:EZ877"/>
    <mergeCell ref="EW888:EW889"/>
    <mergeCell ref="ET884:ET885"/>
    <mergeCell ref="EU884:EU885"/>
    <mergeCell ref="EY888:EY889"/>
    <mergeCell ref="EZ888:EZ889"/>
    <mergeCell ref="EV862:EV863"/>
    <mergeCell ref="EU830:EU831"/>
    <mergeCell ref="EU842:EU843"/>
    <mergeCell ref="FD836:FD837"/>
    <mergeCell ref="FP850:FP851"/>
    <mergeCell ref="FA862:FA863"/>
    <mergeCell ref="FJ850:FJ851"/>
    <mergeCell ref="ET858:ET859"/>
    <mergeCell ref="EV850:EV851"/>
    <mergeCell ref="GC868:GC869"/>
    <mergeCell ref="GB868:GB869"/>
    <mergeCell ref="GB866:GB867"/>
    <mergeCell ref="FB836:FB837"/>
    <mergeCell ref="ET834:ET835"/>
    <mergeCell ref="GA864:GA865"/>
    <mergeCell ref="GA878:GA879"/>
    <mergeCell ref="GL862:GL863"/>
    <mergeCell ref="GX850:GX851"/>
    <mergeCell ref="GB858:GB859"/>
    <mergeCell ref="EU876:EU877"/>
    <mergeCell ref="FI876:FI877"/>
    <mergeCell ref="FJ876:FJ877"/>
    <mergeCell ref="FK876:FK877"/>
    <mergeCell ref="FS850:FS851"/>
    <mergeCell ref="FT850:FT851"/>
    <mergeCell ref="FV850:FV851"/>
    <mergeCell ref="FG888:FG889"/>
    <mergeCell ref="HI838:HI839"/>
    <mergeCell ref="EX836:EX837"/>
    <mergeCell ref="EV836:EV837"/>
    <mergeCell ref="GC840:GC841"/>
    <mergeCell ref="FP862:FP863"/>
    <mergeCell ref="GB842:GB843"/>
    <mergeCell ref="ET848:ET849"/>
    <mergeCell ref="FA850:FA851"/>
    <mergeCell ref="EW850:EW851"/>
    <mergeCell ref="EY850:EY851"/>
    <mergeCell ref="EX850:EX851"/>
    <mergeCell ref="FF836:FF837"/>
    <mergeCell ref="FZ836:FZ837"/>
    <mergeCell ref="FQ876:FQ877"/>
    <mergeCell ref="EU846:EU847"/>
    <mergeCell ref="EW836:EW837"/>
    <mergeCell ref="ED850:ED851"/>
    <mergeCell ref="EK850:EK851"/>
    <mergeCell ref="EN836:EN837"/>
    <mergeCell ref="FS862:FS863"/>
    <mergeCell ref="FI850:FI851"/>
    <mergeCell ref="EX862:EX863"/>
    <mergeCell ref="EW862:EW863"/>
    <mergeCell ref="FE862:FE863"/>
    <mergeCell ref="FQ850:FQ851"/>
    <mergeCell ref="FL876:FL877"/>
    <mergeCell ref="ES840:ES841"/>
    <mergeCell ref="ES842:ES843"/>
    <mergeCell ref="EU768:EU769"/>
    <mergeCell ref="EJ766:EJ767"/>
    <mergeCell ref="CD750:CD751"/>
    <mergeCell ref="CH756:CH757"/>
    <mergeCell ref="CH750:CH751"/>
    <mergeCell ref="CF740:CF741"/>
    <mergeCell ref="CG744:CG745"/>
    <mergeCell ref="BH750:BH751"/>
    <mergeCell ref="AZ758:AZ759"/>
    <mergeCell ref="BA734:BA735"/>
    <mergeCell ref="BH742:BH743"/>
    <mergeCell ref="BG762:BG763"/>
    <mergeCell ref="BM764:BM765"/>
    <mergeCell ref="BF764:BF765"/>
    <mergeCell ref="CH734:CH735"/>
    <mergeCell ref="CF758:CF759"/>
    <mergeCell ref="CH740:CH741"/>
    <mergeCell ref="CH758:CH759"/>
    <mergeCell ref="BB742:BB743"/>
    <mergeCell ref="AZ742:AZ743"/>
    <mergeCell ref="EG734:EG735"/>
    <mergeCell ref="DO744:DO745"/>
    <mergeCell ref="CI750:CI751"/>
    <mergeCell ref="DN750:DN751"/>
    <mergeCell ref="DO748:DO749"/>
    <mergeCell ref="DN744:DN745"/>
    <mergeCell ref="BJ764:BJ765"/>
    <mergeCell ref="CH748:CH749"/>
    <mergeCell ref="CG740:CG741"/>
    <mergeCell ref="CF744:CF745"/>
    <mergeCell ref="CB734:CB735"/>
    <mergeCell ref="CF748:CF749"/>
    <mergeCell ref="BG742:BG743"/>
    <mergeCell ref="DO760:DO761"/>
    <mergeCell ref="DN746:DN747"/>
    <mergeCell ref="DH734:DH735"/>
    <mergeCell ref="CG756:CG757"/>
    <mergeCell ref="DO750:DO751"/>
    <mergeCell ref="EF764:EF765"/>
    <mergeCell ref="DV764:DV765"/>
    <mergeCell ref="EB764:EB765"/>
    <mergeCell ref="EC764:EC765"/>
    <mergeCell ref="DJ750:DJ751"/>
    <mergeCell ref="CS750:CS751"/>
    <mergeCell ref="EO742:EO743"/>
    <mergeCell ref="DT762:DT763"/>
    <mergeCell ref="EI750:EI751"/>
    <mergeCell ref="DQ766:DQ767"/>
    <mergeCell ref="DP768:DP769"/>
    <mergeCell ref="DO764:DO765"/>
    <mergeCell ref="ED764:ED765"/>
    <mergeCell ref="DP744:DP745"/>
    <mergeCell ref="CV742:CV743"/>
    <mergeCell ref="CY734:CY735"/>
    <mergeCell ref="DN736:DN737"/>
    <mergeCell ref="DJ742:DJ743"/>
    <mergeCell ref="DL742:DL743"/>
    <mergeCell ref="DH742:DH743"/>
    <mergeCell ref="DD762:DD763"/>
    <mergeCell ref="CQ764:CQ765"/>
    <mergeCell ref="CZ766:CZ767"/>
    <mergeCell ref="DO770:DO771"/>
    <mergeCell ref="DO758:DO759"/>
    <mergeCell ref="DO754:DO755"/>
    <mergeCell ref="DP754:DP755"/>
    <mergeCell ref="ED742:ED743"/>
    <mergeCell ref="DO762:DO763"/>
    <mergeCell ref="DM750:DM751"/>
    <mergeCell ref="DP746:DP747"/>
    <mergeCell ref="DR764:DR765"/>
    <mergeCell ref="DP750:DP751"/>
    <mergeCell ref="DP742:DP743"/>
    <mergeCell ref="DC742:DC743"/>
    <mergeCell ref="DN740:DN741"/>
    <mergeCell ref="DK742:DK743"/>
    <mergeCell ref="DG742:DG743"/>
    <mergeCell ref="CV750:CV751"/>
    <mergeCell ref="CW782:CW783"/>
    <mergeCell ref="CQ742:CQ743"/>
    <mergeCell ref="CT742:CT743"/>
    <mergeCell ref="DN754:DN755"/>
    <mergeCell ref="DU766:DU767"/>
    <mergeCell ref="DY764:DY765"/>
    <mergeCell ref="DW766:DW767"/>
    <mergeCell ref="DX750:DX751"/>
    <mergeCell ref="DB742:DB743"/>
    <mergeCell ref="CZ742:CZ743"/>
    <mergeCell ref="DF742:DF743"/>
    <mergeCell ref="DG764:DG765"/>
    <mergeCell ref="DN774:DN775"/>
    <mergeCell ref="DN768:DN769"/>
    <mergeCell ref="DQ764:DQ765"/>
    <mergeCell ref="DS782:DS783"/>
    <mergeCell ref="CX742:CX743"/>
    <mergeCell ref="CW742:CW743"/>
    <mergeCell ref="DE782:DE783"/>
    <mergeCell ref="DP740:DP741"/>
    <mergeCell ref="CY750:CY751"/>
    <mergeCell ref="DO752:DO753"/>
    <mergeCell ref="DN748:DN749"/>
    <mergeCell ref="DT742:DT743"/>
    <mergeCell ref="DS742:DS743"/>
    <mergeCell ref="DT750:DT751"/>
    <mergeCell ref="DP758:DP759"/>
    <mergeCell ref="DP760:DP761"/>
    <mergeCell ref="DQ750:DQ751"/>
    <mergeCell ref="CW750:CW751"/>
    <mergeCell ref="DN742:DN743"/>
    <mergeCell ref="DN752:DN753"/>
    <mergeCell ref="CT766:CT767"/>
    <mergeCell ref="DV762:DV763"/>
    <mergeCell ref="DE742:DE743"/>
    <mergeCell ref="DI742:DI743"/>
    <mergeCell ref="CH736:CH737"/>
    <mergeCell ref="CH708:CH709"/>
    <mergeCell ref="CH720:CH721"/>
    <mergeCell ref="CH712:CH713"/>
    <mergeCell ref="AX740:AX741"/>
    <mergeCell ref="AV742:AV743"/>
    <mergeCell ref="AU718:AU719"/>
    <mergeCell ref="AQ750:AQ751"/>
    <mergeCell ref="AO742:AO743"/>
    <mergeCell ref="AP742:AP743"/>
    <mergeCell ref="AM742:AM743"/>
    <mergeCell ref="AN742:AN743"/>
    <mergeCell ref="AY736:AY737"/>
    <mergeCell ref="AV698:AV699"/>
    <mergeCell ref="CJ718:CJ719"/>
    <mergeCell ref="CK750:CK751"/>
    <mergeCell ref="DP736:DP737"/>
    <mergeCell ref="DQ734:DQ735"/>
    <mergeCell ref="DQ718:DQ719"/>
    <mergeCell ref="DQ742:DQ743"/>
    <mergeCell ref="CW700:CW701"/>
    <mergeCell ref="CJ734:CJ735"/>
    <mergeCell ref="CU750:CU751"/>
    <mergeCell ref="CZ750:CZ751"/>
    <mergeCell ref="CP742:CP743"/>
    <mergeCell ref="DO746:DO747"/>
    <mergeCell ref="CN734:CN735"/>
    <mergeCell ref="CW734:CW735"/>
    <mergeCell ref="DN738:DN739"/>
    <mergeCell ref="CV734:CV735"/>
    <mergeCell ref="CP734:CP735"/>
    <mergeCell ref="CM734:CM735"/>
    <mergeCell ref="CQ734:CQ735"/>
    <mergeCell ref="CS742:CS743"/>
    <mergeCell ref="DB750:DB751"/>
    <mergeCell ref="CX750:CX751"/>
    <mergeCell ref="DH750:DH751"/>
    <mergeCell ref="CJ742:CJ743"/>
    <mergeCell ref="CL750:CL751"/>
    <mergeCell ref="CK742:CK743"/>
    <mergeCell ref="CL742:CL743"/>
    <mergeCell ref="CH732:CH733"/>
    <mergeCell ref="BW698:BW699"/>
    <mergeCell ref="AZ734:AZ735"/>
    <mergeCell ref="BJ734:BJ735"/>
    <mergeCell ref="DP710:DP711"/>
    <mergeCell ref="CV698:CV699"/>
    <mergeCell ref="CU718:CU719"/>
    <mergeCell ref="CZ734:CZ735"/>
    <mergeCell ref="DP748:DP749"/>
    <mergeCell ref="DA742:DA743"/>
    <mergeCell ref="CT734:CT735"/>
    <mergeCell ref="DC734:DC735"/>
    <mergeCell ref="CX698:CX699"/>
    <mergeCell ref="DE698:DE699"/>
    <mergeCell ref="DO704:DO705"/>
    <mergeCell ref="DO698:DO699"/>
    <mergeCell ref="DN704:DN705"/>
    <mergeCell ref="CX734:CX735"/>
    <mergeCell ref="CJ750:CJ751"/>
    <mergeCell ref="AN700:AN701"/>
    <mergeCell ref="BD718:BD719"/>
    <mergeCell ref="BY698:BY699"/>
    <mergeCell ref="BT718:BT719"/>
    <mergeCell ref="AY658:AY659"/>
    <mergeCell ref="AZ630:AZ631"/>
    <mergeCell ref="BU574:BU575"/>
    <mergeCell ref="DY766:DY767"/>
    <mergeCell ref="DP762:DP763"/>
    <mergeCell ref="CY742:CY743"/>
    <mergeCell ref="DO742:DO743"/>
    <mergeCell ref="DA750:DA751"/>
    <mergeCell ref="DC750:DC751"/>
    <mergeCell ref="DJ766:DJ767"/>
    <mergeCell ref="DO766:DO767"/>
    <mergeCell ref="DR762:DR763"/>
    <mergeCell ref="DW782:DW783"/>
    <mergeCell ref="EC782:EC783"/>
    <mergeCell ref="AA698:AA699"/>
    <mergeCell ref="AJ698:AJ699"/>
    <mergeCell ref="AK698:AK699"/>
    <mergeCell ref="AX728:AX729"/>
    <mergeCell ref="AB734:AB735"/>
    <mergeCell ref="AL700:AL701"/>
    <mergeCell ref="AF698:AF699"/>
    <mergeCell ref="AX710:AX711"/>
    <mergeCell ref="AX726:AX727"/>
    <mergeCell ref="DO756:DO757"/>
    <mergeCell ref="CY782:CY783"/>
    <mergeCell ref="DA762:DA763"/>
    <mergeCell ref="DO780:DO781"/>
    <mergeCell ref="CN610:CN611"/>
    <mergeCell ref="CS634:CS635"/>
    <mergeCell ref="CV622:CV623"/>
    <mergeCell ref="CW622:CW623"/>
    <mergeCell ref="AZ658:AZ659"/>
    <mergeCell ref="BD636:BD637"/>
    <mergeCell ref="BB636:BB637"/>
    <mergeCell ref="BV622:BV623"/>
    <mergeCell ref="BS622:BS623"/>
    <mergeCell ref="BY610:BY611"/>
    <mergeCell ref="CD598:CD599"/>
    <mergeCell ref="BZ610:BZ611"/>
    <mergeCell ref="BV610:BV611"/>
    <mergeCell ref="BX622:BX623"/>
    <mergeCell ref="BZ654:BZ655"/>
    <mergeCell ref="BY654:BY655"/>
    <mergeCell ref="CF656:CF657"/>
    <mergeCell ref="BB654:BB655"/>
    <mergeCell ref="CA636:CA637"/>
    <mergeCell ref="BS654:BS655"/>
    <mergeCell ref="BS634:BS635"/>
    <mergeCell ref="CF608:CF609"/>
    <mergeCell ref="BN598:BN599"/>
    <mergeCell ref="BV598:BV599"/>
    <mergeCell ref="AZ626:AZ627"/>
    <mergeCell ref="BM622:BM623"/>
    <mergeCell ref="AZ590:AZ591"/>
    <mergeCell ref="CG654:CG655"/>
    <mergeCell ref="BS610:BS611"/>
    <mergeCell ref="BW636:BW637"/>
    <mergeCell ref="AS698:AS699"/>
    <mergeCell ref="CG622:CG623"/>
    <mergeCell ref="AY672:AY673"/>
    <mergeCell ref="AX664:AX665"/>
    <mergeCell ref="AX668:AX669"/>
    <mergeCell ref="AY664:AY665"/>
    <mergeCell ref="CO734:CO735"/>
    <mergeCell ref="AO678:AO679"/>
    <mergeCell ref="AY678:AY679"/>
    <mergeCell ref="AY624:AY625"/>
    <mergeCell ref="AY646:AY647"/>
    <mergeCell ref="AX642:AX643"/>
    <mergeCell ref="AY660:AY661"/>
    <mergeCell ref="AZ634:AZ635"/>
    <mergeCell ref="AZ660:AZ661"/>
    <mergeCell ref="AX634:AX635"/>
    <mergeCell ref="AS670:AS671"/>
    <mergeCell ref="AX622:AX623"/>
    <mergeCell ref="AY622:AY623"/>
    <mergeCell ref="AW636:AW637"/>
    <mergeCell ref="AT670:AT671"/>
    <mergeCell ref="AZ644:AZ645"/>
    <mergeCell ref="AZ646:AZ647"/>
    <mergeCell ref="AQ654:AQ655"/>
    <mergeCell ref="AU622:AU623"/>
    <mergeCell ref="AY674:AY675"/>
    <mergeCell ref="AX676:AX677"/>
    <mergeCell ref="AY632:AY633"/>
    <mergeCell ref="AY634:AY635"/>
    <mergeCell ref="AY636:AY637"/>
    <mergeCell ref="AX656:AX657"/>
    <mergeCell ref="AX662:AX663"/>
    <mergeCell ref="AO654:AO655"/>
    <mergeCell ref="AO634:AO635"/>
    <mergeCell ref="AR622:AR623"/>
    <mergeCell ref="AU654:AU655"/>
    <mergeCell ref="AX632:AX633"/>
    <mergeCell ref="AY626:AY627"/>
    <mergeCell ref="AZ622:AZ623"/>
    <mergeCell ref="AX658:AX659"/>
    <mergeCell ref="AX670:AX671"/>
    <mergeCell ref="AY668:AY669"/>
    <mergeCell ref="AY652:AY653"/>
    <mergeCell ref="AY648:AY649"/>
    <mergeCell ref="AZ652:AZ653"/>
    <mergeCell ref="AZ650:AZ651"/>
    <mergeCell ref="AW654:AW655"/>
    <mergeCell ref="AV636:AV637"/>
    <mergeCell ref="AV670:AV671"/>
    <mergeCell ref="AY640:AY641"/>
    <mergeCell ref="AU670:AU671"/>
    <mergeCell ref="AW622:AW623"/>
    <mergeCell ref="AY642:AY643"/>
    <mergeCell ref="AX660:AX661"/>
    <mergeCell ref="AX638:AX639"/>
    <mergeCell ref="AV634:AV635"/>
    <mergeCell ref="AY628:AY629"/>
    <mergeCell ref="AX624:AX625"/>
    <mergeCell ref="AX646:AX647"/>
    <mergeCell ref="AY656:AY657"/>
    <mergeCell ref="AY650:AY651"/>
    <mergeCell ref="AZ664:AZ665"/>
    <mergeCell ref="AX666:AX667"/>
    <mergeCell ref="AZ666:AZ667"/>
    <mergeCell ref="AY666:AY667"/>
    <mergeCell ref="AY644:AY645"/>
    <mergeCell ref="AY670:AY671"/>
    <mergeCell ref="AZ670:AZ671"/>
    <mergeCell ref="AY654:AY655"/>
    <mergeCell ref="AZ662:AZ663"/>
    <mergeCell ref="AZ648:AZ649"/>
    <mergeCell ref="BQ490:BQ491"/>
    <mergeCell ref="CF566:CF567"/>
    <mergeCell ref="CG564:CG565"/>
    <mergeCell ref="CH564:CH565"/>
    <mergeCell ref="CI562:CI563"/>
    <mergeCell ref="CH560:CH561"/>
    <mergeCell ref="CG536:CG537"/>
    <mergeCell ref="CG530:CG531"/>
    <mergeCell ref="CJ562:CJ563"/>
    <mergeCell ref="CH554:CH555"/>
    <mergeCell ref="CH532:CH533"/>
    <mergeCell ref="CH530:CH531"/>
    <mergeCell ref="CN562:CN563"/>
    <mergeCell ref="CL490:CL491"/>
    <mergeCell ref="CO514:CO515"/>
    <mergeCell ref="CK562:CK563"/>
    <mergeCell ref="CO574:CO575"/>
    <mergeCell ref="CF560:CF561"/>
    <mergeCell ref="CC562:CC563"/>
    <mergeCell ref="CE574:CE575"/>
    <mergeCell ref="BW574:BW575"/>
    <mergeCell ref="BS574:BS575"/>
    <mergeCell ref="BX574:BX575"/>
    <mergeCell ref="BY574:BY575"/>
    <mergeCell ref="CF564:CF565"/>
    <mergeCell ref="BR562:BR563"/>
    <mergeCell ref="CH538:CH539"/>
    <mergeCell ref="CQ526:CQ527"/>
    <mergeCell ref="CL562:CL563"/>
    <mergeCell ref="CN502:CN503"/>
    <mergeCell ref="CL502:CL503"/>
    <mergeCell ref="CF512:CF513"/>
    <mergeCell ref="CF510:CF511"/>
    <mergeCell ref="CA514:CA515"/>
    <mergeCell ref="CB514:CB515"/>
    <mergeCell ref="CF536:CF537"/>
    <mergeCell ref="CG528:CG529"/>
    <mergeCell ref="BX514:BX515"/>
    <mergeCell ref="CE514:CE515"/>
    <mergeCell ref="CJ538:CJ539"/>
    <mergeCell ref="CE550:CE551"/>
    <mergeCell ref="CE562:CE563"/>
    <mergeCell ref="CF554:CF555"/>
    <mergeCell ref="CF552:CF553"/>
    <mergeCell ref="CF556:CF557"/>
    <mergeCell ref="CD562:CD563"/>
    <mergeCell ref="CG490:CG491"/>
    <mergeCell ref="CF516:CF517"/>
    <mergeCell ref="CA490:CA491"/>
    <mergeCell ref="AZ596:AZ597"/>
    <mergeCell ref="BG610:BG611"/>
    <mergeCell ref="BO636:BO637"/>
    <mergeCell ref="BH538:BH539"/>
    <mergeCell ref="BV526:BV527"/>
    <mergeCell ref="BX502:BX503"/>
    <mergeCell ref="CG554:CG555"/>
    <mergeCell ref="BZ574:BZ575"/>
    <mergeCell ref="BD574:BD575"/>
    <mergeCell ref="BJ574:BJ575"/>
    <mergeCell ref="BW562:BW563"/>
    <mergeCell ref="BV562:BV563"/>
    <mergeCell ref="CG570:CG571"/>
    <mergeCell ref="CG566:CG567"/>
    <mergeCell ref="CG568:CG569"/>
    <mergeCell ref="CH568:CH569"/>
    <mergeCell ref="CH570:CH571"/>
    <mergeCell ref="BU586:BU587"/>
    <mergeCell ref="CF546:CF547"/>
    <mergeCell ref="CH548:CH549"/>
    <mergeCell ref="CG532:CG533"/>
    <mergeCell ref="BI550:BI551"/>
    <mergeCell ref="BP526:BP527"/>
    <mergeCell ref="BJ526:BJ527"/>
    <mergeCell ref="BT550:BT551"/>
    <mergeCell ref="BN550:BN551"/>
    <mergeCell ref="BM550:BM551"/>
    <mergeCell ref="CB550:CB551"/>
    <mergeCell ref="BR550:BR551"/>
    <mergeCell ref="BS550:BS551"/>
    <mergeCell ref="BU550:BU551"/>
    <mergeCell ref="BX550:BX551"/>
    <mergeCell ref="BJ550:BJ551"/>
    <mergeCell ref="CC550:CC551"/>
    <mergeCell ref="BX562:BX563"/>
    <mergeCell ref="CA550:CA551"/>
    <mergeCell ref="BF562:BF563"/>
    <mergeCell ref="BF526:BF527"/>
    <mergeCell ref="BL574:BL575"/>
    <mergeCell ref="CA586:CA587"/>
    <mergeCell ref="BK586:BK587"/>
    <mergeCell ref="BR586:BR587"/>
    <mergeCell ref="CF592:CF593"/>
    <mergeCell ref="CG588:CG589"/>
    <mergeCell ref="CC598:CC599"/>
    <mergeCell ref="CG574:CG575"/>
    <mergeCell ref="CH580:CH581"/>
    <mergeCell ref="CA574:CA575"/>
    <mergeCell ref="BY598:BY599"/>
    <mergeCell ref="CC526:CC527"/>
    <mergeCell ref="CF508:CF509"/>
    <mergeCell ref="CF558:CF559"/>
    <mergeCell ref="CF568:CF569"/>
    <mergeCell ref="BY562:BY563"/>
    <mergeCell ref="CC514:CC515"/>
    <mergeCell ref="CC538:CC539"/>
    <mergeCell ref="CD538:CD539"/>
    <mergeCell ref="CF538:CF539"/>
    <mergeCell ref="CF550:CF551"/>
    <mergeCell ref="CF528:CF529"/>
    <mergeCell ref="BY550:BY551"/>
    <mergeCell ref="CG558:CG559"/>
    <mergeCell ref="CG562:CG563"/>
    <mergeCell ref="CH556:CH557"/>
    <mergeCell ref="CF588:CF589"/>
    <mergeCell ref="CN538:CN539"/>
    <mergeCell ref="CM574:CM575"/>
    <mergeCell ref="CN514:CN515"/>
    <mergeCell ref="CH550:CH551"/>
    <mergeCell ref="CH534:CH535"/>
    <mergeCell ref="CH546:CH547"/>
    <mergeCell ref="CG542:CG543"/>
    <mergeCell ref="CH578:CH579"/>
    <mergeCell ref="CH562:CH563"/>
    <mergeCell ref="CH558:CH559"/>
    <mergeCell ref="CG550:CG551"/>
    <mergeCell ref="CH540:CH541"/>
    <mergeCell ref="CG552:CG553"/>
    <mergeCell ref="CG548:CG549"/>
    <mergeCell ref="CF504:CF505"/>
    <mergeCell ref="CH544:CH545"/>
    <mergeCell ref="CD550:CD551"/>
    <mergeCell ref="BZ550:BZ551"/>
    <mergeCell ref="CK586:CK587"/>
    <mergeCell ref="CG576:CG577"/>
    <mergeCell ref="CH584:CH585"/>
    <mergeCell ref="CF522:CF523"/>
    <mergeCell ref="CT526:CT527"/>
    <mergeCell ref="CH566:CH567"/>
    <mergeCell ref="CN574:CN575"/>
    <mergeCell ref="CH572:CH573"/>
    <mergeCell ref="CH574:CH575"/>
    <mergeCell ref="CG556:CG557"/>
    <mergeCell ref="CF570:CF571"/>
    <mergeCell ref="BX654:BX655"/>
    <mergeCell ref="CC654:CC655"/>
    <mergeCell ref="BR622:BR623"/>
    <mergeCell ref="CS622:CS623"/>
    <mergeCell ref="CK550:CK551"/>
    <mergeCell ref="CR550:CR551"/>
    <mergeCell ref="CI538:CI539"/>
    <mergeCell ref="CM538:CM539"/>
    <mergeCell ref="CL514:CL515"/>
    <mergeCell ref="CI514:CI515"/>
    <mergeCell ref="CR526:CR527"/>
    <mergeCell ref="CP598:CP599"/>
    <mergeCell ref="CQ598:CQ599"/>
    <mergeCell ref="CO598:CO599"/>
    <mergeCell ref="CP550:CP551"/>
    <mergeCell ref="CJ574:CJ575"/>
    <mergeCell ref="CE610:CE611"/>
    <mergeCell ref="CF596:CF597"/>
    <mergeCell ref="CG604:CG605"/>
    <mergeCell ref="BZ598:BZ599"/>
    <mergeCell ref="CM598:CM599"/>
    <mergeCell ref="CO636:CO637"/>
    <mergeCell ref="EX262:EX263"/>
    <mergeCell ref="ET274:ET275"/>
    <mergeCell ref="CV562:CV563"/>
    <mergeCell ref="EX242:EX243"/>
    <mergeCell ref="CH486:CH487"/>
    <mergeCell ref="FD252:FD253"/>
    <mergeCell ref="FE252:FE253"/>
    <mergeCell ref="ES240:ES241"/>
    <mergeCell ref="ES250:ES251"/>
    <mergeCell ref="EP262:EP263"/>
    <mergeCell ref="EP252:EP253"/>
    <mergeCell ref="EM262:EM263"/>
    <mergeCell ref="CV586:CV587"/>
    <mergeCell ref="CK574:CK575"/>
    <mergeCell ref="CK538:CK539"/>
    <mergeCell ref="CI550:CI551"/>
    <mergeCell ref="CF542:CF543"/>
    <mergeCell ref="CM586:CM587"/>
    <mergeCell ref="CK526:CK527"/>
    <mergeCell ref="CR586:CR587"/>
    <mergeCell ref="CH422:CH423"/>
    <mergeCell ref="CH474:CH475"/>
    <mergeCell ref="FC306:FC307"/>
    <mergeCell ref="FA284:FA285"/>
    <mergeCell ref="EY308:EY309"/>
    <mergeCell ref="EN304:EN305"/>
    <mergeCell ref="EV332:EV333"/>
    <mergeCell ref="EW332:EW333"/>
    <mergeCell ref="ET312:ET313"/>
    <mergeCell ref="ES328:ES329"/>
    <mergeCell ref="ES280:ES281"/>
    <mergeCell ref="ES274:ES275"/>
    <mergeCell ref="EN274:EN275"/>
    <mergeCell ref="EO274:EO275"/>
    <mergeCell ref="EU282:EU283"/>
    <mergeCell ref="ET322:ET323"/>
    <mergeCell ref="EO252:EO253"/>
    <mergeCell ref="ET252:ET253"/>
    <mergeCell ref="EU310:EU311"/>
    <mergeCell ref="EZ320:EZ321"/>
    <mergeCell ref="EV284:EV285"/>
    <mergeCell ref="CH536:CH537"/>
    <mergeCell ref="CJ526:CJ527"/>
    <mergeCell ref="CF532:CF533"/>
    <mergeCell ref="CH542:CH543"/>
    <mergeCell ref="CL538:CL539"/>
    <mergeCell ref="CP490:CP491"/>
    <mergeCell ref="CS574:CS575"/>
    <mergeCell ref="CQ574:CQ575"/>
    <mergeCell ref="CK490:CK491"/>
    <mergeCell ref="CF478:CF479"/>
    <mergeCell ref="CF484:CF485"/>
    <mergeCell ref="CG464:CG465"/>
    <mergeCell ref="CM440:CM441"/>
    <mergeCell ref="CQ440:CQ441"/>
    <mergeCell ref="CI490:CI491"/>
    <mergeCell ref="CG482:CG483"/>
    <mergeCell ref="EV272:EV273"/>
    <mergeCell ref="EX320:EX321"/>
    <mergeCell ref="EV304:EV305"/>
    <mergeCell ref="ET282:ET283"/>
    <mergeCell ref="EH274:EH275"/>
    <mergeCell ref="EY332:EY333"/>
    <mergeCell ref="FA332:FA333"/>
    <mergeCell ref="GA244:GA245"/>
    <mergeCell ref="FF192:FF193"/>
    <mergeCell ref="FK222:FK223"/>
    <mergeCell ref="FI222:FI223"/>
    <mergeCell ref="FD212:FD213"/>
    <mergeCell ref="EW202:EW203"/>
    <mergeCell ref="FO202:FO203"/>
    <mergeCell ref="EM232:EM233"/>
    <mergeCell ref="ES266:ES267"/>
    <mergeCell ref="EO262:EO263"/>
    <mergeCell ref="EO242:EO243"/>
    <mergeCell ref="EP232:EP233"/>
    <mergeCell ref="EO284:EO285"/>
    <mergeCell ref="EN252:EN253"/>
    <mergeCell ref="EU252:EU253"/>
    <mergeCell ref="EQ274:EQ275"/>
    <mergeCell ref="EW274:EW275"/>
    <mergeCell ref="FD344:FD345"/>
    <mergeCell ref="EL232:EL233"/>
    <mergeCell ref="EK232:EK233"/>
    <mergeCell ref="CT488:CT489"/>
    <mergeCell ref="FF294:FF295"/>
    <mergeCell ref="EU304:EU305"/>
    <mergeCell ref="EY294:EY295"/>
    <mergeCell ref="EZ294:EZ295"/>
    <mergeCell ref="EX232:EX233"/>
    <mergeCell ref="EO232:EO233"/>
    <mergeCell ref="EU236:EU237"/>
    <mergeCell ref="EW232:EW233"/>
    <mergeCell ref="CO538:CO539"/>
    <mergeCell ref="CH508:CH509"/>
    <mergeCell ref="CK514:CK515"/>
    <mergeCell ref="CJ514:CJ515"/>
    <mergeCell ref="CM514:CM515"/>
    <mergeCell ref="CH506:CH507"/>
    <mergeCell ref="CH514:CH515"/>
    <mergeCell ref="EX284:EX285"/>
    <mergeCell ref="EV308:EV309"/>
    <mergeCell ref="EU300:EU301"/>
    <mergeCell ref="EV294:EV295"/>
    <mergeCell ref="FD304:FD305"/>
    <mergeCell ref="EU290:EU291"/>
    <mergeCell ref="CU502:CU503"/>
    <mergeCell ref="CT538:CT539"/>
    <mergeCell ref="EU246:EU247"/>
    <mergeCell ref="ES294:ES295"/>
    <mergeCell ref="ER262:ER263"/>
    <mergeCell ref="ES282:ES283"/>
    <mergeCell ref="ET308:ET309"/>
    <mergeCell ref="EQ308:EQ309"/>
    <mergeCell ref="EY284:EY285"/>
    <mergeCell ref="EU284:EU285"/>
    <mergeCell ref="EU292:EU293"/>
    <mergeCell ref="EZ284:EZ285"/>
    <mergeCell ref="EU296:EU297"/>
    <mergeCell ref="ES246:ES247"/>
    <mergeCell ref="FA242:FA243"/>
    <mergeCell ref="CV526:CV527"/>
    <mergeCell ref="FY284:FY285"/>
    <mergeCell ref="FN284:FN285"/>
    <mergeCell ref="FS232:FS233"/>
    <mergeCell ref="FW212:FW213"/>
    <mergeCell ref="FU212:FU213"/>
    <mergeCell ref="FX212:FX213"/>
    <mergeCell ref="GA190:GA191"/>
    <mergeCell ref="GA202:GA203"/>
    <mergeCell ref="GA196:GA197"/>
    <mergeCell ref="FJ192:FJ193"/>
    <mergeCell ref="FU182:FU183"/>
    <mergeCell ref="FS182:FS183"/>
    <mergeCell ref="FV212:FV213"/>
    <mergeCell ref="FX232:FX233"/>
    <mergeCell ref="FV232:FV233"/>
    <mergeCell ref="GA224:GA225"/>
    <mergeCell ref="GA248:GA249"/>
    <mergeCell ref="FN202:FN203"/>
    <mergeCell ref="FP202:FP203"/>
    <mergeCell ref="FO212:FO213"/>
    <mergeCell ref="FO192:FO193"/>
    <mergeCell ref="FP232:FP233"/>
    <mergeCell ref="EU204:EU205"/>
    <mergeCell ref="EY202:EY203"/>
    <mergeCell ref="FI262:FI263"/>
    <mergeCell ref="ET218:ET219"/>
    <mergeCell ref="EU206:EU207"/>
    <mergeCell ref="ES212:ES213"/>
    <mergeCell ref="FX272:FX273"/>
    <mergeCell ref="FQ272:FQ273"/>
    <mergeCell ref="FQ274:FQ275"/>
    <mergeCell ref="ER232:ER233"/>
    <mergeCell ref="ER222:ER223"/>
    <mergeCell ref="ES194:ES195"/>
    <mergeCell ref="FX274:FX275"/>
    <mergeCell ref="FP272:FP273"/>
    <mergeCell ref="GA272:GA273"/>
    <mergeCell ref="GA268:GA269"/>
    <mergeCell ref="GA280:GA281"/>
    <mergeCell ref="FN232:FN233"/>
    <mergeCell ref="FK212:FK213"/>
    <mergeCell ref="FS202:FS203"/>
    <mergeCell ref="EV192:EV193"/>
    <mergeCell ref="FW192:FW193"/>
    <mergeCell ref="FX222:FX223"/>
    <mergeCell ref="GA226:GA227"/>
    <mergeCell ref="FY242:FY243"/>
    <mergeCell ref="GA236:GA237"/>
    <mergeCell ref="FT232:FT233"/>
    <mergeCell ref="FW242:FW243"/>
    <mergeCell ref="FL232:FL233"/>
    <mergeCell ref="FG192:FG193"/>
    <mergeCell ref="FH192:FH193"/>
    <mergeCell ref="FI192:FI193"/>
    <mergeCell ref="FB222:FB223"/>
    <mergeCell ref="FJ202:FJ203"/>
    <mergeCell ref="FA202:FA203"/>
    <mergeCell ref="FE202:FE203"/>
    <mergeCell ref="FF212:FF213"/>
    <mergeCell ref="FL212:FL213"/>
    <mergeCell ref="FG212:FG213"/>
    <mergeCell ref="FJ212:FJ213"/>
    <mergeCell ref="FI202:FI203"/>
    <mergeCell ref="FI212:FI213"/>
    <mergeCell ref="EZ242:EZ243"/>
    <mergeCell ref="EY232:EY233"/>
    <mergeCell ref="FB202:FB203"/>
    <mergeCell ref="FV252:FV253"/>
    <mergeCell ref="FR252:FR253"/>
    <mergeCell ref="EX212:EX213"/>
    <mergeCell ref="EW170:EW171"/>
    <mergeCell ref="EY170:EY171"/>
    <mergeCell ref="FG182:FG183"/>
    <mergeCell ref="FK180:FK181"/>
    <mergeCell ref="EX202:EX203"/>
    <mergeCell ref="EV140:EV141"/>
    <mergeCell ref="EV150:EV151"/>
    <mergeCell ref="FK150:FK151"/>
    <mergeCell ref="FS150:FS151"/>
    <mergeCell ref="FD170:FD171"/>
    <mergeCell ref="EZ192:EZ193"/>
    <mergeCell ref="FK202:FK203"/>
    <mergeCell ref="FG222:FG223"/>
    <mergeCell ref="GA212:GA213"/>
    <mergeCell ref="FQ182:FQ183"/>
    <mergeCell ref="EX170:EX171"/>
    <mergeCell ref="FM150:FM151"/>
    <mergeCell ref="FZ212:FZ213"/>
    <mergeCell ref="FN182:FN183"/>
    <mergeCell ref="EY160:EY161"/>
    <mergeCell ref="FO222:FO223"/>
    <mergeCell ref="FP222:FP223"/>
    <mergeCell ref="FM202:FM203"/>
    <mergeCell ref="EX192:EX193"/>
    <mergeCell ref="FL192:FL193"/>
    <mergeCell ref="FD180:FD181"/>
    <mergeCell ref="EV202:EV203"/>
    <mergeCell ref="EZ140:EZ141"/>
    <mergeCell ref="FR222:FR223"/>
    <mergeCell ref="FS140:FS141"/>
    <mergeCell ref="FK170:FK171"/>
    <mergeCell ref="FG160:FG161"/>
    <mergeCell ref="EW180:EW181"/>
    <mergeCell ref="EV170:EV171"/>
    <mergeCell ref="FP180:FP181"/>
    <mergeCell ref="EW160:EW161"/>
    <mergeCell ref="FD182:FD183"/>
    <mergeCell ref="FN150:FN151"/>
    <mergeCell ref="FT222:FT223"/>
    <mergeCell ref="FS212:FS213"/>
    <mergeCell ref="FU222:FU223"/>
    <mergeCell ref="FV182:FV183"/>
    <mergeCell ref="FU202:FU203"/>
    <mergeCell ref="FT202:FT203"/>
    <mergeCell ref="EV182:EV183"/>
    <mergeCell ref="FH182:FH183"/>
    <mergeCell ref="FI182:FI183"/>
    <mergeCell ref="FI150:FI151"/>
    <mergeCell ref="FQ202:FQ203"/>
    <mergeCell ref="GA188:GA189"/>
    <mergeCell ref="FY192:FY193"/>
    <mergeCell ref="FR212:FR213"/>
    <mergeCell ref="GA208:GA209"/>
    <mergeCell ref="GA210:GA211"/>
    <mergeCell ref="FT212:FT213"/>
    <mergeCell ref="GA198:GA199"/>
    <mergeCell ref="GA206:GA207"/>
    <mergeCell ref="GA214:GA215"/>
    <mergeCell ref="FU192:FU193"/>
    <mergeCell ref="GA168:GA169"/>
    <mergeCell ref="GA200:GA201"/>
    <mergeCell ref="GA186:GA187"/>
    <mergeCell ref="GA184:GA185"/>
    <mergeCell ref="GA194:GA195"/>
    <mergeCell ref="FR160:FR161"/>
    <mergeCell ref="FP150:FP151"/>
    <mergeCell ref="GA124:GA125"/>
    <mergeCell ref="FE120:FE121"/>
    <mergeCell ref="FE130:FE131"/>
    <mergeCell ref="FE180:FE181"/>
    <mergeCell ref="GA166:GA167"/>
    <mergeCell ref="FQ130:FQ131"/>
    <mergeCell ref="GA154:GA155"/>
    <mergeCell ref="FW150:FW151"/>
    <mergeCell ref="FS192:FS193"/>
    <mergeCell ref="FP170:FP171"/>
    <mergeCell ref="FV202:FV203"/>
    <mergeCell ref="FW202:FW203"/>
    <mergeCell ref="FK182:FK183"/>
    <mergeCell ref="FE182:FE183"/>
    <mergeCell ref="FH180:FH181"/>
    <mergeCell ref="FY182:FY183"/>
    <mergeCell ref="EX160:EX161"/>
    <mergeCell ref="FP212:FP213"/>
    <mergeCell ref="FU170:FU171"/>
    <mergeCell ref="FW170:FW171"/>
    <mergeCell ref="FW182:FW183"/>
    <mergeCell ref="GA182:GA183"/>
    <mergeCell ref="FW160:FW161"/>
    <mergeCell ref="FT192:FT193"/>
    <mergeCell ref="FX192:FX193"/>
    <mergeCell ref="EU160:EU161"/>
    <mergeCell ref="FE170:FE171"/>
    <mergeCell ref="FN170:FN171"/>
    <mergeCell ref="FL180:FL181"/>
    <mergeCell ref="FF182:FF183"/>
    <mergeCell ref="FC182:FC183"/>
    <mergeCell ref="FF180:FF181"/>
    <mergeCell ref="FD150:FD151"/>
    <mergeCell ref="FE150:FE151"/>
    <mergeCell ref="FM170:FM171"/>
    <mergeCell ref="FL140:FL141"/>
    <mergeCell ref="FO150:FO151"/>
    <mergeCell ref="FF170:FF171"/>
    <mergeCell ref="FA180:FA181"/>
    <mergeCell ref="EU174:EU175"/>
    <mergeCell ref="EX180:EX181"/>
    <mergeCell ref="FR180:FR181"/>
    <mergeCell ref="FG170:FG171"/>
    <mergeCell ref="EZ182:EZ183"/>
    <mergeCell ref="FM182:FM183"/>
    <mergeCell ref="EU146:EU147"/>
    <mergeCell ref="EU142:EU143"/>
    <mergeCell ref="EU148:EU149"/>
    <mergeCell ref="FC170:FC171"/>
    <mergeCell ref="FF150:FF151"/>
    <mergeCell ref="FC180:FC181"/>
    <mergeCell ref="FG180:FG181"/>
    <mergeCell ref="FD140:FD141"/>
    <mergeCell ref="EZ180:EZ181"/>
    <mergeCell ref="EY150:EY151"/>
    <mergeCell ref="FB170:FB171"/>
    <mergeCell ref="EU162:EU163"/>
    <mergeCell ref="EX150:EX151"/>
    <mergeCell ref="FL160:FL161"/>
    <mergeCell ref="EV160:EV161"/>
    <mergeCell ref="EX140:EX141"/>
    <mergeCell ref="FA150:FA151"/>
    <mergeCell ref="FZ180:FZ181"/>
    <mergeCell ref="FZ170:FZ171"/>
    <mergeCell ref="FV130:FV131"/>
    <mergeCell ref="FV180:FV181"/>
    <mergeCell ref="FO180:FO181"/>
    <mergeCell ref="FR130:FR131"/>
    <mergeCell ref="FQ110:FQ111"/>
    <mergeCell ref="FA130:FA131"/>
    <mergeCell ref="FN110:FN111"/>
    <mergeCell ref="FS160:FS161"/>
    <mergeCell ref="GA116:GA117"/>
    <mergeCell ref="FT120:FT121"/>
    <mergeCell ref="FZ130:FZ131"/>
    <mergeCell ref="GA112:GA113"/>
    <mergeCell ref="GA156:GA157"/>
    <mergeCell ref="GA158:GA159"/>
    <mergeCell ref="GA152:GA153"/>
    <mergeCell ref="FG130:FG131"/>
    <mergeCell ref="FW180:FW181"/>
    <mergeCell ref="FB120:FB121"/>
    <mergeCell ref="FM140:FM141"/>
    <mergeCell ref="GA150:GA151"/>
    <mergeCell ref="FX170:FX171"/>
    <mergeCell ref="FV120:FV121"/>
    <mergeCell ref="FU160:FU161"/>
    <mergeCell ref="GA164:GA165"/>
    <mergeCell ref="FM120:FM121"/>
    <mergeCell ref="FJ120:FJ121"/>
    <mergeCell ref="FS120:FS121"/>
    <mergeCell ref="FL150:FL151"/>
    <mergeCell ref="FN160:FN161"/>
    <mergeCell ref="FO160:FO161"/>
    <mergeCell ref="FF140:FF141"/>
    <mergeCell ref="FI170:FI171"/>
    <mergeCell ref="FG150:FG151"/>
    <mergeCell ref="FI180:FI181"/>
    <mergeCell ref="FQ160:FQ161"/>
    <mergeCell ref="FN130:FN131"/>
    <mergeCell ref="FK160:FK161"/>
    <mergeCell ref="FH160:FH161"/>
    <mergeCell ref="FP140:FP141"/>
    <mergeCell ref="FF130:FF131"/>
    <mergeCell ref="FH120:FH121"/>
    <mergeCell ref="FJ160:FJ161"/>
    <mergeCell ref="FT140:FT141"/>
    <mergeCell ref="FI160:FI161"/>
    <mergeCell ref="FO120:FO121"/>
    <mergeCell ref="FG140:FG141"/>
    <mergeCell ref="FT160:FT161"/>
    <mergeCell ref="FQ120:FQ121"/>
    <mergeCell ref="FL120:FL121"/>
    <mergeCell ref="FN140:FN141"/>
    <mergeCell ref="FV150:FV151"/>
    <mergeCell ref="FX160:FX161"/>
    <mergeCell ref="FY160:FY161"/>
    <mergeCell ref="GA142:GA143"/>
    <mergeCell ref="FN180:FN181"/>
    <mergeCell ref="FS170:FS171"/>
    <mergeCell ref="GA130:GA131"/>
    <mergeCell ref="GA146:GA147"/>
    <mergeCell ref="GA144:GA145"/>
    <mergeCell ref="FI130:FI131"/>
    <mergeCell ref="FZ140:FZ141"/>
    <mergeCell ref="FJ130:FJ131"/>
    <mergeCell ref="FX180:FX181"/>
    <mergeCell ref="FO170:FO171"/>
    <mergeCell ref="FG120:FG121"/>
    <mergeCell ref="FH130:FH131"/>
    <mergeCell ref="FZ160:FZ161"/>
    <mergeCell ref="FY110:FY111"/>
    <mergeCell ref="GA110:GA111"/>
    <mergeCell ref="FW110:FW111"/>
    <mergeCell ref="FW120:FW121"/>
    <mergeCell ref="FR120:FR121"/>
    <mergeCell ref="FA140:FA141"/>
    <mergeCell ref="FE140:FE141"/>
    <mergeCell ref="EZ170:EZ171"/>
    <mergeCell ref="FB180:FB181"/>
    <mergeCell ref="FS180:FS181"/>
    <mergeCell ref="FD160:FD161"/>
    <mergeCell ref="FF160:FF161"/>
    <mergeCell ref="FE110:FE111"/>
    <mergeCell ref="FM160:FM161"/>
    <mergeCell ref="FT130:FT131"/>
    <mergeCell ref="FL130:FL131"/>
    <mergeCell ref="EU154:EU155"/>
    <mergeCell ref="FM192:FM193"/>
    <mergeCell ref="FP192:FP193"/>
    <mergeCell ref="FJ222:FJ223"/>
    <mergeCell ref="FL222:FL223"/>
    <mergeCell ref="FZ120:FZ121"/>
    <mergeCell ref="GA120:GA121"/>
    <mergeCell ref="FT182:FT183"/>
    <mergeCell ref="FQ140:FQ141"/>
    <mergeCell ref="FQ170:FQ171"/>
    <mergeCell ref="FL170:FL171"/>
    <mergeCell ref="FR150:FR151"/>
    <mergeCell ref="GA138:GA139"/>
    <mergeCell ref="FJ140:FJ141"/>
    <mergeCell ref="FV170:FV171"/>
    <mergeCell ref="FY120:FY121"/>
    <mergeCell ref="GA148:GA149"/>
    <mergeCell ref="FS130:FS131"/>
    <mergeCell ref="FZ182:FZ183"/>
    <mergeCell ref="FJ170:FJ171"/>
    <mergeCell ref="FR182:FR183"/>
    <mergeCell ref="FJ182:FJ183"/>
    <mergeCell ref="FP182:FP183"/>
    <mergeCell ref="FO182:FO183"/>
    <mergeCell ref="GA140:GA141"/>
    <mergeCell ref="GA136:GA137"/>
    <mergeCell ref="GA162:GA163"/>
    <mergeCell ref="FY150:FY151"/>
    <mergeCell ref="FY130:FY131"/>
    <mergeCell ref="FY140:FY141"/>
    <mergeCell ref="FZ150:FZ151"/>
    <mergeCell ref="FP130:FP131"/>
    <mergeCell ref="FJ150:FJ151"/>
    <mergeCell ref="FY180:FY181"/>
    <mergeCell ref="FW130:FW131"/>
    <mergeCell ref="GA160:GA161"/>
    <mergeCell ref="GA176:GA177"/>
    <mergeCell ref="GA172:GA173"/>
    <mergeCell ref="FO140:FO141"/>
    <mergeCell ref="FK140:FK141"/>
    <mergeCell ref="FQ150:FQ151"/>
    <mergeCell ref="GA170:GA171"/>
    <mergeCell ref="FU120:FU121"/>
    <mergeCell ref="GA122:GA123"/>
    <mergeCell ref="EU86:EU87"/>
    <mergeCell ref="EV90:EV91"/>
    <mergeCell ref="GA98:GA99"/>
    <mergeCell ref="EY110:EY111"/>
    <mergeCell ref="ES88:ES89"/>
    <mergeCell ref="EU98:EU99"/>
    <mergeCell ref="FD120:FD121"/>
    <mergeCell ref="FD110:FD111"/>
    <mergeCell ref="FH100:FH101"/>
    <mergeCell ref="ET140:ET141"/>
    <mergeCell ref="ES120:ES121"/>
    <mergeCell ref="ES126:ES127"/>
    <mergeCell ref="FP100:FP101"/>
    <mergeCell ref="FS90:FS91"/>
    <mergeCell ref="FY90:FY91"/>
    <mergeCell ref="FY100:FY101"/>
    <mergeCell ref="FO100:FO101"/>
    <mergeCell ref="FE100:FE101"/>
    <mergeCell ref="ES102:ES103"/>
    <mergeCell ref="ES108:ES109"/>
    <mergeCell ref="GA90:GA91"/>
    <mergeCell ref="FM130:FM131"/>
    <mergeCell ref="FX130:FX131"/>
    <mergeCell ref="FB130:FB131"/>
    <mergeCell ref="FT180:FT181"/>
    <mergeCell ref="FN120:FN121"/>
    <mergeCell ref="GA178:GA179"/>
    <mergeCell ref="FR170:FR171"/>
    <mergeCell ref="FQ180:FQ181"/>
    <mergeCell ref="FM180:FM181"/>
    <mergeCell ref="FR140:FR141"/>
    <mergeCell ref="GA132:GA133"/>
    <mergeCell ref="FJ180:FJ181"/>
    <mergeCell ref="FV110:FV111"/>
    <mergeCell ref="FK130:FK131"/>
    <mergeCell ref="FE160:FE161"/>
    <mergeCell ref="FH170:FH171"/>
    <mergeCell ref="FH150:FH151"/>
    <mergeCell ref="FT150:FT151"/>
    <mergeCell ref="FB110:FB111"/>
    <mergeCell ref="FC110:FC111"/>
    <mergeCell ref="FU150:FU151"/>
    <mergeCell ref="FI140:FI141"/>
    <mergeCell ref="FC150:FC151"/>
    <mergeCell ref="FB150:FB151"/>
    <mergeCell ref="GA174:GA175"/>
    <mergeCell ref="FD130:FD131"/>
    <mergeCell ref="FK110:FK111"/>
    <mergeCell ref="FO130:FO131"/>
    <mergeCell ref="GA126:GA127"/>
    <mergeCell ref="GA128:GA129"/>
    <mergeCell ref="FY170:FY171"/>
    <mergeCell ref="FC120:FC121"/>
    <mergeCell ref="FH140:FH141"/>
    <mergeCell ref="GA114:GA115"/>
    <mergeCell ref="GA118:GA119"/>
    <mergeCell ref="FS110:FS111"/>
    <mergeCell ref="GA134:GA135"/>
    <mergeCell ref="FW140:FW141"/>
    <mergeCell ref="FX140:FX141"/>
    <mergeCell ref="FU130:FU131"/>
    <mergeCell ref="FU180:FU181"/>
    <mergeCell ref="FV160:FV161"/>
    <mergeCell ref="ES106:ES107"/>
    <mergeCell ref="FX90:FX91"/>
    <mergeCell ref="EU136:EU137"/>
    <mergeCell ref="ET136:ET137"/>
    <mergeCell ref="EU90:EU91"/>
    <mergeCell ref="FI90:FI91"/>
    <mergeCell ref="FO110:FO111"/>
    <mergeCell ref="FN80:FN81"/>
    <mergeCell ref="FT110:FT111"/>
    <mergeCell ref="FP120:FP121"/>
    <mergeCell ref="EU138:EU139"/>
    <mergeCell ref="FB90:FB91"/>
    <mergeCell ref="EW70:EW71"/>
    <mergeCell ref="FB70:FB71"/>
    <mergeCell ref="FA90:FA91"/>
    <mergeCell ref="FQ100:FQ101"/>
    <mergeCell ref="ES130:ES131"/>
    <mergeCell ref="EU132:EU133"/>
    <mergeCell ref="ET134:ET135"/>
    <mergeCell ref="ES132:ES133"/>
    <mergeCell ref="EU130:EU131"/>
    <mergeCell ref="EU134:EU135"/>
    <mergeCell ref="FW100:FW101"/>
    <mergeCell ref="FT100:FT101"/>
    <mergeCell ref="FI100:FI101"/>
    <mergeCell ref="EU112:EU113"/>
    <mergeCell ref="FP90:FP91"/>
    <mergeCell ref="FN90:FN91"/>
    <mergeCell ref="FR90:FR91"/>
    <mergeCell ref="EZ130:EZ131"/>
    <mergeCell ref="EU128:EU129"/>
    <mergeCell ref="EW130:EW131"/>
    <mergeCell ref="ET92:ET93"/>
    <mergeCell ref="ES138:ES139"/>
    <mergeCell ref="ET124:ET125"/>
    <mergeCell ref="EU118:EU119"/>
    <mergeCell ref="EU116:EU117"/>
    <mergeCell ref="ES100:ES101"/>
    <mergeCell ref="EU94:EU95"/>
    <mergeCell ref="ET98:ET99"/>
    <mergeCell ref="ES96:ES97"/>
    <mergeCell ref="EU126:EU127"/>
    <mergeCell ref="EU124:EU125"/>
    <mergeCell ref="ES124:ES125"/>
    <mergeCell ref="FA80:FA81"/>
    <mergeCell ref="EZ80:EZ81"/>
    <mergeCell ref="EU96:EU97"/>
    <mergeCell ref="FC80:FC81"/>
    <mergeCell ref="FV90:FV91"/>
    <mergeCell ref="FL100:FL101"/>
    <mergeCell ref="FH110:FH111"/>
    <mergeCell ref="EU106:EU107"/>
    <mergeCell ref="EX110:EX111"/>
    <mergeCell ref="FE70:FE71"/>
    <mergeCell ref="FI120:FI121"/>
    <mergeCell ref="EX120:EX121"/>
    <mergeCell ref="EZ120:EZ121"/>
    <mergeCell ref="FK120:FK121"/>
    <mergeCell ref="FW90:FW91"/>
    <mergeCell ref="EU80:EU81"/>
    <mergeCell ref="FJ90:FJ91"/>
    <mergeCell ref="FZ100:FZ101"/>
    <mergeCell ref="FJ80:FJ81"/>
    <mergeCell ref="FL90:FL91"/>
    <mergeCell ref="FI70:FI71"/>
    <mergeCell ref="ET102:ET103"/>
    <mergeCell ref="EU122:EU123"/>
    <mergeCell ref="FU90:FU91"/>
    <mergeCell ref="FG90:FG91"/>
    <mergeCell ref="FT90:FT91"/>
    <mergeCell ref="FQ90:FQ91"/>
    <mergeCell ref="EV130:EV131"/>
    <mergeCell ref="FU140:FU141"/>
    <mergeCell ref="ET114:ET115"/>
    <mergeCell ref="EY120:EY121"/>
    <mergeCell ref="EU114:EU115"/>
    <mergeCell ref="EW110:EW111"/>
    <mergeCell ref="ET106:ET107"/>
    <mergeCell ref="FK100:FK101"/>
    <mergeCell ref="FB100:FB101"/>
    <mergeCell ref="ET108:ET109"/>
    <mergeCell ref="EY140:EY141"/>
    <mergeCell ref="FI110:FI111"/>
    <mergeCell ref="FF110:FF111"/>
    <mergeCell ref="FA110:FA111"/>
    <mergeCell ref="FG110:FG111"/>
    <mergeCell ref="EZ110:EZ111"/>
    <mergeCell ref="EU104:EU105"/>
    <mergeCell ref="FR100:FR101"/>
    <mergeCell ref="EV100:EV101"/>
    <mergeCell ref="FC100:FC101"/>
    <mergeCell ref="FG100:FG101"/>
    <mergeCell ref="ET100:ET101"/>
    <mergeCell ref="EU140:EU141"/>
    <mergeCell ref="FV140:FV141"/>
    <mergeCell ref="FB140:FB141"/>
    <mergeCell ref="EW140:EW141"/>
    <mergeCell ref="FC140:FC141"/>
    <mergeCell ref="EU78:EU79"/>
    <mergeCell ref="EZ60:EZ61"/>
    <mergeCell ref="EQ70:EQ71"/>
    <mergeCell ref="ER90:ER91"/>
    <mergeCell ref="EQ90:EQ91"/>
    <mergeCell ref="EM80:EM81"/>
    <mergeCell ref="EJ80:EJ81"/>
    <mergeCell ref="EI80:EI81"/>
    <mergeCell ref="DN88:DN89"/>
    <mergeCell ref="DO88:DO89"/>
    <mergeCell ref="DP84:DP85"/>
    <mergeCell ref="DW90:DW91"/>
    <mergeCell ref="EB90:EB91"/>
    <mergeCell ref="DT90:DT91"/>
    <mergeCell ref="DN90:DN91"/>
    <mergeCell ref="EO80:EO81"/>
    <mergeCell ref="ED80:ED81"/>
    <mergeCell ref="DR90:DR91"/>
    <mergeCell ref="EK70:EK71"/>
    <mergeCell ref="ES74:ES75"/>
    <mergeCell ref="ET70:ET71"/>
    <mergeCell ref="ET88:ET89"/>
    <mergeCell ref="EQ80:EQ81"/>
    <mergeCell ref="EK90:EK91"/>
    <mergeCell ref="ET74:ET75"/>
    <mergeCell ref="EU82:EU83"/>
    <mergeCell ref="ET76:ET77"/>
    <mergeCell ref="EB70:EB71"/>
    <mergeCell ref="EN80:EN81"/>
    <mergeCell ref="EK80:EK81"/>
    <mergeCell ref="EN70:EN71"/>
    <mergeCell ref="ES82:ES83"/>
    <mergeCell ref="EU84:EU85"/>
    <mergeCell ref="EL70:EL71"/>
    <mergeCell ref="ES78:ES79"/>
    <mergeCell ref="ES86:ES87"/>
    <mergeCell ref="DO68:DO69"/>
    <mergeCell ref="DV80:DV81"/>
    <mergeCell ref="ET82:ET83"/>
    <mergeCell ref="DP76:DP77"/>
    <mergeCell ref="DP74:DP75"/>
    <mergeCell ref="DO86:DO87"/>
    <mergeCell ref="DN84:DN85"/>
    <mergeCell ref="EX60:EX61"/>
    <mergeCell ref="DY80:DY81"/>
    <mergeCell ref="DV70:DV71"/>
    <mergeCell ref="DT80:DT81"/>
    <mergeCell ref="DR80:DR81"/>
    <mergeCell ref="DQ80:DQ81"/>
    <mergeCell ref="ES80:ES81"/>
    <mergeCell ref="EZ70:EZ71"/>
    <mergeCell ref="DP88:DP89"/>
    <mergeCell ref="DP90:DP91"/>
    <mergeCell ref="DS90:DS91"/>
    <mergeCell ref="EP90:EP91"/>
    <mergeCell ref="EA90:EA91"/>
    <mergeCell ref="ET66:ET67"/>
    <mergeCell ref="EU70:EU71"/>
    <mergeCell ref="ED60:ED61"/>
    <mergeCell ref="EE60:EE61"/>
    <mergeCell ref="EE70:EE71"/>
    <mergeCell ref="EU66:EU67"/>
    <mergeCell ref="EL80:EL81"/>
    <mergeCell ref="EO70:EO71"/>
    <mergeCell ref="EO60:EO61"/>
    <mergeCell ref="EM90:EM91"/>
    <mergeCell ref="ES84:ES85"/>
    <mergeCell ref="EU62:EU63"/>
    <mergeCell ref="EU68:EU69"/>
    <mergeCell ref="EB80:EB81"/>
    <mergeCell ref="EC80:EC81"/>
    <mergeCell ref="ET80:ET81"/>
    <mergeCell ref="EH60:EH61"/>
    <mergeCell ref="EC60:EC61"/>
    <mergeCell ref="EH34:EH35"/>
    <mergeCell ref="ET54:ET55"/>
    <mergeCell ref="EO58:EO59"/>
    <mergeCell ref="EU72:EU73"/>
    <mergeCell ref="EU60:EU61"/>
    <mergeCell ref="ET58:ET59"/>
    <mergeCell ref="EU56:EU57"/>
    <mergeCell ref="EJ58:EJ59"/>
    <mergeCell ref="EP56:EP57"/>
    <mergeCell ref="EL56:EL57"/>
    <mergeCell ref="ET78:ET79"/>
    <mergeCell ref="EU76:EU77"/>
    <mergeCell ref="EB60:EB61"/>
    <mergeCell ref="ES52:ES53"/>
    <mergeCell ref="ES54:ES55"/>
    <mergeCell ref="ET44:ET45"/>
    <mergeCell ref="ET52:ET53"/>
    <mergeCell ref="EO56:EO57"/>
    <mergeCell ref="EF70:EF71"/>
    <mergeCell ref="ER60:ER61"/>
    <mergeCell ref="EU52:EU53"/>
    <mergeCell ref="EO34:EO35"/>
    <mergeCell ref="EJ60:EJ61"/>
    <mergeCell ref="EI70:EI71"/>
    <mergeCell ref="ET64:ET65"/>
    <mergeCell ref="ES72:ES73"/>
    <mergeCell ref="ES90:ES91"/>
    <mergeCell ref="EK58:EK59"/>
    <mergeCell ref="EL58:EL59"/>
    <mergeCell ref="EJ56:EJ57"/>
    <mergeCell ref="EI58:EI59"/>
    <mergeCell ref="EC70:EC71"/>
    <mergeCell ref="EY80:EY81"/>
    <mergeCell ref="GB40:GB41"/>
    <mergeCell ref="GC44:GC45"/>
    <mergeCell ref="GC42:GC43"/>
    <mergeCell ref="FY80:FY81"/>
    <mergeCell ref="FG60:FG61"/>
    <mergeCell ref="FH56:FH57"/>
    <mergeCell ref="FE60:FE61"/>
    <mergeCell ref="DS70:DS71"/>
    <mergeCell ref="DW70:DW71"/>
    <mergeCell ref="DX70:DX71"/>
    <mergeCell ref="DZ70:DZ71"/>
    <mergeCell ref="ED70:ED71"/>
    <mergeCell ref="EH80:EH81"/>
    <mergeCell ref="EI90:EI91"/>
    <mergeCell ref="DQ90:DQ91"/>
    <mergeCell ref="EN60:EN61"/>
    <mergeCell ref="DO84:DO85"/>
    <mergeCell ref="DN74:DN75"/>
    <mergeCell ref="DO74:DO75"/>
    <mergeCell ref="DS80:DS81"/>
    <mergeCell ref="EG70:EG71"/>
    <mergeCell ref="EJ70:EJ71"/>
    <mergeCell ref="EF80:EF81"/>
    <mergeCell ref="EH70:EH71"/>
    <mergeCell ref="EC90:EC91"/>
    <mergeCell ref="DY90:DY91"/>
    <mergeCell ref="ES64:ES65"/>
    <mergeCell ref="EG90:EG91"/>
    <mergeCell ref="EV60:EV61"/>
    <mergeCell ref="EC58:EC59"/>
    <mergeCell ref="DQ70:DQ71"/>
    <mergeCell ref="DX90:DX91"/>
    <mergeCell ref="DO64:DO65"/>
    <mergeCell ref="DO62:DO63"/>
    <mergeCell ref="DT60:DT61"/>
    <mergeCell ref="DN68:DN69"/>
    <mergeCell ref="DN62:DN63"/>
    <mergeCell ref="ET86:ET87"/>
    <mergeCell ref="DP86:DP87"/>
    <mergeCell ref="DP66:DP67"/>
    <mergeCell ref="DN58:DN59"/>
    <mergeCell ref="ES76:ES77"/>
    <mergeCell ref="DS60:DS61"/>
    <mergeCell ref="DN86:DN87"/>
    <mergeCell ref="DN82:DN83"/>
    <mergeCell ref="EQ58:EQ59"/>
    <mergeCell ref="ET68:ET69"/>
    <mergeCell ref="ET72:ET73"/>
    <mergeCell ref="DX80:DX81"/>
    <mergeCell ref="ES62:ES63"/>
    <mergeCell ref="EM60:EM61"/>
    <mergeCell ref="EU74:EU75"/>
    <mergeCell ref="ES66:ES67"/>
    <mergeCell ref="ER70:ER71"/>
    <mergeCell ref="ES70:ES71"/>
    <mergeCell ref="EU88:EU89"/>
    <mergeCell ref="DW58:DW59"/>
    <mergeCell ref="DP64:DP65"/>
    <mergeCell ref="ET62:ET63"/>
    <mergeCell ref="ES68:ES69"/>
    <mergeCell ref="EL60:EL61"/>
    <mergeCell ref="EP60:EP61"/>
    <mergeCell ref="DP80:DP81"/>
    <mergeCell ref="EP70:EP71"/>
    <mergeCell ref="DS56:DS57"/>
    <mergeCell ref="EH58:EH59"/>
    <mergeCell ref="FP58:FP59"/>
    <mergeCell ref="FW80:FW81"/>
    <mergeCell ref="EW80:EW81"/>
    <mergeCell ref="FB80:FB81"/>
    <mergeCell ref="FO80:FO81"/>
    <mergeCell ref="H5:K5"/>
    <mergeCell ref="H22:H23"/>
    <mergeCell ref="I22:I23"/>
    <mergeCell ref="J22:J23"/>
    <mergeCell ref="CF38:CF39"/>
    <mergeCell ref="GC34:GC35"/>
    <mergeCell ref="AL10:AL11"/>
    <mergeCell ref="CF32:CF33"/>
    <mergeCell ref="CF24:CF25"/>
    <mergeCell ref="CG24:CG25"/>
    <mergeCell ref="CF20:CF21"/>
    <mergeCell ref="CG20:CG21"/>
    <mergeCell ref="ES44:ES45"/>
    <mergeCell ref="EU54:EU55"/>
    <mergeCell ref="GC48:GC49"/>
    <mergeCell ref="GB80:GB81"/>
    <mergeCell ref="EU64:EU65"/>
    <mergeCell ref="AM10:AM11"/>
    <mergeCell ref="EQ60:EQ61"/>
    <mergeCell ref="DL70:DL71"/>
    <mergeCell ref="DJ70:DJ71"/>
    <mergeCell ref="DR70:DR71"/>
    <mergeCell ref="CF74:CF75"/>
    <mergeCell ref="L5:M5"/>
    <mergeCell ref="CH64:CH65"/>
    <mergeCell ref="CG26:CG27"/>
    <mergeCell ref="BO34:BO35"/>
    <mergeCell ref="BP34:BP35"/>
    <mergeCell ref="CU34:CU35"/>
    <mergeCell ref="GC30:GC31"/>
    <mergeCell ref="GB22:GB23"/>
    <mergeCell ref="CG18:CG19"/>
    <mergeCell ref="FK58:FK59"/>
    <mergeCell ref="FU58:FU59"/>
    <mergeCell ref="EU58:EU59"/>
    <mergeCell ref="EY34:EY35"/>
    <mergeCell ref="ET60:ET61"/>
    <mergeCell ref="ES46:ES47"/>
    <mergeCell ref="ES38:ES39"/>
    <mergeCell ref="ET38:ET39"/>
    <mergeCell ref="ES48:ES49"/>
    <mergeCell ref="ER58:ER59"/>
    <mergeCell ref="ER56:ER57"/>
    <mergeCell ref="ES60:ES61"/>
    <mergeCell ref="EE56:EE57"/>
    <mergeCell ref="CH80:CH81"/>
    <mergeCell ref="DA80:DA81"/>
    <mergeCell ref="DE70:DE71"/>
    <mergeCell ref="CX80:CX81"/>
    <mergeCell ref="DF70:DF71"/>
    <mergeCell ref="FM80:FM81"/>
    <mergeCell ref="FD80:FD81"/>
    <mergeCell ref="FG70:FG71"/>
    <mergeCell ref="FM70:FM71"/>
    <mergeCell ref="FX70:FX71"/>
    <mergeCell ref="EZ56:EZ57"/>
    <mergeCell ref="GC52:GC53"/>
    <mergeCell ref="GC50:GC51"/>
    <mergeCell ref="GS100:GS101"/>
    <mergeCell ref="GT70:GT71"/>
    <mergeCell ref="GX100:GX101"/>
    <mergeCell ref="GA86:GA87"/>
    <mergeCell ref="GB98:GB99"/>
    <mergeCell ref="GF70:GF71"/>
    <mergeCell ref="EY60:EY61"/>
    <mergeCell ref="EX70:EX71"/>
    <mergeCell ref="EY70:EY71"/>
    <mergeCell ref="EP80:EP81"/>
    <mergeCell ref="EI60:EI61"/>
    <mergeCell ref="DU60:DU61"/>
    <mergeCell ref="DV60:DV61"/>
    <mergeCell ref="ED58:ED59"/>
    <mergeCell ref="EF60:EF61"/>
    <mergeCell ref="EG60:EG61"/>
    <mergeCell ref="DT58:DT59"/>
    <mergeCell ref="EB56:EB57"/>
    <mergeCell ref="FT60:FT61"/>
    <mergeCell ref="FO56:FO57"/>
    <mergeCell ref="FD60:FD61"/>
    <mergeCell ref="FT56:FT57"/>
    <mergeCell ref="FU56:FU57"/>
    <mergeCell ref="FW58:FW59"/>
    <mergeCell ref="DP62:DP63"/>
    <mergeCell ref="ET56:ET57"/>
    <mergeCell ref="FD58:FD59"/>
    <mergeCell ref="FE58:FE59"/>
    <mergeCell ref="FL58:FL59"/>
    <mergeCell ref="FI80:FI81"/>
    <mergeCell ref="FL70:FL71"/>
    <mergeCell ref="FH70:FH71"/>
    <mergeCell ref="FL60:FL61"/>
    <mergeCell ref="FP56:FP57"/>
    <mergeCell ref="FQ70:FQ71"/>
    <mergeCell ref="FA56:FA57"/>
    <mergeCell ref="EY58:EY59"/>
    <mergeCell ref="FB58:FB59"/>
    <mergeCell ref="FV70:FV71"/>
    <mergeCell ref="FN58:FN59"/>
    <mergeCell ref="FA58:FA59"/>
    <mergeCell ref="FQ60:FQ61"/>
    <mergeCell ref="ER80:ER81"/>
    <mergeCell ref="EI56:EI57"/>
    <mergeCell ref="EK60:EK61"/>
    <mergeCell ref="DX60:DX61"/>
    <mergeCell ref="FB60:FB61"/>
    <mergeCell ref="FA60:FA61"/>
    <mergeCell ref="FW70:FW71"/>
    <mergeCell ref="FQ80:FQ81"/>
    <mergeCell ref="FV80:FV81"/>
    <mergeCell ref="FT70:FT71"/>
    <mergeCell ref="FC60:FC61"/>
    <mergeCell ref="FA70:FA71"/>
    <mergeCell ref="DU80:DU81"/>
    <mergeCell ref="FS60:FS61"/>
    <mergeCell ref="FH60:FH61"/>
    <mergeCell ref="FJ60:FJ61"/>
    <mergeCell ref="FJ70:FJ71"/>
    <mergeCell ref="EG56:EG57"/>
    <mergeCell ref="EH56:EH57"/>
    <mergeCell ref="EW60:EW61"/>
    <mergeCell ref="GA58:GA59"/>
    <mergeCell ref="GE58:GE59"/>
    <mergeCell ref="GS58:GS59"/>
    <mergeCell ref="GO58:GO59"/>
    <mergeCell ref="GF60:GF61"/>
    <mergeCell ref="GY60:GY61"/>
    <mergeCell ref="GD80:GD81"/>
    <mergeCell ref="GI56:GI57"/>
    <mergeCell ref="GA92:GA93"/>
    <mergeCell ref="HD80:HD81"/>
    <mergeCell ref="GA40:GA41"/>
    <mergeCell ref="GA100:GA101"/>
    <mergeCell ref="GQ90:GQ91"/>
    <mergeCell ref="GY90:GY91"/>
    <mergeCell ref="GZ90:GZ91"/>
    <mergeCell ref="FZ70:FZ71"/>
    <mergeCell ref="GK90:GK91"/>
    <mergeCell ref="FY58:FY59"/>
    <mergeCell ref="GK56:GK57"/>
    <mergeCell ref="HD56:HD57"/>
    <mergeCell ref="FZ58:FZ59"/>
    <mergeCell ref="FV58:FV59"/>
    <mergeCell ref="GO56:GO57"/>
    <mergeCell ref="GS56:GS57"/>
    <mergeCell ref="GT58:GT59"/>
    <mergeCell ref="HA58:HA59"/>
    <mergeCell ref="GM58:GM59"/>
    <mergeCell ref="GY70:GY71"/>
    <mergeCell ref="GA54:GA55"/>
    <mergeCell ref="GL60:GL61"/>
    <mergeCell ref="GQ70:GQ71"/>
    <mergeCell ref="GR60:GR61"/>
    <mergeCell ref="GB66:GB67"/>
    <mergeCell ref="GW58:GW59"/>
    <mergeCell ref="GX58:GX59"/>
    <mergeCell ref="GP58:GP59"/>
    <mergeCell ref="GU58:GU59"/>
    <mergeCell ref="GU70:GU71"/>
    <mergeCell ref="FY60:FY61"/>
    <mergeCell ref="GC58:GC59"/>
    <mergeCell ref="GC74:GC75"/>
    <mergeCell ref="HC60:HC61"/>
    <mergeCell ref="HD60:HD61"/>
    <mergeCell ref="GE80:GE81"/>
    <mergeCell ref="GL56:GL57"/>
    <mergeCell ref="GA72:GA73"/>
    <mergeCell ref="GA76:GA77"/>
    <mergeCell ref="FZ90:FZ91"/>
    <mergeCell ref="FX80:FX81"/>
    <mergeCell ref="GA78:GA79"/>
    <mergeCell ref="GG80:GG81"/>
    <mergeCell ref="GL90:GL91"/>
    <mergeCell ref="GE60:GE61"/>
    <mergeCell ref="GD60:GD61"/>
    <mergeCell ref="GB60:GB61"/>
    <mergeCell ref="GC60:GC61"/>
    <mergeCell ref="GC62:GC63"/>
    <mergeCell ref="GA50:GA51"/>
    <mergeCell ref="GA52:GA53"/>
    <mergeCell ref="GA88:GA89"/>
    <mergeCell ref="FY56:FY57"/>
    <mergeCell ref="GA46:GA47"/>
    <mergeCell ref="HA70:HA71"/>
    <mergeCell ref="GG100:GG101"/>
    <mergeCell ref="GV60:GV61"/>
    <mergeCell ref="GA104:GA105"/>
    <mergeCell ref="HH120:HH121"/>
    <mergeCell ref="GR56:GR57"/>
    <mergeCell ref="GU100:GU101"/>
    <mergeCell ref="GJ120:GJ121"/>
    <mergeCell ref="GE56:GE57"/>
    <mergeCell ref="GN70:GN71"/>
    <mergeCell ref="GG60:GG61"/>
    <mergeCell ref="HJ70:HJ71"/>
    <mergeCell ref="GJ70:GJ71"/>
    <mergeCell ref="GU56:GU57"/>
    <mergeCell ref="GB52:GB53"/>
    <mergeCell ref="GB50:GB51"/>
    <mergeCell ref="GA70:GA71"/>
    <mergeCell ref="FS80:FS81"/>
    <mergeCell ref="FR56:FR57"/>
    <mergeCell ref="FV60:FV61"/>
    <mergeCell ref="GC68:GC69"/>
    <mergeCell ref="FX56:FX57"/>
    <mergeCell ref="FU60:FU61"/>
    <mergeCell ref="FQ56:FQ57"/>
    <mergeCell ref="GG70:GG71"/>
    <mergeCell ref="GH60:GH61"/>
    <mergeCell ref="GH56:GH57"/>
    <mergeCell ref="GC56:GC57"/>
    <mergeCell ref="HB58:HB59"/>
    <mergeCell ref="HC58:HC59"/>
    <mergeCell ref="FW60:FW61"/>
    <mergeCell ref="GT56:GT57"/>
    <mergeCell ref="GR58:GR59"/>
    <mergeCell ref="GG56:GG57"/>
    <mergeCell ref="GJ56:GJ57"/>
    <mergeCell ref="GL70:GL71"/>
    <mergeCell ref="GM70:GM71"/>
    <mergeCell ref="GM60:GM61"/>
    <mergeCell ref="GH70:GH71"/>
    <mergeCell ref="GB64:GB65"/>
    <mergeCell ref="HC56:HC57"/>
    <mergeCell ref="GI58:GI59"/>
    <mergeCell ref="HJ56:HJ57"/>
    <mergeCell ref="GF56:GF57"/>
    <mergeCell ref="GQ56:GQ57"/>
    <mergeCell ref="GP60:GP61"/>
    <mergeCell ref="HB70:HB71"/>
    <mergeCell ref="GP56:GP57"/>
    <mergeCell ref="GQ58:GQ59"/>
    <mergeCell ref="FU80:FU81"/>
    <mergeCell ref="HJ66:HJ67"/>
    <mergeCell ref="HI54:HI55"/>
    <mergeCell ref="HH54:HH55"/>
    <mergeCell ref="HJ50:HJ51"/>
    <mergeCell ref="HI50:HI51"/>
    <mergeCell ref="HI68:HI69"/>
    <mergeCell ref="GZ60:GZ61"/>
    <mergeCell ref="GJ60:GJ61"/>
    <mergeCell ref="FY70:FY71"/>
    <mergeCell ref="FZ60:FZ61"/>
    <mergeCell ref="GW56:GW57"/>
    <mergeCell ref="GE70:GE71"/>
    <mergeCell ref="HI72:HI73"/>
    <mergeCell ref="HI74:HI75"/>
    <mergeCell ref="HI78:HI79"/>
    <mergeCell ref="HH52:HH53"/>
    <mergeCell ref="GB104:GB105"/>
    <mergeCell ref="GE90:GE91"/>
    <mergeCell ref="GF90:GF91"/>
    <mergeCell ref="HG90:HG91"/>
    <mergeCell ref="GH80:GH81"/>
    <mergeCell ref="GJ80:GJ81"/>
    <mergeCell ref="GN80:GN81"/>
    <mergeCell ref="GB112:GB113"/>
    <mergeCell ref="GC116:GC117"/>
    <mergeCell ref="GC120:GC121"/>
    <mergeCell ref="GC88:GC89"/>
    <mergeCell ref="GC82:GC83"/>
    <mergeCell ref="GC66:GC67"/>
    <mergeCell ref="GA108:GA109"/>
    <mergeCell ref="GS70:GS71"/>
    <mergeCell ref="HA56:HA57"/>
    <mergeCell ref="GV56:GV57"/>
    <mergeCell ref="HI64:HI65"/>
    <mergeCell ref="GF58:GF59"/>
    <mergeCell ref="HD58:HD59"/>
    <mergeCell ref="HG56:HG57"/>
    <mergeCell ref="HI58:HI59"/>
    <mergeCell ref="HG58:HG59"/>
    <mergeCell ref="GD56:GD57"/>
    <mergeCell ref="GC64:GC65"/>
    <mergeCell ref="GI70:GI71"/>
    <mergeCell ref="GN58:GN59"/>
    <mergeCell ref="GW60:GW61"/>
    <mergeCell ref="GK70:GK71"/>
    <mergeCell ref="HF70:HF71"/>
    <mergeCell ref="GN60:GN61"/>
    <mergeCell ref="GM56:GM57"/>
    <mergeCell ref="GN56:GN57"/>
    <mergeCell ref="HA110:HA111"/>
    <mergeCell ref="HH82:HH83"/>
    <mergeCell ref="HH88:HH89"/>
    <mergeCell ref="HH106:HH107"/>
    <mergeCell ref="GB116:GB117"/>
    <mergeCell ref="GQ110:GQ111"/>
    <mergeCell ref="GH110:GH111"/>
    <mergeCell ref="HC100:HC101"/>
    <mergeCell ref="GB106:GB107"/>
    <mergeCell ref="HI120:HI121"/>
    <mergeCell ref="HE120:HE121"/>
    <mergeCell ref="GB108:GB109"/>
    <mergeCell ref="GI110:GI111"/>
    <mergeCell ref="HH110:HH111"/>
    <mergeCell ref="GJ110:GJ111"/>
    <mergeCell ref="GE110:GE111"/>
    <mergeCell ref="HH96:HH97"/>
    <mergeCell ref="HI84:HI85"/>
    <mergeCell ref="HE100:HE101"/>
    <mergeCell ref="GO80:GO81"/>
    <mergeCell ref="HC90:HC91"/>
    <mergeCell ref="HD90:HD91"/>
    <mergeCell ref="GA82:GA83"/>
    <mergeCell ref="GA84:GA85"/>
    <mergeCell ref="HI70:HI71"/>
    <mergeCell ref="GQ80:GQ81"/>
    <mergeCell ref="HD110:HD111"/>
    <mergeCell ref="HH74:HH75"/>
    <mergeCell ref="HG80:HG81"/>
    <mergeCell ref="GR80:GR81"/>
    <mergeCell ref="HA80:HA81"/>
    <mergeCell ref="GV80:GV81"/>
    <mergeCell ref="GB70:GB71"/>
    <mergeCell ref="HH76:HH77"/>
    <mergeCell ref="GW90:GW91"/>
    <mergeCell ref="GC98:GC99"/>
    <mergeCell ref="GO110:GO111"/>
    <mergeCell ref="GC102:GC103"/>
    <mergeCell ref="GC84:GC85"/>
    <mergeCell ref="GC70:GC71"/>
    <mergeCell ref="GK110:GK111"/>
    <mergeCell ref="GC114:GC115"/>
    <mergeCell ref="GC104:GC105"/>
    <mergeCell ref="GM100:GM101"/>
    <mergeCell ref="GP100:GP101"/>
    <mergeCell ref="GC78:GC79"/>
    <mergeCell ref="GM90:GM91"/>
    <mergeCell ref="GB86:GB87"/>
    <mergeCell ref="GC76:GC77"/>
    <mergeCell ref="GY110:GY111"/>
    <mergeCell ref="GV70:GV71"/>
    <mergeCell ref="HB110:HB111"/>
    <mergeCell ref="GI90:GI91"/>
    <mergeCell ref="GB92:GB93"/>
    <mergeCell ref="GD90:GD91"/>
    <mergeCell ref="HB100:HB101"/>
    <mergeCell ref="GC112:GC113"/>
    <mergeCell ref="HH92:HH93"/>
    <mergeCell ref="GY80:GY81"/>
    <mergeCell ref="GW110:GW111"/>
    <mergeCell ref="HC110:HC111"/>
    <mergeCell ref="HF110:HF111"/>
    <mergeCell ref="GB84:GB85"/>
    <mergeCell ref="GC100:GC101"/>
    <mergeCell ref="GC72:GC73"/>
    <mergeCell ref="GG90:GG91"/>
    <mergeCell ref="GO90:GO91"/>
    <mergeCell ref="HH108:HH109"/>
    <mergeCell ref="GC86:GC87"/>
    <mergeCell ref="GH90:GH91"/>
    <mergeCell ref="GC92:GC93"/>
    <mergeCell ref="GB94:GB95"/>
    <mergeCell ref="GB114:GB115"/>
    <mergeCell ref="HH94:HH95"/>
    <mergeCell ref="GP80:GP81"/>
    <mergeCell ref="HG70:HG71"/>
    <mergeCell ref="GC110:GC111"/>
    <mergeCell ref="GC96:GC97"/>
    <mergeCell ref="GK100:GK101"/>
    <mergeCell ref="HB80:HB81"/>
    <mergeCell ref="GH100:GH101"/>
    <mergeCell ref="GZ70:GZ71"/>
    <mergeCell ref="GB100:GB101"/>
    <mergeCell ref="GB96:GB97"/>
    <mergeCell ref="GC90:GC91"/>
    <mergeCell ref="GE100:GE101"/>
    <mergeCell ref="HA90:HA91"/>
    <mergeCell ref="GZ100:GZ101"/>
    <mergeCell ref="GP110:GP111"/>
    <mergeCell ref="GM110:GM111"/>
    <mergeCell ref="GR100:GR101"/>
    <mergeCell ref="GP90:GP91"/>
    <mergeCell ref="GD100:GD101"/>
    <mergeCell ref="GN110:GN111"/>
    <mergeCell ref="GJ90:GJ91"/>
    <mergeCell ref="GK58:GK59"/>
    <mergeCell ref="GL58:GL59"/>
    <mergeCell ref="HI42:HI43"/>
    <mergeCell ref="GK80:GK81"/>
    <mergeCell ref="HE90:HE91"/>
    <mergeCell ref="GS34:GS35"/>
    <mergeCell ref="GV34:GV35"/>
    <mergeCell ref="GR70:GR71"/>
    <mergeCell ref="GL34:GL35"/>
    <mergeCell ref="GM34:GM35"/>
    <mergeCell ref="HI80:HI81"/>
    <mergeCell ref="GB128:GB129"/>
    <mergeCell ref="GN120:GN121"/>
    <mergeCell ref="GQ120:GQ121"/>
    <mergeCell ref="GP120:GP121"/>
    <mergeCell ref="GU120:GU121"/>
    <mergeCell ref="GR120:GR121"/>
    <mergeCell ref="HH118:HH119"/>
    <mergeCell ref="HH116:HH117"/>
    <mergeCell ref="GB90:GB91"/>
    <mergeCell ref="GD110:GD111"/>
    <mergeCell ref="GL80:GL81"/>
    <mergeCell ref="GI80:GI81"/>
    <mergeCell ref="HH104:HH105"/>
    <mergeCell ref="HH102:HH103"/>
    <mergeCell ref="GQ100:GQ101"/>
    <mergeCell ref="GB126:GB127"/>
    <mergeCell ref="HH122:HH123"/>
    <mergeCell ref="HJ94:HJ95"/>
    <mergeCell ref="GP34:GP35"/>
    <mergeCell ref="GQ34:GQ35"/>
    <mergeCell ref="GB124:GB125"/>
    <mergeCell ref="HH100:HH101"/>
    <mergeCell ref="GL100:GL101"/>
    <mergeCell ref="GC94:GC95"/>
    <mergeCell ref="GO100:GO101"/>
    <mergeCell ref="GB82:GB83"/>
    <mergeCell ref="GF100:GF101"/>
    <mergeCell ref="GX80:GX81"/>
    <mergeCell ref="HJ82:HJ83"/>
    <mergeCell ref="GF110:GF111"/>
    <mergeCell ref="HH38:HH39"/>
    <mergeCell ref="GO60:GO61"/>
    <mergeCell ref="HJ40:HJ41"/>
    <mergeCell ref="HH56:HH57"/>
    <mergeCell ref="HI48:HI49"/>
    <mergeCell ref="HH48:HH49"/>
    <mergeCell ref="HI44:HI45"/>
    <mergeCell ref="HI40:HI41"/>
    <mergeCell ref="GG58:GG59"/>
    <mergeCell ref="GB58:GB59"/>
    <mergeCell ref="HH46:HH47"/>
    <mergeCell ref="HH58:HH59"/>
    <mergeCell ref="HJ52:HJ53"/>
    <mergeCell ref="HF60:HF61"/>
    <mergeCell ref="HG60:HG61"/>
    <mergeCell ref="GZ58:GZ59"/>
    <mergeCell ref="GS60:GS61"/>
    <mergeCell ref="HD70:HD71"/>
    <mergeCell ref="GC106:GC107"/>
    <mergeCell ref="GB102:GB103"/>
    <mergeCell ref="GL110:GL111"/>
    <mergeCell ref="GJ100:GJ101"/>
    <mergeCell ref="GI100:GI101"/>
    <mergeCell ref="GB120:GB121"/>
    <mergeCell ref="GB118:GB119"/>
    <mergeCell ref="GU80:GU81"/>
    <mergeCell ref="GC108:GC109"/>
    <mergeCell ref="GK120:GK121"/>
    <mergeCell ref="GB88:GB89"/>
    <mergeCell ref="HH90:HH91"/>
    <mergeCell ref="GZ120:GZ121"/>
    <mergeCell ref="GM80:GM81"/>
    <mergeCell ref="GU90:GU91"/>
    <mergeCell ref="HF90:HF91"/>
    <mergeCell ref="HC80:HC81"/>
    <mergeCell ref="GT90:GT91"/>
    <mergeCell ref="HB90:HB91"/>
    <mergeCell ref="GC118:GC119"/>
    <mergeCell ref="GN100:GN101"/>
    <mergeCell ref="HR60:HR61"/>
    <mergeCell ref="ID90:ID91"/>
    <mergeCell ref="ID56:ID57"/>
    <mergeCell ref="IE34:IE35"/>
    <mergeCell ref="IB56:IB57"/>
    <mergeCell ref="IC34:IC35"/>
    <mergeCell ref="IC56:IC57"/>
    <mergeCell ref="IC60:IC61"/>
    <mergeCell ref="IE90:IE91"/>
    <mergeCell ref="HU70:HU71"/>
    <mergeCell ref="HV58:HV59"/>
    <mergeCell ref="HC70:HC71"/>
    <mergeCell ref="HH68:HH69"/>
    <mergeCell ref="HA60:HA61"/>
    <mergeCell ref="GX70:GX71"/>
    <mergeCell ref="GN90:GN91"/>
    <mergeCell ref="HJ38:HJ39"/>
    <mergeCell ref="HY34:HY35"/>
    <mergeCell ref="HX56:HX57"/>
    <mergeCell ref="HV70:HV71"/>
    <mergeCell ref="HR80:HR81"/>
    <mergeCell ref="HH60:HH61"/>
    <mergeCell ref="HI60:HI61"/>
    <mergeCell ref="GV58:GV59"/>
    <mergeCell ref="GR90:GR91"/>
    <mergeCell ref="GH34:GH35"/>
    <mergeCell ref="HJ68:HJ69"/>
    <mergeCell ref="HJ62:HJ63"/>
    <mergeCell ref="HJ64:HJ65"/>
    <mergeCell ref="GJ58:GJ59"/>
    <mergeCell ref="HI34:HI35"/>
    <mergeCell ref="GO70:GO71"/>
    <mergeCell ref="HB60:HB61"/>
    <mergeCell ref="HH64:HH65"/>
    <mergeCell ref="HH66:HH67"/>
    <mergeCell ref="GU60:GU61"/>
    <mergeCell ref="GX60:GX61"/>
    <mergeCell ref="GR34:GR35"/>
    <mergeCell ref="GQ60:GQ61"/>
    <mergeCell ref="GK60:GK61"/>
    <mergeCell ref="GI60:GI61"/>
    <mergeCell ref="GC40:GC41"/>
    <mergeCell ref="GH58:GH59"/>
    <mergeCell ref="HG34:HG35"/>
    <mergeCell ref="GP70:GP71"/>
    <mergeCell ref="HE70:HE71"/>
    <mergeCell ref="HE56:HE57"/>
    <mergeCell ref="HF56:HF57"/>
    <mergeCell ref="IP116:IP117"/>
    <mergeCell ref="IQ116:IQ117"/>
    <mergeCell ref="IL90:IL91"/>
    <mergeCell ref="IG100:IG101"/>
    <mergeCell ref="IG90:IG91"/>
    <mergeCell ref="IR70:IR71"/>
    <mergeCell ref="IR66:IR67"/>
    <mergeCell ref="IE60:IE61"/>
    <mergeCell ref="IN60:IN61"/>
    <mergeCell ref="IP60:IP61"/>
    <mergeCell ref="IK60:IK61"/>
    <mergeCell ref="IF70:IF71"/>
    <mergeCell ref="IG70:IG71"/>
    <mergeCell ref="IK70:IK71"/>
    <mergeCell ref="IL70:IL71"/>
    <mergeCell ref="IQ62:IQ63"/>
    <mergeCell ref="IP82:IP83"/>
    <mergeCell ref="HZ90:HZ91"/>
    <mergeCell ref="IQ60:IQ61"/>
    <mergeCell ref="IO60:IO61"/>
    <mergeCell ref="ID60:ID61"/>
    <mergeCell ref="IC100:IC101"/>
    <mergeCell ref="IB90:IB91"/>
    <mergeCell ref="IQ100:IQ101"/>
    <mergeCell ref="IK80:IK81"/>
    <mergeCell ref="IJ110:IJ111"/>
    <mergeCell ref="IQ112:IQ113"/>
    <mergeCell ref="IR112:IR113"/>
    <mergeCell ref="II90:II91"/>
    <mergeCell ref="IN90:IN91"/>
    <mergeCell ref="IQ114:IQ115"/>
    <mergeCell ref="IR64:IR65"/>
    <mergeCell ref="IR90:IR91"/>
    <mergeCell ref="IG60:IG61"/>
    <mergeCell ref="IP96:IP97"/>
    <mergeCell ref="IP102:IP103"/>
    <mergeCell ref="IE110:IE111"/>
    <mergeCell ref="IP100:IP101"/>
    <mergeCell ref="ID80:ID81"/>
    <mergeCell ref="IR106:IR107"/>
    <mergeCell ref="IM60:IM61"/>
    <mergeCell ref="IQ108:IQ109"/>
    <mergeCell ref="IR120:IR121"/>
    <mergeCell ref="IR74:IR75"/>
    <mergeCell ref="IQ72:IQ73"/>
    <mergeCell ref="IE70:IE71"/>
    <mergeCell ref="IR108:IR109"/>
    <mergeCell ref="IP98:IP99"/>
    <mergeCell ref="IR76:IR77"/>
    <mergeCell ref="II120:II121"/>
    <mergeCell ref="IR98:IR99"/>
    <mergeCell ref="IP94:IP95"/>
    <mergeCell ref="IN100:IN101"/>
    <mergeCell ref="IJ90:IJ91"/>
    <mergeCell ref="IJ100:IJ101"/>
    <mergeCell ref="IH90:IH91"/>
    <mergeCell ref="IP90:IP91"/>
    <mergeCell ref="IR116:IR117"/>
    <mergeCell ref="IR84:IR85"/>
    <mergeCell ref="IQ94:IQ95"/>
    <mergeCell ref="IR88:IR89"/>
    <mergeCell ref="IR80:IR81"/>
    <mergeCell ref="IR104:IR105"/>
    <mergeCell ref="IR118:IR119"/>
    <mergeCell ref="IG120:IG121"/>
    <mergeCell ref="IO120:IO121"/>
    <mergeCell ref="IQ130:IQ131"/>
    <mergeCell ref="IR110:IR111"/>
    <mergeCell ref="IR94:IR95"/>
    <mergeCell ref="IF180:IF181"/>
    <mergeCell ref="IG180:IG181"/>
    <mergeCell ref="IH180:IH181"/>
    <mergeCell ref="IK150:IK151"/>
    <mergeCell ref="IQ168:IQ169"/>
    <mergeCell ref="IQ148:IQ149"/>
    <mergeCell ref="IN120:IN121"/>
    <mergeCell ref="IP72:IP73"/>
    <mergeCell ref="IJ120:IJ121"/>
    <mergeCell ref="IP154:IP155"/>
    <mergeCell ref="IP160:IP161"/>
    <mergeCell ref="IP156:IP157"/>
    <mergeCell ref="IQ172:IQ173"/>
    <mergeCell ref="IP146:IP147"/>
    <mergeCell ref="IF160:IF161"/>
    <mergeCell ref="IR134:IR135"/>
    <mergeCell ref="IR160:IR161"/>
    <mergeCell ref="IJ150:IJ151"/>
    <mergeCell ref="IK180:IK181"/>
    <mergeCell ref="IL170:IL171"/>
    <mergeCell ref="IN140:IN141"/>
    <mergeCell ref="IO140:IO141"/>
    <mergeCell ref="II140:II141"/>
    <mergeCell ref="IE140:IE141"/>
    <mergeCell ref="IP138:IP139"/>
    <mergeCell ref="IR128:IR129"/>
    <mergeCell ref="IR130:IR131"/>
    <mergeCell ref="IK130:IK131"/>
    <mergeCell ref="IR124:IR125"/>
    <mergeCell ref="IJ130:IJ131"/>
    <mergeCell ref="IO130:IO131"/>
    <mergeCell ref="IP112:IP113"/>
    <mergeCell ref="IP108:IP109"/>
    <mergeCell ref="IR102:IR103"/>
    <mergeCell ref="IP104:IP105"/>
    <mergeCell ref="IR122:IR123"/>
    <mergeCell ref="IQ128:IQ129"/>
    <mergeCell ref="IQ132:IQ133"/>
    <mergeCell ref="IR132:IR133"/>
    <mergeCell ref="IQ158:IQ159"/>
    <mergeCell ref="IQ170:IQ171"/>
    <mergeCell ref="IQ176:IQ177"/>
    <mergeCell ref="IR142:IR143"/>
    <mergeCell ref="IQ144:IQ145"/>
    <mergeCell ref="IP144:IP145"/>
    <mergeCell ref="ID140:ID141"/>
    <mergeCell ref="IP134:IP135"/>
    <mergeCell ref="IQ134:IQ135"/>
    <mergeCell ref="IO56:IO57"/>
    <mergeCell ref="IK58:IK59"/>
    <mergeCell ref="IQ138:IQ139"/>
    <mergeCell ref="IW140:IW141"/>
    <mergeCell ref="ID130:ID131"/>
    <mergeCell ref="IE130:IE131"/>
    <mergeCell ref="HZ140:HZ141"/>
    <mergeCell ref="IX100:IX101"/>
    <mergeCell ref="HK308:HK309"/>
    <mergeCell ref="HV232:HV233"/>
    <mergeCell ref="IQ260:IQ261"/>
    <mergeCell ref="HQ306:HQ307"/>
    <mergeCell ref="HN272:HN273"/>
    <mergeCell ref="HJ238:HJ239"/>
    <mergeCell ref="HM274:HM275"/>
    <mergeCell ref="HM294:HM295"/>
    <mergeCell ref="HM272:HM273"/>
    <mergeCell ref="HN306:HN307"/>
    <mergeCell ref="HS274:HS275"/>
    <mergeCell ref="HS284:HS285"/>
    <mergeCell ref="HW242:HW243"/>
    <mergeCell ref="IA284:IA285"/>
    <mergeCell ref="HL306:HL307"/>
    <mergeCell ref="HL308:HL309"/>
    <mergeCell ref="HJ236:HJ237"/>
    <mergeCell ref="HJ240:HJ241"/>
    <mergeCell ref="II308:II309"/>
    <mergeCell ref="HR284:HR285"/>
    <mergeCell ref="HU130:HU131"/>
    <mergeCell ref="IT192:IT193"/>
    <mergeCell ref="IF120:IF121"/>
    <mergeCell ref="IP124:IP125"/>
    <mergeCell ref="IP130:IP131"/>
    <mergeCell ref="IH192:IH193"/>
    <mergeCell ref="IQ142:IQ143"/>
    <mergeCell ref="IL140:IL141"/>
    <mergeCell ref="IR144:IR145"/>
    <mergeCell ref="IT130:IT131"/>
    <mergeCell ref="IK140:IK141"/>
    <mergeCell ref="IQ140:IQ141"/>
    <mergeCell ref="IM160:IM161"/>
    <mergeCell ref="IF130:IF131"/>
    <mergeCell ref="IO192:IO193"/>
    <mergeCell ref="IM222:IM223"/>
    <mergeCell ref="IF212:IF213"/>
    <mergeCell ref="IG212:IG213"/>
    <mergeCell ref="IB140:IB141"/>
    <mergeCell ref="IM140:IM141"/>
    <mergeCell ref="IE150:IE151"/>
    <mergeCell ref="IO150:IO151"/>
    <mergeCell ref="IJ160:IJ161"/>
    <mergeCell ref="IN130:IN131"/>
    <mergeCell ref="IR138:IR139"/>
    <mergeCell ref="IP282:IP283"/>
    <mergeCell ref="HZ294:HZ295"/>
    <mergeCell ref="IR170:IR171"/>
    <mergeCell ref="IK170:IK171"/>
    <mergeCell ref="IN222:IN223"/>
    <mergeCell ref="IP220:IP221"/>
    <mergeCell ref="IC222:IC223"/>
    <mergeCell ref="IG170:IG171"/>
    <mergeCell ref="HQ222:HQ223"/>
    <mergeCell ref="HL222:HL223"/>
    <mergeCell ref="IO202:IO203"/>
    <mergeCell ref="IP268:IP269"/>
    <mergeCell ref="IR202:IR203"/>
    <mergeCell ref="IL212:IL213"/>
    <mergeCell ref="IL222:IL223"/>
    <mergeCell ref="IP228:IP229"/>
    <mergeCell ref="IL294:IL295"/>
    <mergeCell ref="IM294:IM295"/>
    <mergeCell ref="IK284:IK285"/>
    <mergeCell ref="IK252:IK253"/>
    <mergeCell ref="HY294:HY295"/>
    <mergeCell ref="IK294:IK295"/>
    <mergeCell ref="IN294:IN295"/>
    <mergeCell ref="IR288:IR289"/>
    <mergeCell ref="IP292:IP293"/>
    <mergeCell ref="HS212:HS213"/>
    <mergeCell ref="IF272:IF273"/>
    <mergeCell ref="IE222:IE223"/>
    <mergeCell ref="HR274:HR275"/>
    <mergeCell ref="IP286:IP287"/>
    <mergeCell ref="IR272:IR273"/>
    <mergeCell ref="IK272:IK273"/>
    <mergeCell ref="IQ276:IQ277"/>
    <mergeCell ref="IR214:IR215"/>
    <mergeCell ref="IE212:IE213"/>
    <mergeCell ref="IG262:IG263"/>
    <mergeCell ref="IG272:IG273"/>
    <mergeCell ref="II262:II263"/>
    <mergeCell ref="IN252:IN253"/>
    <mergeCell ref="IP248:IP249"/>
    <mergeCell ref="IP250:IP251"/>
    <mergeCell ref="IH222:IH223"/>
    <mergeCell ref="IQ222:IQ223"/>
    <mergeCell ref="IP290:IP291"/>
    <mergeCell ref="IP270:IP271"/>
    <mergeCell ref="IP264:IP265"/>
    <mergeCell ref="IR256:IR257"/>
    <mergeCell ref="IQ242:IQ243"/>
    <mergeCell ref="IQ258:IQ259"/>
    <mergeCell ref="IR278:IR279"/>
    <mergeCell ref="IB212:IB213"/>
    <mergeCell ref="ID212:ID213"/>
    <mergeCell ref="HU212:HU213"/>
    <mergeCell ref="IR246:IR247"/>
    <mergeCell ref="IQ248:IQ249"/>
    <mergeCell ref="IQ266:IQ267"/>
    <mergeCell ref="IR270:IR271"/>
    <mergeCell ref="IQ246:IQ247"/>
    <mergeCell ref="IQ254:IQ255"/>
    <mergeCell ref="IQ274:IQ275"/>
    <mergeCell ref="IQ252:IQ253"/>
    <mergeCell ref="HL232:HL233"/>
    <mergeCell ref="IR284:IR285"/>
    <mergeCell ref="IR286:IR287"/>
    <mergeCell ref="HJ234:HJ235"/>
    <mergeCell ref="IJ242:IJ243"/>
    <mergeCell ref="ID242:ID243"/>
    <mergeCell ref="HP294:HP295"/>
    <mergeCell ref="HQ294:HQ295"/>
    <mergeCell ref="IA272:IA273"/>
    <mergeCell ref="HV272:HV273"/>
    <mergeCell ref="HY232:HY233"/>
    <mergeCell ref="ID232:ID233"/>
    <mergeCell ref="HO252:HO253"/>
    <mergeCell ref="HO242:HO243"/>
    <mergeCell ref="IC232:IC233"/>
    <mergeCell ref="HJ306:HJ307"/>
    <mergeCell ref="HJ258:HJ259"/>
    <mergeCell ref="HJ248:HJ249"/>
    <mergeCell ref="HJ242:HJ243"/>
    <mergeCell ref="HJ244:HJ245"/>
    <mergeCell ref="HJ246:HJ247"/>
    <mergeCell ref="HJ252:HJ253"/>
    <mergeCell ref="HK262:HK263"/>
    <mergeCell ref="HJ262:HJ263"/>
    <mergeCell ref="HJ254:HJ255"/>
    <mergeCell ref="HJ250:HJ251"/>
    <mergeCell ref="HL262:HL263"/>
    <mergeCell ref="HN262:HN263"/>
    <mergeCell ref="HJ256:HJ257"/>
    <mergeCell ref="HJ280:HJ281"/>
    <mergeCell ref="HK274:HK275"/>
    <mergeCell ref="HL274:HL275"/>
    <mergeCell ref="HJ272:HJ273"/>
    <mergeCell ref="HS304:HS305"/>
    <mergeCell ref="IF232:IF233"/>
    <mergeCell ref="IC242:IC243"/>
    <mergeCell ref="HP232:HP233"/>
    <mergeCell ref="HM284:HM285"/>
    <mergeCell ref="HX272:HX273"/>
    <mergeCell ref="HU272:HU273"/>
    <mergeCell ref="IC262:IC263"/>
    <mergeCell ref="IF252:IF253"/>
    <mergeCell ref="IF262:IF263"/>
    <mergeCell ref="IA232:IA233"/>
    <mergeCell ref="HZ232:HZ233"/>
    <mergeCell ref="HZ252:HZ253"/>
    <mergeCell ref="HO304:HO305"/>
    <mergeCell ref="HX294:HX295"/>
    <mergeCell ref="HJ274:HJ275"/>
    <mergeCell ref="HJ298:HJ299"/>
    <mergeCell ref="HJ296:HJ297"/>
    <mergeCell ref="HN294:HN295"/>
    <mergeCell ref="IE272:IE273"/>
    <mergeCell ref="IG294:IG295"/>
    <mergeCell ref="ID304:ID305"/>
    <mergeCell ref="HQ272:HQ273"/>
    <mergeCell ref="HR272:HR273"/>
    <mergeCell ref="HQ274:HQ275"/>
    <mergeCell ref="IJ274:IJ275"/>
    <mergeCell ref="HW232:HW233"/>
    <mergeCell ref="HJ260:HJ261"/>
    <mergeCell ref="IB274:IB275"/>
    <mergeCell ref="ID274:ID275"/>
    <mergeCell ref="IC272:IC273"/>
    <mergeCell ref="ID294:ID295"/>
    <mergeCell ref="HW274:HW275"/>
    <mergeCell ref="HO274:HO275"/>
    <mergeCell ref="HV284:HV285"/>
    <mergeCell ref="IL274:IL275"/>
    <mergeCell ref="IA274:IA275"/>
    <mergeCell ref="HV306:HV307"/>
    <mergeCell ref="HW306:HW307"/>
    <mergeCell ref="IG274:IG275"/>
    <mergeCell ref="HJ278:HJ279"/>
    <mergeCell ref="HJ282:HJ283"/>
    <mergeCell ref="HJ270:HJ271"/>
    <mergeCell ref="HJ294:HJ295"/>
    <mergeCell ref="HL294:HL295"/>
    <mergeCell ref="HS294:HS295"/>
    <mergeCell ref="HW294:HW295"/>
    <mergeCell ref="IA294:IA295"/>
    <mergeCell ref="HK306:HK307"/>
    <mergeCell ref="HN242:HN243"/>
    <mergeCell ref="HJ266:HJ267"/>
    <mergeCell ref="HJ268:HJ269"/>
    <mergeCell ref="HJ264:HJ265"/>
    <mergeCell ref="HN274:HN275"/>
    <mergeCell ref="HT252:HT253"/>
    <mergeCell ref="HX274:HX275"/>
    <mergeCell ref="HY274:HY275"/>
    <mergeCell ref="IL272:IL273"/>
    <mergeCell ref="HU252:HU253"/>
    <mergeCell ref="HZ242:HZ243"/>
    <mergeCell ref="HV242:HV243"/>
    <mergeCell ref="HY262:HY263"/>
    <mergeCell ref="IE262:IE263"/>
    <mergeCell ref="IH272:IH273"/>
    <mergeCell ref="II272:II273"/>
    <mergeCell ref="HX252:HX253"/>
    <mergeCell ref="HK242:HK243"/>
    <mergeCell ref="HK252:HK253"/>
    <mergeCell ref="IL252:IL253"/>
    <mergeCell ref="IJ272:IJ273"/>
    <mergeCell ref="HM252:HM253"/>
    <mergeCell ref="HL252:HL253"/>
    <mergeCell ref="IC284:IC285"/>
    <mergeCell ref="IB262:IB263"/>
    <mergeCell ref="HR304:HR305"/>
    <mergeCell ref="IG252:IG253"/>
    <mergeCell ref="ID284:ID285"/>
    <mergeCell ref="IC306:IC307"/>
    <mergeCell ref="II306:II307"/>
    <mergeCell ref="HR262:HR263"/>
    <mergeCell ref="IC294:IC295"/>
    <mergeCell ref="IB304:IB305"/>
    <mergeCell ref="HR306:HR307"/>
    <mergeCell ref="HP272:HP273"/>
    <mergeCell ref="HS272:HS273"/>
    <mergeCell ref="HT272:HT273"/>
    <mergeCell ref="IA306:IA307"/>
    <mergeCell ref="HT306:HT307"/>
    <mergeCell ref="IP306:IP307"/>
    <mergeCell ref="IJ294:IJ295"/>
    <mergeCell ref="IC304:IC305"/>
    <mergeCell ref="IQ278:IQ279"/>
    <mergeCell ref="IM304:IM305"/>
    <mergeCell ref="IQ284:IQ285"/>
    <mergeCell ref="HM242:HM243"/>
    <mergeCell ref="HO232:HO233"/>
    <mergeCell ref="IG232:IG233"/>
    <mergeCell ref="HV294:HV295"/>
    <mergeCell ref="HX306:HX307"/>
    <mergeCell ref="II304:II305"/>
    <mergeCell ref="HV274:HV275"/>
    <mergeCell ref="IH274:IH275"/>
    <mergeCell ref="IB252:IB253"/>
    <mergeCell ref="HO272:HO273"/>
    <mergeCell ref="IH294:IH295"/>
    <mergeCell ref="HO306:HO307"/>
    <mergeCell ref="HS232:HS233"/>
    <mergeCell ref="HX232:HX233"/>
    <mergeCell ref="IH232:IH233"/>
    <mergeCell ref="IO262:IO263"/>
    <mergeCell ref="IM262:IM263"/>
    <mergeCell ref="IP246:IP247"/>
    <mergeCell ref="IP266:IP267"/>
    <mergeCell ref="IP252:IP253"/>
    <mergeCell ref="IM252:IM253"/>
    <mergeCell ref="IP278:IP279"/>
    <mergeCell ref="IM242:IM243"/>
    <mergeCell ref="IP284:IP285"/>
    <mergeCell ref="IE294:IE295"/>
    <mergeCell ref="IP280:IP281"/>
    <mergeCell ref="IQ282:IQ283"/>
    <mergeCell ref="IO252:IO253"/>
    <mergeCell ref="IM272:IM273"/>
    <mergeCell ref="IO272:IO273"/>
    <mergeCell ref="IP236:IP237"/>
    <mergeCell ref="IN242:IN243"/>
    <mergeCell ref="IP262:IP263"/>
    <mergeCell ref="IP288:IP289"/>
    <mergeCell ref="IG304:IG305"/>
    <mergeCell ref="IN284:IN285"/>
    <mergeCell ref="IQ302:IQ303"/>
    <mergeCell ref="IF306:IF307"/>
    <mergeCell ref="HP274:HP275"/>
    <mergeCell ref="IQ298:IQ299"/>
    <mergeCell ref="IB242:IB243"/>
    <mergeCell ref="IB272:IB273"/>
    <mergeCell ref="II252:II253"/>
    <mergeCell ref="HW252:HW253"/>
    <mergeCell ref="IE242:IE243"/>
    <mergeCell ref="IF242:IF243"/>
    <mergeCell ref="IQ288:IQ289"/>
    <mergeCell ref="IQ286:IQ287"/>
    <mergeCell ref="IP302:IP303"/>
    <mergeCell ref="HZ274:HZ275"/>
    <mergeCell ref="HX284:HX285"/>
    <mergeCell ref="IA242:IA243"/>
    <mergeCell ref="HW262:HW263"/>
    <mergeCell ref="IE284:IE285"/>
    <mergeCell ref="HY284:HY285"/>
    <mergeCell ref="IF284:IF285"/>
    <mergeCell ref="IF274:IF275"/>
    <mergeCell ref="HM306:HM307"/>
    <mergeCell ref="IQ326:IQ327"/>
    <mergeCell ref="IQ314:IQ315"/>
    <mergeCell ref="IR290:IR291"/>
    <mergeCell ref="IP326:IP327"/>
    <mergeCell ref="IL332:IL333"/>
    <mergeCell ref="IN332:IN333"/>
    <mergeCell ref="IK308:IK309"/>
    <mergeCell ref="IJ306:IJ307"/>
    <mergeCell ref="IQ316:IQ317"/>
    <mergeCell ref="IQ294:IQ295"/>
    <mergeCell ref="IP310:IP311"/>
    <mergeCell ref="IH306:IH307"/>
    <mergeCell ref="IQ328:IQ329"/>
    <mergeCell ref="IM320:IM321"/>
    <mergeCell ref="IP312:IP313"/>
    <mergeCell ref="IO320:IO321"/>
    <mergeCell ref="IO294:IO295"/>
    <mergeCell ref="IR294:IR295"/>
    <mergeCell ref="IQ290:IQ291"/>
    <mergeCell ref="IQ292:IQ293"/>
    <mergeCell ref="IO332:IO333"/>
    <mergeCell ref="HK232:HK233"/>
    <mergeCell ref="IK274:IK275"/>
    <mergeCell ref="IJ332:IJ333"/>
    <mergeCell ref="IK332:IK333"/>
    <mergeCell ref="IP316:IP317"/>
    <mergeCell ref="IH242:IH243"/>
    <mergeCell ref="IQ306:IQ307"/>
    <mergeCell ref="HR294:HR295"/>
    <mergeCell ref="HT262:HT263"/>
    <mergeCell ref="HU262:HU263"/>
    <mergeCell ref="HQ308:HQ309"/>
    <mergeCell ref="HY308:HY309"/>
    <mergeCell ref="HP308:HP309"/>
    <mergeCell ref="IL320:IL321"/>
    <mergeCell ref="IP320:IP321"/>
    <mergeCell ref="HO308:HO309"/>
    <mergeCell ref="IP318:IP319"/>
    <mergeCell ref="HR308:HR309"/>
    <mergeCell ref="HS308:HS309"/>
    <mergeCell ref="HO320:HO321"/>
    <mergeCell ref="IH320:IH321"/>
    <mergeCell ref="II320:II321"/>
    <mergeCell ref="IL304:IL305"/>
    <mergeCell ref="IO308:IO309"/>
    <mergeCell ref="IP322:IP323"/>
    <mergeCell ref="IP308:IP309"/>
    <mergeCell ref="IP296:IP297"/>
    <mergeCell ref="IO304:IO305"/>
    <mergeCell ref="IK304:IK305"/>
    <mergeCell ref="IA304:IA305"/>
    <mergeCell ref="HV304:HV305"/>
    <mergeCell ref="ID306:ID307"/>
    <mergeCell ref="HO262:HO263"/>
    <mergeCell ref="HO294:HO295"/>
    <mergeCell ref="HO284:HO285"/>
    <mergeCell ref="HX304:HX305"/>
    <mergeCell ref="IB294:IB295"/>
    <mergeCell ref="IB284:IB285"/>
    <mergeCell ref="IM284:IM285"/>
    <mergeCell ref="HZ284:HZ285"/>
    <mergeCell ref="IO284:IO285"/>
    <mergeCell ref="IP294:IP295"/>
    <mergeCell ref="IP276:IP277"/>
    <mergeCell ref="IQ296:IQ297"/>
    <mergeCell ref="IL306:IL307"/>
    <mergeCell ref="IO306:IO307"/>
    <mergeCell ref="IL308:IL309"/>
    <mergeCell ref="IP304:IP305"/>
    <mergeCell ref="II294:II295"/>
    <mergeCell ref="IR302:IR303"/>
    <mergeCell ref="IR300:IR301"/>
    <mergeCell ref="IR332:IR333"/>
    <mergeCell ref="IP298:IP299"/>
    <mergeCell ref="IK306:IK307"/>
    <mergeCell ref="IR334:IR335"/>
    <mergeCell ref="IP344:IP345"/>
    <mergeCell ref="II344:II345"/>
    <mergeCell ref="IL344:IL345"/>
    <mergeCell ref="IQ344:IQ345"/>
    <mergeCell ref="IE304:IE305"/>
    <mergeCell ref="IR304:IR305"/>
    <mergeCell ref="IR296:IR297"/>
    <mergeCell ref="IP340:IP341"/>
    <mergeCell ref="IG344:IG345"/>
    <mergeCell ref="IN306:IN307"/>
    <mergeCell ref="IR314:IR315"/>
    <mergeCell ref="IQ332:IQ333"/>
    <mergeCell ref="IQ340:IQ341"/>
    <mergeCell ref="HV308:HV309"/>
    <mergeCell ref="IQ348:IQ349"/>
    <mergeCell ref="JI356:JI357"/>
    <mergeCell ref="JK320:JK321"/>
    <mergeCell ref="HX308:HX309"/>
    <mergeCell ref="II356:II357"/>
    <mergeCell ref="JJ320:JJ321"/>
    <mergeCell ref="IR322:IR323"/>
    <mergeCell ref="JK308:JK309"/>
    <mergeCell ref="IV308:IV309"/>
    <mergeCell ref="JB306:JB307"/>
    <mergeCell ref="IS308:IS309"/>
    <mergeCell ref="IO356:IO357"/>
    <mergeCell ref="IP356:IP357"/>
    <mergeCell ref="IN344:IN345"/>
    <mergeCell ref="IE344:IE345"/>
    <mergeCell ref="IR318:IR319"/>
    <mergeCell ref="IR340:IR341"/>
    <mergeCell ref="IQ320:IQ321"/>
    <mergeCell ref="IR330:IR331"/>
    <mergeCell ref="IR312:IR313"/>
    <mergeCell ref="IQ312:IQ313"/>
    <mergeCell ref="IJ308:IJ309"/>
    <mergeCell ref="IQ310:IQ311"/>
    <mergeCell ref="IP334:IP335"/>
    <mergeCell ref="IP336:IP337"/>
    <mergeCell ref="IQ322:IQ323"/>
    <mergeCell ref="IG308:IG309"/>
    <mergeCell ref="IQ300:IQ301"/>
    <mergeCell ref="IN304:IN305"/>
    <mergeCell ref="IF294:IF295"/>
    <mergeCell ref="IP300:IP301"/>
    <mergeCell ref="IQ304:IQ305"/>
    <mergeCell ref="IF308:IF309"/>
    <mergeCell ref="IQ336:IQ337"/>
    <mergeCell ref="IP332:IP333"/>
    <mergeCell ref="IH304:IH305"/>
    <mergeCell ref="IM332:IM333"/>
    <mergeCell ref="IR298:IR299"/>
    <mergeCell ref="IR364:IR365"/>
    <mergeCell ref="JC344:JC345"/>
    <mergeCell ref="JD344:JD345"/>
    <mergeCell ref="IR342:IR343"/>
    <mergeCell ref="IQ378:IQ379"/>
    <mergeCell ref="IM380:IM381"/>
    <mergeCell ref="IQ380:IQ381"/>
    <mergeCell ref="IQ374:IQ375"/>
    <mergeCell ref="IP364:IP365"/>
    <mergeCell ref="IR362:IR363"/>
    <mergeCell ref="IP360:IP361"/>
    <mergeCell ref="IQ360:IQ361"/>
    <mergeCell ref="IW356:IW357"/>
    <mergeCell ref="IR366:IR367"/>
    <mergeCell ref="IU344:IU345"/>
    <mergeCell ref="IY368:IY369"/>
    <mergeCell ref="IZ368:IZ369"/>
    <mergeCell ref="IV356:IV357"/>
    <mergeCell ref="IQ356:IQ357"/>
    <mergeCell ref="IR356:IR357"/>
    <mergeCell ref="JA356:JA357"/>
    <mergeCell ref="IT368:IT369"/>
    <mergeCell ref="IY332:IY333"/>
    <mergeCell ref="IZ308:IZ309"/>
    <mergeCell ref="IE356:IE357"/>
    <mergeCell ref="IG306:IG307"/>
    <mergeCell ref="IV306:IV307"/>
    <mergeCell ref="IU332:IU333"/>
    <mergeCell ref="IG356:IG357"/>
    <mergeCell ref="IQ318:IQ319"/>
    <mergeCell ref="IR336:IR337"/>
    <mergeCell ref="IQ342:IQ343"/>
    <mergeCell ref="IS332:IS333"/>
    <mergeCell ref="IM344:IM345"/>
    <mergeCell ref="IV332:IV333"/>
    <mergeCell ref="IW332:IW333"/>
    <mergeCell ref="IK344:IK345"/>
    <mergeCell ref="IS320:IS321"/>
    <mergeCell ref="IP366:IP367"/>
    <mergeCell ref="IP368:IP369"/>
    <mergeCell ref="IR310:IR311"/>
    <mergeCell ref="IR320:IR321"/>
    <mergeCell ref="IN320:IN321"/>
    <mergeCell ref="IU308:IU309"/>
    <mergeCell ref="IT332:IT333"/>
    <mergeCell ref="IM308:IM309"/>
    <mergeCell ref="IN308:IN309"/>
    <mergeCell ref="IM306:IM307"/>
    <mergeCell ref="IR316:IR317"/>
    <mergeCell ref="IP328:IP329"/>
    <mergeCell ref="IQ324:IQ325"/>
    <mergeCell ref="IQ338:IQ339"/>
    <mergeCell ref="IY356:IY357"/>
    <mergeCell ref="IP314:IP315"/>
    <mergeCell ref="IP324:IP325"/>
    <mergeCell ref="IP330:IP331"/>
    <mergeCell ref="IJ320:IJ321"/>
    <mergeCell ref="IP346:IP347"/>
    <mergeCell ref="IQ354:IQ355"/>
    <mergeCell ref="IO344:IO345"/>
    <mergeCell ref="II332:II333"/>
    <mergeCell ref="IP342:IP343"/>
    <mergeCell ref="IL356:IL357"/>
    <mergeCell ref="IM356:IM357"/>
    <mergeCell ref="JM344:JM345"/>
    <mergeCell ref="IX356:IX357"/>
    <mergeCell ref="IZ332:IZ333"/>
    <mergeCell ref="IR328:IR329"/>
    <mergeCell ref="IE306:IE307"/>
    <mergeCell ref="IH308:IH309"/>
    <mergeCell ref="IH332:IH333"/>
    <mergeCell ref="IQ308:IQ309"/>
    <mergeCell ref="HZ306:HZ307"/>
    <mergeCell ref="JB356:JB357"/>
    <mergeCell ref="IP374:IP375"/>
    <mergeCell ref="IP352:IP353"/>
    <mergeCell ref="IP376:IP377"/>
    <mergeCell ref="JE304:JE305"/>
    <mergeCell ref="IS306:IS307"/>
    <mergeCell ref="IT308:IT309"/>
    <mergeCell ref="JD308:JD309"/>
    <mergeCell ref="IR326:IR327"/>
    <mergeCell ref="IR324:IR325"/>
    <mergeCell ref="JC368:JC369"/>
    <mergeCell ref="JC320:JC321"/>
    <mergeCell ref="JG332:JG333"/>
    <mergeCell ref="JE308:JE309"/>
    <mergeCell ref="JA304:JA305"/>
    <mergeCell ref="IP372:IP373"/>
    <mergeCell ref="JL368:JL369"/>
    <mergeCell ref="JE368:JE369"/>
    <mergeCell ref="JD356:JD357"/>
    <mergeCell ref="JE356:JE357"/>
    <mergeCell ref="JF356:JF357"/>
    <mergeCell ref="JJ356:JJ357"/>
    <mergeCell ref="JK356:JK357"/>
    <mergeCell ref="IQ352:IQ353"/>
    <mergeCell ref="IQ366:IQ367"/>
    <mergeCell ref="IQ364:IQ365"/>
    <mergeCell ref="IQ346:IQ347"/>
    <mergeCell ref="IQ358:IQ359"/>
    <mergeCell ref="IQ362:IQ363"/>
    <mergeCell ref="IP348:IP349"/>
    <mergeCell ref="IP362:IP363"/>
    <mergeCell ref="IP358:IP359"/>
    <mergeCell ref="IQ330:IQ331"/>
    <mergeCell ref="IQ370:IQ371"/>
    <mergeCell ref="IQ334:IQ335"/>
    <mergeCell ref="JB332:JB333"/>
    <mergeCell ref="IR346:IR347"/>
    <mergeCell ref="IQ350:IQ351"/>
    <mergeCell ref="IR348:IR349"/>
    <mergeCell ref="IS344:IS345"/>
    <mergeCell ref="IT344:IT345"/>
    <mergeCell ref="IP350:IP351"/>
    <mergeCell ref="IQ376:IQ377"/>
    <mergeCell ref="IQ372:IQ373"/>
    <mergeCell ref="IQ368:IQ369"/>
    <mergeCell ref="JB344:JB345"/>
    <mergeCell ref="JJ304:JJ305"/>
    <mergeCell ref="IU304:IU305"/>
    <mergeCell ref="IK320:IK321"/>
    <mergeCell ref="IG320:IG321"/>
    <mergeCell ref="IP338:IP339"/>
    <mergeCell ref="IR338:IR339"/>
    <mergeCell ref="IR308:IR309"/>
    <mergeCell ref="IJ304:IJ305"/>
    <mergeCell ref="IZ356:IZ357"/>
    <mergeCell ref="JO332:JO333"/>
    <mergeCell ref="JA368:JA369"/>
    <mergeCell ref="JM368:JM369"/>
    <mergeCell ref="IV380:IV381"/>
    <mergeCell ref="IS356:IS357"/>
    <mergeCell ref="IR354:IR355"/>
    <mergeCell ref="IR350:IR351"/>
    <mergeCell ref="IR344:IR345"/>
    <mergeCell ref="IS368:IS369"/>
    <mergeCell ref="IV368:IV369"/>
    <mergeCell ref="JD368:JD369"/>
    <mergeCell ref="IW344:IW345"/>
    <mergeCell ref="IX344:IX345"/>
    <mergeCell ref="IY344:IY345"/>
    <mergeCell ref="IZ344:IZ345"/>
    <mergeCell ref="IR378:IR379"/>
    <mergeCell ref="IR352:IR353"/>
    <mergeCell ref="JA344:JA345"/>
    <mergeCell ref="IR372:IR373"/>
    <mergeCell ref="IR360:IR361"/>
    <mergeCell ref="IR358:IR359"/>
    <mergeCell ref="IR368:IR369"/>
    <mergeCell ref="IV344:IV345"/>
    <mergeCell ref="IR380:IR381"/>
    <mergeCell ref="IW380:IW381"/>
    <mergeCell ref="JK368:JK369"/>
    <mergeCell ref="JI464:JI465"/>
    <mergeCell ref="JM452:JM453"/>
    <mergeCell ref="JN452:JN453"/>
    <mergeCell ref="JW444:JW445"/>
    <mergeCell ref="JP428:JP429"/>
    <mergeCell ref="JR428:JR429"/>
    <mergeCell ref="JS428:JS429"/>
    <mergeCell ref="JT428:JT429"/>
    <mergeCell ref="JW456:JW457"/>
    <mergeCell ref="JN416:JN417"/>
    <mergeCell ref="JF404:JF405"/>
    <mergeCell ref="JK380:JK381"/>
    <mergeCell ref="JT344:JT345"/>
    <mergeCell ref="IS464:IS465"/>
    <mergeCell ref="JS344:JS345"/>
    <mergeCell ref="JR380:JR381"/>
    <mergeCell ref="JW370:JW371"/>
    <mergeCell ref="JW372:JW373"/>
    <mergeCell ref="JQ344:JQ345"/>
    <mergeCell ref="JM356:JM357"/>
    <mergeCell ref="JT368:JT369"/>
    <mergeCell ref="JM464:JM465"/>
    <mergeCell ref="IV452:IV453"/>
    <mergeCell ref="JW354:JW355"/>
    <mergeCell ref="JW346:JW347"/>
    <mergeCell ref="JO356:JO357"/>
    <mergeCell ref="JS332:JS333"/>
    <mergeCell ref="JQ332:JQ333"/>
    <mergeCell ref="JE344:JE345"/>
    <mergeCell ref="JF344:JF345"/>
    <mergeCell ref="JN344:JN345"/>
    <mergeCell ref="JG344:JG345"/>
    <mergeCell ref="JE332:JE333"/>
    <mergeCell ref="JH356:JH357"/>
    <mergeCell ref="JK344:JK345"/>
    <mergeCell ref="JG356:JG357"/>
    <mergeCell ref="JW338:JW339"/>
    <mergeCell ref="JW336:JW337"/>
    <mergeCell ref="JK464:JK465"/>
    <mergeCell ref="JR452:JR453"/>
    <mergeCell ref="JU428:JU429"/>
    <mergeCell ref="IU440:IU441"/>
    <mergeCell ref="JF440:JF441"/>
    <mergeCell ref="IQ442:IQ443"/>
    <mergeCell ref="IU404:IU405"/>
    <mergeCell ref="IQ394:IQ395"/>
    <mergeCell ref="JI392:JI393"/>
    <mergeCell ref="IQ390:IQ391"/>
    <mergeCell ref="JE392:JE393"/>
    <mergeCell ref="JF392:JF393"/>
    <mergeCell ref="IR390:IR391"/>
    <mergeCell ref="IR394:IR395"/>
    <mergeCell ref="JG392:JG393"/>
    <mergeCell ref="IZ392:IZ393"/>
    <mergeCell ref="JJ392:JJ393"/>
    <mergeCell ref="JV392:JV393"/>
    <mergeCell ref="IT392:IT393"/>
    <mergeCell ref="JR392:JR393"/>
    <mergeCell ref="IQ382:IQ383"/>
    <mergeCell ref="JW384:JW385"/>
    <mergeCell ref="JO368:JO369"/>
    <mergeCell ref="JG368:JG369"/>
    <mergeCell ref="JB380:JB381"/>
    <mergeCell ref="JF380:JF381"/>
    <mergeCell ref="JS440:JS441"/>
    <mergeCell ref="JB440:JB441"/>
    <mergeCell ref="JW390:JW391"/>
    <mergeCell ref="JB416:JB417"/>
    <mergeCell ref="IR374:IR375"/>
    <mergeCell ref="JO440:JO441"/>
    <mergeCell ref="JI440:JI441"/>
    <mergeCell ref="IQ426:IQ427"/>
    <mergeCell ref="IQ428:IQ429"/>
    <mergeCell ref="IR420:IR421"/>
    <mergeCell ref="IQ420:IQ421"/>
    <mergeCell ref="IQ408:IQ409"/>
    <mergeCell ref="IQ422:IQ423"/>
    <mergeCell ref="IS416:IS417"/>
    <mergeCell ref="IQ404:IQ405"/>
    <mergeCell ref="IR412:IR413"/>
    <mergeCell ref="JA428:JA429"/>
    <mergeCell ref="IQ412:IQ413"/>
    <mergeCell ref="JW420:JW421"/>
    <mergeCell ref="JD416:JD417"/>
    <mergeCell ref="IX416:IX417"/>
    <mergeCell ref="IY416:IY417"/>
    <mergeCell ref="IR406:IR407"/>
    <mergeCell ref="JK404:JK405"/>
    <mergeCell ref="JP404:JP405"/>
    <mergeCell ref="JQ404:JQ405"/>
    <mergeCell ref="JR404:JR405"/>
    <mergeCell ref="JN368:JN369"/>
    <mergeCell ref="IZ452:IZ453"/>
    <mergeCell ref="JA452:JA453"/>
    <mergeCell ref="JB452:JB453"/>
    <mergeCell ref="JC452:JC453"/>
    <mergeCell ref="JD452:JD453"/>
    <mergeCell ref="IQ434:IQ435"/>
    <mergeCell ref="JH428:JH429"/>
    <mergeCell ref="JB428:JB429"/>
    <mergeCell ref="JO428:JO429"/>
    <mergeCell ref="JI428:JI429"/>
    <mergeCell ref="JW340:JW341"/>
    <mergeCell ref="JY344:JY345"/>
    <mergeCell ref="JU344:JU345"/>
    <mergeCell ref="JY382:JY383"/>
    <mergeCell ref="JI380:JI381"/>
    <mergeCell ref="JL380:JL381"/>
    <mergeCell ref="JG380:JG381"/>
    <mergeCell ref="JH380:JH381"/>
    <mergeCell ref="JT380:JT381"/>
    <mergeCell ref="JY378:JY379"/>
    <mergeCell ref="JL356:JL357"/>
    <mergeCell ref="JI368:JI369"/>
    <mergeCell ref="JW382:JW383"/>
    <mergeCell ref="JY352:JY353"/>
    <mergeCell ref="JW352:JW353"/>
    <mergeCell ref="JX346:JX347"/>
    <mergeCell ref="JY346:JY347"/>
    <mergeCell ref="JD380:JD381"/>
    <mergeCell ref="JE380:JE381"/>
    <mergeCell ref="JX374:JX375"/>
    <mergeCell ref="JQ368:JQ369"/>
    <mergeCell ref="JR368:JR369"/>
    <mergeCell ref="JX368:JX369"/>
    <mergeCell ref="JC380:JC381"/>
    <mergeCell ref="JV380:JV381"/>
    <mergeCell ref="JV344:JV345"/>
    <mergeCell ref="JJ368:JJ369"/>
    <mergeCell ref="JN356:JN357"/>
    <mergeCell ref="JP368:JP369"/>
    <mergeCell ref="JL344:JL345"/>
    <mergeCell ref="JX360:JX361"/>
    <mergeCell ref="JX376:JX377"/>
    <mergeCell ref="JJ440:JJ441"/>
    <mergeCell ref="JK440:JK441"/>
    <mergeCell ref="JC440:JC441"/>
    <mergeCell ref="JU416:JU417"/>
    <mergeCell ref="JW394:JW395"/>
    <mergeCell ref="JS368:JS369"/>
    <mergeCell ref="JW364:JW365"/>
    <mergeCell ref="JP356:JP357"/>
    <mergeCell ref="JX364:JX365"/>
    <mergeCell ref="JW378:JW379"/>
    <mergeCell ref="JR344:JR345"/>
    <mergeCell ref="JP344:JP345"/>
    <mergeCell ref="JX422:JX423"/>
    <mergeCell ref="JY420:JY421"/>
    <mergeCell ref="JX406:JX407"/>
    <mergeCell ref="JY410:JY411"/>
    <mergeCell ref="JY402:JY403"/>
    <mergeCell ref="JX400:JX401"/>
    <mergeCell ref="JX414:JX415"/>
    <mergeCell ref="JY414:JY415"/>
    <mergeCell ref="JX416:JX417"/>
    <mergeCell ref="JX410:JX411"/>
    <mergeCell ref="JS404:JS405"/>
    <mergeCell ref="JY374:JY375"/>
    <mergeCell ref="JY368:JY369"/>
    <mergeCell ref="JX358:JX359"/>
    <mergeCell ref="JY358:JY359"/>
    <mergeCell ref="JW374:JW375"/>
    <mergeCell ref="JW342:JW343"/>
    <mergeCell ref="JX344:JX345"/>
    <mergeCell ref="JY426:JY427"/>
    <mergeCell ref="JX388:JX389"/>
    <mergeCell ref="JB488:JB489"/>
    <mergeCell ref="JF464:JF465"/>
    <mergeCell ref="IT452:IT453"/>
    <mergeCell ref="IY428:IY429"/>
    <mergeCell ref="JJ380:JJ381"/>
    <mergeCell ref="JC392:JC393"/>
    <mergeCell ref="JC332:JC333"/>
    <mergeCell ref="JN332:JN333"/>
    <mergeCell ref="JH344:JH345"/>
    <mergeCell ref="JI344:JI345"/>
    <mergeCell ref="JC476:JC477"/>
    <mergeCell ref="JD476:JD477"/>
    <mergeCell ref="JC488:JC489"/>
    <mergeCell ref="JB368:JB369"/>
    <mergeCell ref="IX368:IX369"/>
    <mergeCell ref="JU320:JU321"/>
    <mergeCell ref="JW330:JW331"/>
    <mergeCell ref="JT320:JT321"/>
    <mergeCell ref="JJ476:JJ477"/>
    <mergeCell ref="JW418:JW419"/>
    <mergeCell ref="JY446:JY447"/>
    <mergeCell ref="JW434:JW435"/>
    <mergeCell ref="JX452:JX453"/>
    <mergeCell ref="JD440:JD441"/>
    <mergeCell ref="JJ344:JJ345"/>
    <mergeCell ref="JO404:JO405"/>
    <mergeCell ref="JA380:JA381"/>
    <mergeCell ref="JG320:JG321"/>
    <mergeCell ref="IX332:IX333"/>
    <mergeCell ref="JH440:JH441"/>
    <mergeCell ref="JG440:JG441"/>
    <mergeCell ref="IU368:IU369"/>
    <mergeCell ref="JO344:JO345"/>
    <mergeCell ref="JD332:JD333"/>
    <mergeCell ref="JG416:JG417"/>
    <mergeCell ref="JL464:JL465"/>
    <mergeCell ref="JL416:JL417"/>
    <mergeCell ref="JI416:JI417"/>
    <mergeCell ref="JF428:JF429"/>
    <mergeCell ref="JG428:JG429"/>
    <mergeCell ref="JE416:JE417"/>
    <mergeCell ref="JF416:JF417"/>
    <mergeCell ref="IT356:IT357"/>
    <mergeCell ref="IU356:IU357"/>
    <mergeCell ref="IT320:IT321"/>
    <mergeCell ref="JD464:JD465"/>
    <mergeCell ref="JE464:JE465"/>
    <mergeCell ref="JA464:JA465"/>
    <mergeCell ref="JE320:JE321"/>
    <mergeCell ref="JK392:JK393"/>
    <mergeCell ref="IU380:IU381"/>
    <mergeCell ref="IV320:IV321"/>
    <mergeCell ref="JW334:JW335"/>
    <mergeCell ref="JB476:JB477"/>
    <mergeCell ref="JG476:JG477"/>
    <mergeCell ref="JH476:JH477"/>
    <mergeCell ref="JW458:JW459"/>
    <mergeCell ref="JX458:JX459"/>
    <mergeCell ref="JY458:JY459"/>
    <mergeCell ref="JW460:JW461"/>
    <mergeCell ref="JX460:JX461"/>
    <mergeCell ref="JC356:JC357"/>
    <mergeCell ref="IW464:IW465"/>
    <mergeCell ref="IX464:IX465"/>
    <mergeCell ref="IW476:IW477"/>
    <mergeCell ref="IX476:IX477"/>
    <mergeCell ref="IY476:IY477"/>
    <mergeCell ref="JA488:JA489"/>
    <mergeCell ref="IR388:IR389"/>
    <mergeCell ref="IR376:IR377"/>
    <mergeCell ref="IR438:IR439"/>
    <mergeCell ref="IR484:IR485"/>
    <mergeCell ref="IS488:IS489"/>
    <mergeCell ref="JH368:JH369"/>
    <mergeCell ref="IR432:IR433"/>
    <mergeCell ref="IR434:IR435"/>
    <mergeCell ref="JE440:JE441"/>
    <mergeCell ref="IS428:IS429"/>
    <mergeCell ref="IV514:IV515"/>
    <mergeCell ref="JI502:JI503"/>
    <mergeCell ref="IR492:IR493"/>
    <mergeCell ref="JL488:JL489"/>
    <mergeCell ref="JI488:JI489"/>
    <mergeCell ref="JH488:JH489"/>
    <mergeCell ref="IW452:IW453"/>
    <mergeCell ref="IX452:IX453"/>
    <mergeCell ref="IY452:IY453"/>
    <mergeCell ref="IZ404:IZ405"/>
    <mergeCell ref="IU416:IU417"/>
    <mergeCell ref="IW368:IW369"/>
    <mergeCell ref="JI332:JI333"/>
    <mergeCell ref="JK332:JK333"/>
    <mergeCell ref="JL332:JL333"/>
    <mergeCell ref="JH332:JH333"/>
    <mergeCell ref="JA404:JA405"/>
    <mergeCell ref="JF368:JF369"/>
    <mergeCell ref="IZ380:IZ381"/>
    <mergeCell ref="IY464:IY465"/>
    <mergeCell ref="JA440:JA441"/>
    <mergeCell ref="IZ440:IZ441"/>
    <mergeCell ref="JA332:JA333"/>
    <mergeCell ref="JF332:JF333"/>
    <mergeCell ref="JJ332:JJ333"/>
    <mergeCell ref="IR478:IR479"/>
    <mergeCell ref="IR500:IR501"/>
    <mergeCell ref="IR454:IR455"/>
    <mergeCell ref="IR456:IR457"/>
    <mergeCell ref="JC514:JC515"/>
    <mergeCell ref="IT476:IT477"/>
    <mergeCell ref="IZ488:IZ489"/>
    <mergeCell ref="IY488:IY489"/>
    <mergeCell ref="IX488:IX489"/>
    <mergeCell ref="IT488:IT489"/>
    <mergeCell ref="IU488:IU489"/>
    <mergeCell ref="IV488:IV489"/>
    <mergeCell ref="IW488:IW489"/>
    <mergeCell ref="IU464:IU465"/>
    <mergeCell ref="IS490:IS491"/>
    <mergeCell ref="JF490:JF491"/>
    <mergeCell ref="JG490:JG491"/>
    <mergeCell ref="IT464:IT465"/>
    <mergeCell ref="IR370:IR371"/>
    <mergeCell ref="JG464:JG465"/>
    <mergeCell ref="JH464:JH465"/>
    <mergeCell ref="IR398:IR399"/>
    <mergeCell ref="IU476:IU477"/>
    <mergeCell ref="IV476:IV477"/>
    <mergeCell ref="IZ476:IZ477"/>
    <mergeCell ref="JA476:JA477"/>
    <mergeCell ref="JD488:JD489"/>
    <mergeCell ref="JE514:JE515"/>
    <mergeCell ref="IV464:IV465"/>
    <mergeCell ref="IS476:IS477"/>
    <mergeCell ref="JE488:JE489"/>
    <mergeCell ref="IZ464:IZ465"/>
    <mergeCell ref="IR512:IR513"/>
    <mergeCell ref="JJ562:JJ563"/>
    <mergeCell ref="JK562:JK563"/>
    <mergeCell ref="IX550:IX551"/>
    <mergeCell ref="IW562:IW563"/>
    <mergeCell ref="IP496:IP497"/>
    <mergeCell ref="JL550:JL551"/>
    <mergeCell ref="JL526:JL527"/>
    <mergeCell ref="IQ570:IQ571"/>
    <mergeCell ref="JF538:JF539"/>
    <mergeCell ref="IQ520:IQ521"/>
    <mergeCell ref="JH490:JH491"/>
    <mergeCell ref="JI490:JI491"/>
    <mergeCell ref="JF514:JF515"/>
    <mergeCell ref="JI526:JI527"/>
    <mergeCell ref="JK538:JK539"/>
    <mergeCell ref="JK514:JK515"/>
    <mergeCell ref="JI538:JI539"/>
    <mergeCell ref="IP574:IP575"/>
    <mergeCell ref="IP494:IP495"/>
    <mergeCell ref="IQ510:IQ511"/>
    <mergeCell ref="IQ494:IQ495"/>
    <mergeCell ref="IP492:IP493"/>
    <mergeCell ref="IQ504:IQ505"/>
    <mergeCell ref="IP572:IP573"/>
    <mergeCell ref="IP550:IP551"/>
    <mergeCell ref="IP558:IP559"/>
    <mergeCell ref="IQ550:IQ551"/>
    <mergeCell ref="IP568:IP569"/>
    <mergeCell ref="IQ568:IQ569"/>
    <mergeCell ref="IQ492:IQ493"/>
    <mergeCell ref="IR494:IR495"/>
    <mergeCell ref="IQ502:IQ503"/>
    <mergeCell ref="IP540:IP541"/>
    <mergeCell ref="IQ516:IQ517"/>
    <mergeCell ref="JE490:JE491"/>
    <mergeCell ref="IR502:IR503"/>
    <mergeCell ref="IR506:IR507"/>
    <mergeCell ref="IR542:IR543"/>
    <mergeCell ref="IR558:IR559"/>
    <mergeCell ref="IX526:IX527"/>
    <mergeCell ref="IV538:IV539"/>
    <mergeCell ref="IP534:IP535"/>
    <mergeCell ref="IW538:IW539"/>
    <mergeCell ref="IX538:IX539"/>
    <mergeCell ref="IY538:IY539"/>
    <mergeCell ref="IU538:IU539"/>
    <mergeCell ref="IR498:IR499"/>
    <mergeCell ref="IR496:IR497"/>
    <mergeCell ref="IQ512:IQ513"/>
    <mergeCell ref="JJ488:JJ489"/>
    <mergeCell ref="JI476:JI477"/>
    <mergeCell ref="IS538:IS539"/>
    <mergeCell ref="IR548:IR549"/>
    <mergeCell ref="IR526:IR527"/>
    <mergeCell ref="IR536:IR537"/>
    <mergeCell ref="IV490:IV491"/>
    <mergeCell ref="JC490:JC491"/>
    <mergeCell ref="JD490:JD491"/>
    <mergeCell ref="IQ538:IQ539"/>
    <mergeCell ref="IQ560:IQ561"/>
    <mergeCell ref="IP518:IP519"/>
    <mergeCell ref="IR528:IR529"/>
    <mergeCell ref="JH514:JH515"/>
    <mergeCell ref="JA550:JA551"/>
    <mergeCell ref="JB550:JB551"/>
    <mergeCell ref="JC526:JC527"/>
    <mergeCell ref="IQ558:IQ559"/>
    <mergeCell ref="IR574:IR575"/>
    <mergeCell ref="IR554:IR555"/>
    <mergeCell ref="IR564:IR565"/>
    <mergeCell ref="IQ532:IQ533"/>
    <mergeCell ref="IQ528:IQ529"/>
    <mergeCell ref="IQ534:IQ535"/>
    <mergeCell ref="JA538:JA539"/>
    <mergeCell ref="JG514:JG515"/>
    <mergeCell ref="IY574:IY575"/>
    <mergeCell ref="IX514:IX515"/>
    <mergeCell ref="IR580:IR581"/>
    <mergeCell ref="IW490:IW491"/>
    <mergeCell ref="IX490:IX491"/>
    <mergeCell ref="IU514:IU515"/>
    <mergeCell ref="IY526:IY527"/>
    <mergeCell ref="IQ542:IQ543"/>
    <mergeCell ref="IT514:IT515"/>
    <mergeCell ref="IR518:IR519"/>
    <mergeCell ref="IR508:IR509"/>
    <mergeCell ref="JE550:JE551"/>
    <mergeCell ref="JD502:JD503"/>
    <mergeCell ref="JE502:JE503"/>
    <mergeCell ref="JF502:JF503"/>
    <mergeCell ref="IU562:IU563"/>
    <mergeCell ref="IY514:IY515"/>
    <mergeCell ref="IW514:IW515"/>
    <mergeCell ref="JG538:JG539"/>
    <mergeCell ref="JH538:JH539"/>
    <mergeCell ref="IU574:IU575"/>
    <mergeCell ref="IS550:IS551"/>
    <mergeCell ref="IQ536:IQ537"/>
    <mergeCell ref="IQ580:IQ581"/>
    <mergeCell ref="IP542:IP543"/>
    <mergeCell ref="IP578:IP579"/>
    <mergeCell ref="IQ496:IQ497"/>
    <mergeCell ref="IP548:IP549"/>
    <mergeCell ref="IQ548:IQ549"/>
    <mergeCell ref="IQ518:IQ519"/>
    <mergeCell ref="IQ522:IQ523"/>
    <mergeCell ref="IP530:IP531"/>
    <mergeCell ref="IQ526:IQ527"/>
    <mergeCell ref="IP560:IP561"/>
    <mergeCell ref="IP556:IP557"/>
    <mergeCell ref="IQ546:IQ547"/>
    <mergeCell ref="IP570:IP571"/>
    <mergeCell ref="IP566:IP567"/>
    <mergeCell ref="IR568:IR569"/>
    <mergeCell ref="JD526:JD527"/>
    <mergeCell ref="JE526:JE527"/>
    <mergeCell ref="IR534:IR535"/>
    <mergeCell ref="IT502:IT503"/>
    <mergeCell ref="JB526:JB527"/>
    <mergeCell ref="IR520:IR521"/>
    <mergeCell ref="JN502:JN503"/>
    <mergeCell ref="IU550:IU551"/>
    <mergeCell ref="JM574:JM575"/>
    <mergeCell ref="JO526:JO527"/>
    <mergeCell ref="JJ526:JJ527"/>
    <mergeCell ref="JK526:JK527"/>
    <mergeCell ref="JC550:JC551"/>
    <mergeCell ref="IZ550:IZ551"/>
    <mergeCell ref="JK574:JK575"/>
    <mergeCell ref="JA574:JA575"/>
    <mergeCell ref="IY550:IY551"/>
    <mergeCell ref="JO586:JO587"/>
    <mergeCell ref="JM550:JM551"/>
    <mergeCell ref="JJ538:JJ539"/>
    <mergeCell ref="JA502:JA503"/>
    <mergeCell ref="JA526:JA527"/>
    <mergeCell ref="IX502:IX503"/>
    <mergeCell ref="IR516:IR517"/>
    <mergeCell ref="IR524:IR525"/>
    <mergeCell ref="JC502:JC503"/>
    <mergeCell ref="IS514:IS515"/>
    <mergeCell ref="IR514:IR515"/>
    <mergeCell ref="JD514:JD515"/>
    <mergeCell ref="IY502:IY503"/>
    <mergeCell ref="JI514:JI515"/>
    <mergeCell ref="JB514:JB515"/>
    <mergeCell ref="JH526:JH527"/>
    <mergeCell ref="JD550:JD551"/>
    <mergeCell ref="IV526:IV527"/>
    <mergeCell ref="IT538:IT539"/>
    <mergeCell ref="JJ514:JJ515"/>
    <mergeCell ref="IT526:IT527"/>
    <mergeCell ref="JJ574:JJ575"/>
    <mergeCell ref="IY562:IY563"/>
    <mergeCell ref="JF586:JF587"/>
    <mergeCell ref="JL514:JL515"/>
    <mergeCell ref="JF550:JF551"/>
    <mergeCell ref="JE562:JE563"/>
    <mergeCell ref="JG550:JG551"/>
    <mergeCell ref="JL562:JL563"/>
    <mergeCell ref="JK586:JK587"/>
    <mergeCell ref="JL586:JL587"/>
    <mergeCell ref="JL538:JL539"/>
    <mergeCell ref="IS526:IS527"/>
    <mergeCell ref="IR540:IR541"/>
    <mergeCell ref="JF574:JF575"/>
    <mergeCell ref="JI586:JI587"/>
    <mergeCell ref="JJ586:JJ587"/>
    <mergeCell ref="IZ562:IZ563"/>
    <mergeCell ref="JC562:JC563"/>
    <mergeCell ref="IY586:IY587"/>
    <mergeCell ref="IZ586:IZ587"/>
    <mergeCell ref="IR560:IR561"/>
    <mergeCell ref="JI550:JI551"/>
    <mergeCell ref="JN526:JN527"/>
    <mergeCell ref="JL502:JL503"/>
    <mergeCell ref="JK502:JK503"/>
    <mergeCell ref="IZ502:IZ503"/>
    <mergeCell ref="IT574:IT575"/>
    <mergeCell ref="JE574:JE575"/>
    <mergeCell ref="JK550:JK551"/>
    <mergeCell ref="IV586:IV587"/>
    <mergeCell ref="IW586:IW587"/>
    <mergeCell ref="JB502:JB503"/>
    <mergeCell ref="JG502:JG503"/>
    <mergeCell ref="JH502:JH503"/>
    <mergeCell ref="JB586:JB587"/>
    <mergeCell ref="IW550:IW551"/>
    <mergeCell ref="IZ514:IZ515"/>
    <mergeCell ref="JA514:JA515"/>
    <mergeCell ref="IW526:IW527"/>
    <mergeCell ref="IR544:IR545"/>
    <mergeCell ref="IR546:IR547"/>
    <mergeCell ref="JF526:JF527"/>
    <mergeCell ref="JH550:JH551"/>
    <mergeCell ref="IR556:IR557"/>
    <mergeCell ref="IS502:IS503"/>
    <mergeCell ref="IU502:IU503"/>
    <mergeCell ref="JJ550:JJ551"/>
    <mergeCell ref="IR578:IR579"/>
    <mergeCell ref="IV502:IV503"/>
    <mergeCell ref="IW502:IW503"/>
    <mergeCell ref="IR522:IR523"/>
    <mergeCell ref="IR532:IR533"/>
    <mergeCell ref="IR538:IR539"/>
    <mergeCell ref="JB538:JB539"/>
    <mergeCell ref="IT550:IT551"/>
    <mergeCell ref="JC538:JC539"/>
    <mergeCell ref="IZ538:IZ539"/>
    <mergeCell ref="IU526:IU527"/>
    <mergeCell ref="JS654:JS655"/>
    <mergeCell ref="JM622:JM623"/>
    <mergeCell ref="JK598:JK599"/>
    <mergeCell ref="IS562:IS563"/>
    <mergeCell ref="IU586:IU587"/>
    <mergeCell ref="IX610:IX611"/>
    <mergeCell ref="IR604:IR605"/>
    <mergeCell ref="JR654:JR655"/>
    <mergeCell ref="JC610:JC611"/>
    <mergeCell ref="JR622:JR623"/>
    <mergeCell ref="JB636:JB637"/>
    <mergeCell ref="IR588:IR589"/>
    <mergeCell ref="IR592:IR593"/>
    <mergeCell ref="IR598:IR599"/>
    <mergeCell ref="JR634:JR635"/>
    <mergeCell ref="JH634:JH635"/>
    <mergeCell ref="JI634:JI635"/>
    <mergeCell ref="JF636:JF637"/>
    <mergeCell ref="JL634:JL635"/>
    <mergeCell ref="JB610:JB611"/>
    <mergeCell ref="JQ598:JQ599"/>
    <mergeCell ref="IY598:IY599"/>
    <mergeCell ref="JN598:JN599"/>
    <mergeCell ref="JD634:JD635"/>
    <mergeCell ref="JG634:JG635"/>
    <mergeCell ref="JD636:JD637"/>
    <mergeCell ref="JM634:JM635"/>
    <mergeCell ref="IW634:IW635"/>
    <mergeCell ref="IR614:IR615"/>
    <mergeCell ref="IZ574:IZ575"/>
    <mergeCell ref="JA610:JA611"/>
    <mergeCell ref="IR618:IR619"/>
    <mergeCell ref="IZ610:IZ611"/>
    <mergeCell ref="JQ634:JQ635"/>
    <mergeCell ref="JO654:JO655"/>
    <mergeCell ref="JO574:JO575"/>
    <mergeCell ref="IS574:IS575"/>
    <mergeCell ref="JM610:JM611"/>
    <mergeCell ref="JP654:JP655"/>
    <mergeCell ref="JP574:JP575"/>
    <mergeCell ref="JQ574:JQ575"/>
    <mergeCell ref="JN636:JN637"/>
    <mergeCell ref="IX586:IX587"/>
    <mergeCell ref="IW622:IW623"/>
    <mergeCell ref="IR600:IR601"/>
    <mergeCell ref="IR606:IR607"/>
    <mergeCell ref="IY610:IY611"/>
    <mergeCell ref="JT654:JT655"/>
    <mergeCell ref="JQ586:JQ587"/>
    <mergeCell ref="JN654:JN655"/>
    <mergeCell ref="JN562:JN563"/>
    <mergeCell ref="JQ654:JQ655"/>
    <mergeCell ref="JM654:JM655"/>
    <mergeCell ref="JN610:JN611"/>
    <mergeCell ref="JN622:JN623"/>
    <mergeCell ref="JN634:JN635"/>
    <mergeCell ref="JM562:JM563"/>
    <mergeCell ref="JO562:JO563"/>
    <mergeCell ref="JA562:JA563"/>
    <mergeCell ref="IR616:IR617"/>
    <mergeCell ref="IX574:IX575"/>
    <mergeCell ref="IV562:IV563"/>
    <mergeCell ref="JA586:JA587"/>
    <mergeCell ref="IS610:IS611"/>
    <mergeCell ref="JQ562:JQ563"/>
    <mergeCell ref="IR622:IR623"/>
    <mergeCell ref="JF654:JF655"/>
    <mergeCell ref="IR648:IR649"/>
    <mergeCell ref="IR652:IR653"/>
    <mergeCell ref="IR650:IR651"/>
    <mergeCell ref="IR646:IR647"/>
    <mergeCell ref="IS654:IS655"/>
    <mergeCell ref="IR642:IR643"/>
    <mergeCell ref="JF634:JF635"/>
    <mergeCell ref="IR632:IR633"/>
    <mergeCell ref="IU634:IU635"/>
    <mergeCell ref="IX622:IX623"/>
    <mergeCell ref="IY622:IY623"/>
    <mergeCell ref="IZ622:IZ623"/>
    <mergeCell ref="JH622:JH623"/>
    <mergeCell ref="JK634:JK635"/>
    <mergeCell ref="JG622:JG623"/>
    <mergeCell ref="JL636:JL637"/>
    <mergeCell ref="JL654:JL655"/>
    <mergeCell ref="IR620:IR621"/>
    <mergeCell ref="JS636:JS637"/>
    <mergeCell ref="JT636:JT637"/>
    <mergeCell ref="JT562:JT563"/>
    <mergeCell ref="JP562:JP563"/>
    <mergeCell ref="JR562:JR563"/>
    <mergeCell ref="JN574:JN575"/>
    <mergeCell ref="JC586:JC587"/>
    <mergeCell ref="IW610:IW611"/>
    <mergeCell ref="IR608:IR609"/>
    <mergeCell ref="IS598:IS599"/>
    <mergeCell ref="IT598:IT599"/>
    <mergeCell ref="JE610:JE611"/>
    <mergeCell ref="IR570:IR571"/>
    <mergeCell ref="JB562:JB563"/>
    <mergeCell ref="JK622:JK623"/>
    <mergeCell ref="JL622:JL623"/>
    <mergeCell ref="JH598:JH599"/>
    <mergeCell ref="JM586:JM587"/>
    <mergeCell ref="IR602:IR603"/>
    <mergeCell ref="IV598:IV599"/>
    <mergeCell ref="JF610:JF611"/>
    <mergeCell ref="JG562:JG563"/>
    <mergeCell ref="JB598:JB599"/>
    <mergeCell ref="IT562:IT563"/>
    <mergeCell ref="JO610:JO611"/>
    <mergeCell ref="IU610:IU611"/>
    <mergeCell ref="IT634:IT635"/>
    <mergeCell ref="JC634:JC635"/>
    <mergeCell ref="IW636:IW637"/>
    <mergeCell ref="JL610:JL611"/>
    <mergeCell ref="JG610:JG611"/>
    <mergeCell ref="JO634:JO635"/>
    <mergeCell ref="JJ598:JJ599"/>
    <mergeCell ref="JE586:JE587"/>
    <mergeCell ref="JO598:JO599"/>
    <mergeCell ref="JM598:JM599"/>
    <mergeCell ref="JD574:JD575"/>
    <mergeCell ref="JI562:JI563"/>
    <mergeCell ref="JN586:JN587"/>
    <mergeCell ref="JO636:JO637"/>
    <mergeCell ref="IQ554:IQ555"/>
    <mergeCell ref="IQ566:IQ567"/>
    <mergeCell ref="JH586:JH587"/>
    <mergeCell ref="JD586:JD587"/>
    <mergeCell ref="JG586:JG587"/>
    <mergeCell ref="IW598:IW599"/>
    <mergeCell ref="IQ564:IQ565"/>
    <mergeCell ref="IQ562:IQ563"/>
    <mergeCell ref="IQ592:IQ593"/>
    <mergeCell ref="IQ590:IQ591"/>
    <mergeCell ref="IR594:IR595"/>
    <mergeCell ref="JL574:JL575"/>
    <mergeCell ref="JH562:JH563"/>
    <mergeCell ref="IR562:IR563"/>
    <mergeCell ref="IX562:IX563"/>
    <mergeCell ref="JH574:JH575"/>
    <mergeCell ref="JI574:JI575"/>
    <mergeCell ref="IV574:IV575"/>
    <mergeCell ref="IW574:IW575"/>
    <mergeCell ref="IR572:IR573"/>
    <mergeCell ref="IR586:IR587"/>
    <mergeCell ref="JL598:JL599"/>
    <mergeCell ref="JI622:JI623"/>
    <mergeCell ref="IQ608:IQ609"/>
    <mergeCell ref="IQ602:IQ603"/>
    <mergeCell ref="IQ604:IQ605"/>
    <mergeCell ref="IR596:IR597"/>
    <mergeCell ref="JH610:JH611"/>
    <mergeCell ref="JI610:JI611"/>
    <mergeCell ref="JJ610:JJ611"/>
    <mergeCell ref="JK610:JK611"/>
    <mergeCell ref="IZ598:IZ599"/>
    <mergeCell ref="JA598:JA599"/>
    <mergeCell ref="JD598:JD599"/>
    <mergeCell ref="JE598:JE599"/>
    <mergeCell ref="JF598:JF599"/>
    <mergeCell ref="JB622:JB623"/>
    <mergeCell ref="JD622:JD623"/>
    <mergeCell ref="IQ636:IQ637"/>
    <mergeCell ref="IQ632:IQ633"/>
    <mergeCell ref="JG598:JG599"/>
    <mergeCell ref="IR612:IR613"/>
    <mergeCell ref="IT610:IT611"/>
    <mergeCell ref="JD610:JD611"/>
    <mergeCell ref="IU622:IU623"/>
    <mergeCell ref="JD562:JD563"/>
    <mergeCell ref="IV622:IV623"/>
    <mergeCell ref="IT586:IT587"/>
    <mergeCell ref="IR576:IR577"/>
    <mergeCell ref="JF562:JF563"/>
    <mergeCell ref="JG574:JG575"/>
    <mergeCell ref="IR582:IR583"/>
    <mergeCell ref="IS586:IS587"/>
    <mergeCell ref="JB574:JB575"/>
    <mergeCell ref="JC574:JC575"/>
    <mergeCell ref="IX598:IX599"/>
    <mergeCell ref="JC598:JC599"/>
    <mergeCell ref="IQ596:IQ597"/>
    <mergeCell ref="IQ588:IQ589"/>
    <mergeCell ref="IQ552:IQ553"/>
    <mergeCell ref="IQ576:IQ577"/>
    <mergeCell ref="IQ556:IQ557"/>
    <mergeCell ref="IQ582:IQ583"/>
    <mergeCell ref="IR552:IR553"/>
    <mergeCell ref="IR550:IR551"/>
    <mergeCell ref="IV550:IV551"/>
    <mergeCell ref="IR584:IR585"/>
    <mergeCell ref="IU598:IU599"/>
    <mergeCell ref="IR566:IR567"/>
    <mergeCell ref="IV610:IV611"/>
    <mergeCell ref="JJ622:JJ623"/>
    <mergeCell ref="JF622:JF623"/>
    <mergeCell ref="JI598:JI599"/>
    <mergeCell ref="IR590:IR591"/>
    <mergeCell ref="IR610:IR611"/>
    <mergeCell ref="IQ584:IQ585"/>
    <mergeCell ref="IQ572:IQ573"/>
    <mergeCell ref="IQ600:IQ601"/>
    <mergeCell ref="IQ606:IQ607"/>
    <mergeCell ref="IQ578:IQ579"/>
    <mergeCell ref="IQ574:IQ575"/>
    <mergeCell ref="IR660:IR661"/>
    <mergeCell ref="IR662:IR663"/>
    <mergeCell ref="IU636:IU637"/>
    <mergeCell ref="IR656:IR657"/>
    <mergeCell ref="JA654:JA655"/>
    <mergeCell ref="IU654:IU655"/>
    <mergeCell ref="IV654:IV655"/>
    <mergeCell ref="JB654:JB655"/>
    <mergeCell ref="IR638:IR639"/>
    <mergeCell ref="JC670:JC671"/>
    <mergeCell ref="IR658:IR659"/>
    <mergeCell ref="JE670:JE671"/>
    <mergeCell ref="IT622:IT623"/>
    <mergeCell ref="IP650:IP651"/>
    <mergeCell ref="IS636:IS637"/>
    <mergeCell ref="IT636:IT637"/>
    <mergeCell ref="IY636:IY637"/>
    <mergeCell ref="JE654:JE655"/>
    <mergeCell ref="IY654:IY655"/>
    <mergeCell ref="JD654:JD655"/>
    <mergeCell ref="IR644:IR645"/>
    <mergeCell ref="IS634:IS635"/>
    <mergeCell ref="IX636:IX637"/>
    <mergeCell ref="JE622:JE623"/>
    <mergeCell ref="IV670:IV671"/>
    <mergeCell ref="IV634:IV635"/>
    <mergeCell ref="IP628:IP629"/>
    <mergeCell ref="IV636:IV637"/>
    <mergeCell ref="IR636:IR637"/>
    <mergeCell ref="IR664:IR665"/>
    <mergeCell ref="IQ666:IQ667"/>
    <mergeCell ref="IP646:IP647"/>
    <mergeCell ref="IX670:IX671"/>
    <mergeCell ref="IY670:IY671"/>
    <mergeCell ref="IP622:IP623"/>
    <mergeCell ref="IQ646:IQ647"/>
    <mergeCell ref="IP642:IP643"/>
    <mergeCell ref="IQ660:IQ661"/>
    <mergeCell ref="IQ656:IQ657"/>
    <mergeCell ref="IP640:IP641"/>
    <mergeCell ref="IQ654:IQ655"/>
    <mergeCell ref="IQ652:IQ653"/>
    <mergeCell ref="JC622:JC623"/>
    <mergeCell ref="JA622:JA623"/>
    <mergeCell ref="IP698:IP699"/>
    <mergeCell ref="IP692:IP693"/>
    <mergeCell ref="JH686:JH687"/>
    <mergeCell ref="JJ686:JJ687"/>
    <mergeCell ref="IS678:IS679"/>
    <mergeCell ref="JA678:JA679"/>
    <mergeCell ref="JB678:JB679"/>
    <mergeCell ref="JF678:JF679"/>
    <mergeCell ref="JG678:JG679"/>
    <mergeCell ref="JJ796:JJ797"/>
    <mergeCell ref="IP786:IP787"/>
    <mergeCell ref="JG782:JG783"/>
    <mergeCell ref="JG742:JG743"/>
    <mergeCell ref="JH766:JH767"/>
    <mergeCell ref="JI796:JI797"/>
    <mergeCell ref="JH654:JH655"/>
    <mergeCell ref="JJ782:JJ783"/>
    <mergeCell ref="JA782:JA783"/>
    <mergeCell ref="IR770:IR771"/>
    <mergeCell ref="IR772:IR773"/>
    <mergeCell ref="IV782:IV783"/>
    <mergeCell ref="IQ782:IQ783"/>
    <mergeCell ref="IQ780:IQ781"/>
    <mergeCell ref="IZ654:IZ655"/>
    <mergeCell ref="IX654:IX655"/>
    <mergeCell ref="JK654:JK655"/>
    <mergeCell ref="JJ636:JJ637"/>
    <mergeCell ref="JC636:JC637"/>
    <mergeCell ref="IT734:IT735"/>
    <mergeCell ref="IU734:IU735"/>
    <mergeCell ref="IV734:IV735"/>
    <mergeCell ref="IW734:IW735"/>
    <mergeCell ref="IZ718:IZ719"/>
    <mergeCell ref="IQ638:IQ639"/>
    <mergeCell ref="IP638:IP639"/>
    <mergeCell ref="IR688:IR689"/>
    <mergeCell ref="IP668:IP669"/>
    <mergeCell ref="IR668:IR669"/>
    <mergeCell ref="IQ792:IQ793"/>
    <mergeCell ref="IS766:IS767"/>
    <mergeCell ref="IV766:IV767"/>
    <mergeCell ref="IW766:IW767"/>
    <mergeCell ref="IR790:IR791"/>
    <mergeCell ref="IR792:IR793"/>
    <mergeCell ref="IY796:IY797"/>
    <mergeCell ref="IZ796:IZ797"/>
    <mergeCell ref="IP696:IP697"/>
    <mergeCell ref="IQ640:IQ641"/>
    <mergeCell ref="JE796:JE797"/>
    <mergeCell ref="IQ696:IQ697"/>
    <mergeCell ref="IR690:IR691"/>
    <mergeCell ref="IP780:IP781"/>
    <mergeCell ref="JD766:JD767"/>
    <mergeCell ref="IQ748:IQ749"/>
    <mergeCell ref="IP730:IP731"/>
    <mergeCell ref="IP718:IP719"/>
    <mergeCell ref="IQ724:IQ725"/>
    <mergeCell ref="IR718:IR719"/>
    <mergeCell ref="IP728:IP729"/>
    <mergeCell ref="JK734:JK735"/>
    <mergeCell ref="IP690:IP691"/>
    <mergeCell ref="IQ698:IQ699"/>
    <mergeCell ref="JC782:JC783"/>
    <mergeCell ref="IP774:IP775"/>
    <mergeCell ref="IR678:IR679"/>
    <mergeCell ref="IQ668:IQ669"/>
    <mergeCell ref="IP674:IP675"/>
    <mergeCell ref="IR670:IR671"/>
    <mergeCell ref="IQ682:IQ683"/>
    <mergeCell ref="JD686:JD687"/>
    <mergeCell ref="JE686:JE687"/>
    <mergeCell ref="JF686:JF687"/>
    <mergeCell ref="JG686:JG687"/>
    <mergeCell ref="IU678:IU679"/>
    <mergeCell ref="IP680:IP681"/>
    <mergeCell ref="IZ678:IZ679"/>
    <mergeCell ref="JK686:JK687"/>
    <mergeCell ref="IP682:IP683"/>
    <mergeCell ref="JH678:JH679"/>
    <mergeCell ref="JI686:JI687"/>
    <mergeCell ref="IP630:IP631"/>
    <mergeCell ref="IQ614:IQ615"/>
    <mergeCell ref="IP620:IP621"/>
    <mergeCell ref="JM636:JM637"/>
    <mergeCell ref="IW654:IW655"/>
    <mergeCell ref="JC654:JC655"/>
    <mergeCell ref="IR640:IR641"/>
    <mergeCell ref="JK636:JK637"/>
    <mergeCell ref="JJ634:JJ635"/>
    <mergeCell ref="IQ688:IQ689"/>
    <mergeCell ref="IP686:IP687"/>
    <mergeCell ref="IP658:IP659"/>
    <mergeCell ref="IX634:IX635"/>
    <mergeCell ref="IP676:IP677"/>
    <mergeCell ref="IQ672:IQ673"/>
    <mergeCell ref="IP678:IP679"/>
    <mergeCell ref="IR676:IR677"/>
    <mergeCell ref="JD670:JD671"/>
    <mergeCell ref="IQ676:IQ677"/>
    <mergeCell ref="IS670:IS671"/>
    <mergeCell ref="IT670:IT671"/>
    <mergeCell ref="IU670:IU671"/>
    <mergeCell ref="IQ678:IQ679"/>
    <mergeCell ref="IQ670:IQ671"/>
    <mergeCell ref="JH636:JH637"/>
    <mergeCell ref="JG636:JG637"/>
    <mergeCell ref="IP684:IP685"/>
    <mergeCell ref="IQ626:IQ627"/>
    <mergeCell ref="IQ630:IQ631"/>
    <mergeCell ref="IR634:IR635"/>
    <mergeCell ref="JA636:JA637"/>
    <mergeCell ref="JI636:JI637"/>
    <mergeCell ref="JE634:JE635"/>
    <mergeCell ref="JA634:JA635"/>
    <mergeCell ref="JB634:JB635"/>
    <mergeCell ref="IQ628:IQ629"/>
    <mergeCell ref="IT654:IT655"/>
    <mergeCell ref="IR654:IR655"/>
    <mergeCell ref="IR624:IR625"/>
    <mergeCell ref="IR628:IR629"/>
    <mergeCell ref="IR626:IR627"/>
    <mergeCell ref="IS622:IS623"/>
    <mergeCell ref="IR630:IR631"/>
    <mergeCell ref="IZ636:IZ637"/>
    <mergeCell ref="IY634:IY635"/>
    <mergeCell ref="IZ634:IZ635"/>
    <mergeCell ref="JE636:JE637"/>
    <mergeCell ref="IR672:IR673"/>
    <mergeCell ref="JL782:JL783"/>
    <mergeCell ref="JH762:JH763"/>
    <mergeCell ref="JK742:JK743"/>
    <mergeCell ref="JM678:JM679"/>
    <mergeCell ref="IP694:IP695"/>
    <mergeCell ref="IQ692:IQ693"/>
    <mergeCell ref="IQ690:IQ691"/>
    <mergeCell ref="IQ694:IQ695"/>
    <mergeCell ref="IQ618:IQ619"/>
    <mergeCell ref="IP670:IP671"/>
    <mergeCell ref="IP666:IP667"/>
    <mergeCell ref="IR674:IR675"/>
    <mergeCell ref="IY782:IY783"/>
    <mergeCell ref="IR782:IR783"/>
    <mergeCell ref="IQ658:IQ659"/>
    <mergeCell ref="IQ662:IQ663"/>
    <mergeCell ref="IR666:IR667"/>
    <mergeCell ref="IP652:IP653"/>
    <mergeCell ref="IX782:IX783"/>
    <mergeCell ref="JF750:JF751"/>
    <mergeCell ref="JH742:JH743"/>
    <mergeCell ref="JI750:JI751"/>
    <mergeCell ref="JF762:JF763"/>
    <mergeCell ref="IP632:IP633"/>
    <mergeCell ref="IQ674:IQ675"/>
    <mergeCell ref="JE678:JE679"/>
    <mergeCell ref="IS796:IS797"/>
    <mergeCell ref="IP736:IP737"/>
    <mergeCell ref="IP772:IP773"/>
    <mergeCell ref="IP770:IP771"/>
    <mergeCell ref="JC742:JC743"/>
    <mergeCell ref="IT678:IT679"/>
    <mergeCell ref="IR682:IR683"/>
    <mergeCell ref="IQ680:IQ681"/>
    <mergeCell ref="IR680:IR681"/>
    <mergeCell ref="IV678:IV679"/>
    <mergeCell ref="IW678:IW679"/>
    <mergeCell ref="JG670:JG671"/>
    <mergeCell ref="JG654:JG655"/>
    <mergeCell ref="JF670:JF671"/>
    <mergeCell ref="JJ654:JJ655"/>
    <mergeCell ref="JI654:JI655"/>
    <mergeCell ref="JJ750:JJ751"/>
    <mergeCell ref="JK750:JK751"/>
    <mergeCell ref="JL750:JL751"/>
    <mergeCell ref="IY718:IY719"/>
    <mergeCell ref="IR732:IR733"/>
    <mergeCell ref="IQ732:IQ733"/>
    <mergeCell ref="IQ726:IQ727"/>
    <mergeCell ref="IQ720:IQ721"/>
    <mergeCell ref="IQ686:IQ687"/>
    <mergeCell ref="IP688:IP689"/>
    <mergeCell ref="JL764:JL765"/>
    <mergeCell ref="IQ716:IQ717"/>
    <mergeCell ref="JK698:JK699"/>
    <mergeCell ref="JE698:JE699"/>
    <mergeCell ref="IP792:IP793"/>
    <mergeCell ref="IQ788:IQ789"/>
    <mergeCell ref="JL670:JL671"/>
    <mergeCell ref="JJ670:JJ671"/>
    <mergeCell ref="JM670:JM671"/>
    <mergeCell ref="JK670:JK671"/>
    <mergeCell ref="JB670:JB671"/>
    <mergeCell ref="IR774:IR775"/>
    <mergeCell ref="IP778:IP779"/>
    <mergeCell ref="IQ770:IQ771"/>
    <mergeCell ref="IQ776:IQ777"/>
    <mergeCell ref="IT782:IT783"/>
    <mergeCell ref="IR736:IR737"/>
    <mergeCell ref="IP740:IP741"/>
    <mergeCell ref="IQ746:IQ747"/>
    <mergeCell ref="IS742:IS743"/>
    <mergeCell ref="JB750:JB751"/>
    <mergeCell ref="IY808:IY809"/>
    <mergeCell ref="IS808:IS809"/>
    <mergeCell ref="IT796:IT797"/>
    <mergeCell ref="JA796:JA797"/>
    <mergeCell ref="IQ790:IQ791"/>
    <mergeCell ref="IP794:IP795"/>
    <mergeCell ref="IV742:IV743"/>
    <mergeCell ref="IR746:IR747"/>
    <mergeCell ref="IZ742:IZ743"/>
    <mergeCell ref="IT762:IT763"/>
    <mergeCell ref="IZ764:IZ765"/>
    <mergeCell ref="IT742:IT743"/>
    <mergeCell ref="IR786:IR787"/>
    <mergeCell ref="IR784:IR785"/>
    <mergeCell ref="JA766:JA767"/>
    <mergeCell ref="IP776:IP777"/>
    <mergeCell ref="IU796:IU797"/>
    <mergeCell ref="IV796:IV797"/>
    <mergeCell ref="IQ778:IQ779"/>
    <mergeCell ref="IQ768:IQ769"/>
    <mergeCell ref="IZ782:IZ783"/>
    <mergeCell ref="IR768:IR769"/>
    <mergeCell ref="IW782:IW783"/>
    <mergeCell ref="IR778:IR779"/>
    <mergeCell ref="IU766:IU767"/>
    <mergeCell ref="IR780:IR781"/>
    <mergeCell ref="IV762:IV763"/>
    <mergeCell ref="IW762:IW763"/>
    <mergeCell ref="IX762:IX763"/>
    <mergeCell ref="IQ784:IQ785"/>
    <mergeCell ref="JB742:JB743"/>
    <mergeCell ref="JA742:JA743"/>
    <mergeCell ref="IP782:IP783"/>
    <mergeCell ref="IV764:IV765"/>
    <mergeCell ref="IQ794:IQ795"/>
    <mergeCell ref="IP796:IP797"/>
    <mergeCell ref="IP804:IP805"/>
    <mergeCell ref="IZ808:IZ809"/>
    <mergeCell ref="IP806:IP807"/>
    <mergeCell ref="JB808:JB809"/>
    <mergeCell ref="IX796:IX797"/>
    <mergeCell ref="IR794:IR795"/>
    <mergeCell ref="IW796:IW797"/>
    <mergeCell ref="IR806:IR807"/>
    <mergeCell ref="IR808:IR809"/>
    <mergeCell ref="IV808:IV809"/>
    <mergeCell ref="JN762:JN763"/>
    <mergeCell ref="IR696:IR697"/>
    <mergeCell ref="IW700:IW701"/>
    <mergeCell ref="JF698:JF699"/>
    <mergeCell ref="JN686:JN687"/>
    <mergeCell ref="JI678:JI679"/>
    <mergeCell ref="IY686:IY687"/>
    <mergeCell ref="JB686:JB687"/>
    <mergeCell ref="JW894:JW895"/>
    <mergeCell ref="JU862:JU863"/>
    <mergeCell ref="JG876:JG877"/>
    <mergeCell ref="IR880:IR881"/>
    <mergeCell ref="IZ902:IZ903"/>
    <mergeCell ref="IV836:IV837"/>
    <mergeCell ref="IQ844:IQ845"/>
    <mergeCell ref="JQ862:JQ863"/>
    <mergeCell ref="JN862:JN863"/>
    <mergeCell ref="JO862:JO863"/>
    <mergeCell ref="JA902:JA903"/>
    <mergeCell ref="IU902:IU903"/>
    <mergeCell ref="JQ850:JQ851"/>
    <mergeCell ref="IX836:IX837"/>
    <mergeCell ref="IP830:IP831"/>
    <mergeCell ref="IR830:IR831"/>
    <mergeCell ref="IZ862:IZ863"/>
    <mergeCell ref="IR864:IR865"/>
    <mergeCell ref="IR870:IR871"/>
    <mergeCell ref="JS862:JS863"/>
    <mergeCell ref="JT862:JT863"/>
    <mergeCell ref="IQ874:IQ875"/>
    <mergeCell ref="IQ894:IQ895"/>
    <mergeCell ref="JR876:JR877"/>
    <mergeCell ref="IP880:IP881"/>
    <mergeCell ref="JF876:JF877"/>
    <mergeCell ref="JA862:JA863"/>
    <mergeCell ref="JH888:JH889"/>
    <mergeCell ref="IZ836:IZ837"/>
    <mergeCell ref="JS850:JS851"/>
    <mergeCell ref="JQ796:JQ797"/>
    <mergeCell ref="JR796:JR797"/>
    <mergeCell ref="IQ786:IQ787"/>
    <mergeCell ref="IR788:IR789"/>
    <mergeCell ref="IP788:IP789"/>
    <mergeCell ref="IP790:IP791"/>
    <mergeCell ref="IP784:IP785"/>
    <mergeCell ref="IQ804:IQ805"/>
    <mergeCell ref="IQ800:IQ801"/>
    <mergeCell ref="IT750:IT751"/>
    <mergeCell ref="IT764:IT765"/>
    <mergeCell ref="JU796:JU797"/>
    <mergeCell ref="JV796:JV797"/>
    <mergeCell ref="IQ796:IQ797"/>
    <mergeCell ref="IP798:IP799"/>
    <mergeCell ref="IQ802:IQ803"/>
    <mergeCell ref="IQ816:IQ817"/>
    <mergeCell ref="IQ808:IQ809"/>
    <mergeCell ref="IQ798:IQ799"/>
    <mergeCell ref="JB796:JB797"/>
    <mergeCell ref="IR810:IR811"/>
    <mergeCell ref="IQ818:IQ819"/>
    <mergeCell ref="IR802:IR803"/>
    <mergeCell ref="IR800:IR801"/>
    <mergeCell ref="IR796:IR797"/>
    <mergeCell ref="IR798:IR799"/>
    <mergeCell ref="JM796:JM797"/>
    <mergeCell ref="JX868:JX869"/>
    <mergeCell ref="IS836:IS837"/>
    <mergeCell ref="IT836:IT837"/>
    <mergeCell ref="IQ834:IQ835"/>
    <mergeCell ref="IY862:IY863"/>
    <mergeCell ref="JR862:JR863"/>
    <mergeCell ref="IP858:IP859"/>
    <mergeCell ref="IQ858:IQ859"/>
    <mergeCell ref="JI822:JI823"/>
    <mergeCell ref="JK850:JK851"/>
    <mergeCell ref="IW888:IW889"/>
    <mergeCell ref="IR896:IR897"/>
    <mergeCell ref="IR868:IR869"/>
    <mergeCell ref="IP872:IP873"/>
    <mergeCell ref="JA888:JA889"/>
    <mergeCell ref="IV888:IV889"/>
    <mergeCell ref="IP820:IP821"/>
    <mergeCell ref="JO796:JO797"/>
    <mergeCell ref="IP842:IP843"/>
    <mergeCell ref="IQ838:IQ839"/>
    <mergeCell ref="IP840:IP841"/>
    <mergeCell ref="JQ808:JQ809"/>
    <mergeCell ref="IR838:IR839"/>
    <mergeCell ref="IP836:IP837"/>
    <mergeCell ref="JE808:JE809"/>
    <mergeCell ref="IQ826:IQ827"/>
    <mergeCell ref="IP824:IP825"/>
    <mergeCell ref="IP814:IP815"/>
    <mergeCell ref="IP810:IP811"/>
    <mergeCell ref="IR818:IR819"/>
    <mergeCell ref="IT850:IT851"/>
    <mergeCell ref="IQ820:IQ821"/>
    <mergeCell ref="IP884:IP885"/>
    <mergeCell ref="IP886:IP887"/>
    <mergeCell ref="JK836:JK837"/>
    <mergeCell ref="IP838:IP839"/>
    <mergeCell ref="IP826:IP827"/>
    <mergeCell ref="IP812:IP813"/>
    <mergeCell ref="IQ832:IQ833"/>
    <mergeCell ref="IR824:IR825"/>
    <mergeCell ref="IP818:IP819"/>
    <mergeCell ref="IP822:IP823"/>
    <mergeCell ref="IP868:IP869"/>
    <mergeCell ref="IR886:IR887"/>
    <mergeCell ref="IR846:IR847"/>
    <mergeCell ref="IR842:IR843"/>
    <mergeCell ref="IQ828:IQ829"/>
    <mergeCell ref="IW836:IW837"/>
    <mergeCell ref="IQ878:IQ879"/>
    <mergeCell ref="IR878:IR879"/>
    <mergeCell ref="IQ830:IQ831"/>
    <mergeCell ref="IP832:IP833"/>
    <mergeCell ref="IQ846:IQ847"/>
    <mergeCell ref="IQ840:IQ841"/>
    <mergeCell ref="IQ836:IQ837"/>
    <mergeCell ref="IQ890:IQ891"/>
    <mergeCell ref="JS796:JS797"/>
    <mergeCell ref="JR808:JR809"/>
    <mergeCell ref="IQ856:IQ857"/>
    <mergeCell ref="IP856:IP857"/>
    <mergeCell ref="JX866:JX867"/>
    <mergeCell ref="IP870:IP871"/>
    <mergeCell ref="IQ862:IQ863"/>
    <mergeCell ref="IR932:IR933"/>
    <mergeCell ref="IT916:IT917"/>
    <mergeCell ref="IR962:IR963"/>
    <mergeCell ref="IR976:IR977"/>
    <mergeCell ref="JB850:JB851"/>
    <mergeCell ref="IR996:IR997"/>
    <mergeCell ref="IR990:IR991"/>
    <mergeCell ref="JD808:JD809"/>
    <mergeCell ref="JC808:JC809"/>
    <mergeCell ref="IR834:IR835"/>
    <mergeCell ref="JD836:JD837"/>
    <mergeCell ref="IR836:IR837"/>
    <mergeCell ref="IU836:IU837"/>
    <mergeCell ref="IX876:IX877"/>
    <mergeCell ref="IR822:IR823"/>
    <mergeCell ref="JA876:JA877"/>
    <mergeCell ref="JB876:JB877"/>
    <mergeCell ref="IW876:IW877"/>
    <mergeCell ref="IV876:IV877"/>
    <mergeCell ref="JC930:JC931"/>
    <mergeCell ref="JD930:JD931"/>
    <mergeCell ref="IP874:IP875"/>
    <mergeCell ref="IT888:IT889"/>
    <mergeCell ref="JC888:JC889"/>
    <mergeCell ref="JD796:JD797"/>
    <mergeCell ref="IQ920:IQ921"/>
    <mergeCell ref="IP864:IP865"/>
    <mergeCell ref="IP906:IP907"/>
    <mergeCell ref="IQ906:IQ907"/>
    <mergeCell ref="IQ872:IQ873"/>
    <mergeCell ref="IS862:IS863"/>
    <mergeCell ref="IV916:IV917"/>
    <mergeCell ref="IX822:IX823"/>
    <mergeCell ref="IW808:IW809"/>
    <mergeCell ref="IP802:IP803"/>
    <mergeCell ref="IP800:IP801"/>
    <mergeCell ref="JC958:JC959"/>
    <mergeCell ref="JC796:JC797"/>
    <mergeCell ref="IR804:IR805"/>
    <mergeCell ref="IR874:IR875"/>
    <mergeCell ref="IS822:IS823"/>
    <mergeCell ref="IR826:IR827"/>
    <mergeCell ref="IR828:IR829"/>
    <mergeCell ref="IP828:IP829"/>
    <mergeCell ref="IY836:IY837"/>
    <mergeCell ref="IX888:IX889"/>
    <mergeCell ref="IQ866:IQ867"/>
    <mergeCell ref="IQ864:IQ865"/>
    <mergeCell ref="LE922:LE923"/>
    <mergeCell ref="KL916:KL917"/>
    <mergeCell ref="KF916:KF917"/>
    <mergeCell ref="KN984:KN985"/>
    <mergeCell ref="KO984:KO985"/>
    <mergeCell ref="KP984:KP985"/>
    <mergeCell ref="KQ984:KQ985"/>
    <mergeCell ref="KY984:KY985"/>
    <mergeCell ref="IX984:IX985"/>
    <mergeCell ref="JQ984:JQ985"/>
    <mergeCell ref="JR986:JR987"/>
    <mergeCell ref="LB984:LB985"/>
    <mergeCell ref="JW926:JW927"/>
    <mergeCell ref="JZ958:JZ959"/>
    <mergeCell ref="KC958:KC959"/>
    <mergeCell ref="JX934:JX935"/>
    <mergeCell ref="JW952:JW953"/>
    <mergeCell ref="JY950:JY951"/>
    <mergeCell ref="JS958:JS959"/>
    <mergeCell ref="JX936:JX937"/>
    <mergeCell ref="JN944:JN945"/>
    <mergeCell ref="KB916:KB917"/>
    <mergeCell ref="JZ916:JZ917"/>
    <mergeCell ref="JY922:JY923"/>
    <mergeCell ref="JY928:JY929"/>
    <mergeCell ref="JX938:JX939"/>
    <mergeCell ref="JW942:JW943"/>
    <mergeCell ref="JW948:JW949"/>
    <mergeCell ref="JE916:JE917"/>
    <mergeCell ref="JW916:JW917"/>
    <mergeCell ref="JV916:JV917"/>
    <mergeCell ref="JX922:JX923"/>
    <mergeCell ref="KS986:KS987"/>
    <mergeCell ref="KS984:KS985"/>
    <mergeCell ref="KV970:KV971"/>
    <mergeCell ref="KR986:KR987"/>
    <mergeCell ref="KF970:KF971"/>
    <mergeCell ref="JY932:JY933"/>
    <mergeCell ref="JY940:JY941"/>
    <mergeCell ref="JD944:JD945"/>
    <mergeCell ref="IX944:IX945"/>
    <mergeCell ref="JW936:JW937"/>
    <mergeCell ref="JX942:JX943"/>
    <mergeCell ref="KF930:KF931"/>
    <mergeCell ref="KG930:KG931"/>
    <mergeCell ref="KH930:KH931"/>
    <mergeCell ref="KI930:KI931"/>
    <mergeCell ref="KJ930:KJ931"/>
    <mergeCell ref="JX974:JX975"/>
    <mergeCell ref="KI944:KI945"/>
    <mergeCell ref="JZ986:JZ987"/>
    <mergeCell ref="JU958:JU959"/>
    <mergeCell ref="JW950:JW951"/>
    <mergeCell ref="JW944:JW945"/>
    <mergeCell ref="JW928:JW929"/>
    <mergeCell ref="JW938:JW939"/>
    <mergeCell ref="JW932:JW933"/>
    <mergeCell ref="JW934:JW935"/>
    <mergeCell ref="JW946:JW947"/>
    <mergeCell ref="JY944:JY945"/>
    <mergeCell ref="JX944:JX945"/>
    <mergeCell ref="JA944:JA945"/>
    <mergeCell ref="JZ970:JZ971"/>
    <mergeCell ref="KI986:KI987"/>
    <mergeCell ref="JX930:JX931"/>
    <mergeCell ref="JY930:JY931"/>
    <mergeCell ref="JZ930:JZ931"/>
    <mergeCell ref="KA930:KA931"/>
    <mergeCell ref="KB930:KB931"/>
    <mergeCell ref="KC930:KC931"/>
    <mergeCell ref="JF970:JF971"/>
    <mergeCell ref="JG970:JG971"/>
    <mergeCell ref="JY982:JY983"/>
    <mergeCell ref="JE930:JE931"/>
    <mergeCell ref="JF930:JF931"/>
    <mergeCell ref="JF984:JF985"/>
    <mergeCell ref="JM958:JM959"/>
    <mergeCell ref="JY964:JY965"/>
    <mergeCell ref="JT970:JT971"/>
    <mergeCell ref="JY976:JY977"/>
    <mergeCell ref="JV970:JV971"/>
    <mergeCell ref="JX964:JX965"/>
    <mergeCell ref="JP958:JP959"/>
    <mergeCell ref="JW974:JW975"/>
    <mergeCell ref="KC984:KC985"/>
    <mergeCell ref="JS970:JS971"/>
    <mergeCell ref="JR984:JR985"/>
    <mergeCell ref="JX968:JX969"/>
    <mergeCell ref="KB984:KB985"/>
    <mergeCell ref="JX984:JX985"/>
    <mergeCell ref="JX978:JX979"/>
    <mergeCell ref="JW962:JW963"/>
    <mergeCell ref="JX962:JX963"/>
    <mergeCell ref="JY966:JY967"/>
    <mergeCell ref="JY948:JY949"/>
    <mergeCell ref="KB944:KB945"/>
    <mergeCell ref="KE944:KE945"/>
    <mergeCell ref="KA984:KA985"/>
    <mergeCell ref="JY974:JY975"/>
    <mergeCell ref="JX980:JX981"/>
    <mergeCell ref="JW972:JW973"/>
    <mergeCell ref="JI958:JI959"/>
    <mergeCell ref="KD930:KD931"/>
    <mergeCell ref="KE930:KE931"/>
    <mergeCell ref="JW940:JW941"/>
    <mergeCell ref="JI984:JI985"/>
    <mergeCell ref="JY958:JY959"/>
    <mergeCell ref="JY942:JY943"/>
    <mergeCell ref="JR944:JR945"/>
    <mergeCell ref="JX958:JX959"/>
    <mergeCell ref="JW964:JW965"/>
    <mergeCell ref="JY960:JY961"/>
    <mergeCell ref="JW968:JW969"/>
    <mergeCell ref="JW960:JW961"/>
    <mergeCell ref="JX960:JX961"/>
    <mergeCell ref="JX932:JX933"/>
    <mergeCell ref="JW976:JW977"/>
    <mergeCell ref="JY952:JY953"/>
    <mergeCell ref="JW954:JW955"/>
    <mergeCell ref="JW970:JW971"/>
    <mergeCell ref="JU944:JU945"/>
    <mergeCell ref="JV958:JV959"/>
    <mergeCell ref="JX952:JX953"/>
    <mergeCell ref="JT958:JT959"/>
    <mergeCell ref="JQ958:JQ959"/>
    <mergeCell ref="JR958:JR959"/>
    <mergeCell ref="JY956:JY957"/>
    <mergeCell ref="KB958:KB959"/>
    <mergeCell ref="JX948:JX949"/>
    <mergeCell ref="KJ984:KJ985"/>
    <mergeCell ref="KD970:KD971"/>
    <mergeCell ref="KE984:KE985"/>
    <mergeCell ref="KI970:KI971"/>
    <mergeCell ref="KA970:KA971"/>
    <mergeCell ref="KB970:KB971"/>
    <mergeCell ref="KJ970:KJ971"/>
    <mergeCell ref="JX946:JX947"/>
    <mergeCell ref="JY946:JY947"/>
    <mergeCell ref="KF944:KF945"/>
    <mergeCell ref="JJ984:JJ985"/>
    <mergeCell ref="JV1000:JV1001"/>
    <mergeCell ref="JS1000:JS1001"/>
    <mergeCell ref="JT1000:JT1001"/>
    <mergeCell ref="JM986:JM987"/>
    <mergeCell ref="JW1032:JW1033"/>
    <mergeCell ref="JY986:JY987"/>
    <mergeCell ref="JW1006:JW1007"/>
    <mergeCell ref="JJ970:JJ971"/>
    <mergeCell ref="JP984:JP985"/>
    <mergeCell ref="JW980:JW981"/>
    <mergeCell ref="JT984:JT985"/>
    <mergeCell ref="JL970:JL971"/>
    <mergeCell ref="JW978:JW979"/>
    <mergeCell ref="JX970:JX971"/>
    <mergeCell ref="KI984:KI985"/>
    <mergeCell ref="KE986:KE987"/>
    <mergeCell ref="KG1000:KG1001"/>
    <mergeCell ref="JY1032:JY1033"/>
    <mergeCell ref="JU1000:JU1001"/>
    <mergeCell ref="JW966:JW967"/>
    <mergeCell ref="JP1000:JP1001"/>
    <mergeCell ref="KE1000:KE1001"/>
    <mergeCell ref="JX966:JX967"/>
    <mergeCell ref="JY1000:JY1001"/>
    <mergeCell ref="JX954:JX955"/>
    <mergeCell ref="JY962:JY963"/>
    <mergeCell ref="JW1002:JW1003"/>
    <mergeCell ref="JR1026:JR1027"/>
    <mergeCell ref="JV986:JV987"/>
    <mergeCell ref="JY998:JY999"/>
    <mergeCell ref="JW986:JW987"/>
    <mergeCell ref="KF984:KF985"/>
    <mergeCell ref="JY1022:JY1023"/>
    <mergeCell ref="JX1014:JX1015"/>
    <mergeCell ref="JW1028:JW1029"/>
    <mergeCell ref="JM1012:JM1013"/>
    <mergeCell ref="JY1014:JY1015"/>
    <mergeCell ref="JX1020:JX1021"/>
    <mergeCell ref="JX1004:JX1005"/>
    <mergeCell ref="JY1004:JY1005"/>
    <mergeCell ref="JW1010:JW1011"/>
    <mergeCell ref="JW994:JW995"/>
    <mergeCell ref="JY972:JY973"/>
    <mergeCell ref="KG984:KG985"/>
    <mergeCell ref="JN986:JN987"/>
    <mergeCell ref="JO986:JO987"/>
    <mergeCell ref="KF986:KF987"/>
    <mergeCell ref="KG986:KG987"/>
    <mergeCell ref="KH984:KH985"/>
    <mergeCell ref="JE1040:JE1041"/>
    <mergeCell ref="JN1040:JN1041"/>
    <mergeCell ref="JO1040:JO1041"/>
    <mergeCell ref="JD984:JD985"/>
    <mergeCell ref="JY1010:JY1011"/>
    <mergeCell ref="JX1000:JX1001"/>
    <mergeCell ref="JH984:JH985"/>
    <mergeCell ref="JM984:JM985"/>
    <mergeCell ref="JH970:JH971"/>
    <mergeCell ref="JJ986:JJ987"/>
    <mergeCell ref="KX1012:KX1013"/>
    <mergeCell ref="LA1012:LA1013"/>
    <mergeCell ref="LB1012:LB1013"/>
    <mergeCell ref="LF990:LF991"/>
    <mergeCell ref="LG994:LG995"/>
    <mergeCell ref="LF1036:LF1037"/>
    <mergeCell ref="LE1038:LE1039"/>
    <mergeCell ref="JC1026:JC1027"/>
    <mergeCell ref="JD1026:JD1027"/>
    <mergeCell ref="JC984:JC985"/>
    <mergeCell ref="JY984:JY985"/>
    <mergeCell ref="JY1012:JY1013"/>
    <mergeCell ref="JF1012:JF1013"/>
    <mergeCell ref="JY1002:JY1003"/>
    <mergeCell ref="JH1040:JH1041"/>
    <mergeCell ref="JW1014:JW1015"/>
    <mergeCell ref="JE984:JE985"/>
    <mergeCell ref="JD1040:JD1041"/>
    <mergeCell ref="JG1000:JG1001"/>
    <mergeCell ref="JH1000:JH1001"/>
    <mergeCell ref="LA984:LA985"/>
    <mergeCell ref="JW1034:JW1035"/>
    <mergeCell ref="JW990:JW991"/>
    <mergeCell ref="KC986:KC987"/>
    <mergeCell ref="KD986:KD987"/>
    <mergeCell ref="KA986:KA987"/>
    <mergeCell ref="JW998:JW999"/>
    <mergeCell ref="JM1000:JM1001"/>
    <mergeCell ref="JK984:JK985"/>
    <mergeCell ref="JR1040:JR1041"/>
    <mergeCell ref="JT1040:JT1041"/>
    <mergeCell ref="JW1036:JW1037"/>
    <mergeCell ref="JQ1000:JQ1001"/>
    <mergeCell ref="JY996:JY997"/>
    <mergeCell ref="JX1030:JX1031"/>
    <mergeCell ref="JY1030:JY1031"/>
    <mergeCell ref="JX1040:JX1041"/>
    <mergeCell ref="JK1040:JK1041"/>
    <mergeCell ref="JO1000:JO1001"/>
    <mergeCell ref="JL1000:JL1001"/>
    <mergeCell ref="JP986:JP987"/>
    <mergeCell ref="JQ986:JQ987"/>
    <mergeCell ref="JP970:JP971"/>
    <mergeCell ref="JR1000:JR1001"/>
    <mergeCell ref="JL984:JL985"/>
    <mergeCell ref="JU986:JU987"/>
    <mergeCell ref="KZ984:KZ985"/>
    <mergeCell ref="KU1012:KU1013"/>
    <mergeCell ref="JE1026:JE1027"/>
    <mergeCell ref="JQ1026:JQ1027"/>
    <mergeCell ref="JS1026:JS1027"/>
    <mergeCell ref="JT1026:JT1027"/>
    <mergeCell ref="JU1026:JU1027"/>
    <mergeCell ref="JV1026:JV1027"/>
    <mergeCell ref="JF1040:JF1041"/>
    <mergeCell ref="JX1026:JX1027"/>
    <mergeCell ref="JX990:JX991"/>
    <mergeCell ref="JY994:JY995"/>
    <mergeCell ref="JX1008:JX1009"/>
    <mergeCell ref="KT986:KT987"/>
    <mergeCell ref="KM986:KM987"/>
    <mergeCell ref="KF1012:KF1013"/>
    <mergeCell ref="JS1040:JS1041"/>
    <mergeCell ref="KE1040:KE1041"/>
    <mergeCell ref="LF1038:LF1039"/>
    <mergeCell ref="JU1040:JU1041"/>
    <mergeCell ref="JY1034:JY1035"/>
    <mergeCell ref="JX1034:JX1035"/>
    <mergeCell ref="JX1016:JX1017"/>
    <mergeCell ref="JY1018:JY1019"/>
    <mergeCell ref="JK1000:JK1001"/>
    <mergeCell ref="JL986:JL987"/>
    <mergeCell ref="LG988:LG989"/>
    <mergeCell ref="LF1010:LF1011"/>
    <mergeCell ref="LD986:LD987"/>
    <mergeCell ref="JW1018:JW1019"/>
    <mergeCell ref="JW1030:JW1031"/>
    <mergeCell ref="JI1040:JI1041"/>
    <mergeCell ref="JJ1040:JJ1041"/>
    <mergeCell ref="JH1012:JH1013"/>
    <mergeCell ref="JI1012:JI1013"/>
    <mergeCell ref="JW1026:JW1027"/>
    <mergeCell ref="JW1008:JW1009"/>
    <mergeCell ref="KF1000:KF1001"/>
    <mergeCell ref="JY1008:JY1009"/>
    <mergeCell ref="JX986:JX987"/>
    <mergeCell ref="JW1000:JW1001"/>
    <mergeCell ref="LE1016:LE1017"/>
    <mergeCell ref="LE1014:LE1015"/>
    <mergeCell ref="LG1016:LG1017"/>
    <mergeCell ref="LG1018:LG1019"/>
    <mergeCell ref="JY1026:JY1027"/>
    <mergeCell ref="JY1016:JY1017"/>
    <mergeCell ref="JW1016:JW1017"/>
    <mergeCell ref="JY988:JY989"/>
    <mergeCell ref="JI1000:JI1001"/>
    <mergeCell ref="JX1024:JX1025"/>
    <mergeCell ref="KP986:KP987"/>
    <mergeCell ref="LF1018:LF1019"/>
    <mergeCell ref="KB1012:KB1013"/>
    <mergeCell ref="KI1012:KI1013"/>
    <mergeCell ref="JI1026:JI1027"/>
    <mergeCell ref="LG1036:LG1037"/>
    <mergeCell ref="LG1034:LG1035"/>
    <mergeCell ref="LF1034:LF1035"/>
    <mergeCell ref="JX988:JX989"/>
    <mergeCell ref="JX992:JX993"/>
    <mergeCell ref="JH1026:JH1027"/>
    <mergeCell ref="JG984:JG985"/>
    <mergeCell ref="JW1020:JW1021"/>
    <mergeCell ref="JX1028:JX1029"/>
    <mergeCell ref="JW996:JW997"/>
    <mergeCell ref="JW992:JW993"/>
    <mergeCell ref="JX998:JX999"/>
    <mergeCell ref="JW982:JW983"/>
    <mergeCell ref="JX982:JX983"/>
    <mergeCell ref="JY980:JY981"/>
    <mergeCell ref="JX1002:JX1003"/>
    <mergeCell ref="JX994:JX995"/>
    <mergeCell ref="LG1006:LG1007"/>
    <mergeCell ref="LF1006:LF1007"/>
    <mergeCell ref="JY1006:JY1007"/>
    <mergeCell ref="JX1018:JX1019"/>
    <mergeCell ref="JX996:JX997"/>
    <mergeCell ref="JN984:JN985"/>
    <mergeCell ref="JO984:JO985"/>
    <mergeCell ref="JY978:JY979"/>
    <mergeCell ref="JQ970:JQ971"/>
    <mergeCell ref="JR970:JR971"/>
    <mergeCell ref="JX972:JX973"/>
    <mergeCell ref="JY970:JY971"/>
    <mergeCell ref="JS984:JS985"/>
    <mergeCell ref="KG958:KG959"/>
    <mergeCell ref="LQ986:LQ987"/>
    <mergeCell ref="KX984:KX985"/>
    <mergeCell ref="LR1026:LR1027"/>
    <mergeCell ref="LS1026:LS1027"/>
    <mergeCell ref="LT1026:LT1027"/>
    <mergeCell ref="KL1026:KL1027"/>
    <mergeCell ref="LF932:LF933"/>
    <mergeCell ref="LF934:LF935"/>
    <mergeCell ref="LG938:LG939"/>
    <mergeCell ref="LG942:LG943"/>
    <mergeCell ref="LG940:LG941"/>
    <mergeCell ref="LG934:LG935"/>
    <mergeCell ref="LK986:LK987"/>
    <mergeCell ref="LG990:LG991"/>
    <mergeCell ref="LN970:LN971"/>
    <mergeCell ref="LO970:LO971"/>
    <mergeCell ref="LF958:LF959"/>
    <mergeCell ref="LG958:LG959"/>
    <mergeCell ref="LH958:LH959"/>
    <mergeCell ref="LI958:LI959"/>
    <mergeCell ref="LJ958:LJ959"/>
    <mergeCell ref="LK958:LK959"/>
    <mergeCell ref="LL958:LL959"/>
    <mergeCell ref="LM958:LM959"/>
    <mergeCell ref="LN958:LN959"/>
    <mergeCell ref="LO958:LO959"/>
    <mergeCell ref="LP958:LP959"/>
    <mergeCell ref="LQ958:LQ959"/>
    <mergeCell ref="LR958:LR959"/>
    <mergeCell ref="LE990:LE991"/>
    <mergeCell ref="LU958:LU959"/>
    <mergeCell ref="LT958:LT959"/>
    <mergeCell ref="LR970:LR971"/>
    <mergeCell ref="JZ984:JZ985"/>
    <mergeCell ref="LT1012:LT1013"/>
    <mergeCell ref="KQ1012:KQ1013"/>
    <mergeCell ref="LJ1012:LJ1013"/>
    <mergeCell ref="LK1012:LK1013"/>
    <mergeCell ref="LG1010:LG1011"/>
    <mergeCell ref="LS984:LS985"/>
    <mergeCell ref="LA970:LA971"/>
    <mergeCell ref="KL986:KL987"/>
    <mergeCell ref="LL986:LL987"/>
    <mergeCell ref="KD1000:KD1001"/>
    <mergeCell ref="LU1012:LU1013"/>
    <mergeCell ref="LM930:LM931"/>
    <mergeCell ref="LC970:LC971"/>
    <mergeCell ref="LD970:LD971"/>
    <mergeCell ref="LM970:LM971"/>
    <mergeCell ref="LE932:LE933"/>
    <mergeCell ref="LB970:LB971"/>
    <mergeCell ref="KP970:KP971"/>
    <mergeCell ref="KM970:KM971"/>
    <mergeCell ref="KK970:KK971"/>
    <mergeCell ref="KI958:KI959"/>
    <mergeCell ref="KU984:KU985"/>
    <mergeCell ref="KZ986:KZ987"/>
    <mergeCell ref="LA986:LA987"/>
    <mergeCell ref="KL1000:KL1001"/>
    <mergeCell ref="LE950:LE951"/>
    <mergeCell ref="LG952:LG953"/>
    <mergeCell ref="KC1000:KC1001"/>
    <mergeCell ref="LC984:LC985"/>
    <mergeCell ref="LQ984:LQ985"/>
    <mergeCell ref="LR984:LR985"/>
    <mergeCell ref="LR986:LR987"/>
    <mergeCell ref="KG944:KG945"/>
    <mergeCell ref="KA958:KA959"/>
    <mergeCell ref="LE970:LE971"/>
    <mergeCell ref="LF998:LF999"/>
    <mergeCell ref="KT984:KT985"/>
    <mergeCell ref="LE942:LE943"/>
    <mergeCell ref="KW958:KW959"/>
    <mergeCell ref="KX958:KX959"/>
    <mergeCell ref="KY958:KY959"/>
    <mergeCell ref="KZ958:KZ959"/>
    <mergeCell ref="LA958:LA959"/>
    <mergeCell ref="LB958:LB959"/>
    <mergeCell ref="LG992:LG993"/>
    <mergeCell ref="LP986:LP987"/>
    <mergeCell ref="LF976:LF977"/>
    <mergeCell ref="KV984:KV985"/>
    <mergeCell ref="KM984:KM985"/>
    <mergeCell ref="KZ970:KZ971"/>
    <mergeCell ref="LE994:LE995"/>
    <mergeCell ref="LH986:LH987"/>
    <mergeCell ref="LC958:LC959"/>
    <mergeCell ref="LD958:LD959"/>
    <mergeCell ref="LE958:LE959"/>
    <mergeCell ref="KE958:KE959"/>
    <mergeCell ref="KD958:KD959"/>
    <mergeCell ref="KE970:KE971"/>
    <mergeCell ref="LM944:LM945"/>
    <mergeCell ref="LN944:LN945"/>
    <mergeCell ref="LO944:LO945"/>
    <mergeCell ref="LP944:LP945"/>
    <mergeCell ref="LF938:LF939"/>
    <mergeCell ref="LG932:LG933"/>
    <mergeCell ref="LE936:LE937"/>
    <mergeCell ref="LH984:LH985"/>
    <mergeCell ref="LG948:LG949"/>
    <mergeCell ref="LE946:LE947"/>
    <mergeCell ref="LE956:LE957"/>
    <mergeCell ref="LF956:LF957"/>
    <mergeCell ref="LF966:LF967"/>
    <mergeCell ref="LF980:LF981"/>
    <mergeCell ref="LE982:LE983"/>
    <mergeCell ref="LF964:LF965"/>
    <mergeCell ref="LE980:LE981"/>
    <mergeCell ref="KO958:KO959"/>
    <mergeCell ref="KP958:KP959"/>
    <mergeCell ref="KQ958:KQ959"/>
    <mergeCell ref="KR958:KR959"/>
    <mergeCell ref="KS958:KS959"/>
    <mergeCell ref="KT958:KT959"/>
    <mergeCell ref="KU958:KU959"/>
    <mergeCell ref="LH944:LH945"/>
    <mergeCell ref="LI944:LI945"/>
    <mergeCell ref="LJ944:LJ945"/>
    <mergeCell ref="LK944:LK945"/>
    <mergeCell ref="LE976:LE977"/>
    <mergeCell ref="KQ970:KQ971"/>
    <mergeCell ref="KR970:KR971"/>
    <mergeCell ref="KS970:KS971"/>
    <mergeCell ref="KT970:KT971"/>
    <mergeCell ref="LQ944:LQ945"/>
    <mergeCell ref="LR944:LR945"/>
    <mergeCell ref="KO970:KO971"/>
    <mergeCell ref="KL970:KL971"/>
    <mergeCell ref="KN958:KN959"/>
    <mergeCell ref="JZ1000:JZ1001"/>
    <mergeCell ref="KK944:KK945"/>
    <mergeCell ref="KA944:KA945"/>
    <mergeCell ref="KD944:KD945"/>
    <mergeCell ref="JZ944:JZ945"/>
    <mergeCell ref="LO986:LO987"/>
    <mergeCell ref="LN984:LN985"/>
    <mergeCell ref="KJ1000:KJ1001"/>
    <mergeCell ref="KI1000:KI1001"/>
    <mergeCell ref="LE954:LE955"/>
    <mergeCell ref="KH944:KH945"/>
    <mergeCell ref="LF936:LF937"/>
    <mergeCell ref="LE964:LE965"/>
    <mergeCell ref="LE960:LE961"/>
    <mergeCell ref="LG966:LG967"/>
    <mergeCell ref="LG968:LG969"/>
    <mergeCell ref="LF952:LF953"/>
    <mergeCell ref="LE978:LE979"/>
    <mergeCell ref="LF968:LF969"/>
    <mergeCell ref="LG974:LG975"/>
    <mergeCell ref="LG964:LG965"/>
    <mergeCell ref="LG954:LG955"/>
    <mergeCell ref="LE952:LE953"/>
    <mergeCell ref="LG970:LG971"/>
    <mergeCell ref="LM984:LM985"/>
    <mergeCell ref="LG980:LG981"/>
    <mergeCell ref="LP970:LP971"/>
    <mergeCell ref="LF996:LF997"/>
    <mergeCell ref="LF940:LF941"/>
    <mergeCell ref="LF946:LF947"/>
    <mergeCell ref="LF950:LF951"/>
    <mergeCell ref="LE966:LE967"/>
    <mergeCell ref="LG982:LG983"/>
    <mergeCell ref="LG956:LG957"/>
    <mergeCell ref="LG960:LG961"/>
    <mergeCell ref="LF974:LF975"/>
    <mergeCell ref="LE986:LE987"/>
    <mergeCell ref="LE968:LE969"/>
    <mergeCell ref="LF1004:LF1005"/>
    <mergeCell ref="LG998:LG999"/>
    <mergeCell ref="KS1012:KS1013"/>
    <mergeCell ref="LF942:LF943"/>
    <mergeCell ref="LI970:LI971"/>
    <mergeCell ref="LJ970:LJ971"/>
    <mergeCell ref="LG972:LG973"/>
    <mergeCell ref="LG978:LG979"/>
    <mergeCell ref="LE984:LE985"/>
    <mergeCell ref="LF984:LF985"/>
    <mergeCell ref="LG996:LG997"/>
    <mergeCell ref="LJ984:LJ985"/>
    <mergeCell ref="LE948:LE949"/>
    <mergeCell ref="LE996:LE997"/>
    <mergeCell ref="LJ986:LJ987"/>
    <mergeCell ref="LF954:LF955"/>
    <mergeCell ref="LK970:LK971"/>
    <mergeCell ref="LF948:LF949"/>
    <mergeCell ref="LE940:LE941"/>
    <mergeCell ref="LG936:LG937"/>
    <mergeCell ref="LE974:LE975"/>
    <mergeCell ref="LF994:LF995"/>
    <mergeCell ref="LF960:LF961"/>
    <mergeCell ref="LF978:LF979"/>
    <mergeCell ref="LF970:LF971"/>
    <mergeCell ref="LB986:LB987"/>
    <mergeCell ref="LC986:LC987"/>
    <mergeCell ref="LG950:LG951"/>
    <mergeCell ref="LI986:LI987"/>
    <mergeCell ref="LG946:LG947"/>
    <mergeCell ref="KY986:KY987"/>
    <mergeCell ref="LG976:LG977"/>
    <mergeCell ref="KQ986:KQ987"/>
    <mergeCell ref="KV958:KV959"/>
    <mergeCell ref="LF1002:LF1003"/>
    <mergeCell ref="LE1002:LE1003"/>
    <mergeCell ref="LE1066:LE1067"/>
    <mergeCell ref="KC1068:KC1069"/>
    <mergeCell ref="LF1066:LF1067"/>
    <mergeCell ref="LL944:LL945"/>
    <mergeCell ref="KU986:KU987"/>
    <mergeCell ref="KJ986:KJ987"/>
    <mergeCell ref="KK958:KK959"/>
    <mergeCell ref="KX986:KX987"/>
    <mergeCell ref="LF988:LF989"/>
    <mergeCell ref="LE988:LE989"/>
    <mergeCell ref="KJ1054:KJ1055"/>
    <mergeCell ref="KH1054:KH1055"/>
    <mergeCell ref="LG1050:LG1051"/>
    <mergeCell ref="LG1046:LG1047"/>
    <mergeCell ref="LG1044:LG1045"/>
    <mergeCell ref="JW1046:JW1047"/>
    <mergeCell ref="LG1002:LG1003"/>
    <mergeCell ref="LG1004:LG1005"/>
    <mergeCell ref="LG1012:LG1013"/>
    <mergeCell ref="LE1006:LE1007"/>
    <mergeCell ref="LH1012:LH1013"/>
    <mergeCell ref="LI1012:LI1013"/>
    <mergeCell ref="LF1012:LF1013"/>
    <mergeCell ref="LE1010:LE1011"/>
    <mergeCell ref="LE1018:LE1019"/>
    <mergeCell ref="LF992:LF993"/>
    <mergeCell ref="KE1012:KE1013"/>
    <mergeCell ref="JZ1012:JZ1013"/>
    <mergeCell ref="LE1036:LE1037"/>
    <mergeCell ref="KT1012:KT1013"/>
    <mergeCell ref="KG1026:KG1027"/>
    <mergeCell ref="LE1042:LE1043"/>
    <mergeCell ref="LE992:LE993"/>
    <mergeCell ref="LE1032:LE1033"/>
    <mergeCell ref="LE998:LE999"/>
    <mergeCell ref="JY1046:JY1047"/>
    <mergeCell ref="KB1054:KB1055"/>
    <mergeCell ref="KC1054:KC1055"/>
    <mergeCell ref="KI1054:KI1055"/>
    <mergeCell ref="JY1040:JY1041"/>
    <mergeCell ref="KD1054:KD1055"/>
    <mergeCell ref="JY1052:JY1053"/>
    <mergeCell ref="JY1024:JY1025"/>
    <mergeCell ref="JW1004:JW1005"/>
    <mergeCell ref="JW1022:JW1023"/>
    <mergeCell ref="JX1022:JX1023"/>
    <mergeCell ref="KD984:KD985"/>
    <mergeCell ref="KA1000:KA1001"/>
    <mergeCell ref="LG1008:LG1009"/>
    <mergeCell ref="LE1008:LE1009"/>
    <mergeCell ref="LF1008:LF1009"/>
    <mergeCell ref="KN1012:KN1013"/>
    <mergeCell ref="KK1000:KK1001"/>
    <mergeCell ref="KB986:KB987"/>
    <mergeCell ref="KJ944:KJ945"/>
    <mergeCell ref="LF1014:LF1015"/>
    <mergeCell ref="LG1014:LG1015"/>
    <mergeCell ref="LF1020:LF1021"/>
    <mergeCell ref="LE1020:LE1021"/>
    <mergeCell ref="LE1004:LE1005"/>
    <mergeCell ref="LF1028:LF1029"/>
    <mergeCell ref="LE1024:LE1025"/>
    <mergeCell ref="LG1024:LG1025"/>
    <mergeCell ref="LF1024:LF1025"/>
    <mergeCell ref="JX1010:JX1011"/>
    <mergeCell ref="LT1054:LT1055"/>
    <mergeCell ref="LO1012:LO1013"/>
    <mergeCell ref="LP1012:LP1013"/>
    <mergeCell ref="KS1054:KS1055"/>
    <mergeCell ref="KT1054:KT1055"/>
    <mergeCell ref="KA1026:KA1027"/>
    <mergeCell ref="KB1026:KB1027"/>
    <mergeCell ref="JZ1054:JZ1055"/>
    <mergeCell ref="KK1054:KK1055"/>
    <mergeCell ref="KO1012:KO1013"/>
    <mergeCell ref="KG1012:KG1013"/>
    <mergeCell ref="KH1012:KH1013"/>
    <mergeCell ref="JX1044:JX1045"/>
    <mergeCell ref="JX1048:JX1049"/>
    <mergeCell ref="JY1048:JY1049"/>
    <mergeCell ref="LG1052:LG1053"/>
    <mergeCell ref="LE1050:LE1051"/>
    <mergeCell ref="JX1054:JX1055"/>
    <mergeCell ref="JZ1026:JZ1027"/>
    <mergeCell ref="KB1000:KB1001"/>
    <mergeCell ref="JX1032:JX1033"/>
    <mergeCell ref="JX1036:JX1037"/>
    <mergeCell ref="LE1044:LE1045"/>
    <mergeCell ref="KA1012:KA1013"/>
    <mergeCell ref="KD1040:KD1041"/>
    <mergeCell ref="KA1040:KA1041"/>
    <mergeCell ref="JY1042:JY1043"/>
    <mergeCell ref="LE1012:LE1013"/>
    <mergeCell ref="LG1042:LG1043"/>
    <mergeCell ref="LS1012:LS1013"/>
    <mergeCell ref="LV1068:LV1069"/>
    <mergeCell ref="JX1050:JX1051"/>
    <mergeCell ref="JX1046:JX1047"/>
    <mergeCell ref="JY1044:JY1045"/>
    <mergeCell ref="JY1050:JY1051"/>
    <mergeCell ref="LE1030:LE1031"/>
    <mergeCell ref="KC1040:KC1041"/>
    <mergeCell ref="KG1040:KG1041"/>
    <mergeCell ref="KJ1040:KJ1041"/>
    <mergeCell ref="KK1040:KK1041"/>
    <mergeCell ref="JY1036:JY1037"/>
    <mergeCell ref="LC1012:LC1013"/>
    <mergeCell ref="KF1040:KF1041"/>
    <mergeCell ref="JX1042:JX1043"/>
    <mergeCell ref="LE1046:LE1047"/>
    <mergeCell ref="LE1048:LE1049"/>
    <mergeCell ref="JY1038:JY1039"/>
    <mergeCell ref="LE1034:LE1035"/>
    <mergeCell ref="KF1054:KF1055"/>
    <mergeCell ref="LE1052:LE1053"/>
    <mergeCell ref="JZ1040:JZ1041"/>
    <mergeCell ref="KB1040:KB1041"/>
    <mergeCell ref="KQ1054:KQ1055"/>
    <mergeCell ref="KR1054:KR1055"/>
    <mergeCell ref="KE1054:KE1055"/>
    <mergeCell ref="KM1054:KM1055"/>
    <mergeCell ref="KN1054:KN1055"/>
    <mergeCell ref="KO1054:KO1055"/>
    <mergeCell ref="KP1054:KP1055"/>
    <mergeCell ref="KH1000:KH1001"/>
    <mergeCell ref="KL1040:KL1041"/>
    <mergeCell ref="KK1012:KK1013"/>
    <mergeCell ref="KJ1012:KJ1013"/>
    <mergeCell ref="LV1012:LV1013"/>
    <mergeCell ref="JW1056:JW1057"/>
    <mergeCell ref="JW1054:JW1055"/>
    <mergeCell ref="KD1068:KD1069"/>
    <mergeCell ref="JY1054:JY1055"/>
    <mergeCell ref="KA1054:KA1055"/>
    <mergeCell ref="KI1040:KI1041"/>
    <mergeCell ref="KY1012:KY1013"/>
    <mergeCell ref="KH1040:KH1041"/>
    <mergeCell ref="LE1022:LE1023"/>
    <mergeCell ref="LF1022:LF1023"/>
    <mergeCell ref="KF1026:KF1027"/>
    <mergeCell ref="LD1012:LD1013"/>
    <mergeCell ref="KJ1026:KJ1027"/>
    <mergeCell ref="KK1026:KK1027"/>
    <mergeCell ref="LF1016:LF1017"/>
    <mergeCell ref="LG1028:LG1029"/>
    <mergeCell ref="LE1028:LE1029"/>
    <mergeCell ref="LG1022:LG1023"/>
    <mergeCell ref="LE1058:LE1059"/>
    <mergeCell ref="KZ1012:KZ1013"/>
    <mergeCell ref="KM1012:KM1013"/>
    <mergeCell ref="KP1012:KP1013"/>
    <mergeCell ref="KW1012:KW1013"/>
    <mergeCell ref="KR1012:KR1013"/>
    <mergeCell ref="KV1012:KV1013"/>
    <mergeCell ref="KL1068:KL1069"/>
    <mergeCell ref="KF1068:KF1069"/>
    <mergeCell ref="JY1028:JY1029"/>
    <mergeCell ref="JX1038:JX1039"/>
    <mergeCell ref="LA1068:LA1069"/>
    <mergeCell ref="LB1068:LB1069"/>
    <mergeCell ref="LG1092:LG1093"/>
    <mergeCell ref="LG1048:LG1049"/>
    <mergeCell ref="LF1030:LF1031"/>
    <mergeCell ref="LF1032:LF1033"/>
    <mergeCell ref="LG1032:LG1033"/>
    <mergeCell ref="LG1030:LG1031"/>
    <mergeCell ref="JY1020:JY1021"/>
    <mergeCell ref="LF1042:LF1043"/>
    <mergeCell ref="LF1044:LF1045"/>
    <mergeCell ref="LF1048:LF1049"/>
    <mergeCell ref="LF1050:LF1051"/>
    <mergeCell ref="LF1046:LF1047"/>
    <mergeCell ref="LG1038:LG1039"/>
    <mergeCell ref="LG1020:LG1021"/>
    <mergeCell ref="KL1054:KL1055"/>
    <mergeCell ref="KG1054:KG1055"/>
    <mergeCell ref="LL1012:LL1013"/>
    <mergeCell ref="LM1012:LM1013"/>
    <mergeCell ref="LN1012:LN1013"/>
    <mergeCell ref="KW1068:KW1069"/>
    <mergeCell ref="JY1066:JY1067"/>
    <mergeCell ref="KK1068:KK1069"/>
    <mergeCell ref="KH1068:KH1069"/>
    <mergeCell ref="LE1060:LE1061"/>
    <mergeCell ref="JX1060:JX1061"/>
    <mergeCell ref="JY1060:JY1061"/>
    <mergeCell ref="JX1064:JX1065"/>
    <mergeCell ref="LG1062:LG1063"/>
    <mergeCell ref="LG1060:LG1061"/>
    <mergeCell ref="LF1056:LF1057"/>
    <mergeCell ref="JY1064:JY1065"/>
    <mergeCell ref="JX1058:JX1059"/>
    <mergeCell ref="LE1114:LE1115"/>
    <mergeCell ref="JZ1106:JZ1107"/>
    <mergeCell ref="KK1106:KK1107"/>
    <mergeCell ref="JW1052:JW1053"/>
    <mergeCell ref="LG1080:LG1081"/>
    <mergeCell ref="JZ1120:JZ1121"/>
    <mergeCell ref="KD1120:KD1121"/>
    <mergeCell ref="LE1076:LE1077"/>
    <mergeCell ref="JY1078:JY1079"/>
    <mergeCell ref="KA1094:KA1095"/>
    <mergeCell ref="KB1094:KB1095"/>
    <mergeCell ref="KC1094:KC1095"/>
    <mergeCell ref="JY1110:JY1111"/>
    <mergeCell ref="JY1076:JY1077"/>
    <mergeCell ref="LG1056:LG1057"/>
    <mergeCell ref="LF1052:LF1053"/>
    <mergeCell ref="LE1084:LE1085"/>
    <mergeCell ref="JY1056:JY1057"/>
    <mergeCell ref="LE1056:LE1057"/>
    <mergeCell ref="KE1080:KE1081"/>
    <mergeCell ref="KF1080:KF1081"/>
    <mergeCell ref="KG1080:KG1081"/>
    <mergeCell ref="LE1092:LE1093"/>
    <mergeCell ref="LE1086:LE1087"/>
    <mergeCell ref="LG1104:LG1105"/>
    <mergeCell ref="LC1068:LC1069"/>
    <mergeCell ref="LD1068:LD1069"/>
    <mergeCell ref="LE1068:LE1069"/>
    <mergeCell ref="LF1068:LF1069"/>
    <mergeCell ref="JY1068:JY1069"/>
    <mergeCell ref="KQ1080:KQ1081"/>
    <mergeCell ref="KT1068:KT1069"/>
    <mergeCell ref="KX1068:KX1069"/>
    <mergeCell ref="KY1068:KY1069"/>
    <mergeCell ref="JZ1094:JZ1095"/>
    <mergeCell ref="KE1094:KE1095"/>
    <mergeCell ref="LD1080:LD1081"/>
    <mergeCell ref="JY1092:JY1093"/>
    <mergeCell ref="JY1084:JY1085"/>
    <mergeCell ref="KH1080:KH1081"/>
    <mergeCell ref="LE1070:LE1071"/>
    <mergeCell ref="KA1068:KA1069"/>
    <mergeCell ref="KB1068:KB1069"/>
    <mergeCell ref="LG1070:LG1071"/>
    <mergeCell ref="LG1068:LG1069"/>
    <mergeCell ref="KU1068:KU1069"/>
    <mergeCell ref="LF1058:LF1059"/>
    <mergeCell ref="LF1060:LF1061"/>
    <mergeCell ref="LF1062:LF1063"/>
    <mergeCell ref="LF1064:LF1065"/>
    <mergeCell ref="LG1108:LG1109"/>
    <mergeCell ref="LF1074:LF1075"/>
    <mergeCell ref="LG1074:LG1075"/>
    <mergeCell ref="LF1070:LF1071"/>
    <mergeCell ref="LG1072:LG1073"/>
    <mergeCell ref="JY1104:JY1105"/>
    <mergeCell ref="LF1086:LF1087"/>
    <mergeCell ref="LF1108:LF1109"/>
    <mergeCell ref="LF1102:LF1103"/>
    <mergeCell ref="LG1058:LG1059"/>
    <mergeCell ref="LF1076:LF1077"/>
    <mergeCell ref="LF1072:LF1073"/>
    <mergeCell ref="KE1106:KE1107"/>
    <mergeCell ref="LF1078:LF1079"/>
    <mergeCell ref="LE1124:LE1125"/>
    <mergeCell ref="LG1076:LG1077"/>
    <mergeCell ref="LG1112:LG1113"/>
    <mergeCell ref="LF1096:LF1097"/>
    <mergeCell ref="JW1080:JW1081"/>
    <mergeCell ref="LF1122:LF1123"/>
    <mergeCell ref="LF1090:LF1091"/>
    <mergeCell ref="JY1086:JY1087"/>
    <mergeCell ref="JY1118:JY1119"/>
    <mergeCell ref="JW1128:JW1129"/>
    <mergeCell ref="JW1118:JW1119"/>
    <mergeCell ref="LF1104:LF1105"/>
    <mergeCell ref="LF1110:LF1111"/>
    <mergeCell ref="LF1128:LF1129"/>
    <mergeCell ref="JX1102:JX1103"/>
    <mergeCell ref="JY1088:JY1089"/>
    <mergeCell ref="JY1122:JY1123"/>
    <mergeCell ref="JX1094:JX1095"/>
    <mergeCell ref="LG1084:LG1085"/>
    <mergeCell ref="LF1114:LF1115"/>
    <mergeCell ref="LG1086:LG1087"/>
    <mergeCell ref="LG1100:LG1101"/>
    <mergeCell ref="LG1110:LG1111"/>
    <mergeCell ref="KE1120:KE1121"/>
    <mergeCell ref="KF1120:KF1121"/>
    <mergeCell ref="KI1120:KI1121"/>
    <mergeCell ref="KA1120:KA1121"/>
    <mergeCell ref="KB1120:KB1121"/>
    <mergeCell ref="LE1102:LE1103"/>
    <mergeCell ref="LE1098:LE1099"/>
    <mergeCell ref="KG1106:KG1107"/>
    <mergeCell ref="LF1084:LF1085"/>
    <mergeCell ref="JY1114:JY1115"/>
    <mergeCell ref="KI1106:KI1107"/>
    <mergeCell ref="LG1082:LG1083"/>
    <mergeCell ref="KD1106:KD1107"/>
    <mergeCell ref="KG1120:KG1121"/>
    <mergeCell ref="KH1120:KH1121"/>
    <mergeCell ref="LE1118:LE1119"/>
    <mergeCell ref="JW1088:JW1089"/>
    <mergeCell ref="KI1094:KI1095"/>
    <mergeCell ref="LF1082:LF1083"/>
    <mergeCell ref="KY1080:KY1081"/>
    <mergeCell ref="KZ1080:KZ1081"/>
    <mergeCell ref="LA1080:LA1081"/>
    <mergeCell ref="LB1080:LB1081"/>
    <mergeCell ref="KH1094:KH1095"/>
    <mergeCell ref="KF1094:KF1095"/>
    <mergeCell ref="LF1092:LF1093"/>
    <mergeCell ref="LF1116:LF1117"/>
    <mergeCell ref="LE1110:LE1111"/>
    <mergeCell ref="LE1104:LE1105"/>
    <mergeCell ref="KC1120:KC1121"/>
    <mergeCell ref="LF1088:LF1089"/>
    <mergeCell ref="KK1094:KK1095"/>
    <mergeCell ref="JX1076:JX1077"/>
    <mergeCell ref="JX1078:JX1079"/>
    <mergeCell ref="KL1120:KL1121"/>
    <mergeCell ref="LG1128:LG1129"/>
    <mergeCell ref="KJ1120:KJ1121"/>
    <mergeCell ref="JW1076:JW1077"/>
    <mergeCell ref="JW1078:JW1079"/>
    <mergeCell ref="JW1116:JW1117"/>
    <mergeCell ref="LG1122:LG1123"/>
    <mergeCell ref="IP1136:IP1137"/>
    <mergeCell ref="JO1106:JO1107"/>
    <mergeCell ref="JO1134:JO1135"/>
    <mergeCell ref="JW1110:JW1111"/>
    <mergeCell ref="JX1100:JX1101"/>
    <mergeCell ref="LG1078:LG1079"/>
    <mergeCell ref="LE1108:LE1109"/>
    <mergeCell ref="KB1106:KB1107"/>
    <mergeCell ref="KH1106:KH1107"/>
    <mergeCell ref="KJ1106:KJ1107"/>
    <mergeCell ref="LF1098:LF1099"/>
    <mergeCell ref="JX1082:JX1083"/>
    <mergeCell ref="JY1082:JY1083"/>
    <mergeCell ref="LE1082:LE1083"/>
    <mergeCell ref="LE1088:LE1089"/>
    <mergeCell ref="KD1094:KD1095"/>
    <mergeCell ref="LE1078:LE1079"/>
    <mergeCell ref="JX1098:JX1099"/>
    <mergeCell ref="JY1098:JY1099"/>
    <mergeCell ref="KC1106:KC1107"/>
    <mergeCell ref="LG1096:LG1097"/>
    <mergeCell ref="LF1138:LF1139"/>
    <mergeCell ref="JY1138:JY1139"/>
    <mergeCell ref="LF1130:LF1131"/>
    <mergeCell ref="LG1130:LG1131"/>
    <mergeCell ref="JX1086:JX1087"/>
    <mergeCell ref="LG1088:LG1089"/>
    <mergeCell ref="LG1140:LG1141"/>
    <mergeCell ref="JX1136:JX1137"/>
    <mergeCell ref="IB1150:IB1151"/>
    <mergeCell ref="IQ1134:IQ1135"/>
    <mergeCell ref="JG1106:JG1107"/>
    <mergeCell ref="IY1106:IY1107"/>
    <mergeCell ref="JK1106:JK1107"/>
    <mergeCell ref="IW1120:IW1121"/>
    <mergeCell ref="IQ1106:IQ1107"/>
    <mergeCell ref="IR1112:IR1113"/>
    <mergeCell ref="JX1128:JX1129"/>
    <mergeCell ref="JY1106:JY1107"/>
    <mergeCell ref="JY1100:JY1101"/>
    <mergeCell ref="JX1092:JX1093"/>
    <mergeCell ref="JX1096:JX1097"/>
    <mergeCell ref="JY1096:JY1097"/>
    <mergeCell ref="LF1112:LF1113"/>
    <mergeCell ref="JX1110:JX1111"/>
    <mergeCell ref="LE1122:LE1123"/>
    <mergeCell ref="LE1128:LE1129"/>
    <mergeCell ref="LG1090:LG1091"/>
    <mergeCell ref="LG1102:LG1103"/>
    <mergeCell ref="LG1098:LG1099"/>
    <mergeCell ref="LG1116:LG1117"/>
    <mergeCell ref="KB1080:KB1081"/>
    <mergeCell ref="KC1080:KC1081"/>
    <mergeCell ref="JX1088:JX1089"/>
    <mergeCell ref="JY1128:JY1129"/>
    <mergeCell ref="LF1118:LF1119"/>
    <mergeCell ref="KW1080:KW1081"/>
    <mergeCell ref="JX1084:JX1085"/>
    <mergeCell ref="ID1094:ID1095"/>
    <mergeCell ref="IP1150:IP1151"/>
    <mergeCell ref="IR1106:IR1107"/>
    <mergeCell ref="JV1094:JV1095"/>
    <mergeCell ref="JQ1094:JQ1095"/>
    <mergeCell ref="IP1098:IP1099"/>
    <mergeCell ref="HR1134:HR1135"/>
    <mergeCell ref="JX1106:JX1107"/>
    <mergeCell ref="JX1122:JX1123"/>
    <mergeCell ref="JX1116:JX1117"/>
    <mergeCell ref="HR1094:HR1095"/>
    <mergeCell ref="IP1154:IP1155"/>
    <mergeCell ref="IZ1150:IZ1151"/>
    <mergeCell ref="JG1150:JG1151"/>
    <mergeCell ref="JH1150:JH1151"/>
    <mergeCell ref="JI1150:JI1151"/>
    <mergeCell ref="IU1150:IU1151"/>
    <mergeCell ref="IR1152:IR1153"/>
    <mergeCell ref="IH1120:IH1121"/>
    <mergeCell ref="II1120:II1121"/>
    <mergeCell ref="IJ1120:IJ1121"/>
    <mergeCell ref="IK1120:IK1121"/>
    <mergeCell ref="JV1134:JV1135"/>
    <mergeCell ref="IT1134:IT1135"/>
    <mergeCell ref="IR1122:IR1123"/>
    <mergeCell ref="IP1130:IP1131"/>
    <mergeCell ref="IP1126:IP1127"/>
    <mergeCell ref="HY1134:HY1135"/>
    <mergeCell ref="JS1162:JS1163"/>
    <mergeCell ref="JU1162:JU1163"/>
    <mergeCell ref="JV1162:JV1163"/>
    <mergeCell ref="IQ1142:IQ1143"/>
    <mergeCell ref="IP1142:IP1143"/>
    <mergeCell ref="IR1146:IR1147"/>
    <mergeCell ref="IP1156:IP1157"/>
    <mergeCell ref="IQ1152:IQ1153"/>
    <mergeCell ref="JA1150:JA1151"/>
    <mergeCell ref="JB1150:JB1151"/>
    <mergeCell ref="HT1150:HT1151"/>
    <mergeCell ref="JW1124:JW1125"/>
    <mergeCell ref="JW1122:JW1123"/>
    <mergeCell ref="JT1094:JT1095"/>
    <mergeCell ref="JA1106:JA1107"/>
    <mergeCell ref="IK1150:IK1151"/>
    <mergeCell ref="IR1094:IR1095"/>
    <mergeCell ref="IR1120:IR1121"/>
    <mergeCell ref="IP1094:IP1095"/>
    <mergeCell ref="IQ1096:IQ1097"/>
    <mergeCell ref="IG1106:IG1107"/>
    <mergeCell ref="JQ1162:JQ1163"/>
    <mergeCell ref="JR1162:JR1163"/>
    <mergeCell ref="JR1150:JR1151"/>
    <mergeCell ref="JS1150:JS1151"/>
    <mergeCell ref="JX1140:JX1141"/>
    <mergeCell ref="IS1120:IS1121"/>
    <mergeCell ref="IT1120:IT1121"/>
    <mergeCell ref="IJ1150:IJ1151"/>
    <mergeCell ref="IR1126:IR1127"/>
    <mergeCell ref="IP1132:IP1133"/>
    <mergeCell ref="IP1122:IP1123"/>
    <mergeCell ref="IP1118:IP1119"/>
    <mergeCell ref="JX1126:JX1127"/>
    <mergeCell ref="JW1136:JW1137"/>
    <mergeCell ref="JC1120:JC1121"/>
    <mergeCell ref="HY1120:HY1121"/>
    <mergeCell ref="IP1144:IP1145"/>
    <mergeCell ref="ID1134:ID1135"/>
    <mergeCell ref="IE1134:IE1135"/>
    <mergeCell ref="JT1120:JT1121"/>
    <mergeCell ref="JW1112:JW1113"/>
    <mergeCell ref="IA1094:IA1095"/>
    <mergeCell ref="JR1094:JR1095"/>
    <mergeCell ref="JW1106:JW1107"/>
    <mergeCell ref="JW1132:JW1133"/>
    <mergeCell ref="JS1094:JS1095"/>
    <mergeCell ref="JP1120:JP1121"/>
    <mergeCell ref="JN1120:JN1121"/>
    <mergeCell ref="JW1094:JW1095"/>
    <mergeCell ref="JW1130:JW1131"/>
    <mergeCell ref="JP1106:JP1107"/>
    <mergeCell ref="IM1134:IM1135"/>
    <mergeCell ref="IC1134:IC1135"/>
    <mergeCell ref="IE1120:IE1121"/>
    <mergeCell ref="JT1134:JT1135"/>
    <mergeCell ref="JV1106:JV1107"/>
    <mergeCell ref="JV1120:JV1121"/>
    <mergeCell ref="JU1134:JU1135"/>
    <mergeCell ref="JW1102:JW1103"/>
    <mergeCell ref="JA1120:JA1121"/>
    <mergeCell ref="JR1106:JR1107"/>
    <mergeCell ref="JM1120:JM1121"/>
    <mergeCell ref="JF1106:JF1107"/>
    <mergeCell ref="IO1106:IO1107"/>
    <mergeCell ref="IQ1130:IQ1131"/>
    <mergeCell ref="JW1074:JW1075"/>
    <mergeCell ref="JS1134:JS1135"/>
    <mergeCell ref="JW1070:JW1071"/>
    <mergeCell ref="JO1094:JO1095"/>
    <mergeCell ref="JP1094:JP1095"/>
    <mergeCell ref="IP1084:IP1085"/>
    <mergeCell ref="IQ1094:IQ1095"/>
    <mergeCell ref="IM1080:IM1081"/>
    <mergeCell ref="IN1080:IN1081"/>
    <mergeCell ref="IO1080:IO1081"/>
    <mergeCell ref="IU1134:IU1135"/>
    <mergeCell ref="JP1134:JP1135"/>
    <mergeCell ref="JW1092:JW1093"/>
    <mergeCell ref="JK1120:JK1121"/>
    <mergeCell ref="JL1120:JL1121"/>
    <mergeCell ref="IR1134:IR1135"/>
    <mergeCell ref="IQ1122:IQ1123"/>
    <mergeCell ref="IS1106:IS1107"/>
    <mergeCell ref="IT1106:IT1107"/>
    <mergeCell ref="IR1130:IR1131"/>
    <mergeCell ref="JQ1134:JQ1135"/>
    <mergeCell ref="JR1134:JR1135"/>
    <mergeCell ref="IR1136:IR1137"/>
    <mergeCell ref="IQ1138:IQ1139"/>
    <mergeCell ref="JF1150:JF1151"/>
    <mergeCell ref="IR1142:IR1143"/>
    <mergeCell ref="HU1054:HU1055"/>
    <mergeCell ref="HU1106:HU1107"/>
    <mergeCell ref="HU1120:HU1121"/>
    <mergeCell ref="HV1120:HV1121"/>
    <mergeCell ref="IP1112:IP1113"/>
    <mergeCell ref="IU1120:IU1121"/>
    <mergeCell ref="IP1134:IP1135"/>
    <mergeCell ref="IP1124:IP1125"/>
    <mergeCell ref="IP1148:IP1149"/>
    <mergeCell ref="HO1054:HO1055"/>
    <mergeCell ref="IL1150:IL1151"/>
    <mergeCell ref="HY1150:HY1151"/>
    <mergeCell ref="IP1140:IP1141"/>
    <mergeCell ref="IQ1136:IQ1137"/>
    <mergeCell ref="JN1068:JN1069"/>
    <mergeCell ref="IV1120:IV1121"/>
    <mergeCell ref="JW1062:JW1063"/>
    <mergeCell ref="JD1120:JD1121"/>
    <mergeCell ref="JE1120:JE1121"/>
    <mergeCell ref="JF1120:JF1121"/>
    <mergeCell ref="JG1120:JG1121"/>
    <mergeCell ref="IP1080:IP1081"/>
    <mergeCell ref="IJ1054:IJ1055"/>
    <mergeCell ref="IC1054:IC1055"/>
    <mergeCell ref="ID1054:ID1055"/>
    <mergeCell ref="IE1054:IE1055"/>
    <mergeCell ref="IF1054:IF1055"/>
    <mergeCell ref="HX1094:HX1095"/>
    <mergeCell ref="JV1068:JV1069"/>
    <mergeCell ref="JW1126:JW1127"/>
    <mergeCell ref="JU1094:JU1095"/>
    <mergeCell ref="HO1106:HO1107"/>
    <mergeCell ref="HU1094:HU1095"/>
    <mergeCell ref="HS1068:HS1069"/>
    <mergeCell ref="HW1094:HW1095"/>
    <mergeCell ref="HR1106:HR1107"/>
    <mergeCell ref="HY1106:HY1107"/>
    <mergeCell ref="HZ1106:HZ1107"/>
    <mergeCell ref="IA1106:IA1107"/>
    <mergeCell ref="IB1106:IB1107"/>
    <mergeCell ref="HT1106:HT1107"/>
    <mergeCell ref="HX1120:HX1121"/>
    <mergeCell ref="HZ1120:HZ1121"/>
    <mergeCell ref="IU1094:IU1095"/>
    <mergeCell ref="IW1094:IW1095"/>
    <mergeCell ref="IX1094:IX1095"/>
    <mergeCell ref="IY1094:IY1095"/>
    <mergeCell ref="IG1068:IG1069"/>
    <mergeCell ref="IQ1090:IQ1091"/>
    <mergeCell ref="IR1090:IR1091"/>
    <mergeCell ref="IP1096:IP1097"/>
    <mergeCell ref="IQ1084:IQ1085"/>
    <mergeCell ref="IQ1082:IQ1083"/>
    <mergeCell ref="IG1134:IG1135"/>
    <mergeCell ref="HY1094:HY1095"/>
    <mergeCell ref="IR1138:IR1139"/>
    <mergeCell ref="IQ1140:IQ1141"/>
    <mergeCell ref="HO1068:HO1069"/>
    <mergeCell ref="IL1068:IL1069"/>
    <mergeCell ref="IA1068:IA1069"/>
    <mergeCell ref="HJ1056:HJ1057"/>
    <mergeCell ref="HP1054:HP1055"/>
    <mergeCell ref="HQ1054:HQ1055"/>
    <mergeCell ref="HR1054:HR1055"/>
    <mergeCell ref="HO1080:HO1081"/>
    <mergeCell ref="HP1080:HP1081"/>
    <mergeCell ref="HQ1080:HQ1081"/>
    <mergeCell ref="HR1080:HR1081"/>
    <mergeCell ref="HS1080:HS1081"/>
    <mergeCell ref="HV1080:HV1081"/>
    <mergeCell ref="HQ1106:HQ1107"/>
    <mergeCell ref="IO1054:IO1055"/>
    <mergeCell ref="IP1056:IP1057"/>
    <mergeCell ref="HS1054:HS1055"/>
    <mergeCell ref="HT1054:HT1055"/>
    <mergeCell ref="IG1054:IG1055"/>
    <mergeCell ref="IK1054:IK1055"/>
    <mergeCell ref="IL1054:IL1055"/>
    <mergeCell ref="IP1070:IP1071"/>
    <mergeCell ref="HV1054:HV1055"/>
    <mergeCell ref="HW1054:HW1055"/>
    <mergeCell ref="IR1060:IR1061"/>
    <mergeCell ref="IU1054:IU1055"/>
    <mergeCell ref="HV1134:HV1135"/>
    <mergeCell ref="HW1134:HW1135"/>
    <mergeCell ref="HX1134:HX1135"/>
    <mergeCell ref="HZ1134:HZ1135"/>
    <mergeCell ref="IR1124:IR1125"/>
    <mergeCell ref="IR1128:IR1129"/>
    <mergeCell ref="IR1132:IR1133"/>
    <mergeCell ref="HW1080:HW1081"/>
    <mergeCell ref="HW1106:HW1107"/>
    <mergeCell ref="HW1120:HW1121"/>
    <mergeCell ref="IH1068:IH1069"/>
    <mergeCell ref="II1068:II1069"/>
    <mergeCell ref="HK1054:HK1055"/>
    <mergeCell ref="HX1106:HX1107"/>
    <mergeCell ref="IC1106:IC1107"/>
    <mergeCell ref="IM1054:IM1055"/>
    <mergeCell ref="IA1054:IA1055"/>
    <mergeCell ref="HZ1068:HZ1069"/>
    <mergeCell ref="IP1086:IP1087"/>
    <mergeCell ref="IP1088:IP1089"/>
    <mergeCell ref="HJ1090:HJ1091"/>
    <mergeCell ref="HK1094:HK1095"/>
    <mergeCell ref="HL1094:HL1095"/>
    <mergeCell ref="HJ1108:HJ1109"/>
    <mergeCell ref="HO1120:HO1121"/>
    <mergeCell ref="HS1106:HS1107"/>
    <mergeCell ref="HV1106:HV1107"/>
    <mergeCell ref="IQ1100:IQ1101"/>
    <mergeCell ref="IQ1098:IQ1099"/>
    <mergeCell ref="IR1098:IR1099"/>
    <mergeCell ref="IR1100:IR1101"/>
    <mergeCell ref="IQ1104:IQ1105"/>
    <mergeCell ref="IP1060:IP1061"/>
    <mergeCell ref="IP1054:IP1055"/>
    <mergeCell ref="HP1134:HP1135"/>
    <mergeCell ref="HQ1134:HQ1135"/>
    <mergeCell ref="IR1066:IR1067"/>
    <mergeCell ref="HN1134:HN1135"/>
    <mergeCell ref="HO1134:HO1135"/>
    <mergeCell ref="IH1054:IH1055"/>
    <mergeCell ref="IR1096:IR1097"/>
    <mergeCell ref="IB1068:IB1069"/>
    <mergeCell ref="HV1094:HV1095"/>
    <mergeCell ref="HP1068:HP1069"/>
    <mergeCell ref="IB1094:IB1095"/>
    <mergeCell ref="IP1128:IP1129"/>
    <mergeCell ref="HJ1118:HJ1119"/>
    <mergeCell ref="IP1078:IP1079"/>
    <mergeCell ref="IQ1072:IQ1073"/>
    <mergeCell ref="IR1072:IR1073"/>
    <mergeCell ref="IQ1148:IQ1149"/>
    <mergeCell ref="IR1148:IR1149"/>
    <mergeCell ref="IR1086:IR1087"/>
    <mergeCell ref="HJ1114:HJ1115"/>
    <mergeCell ref="IZ1068:IZ1069"/>
    <mergeCell ref="JL1080:JL1081"/>
    <mergeCell ref="JM1080:JM1081"/>
    <mergeCell ref="HJ1086:HJ1087"/>
    <mergeCell ref="IV1094:IV1095"/>
    <mergeCell ref="IP1110:IP1111"/>
    <mergeCell ref="JE1094:JE1095"/>
    <mergeCell ref="JF1094:JF1095"/>
    <mergeCell ref="HL1080:HL1081"/>
    <mergeCell ref="IL1080:IL1081"/>
    <mergeCell ref="IV1068:IV1069"/>
    <mergeCell ref="IW1068:IW1069"/>
    <mergeCell ref="IX1120:IX1121"/>
    <mergeCell ref="HP1106:HP1107"/>
    <mergeCell ref="IY1068:IY1069"/>
    <mergeCell ref="JJ1080:JJ1081"/>
    <mergeCell ref="JM1134:JM1135"/>
    <mergeCell ref="HM1094:HM1095"/>
    <mergeCell ref="HN1094:HN1095"/>
    <mergeCell ref="HQ1094:HQ1095"/>
    <mergeCell ref="HO1094:HO1095"/>
    <mergeCell ref="HP1094:HP1095"/>
    <mergeCell ref="HN1120:HN1121"/>
    <mergeCell ref="HJ1084:HJ1085"/>
    <mergeCell ref="IZ1134:IZ1135"/>
    <mergeCell ref="JA1134:JA1135"/>
    <mergeCell ref="JF1134:JF1135"/>
    <mergeCell ref="HL1106:HL1107"/>
    <mergeCell ref="HJ1116:HJ1117"/>
    <mergeCell ref="HJ1110:HJ1111"/>
    <mergeCell ref="HJ1088:HJ1089"/>
    <mergeCell ref="HJ1080:HJ1081"/>
    <mergeCell ref="IE1094:IE1095"/>
    <mergeCell ref="IL1094:IL1095"/>
    <mergeCell ref="IM1094:IM1095"/>
    <mergeCell ref="IQ1108:IQ1109"/>
    <mergeCell ref="HS1134:HS1135"/>
    <mergeCell ref="IQ1118:IQ1119"/>
    <mergeCell ref="IP1074:IP1075"/>
    <mergeCell ref="IQ1074:IQ1075"/>
    <mergeCell ref="IR1074:IR1075"/>
    <mergeCell ref="IR1116:IR1117"/>
    <mergeCell ref="IC1094:IC1095"/>
    <mergeCell ref="IE1068:IE1069"/>
    <mergeCell ref="IF1068:IF1069"/>
    <mergeCell ref="IQ1088:IQ1089"/>
    <mergeCell ref="IK1134:IK1135"/>
    <mergeCell ref="IL1134:IL1135"/>
    <mergeCell ref="JK1134:JK1135"/>
    <mergeCell ref="JL1134:JL1135"/>
    <mergeCell ref="JJ1120:JJ1121"/>
    <mergeCell ref="JW1134:JW1135"/>
    <mergeCell ref="JQ1120:JQ1121"/>
    <mergeCell ref="JN1134:JN1135"/>
    <mergeCell ref="JK1080:JK1081"/>
    <mergeCell ref="HJ1072:HJ1073"/>
    <mergeCell ref="HX1080:HX1081"/>
    <mergeCell ref="HH1086:HH1087"/>
    <mergeCell ref="HS1094:HS1095"/>
    <mergeCell ref="HT1094:HT1095"/>
    <mergeCell ref="IF1106:IF1107"/>
    <mergeCell ref="HH1108:HH1109"/>
    <mergeCell ref="HI1108:HI1109"/>
    <mergeCell ref="HH1110:HH1111"/>
    <mergeCell ref="HI1110:HI1111"/>
    <mergeCell ref="HJ1074:HJ1075"/>
    <mergeCell ref="HI1076:HI1077"/>
    <mergeCell ref="HJ1076:HJ1077"/>
    <mergeCell ref="HT1080:HT1081"/>
    <mergeCell ref="HU1080:HU1081"/>
    <mergeCell ref="JU1120:JU1121"/>
    <mergeCell ref="JH1120:JH1121"/>
    <mergeCell ref="JI1120:JI1121"/>
    <mergeCell ref="JD1106:JD1107"/>
    <mergeCell ref="JH1106:JH1107"/>
    <mergeCell ref="JD1094:JD1095"/>
    <mergeCell ref="IO1094:IO1095"/>
    <mergeCell ref="IP1072:IP1073"/>
    <mergeCell ref="IZ1106:IZ1107"/>
    <mergeCell ref="JO1120:JO1121"/>
    <mergeCell ref="IQ1132:IQ1133"/>
    <mergeCell ref="IQ1124:IQ1125"/>
    <mergeCell ref="IX1134:IX1135"/>
    <mergeCell ref="IS1134:IS1135"/>
    <mergeCell ref="IW1134:IW1135"/>
    <mergeCell ref="JI1080:JI1081"/>
    <mergeCell ref="IY1134:IY1135"/>
    <mergeCell ref="JB1120:JB1121"/>
    <mergeCell ref="JB1106:JB1107"/>
    <mergeCell ref="IZ1094:IZ1095"/>
    <mergeCell ref="JR1120:JR1121"/>
    <mergeCell ref="IS1094:IS1095"/>
    <mergeCell ref="IT1094:IT1095"/>
    <mergeCell ref="IR1088:IR1089"/>
    <mergeCell ref="IF1094:IF1095"/>
    <mergeCell ref="IG1094:IG1095"/>
    <mergeCell ref="IH1094:IH1095"/>
    <mergeCell ref="II1094:II1095"/>
    <mergeCell ref="IJ1094:IJ1095"/>
    <mergeCell ref="IK1094:IK1095"/>
    <mergeCell ref="IP1102:IP1103"/>
    <mergeCell ref="IK1080:IK1081"/>
    <mergeCell ref="IP1108:IP1109"/>
    <mergeCell ref="IP1114:IP1115"/>
    <mergeCell ref="IP1104:IP1105"/>
    <mergeCell ref="IO1134:IO1135"/>
    <mergeCell ref="JT1106:JT1107"/>
    <mergeCell ref="JU1106:JU1107"/>
    <mergeCell ref="JS1106:JS1107"/>
    <mergeCell ref="IP1106:IP1107"/>
    <mergeCell ref="IP1090:IP1091"/>
    <mergeCell ref="IP1116:IP1117"/>
    <mergeCell ref="JW1114:JW1115"/>
    <mergeCell ref="IP1120:IP1121"/>
    <mergeCell ref="IN1094:IN1095"/>
    <mergeCell ref="JW1138:JW1139"/>
    <mergeCell ref="IN1106:IN1107"/>
    <mergeCell ref="ID1106:ID1107"/>
    <mergeCell ref="IE1106:IE1107"/>
    <mergeCell ref="IL1106:IL1107"/>
    <mergeCell ref="IO1120:IO1121"/>
    <mergeCell ref="ID1120:ID1121"/>
    <mergeCell ref="IR1108:IR1109"/>
    <mergeCell ref="IX1106:IX1107"/>
    <mergeCell ref="IW1106:IW1107"/>
    <mergeCell ref="IU1106:IU1107"/>
    <mergeCell ref="IQ1092:IQ1093"/>
    <mergeCell ref="IR1092:IR1093"/>
    <mergeCell ref="IK1106:IK1107"/>
    <mergeCell ref="IM1106:IM1107"/>
    <mergeCell ref="IQ1120:IQ1121"/>
    <mergeCell ref="IH1106:IH1107"/>
    <mergeCell ref="II1106:II1107"/>
    <mergeCell ref="IJ1106:IJ1107"/>
    <mergeCell ref="HZ1094:HZ1095"/>
    <mergeCell ref="IJ1068:IJ1069"/>
    <mergeCell ref="IK1068:IK1069"/>
    <mergeCell ref="KV1234:KV1235"/>
    <mergeCell ref="LE1164:LE1165"/>
    <mergeCell ref="JY1182:JY1183"/>
    <mergeCell ref="JW1150:JW1151"/>
    <mergeCell ref="IQ1154:IQ1155"/>
    <mergeCell ref="IQ1156:IQ1157"/>
    <mergeCell ref="IQ1160:IQ1161"/>
    <mergeCell ref="IS1162:IS1163"/>
    <mergeCell ref="IR1154:IR1155"/>
    <mergeCell ref="LC1210:LC1211"/>
    <mergeCell ref="IT1162:IT1163"/>
    <mergeCell ref="JY1154:JY1155"/>
    <mergeCell ref="JE1194:JE1195"/>
    <mergeCell ref="JF1194:JF1195"/>
    <mergeCell ref="JQ1210:JQ1211"/>
    <mergeCell ref="JR1210:JR1211"/>
    <mergeCell ref="JS1210:JS1211"/>
    <mergeCell ref="JT1210:JT1211"/>
    <mergeCell ref="JU1210:JU1211"/>
    <mergeCell ref="JI1210:JI1211"/>
    <mergeCell ref="JH1210:JH1211"/>
    <mergeCell ref="KS1210:KS1211"/>
    <mergeCell ref="KE1210:KE1211"/>
    <mergeCell ref="JY1204:JY1205"/>
    <mergeCell ref="IR1170:IR1171"/>
    <mergeCell ref="JX1188:JX1189"/>
    <mergeCell ref="JY1184:JY1185"/>
    <mergeCell ref="KF1150:KF1151"/>
    <mergeCell ref="IS1150:IS1151"/>
    <mergeCell ref="JB1178:JB1179"/>
    <mergeCell ref="IW1178:IW1179"/>
    <mergeCell ref="JJ1194:JJ1195"/>
    <mergeCell ref="JW1182:JW1183"/>
    <mergeCell ref="JW1170:JW1171"/>
    <mergeCell ref="IR1176:IR1177"/>
    <mergeCell ref="LE1152:LE1153"/>
    <mergeCell ref="IY1178:IY1179"/>
    <mergeCell ref="KS1162:KS1163"/>
    <mergeCell ref="KT1162:KT1163"/>
    <mergeCell ref="KU1162:KU1163"/>
    <mergeCell ref="IN1150:IN1151"/>
    <mergeCell ref="JU1150:JU1151"/>
    <mergeCell ref="LC1234:LC1235"/>
    <mergeCell ref="IZ1162:IZ1163"/>
    <mergeCell ref="LE1202:LE1203"/>
    <mergeCell ref="LE1186:LE1187"/>
    <mergeCell ref="JX1168:JX1169"/>
    <mergeCell ref="LE1170:LE1171"/>
    <mergeCell ref="LE1172:LE1173"/>
    <mergeCell ref="IR1174:IR1175"/>
    <mergeCell ref="IR1166:IR1167"/>
    <mergeCell ref="IW1194:IW1195"/>
    <mergeCell ref="IX1194:IX1195"/>
    <mergeCell ref="IZ1194:IZ1195"/>
    <mergeCell ref="KI1178:KI1179"/>
    <mergeCell ref="JW1218:JW1219"/>
    <mergeCell ref="JW1224:JW1225"/>
    <mergeCell ref="IP1058:IP1059"/>
    <mergeCell ref="IT1054:IT1055"/>
    <mergeCell ref="IP1076:IP1077"/>
    <mergeCell ref="IQ1076:IQ1077"/>
    <mergeCell ref="IR1076:IR1077"/>
    <mergeCell ref="IQ1078:IQ1079"/>
    <mergeCell ref="IR1078:IR1079"/>
    <mergeCell ref="IQ1166:IQ1167"/>
    <mergeCell ref="IR1204:IR1205"/>
    <mergeCell ref="JA1194:JA1195"/>
    <mergeCell ref="JW1188:JW1189"/>
    <mergeCell ref="JW1200:JW1201"/>
    <mergeCell ref="IR1186:IR1187"/>
    <mergeCell ref="JW1232:JW1233"/>
    <mergeCell ref="JX1208:JX1209"/>
    <mergeCell ref="JW1168:JW1169"/>
    <mergeCell ref="JQ1178:JQ1179"/>
    <mergeCell ref="JI1178:JI1179"/>
    <mergeCell ref="JJ1178:JJ1179"/>
    <mergeCell ref="JO1178:JO1179"/>
    <mergeCell ref="JA1162:JA1163"/>
    <mergeCell ref="JE1162:JE1163"/>
    <mergeCell ref="JW1064:JW1065"/>
    <mergeCell ref="IR1140:IR1141"/>
    <mergeCell ref="IP1138:IP1139"/>
    <mergeCell ref="IP1146:IP1147"/>
    <mergeCell ref="IQ1146:IQ1147"/>
    <mergeCell ref="JW1072:JW1073"/>
    <mergeCell ref="JW1086:JW1087"/>
    <mergeCell ref="JB1068:JB1069"/>
    <mergeCell ref="JM1068:JM1069"/>
    <mergeCell ref="JO1068:JO1069"/>
    <mergeCell ref="JK1054:JK1055"/>
    <mergeCell ref="JG1054:JG1055"/>
    <mergeCell ref="JS1068:JS1069"/>
    <mergeCell ref="JR1054:JR1055"/>
    <mergeCell ref="JY1132:JY1133"/>
    <mergeCell ref="JY1134:JY1135"/>
    <mergeCell ref="JX1124:JX1125"/>
    <mergeCell ref="JY1124:JY1125"/>
    <mergeCell ref="JX1120:JX1121"/>
    <mergeCell ref="JY1120:JY1121"/>
    <mergeCell ref="KJ1178:KJ1179"/>
    <mergeCell ref="KD1178:KD1179"/>
    <mergeCell ref="KA1178:KA1179"/>
    <mergeCell ref="IV1150:IV1151"/>
    <mergeCell ref="IW1150:IW1151"/>
    <mergeCell ref="JY1152:JY1153"/>
    <mergeCell ref="JX1176:JX1177"/>
    <mergeCell ref="LF1180:LF1181"/>
    <mergeCell ref="KA1150:KA1151"/>
    <mergeCell ref="JW1162:JW1163"/>
    <mergeCell ref="LF1154:LF1155"/>
    <mergeCell ref="LF1200:LF1201"/>
    <mergeCell ref="LF1210:LF1211"/>
    <mergeCell ref="KD1194:KD1195"/>
    <mergeCell ref="JY1190:JY1191"/>
    <mergeCell ref="LE1204:LE1205"/>
    <mergeCell ref="JC1194:JC1195"/>
    <mergeCell ref="JX1194:JX1195"/>
    <mergeCell ref="JY1168:JY1169"/>
    <mergeCell ref="KA1162:KA1163"/>
    <mergeCell ref="KB1162:KB1163"/>
    <mergeCell ref="JL1210:JL1211"/>
    <mergeCell ref="IX1210:IX1211"/>
    <mergeCell ref="LE1210:LE1211"/>
    <mergeCell ref="JY1194:JY1195"/>
    <mergeCell ref="LE1194:LE1195"/>
    <mergeCell ref="JY1172:JY1173"/>
    <mergeCell ref="JI1162:JI1163"/>
    <mergeCell ref="KP1210:KP1211"/>
    <mergeCell ref="KT1210:KT1211"/>
    <mergeCell ref="JF1178:JF1179"/>
    <mergeCell ref="JV1178:JV1179"/>
    <mergeCell ref="KG1178:KG1179"/>
    <mergeCell ref="KH1178:KH1179"/>
    <mergeCell ref="JZ1178:JZ1179"/>
    <mergeCell ref="KZ1194:KZ1195"/>
    <mergeCell ref="LA1194:LA1195"/>
    <mergeCell ref="JS1194:JS1195"/>
    <mergeCell ref="JT1194:JT1195"/>
    <mergeCell ref="JU1194:JU1195"/>
    <mergeCell ref="JU1178:JU1179"/>
    <mergeCell ref="JN1194:JN1195"/>
    <mergeCell ref="JO1194:JO1195"/>
    <mergeCell ref="JP1194:JP1195"/>
    <mergeCell ref="JL1194:JL1195"/>
    <mergeCell ref="JQ1194:JQ1195"/>
    <mergeCell ref="KK1150:KK1151"/>
    <mergeCell ref="IZ1178:IZ1179"/>
    <mergeCell ref="JA1178:JA1179"/>
    <mergeCell ref="JN1162:JN1163"/>
    <mergeCell ref="KE1162:KE1163"/>
    <mergeCell ref="KF1162:KF1163"/>
    <mergeCell ref="JN1178:JN1179"/>
    <mergeCell ref="JM1150:JM1151"/>
    <mergeCell ref="JC1150:JC1151"/>
    <mergeCell ref="LE1154:LE1155"/>
    <mergeCell ref="JX1170:JX1171"/>
    <mergeCell ref="JX1152:JX1153"/>
    <mergeCell ref="JG1162:JG1163"/>
    <mergeCell ref="JH1162:JH1163"/>
    <mergeCell ref="JJ1162:JJ1163"/>
    <mergeCell ref="JX1174:JX1175"/>
    <mergeCell ref="JY1160:JY1161"/>
    <mergeCell ref="JY1176:JY1177"/>
    <mergeCell ref="IU1178:IU1179"/>
    <mergeCell ref="IV1178:IV1179"/>
    <mergeCell ref="JY1144:JY1145"/>
    <mergeCell ref="LE1144:LE1145"/>
    <mergeCell ref="IX1178:IX1179"/>
    <mergeCell ref="JS1178:JS1179"/>
    <mergeCell ref="JW1164:JW1165"/>
    <mergeCell ref="KI1150:KI1151"/>
    <mergeCell ref="KC1150:KC1151"/>
    <mergeCell ref="KE1178:KE1179"/>
    <mergeCell ref="LE1148:LE1149"/>
    <mergeCell ref="JY1148:JY1149"/>
    <mergeCell ref="JX1148:JX1149"/>
    <mergeCell ref="JE1150:JE1151"/>
    <mergeCell ref="KJ1150:KJ1151"/>
    <mergeCell ref="LE1146:LE1147"/>
    <mergeCell ref="KH1150:KH1151"/>
    <mergeCell ref="KB1150:KB1151"/>
    <mergeCell ref="JX1150:JX1151"/>
    <mergeCell ref="JW1146:JW1147"/>
    <mergeCell ref="JL1150:JL1151"/>
    <mergeCell ref="JW1158:JW1159"/>
    <mergeCell ref="JX1158:JX1159"/>
    <mergeCell ref="KL1150:KL1151"/>
    <mergeCell ref="KK1162:KK1163"/>
    <mergeCell ref="KL1162:KL1163"/>
    <mergeCell ref="JY1166:JY1167"/>
    <mergeCell ref="JY1170:JY1171"/>
    <mergeCell ref="LE1168:LE1169"/>
    <mergeCell ref="KH1162:KH1163"/>
    <mergeCell ref="JX1178:JX1179"/>
    <mergeCell ref="LE1176:LE1177"/>
    <mergeCell ref="JW1178:JW1179"/>
    <mergeCell ref="JC1178:JC1179"/>
    <mergeCell ref="LE1156:LE1157"/>
    <mergeCell ref="JY1164:JY1165"/>
    <mergeCell ref="JY1162:JY1163"/>
    <mergeCell ref="JW1156:JW1157"/>
    <mergeCell ref="KV1162:KV1163"/>
    <mergeCell ref="KW1162:KW1163"/>
    <mergeCell ref="KX1162:KX1163"/>
    <mergeCell ref="KY1162:KY1163"/>
    <mergeCell ref="KZ1162:KZ1163"/>
    <mergeCell ref="LA1162:LA1163"/>
    <mergeCell ref="LB1162:LB1163"/>
    <mergeCell ref="LC1162:LC1163"/>
    <mergeCell ref="LD1162:LD1163"/>
    <mergeCell ref="LE1162:LE1163"/>
    <mergeCell ref="KM1162:KM1163"/>
    <mergeCell ref="KN1162:KN1163"/>
    <mergeCell ref="JY1158:JY1159"/>
    <mergeCell ref="JY1156:JY1157"/>
    <mergeCell ref="IX1150:IX1151"/>
    <mergeCell ref="JD1178:JD1179"/>
    <mergeCell ref="LF1132:LF1133"/>
    <mergeCell ref="LF1144:LF1145"/>
    <mergeCell ref="LF1146:LF1147"/>
    <mergeCell ref="LG1124:LG1125"/>
    <mergeCell ref="LF1124:LF1125"/>
    <mergeCell ref="LG1118:LG1119"/>
    <mergeCell ref="IP1158:IP1159"/>
    <mergeCell ref="IP1082:IP1083"/>
    <mergeCell ref="IP1100:IP1101"/>
    <mergeCell ref="JT1178:JT1179"/>
    <mergeCell ref="IQ1176:IQ1177"/>
    <mergeCell ref="JK1162:JK1163"/>
    <mergeCell ref="JL1162:JL1163"/>
    <mergeCell ref="JM1162:JM1163"/>
    <mergeCell ref="JM1106:JM1107"/>
    <mergeCell ref="IR1184:IR1185"/>
    <mergeCell ref="IR1144:IR1145"/>
    <mergeCell ref="IQ1170:IQ1171"/>
    <mergeCell ref="JL1178:JL1179"/>
    <mergeCell ref="JY1180:JY1181"/>
    <mergeCell ref="JX1186:JX1187"/>
    <mergeCell ref="JW1096:JW1097"/>
    <mergeCell ref="JW1100:JW1101"/>
    <mergeCell ref="JV1150:JV1151"/>
    <mergeCell ref="JD1150:JD1151"/>
    <mergeCell ref="JT1150:JT1151"/>
    <mergeCell ref="IQ1164:IQ1165"/>
    <mergeCell ref="LF1160:LF1161"/>
    <mergeCell ref="LF1206:LF1207"/>
    <mergeCell ref="LG1146:LG1147"/>
    <mergeCell ref="LG1152:LG1153"/>
    <mergeCell ref="LG1132:LG1133"/>
    <mergeCell ref="LF1126:LF1127"/>
    <mergeCell ref="LG1126:LG1127"/>
    <mergeCell ref="LF1164:LF1165"/>
    <mergeCell ref="IP1174:IP1175"/>
    <mergeCell ref="IQ1174:IQ1175"/>
    <mergeCell ref="LG1156:LG1157"/>
    <mergeCell ref="LG1138:LG1139"/>
    <mergeCell ref="LG1114:LG1115"/>
    <mergeCell ref="LG1154:LG1155"/>
    <mergeCell ref="JX1182:JX1183"/>
    <mergeCell ref="LE1160:LE1161"/>
    <mergeCell ref="LE1166:LE1167"/>
    <mergeCell ref="JX1166:JX1167"/>
    <mergeCell ref="LF1158:LF1159"/>
    <mergeCell ref="LG1168:LG1169"/>
    <mergeCell ref="LG1166:LG1167"/>
    <mergeCell ref="LF1176:LF1177"/>
    <mergeCell ref="LF1174:LF1175"/>
    <mergeCell ref="LF1136:LF1137"/>
    <mergeCell ref="LG1188:LG1189"/>
    <mergeCell ref="JZ1150:JZ1151"/>
    <mergeCell ref="KL1134:KL1135"/>
    <mergeCell ref="JW1152:JW1153"/>
    <mergeCell ref="LF1168:LF1169"/>
    <mergeCell ref="JX1156:JX1157"/>
    <mergeCell ref="JO1150:JO1151"/>
    <mergeCell ref="JP1150:JP1151"/>
    <mergeCell ref="JC1162:JC1163"/>
    <mergeCell ref="JD1162:JD1163"/>
    <mergeCell ref="JY1112:JY1113"/>
    <mergeCell ref="JX1114:JX1115"/>
    <mergeCell ref="JX1112:JX1113"/>
    <mergeCell ref="KH1134:KH1135"/>
    <mergeCell ref="KA1106:KA1107"/>
    <mergeCell ref="LE1096:LE1097"/>
    <mergeCell ref="KI1080:KI1081"/>
    <mergeCell ref="KJ1080:KJ1081"/>
    <mergeCell ref="LE1100:LE1101"/>
    <mergeCell ref="KL1094:KL1095"/>
    <mergeCell ref="KJ1094:KJ1095"/>
    <mergeCell ref="JX1090:JX1091"/>
    <mergeCell ref="JY1090:JY1091"/>
    <mergeCell ref="LE1090:LE1091"/>
    <mergeCell ref="JR1068:JR1069"/>
    <mergeCell ref="LE1116:LE1117"/>
    <mergeCell ref="KZ1068:KZ1069"/>
    <mergeCell ref="JW1084:JW1085"/>
    <mergeCell ref="JY1074:JY1075"/>
    <mergeCell ref="KC1134:KC1135"/>
    <mergeCell ref="KD1134:KD1135"/>
    <mergeCell ref="KF1134:KF1135"/>
    <mergeCell ref="JW1090:JW1091"/>
    <mergeCell ref="LE1138:LE1139"/>
    <mergeCell ref="JX1144:JX1145"/>
    <mergeCell ref="JW1144:JW1145"/>
    <mergeCell ref="LE1140:LE1141"/>
    <mergeCell ref="JX1146:JX1147"/>
    <mergeCell ref="JY1146:JY1147"/>
    <mergeCell ref="JZ1134:JZ1135"/>
    <mergeCell ref="JY1142:JY1143"/>
    <mergeCell ref="JW1082:JW1083"/>
    <mergeCell ref="JX1130:JX1131"/>
    <mergeCell ref="KE1134:KE1135"/>
    <mergeCell ref="KV1080:KV1081"/>
    <mergeCell ref="KX1080:KX1081"/>
    <mergeCell ref="JX1132:JX1133"/>
    <mergeCell ref="KA1134:KA1135"/>
    <mergeCell ref="LE1132:LE1133"/>
    <mergeCell ref="KG1134:KG1135"/>
    <mergeCell ref="JX1072:JX1073"/>
    <mergeCell ref="JS1120:JS1121"/>
    <mergeCell ref="JY1140:JY1141"/>
    <mergeCell ref="LE1142:LE1143"/>
    <mergeCell ref="JW1142:JW1143"/>
    <mergeCell ref="JX1142:JX1143"/>
    <mergeCell ref="LE1130:LE1131"/>
    <mergeCell ref="KB1134:KB1135"/>
    <mergeCell ref="KK1134:KK1135"/>
    <mergeCell ref="LE1112:LE1113"/>
    <mergeCell ref="LE1074:LE1075"/>
    <mergeCell ref="KL1106:KL1107"/>
    <mergeCell ref="KI1134:KI1135"/>
    <mergeCell ref="LE1126:LE1127"/>
    <mergeCell ref="KF1106:KF1107"/>
    <mergeCell ref="KG1094:KG1095"/>
    <mergeCell ref="KT1080:KT1081"/>
    <mergeCell ref="KU1080:KU1081"/>
    <mergeCell ref="LE1072:LE1073"/>
    <mergeCell ref="JY1070:JY1071"/>
    <mergeCell ref="JX1074:JX1075"/>
    <mergeCell ref="JY1072:JY1073"/>
    <mergeCell ref="JX1118:JX1119"/>
    <mergeCell ref="JY1130:JY1131"/>
    <mergeCell ref="JY1102:JY1103"/>
    <mergeCell ref="JY1094:JY1095"/>
    <mergeCell ref="JX1104:JX1105"/>
    <mergeCell ref="LG1148:LG1149"/>
    <mergeCell ref="LF1152:LF1153"/>
    <mergeCell ref="LF1148:LF1149"/>
    <mergeCell ref="LG1164:LG1165"/>
    <mergeCell ref="LG1144:LG1145"/>
    <mergeCell ref="MD1162:MD1163"/>
    <mergeCell ref="LR1194:LR1195"/>
    <mergeCell ref="LP1068:LP1069"/>
    <mergeCell ref="LQ1068:LQ1069"/>
    <mergeCell ref="LS1080:LS1081"/>
    <mergeCell ref="LM1080:LM1081"/>
    <mergeCell ref="LX1080:LX1081"/>
    <mergeCell ref="LY1080:LY1081"/>
    <mergeCell ref="LZ1080:LZ1081"/>
    <mergeCell ref="LH1194:LH1195"/>
    <mergeCell ref="LW1194:LW1195"/>
    <mergeCell ref="LR1068:LR1069"/>
    <mergeCell ref="MF1054:MF1055"/>
    <mergeCell ref="MB1080:MB1081"/>
    <mergeCell ref="MA1150:MA1151"/>
    <mergeCell ref="MB1150:MB1151"/>
    <mergeCell ref="MA1134:MA1135"/>
    <mergeCell ref="MB1134:MB1135"/>
    <mergeCell ref="MF1162:MF1163"/>
    <mergeCell ref="MG1162:MG1163"/>
    <mergeCell ref="LN1194:LN1195"/>
    <mergeCell ref="LQ1194:LQ1195"/>
    <mergeCell ref="LL1080:LL1081"/>
    <mergeCell ref="LT1094:LT1095"/>
    <mergeCell ref="LL1068:LL1069"/>
    <mergeCell ref="LM1068:LM1069"/>
    <mergeCell ref="LR1080:LR1081"/>
    <mergeCell ref="LV1134:LV1135"/>
    <mergeCell ref="ME1054:ME1055"/>
    <mergeCell ref="MG1134:MG1135"/>
    <mergeCell ref="LO1194:LO1195"/>
    <mergeCell ref="LN1080:LN1081"/>
    <mergeCell ref="LO1080:LO1081"/>
    <mergeCell ref="MC1178:MC1179"/>
    <mergeCell ref="MF1178:MF1179"/>
    <mergeCell ref="LK1194:LK1195"/>
    <mergeCell ref="LL1194:LL1195"/>
    <mergeCell ref="LI1080:LI1081"/>
    <mergeCell ref="LJ1080:LJ1081"/>
    <mergeCell ref="LU1134:LU1135"/>
    <mergeCell ref="LT1080:LT1081"/>
    <mergeCell ref="LU1080:LU1081"/>
    <mergeCell ref="LV1080:LV1081"/>
    <mergeCell ref="LP1080:LP1081"/>
    <mergeCell ref="ME1106:ME1107"/>
    <mergeCell ref="MB1106:MB1107"/>
    <mergeCell ref="MC1106:MC1107"/>
    <mergeCell ref="MD1106:MD1107"/>
    <mergeCell ref="MG1106:MG1107"/>
    <mergeCell ref="ME1150:ME1151"/>
    <mergeCell ref="MF1150:MF1151"/>
    <mergeCell ref="MA1162:MA1163"/>
    <mergeCell ref="MD1150:MD1151"/>
    <mergeCell ref="MF1080:MF1081"/>
    <mergeCell ref="MG1080:MG1081"/>
    <mergeCell ref="LY1134:LY1135"/>
    <mergeCell ref="LG1142:LG1143"/>
    <mergeCell ref="LF1100:LF1101"/>
    <mergeCell ref="LT1134:LT1135"/>
    <mergeCell ref="LZ1068:LZ1069"/>
    <mergeCell ref="MA1068:MA1069"/>
    <mergeCell ref="LT1068:LT1069"/>
    <mergeCell ref="LU1068:LU1069"/>
    <mergeCell ref="LS1134:LS1135"/>
    <mergeCell ref="LW1134:LW1135"/>
    <mergeCell ref="LR1162:LR1163"/>
    <mergeCell ref="LY1054:LY1055"/>
    <mergeCell ref="LZ1054:LZ1055"/>
    <mergeCell ref="LV1054:LV1055"/>
    <mergeCell ref="LW1054:LW1055"/>
    <mergeCell ref="MF1194:MF1195"/>
    <mergeCell ref="MG1194:MG1195"/>
    <mergeCell ref="LJ1194:LJ1195"/>
    <mergeCell ref="LI1194:LI1195"/>
    <mergeCell ref="LM1194:LM1195"/>
    <mergeCell ref="ME1194:ME1195"/>
    <mergeCell ref="MD1178:MD1179"/>
    <mergeCell ref="MB1054:MB1055"/>
    <mergeCell ref="MA1054:MA1055"/>
    <mergeCell ref="MB1162:MB1163"/>
    <mergeCell ref="JH1054:JH1055"/>
    <mergeCell ref="IQ1064:IQ1065"/>
    <mergeCell ref="IQ1062:IQ1063"/>
    <mergeCell ref="JE1134:JE1135"/>
    <mergeCell ref="JG1134:JG1135"/>
    <mergeCell ref="IP1052:IP1053"/>
    <mergeCell ref="IQ1052:IQ1053"/>
    <mergeCell ref="JE1054:JE1055"/>
    <mergeCell ref="JB1134:JB1135"/>
    <mergeCell ref="JC1134:JC1135"/>
    <mergeCell ref="JD1134:JD1135"/>
    <mergeCell ref="IV1134:IV1135"/>
    <mergeCell ref="IQ1102:IQ1103"/>
    <mergeCell ref="IR1102:IR1103"/>
    <mergeCell ref="JG1068:JG1069"/>
    <mergeCell ref="JH1068:JH1069"/>
    <mergeCell ref="JI1068:JI1069"/>
    <mergeCell ref="JD1068:JD1069"/>
    <mergeCell ref="JJ1068:JJ1069"/>
    <mergeCell ref="JK1068:JK1069"/>
    <mergeCell ref="IT1068:IT1069"/>
    <mergeCell ref="IR1052:IR1053"/>
    <mergeCell ref="IS1068:IS1069"/>
    <mergeCell ref="IP1092:IP1093"/>
    <mergeCell ref="IQ1114:IQ1115"/>
    <mergeCell ref="JC1068:JC1069"/>
    <mergeCell ref="IQ1112:IQ1113"/>
    <mergeCell ref="IY1120:IY1121"/>
    <mergeCell ref="IZ1120:IZ1121"/>
    <mergeCell ref="IQ1128:IQ1129"/>
    <mergeCell ref="IR1114:IR1115"/>
    <mergeCell ref="JI1094:JI1095"/>
    <mergeCell ref="IR1104:IR1105"/>
    <mergeCell ref="JG1094:JG1095"/>
    <mergeCell ref="JI1106:JI1107"/>
    <mergeCell ref="JJ1106:JJ1107"/>
    <mergeCell ref="IQ1126:IQ1127"/>
    <mergeCell ref="IQ1086:IQ1087"/>
    <mergeCell ref="LG1136:LG1137"/>
    <mergeCell ref="LF1140:LF1141"/>
    <mergeCell ref="LG1064:LG1065"/>
    <mergeCell ref="MG1054:MG1055"/>
    <mergeCell ref="LV1162:LV1163"/>
    <mergeCell ref="IQ1044:IQ1045"/>
    <mergeCell ref="JI1054:JI1055"/>
    <mergeCell ref="JX1052:JX1053"/>
    <mergeCell ref="JW1060:JW1061"/>
    <mergeCell ref="JW1066:JW1067"/>
    <mergeCell ref="IQ1050:IQ1051"/>
    <mergeCell ref="JY1116:JY1117"/>
    <mergeCell ref="JW1050:JW1051"/>
    <mergeCell ref="JQ1054:JQ1055"/>
    <mergeCell ref="JN1054:JN1055"/>
    <mergeCell ref="JN1106:JN1107"/>
    <mergeCell ref="JC1106:JC1107"/>
    <mergeCell ref="IR1062:IR1063"/>
    <mergeCell ref="JA1068:JA1069"/>
    <mergeCell ref="IR1050:IR1051"/>
    <mergeCell ref="JH1094:JH1095"/>
    <mergeCell ref="JJ1094:JJ1095"/>
    <mergeCell ref="JK1094:JK1095"/>
    <mergeCell ref="JL1094:JL1095"/>
    <mergeCell ref="JM1094:JM1095"/>
    <mergeCell ref="JN1094:JN1095"/>
    <mergeCell ref="JL1106:JL1107"/>
    <mergeCell ref="JE1068:JE1069"/>
    <mergeCell ref="JF1068:JF1069"/>
    <mergeCell ref="IX1054:IX1055"/>
    <mergeCell ref="JJ1054:JJ1055"/>
    <mergeCell ref="JA1054:JA1055"/>
    <mergeCell ref="JD1054:JD1055"/>
    <mergeCell ref="IQ1054:IQ1055"/>
    <mergeCell ref="IT1080:IT1081"/>
    <mergeCell ref="IU1080:IU1081"/>
    <mergeCell ref="JF1080:JF1081"/>
    <mergeCell ref="JG1080:JG1081"/>
    <mergeCell ref="JH1080:JH1081"/>
    <mergeCell ref="IR1084:IR1085"/>
    <mergeCell ref="IR1082:IR1083"/>
    <mergeCell ref="IR1058:IR1059"/>
    <mergeCell ref="JQ1106:JQ1107"/>
    <mergeCell ref="JW1048:JW1049"/>
    <mergeCell ref="IQ1058:IQ1059"/>
    <mergeCell ref="JO1054:JO1055"/>
    <mergeCell ref="IW1054:IW1055"/>
    <mergeCell ref="JP1054:JP1055"/>
    <mergeCell ref="IR1056:IR1057"/>
    <mergeCell ref="JC1094:JC1095"/>
    <mergeCell ref="JE1106:JE1107"/>
    <mergeCell ref="JA1094:JA1095"/>
    <mergeCell ref="JB1094:JB1095"/>
    <mergeCell ref="JF1054:JF1055"/>
    <mergeCell ref="IR1064:IR1065"/>
    <mergeCell ref="IQ1066:IQ1067"/>
    <mergeCell ref="IZ1054:IZ1055"/>
    <mergeCell ref="IQ1116:IQ1117"/>
    <mergeCell ref="IV1106:IV1107"/>
    <mergeCell ref="IQ1068:IQ1069"/>
    <mergeCell ref="JW1098:JW1099"/>
    <mergeCell ref="JW1108:JW1109"/>
    <mergeCell ref="IQ1048:IQ1049"/>
    <mergeCell ref="JW1044:JW1045"/>
    <mergeCell ref="JW1104:JW1105"/>
    <mergeCell ref="IQ1070:IQ1071"/>
    <mergeCell ref="JY1058:JY1059"/>
    <mergeCell ref="JX1062:JX1063"/>
    <mergeCell ref="JY1062:JY1063"/>
    <mergeCell ref="LF1142:LF1143"/>
    <mergeCell ref="LE1136:LE1137"/>
    <mergeCell ref="JY1248:JY1249"/>
    <mergeCell ref="IR1232:IR1233"/>
    <mergeCell ref="IR1250:IR1251"/>
    <mergeCell ref="IQ1252:IQ1253"/>
    <mergeCell ref="IQ1110:IQ1111"/>
    <mergeCell ref="IR1110:IR1111"/>
    <mergeCell ref="IR1070:IR1071"/>
    <mergeCell ref="IR1158:IR1159"/>
    <mergeCell ref="JW1120:JW1121"/>
    <mergeCell ref="JY1252:JY1253"/>
    <mergeCell ref="JZ1246:JZ1247"/>
    <mergeCell ref="JY1238:JY1239"/>
    <mergeCell ref="JJ1212:JJ1213"/>
    <mergeCell ref="IW1212:IW1213"/>
    <mergeCell ref="JS1234:JS1235"/>
    <mergeCell ref="JT1234:JT1235"/>
    <mergeCell ref="JM1212:JM1213"/>
    <mergeCell ref="JG1212:JG1213"/>
    <mergeCell ref="JS1212:JS1213"/>
    <mergeCell ref="JE1212:JE1213"/>
    <mergeCell ref="IR1156:IR1157"/>
    <mergeCell ref="IR1150:IR1151"/>
    <mergeCell ref="JY1150:JY1151"/>
    <mergeCell ref="JX1138:JX1139"/>
    <mergeCell ref="JD1194:JD1195"/>
    <mergeCell ref="IS1194:IS1195"/>
    <mergeCell ref="KA1246:KA1247"/>
    <mergeCell ref="JW1206:JW1207"/>
    <mergeCell ref="JN1212:JN1213"/>
    <mergeCell ref="JW1190:JW1191"/>
    <mergeCell ref="JW1176:JW1177"/>
    <mergeCell ref="IQ1238:IQ1239"/>
    <mergeCell ref="JW1148:JW1149"/>
    <mergeCell ref="JW1140:JW1141"/>
    <mergeCell ref="JW1244:JW1245"/>
    <mergeCell ref="JX1232:JX1233"/>
    <mergeCell ref="JX1184:JX1185"/>
    <mergeCell ref="JA1210:JA1211"/>
    <mergeCell ref="JO1210:JO1211"/>
    <mergeCell ref="JY1136:JY1137"/>
    <mergeCell ref="JW1212:JW1213"/>
    <mergeCell ref="JX1238:JX1239"/>
    <mergeCell ref="IQ1144:IQ1145"/>
    <mergeCell ref="JX1192:JX1193"/>
    <mergeCell ref="JW1180:JW1181"/>
    <mergeCell ref="JJ1134:JJ1135"/>
    <mergeCell ref="JH1134:JH1135"/>
    <mergeCell ref="JI1134:JI1135"/>
    <mergeCell ref="JN1150:JN1151"/>
    <mergeCell ref="IT1178:IT1179"/>
    <mergeCell ref="IQ1244:IQ1245"/>
    <mergeCell ref="JX1160:JX1161"/>
    <mergeCell ref="JW1160:JW1161"/>
    <mergeCell ref="JW1192:JW1193"/>
    <mergeCell ref="JW1186:JW1187"/>
    <mergeCell ref="JK1212:JK1213"/>
    <mergeCell ref="JX1134:JX1135"/>
    <mergeCell ref="JX1108:JX1109"/>
    <mergeCell ref="JY1108:JY1109"/>
    <mergeCell ref="JY1126:JY1127"/>
    <mergeCell ref="IQ1172:IQ1173"/>
    <mergeCell ref="JX1244:JX1245"/>
    <mergeCell ref="IR1272:IR1273"/>
    <mergeCell ref="IQ1266:IQ1267"/>
    <mergeCell ref="JB1270:JB1271"/>
    <mergeCell ref="JT1270:JT1271"/>
    <mergeCell ref="KD1246:KD1247"/>
    <mergeCell ref="IQ1228:IQ1229"/>
    <mergeCell ref="IR1238:IR1239"/>
    <mergeCell ref="KH1246:KH1247"/>
    <mergeCell ref="LA1210:LA1211"/>
    <mergeCell ref="IQ1212:IQ1213"/>
    <mergeCell ref="JY1232:JY1233"/>
    <mergeCell ref="JX1216:JX1217"/>
    <mergeCell ref="JX1220:JX1221"/>
    <mergeCell ref="IR1228:IR1229"/>
    <mergeCell ref="IQ1230:IQ1231"/>
    <mergeCell ref="KO1234:KO1235"/>
    <mergeCell ref="IQ1226:IQ1227"/>
    <mergeCell ref="LB1234:LB1235"/>
    <mergeCell ref="JB1234:JB1235"/>
    <mergeCell ref="KD1258:KD1259"/>
    <mergeCell ref="JB1258:JB1259"/>
    <mergeCell ref="JH1258:JH1259"/>
    <mergeCell ref="JI1258:JI1259"/>
    <mergeCell ref="JY1260:JY1261"/>
    <mergeCell ref="JY1262:JY1263"/>
    <mergeCell ref="JY1272:JY1273"/>
    <mergeCell ref="IU1270:IU1271"/>
    <mergeCell ref="IR1268:IR1269"/>
    <mergeCell ref="IQ1262:IQ1263"/>
    <mergeCell ref="KC1212:KC1213"/>
    <mergeCell ref="IQ1242:IQ1243"/>
    <mergeCell ref="IR1244:IR1245"/>
    <mergeCell ref="IW1234:IW1235"/>
    <mergeCell ref="JT1258:JT1259"/>
    <mergeCell ref="IX1258:IX1259"/>
    <mergeCell ref="JD1258:JD1259"/>
    <mergeCell ref="JP1258:JP1259"/>
    <mergeCell ref="IT1258:IT1259"/>
    <mergeCell ref="JC1258:JC1259"/>
    <mergeCell ref="KY1270:KY1271"/>
    <mergeCell ref="JW1256:JW1257"/>
    <mergeCell ref="JX1250:JX1251"/>
    <mergeCell ref="JX1254:JX1255"/>
    <mergeCell ref="KH1212:KH1213"/>
    <mergeCell ref="KI1212:KI1213"/>
    <mergeCell ref="KJ1212:KJ1213"/>
    <mergeCell ref="KK1212:KK1213"/>
    <mergeCell ref="JB1210:JB1211"/>
    <mergeCell ref="JK1246:JK1247"/>
    <mergeCell ref="IR1248:IR1249"/>
    <mergeCell ref="IR1252:IR1253"/>
    <mergeCell ref="IS1246:IS1247"/>
    <mergeCell ref="IR1236:IR1237"/>
    <mergeCell ref="IR1242:IR1243"/>
    <mergeCell ref="KN1210:KN1211"/>
    <mergeCell ref="KQ1234:KQ1235"/>
    <mergeCell ref="JJ1258:JJ1259"/>
    <mergeCell ref="JK1258:JK1259"/>
    <mergeCell ref="KB1246:KB1247"/>
    <mergeCell ref="KL1258:KL1259"/>
    <mergeCell ref="KX1210:KX1211"/>
    <mergeCell ref="KN1234:KN1235"/>
    <mergeCell ref="JX1246:JX1247"/>
    <mergeCell ref="KN1246:KN1247"/>
    <mergeCell ref="KI1270:KI1271"/>
    <mergeCell ref="JL1294:JL1295"/>
    <mergeCell ref="IW1162:IW1163"/>
    <mergeCell ref="IX1162:IX1163"/>
    <mergeCell ref="JY1174:JY1175"/>
    <mergeCell ref="KF1258:KF1259"/>
    <mergeCell ref="KB1178:KB1179"/>
    <mergeCell ref="KF1178:KF1179"/>
    <mergeCell ref="JY1196:JY1197"/>
    <mergeCell ref="KX1194:KX1195"/>
    <mergeCell ref="KV1194:KV1195"/>
    <mergeCell ref="KQ1194:KQ1195"/>
    <mergeCell ref="KT1194:KT1195"/>
    <mergeCell ref="KJ1194:KJ1195"/>
    <mergeCell ref="KC1210:KC1211"/>
    <mergeCell ref="JY1210:JY1211"/>
    <mergeCell ref="JW1202:JW1203"/>
    <mergeCell ref="JD1210:JD1211"/>
    <mergeCell ref="JV1234:JV1235"/>
    <mergeCell ref="JP1234:JP1235"/>
    <mergeCell ref="JS1258:JS1259"/>
    <mergeCell ref="KK1258:KK1259"/>
    <mergeCell ref="JX1256:JX1257"/>
    <mergeCell ref="KK1178:KK1179"/>
    <mergeCell ref="KL1234:KL1235"/>
    <mergeCell ref="KH1234:KH1235"/>
    <mergeCell ref="JX1240:JX1241"/>
    <mergeCell ref="KR1246:KR1247"/>
    <mergeCell ref="JX1236:JX1237"/>
    <mergeCell ref="JD1246:JD1247"/>
    <mergeCell ref="KK1234:KK1235"/>
    <mergeCell ref="JY1256:JY1257"/>
    <mergeCell ref="JW1254:JW1255"/>
    <mergeCell ref="JX1248:JX1249"/>
    <mergeCell ref="JM1258:JM1259"/>
    <mergeCell ref="JW1258:JW1259"/>
    <mergeCell ref="IX1270:IX1271"/>
    <mergeCell ref="JR1270:JR1271"/>
    <mergeCell ref="JS1270:JS1271"/>
    <mergeCell ref="IW1270:IW1271"/>
    <mergeCell ref="JG1270:JG1271"/>
    <mergeCell ref="JH1270:JH1271"/>
    <mergeCell ref="JI1270:JI1271"/>
    <mergeCell ref="JJ1270:JJ1271"/>
    <mergeCell ref="JK1270:JK1271"/>
    <mergeCell ref="JX1264:JX1265"/>
    <mergeCell ref="JX1258:JX1259"/>
    <mergeCell ref="KL1246:KL1247"/>
    <mergeCell ref="JX1266:JX1267"/>
    <mergeCell ref="JX1214:JX1215"/>
    <mergeCell ref="JX1252:JX1253"/>
    <mergeCell ref="JZ1162:JZ1163"/>
    <mergeCell ref="JO1258:JO1259"/>
    <mergeCell ref="IW1258:IW1259"/>
    <mergeCell ref="JW1166:JW1167"/>
    <mergeCell ref="JX1164:JX1165"/>
    <mergeCell ref="JW1262:JW1263"/>
    <mergeCell ref="JW1226:JW1227"/>
    <mergeCell ref="JW1252:JW1253"/>
    <mergeCell ref="KG1258:KG1259"/>
    <mergeCell ref="KA1258:KA1259"/>
    <mergeCell ref="KB1258:KB1259"/>
    <mergeCell ref="JX1212:JX1213"/>
    <mergeCell ref="JW1238:JW1239"/>
    <mergeCell ref="LG1320:LG1321"/>
    <mergeCell ref="LE1322:LE1323"/>
    <mergeCell ref="LF1322:LF1323"/>
    <mergeCell ref="LG1322:LG1323"/>
    <mergeCell ref="LG1318:LG1319"/>
    <mergeCell ref="JW1322:JW1323"/>
    <mergeCell ref="JH1316:JH1317"/>
    <mergeCell ref="IS1316:IS1317"/>
    <mergeCell ref="JJ1316:JJ1317"/>
    <mergeCell ref="IP1304:IP1305"/>
    <mergeCell ref="JX1306:JX1307"/>
    <mergeCell ref="JX1314:JX1315"/>
    <mergeCell ref="JY1314:JY1315"/>
    <mergeCell ref="IQ1296:IQ1297"/>
    <mergeCell ref="JW1298:JW1299"/>
    <mergeCell ref="IR1284:IR1285"/>
    <mergeCell ref="IQ1282:IQ1283"/>
    <mergeCell ref="IR1270:IR1271"/>
    <mergeCell ref="IR1288:IR1289"/>
    <mergeCell ref="IP1312:IP1313"/>
    <mergeCell ref="JB1294:JB1295"/>
    <mergeCell ref="JX1278:JX1279"/>
    <mergeCell ref="JW1278:JW1279"/>
    <mergeCell ref="KL1270:KL1271"/>
    <mergeCell ref="JF1270:JF1271"/>
    <mergeCell ref="JQ1270:JQ1271"/>
    <mergeCell ref="LG1274:LG1275"/>
    <mergeCell ref="JW1282:JW1283"/>
    <mergeCell ref="JY1290:JY1291"/>
    <mergeCell ref="JX1288:JX1289"/>
    <mergeCell ref="JU1270:JU1271"/>
    <mergeCell ref="JV1270:JV1271"/>
    <mergeCell ref="JW1288:JW1289"/>
    <mergeCell ref="JC1294:JC1295"/>
    <mergeCell ref="JD1294:JD1295"/>
    <mergeCell ref="JE1294:JE1295"/>
    <mergeCell ref="KO1294:KO1295"/>
    <mergeCell ref="KC1294:KC1295"/>
    <mergeCell ref="LF1294:LF1295"/>
    <mergeCell ref="KZ1270:KZ1271"/>
    <mergeCell ref="KX1294:KX1295"/>
    <mergeCell ref="IP1314:IP1315"/>
    <mergeCell ref="IP1284:IP1285"/>
    <mergeCell ref="IP1288:IP1289"/>
    <mergeCell ref="IP1272:IP1273"/>
    <mergeCell ref="IP1282:IP1283"/>
    <mergeCell ref="JW1300:JW1301"/>
    <mergeCell ref="JM1294:JM1295"/>
    <mergeCell ref="JX1316:JX1317"/>
    <mergeCell ref="JE1270:JE1271"/>
    <mergeCell ref="JX1322:JX1323"/>
    <mergeCell ref="LG1314:LG1315"/>
    <mergeCell ref="JZ1316:JZ1317"/>
    <mergeCell ref="JW1314:JW1315"/>
    <mergeCell ref="LF1302:LF1303"/>
    <mergeCell ref="JW1284:JW1285"/>
    <mergeCell ref="JX1312:JX1313"/>
    <mergeCell ref="JW1270:JW1271"/>
    <mergeCell ref="KJ1270:KJ1271"/>
    <mergeCell ref="IQ1276:IQ1277"/>
    <mergeCell ref="LG1312:LG1313"/>
    <mergeCell ref="LG1302:LG1303"/>
    <mergeCell ref="KJ1294:KJ1295"/>
    <mergeCell ref="KH1294:KH1295"/>
    <mergeCell ref="JP1246:JP1247"/>
    <mergeCell ref="IV1258:IV1259"/>
    <mergeCell ref="IG1246:IG1247"/>
    <mergeCell ref="JQ1234:JQ1235"/>
    <mergeCell ref="JR1234:JR1235"/>
    <mergeCell ref="IQ1232:IQ1233"/>
    <mergeCell ref="JW1268:JW1269"/>
    <mergeCell ref="JU1258:JU1259"/>
    <mergeCell ref="IP1254:IP1255"/>
    <mergeCell ref="IQ1248:IQ1249"/>
    <mergeCell ref="IR1246:IR1247"/>
    <mergeCell ref="IP1264:IP1265"/>
    <mergeCell ref="IQ1246:IQ1247"/>
    <mergeCell ref="IP1226:IP1227"/>
    <mergeCell ref="IN1246:IN1247"/>
    <mergeCell ref="IP1246:IP1247"/>
    <mergeCell ref="IC1234:IC1235"/>
    <mergeCell ref="HM1246:HM1247"/>
    <mergeCell ref="IJ1270:IJ1271"/>
    <mergeCell ref="JW1250:JW1251"/>
    <mergeCell ref="JW1248:JW1249"/>
    <mergeCell ref="JG1234:JG1235"/>
    <mergeCell ref="JH1234:JH1235"/>
    <mergeCell ref="JO1234:JO1235"/>
    <mergeCell ref="IP1260:IP1261"/>
    <mergeCell ref="IQ1240:IQ1241"/>
    <mergeCell ref="IP1240:IP1241"/>
    <mergeCell ref="IY1258:IY1259"/>
    <mergeCell ref="IZ1258:IZ1259"/>
    <mergeCell ref="JF1258:JF1259"/>
    <mergeCell ref="IQ1270:IQ1271"/>
    <mergeCell ref="IT1270:IT1271"/>
    <mergeCell ref="IA1234:IA1235"/>
    <mergeCell ref="IT1246:IT1247"/>
    <mergeCell ref="IP1236:IP1237"/>
    <mergeCell ref="JQ1246:JQ1247"/>
    <mergeCell ref="JL1246:JL1247"/>
    <mergeCell ref="JW1240:JW1241"/>
    <mergeCell ref="HS1270:HS1271"/>
    <mergeCell ref="HT1270:HT1271"/>
    <mergeCell ref="HU1258:HU1259"/>
    <mergeCell ref="HO1246:HO1247"/>
    <mergeCell ref="IE1270:IE1271"/>
    <mergeCell ref="II1270:II1271"/>
    <mergeCell ref="IB1270:IB1271"/>
    <mergeCell ref="IR1254:IR1255"/>
    <mergeCell ref="IS1258:IS1259"/>
    <mergeCell ref="IR1260:IR1261"/>
    <mergeCell ref="IQ1258:IQ1259"/>
    <mergeCell ref="JN1246:JN1247"/>
    <mergeCell ref="JW1246:JW1247"/>
    <mergeCell ref="HX1246:HX1247"/>
    <mergeCell ref="HS1258:HS1259"/>
    <mergeCell ref="HP1270:HP1271"/>
    <mergeCell ref="HT1258:HT1259"/>
    <mergeCell ref="IR1266:IR1267"/>
    <mergeCell ref="JW1260:JW1261"/>
    <mergeCell ref="JC1246:JC1247"/>
    <mergeCell ref="IJ1234:IJ1235"/>
    <mergeCell ref="IQ1274:IQ1275"/>
    <mergeCell ref="JW1274:JW1275"/>
    <mergeCell ref="LF1298:LF1299"/>
    <mergeCell ref="JY1298:JY1299"/>
    <mergeCell ref="JL1270:JL1271"/>
    <mergeCell ref="IQ1250:IQ1251"/>
    <mergeCell ref="LE1302:LE1303"/>
    <mergeCell ref="IP1280:IP1281"/>
    <mergeCell ref="IP1276:IP1277"/>
    <mergeCell ref="LE1316:LE1317"/>
    <mergeCell ref="LF1316:LF1317"/>
    <mergeCell ref="LG1316:LG1317"/>
    <mergeCell ref="JY1306:JY1307"/>
    <mergeCell ref="IP1290:IP1291"/>
    <mergeCell ref="IQ1286:IQ1287"/>
    <mergeCell ref="IP1274:IP1275"/>
    <mergeCell ref="IR1282:IR1283"/>
    <mergeCell ref="IP1278:IP1279"/>
    <mergeCell ref="JX1270:JX1271"/>
    <mergeCell ref="JX1302:JX1303"/>
    <mergeCell ref="JX1274:JX1275"/>
    <mergeCell ref="LF1276:LF1277"/>
    <mergeCell ref="LF1274:LF1275"/>
    <mergeCell ref="JD1316:JD1317"/>
    <mergeCell ref="KU1316:KU1317"/>
    <mergeCell ref="JY1288:JY1289"/>
    <mergeCell ref="JW1290:JW1291"/>
    <mergeCell ref="JX1290:JX1291"/>
    <mergeCell ref="JW1280:JW1281"/>
    <mergeCell ref="KP1246:KP1247"/>
    <mergeCell ref="JX1260:JX1261"/>
    <mergeCell ref="JX1262:JX1263"/>
    <mergeCell ref="LG1240:LG1241"/>
    <mergeCell ref="KT1246:KT1247"/>
    <mergeCell ref="IU1294:IU1295"/>
    <mergeCell ref="IV1294:IV1295"/>
    <mergeCell ref="IP1306:IP1307"/>
    <mergeCell ref="JW1302:JW1303"/>
    <mergeCell ref="JH1294:JH1295"/>
    <mergeCell ref="IY1294:IY1295"/>
    <mergeCell ref="IZ1294:IZ1295"/>
    <mergeCell ref="JA1294:JA1295"/>
    <mergeCell ref="IR1296:IR1297"/>
    <mergeCell ref="KA1316:KA1317"/>
    <mergeCell ref="KB1316:KB1317"/>
    <mergeCell ref="LE1296:LE1297"/>
    <mergeCell ref="LF1296:LF1297"/>
    <mergeCell ref="JY1302:JY1303"/>
    <mergeCell ref="JA1270:JA1271"/>
    <mergeCell ref="IR1286:IR1287"/>
    <mergeCell ref="IQ1284:IQ1285"/>
    <mergeCell ref="JW1308:JW1309"/>
    <mergeCell ref="IV1270:IV1271"/>
    <mergeCell ref="JW1272:JW1273"/>
    <mergeCell ref="JW1264:JW1265"/>
    <mergeCell ref="LG1310:LG1311"/>
    <mergeCell ref="LF1308:LF1309"/>
    <mergeCell ref="LF1312:LF1313"/>
    <mergeCell ref="IQ1288:IQ1289"/>
    <mergeCell ref="IR1274:IR1275"/>
    <mergeCell ref="IQ1290:IQ1291"/>
    <mergeCell ref="JD1270:JD1271"/>
    <mergeCell ref="KX1270:KX1271"/>
    <mergeCell ref="IR1256:IR1257"/>
    <mergeCell ref="LC1294:LC1295"/>
    <mergeCell ref="LE1310:LE1311"/>
    <mergeCell ref="IP1292:IP1293"/>
    <mergeCell ref="IQ1264:IQ1265"/>
    <mergeCell ref="IR1264:IR1265"/>
    <mergeCell ref="IF1258:IF1259"/>
    <mergeCell ref="HW1270:HW1271"/>
    <mergeCell ref="HY1270:HY1271"/>
    <mergeCell ref="HX1270:HX1271"/>
    <mergeCell ref="HO1270:HO1271"/>
    <mergeCell ref="HR1270:HR1271"/>
    <mergeCell ref="HJ1282:HJ1283"/>
    <mergeCell ref="HJ1278:HJ1279"/>
    <mergeCell ref="HZ1270:HZ1271"/>
    <mergeCell ref="ID1270:ID1271"/>
    <mergeCell ref="IE1258:IE1259"/>
    <mergeCell ref="IY1270:IY1271"/>
    <mergeCell ref="IM1246:IM1247"/>
    <mergeCell ref="JV1258:JV1259"/>
    <mergeCell ref="JL1258:JL1259"/>
    <mergeCell ref="JG1258:JG1259"/>
    <mergeCell ref="JP1270:JP1271"/>
    <mergeCell ref="JR1258:JR1259"/>
    <mergeCell ref="IR1280:IR1281"/>
    <mergeCell ref="JE1258:JE1259"/>
    <mergeCell ref="IP1262:IP1263"/>
    <mergeCell ref="IQ1292:IQ1293"/>
    <mergeCell ref="IZ1270:IZ1271"/>
    <mergeCell ref="IR1292:IR1293"/>
    <mergeCell ref="JQ1258:JQ1259"/>
    <mergeCell ref="IR1290:IR1291"/>
    <mergeCell ref="HJ1280:HJ1281"/>
    <mergeCell ref="IQ1278:IQ1279"/>
    <mergeCell ref="JC1270:JC1271"/>
    <mergeCell ref="JA1258:JA1259"/>
    <mergeCell ref="IH1246:IH1247"/>
    <mergeCell ref="IJ1246:IJ1247"/>
    <mergeCell ref="IH1270:IH1271"/>
    <mergeCell ref="IR1278:IR1279"/>
    <mergeCell ref="HJ1290:HJ1291"/>
    <mergeCell ref="HJ1274:HJ1275"/>
    <mergeCell ref="HJ1284:HJ1285"/>
    <mergeCell ref="IU1258:IU1259"/>
    <mergeCell ref="JN1258:JN1259"/>
    <mergeCell ref="IQ1280:IQ1281"/>
    <mergeCell ref="IQ1272:IQ1273"/>
    <mergeCell ref="IL1270:IL1271"/>
    <mergeCell ref="HU1246:HU1247"/>
    <mergeCell ref="HV1246:HV1247"/>
    <mergeCell ref="HQ1246:HQ1247"/>
    <mergeCell ref="HQ1270:HQ1271"/>
    <mergeCell ref="HM1270:HM1271"/>
    <mergeCell ref="HN1270:HN1271"/>
    <mergeCell ref="HQ1258:HQ1259"/>
    <mergeCell ref="HR1258:HR1259"/>
    <mergeCell ref="HU1270:HU1271"/>
    <mergeCell ref="HV1258:HV1259"/>
    <mergeCell ref="IP1286:IP1287"/>
    <mergeCell ref="HJ1292:HJ1293"/>
    <mergeCell ref="IN1270:IN1271"/>
    <mergeCell ref="IR1258:IR1259"/>
    <mergeCell ref="HJ1286:HJ1287"/>
    <mergeCell ref="IQ1260:IQ1261"/>
    <mergeCell ref="JN1270:JN1271"/>
    <mergeCell ref="JX1298:JX1299"/>
    <mergeCell ref="HJ1322:HJ1323"/>
    <mergeCell ref="LF1344:LF1345"/>
    <mergeCell ref="IQ1346:IQ1347"/>
    <mergeCell ref="KE1316:KE1317"/>
    <mergeCell ref="KC1316:KC1317"/>
    <mergeCell ref="KD1316:KD1317"/>
    <mergeCell ref="HN1294:HN1295"/>
    <mergeCell ref="IB1294:IB1295"/>
    <mergeCell ref="IP1302:IP1303"/>
    <mergeCell ref="JQ1316:JQ1317"/>
    <mergeCell ref="JR1316:JR1317"/>
    <mergeCell ref="JS1316:JS1317"/>
    <mergeCell ref="JT1316:JT1317"/>
    <mergeCell ref="IR1298:IR1299"/>
    <mergeCell ref="IW1294:IW1295"/>
    <mergeCell ref="JX1300:JX1301"/>
    <mergeCell ref="JY1300:JY1301"/>
    <mergeCell ref="IX1294:IX1295"/>
    <mergeCell ref="LF1324:LF1325"/>
    <mergeCell ref="JY1312:JY1313"/>
    <mergeCell ref="HJ1306:HJ1307"/>
    <mergeCell ref="HY1316:HY1317"/>
    <mergeCell ref="IA1316:IA1317"/>
    <mergeCell ref="JU1294:JU1295"/>
    <mergeCell ref="LE1268:LE1269"/>
    <mergeCell ref="LF1262:LF1263"/>
    <mergeCell ref="LB1258:LB1259"/>
    <mergeCell ref="IJ1258:IJ1259"/>
    <mergeCell ref="II1258:II1259"/>
    <mergeCell ref="IG1258:IG1259"/>
    <mergeCell ref="IH1258:IH1259"/>
    <mergeCell ref="IK1258:IK1259"/>
    <mergeCell ref="HX1258:HX1259"/>
    <mergeCell ref="IG1270:IG1271"/>
    <mergeCell ref="HW1258:HW1259"/>
    <mergeCell ref="HP1333:HP1334"/>
    <mergeCell ref="HQ1333:HQ1334"/>
    <mergeCell ref="HR1333:HR1334"/>
    <mergeCell ref="HS1333:HS1334"/>
    <mergeCell ref="HT1333:HT1334"/>
    <mergeCell ref="HU1333:HU1334"/>
    <mergeCell ref="HV1333:HV1334"/>
    <mergeCell ref="HW1333:HW1334"/>
    <mergeCell ref="HX1333:HX1334"/>
    <mergeCell ref="HY1333:HY1334"/>
    <mergeCell ref="HZ1333:HZ1334"/>
    <mergeCell ref="IA1333:IA1334"/>
    <mergeCell ref="IB1333:IB1334"/>
    <mergeCell ref="IC1333:IC1334"/>
    <mergeCell ref="ID1333:ID1334"/>
    <mergeCell ref="IE1333:IE1334"/>
    <mergeCell ref="IF1333:IF1334"/>
    <mergeCell ref="IG1333:IG1334"/>
    <mergeCell ref="IH1333:IH1334"/>
    <mergeCell ref="LE1320:LE1321"/>
    <mergeCell ref="IP1294:IP1295"/>
    <mergeCell ref="IR1262:IR1263"/>
    <mergeCell ref="JW1266:JW1267"/>
    <mergeCell ref="JL1316:JL1317"/>
    <mergeCell ref="IR1324:IR1325"/>
    <mergeCell ref="LF1314:LF1315"/>
    <mergeCell ref="IF1294:IF1295"/>
    <mergeCell ref="KM1294:KM1295"/>
    <mergeCell ref="LF1310:LF1311"/>
    <mergeCell ref="JX1304:JX1305"/>
    <mergeCell ref="LF1304:LF1305"/>
    <mergeCell ref="LE1300:LE1301"/>
    <mergeCell ref="JW1296:JW1297"/>
    <mergeCell ref="JY1296:JY1297"/>
    <mergeCell ref="LF1300:LF1301"/>
    <mergeCell ref="JT1294:JT1295"/>
    <mergeCell ref="JF1294:JF1295"/>
    <mergeCell ref="JQ1294:JQ1295"/>
    <mergeCell ref="IQ1312:IQ1313"/>
    <mergeCell ref="IT1294:IT1295"/>
    <mergeCell ref="IR1312:IR1313"/>
    <mergeCell ref="IR1314:IR1315"/>
    <mergeCell ref="IQ1298:IQ1299"/>
    <mergeCell ref="IQ1302:IQ1303"/>
    <mergeCell ref="JI1316:JI1317"/>
    <mergeCell ref="IQ1294:IQ1295"/>
    <mergeCell ref="JK1294:JK1295"/>
    <mergeCell ref="KQ1316:KQ1317"/>
    <mergeCell ref="DP1318:DP1319"/>
    <mergeCell ref="DO1314:DO1315"/>
    <mergeCell ref="IQ1306:IQ1307"/>
    <mergeCell ref="HS1316:HS1317"/>
    <mergeCell ref="GV1333:GV1334"/>
    <mergeCell ref="GW1333:GW1334"/>
    <mergeCell ref="GX1333:GX1334"/>
    <mergeCell ref="ET1304:ET1305"/>
    <mergeCell ref="GA1322:GA1323"/>
    <mergeCell ref="IP1318:IP1319"/>
    <mergeCell ref="JW1318:JW1319"/>
    <mergeCell ref="HJ1304:HJ1305"/>
    <mergeCell ref="JY1320:JY1321"/>
    <mergeCell ref="FE1333:FE1334"/>
    <mergeCell ref="FH1333:FH1334"/>
    <mergeCell ref="IQ1324:IQ1325"/>
    <mergeCell ref="HV1316:HV1317"/>
    <mergeCell ref="FZ1316:FZ1317"/>
    <mergeCell ref="DO1316:DO1317"/>
    <mergeCell ref="DO1318:DO1319"/>
    <mergeCell ref="DO1302:DO1303"/>
    <mergeCell ref="GA1333:GC1333"/>
    <mergeCell ref="JK1316:JK1317"/>
    <mergeCell ref="JY1322:JY1323"/>
    <mergeCell ref="GG1333:GG1334"/>
    <mergeCell ref="GH1333:GH1334"/>
    <mergeCell ref="IR1310:IR1311"/>
    <mergeCell ref="IP1320:IP1321"/>
    <mergeCell ref="HP1316:HP1317"/>
    <mergeCell ref="JX1308:JX1309"/>
    <mergeCell ref="IZ1316:IZ1317"/>
    <mergeCell ref="IP1308:IP1309"/>
    <mergeCell ref="HI1302:HI1303"/>
    <mergeCell ref="HI1312:HI1313"/>
    <mergeCell ref="EU1304:EU1305"/>
    <mergeCell ref="DO1326:DO1327"/>
    <mergeCell ref="DU1316:DU1317"/>
    <mergeCell ref="DO1322:DO1323"/>
    <mergeCell ref="DO1328:DO1329"/>
    <mergeCell ref="DT1333:DT1334"/>
    <mergeCell ref="GV1294:GV1295"/>
    <mergeCell ref="IN1294:IN1295"/>
    <mergeCell ref="HX1294:HX1295"/>
    <mergeCell ref="IP1296:IP1297"/>
    <mergeCell ref="LF1336:LF1337"/>
    <mergeCell ref="GC1336:GC1337"/>
    <mergeCell ref="GA1336:GA1337"/>
    <mergeCell ref="LF1320:LF1321"/>
    <mergeCell ref="LF1318:LF1319"/>
    <mergeCell ref="LF1306:LF1307"/>
    <mergeCell ref="KL1316:KL1317"/>
    <mergeCell ref="KR1316:KR1317"/>
    <mergeCell ref="KH1316:KH1317"/>
    <mergeCell ref="KI1316:KI1317"/>
    <mergeCell ref="KJ1316:KJ1317"/>
    <mergeCell ref="LE1312:LE1313"/>
    <mergeCell ref="LE1304:LE1305"/>
    <mergeCell ref="LE1318:LE1319"/>
    <mergeCell ref="LE1328:LE1329"/>
    <mergeCell ref="LF1328:LF1329"/>
    <mergeCell ref="DW1316:DW1317"/>
    <mergeCell ref="ED1316:ED1317"/>
    <mergeCell ref="DZ1316:DZ1317"/>
    <mergeCell ref="DP1308:DP1309"/>
    <mergeCell ref="ES1308:ES1309"/>
    <mergeCell ref="IV1316:IV1317"/>
    <mergeCell ref="HK1316:HK1317"/>
    <mergeCell ref="FU1316:FU1317"/>
    <mergeCell ref="HI1318:HI1319"/>
    <mergeCell ref="IR1318:IR1319"/>
    <mergeCell ref="HJ1318:HJ1319"/>
    <mergeCell ref="IR1320:IR1321"/>
    <mergeCell ref="HI1320:HI1321"/>
    <mergeCell ref="IT1316:IT1317"/>
    <mergeCell ref="GT1316:GT1317"/>
    <mergeCell ref="FI1316:FI1317"/>
    <mergeCell ref="FJ1316:FJ1317"/>
    <mergeCell ref="FQ1316:FQ1317"/>
    <mergeCell ref="FR1316:FR1317"/>
    <mergeCell ref="JY1324:JY1325"/>
    <mergeCell ref="EX1316:EX1317"/>
    <mergeCell ref="EU1308:EU1309"/>
    <mergeCell ref="HN1333:HN1334"/>
    <mergeCell ref="HO1333:HO1334"/>
    <mergeCell ref="IR1328:IR1329"/>
    <mergeCell ref="IQ1322:IQ1323"/>
    <mergeCell ref="IP1328:IP1329"/>
    <mergeCell ref="IP1326:IP1327"/>
    <mergeCell ref="IP1324:IP1325"/>
    <mergeCell ref="DP1316:DP1317"/>
    <mergeCell ref="GC1326:GC1327"/>
    <mergeCell ref="EU1328:EU1329"/>
    <mergeCell ref="DP1304:DP1305"/>
    <mergeCell ref="JM1316:JM1317"/>
    <mergeCell ref="IQ1316:IQ1317"/>
    <mergeCell ref="IP1316:IP1317"/>
    <mergeCell ref="IP1310:IP1311"/>
    <mergeCell ref="IQ1314:IQ1315"/>
    <mergeCell ref="JW1316:JW1317"/>
    <mergeCell ref="HJ1310:HJ1311"/>
    <mergeCell ref="HH1304:HH1305"/>
    <mergeCell ref="JC1316:JC1317"/>
    <mergeCell ref="DV1333:DV1334"/>
    <mergeCell ref="GB1318:GB1319"/>
    <mergeCell ref="ET1324:ET1325"/>
    <mergeCell ref="EU1324:EU1325"/>
    <mergeCell ref="IY1316:IY1317"/>
    <mergeCell ref="HO1316:HO1317"/>
    <mergeCell ref="IR1357:IR1358"/>
    <mergeCell ref="IR1361:IR1362"/>
    <mergeCell ref="LE1338:LE1339"/>
    <mergeCell ref="GR1294:GR1295"/>
    <mergeCell ref="FT1294:FT1295"/>
    <mergeCell ref="HJ1298:HJ1299"/>
    <mergeCell ref="JX1320:JX1321"/>
    <mergeCell ref="JJ1294:JJ1295"/>
    <mergeCell ref="GS1316:GS1317"/>
    <mergeCell ref="IQ1308:IQ1309"/>
    <mergeCell ref="HJ1355:HJ1356"/>
    <mergeCell ref="HA1333:HA1334"/>
    <mergeCell ref="HB1333:HB1334"/>
    <mergeCell ref="EU1316:EU1317"/>
    <mergeCell ref="GY1316:GY1317"/>
    <mergeCell ref="ET1353:ET1354"/>
    <mergeCell ref="ES1350:ES1351"/>
    <mergeCell ref="ET1350:ET1351"/>
    <mergeCell ref="GB1346:GB1347"/>
    <mergeCell ref="GC1346:GC1347"/>
    <mergeCell ref="EG1333:EG1334"/>
    <mergeCell ref="GC1338:GC1339"/>
    <mergeCell ref="LE1326:LE1327"/>
    <mergeCell ref="EP1333:EP1334"/>
    <mergeCell ref="GQ1316:GQ1317"/>
    <mergeCell ref="EQ1316:EQ1317"/>
    <mergeCell ref="FY1333:FY1334"/>
    <mergeCell ref="GU1316:GU1317"/>
    <mergeCell ref="HJ1320:HJ1321"/>
    <mergeCell ref="HH1326:HH1327"/>
    <mergeCell ref="HI1328:HI1329"/>
    <mergeCell ref="HN1316:HN1317"/>
    <mergeCell ref="EU1318:EU1319"/>
    <mergeCell ref="HJ1316:HJ1317"/>
    <mergeCell ref="FS1316:FS1317"/>
    <mergeCell ref="GD1316:GD1317"/>
    <mergeCell ref="HH1324:HH1325"/>
    <mergeCell ref="FH1316:FH1317"/>
    <mergeCell ref="GB1328:GB1329"/>
    <mergeCell ref="EQ1333:EQ1334"/>
    <mergeCell ref="LE1308:LE1309"/>
    <mergeCell ref="JY1294:JY1295"/>
    <mergeCell ref="KG1294:KG1295"/>
    <mergeCell ref="KT1294:KT1295"/>
    <mergeCell ref="HH1300:HH1301"/>
    <mergeCell ref="IQ1300:IQ1301"/>
    <mergeCell ref="HG1294:HG1295"/>
    <mergeCell ref="HI1300:HI1301"/>
    <mergeCell ref="HJ1294:HJ1295"/>
    <mergeCell ref="HJ1296:HJ1297"/>
    <mergeCell ref="IK1294:IK1295"/>
    <mergeCell ref="IG1294:IG1295"/>
    <mergeCell ref="GT1294:GT1295"/>
    <mergeCell ref="JV1294:JV1295"/>
    <mergeCell ref="JI1294:JI1295"/>
    <mergeCell ref="IR1300:IR1301"/>
    <mergeCell ref="GZ1294:GZ1295"/>
    <mergeCell ref="HI1308:HI1309"/>
    <mergeCell ref="JX1328:JX1329"/>
    <mergeCell ref="IH1294:IH1295"/>
    <mergeCell ref="ID1294:ID1295"/>
    <mergeCell ref="IS1294:IS1295"/>
    <mergeCell ref="JW1312:JW1313"/>
    <mergeCell ref="IO1294:IO1295"/>
    <mergeCell ref="IP1344:IP1345"/>
    <mergeCell ref="GC1324:GC1325"/>
    <mergeCell ref="HH1318:HH1319"/>
    <mergeCell ref="HU1316:HU1317"/>
    <mergeCell ref="FM1316:FM1317"/>
    <mergeCell ref="JX1324:JX1325"/>
    <mergeCell ref="KY1316:KY1317"/>
    <mergeCell ref="ET1326:ET1327"/>
    <mergeCell ref="ES1324:ES1325"/>
    <mergeCell ref="LE1324:LE1325"/>
    <mergeCell ref="HJ1324:HJ1325"/>
    <mergeCell ref="HR1294:HR1295"/>
    <mergeCell ref="HS1294:HS1295"/>
    <mergeCell ref="IC1294:IC1295"/>
    <mergeCell ref="JW1310:JW1311"/>
    <mergeCell ref="JX1310:JX1311"/>
    <mergeCell ref="JY1310:JY1311"/>
    <mergeCell ref="HX1316:HX1317"/>
    <mergeCell ref="IR1302:IR1303"/>
    <mergeCell ref="IR1304:IR1305"/>
    <mergeCell ref="IR1306:IR1307"/>
    <mergeCell ref="IP1298:IP1299"/>
    <mergeCell ref="II1294:II1295"/>
    <mergeCell ref="GA1318:GA1319"/>
    <mergeCell ref="JN1316:JN1317"/>
    <mergeCell ref="GQ1333:GQ1334"/>
    <mergeCell ref="GR1333:GR1334"/>
    <mergeCell ref="ET1318:ET1319"/>
    <mergeCell ref="GS1333:GS1334"/>
    <mergeCell ref="GT1333:GT1334"/>
    <mergeCell ref="GU1333:GU1334"/>
    <mergeCell ref="JB1316:JB1317"/>
    <mergeCell ref="HY1294:HY1295"/>
    <mergeCell ref="ES1312:ES1313"/>
    <mergeCell ref="GC1328:GC1329"/>
    <mergeCell ref="HH1328:HH1329"/>
    <mergeCell ref="GB1326:GB1327"/>
    <mergeCell ref="ET1316:ET1317"/>
    <mergeCell ref="EU1322:EU1323"/>
    <mergeCell ref="GA1324:GA1325"/>
    <mergeCell ref="GB1324:GB1325"/>
    <mergeCell ref="GA1320:GA1321"/>
    <mergeCell ref="HK1333:HK1334"/>
    <mergeCell ref="GX1316:GX1317"/>
    <mergeCell ref="JW1324:JW1325"/>
    <mergeCell ref="ES1322:ES1323"/>
    <mergeCell ref="HF1316:HF1317"/>
    <mergeCell ref="GL1316:GL1317"/>
    <mergeCell ref="ES1318:ES1319"/>
    <mergeCell ref="GK1316:GK1317"/>
    <mergeCell ref="GN1316:GN1317"/>
    <mergeCell ref="GP1316:GP1317"/>
    <mergeCell ref="HI1324:HI1325"/>
    <mergeCell ref="HE1316:HE1317"/>
    <mergeCell ref="HI1322:HI1323"/>
    <mergeCell ref="HL1316:HL1317"/>
    <mergeCell ref="FO1316:FO1317"/>
    <mergeCell ref="IQ1326:IQ1327"/>
    <mergeCell ref="JW1326:JW1327"/>
    <mergeCell ref="JW1304:JW1305"/>
    <mergeCell ref="FE1316:FE1317"/>
    <mergeCell ref="HT1316:HT1317"/>
    <mergeCell ref="HH1308:HH1309"/>
    <mergeCell ref="JO1316:JO1317"/>
    <mergeCell ref="JX1294:JX1295"/>
    <mergeCell ref="KY1294:KY1295"/>
    <mergeCell ref="IR1316:IR1317"/>
    <mergeCell ref="JY1304:JY1305"/>
    <mergeCell ref="IQ1328:IQ1329"/>
    <mergeCell ref="HJ1326:HJ1327"/>
    <mergeCell ref="IR1308:IR1309"/>
    <mergeCell ref="LE1314:LE1315"/>
    <mergeCell ref="EV1333:EV1334"/>
    <mergeCell ref="EW1333:EW1334"/>
    <mergeCell ref="EX1333:EX1334"/>
    <mergeCell ref="EY1333:EY1334"/>
    <mergeCell ref="EZ1333:EZ1334"/>
    <mergeCell ref="HH1298:HH1299"/>
    <mergeCell ref="HH1306:HH1307"/>
    <mergeCell ref="GM1294:GM1295"/>
    <mergeCell ref="FZ1294:FZ1295"/>
    <mergeCell ref="HH1296:HH1297"/>
    <mergeCell ref="GB1314:GB1315"/>
    <mergeCell ref="GO1316:GO1317"/>
    <mergeCell ref="GA1294:GA1295"/>
    <mergeCell ref="GC1310:GC1311"/>
    <mergeCell ref="LG1364:LG1365"/>
    <mergeCell ref="JY1328:JY1329"/>
    <mergeCell ref="LE1355:LE1356"/>
    <mergeCell ref="JX1318:JX1319"/>
    <mergeCell ref="JY1318:JY1319"/>
    <mergeCell ref="DN1312:DN1313"/>
    <mergeCell ref="DO1312:DO1313"/>
    <mergeCell ref="CH1346:CH1347"/>
    <mergeCell ref="DN1346:DN1347"/>
    <mergeCell ref="DO1346:DO1347"/>
    <mergeCell ref="LE1346:LE1347"/>
    <mergeCell ref="KV1316:KV1317"/>
    <mergeCell ref="KS1316:KS1317"/>
    <mergeCell ref="LG1324:LG1325"/>
    <mergeCell ref="LG1346:LG1347"/>
    <mergeCell ref="LG1353:LG1354"/>
    <mergeCell ref="DP1350:DP1351"/>
    <mergeCell ref="DP1355:DP1356"/>
    <mergeCell ref="DP1328:DP1329"/>
    <mergeCell ref="DP1324:DP1325"/>
    <mergeCell ref="ES1359:ES1360"/>
    <mergeCell ref="HL1294:HL1295"/>
    <mergeCell ref="HM1294:HM1295"/>
    <mergeCell ref="GC1296:GC1297"/>
    <mergeCell ref="GH1316:GH1317"/>
    <mergeCell ref="GG1316:GG1317"/>
    <mergeCell ref="GF1316:GF1317"/>
    <mergeCell ref="IA1294:IA1295"/>
    <mergeCell ref="FW1316:FW1317"/>
    <mergeCell ref="HH1312:HH1313"/>
    <mergeCell ref="HI1314:HI1315"/>
    <mergeCell ref="GB1306:GB1307"/>
    <mergeCell ref="IE1294:IE1295"/>
    <mergeCell ref="HJ1300:HJ1301"/>
    <mergeCell ref="IP1300:IP1301"/>
    <mergeCell ref="HO1294:HO1295"/>
    <mergeCell ref="HZ1294:HZ1295"/>
    <mergeCell ref="FU1294:FU1295"/>
    <mergeCell ref="HW1294:HW1295"/>
    <mergeCell ref="IL1294:IL1295"/>
    <mergeCell ref="ER1333:ER1334"/>
    <mergeCell ref="FA1333:FA1334"/>
    <mergeCell ref="JW1328:JW1329"/>
    <mergeCell ref="ES1346:ES1347"/>
    <mergeCell ref="ES1344:ES1345"/>
    <mergeCell ref="ET1344:ET1345"/>
    <mergeCell ref="ES1338:ES1339"/>
    <mergeCell ref="JW1361:JW1362"/>
    <mergeCell ref="HJ1342:HJ1343"/>
    <mergeCell ref="DN1320:DN1321"/>
    <mergeCell ref="DO1320:DO1321"/>
    <mergeCell ref="EM1316:EM1317"/>
    <mergeCell ref="EP1316:EP1317"/>
    <mergeCell ref="DK1316:DK1317"/>
    <mergeCell ref="DM1316:DM1317"/>
    <mergeCell ref="DX1333:DX1334"/>
    <mergeCell ref="EH1333:EH1334"/>
    <mergeCell ref="EI1333:EI1334"/>
    <mergeCell ref="DG1333:DG1334"/>
    <mergeCell ref="DH1333:DH1334"/>
    <mergeCell ref="DI1333:DI1334"/>
    <mergeCell ref="DJ1333:DJ1334"/>
    <mergeCell ref="DS1333:DS1334"/>
    <mergeCell ref="EL1333:EL1334"/>
    <mergeCell ref="EN1333:EN1334"/>
    <mergeCell ref="EK1333:EK1334"/>
    <mergeCell ref="DC1333:DC1334"/>
    <mergeCell ref="DD1333:DD1334"/>
    <mergeCell ref="DE1333:DE1334"/>
    <mergeCell ref="DF1333:DF1334"/>
    <mergeCell ref="JY1326:JY1327"/>
    <mergeCell ref="DN1338:DN1339"/>
    <mergeCell ref="DO1338:DO1339"/>
    <mergeCell ref="JX1340:JX1341"/>
    <mergeCell ref="DO1340:DO1341"/>
    <mergeCell ref="DP1340:DP1341"/>
    <mergeCell ref="ET1342:ET1343"/>
    <mergeCell ref="DJ1316:DJ1317"/>
    <mergeCell ref="FG1316:FG1317"/>
    <mergeCell ref="IQ1320:IQ1321"/>
    <mergeCell ref="ES1328:ES1329"/>
    <mergeCell ref="EC1316:EC1317"/>
    <mergeCell ref="ES1316:ES1317"/>
    <mergeCell ref="ES1326:ES1327"/>
    <mergeCell ref="EE1333:EE1334"/>
    <mergeCell ref="EJ1333:EJ1334"/>
    <mergeCell ref="HM1333:HM1334"/>
    <mergeCell ref="EU1326:EU1327"/>
    <mergeCell ref="DN1359:DN1360"/>
    <mergeCell ref="IR1350:IR1351"/>
    <mergeCell ref="DO1324:DO1325"/>
    <mergeCell ref="DF1316:DF1317"/>
    <mergeCell ref="DE1316:DE1317"/>
    <mergeCell ref="FD1316:FD1317"/>
    <mergeCell ref="HC1316:HC1317"/>
    <mergeCell ref="FB1333:FB1334"/>
    <mergeCell ref="FC1333:FC1334"/>
    <mergeCell ref="GA1328:GA1329"/>
    <mergeCell ref="GA1326:GA1327"/>
    <mergeCell ref="FD1333:FD1334"/>
    <mergeCell ref="GI1333:GI1334"/>
    <mergeCell ref="GJ1333:GJ1334"/>
    <mergeCell ref="GK1333:GK1334"/>
    <mergeCell ref="GL1333:GL1334"/>
    <mergeCell ref="GM1333:GM1334"/>
    <mergeCell ref="GN1333:GN1334"/>
    <mergeCell ref="LE1370:LE1371"/>
    <mergeCell ref="LF1370:LF1371"/>
    <mergeCell ref="HI1350:HI1351"/>
    <mergeCell ref="HJ1350:HJ1351"/>
    <mergeCell ref="HI1355:HI1356"/>
    <mergeCell ref="LF1368:LF1369"/>
    <mergeCell ref="IQ1366:IQ1367"/>
    <mergeCell ref="IR1366:IR1367"/>
    <mergeCell ref="IR1364:IR1365"/>
    <mergeCell ref="EU1338:EU1339"/>
    <mergeCell ref="ES1340:ES1341"/>
    <mergeCell ref="ET1340:ET1341"/>
    <mergeCell ref="JX1370:JX1371"/>
    <mergeCell ref="JW1364:JW1365"/>
    <mergeCell ref="JY1370:JY1371"/>
    <mergeCell ref="GA1366:GA1367"/>
    <mergeCell ref="GB1366:GB1367"/>
    <mergeCell ref="GC1366:GC1367"/>
    <mergeCell ref="GA1368:GA1369"/>
    <mergeCell ref="HI1366:HI1367"/>
    <mergeCell ref="JW1350:JW1351"/>
    <mergeCell ref="JX1350:JX1351"/>
    <mergeCell ref="JY1350:JY1351"/>
    <mergeCell ref="LF1326:LF1327"/>
    <mergeCell ref="JW1366:JW1367"/>
    <mergeCell ref="IR1326:IR1327"/>
    <mergeCell ref="ET1338:ET1339"/>
    <mergeCell ref="JX1359:JX1360"/>
    <mergeCell ref="IQ1353:IQ1354"/>
    <mergeCell ref="IR1353:IR1354"/>
    <mergeCell ref="JW1353:JW1354"/>
    <mergeCell ref="ES1370:ES1371"/>
    <mergeCell ref="ET1370:ET1371"/>
    <mergeCell ref="LE1350:LE1351"/>
    <mergeCell ref="JY1348:JY1349"/>
    <mergeCell ref="IP1348:IP1349"/>
    <mergeCell ref="JY1357:JY1358"/>
    <mergeCell ref="JX1344:JX1345"/>
    <mergeCell ref="GA1355:GA1356"/>
    <mergeCell ref="JX1361:JX1362"/>
    <mergeCell ref="JY1361:JY1362"/>
    <mergeCell ref="HJ1348:HJ1349"/>
    <mergeCell ref="IP1353:IP1354"/>
    <mergeCell ref="HJ1357:HJ1358"/>
    <mergeCell ref="IP1357:IP1358"/>
    <mergeCell ref="IQ1357:IQ1358"/>
    <mergeCell ref="IQ1361:IQ1362"/>
    <mergeCell ref="GA1361:GA1362"/>
    <mergeCell ref="LF1353:LF1354"/>
    <mergeCell ref="GA1340:GA1341"/>
    <mergeCell ref="GA1338:GA1339"/>
    <mergeCell ref="HJ1353:HJ1354"/>
    <mergeCell ref="LF1355:LF1356"/>
    <mergeCell ref="HI1346:HI1347"/>
    <mergeCell ref="LF1359:LF1360"/>
    <mergeCell ref="JW1342:JW1343"/>
    <mergeCell ref="IR1348:IR1349"/>
    <mergeCell ref="HH1342:HH1343"/>
    <mergeCell ref="HI1342:HI1343"/>
    <mergeCell ref="JX1346:JX1347"/>
    <mergeCell ref="IP1368:IP1369"/>
    <mergeCell ref="IR1359:IR1360"/>
    <mergeCell ref="JW1359:JW1360"/>
    <mergeCell ref="ET1368:ET1369"/>
    <mergeCell ref="LG1370:LG1371"/>
    <mergeCell ref="JW1368:JW1369"/>
    <mergeCell ref="LG1368:LG1369"/>
    <mergeCell ref="IQ1355:IQ1356"/>
    <mergeCell ref="LE1340:LE1341"/>
    <mergeCell ref="LF1340:LF1341"/>
    <mergeCell ref="JW1344:JW1345"/>
    <mergeCell ref="JW1338:JW1339"/>
    <mergeCell ref="IQ1344:IQ1345"/>
    <mergeCell ref="HH1346:HH1347"/>
    <mergeCell ref="LE1336:LE1337"/>
    <mergeCell ref="GD1333:GD1334"/>
    <mergeCell ref="IP1361:IP1362"/>
    <mergeCell ref="EU1370:EU1371"/>
    <mergeCell ref="GC1364:GC1365"/>
    <mergeCell ref="LG1361:LG1362"/>
    <mergeCell ref="LF1342:LF1343"/>
    <mergeCell ref="JY1340:JY1341"/>
    <mergeCell ref="JY1346:JY1347"/>
    <mergeCell ref="GB1336:GB1337"/>
    <mergeCell ref="LG1340:LG1341"/>
    <mergeCell ref="LG1359:LG1360"/>
    <mergeCell ref="LG1348:LG1349"/>
    <mergeCell ref="GA1350:GA1351"/>
    <mergeCell ref="IP1346:IP1347"/>
    <mergeCell ref="JX1357:JX1358"/>
    <mergeCell ref="IP1359:IP1360"/>
    <mergeCell ref="LF1361:LF1362"/>
    <mergeCell ref="LE1364:LE1365"/>
    <mergeCell ref="IQ1364:IQ1365"/>
    <mergeCell ref="IR1340:IR1341"/>
    <mergeCell ref="IP1338:IP1339"/>
    <mergeCell ref="CG1368:CG1369"/>
    <mergeCell ref="LF1364:LF1365"/>
    <mergeCell ref="JW1348:JW1349"/>
    <mergeCell ref="HJ1346:HJ1347"/>
    <mergeCell ref="IP1340:IP1341"/>
    <mergeCell ref="GB1355:GB1356"/>
    <mergeCell ref="JW1355:JW1356"/>
    <mergeCell ref="IQ1342:IQ1343"/>
    <mergeCell ref="GC1342:GC1343"/>
    <mergeCell ref="GA1342:GA1343"/>
    <mergeCell ref="LF1357:LF1358"/>
    <mergeCell ref="LG1357:LG1358"/>
    <mergeCell ref="LF1338:LF1339"/>
    <mergeCell ref="LG1338:LG1339"/>
    <mergeCell ref="JY1353:JY1354"/>
    <mergeCell ref="JW1346:JW1347"/>
    <mergeCell ref="JY1344:JY1345"/>
    <mergeCell ref="LE1344:LE1345"/>
    <mergeCell ref="LE1357:LE1358"/>
    <mergeCell ref="JX1338:JX1339"/>
    <mergeCell ref="HH1350:HH1351"/>
    <mergeCell ref="GB1350:GB1351"/>
    <mergeCell ref="GC1350:GC1351"/>
    <mergeCell ref="GA1346:GA1347"/>
    <mergeCell ref="IQ1359:IQ1360"/>
    <mergeCell ref="HI1338:HI1339"/>
    <mergeCell ref="IQ1338:IQ1339"/>
    <mergeCell ref="GA1364:GA1365"/>
    <mergeCell ref="HI1344:HI1345"/>
    <mergeCell ref="GC1348:GC1349"/>
    <mergeCell ref="HI1340:HI1341"/>
    <mergeCell ref="HJ1359:HJ1360"/>
    <mergeCell ref="IP1370:IP1371"/>
    <mergeCell ref="IQ1370:IQ1371"/>
    <mergeCell ref="IR1370:IR1371"/>
    <mergeCell ref="JW1370:JW1371"/>
    <mergeCell ref="GC1368:GC1369"/>
    <mergeCell ref="R1346:R1347"/>
    <mergeCell ref="IR1338:IR1339"/>
    <mergeCell ref="IQ1348:IQ1349"/>
    <mergeCell ref="GA1348:GA1349"/>
    <mergeCell ref="ET1355:ET1356"/>
    <mergeCell ref="EU1355:EU1356"/>
    <mergeCell ref="S1342:S1343"/>
    <mergeCell ref="S1344:S1345"/>
    <mergeCell ref="R1338:R1339"/>
    <mergeCell ref="LG1326:LG1327"/>
    <mergeCell ref="LG1328:LG1329"/>
    <mergeCell ref="JX1366:JX1367"/>
    <mergeCell ref="JY1366:JY1367"/>
    <mergeCell ref="LE1366:LE1367"/>
    <mergeCell ref="JX1355:JX1356"/>
    <mergeCell ref="HH1340:HH1341"/>
    <mergeCell ref="JY1355:JY1356"/>
    <mergeCell ref="LE1353:LE1354"/>
    <mergeCell ref="HH1344:HH1345"/>
    <mergeCell ref="IR1336:IR1337"/>
    <mergeCell ref="IR1346:IR1347"/>
    <mergeCell ref="GB1338:GB1339"/>
    <mergeCell ref="HH1348:HH1349"/>
    <mergeCell ref="JX1336:JX1337"/>
    <mergeCell ref="JY1336:JY1337"/>
    <mergeCell ref="HI1326:HI1327"/>
    <mergeCell ref="FS1333:FS1334"/>
    <mergeCell ref="FT1333:FT1334"/>
    <mergeCell ref="FU1333:FU1334"/>
    <mergeCell ref="FV1333:FV1334"/>
    <mergeCell ref="FW1333:FW1334"/>
    <mergeCell ref="FX1333:FX1334"/>
    <mergeCell ref="HI1336:HI1337"/>
    <mergeCell ref="IQ1336:IQ1337"/>
    <mergeCell ref="EU1348:EU1349"/>
    <mergeCell ref="IP1336:IP1337"/>
    <mergeCell ref="JX1326:JX1327"/>
    <mergeCell ref="LG1366:LG1367"/>
    <mergeCell ref="JX1353:JX1354"/>
    <mergeCell ref="LG1342:LG1343"/>
    <mergeCell ref="LG1336:LG1337"/>
    <mergeCell ref="LG1344:LG1345"/>
    <mergeCell ref="IQ1350:IQ1351"/>
    <mergeCell ref="JX1342:JX1343"/>
    <mergeCell ref="JY1342:JY1343"/>
    <mergeCell ref="LE1342:LE1343"/>
    <mergeCell ref="IP1350:IP1351"/>
    <mergeCell ref="HH1361:HH1362"/>
    <mergeCell ref="IR1355:IR1356"/>
    <mergeCell ref="HL1333:HL1334"/>
    <mergeCell ref="LG1350:LG1351"/>
    <mergeCell ref="LG1355:LG1356"/>
    <mergeCell ref="JW1340:JW1341"/>
    <mergeCell ref="IP1364:IP1365"/>
    <mergeCell ref="LE1368:LE1369"/>
    <mergeCell ref="DO1359:DO1360"/>
    <mergeCell ref="CF1368:CF1369"/>
    <mergeCell ref="AY1359:AY1360"/>
    <mergeCell ref="R1364:R1365"/>
    <mergeCell ref="O1361:O1362"/>
    <mergeCell ref="GB1364:GB1365"/>
    <mergeCell ref="HI1353:HI1354"/>
    <mergeCell ref="DP1357:DP1358"/>
    <mergeCell ref="DN1355:DN1356"/>
    <mergeCell ref="AX1364:AX1365"/>
    <mergeCell ref="JY1359:JY1360"/>
    <mergeCell ref="ET1336:ET1337"/>
    <mergeCell ref="JY1338:JY1339"/>
    <mergeCell ref="LE1348:LE1349"/>
    <mergeCell ref="N1336:N1337"/>
    <mergeCell ref="O1336:O1337"/>
    <mergeCell ref="IQ1368:IQ1369"/>
    <mergeCell ref="IR1368:IR1369"/>
    <mergeCell ref="HJ1366:HJ1367"/>
    <mergeCell ref="IP1366:IP1367"/>
    <mergeCell ref="R1344:R1345"/>
    <mergeCell ref="R1340:R1341"/>
    <mergeCell ref="AX1348:AX1349"/>
    <mergeCell ref="CH1348:CH1349"/>
    <mergeCell ref="DN1348:DN1349"/>
    <mergeCell ref="DO1348:DO1349"/>
    <mergeCell ref="GB1344:GB1345"/>
    <mergeCell ref="GC1344:GC1345"/>
    <mergeCell ref="HJ1338:HJ1339"/>
    <mergeCell ref="GB1348:GB1349"/>
    <mergeCell ref="HJ1340:HJ1341"/>
    <mergeCell ref="GA1344:GA1345"/>
    <mergeCell ref="HI1348:HI1349"/>
    <mergeCell ref="GC1355:GC1356"/>
    <mergeCell ref="IP1355:IP1356"/>
    <mergeCell ref="IP1342:IP1343"/>
    <mergeCell ref="HH1357:HH1358"/>
    <mergeCell ref="GB1340:GB1341"/>
    <mergeCell ref="GC1340:GC1341"/>
    <mergeCell ref="HH1355:HH1356"/>
    <mergeCell ref="IR1344:IR1345"/>
    <mergeCell ref="IR1342:IR1343"/>
    <mergeCell ref="HJ1344:HJ1345"/>
    <mergeCell ref="AY1338:AY1339"/>
    <mergeCell ref="CF1350:CF1351"/>
    <mergeCell ref="CF1355:CF1356"/>
    <mergeCell ref="DP1342:DP1343"/>
    <mergeCell ref="CF1344:CF1345"/>
    <mergeCell ref="DP1348:DP1349"/>
    <mergeCell ref="DP1346:DP1347"/>
    <mergeCell ref="CG1346:CG1347"/>
    <mergeCell ref="EU1340:EU1341"/>
    <mergeCell ref="JW1336:JW1337"/>
    <mergeCell ref="DP1338:DP1339"/>
    <mergeCell ref="GB1368:GB1369"/>
    <mergeCell ref="IQ1340:IQ1341"/>
    <mergeCell ref="R1361:R1362"/>
    <mergeCell ref="AY1361:AY1362"/>
    <mergeCell ref="ET1348:ET1349"/>
    <mergeCell ref="R1353:R1354"/>
    <mergeCell ref="ET1361:ET1362"/>
    <mergeCell ref="EU1361:EU1362"/>
    <mergeCell ref="LE1359:LE1360"/>
    <mergeCell ref="R1336:R1337"/>
    <mergeCell ref="Q1338:Q1339"/>
    <mergeCell ref="ES1366:ES1367"/>
    <mergeCell ref="ET1366:ET1367"/>
    <mergeCell ref="DP1336:DP1337"/>
    <mergeCell ref="E1364:E1365"/>
    <mergeCell ref="F1364:F1365"/>
    <mergeCell ref="D1364:D1365"/>
    <mergeCell ref="M1366:M1367"/>
    <mergeCell ref="O1366:O1367"/>
    <mergeCell ref="Q1366:Q1367"/>
    <mergeCell ref="R1366:R1367"/>
    <mergeCell ref="D1355:D1356"/>
    <mergeCell ref="E1359:E1360"/>
    <mergeCell ref="D1353:D1354"/>
    <mergeCell ref="D1361:D1362"/>
    <mergeCell ref="E1361:E1362"/>
    <mergeCell ref="B1364:B1365"/>
    <mergeCell ref="A1359:A1360"/>
    <mergeCell ref="EU1368:EU1369"/>
    <mergeCell ref="LF1366:LF1367"/>
    <mergeCell ref="HH1366:HH1367"/>
    <mergeCell ref="HJ1368:HJ1369"/>
    <mergeCell ref="A1357:A1358"/>
    <mergeCell ref="B1357:B1358"/>
    <mergeCell ref="C1357:C1358"/>
    <mergeCell ref="D1357:D1358"/>
    <mergeCell ref="E1357:E1358"/>
    <mergeCell ref="F1357:F1358"/>
    <mergeCell ref="G1357:G1358"/>
    <mergeCell ref="H1357:H1358"/>
    <mergeCell ref="I1357:I1358"/>
    <mergeCell ref="AZ1359:AZ1360"/>
    <mergeCell ref="AZ1366:AZ1367"/>
    <mergeCell ref="S1366:S1367"/>
    <mergeCell ref="AX1366:AX1367"/>
    <mergeCell ref="CG1366:CG1367"/>
    <mergeCell ref="CH1366:CH1367"/>
    <mergeCell ref="I1364:I1365"/>
    <mergeCell ref="CF1366:CF1367"/>
    <mergeCell ref="L1357:L1358"/>
    <mergeCell ref="M1357:M1358"/>
    <mergeCell ref="N1357:N1358"/>
    <mergeCell ref="O1357:O1358"/>
    <mergeCell ref="Q1357:Q1358"/>
    <mergeCell ref="S1359:S1360"/>
    <mergeCell ref="AX1359:AX1360"/>
    <mergeCell ref="L1359:L1360"/>
    <mergeCell ref="M1359:M1360"/>
    <mergeCell ref="R1357:R1358"/>
    <mergeCell ref="S1357:S1358"/>
    <mergeCell ref="DN1366:DN1367"/>
    <mergeCell ref="DO1366:DO1367"/>
    <mergeCell ref="DP1366:DP1367"/>
    <mergeCell ref="CG1361:CG1362"/>
    <mergeCell ref="CH1361:CH1362"/>
    <mergeCell ref="H1366:H1367"/>
    <mergeCell ref="I1366:I1367"/>
    <mergeCell ref="J1366:J1367"/>
    <mergeCell ref="K1366:K1367"/>
    <mergeCell ref="L1366:L1367"/>
    <mergeCell ref="DO1368:DO1369"/>
    <mergeCell ref="CH1368:CH1369"/>
    <mergeCell ref="DN1368:DN1369"/>
    <mergeCell ref="DP1368:DP1369"/>
    <mergeCell ref="JW1357:JW1358"/>
    <mergeCell ref="JX1368:JX1369"/>
    <mergeCell ref="F1359:F1360"/>
    <mergeCell ref="JY1368:JY1369"/>
    <mergeCell ref="R1370:R1371"/>
    <mergeCell ref="S1370:S1371"/>
    <mergeCell ref="K1357:K1358"/>
    <mergeCell ref="CF1359:CF1360"/>
    <mergeCell ref="M1355:M1356"/>
    <mergeCell ref="G1355:G1356"/>
    <mergeCell ref="A1355:A1356"/>
    <mergeCell ref="B1355:B1356"/>
    <mergeCell ref="C1355:C1356"/>
    <mergeCell ref="F1366:F1367"/>
    <mergeCell ref="AX1361:AX1362"/>
    <mergeCell ref="AZ1361:AZ1362"/>
    <mergeCell ref="CF1361:CF1362"/>
    <mergeCell ref="CG1353:CG1354"/>
    <mergeCell ref="R1359:R1360"/>
    <mergeCell ref="AZ1368:AZ1369"/>
    <mergeCell ref="ES1348:ES1349"/>
    <mergeCell ref="CG1350:CG1351"/>
    <mergeCell ref="LF1348:LF1349"/>
    <mergeCell ref="LF1350:LF1351"/>
    <mergeCell ref="EU1350:EU1351"/>
    <mergeCell ref="ES1353:ES1354"/>
    <mergeCell ref="JX1364:JX1365"/>
    <mergeCell ref="JY1364:JY1365"/>
    <mergeCell ref="GA1359:GA1360"/>
    <mergeCell ref="GB1359:GB1360"/>
    <mergeCell ref="GC1359:GC1360"/>
    <mergeCell ref="HH1359:HH1360"/>
    <mergeCell ref="HI1359:HI1360"/>
    <mergeCell ref="LF1346:LF1347"/>
    <mergeCell ref="JX1348:JX1349"/>
    <mergeCell ref="LE1361:LE1362"/>
    <mergeCell ref="A1350:A1351"/>
    <mergeCell ref="A1353:A1354"/>
    <mergeCell ref="A1361:A1362"/>
    <mergeCell ref="Q1361:Q1362"/>
    <mergeCell ref="CH1355:CH1356"/>
    <mergeCell ref="HI1368:HI1369"/>
    <mergeCell ref="B1353:B1354"/>
    <mergeCell ref="C1353:C1354"/>
    <mergeCell ref="C1361:C1362"/>
    <mergeCell ref="F1361:F1362"/>
    <mergeCell ref="G1361:G1362"/>
    <mergeCell ref="H1361:H1362"/>
    <mergeCell ref="I1361:I1362"/>
    <mergeCell ref="J1361:J1362"/>
    <mergeCell ref="K1361:K1362"/>
    <mergeCell ref="L1361:L1362"/>
    <mergeCell ref="B1359:B1360"/>
    <mergeCell ref="C1359:C1360"/>
    <mergeCell ref="E1353:E1354"/>
    <mergeCell ref="F1353:F1354"/>
    <mergeCell ref="G1353:G1354"/>
    <mergeCell ref="H1353:H1354"/>
    <mergeCell ref="I1353:I1354"/>
    <mergeCell ref="J1353:J1354"/>
    <mergeCell ref="K1353:K1354"/>
    <mergeCell ref="I1355:I1356"/>
    <mergeCell ref="J1355:J1356"/>
    <mergeCell ref="CF1353:CF1354"/>
    <mergeCell ref="D1359:D1360"/>
    <mergeCell ref="DN1364:DN1365"/>
    <mergeCell ref="HH1353:HH1354"/>
    <mergeCell ref="O1355:O1356"/>
    <mergeCell ref="B1361:B1362"/>
    <mergeCell ref="S1353:S1354"/>
    <mergeCell ref="O1364:O1365"/>
    <mergeCell ref="Q1364:Q1365"/>
    <mergeCell ref="M1353:M1354"/>
    <mergeCell ref="N1353:N1354"/>
    <mergeCell ref="O1353:O1354"/>
    <mergeCell ref="N1366:N1367"/>
    <mergeCell ref="CH1357:CH1358"/>
    <mergeCell ref="CH1350:CH1351"/>
    <mergeCell ref="AY1366:AY1367"/>
    <mergeCell ref="L1368:L1369"/>
    <mergeCell ref="M1368:M1369"/>
    <mergeCell ref="N1368:N1369"/>
    <mergeCell ref="O1368:O1369"/>
    <mergeCell ref="Q1368:Q1369"/>
    <mergeCell ref="R1368:R1369"/>
    <mergeCell ref="B1350:B1351"/>
    <mergeCell ref="F1355:F1356"/>
    <mergeCell ref="G1364:G1365"/>
    <mergeCell ref="A1366:A1367"/>
    <mergeCell ref="B1366:B1367"/>
    <mergeCell ref="C1366:C1367"/>
    <mergeCell ref="D1366:D1367"/>
    <mergeCell ref="E1366:E1367"/>
    <mergeCell ref="A1370:A1371"/>
    <mergeCell ref="B1370:B1371"/>
    <mergeCell ref="C1370:C1371"/>
    <mergeCell ref="D1370:D1371"/>
    <mergeCell ref="E1370:E1371"/>
    <mergeCell ref="F1370:F1371"/>
    <mergeCell ref="G1370:G1371"/>
    <mergeCell ref="H1370:H1371"/>
    <mergeCell ref="I1370:I1371"/>
    <mergeCell ref="A1368:A1369"/>
    <mergeCell ref="B1368:B1369"/>
    <mergeCell ref="C1368:C1369"/>
    <mergeCell ref="D1368:D1369"/>
    <mergeCell ref="E1368:E1369"/>
    <mergeCell ref="F1368:F1369"/>
    <mergeCell ref="E1355:E1356"/>
    <mergeCell ref="AX1368:AX1369"/>
    <mergeCell ref="AY1368:AY1369"/>
    <mergeCell ref="S1368:S1369"/>
    <mergeCell ref="CH1364:CH1365"/>
    <mergeCell ref="N1359:N1360"/>
    <mergeCell ref="O1359:O1360"/>
    <mergeCell ref="Q1359:Q1360"/>
    <mergeCell ref="M1361:M1362"/>
    <mergeCell ref="N1361:N1362"/>
    <mergeCell ref="S1361:S1362"/>
    <mergeCell ref="AY1364:AY1365"/>
    <mergeCell ref="AZ1364:AZ1365"/>
    <mergeCell ref="CF1364:CF1365"/>
    <mergeCell ref="CG1364:CG1365"/>
    <mergeCell ref="J1364:J1365"/>
    <mergeCell ref="C1364:C1365"/>
    <mergeCell ref="A1364:A1365"/>
    <mergeCell ref="J1370:J1371"/>
    <mergeCell ref="K1370:K1371"/>
    <mergeCell ref="L1370:L1371"/>
    <mergeCell ref="M1370:M1371"/>
    <mergeCell ref="N1370:N1371"/>
    <mergeCell ref="O1370:O1371"/>
    <mergeCell ref="Q1370:Q1371"/>
    <mergeCell ref="CO1316:CO1317"/>
    <mergeCell ref="BV1316:BV1317"/>
    <mergeCell ref="BZ1316:BZ1317"/>
    <mergeCell ref="CA1316:CA1317"/>
    <mergeCell ref="CF1326:CF1327"/>
    <mergeCell ref="CG1328:CG1329"/>
    <mergeCell ref="AY1348:AY1349"/>
    <mergeCell ref="AZ1348:AZ1349"/>
    <mergeCell ref="R1348:R1349"/>
    <mergeCell ref="S1348:S1349"/>
    <mergeCell ref="AX1336:AX1337"/>
    <mergeCell ref="BO1316:BO1317"/>
    <mergeCell ref="AW1316:AW1317"/>
    <mergeCell ref="BT1333:BT1334"/>
    <mergeCell ref="BU1333:BU1334"/>
    <mergeCell ref="CQ1333:CQ1334"/>
    <mergeCell ref="DN1333:DP1333"/>
    <mergeCell ref="I1344:I1345"/>
    <mergeCell ref="J1344:J1345"/>
    <mergeCell ref="DO1342:DO1343"/>
    <mergeCell ref="CG1340:CG1341"/>
    <mergeCell ref="M1340:M1341"/>
    <mergeCell ref="N1340:N1341"/>
    <mergeCell ref="DO1361:DO1362"/>
    <mergeCell ref="AY1357:AY1358"/>
    <mergeCell ref="AZ1357:AZ1358"/>
    <mergeCell ref="G1368:G1369"/>
    <mergeCell ref="S1350:S1351"/>
    <mergeCell ref="AX1350:AX1351"/>
    <mergeCell ref="H1368:H1369"/>
    <mergeCell ref="I1368:I1369"/>
    <mergeCell ref="K1364:K1365"/>
    <mergeCell ref="L1364:L1365"/>
    <mergeCell ref="J1359:J1360"/>
    <mergeCell ref="DO1350:DO1351"/>
    <mergeCell ref="DN1350:DN1351"/>
    <mergeCell ref="S1346:S1347"/>
    <mergeCell ref="M1344:M1345"/>
    <mergeCell ref="Q1342:Q1343"/>
    <mergeCell ref="R1342:R1343"/>
    <mergeCell ref="AY1342:AY1343"/>
    <mergeCell ref="K1340:K1341"/>
    <mergeCell ref="AX1344:AX1345"/>
    <mergeCell ref="AY1344:AY1345"/>
    <mergeCell ref="DN1342:DN1343"/>
    <mergeCell ref="DN1340:DN1341"/>
    <mergeCell ref="DN1344:DN1345"/>
    <mergeCell ref="CF1342:CF1343"/>
    <mergeCell ref="CG1342:CG1343"/>
    <mergeCell ref="AZ1344:AZ1345"/>
    <mergeCell ref="L1344:L1345"/>
    <mergeCell ref="N1344:N1345"/>
    <mergeCell ref="O1344:O1345"/>
    <mergeCell ref="Q1344:Q1345"/>
    <mergeCell ref="S1340:S1341"/>
    <mergeCell ref="M1342:M1343"/>
    <mergeCell ref="I1342:I1343"/>
    <mergeCell ref="M1348:M1349"/>
    <mergeCell ref="G1366:G1367"/>
    <mergeCell ref="N1364:N1365"/>
    <mergeCell ref="CG1355:CG1356"/>
    <mergeCell ref="N1355:N1356"/>
    <mergeCell ref="Q1353:Q1354"/>
    <mergeCell ref="G1359:G1360"/>
    <mergeCell ref="AY1350:AY1351"/>
    <mergeCell ref="AZ1350:AZ1351"/>
    <mergeCell ref="O1350:O1351"/>
    <mergeCell ref="Q1350:Q1351"/>
    <mergeCell ref="R1350:R1351"/>
    <mergeCell ref="CP1333:CP1334"/>
    <mergeCell ref="DB1333:DB1334"/>
    <mergeCell ref="CF1336:CF1337"/>
    <mergeCell ref="Y1333:Y1334"/>
    <mergeCell ref="Z1333:Z1334"/>
    <mergeCell ref="S1336:S1337"/>
    <mergeCell ref="BK1333:BK1334"/>
    <mergeCell ref="BY1333:BY1334"/>
    <mergeCell ref="CL1333:CL1334"/>
    <mergeCell ref="DN1316:DN1317"/>
    <mergeCell ref="DG1316:DG1317"/>
    <mergeCell ref="DN1328:DN1329"/>
    <mergeCell ref="DK1333:DK1334"/>
    <mergeCell ref="CU1333:CU1334"/>
    <mergeCell ref="CX1333:CX1334"/>
    <mergeCell ref="CV1333:CV1334"/>
    <mergeCell ref="CF1324:CF1325"/>
    <mergeCell ref="AV1333:AV1334"/>
    <mergeCell ref="CF1333:CH1333"/>
    <mergeCell ref="DB1316:DB1317"/>
    <mergeCell ref="Q1316:Q1317"/>
    <mergeCell ref="CH1338:CH1339"/>
    <mergeCell ref="CW1333:CW1334"/>
    <mergeCell ref="W1333:W1334"/>
    <mergeCell ref="Q1336:Q1337"/>
    <mergeCell ref="AX1338:AX1339"/>
    <mergeCell ref="CL1316:CL1317"/>
    <mergeCell ref="BX1316:BX1317"/>
    <mergeCell ref="CF1338:CF1339"/>
    <mergeCell ref="Q1355:Q1356"/>
    <mergeCell ref="I1359:I1360"/>
    <mergeCell ref="J1357:J1358"/>
    <mergeCell ref="K1359:K1360"/>
    <mergeCell ref="CF1348:CF1349"/>
    <mergeCell ref="AX1340:AX1341"/>
    <mergeCell ref="AX1342:AX1343"/>
    <mergeCell ref="K1355:K1356"/>
    <mergeCell ref="L1355:L1356"/>
    <mergeCell ref="CN1333:CN1334"/>
    <mergeCell ref="AX1355:AX1356"/>
    <mergeCell ref="R1328:R1329"/>
    <mergeCell ref="U1333:U1334"/>
    <mergeCell ref="DM1333:DM1334"/>
    <mergeCell ref="AS1333:AS1334"/>
    <mergeCell ref="AL1316:AL1317"/>
    <mergeCell ref="Q1328:Q1329"/>
    <mergeCell ref="AZ1336:AZ1337"/>
    <mergeCell ref="M1338:M1339"/>
    <mergeCell ref="O1338:O1339"/>
    <mergeCell ref="AJ1333:AJ1334"/>
    <mergeCell ref="AX1324:AX1325"/>
    <mergeCell ref="AX1326:AX1327"/>
    <mergeCell ref="AY1324:AY1325"/>
    <mergeCell ref="CF1346:CF1347"/>
    <mergeCell ref="CH1359:CH1360"/>
    <mergeCell ref="CP1316:CP1317"/>
    <mergeCell ref="CQ1316:CQ1317"/>
    <mergeCell ref="CW1316:CW1317"/>
    <mergeCell ref="S1338:S1339"/>
    <mergeCell ref="AG1333:AG1334"/>
    <mergeCell ref="AH1333:AH1334"/>
    <mergeCell ref="BL1333:BL1334"/>
    <mergeCell ref="CG1326:CG1327"/>
    <mergeCell ref="BV1333:BV1334"/>
    <mergeCell ref="BW1333:BW1334"/>
    <mergeCell ref="DN1318:DN1319"/>
    <mergeCell ref="DN1326:DN1327"/>
    <mergeCell ref="DN1324:DN1325"/>
    <mergeCell ref="BC1316:BC1317"/>
    <mergeCell ref="BJ1316:BJ1317"/>
    <mergeCell ref="BN1316:BN1317"/>
    <mergeCell ref="BE1316:BE1317"/>
    <mergeCell ref="BR1316:BR1317"/>
    <mergeCell ref="CH1322:CH1323"/>
    <mergeCell ref="DA1316:DA1317"/>
    <mergeCell ref="DN1322:DN1323"/>
    <mergeCell ref="CJ1316:CJ1317"/>
    <mergeCell ref="CZ1333:CZ1334"/>
    <mergeCell ref="CY1333:CY1334"/>
    <mergeCell ref="EO1333:EO1334"/>
    <mergeCell ref="ES1333:EU1333"/>
    <mergeCell ref="ET1328:ET1329"/>
    <mergeCell ref="ES1357:ES1358"/>
    <mergeCell ref="ET1357:ET1358"/>
    <mergeCell ref="EU1357:EU1358"/>
    <mergeCell ref="AY1336:AY1337"/>
    <mergeCell ref="ET1322:ET1323"/>
    <mergeCell ref="L1353:L1354"/>
    <mergeCell ref="DD1316:DD1317"/>
    <mergeCell ref="CT1316:CT1317"/>
    <mergeCell ref="DI1316:DI1317"/>
    <mergeCell ref="CX1316:CX1317"/>
    <mergeCell ref="ES1355:ES1356"/>
    <mergeCell ref="CZ1316:CZ1317"/>
    <mergeCell ref="CR1316:CR1317"/>
    <mergeCell ref="CH1318:CH1319"/>
    <mergeCell ref="CS1316:CS1317"/>
    <mergeCell ref="CH1324:CH1325"/>
    <mergeCell ref="ET1320:ET1321"/>
    <mergeCell ref="EC1333:EC1334"/>
    <mergeCell ref="ED1333:ED1334"/>
    <mergeCell ref="EB1333:EB1334"/>
    <mergeCell ref="EL1316:EL1317"/>
    <mergeCell ref="DX1316:DX1317"/>
    <mergeCell ref="DP1320:DP1321"/>
    <mergeCell ref="DP1326:DP1327"/>
    <mergeCell ref="DQ1316:DQ1317"/>
    <mergeCell ref="DR1316:DR1317"/>
    <mergeCell ref="DS1316:DS1317"/>
    <mergeCell ref="CR1333:CR1334"/>
    <mergeCell ref="CS1333:CS1334"/>
    <mergeCell ref="CV1316:CV1317"/>
    <mergeCell ref="CO1333:CO1334"/>
    <mergeCell ref="V1333:V1334"/>
    <mergeCell ref="X1333:X1334"/>
    <mergeCell ref="AA1333:AA1334"/>
    <mergeCell ref="AB1333:AB1334"/>
    <mergeCell ref="AC1333:AC1334"/>
    <mergeCell ref="AF1333:AF1334"/>
    <mergeCell ref="BP1316:BP1317"/>
    <mergeCell ref="DT1316:DT1317"/>
    <mergeCell ref="AD1333:AD1334"/>
    <mergeCell ref="DO1370:DO1371"/>
    <mergeCell ref="EU1366:EU1367"/>
    <mergeCell ref="EU1342:EU1343"/>
    <mergeCell ref="EU1344:EU1345"/>
    <mergeCell ref="EU1336:EU1337"/>
    <mergeCell ref="EU1353:EU1354"/>
    <mergeCell ref="FN1333:FN1334"/>
    <mergeCell ref="DU1333:DU1334"/>
    <mergeCell ref="GB1361:GB1362"/>
    <mergeCell ref="AX1370:AX1371"/>
    <mergeCell ref="AY1370:AY1371"/>
    <mergeCell ref="AZ1370:AZ1371"/>
    <mergeCell ref="CF1370:CF1371"/>
    <mergeCell ref="CG1370:CG1371"/>
    <mergeCell ref="H1355:H1356"/>
    <mergeCell ref="AY1355:AY1356"/>
    <mergeCell ref="AZ1355:AZ1356"/>
    <mergeCell ref="H1359:H1360"/>
    <mergeCell ref="CH1370:CH1371"/>
    <mergeCell ref="DN1370:DN1371"/>
    <mergeCell ref="GC1361:GC1362"/>
    <mergeCell ref="HI1361:HI1362"/>
    <mergeCell ref="DO1357:DO1358"/>
    <mergeCell ref="DO1355:DO1356"/>
    <mergeCell ref="CG1336:CG1337"/>
    <mergeCell ref="CH1336:CH1337"/>
    <mergeCell ref="DO1336:DO1337"/>
    <mergeCell ref="CH1344:CH1345"/>
    <mergeCell ref="GA1370:GA1371"/>
    <mergeCell ref="GB1370:GB1371"/>
    <mergeCell ref="GC1370:GC1371"/>
    <mergeCell ref="HI1370:HI1371"/>
    <mergeCell ref="AX1357:AX1358"/>
    <mergeCell ref="S1364:S1365"/>
    <mergeCell ref="M1364:M1365"/>
    <mergeCell ref="O1340:O1341"/>
    <mergeCell ref="DN1336:DN1337"/>
    <mergeCell ref="I1338:I1339"/>
    <mergeCell ref="H1364:H1365"/>
    <mergeCell ref="HH1364:HH1365"/>
    <mergeCell ref="AX1353:AX1354"/>
    <mergeCell ref="AY1353:AY1354"/>
    <mergeCell ref="AZ1353:AZ1354"/>
    <mergeCell ref="DN1357:DN1358"/>
    <mergeCell ref="CH1353:CH1354"/>
    <mergeCell ref="DN1353:DN1354"/>
    <mergeCell ref="DO1353:DO1354"/>
    <mergeCell ref="DP1353:DP1354"/>
    <mergeCell ref="GA1353:GA1354"/>
    <mergeCell ref="GB1353:GB1354"/>
    <mergeCell ref="GC1353:GC1354"/>
    <mergeCell ref="DP1359:DP1360"/>
    <mergeCell ref="DO1364:DO1365"/>
    <mergeCell ref="CH1342:CH1343"/>
    <mergeCell ref="AZ1342:AZ1343"/>
    <mergeCell ref="HI1357:HI1358"/>
    <mergeCell ref="ES1368:ES1369"/>
    <mergeCell ref="DP1370:DP1371"/>
    <mergeCell ref="ES1342:ES1343"/>
    <mergeCell ref="ET1346:ET1347"/>
    <mergeCell ref="J1368:J1369"/>
    <mergeCell ref="K1368:K1369"/>
    <mergeCell ref="R1355:R1356"/>
    <mergeCell ref="S1355:S1356"/>
    <mergeCell ref="CG1359:CG1360"/>
    <mergeCell ref="ES1336:ES1337"/>
    <mergeCell ref="DP1364:DP1365"/>
    <mergeCell ref="DP1361:DP1362"/>
    <mergeCell ref="AZ1338:AZ1339"/>
    <mergeCell ref="AZ1346:AZ1347"/>
    <mergeCell ref="CG1348:CG1349"/>
    <mergeCell ref="HH1336:HH1337"/>
    <mergeCell ref="CG1344:CG1345"/>
    <mergeCell ref="CF1357:CF1358"/>
    <mergeCell ref="GO1333:GO1334"/>
    <mergeCell ref="GY1333:GY1334"/>
    <mergeCell ref="GZ1333:GZ1334"/>
    <mergeCell ref="CI1333:CI1334"/>
    <mergeCell ref="CJ1333:CJ1334"/>
    <mergeCell ref="CM1333:CM1334"/>
    <mergeCell ref="EU1346:EU1347"/>
    <mergeCell ref="AY1340:AY1341"/>
    <mergeCell ref="AZ1340:AZ1341"/>
    <mergeCell ref="CF1340:CF1341"/>
    <mergeCell ref="CH1340:CH1341"/>
    <mergeCell ref="HJ1361:HJ1362"/>
    <mergeCell ref="EM1333:EM1334"/>
    <mergeCell ref="DY1333:DY1334"/>
    <mergeCell ref="DZ1333:DZ1334"/>
    <mergeCell ref="EA1333:EA1334"/>
    <mergeCell ref="DO1344:DO1345"/>
    <mergeCell ref="DP1344:DP1345"/>
    <mergeCell ref="DL1333:DL1334"/>
    <mergeCell ref="DA1333:DA1334"/>
    <mergeCell ref="BZ1333:BZ1334"/>
    <mergeCell ref="BE1333:BE1334"/>
    <mergeCell ref="CG1357:CG1358"/>
    <mergeCell ref="GF1333:GF1334"/>
    <mergeCell ref="DR1333:DR1334"/>
    <mergeCell ref="EF1333:EF1334"/>
    <mergeCell ref="HI1364:HI1365"/>
    <mergeCell ref="HJ1364:HJ1365"/>
    <mergeCell ref="DN1361:DN1362"/>
    <mergeCell ref="HJ1336:HJ1337"/>
    <mergeCell ref="ES1364:ES1365"/>
    <mergeCell ref="ET1364:ET1365"/>
    <mergeCell ref="EU1364:EU1365"/>
    <mergeCell ref="GE1333:GE1334"/>
    <mergeCell ref="GA1357:GA1358"/>
    <mergeCell ref="GB1357:GB1358"/>
    <mergeCell ref="GC1357:GC1358"/>
    <mergeCell ref="ET1359:ET1360"/>
    <mergeCell ref="EU1359:EU1360"/>
    <mergeCell ref="ES1361:ES1362"/>
    <mergeCell ref="DW1333:DW1334"/>
    <mergeCell ref="DQ1333:DQ1334"/>
    <mergeCell ref="CT1333:CT1334"/>
    <mergeCell ref="HH1338:HH1339"/>
    <mergeCell ref="FO1333:FO1334"/>
    <mergeCell ref="GP1333:GP1334"/>
    <mergeCell ref="GB1342:GB1343"/>
    <mergeCell ref="JW1320:JW1321"/>
    <mergeCell ref="HH1322:HH1323"/>
    <mergeCell ref="IQ1318:IQ1319"/>
    <mergeCell ref="GC1318:GC1319"/>
    <mergeCell ref="HH1320:HH1321"/>
    <mergeCell ref="HQ1316:HQ1317"/>
    <mergeCell ref="IU1316:IU1317"/>
    <mergeCell ref="IR1294:IR1295"/>
    <mergeCell ref="GB1296:GB1297"/>
    <mergeCell ref="GB1298:GB1299"/>
    <mergeCell ref="IQ1304:IQ1305"/>
    <mergeCell ref="HJ1302:HJ1303"/>
    <mergeCell ref="GU1294:GU1295"/>
    <mergeCell ref="IJ1294:IJ1295"/>
    <mergeCell ref="IM1294:IM1295"/>
    <mergeCell ref="HG1316:HG1317"/>
    <mergeCell ref="HR1316:HR1317"/>
    <mergeCell ref="GB1316:GB1317"/>
    <mergeCell ref="GV1316:GV1317"/>
    <mergeCell ref="HQ1294:HQ1295"/>
    <mergeCell ref="IQ1310:IQ1311"/>
    <mergeCell ref="GJ1294:GJ1295"/>
    <mergeCell ref="HI1316:HI1317"/>
    <mergeCell ref="GN1294:GN1295"/>
    <mergeCell ref="GC1312:GC1313"/>
    <mergeCell ref="GB1300:GB1301"/>
    <mergeCell ref="HV1294:HV1295"/>
    <mergeCell ref="HT1294:HT1295"/>
    <mergeCell ref="HU1294:HU1295"/>
    <mergeCell ref="FR1294:FR1295"/>
    <mergeCell ref="FS1294:FS1295"/>
    <mergeCell ref="GC1308:GC1309"/>
    <mergeCell ref="FX1316:FX1317"/>
    <mergeCell ref="HH1316:HH1317"/>
    <mergeCell ref="GE1316:GE1317"/>
    <mergeCell ref="GY1294:GY1295"/>
    <mergeCell ref="GI1294:GI1295"/>
    <mergeCell ref="HF1294:HF1295"/>
    <mergeCell ref="HM1316:HM1317"/>
    <mergeCell ref="HZ1316:HZ1317"/>
    <mergeCell ref="JF1316:JF1317"/>
    <mergeCell ref="JG1316:JG1317"/>
    <mergeCell ref="IW1316:IW1317"/>
    <mergeCell ref="IR1322:IR1323"/>
    <mergeCell ref="IP1322:IP1323"/>
    <mergeCell ref="HW1316:HW1317"/>
    <mergeCell ref="HP1294:HP1295"/>
    <mergeCell ref="JA1316:JA1317"/>
    <mergeCell ref="JW1306:JW1307"/>
    <mergeCell ref="GA1310:GA1311"/>
    <mergeCell ref="HH1314:HH1315"/>
    <mergeCell ref="GM1316:GM1317"/>
    <mergeCell ref="GC1306:GC1307"/>
    <mergeCell ref="GA1314:GA1315"/>
    <mergeCell ref="GC1304:GC1305"/>
    <mergeCell ref="GC1302:GC1303"/>
    <mergeCell ref="GB1302:GB1303"/>
    <mergeCell ref="HI1310:HI1311"/>
    <mergeCell ref="HJ1314:HJ1315"/>
    <mergeCell ref="HJ1312:HJ1313"/>
    <mergeCell ref="HJ1308:HJ1309"/>
    <mergeCell ref="GB1304:GB1305"/>
    <mergeCell ref="GL1294:GL1295"/>
    <mergeCell ref="HI1298:HI1299"/>
    <mergeCell ref="DP1314:DP1315"/>
    <mergeCell ref="DP1302:DP1303"/>
    <mergeCell ref="DP1296:DP1297"/>
    <mergeCell ref="EF1316:EF1317"/>
    <mergeCell ref="ES1320:ES1321"/>
    <mergeCell ref="FB1316:FB1317"/>
    <mergeCell ref="HK1294:HK1295"/>
    <mergeCell ref="FP1316:FP1317"/>
    <mergeCell ref="GA1296:GA1297"/>
    <mergeCell ref="ET1300:ET1301"/>
    <mergeCell ref="GA1304:GA1305"/>
    <mergeCell ref="GB1312:GB1313"/>
    <mergeCell ref="GB1308:GB1309"/>
    <mergeCell ref="GB1310:GB1311"/>
    <mergeCell ref="GC1320:GC1321"/>
    <mergeCell ref="EU1320:EU1321"/>
    <mergeCell ref="GA1316:GA1317"/>
    <mergeCell ref="GR1316:GR1317"/>
    <mergeCell ref="GX1294:GX1295"/>
    <mergeCell ref="EE1294:EE1295"/>
    <mergeCell ref="ES1294:ES1295"/>
    <mergeCell ref="HJ1370:HJ1371"/>
    <mergeCell ref="FK1333:FK1334"/>
    <mergeCell ref="FL1333:FL1334"/>
    <mergeCell ref="FM1333:FM1334"/>
    <mergeCell ref="FI1333:FI1334"/>
    <mergeCell ref="FJ1333:FJ1334"/>
    <mergeCell ref="FQ1333:FQ1334"/>
    <mergeCell ref="FR1333:FR1334"/>
    <mergeCell ref="FZ1333:FZ1334"/>
    <mergeCell ref="FF1333:FF1334"/>
    <mergeCell ref="FG1333:FG1334"/>
    <mergeCell ref="HH1370:HH1371"/>
    <mergeCell ref="HC1333:HC1334"/>
    <mergeCell ref="HD1333:HD1334"/>
    <mergeCell ref="HE1333:HE1334"/>
    <mergeCell ref="HF1333:HF1334"/>
    <mergeCell ref="HG1333:HG1334"/>
    <mergeCell ref="FP1333:FP1334"/>
    <mergeCell ref="HJ1328:HJ1329"/>
    <mergeCell ref="GB1322:GB1323"/>
    <mergeCell ref="GJ1316:GJ1317"/>
    <mergeCell ref="HH1368:HH1369"/>
    <mergeCell ref="GI1316:GI1317"/>
    <mergeCell ref="GB1320:GB1321"/>
    <mergeCell ref="FN1294:FN1295"/>
    <mergeCell ref="GW1316:GW1317"/>
    <mergeCell ref="DP1322:DP1323"/>
    <mergeCell ref="GC1322:GC1323"/>
    <mergeCell ref="EY1316:EY1317"/>
    <mergeCell ref="FK1294:FK1295"/>
    <mergeCell ref="HD1316:HD1317"/>
    <mergeCell ref="GQ1294:GQ1295"/>
    <mergeCell ref="GC1298:GC1299"/>
    <mergeCell ref="GW1294:GW1295"/>
    <mergeCell ref="GC1314:GC1315"/>
    <mergeCell ref="HH1310:HH1311"/>
    <mergeCell ref="HE1294:HE1295"/>
    <mergeCell ref="HI1306:HI1307"/>
    <mergeCell ref="GH1294:GH1295"/>
    <mergeCell ref="GK1294:GK1295"/>
    <mergeCell ref="GC1300:GC1301"/>
    <mergeCell ref="FY1316:FY1317"/>
    <mergeCell ref="GA1298:GA1299"/>
    <mergeCell ref="GS1294:GS1295"/>
    <mergeCell ref="GA1302:GA1303"/>
    <mergeCell ref="GZ1316:GZ1317"/>
    <mergeCell ref="HA1294:HA1295"/>
    <mergeCell ref="GA1306:GA1307"/>
    <mergeCell ref="EZ1316:EZ1317"/>
    <mergeCell ref="GB1294:GB1295"/>
    <mergeCell ref="GC1294:GC1295"/>
    <mergeCell ref="FN1316:FN1317"/>
    <mergeCell ref="FK1316:FK1317"/>
    <mergeCell ref="FD1294:FD1295"/>
    <mergeCell ref="FL1316:FL1317"/>
    <mergeCell ref="EA1316:EA1317"/>
    <mergeCell ref="ET1310:ET1311"/>
    <mergeCell ref="EB1294:EB1295"/>
    <mergeCell ref="EC1294:EC1295"/>
    <mergeCell ref="FO1294:FO1295"/>
    <mergeCell ref="FB1294:FB1295"/>
    <mergeCell ref="FX1294:FX1295"/>
    <mergeCell ref="FY1294:FY1295"/>
    <mergeCell ref="DM1294:DM1295"/>
    <mergeCell ref="DU1294:DU1295"/>
    <mergeCell ref="DV1294:DV1295"/>
    <mergeCell ref="EP1294:EP1295"/>
    <mergeCell ref="EQ1294:EQ1295"/>
    <mergeCell ref="FJ1294:FJ1295"/>
    <mergeCell ref="EG1316:EG1317"/>
    <mergeCell ref="DN1310:DN1311"/>
    <mergeCell ref="DN1300:DN1301"/>
    <mergeCell ref="DN1296:DN1297"/>
    <mergeCell ref="FF1316:FF1317"/>
    <mergeCell ref="DO1304:DO1305"/>
    <mergeCell ref="DO1308:DO1309"/>
    <mergeCell ref="FV1316:FV1317"/>
    <mergeCell ref="ER1316:ER1317"/>
    <mergeCell ref="EF1294:EF1295"/>
    <mergeCell ref="EG1294:EG1295"/>
    <mergeCell ref="DQ1294:DQ1295"/>
    <mergeCell ref="EW1294:EW1295"/>
    <mergeCell ref="ES1314:ES1315"/>
    <mergeCell ref="EV1316:EV1317"/>
    <mergeCell ref="FA1316:FA1317"/>
    <mergeCell ref="ES1296:ES1297"/>
    <mergeCell ref="ET1296:ET1297"/>
    <mergeCell ref="DX1294:DX1295"/>
    <mergeCell ref="ET1294:ET1295"/>
    <mergeCell ref="EU1310:EU1311"/>
    <mergeCell ref="ET1302:ET1303"/>
    <mergeCell ref="ET1298:ET1299"/>
    <mergeCell ref="EU1296:EU1297"/>
    <mergeCell ref="ES1304:ES1305"/>
    <mergeCell ref="DO1310:DO1311"/>
    <mergeCell ref="EN1316:EN1317"/>
    <mergeCell ref="EH1316:EH1317"/>
    <mergeCell ref="ES1310:ES1311"/>
    <mergeCell ref="EI1316:EI1317"/>
    <mergeCell ref="EE1316:EE1317"/>
    <mergeCell ref="EK1316:EK1317"/>
    <mergeCell ref="EW1316:EW1317"/>
    <mergeCell ref="ET1306:ET1307"/>
    <mergeCell ref="EU1314:EU1315"/>
    <mergeCell ref="EA1294:EA1295"/>
    <mergeCell ref="ES1306:ES1307"/>
    <mergeCell ref="DN1308:DN1309"/>
    <mergeCell ref="ES1298:ES1299"/>
    <mergeCell ref="ES1300:ES1301"/>
    <mergeCell ref="ET1314:ET1315"/>
    <mergeCell ref="EU1300:EU1301"/>
    <mergeCell ref="DP1312:DP1313"/>
    <mergeCell ref="EU1312:EU1313"/>
    <mergeCell ref="EN1294:EN1295"/>
    <mergeCell ref="ET1312:ET1313"/>
    <mergeCell ref="EB1316:EB1317"/>
    <mergeCell ref="ET1308:ET1309"/>
    <mergeCell ref="DY1316:DY1317"/>
    <mergeCell ref="ER1294:ER1295"/>
    <mergeCell ref="CH1310:CH1311"/>
    <mergeCell ref="CG1310:CG1311"/>
    <mergeCell ref="DL1316:DL1317"/>
    <mergeCell ref="CG1314:CG1315"/>
    <mergeCell ref="CH1300:CH1301"/>
    <mergeCell ref="CF1300:CF1301"/>
    <mergeCell ref="S1300:S1301"/>
    <mergeCell ref="CF1284:CF1285"/>
    <mergeCell ref="AZ1300:AZ1301"/>
    <mergeCell ref="AZ1294:AZ1295"/>
    <mergeCell ref="AY1294:AY1295"/>
    <mergeCell ref="S1298:S1299"/>
    <mergeCell ref="AJ1294:AJ1295"/>
    <mergeCell ref="BD1294:BD1295"/>
    <mergeCell ref="R1296:R1297"/>
    <mergeCell ref="DC1316:DC1317"/>
    <mergeCell ref="BT1294:BT1295"/>
    <mergeCell ref="AB1294:AB1295"/>
    <mergeCell ref="AL1294:AL1295"/>
    <mergeCell ref="AG1294:AG1295"/>
    <mergeCell ref="AF1294:AF1295"/>
    <mergeCell ref="AH1294:AH1295"/>
    <mergeCell ref="AZ1304:AZ1305"/>
    <mergeCell ref="AT1316:AT1317"/>
    <mergeCell ref="CH1306:CH1307"/>
    <mergeCell ref="DA1294:DA1295"/>
    <mergeCell ref="BN1294:BN1295"/>
    <mergeCell ref="BO1294:BO1295"/>
    <mergeCell ref="AY1310:AY1311"/>
    <mergeCell ref="CG1300:CG1301"/>
    <mergeCell ref="AY1292:AY1293"/>
    <mergeCell ref="R1298:R1299"/>
    <mergeCell ref="AX1314:AX1315"/>
    <mergeCell ref="AY1314:AY1315"/>
    <mergeCell ref="CH1312:CH1313"/>
    <mergeCell ref="CH1302:CH1303"/>
    <mergeCell ref="CG1316:CG1317"/>
    <mergeCell ref="BJ1294:BJ1295"/>
    <mergeCell ref="DL1294:DL1295"/>
    <mergeCell ref="CY1316:CY1317"/>
    <mergeCell ref="CU1316:CU1317"/>
    <mergeCell ref="S1312:S1313"/>
    <mergeCell ref="AZ1312:AZ1313"/>
    <mergeCell ref="DH1316:DH1317"/>
    <mergeCell ref="CH1314:CH1315"/>
    <mergeCell ref="CN1316:CN1317"/>
    <mergeCell ref="AN1294:AN1295"/>
    <mergeCell ref="AP1294:AP1295"/>
    <mergeCell ref="AM1294:AM1295"/>
    <mergeCell ref="S1296:S1297"/>
    <mergeCell ref="CF1312:CF1313"/>
    <mergeCell ref="AZ1314:AZ1315"/>
    <mergeCell ref="GD1294:GD1295"/>
    <mergeCell ref="GG1270:GG1271"/>
    <mergeCell ref="FB1270:FB1271"/>
    <mergeCell ref="FK1270:FK1271"/>
    <mergeCell ref="FS1270:FS1271"/>
    <mergeCell ref="EU1274:EU1275"/>
    <mergeCell ref="ET1266:ET1267"/>
    <mergeCell ref="FF1294:FF1295"/>
    <mergeCell ref="GB1290:GB1291"/>
    <mergeCell ref="EU1292:EU1293"/>
    <mergeCell ref="FP1294:FP1295"/>
    <mergeCell ref="FQ1294:FQ1295"/>
    <mergeCell ref="DP1260:DP1261"/>
    <mergeCell ref="EU1258:EU1259"/>
    <mergeCell ref="FQ1258:FQ1259"/>
    <mergeCell ref="FV1258:FV1259"/>
    <mergeCell ref="FH1294:FH1295"/>
    <mergeCell ref="FT1270:FT1271"/>
    <mergeCell ref="FU1270:FU1271"/>
    <mergeCell ref="ET1276:ET1277"/>
    <mergeCell ref="GA1280:GA1281"/>
    <mergeCell ref="ET1260:ET1261"/>
    <mergeCell ref="GA1268:GA1269"/>
    <mergeCell ref="GC1266:GC1267"/>
    <mergeCell ref="GC1264:GC1265"/>
    <mergeCell ref="GR1258:GR1259"/>
    <mergeCell ref="FD1270:FD1271"/>
    <mergeCell ref="FC1270:FC1271"/>
    <mergeCell ref="EL1294:EL1295"/>
    <mergeCell ref="EK1270:EK1271"/>
    <mergeCell ref="EO1270:EO1271"/>
    <mergeCell ref="EA1270:EA1271"/>
    <mergeCell ref="EQ1258:EQ1259"/>
    <mergeCell ref="DR1258:DR1259"/>
    <mergeCell ref="EU1294:EU1295"/>
    <mergeCell ref="DQ1270:DQ1271"/>
    <mergeCell ref="DW1258:DW1259"/>
    <mergeCell ref="DV1270:DV1271"/>
    <mergeCell ref="DY1258:DY1259"/>
    <mergeCell ref="EF1258:EF1259"/>
    <mergeCell ref="EU1278:EU1279"/>
    <mergeCell ref="ET1282:ET1283"/>
    <mergeCell ref="ET1292:ET1293"/>
    <mergeCell ref="ES1288:ES1289"/>
    <mergeCell ref="ES1290:ES1291"/>
    <mergeCell ref="ET1280:ET1281"/>
    <mergeCell ref="ES1280:ES1281"/>
    <mergeCell ref="DS1294:DS1295"/>
    <mergeCell ref="DT1270:DT1271"/>
    <mergeCell ref="ES1282:ES1283"/>
    <mergeCell ref="ES1266:ES1267"/>
    <mergeCell ref="EN1258:EN1259"/>
    <mergeCell ref="ET1288:ET1289"/>
    <mergeCell ref="EU1288:EU1289"/>
    <mergeCell ref="FE1294:FE1295"/>
    <mergeCell ref="EM1294:EM1295"/>
    <mergeCell ref="EV1294:EV1295"/>
    <mergeCell ref="DT1294:DT1295"/>
    <mergeCell ref="FA1294:FA1295"/>
    <mergeCell ref="ES1292:ES1293"/>
    <mergeCell ref="GC1274:GC1275"/>
    <mergeCell ref="EQ1270:EQ1271"/>
    <mergeCell ref="EV1270:EV1271"/>
    <mergeCell ref="EJ1294:EJ1295"/>
    <mergeCell ref="GC1284:GC1285"/>
    <mergeCell ref="EU1280:EU1281"/>
    <mergeCell ref="EU1306:EU1307"/>
    <mergeCell ref="FC1316:FC1317"/>
    <mergeCell ref="GA1292:GA1293"/>
    <mergeCell ref="GA1286:GA1287"/>
    <mergeCell ref="ES1284:ES1285"/>
    <mergeCell ref="GB1286:GB1287"/>
    <mergeCell ref="HH1284:HH1285"/>
    <mergeCell ref="HH1282:HH1283"/>
    <mergeCell ref="GC1316:GC1317"/>
    <mergeCell ref="HA1316:HA1317"/>
    <mergeCell ref="HB1316:HB1317"/>
    <mergeCell ref="FT1316:FT1317"/>
    <mergeCell ref="EX1294:EX1295"/>
    <mergeCell ref="HC1294:HC1295"/>
    <mergeCell ref="GB1292:GB1293"/>
    <mergeCell ref="HG1270:HG1271"/>
    <mergeCell ref="GR1270:GR1271"/>
    <mergeCell ref="GJ1270:GJ1271"/>
    <mergeCell ref="GI1270:GI1271"/>
    <mergeCell ref="GA1278:GA1279"/>
    <mergeCell ref="EU1286:EU1287"/>
    <mergeCell ref="GO1294:GO1295"/>
    <mergeCell ref="ES1272:ES1273"/>
    <mergeCell ref="ET1272:ET1273"/>
    <mergeCell ref="HH1272:HH1273"/>
    <mergeCell ref="GC1278:GC1279"/>
    <mergeCell ref="GN1270:GN1271"/>
    <mergeCell ref="GP1270:GP1271"/>
    <mergeCell ref="FL1270:FL1271"/>
    <mergeCell ref="HC1270:HC1271"/>
    <mergeCell ref="FA1270:FA1271"/>
    <mergeCell ref="FR1270:FR1271"/>
    <mergeCell ref="HH1276:HH1277"/>
    <mergeCell ref="FG1270:FG1271"/>
    <mergeCell ref="EX1270:EX1271"/>
    <mergeCell ref="FI1294:FI1295"/>
    <mergeCell ref="ET1278:ET1279"/>
    <mergeCell ref="ES1278:ES1279"/>
    <mergeCell ref="EY1294:EY1295"/>
    <mergeCell ref="EU1282:EU1283"/>
    <mergeCell ref="ET1284:ET1285"/>
    <mergeCell ref="EU1284:EU1285"/>
    <mergeCell ref="GC1288:GC1289"/>
    <mergeCell ref="GT1270:GT1271"/>
    <mergeCell ref="FM1294:FM1295"/>
    <mergeCell ref="EU1290:EU1291"/>
    <mergeCell ref="GA1274:GA1275"/>
    <mergeCell ref="GB1276:GB1277"/>
    <mergeCell ref="GB1272:GB1273"/>
    <mergeCell ref="FG1294:FG1295"/>
    <mergeCell ref="HF1270:HF1271"/>
    <mergeCell ref="GA1282:GA1283"/>
    <mergeCell ref="GA1284:GA1285"/>
    <mergeCell ref="GC1280:GC1281"/>
    <mergeCell ref="GZ1270:GZ1271"/>
    <mergeCell ref="HD1270:HD1271"/>
    <mergeCell ref="GC1272:GC1273"/>
    <mergeCell ref="GC1276:GC1277"/>
    <mergeCell ref="HH1290:HH1291"/>
    <mergeCell ref="GC1292:GC1293"/>
    <mergeCell ref="GA1288:GA1289"/>
    <mergeCell ref="GB1282:GB1283"/>
    <mergeCell ref="HI1278:HI1279"/>
    <mergeCell ref="HJ1276:HJ1277"/>
    <mergeCell ref="HJ1288:HJ1289"/>
    <mergeCell ref="ES1274:ES1275"/>
    <mergeCell ref="GA1312:GA1313"/>
    <mergeCell ref="HI1286:HI1287"/>
    <mergeCell ref="HI1288:HI1289"/>
    <mergeCell ref="GU1270:GU1271"/>
    <mergeCell ref="HI1290:HI1291"/>
    <mergeCell ref="HI1292:HI1293"/>
    <mergeCell ref="GA1272:GA1273"/>
    <mergeCell ref="GA1276:GA1277"/>
    <mergeCell ref="HI1280:HI1281"/>
    <mergeCell ref="FX1270:FX1271"/>
    <mergeCell ref="HI1272:HI1273"/>
    <mergeCell ref="EZ1294:EZ1295"/>
    <mergeCell ref="FE1270:FE1271"/>
    <mergeCell ref="GC1282:GC1283"/>
    <mergeCell ref="GA1308:GA1309"/>
    <mergeCell ref="HH1292:HH1293"/>
    <mergeCell ref="FV1294:FV1295"/>
    <mergeCell ref="FW1294:FW1295"/>
    <mergeCell ref="GB1280:GB1281"/>
    <mergeCell ref="HH1280:HH1281"/>
    <mergeCell ref="HD1294:HD1295"/>
    <mergeCell ref="HH1302:HH1303"/>
    <mergeCell ref="GC1286:GC1287"/>
    <mergeCell ref="HH1288:HH1289"/>
    <mergeCell ref="FC1294:FC1295"/>
    <mergeCell ref="GC1290:GC1291"/>
    <mergeCell ref="HI1282:HI1283"/>
    <mergeCell ref="HH1278:HH1279"/>
    <mergeCell ref="HI1284:HI1285"/>
    <mergeCell ref="GA1300:GA1301"/>
    <mergeCell ref="HH1274:HH1275"/>
    <mergeCell ref="HI1294:HI1295"/>
    <mergeCell ref="GB1288:GB1289"/>
    <mergeCell ref="FL1294:FL1295"/>
    <mergeCell ref="HI1276:HI1277"/>
    <mergeCell ref="HH1294:HH1295"/>
    <mergeCell ref="GX1270:GX1271"/>
    <mergeCell ref="FW1270:FW1271"/>
    <mergeCell ref="EU1302:EU1303"/>
    <mergeCell ref="HI1304:HI1305"/>
    <mergeCell ref="HI1296:HI1297"/>
    <mergeCell ref="HJ1272:HJ1273"/>
    <mergeCell ref="EU1298:EU1299"/>
    <mergeCell ref="HH1286:HH1287"/>
    <mergeCell ref="ET1286:ET1287"/>
    <mergeCell ref="GB1284:GB1285"/>
    <mergeCell ref="GP1294:GP1295"/>
    <mergeCell ref="GE1294:GE1295"/>
    <mergeCell ref="GF1294:GF1295"/>
    <mergeCell ref="GG1294:GG1295"/>
    <mergeCell ref="ES1276:ES1277"/>
    <mergeCell ref="GO1270:GO1271"/>
    <mergeCell ref="GK1270:GK1271"/>
    <mergeCell ref="FZ1270:FZ1271"/>
    <mergeCell ref="GA1270:GA1271"/>
    <mergeCell ref="GA1290:GA1291"/>
    <mergeCell ref="GB1278:GB1279"/>
    <mergeCell ref="FI1270:FI1271"/>
    <mergeCell ref="HB1294:HB1295"/>
    <mergeCell ref="HB1270:HB1271"/>
  </mergeCells>
  <conditionalFormatting sqref="HJ296:HJ299 IR296:IR299 JY296:JY299 LG296:LG299 LG286:LG289 IR286:IR289 HJ286:HJ289 JY286:JY289 HJ276:HJ279 IR276:IR279 LG276:LG279 JY276:JY279 HJ798:HJ807 IR798:IR807 JY798:JY807 LG798:LG807 HJ824:HJ835 IR824:IR835 JY824:JY835 LG824:LG835 HJ838:HJ849 IR838:IR849 JY838:JY849 LG838:LG849 HJ852:HJ861 IR852:IR861 JY852:JY861 LG852:LG861 HJ864:HJ875 IR864:IR875 JY864:JY875 LG864:LG875 HJ878:HJ887 IR878:IR887 JY878:JY887 LG878:LG887 HJ890:HJ901 IR890:IR901 JY890:JY901 LG890:LG901 HJ904:HJ915 IR904:IR915 JY904:JY915 LG904:LG915 HJ918:HJ929 IR918:IR929 JY918:JY929 LG918:LG929 HJ932:HJ943 IR932:IR943 JY932:JY943 LG932:LG943 HJ946:HJ957 IR946:IR957 JY946:JY957 LG946:LG957 HJ960:HJ969 IR960:IR969 JY960:JY969 LG960:LG969 HJ972:HJ983 IR972:IR983 JY972:JY983 LG972:LG983 HJ988:HJ999 IR988:IR999 JY988:JY999 LG988:LG999 HJ1002:HJ1011 IR1002:IR1011 JY1002:JY1011 LG1002:LG1011 HJ1014:HJ1025 IR1014:IR1025 JY1014:JY1025 LG1014:LG1025 HJ1028:HJ1039 IR1028:IR1039 JY1028:JY1039 LG1028:LG1039 HJ1042:HJ1053 IR1042:IR1053 JY1042:JY1053 LG1042:LG1053 HJ1056:HJ1067 IR1056:IR1067 JY1056:JY1067 LG1056:LG1067 HJ1070:HJ1079 IR1070:IR1079 JY1070:JY1079 LG1070:LG1079 HJ1082:HJ1093 IR1082:IR1093 JY1082:JY1093 LG1082:LG1093 HJ1096:HJ1105 IR1096:IR1105 JY1096:JY1105 LG1096:LG1105 HJ1108:HJ1119 IR1108:IR1119 JY1108:JY1119 LG1108:LG1119 HJ1122:HJ1133 IR1122:IR1133 JY1122:JY1133 LG1122:LG1133 HJ1136:HJ1137 IR1136:IR1137 JY1136:JY1137 LG1136:LG1137 HJ1152:HJ1161 IR1152:IR1161 JY1152:JY1161 LG1152:LG1161 HJ1164:HJ1165 IR1164:IR1165 JY1164:JY1165 LG1164:LG1165 HJ1180:HJ1181 IR1180:IR1181 JY1180:JY1181 LG1180:LG1181 HJ1248:HJ1249 IR1248:IR1249 JY1248:JY1249 LG1248:LG1249 IR1196:IR1205 HJ1196:HJ1205 JY1196:JY1205 LG1196:LG1205 IR52:IR55 JY52:JY55 HJ52:HJ55 LG52:LG55 CH52:CH57 AZ52:AZ57 S52:S57 S12:S33 AZ12:AZ33 CH12:CH33 IR24:IR33 JY24:JY33 HJ24:HJ33 LG24:LG33 S36:S49 AZ36:AZ49 CH36:CH49 IR36:IR39 JY36:JY39 HJ36:HJ39 LG36:LG39 CH1270:CH1329 AZ1270:AZ1329 S1270:S1329 LG62:LG69 HJ62:HJ69 JY62:JY69 IR62:IR69 LG72:LG79 HJ72:HJ79 JY72:JY79 IR72:IR79 JY82:JY89 IR82:IR89 HJ82:HJ89 LG82:LG89 JY102:JY109 LG102:LG109 IR102:IR109 HJ102:HJ109 LG112:LG119 IR112:IR119 HJ112:HJ119 JY112:JY119 IR122:IR129 HJ122:HJ129 LG122:LG129 JY122:JY129 LG132:LG139 JY132:JY139 IR132:IR139 HJ132:HJ139 IR142:IR149 JY142:JY149 HJ142:HJ149 LG142:LG149 LG152:LG159 IR152:IR159 HJ152:HJ159 JY152:JY159 HJ162:HJ169 IR162:IR169 JY162:JY169 LG162:LG169 JY172:JY179 LG172:LG179 IR172:IR179 HJ172:HJ179 LG184:LG191 IR184:IR191 HJ184:HJ191 JY184:JY191 HJ194:HJ201 LG194:LG201 IR194:IR201 JY194:JY201 HJ204:HJ211 IR204:IR211 JY204:JY211 LG204:LG211 IR264:IR271 HJ264:HJ271 JY264:JY271 LG264:LG271 LG254:LG261 IR254:IR261 HJ254:HJ261 JY254:JY261 LG244:LG251 IR244:IR251 HJ244:HJ251 JY244:JY251 IR234:IR241 HJ234:HJ241 JY234:JY241 LG234:LG241 LG224:LG231 HJ224:HJ231 IR224:IR231 JY224:JY231 S182:S305 AZ182:AZ305 CH182:CH305 LG214:LG221 IR214:IR221 HJ214:HJ221 JY214:JY221 CH686:CH741 AZ686:AZ741 S686:S741 S750:S763 AZ750:AZ763 CH750:CH763 LG92:LG99 HJ92:HJ99 IR92:IR99 JY92:JY99 CH60:CH179 AZ60:AZ179 S60:S179 CH308:CH487 AZ308:AZ487 S308:S487 S490:S677 AZ490:AZ677 CH490:CH677 IR784:IR795 HJ784:HJ795 JY784:JY795 LG784:LG795 HJ768:HJ775 LG768:LG775 IR768:IR775 JY768:JY775 HJ810:HJ821 IR810:IR821 JY810:JY821 LG810:LG821 CH766:CH807 AZ766:AZ807 S766:S807 S986:S1137 AZ986:AZ1137 CH986:CH1137 CH1168:CH1181 AZ1168:AZ1181 S1168:S1181 LG1168:LG1177 JY1168:JY1177 IR1168:IR1177 HJ1168:HJ1177 S1184:S1213 AZ1184:AZ1213 CH1184:CH1213 LG1184:LG1193 JY1184:JY1193 IR1184:IR1193 HJ1184:HJ1193 S1246:S1257 AZ1246:AZ1257 CH1246:CH1257 CH1226:CH1239 AZ1226:AZ1239 S1226:S1239 CH1140:CH1165 AZ1140:AZ1165 S1140:S1165 LG1140:LG1149 JY1140:JY1149 IR1140:IR1149 HJ1140:HJ1149 S810:S983 AZ810:AZ983 CH810:CH983">
    <cfRule type="cellIs" dxfId="4310" priority="17848" stopIfTrue="1" operator="greaterThanOrEqual">
      <formula>1</formula>
    </cfRule>
    <cfRule type="cellIs" dxfId="4309" priority="17849" stopIfTrue="1" operator="lessThan">
      <formula>1</formula>
    </cfRule>
  </conditionalFormatting>
  <conditionalFormatting sqref="DQ15:ER15 DQ17:ER17 DQ29:ER29 DQ31:ER31 DQ33:ER33 DQ13:ER13 BA777:BU777 BW777:CE777 BV771 BA1263:BV1263 CD1263:CE1263 BZ1251:CC1251 DQ813:ER813 DQ815:ER815 DQ817:ER817 DQ819:ER819 DQ831:ER831 DQ833:ER833 DQ835:ER835 DQ821:ER821 DQ825:ER825 DQ829:ER829 DQ1197:ER1197 DQ1199:ER1199 DQ1201:ER1201 DQ1203:ER1203 DQ1205:ER1205 DQ1251:ER1251 DQ1255:ER1255 DQ1257:ER1257 DQ1273:ER1273 DQ1275:ER1275 DQ1277:ER1277 DQ1207:ER1207 DQ1209:ER1209 DQ1233:ER1233 DQ1237:ER1237 DQ1239:ER1239 DQ1249:ER1249 DQ1279:ER1279 DQ1283:ER1283 DQ1327:ER1327 DQ1329:ER1329 DQ1299:ER1299 DQ1301:ER1301 DQ1309:ER1309 DQ1313:ER1313 DQ1319:ER1319 DQ1321:ER1321 DQ1323:ER1323 DQ1325:ER1325 DQ845:ER845 DQ847:ER847 DQ849:ER849 DQ839:ER839 DQ841:ER841 DQ843:ER843 DQ871:ER871 DQ873:ER873 DQ875:ER875 DQ865:ER865 DQ867:ER867 DQ869:ER869 DQ853:ER853 DQ855:ER855 DQ857:ER857 DQ859:ER859 DQ861:ER861 DQ879:ER879 DQ881:ER881 DQ883:ER883 DQ885:ER885 DQ887:ER887 DQ897:ER897 DQ899:ER899 DQ901:ER901 DQ891:ER891 DQ893:ER893 DQ895:ER895 DQ911:ER911 DQ913:ER913 DQ915:ER915 DQ905:ER905 DQ907:ER907 DQ909:ER909 DQ925:ER925 DQ927:ER927 DQ929:ER929 DQ919:ER919 DQ921:ER921 DQ923:ER923 DQ939:ER939 DQ941:ER941 DQ943:ER943 DQ933:ER933 DQ935:ER935 DQ937:ER937 DQ953:ER953 DQ955:ER955 DQ957:ER957 DQ947:ER947 DQ949:ER949 DQ951:ER951 DQ979:ER979 DQ981:ER981 DQ983:ER983 DQ973:ER973 DQ975:ER975 DQ977:ER977 DQ961:ER961 DQ963:ER963 DQ965:ER965 DQ967:ER967 DQ969:ER969 DQ995:ER995 DQ997:ER997 DQ999:ER999 DQ989:ER989 DQ991:ER991 DQ993:ER993 DQ1003:ER1003 DQ1005:ER1005 DQ1007:ER1007 DQ1009:ER1009 DQ1011:ER1011 DQ1021:ER1021 DQ1023:ER1023 DQ1025:ER1025 DQ1015:ER1015 DQ1017:ER1017 DQ1019:ER1019 DQ1035:ER1035 DQ1037:ER1037 DQ1039:ER1039 DQ1029:ER1029 DQ1031:ER1031 DQ1033:ER1033 DQ1049:ER1049 DQ1051:ER1051 DQ1053:ER1053 DQ1043:ER1043 DQ1045:ER1045 DQ1047:ER1047 DQ1063:ER1063 DQ1065:ER1065 DQ1067:ER1067 DQ1057:ER1057 DQ1059:ER1059 DQ1061:ER1061 DQ1071:ER1071 DQ1073:ER1073 DQ1075:ER1075 DQ1077:ER1077 DQ1079:ER1079 DQ1089:ER1089 DQ1091:ER1091 DQ1093:ER1093 DQ1083:ER1083 DQ1085:ER1085 DQ1087:ER1087 DQ1097:ER1097 DQ1099:ER1099 DQ1101:ER1101 DQ1103:ER1103 DQ1105:ER1105 DQ1115:ER1115 DQ1117:ER1117 DQ1119:ER1119 DQ1109:ER1109 DQ1111:ER1111 DQ1113:ER1113 DQ1129:ER1129 DQ1131:ER1131 DQ1133:ER1133 DQ1123:ER1123 DQ1125:ER1125 DQ1127:ER1127 DQ1145:ER1145 DQ1147:ER1147 DQ1149:ER1149 DQ1137:ER1137 DQ1141:ER1141 DQ1143:ER1143 DQ1153:ER1153 DQ1155:ER1155 DQ1157:ER1157 DQ1159:ER1159 DQ1161:ER1161 DQ1173:ER1173 DQ1175:ER1175 DQ1177:ER1177 DQ1165:ER1165 DQ1169:ER1169 DQ1171:ER1171 DQ1189:ER1189 DQ1191:ER1191 DQ1193:ER1193 DQ1181:ER1181 DQ1185:ER1185 DQ1187:ER1187 DQ1231:ER1231 DQ1289:ER1289 DQ1291:ER1291 DQ1315:ER1315 DQ1281:ER1281 DQ1263:ER1263 DQ1265:ER1265 DQ1267:ER1267 DQ1269:ER1269 DQ1261:ER1261 DQ1285:ER1285 DQ1287:ER1287 DQ1293:ER1293 DQ1297:ER1297 DQ1303:ER1303 DQ1305:ER1305 DQ1307:ER1307 DQ1311:ER1311 DQ1339:ER1339 DQ1351:ER1351 DQ1367:ER1367 DQ1369:ER1369 DQ1371:ER1371 DQ1365:ER1365 DQ1349:ER1349 DQ1345:ER1345 DQ1341:ER1341 DQ1343:ER1343 DQ1347:ER1347 DQ1167:ER1167 DQ1183:ER1183 DQ1219:ER1219 DQ1223:ER1223 DQ1225:ER1225 DQ1221:ER1221 DQ1215:DV1215 DQ1227:ER1227 DQ1229:ER1229 DQ1217:DV1217 DX1217:ER1217 DQ1241:ER1241 DQ1243:ER1243 DQ1245:ER1245 DQ1356:ER1356 DQ1358:ER1358 DQ1360:ER1360 DQ1362:ER1362 DQ1354:ER1354 DQ1139:ER1139 DS809:EH809 DQ811:ER811 DQ1337:ER1337 DX1215:ER1215 DQ827:ER827 DQ1253:ER1253 FV1265:FY1265 FT1265">
    <cfRule type="cellIs" dxfId="4308" priority="19084" stopIfTrue="1" operator="equal">
      <formula>0</formula>
    </cfRule>
  </conditionalFormatting>
  <conditionalFormatting sqref="BA13:CE13 CB15:CE15 BA17:CE17 BA29:CE29 BA31:CE31 BA33:CE33">
    <cfRule type="cellIs" dxfId="4307" priority="19086" stopIfTrue="1" operator="equal">
      <formula>0</formula>
    </cfRule>
  </conditionalFormatting>
  <conditionalFormatting sqref="IS13:JV13 IS15:JV15 IS17:JV17 IS29:JV29 IS31:JV31 IS33:JV33">
    <cfRule type="cellIs" dxfId="4306" priority="19080" stopIfTrue="1" operator="equal">
      <formula>0</formula>
    </cfRule>
  </conditionalFormatting>
  <conditionalFormatting sqref="EV15:FY15 EV17:FY17 EV29:FY29 EV31:FY31 EV33:FY33 EV13:FY13">
    <cfRule type="cellIs" dxfId="4305" priority="19083" stopIfTrue="1" operator="equal">
      <formula>0</formula>
    </cfRule>
  </conditionalFormatting>
  <conditionalFormatting sqref="GD13:HG13 GD15:HG15 GD17:HG17 GD29:HG29 GD31:HG31 GD33:HG33">
    <cfRule type="cellIs" dxfId="4304" priority="19082" stopIfTrue="1" operator="equal">
      <formula>0</formula>
    </cfRule>
  </conditionalFormatting>
  <conditionalFormatting sqref="HK13:IO13 HK15:IO15 HK17:IO17 HK29:IO29 HK31:IO31 HK33:IO33">
    <cfRule type="cellIs" dxfId="4303" priority="19081" stopIfTrue="1" operator="equal">
      <formula>0</formula>
    </cfRule>
  </conditionalFormatting>
  <conditionalFormatting sqref="T785:AW785 T787:AW787">
    <cfRule type="cellIs" dxfId="4302" priority="18449" stopIfTrue="1" operator="equal">
      <formula>0</formula>
    </cfRule>
  </conditionalFormatting>
  <conditionalFormatting sqref="BA785:CE785 BA787:CE787">
    <cfRule type="cellIs" dxfId="4301" priority="18448" stopIfTrue="1" operator="equal">
      <formula>0</formula>
    </cfRule>
  </conditionalFormatting>
  <conditionalFormatting sqref="DQ785:ER785 DQ787:ER787">
    <cfRule type="cellIs" dxfId="4300" priority="18446" stopIfTrue="1" operator="equal">
      <formula>0</formula>
    </cfRule>
  </conditionalFormatting>
  <conditionalFormatting sqref="EV785:FY785 EV787:FY787">
    <cfRule type="cellIs" dxfId="4299" priority="18445" stopIfTrue="1" operator="equal">
      <formula>0</formula>
    </cfRule>
  </conditionalFormatting>
  <conditionalFormatting sqref="GD785:HG785 GD787:HG787">
    <cfRule type="cellIs" dxfId="4298" priority="18444" stopIfTrue="1" operator="equal">
      <formula>0</formula>
    </cfRule>
  </conditionalFormatting>
  <conditionalFormatting sqref="HK659:IO659 HK661:IO661 HK663:IO663 HK665:IO665 HK667:IO667 HK669:IO669">
    <cfRule type="cellIs" dxfId="4297" priority="18520" stopIfTrue="1" operator="equal">
      <formula>0</formula>
    </cfRule>
  </conditionalFormatting>
  <conditionalFormatting sqref="EV659:FY659 EV661:FY661 EV663:FY663 EV665:FY665 EV667:FY667 EV669:FY669">
    <cfRule type="cellIs" dxfId="4296" priority="18522" stopIfTrue="1" operator="equal">
      <formula>0</formula>
    </cfRule>
  </conditionalFormatting>
  <conditionalFormatting sqref="GD659:HG659 GD661:HG661 GD663:HG663 GD665:HG665 GD667:HG667 GD669:HG669">
    <cfRule type="cellIs" dxfId="4295" priority="18521" stopIfTrue="1" operator="equal">
      <formula>0</formula>
    </cfRule>
  </conditionalFormatting>
  <conditionalFormatting sqref="T277:AW277 T279:AW279">
    <cfRule type="cellIs" dxfId="4294" priority="18757" stopIfTrue="1" operator="equal">
      <formula>0</formula>
    </cfRule>
  </conditionalFormatting>
  <conditionalFormatting sqref="EV673:FY673 EV675:FY675 EV677:FY677">
    <cfRule type="cellIs" dxfId="4293" priority="18511" stopIfTrue="1" operator="equal">
      <formula>0</formula>
    </cfRule>
  </conditionalFormatting>
  <conditionalFormatting sqref="GD673:HG673 GD675:HG675 GD677:HG677">
    <cfRule type="cellIs" dxfId="4292" priority="18510" stopIfTrue="1" operator="equal">
      <formula>0</formula>
    </cfRule>
  </conditionalFormatting>
  <conditionalFormatting sqref="T281:AW281 T283:AW283">
    <cfRule type="cellIs" dxfId="4291" priority="18746" stopIfTrue="1" operator="equal">
      <formula>0</formula>
    </cfRule>
  </conditionalFormatting>
  <conditionalFormatting sqref="BA277:CE277 BA279:CE279">
    <cfRule type="cellIs" dxfId="4290" priority="18756" stopIfTrue="1" operator="equal">
      <formula>0</formula>
    </cfRule>
  </conditionalFormatting>
  <conditionalFormatting sqref="DQ277:ER277 DQ279:ER279">
    <cfRule type="cellIs" dxfId="4289" priority="18754" stopIfTrue="1" operator="equal">
      <formula>0</formula>
    </cfRule>
  </conditionalFormatting>
  <conditionalFormatting sqref="EV277:FY277 EV279:FY279">
    <cfRule type="cellIs" dxfId="4288" priority="18753" stopIfTrue="1" operator="equal">
      <formula>0</formula>
    </cfRule>
  </conditionalFormatting>
  <conditionalFormatting sqref="GD277:HG277 GD279:HG279">
    <cfRule type="cellIs" dxfId="4287" priority="18752" stopIfTrue="1" operator="equal">
      <formula>0</formula>
    </cfRule>
  </conditionalFormatting>
  <conditionalFormatting sqref="HK277:IO277 HK279:IO279">
    <cfRule type="cellIs" dxfId="4286" priority="18751" stopIfTrue="1" operator="equal">
      <formula>0</formula>
    </cfRule>
  </conditionalFormatting>
  <conditionalFormatting sqref="IS277:JV277 IS279:JV279">
    <cfRule type="cellIs" dxfId="4285" priority="18750" stopIfTrue="1" operator="equal">
      <formula>0</formula>
    </cfRule>
  </conditionalFormatting>
  <conditionalFormatting sqref="DQ769:ER769 DQ771:ER771 DQ773:ER773">
    <cfRule type="cellIs" dxfId="4284" priority="18468" stopIfTrue="1" operator="equal">
      <formula>0</formula>
    </cfRule>
  </conditionalFormatting>
  <conditionalFormatting sqref="EV281:FY281 EV283:FY283">
    <cfRule type="cellIs" dxfId="4283" priority="18742" stopIfTrue="1" operator="equal">
      <formula>0</formula>
    </cfRule>
  </conditionalFormatting>
  <conditionalFormatting sqref="GD281:HG281 GD283:HG283">
    <cfRule type="cellIs" dxfId="4282" priority="18741" stopIfTrue="1" operator="equal">
      <formula>0</formula>
    </cfRule>
  </conditionalFormatting>
  <conditionalFormatting sqref="HK281:IO281 HK283:IO283">
    <cfRule type="cellIs" dxfId="4281" priority="18740" stopIfTrue="1" operator="equal">
      <formula>0</formula>
    </cfRule>
  </conditionalFormatting>
  <conditionalFormatting sqref="IS281:JV281 IS283:JV283">
    <cfRule type="cellIs" dxfId="4280" priority="18739" stopIfTrue="1" operator="equal">
      <formula>0</formula>
    </cfRule>
  </conditionalFormatting>
  <conditionalFormatting sqref="EV769:FY769 EV771:FY771 EV773:FY773">
    <cfRule type="cellIs" dxfId="4279" priority="18467" stopIfTrue="1" operator="equal">
      <formula>0</formula>
    </cfRule>
  </conditionalFormatting>
  <conditionalFormatting sqref="HK673:IO673 HK675:IO675 HK677:IO677">
    <cfRule type="cellIs" dxfId="4278" priority="18509" stopIfTrue="1" operator="equal">
      <formula>0</formula>
    </cfRule>
  </conditionalFormatting>
  <conditionalFormatting sqref="IS673:JV673 IS675:JV675 IS677:JV677">
    <cfRule type="cellIs" dxfId="4277" priority="18508" stopIfTrue="1" operator="equal">
      <formula>0</formula>
    </cfRule>
  </conditionalFormatting>
  <conditionalFormatting sqref="DQ281:ER281 DQ283:ER283">
    <cfRule type="cellIs" dxfId="4276" priority="18743" stopIfTrue="1" operator="equal">
      <formula>0</formula>
    </cfRule>
  </conditionalFormatting>
  <conditionalFormatting sqref="GD769:HG769 GD771:HG771 GD773:HG773">
    <cfRule type="cellIs" dxfId="4275" priority="18466" stopIfTrue="1" operator="equal">
      <formula>0</formula>
    </cfRule>
  </conditionalFormatting>
  <conditionalFormatting sqref="HK769:IO769 HK771:IO771 HK773:IO773">
    <cfRule type="cellIs" dxfId="4274" priority="18465" stopIfTrue="1" operator="equal">
      <formula>0</formula>
    </cfRule>
  </conditionalFormatting>
  <conditionalFormatting sqref="JZ639:LD639 JZ641:LD641 JZ643:LD643 JZ645:LD645 JZ647:LD647 JZ649:LD649 JZ651:LD651">
    <cfRule type="cellIs" dxfId="4273" priority="15890" stopIfTrue="1" operator="equal">
      <formula>0</formula>
    </cfRule>
  </conditionalFormatting>
  <conditionalFormatting sqref="JZ659:LD659 JZ661:LD661 JZ663:LD663 JZ665:LD665 JZ667:LD667 JZ669:LD669">
    <cfRule type="cellIs" dxfId="4272" priority="15889" stopIfTrue="1" operator="equal">
      <formula>0</formula>
    </cfRule>
  </conditionalFormatting>
  <conditionalFormatting sqref="JZ673:LD673 JZ675:LD675 JZ677:LD677">
    <cfRule type="cellIs" dxfId="4271" priority="15888" stopIfTrue="1" operator="equal">
      <formula>0</formula>
    </cfRule>
  </conditionalFormatting>
  <conditionalFormatting sqref="T15:AW15 T17:AW17 T29:AW29 T31:AW31 T33:AW33">
    <cfRule type="cellIs" dxfId="4270" priority="19087" stopIfTrue="1" operator="equal">
      <formula>0</formula>
    </cfRule>
  </conditionalFormatting>
  <conditionalFormatting sqref="BA63:CE63 BA65:CE65">
    <cfRule type="cellIs" dxfId="4269" priority="19075" stopIfTrue="1" operator="equal">
      <formula>0</formula>
    </cfRule>
  </conditionalFormatting>
  <conditionalFormatting sqref="HK63:IO63 HK65:IO65">
    <cfRule type="cellIs" dxfId="4268" priority="19070" stopIfTrue="1" operator="equal">
      <formula>0</formula>
    </cfRule>
  </conditionalFormatting>
  <conditionalFormatting sqref="DQ63:ER63 DQ65:ER65">
    <cfRule type="cellIs" dxfId="4267" priority="19073" stopIfTrue="1" operator="equal">
      <formula>0</formula>
    </cfRule>
  </conditionalFormatting>
  <conditionalFormatting sqref="EV63:FY63 EV65:FY65">
    <cfRule type="cellIs" dxfId="4266" priority="19072" stopIfTrue="1" operator="equal">
      <formula>0</formula>
    </cfRule>
  </conditionalFormatting>
  <conditionalFormatting sqref="GD63:HG63 GD65:HG65">
    <cfRule type="cellIs" dxfId="4265" priority="19071" stopIfTrue="1" operator="equal">
      <formula>0</formula>
    </cfRule>
  </conditionalFormatting>
  <conditionalFormatting sqref="IS63:JV63 IS65:JV65">
    <cfRule type="cellIs" dxfId="4264" priority="19069" stopIfTrue="1" operator="equal">
      <formula>0</formula>
    </cfRule>
  </conditionalFormatting>
  <conditionalFormatting sqref="T63:AW63 T65:AW65">
    <cfRule type="cellIs" dxfId="4263" priority="19076" stopIfTrue="1" operator="equal">
      <formula>0</formula>
    </cfRule>
  </conditionalFormatting>
  <conditionalFormatting sqref="FZ67 FZ69">
    <cfRule type="cellIs" dxfId="4262" priority="15203" stopIfTrue="1" operator="equal">
      <formula>0</formula>
    </cfRule>
  </conditionalFormatting>
  <conditionalFormatting sqref="JZ67:LD67 JZ69:LD69">
    <cfRule type="cellIs" dxfId="4261" priority="15202" stopIfTrue="1" operator="equal">
      <formula>0</formula>
    </cfRule>
  </conditionalFormatting>
  <conditionalFormatting sqref="LH67:ML67 LH69:ML69">
    <cfRule type="cellIs" dxfId="4260" priority="15199" stopIfTrue="1" operator="equal">
      <formula>0</formula>
    </cfRule>
  </conditionalFormatting>
  <conditionalFormatting sqref="T99:AW99">
    <cfRule type="cellIs" dxfId="4259" priority="15033" stopIfTrue="1" operator="equal">
      <formula>0</formula>
    </cfRule>
  </conditionalFormatting>
  <conditionalFormatting sqref="BA99:CE99">
    <cfRule type="cellIs" dxfId="4258" priority="15032" stopIfTrue="1" operator="equal">
      <formula>0</formula>
    </cfRule>
  </conditionalFormatting>
  <conditionalFormatting sqref="IS19:JV19 IS21:JV21 IS25:JV25 IS27:JV27">
    <cfRule type="cellIs" dxfId="4257" priority="15283" stopIfTrue="1" operator="equal">
      <formula>0</formula>
    </cfRule>
  </conditionalFormatting>
  <conditionalFormatting sqref="DQ99:ER99">
    <cfRule type="cellIs" dxfId="4256" priority="15030" stopIfTrue="1" operator="equal">
      <formula>0</formula>
    </cfRule>
  </conditionalFormatting>
  <conditionalFormatting sqref="EV99:FY99">
    <cfRule type="cellIs" dxfId="4255" priority="15029" stopIfTrue="1" operator="equal">
      <formula>0</formula>
    </cfRule>
  </conditionalFormatting>
  <conditionalFormatting sqref="GD99:HG99">
    <cfRule type="cellIs" dxfId="4254" priority="15028" stopIfTrue="1" operator="equal">
      <formula>0</formula>
    </cfRule>
  </conditionalFormatting>
  <conditionalFormatting sqref="T25:AW25">
    <cfRule type="cellIs" dxfId="4253" priority="15282" stopIfTrue="1" operator="equal">
      <formula>0</formula>
    </cfRule>
  </conditionalFormatting>
  <conditionalFormatting sqref="LH639:ML639 LH641:ML641 LH643:ML643 LH645:ML645 LH647:ML647 LH649:ML649 LH651:ML651">
    <cfRule type="cellIs" dxfId="4252" priority="15565" stopIfTrue="1" operator="equal">
      <formula>0</formula>
    </cfRule>
  </conditionalFormatting>
  <conditionalFormatting sqref="LH659:ML659 LH661:ML661 LH663:ML663 LH665:ML665 LH667:ML667 LH669:ML669">
    <cfRule type="cellIs" dxfId="4251" priority="15564" stopIfTrue="1" operator="equal">
      <formula>0</formula>
    </cfRule>
  </conditionalFormatting>
  <conditionalFormatting sqref="LH673:ML673 LH675:ML675 LH677:ML677">
    <cfRule type="cellIs" dxfId="4250" priority="15563" stopIfTrue="1" operator="equal">
      <formula>0</formula>
    </cfRule>
  </conditionalFormatting>
  <conditionalFormatting sqref="LH769:ML769 LH771:ML771 LH773:ML773">
    <cfRule type="cellIs" dxfId="4249" priority="15559" stopIfTrue="1" operator="equal">
      <formula>0</formula>
    </cfRule>
  </conditionalFormatting>
  <conditionalFormatting sqref="FZ191">
    <cfRule type="cellIs" dxfId="4248" priority="14435" stopIfTrue="1" operator="equal">
      <formula>0</formula>
    </cfRule>
  </conditionalFormatting>
  <conditionalFormatting sqref="JZ191:LD191">
    <cfRule type="cellIs" dxfId="4247" priority="14434" stopIfTrue="1" operator="equal">
      <formula>0</formula>
    </cfRule>
  </conditionalFormatting>
  <conditionalFormatting sqref="T133:AW133 T135:AW135 T137:AW137">
    <cfRule type="cellIs" dxfId="4246" priority="14809" stopIfTrue="1" operator="equal">
      <formula>0</formula>
    </cfRule>
  </conditionalFormatting>
  <conditionalFormatting sqref="BA133:CE133 BA135:CE135 BA137:CE137">
    <cfRule type="cellIs" dxfId="4245" priority="14808" stopIfTrue="1" operator="equal">
      <formula>0</formula>
    </cfRule>
  </conditionalFormatting>
  <conditionalFormatting sqref="FZ789 FZ791 FZ793 FZ795">
    <cfRule type="cellIs" dxfId="4244" priority="16171" stopIfTrue="1" operator="equal">
      <formula>0</formula>
    </cfRule>
  </conditionalFormatting>
  <conditionalFormatting sqref="FZ785 FZ787">
    <cfRule type="cellIs" dxfId="4243" priority="16172" stopIfTrue="1" operator="equal">
      <formula>0</formula>
    </cfRule>
  </conditionalFormatting>
  <conditionalFormatting sqref="BA281:CE281 BA283:CE283">
    <cfRule type="cellIs" dxfId="4242" priority="18745" stopIfTrue="1" operator="equal">
      <formula>0</formula>
    </cfRule>
  </conditionalFormatting>
  <conditionalFormatting sqref="T673:AW673 T675:AW675 T677:AW677">
    <cfRule type="cellIs" dxfId="4241" priority="18515" stopIfTrue="1" operator="equal">
      <formula>0</formula>
    </cfRule>
  </conditionalFormatting>
  <conditionalFormatting sqref="BA673:CE673 BA675:CE675 BA677:CE677">
    <cfRule type="cellIs" dxfId="4240" priority="18514" stopIfTrue="1" operator="equal">
      <formula>0</formula>
    </cfRule>
  </conditionalFormatting>
  <conditionalFormatting sqref="IS659:JV659 IS661:JV661 IS663:JV663 IS665:JV665 IS667:JV667 IS669:JV669">
    <cfRule type="cellIs" dxfId="4239" priority="18519" stopIfTrue="1" operator="equal">
      <formula>0</formula>
    </cfRule>
  </conditionalFormatting>
  <conditionalFormatting sqref="IS769:JV769 IS771:JV771 IS773:JV773">
    <cfRule type="cellIs" dxfId="4238" priority="18464" stopIfTrue="1" operator="equal">
      <formula>0</formula>
    </cfRule>
  </conditionalFormatting>
  <conditionalFormatting sqref="DQ659:ER659 DQ661:ER661 DQ663:ER663 DQ665:ER665 DQ667:ER667 DQ669:ER669">
    <cfRule type="cellIs" dxfId="4237" priority="18523" stopIfTrue="1" operator="equal">
      <formula>0</formula>
    </cfRule>
  </conditionalFormatting>
  <conditionalFormatting sqref="FZ639 FZ641 FZ643 FZ645 FZ647 FZ649 FZ651">
    <cfRule type="cellIs" dxfId="4236" priority="16180" stopIfTrue="1" operator="equal">
      <formula>0</formula>
    </cfRule>
  </conditionalFormatting>
  <conditionalFormatting sqref="FZ659 FZ661 FZ663 FZ665 FZ667 FZ669">
    <cfRule type="cellIs" dxfId="4235" priority="16179" stopIfTrue="1" operator="equal">
      <formula>0</formula>
    </cfRule>
  </conditionalFormatting>
  <conditionalFormatting sqref="FZ673 FZ675 FZ677">
    <cfRule type="cellIs" dxfId="4234" priority="16178" stopIfTrue="1" operator="equal">
      <formula>0</formula>
    </cfRule>
  </conditionalFormatting>
  <conditionalFormatting sqref="DQ673:ER673 DQ675:ER675 DQ677:ER677">
    <cfRule type="cellIs" dxfId="4233" priority="18512" stopIfTrue="1" operator="equal">
      <formula>0</formula>
    </cfRule>
  </conditionalFormatting>
  <conditionalFormatting sqref="T769:AW769 T771:AW771 T773:AW773">
    <cfRule type="cellIs" dxfId="4232" priority="18471" stopIfTrue="1" operator="equal">
      <formula>0</formula>
    </cfRule>
  </conditionalFormatting>
  <conditionalFormatting sqref="BM769:CE769 BA771:BU771 BA773:CE773 BW771:CE771">
    <cfRule type="cellIs" dxfId="4231" priority="18470" stopIfTrue="1" operator="equal">
      <formula>0</formula>
    </cfRule>
  </conditionalFormatting>
  <conditionalFormatting sqref="GD73:HG73 GD75:HG75">
    <cfRule type="cellIs" dxfId="4230" priority="15188" stopIfTrue="1" operator="equal">
      <formula>0</formula>
    </cfRule>
  </conditionalFormatting>
  <conditionalFormatting sqref="FZ769 FZ771 FZ773">
    <cfRule type="cellIs" dxfId="4229" priority="16174" stopIfTrue="1" operator="equal">
      <formula>0</formula>
    </cfRule>
  </conditionalFormatting>
  <conditionalFormatting sqref="FZ777 FZ779 FZ781">
    <cfRule type="cellIs" dxfId="4228" priority="16173" stopIfTrue="1" operator="equal">
      <formula>0</formula>
    </cfRule>
  </conditionalFormatting>
  <conditionalFormatting sqref="T639:AW639 T641:AW641 T643:AW643 T645:AW645 T647:AW647 T649:AW649 T651:AW651">
    <cfRule type="cellIs" dxfId="4227" priority="18537" stopIfTrue="1" operator="equal">
      <formula>0</formula>
    </cfRule>
  </conditionalFormatting>
  <conditionalFormatting sqref="BA639:CE639 BA641:CE641 BA643:CE643 BA645:CE645 BA647:CE647 BA649:CE649 BA651:CE651">
    <cfRule type="cellIs" dxfId="4226" priority="18536" stopIfTrue="1" operator="equal">
      <formula>0</formula>
    </cfRule>
  </conditionalFormatting>
  <conditionalFormatting sqref="HK639:IO639 HK641:IO641 HK643:IO643 HK645:IO645 HK647:IO647 HK649:IO649 HK651:IO651">
    <cfRule type="cellIs" dxfId="4225" priority="18531" stopIfTrue="1" operator="equal">
      <formula>0</formula>
    </cfRule>
  </conditionalFormatting>
  <conditionalFormatting sqref="DQ639:ER639 DQ641:ER641 DQ643:ER643 DQ645:ER645 DQ647:ER647 DQ649:ER649 DQ651:ER651">
    <cfRule type="cellIs" dxfId="4224" priority="18534" stopIfTrue="1" operator="equal">
      <formula>0</formula>
    </cfRule>
  </conditionalFormatting>
  <conditionalFormatting sqref="EV639:FY639 EV641:FY641 EV643:FY643 EV645:FY645 EV647:FY647 EV649:FY649 EV651:FY651">
    <cfRule type="cellIs" dxfId="4223" priority="18533" stopIfTrue="1" operator="equal">
      <formula>0</formula>
    </cfRule>
  </conditionalFormatting>
  <conditionalFormatting sqref="GD639:HG639 GD641:HG641 GD643:HG643 GD645:HG645 GD647:HG647 GD649:HG649 GD651:HG651">
    <cfRule type="cellIs" dxfId="4222" priority="18532" stopIfTrue="1" operator="equal">
      <formula>0</formula>
    </cfRule>
  </conditionalFormatting>
  <conditionalFormatting sqref="IS639:JV639 IS641:JV641 IS643:JV643 IS645:JV645 IS647:JV647 IS649:JV649 IS651:JV651">
    <cfRule type="cellIs" dxfId="4221" priority="18530" stopIfTrue="1" operator="equal">
      <formula>0</formula>
    </cfRule>
  </conditionalFormatting>
  <conditionalFormatting sqref="T659:AW659 T661:AW661 T663:AW663 T665:AW665 T667:AW667 T669:AW669">
    <cfRule type="cellIs" dxfId="4220" priority="18526" stopIfTrue="1" operator="equal">
      <formula>0</formula>
    </cfRule>
  </conditionalFormatting>
  <conditionalFormatting sqref="BA659:CE659 BA661:CE661 BA663:CE663 BA665:CE665 BA667:CE667 BA669:CE669">
    <cfRule type="cellIs" dxfId="4219" priority="18525" stopIfTrue="1" operator="equal">
      <formula>0</formula>
    </cfRule>
  </conditionalFormatting>
  <conditionalFormatting sqref="T77:AW77 T79:AW79">
    <cfRule type="cellIs" dxfId="4218" priority="15161" stopIfTrue="1" operator="equal">
      <formula>0</formula>
    </cfRule>
  </conditionalFormatting>
  <conditionalFormatting sqref="FZ281 FZ283">
    <cfRule type="cellIs" dxfId="4217" priority="16199" stopIfTrue="1" operator="equal">
      <formula>0</formula>
    </cfRule>
  </conditionalFormatting>
  <conditionalFormatting sqref="FZ13 FZ15 FZ17 FZ29 FZ31 FZ33">
    <cfRule type="cellIs" dxfId="4216" priority="16230" stopIfTrue="1" operator="equal">
      <formula>0</formula>
    </cfRule>
  </conditionalFormatting>
  <conditionalFormatting sqref="FZ63 FZ65">
    <cfRule type="cellIs" dxfId="4215" priority="16229" stopIfTrue="1" operator="equal">
      <formula>0</formula>
    </cfRule>
  </conditionalFormatting>
  <conditionalFormatting sqref="T73:AW73 T75:AW75">
    <cfRule type="cellIs" dxfId="4214" priority="15193" stopIfTrue="1" operator="equal">
      <formula>0</formula>
    </cfRule>
  </conditionalFormatting>
  <conditionalFormatting sqref="BA75:CE75 BA73:CE73">
    <cfRule type="cellIs" dxfId="4213" priority="15192" stopIfTrue="1" operator="equal">
      <formula>0</formula>
    </cfRule>
  </conditionalFormatting>
  <conditionalFormatting sqref="DQ73:ER73 DQ75:ER75">
    <cfRule type="cellIs" dxfId="4212" priority="15190" stopIfTrue="1" operator="equal">
      <formula>0</formula>
    </cfRule>
  </conditionalFormatting>
  <conditionalFormatting sqref="FZ83 FZ85">
    <cfRule type="cellIs" dxfId="4211" priority="15107" stopIfTrue="1" operator="equal">
      <formula>0</formula>
    </cfRule>
  </conditionalFormatting>
  <conditionalFormatting sqref="JZ83:LD83 JZ85:LD85">
    <cfRule type="cellIs" dxfId="4210" priority="15106" stopIfTrue="1" operator="equal">
      <formula>0</formula>
    </cfRule>
  </conditionalFormatting>
  <conditionalFormatting sqref="T777:AW777 T779:AW779 T781:AW781">
    <cfRule type="cellIs" dxfId="4209" priority="18460" stopIfTrue="1" operator="equal">
      <formula>0</formula>
    </cfRule>
  </conditionalFormatting>
  <conditionalFormatting sqref="BA779:CE779 BA781:CE781">
    <cfRule type="cellIs" dxfId="4208" priority="18459" stopIfTrue="1" operator="equal">
      <formula>0</formula>
    </cfRule>
  </conditionalFormatting>
  <conditionalFormatting sqref="HK777:IO777 HK779:IO779 HK781:IO781">
    <cfRule type="cellIs" dxfId="4207" priority="18454" stopIfTrue="1" operator="equal">
      <formula>0</formula>
    </cfRule>
  </conditionalFormatting>
  <conditionalFormatting sqref="DQ777:ER777 DQ779:ER779 DQ781:ER781">
    <cfRule type="cellIs" dxfId="4206" priority="18457" stopIfTrue="1" operator="equal">
      <formula>0</formula>
    </cfRule>
  </conditionalFormatting>
  <conditionalFormatting sqref="EV777:FY777 EV779:FY779 EV781:FY781">
    <cfRule type="cellIs" dxfId="4205" priority="18456" stopIfTrue="1" operator="equal">
      <formula>0</formula>
    </cfRule>
  </conditionalFormatting>
  <conditionalFormatting sqref="GD777:HG777 GD779:HG779 GD781:HG781">
    <cfRule type="cellIs" dxfId="4204" priority="18455" stopIfTrue="1" operator="equal">
      <formula>0</formula>
    </cfRule>
  </conditionalFormatting>
  <conditionalFormatting sqref="IS777:JV777 IS779:JV779 IS781:JV781">
    <cfRule type="cellIs" dxfId="4203" priority="18453" stopIfTrue="1" operator="equal">
      <formula>0</formula>
    </cfRule>
  </conditionalFormatting>
  <conditionalFormatting sqref="HK785:IO785 HK787:IO787">
    <cfRule type="cellIs" dxfId="4202" priority="18443" stopIfTrue="1" operator="equal">
      <formula>0</formula>
    </cfRule>
  </conditionalFormatting>
  <conditionalFormatting sqref="IS785:JV785 IS787:JV787">
    <cfRule type="cellIs" dxfId="4201" priority="18442" stopIfTrue="1" operator="equal">
      <formula>0</formula>
    </cfRule>
  </conditionalFormatting>
  <conditionalFormatting sqref="T789:AW789 T791:AW791 T793:AW793 T795:AW795">
    <cfRule type="cellIs" dxfId="4200" priority="18438" stopIfTrue="1" operator="equal">
      <formula>0</formula>
    </cfRule>
  </conditionalFormatting>
  <conditionalFormatting sqref="BA789:CE789 BA791:CE791 BA793:CE793 BA795:CE795">
    <cfRule type="cellIs" dxfId="4199" priority="18437" stopIfTrue="1" operator="equal">
      <formula>0</formula>
    </cfRule>
  </conditionalFormatting>
  <conditionalFormatting sqref="HK789:IO789 HK791:IO791 HK793:IO793 HK795:IO795">
    <cfRule type="cellIs" dxfId="4198" priority="18432" stopIfTrue="1" operator="equal">
      <formula>0</formula>
    </cfRule>
  </conditionalFormatting>
  <conditionalFormatting sqref="DQ789:ER789 DQ791:ER791 DQ793:ER793 DQ795:ER795">
    <cfRule type="cellIs" dxfId="4197" priority="18435" stopIfTrue="1" operator="equal">
      <formula>0</formula>
    </cfRule>
  </conditionalFormatting>
  <conditionalFormatting sqref="EV789:FY789 EV791:FY791 EV793:FY793 EV795:FY795">
    <cfRule type="cellIs" dxfId="4196" priority="18434" stopIfTrue="1" operator="equal">
      <formula>0</formula>
    </cfRule>
  </conditionalFormatting>
  <conditionalFormatting sqref="GD789:HG789 GD791:HG791 GD793:HG793 GD795:HG795">
    <cfRule type="cellIs" dxfId="4195" priority="18433" stopIfTrue="1" operator="equal">
      <formula>0</formula>
    </cfRule>
  </conditionalFormatting>
  <conditionalFormatting sqref="IS789:JV789 IS791:JV791 IS793:JV793 IS795:JV795">
    <cfRule type="cellIs" dxfId="4194" priority="18431" stopIfTrue="1" operator="equal">
      <formula>0</formula>
    </cfRule>
  </conditionalFormatting>
  <conditionalFormatting sqref="FZ277 FZ279">
    <cfRule type="cellIs" dxfId="4193" priority="16200" stopIfTrue="1" operator="equal">
      <formula>0</formula>
    </cfRule>
  </conditionalFormatting>
  <conditionalFormatting sqref="JZ13:LD13 JZ15:LD15 JZ17:LD17 JZ29:LD29 JZ31:LD31 JZ33:LD33">
    <cfRule type="cellIs" dxfId="4192" priority="15940" stopIfTrue="1" operator="equal">
      <formula>0</formula>
    </cfRule>
  </conditionalFormatting>
  <conditionalFormatting sqref="JZ63:LD63 JZ65:LD65">
    <cfRule type="cellIs" dxfId="4191" priority="15939" stopIfTrue="1" operator="equal">
      <formula>0</formula>
    </cfRule>
  </conditionalFormatting>
  <conditionalFormatting sqref="JZ99:LD99">
    <cfRule type="cellIs" dxfId="4190" priority="15010" stopIfTrue="1" operator="equal">
      <formula>0</formula>
    </cfRule>
  </conditionalFormatting>
  <conditionalFormatting sqref="T103:AW103 T105:AW105 T107:AW107">
    <cfRule type="cellIs" dxfId="4189" priority="15001" stopIfTrue="1" operator="equal">
      <formula>0</formula>
    </cfRule>
  </conditionalFormatting>
  <conditionalFormatting sqref="BA103:CE103 BA105:CE105 BA107:CE107">
    <cfRule type="cellIs" dxfId="4188" priority="15000" stopIfTrue="1" operator="equal">
      <formula>0</formula>
    </cfRule>
  </conditionalFormatting>
  <conditionalFormatting sqref="DQ103:ER103 DQ105:ER105 DQ107:ER107">
    <cfRule type="cellIs" dxfId="4187" priority="14998" stopIfTrue="1" operator="equal">
      <formula>0</formula>
    </cfRule>
  </conditionalFormatting>
  <conditionalFormatting sqref="EV73:FY73 EV75:FY75">
    <cfRule type="cellIs" dxfId="4186" priority="15189" stopIfTrue="1" operator="equal">
      <formula>0</formula>
    </cfRule>
  </conditionalFormatting>
  <conditionalFormatting sqref="IS93:JV93 IS95:JV95 IS97:JV97">
    <cfRule type="cellIs" dxfId="4185" priority="15058" stopIfTrue="1" operator="equal">
      <formula>0</formula>
    </cfRule>
  </conditionalFormatting>
  <conditionalFormatting sqref="BA77:CE77 BA79:CE79">
    <cfRule type="cellIs" dxfId="4184" priority="15160" stopIfTrue="1" operator="equal">
      <formula>0</formula>
    </cfRule>
  </conditionalFormatting>
  <conditionalFormatting sqref="DQ77:ER77 DQ79:ER79">
    <cfRule type="cellIs" dxfId="4183" priority="15158" stopIfTrue="1" operator="equal">
      <formula>0</formula>
    </cfRule>
  </conditionalFormatting>
  <conditionalFormatting sqref="EV77:FY77 EV79:FY79">
    <cfRule type="cellIs" dxfId="4182" priority="15157" stopIfTrue="1" operator="equal">
      <formula>0</formula>
    </cfRule>
  </conditionalFormatting>
  <conditionalFormatting sqref="LH129:ML129">
    <cfRule type="cellIs" dxfId="4181" priority="14815" stopIfTrue="1" operator="equal">
      <formula>0</formula>
    </cfRule>
  </conditionalFormatting>
  <conditionalFormatting sqref="HK139:IO139">
    <cfRule type="cellIs" dxfId="4180" priority="14771" stopIfTrue="1" operator="equal">
      <formula>0</formula>
    </cfRule>
  </conditionalFormatting>
  <conditionalFormatting sqref="GD123:HG123 GD125:HG125 GD127:HG127">
    <cfRule type="cellIs" dxfId="4179" priority="14868" stopIfTrue="1" operator="equal">
      <formula>0</formula>
    </cfRule>
  </conditionalFormatting>
  <conditionalFormatting sqref="HK123:IO123 HK125:IO125 HK127:IO127">
    <cfRule type="cellIs" dxfId="4178" priority="14867" stopIfTrue="1" operator="equal">
      <formula>0</formula>
    </cfRule>
  </conditionalFormatting>
  <conditionalFormatting sqref="IS123:JV123 IS125:JV125 IS127:JV127">
    <cfRule type="cellIs" dxfId="4177" priority="14866" stopIfTrue="1" operator="equal">
      <formula>0</formula>
    </cfRule>
  </conditionalFormatting>
  <conditionalFormatting sqref="T119:AW119">
    <cfRule type="cellIs" dxfId="4176" priority="14905" stopIfTrue="1" operator="equal">
      <formula>0</formula>
    </cfRule>
  </conditionalFormatting>
  <conditionalFormatting sqref="IS139:JV139">
    <cfRule type="cellIs" dxfId="4175" priority="14770" stopIfTrue="1" operator="equal">
      <formula>0</formula>
    </cfRule>
  </conditionalFormatting>
  <conditionalFormatting sqref="LH143:ML143 LH145:ML145 LH147:ML147">
    <cfRule type="cellIs" dxfId="4174" priority="14719" stopIfTrue="1" operator="equal">
      <formula>0</formula>
    </cfRule>
  </conditionalFormatting>
  <conditionalFormatting sqref="T149:AW149">
    <cfRule type="cellIs" dxfId="4173" priority="14713" stopIfTrue="1" operator="equal">
      <formula>0</formula>
    </cfRule>
  </conditionalFormatting>
  <conditionalFormatting sqref="EV139:FY139">
    <cfRule type="cellIs" dxfId="4172" priority="14773" stopIfTrue="1" operator="equal">
      <formula>0</formula>
    </cfRule>
  </conditionalFormatting>
  <conditionalFormatting sqref="BA119:CE119">
    <cfRule type="cellIs" dxfId="4171" priority="14904" stopIfTrue="1" operator="equal">
      <formula>0</formula>
    </cfRule>
  </conditionalFormatting>
  <conditionalFormatting sqref="GD139:HG139">
    <cfRule type="cellIs" dxfId="4170" priority="14772" stopIfTrue="1" operator="equal">
      <formula>0</formula>
    </cfRule>
  </conditionalFormatting>
  <conditionalFormatting sqref="LH13:ML13 LH15:ML15 LH17:ML17 LH29:ML29 LH31:ML31 LH33:ML33">
    <cfRule type="cellIs" dxfId="4169" priority="15615" stopIfTrue="1" operator="equal">
      <formula>0</formula>
    </cfRule>
  </conditionalFormatting>
  <conditionalFormatting sqref="LH63:ML63 LH65:ML65">
    <cfRule type="cellIs" dxfId="4168" priority="15614" stopIfTrue="1" operator="equal">
      <formula>0</formula>
    </cfRule>
  </conditionalFormatting>
  <conditionalFormatting sqref="JZ789:LD789 JZ791:LD791 JZ793:LD793 JZ795:LD795">
    <cfRule type="cellIs" dxfId="4167" priority="15881" stopIfTrue="1" operator="equal">
      <formula>0</formula>
    </cfRule>
  </conditionalFormatting>
  <conditionalFormatting sqref="JZ777:LD777 JZ779:LD779 JZ781:LD781">
    <cfRule type="cellIs" dxfId="4166" priority="15883" stopIfTrue="1" operator="equal">
      <formula>0</formula>
    </cfRule>
  </conditionalFormatting>
  <conditionalFormatting sqref="JZ785:LD785 JZ787:LD787">
    <cfRule type="cellIs" dxfId="4165" priority="15882" stopIfTrue="1" operator="equal">
      <formula>0</formula>
    </cfRule>
  </conditionalFormatting>
  <conditionalFormatting sqref="JZ173:LD173 JZ175:LD175 JZ177:LD177">
    <cfRule type="cellIs" dxfId="4164" priority="14530" stopIfTrue="1" operator="equal">
      <formula>0</formula>
    </cfRule>
  </conditionalFormatting>
  <conditionalFormatting sqref="LH173:ML173 LH175:ML175 LH177:ML177">
    <cfRule type="cellIs" dxfId="4163" priority="14527" stopIfTrue="1" operator="equal">
      <formula>0</formula>
    </cfRule>
  </conditionalFormatting>
  <conditionalFormatting sqref="FZ129">
    <cfRule type="cellIs" dxfId="4162" priority="14819" stopIfTrue="1" operator="equal">
      <formula>0</formula>
    </cfRule>
  </conditionalFormatting>
  <conditionalFormatting sqref="BA185:CE185 BA187:CE187 BA189:CE189">
    <cfRule type="cellIs" dxfId="4161" priority="14488" stopIfTrue="1" operator="equal">
      <formula>0</formula>
    </cfRule>
  </conditionalFormatting>
  <conditionalFormatting sqref="DQ185:ER185 DQ187:ER187 DQ189:ER189">
    <cfRule type="cellIs" dxfId="4160" priority="14486" stopIfTrue="1" operator="equal">
      <formula>0</formula>
    </cfRule>
  </conditionalFormatting>
  <conditionalFormatting sqref="IS185:JV185 IS187:JV187 IS189:JV189">
    <cfRule type="cellIs" dxfId="4159" priority="14482" stopIfTrue="1" operator="equal">
      <formula>0</formula>
    </cfRule>
  </conditionalFormatting>
  <conditionalFormatting sqref="EV185:FY185 EV187:FY187 EV189:FY189">
    <cfRule type="cellIs" dxfId="4158" priority="14485" stopIfTrue="1" operator="equal">
      <formula>0</formula>
    </cfRule>
  </conditionalFormatting>
  <conditionalFormatting sqref="GD185:HG185 GD187:HG187 GD189:HG189">
    <cfRule type="cellIs" dxfId="4157" priority="14484" stopIfTrue="1" operator="equal">
      <formula>0</formula>
    </cfRule>
  </conditionalFormatting>
  <conditionalFormatting sqref="HK185:IO185 HK187:IO187 HK189:IO189">
    <cfRule type="cellIs" dxfId="4156" priority="14483" stopIfTrue="1" operator="equal">
      <formula>0</formula>
    </cfRule>
  </conditionalFormatting>
  <conditionalFormatting sqref="DQ169:ER169">
    <cfRule type="cellIs" dxfId="4155" priority="14582" stopIfTrue="1" operator="equal">
      <formula>0</formula>
    </cfRule>
  </conditionalFormatting>
  <conditionalFormatting sqref="EV169:FY169">
    <cfRule type="cellIs" dxfId="4154" priority="14581" stopIfTrue="1" operator="equal">
      <formula>0</formula>
    </cfRule>
  </conditionalFormatting>
  <conditionalFormatting sqref="GD169:HG169">
    <cfRule type="cellIs" dxfId="4153" priority="14580" stopIfTrue="1" operator="equal">
      <formula>0</formula>
    </cfRule>
  </conditionalFormatting>
  <conditionalFormatting sqref="HK169:IO169">
    <cfRule type="cellIs" dxfId="4152" priority="14579" stopIfTrue="1" operator="equal">
      <formula>0</formula>
    </cfRule>
  </conditionalFormatting>
  <conditionalFormatting sqref="IS169:JV169">
    <cfRule type="cellIs" dxfId="4151" priority="14578" stopIfTrue="1" operator="equal">
      <formula>0</formula>
    </cfRule>
  </conditionalFormatting>
  <conditionalFormatting sqref="T13:Y13 AL13:AW13">
    <cfRule type="cellIs" dxfId="4150" priority="17912" stopIfTrue="1" operator="equal">
      <formula>0</formula>
    </cfRule>
  </conditionalFormatting>
  <conditionalFormatting sqref="LG672:LG677">
    <cfRule type="cellIs" dxfId="4149" priority="15408" stopIfTrue="1" operator="greaterThanOrEqual">
      <formula>1</formula>
    </cfRule>
    <cfRule type="cellIs" dxfId="4148" priority="15409" stopIfTrue="1" operator="lessThan">
      <formula>1</formula>
    </cfRule>
  </conditionalFormatting>
  <conditionalFormatting sqref="JY312:JY313">
    <cfRule type="cellIs" dxfId="4147" priority="13483" stopIfTrue="1" operator="greaterThanOrEqual">
      <formula>1</formula>
    </cfRule>
    <cfRule type="cellIs" dxfId="4146" priority="13484" stopIfTrue="1" operator="lessThan">
      <formula>1</formula>
    </cfRule>
  </conditionalFormatting>
  <conditionalFormatting sqref="HJ638:HJ651">
    <cfRule type="cellIs" dxfId="4145" priority="16548" stopIfTrue="1" operator="greaterThanOrEqual">
      <formula>1</formula>
    </cfRule>
    <cfRule type="cellIs" dxfId="4144" priority="16549" stopIfTrue="1" operator="lessThan">
      <formula>1</formula>
    </cfRule>
  </conditionalFormatting>
  <conditionalFormatting sqref="HJ658:HJ669">
    <cfRule type="cellIs" dxfId="4143" priority="16546" stopIfTrue="1" operator="greaterThanOrEqual">
      <formula>1</formula>
    </cfRule>
    <cfRule type="cellIs" dxfId="4142" priority="16547" stopIfTrue="1" operator="lessThan">
      <formula>1</formula>
    </cfRule>
  </conditionalFormatting>
  <conditionalFormatting sqref="HJ672:HJ677">
    <cfRule type="cellIs" dxfId="4141" priority="16544" stopIfTrue="1" operator="greaterThanOrEqual">
      <formula>1</formula>
    </cfRule>
    <cfRule type="cellIs" dxfId="4140" priority="16545" stopIfTrue="1" operator="lessThan">
      <formula>1</formula>
    </cfRule>
  </conditionalFormatting>
  <conditionalFormatting sqref="IR638:IR651">
    <cfRule type="cellIs" dxfId="4139" priority="16338" stopIfTrue="1" operator="greaterThanOrEqual">
      <formula>1</formula>
    </cfRule>
    <cfRule type="cellIs" dxfId="4138" priority="16339" stopIfTrue="1" operator="lessThan">
      <formula>1</formula>
    </cfRule>
  </conditionalFormatting>
  <conditionalFormatting sqref="IR658:IR669">
    <cfRule type="cellIs" dxfId="4137" priority="16336" stopIfTrue="1" operator="greaterThanOrEqual">
      <formula>1</formula>
    </cfRule>
    <cfRule type="cellIs" dxfId="4136" priority="16337" stopIfTrue="1" operator="lessThan">
      <formula>1</formula>
    </cfRule>
  </conditionalFormatting>
  <conditionalFormatting sqref="IR672:IR677">
    <cfRule type="cellIs" dxfId="4135" priority="16334" stopIfTrue="1" operator="greaterThanOrEqual">
      <formula>1</formula>
    </cfRule>
    <cfRule type="cellIs" dxfId="4134" priority="16335" stopIfTrue="1" operator="lessThan">
      <formula>1</formula>
    </cfRule>
  </conditionalFormatting>
  <conditionalFormatting sqref="DP12:DP807 DP810:DP1329">
    <cfRule type="cellIs" dxfId="4133" priority="17488" stopIfTrue="1" operator="greaterThanOrEqual">
      <formula>1</formula>
    </cfRule>
    <cfRule type="cellIs" dxfId="4132" priority="17489" stopIfTrue="1" operator="lessThan">
      <formula>1</formula>
    </cfRule>
  </conditionalFormatting>
  <conditionalFormatting sqref="JY372:JY373">
    <cfRule type="cellIs" dxfId="4131" priority="13003" stopIfTrue="1" operator="greaterThanOrEqual">
      <formula>1</formula>
    </cfRule>
    <cfRule type="cellIs" dxfId="4130" priority="13004" stopIfTrue="1" operator="lessThan">
      <formula>1</formula>
    </cfRule>
  </conditionalFormatting>
  <conditionalFormatting sqref="HJ776:HJ781">
    <cfRule type="cellIs" dxfId="4129" priority="16534" stopIfTrue="1" operator="greaterThanOrEqual">
      <formula>1</formula>
    </cfRule>
    <cfRule type="cellIs" dxfId="4128" priority="16535" stopIfTrue="1" operator="lessThan">
      <formula>1</formula>
    </cfRule>
  </conditionalFormatting>
  <conditionalFormatting sqref="HJ280:HJ283">
    <cfRule type="cellIs" dxfId="4127" priority="16586" stopIfTrue="1" operator="greaterThanOrEqual">
      <formula>1</formula>
    </cfRule>
    <cfRule type="cellIs" dxfId="4126" priority="16587" stopIfTrue="1" operator="lessThan">
      <formula>1</formula>
    </cfRule>
  </conditionalFormatting>
  <conditionalFormatting sqref="IR12:IR17">
    <cfRule type="cellIs" dxfId="4125" priority="16438" stopIfTrue="1" operator="greaterThanOrEqual">
      <formula>1</formula>
    </cfRule>
    <cfRule type="cellIs" dxfId="4124" priority="16439" stopIfTrue="1" operator="lessThan">
      <formula>1</formula>
    </cfRule>
  </conditionalFormatting>
  <conditionalFormatting sqref="HJ506:HJ507">
    <cfRule type="cellIs" dxfId="4123" priority="11953" stopIfTrue="1" operator="greaterThanOrEqual">
      <formula>1</formula>
    </cfRule>
    <cfRule type="cellIs" dxfId="4122" priority="11954" stopIfTrue="1" operator="lessThan">
      <formula>1</formula>
    </cfRule>
  </conditionalFormatting>
  <conditionalFormatting sqref="IR348:IR349">
    <cfRule type="cellIs" dxfId="4121" priority="13199" stopIfTrue="1" operator="greaterThanOrEqual">
      <formula>1</formula>
    </cfRule>
    <cfRule type="cellIs" dxfId="4120" priority="13200" stopIfTrue="1" operator="lessThan">
      <formula>1</formula>
    </cfRule>
  </conditionalFormatting>
  <conditionalFormatting sqref="JY336:JY337">
    <cfRule type="cellIs" dxfId="4119" priority="13291" stopIfTrue="1" operator="greaterThanOrEqual">
      <formula>1</formula>
    </cfRule>
    <cfRule type="cellIs" dxfId="4118" priority="13292" stopIfTrue="1" operator="lessThan">
      <formula>1</formula>
    </cfRule>
  </conditionalFormatting>
  <conditionalFormatting sqref="LG18:LG21">
    <cfRule type="cellIs" dxfId="4117" priority="15261" stopIfTrue="1" operator="greaterThanOrEqual">
      <formula>1</formula>
    </cfRule>
    <cfRule type="cellIs" dxfId="4116" priority="15262" stopIfTrue="1" operator="lessThan">
      <formula>1</formula>
    </cfRule>
  </conditionalFormatting>
  <conditionalFormatting sqref="HJ420:HJ421">
    <cfRule type="cellIs" dxfId="4115" priority="12625" stopIfTrue="1" operator="greaterThanOrEqual">
      <formula>1</formula>
    </cfRule>
    <cfRule type="cellIs" dxfId="4114" priority="12626" stopIfTrue="1" operator="lessThan">
      <formula>1</formula>
    </cfRule>
  </conditionalFormatting>
  <conditionalFormatting sqref="IR280:IR283">
    <cfRule type="cellIs" dxfId="4113" priority="16376" stopIfTrue="1" operator="greaterThanOrEqual">
      <formula>1</formula>
    </cfRule>
    <cfRule type="cellIs" dxfId="4112" priority="16377" stopIfTrue="1" operator="lessThan">
      <formula>1</formula>
    </cfRule>
  </conditionalFormatting>
  <conditionalFormatting sqref="IR776:IR781">
    <cfRule type="cellIs" dxfId="4111" priority="16324" stopIfTrue="1" operator="greaterThanOrEqual">
      <formula>1</formula>
    </cfRule>
    <cfRule type="cellIs" dxfId="4110" priority="16325" stopIfTrue="1" operator="lessThan">
      <formula>1</formula>
    </cfRule>
  </conditionalFormatting>
  <conditionalFormatting sqref="EU12:EU1329">
    <cfRule type="cellIs" dxfId="4109" priority="17068" stopIfTrue="1" operator="greaterThanOrEqual">
      <formula>1</formula>
    </cfRule>
    <cfRule type="cellIs" dxfId="4108" priority="17069" stopIfTrue="1" operator="lessThan">
      <formula>1</formula>
    </cfRule>
  </conditionalFormatting>
  <conditionalFormatting sqref="IR384:IR385">
    <cfRule type="cellIs" dxfId="4107" priority="12911" stopIfTrue="1" operator="greaterThanOrEqual">
      <formula>1</formula>
    </cfRule>
    <cfRule type="cellIs" dxfId="4106" priority="12912" stopIfTrue="1" operator="lessThan">
      <formula>1</formula>
    </cfRule>
  </conditionalFormatting>
  <conditionalFormatting sqref="LG280:LG283">
    <cfRule type="cellIs" dxfId="4105" priority="15448" stopIfTrue="1" operator="greaterThanOrEqual">
      <formula>1</formula>
    </cfRule>
    <cfRule type="cellIs" dxfId="4104" priority="15449" stopIfTrue="1" operator="lessThan">
      <formula>1</formula>
    </cfRule>
  </conditionalFormatting>
  <conditionalFormatting sqref="JY776:JY781">
    <cfRule type="cellIs" dxfId="4103" priority="15723" stopIfTrue="1" operator="greaterThanOrEqual">
      <formula>1</formula>
    </cfRule>
    <cfRule type="cellIs" dxfId="4102" priority="15724" stopIfTrue="1" operator="lessThan">
      <formula>1</formula>
    </cfRule>
  </conditionalFormatting>
  <conditionalFormatting sqref="IR330:IR331">
    <cfRule type="cellIs" dxfId="4101" priority="13430" stopIfTrue="1" operator="greaterThanOrEqual">
      <formula>1</formula>
    </cfRule>
    <cfRule type="cellIs" dxfId="4100" priority="13431" stopIfTrue="1" operator="lessThan">
      <formula>1</formula>
    </cfRule>
  </conditionalFormatting>
  <conditionalFormatting sqref="GC12:GC1329">
    <cfRule type="cellIs" dxfId="4099" priority="16858" stopIfTrue="1" operator="greaterThanOrEqual">
      <formula>1</formula>
    </cfRule>
    <cfRule type="cellIs" dxfId="4098" priority="16859" stopIfTrue="1" operator="lessThan">
      <formula>1</formula>
    </cfRule>
  </conditionalFormatting>
  <conditionalFormatting sqref="JY672:JY677">
    <cfRule type="cellIs" dxfId="4097" priority="15733" stopIfTrue="1" operator="greaterThanOrEqual">
      <formula>1</formula>
    </cfRule>
    <cfRule type="cellIs" dxfId="4096" priority="15734" stopIfTrue="1" operator="lessThan">
      <formula>1</formula>
    </cfRule>
  </conditionalFormatting>
  <conditionalFormatting sqref="HJ444:HJ445">
    <cfRule type="cellIs" dxfId="4095" priority="12433" stopIfTrue="1" operator="greaterThanOrEqual">
      <formula>1</formula>
    </cfRule>
    <cfRule type="cellIs" dxfId="4094" priority="12434" stopIfTrue="1" operator="lessThan">
      <formula>1</formula>
    </cfRule>
  </conditionalFormatting>
  <conditionalFormatting sqref="JY12:JY17">
    <cfRule type="cellIs" dxfId="4093" priority="15833" stopIfTrue="1" operator="greaterThanOrEqual">
      <formula>1</formula>
    </cfRule>
    <cfRule type="cellIs" dxfId="4092" priority="15834" stopIfTrue="1" operator="lessThan">
      <formula>1</formula>
    </cfRule>
  </conditionalFormatting>
  <conditionalFormatting sqref="HJ12:HJ17">
    <cfRule type="cellIs" dxfId="4091" priority="16648" stopIfTrue="1" operator="greaterThanOrEqual">
      <formula>1</formula>
    </cfRule>
    <cfRule type="cellIs" dxfId="4090" priority="16649" stopIfTrue="1" operator="lessThan">
      <formula>1</formula>
    </cfRule>
  </conditionalFormatting>
  <conditionalFormatting sqref="IR518:IR519">
    <cfRule type="cellIs" dxfId="4089" priority="11855" stopIfTrue="1" operator="greaterThanOrEqual">
      <formula>1</formula>
    </cfRule>
    <cfRule type="cellIs" dxfId="4088" priority="11856" stopIfTrue="1" operator="lessThan">
      <formula>1</formula>
    </cfRule>
  </conditionalFormatting>
  <conditionalFormatting sqref="JY348:JY349">
    <cfRule type="cellIs" dxfId="4087" priority="13195" stopIfTrue="1" operator="greaterThanOrEqual">
      <formula>1</formula>
    </cfRule>
    <cfRule type="cellIs" dxfId="4086" priority="13196" stopIfTrue="1" operator="lessThan">
      <formula>1</formula>
    </cfRule>
  </conditionalFormatting>
  <conditionalFormatting sqref="JY280:JY283">
    <cfRule type="cellIs" dxfId="4085" priority="15773" stopIfTrue="1" operator="greaterThanOrEqual">
      <formula>1</formula>
    </cfRule>
    <cfRule type="cellIs" dxfId="4084" priority="15774" stopIfTrue="1" operator="lessThan">
      <formula>1</formula>
    </cfRule>
  </conditionalFormatting>
  <conditionalFormatting sqref="HJ432:HJ433">
    <cfRule type="cellIs" dxfId="4083" priority="12529" stopIfTrue="1" operator="greaterThanOrEqual">
      <formula>1</formula>
    </cfRule>
    <cfRule type="cellIs" dxfId="4082" priority="12530" stopIfTrue="1" operator="lessThan">
      <formula>1</formula>
    </cfRule>
  </conditionalFormatting>
  <conditionalFormatting sqref="LG658:LG669">
    <cfRule type="cellIs" dxfId="4081" priority="15410" stopIfTrue="1" operator="greaterThanOrEqual">
      <formula>1</formula>
    </cfRule>
    <cfRule type="cellIs" dxfId="4080" priority="15411" stopIfTrue="1" operator="lessThan">
      <formula>1</formula>
    </cfRule>
  </conditionalFormatting>
  <conditionalFormatting sqref="IS331:JV331">
    <cfRule type="cellIs" dxfId="4079" priority="13458" stopIfTrue="1" operator="equal">
      <formula>0</formula>
    </cfRule>
  </conditionalFormatting>
  <conditionalFormatting sqref="T361:AW361">
    <cfRule type="cellIs" dxfId="4078" priority="13124" stopIfTrue="1" operator="equal">
      <formula>0</formula>
    </cfRule>
  </conditionalFormatting>
  <conditionalFormatting sqref="T343:AW343">
    <cfRule type="cellIs" dxfId="4077" priority="13369" stopIfTrue="1" operator="equal">
      <formula>0</formula>
    </cfRule>
  </conditionalFormatting>
  <conditionalFormatting sqref="JZ201:LD201">
    <cfRule type="cellIs" dxfId="4076" priority="14370" stopIfTrue="1" operator="equal">
      <formula>0</formula>
    </cfRule>
  </conditionalFormatting>
  <conditionalFormatting sqref="FZ251">
    <cfRule type="cellIs" dxfId="4075" priority="14051" stopIfTrue="1" operator="equal">
      <formula>0</formula>
    </cfRule>
  </conditionalFormatting>
  <conditionalFormatting sqref="FZ409">
    <cfRule type="cellIs" dxfId="4074" priority="12718" stopIfTrue="1" operator="equal">
      <formula>0</formula>
    </cfRule>
  </conditionalFormatting>
  <conditionalFormatting sqref="LH407:ML407 LH411:ML411 LH413:ML413">
    <cfRule type="cellIs" dxfId="4073" priority="12749" stopIfTrue="1" operator="equal">
      <formula>0</formula>
    </cfRule>
  </conditionalFormatting>
  <conditionalFormatting sqref="LH403:ML403">
    <cfRule type="cellIs" dxfId="4072" priority="12844" stopIfTrue="1" operator="equal">
      <formula>0</formula>
    </cfRule>
  </conditionalFormatting>
  <conditionalFormatting sqref="LH385:ML385">
    <cfRule type="cellIs" dxfId="4071" priority="12906" stopIfTrue="1" operator="equal">
      <formula>0</formula>
    </cfRule>
  </conditionalFormatting>
  <conditionalFormatting sqref="FZ73 FZ75">
    <cfRule type="cellIs" dxfId="4070" priority="15171" stopIfTrue="1" operator="equal">
      <formula>0</formula>
    </cfRule>
  </conditionalFormatting>
  <conditionalFormatting sqref="JZ153:LD153 JZ155:LD155 JZ157:LD157">
    <cfRule type="cellIs" dxfId="4069" priority="14658" stopIfTrue="1" operator="equal">
      <formula>0</formula>
    </cfRule>
  </conditionalFormatting>
  <conditionalFormatting sqref="DQ337:ER337">
    <cfRule type="cellIs" dxfId="4068" priority="13313" stopIfTrue="1" operator="equal">
      <formula>0</formula>
    </cfRule>
  </conditionalFormatting>
  <conditionalFormatting sqref="LH133:ML133 LH135:ML135 LH137:ML137">
    <cfRule type="cellIs" dxfId="4067" priority="14783" stopIfTrue="1" operator="equal">
      <formula>0</formula>
    </cfRule>
  </conditionalFormatting>
  <conditionalFormatting sqref="IS323:JV323 IS327:JV327 IS329:JV329">
    <cfRule type="cellIs" dxfId="4066" priority="13469" stopIfTrue="1" operator="equal">
      <formula>0</formula>
    </cfRule>
  </conditionalFormatting>
  <conditionalFormatting sqref="DQ301:ER301 DQ303:ER303">
    <cfRule type="cellIs" dxfId="4065" priority="13750" stopIfTrue="1" operator="equal">
      <formula>0</formula>
    </cfRule>
  </conditionalFormatting>
  <conditionalFormatting sqref="T297:AW297 T299:AW299">
    <cfRule type="cellIs" dxfId="4064" priority="13764" stopIfTrue="1" operator="equal">
      <formula>0</formula>
    </cfRule>
  </conditionalFormatting>
  <conditionalFormatting sqref="LH169:ML169">
    <cfRule type="cellIs" dxfId="4063" priority="14559" stopIfTrue="1" operator="equal">
      <formula>0</formula>
    </cfRule>
  </conditionalFormatting>
  <conditionalFormatting sqref="T21:AW21 T27:AW27 T19:AW19">
    <cfRule type="cellIs" dxfId="4062" priority="15290" stopIfTrue="1" operator="equal">
      <formula>0</formula>
    </cfRule>
  </conditionalFormatting>
  <conditionalFormatting sqref="BA27:CE27 BW25:CE25">
    <cfRule type="cellIs" dxfId="4061" priority="15289" stopIfTrue="1" operator="equal">
      <formula>0</formula>
    </cfRule>
  </conditionalFormatting>
  <conditionalFormatting sqref="EV123:FY123 EV125:FY125 EV127:FY127">
    <cfRule type="cellIs" dxfId="4060" priority="14869" stopIfTrue="1" operator="equal">
      <formula>0</formula>
    </cfRule>
  </conditionalFormatting>
  <conditionalFormatting sqref="HK109:IO109">
    <cfRule type="cellIs" dxfId="4059" priority="14963" stopIfTrue="1" operator="equal">
      <formula>0</formula>
    </cfRule>
  </conditionalFormatting>
  <conditionalFormatting sqref="IS109:JV109">
    <cfRule type="cellIs" dxfId="4058" priority="14962" stopIfTrue="1" operator="equal">
      <formula>0</formula>
    </cfRule>
  </conditionalFormatting>
  <conditionalFormatting sqref="JZ769:LD769 JZ771:LD771 JZ773:LD773">
    <cfRule type="cellIs" dxfId="4057" priority="15884" stopIfTrue="1" operator="equal">
      <formula>0</formula>
    </cfRule>
  </conditionalFormatting>
  <conditionalFormatting sqref="T185:AW185 T187:AW187 T189:AW189">
    <cfRule type="cellIs" dxfId="4056" priority="14489" stopIfTrue="1" operator="equal">
      <formula>0</formula>
    </cfRule>
  </conditionalFormatting>
  <conditionalFormatting sqref="GD291:HG291 GD293:HG293">
    <cfRule type="cellIs" dxfId="4055" priority="13812" stopIfTrue="1" operator="equal">
      <formula>0</formula>
    </cfRule>
  </conditionalFormatting>
  <conditionalFormatting sqref="FZ77 FZ79">
    <cfRule type="cellIs" dxfId="4054" priority="15139" stopIfTrue="1" operator="equal">
      <formula>0</formula>
    </cfRule>
  </conditionalFormatting>
  <conditionalFormatting sqref="JZ77:LD77 JZ79:LD79">
    <cfRule type="cellIs" dxfId="4053" priority="15138" stopIfTrue="1" operator="equal">
      <formula>0</formula>
    </cfRule>
  </conditionalFormatting>
  <conditionalFormatting sqref="T271:AW271">
    <cfRule type="cellIs" dxfId="4052" priority="13945" stopIfTrue="1" operator="equal">
      <formula>0</formula>
    </cfRule>
  </conditionalFormatting>
  <conditionalFormatting sqref="EV331:FY331">
    <cfRule type="cellIs" dxfId="4051" priority="13461" stopIfTrue="1" operator="equal">
      <formula>0</formula>
    </cfRule>
  </conditionalFormatting>
  <conditionalFormatting sqref="IS355:JV355">
    <cfRule type="cellIs" dxfId="4050" priority="13266" stopIfTrue="1" operator="equal">
      <formula>0</formula>
    </cfRule>
  </conditionalFormatting>
  <conditionalFormatting sqref="JZ277:LD277 JZ279:LD279">
    <cfRule type="cellIs" dxfId="4049" priority="15910" stopIfTrue="1" operator="equal">
      <formula>0</formula>
    </cfRule>
  </conditionalFormatting>
  <conditionalFormatting sqref="JZ281:LD281 JZ283:LD283">
    <cfRule type="cellIs" dxfId="4048" priority="15909" stopIfTrue="1" operator="equal">
      <formula>0</formula>
    </cfRule>
  </conditionalFormatting>
  <conditionalFormatting sqref="T455:AW455 T459:AW459 T461:AW461">
    <cfRule type="cellIs" dxfId="4047" priority="12420" stopIfTrue="1" operator="equal">
      <formula>0</formula>
    </cfRule>
  </conditionalFormatting>
  <conditionalFormatting sqref="FZ113 FZ115 FZ117">
    <cfRule type="cellIs" dxfId="4046" priority="14915" stopIfTrue="1" operator="equal">
      <formula>0</formula>
    </cfRule>
  </conditionalFormatting>
  <conditionalFormatting sqref="LH215:ML215 LH217:ML217 LH219:ML219">
    <cfRule type="cellIs" dxfId="4045" priority="14271" stopIfTrue="1" operator="equal">
      <formula>0</formula>
    </cfRule>
  </conditionalFormatting>
  <conditionalFormatting sqref="DQ297:ER297 DQ299:ER299">
    <cfRule type="cellIs" dxfId="4044" priority="13761" stopIfTrue="1" operator="equal">
      <formula>0</formula>
    </cfRule>
  </conditionalFormatting>
  <conditionalFormatting sqref="DQ211:ER211">
    <cfRule type="cellIs" dxfId="4043" priority="14326" stopIfTrue="1" operator="equal">
      <formula>0</formula>
    </cfRule>
  </conditionalFormatting>
  <conditionalFormatting sqref="BA271:CE271">
    <cfRule type="cellIs" dxfId="4042" priority="13944" stopIfTrue="1" operator="equal">
      <formula>0</formula>
    </cfRule>
  </conditionalFormatting>
  <conditionalFormatting sqref="T407:AW407 T411:AW411 T413:AW413">
    <cfRule type="cellIs" dxfId="4041" priority="12804" stopIfTrue="1" operator="equal">
      <formula>0</formula>
    </cfRule>
  </conditionalFormatting>
  <conditionalFormatting sqref="FZ99">
    <cfRule type="cellIs" dxfId="4040" priority="15011" stopIfTrue="1" operator="equal">
      <formula>0</formula>
    </cfRule>
  </conditionalFormatting>
  <conditionalFormatting sqref="LH455:ML455 LH459:ML459 LH461:ML461">
    <cfRule type="cellIs" dxfId="4039" priority="12365" stopIfTrue="1" operator="equal">
      <formula>0</formula>
    </cfRule>
  </conditionalFormatting>
  <conditionalFormatting sqref="LH433:ML433">
    <cfRule type="cellIs" dxfId="4038" priority="12522" stopIfTrue="1" operator="equal">
      <formula>0</formula>
    </cfRule>
  </conditionalFormatting>
  <conditionalFormatting sqref="DQ385:ER385">
    <cfRule type="cellIs" dxfId="4037" priority="12929" stopIfTrue="1" operator="equal">
      <formula>0</formula>
    </cfRule>
  </conditionalFormatting>
  <conditionalFormatting sqref="EV383:FY383 EV387:FY387 EV389:FY389">
    <cfRule type="cellIs" dxfId="4036" priority="12992" stopIfTrue="1" operator="equal">
      <formula>0</formula>
    </cfRule>
  </conditionalFormatting>
  <conditionalFormatting sqref="HK373:IO373">
    <cfRule type="cellIs" dxfId="4035" priority="13022" stopIfTrue="1" operator="equal">
      <formula>0</formula>
    </cfRule>
  </conditionalFormatting>
  <conditionalFormatting sqref="IS361:JV361">
    <cfRule type="cellIs" dxfId="4034" priority="13117" stopIfTrue="1" operator="equal">
      <formula>0</formula>
    </cfRule>
  </conditionalFormatting>
  <conditionalFormatting sqref="GD331:HG331">
    <cfRule type="cellIs" dxfId="4033" priority="13460" stopIfTrue="1" operator="equal">
      <formula>0</formula>
    </cfRule>
  </conditionalFormatting>
  <conditionalFormatting sqref="EV83:FY83 EV85:FY85">
    <cfRule type="cellIs" dxfId="4032" priority="15125" stopIfTrue="1" operator="equal">
      <formula>0</formula>
    </cfRule>
  </conditionalFormatting>
  <conditionalFormatting sqref="GD83:HG83 GD85:HG85">
    <cfRule type="cellIs" dxfId="4031" priority="15124" stopIfTrue="1" operator="equal">
      <formula>0</formula>
    </cfRule>
  </conditionalFormatting>
  <conditionalFormatting sqref="IS153:JV153 IS155:JV155 IS157:JV157">
    <cfRule type="cellIs" dxfId="4030" priority="14674" stopIfTrue="1" operator="equal">
      <formula>0</formula>
    </cfRule>
  </conditionalFormatting>
  <conditionalFormatting sqref="BA319:CE319">
    <cfRule type="cellIs" dxfId="4029" priority="13688" stopIfTrue="1" operator="equal">
      <formula>0</formula>
    </cfRule>
  </conditionalFormatting>
  <conditionalFormatting sqref="DQ153:ER153 DQ155:ER155 DQ157:ER157">
    <cfRule type="cellIs" dxfId="4028" priority="14678" stopIfTrue="1" operator="equal">
      <formula>0</formula>
    </cfRule>
  </conditionalFormatting>
  <conditionalFormatting sqref="EV153:FY153 EV155:FY155 EV157:FY157">
    <cfRule type="cellIs" dxfId="4027" priority="14677" stopIfTrue="1" operator="equal">
      <formula>0</formula>
    </cfRule>
  </conditionalFormatting>
  <conditionalFormatting sqref="GD153:HG153 GD155:HG155 GD157:HG157">
    <cfRule type="cellIs" dxfId="4026" priority="14676" stopIfTrue="1" operator="equal">
      <formula>0</formula>
    </cfRule>
  </conditionalFormatting>
  <conditionalFormatting sqref="HK153:IO153 HK155:IO155 HK157:IO157">
    <cfRule type="cellIs" dxfId="4025" priority="14675" stopIfTrue="1" operator="equal">
      <formula>0</formula>
    </cfRule>
  </conditionalFormatting>
  <conditionalFormatting sqref="BA311:CE311 BA315:CE315 BA317:CE317">
    <cfRule type="cellIs" dxfId="4024" priority="13699" stopIfTrue="1" operator="equal">
      <formula>0</formula>
    </cfRule>
  </conditionalFormatting>
  <conditionalFormatting sqref="JZ113:LD113 JZ115:LD115 JZ117:LD117">
    <cfRule type="cellIs" dxfId="4023" priority="14914" stopIfTrue="1" operator="equal">
      <formula>0</formula>
    </cfRule>
  </conditionalFormatting>
  <conditionalFormatting sqref="LH159:ML159">
    <cfRule type="cellIs" dxfId="4022" priority="14623" stopIfTrue="1" operator="equal">
      <formula>0</formula>
    </cfRule>
  </conditionalFormatting>
  <conditionalFormatting sqref="HJ384:HJ385">
    <cfRule type="cellIs" dxfId="4021" priority="12913" stopIfTrue="1" operator="greaterThanOrEqual">
      <formula>1</formula>
    </cfRule>
    <cfRule type="cellIs" dxfId="4020" priority="12914" stopIfTrue="1" operator="lessThan">
      <formula>1</formula>
    </cfRule>
  </conditionalFormatting>
  <conditionalFormatting sqref="HJ454:HJ455 HJ458:HJ461">
    <cfRule type="cellIs" dxfId="4019" priority="12380" stopIfTrue="1" operator="greaterThanOrEqual">
      <formula>1</formula>
    </cfRule>
    <cfRule type="cellIs" dxfId="4018" priority="12381" stopIfTrue="1" operator="lessThan">
      <formula>1</formula>
    </cfRule>
  </conditionalFormatting>
  <conditionalFormatting sqref="IR442:IR443 IR446:IR449">
    <cfRule type="cellIs" dxfId="4017" priority="12472" stopIfTrue="1" operator="greaterThanOrEqual">
      <formula>1</formula>
    </cfRule>
    <cfRule type="cellIs" dxfId="4016" priority="12473" stopIfTrue="1" operator="lessThan">
      <formula>1</formula>
    </cfRule>
  </conditionalFormatting>
  <conditionalFormatting sqref="IR450:IR451">
    <cfRule type="cellIs" dxfId="4015" priority="12470" stopIfTrue="1" operator="greaterThanOrEqual">
      <formula>1</formula>
    </cfRule>
    <cfRule type="cellIs" dxfId="4014" priority="12471" stopIfTrue="1" operator="lessThan">
      <formula>1</formula>
    </cfRule>
  </conditionalFormatting>
  <conditionalFormatting sqref="JY18:JY21">
    <cfRule type="cellIs" dxfId="4013" priority="15264" stopIfTrue="1" operator="greaterThanOrEqual">
      <formula>1</formula>
    </cfRule>
    <cfRule type="cellIs" dxfId="4012" priority="15265" stopIfTrue="1" operator="lessThan">
      <formula>1</formula>
    </cfRule>
  </conditionalFormatting>
  <conditionalFormatting sqref="JY638:JY651">
    <cfRule type="cellIs" dxfId="4011" priority="15737" stopIfTrue="1" operator="greaterThanOrEqual">
      <formula>1</formula>
    </cfRule>
    <cfRule type="cellIs" dxfId="4010" priority="15738" stopIfTrue="1" operator="lessThan">
      <formula>1</formula>
    </cfRule>
  </conditionalFormatting>
  <conditionalFormatting sqref="JY658:JY669">
    <cfRule type="cellIs" dxfId="4009" priority="15735" stopIfTrue="1" operator="greaterThanOrEqual">
      <formula>1</formula>
    </cfRule>
    <cfRule type="cellIs" dxfId="4008" priority="15736" stopIfTrue="1" operator="lessThan">
      <formula>1</formula>
    </cfRule>
  </conditionalFormatting>
  <conditionalFormatting sqref="HJ456:HJ457">
    <cfRule type="cellIs" dxfId="4007" priority="12337" stopIfTrue="1" operator="greaterThanOrEqual">
      <formula>1</formula>
    </cfRule>
    <cfRule type="cellIs" dxfId="4006" priority="12338" stopIfTrue="1" operator="lessThan">
      <formula>1</formula>
    </cfRule>
  </conditionalFormatting>
  <conditionalFormatting sqref="JY432:JY433">
    <cfRule type="cellIs" dxfId="4005" priority="12523" stopIfTrue="1" operator="greaterThanOrEqual">
      <formula>1</formula>
    </cfRule>
    <cfRule type="cellIs" dxfId="4004" priority="12524" stopIfTrue="1" operator="lessThan">
      <formula>1</formula>
    </cfRule>
  </conditionalFormatting>
  <conditionalFormatting sqref="HK433:IO433">
    <cfRule type="cellIs" dxfId="4003" priority="12542" stopIfTrue="1" operator="equal">
      <formula>0</formula>
    </cfRule>
  </conditionalFormatting>
  <conditionalFormatting sqref="IS433:JV433">
    <cfRule type="cellIs" dxfId="4002" priority="12541" stopIfTrue="1" operator="equal">
      <formula>0</formula>
    </cfRule>
  </conditionalFormatting>
  <conditionalFormatting sqref="LH191:ML191">
    <cfRule type="cellIs" dxfId="4001" priority="14431" stopIfTrue="1" operator="equal">
      <formula>0</formula>
    </cfRule>
  </conditionalFormatting>
  <conditionalFormatting sqref="IS73:JV73 IS75:JV75">
    <cfRule type="cellIs" dxfId="4000" priority="15186" stopIfTrue="1" operator="equal">
      <formula>0</formula>
    </cfRule>
  </conditionalFormatting>
  <conditionalFormatting sqref="BA325:CE325">
    <cfRule type="cellIs" dxfId="3999" priority="13411" stopIfTrue="1" operator="equal">
      <formula>0</formula>
    </cfRule>
  </conditionalFormatting>
  <conditionalFormatting sqref="LH347:ML347 LH351:ML351 LH353:ML353">
    <cfRule type="cellIs" dxfId="3998" priority="13229" stopIfTrue="1" operator="equal">
      <formula>0</formula>
    </cfRule>
  </conditionalFormatting>
  <conditionalFormatting sqref="LH277:ML277 LH279:ML279">
    <cfRule type="cellIs" dxfId="3997" priority="15585" stopIfTrue="1" operator="equal">
      <formula>0</formula>
    </cfRule>
  </conditionalFormatting>
  <conditionalFormatting sqref="LH281:ML281 LH283:ML283">
    <cfRule type="cellIs" dxfId="3996" priority="15584" stopIfTrue="1" operator="equal">
      <formula>0</formula>
    </cfRule>
  </conditionalFormatting>
  <conditionalFormatting sqref="LH19:ML19 LH21:ML21 LH25:ML25 LH27:ML27">
    <cfRule type="cellIs" dxfId="3995" priority="15263" stopIfTrue="1" operator="equal">
      <formula>0</formula>
    </cfRule>
  </conditionalFormatting>
  <conditionalFormatting sqref="LH139:ML139">
    <cfRule type="cellIs" dxfId="3994" priority="14751" stopIfTrue="1" operator="equal">
      <formula>0</formula>
    </cfRule>
  </conditionalFormatting>
  <conditionalFormatting sqref="HK323:IO323 HK327:IO327 HK329:IO329">
    <cfRule type="cellIs" dxfId="3993" priority="13470" stopIfTrue="1" operator="equal">
      <formula>0</formula>
    </cfRule>
  </conditionalFormatting>
  <conditionalFormatting sqref="HK1327:IO1327 HK1329:IO1329">
    <cfRule type="cellIs" dxfId="3992" priority="10824" stopIfTrue="1" operator="equal">
      <formula>0</formula>
    </cfRule>
  </conditionalFormatting>
  <conditionalFormatting sqref="T469:AW469">
    <cfRule type="cellIs" dxfId="3991" priority="12260" stopIfTrue="1" operator="equal">
      <formula>0</formula>
    </cfRule>
  </conditionalFormatting>
  <conditionalFormatting sqref="FZ169">
    <cfRule type="cellIs" dxfId="3990" priority="14563" stopIfTrue="1" operator="equal">
      <formula>0</formula>
    </cfRule>
  </conditionalFormatting>
  <conditionalFormatting sqref="JZ159:LD159">
    <cfRule type="cellIs" dxfId="3989" priority="14626" stopIfTrue="1" operator="equal">
      <formula>0</formula>
    </cfRule>
  </conditionalFormatting>
  <conditionalFormatting sqref="DQ455:ER455 DQ459:ER459 DQ461:ER461">
    <cfRule type="cellIs" dxfId="3988" priority="12417" stopIfTrue="1" operator="equal">
      <formula>0</formula>
    </cfRule>
  </conditionalFormatting>
  <conditionalFormatting sqref="EV455:FY455 EV459:FY459 EV461:FY461">
    <cfRule type="cellIs" dxfId="3987" priority="12416" stopIfTrue="1" operator="equal">
      <formula>0</formula>
    </cfRule>
  </conditionalFormatting>
  <conditionalFormatting sqref="FZ703 FZ705 FZ707 FZ709 FZ711 FZ713 FZ715">
    <cfRule type="cellIs" dxfId="3986" priority="11388" stopIfTrue="1" operator="equal">
      <formula>0</formula>
    </cfRule>
  </conditionalFormatting>
  <conditionalFormatting sqref="BA93:CE93 BA95:CE95 BA97:CE97">
    <cfRule type="cellIs" dxfId="3985" priority="15064" stopIfTrue="1" operator="equal">
      <formula>0</formula>
    </cfRule>
  </conditionalFormatting>
  <conditionalFormatting sqref="DQ83:ER83 DQ85:ER85">
    <cfRule type="cellIs" dxfId="3984" priority="15126" stopIfTrue="1" operator="equal">
      <formula>0</formula>
    </cfRule>
  </conditionalFormatting>
  <conditionalFormatting sqref="IS325:JV325">
    <cfRule type="cellIs" dxfId="3983" priority="13405" stopIfTrue="1" operator="equal">
      <formula>0</formula>
    </cfRule>
  </conditionalFormatting>
  <conditionalFormatting sqref="DQ487:ER487">
    <cfRule type="cellIs" dxfId="3982" priority="12214" stopIfTrue="1" operator="equal">
      <formula>0</formula>
    </cfRule>
  </conditionalFormatting>
  <conditionalFormatting sqref="EV211:FY211">
    <cfRule type="cellIs" dxfId="3981" priority="14325" stopIfTrue="1" operator="equal">
      <formula>0</formula>
    </cfRule>
  </conditionalFormatting>
  <conditionalFormatting sqref="GD149:HG149">
    <cfRule type="cellIs" dxfId="3980" priority="14708" stopIfTrue="1" operator="equal">
      <formula>0</formula>
    </cfRule>
  </conditionalFormatting>
  <conditionalFormatting sqref="HK149:IO149">
    <cfRule type="cellIs" dxfId="3979" priority="14707" stopIfTrue="1" operator="equal">
      <formula>0</formula>
    </cfRule>
  </conditionalFormatting>
  <conditionalFormatting sqref="IS149:JV149">
    <cfRule type="cellIs" dxfId="3978" priority="14706" stopIfTrue="1" operator="equal">
      <formula>0</formula>
    </cfRule>
  </conditionalFormatting>
  <conditionalFormatting sqref="LH777:ML777 LH779:ML779 LH781:ML781">
    <cfRule type="cellIs" dxfId="3977" priority="15558" stopIfTrue="1" operator="equal">
      <formula>0</formula>
    </cfRule>
  </conditionalFormatting>
  <conditionalFormatting sqref="LH785:ML785 LH787:ML787">
    <cfRule type="cellIs" dxfId="3976" priority="15557" stopIfTrue="1" operator="equal">
      <formula>0</formula>
    </cfRule>
  </conditionalFormatting>
  <conditionalFormatting sqref="LH789:ML789 LH791:ML791 LH793:ML793 LH795:ML795">
    <cfRule type="cellIs" dxfId="3975" priority="15556" stopIfTrue="1" operator="equal">
      <formula>0</formula>
    </cfRule>
  </conditionalFormatting>
  <conditionalFormatting sqref="FZ153 FZ155 FZ157">
    <cfRule type="cellIs" dxfId="3974" priority="14659" stopIfTrue="1" operator="equal">
      <formula>0</formula>
    </cfRule>
  </conditionalFormatting>
  <conditionalFormatting sqref="GD325:HG325">
    <cfRule type="cellIs" dxfId="3973" priority="13407" stopIfTrue="1" operator="equal">
      <formula>0</formula>
    </cfRule>
  </conditionalFormatting>
  <conditionalFormatting sqref="GD211:HG211">
    <cfRule type="cellIs" dxfId="3972" priority="14324" stopIfTrue="1" operator="equal">
      <formula>0</formula>
    </cfRule>
  </conditionalFormatting>
  <conditionalFormatting sqref="HK211:IO211">
    <cfRule type="cellIs" dxfId="3971" priority="14323" stopIfTrue="1" operator="equal">
      <formula>0</formula>
    </cfRule>
  </conditionalFormatting>
  <conditionalFormatting sqref="T211:AW211">
    <cfRule type="cellIs" dxfId="3970" priority="14329" stopIfTrue="1" operator="equal">
      <formula>0</formula>
    </cfRule>
  </conditionalFormatting>
  <conditionalFormatting sqref="BA211:CE211">
    <cfRule type="cellIs" dxfId="3969" priority="14328" stopIfTrue="1" operator="equal">
      <formula>0</formula>
    </cfRule>
  </conditionalFormatting>
  <conditionalFormatting sqref="HK335:IO335 HK339:IO339 HK341:IO341">
    <cfRule type="cellIs" dxfId="3968" priority="13374" stopIfTrue="1" operator="equal">
      <formula>0</formula>
    </cfRule>
  </conditionalFormatting>
  <conditionalFormatting sqref="IR530:IR531">
    <cfRule type="cellIs" dxfId="3967" priority="11759" stopIfTrue="1" operator="greaterThanOrEqual">
      <formula>1</formula>
    </cfRule>
    <cfRule type="cellIs" dxfId="3966" priority="11760" stopIfTrue="1" operator="lessThan">
      <formula>1</formula>
    </cfRule>
  </conditionalFormatting>
  <conditionalFormatting sqref="JY342:JY343">
    <cfRule type="cellIs" dxfId="3965" priority="13326" stopIfTrue="1" operator="greaterThanOrEqual">
      <formula>1</formula>
    </cfRule>
    <cfRule type="cellIs" dxfId="3964" priority="13327" stopIfTrue="1" operator="lessThan">
      <formula>1</formula>
    </cfRule>
  </conditionalFormatting>
  <conditionalFormatting sqref="LG12:LG17">
    <cfRule type="cellIs" dxfId="3963" priority="15508" stopIfTrue="1" operator="greaterThanOrEqual">
      <formula>1</formula>
    </cfRule>
    <cfRule type="cellIs" dxfId="3962" priority="15509" stopIfTrue="1" operator="lessThan">
      <formula>1</formula>
    </cfRule>
  </conditionalFormatting>
  <conditionalFormatting sqref="HJ480:HJ481">
    <cfRule type="cellIs" dxfId="3961" priority="12145" stopIfTrue="1" operator="greaterThanOrEqual">
      <formula>1</formula>
    </cfRule>
    <cfRule type="cellIs" dxfId="3960" priority="12146" stopIfTrue="1" operator="lessThan">
      <formula>1</formula>
    </cfRule>
  </conditionalFormatting>
  <conditionalFormatting sqref="IR468:IR469">
    <cfRule type="cellIs" dxfId="3959" priority="12239" stopIfTrue="1" operator="greaterThanOrEqual">
      <formula>1</formula>
    </cfRule>
    <cfRule type="cellIs" dxfId="3958" priority="12240" stopIfTrue="1" operator="lessThan">
      <formula>1</formula>
    </cfRule>
  </conditionalFormatting>
  <conditionalFormatting sqref="IR722:IR733">
    <cfRule type="cellIs" dxfId="3957" priority="11391" stopIfTrue="1" operator="greaterThanOrEqual">
      <formula>1</formula>
    </cfRule>
    <cfRule type="cellIs" dxfId="3956" priority="11392" stopIfTrue="1" operator="lessThan">
      <formula>1</formula>
    </cfRule>
  </conditionalFormatting>
  <conditionalFormatting sqref="HJ334:HJ335 HJ338:HJ341">
    <cfRule type="cellIs" dxfId="3955" priority="13340" stopIfTrue="1" operator="greaterThanOrEqual">
      <formula>1</formula>
    </cfRule>
    <cfRule type="cellIs" dxfId="3954" priority="13341" stopIfTrue="1" operator="lessThan">
      <formula>1</formula>
    </cfRule>
  </conditionalFormatting>
  <conditionalFormatting sqref="HJ300:HJ303">
    <cfRule type="cellIs" dxfId="3953" priority="13722" stopIfTrue="1" operator="greaterThanOrEqual">
      <formula>1</formula>
    </cfRule>
    <cfRule type="cellIs" dxfId="3952" priority="13723" stopIfTrue="1" operator="lessThan">
      <formula>1</formula>
    </cfRule>
  </conditionalFormatting>
  <conditionalFormatting sqref="LG638:LG651">
    <cfRule type="cellIs" dxfId="3951" priority="15412" stopIfTrue="1" operator="greaterThanOrEqual">
      <formula>1</formula>
    </cfRule>
    <cfRule type="cellIs" dxfId="3950" priority="15413" stopIfTrue="1" operator="lessThan">
      <formula>1</formula>
    </cfRule>
  </conditionalFormatting>
  <conditionalFormatting sqref="LG776:LG781">
    <cfRule type="cellIs" dxfId="3949" priority="15398" stopIfTrue="1" operator="greaterThanOrEqual">
      <formula>1</formula>
    </cfRule>
    <cfRule type="cellIs" dxfId="3948" priority="15399" stopIfTrue="1" operator="lessThan">
      <formula>1</formula>
    </cfRule>
  </conditionalFormatting>
  <conditionalFormatting sqref="HJ524:HJ525">
    <cfRule type="cellIs" dxfId="3947" priority="11898" stopIfTrue="1" operator="greaterThanOrEqual">
      <formula>1</formula>
    </cfRule>
    <cfRule type="cellIs" dxfId="3946" priority="11899" stopIfTrue="1" operator="lessThan">
      <formula>1</formula>
    </cfRule>
  </conditionalFormatting>
  <conditionalFormatting sqref="IR354:IR355">
    <cfRule type="cellIs" dxfId="3945" priority="13238" stopIfTrue="1" operator="greaterThanOrEqual">
      <formula>1</formula>
    </cfRule>
    <cfRule type="cellIs" dxfId="3944" priority="13239" stopIfTrue="1" operator="lessThan">
      <formula>1</formula>
    </cfRule>
  </conditionalFormatting>
  <conditionalFormatting sqref="HJ370:HJ371 HJ374:HJ377">
    <cfRule type="cellIs" dxfId="3943" priority="13052" stopIfTrue="1" operator="greaterThanOrEqual">
      <formula>1</formula>
    </cfRule>
    <cfRule type="cellIs" dxfId="3942" priority="13053" stopIfTrue="1" operator="lessThan">
      <formula>1</formula>
    </cfRule>
  </conditionalFormatting>
  <conditionalFormatting sqref="IR358:IR359 IR362:IR365">
    <cfRule type="cellIs" dxfId="3941" priority="13144" stopIfTrue="1" operator="greaterThanOrEqual">
      <formula>1</formula>
    </cfRule>
    <cfRule type="cellIs" dxfId="3940" priority="13145" stopIfTrue="1" operator="lessThan">
      <formula>1</formula>
    </cfRule>
  </conditionalFormatting>
  <conditionalFormatting sqref="IR366:IR367">
    <cfRule type="cellIs" dxfId="3939" priority="13142" stopIfTrue="1" operator="greaterThanOrEqual">
      <formula>1</formula>
    </cfRule>
    <cfRule type="cellIs" dxfId="3938" priority="13143" stopIfTrue="1" operator="lessThan">
      <formula>1</formula>
    </cfRule>
  </conditionalFormatting>
  <conditionalFormatting sqref="EV337:FY337">
    <cfRule type="cellIs" dxfId="3937" priority="13312" stopIfTrue="1" operator="equal">
      <formula>0</formula>
    </cfRule>
  </conditionalFormatting>
  <conditionalFormatting sqref="DQ19:ER19 DQ21:ER21 DQ27:DR27 DU27:DY27 EB27:EE27 EH27:EK27 EN27:EP27 DQ25:ER25">
    <cfRule type="cellIs" dxfId="3936" priority="15287" stopIfTrue="1" operator="equal">
      <formula>0</formula>
    </cfRule>
  </conditionalFormatting>
  <conditionalFormatting sqref="T245:AW245 T247:AW247 T249:AW249">
    <cfRule type="cellIs" dxfId="3935" priority="14105" stopIfTrue="1" operator="equal">
      <formula>0</formula>
    </cfRule>
  </conditionalFormatting>
  <conditionalFormatting sqref="BA245:CE245 BA247:CE247 BA249:CE249">
    <cfRule type="cellIs" dxfId="3934" priority="14104" stopIfTrue="1" operator="equal">
      <formula>0</formula>
    </cfRule>
  </conditionalFormatting>
  <conditionalFormatting sqref="EV19:FY19 EV21:FY21 EZ27:FB27 FE27:FG27 FJ27:FL27 FO27:FR27 FU27:FW27 EV25:FY25">
    <cfRule type="cellIs" dxfId="3933" priority="15286" stopIfTrue="1" operator="equal">
      <formula>0</formula>
    </cfRule>
  </conditionalFormatting>
  <conditionalFormatting sqref="GD19:HG19 GD21:HG21 GD25:HG25 GD27:GE27 GH27 GK27:HG27">
    <cfRule type="cellIs" dxfId="3932" priority="15285" stopIfTrue="1" operator="equal">
      <formula>0</formula>
    </cfRule>
  </conditionalFormatting>
  <conditionalFormatting sqref="HK19:IO19 HK21:IO21 HK25:IO25 HK27:IO27">
    <cfRule type="cellIs" dxfId="3931" priority="15284" stopIfTrue="1" operator="equal">
      <formula>0</formula>
    </cfRule>
  </conditionalFormatting>
  <conditionalFormatting sqref="IR18:IR21">
    <cfRule type="cellIs" dxfId="3930" priority="15268" stopIfTrue="1" operator="greaterThanOrEqual">
      <formula>1</formula>
    </cfRule>
    <cfRule type="cellIs" dxfId="3929" priority="15269" stopIfTrue="1" operator="lessThan">
      <formula>1</formula>
    </cfRule>
  </conditionalFormatting>
  <conditionalFormatting sqref="HJ18:HJ21">
    <cfRule type="cellIs" dxfId="3928" priority="15270" stopIfTrue="1" operator="greaterThanOrEqual">
      <formula>1</formula>
    </cfRule>
    <cfRule type="cellIs" dxfId="3927" priority="15271" stopIfTrue="1" operator="lessThan">
      <formula>1</formula>
    </cfRule>
  </conditionalFormatting>
  <conditionalFormatting sqref="FZ19 FZ21 FZ25 FZ27">
    <cfRule type="cellIs" dxfId="3926" priority="15267" stopIfTrue="1" operator="equal">
      <formula>0</formula>
    </cfRule>
  </conditionalFormatting>
  <conditionalFormatting sqref="JZ19:LD19 JZ21:LD21 JZ25:LD25 JZ27:LD27">
    <cfRule type="cellIs" dxfId="3925" priority="15266" stopIfTrue="1" operator="equal">
      <formula>0</formula>
    </cfRule>
  </conditionalFormatting>
  <conditionalFormatting sqref="GD337:HG337">
    <cfRule type="cellIs" dxfId="3924" priority="13311" stopIfTrue="1" operator="equal">
      <formula>0</formula>
    </cfRule>
  </conditionalFormatting>
  <conditionalFormatting sqref="BA355:CE355">
    <cfRule type="cellIs" dxfId="3923" priority="13272" stopIfTrue="1" operator="equal">
      <formula>0</formula>
    </cfRule>
  </conditionalFormatting>
  <conditionalFormatting sqref="IS211:JV211">
    <cfRule type="cellIs" dxfId="3922" priority="14322" stopIfTrue="1" operator="equal">
      <formula>0</formula>
    </cfRule>
  </conditionalFormatting>
  <conditionalFormatting sqref="GD231:HG231">
    <cfRule type="cellIs" dxfId="3921" priority="14196" stopIfTrue="1" operator="equal">
      <formula>0</formula>
    </cfRule>
  </conditionalFormatting>
  <conditionalFormatting sqref="HK83:IO83 HK85:IO85">
    <cfRule type="cellIs" dxfId="3920" priority="15123" stopIfTrue="1" operator="equal">
      <formula>0</formula>
    </cfRule>
  </conditionalFormatting>
  <conditionalFormatting sqref="T355:AW355">
    <cfRule type="cellIs" dxfId="3919" priority="13273" stopIfTrue="1" operator="equal">
      <formula>0</formula>
    </cfRule>
  </conditionalFormatting>
  <conditionalFormatting sqref="BA67:CE67 BA69:CE69">
    <cfRule type="cellIs" dxfId="3918" priority="15224" stopIfTrue="1" operator="equal">
      <formula>0</formula>
    </cfRule>
  </conditionalFormatting>
  <conditionalFormatting sqref="HK67:IO67 HK69:IO69">
    <cfRule type="cellIs" dxfId="3917" priority="15219" stopIfTrue="1" operator="equal">
      <formula>0</formula>
    </cfRule>
  </conditionalFormatting>
  <conditionalFormatting sqref="DQ67:ER67 DQ69:ER69">
    <cfRule type="cellIs" dxfId="3916" priority="15222" stopIfTrue="1" operator="equal">
      <formula>0</formula>
    </cfRule>
  </conditionalFormatting>
  <conditionalFormatting sqref="EV67:FY67 EV69:FY69">
    <cfRule type="cellIs" dxfId="3915" priority="15221" stopIfTrue="1" operator="equal">
      <formula>0</formula>
    </cfRule>
  </conditionalFormatting>
  <conditionalFormatting sqref="GD67:HG67 GD69:HG69">
    <cfRule type="cellIs" dxfId="3914" priority="15220" stopIfTrue="1" operator="equal">
      <formula>0</formula>
    </cfRule>
  </conditionalFormatting>
  <conditionalFormatting sqref="IS67:JV67 IS69:JV69">
    <cfRule type="cellIs" dxfId="3913" priority="15218" stopIfTrue="1" operator="equal">
      <formula>0</formula>
    </cfRule>
  </conditionalFormatting>
  <conditionalFormatting sqref="T67:AW67 T69:AW69">
    <cfRule type="cellIs" dxfId="3912" priority="15225" stopIfTrue="1" operator="equal">
      <formula>0</formula>
    </cfRule>
  </conditionalFormatting>
  <conditionalFormatting sqref="FZ215 FZ217 FZ219">
    <cfRule type="cellIs" dxfId="3911" priority="14275" stopIfTrue="1" operator="equal">
      <formula>0</formula>
    </cfRule>
  </conditionalFormatting>
  <conditionalFormatting sqref="JZ215:LD215 JZ217:LD217 JZ219:LD219">
    <cfRule type="cellIs" dxfId="3910" priority="14274" stopIfTrue="1" operator="equal">
      <formula>0</formula>
    </cfRule>
  </conditionalFormatting>
  <conditionalFormatting sqref="LH99:ML99">
    <cfRule type="cellIs" dxfId="3909" priority="15007" stopIfTrue="1" operator="equal">
      <formula>0</formula>
    </cfRule>
  </conditionalFormatting>
  <conditionalFormatting sqref="HK73:IO73 HK75:IO75">
    <cfRule type="cellIs" dxfId="3908" priority="15187" stopIfTrue="1" operator="equal">
      <formula>0</formula>
    </cfRule>
  </conditionalFormatting>
  <conditionalFormatting sqref="EV93:FY93 EV95:FY95 EV97:FY97">
    <cfRule type="cellIs" dxfId="3907" priority="15061" stopIfTrue="1" operator="equal">
      <formula>0</formula>
    </cfRule>
  </conditionalFormatting>
  <conditionalFormatting sqref="IS103:JV103 IS105:JV105 IS107:JV107">
    <cfRule type="cellIs" dxfId="3906" priority="14994" stopIfTrue="1" operator="equal">
      <formula>0</formula>
    </cfRule>
  </conditionalFormatting>
  <conditionalFormatting sqref="BA349:CE349">
    <cfRule type="cellIs" dxfId="3905" priority="13219" stopIfTrue="1" operator="equal">
      <formula>0</formula>
    </cfRule>
  </conditionalFormatting>
  <conditionalFormatting sqref="JZ73:LD73 JZ75:LD75">
    <cfRule type="cellIs" dxfId="3904" priority="15170" stopIfTrue="1" operator="equal">
      <formula>0</formula>
    </cfRule>
  </conditionalFormatting>
  <conditionalFormatting sqref="LH73:ML73 LH75:ML75">
    <cfRule type="cellIs" dxfId="3903" priority="15167" stopIfTrue="1" operator="equal">
      <formula>0</formula>
    </cfRule>
  </conditionalFormatting>
  <conditionalFormatting sqref="HK77:IO77 HK79:IO79">
    <cfRule type="cellIs" dxfId="3902" priority="15155" stopIfTrue="1" operator="equal">
      <formula>0</formula>
    </cfRule>
  </conditionalFormatting>
  <conditionalFormatting sqref="GD77:HG77 GD79:HG79">
    <cfRule type="cellIs" dxfId="3901" priority="15156" stopIfTrue="1" operator="equal">
      <formula>0</formula>
    </cfRule>
  </conditionalFormatting>
  <conditionalFormatting sqref="IS77:JV77 IS79:JV79">
    <cfRule type="cellIs" dxfId="3900" priority="15154" stopIfTrue="1" operator="equal">
      <formula>0</formula>
    </cfRule>
  </conditionalFormatting>
  <conditionalFormatting sqref="LH77:ML77 LH79:ML79">
    <cfRule type="cellIs" dxfId="3899" priority="15135" stopIfTrue="1" operator="equal">
      <formula>0</formula>
    </cfRule>
  </conditionalFormatting>
  <conditionalFormatting sqref="BA83:CE83 BA85:CE85">
    <cfRule type="cellIs" dxfId="3898" priority="15128" stopIfTrue="1" operator="equal">
      <formula>0</formula>
    </cfRule>
  </conditionalFormatting>
  <conditionalFormatting sqref="HK113:IO113 HK115:IO115 HK117:IO117">
    <cfRule type="cellIs" dxfId="3897" priority="14931" stopIfTrue="1" operator="equal">
      <formula>0</formula>
    </cfRule>
  </conditionalFormatting>
  <conditionalFormatting sqref="EV231:FY231">
    <cfRule type="cellIs" dxfId="3896" priority="14197" stopIfTrue="1" operator="equal">
      <formula>0</formula>
    </cfRule>
  </conditionalFormatting>
  <conditionalFormatting sqref="GD113:HG113 GD115:HG115 GD117:HG117">
    <cfRule type="cellIs" dxfId="3895" priority="14932" stopIfTrue="1" operator="equal">
      <formula>0</formula>
    </cfRule>
  </conditionalFormatting>
  <conditionalFormatting sqref="IS83:JV83 IS85:JV85">
    <cfRule type="cellIs" dxfId="3894" priority="15122" stopIfTrue="1" operator="equal">
      <formula>0</formula>
    </cfRule>
  </conditionalFormatting>
  <conditionalFormatting sqref="T83:AW83 T85:AW85">
    <cfRule type="cellIs" dxfId="3893" priority="15129" stopIfTrue="1" operator="equal">
      <formula>0</formula>
    </cfRule>
  </conditionalFormatting>
  <conditionalFormatting sqref="LH83:ML83 LH85:ML85">
    <cfRule type="cellIs" dxfId="3892" priority="15103" stopIfTrue="1" operator="equal">
      <formula>0</formula>
    </cfRule>
  </conditionalFormatting>
  <conditionalFormatting sqref="BA87:CE87 BA89:CE89">
    <cfRule type="cellIs" dxfId="3891" priority="15096" stopIfTrue="1" operator="equal">
      <formula>0</formula>
    </cfRule>
  </conditionalFormatting>
  <conditionalFormatting sqref="HK87:IO87 HK89:IO89">
    <cfRule type="cellIs" dxfId="3890" priority="15091" stopIfTrue="1" operator="equal">
      <formula>0</formula>
    </cfRule>
  </conditionalFormatting>
  <conditionalFormatting sqref="DQ87:ER87 DQ89:ER89">
    <cfRule type="cellIs" dxfId="3889" priority="15094" stopIfTrue="1" operator="equal">
      <formula>0</formula>
    </cfRule>
  </conditionalFormatting>
  <conditionalFormatting sqref="EV87:FY87 EV89:FY89">
    <cfRule type="cellIs" dxfId="3888" priority="15093" stopIfTrue="1" operator="equal">
      <formula>0</formula>
    </cfRule>
  </conditionalFormatting>
  <conditionalFormatting sqref="GD87:HG87 GD89:HG89">
    <cfRule type="cellIs" dxfId="3887" priority="15092" stopIfTrue="1" operator="equal">
      <formula>0</formula>
    </cfRule>
  </conditionalFormatting>
  <conditionalFormatting sqref="IS87:JV87 IS89:JV89">
    <cfRule type="cellIs" dxfId="3886" priority="15090" stopIfTrue="1" operator="equal">
      <formula>0</formula>
    </cfRule>
  </conditionalFormatting>
  <conditionalFormatting sqref="T87:AW87 T89:AW89">
    <cfRule type="cellIs" dxfId="3885" priority="15097" stopIfTrue="1" operator="equal">
      <formula>0</formula>
    </cfRule>
  </conditionalFormatting>
  <conditionalFormatting sqref="FZ87 FZ89">
    <cfRule type="cellIs" dxfId="3884" priority="15075" stopIfTrue="1" operator="equal">
      <formula>0</formula>
    </cfRule>
  </conditionalFormatting>
  <conditionalFormatting sqref="JZ87:LD87 JZ89:LD89">
    <cfRule type="cellIs" dxfId="3883" priority="15074" stopIfTrue="1" operator="equal">
      <formula>0</formula>
    </cfRule>
  </conditionalFormatting>
  <conditionalFormatting sqref="LH87:ML87 LH89:ML89">
    <cfRule type="cellIs" dxfId="3882" priority="15071" stopIfTrue="1" operator="equal">
      <formula>0</formula>
    </cfRule>
  </conditionalFormatting>
  <conditionalFormatting sqref="BA113:CE113 BA115:CE115 BA117:CE117">
    <cfRule type="cellIs" dxfId="3881" priority="14936" stopIfTrue="1" operator="equal">
      <formula>0</formula>
    </cfRule>
  </conditionalFormatting>
  <conditionalFormatting sqref="HK93:IO93 HK95:IO95 HK97:IO97">
    <cfRule type="cellIs" dxfId="3880" priority="15059" stopIfTrue="1" operator="equal">
      <formula>0</formula>
    </cfRule>
  </conditionalFormatting>
  <conditionalFormatting sqref="DQ93:ER93 DQ95:ER95 DQ97:ER97">
    <cfRule type="cellIs" dxfId="3879" priority="15062" stopIfTrue="1" operator="equal">
      <formula>0</formula>
    </cfRule>
  </conditionalFormatting>
  <conditionalFormatting sqref="GD93:HG93 GD95:HG95 GD97:HG97">
    <cfRule type="cellIs" dxfId="3878" priority="15060" stopIfTrue="1" operator="equal">
      <formula>0</formula>
    </cfRule>
  </conditionalFormatting>
  <conditionalFormatting sqref="T93:AW93 T95:AW95 T97:AW97">
    <cfRule type="cellIs" dxfId="3877" priority="15065" stopIfTrue="1" operator="equal">
      <formula>0</formula>
    </cfRule>
  </conditionalFormatting>
  <conditionalFormatting sqref="FZ93 FZ95 FZ97">
    <cfRule type="cellIs" dxfId="3876" priority="15043" stopIfTrue="1" operator="equal">
      <formula>0</formula>
    </cfRule>
  </conditionalFormatting>
  <conditionalFormatting sqref="JZ93:LD93 JZ95:LD95 JZ97:LD97">
    <cfRule type="cellIs" dxfId="3875" priority="15042" stopIfTrue="1" operator="equal">
      <formula>0</formula>
    </cfRule>
  </conditionalFormatting>
  <conditionalFormatting sqref="LH93:ML93 LH95:ML95 LH97:ML97">
    <cfRule type="cellIs" dxfId="3874" priority="15039" stopIfTrue="1" operator="equal">
      <formula>0</formula>
    </cfRule>
  </conditionalFormatting>
  <conditionalFormatting sqref="HK99:IO99">
    <cfRule type="cellIs" dxfId="3873" priority="15027" stopIfTrue="1" operator="equal">
      <formula>0</formula>
    </cfRule>
  </conditionalFormatting>
  <conditionalFormatting sqref="DQ143:ER143 DQ145:ER145 DQ147:ER147">
    <cfRule type="cellIs" dxfId="3872" priority="14742" stopIfTrue="1" operator="equal">
      <formula>0</formula>
    </cfRule>
  </conditionalFormatting>
  <conditionalFormatting sqref="IS99:JV99">
    <cfRule type="cellIs" dxfId="3871" priority="15026" stopIfTrue="1" operator="equal">
      <formula>0</formula>
    </cfRule>
  </conditionalFormatting>
  <conditionalFormatting sqref="T143:AW143 T145:AW145 T147:AW147">
    <cfRule type="cellIs" dxfId="3870" priority="14745" stopIfTrue="1" operator="equal">
      <formula>0</formula>
    </cfRule>
  </conditionalFormatting>
  <conditionalFormatting sqref="JZ129:LD129">
    <cfRule type="cellIs" dxfId="3869" priority="14818" stopIfTrue="1" operator="equal">
      <formula>0</formula>
    </cfRule>
  </conditionalFormatting>
  <conditionalFormatting sqref="GD373:HG373">
    <cfRule type="cellIs" dxfId="3868" priority="13023" stopIfTrue="1" operator="equal">
      <formula>0</formula>
    </cfRule>
  </conditionalFormatting>
  <conditionalFormatting sqref="BA143:CE143 BA145:CE145 BA147:CE147">
    <cfRule type="cellIs" dxfId="3867" priority="14744" stopIfTrue="1" operator="equal">
      <formula>0</formula>
    </cfRule>
  </conditionalFormatting>
  <conditionalFormatting sqref="HK103:IO103 HK105:IO105 HK107:IO107">
    <cfRule type="cellIs" dxfId="3866" priority="14995" stopIfTrue="1" operator="equal">
      <formula>0</formula>
    </cfRule>
  </conditionalFormatting>
  <conditionalFormatting sqref="DQ133:ER133 DQ135:ER135 DQ137:ER137">
    <cfRule type="cellIs" dxfId="3865" priority="14806" stopIfTrue="1" operator="equal">
      <formula>0</formula>
    </cfRule>
  </conditionalFormatting>
  <conditionalFormatting sqref="EV103:FY103 EV105:FY105 EV107:FY107">
    <cfRule type="cellIs" dxfId="3864" priority="14997" stopIfTrue="1" operator="equal">
      <formula>0</formula>
    </cfRule>
  </conditionalFormatting>
  <conditionalFormatting sqref="GD103:HG103 GD105:HG105 GD107:HG107">
    <cfRule type="cellIs" dxfId="3863" priority="14996" stopIfTrue="1" operator="equal">
      <formula>0</formula>
    </cfRule>
  </conditionalFormatting>
  <conditionalFormatting sqref="JZ379:LD379">
    <cfRule type="cellIs" dxfId="3862" priority="13042" stopIfTrue="1" operator="equal">
      <formula>0</formula>
    </cfRule>
  </conditionalFormatting>
  <conditionalFormatting sqref="T123:AW123 T125:AW125 T127:AW127">
    <cfRule type="cellIs" dxfId="3861" priority="14873" stopIfTrue="1" operator="equal">
      <formula>0</formula>
    </cfRule>
  </conditionalFormatting>
  <conditionalFormatting sqref="FZ103 FZ105 FZ107">
    <cfRule type="cellIs" dxfId="3860" priority="14979" stopIfTrue="1" operator="equal">
      <formula>0</formula>
    </cfRule>
  </conditionalFormatting>
  <conditionalFormatting sqref="JZ103:LD103 JZ105:LD105 JZ107:LD107">
    <cfRule type="cellIs" dxfId="3859" priority="14978" stopIfTrue="1" operator="equal">
      <formula>0</formula>
    </cfRule>
  </conditionalFormatting>
  <conditionalFormatting sqref="LH103:ML103 LH105:ML105 LH107:ML107">
    <cfRule type="cellIs" dxfId="3858" priority="14975" stopIfTrue="1" operator="equal">
      <formula>0</formula>
    </cfRule>
  </conditionalFormatting>
  <conditionalFormatting sqref="BA109:CE109">
    <cfRule type="cellIs" dxfId="3857" priority="14968" stopIfTrue="1" operator="equal">
      <formula>0</formula>
    </cfRule>
  </conditionalFormatting>
  <conditionalFormatting sqref="DQ109:ER109">
    <cfRule type="cellIs" dxfId="3856" priority="14966" stopIfTrue="1" operator="equal">
      <formula>0</formula>
    </cfRule>
  </conditionalFormatting>
  <conditionalFormatting sqref="EV109:FY109">
    <cfRule type="cellIs" dxfId="3855" priority="14965" stopIfTrue="1" operator="equal">
      <formula>0</formula>
    </cfRule>
  </conditionalFormatting>
  <conditionalFormatting sqref="GD109:HG109">
    <cfRule type="cellIs" dxfId="3854" priority="14964" stopIfTrue="1" operator="equal">
      <formula>0</formula>
    </cfRule>
  </conditionalFormatting>
  <conditionalFormatting sqref="T109:AW109">
    <cfRule type="cellIs" dxfId="3853" priority="14969" stopIfTrue="1" operator="equal">
      <formula>0</formula>
    </cfRule>
  </conditionalFormatting>
  <conditionalFormatting sqref="FZ109">
    <cfRule type="cellIs" dxfId="3852" priority="14947" stopIfTrue="1" operator="equal">
      <formula>0</formula>
    </cfRule>
  </conditionalFormatting>
  <conditionalFormatting sqref="JZ109:LD109">
    <cfRule type="cellIs" dxfId="3851" priority="14946" stopIfTrue="1" operator="equal">
      <formula>0</formula>
    </cfRule>
  </conditionalFormatting>
  <conditionalFormatting sqref="LH109:ML109">
    <cfRule type="cellIs" dxfId="3850" priority="14943" stopIfTrue="1" operator="equal">
      <formula>0</formula>
    </cfRule>
  </conditionalFormatting>
  <conditionalFormatting sqref="BA291:CE291 BA293:CE293">
    <cfRule type="cellIs" dxfId="3849" priority="13816" stopIfTrue="1" operator="equal">
      <formula>0</formula>
    </cfRule>
  </conditionalFormatting>
  <conditionalFormatting sqref="HK391:IO391">
    <cfRule type="cellIs" dxfId="3848" priority="12979" stopIfTrue="1" operator="equal">
      <formula>0</formula>
    </cfRule>
  </conditionalFormatting>
  <conditionalFormatting sqref="DQ113:ER113 DQ115:ER115 DQ117:ER117">
    <cfRule type="cellIs" dxfId="3847" priority="14934" stopIfTrue="1" operator="equal">
      <formula>0</formula>
    </cfRule>
  </conditionalFormatting>
  <conditionalFormatting sqref="EV113:FY113 EV115:FY115 EV117:FY117">
    <cfRule type="cellIs" dxfId="3846" priority="14933" stopIfTrue="1" operator="equal">
      <formula>0</formula>
    </cfRule>
  </conditionalFormatting>
  <conditionalFormatting sqref="GD391:HG391">
    <cfRule type="cellIs" dxfId="3845" priority="12980" stopIfTrue="1" operator="equal">
      <formula>0</formula>
    </cfRule>
  </conditionalFormatting>
  <conditionalFormatting sqref="IS113:JV113 IS115:JV115 IS117:JV117">
    <cfRule type="cellIs" dxfId="3844" priority="14930" stopIfTrue="1" operator="equal">
      <formula>0</formula>
    </cfRule>
  </conditionalFormatting>
  <conditionalFormatting sqref="T113:AW113 T115:AW115 T117:AW117">
    <cfRule type="cellIs" dxfId="3843" priority="14937" stopIfTrue="1" operator="equal">
      <formula>0</formula>
    </cfRule>
  </conditionalFormatting>
  <conditionalFormatting sqref="LH113:ML113 LH115:ML115 LH117:ML117">
    <cfRule type="cellIs" dxfId="3842" priority="14911" stopIfTrue="1" operator="equal">
      <formula>0</formula>
    </cfRule>
  </conditionalFormatting>
  <conditionalFormatting sqref="HK119:IO119">
    <cfRule type="cellIs" dxfId="3841" priority="14899" stopIfTrue="1" operator="equal">
      <formula>0</formula>
    </cfRule>
  </conditionalFormatting>
  <conditionalFormatting sqref="DQ119:ER119">
    <cfRule type="cellIs" dxfId="3840" priority="14902" stopIfTrue="1" operator="equal">
      <formula>0</formula>
    </cfRule>
  </conditionalFormatting>
  <conditionalFormatting sqref="EV119:FY119">
    <cfRule type="cellIs" dxfId="3839" priority="14901" stopIfTrue="1" operator="equal">
      <formula>0</formula>
    </cfRule>
  </conditionalFormatting>
  <conditionalFormatting sqref="GD119:HG119">
    <cfRule type="cellIs" dxfId="3838" priority="14900" stopIfTrue="1" operator="equal">
      <formula>0</formula>
    </cfRule>
  </conditionalFormatting>
  <conditionalFormatting sqref="IS119:JV119">
    <cfRule type="cellIs" dxfId="3837" priority="14898" stopIfTrue="1" operator="equal">
      <formula>0</formula>
    </cfRule>
  </conditionalFormatting>
  <conditionalFormatting sqref="FZ119">
    <cfRule type="cellIs" dxfId="3836" priority="14883" stopIfTrue="1" operator="equal">
      <formula>0</formula>
    </cfRule>
  </conditionalFormatting>
  <conditionalFormatting sqref="JZ119:LD119">
    <cfRule type="cellIs" dxfId="3835" priority="14882" stopIfTrue="1" operator="equal">
      <formula>0</formula>
    </cfRule>
  </conditionalFormatting>
  <conditionalFormatting sqref="LH119:ML119">
    <cfRule type="cellIs" dxfId="3834" priority="14879" stopIfTrue="1" operator="equal">
      <formula>0</formula>
    </cfRule>
  </conditionalFormatting>
  <conditionalFormatting sqref="BA123:CE123 BA125:CE125 BA127:CE127">
    <cfRule type="cellIs" dxfId="3833" priority="14872" stopIfTrue="1" operator="equal">
      <formula>0</formula>
    </cfRule>
  </conditionalFormatting>
  <conditionalFormatting sqref="DQ123:ER123 DQ125:ER125 DQ127:ER127">
    <cfRule type="cellIs" dxfId="3832" priority="14870" stopIfTrue="1" operator="equal">
      <formula>0</formula>
    </cfRule>
  </conditionalFormatting>
  <conditionalFormatting sqref="EV403:FY403">
    <cfRule type="cellIs" dxfId="3831" priority="12885" stopIfTrue="1" operator="equal">
      <formula>0</formula>
    </cfRule>
  </conditionalFormatting>
  <conditionalFormatting sqref="T153:AW153 T155:AW155 T157:AW157">
    <cfRule type="cellIs" dxfId="3830" priority="14681" stopIfTrue="1" operator="equal">
      <formula>0</formula>
    </cfRule>
  </conditionalFormatting>
  <conditionalFormatting sqref="FZ123 FZ125 FZ127">
    <cfRule type="cellIs" dxfId="3829" priority="14851" stopIfTrue="1" operator="equal">
      <formula>0</formula>
    </cfRule>
  </conditionalFormatting>
  <conditionalFormatting sqref="JZ123:LD123 JZ125:LD125 JZ127:LD127">
    <cfRule type="cellIs" dxfId="3828" priority="14850" stopIfTrue="1" operator="equal">
      <formula>0</formula>
    </cfRule>
  </conditionalFormatting>
  <conditionalFormatting sqref="LH123:ML123 LH125:ML125 LH127:ML127">
    <cfRule type="cellIs" dxfId="3827" priority="14847" stopIfTrue="1" operator="equal">
      <formula>0</formula>
    </cfRule>
  </conditionalFormatting>
  <conditionalFormatting sqref="BA129:CE129">
    <cfRule type="cellIs" dxfId="3826" priority="14840" stopIfTrue="1" operator="equal">
      <formula>0</formula>
    </cfRule>
  </conditionalFormatting>
  <conditionalFormatting sqref="HK129:IO129">
    <cfRule type="cellIs" dxfId="3825" priority="14835" stopIfTrue="1" operator="equal">
      <formula>0</formula>
    </cfRule>
  </conditionalFormatting>
  <conditionalFormatting sqref="DQ129:ER129">
    <cfRule type="cellIs" dxfId="3824" priority="14838" stopIfTrue="1" operator="equal">
      <formula>0</formula>
    </cfRule>
  </conditionalFormatting>
  <conditionalFormatting sqref="EV129:FY129">
    <cfRule type="cellIs" dxfId="3823" priority="14837" stopIfTrue="1" operator="equal">
      <formula>0</formula>
    </cfRule>
  </conditionalFormatting>
  <conditionalFormatting sqref="GD129:HG129">
    <cfRule type="cellIs" dxfId="3822" priority="14836" stopIfTrue="1" operator="equal">
      <formula>0</formula>
    </cfRule>
  </conditionalFormatting>
  <conditionalFormatting sqref="IS129:JV129">
    <cfRule type="cellIs" dxfId="3821" priority="14834" stopIfTrue="1" operator="equal">
      <formula>0</formula>
    </cfRule>
  </conditionalFormatting>
  <conditionalFormatting sqref="T129:AW129">
    <cfRule type="cellIs" dxfId="3820" priority="14841" stopIfTrue="1" operator="equal">
      <formula>0</formula>
    </cfRule>
  </conditionalFormatting>
  <conditionalFormatting sqref="BA397:CE397">
    <cfRule type="cellIs" dxfId="3819" priority="12835" stopIfTrue="1" operator="equal">
      <formula>0</formula>
    </cfRule>
  </conditionalFormatting>
  <conditionalFormatting sqref="HK133:IO133 HK135:IO135 HK137:IO137">
    <cfRule type="cellIs" dxfId="3818" priority="14803" stopIfTrue="1" operator="equal">
      <formula>0</formula>
    </cfRule>
  </conditionalFormatting>
  <conditionalFormatting sqref="DQ561:ER561">
    <cfRule type="cellIs" dxfId="3817" priority="11638" stopIfTrue="1" operator="equal">
      <formula>0</formula>
    </cfRule>
  </conditionalFormatting>
  <conditionalFormatting sqref="EV133:FY133 EV135:FY135 EV137:FY137">
    <cfRule type="cellIs" dxfId="3816" priority="14805" stopIfTrue="1" operator="equal">
      <formula>0</formula>
    </cfRule>
  </conditionalFormatting>
  <conditionalFormatting sqref="GD133:HG133 GD135:HG135 GD137:HG137">
    <cfRule type="cellIs" dxfId="3815" priority="14804" stopIfTrue="1" operator="equal">
      <formula>0</formula>
    </cfRule>
  </conditionalFormatting>
  <conditionalFormatting sqref="IS133:JV133 IS135:JV135 IS137:JV137">
    <cfRule type="cellIs" dxfId="3814" priority="14802" stopIfTrue="1" operator="equal">
      <formula>0</formula>
    </cfRule>
  </conditionalFormatting>
  <conditionalFormatting sqref="FZ133 FZ135 FZ137">
    <cfRule type="cellIs" dxfId="3813" priority="14787" stopIfTrue="1" operator="equal">
      <formula>0</formula>
    </cfRule>
  </conditionalFormatting>
  <conditionalFormatting sqref="JZ133:LD133 JZ135:LD135 JZ137:LD137">
    <cfRule type="cellIs" dxfId="3812" priority="14786" stopIfTrue="1" operator="equal">
      <formula>0</formula>
    </cfRule>
  </conditionalFormatting>
  <conditionalFormatting sqref="BA139:CE139">
    <cfRule type="cellIs" dxfId="3811" priority="14776" stopIfTrue="1" operator="equal">
      <formula>0</formula>
    </cfRule>
  </conditionalFormatting>
  <conditionalFormatting sqref="DQ139:ER139">
    <cfRule type="cellIs" dxfId="3810" priority="14774" stopIfTrue="1" operator="equal">
      <formula>0</formula>
    </cfRule>
  </conditionalFormatting>
  <conditionalFormatting sqref="T139:AW139">
    <cfRule type="cellIs" dxfId="3809" priority="14777" stopIfTrue="1" operator="equal">
      <formula>0</formula>
    </cfRule>
  </conditionalFormatting>
  <conditionalFormatting sqref="LG396:LG397">
    <cfRule type="cellIs" dxfId="3808" priority="12808" stopIfTrue="1" operator="greaterThanOrEqual">
      <formula>1</formula>
    </cfRule>
    <cfRule type="cellIs" dxfId="3807" priority="12809" stopIfTrue="1" operator="lessThan">
      <formula>1</formula>
    </cfRule>
  </conditionalFormatting>
  <conditionalFormatting sqref="FZ139">
    <cfRule type="cellIs" dxfId="3806" priority="14755" stopIfTrue="1" operator="equal">
      <formula>0</formula>
    </cfRule>
  </conditionalFormatting>
  <conditionalFormatting sqref="JZ139:LD139">
    <cfRule type="cellIs" dxfId="3805" priority="14754" stopIfTrue="1" operator="equal">
      <formula>0</formula>
    </cfRule>
  </conditionalFormatting>
  <conditionalFormatting sqref="BA415:CE415">
    <cfRule type="cellIs" dxfId="3804" priority="12792" stopIfTrue="1" operator="equal">
      <formula>0</formula>
    </cfRule>
  </conditionalFormatting>
  <conditionalFormatting sqref="HK143:IO143 HK145:IO145 HK147:IO147">
    <cfRule type="cellIs" dxfId="3803" priority="14739" stopIfTrue="1" operator="equal">
      <formula>0</formula>
    </cfRule>
  </conditionalFormatting>
  <conditionalFormatting sqref="DQ291:ER291 DQ293:ER293">
    <cfRule type="cellIs" dxfId="3802" priority="13814" stopIfTrue="1" operator="equal">
      <formula>0</formula>
    </cfRule>
  </conditionalFormatting>
  <conditionalFormatting sqref="EV143:FY143 EV145:FY145 EV147:FY147">
    <cfRule type="cellIs" dxfId="3801" priority="14741" stopIfTrue="1" operator="equal">
      <formula>0</formula>
    </cfRule>
  </conditionalFormatting>
  <conditionalFormatting sqref="GD143:HG143 GD145:HG145 GD147:HG147">
    <cfRule type="cellIs" dxfId="3800" priority="14740" stopIfTrue="1" operator="equal">
      <formula>0</formula>
    </cfRule>
  </conditionalFormatting>
  <conditionalFormatting sqref="IS143:JV143 IS145:JV145 IS147:JV147">
    <cfRule type="cellIs" dxfId="3799" priority="14738" stopIfTrue="1" operator="equal">
      <formula>0</formula>
    </cfRule>
  </conditionalFormatting>
  <conditionalFormatting sqref="T291:AW291 T293:AW293">
    <cfRule type="cellIs" dxfId="3798" priority="13817" stopIfTrue="1" operator="equal">
      <formula>0</formula>
    </cfRule>
  </conditionalFormatting>
  <conditionalFormatting sqref="FZ143 FZ145 FZ147">
    <cfRule type="cellIs" dxfId="3797" priority="14723" stopIfTrue="1" operator="equal">
      <formula>0</formula>
    </cfRule>
  </conditionalFormatting>
  <conditionalFormatting sqref="JZ143:LD143 JZ145:LD145 JZ147:LD147">
    <cfRule type="cellIs" dxfId="3796" priority="14722" stopIfTrue="1" operator="equal">
      <formula>0</formula>
    </cfRule>
  </conditionalFormatting>
  <conditionalFormatting sqref="BA149:CE149">
    <cfRule type="cellIs" dxfId="3795" priority="14712" stopIfTrue="1" operator="equal">
      <formula>0</formula>
    </cfRule>
  </conditionalFormatting>
  <conditionalFormatting sqref="DQ149:ER149">
    <cfRule type="cellIs" dxfId="3794" priority="14710" stopIfTrue="1" operator="equal">
      <formula>0</formula>
    </cfRule>
  </conditionalFormatting>
  <conditionalFormatting sqref="EV149:FY149">
    <cfRule type="cellIs" dxfId="3793" priority="14709" stopIfTrue="1" operator="equal">
      <formula>0</formula>
    </cfRule>
  </conditionalFormatting>
  <conditionalFormatting sqref="LG406:LG407 LG410:LG413">
    <cfRule type="cellIs" dxfId="3792" priority="12746" stopIfTrue="1" operator="greaterThanOrEqual">
      <formula>1</formula>
    </cfRule>
    <cfRule type="cellIs" dxfId="3791" priority="12747" stopIfTrue="1" operator="lessThan">
      <formula>1</formula>
    </cfRule>
  </conditionalFormatting>
  <conditionalFormatting sqref="FZ149">
    <cfRule type="cellIs" dxfId="3790" priority="14691" stopIfTrue="1" operator="equal">
      <formula>0</formula>
    </cfRule>
  </conditionalFormatting>
  <conditionalFormatting sqref="JZ149:LD149">
    <cfRule type="cellIs" dxfId="3789" priority="14690" stopIfTrue="1" operator="equal">
      <formula>0</formula>
    </cfRule>
  </conditionalFormatting>
  <conditionalFormatting sqref="LH149:ML149">
    <cfRule type="cellIs" dxfId="3788" priority="14687" stopIfTrue="1" operator="equal">
      <formula>0</formula>
    </cfRule>
  </conditionalFormatting>
  <conditionalFormatting sqref="BA153:CE153 BA155:CE155 BA157:CE157">
    <cfRule type="cellIs" dxfId="3787" priority="14680" stopIfTrue="1" operator="equal">
      <formula>0</formula>
    </cfRule>
  </conditionalFormatting>
  <conditionalFormatting sqref="HK195:IO195 HK197:IO197 HK199:IO199">
    <cfRule type="cellIs" dxfId="3786" priority="14419" stopIfTrue="1" operator="equal">
      <formula>0</formula>
    </cfRule>
  </conditionalFormatting>
  <conditionalFormatting sqref="GD195:HG195 GD197:HG197 GD199:HG199">
    <cfRule type="cellIs" dxfId="3785" priority="14420" stopIfTrue="1" operator="equal">
      <formula>0</formula>
    </cfRule>
  </conditionalFormatting>
  <conditionalFormatting sqref="IS195:JV195 IS197:JV197 IS199:JV199">
    <cfRule type="cellIs" dxfId="3784" priority="14418" stopIfTrue="1" operator="equal">
      <formula>0</formula>
    </cfRule>
  </conditionalFormatting>
  <conditionalFormatting sqref="T427:AW427">
    <cfRule type="cellIs" dxfId="3783" priority="12697" stopIfTrue="1" operator="equal">
      <formula>0</formula>
    </cfRule>
  </conditionalFormatting>
  <conditionalFormatting sqref="LH153:ML153 LH155:ML155 LH157:ML157">
    <cfRule type="cellIs" dxfId="3782" priority="14655" stopIfTrue="1" operator="equal">
      <formula>0</formula>
    </cfRule>
  </conditionalFormatting>
  <conditionalFormatting sqref="BA159:CE159">
    <cfRule type="cellIs" dxfId="3781" priority="14648" stopIfTrue="1" operator="equal">
      <formula>0</formula>
    </cfRule>
  </conditionalFormatting>
  <conditionalFormatting sqref="HK159:IO159">
    <cfRule type="cellIs" dxfId="3780" priority="14643" stopIfTrue="1" operator="equal">
      <formula>0</formula>
    </cfRule>
  </conditionalFormatting>
  <conditionalFormatting sqref="DQ159:ER159">
    <cfRule type="cellIs" dxfId="3779" priority="14646" stopIfTrue="1" operator="equal">
      <formula>0</formula>
    </cfRule>
  </conditionalFormatting>
  <conditionalFormatting sqref="EV159:FY159">
    <cfRule type="cellIs" dxfId="3778" priority="14645" stopIfTrue="1" operator="equal">
      <formula>0</formula>
    </cfRule>
  </conditionalFormatting>
  <conditionalFormatting sqref="GD159:HG159">
    <cfRule type="cellIs" dxfId="3777" priority="14644" stopIfTrue="1" operator="equal">
      <formula>0</formula>
    </cfRule>
  </conditionalFormatting>
  <conditionalFormatting sqref="IS159:JV159">
    <cfRule type="cellIs" dxfId="3776" priority="14642" stopIfTrue="1" operator="equal">
      <formula>0</formula>
    </cfRule>
  </conditionalFormatting>
  <conditionalFormatting sqref="T159:AW159">
    <cfRule type="cellIs" dxfId="3775" priority="14649" stopIfTrue="1" operator="equal">
      <formula>0</formula>
    </cfRule>
  </conditionalFormatting>
  <conditionalFormatting sqref="FZ159">
    <cfRule type="cellIs" dxfId="3774" priority="14627" stopIfTrue="1" operator="equal">
      <formula>0</formula>
    </cfRule>
  </conditionalFormatting>
  <conditionalFormatting sqref="JZ179:LD179">
    <cfRule type="cellIs" dxfId="3773" priority="14498" stopIfTrue="1" operator="equal">
      <formula>0</formula>
    </cfRule>
  </conditionalFormatting>
  <conditionalFormatting sqref="BA163:CE163 BA165:CE165 BA167:CE167">
    <cfRule type="cellIs" dxfId="3772" priority="14616" stopIfTrue="1" operator="equal">
      <formula>0</formula>
    </cfRule>
  </conditionalFormatting>
  <conditionalFormatting sqref="HK163:IO163 HK165:IO165 HK167:IO167">
    <cfRule type="cellIs" dxfId="3771" priority="14611" stopIfTrue="1" operator="equal">
      <formula>0</formula>
    </cfRule>
  </conditionalFormatting>
  <conditionalFormatting sqref="DQ163:ER163 DQ165:ER165 DQ167:ER167">
    <cfRule type="cellIs" dxfId="3770" priority="14614" stopIfTrue="1" operator="equal">
      <formula>0</formula>
    </cfRule>
  </conditionalFormatting>
  <conditionalFormatting sqref="EV163:FY163 EV165:FY165 EV167:FY167">
    <cfRule type="cellIs" dxfId="3769" priority="14613" stopIfTrue="1" operator="equal">
      <formula>0</formula>
    </cfRule>
  </conditionalFormatting>
  <conditionalFormatting sqref="GD163:HG163 GD165:HG165 GD167:HG167">
    <cfRule type="cellIs" dxfId="3768" priority="14612" stopIfTrue="1" operator="equal">
      <formula>0</formula>
    </cfRule>
  </conditionalFormatting>
  <conditionalFormatting sqref="IS163:JV163 IS165:JV165 IS167:JV167">
    <cfRule type="cellIs" dxfId="3767" priority="14610" stopIfTrue="1" operator="equal">
      <formula>0</formula>
    </cfRule>
  </conditionalFormatting>
  <conditionalFormatting sqref="T163:AW163 T165:AW165 T167:AW167">
    <cfRule type="cellIs" dxfId="3766" priority="14617" stopIfTrue="1" operator="equal">
      <formula>0</formula>
    </cfRule>
  </conditionalFormatting>
  <conditionalFormatting sqref="FZ163 FZ165 FZ167">
    <cfRule type="cellIs" dxfId="3765" priority="14595" stopIfTrue="1" operator="equal">
      <formula>0</formula>
    </cfRule>
  </conditionalFormatting>
  <conditionalFormatting sqref="JZ163:LD163 JZ165:LD165 JZ167:LD167">
    <cfRule type="cellIs" dxfId="3764" priority="14594" stopIfTrue="1" operator="equal">
      <formula>0</formula>
    </cfRule>
  </conditionalFormatting>
  <conditionalFormatting sqref="LH163:ML163 LH165:ML165 LH167:ML167">
    <cfRule type="cellIs" dxfId="3763" priority="14591" stopIfTrue="1" operator="equal">
      <formula>0</formula>
    </cfRule>
  </conditionalFormatting>
  <conditionalFormatting sqref="BA169:CE169">
    <cfRule type="cellIs" dxfId="3762" priority="14584" stopIfTrue="1" operator="equal">
      <formula>0</formula>
    </cfRule>
  </conditionalFormatting>
  <conditionalFormatting sqref="T169:AW169">
    <cfRule type="cellIs" dxfId="3761" priority="14585" stopIfTrue="1" operator="equal">
      <formula>0</formula>
    </cfRule>
  </conditionalFormatting>
  <conditionalFormatting sqref="LG318:LG319">
    <cfRule type="cellIs" dxfId="3760" priority="13640" stopIfTrue="1" operator="greaterThanOrEqual">
      <formula>1</formula>
    </cfRule>
    <cfRule type="cellIs" dxfId="3759" priority="13641" stopIfTrue="1" operator="lessThan">
      <formula>1</formula>
    </cfRule>
  </conditionalFormatting>
  <conditionalFormatting sqref="JZ169:LD169">
    <cfRule type="cellIs" dxfId="3758" priority="14562" stopIfTrue="1" operator="equal">
      <formula>0</formula>
    </cfRule>
  </conditionalFormatting>
  <conditionalFormatting sqref="IR736:IR741">
    <cfRule type="cellIs" dxfId="3757" priority="11389" stopIfTrue="1" operator="greaterThanOrEqual">
      <formula>1</formula>
    </cfRule>
    <cfRule type="cellIs" dxfId="3756" priority="11390" stopIfTrue="1" operator="lessThan">
      <formula>1</formula>
    </cfRule>
  </conditionalFormatting>
  <conditionalFormatting sqref="BA173:CE173 BA175:CE175 BA177:CE177">
    <cfRule type="cellIs" dxfId="3755" priority="14552" stopIfTrue="1" operator="equal">
      <formula>0</formula>
    </cfRule>
  </conditionalFormatting>
  <conditionalFormatting sqref="HK173:IO173 HK175:IO175 HK177:IO177">
    <cfRule type="cellIs" dxfId="3754" priority="14547" stopIfTrue="1" operator="equal">
      <formula>0</formula>
    </cfRule>
  </conditionalFormatting>
  <conditionalFormatting sqref="DQ173:ER173 DQ175:ER175 DQ177:ER177">
    <cfRule type="cellIs" dxfId="3753" priority="14550" stopIfTrue="1" operator="equal">
      <formula>0</formula>
    </cfRule>
  </conditionalFormatting>
  <conditionalFormatting sqref="EV173:FY173 EV175:FY175 EV177:FY177">
    <cfRule type="cellIs" dxfId="3752" priority="14549" stopIfTrue="1" operator="equal">
      <formula>0</formula>
    </cfRule>
  </conditionalFormatting>
  <conditionalFormatting sqref="GD173:HG173 GD175:HG175 GD177:HG177">
    <cfRule type="cellIs" dxfId="3751" priority="14548" stopIfTrue="1" operator="equal">
      <formula>0</formula>
    </cfRule>
  </conditionalFormatting>
  <conditionalFormatting sqref="IS173:JV173 IS175:JV175 IS177:JV177">
    <cfRule type="cellIs" dxfId="3750" priority="14546" stopIfTrue="1" operator="equal">
      <formula>0</formula>
    </cfRule>
  </conditionalFormatting>
  <conditionalFormatting sqref="T173:AW173 T175:AW175 T177:AW177">
    <cfRule type="cellIs" dxfId="3749" priority="14553" stopIfTrue="1" operator="equal">
      <formula>0</formula>
    </cfRule>
  </conditionalFormatting>
  <conditionalFormatting sqref="FZ173 FZ175 FZ177">
    <cfRule type="cellIs" dxfId="3748" priority="14531" stopIfTrue="1" operator="equal">
      <formula>0</formula>
    </cfRule>
  </conditionalFormatting>
  <conditionalFormatting sqref="BA179:CE179">
    <cfRule type="cellIs" dxfId="3747" priority="14520" stopIfTrue="1" operator="equal">
      <formula>0</formula>
    </cfRule>
  </conditionalFormatting>
  <conditionalFormatting sqref="HK179:IO179">
    <cfRule type="cellIs" dxfId="3746" priority="14515" stopIfTrue="1" operator="equal">
      <formula>0</formula>
    </cfRule>
  </conditionalFormatting>
  <conditionalFormatting sqref="DQ179:ER179">
    <cfRule type="cellIs" dxfId="3745" priority="14518" stopIfTrue="1" operator="equal">
      <formula>0</formula>
    </cfRule>
  </conditionalFormatting>
  <conditionalFormatting sqref="EV179:FY179">
    <cfRule type="cellIs" dxfId="3744" priority="14517" stopIfTrue="1" operator="equal">
      <formula>0</formula>
    </cfRule>
  </conditionalFormatting>
  <conditionalFormatting sqref="GD179:HG179">
    <cfRule type="cellIs" dxfId="3743" priority="14516" stopIfTrue="1" operator="equal">
      <formula>0</formula>
    </cfRule>
  </conditionalFormatting>
  <conditionalFormatting sqref="IS179:JV179">
    <cfRule type="cellIs" dxfId="3742" priority="14514" stopIfTrue="1" operator="equal">
      <formula>0</formula>
    </cfRule>
  </conditionalFormatting>
  <conditionalFormatting sqref="T179:AW179">
    <cfRule type="cellIs" dxfId="3741" priority="14521" stopIfTrue="1" operator="equal">
      <formula>0</formula>
    </cfRule>
  </conditionalFormatting>
  <conditionalFormatting sqref="FZ179">
    <cfRule type="cellIs" dxfId="3740" priority="14499" stopIfTrue="1" operator="equal">
      <formula>0</formula>
    </cfRule>
  </conditionalFormatting>
  <conditionalFormatting sqref="JZ211:LD211">
    <cfRule type="cellIs" dxfId="3739" priority="14306" stopIfTrue="1" operator="equal">
      <formula>0</formula>
    </cfRule>
  </conditionalFormatting>
  <conditionalFormatting sqref="LH179:ML179">
    <cfRule type="cellIs" dxfId="3738" priority="14495" stopIfTrue="1" operator="equal">
      <formula>0</formula>
    </cfRule>
  </conditionalFormatting>
  <conditionalFormatting sqref="BA191:CE191">
    <cfRule type="cellIs" dxfId="3737" priority="14456" stopIfTrue="1" operator="equal">
      <formula>0</formula>
    </cfRule>
  </conditionalFormatting>
  <conditionalFormatting sqref="DQ191:ER191">
    <cfRule type="cellIs" dxfId="3736" priority="14454" stopIfTrue="1" operator="equal">
      <formula>0</formula>
    </cfRule>
  </conditionalFormatting>
  <conditionalFormatting sqref="EV191:FY191">
    <cfRule type="cellIs" dxfId="3735" priority="14453" stopIfTrue="1" operator="equal">
      <formula>0</formula>
    </cfRule>
  </conditionalFormatting>
  <conditionalFormatting sqref="GD191:HG191">
    <cfRule type="cellIs" dxfId="3734" priority="14452" stopIfTrue="1" operator="equal">
      <formula>0</formula>
    </cfRule>
  </conditionalFormatting>
  <conditionalFormatting sqref="T191:AW191">
    <cfRule type="cellIs" dxfId="3733" priority="14457" stopIfTrue="1" operator="equal">
      <formula>0</formula>
    </cfRule>
  </conditionalFormatting>
  <conditionalFormatting sqref="FZ185 FZ187 FZ189">
    <cfRule type="cellIs" dxfId="3732" priority="14467" stopIfTrue="1" operator="equal">
      <formula>0</formula>
    </cfRule>
  </conditionalFormatting>
  <conditionalFormatting sqref="JZ185:LD185 JZ187:LD187 JZ189:LD189">
    <cfRule type="cellIs" dxfId="3731" priority="14466" stopIfTrue="1" operator="equal">
      <formula>0</formula>
    </cfRule>
  </conditionalFormatting>
  <conditionalFormatting sqref="LH185:ML185 LH187:ML187 LH189:ML189">
    <cfRule type="cellIs" dxfId="3730" priority="14463" stopIfTrue="1" operator="equal">
      <formula>0</formula>
    </cfRule>
  </conditionalFormatting>
  <conditionalFormatting sqref="BA231:CE231">
    <cfRule type="cellIs" dxfId="3729" priority="14200" stopIfTrue="1" operator="equal">
      <formula>0</formula>
    </cfRule>
  </conditionalFormatting>
  <conditionalFormatting sqref="HK191:IO191">
    <cfRule type="cellIs" dxfId="3728" priority="14451" stopIfTrue="1" operator="equal">
      <formula>0</formula>
    </cfRule>
  </conditionalFormatting>
  <conditionalFormatting sqref="DQ231:ER231">
    <cfRule type="cellIs" dxfId="3727" priority="14198" stopIfTrue="1" operator="equal">
      <formula>0</formula>
    </cfRule>
  </conditionalFormatting>
  <conditionalFormatting sqref="IS191:JV191">
    <cfRule type="cellIs" dxfId="3726" priority="14450" stopIfTrue="1" operator="equal">
      <formula>0</formula>
    </cfRule>
  </conditionalFormatting>
  <conditionalFormatting sqref="T231:AW231">
    <cfRule type="cellIs" dxfId="3725" priority="14201" stopIfTrue="1" operator="equal">
      <formula>0</formula>
    </cfRule>
  </conditionalFormatting>
  <conditionalFormatting sqref="FZ221">
    <cfRule type="cellIs" dxfId="3724" priority="14243" stopIfTrue="1" operator="equal">
      <formula>0</formula>
    </cfRule>
  </conditionalFormatting>
  <conditionalFormatting sqref="GD445:HG445">
    <cfRule type="cellIs" dxfId="3723" priority="12447" stopIfTrue="1" operator="equal">
      <formula>0</formula>
    </cfRule>
  </conditionalFormatting>
  <conditionalFormatting sqref="BA195:CE195 BA197:CE197 BA199:CE199">
    <cfRule type="cellIs" dxfId="3722" priority="14424" stopIfTrue="1" operator="equal">
      <formula>0</formula>
    </cfRule>
  </conditionalFormatting>
  <conditionalFormatting sqref="DQ195:ER195 DQ197:ER197 DQ199:ER199">
    <cfRule type="cellIs" dxfId="3721" priority="14422" stopIfTrue="1" operator="equal">
      <formula>0</formula>
    </cfRule>
  </conditionalFormatting>
  <conditionalFormatting sqref="EV195:FY195 EV197:FY197 EV199:FY199">
    <cfRule type="cellIs" dxfId="3720" priority="14421" stopIfTrue="1" operator="equal">
      <formula>0</formula>
    </cfRule>
  </conditionalFormatting>
  <conditionalFormatting sqref="T195:AW195 T197:AW197 T199:AW199">
    <cfRule type="cellIs" dxfId="3719" priority="14425" stopIfTrue="1" operator="equal">
      <formula>0</formula>
    </cfRule>
  </conditionalFormatting>
  <conditionalFormatting sqref="FZ195 FZ197 FZ199">
    <cfRule type="cellIs" dxfId="3718" priority="14403" stopIfTrue="1" operator="equal">
      <formula>0</formula>
    </cfRule>
  </conditionalFormatting>
  <conditionalFormatting sqref="JZ195:LD195 JZ197:LD197 JZ199:LD199">
    <cfRule type="cellIs" dxfId="3717" priority="14402" stopIfTrue="1" operator="equal">
      <formula>0</formula>
    </cfRule>
  </conditionalFormatting>
  <conditionalFormatting sqref="LH195:ML195 LH197:ML197 LH199:ML199">
    <cfRule type="cellIs" dxfId="3716" priority="14399" stopIfTrue="1" operator="equal">
      <formula>0</formula>
    </cfRule>
  </conditionalFormatting>
  <conditionalFormatting sqref="BA201:CE201">
    <cfRule type="cellIs" dxfId="3715" priority="14392" stopIfTrue="1" operator="equal">
      <formula>0</formula>
    </cfRule>
  </conditionalFormatting>
  <conditionalFormatting sqref="HK201:IO201">
    <cfRule type="cellIs" dxfId="3714" priority="14387" stopIfTrue="1" operator="equal">
      <formula>0</formula>
    </cfRule>
  </conditionalFormatting>
  <conditionalFormatting sqref="DQ201:ER201">
    <cfRule type="cellIs" dxfId="3713" priority="14390" stopIfTrue="1" operator="equal">
      <formula>0</formula>
    </cfRule>
  </conditionalFormatting>
  <conditionalFormatting sqref="EV201:FY201">
    <cfRule type="cellIs" dxfId="3712" priority="14389" stopIfTrue="1" operator="equal">
      <formula>0</formula>
    </cfRule>
  </conditionalFormatting>
  <conditionalFormatting sqref="GD201:HG201">
    <cfRule type="cellIs" dxfId="3711" priority="14388" stopIfTrue="1" operator="equal">
      <formula>0</formula>
    </cfRule>
  </conditionalFormatting>
  <conditionalFormatting sqref="IS201:JV201">
    <cfRule type="cellIs" dxfId="3710" priority="14386" stopIfTrue="1" operator="equal">
      <formula>0</formula>
    </cfRule>
  </conditionalFormatting>
  <conditionalFormatting sqref="T201:AW201">
    <cfRule type="cellIs" dxfId="3709" priority="14393" stopIfTrue="1" operator="equal">
      <formula>0</formula>
    </cfRule>
  </conditionalFormatting>
  <conditionalFormatting sqref="FZ201">
    <cfRule type="cellIs" dxfId="3708" priority="14371" stopIfTrue="1" operator="equal">
      <formula>0</formula>
    </cfRule>
  </conditionalFormatting>
  <conditionalFormatting sqref="JZ205:LD205 JZ207:LD207 JZ209:LD209">
    <cfRule type="cellIs" dxfId="3707" priority="14338" stopIfTrue="1" operator="equal">
      <formula>0</formula>
    </cfRule>
  </conditionalFormatting>
  <conditionalFormatting sqref="LH201:ML201">
    <cfRule type="cellIs" dxfId="3706" priority="14367" stopIfTrue="1" operator="equal">
      <formula>0</formula>
    </cfRule>
  </conditionalFormatting>
  <conditionalFormatting sqref="BA205:CE205 BA207:CE207 BA209:CE209">
    <cfRule type="cellIs" dxfId="3705" priority="14360" stopIfTrue="1" operator="equal">
      <formula>0</formula>
    </cfRule>
  </conditionalFormatting>
  <conditionalFormatting sqref="HK205:IO205 HK207:IO207 HK209:IO209">
    <cfRule type="cellIs" dxfId="3704" priority="14355" stopIfTrue="1" operator="equal">
      <formula>0</formula>
    </cfRule>
  </conditionalFormatting>
  <conditionalFormatting sqref="DQ205:ER205 DQ207:ER207 DQ209:ER209">
    <cfRule type="cellIs" dxfId="3703" priority="14358" stopIfTrue="1" operator="equal">
      <formula>0</formula>
    </cfRule>
  </conditionalFormatting>
  <conditionalFormatting sqref="EV205:FY205 EV207:FY207 EV209:FY209">
    <cfRule type="cellIs" dxfId="3702" priority="14357" stopIfTrue="1" operator="equal">
      <formula>0</formula>
    </cfRule>
  </conditionalFormatting>
  <conditionalFormatting sqref="GD205:HG205 GD207:HG207 GD209:HG209">
    <cfRule type="cellIs" dxfId="3701" priority="14356" stopIfTrue="1" operator="equal">
      <formula>0</formula>
    </cfRule>
  </conditionalFormatting>
  <conditionalFormatting sqref="IS205:JV205 IS207:JV207 IS209:JV209">
    <cfRule type="cellIs" dxfId="3700" priority="14354" stopIfTrue="1" operator="equal">
      <formula>0</formula>
    </cfRule>
  </conditionalFormatting>
  <conditionalFormatting sqref="T205:AW205 T207:AW207 T209:AW209">
    <cfRule type="cellIs" dxfId="3699" priority="14361" stopIfTrue="1" operator="equal">
      <formula>0</formula>
    </cfRule>
  </conditionalFormatting>
  <conditionalFormatting sqref="FZ205 FZ207 FZ209">
    <cfRule type="cellIs" dxfId="3698" priority="14339" stopIfTrue="1" operator="equal">
      <formula>0</formula>
    </cfRule>
  </conditionalFormatting>
  <conditionalFormatting sqref="JZ245:LD245 JZ247:LD247 JZ249:LD249">
    <cfRule type="cellIs" dxfId="3697" priority="14082" stopIfTrue="1" operator="equal">
      <formula>0</formula>
    </cfRule>
  </conditionalFormatting>
  <conditionalFormatting sqref="LH205:ML205 LH207:ML207 LH209:ML209">
    <cfRule type="cellIs" dxfId="3696" priority="14335" stopIfTrue="1" operator="equal">
      <formula>0</formula>
    </cfRule>
  </conditionalFormatting>
  <conditionalFormatting sqref="DQ215:ER215 DQ217:ER217 DQ219:ER219">
    <cfRule type="cellIs" dxfId="3695" priority="14294" stopIfTrue="1" operator="equal">
      <formula>0</formula>
    </cfRule>
  </conditionalFormatting>
  <conditionalFormatting sqref="EV215:FY215 EV217:FY217 EV219:FY219">
    <cfRule type="cellIs" dxfId="3694" priority="14293" stopIfTrue="1" operator="equal">
      <formula>0</formula>
    </cfRule>
  </conditionalFormatting>
  <conditionalFormatting sqref="FZ211">
    <cfRule type="cellIs" dxfId="3693" priority="14307" stopIfTrue="1" operator="equal">
      <formula>0</formula>
    </cfRule>
  </conditionalFormatting>
  <conditionalFormatting sqref="LH211:ML211">
    <cfRule type="cellIs" dxfId="3692" priority="14303" stopIfTrue="1" operator="equal">
      <formula>0</formula>
    </cfRule>
  </conditionalFormatting>
  <conditionalFormatting sqref="BA215:CE215 BA217:CE217 BA219:CE219">
    <cfRule type="cellIs" dxfId="3691" priority="14296" stopIfTrue="1" operator="equal">
      <formula>0</formula>
    </cfRule>
  </conditionalFormatting>
  <conditionalFormatting sqref="HK215:IO215 HK217:IO217 HK219:IO219">
    <cfRule type="cellIs" dxfId="3690" priority="14291" stopIfTrue="1" operator="equal">
      <formula>0</formula>
    </cfRule>
  </conditionalFormatting>
  <conditionalFormatting sqref="DQ255:ER255 DQ257:ER257 DQ259:ER259">
    <cfRule type="cellIs" dxfId="3689" priority="14038" stopIfTrue="1" operator="equal">
      <formula>0</formula>
    </cfRule>
  </conditionalFormatting>
  <conditionalFormatting sqref="EV255:FY255 EV257:FY257 EV259:FY259">
    <cfRule type="cellIs" dxfId="3688" priority="14037" stopIfTrue="1" operator="equal">
      <formula>0</formula>
    </cfRule>
  </conditionalFormatting>
  <conditionalFormatting sqref="GD215:HG215 GD217:HG217 GD219:HG219">
    <cfRule type="cellIs" dxfId="3687" priority="14292" stopIfTrue="1" operator="equal">
      <formula>0</formula>
    </cfRule>
  </conditionalFormatting>
  <conditionalFormatting sqref="IS215:JV215 IS217:JV217 IS219:JV219">
    <cfRule type="cellIs" dxfId="3686" priority="14290" stopIfTrue="1" operator="equal">
      <formula>0</formula>
    </cfRule>
  </conditionalFormatting>
  <conditionalFormatting sqref="T215:AW215 T217:AW217 T219:AW219">
    <cfRule type="cellIs" dxfId="3685" priority="14297" stopIfTrue="1" operator="equal">
      <formula>0</formula>
    </cfRule>
  </conditionalFormatting>
  <conditionalFormatting sqref="LH221:ML221">
    <cfRule type="cellIs" dxfId="3684" priority="14239" stopIfTrue="1" operator="equal">
      <formula>0</formula>
    </cfRule>
  </conditionalFormatting>
  <conditionalFormatting sqref="BA221:CE221">
    <cfRule type="cellIs" dxfId="3683" priority="14264" stopIfTrue="1" operator="equal">
      <formula>0</formula>
    </cfRule>
  </conditionalFormatting>
  <conditionalFormatting sqref="HK221:IO221">
    <cfRule type="cellIs" dxfId="3682" priority="14259" stopIfTrue="1" operator="equal">
      <formula>0</formula>
    </cfRule>
  </conditionalFormatting>
  <conditionalFormatting sqref="DQ221:ER221">
    <cfRule type="cellIs" dxfId="3681" priority="14262" stopIfTrue="1" operator="equal">
      <formula>0</formula>
    </cfRule>
  </conditionalFormatting>
  <conditionalFormatting sqref="EV221:FY221">
    <cfRule type="cellIs" dxfId="3680" priority="14261" stopIfTrue="1" operator="equal">
      <formula>0</formula>
    </cfRule>
  </conditionalFormatting>
  <conditionalFormatting sqref="GD221:HG221">
    <cfRule type="cellIs" dxfId="3679" priority="14260" stopIfTrue="1" operator="equal">
      <formula>0</formula>
    </cfRule>
  </conditionalFormatting>
  <conditionalFormatting sqref="IS221:JV221">
    <cfRule type="cellIs" dxfId="3678" priority="14258" stopIfTrue="1" operator="equal">
      <formula>0</formula>
    </cfRule>
  </conditionalFormatting>
  <conditionalFormatting sqref="T221:AW221">
    <cfRule type="cellIs" dxfId="3677" priority="14265" stopIfTrue="1" operator="equal">
      <formula>0</formula>
    </cfRule>
  </conditionalFormatting>
  <conditionalFormatting sqref="BA469:CE469">
    <cfRule type="cellIs" dxfId="3676" priority="12259" stopIfTrue="1" operator="equal">
      <formula>0</formula>
    </cfRule>
  </conditionalFormatting>
  <conditionalFormatting sqref="JZ221:LD221">
    <cfRule type="cellIs" dxfId="3675" priority="14242" stopIfTrue="1" operator="equal">
      <formula>0</formula>
    </cfRule>
  </conditionalFormatting>
  <conditionalFormatting sqref="LH261:ML261">
    <cfRule type="cellIs" dxfId="3674" priority="13983" stopIfTrue="1" operator="equal">
      <formula>0</formula>
    </cfRule>
  </conditionalFormatting>
  <conditionalFormatting sqref="BA225:CE225 BA227:CE227 BA229:CE229">
    <cfRule type="cellIs" dxfId="3673" priority="14232" stopIfTrue="1" operator="equal">
      <formula>0</formula>
    </cfRule>
  </conditionalFormatting>
  <conditionalFormatting sqref="HK225:IO225 HK227:IO227 HK229:IO229">
    <cfRule type="cellIs" dxfId="3672" priority="14227" stopIfTrue="1" operator="equal">
      <formula>0</formula>
    </cfRule>
  </conditionalFormatting>
  <conditionalFormatting sqref="DQ225:ER225 DQ227:ER227 DQ229:ER229">
    <cfRule type="cellIs" dxfId="3671" priority="14230" stopIfTrue="1" operator="equal">
      <formula>0</formula>
    </cfRule>
  </conditionalFormatting>
  <conditionalFormatting sqref="EV225:FY225 EV227:FY227 EV229:FY229">
    <cfRule type="cellIs" dxfId="3670" priority="14229" stopIfTrue="1" operator="equal">
      <formula>0</formula>
    </cfRule>
  </conditionalFormatting>
  <conditionalFormatting sqref="GD225:HG225 GD227:HG227 GD229:HG229">
    <cfRule type="cellIs" dxfId="3669" priority="14228" stopIfTrue="1" operator="equal">
      <formula>0</formula>
    </cfRule>
  </conditionalFormatting>
  <conditionalFormatting sqref="IS225:JV225 IS227:JV227 IS229:JV229">
    <cfRule type="cellIs" dxfId="3668" priority="14226" stopIfTrue="1" operator="equal">
      <formula>0</formula>
    </cfRule>
  </conditionalFormatting>
  <conditionalFormatting sqref="T225:AW225 T227:AW227 T229:AW229">
    <cfRule type="cellIs" dxfId="3667" priority="14233" stopIfTrue="1" operator="equal">
      <formula>0</formula>
    </cfRule>
  </conditionalFormatting>
  <conditionalFormatting sqref="FZ225 FZ227 FZ229">
    <cfRule type="cellIs" dxfId="3666" priority="14211" stopIfTrue="1" operator="equal">
      <formula>0</formula>
    </cfRule>
  </conditionalFormatting>
  <conditionalFormatting sqref="JZ225:LD225 JZ227:LD227 JZ229:LD229">
    <cfRule type="cellIs" dxfId="3665" priority="14210" stopIfTrue="1" operator="equal">
      <formula>0</formula>
    </cfRule>
  </conditionalFormatting>
  <conditionalFormatting sqref="LH225:ML225 LH227:ML227 LH229:ML229">
    <cfRule type="cellIs" dxfId="3664" priority="14207" stopIfTrue="1" operator="equal">
      <formula>0</formula>
    </cfRule>
  </conditionalFormatting>
  <conditionalFormatting sqref="HK231:IO231">
    <cfRule type="cellIs" dxfId="3663" priority="14195" stopIfTrue="1" operator="equal">
      <formula>0</formula>
    </cfRule>
  </conditionalFormatting>
  <conditionalFormatting sqref="DQ355:ER355">
    <cfRule type="cellIs" dxfId="3662" priority="13270" stopIfTrue="1" operator="equal">
      <formula>0</formula>
    </cfRule>
  </conditionalFormatting>
  <conditionalFormatting sqref="EV355:FY355">
    <cfRule type="cellIs" dxfId="3661" priority="13269" stopIfTrue="1" operator="equal">
      <formula>0</formula>
    </cfRule>
  </conditionalFormatting>
  <conditionalFormatting sqref="GD355:HG355">
    <cfRule type="cellIs" dxfId="3660" priority="13268" stopIfTrue="1" operator="equal">
      <formula>0</formula>
    </cfRule>
  </conditionalFormatting>
  <conditionalFormatting sqref="IS231:JV231">
    <cfRule type="cellIs" dxfId="3659" priority="14194" stopIfTrue="1" operator="equal">
      <formula>0</formula>
    </cfRule>
  </conditionalFormatting>
  <conditionalFormatting sqref="FZ231">
    <cfRule type="cellIs" dxfId="3658" priority="14179" stopIfTrue="1" operator="equal">
      <formula>0</formula>
    </cfRule>
  </conditionalFormatting>
  <conditionalFormatting sqref="JZ231:LD231">
    <cfRule type="cellIs" dxfId="3657" priority="14178" stopIfTrue="1" operator="equal">
      <formula>0</formula>
    </cfRule>
  </conditionalFormatting>
  <conditionalFormatting sqref="LH231:ML231">
    <cfRule type="cellIs" dxfId="3656" priority="14175" stopIfTrue="1" operator="equal">
      <formula>0</formula>
    </cfRule>
  </conditionalFormatting>
  <conditionalFormatting sqref="BA235:CE235 BA237:CE237 BA239:CE239">
    <cfRule type="cellIs" dxfId="3655" priority="14168" stopIfTrue="1" operator="equal">
      <formula>0</formula>
    </cfRule>
  </conditionalFormatting>
  <conditionalFormatting sqref="HK235:IO235 HK237:IO237 HK239:IO239">
    <cfRule type="cellIs" dxfId="3654" priority="14163" stopIfTrue="1" operator="equal">
      <formula>0</formula>
    </cfRule>
  </conditionalFormatting>
  <conditionalFormatting sqref="DQ235:ER235 DQ237:ER237 DQ239:ER239">
    <cfRule type="cellIs" dxfId="3653" priority="14166" stopIfTrue="1" operator="equal">
      <formula>0</formula>
    </cfRule>
  </conditionalFormatting>
  <conditionalFormatting sqref="EV235:FY235 EV237:FN237 EV239:FN239 FP237:FY237 FP239:FY239">
    <cfRule type="cellIs" dxfId="3652" priority="14165" stopIfTrue="1" operator="equal">
      <formula>0</formula>
    </cfRule>
  </conditionalFormatting>
  <conditionalFormatting sqref="GD235:HG235 GD237:HG237 GD239:HG239">
    <cfRule type="cellIs" dxfId="3651" priority="14164" stopIfTrue="1" operator="equal">
      <formula>0</formula>
    </cfRule>
  </conditionalFormatting>
  <conditionalFormatting sqref="IS235:JV235 IS237:JV237 IS239:JV239">
    <cfRule type="cellIs" dxfId="3650" priority="14162" stopIfTrue="1" operator="equal">
      <formula>0</formula>
    </cfRule>
  </conditionalFormatting>
  <conditionalFormatting sqref="T235:AW235 T237:AW237 T239:AW239">
    <cfRule type="cellIs" dxfId="3649" priority="14169" stopIfTrue="1" operator="equal">
      <formula>0</formula>
    </cfRule>
  </conditionalFormatting>
  <conditionalFormatting sqref="JY346:JY347 JY350:JY353">
    <cfRule type="cellIs" dxfId="3648" priority="13232" stopIfTrue="1" operator="greaterThanOrEqual">
      <formula>1</formula>
    </cfRule>
    <cfRule type="cellIs" dxfId="3647" priority="13233" stopIfTrue="1" operator="lessThan">
      <formula>1</formula>
    </cfRule>
  </conditionalFormatting>
  <conditionalFormatting sqref="FZ235 FZ237 FZ239">
    <cfRule type="cellIs" dxfId="3646" priority="14147" stopIfTrue="1" operator="equal">
      <formula>0</formula>
    </cfRule>
  </conditionalFormatting>
  <conditionalFormatting sqref="JZ235:LD235 JZ237:LD237 JZ239:LD239">
    <cfRule type="cellIs" dxfId="3645" priority="14146" stopIfTrue="1" operator="equal">
      <formula>0</formula>
    </cfRule>
  </conditionalFormatting>
  <conditionalFormatting sqref="LH235:ML235 LH237:ML237 LH239:ML239">
    <cfRule type="cellIs" dxfId="3644" priority="14143" stopIfTrue="1" operator="equal">
      <formula>0</formula>
    </cfRule>
  </conditionalFormatting>
  <conditionalFormatting sqref="BA241:CE241">
    <cfRule type="cellIs" dxfId="3643" priority="14136" stopIfTrue="1" operator="equal">
      <formula>0</formula>
    </cfRule>
  </conditionalFormatting>
  <conditionalFormatting sqref="HK241:IO241">
    <cfRule type="cellIs" dxfId="3642" priority="14131" stopIfTrue="1" operator="equal">
      <formula>0</formula>
    </cfRule>
  </conditionalFormatting>
  <conditionalFormatting sqref="DQ241:ER241">
    <cfRule type="cellIs" dxfId="3641" priority="14134" stopIfTrue="1" operator="equal">
      <formula>0</formula>
    </cfRule>
  </conditionalFormatting>
  <conditionalFormatting sqref="EV241:FY241">
    <cfRule type="cellIs" dxfId="3640" priority="14133" stopIfTrue="1" operator="equal">
      <formula>0</formula>
    </cfRule>
  </conditionalFormatting>
  <conditionalFormatting sqref="GD241:HG241">
    <cfRule type="cellIs" dxfId="3639" priority="14132" stopIfTrue="1" operator="equal">
      <formula>0</formula>
    </cfRule>
  </conditionalFormatting>
  <conditionalFormatting sqref="IS241:JV241">
    <cfRule type="cellIs" dxfId="3638" priority="14130" stopIfTrue="1" operator="equal">
      <formula>0</formula>
    </cfRule>
  </conditionalFormatting>
  <conditionalFormatting sqref="T241:AW241">
    <cfRule type="cellIs" dxfId="3637" priority="14137" stopIfTrue="1" operator="equal">
      <formula>0</formula>
    </cfRule>
  </conditionalFormatting>
  <conditionalFormatting sqref="FZ241">
    <cfRule type="cellIs" dxfId="3636" priority="14115" stopIfTrue="1" operator="equal">
      <formula>0</formula>
    </cfRule>
  </conditionalFormatting>
  <conditionalFormatting sqref="JZ241:LD241">
    <cfRule type="cellIs" dxfId="3635" priority="14114" stopIfTrue="1" operator="equal">
      <formula>0</formula>
    </cfRule>
  </conditionalFormatting>
  <conditionalFormatting sqref="LH241:ML241">
    <cfRule type="cellIs" dxfId="3634" priority="14111" stopIfTrue="1" operator="equal">
      <formula>0</formula>
    </cfRule>
  </conditionalFormatting>
  <conditionalFormatting sqref="HK245:IO245 HK247:IO247 HK249:IO249">
    <cfRule type="cellIs" dxfId="3633" priority="14099" stopIfTrue="1" operator="equal">
      <formula>0</formula>
    </cfRule>
  </conditionalFormatting>
  <conditionalFormatting sqref="DQ245:ER245 DQ247:ER247 DQ249:ER249">
    <cfRule type="cellIs" dxfId="3632" priority="14102" stopIfTrue="1" operator="equal">
      <formula>0</formula>
    </cfRule>
  </conditionalFormatting>
  <conditionalFormatting sqref="EV245:FY245 EV247:FY247 EV249:FY249">
    <cfRule type="cellIs" dxfId="3631" priority="14101" stopIfTrue="1" operator="equal">
      <formula>0</formula>
    </cfRule>
  </conditionalFormatting>
  <conditionalFormatting sqref="GD245:HG245 GD247:HG247 GD249:HG249">
    <cfRule type="cellIs" dxfId="3630" priority="14100" stopIfTrue="1" operator="equal">
      <formula>0</formula>
    </cfRule>
  </conditionalFormatting>
  <conditionalFormatting sqref="IS245:JV245 IS247:JV247 IS249:JV249">
    <cfRule type="cellIs" dxfId="3629" priority="14098" stopIfTrue="1" operator="equal">
      <formula>0</formula>
    </cfRule>
  </conditionalFormatting>
  <conditionalFormatting sqref="FZ245 FZ247 FZ249">
    <cfRule type="cellIs" dxfId="3628" priority="14083" stopIfTrue="1" operator="equal">
      <formula>0</formula>
    </cfRule>
  </conditionalFormatting>
  <conditionalFormatting sqref="LH245:ML245 LH247:ML247 LH249:ML249">
    <cfRule type="cellIs" dxfId="3627" priority="14079" stopIfTrue="1" operator="equal">
      <formula>0</formula>
    </cfRule>
  </conditionalFormatting>
  <conditionalFormatting sqref="BA251:CE251">
    <cfRule type="cellIs" dxfId="3626" priority="14072" stopIfTrue="1" operator="equal">
      <formula>0</formula>
    </cfRule>
  </conditionalFormatting>
  <conditionalFormatting sqref="HK251:IO251">
    <cfRule type="cellIs" dxfId="3625" priority="14067" stopIfTrue="1" operator="equal">
      <formula>0</formula>
    </cfRule>
  </conditionalFormatting>
  <conditionalFormatting sqref="DQ251:ER251">
    <cfRule type="cellIs" dxfId="3624" priority="14070" stopIfTrue="1" operator="equal">
      <formula>0</formula>
    </cfRule>
  </conditionalFormatting>
  <conditionalFormatting sqref="EV251:FY251">
    <cfRule type="cellIs" dxfId="3623" priority="14069" stopIfTrue="1" operator="equal">
      <formula>0</formula>
    </cfRule>
  </conditionalFormatting>
  <conditionalFormatting sqref="GD251:HG251">
    <cfRule type="cellIs" dxfId="3622" priority="14068" stopIfTrue="1" operator="equal">
      <formula>0</formula>
    </cfRule>
  </conditionalFormatting>
  <conditionalFormatting sqref="IS251:JV251">
    <cfRule type="cellIs" dxfId="3621" priority="14066" stopIfTrue="1" operator="equal">
      <formula>0</formula>
    </cfRule>
  </conditionalFormatting>
  <conditionalFormatting sqref="T251:AW251">
    <cfRule type="cellIs" dxfId="3620" priority="14073" stopIfTrue="1" operator="equal">
      <formula>0</formula>
    </cfRule>
  </conditionalFormatting>
  <conditionalFormatting sqref="FZ255 FZ257 FZ259">
    <cfRule type="cellIs" dxfId="3619" priority="14019" stopIfTrue="1" operator="equal">
      <formula>0</formula>
    </cfRule>
  </conditionalFormatting>
  <conditionalFormatting sqref="JZ251:LD251">
    <cfRule type="cellIs" dxfId="3618" priority="14050" stopIfTrue="1" operator="equal">
      <formula>0</formula>
    </cfRule>
  </conditionalFormatting>
  <conditionalFormatting sqref="LH251:ML251">
    <cfRule type="cellIs" dxfId="3617" priority="14047" stopIfTrue="1" operator="equal">
      <formula>0</formula>
    </cfRule>
  </conditionalFormatting>
  <conditionalFormatting sqref="BA255:CE255 BA257:CE257 BA259:CE259">
    <cfRule type="cellIs" dxfId="3616" priority="14040" stopIfTrue="1" operator="equal">
      <formula>0</formula>
    </cfRule>
  </conditionalFormatting>
  <conditionalFormatting sqref="HK255:IO255 HK257:IO257 HK259:IO259">
    <cfRule type="cellIs" dxfId="3615" priority="14035" stopIfTrue="1" operator="equal">
      <formula>0</formula>
    </cfRule>
  </conditionalFormatting>
  <conditionalFormatting sqref="GD255:HG255 GD257:HG257 GD259:HG259">
    <cfRule type="cellIs" dxfId="3614" priority="14036" stopIfTrue="1" operator="equal">
      <formula>0</formula>
    </cfRule>
  </conditionalFormatting>
  <conditionalFormatting sqref="IS255:JV255 IS257:JV257 IS259:JV259">
    <cfRule type="cellIs" dxfId="3613" priority="14034" stopIfTrue="1" operator="equal">
      <formula>0</formula>
    </cfRule>
  </conditionalFormatting>
  <conditionalFormatting sqref="T255:AW255 T257:AW257 T259:AW259">
    <cfRule type="cellIs" dxfId="3612" priority="14041" stopIfTrue="1" operator="equal">
      <formula>0</formula>
    </cfRule>
  </conditionalFormatting>
  <conditionalFormatting sqref="LG360:LG361">
    <cfRule type="cellIs" dxfId="3611" priority="13096" stopIfTrue="1" operator="greaterThanOrEqual">
      <formula>1</formula>
    </cfRule>
    <cfRule type="cellIs" dxfId="3610" priority="13097" stopIfTrue="1" operator="lessThan">
      <formula>1</formula>
    </cfRule>
  </conditionalFormatting>
  <conditionalFormatting sqref="BA297:CE297 BA299:CE299">
    <cfRule type="cellIs" dxfId="3609" priority="13763" stopIfTrue="1" operator="equal">
      <formula>0</formula>
    </cfRule>
  </conditionalFormatting>
  <conditionalFormatting sqref="JZ255:LD255 JZ257:LD257 JZ259:LD259">
    <cfRule type="cellIs" dxfId="3608" priority="14018" stopIfTrue="1" operator="equal">
      <formula>0</formula>
    </cfRule>
  </conditionalFormatting>
  <conditionalFormatting sqref="LH255:ML255 LH257:ML257 LH259:ML259">
    <cfRule type="cellIs" dxfId="3607" priority="14015" stopIfTrue="1" operator="equal">
      <formula>0</formula>
    </cfRule>
  </conditionalFormatting>
  <conditionalFormatting sqref="BA261:CE261">
    <cfRule type="cellIs" dxfId="3606" priority="14008" stopIfTrue="1" operator="equal">
      <formula>0</formula>
    </cfRule>
  </conditionalFormatting>
  <conditionalFormatting sqref="HK261:IO261">
    <cfRule type="cellIs" dxfId="3605" priority="14003" stopIfTrue="1" operator="equal">
      <formula>0</formula>
    </cfRule>
  </conditionalFormatting>
  <conditionalFormatting sqref="DQ261:ER261">
    <cfRule type="cellIs" dxfId="3604" priority="14006" stopIfTrue="1" operator="equal">
      <formula>0</formula>
    </cfRule>
  </conditionalFormatting>
  <conditionalFormatting sqref="EV261:FY261">
    <cfRule type="cellIs" dxfId="3603" priority="14005" stopIfTrue="1" operator="equal">
      <formula>0</formula>
    </cfRule>
  </conditionalFormatting>
  <conditionalFormatting sqref="GD261:HG261">
    <cfRule type="cellIs" dxfId="3602" priority="14004" stopIfTrue="1" operator="equal">
      <formula>0</formula>
    </cfRule>
  </conditionalFormatting>
  <conditionalFormatting sqref="IS261:JV261">
    <cfRule type="cellIs" dxfId="3601" priority="14002" stopIfTrue="1" operator="equal">
      <formula>0</formula>
    </cfRule>
  </conditionalFormatting>
  <conditionalFormatting sqref="T261:AW261">
    <cfRule type="cellIs" dxfId="3600" priority="14009" stopIfTrue="1" operator="equal">
      <formula>0</formula>
    </cfRule>
  </conditionalFormatting>
  <conditionalFormatting sqref="FZ261">
    <cfRule type="cellIs" dxfId="3599" priority="13987" stopIfTrue="1" operator="equal">
      <formula>0</formula>
    </cfRule>
  </conditionalFormatting>
  <conditionalFormatting sqref="JZ261:LD261">
    <cfRule type="cellIs" dxfId="3598" priority="13986" stopIfTrue="1" operator="equal">
      <formula>0</formula>
    </cfRule>
  </conditionalFormatting>
  <conditionalFormatting sqref="BA265:CE265 BA267:CE267 BA269:CE269">
    <cfRule type="cellIs" dxfId="3597" priority="13976" stopIfTrue="1" operator="equal">
      <formula>0</formula>
    </cfRule>
  </conditionalFormatting>
  <conditionalFormatting sqref="HK265:IO265 HK267:IO267 HK269:IO269">
    <cfRule type="cellIs" dxfId="3596" priority="13971" stopIfTrue="1" operator="equal">
      <formula>0</formula>
    </cfRule>
  </conditionalFormatting>
  <conditionalFormatting sqref="DQ265:DS265 DQ267:DS267 DQ269:ER269 DV267:ER267 DV265:ER265">
    <cfRule type="cellIs" dxfId="3595" priority="13974" stopIfTrue="1" operator="equal">
      <formula>0</formula>
    </cfRule>
  </conditionalFormatting>
  <conditionalFormatting sqref="EV265:FY265 EV267:FY267 EV269:FY269">
    <cfRule type="cellIs" dxfId="3594" priority="13973" stopIfTrue="1" operator="equal">
      <formula>0</formula>
    </cfRule>
  </conditionalFormatting>
  <conditionalFormatting sqref="GD265:HG265 GD267:HG267 GD269:HG269">
    <cfRule type="cellIs" dxfId="3593" priority="13972" stopIfTrue="1" operator="equal">
      <formula>0</formula>
    </cfRule>
  </conditionalFormatting>
  <conditionalFormatting sqref="IS265:JV265 IS267:JV267 IS269:JV269">
    <cfRule type="cellIs" dxfId="3592" priority="13970" stopIfTrue="1" operator="equal">
      <formula>0</formula>
    </cfRule>
  </conditionalFormatting>
  <conditionalFormatting sqref="T265:AW265 T267:AW267 T269:AW269">
    <cfRule type="cellIs" dxfId="3591" priority="13977" stopIfTrue="1" operator="equal">
      <formula>0</formula>
    </cfRule>
  </conditionalFormatting>
  <conditionalFormatting sqref="FZ265 FZ267 FZ269">
    <cfRule type="cellIs" dxfId="3590" priority="13955" stopIfTrue="1" operator="equal">
      <formula>0</formula>
    </cfRule>
  </conditionalFormatting>
  <conditionalFormatting sqref="JZ265:LD265 JZ267:LD267 JZ269:LD269">
    <cfRule type="cellIs" dxfId="3589" priority="13954" stopIfTrue="1" operator="equal">
      <formula>0</formula>
    </cfRule>
  </conditionalFormatting>
  <conditionalFormatting sqref="LH265:LJ265 LH267:LJ267 LH269:ML269 LM267:ML267 LM265:ML265">
    <cfRule type="cellIs" dxfId="3588" priority="13951" stopIfTrue="1" operator="equal">
      <formula>0</formula>
    </cfRule>
  </conditionalFormatting>
  <conditionalFormatting sqref="HK271:IO271">
    <cfRule type="cellIs" dxfId="3587" priority="13939" stopIfTrue="1" operator="equal">
      <formula>0</formula>
    </cfRule>
  </conditionalFormatting>
  <conditionalFormatting sqref="DQ271:ER271">
    <cfRule type="cellIs" dxfId="3586" priority="13942" stopIfTrue="1" operator="equal">
      <formula>0</formula>
    </cfRule>
  </conditionalFormatting>
  <conditionalFormatting sqref="EV271:FY271">
    <cfRule type="cellIs" dxfId="3585" priority="13941" stopIfTrue="1" operator="equal">
      <formula>0</formula>
    </cfRule>
  </conditionalFormatting>
  <conditionalFormatting sqref="GD271:HG271">
    <cfRule type="cellIs" dxfId="3584" priority="13940" stopIfTrue="1" operator="equal">
      <formula>0</formula>
    </cfRule>
  </conditionalFormatting>
  <conditionalFormatting sqref="IS271:JV271">
    <cfRule type="cellIs" dxfId="3583" priority="13938" stopIfTrue="1" operator="equal">
      <formula>0</formula>
    </cfRule>
  </conditionalFormatting>
  <conditionalFormatting sqref="FZ271">
    <cfRule type="cellIs" dxfId="3582" priority="13923" stopIfTrue="1" operator="equal">
      <formula>0</formula>
    </cfRule>
  </conditionalFormatting>
  <conditionalFormatting sqref="JZ271:LD271">
    <cfRule type="cellIs" dxfId="3581" priority="13922" stopIfTrue="1" operator="equal">
      <formula>0</formula>
    </cfRule>
  </conditionalFormatting>
  <conditionalFormatting sqref="LH271:ML271">
    <cfRule type="cellIs" dxfId="3580" priority="13919" stopIfTrue="1" operator="equal">
      <formula>0</formula>
    </cfRule>
  </conditionalFormatting>
  <conditionalFormatting sqref="GD301:HG301 GD303:HG303">
    <cfRule type="cellIs" dxfId="3579" priority="13748" stopIfTrue="1" operator="equal">
      <formula>0</formula>
    </cfRule>
  </conditionalFormatting>
  <conditionalFormatting sqref="HK301:IO301 HK303:IO303">
    <cfRule type="cellIs" dxfId="3578" priority="13747" stopIfTrue="1" operator="equal">
      <formula>0</formula>
    </cfRule>
  </conditionalFormatting>
  <conditionalFormatting sqref="IS301:JV301 IS303:JV303">
    <cfRule type="cellIs" dxfId="3577" priority="13746" stopIfTrue="1" operator="equal">
      <formula>0</formula>
    </cfRule>
  </conditionalFormatting>
  <conditionalFormatting sqref="FZ287 FZ289">
    <cfRule type="cellIs" dxfId="3576" priority="13781" stopIfTrue="1" operator="equal">
      <formula>0</formula>
    </cfRule>
  </conditionalFormatting>
  <conditionalFormatting sqref="FZ291 FZ293">
    <cfRule type="cellIs" dxfId="3575" priority="13780" stopIfTrue="1" operator="equal">
      <formula>0</formula>
    </cfRule>
  </conditionalFormatting>
  <conditionalFormatting sqref="HK555:IO555">
    <cfRule type="cellIs" dxfId="3574" priority="11582" stopIfTrue="1" operator="equal">
      <formula>0</formula>
    </cfRule>
  </conditionalFormatting>
  <conditionalFormatting sqref="EV555:EW555 FP555:FY555 FH555:FN555">
    <cfRule type="cellIs" dxfId="3573" priority="11584" stopIfTrue="1" operator="equal">
      <formula>0</formula>
    </cfRule>
  </conditionalFormatting>
  <conditionalFormatting sqref="GD555:HG555">
    <cfRule type="cellIs" dxfId="3572" priority="11583" stopIfTrue="1" operator="equal">
      <formula>0</formula>
    </cfRule>
  </conditionalFormatting>
  <conditionalFormatting sqref="FZ555">
    <cfRule type="cellIs" dxfId="3571" priority="11566" stopIfTrue="1" operator="equal">
      <formula>0</formula>
    </cfRule>
  </conditionalFormatting>
  <conditionalFormatting sqref="BA555:CE555">
    <cfRule type="cellIs" dxfId="3570" priority="11587" stopIfTrue="1" operator="equal">
      <formula>0</formula>
    </cfRule>
  </conditionalFormatting>
  <conditionalFormatting sqref="DQ555:ER555">
    <cfRule type="cellIs" dxfId="3569" priority="11585" stopIfTrue="1" operator="equal">
      <formula>0</formula>
    </cfRule>
  </conditionalFormatting>
  <conditionalFormatting sqref="JZ287:LD287 JZ289:LD289">
    <cfRule type="cellIs" dxfId="3568" priority="13779" stopIfTrue="1" operator="equal">
      <formula>0</formula>
    </cfRule>
  </conditionalFormatting>
  <conditionalFormatting sqref="JZ291:LD291 JZ293:LD293">
    <cfRule type="cellIs" dxfId="3567" priority="13778" stopIfTrue="1" operator="equal">
      <formula>0</formula>
    </cfRule>
  </conditionalFormatting>
  <conditionalFormatting sqref="JY290:JY293">
    <cfRule type="cellIs" dxfId="3566" priority="13774" stopIfTrue="1" operator="greaterThanOrEqual">
      <formula>1</formula>
    </cfRule>
    <cfRule type="cellIs" dxfId="3565" priority="13775" stopIfTrue="1" operator="lessThan">
      <formula>1</formula>
    </cfRule>
  </conditionalFormatting>
  <conditionalFormatting sqref="DQ323:ER323 DQ327:ER327 DQ329:ER329">
    <cfRule type="cellIs" dxfId="3564" priority="13473" stopIfTrue="1" operator="equal">
      <formula>0</formula>
    </cfRule>
  </conditionalFormatting>
  <conditionalFormatting sqref="EV297:FY297 EV299:FY299">
    <cfRule type="cellIs" dxfId="3563" priority="13760" stopIfTrue="1" operator="equal">
      <formula>0</formula>
    </cfRule>
  </conditionalFormatting>
  <conditionalFormatting sqref="GD297:HG297 GD299:HG299">
    <cfRule type="cellIs" dxfId="3562" priority="13759" stopIfTrue="1" operator="equal">
      <formula>0</formula>
    </cfRule>
  </conditionalFormatting>
  <conditionalFormatting sqref="LG290:LG293">
    <cfRule type="cellIs" dxfId="3561" priority="13768" stopIfTrue="1" operator="greaterThanOrEqual">
      <formula>1</formula>
    </cfRule>
    <cfRule type="cellIs" dxfId="3560" priority="13769" stopIfTrue="1" operator="lessThan">
      <formula>1</formula>
    </cfRule>
  </conditionalFormatting>
  <conditionalFormatting sqref="T397:AW397">
    <cfRule type="cellIs" dxfId="3559" priority="12836" stopIfTrue="1" operator="equal">
      <formula>0</formula>
    </cfRule>
  </conditionalFormatting>
  <conditionalFormatting sqref="IS555:JV555">
    <cfRule type="cellIs" dxfId="3558" priority="11581" stopIfTrue="1" operator="equal">
      <formula>0</formula>
    </cfRule>
  </conditionalFormatting>
  <conditionalFormatting sqref="JZ297:LD297 JZ299:LD299">
    <cfRule type="cellIs" dxfId="3557" priority="13715" stopIfTrue="1" operator="equal">
      <formula>0</formula>
    </cfRule>
  </conditionalFormatting>
  <conditionalFormatting sqref="JZ301:LD301 JZ303:LD303">
    <cfRule type="cellIs" dxfId="3556" priority="13714" stopIfTrue="1" operator="equal">
      <formula>0</formula>
    </cfRule>
  </conditionalFormatting>
  <conditionalFormatting sqref="IR300:IR303">
    <cfRule type="cellIs" dxfId="3555" priority="13718" stopIfTrue="1" operator="greaterThanOrEqual">
      <formula>1</formula>
    </cfRule>
    <cfRule type="cellIs" dxfId="3554" priority="13719" stopIfTrue="1" operator="lessThan">
      <formula>1</formula>
    </cfRule>
  </conditionalFormatting>
  <conditionalFormatting sqref="FZ759 FZ761">
    <cfRule type="cellIs" dxfId="3553" priority="11310" stopIfTrue="1" operator="equal">
      <formula>0</formula>
    </cfRule>
  </conditionalFormatting>
  <conditionalFormatting sqref="LH297:ML297 LH299:ML299">
    <cfRule type="cellIs" dxfId="3552" priority="13709" stopIfTrue="1" operator="equal">
      <formula>0</formula>
    </cfRule>
  </conditionalFormatting>
  <conditionalFormatting sqref="JY554:JY555">
    <cfRule type="cellIs" dxfId="3551" priority="11563" stopIfTrue="1" operator="greaterThanOrEqual">
      <formula>1</formula>
    </cfRule>
    <cfRule type="cellIs" dxfId="3550" priority="11564" stopIfTrue="1" operator="lessThan">
      <formula>1</formula>
    </cfRule>
  </conditionalFormatting>
  <conditionalFormatting sqref="T287:AW287 T289:AW289">
    <cfRule type="cellIs" dxfId="3549" priority="13828" stopIfTrue="1" operator="equal">
      <formula>0</formula>
    </cfRule>
  </conditionalFormatting>
  <conditionalFormatting sqref="BA287:CE287 BA289:CE289">
    <cfRule type="cellIs" dxfId="3548" priority="13827" stopIfTrue="1" operator="equal">
      <formula>0</formula>
    </cfRule>
  </conditionalFormatting>
  <conditionalFormatting sqref="DQ287:ER287 DQ289:ER289">
    <cfRule type="cellIs" dxfId="3547" priority="13825" stopIfTrue="1" operator="equal">
      <formula>0</formula>
    </cfRule>
  </conditionalFormatting>
  <conditionalFormatting sqref="EV287:FY287 EV289:FY289">
    <cfRule type="cellIs" dxfId="3546" priority="13824" stopIfTrue="1" operator="equal">
      <formula>0</formula>
    </cfRule>
  </conditionalFormatting>
  <conditionalFormatting sqref="GD287:HG287 GD289:HG289">
    <cfRule type="cellIs" dxfId="3545" priority="13823" stopIfTrue="1" operator="equal">
      <formula>0</formula>
    </cfRule>
  </conditionalFormatting>
  <conditionalFormatting sqref="HK287:IO287 HK289:IO289">
    <cfRule type="cellIs" dxfId="3544" priority="13822" stopIfTrue="1" operator="equal">
      <formula>0</formula>
    </cfRule>
  </conditionalFormatting>
  <conditionalFormatting sqref="IS287:JV287 IS289:JV289">
    <cfRule type="cellIs" dxfId="3543" priority="13821" stopIfTrue="1" operator="equal">
      <formula>0</formula>
    </cfRule>
  </conditionalFormatting>
  <conditionalFormatting sqref="EV291:FY291 EV293:FY293">
    <cfRule type="cellIs" dxfId="3542" priority="13813" stopIfTrue="1" operator="equal">
      <formula>0</formula>
    </cfRule>
  </conditionalFormatting>
  <conditionalFormatting sqref="HK291:IO291 HK293:IO293">
    <cfRule type="cellIs" dxfId="3541" priority="13811" stopIfTrue="1" operator="equal">
      <formula>0</formula>
    </cfRule>
  </conditionalFormatting>
  <conditionalFormatting sqref="IS291:JV291 IS293:JV293">
    <cfRule type="cellIs" dxfId="3540" priority="13810" stopIfTrue="1" operator="equal">
      <formula>0</formula>
    </cfRule>
  </conditionalFormatting>
  <conditionalFormatting sqref="IR290:IR293">
    <cfRule type="cellIs" dxfId="3539" priority="13782" stopIfTrue="1" operator="greaterThanOrEqual">
      <formula>1</formula>
    </cfRule>
    <cfRule type="cellIs" dxfId="3538" priority="13783" stopIfTrue="1" operator="lessThan">
      <formula>1</formula>
    </cfRule>
  </conditionalFormatting>
  <conditionalFormatting sqref="HJ290:HJ293">
    <cfRule type="cellIs" dxfId="3537" priority="13786" stopIfTrue="1" operator="greaterThanOrEqual">
      <formula>1</formula>
    </cfRule>
    <cfRule type="cellIs" dxfId="3536" priority="13787" stopIfTrue="1" operator="lessThan">
      <formula>1</formula>
    </cfRule>
  </conditionalFormatting>
  <conditionalFormatting sqref="EV561:FY561">
    <cfRule type="cellIs" dxfId="3535" priority="11637" stopIfTrue="1" operator="equal">
      <formula>0</formula>
    </cfRule>
  </conditionalFormatting>
  <conditionalFormatting sqref="GD561:HG561">
    <cfRule type="cellIs" dxfId="3534" priority="11636" stopIfTrue="1" operator="equal">
      <formula>0</formula>
    </cfRule>
  </conditionalFormatting>
  <conditionalFormatting sqref="HK561:IO561">
    <cfRule type="cellIs" dxfId="3533" priority="11635" stopIfTrue="1" operator="equal">
      <formula>0</formula>
    </cfRule>
  </conditionalFormatting>
  <conditionalFormatting sqref="IS561:JV561">
    <cfRule type="cellIs" dxfId="3532" priority="11634" stopIfTrue="1" operator="equal">
      <formula>0</formula>
    </cfRule>
  </conditionalFormatting>
  <conditionalFormatting sqref="LG542:LG543">
    <cfRule type="cellIs" dxfId="3531" priority="11656" stopIfTrue="1" operator="greaterThanOrEqual">
      <formula>1</formula>
    </cfRule>
    <cfRule type="cellIs" dxfId="3530" priority="11657" stopIfTrue="1" operator="lessThan">
      <formula>1</formula>
    </cfRule>
  </conditionalFormatting>
  <conditionalFormatting sqref="LH287:ML287 LH289:ML289">
    <cfRule type="cellIs" dxfId="3529" priority="13773" stopIfTrue="1" operator="equal">
      <formula>0</formula>
    </cfRule>
  </conditionalFormatting>
  <conditionalFormatting sqref="LH291:ML291 LH293:ML293">
    <cfRule type="cellIs" dxfId="3528" priority="13772" stopIfTrue="1" operator="equal">
      <formula>0</formula>
    </cfRule>
  </conditionalFormatting>
  <conditionalFormatting sqref="T541:AW541 T545:AW545 T547:AW547">
    <cfRule type="cellIs" dxfId="3527" priority="11748" stopIfTrue="1" operator="equal">
      <formula>0</formula>
    </cfRule>
  </conditionalFormatting>
  <conditionalFormatting sqref="T301:AW301 T303:AW303">
    <cfRule type="cellIs" dxfId="3526" priority="13753" stopIfTrue="1" operator="equal">
      <formula>0</formula>
    </cfRule>
  </conditionalFormatting>
  <conditionalFormatting sqref="BA541:CE541 BA545:CE545 BA547:CE547">
    <cfRule type="cellIs" dxfId="3525" priority="11747" stopIfTrue="1" operator="equal">
      <formula>0</formula>
    </cfRule>
  </conditionalFormatting>
  <conditionalFormatting sqref="DQ541:ER541 DQ545:ER545 DQ547:ER547">
    <cfRule type="cellIs" dxfId="3524" priority="11745" stopIfTrue="1" operator="equal">
      <formula>0</formula>
    </cfRule>
  </conditionalFormatting>
  <conditionalFormatting sqref="EV541:FY541 EV545:FY545 EV547:FY547">
    <cfRule type="cellIs" dxfId="3523" priority="11744" stopIfTrue="1" operator="equal">
      <formula>0</formula>
    </cfRule>
  </conditionalFormatting>
  <conditionalFormatting sqref="GD541:HG541 GD545:HG545 GD547:HG547">
    <cfRule type="cellIs" dxfId="3522" priority="11743" stopIfTrue="1" operator="equal">
      <formula>0</formula>
    </cfRule>
  </conditionalFormatting>
  <conditionalFormatting sqref="HK297:IO297 HK299:IO299">
    <cfRule type="cellIs" dxfId="3521" priority="13758" stopIfTrue="1" operator="equal">
      <formula>0</formula>
    </cfRule>
  </conditionalFormatting>
  <conditionalFormatting sqref="IS297:JV297 IS299:JV299">
    <cfRule type="cellIs" dxfId="3520" priority="13757" stopIfTrue="1" operator="equal">
      <formula>0</formula>
    </cfRule>
  </conditionalFormatting>
  <conditionalFormatting sqref="EV301:FY301 EV303:FY303">
    <cfRule type="cellIs" dxfId="3519" priority="13749" stopIfTrue="1" operator="equal">
      <formula>0</formula>
    </cfRule>
  </conditionalFormatting>
  <conditionalFormatting sqref="GD549:HG549">
    <cfRule type="cellIs" dxfId="3518" priority="11732" stopIfTrue="1" operator="equal">
      <formula>0</formula>
    </cfRule>
  </conditionalFormatting>
  <conditionalFormatting sqref="HK549:IO549">
    <cfRule type="cellIs" dxfId="3517" priority="11731" stopIfTrue="1" operator="equal">
      <formula>0</formula>
    </cfRule>
  </conditionalFormatting>
  <conditionalFormatting sqref="IS549:JV549">
    <cfRule type="cellIs" dxfId="3516" priority="11730" stopIfTrue="1" operator="equal">
      <formula>0</formula>
    </cfRule>
  </conditionalFormatting>
  <conditionalFormatting sqref="BA301:CE301 BA303:CE303">
    <cfRule type="cellIs" dxfId="3515" priority="13752" stopIfTrue="1" operator="equal">
      <formula>0</formula>
    </cfRule>
  </conditionalFormatting>
  <conditionalFormatting sqref="IR548:IR549">
    <cfRule type="cellIs" dxfId="3514" priority="11702" stopIfTrue="1" operator="greaterThanOrEqual">
      <formula>1</formula>
    </cfRule>
    <cfRule type="cellIs" dxfId="3513" priority="11703" stopIfTrue="1" operator="lessThan">
      <formula>1</formula>
    </cfRule>
  </conditionalFormatting>
  <conditionalFormatting sqref="JY300:JY303">
    <cfRule type="cellIs" dxfId="3512" priority="13710" stopIfTrue="1" operator="greaterThanOrEqual">
      <formula>1</formula>
    </cfRule>
    <cfRule type="cellIs" dxfId="3511" priority="13711" stopIfTrue="1" operator="lessThan">
      <formula>1</formula>
    </cfRule>
  </conditionalFormatting>
  <conditionalFormatting sqref="FZ297 FZ299">
    <cfRule type="cellIs" dxfId="3510" priority="13717" stopIfTrue="1" operator="equal">
      <formula>0</formula>
    </cfRule>
  </conditionalFormatting>
  <conditionalFormatting sqref="FZ301 FZ303">
    <cfRule type="cellIs" dxfId="3509" priority="13716" stopIfTrue="1" operator="equal">
      <formula>0</formula>
    </cfRule>
  </conditionalFormatting>
  <conditionalFormatting sqref="JZ541:LD541 JZ545:LD545 JZ547:LD547">
    <cfRule type="cellIs" dxfId="3508" priority="11699" stopIfTrue="1" operator="equal">
      <formula>0</formula>
    </cfRule>
  </conditionalFormatting>
  <conditionalFormatting sqref="JZ549:LD549">
    <cfRule type="cellIs" dxfId="3507" priority="11698" stopIfTrue="1" operator="equal">
      <formula>0</formula>
    </cfRule>
  </conditionalFormatting>
  <conditionalFormatting sqref="LG300:LG303">
    <cfRule type="cellIs" dxfId="3506" priority="13704" stopIfTrue="1" operator="greaterThanOrEqual">
      <formula>1</formula>
    </cfRule>
    <cfRule type="cellIs" dxfId="3505" priority="13705" stopIfTrue="1" operator="lessThan">
      <formula>1</formula>
    </cfRule>
  </conditionalFormatting>
  <conditionalFormatting sqref="LH541:ML541 LH545:ML545 LH547:ML547">
    <cfRule type="cellIs" dxfId="3504" priority="11693" stopIfTrue="1" operator="equal">
      <formula>0</formula>
    </cfRule>
  </conditionalFormatting>
  <conditionalFormatting sqref="LH301:ML301 LH303:ML303">
    <cfRule type="cellIs" dxfId="3503" priority="13708" stopIfTrue="1" operator="equal">
      <formula>0</formula>
    </cfRule>
  </conditionalFormatting>
  <conditionalFormatting sqref="T311:AW311 T315:AW315 T317:AW317">
    <cfRule type="cellIs" dxfId="3502" priority="13700" stopIfTrue="1" operator="equal">
      <formula>0</formula>
    </cfRule>
  </conditionalFormatting>
  <conditionalFormatting sqref="T319:AW319">
    <cfRule type="cellIs" dxfId="3501" priority="13689" stopIfTrue="1" operator="equal">
      <formula>0</formula>
    </cfRule>
  </conditionalFormatting>
  <conditionalFormatting sqref="DQ311:ER311 DQ315:ER315 DQ317:ER317">
    <cfRule type="cellIs" dxfId="3500" priority="13697" stopIfTrue="1" operator="equal">
      <formula>0</formula>
    </cfRule>
  </conditionalFormatting>
  <conditionalFormatting sqref="EV311:FY311 EV315:FY315 EV317:FY317">
    <cfRule type="cellIs" dxfId="3499" priority="13696" stopIfTrue="1" operator="equal">
      <formula>0</formula>
    </cfRule>
  </conditionalFormatting>
  <conditionalFormatting sqref="GD311:HG311 GD315:HG315 GD317:HG317">
    <cfRule type="cellIs" dxfId="3498" priority="13695" stopIfTrue="1" operator="equal">
      <formula>0</formula>
    </cfRule>
  </conditionalFormatting>
  <conditionalFormatting sqref="HK311:IO311 HK315:IO315 HK317:IO317">
    <cfRule type="cellIs" dxfId="3497" priority="13694" stopIfTrue="1" operator="equal">
      <formula>0</formula>
    </cfRule>
  </conditionalFormatting>
  <conditionalFormatting sqref="IS311:JV311 IS315:JV315 IS317:JV317">
    <cfRule type="cellIs" dxfId="3496" priority="13693" stopIfTrue="1" operator="equal">
      <formula>0</formula>
    </cfRule>
  </conditionalFormatting>
  <conditionalFormatting sqref="EV319:FY319">
    <cfRule type="cellIs" dxfId="3495" priority="13685" stopIfTrue="1" operator="equal">
      <formula>0</formula>
    </cfRule>
  </conditionalFormatting>
  <conditionalFormatting sqref="GD319:HG319">
    <cfRule type="cellIs" dxfId="3494" priority="13684" stopIfTrue="1" operator="equal">
      <formula>0</formula>
    </cfRule>
  </conditionalFormatting>
  <conditionalFormatting sqref="HK319:IO319">
    <cfRule type="cellIs" dxfId="3493" priority="13683" stopIfTrue="1" operator="equal">
      <formula>0</formula>
    </cfRule>
  </conditionalFormatting>
  <conditionalFormatting sqref="IS319:JV319">
    <cfRule type="cellIs" dxfId="3492" priority="13682" stopIfTrue="1" operator="equal">
      <formula>0</formula>
    </cfRule>
  </conditionalFormatting>
  <conditionalFormatting sqref="DQ319:ER319">
    <cfRule type="cellIs" dxfId="3491" priority="13686" stopIfTrue="1" operator="equal">
      <formula>0</formula>
    </cfRule>
  </conditionalFormatting>
  <conditionalFormatting sqref="BA451:CE451">
    <cfRule type="cellIs" dxfId="3490" priority="12504" stopIfTrue="1" operator="equal">
      <formula>0</formula>
    </cfRule>
  </conditionalFormatting>
  <conditionalFormatting sqref="IR310:IR311 IR314:IR317">
    <cfRule type="cellIs" dxfId="3489" priority="13656" stopIfTrue="1" operator="greaterThanOrEqual">
      <formula>1</formula>
    </cfRule>
    <cfRule type="cellIs" dxfId="3488" priority="13657" stopIfTrue="1" operator="lessThan">
      <formula>1</formula>
    </cfRule>
  </conditionalFormatting>
  <conditionalFormatting sqref="IR318:IR319">
    <cfRule type="cellIs" dxfId="3487" priority="13654" stopIfTrue="1" operator="greaterThanOrEqual">
      <formula>1</formula>
    </cfRule>
    <cfRule type="cellIs" dxfId="3486" priority="13655" stopIfTrue="1" operator="lessThan">
      <formula>1</formula>
    </cfRule>
  </conditionalFormatting>
  <conditionalFormatting sqref="JY318:JY319">
    <cfRule type="cellIs" dxfId="3485" priority="13646" stopIfTrue="1" operator="greaterThanOrEqual">
      <formula>1</formula>
    </cfRule>
    <cfRule type="cellIs" dxfId="3484" priority="13647" stopIfTrue="1" operator="lessThan">
      <formula>1</formula>
    </cfRule>
  </conditionalFormatting>
  <conditionalFormatting sqref="HJ310:HJ311 HJ314:HJ317">
    <cfRule type="cellIs" dxfId="3483" priority="13660" stopIfTrue="1" operator="greaterThanOrEqual">
      <formula>1</formula>
    </cfRule>
    <cfRule type="cellIs" dxfId="3482" priority="13661" stopIfTrue="1" operator="lessThan">
      <formula>1</formula>
    </cfRule>
  </conditionalFormatting>
  <conditionalFormatting sqref="HJ318:HJ319">
    <cfRule type="cellIs" dxfId="3481" priority="13658" stopIfTrue="1" operator="greaterThanOrEqual">
      <formula>1</formula>
    </cfRule>
    <cfRule type="cellIs" dxfId="3480" priority="13659" stopIfTrue="1" operator="lessThan">
      <formula>1</formula>
    </cfRule>
  </conditionalFormatting>
  <conditionalFormatting sqref="FZ311 FZ315 FZ317">
    <cfRule type="cellIs" dxfId="3479" priority="13653" stopIfTrue="1" operator="equal">
      <formula>0</formula>
    </cfRule>
  </conditionalFormatting>
  <conditionalFormatting sqref="FZ319">
    <cfRule type="cellIs" dxfId="3478" priority="13652" stopIfTrue="1" operator="equal">
      <formula>0</formula>
    </cfRule>
  </conditionalFormatting>
  <conditionalFormatting sqref="JZ311:LD311 JZ315:LD315 JZ317:LD317">
    <cfRule type="cellIs" dxfId="3477" priority="13651" stopIfTrue="1" operator="equal">
      <formula>0</formula>
    </cfRule>
  </conditionalFormatting>
  <conditionalFormatting sqref="JZ319:LD319">
    <cfRule type="cellIs" dxfId="3476" priority="13650" stopIfTrue="1" operator="equal">
      <formula>0</formula>
    </cfRule>
  </conditionalFormatting>
  <conditionalFormatting sqref="JY310:JY311 JY314:JY317">
    <cfRule type="cellIs" dxfId="3475" priority="13648" stopIfTrue="1" operator="greaterThanOrEqual">
      <formula>1</formula>
    </cfRule>
    <cfRule type="cellIs" dxfId="3474" priority="13649" stopIfTrue="1" operator="lessThan">
      <formula>1</formula>
    </cfRule>
  </conditionalFormatting>
  <conditionalFormatting sqref="LH311:ML311 LH315:ML315 LH317:ML317">
    <cfRule type="cellIs" dxfId="3473" priority="13645" stopIfTrue="1" operator="equal">
      <formula>0</formula>
    </cfRule>
  </conditionalFormatting>
  <conditionalFormatting sqref="LH319:ML319">
    <cfRule type="cellIs" dxfId="3472" priority="13644" stopIfTrue="1" operator="equal">
      <formula>0</formula>
    </cfRule>
  </conditionalFormatting>
  <conditionalFormatting sqref="LG310:LG311 LG314:LG317">
    <cfRule type="cellIs" dxfId="3471" priority="13642" stopIfTrue="1" operator="greaterThanOrEqual">
      <formula>1</formula>
    </cfRule>
    <cfRule type="cellIs" dxfId="3470" priority="13643" stopIfTrue="1" operator="lessThan">
      <formula>1</formula>
    </cfRule>
  </conditionalFormatting>
  <conditionalFormatting sqref="FZ561">
    <cfRule type="cellIs" dxfId="3469" priority="11604" stopIfTrue="1" operator="equal">
      <formula>0</formula>
    </cfRule>
  </conditionalFormatting>
  <conditionalFormatting sqref="JZ553:LD553 JZ557:LD557 JZ559:LD559">
    <cfRule type="cellIs" dxfId="3468" priority="11603" stopIfTrue="1" operator="equal">
      <formula>0</formula>
    </cfRule>
  </conditionalFormatting>
  <conditionalFormatting sqref="JZ561:LD561">
    <cfRule type="cellIs" dxfId="3467" priority="11602" stopIfTrue="1" operator="equal">
      <formula>0</formula>
    </cfRule>
  </conditionalFormatting>
  <conditionalFormatting sqref="BA759:CE759 BA761:CE761">
    <cfRule type="cellIs" dxfId="3466" priority="11331" stopIfTrue="1" operator="equal">
      <formula>0</formula>
    </cfRule>
  </conditionalFormatting>
  <conditionalFormatting sqref="DQ759:ER759 DQ761:ER761">
    <cfRule type="cellIs" dxfId="3465" priority="11329" stopIfTrue="1" operator="equal">
      <formula>0</formula>
    </cfRule>
  </conditionalFormatting>
  <conditionalFormatting sqref="EV759:FY759 EV761:FY761">
    <cfRule type="cellIs" dxfId="3464" priority="11328" stopIfTrue="1" operator="equal">
      <formula>0</formula>
    </cfRule>
  </conditionalFormatting>
  <conditionalFormatting sqref="GD759:HG759 GD761:HG761">
    <cfRule type="cellIs" dxfId="3463" priority="11327" stopIfTrue="1" operator="equal">
      <formula>0</formula>
    </cfRule>
  </conditionalFormatting>
  <conditionalFormatting sqref="T555:AW555">
    <cfRule type="cellIs" dxfId="3462" priority="11588" stopIfTrue="1" operator="equal">
      <formula>0</formula>
    </cfRule>
  </conditionalFormatting>
  <conditionalFormatting sqref="LG552:LG553 LG556:LG559">
    <cfRule type="cellIs" dxfId="3461" priority="11594" stopIfTrue="1" operator="greaterThanOrEqual">
      <formula>1</formula>
    </cfRule>
    <cfRule type="cellIs" dxfId="3460" priority="11595" stopIfTrue="1" operator="lessThan">
      <formula>1</formula>
    </cfRule>
  </conditionalFormatting>
  <conditionalFormatting sqref="JZ555:LD555">
    <cfRule type="cellIs" dxfId="3459" priority="11565" stopIfTrue="1" operator="equal">
      <formula>0</formula>
    </cfRule>
  </conditionalFormatting>
  <conditionalFormatting sqref="T543:AW543">
    <cfRule type="cellIs" dxfId="3458" priority="11684" stopIfTrue="1" operator="equal">
      <formula>0</formula>
    </cfRule>
  </conditionalFormatting>
  <conditionalFormatting sqref="BA543:CE543">
    <cfRule type="cellIs" dxfId="3457" priority="11683" stopIfTrue="1" operator="equal">
      <formula>0</formula>
    </cfRule>
  </conditionalFormatting>
  <conditionalFormatting sqref="DQ543:ER543">
    <cfRule type="cellIs" dxfId="3456" priority="11681" stopIfTrue="1" operator="equal">
      <formula>0</formula>
    </cfRule>
  </conditionalFormatting>
  <conditionalFormatting sqref="EV543:FY543">
    <cfRule type="cellIs" dxfId="3455" priority="11680" stopIfTrue="1" operator="equal">
      <formula>0</formula>
    </cfRule>
  </conditionalFormatting>
  <conditionalFormatting sqref="GD543:HG543">
    <cfRule type="cellIs" dxfId="3454" priority="11679" stopIfTrue="1" operator="equal">
      <formula>0</formula>
    </cfRule>
  </conditionalFormatting>
  <conditionalFormatting sqref="HK543:IO543">
    <cfRule type="cellIs" dxfId="3453" priority="11678" stopIfTrue="1" operator="equal">
      <formula>0</formula>
    </cfRule>
  </conditionalFormatting>
  <conditionalFormatting sqref="IS543:JV543">
    <cfRule type="cellIs" dxfId="3452" priority="11677" stopIfTrue="1" operator="equal">
      <formula>0</formula>
    </cfRule>
  </conditionalFormatting>
  <conditionalFormatting sqref="FZ541 FZ545 FZ547">
    <cfRule type="cellIs" dxfId="3451" priority="11701" stopIfTrue="1" operator="equal">
      <formula>0</formula>
    </cfRule>
  </conditionalFormatting>
  <conditionalFormatting sqref="FZ549">
    <cfRule type="cellIs" dxfId="3450" priority="11700" stopIfTrue="1" operator="equal">
      <formula>0</formula>
    </cfRule>
  </conditionalFormatting>
  <conditionalFormatting sqref="JY540:JY541 JY544:JY547">
    <cfRule type="cellIs" dxfId="3449" priority="11696" stopIfTrue="1" operator="greaterThanOrEqual">
      <formula>1</formula>
    </cfRule>
    <cfRule type="cellIs" dxfId="3448" priority="11697" stopIfTrue="1" operator="lessThan">
      <formula>1</formula>
    </cfRule>
  </conditionalFormatting>
  <conditionalFormatting sqref="JY548:JY549">
    <cfRule type="cellIs" dxfId="3447" priority="11694" stopIfTrue="1" operator="greaterThanOrEqual">
      <formula>1</formula>
    </cfRule>
    <cfRule type="cellIs" dxfId="3446" priority="11695" stopIfTrue="1" operator="lessThan">
      <formula>1</formula>
    </cfRule>
  </conditionalFormatting>
  <conditionalFormatting sqref="LG540:LG541 LG544:LG547">
    <cfRule type="cellIs" dxfId="3445" priority="11690" stopIfTrue="1" operator="greaterThanOrEqual">
      <formula>1</formula>
    </cfRule>
    <cfRule type="cellIs" dxfId="3444" priority="11691" stopIfTrue="1" operator="lessThan">
      <formula>1</formula>
    </cfRule>
  </conditionalFormatting>
  <conditionalFormatting sqref="LG548:LG549">
    <cfRule type="cellIs" dxfId="3443" priority="11688" stopIfTrue="1" operator="greaterThanOrEqual">
      <formula>1</formula>
    </cfRule>
    <cfRule type="cellIs" dxfId="3442" priority="11689" stopIfTrue="1" operator="lessThan">
      <formula>1</formula>
    </cfRule>
  </conditionalFormatting>
  <conditionalFormatting sqref="JZ543:LD543">
    <cfRule type="cellIs" dxfId="3441" priority="11661" stopIfTrue="1" operator="equal">
      <formula>0</formula>
    </cfRule>
  </conditionalFormatting>
  <conditionalFormatting sqref="T549:AW549">
    <cfRule type="cellIs" dxfId="3440" priority="11737" stopIfTrue="1" operator="equal">
      <formula>0</formula>
    </cfRule>
  </conditionalFormatting>
  <conditionalFormatting sqref="HK541:IO541 HK545:IO545 HK547:IO547">
    <cfRule type="cellIs" dxfId="3439" priority="11742" stopIfTrue="1" operator="equal">
      <formula>0</formula>
    </cfRule>
  </conditionalFormatting>
  <conditionalFormatting sqref="IS541:JV541 IS545:JV545 IS547:JV547">
    <cfRule type="cellIs" dxfId="3438" priority="11741" stopIfTrue="1" operator="equal">
      <formula>0</formula>
    </cfRule>
  </conditionalFormatting>
  <conditionalFormatting sqref="EV549:FY549">
    <cfRule type="cellIs" dxfId="3437" priority="11733" stopIfTrue="1" operator="equal">
      <formula>0</formula>
    </cfRule>
  </conditionalFormatting>
  <conditionalFormatting sqref="DQ549:ER549">
    <cfRule type="cellIs" dxfId="3436" priority="11734" stopIfTrue="1" operator="equal">
      <formula>0</formula>
    </cfRule>
  </conditionalFormatting>
  <conditionalFormatting sqref="BA549:CE549">
    <cfRule type="cellIs" dxfId="3435" priority="11736" stopIfTrue="1" operator="equal">
      <formula>0</formula>
    </cfRule>
  </conditionalFormatting>
  <conditionalFormatting sqref="IR540:IR541 IR544:IR547">
    <cfRule type="cellIs" dxfId="3434" priority="11704" stopIfTrue="1" operator="greaterThanOrEqual">
      <formula>1</formula>
    </cfRule>
    <cfRule type="cellIs" dxfId="3433" priority="11705" stopIfTrue="1" operator="lessThan">
      <formula>1</formula>
    </cfRule>
  </conditionalFormatting>
  <conditionalFormatting sqref="HJ540:HJ541 HJ544:HJ547">
    <cfRule type="cellIs" dxfId="3432" priority="11708" stopIfTrue="1" operator="greaterThanOrEqual">
      <formula>1</formula>
    </cfRule>
    <cfRule type="cellIs" dxfId="3431" priority="11709" stopIfTrue="1" operator="lessThan">
      <formula>1</formula>
    </cfRule>
  </conditionalFormatting>
  <conditionalFormatting sqref="HJ548:HJ549">
    <cfRule type="cellIs" dxfId="3430" priority="11706" stopIfTrue="1" operator="greaterThanOrEqual">
      <formula>1</formula>
    </cfRule>
    <cfRule type="cellIs" dxfId="3429" priority="11707" stopIfTrue="1" operator="lessThan">
      <formula>1</formula>
    </cfRule>
  </conditionalFormatting>
  <conditionalFormatting sqref="LH549:ML549">
    <cfRule type="cellIs" dxfId="3428" priority="11692" stopIfTrue="1" operator="equal">
      <formula>0</formula>
    </cfRule>
  </conditionalFormatting>
  <conditionalFormatting sqref="T313:AW313">
    <cfRule type="cellIs" dxfId="3427" priority="13508" stopIfTrue="1" operator="equal">
      <formula>0</formula>
    </cfRule>
  </conditionalFormatting>
  <conditionalFormatting sqref="BA313:CE313">
    <cfRule type="cellIs" dxfId="3426" priority="13507" stopIfTrue="1" operator="equal">
      <formula>0</formula>
    </cfRule>
  </conditionalFormatting>
  <conditionalFormatting sqref="DQ313:ER313">
    <cfRule type="cellIs" dxfId="3425" priority="13505" stopIfTrue="1" operator="equal">
      <formula>0</formula>
    </cfRule>
  </conditionalFormatting>
  <conditionalFormatting sqref="EV313:FY313">
    <cfRule type="cellIs" dxfId="3424" priority="13504" stopIfTrue="1" operator="equal">
      <formula>0</formula>
    </cfRule>
  </conditionalFormatting>
  <conditionalFormatting sqref="GD313:HG313">
    <cfRule type="cellIs" dxfId="3423" priority="13503" stopIfTrue="1" operator="equal">
      <formula>0</formula>
    </cfRule>
  </conditionalFormatting>
  <conditionalFormatting sqref="HK313:IO313">
    <cfRule type="cellIs" dxfId="3422" priority="13502" stopIfTrue="1" operator="equal">
      <formula>0</formula>
    </cfRule>
  </conditionalFormatting>
  <conditionalFormatting sqref="IS313:JV313">
    <cfRule type="cellIs" dxfId="3421" priority="13501" stopIfTrue="1" operator="equal">
      <formula>0</formula>
    </cfRule>
  </conditionalFormatting>
  <conditionalFormatting sqref="IR312:IR313">
    <cfRule type="cellIs" dxfId="3420" priority="13487" stopIfTrue="1" operator="greaterThanOrEqual">
      <formula>1</formula>
    </cfRule>
    <cfRule type="cellIs" dxfId="3419" priority="13488" stopIfTrue="1" operator="lessThan">
      <formula>1</formula>
    </cfRule>
  </conditionalFormatting>
  <conditionalFormatting sqref="HJ312:HJ313">
    <cfRule type="cellIs" dxfId="3418" priority="13489" stopIfTrue="1" operator="greaterThanOrEqual">
      <formula>1</formula>
    </cfRule>
    <cfRule type="cellIs" dxfId="3417" priority="13490" stopIfTrue="1" operator="lessThan">
      <formula>1</formula>
    </cfRule>
  </conditionalFormatting>
  <conditionalFormatting sqref="FZ313">
    <cfRule type="cellIs" dxfId="3416" priority="13486" stopIfTrue="1" operator="equal">
      <formula>0</formula>
    </cfRule>
  </conditionalFormatting>
  <conditionalFormatting sqref="JZ313:LD313">
    <cfRule type="cellIs" dxfId="3415" priority="13485" stopIfTrue="1" operator="equal">
      <formula>0</formula>
    </cfRule>
  </conditionalFormatting>
  <conditionalFormatting sqref="LH313:ML313">
    <cfRule type="cellIs" dxfId="3414" priority="13482" stopIfTrue="1" operator="equal">
      <formula>0</formula>
    </cfRule>
  </conditionalFormatting>
  <conditionalFormatting sqref="LG312:LG313">
    <cfRule type="cellIs" dxfId="3413" priority="13480" stopIfTrue="1" operator="greaterThanOrEqual">
      <formula>1</formula>
    </cfRule>
    <cfRule type="cellIs" dxfId="3412" priority="13481" stopIfTrue="1" operator="lessThan">
      <formula>1</formula>
    </cfRule>
  </conditionalFormatting>
  <conditionalFormatting sqref="T323:AW323 T327:AW327 T329:AW329">
    <cfRule type="cellIs" dxfId="3411" priority="13476" stopIfTrue="1" operator="equal">
      <formula>0</formula>
    </cfRule>
  </conditionalFormatting>
  <conditionalFormatting sqref="T331:AW331">
    <cfRule type="cellIs" dxfId="3410" priority="13465" stopIfTrue="1" operator="equal">
      <formula>0</formula>
    </cfRule>
  </conditionalFormatting>
  <conditionalFormatting sqref="BA323:CE323 BA327:CE327 BA329:CE329">
    <cfRule type="cellIs" dxfId="3409" priority="13475" stopIfTrue="1" operator="equal">
      <formula>0</formula>
    </cfRule>
  </conditionalFormatting>
  <conditionalFormatting sqref="DQ433:ER433">
    <cfRule type="cellIs" dxfId="3408" priority="12545" stopIfTrue="1" operator="equal">
      <formula>0</formula>
    </cfRule>
  </conditionalFormatting>
  <conditionalFormatting sqref="EV323:FY323 EV327:FY327 EV329:FY329">
    <cfRule type="cellIs" dxfId="3407" priority="13472" stopIfTrue="1" operator="equal">
      <formula>0</formula>
    </cfRule>
  </conditionalFormatting>
  <conditionalFormatting sqref="GD323:HG323 GD327:HG327 GD329:HG329">
    <cfRule type="cellIs" dxfId="3406" priority="13471" stopIfTrue="1" operator="equal">
      <formula>0</formula>
    </cfRule>
  </conditionalFormatting>
  <conditionalFormatting sqref="HK359:IO359 HK363:IO363 HK365:IO365">
    <cfRule type="cellIs" dxfId="3405" priority="13182" stopIfTrue="1" operator="equal">
      <formula>0</formula>
    </cfRule>
  </conditionalFormatting>
  <conditionalFormatting sqref="IS359:JV359 IS363:JV363 IS365:JV365">
    <cfRule type="cellIs" dxfId="3404" priority="13181" stopIfTrue="1" operator="equal">
      <formula>0</formula>
    </cfRule>
  </conditionalFormatting>
  <conditionalFormatting sqref="FZ467 FZ471 FZ473">
    <cfRule type="cellIs" dxfId="3403" priority="12277" stopIfTrue="1" operator="equal">
      <formula>0</formula>
    </cfRule>
  </conditionalFormatting>
  <conditionalFormatting sqref="FZ475">
    <cfRule type="cellIs" dxfId="3402" priority="12276" stopIfTrue="1" operator="equal">
      <formula>0</formula>
    </cfRule>
  </conditionalFormatting>
  <conditionalFormatting sqref="HK331:IO331">
    <cfRule type="cellIs" dxfId="3401" priority="13459" stopIfTrue="1" operator="equal">
      <formula>0</formula>
    </cfRule>
  </conditionalFormatting>
  <conditionalFormatting sqref="JZ475:LD475">
    <cfRule type="cellIs" dxfId="3400" priority="12274" stopIfTrue="1" operator="equal">
      <formula>0</formula>
    </cfRule>
  </conditionalFormatting>
  <conditionalFormatting sqref="DQ331:ER331">
    <cfRule type="cellIs" dxfId="3399" priority="13462" stopIfTrue="1" operator="equal">
      <formula>0</formula>
    </cfRule>
  </conditionalFormatting>
  <conditionalFormatting sqref="BA331:CE331">
    <cfRule type="cellIs" dxfId="3398" priority="13464" stopIfTrue="1" operator="equal">
      <formula>0</formula>
    </cfRule>
  </conditionalFormatting>
  <conditionalFormatting sqref="IR322:IR323 IR326:IR329">
    <cfRule type="cellIs" dxfId="3397" priority="13432" stopIfTrue="1" operator="greaterThanOrEqual">
      <formula>1</formula>
    </cfRule>
    <cfRule type="cellIs" dxfId="3396" priority="13433" stopIfTrue="1" operator="lessThan">
      <formula>1</formula>
    </cfRule>
  </conditionalFormatting>
  <conditionalFormatting sqref="JY330:JY331">
    <cfRule type="cellIs" dxfId="3395" priority="13422" stopIfTrue="1" operator="greaterThanOrEqual">
      <formula>1</formula>
    </cfRule>
    <cfRule type="cellIs" dxfId="3394" priority="13423" stopIfTrue="1" operator="lessThan">
      <formula>1</formula>
    </cfRule>
  </conditionalFormatting>
  <conditionalFormatting sqref="HJ322:HJ323 HJ326:HJ329">
    <cfRule type="cellIs" dxfId="3393" priority="13436" stopIfTrue="1" operator="greaterThanOrEqual">
      <formula>1</formula>
    </cfRule>
    <cfRule type="cellIs" dxfId="3392" priority="13437" stopIfTrue="1" operator="lessThan">
      <formula>1</formula>
    </cfRule>
  </conditionalFormatting>
  <conditionalFormatting sqref="HJ330:HJ331">
    <cfRule type="cellIs" dxfId="3391" priority="13434" stopIfTrue="1" operator="greaterThanOrEqual">
      <formula>1</formula>
    </cfRule>
    <cfRule type="cellIs" dxfId="3390" priority="13435" stopIfTrue="1" operator="lessThan">
      <formula>1</formula>
    </cfRule>
  </conditionalFormatting>
  <conditionalFormatting sqref="FZ323 FZ327 FZ329">
    <cfRule type="cellIs" dxfId="3389" priority="13429" stopIfTrue="1" operator="equal">
      <formula>0</formula>
    </cfRule>
  </conditionalFormatting>
  <conditionalFormatting sqref="FZ331">
    <cfRule type="cellIs" dxfId="3388" priority="13428" stopIfTrue="1" operator="equal">
      <formula>0</formula>
    </cfRule>
  </conditionalFormatting>
  <conditionalFormatting sqref="JZ323:LD323 JZ327:LD327 JZ329:LD329">
    <cfRule type="cellIs" dxfId="3387" priority="13427" stopIfTrue="1" operator="equal">
      <formula>0</formula>
    </cfRule>
  </conditionalFormatting>
  <conditionalFormatting sqref="JZ331:LD331">
    <cfRule type="cellIs" dxfId="3386" priority="13426" stopIfTrue="1" operator="equal">
      <formula>0</formula>
    </cfRule>
  </conditionalFormatting>
  <conditionalFormatting sqref="LG330:LG331">
    <cfRule type="cellIs" dxfId="3385" priority="13416" stopIfTrue="1" operator="greaterThanOrEqual">
      <formula>1</formula>
    </cfRule>
    <cfRule type="cellIs" dxfId="3384" priority="13417" stopIfTrue="1" operator="lessThan">
      <formula>1</formula>
    </cfRule>
  </conditionalFormatting>
  <conditionalFormatting sqref="JY322:JY323 JY326:JY329">
    <cfRule type="cellIs" dxfId="3383" priority="13424" stopIfTrue="1" operator="greaterThanOrEqual">
      <formula>1</formula>
    </cfRule>
    <cfRule type="cellIs" dxfId="3382" priority="13425" stopIfTrue="1" operator="lessThan">
      <formula>1</formula>
    </cfRule>
  </conditionalFormatting>
  <conditionalFormatting sqref="LH323:ML323 LH327:ML327 LH329:ML329">
    <cfRule type="cellIs" dxfId="3381" priority="13421" stopIfTrue="1" operator="equal">
      <formula>0</formula>
    </cfRule>
  </conditionalFormatting>
  <conditionalFormatting sqref="LH331:ML331">
    <cfRule type="cellIs" dxfId="3380" priority="13420" stopIfTrue="1" operator="equal">
      <formula>0</formula>
    </cfRule>
  </conditionalFormatting>
  <conditionalFormatting sqref="LG322:LG323 LG326:LG329">
    <cfRule type="cellIs" dxfId="3379" priority="13418" stopIfTrue="1" operator="greaterThanOrEqual">
      <formula>1</formula>
    </cfRule>
    <cfRule type="cellIs" dxfId="3378" priority="13419" stopIfTrue="1" operator="lessThan">
      <formula>1</formula>
    </cfRule>
  </conditionalFormatting>
  <conditionalFormatting sqref="T325:AW325">
    <cfRule type="cellIs" dxfId="3377" priority="13412" stopIfTrue="1" operator="equal">
      <formula>0</formula>
    </cfRule>
  </conditionalFormatting>
  <conditionalFormatting sqref="BA479:CE479 BA483:CE483 BA485:CE485">
    <cfRule type="cellIs" dxfId="3376" priority="12227" stopIfTrue="1" operator="equal">
      <formula>0</formula>
    </cfRule>
  </conditionalFormatting>
  <conditionalFormatting sqref="DQ325:ER325">
    <cfRule type="cellIs" dxfId="3375" priority="13409" stopIfTrue="1" operator="equal">
      <formula>0</formula>
    </cfRule>
  </conditionalFormatting>
  <conditionalFormatting sqref="EV325:FY325">
    <cfRule type="cellIs" dxfId="3374" priority="13408" stopIfTrue="1" operator="equal">
      <formula>0</formula>
    </cfRule>
  </conditionalFormatting>
  <conditionalFormatting sqref="GD335:HG335 GD339:HG339 GD341:HG341">
    <cfRule type="cellIs" dxfId="3373" priority="13375" stopIfTrue="1" operator="equal">
      <formula>0</formula>
    </cfRule>
  </conditionalFormatting>
  <conditionalFormatting sqref="HK325:IO325">
    <cfRule type="cellIs" dxfId="3372" priority="13406" stopIfTrue="1" operator="equal">
      <formula>0</formula>
    </cfRule>
  </conditionalFormatting>
  <conditionalFormatting sqref="IS479:JV479 IS483:JV483 IS485:JV485">
    <cfRule type="cellIs" dxfId="3371" priority="12221" stopIfTrue="1" operator="equal">
      <formula>0</formula>
    </cfRule>
  </conditionalFormatting>
  <conditionalFormatting sqref="IR324:IR325">
    <cfRule type="cellIs" dxfId="3370" priority="13391" stopIfTrue="1" operator="greaterThanOrEqual">
      <formula>1</formula>
    </cfRule>
    <cfRule type="cellIs" dxfId="3369" priority="13392" stopIfTrue="1" operator="lessThan">
      <formula>1</formula>
    </cfRule>
  </conditionalFormatting>
  <conditionalFormatting sqref="HJ324:HJ325">
    <cfRule type="cellIs" dxfId="3368" priority="13393" stopIfTrue="1" operator="greaterThanOrEqual">
      <formula>1</formula>
    </cfRule>
    <cfRule type="cellIs" dxfId="3367" priority="13394" stopIfTrue="1" operator="lessThan">
      <formula>1</formula>
    </cfRule>
  </conditionalFormatting>
  <conditionalFormatting sqref="FZ325">
    <cfRule type="cellIs" dxfId="3366" priority="13390" stopIfTrue="1" operator="equal">
      <formula>0</formula>
    </cfRule>
  </conditionalFormatting>
  <conditionalFormatting sqref="JZ325:LD325">
    <cfRule type="cellIs" dxfId="3365" priority="13389" stopIfTrue="1" operator="equal">
      <formula>0</formula>
    </cfRule>
  </conditionalFormatting>
  <conditionalFormatting sqref="JY324:JY325">
    <cfRule type="cellIs" dxfId="3364" priority="13387" stopIfTrue="1" operator="greaterThanOrEqual">
      <formula>1</formula>
    </cfRule>
    <cfRule type="cellIs" dxfId="3363" priority="13388" stopIfTrue="1" operator="lessThan">
      <formula>1</formula>
    </cfRule>
  </conditionalFormatting>
  <conditionalFormatting sqref="LH325:ML325">
    <cfRule type="cellIs" dxfId="3362" priority="13386" stopIfTrue="1" operator="equal">
      <formula>0</formula>
    </cfRule>
  </conditionalFormatting>
  <conditionalFormatting sqref="LG324:LG325">
    <cfRule type="cellIs" dxfId="3361" priority="13384" stopIfTrue="1" operator="greaterThanOrEqual">
      <formula>1</formula>
    </cfRule>
    <cfRule type="cellIs" dxfId="3360" priority="13385" stopIfTrue="1" operator="lessThan">
      <formula>1</formula>
    </cfRule>
  </conditionalFormatting>
  <conditionalFormatting sqref="T335:AW335 T339:AW339 T341:AW341">
    <cfRule type="cellIs" dxfId="3359" priority="13380" stopIfTrue="1" operator="equal">
      <formula>0</formula>
    </cfRule>
  </conditionalFormatting>
  <conditionalFormatting sqref="BA335:CE335 BA339:CE339 BA341:CE341">
    <cfRule type="cellIs" dxfId="3358" priority="13379" stopIfTrue="1" operator="equal">
      <formula>0</formula>
    </cfRule>
  </conditionalFormatting>
  <conditionalFormatting sqref="DQ335:ER335 DQ339:ER339 DQ341:ER341">
    <cfRule type="cellIs" dxfId="3357" priority="13377" stopIfTrue="1" operator="equal">
      <formula>0</formula>
    </cfRule>
  </conditionalFormatting>
  <conditionalFormatting sqref="EV335:FY335 EV339:FY339 EV341:FY341">
    <cfRule type="cellIs" dxfId="3356" priority="13376" stopIfTrue="1" operator="equal">
      <formula>0</formula>
    </cfRule>
  </conditionalFormatting>
  <conditionalFormatting sqref="GD361:HG361">
    <cfRule type="cellIs" dxfId="3355" priority="13119" stopIfTrue="1" operator="equal">
      <formula>0</formula>
    </cfRule>
  </conditionalFormatting>
  <conditionalFormatting sqref="HK371:IO371 HK375:IO375 HK377:IO377">
    <cfRule type="cellIs" dxfId="3354" priority="13086" stopIfTrue="1" operator="equal">
      <formula>0</formula>
    </cfRule>
  </conditionalFormatting>
  <conditionalFormatting sqref="IS335:JV335 IS339:JV339 IS341:JV341">
    <cfRule type="cellIs" dxfId="3353" priority="13373" stopIfTrue="1" operator="equal">
      <formula>0</formula>
    </cfRule>
  </conditionalFormatting>
  <conditionalFormatting sqref="EV343:FY343">
    <cfRule type="cellIs" dxfId="3352" priority="13365" stopIfTrue="1" operator="equal">
      <formula>0</formula>
    </cfRule>
  </conditionalFormatting>
  <conditionalFormatting sqref="GD343:HG343">
    <cfRule type="cellIs" dxfId="3351" priority="13364" stopIfTrue="1" operator="equal">
      <formula>0</formula>
    </cfRule>
  </conditionalFormatting>
  <conditionalFormatting sqref="HK343:IO343">
    <cfRule type="cellIs" dxfId="3350" priority="13363" stopIfTrue="1" operator="equal">
      <formula>0</formula>
    </cfRule>
  </conditionalFormatting>
  <conditionalFormatting sqref="IS343:JV343">
    <cfRule type="cellIs" dxfId="3349" priority="13362" stopIfTrue="1" operator="equal">
      <formula>0</formula>
    </cfRule>
  </conditionalFormatting>
  <conditionalFormatting sqref="DQ343:ER343">
    <cfRule type="cellIs" dxfId="3348" priority="13366" stopIfTrue="1" operator="equal">
      <formula>0</formula>
    </cfRule>
  </conditionalFormatting>
  <conditionalFormatting sqref="BA343:CE343">
    <cfRule type="cellIs" dxfId="3347" priority="13368" stopIfTrue="1" operator="equal">
      <formula>0</formula>
    </cfRule>
  </conditionalFormatting>
  <conditionalFormatting sqref="JY334:JY335 JY338:JY341">
    <cfRule type="cellIs" dxfId="3346" priority="13328" stopIfTrue="1" operator="greaterThanOrEqual">
      <formula>1</formula>
    </cfRule>
    <cfRule type="cellIs" dxfId="3345" priority="13329" stopIfTrue="1" operator="lessThan">
      <formula>1</formula>
    </cfRule>
  </conditionalFormatting>
  <conditionalFormatting sqref="IR334:IR335 IR338:IR341">
    <cfRule type="cellIs" dxfId="3344" priority="13336" stopIfTrue="1" operator="greaterThanOrEqual">
      <formula>1</formula>
    </cfRule>
    <cfRule type="cellIs" dxfId="3343" priority="13337" stopIfTrue="1" operator="lessThan">
      <formula>1</formula>
    </cfRule>
  </conditionalFormatting>
  <conditionalFormatting sqref="IR342:IR343">
    <cfRule type="cellIs" dxfId="3342" priority="13334" stopIfTrue="1" operator="greaterThanOrEqual">
      <formula>1</formula>
    </cfRule>
    <cfRule type="cellIs" dxfId="3341" priority="13335" stopIfTrue="1" operator="lessThan">
      <formula>1</formula>
    </cfRule>
  </conditionalFormatting>
  <conditionalFormatting sqref="HJ342:HJ343">
    <cfRule type="cellIs" dxfId="3340" priority="13338" stopIfTrue="1" operator="greaterThanOrEqual">
      <formula>1</formula>
    </cfRule>
    <cfRule type="cellIs" dxfId="3339" priority="13339" stopIfTrue="1" operator="lessThan">
      <formula>1</formula>
    </cfRule>
  </conditionalFormatting>
  <conditionalFormatting sqref="FZ335 FZ339 FZ341">
    <cfRule type="cellIs" dxfId="3338" priority="13333" stopIfTrue="1" operator="equal">
      <formula>0</formula>
    </cfRule>
  </conditionalFormatting>
  <conditionalFormatting sqref="FZ343">
    <cfRule type="cellIs" dxfId="3337" priority="13332" stopIfTrue="1" operator="equal">
      <formula>0</formula>
    </cfRule>
  </conditionalFormatting>
  <conditionalFormatting sqref="JZ335:LD335 JZ339:LD339 JZ341:LD341">
    <cfRule type="cellIs" dxfId="3336" priority="13331" stopIfTrue="1" operator="equal">
      <formula>0</formula>
    </cfRule>
  </conditionalFormatting>
  <conditionalFormatting sqref="JZ343:LD343">
    <cfRule type="cellIs" dxfId="3335" priority="13330" stopIfTrue="1" operator="equal">
      <formula>0</formula>
    </cfRule>
  </conditionalFormatting>
  <conditionalFormatting sqref="LG342:LG343">
    <cfRule type="cellIs" dxfId="3334" priority="13320" stopIfTrue="1" operator="greaterThanOrEqual">
      <formula>1</formula>
    </cfRule>
    <cfRule type="cellIs" dxfId="3333" priority="13321" stopIfTrue="1" operator="lessThan">
      <formula>1</formula>
    </cfRule>
  </conditionalFormatting>
  <conditionalFormatting sqref="LH335:ML335 LH339:ML339 LH341:ML341">
    <cfRule type="cellIs" dxfId="3332" priority="13325" stopIfTrue="1" operator="equal">
      <formula>0</formula>
    </cfRule>
  </conditionalFormatting>
  <conditionalFormatting sqref="LH343:ML343">
    <cfRule type="cellIs" dxfId="3331" priority="13324" stopIfTrue="1" operator="equal">
      <formula>0</formula>
    </cfRule>
  </conditionalFormatting>
  <conditionalFormatting sqref="LG334:LG335 LG338:LG341">
    <cfRule type="cellIs" dxfId="3330" priority="13322" stopIfTrue="1" operator="greaterThanOrEqual">
      <formula>1</formula>
    </cfRule>
    <cfRule type="cellIs" dxfId="3329" priority="13323" stopIfTrue="1" operator="lessThan">
      <formula>1</formula>
    </cfRule>
  </conditionalFormatting>
  <conditionalFormatting sqref="T337:AW337">
    <cfRule type="cellIs" dxfId="3328" priority="13316" stopIfTrue="1" operator="equal">
      <formula>0</formula>
    </cfRule>
  </conditionalFormatting>
  <conditionalFormatting sqref="BA337:CE337">
    <cfRule type="cellIs" dxfId="3327" priority="13315" stopIfTrue="1" operator="equal">
      <formula>0</formula>
    </cfRule>
  </conditionalFormatting>
  <conditionalFormatting sqref="DQ493:ER493 DQ497:ER497 DQ499:ER499">
    <cfRule type="cellIs" dxfId="3326" priority="12129" stopIfTrue="1" operator="equal">
      <formula>0</formula>
    </cfRule>
  </conditionalFormatting>
  <conditionalFormatting sqref="EV493:FY493 FL497:FY497 FL499:FY499">
    <cfRule type="cellIs" dxfId="3325" priority="12128" stopIfTrue="1" operator="equal">
      <formula>0</formula>
    </cfRule>
  </conditionalFormatting>
  <conditionalFormatting sqref="GD347:HG347 GD351:HG351 GD353:HG353">
    <cfRule type="cellIs" dxfId="3324" priority="13279" stopIfTrue="1" operator="equal">
      <formula>0</formula>
    </cfRule>
  </conditionalFormatting>
  <conditionalFormatting sqref="HK337:IO337">
    <cfRule type="cellIs" dxfId="3323" priority="13310" stopIfTrue="1" operator="equal">
      <formula>0</formula>
    </cfRule>
  </conditionalFormatting>
  <conditionalFormatting sqref="IS337:JV337">
    <cfRule type="cellIs" dxfId="3322" priority="13309" stopIfTrue="1" operator="equal">
      <formula>0</formula>
    </cfRule>
  </conditionalFormatting>
  <conditionalFormatting sqref="IR336:IR337">
    <cfRule type="cellIs" dxfId="3321" priority="13295" stopIfTrue="1" operator="greaterThanOrEqual">
      <formula>1</formula>
    </cfRule>
    <cfRule type="cellIs" dxfId="3320" priority="13296" stopIfTrue="1" operator="lessThan">
      <formula>1</formula>
    </cfRule>
  </conditionalFormatting>
  <conditionalFormatting sqref="HJ336:HJ337">
    <cfRule type="cellIs" dxfId="3319" priority="13297" stopIfTrue="1" operator="greaterThanOrEqual">
      <formula>1</formula>
    </cfRule>
    <cfRule type="cellIs" dxfId="3318" priority="13298" stopIfTrue="1" operator="lessThan">
      <formula>1</formula>
    </cfRule>
  </conditionalFormatting>
  <conditionalFormatting sqref="FZ337">
    <cfRule type="cellIs" dxfId="3317" priority="13294" stopIfTrue="1" operator="equal">
      <formula>0</formula>
    </cfRule>
  </conditionalFormatting>
  <conditionalFormatting sqref="JZ337:LD337">
    <cfRule type="cellIs" dxfId="3316" priority="13293" stopIfTrue="1" operator="equal">
      <formula>0</formula>
    </cfRule>
  </conditionalFormatting>
  <conditionalFormatting sqref="LH337:ML337">
    <cfRule type="cellIs" dxfId="3315" priority="13290" stopIfTrue="1" operator="equal">
      <formula>0</formula>
    </cfRule>
  </conditionalFormatting>
  <conditionalFormatting sqref="LG336:LG337">
    <cfRule type="cellIs" dxfId="3314" priority="13288" stopIfTrue="1" operator="greaterThanOrEqual">
      <formula>1</formula>
    </cfRule>
    <cfRule type="cellIs" dxfId="3313" priority="13289" stopIfTrue="1" operator="lessThan">
      <formula>1</formula>
    </cfRule>
  </conditionalFormatting>
  <conditionalFormatting sqref="T347:AW347 T351:AW351 T353:AW353">
    <cfRule type="cellIs" dxfId="3312" priority="13284" stopIfTrue="1" operator="equal">
      <formula>0</formula>
    </cfRule>
  </conditionalFormatting>
  <conditionalFormatting sqref="BA347:CE347 BA351:CE351 BA353:CE353">
    <cfRule type="cellIs" dxfId="3311" priority="13283" stopIfTrue="1" operator="equal">
      <formula>0</formula>
    </cfRule>
  </conditionalFormatting>
  <conditionalFormatting sqref="DQ347:ER347 DQ351:ER351 DQ353:ER353">
    <cfRule type="cellIs" dxfId="3310" priority="13281" stopIfTrue="1" operator="equal">
      <formula>0</formula>
    </cfRule>
  </conditionalFormatting>
  <conditionalFormatting sqref="EV347:FY347 EV351:FY351 EV353:FY353">
    <cfRule type="cellIs" dxfId="3309" priority="13280" stopIfTrue="1" operator="equal">
      <formula>0</formula>
    </cfRule>
  </conditionalFormatting>
  <conditionalFormatting sqref="HK347:IO347 HK351:IO351 HK353:IO353">
    <cfRule type="cellIs" dxfId="3308" priority="13278" stopIfTrue="1" operator="equal">
      <formula>0</formula>
    </cfRule>
  </conditionalFormatting>
  <conditionalFormatting sqref="IS347:JV347 IS351:JV351 IS353:JV353">
    <cfRule type="cellIs" dxfId="3307" priority="13277" stopIfTrue="1" operator="equal">
      <formula>0</formula>
    </cfRule>
  </conditionalFormatting>
  <conditionalFormatting sqref="HK355:IO355">
    <cfRule type="cellIs" dxfId="3306" priority="13267" stopIfTrue="1" operator="equal">
      <formula>0</formula>
    </cfRule>
  </conditionalFormatting>
  <conditionalFormatting sqref="JY492:JY493 JY496:JY499">
    <cfRule type="cellIs" dxfId="3305" priority="12080" stopIfTrue="1" operator="greaterThanOrEqual">
      <formula>1</formula>
    </cfRule>
    <cfRule type="cellIs" dxfId="3304" priority="12081" stopIfTrue="1" operator="lessThan">
      <formula>1</formula>
    </cfRule>
  </conditionalFormatting>
  <conditionalFormatting sqref="IR346:IR347 IR350:IR353">
    <cfRule type="cellIs" dxfId="3303" priority="13240" stopIfTrue="1" operator="greaterThanOrEqual">
      <formula>1</formula>
    </cfRule>
    <cfRule type="cellIs" dxfId="3302" priority="13241" stopIfTrue="1" operator="lessThan">
      <formula>1</formula>
    </cfRule>
  </conditionalFormatting>
  <conditionalFormatting sqref="IR390:IR391">
    <cfRule type="cellIs" dxfId="3301" priority="12950" stopIfTrue="1" operator="greaterThanOrEqual">
      <formula>1</formula>
    </cfRule>
    <cfRule type="cellIs" dxfId="3300" priority="12951" stopIfTrue="1" operator="lessThan">
      <formula>1</formula>
    </cfRule>
  </conditionalFormatting>
  <conditionalFormatting sqref="JY354:JY355">
    <cfRule type="cellIs" dxfId="3299" priority="13230" stopIfTrue="1" operator="greaterThanOrEqual">
      <formula>1</formula>
    </cfRule>
    <cfRule type="cellIs" dxfId="3298" priority="13231" stopIfTrue="1" operator="lessThan">
      <formula>1</formula>
    </cfRule>
  </conditionalFormatting>
  <conditionalFormatting sqref="HJ346:HJ347 HJ350:HJ353">
    <cfRule type="cellIs" dxfId="3297" priority="13244" stopIfTrue="1" operator="greaterThanOrEqual">
      <formula>1</formula>
    </cfRule>
    <cfRule type="cellIs" dxfId="3296" priority="13245" stopIfTrue="1" operator="lessThan">
      <formula>1</formula>
    </cfRule>
  </conditionalFormatting>
  <conditionalFormatting sqref="HJ354:HJ355">
    <cfRule type="cellIs" dxfId="3295" priority="13242" stopIfTrue="1" operator="greaterThanOrEqual">
      <formula>1</formula>
    </cfRule>
    <cfRule type="cellIs" dxfId="3294" priority="13243" stopIfTrue="1" operator="lessThan">
      <formula>1</formula>
    </cfRule>
  </conditionalFormatting>
  <conditionalFormatting sqref="FZ347 FZ351 FZ353">
    <cfRule type="cellIs" dxfId="3293" priority="13237" stopIfTrue="1" operator="equal">
      <formula>0</formula>
    </cfRule>
  </conditionalFormatting>
  <conditionalFormatting sqref="FZ355">
    <cfRule type="cellIs" dxfId="3292" priority="13236" stopIfTrue="1" operator="equal">
      <formula>0</formula>
    </cfRule>
  </conditionalFormatting>
  <conditionalFormatting sqref="JZ347:LD347 JZ351:LD351 JZ353:LD353">
    <cfRule type="cellIs" dxfId="3291" priority="13235" stopIfTrue="1" operator="equal">
      <formula>0</formula>
    </cfRule>
  </conditionalFormatting>
  <conditionalFormatting sqref="JZ355:LD355">
    <cfRule type="cellIs" dxfId="3290" priority="13234" stopIfTrue="1" operator="equal">
      <formula>0</formula>
    </cfRule>
  </conditionalFormatting>
  <conditionalFormatting sqref="LG354:LG355">
    <cfRule type="cellIs" dxfId="3289" priority="13224" stopIfTrue="1" operator="greaterThanOrEqual">
      <formula>1</formula>
    </cfRule>
    <cfRule type="cellIs" dxfId="3288" priority="13225" stopIfTrue="1" operator="lessThan">
      <formula>1</formula>
    </cfRule>
  </conditionalFormatting>
  <conditionalFormatting sqref="JZ349:LD349">
    <cfRule type="cellIs" dxfId="3287" priority="13197" stopIfTrue="1" operator="equal">
      <formula>0</formula>
    </cfRule>
  </conditionalFormatting>
  <conditionalFormatting sqref="LH355:ML355">
    <cfRule type="cellIs" dxfId="3286" priority="13228" stopIfTrue="1" operator="equal">
      <formula>0</formula>
    </cfRule>
  </conditionalFormatting>
  <conditionalFormatting sqref="LG346:LG347 LG350:LG353">
    <cfRule type="cellIs" dxfId="3285" priority="13226" stopIfTrue="1" operator="greaterThanOrEqual">
      <formula>1</formula>
    </cfRule>
    <cfRule type="cellIs" dxfId="3284" priority="13227" stopIfTrue="1" operator="lessThan">
      <formula>1</formula>
    </cfRule>
  </conditionalFormatting>
  <conditionalFormatting sqref="T349:AW349">
    <cfRule type="cellIs" dxfId="3283" priority="13220" stopIfTrue="1" operator="equal">
      <formula>0</formula>
    </cfRule>
  </conditionalFormatting>
  <conditionalFormatting sqref="BA359:CE359 BA363:CE363 BA365:CE365">
    <cfRule type="cellIs" dxfId="3282" priority="13187" stopIfTrue="1" operator="equal">
      <formula>0</formula>
    </cfRule>
  </conditionalFormatting>
  <conditionalFormatting sqref="DQ349:ER349">
    <cfRule type="cellIs" dxfId="3281" priority="13217" stopIfTrue="1" operator="equal">
      <formula>0</formula>
    </cfRule>
  </conditionalFormatting>
  <conditionalFormatting sqref="EV349:FY349">
    <cfRule type="cellIs" dxfId="3280" priority="13216" stopIfTrue="1" operator="equal">
      <formula>0</formula>
    </cfRule>
  </conditionalFormatting>
  <conditionalFormatting sqref="GD349:HG349">
    <cfRule type="cellIs" dxfId="3279" priority="13215" stopIfTrue="1" operator="equal">
      <formula>0</formula>
    </cfRule>
  </conditionalFormatting>
  <conditionalFormatting sqref="HK349:IO349">
    <cfRule type="cellIs" dxfId="3278" priority="13214" stopIfTrue="1" operator="equal">
      <formula>0</formula>
    </cfRule>
  </conditionalFormatting>
  <conditionalFormatting sqref="IS349:JV349">
    <cfRule type="cellIs" dxfId="3277" priority="13213" stopIfTrue="1" operator="equal">
      <formula>0</formula>
    </cfRule>
  </conditionalFormatting>
  <conditionalFormatting sqref="HJ348:HJ349">
    <cfRule type="cellIs" dxfId="3276" priority="13201" stopIfTrue="1" operator="greaterThanOrEqual">
      <formula>1</formula>
    </cfRule>
    <cfRule type="cellIs" dxfId="3275" priority="13202" stopIfTrue="1" operator="lessThan">
      <formula>1</formula>
    </cfRule>
  </conditionalFormatting>
  <conditionalFormatting sqref="FZ349">
    <cfRule type="cellIs" dxfId="3274" priority="13198" stopIfTrue="1" operator="equal">
      <formula>0</formula>
    </cfRule>
  </conditionalFormatting>
  <conditionalFormatting sqref="LH383:ML383 LH387:ML387 LH389:ML389">
    <cfRule type="cellIs" dxfId="3273" priority="12941" stopIfTrue="1" operator="equal">
      <formula>0</formula>
    </cfRule>
  </conditionalFormatting>
  <conditionalFormatting sqref="JY384:JY385">
    <cfRule type="cellIs" dxfId="3272" priority="12907" stopIfTrue="1" operator="greaterThanOrEqual">
      <formula>1</formula>
    </cfRule>
    <cfRule type="cellIs" dxfId="3271" priority="12908" stopIfTrue="1" operator="lessThan">
      <formula>1</formula>
    </cfRule>
  </conditionalFormatting>
  <conditionalFormatting sqref="LH349:ML349">
    <cfRule type="cellIs" dxfId="3270" priority="13194" stopIfTrue="1" operator="equal">
      <formula>0</formula>
    </cfRule>
  </conditionalFormatting>
  <conditionalFormatting sqref="LG348:LG349">
    <cfRule type="cellIs" dxfId="3269" priority="13192" stopIfTrue="1" operator="greaterThanOrEqual">
      <formula>1</formula>
    </cfRule>
    <cfRule type="cellIs" dxfId="3268" priority="13193" stopIfTrue="1" operator="lessThan">
      <formula>1</formula>
    </cfRule>
  </conditionalFormatting>
  <conditionalFormatting sqref="T359:AW359 T363:AW363 T365:AW365">
    <cfRule type="cellIs" dxfId="3267" priority="13188" stopIfTrue="1" operator="equal">
      <formula>0</formula>
    </cfRule>
  </conditionalFormatting>
  <conditionalFormatting sqref="T367:AW367">
    <cfRule type="cellIs" dxfId="3266" priority="13177" stopIfTrue="1" operator="equal">
      <formula>0</formula>
    </cfRule>
  </conditionalFormatting>
  <conditionalFormatting sqref="BA385:CE385">
    <cfRule type="cellIs" dxfId="3265" priority="12931" stopIfTrue="1" operator="equal">
      <formula>0</formula>
    </cfRule>
  </conditionalFormatting>
  <conditionalFormatting sqref="DQ359:ER359 DQ363:ER363 DQ365:ER365">
    <cfRule type="cellIs" dxfId="3264" priority="13185" stopIfTrue="1" operator="equal">
      <formula>0</formula>
    </cfRule>
  </conditionalFormatting>
  <conditionalFormatting sqref="EV359:FY359 EV363:FY363 EV365:FY365">
    <cfRule type="cellIs" dxfId="3263" priority="13184" stopIfTrue="1" operator="equal">
      <formula>0</formula>
    </cfRule>
  </conditionalFormatting>
  <conditionalFormatting sqref="GD359:HG359 GD363:HG363 GD365:HG365">
    <cfRule type="cellIs" dxfId="3262" priority="13183" stopIfTrue="1" operator="equal">
      <formula>0</formula>
    </cfRule>
  </conditionalFormatting>
  <conditionalFormatting sqref="HK469:IO469">
    <cfRule type="cellIs" dxfId="3261" priority="12254" stopIfTrue="1" operator="equal">
      <formula>0</formula>
    </cfRule>
  </conditionalFormatting>
  <conditionalFormatting sqref="IS469:JV469">
    <cfRule type="cellIs" dxfId="3260" priority="12253" stopIfTrue="1" operator="equal">
      <formula>0</formula>
    </cfRule>
  </conditionalFormatting>
  <conditionalFormatting sqref="EV367:FY367">
    <cfRule type="cellIs" dxfId="3259" priority="13173" stopIfTrue="1" operator="equal">
      <formula>0</formula>
    </cfRule>
  </conditionalFormatting>
  <conditionalFormatting sqref="GD367:HG367">
    <cfRule type="cellIs" dxfId="3258" priority="13172" stopIfTrue="1" operator="equal">
      <formula>0</formula>
    </cfRule>
  </conditionalFormatting>
  <conditionalFormatting sqref="HK367:IO367">
    <cfRule type="cellIs" dxfId="3257" priority="13171" stopIfTrue="1" operator="equal">
      <formula>0</formula>
    </cfRule>
  </conditionalFormatting>
  <conditionalFormatting sqref="IS367:JV367">
    <cfRule type="cellIs" dxfId="3256" priority="13170" stopIfTrue="1" operator="equal">
      <formula>0</formula>
    </cfRule>
  </conditionalFormatting>
  <conditionalFormatting sqref="DQ367:ER367">
    <cfRule type="cellIs" dxfId="3255" priority="13174" stopIfTrue="1" operator="equal">
      <formula>0</formula>
    </cfRule>
  </conditionalFormatting>
  <conditionalFormatting sqref="BA367:CE367">
    <cfRule type="cellIs" dxfId="3254" priority="13176" stopIfTrue="1" operator="equal">
      <formula>0</formula>
    </cfRule>
  </conditionalFormatting>
  <conditionalFormatting sqref="JY366:JY367">
    <cfRule type="cellIs" dxfId="3253" priority="13134" stopIfTrue="1" operator="greaterThanOrEqual">
      <formula>1</formula>
    </cfRule>
    <cfRule type="cellIs" dxfId="3252" priority="13135" stopIfTrue="1" operator="lessThan">
      <formula>1</formula>
    </cfRule>
  </conditionalFormatting>
  <conditionalFormatting sqref="HJ358:HJ359 HJ362:HJ365">
    <cfRule type="cellIs" dxfId="3251" priority="13148" stopIfTrue="1" operator="greaterThanOrEqual">
      <formula>1</formula>
    </cfRule>
    <cfRule type="cellIs" dxfId="3250" priority="13149" stopIfTrue="1" operator="lessThan">
      <formula>1</formula>
    </cfRule>
  </conditionalFormatting>
  <conditionalFormatting sqref="HJ366:HJ367">
    <cfRule type="cellIs" dxfId="3249" priority="13146" stopIfTrue="1" operator="greaterThanOrEqual">
      <formula>1</formula>
    </cfRule>
    <cfRule type="cellIs" dxfId="3248" priority="13147" stopIfTrue="1" operator="lessThan">
      <formula>1</formula>
    </cfRule>
  </conditionalFormatting>
  <conditionalFormatting sqref="FZ359 FZ363 FZ365">
    <cfRule type="cellIs" dxfId="3247" priority="13141" stopIfTrue="1" operator="equal">
      <formula>0</formula>
    </cfRule>
  </conditionalFormatting>
  <conditionalFormatting sqref="FZ367">
    <cfRule type="cellIs" dxfId="3246" priority="13140" stopIfTrue="1" operator="equal">
      <formula>0</formula>
    </cfRule>
  </conditionalFormatting>
  <conditionalFormatting sqref="JZ359:LD359 JZ363:LD363 JZ365:LD365">
    <cfRule type="cellIs" dxfId="3245" priority="13139" stopIfTrue="1" operator="equal">
      <formula>0</formula>
    </cfRule>
  </conditionalFormatting>
  <conditionalFormatting sqref="JZ367:LD367">
    <cfRule type="cellIs" dxfId="3244" priority="13138" stopIfTrue="1" operator="equal">
      <formula>0</formula>
    </cfRule>
  </conditionalFormatting>
  <conditionalFormatting sqref="LG366:LG367">
    <cfRule type="cellIs" dxfId="3243" priority="13128" stopIfTrue="1" operator="greaterThanOrEqual">
      <formula>1</formula>
    </cfRule>
    <cfRule type="cellIs" dxfId="3242" priority="13129" stopIfTrue="1" operator="lessThan">
      <formula>1</formula>
    </cfRule>
  </conditionalFormatting>
  <conditionalFormatting sqref="JY358:JY359 JY362:JY365">
    <cfRule type="cellIs" dxfId="3241" priority="13136" stopIfTrue="1" operator="greaterThanOrEqual">
      <formula>1</formula>
    </cfRule>
    <cfRule type="cellIs" dxfId="3240" priority="13137" stopIfTrue="1" operator="lessThan">
      <formula>1</formula>
    </cfRule>
  </conditionalFormatting>
  <conditionalFormatting sqref="LH359:ML359 LH363:ML363 LH365:ML365">
    <cfRule type="cellIs" dxfId="3239" priority="13133" stopIfTrue="1" operator="equal">
      <formula>0</formula>
    </cfRule>
  </conditionalFormatting>
  <conditionalFormatting sqref="LH367:ML367">
    <cfRule type="cellIs" dxfId="3238" priority="13132" stopIfTrue="1" operator="equal">
      <formula>0</formula>
    </cfRule>
  </conditionalFormatting>
  <conditionalFormatting sqref="LG358:LG359 LG362:LG365">
    <cfRule type="cellIs" dxfId="3237" priority="13130" stopIfTrue="1" operator="greaterThanOrEqual">
      <formula>1</formula>
    </cfRule>
    <cfRule type="cellIs" dxfId="3236" priority="13131" stopIfTrue="1" operator="lessThan">
      <formula>1</formula>
    </cfRule>
  </conditionalFormatting>
  <conditionalFormatting sqref="T517:AW517 T521:AW521 T523:AW523">
    <cfRule type="cellIs" dxfId="3235" priority="11940" stopIfTrue="1" operator="equal">
      <formula>0</formula>
    </cfRule>
  </conditionalFormatting>
  <conditionalFormatting sqref="BA361:CE361">
    <cfRule type="cellIs" dxfId="3234" priority="13123" stopIfTrue="1" operator="equal">
      <formula>0</formula>
    </cfRule>
  </conditionalFormatting>
  <conditionalFormatting sqref="DQ361:ER361">
    <cfRule type="cellIs" dxfId="3233" priority="13121" stopIfTrue="1" operator="equal">
      <formula>0</formula>
    </cfRule>
  </conditionalFormatting>
  <conditionalFormatting sqref="EV361:FY361">
    <cfRule type="cellIs" dxfId="3232" priority="13120" stopIfTrue="1" operator="equal">
      <formula>0</formula>
    </cfRule>
  </conditionalFormatting>
  <conditionalFormatting sqref="HK361:IO361">
    <cfRule type="cellIs" dxfId="3231" priority="13118" stopIfTrue="1" operator="equal">
      <formula>0</formula>
    </cfRule>
  </conditionalFormatting>
  <conditionalFormatting sqref="IS371:JV371 IS375:JV375 IS377:JV377">
    <cfRule type="cellIs" dxfId="3230" priority="13085" stopIfTrue="1" operator="equal">
      <formula>0</formula>
    </cfRule>
  </conditionalFormatting>
  <conditionalFormatting sqref="IR360:IR361">
    <cfRule type="cellIs" dxfId="3229" priority="13103" stopIfTrue="1" operator="greaterThanOrEqual">
      <formula>1</formula>
    </cfRule>
    <cfRule type="cellIs" dxfId="3228" priority="13104" stopIfTrue="1" operator="lessThan">
      <formula>1</formula>
    </cfRule>
  </conditionalFormatting>
  <conditionalFormatting sqref="HJ360:HJ361">
    <cfRule type="cellIs" dxfId="3227" priority="13105" stopIfTrue="1" operator="greaterThanOrEqual">
      <formula>1</formula>
    </cfRule>
    <cfRule type="cellIs" dxfId="3226" priority="13106" stopIfTrue="1" operator="lessThan">
      <formula>1</formula>
    </cfRule>
  </conditionalFormatting>
  <conditionalFormatting sqref="FZ361">
    <cfRule type="cellIs" dxfId="3225" priority="13102" stopIfTrue="1" operator="equal">
      <formula>0</formula>
    </cfRule>
  </conditionalFormatting>
  <conditionalFormatting sqref="JZ361:LD361">
    <cfRule type="cellIs" dxfId="3224" priority="13101" stopIfTrue="1" operator="equal">
      <formula>0</formula>
    </cfRule>
  </conditionalFormatting>
  <conditionalFormatting sqref="JY360:JY361">
    <cfRule type="cellIs" dxfId="3223" priority="13099" stopIfTrue="1" operator="greaterThanOrEqual">
      <formula>1</formula>
    </cfRule>
    <cfRule type="cellIs" dxfId="3222" priority="13100" stopIfTrue="1" operator="lessThan">
      <formula>1</formula>
    </cfRule>
  </conditionalFormatting>
  <conditionalFormatting sqref="LH361:ML361">
    <cfRule type="cellIs" dxfId="3221" priority="13098" stopIfTrue="1" operator="equal">
      <formula>0</formula>
    </cfRule>
  </conditionalFormatting>
  <conditionalFormatting sqref="T371:AW371 T375:AW375 T377:AW377">
    <cfRule type="cellIs" dxfId="3220" priority="13092" stopIfTrue="1" operator="equal">
      <formula>0</formula>
    </cfRule>
  </conditionalFormatting>
  <conditionalFormatting sqref="T379:AW379">
    <cfRule type="cellIs" dxfId="3219" priority="13081" stopIfTrue="1" operator="equal">
      <formula>0</formula>
    </cfRule>
  </conditionalFormatting>
  <conditionalFormatting sqref="BA371:CE371 BA375:CE375 BA377:CE377">
    <cfRule type="cellIs" dxfId="3218" priority="13091" stopIfTrue="1" operator="equal">
      <formula>0</formula>
    </cfRule>
  </conditionalFormatting>
  <conditionalFormatting sqref="DQ371:ER371 DQ375:ER375 DQ377:ER377">
    <cfRule type="cellIs" dxfId="3217" priority="13089" stopIfTrue="1" operator="equal">
      <formula>0</formula>
    </cfRule>
  </conditionalFormatting>
  <conditionalFormatting sqref="EV371:FY371 EV375:FY375 EV377:FY377">
    <cfRule type="cellIs" dxfId="3216" priority="13088" stopIfTrue="1" operator="equal">
      <formula>0</formula>
    </cfRule>
  </conditionalFormatting>
  <conditionalFormatting sqref="GD371:HG371 GD375:HG375 GD377:HG377">
    <cfRule type="cellIs" dxfId="3215" priority="13087" stopIfTrue="1" operator="equal">
      <formula>0</formula>
    </cfRule>
  </conditionalFormatting>
  <conditionalFormatting sqref="HK481:IO481">
    <cfRule type="cellIs" dxfId="3214" priority="12158" stopIfTrue="1" operator="equal">
      <formula>0</formula>
    </cfRule>
  </conditionalFormatting>
  <conditionalFormatting sqref="IS397:JV397">
    <cfRule type="cellIs" dxfId="3213" priority="12829" stopIfTrue="1" operator="equal">
      <formula>0</formula>
    </cfRule>
  </conditionalFormatting>
  <conditionalFormatting sqref="EV379:FY379">
    <cfRule type="cellIs" dxfId="3212" priority="13077" stopIfTrue="1" operator="equal">
      <formula>0</formula>
    </cfRule>
  </conditionalFormatting>
  <conditionalFormatting sqref="GD379:HG379">
    <cfRule type="cellIs" dxfId="3211" priority="13076" stopIfTrue="1" operator="equal">
      <formula>0</formula>
    </cfRule>
  </conditionalFormatting>
  <conditionalFormatting sqref="HK379:IO379">
    <cfRule type="cellIs" dxfId="3210" priority="13075" stopIfTrue="1" operator="equal">
      <formula>0</formula>
    </cfRule>
  </conditionalFormatting>
  <conditionalFormatting sqref="IS379:JV379">
    <cfRule type="cellIs" dxfId="3209" priority="13074" stopIfTrue="1" operator="equal">
      <formula>0</formula>
    </cfRule>
  </conditionalFormatting>
  <conditionalFormatting sqref="DQ379:ER379">
    <cfRule type="cellIs" dxfId="3208" priority="13078" stopIfTrue="1" operator="equal">
      <formula>0</formula>
    </cfRule>
  </conditionalFormatting>
  <conditionalFormatting sqref="BA379:CE379">
    <cfRule type="cellIs" dxfId="3207" priority="13080" stopIfTrue="1" operator="equal">
      <formula>0</formula>
    </cfRule>
  </conditionalFormatting>
  <conditionalFormatting sqref="IR370:IR371 IR374:IR377">
    <cfRule type="cellIs" dxfId="3206" priority="13048" stopIfTrue="1" operator="greaterThanOrEqual">
      <formula>1</formula>
    </cfRule>
    <cfRule type="cellIs" dxfId="3205" priority="13049" stopIfTrue="1" operator="lessThan">
      <formula>1</formula>
    </cfRule>
  </conditionalFormatting>
  <conditionalFormatting sqref="IR378:IR379">
    <cfRule type="cellIs" dxfId="3204" priority="13046" stopIfTrue="1" operator="greaterThanOrEqual">
      <formula>1</formula>
    </cfRule>
    <cfRule type="cellIs" dxfId="3203" priority="13047" stopIfTrue="1" operator="lessThan">
      <formula>1</formula>
    </cfRule>
  </conditionalFormatting>
  <conditionalFormatting sqref="JY378:JY379">
    <cfRule type="cellIs" dxfId="3202" priority="13038" stopIfTrue="1" operator="greaterThanOrEqual">
      <formula>1</formula>
    </cfRule>
    <cfRule type="cellIs" dxfId="3201" priority="13039" stopIfTrue="1" operator="lessThan">
      <formula>1</formula>
    </cfRule>
  </conditionalFormatting>
  <conditionalFormatting sqref="HJ406:HJ407 HJ410:HJ413">
    <cfRule type="cellIs" dxfId="3200" priority="12764" stopIfTrue="1" operator="greaterThanOrEqual">
      <formula>1</formula>
    </cfRule>
    <cfRule type="cellIs" dxfId="3199" priority="12765" stopIfTrue="1" operator="lessThan">
      <formula>1</formula>
    </cfRule>
  </conditionalFormatting>
  <conditionalFormatting sqref="HJ378:HJ379">
    <cfRule type="cellIs" dxfId="3198" priority="13050" stopIfTrue="1" operator="greaterThanOrEqual">
      <formula>1</formula>
    </cfRule>
    <cfRule type="cellIs" dxfId="3197" priority="13051" stopIfTrue="1" operator="lessThan">
      <formula>1</formula>
    </cfRule>
  </conditionalFormatting>
  <conditionalFormatting sqref="FZ371 FZ375 FZ377">
    <cfRule type="cellIs" dxfId="3196" priority="13045" stopIfTrue="1" operator="equal">
      <formula>0</formula>
    </cfRule>
  </conditionalFormatting>
  <conditionalFormatting sqref="FZ379">
    <cfRule type="cellIs" dxfId="3195" priority="13044" stopIfTrue="1" operator="equal">
      <formula>0</formula>
    </cfRule>
  </conditionalFormatting>
  <conditionalFormatting sqref="JZ371:LD371 JZ375:LD375 JZ377:LD377">
    <cfRule type="cellIs" dxfId="3194" priority="13043" stopIfTrue="1" operator="equal">
      <formula>0</formula>
    </cfRule>
  </conditionalFormatting>
  <conditionalFormatting sqref="JZ415:LD415">
    <cfRule type="cellIs" dxfId="3193" priority="12754" stopIfTrue="1" operator="equal">
      <formula>0</formula>
    </cfRule>
  </conditionalFormatting>
  <conditionalFormatting sqref="LG378:LG379">
    <cfRule type="cellIs" dxfId="3192" priority="13032" stopIfTrue="1" operator="greaterThanOrEqual">
      <formula>1</formula>
    </cfRule>
    <cfRule type="cellIs" dxfId="3191" priority="13033" stopIfTrue="1" operator="lessThan">
      <formula>1</formula>
    </cfRule>
  </conditionalFormatting>
  <conditionalFormatting sqref="JY370:JY371 JY374:JY377">
    <cfRule type="cellIs" dxfId="3190" priority="13040" stopIfTrue="1" operator="greaterThanOrEqual">
      <formula>1</formula>
    </cfRule>
    <cfRule type="cellIs" dxfId="3189" priority="13041" stopIfTrue="1" operator="lessThan">
      <formula>1</formula>
    </cfRule>
  </conditionalFormatting>
  <conditionalFormatting sqref="LH371:ML371 LH375:ML375 LH377:ML377">
    <cfRule type="cellIs" dxfId="3188" priority="13037" stopIfTrue="1" operator="equal">
      <formula>0</formula>
    </cfRule>
  </conditionalFormatting>
  <conditionalFormatting sqref="LH379:ML379">
    <cfRule type="cellIs" dxfId="3187" priority="13036" stopIfTrue="1" operator="equal">
      <formula>0</formula>
    </cfRule>
  </conditionalFormatting>
  <conditionalFormatting sqref="LG370:LG371 LG374:LG377">
    <cfRule type="cellIs" dxfId="3186" priority="13034" stopIfTrue="1" operator="greaterThanOrEqual">
      <formula>1</formula>
    </cfRule>
    <cfRule type="cellIs" dxfId="3185" priority="13035" stopIfTrue="1" operator="lessThan">
      <formula>1</formula>
    </cfRule>
  </conditionalFormatting>
  <conditionalFormatting sqref="T373:AW373">
    <cfRule type="cellIs" dxfId="3184" priority="13028" stopIfTrue="1" operator="equal">
      <formula>0</formula>
    </cfRule>
  </conditionalFormatting>
  <conditionalFormatting sqref="BA373:CE373">
    <cfRule type="cellIs" dxfId="3183" priority="13027" stopIfTrue="1" operator="equal">
      <formula>0</formula>
    </cfRule>
  </conditionalFormatting>
  <conditionalFormatting sqref="DQ373:ER373">
    <cfRule type="cellIs" dxfId="3182" priority="13025" stopIfTrue="1" operator="equal">
      <formula>0</formula>
    </cfRule>
  </conditionalFormatting>
  <conditionalFormatting sqref="EV373:FY373">
    <cfRule type="cellIs" dxfId="3181" priority="13024" stopIfTrue="1" operator="equal">
      <formula>0</formula>
    </cfRule>
  </conditionalFormatting>
  <conditionalFormatting sqref="GD529:HG529 GD533:HG533 GD535:HG535">
    <cfRule type="cellIs" dxfId="3180" priority="11839" stopIfTrue="1" operator="equal">
      <formula>0</formula>
    </cfRule>
  </conditionalFormatting>
  <conditionalFormatting sqref="HK529:IO529 HK533:IO533 HK535:IO535">
    <cfRule type="cellIs" dxfId="3179" priority="11838" stopIfTrue="1" operator="equal">
      <formula>0</formula>
    </cfRule>
  </conditionalFormatting>
  <conditionalFormatting sqref="IS373:JV373">
    <cfRule type="cellIs" dxfId="3178" priority="13021" stopIfTrue="1" operator="equal">
      <formula>0</formula>
    </cfRule>
  </conditionalFormatting>
  <conditionalFormatting sqref="IR372:IR373">
    <cfRule type="cellIs" dxfId="3177" priority="13007" stopIfTrue="1" operator="greaterThanOrEqual">
      <formula>1</formula>
    </cfRule>
    <cfRule type="cellIs" dxfId="3176" priority="13008" stopIfTrue="1" operator="lessThan">
      <formula>1</formula>
    </cfRule>
  </conditionalFormatting>
  <conditionalFormatting sqref="HJ372:HJ373">
    <cfRule type="cellIs" dxfId="3175" priority="13009" stopIfTrue="1" operator="greaterThanOrEqual">
      <formula>1</formula>
    </cfRule>
    <cfRule type="cellIs" dxfId="3174" priority="13010" stopIfTrue="1" operator="lessThan">
      <formula>1</formula>
    </cfRule>
  </conditionalFormatting>
  <conditionalFormatting sqref="FZ373">
    <cfRule type="cellIs" dxfId="3173" priority="13006" stopIfTrue="1" operator="equal">
      <formula>0</formula>
    </cfRule>
  </conditionalFormatting>
  <conditionalFormatting sqref="JZ373:LD373">
    <cfRule type="cellIs" dxfId="3172" priority="13005" stopIfTrue="1" operator="equal">
      <formula>0</formula>
    </cfRule>
  </conditionalFormatting>
  <conditionalFormatting sqref="LH373:ML373">
    <cfRule type="cellIs" dxfId="3171" priority="13002" stopIfTrue="1" operator="equal">
      <formula>0</formula>
    </cfRule>
  </conditionalFormatting>
  <conditionalFormatting sqref="LG372:LG373">
    <cfRule type="cellIs" dxfId="3170" priority="13000" stopIfTrue="1" operator="greaterThanOrEqual">
      <formula>1</formula>
    </cfRule>
    <cfRule type="cellIs" dxfId="3169" priority="13001" stopIfTrue="1" operator="lessThan">
      <formula>1</formula>
    </cfRule>
  </conditionalFormatting>
  <conditionalFormatting sqref="T383:AW383 T387:AW387 T389:AW389">
    <cfRule type="cellIs" dxfId="3168" priority="12996" stopIfTrue="1" operator="equal">
      <formula>0</formula>
    </cfRule>
  </conditionalFormatting>
  <conditionalFormatting sqref="T391:AW391">
    <cfRule type="cellIs" dxfId="3167" priority="12985" stopIfTrue="1" operator="equal">
      <formula>0</formula>
    </cfRule>
  </conditionalFormatting>
  <conditionalFormatting sqref="BA383:CE383 BA387:CE387 BA389:CE389">
    <cfRule type="cellIs" dxfId="3166" priority="12995" stopIfTrue="1" operator="equal">
      <formula>0</formula>
    </cfRule>
  </conditionalFormatting>
  <conditionalFormatting sqref="DQ383:ER383 DQ387:ER387 DQ389:ER389">
    <cfRule type="cellIs" dxfId="3165" priority="12993" stopIfTrue="1" operator="equal">
      <formula>0</formula>
    </cfRule>
  </conditionalFormatting>
  <conditionalFormatting sqref="EV419:FY419 EV423:FY423 EV425:FY425">
    <cfRule type="cellIs" dxfId="3164" priority="12704" stopIfTrue="1" operator="equal">
      <formula>0</formula>
    </cfRule>
  </conditionalFormatting>
  <conditionalFormatting sqref="GD383:HG383 GD387:HG387 GD389:HG389">
    <cfRule type="cellIs" dxfId="3163" priority="12991" stopIfTrue="1" operator="equal">
      <formula>0</formula>
    </cfRule>
  </conditionalFormatting>
  <conditionalFormatting sqref="HK383:IO383 HK387:IO387 HK389:IO389">
    <cfRule type="cellIs" dxfId="3162" priority="12990" stopIfTrue="1" operator="equal">
      <formula>0</formula>
    </cfRule>
  </conditionalFormatting>
  <conditionalFormatting sqref="IS383:JV383 IS387:JV387 IS389:JV389">
    <cfRule type="cellIs" dxfId="3161" priority="12989" stopIfTrue="1" operator="equal">
      <formula>0</formula>
    </cfRule>
  </conditionalFormatting>
  <conditionalFormatting sqref="EV391:FY391">
    <cfRule type="cellIs" dxfId="3160" priority="12981" stopIfTrue="1" operator="equal">
      <formula>0</formula>
    </cfRule>
  </conditionalFormatting>
  <conditionalFormatting sqref="FZ391">
    <cfRule type="cellIs" dxfId="3159" priority="12948" stopIfTrue="1" operator="equal">
      <formula>0</formula>
    </cfRule>
  </conditionalFormatting>
  <conditionalFormatting sqref="JZ383:LD383 JZ387:LD387 JZ389:LD389">
    <cfRule type="cellIs" dxfId="3158" priority="12947" stopIfTrue="1" operator="equal">
      <formula>0</formula>
    </cfRule>
  </conditionalFormatting>
  <conditionalFormatting sqref="IS391:JV391">
    <cfRule type="cellIs" dxfId="3157" priority="12978" stopIfTrue="1" operator="equal">
      <formula>0</formula>
    </cfRule>
  </conditionalFormatting>
  <conditionalFormatting sqref="DQ391:ER391">
    <cfRule type="cellIs" dxfId="3156" priority="12982" stopIfTrue="1" operator="equal">
      <formula>0</formula>
    </cfRule>
  </conditionalFormatting>
  <conditionalFormatting sqref="BA391:CE391">
    <cfRule type="cellIs" dxfId="3155" priority="12984" stopIfTrue="1" operator="equal">
      <formula>0</formula>
    </cfRule>
  </conditionalFormatting>
  <conditionalFormatting sqref="IR382:IR383 IR386:IR389">
    <cfRule type="cellIs" dxfId="3154" priority="12952" stopIfTrue="1" operator="greaterThanOrEqual">
      <formula>1</formula>
    </cfRule>
    <cfRule type="cellIs" dxfId="3153" priority="12953" stopIfTrue="1" operator="lessThan">
      <formula>1</formula>
    </cfRule>
  </conditionalFormatting>
  <conditionalFormatting sqref="JY390:JY391">
    <cfRule type="cellIs" dxfId="3152" priority="12942" stopIfTrue="1" operator="greaterThanOrEqual">
      <formula>1</formula>
    </cfRule>
    <cfRule type="cellIs" dxfId="3151" priority="12943" stopIfTrue="1" operator="lessThan">
      <formula>1</formula>
    </cfRule>
  </conditionalFormatting>
  <conditionalFormatting sqref="HJ382:HJ383 HJ386:HJ389">
    <cfRule type="cellIs" dxfId="3150" priority="12956" stopIfTrue="1" operator="greaterThanOrEqual">
      <formula>1</formula>
    </cfRule>
    <cfRule type="cellIs" dxfId="3149" priority="12957" stopIfTrue="1" operator="lessThan">
      <formula>1</formula>
    </cfRule>
  </conditionalFormatting>
  <conditionalFormatting sqref="HJ390:HJ391">
    <cfRule type="cellIs" dxfId="3148" priority="12954" stopIfTrue="1" operator="greaterThanOrEqual">
      <formula>1</formula>
    </cfRule>
    <cfRule type="cellIs" dxfId="3147" priority="12955" stopIfTrue="1" operator="lessThan">
      <formula>1</formula>
    </cfRule>
  </conditionalFormatting>
  <conditionalFormatting sqref="FZ383 FZ387 FZ389">
    <cfRule type="cellIs" dxfId="3146" priority="12949" stopIfTrue="1" operator="equal">
      <formula>0</formula>
    </cfRule>
  </conditionalFormatting>
  <conditionalFormatting sqref="GD427:HG427">
    <cfRule type="cellIs" dxfId="3145" priority="12692" stopIfTrue="1" operator="equal">
      <formula>0</formula>
    </cfRule>
  </conditionalFormatting>
  <conditionalFormatting sqref="HK427:IO427">
    <cfRule type="cellIs" dxfId="3144" priority="12691" stopIfTrue="1" operator="equal">
      <formula>0</formula>
    </cfRule>
  </conditionalFormatting>
  <conditionalFormatting sqref="JZ391:LD391">
    <cfRule type="cellIs" dxfId="3143" priority="12946" stopIfTrue="1" operator="equal">
      <formula>0</formula>
    </cfRule>
  </conditionalFormatting>
  <conditionalFormatting sqref="LG390:LG391">
    <cfRule type="cellIs" dxfId="3142" priority="12936" stopIfTrue="1" operator="greaterThanOrEqual">
      <formula>1</formula>
    </cfRule>
    <cfRule type="cellIs" dxfId="3141" priority="12937" stopIfTrue="1" operator="lessThan">
      <formula>1</formula>
    </cfRule>
  </conditionalFormatting>
  <conditionalFormatting sqref="JY382:JY383 JY386:JY389">
    <cfRule type="cellIs" dxfId="3140" priority="12944" stopIfTrue="1" operator="greaterThanOrEqual">
      <formula>1</formula>
    </cfRule>
    <cfRule type="cellIs" dxfId="3139" priority="12945" stopIfTrue="1" operator="lessThan">
      <formula>1</formula>
    </cfRule>
  </conditionalFormatting>
  <conditionalFormatting sqref="LH391:ML391">
    <cfRule type="cellIs" dxfId="3138" priority="12940" stopIfTrue="1" operator="equal">
      <formula>0</formula>
    </cfRule>
  </conditionalFormatting>
  <conditionalFormatting sqref="LG382:LG383 LG386:LG389">
    <cfRule type="cellIs" dxfId="3137" priority="12938" stopIfTrue="1" operator="greaterThanOrEqual">
      <formula>1</formula>
    </cfRule>
    <cfRule type="cellIs" dxfId="3136" priority="12939" stopIfTrue="1" operator="lessThan">
      <formula>1</formula>
    </cfRule>
  </conditionalFormatting>
  <conditionalFormatting sqref="T385:AW385">
    <cfRule type="cellIs" dxfId="3135" priority="12932" stopIfTrue="1" operator="equal">
      <formula>0</formula>
    </cfRule>
  </conditionalFormatting>
  <conditionalFormatting sqref="DQ395:ER395 DQ399:ER399 DQ401:ER401">
    <cfRule type="cellIs" dxfId="3134" priority="12897" stopIfTrue="1" operator="equal">
      <formula>0</formula>
    </cfRule>
  </conditionalFormatting>
  <conditionalFormatting sqref="EV385:FY385">
    <cfRule type="cellIs" dxfId="3133" priority="12928" stopIfTrue="1" operator="equal">
      <formula>0</formula>
    </cfRule>
  </conditionalFormatting>
  <conditionalFormatting sqref="GD385:HG385">
    <cfRule type="cellIs" dxfId="3132" priority="12927" stopIfTrue="1" operator="equal">
      <formula>0</formula>
    </cfRule>
  </conditionalFormatting>
  <conditionalFormatting sqref="HK385:IO385">
    <cfRule type="cellIs" dxfId="3131" priority="12926" stopIfTrue="1" operator="equal">
      <formula>0</formula>
    </cfRule>
  </conditionalFormatting>
  <conditionalFormatting sqref="IS385:JV385">
    <cfRule type="cellIs" dxfId="3130" priority="12925" stopIfTrue="1" operator="equal">
      <formula>0</formula>
    </cfRule>
  </conditionalFormatting>
  <conditionalFormatting sqref="FZ385">
    <cfRule type="cellIs" dxfId="3129" priority="12910" stopIfTrue="1" operator="equal">
      <formula>0</formula>
    </cfRule>
  </conditionalFormatting>
  <conditionalFormatting sqref="JZ385:LD385">
    <cfRule type="cellIs" dxfId="3128" priority="12909" stopIfTrue="1" operator="equal">
      <formula>0</formula>
    </cfRule>
  </conditionalFormatting>
  <conditionalFormatting sqref="LH421:ML421">
    <cfRule type="cellIs" dxfId="3127" priority="12618" stopIfTrue="1" operator="equal">
      <formula>0</formula>
    </cfRule>
  </conditionalFormatting>
  <conditionalFormatting sqref="LG384:LG385">
    <cfRule type="cellIs" dxfId="3126" priority="12904" stopIfTrue="1" operator="greaterThanOrEqual">
      <formula>1</formula>
    </cfRule>
    <cfRule type="cellIs" dxfId="3125" priority="12905" stopIfTrue="1" operator="lessThan">
      <formula>1</formula>
    </cfRule>
  </conditionalFormatting>
  <conditionalFormatting sqref="T395:AW395 T399:AW399 T401:AW401">
    <cfRule type="cellIs" dxfId="3124" priority="12900" stopIfTrue="1" operator="equal">
      <formula>0</formula>
    </cfRule>
  </conditionalFormatting>
  <conditionalFormatting sqref="T403:AW403">
    <cfRule type="cellIs" dxfId="3123" priority="12889" stopIfTrue="1" operator="equal">
      <formula>0</formula>
    </cfRule>
  </conditionalFormatting>
  <conditionalFormatting sqref="BA395:CE395 BA399:CE399 BA401:CE401">
    <cfRule type="cellIs" dxfId="3122" priority="12899" stopIfTrue="1" operator="equal">
      <formula>0</formula>
    </cfRule>
  </conditionalFormatting>
  <conditionalFormatting sqref="DQ421:ER421">
    <cfRule type="cellIs" dxfId="3121" priority="12641" stopIfTrue="1" operator="equal">
      <formula>0</formula>
    </cfRule>
  </conditionalFormatting>
  <conditionalFormatting sqref="EV395:FY395 EV399:FY399 EV401:FY401">
    <cfRule type="cellIs" dxfId="3120" priority="12896" stopIfTrue="1" operator="equal">
      <formula>0</formula>
    </cfRule>
  </conditionalFormatting>
  <conditionalFormatting sqref="GD395:HG395 GD399:HG399 GD401:HG401">
    <cfRule type="cellIs" dxfId="3119" priority="12895" stopIfTrue="1" operator="equal">
      <formula>0</formula>
    </cfRule>
  </conditionalFormatting>
  <conditionalFormatting sqref="HK395:IO395 HK399:IO399 HK401:IO401">
    <cfRule type="cellIs" dxfId="3118" priority="12894" stopIfTrue="1" operator="equal">
      <formula>0</formula>
    </cfRule>
  </conditionalFormatting>
  <conditionalFormatting sqref="IS395:JV395 IS399:JV399 IS401:JV401">
    <cfRule type="cellIs" dxfId="3117" priority="12893" stopIfTrue="1" operator="equal">
      <formula>0</formula>
    </cfRule>
  </conditionalFormatting>
  <conditionalFormatting sqref="GD403:HG403">
    <cfRule type="cellIs" dxfId="3116" priority="12884" stopIfTrue="1" operator="equal">
      <formula>0</formula>
    </cfRule>
  </conditionalFormatting>
  <conditionalFormatting sqref="HK403:IO403">
    <cfRule type="cellIs" dxfId="3115" priority="12883" stopIfTrue="1" operator="equal">
      <formula>0</formula>
    </cfRule>
  </conditionalFormatting>
  <conditionalFormatting sqref="IS403:JV403">
    <cfRule type="cellIs" dxfId="3114" priority="12882" stopIfTrue="1" operator="equal">
      <formula>0</formula>
    </cfRule>
  </conditionalFormatting>
  <conditionalFormatting sqref="DQ403:ER403">
    <cfRule type="cellIs" dxfId="3113" priority="12886" stopIfTrue="1" operator="equal">
      <formula>0</formula>
    </cfRule>
  </conditionalFormatting>
  <conditionalFormatting sqref="BA403:CE403">
    <cfRule type="cellIs" dxfId="3112" priority="12888" stopIfTrue="1" operator="equal">
      <formula>0</formula>
    </cfRule>
  </conditionalFormatting>
  <conditionalFormatting sqref="IR394:IR395 IR398:IR401">
    <cfRule type="cellIs" dxfId="3111" priority="12856" stopIfTrue="1" operator="greaterThanOrEqual">
      <formula>1</formula>
    </cfRule>
    <cfRule type="cellIs" dxfId="3110" priority="12857" stopIfTrue="1" operator="lessThan">
      <formula>1</formula>
    </cfRule>
  </conditionalFormatting>
  <conditionalFormatting sqref="IR402:IR403">
    <cfRule type="cellIs" dxfId="3109" priority="12854" stopIfTrue="1" operator="greaterThanOrEqual">
      <formula>1</formula>
    </cfRule>
    <cfRule type="cellIs" dxfId="3108" priority="12855" stopIfTrue="1" operator="lessThan">
      <formula>1</formula>
    </cfRule>
  </conditionalFormatting>
  <conditionalFormatting sqref="JY402:JY403">
    <cfRule type="cellIs" dxfId="3107" priority="12846" stopIfTrue="1" operator="greaterThanOrEqual">
      <formula>1</formula>
    </cfRule>
    <cfRule type="cellIs" dxfId="3106" priority="12847" stopIfTrue="1" operator="lessThan">
      <formula>1</formula>
    </cfRule>
  </conditionalFormatting>
  <conditionalFormatting sqref="HJ394:HJ395 HJ398:HJ401">
    <cfRule type="cellIs" dxfId="3105" priority="12860" stopIfTrue="1" operator="greaterThanOrEqual">
      <formula>1</formula>
    </cfRule>
    <cfRule type="cellIs" dxfId="3104" priority="12861" stopIfTrue="1" operator="lessThan">
      <formula>1</formula>
    </cfRule>
  </conditionalFormatting>
  <conditionalFormatting sqref="HJ402:HJ403">
    <cfRule type="cellIs" dxfId="3103" priority="12858" stopIfTrue="1" operator="greaterThanOrEqual">
      <formula>1</formula>
    </cfRule>
    <cfRule type="cellIs" dxfId="3102" priority="12859" stopIfTrue="1" operator="lessThan">
      <formula>1</formula>
    </cfRule>
  </conditionalFormatting>
  <conditionalFormatting sqref="FZ395 FZ399 FZ401">
    <cfRule type="cellIs" dxfId="3101" priority="12853" stopIfTrue="1" operator="equal">
      <formula>0</formula>
    </cfRule>
  </conditionalFormatting>
  <conditionalFormatting sqref="FZ403">
    <cfRule type="cellIs" dxfId="3100" priority="12852" stopIfTrue="1" operator="equal">
      <formula>0</formula>
    </cfRule>
  </conditionalFormatting>
  <conditionalFormatting sqref="JZ395:LD395 JZ399:LD399 JZ401:LD401">
    <cfRule type="cellIs" dxfId="3099" priority="12851" stopIfTrue="1" operator="equal">
      <formula>0</formula>
    </cfRule>
  </conditionalFormatting>
  <conditionalFormatting sqref="JZ403:LD403">
    <cfRule type="cellIs" dxfId="3098" priority="12850" stopIfTrue="1" operator="equal">
      <formula>0</formula>
    </cfRule>
  </conditionalFormatting>
  <conditionalFormatting sqref="LG402:LG403">
    <cfRule type="cellIs" dxfId="3097" priority="12840" stopIfTrue="1" operator="greaterThanOrEqual">
      <formula>1</formula>
    </cfRule>
    <cfRule type="cellIs" dxfId="3096" priority="12841" stopIfTrue="1" operator="lessThan">
      <formula>1</formula>
    </cfRule>
  </conditionalFormatting>
  <conditionalFormatting sqref="JY394:JY395 JY398:JY401">
    <cfRule type="cellIs" dxfId="3095" priority="12848" stopIfTrue="1" operator="greaterThanOrEqual">
      <formula>1</formula>
    </cfRule>
    <cfRule type="cellIs" dxfId="3094" priority="12849" stopIfTrue="1" operator="lessThan">
      <formula>1</formula>
    </cfRule>
  </conditionalFormatting>
  <conditionalFormatting sqref="LH395:ML395 LH399:ML399 LH401:ML401">
    <cfRule type="cellIs" dxfId="3093" priority="12845" stopIfTrue="1" operator="equal">
      <formula>0</formula>
    </cfRule>
  </conditionalFormatting>
  <conditionalFormatting sqref="LH439:ML439">
    <cfRule type="cellIs" dxfId="3092" priority="12556" stopIfTrue="1" operator="equal">
      <formula>0</formula>
    </cfRule>
  </conditionalFormatting>
  <conditionalFormatting sqref="LG394:LG395 LG398:LG401">
    <cfRule type="cellIs" dxfId="3091" priority="12842" stopIfTrue="1" operator="greaterThanOrEqual">
      <formula>1</formula>
    </cfRule>
    <cfRule type="cellIs" dxfId="3090" priority="12843" stopIfTrue="1" operator="lessThan">
      <formula>1</formula>
    </cfRule>
  </conditionalFormatting>
  <conditionalFormatting sqref="BA553:CE553 BA557:CE557 BA559:CE559">
    <cfRule type="cellIs" dxfId="3089" priority="11651" stopIfTrue="1" operator="equal">
      <formula>0</formula>
    </cfRule>
  </conditionalFormatting>
  <conditionalFormatting sqref="DQ397:ER397">
    <cfRule type="cellIs" dxfId="3088" priority="12833" stopIfTrue="1" operator="equal">
      <formula>0</formula>
    </cfRule>
  </conditionalFormatting>
  <conditionalFormatting sqref="EV397:FY397">
    <cfRule type="cellIs" dxfId="3087" priority="12832" stopIfTrue="1" operator="equal">
      <formula>0</formula>
    </cfRule>
  </conditionalFormatting>
  <conditionalFormatting sqref="GD397:HG397">
    <cfRule type="cellIs" dxfId="3086" priority="12831" stopIfTrue="1" operator="equal">
      <formula>0</formula>
    </cfRule>
  </conditionalFormatting>
  <conditionalFormatting sqref="HK397:IO397">
    <cfRule type="cellIs" dxfId="3085" priority="12830" stopIfTrue="1" operator="equal">
      <formula>0</formula>
    </cfRule>
  </conditionalFormatting>
  <conditionalFormatting sqref="IR396:IR397">
    <cfRule type="cellIs" dxfId="3084" priority="12815" stopIfTrue="1" operator="greaterThanOrEqual">
      <formula>1</formula>
    </cfRule>
    <cfRule type="cellIs" dxfId="3083" priority="12816" stopIfTrue="1" operator="lessThan">
      <formula>1</formula>
    </cfRule>
  </conditionalFormatting>
  <conditionalFormatting sqref="HJ396:HJ397">
    <cfRule type="cellIs" dxfId="3082" priority="12817" stopIfTrue="1" operator="greaterThanOrEqual">
      <formula>1</formula>
    </cfRule>
    <cfRule type="cellIs" dxfId="3081" priority="12818" stopIfTrue="1" operator="lessThan">
      <formula>1</formula>
    </cfRule>
  </conditionalFormatting>
  <conditionalFormatting sqref="FZ397">
    <cfRule type="cellIs" dxfId="3080" priority="12814" stopIfTrue="1" operator="equal">
      <formula>0</formula>
    </cfRule>
  </conditionalFormatting>
  <conditionalFormatting sqref="JZ397:LD397">
    <cfRule type="cellIs" dxfId="3079" priority="12813" stopIfTrue="1" operator="equal">
      <formula>0</formula>
    </cfRule>
  </conditionalFormatting>
  <conditionalFormatting sqref="JY396:JY397">
    <cfRule type="cellIs" dxfId="3078" priority="12811" stopIfTrue="1" operator="greaterThanOrEqual">
      <formula>1</formula>
    </cfRule>
    <cfRule type="cellIs" dxfId="3077" priority="12812" stopIfTrue="1" operator="lessThan">
      <formula>1</formula>
    </cfRule>
  </conditionalFormatting>
  <conditionalFormatting sqref="LH397:ML397">
    <cfRule type="cellIs" dxfId="3076" priority="12810" stopIfTrue="1" operator="equal">
      <formula>0</formula>
    </cfRule>
  </conditionalFormatting>
  <conditionalFormatting sqref="T443:AW443 T447:AW447 T449:AW449">
    <cfRule type="cellIs" dxfId="3075" priority="12516" stopIfTrue="1" operator="equal">
      <formula>0</formula>
    </cfRule>
  </conditionalFormatting>
  <conditionalFormatting sqref="T415:AW415">
    <cfRule type="cellIs" dxfId="3074" priority="12793" stopIfTrue="1" operator="equal">
      <formula>0</formula>
    </cfRule>
  </conditionalFormatting>
  <conditionalFormatting sqref="BA407:CE407 BA411:CE411 BA413:CE413">
    <cfRule type="cellIs" dxfId="3073" priority="12803" stopIfTrue="1" operator="equal">
      <formula>0</formula>
    </cfRule>
  </conditionalFormatting>
  <conditionalFormatting sqref="DQ407:ER407 DQ411:ER411 DQ413:ER413">
    <cfRule type="cellIs" dxfId="3072" priority="12801" stopIfTrue="1" operator="equal">
      <formula>0</formula>
    </cfRule>
  </conditionalFormatting>
  <conditionalFormatting sqref="EV407:FY407 EV411:FY411 EV413:FY413">
    <cfRule type="cellIs" dxfId="3071" priority="12800" stopIfTrue="1" operator="equal">
      <formula>0</formula>
    </cfRule>
  </conditionalFormatting>
  <conditionalFormatting sqref="GD407:HG407 GD411:HG411 GD413:HG413">
    <cfRule type="cellIs" dxfId="3070" priority="12799" stopIfTrue="1" operator="equal">
      <formula>0</formula>
    </cfRule>
  </conditionalFormatting>
  <conditionalFormatting sqref="HK407:IO407 HK411:IO411 HK413:IO413">
    <cfRule type="cellIs" dxfId="3069" priority="12798" stopIfTrue="1" operator="equal">
      <formula>0</formula>
    </cfRule>
  </conditionalFormatting>
  <conditionalFormatting sqref="IS407:JV407 IS411:JV411 IS413:JV413">
    <cfRule type="cellIs" dxfId="3068" priority="12797" stopIfTrue="1" operator="equal">
      <formula>0</formula>
    </cfRule>
  </conditionalFormatting>
  <conditionalFormatting sqref="EV415:FY415">
    <cfRule type="cellIs" dxfId="3067" priority="12789" stopIfTrue="1" operator="equal">
      <formula>0</formula>
    </cfRule>
  </conditionalFormatting>
  <conditionalFormatting sqref="GD415:HG415">
    <cfRule type="cellIs" dxfId="3066" priority="12788" stopIfTrue="1" operator="equal">
      <formula>0</formula>
    </cfRule>
  </conditionalFormatting>
  <conditionalFormatting sqref="HK415:IO415">
    <cfRule type="cellIs" dxfId="3065" priority="12787" stopIfTrue="1" operator="equal">
      <formula>0</formula>
    </cfRule>
  </conditionalFormatting>
  <conditionalFormatting sqref="IS415:JV415">
    <cfRule type="cellIs" dxfId="3064" priority="12786" stopIfTrue="1" operator="equal">
      <formula>0</formula>
    </cfRule>
  </conditionalFormatting>
  <conditionalFormatting sqref="DQ415:ER415">
    <cfRule type="cellIs" dxfId="3063" priority="12790" stopIfTrue="1" operator="equal">
      <formula>0</formula>
    </cfRule>
  </conditionalFormatting>
  <conditionalFormatting sqref="LG432:LG433">
    <cfRule type="cellIs" dxfId="3062" priority="12520" stopIfTrue="1" operator="greaterThanOrEqual">
      <formula>1</formula>
    </cfRule>
    <cfRule type="cellIs" dxfId="3061" priority="12521" stopIfTrue="1" operator="lessThan">
      <formula>1</formula>
    </cfRule>
  </conditionalFormatting>
  <conditionalFormatting sqref="IR406:IR407 IR410:IR413">
    <cfRule type="cellIs" dxfId="3060" priority="12760" stopIfTrue="1" operator="greaterThanOrEqual">
      <formula>1</formula>
    </cfRule>
    <cfRule type="cellIs" dxfId="3059" priority="12761" stopIfTrue="1" operator="lessThan">
      <formula>1</formula>
    </cfRule>
  </conditionalFormatting>
  <conditionalFormatting sqref="IR414:IR415">
    <cfRule type="cellIs" dxfId="3058" priority="12758" stopIfTrue="1" operator="greaterThanOrEqual">
      <formula>1</formula>
    </cfRule>
    <cfRule type="cellIs" dxfId="3057" priority="12759" stopIfTrue="1" operator="lessThan">
      <formula>1</formula>
    </cfRule>
  </conditionalFormatting>
  <conditionalFormatting sqref="JY414:JY415">
    <cfRule type="cellIs" dxfId="3056" priority="12750" stopIfTrue="1" operator="greaterThanOrEqual">
      <formula>1</formula>
    </cfRule>
    <cfRule type="cellIs" dxfId="3055" priority="12751" stopIfTrue="1" operator="lessThan">
      <formula>1</formula>
    </cfRule>
  </conditionalFormatting>
  <conditionalFormatting sqref="HJ414:HJ415">
    <cfRule type="cellIs" dxfId="3054" priority="12762" stopIfTrue="1" operator="greaterThanOrEqual">
      <formula>1</formula>
    </cfRule>
    <cfRule type="cellIs" dxfId="3053" priority="12763" stopIfTrue="1" operator="lessThan">
      <formula>1</formula>
    </cfRule>
  </conditionalFormatting>
  <conditionalFormatting sqref="FZ407 FZ411 FZ413">
    <cfRule type="cellIs" dxfId="3052" priority="12757" stopIfTrue="1" operator="equal">
      <formula>0</formula>
    </cfRule>
  </conditionalFormatting>
  <conditionalFormatting sqref="FZ415">
    <cfRule type="cellIs" dxfId="3051" priority="12756" stopIfTrue="1" operator="equal">
      <formula>0</formula>
    </cfRule>
  </conditionalFormatting>
  <conditionalFormatting sqref="JZ407:LD407 JZ411:LD411 JZ413:LD413">
    <cfRule type="cellIs" dxfId="3050" priority="12755" stopIfTrue="1" operator="equal">
      <formula>0</formula>
    </cfRule>
  </conditionalFormatting>
  <conditionalFormatting sqref="IS537:JV537">
    <cfRule type="cellIs" dxfId="3049" priority="11826" stopIfTrue="1" operator="equal">
      <formula>0</formula>
    </cfRule>
  </conditionalFormatting>
  <conditionalFormatting sqref="LG414:LG415">
    <cfRule type="cellIs" dxfId="3048" priority="12744" stopIfTrue="1" operator="greaterThanOrEqual">
      <formula>1</formula>
    </cfRule>
    <cfRule type="cellIs" dxfId="3047" priority="12745" stopIfTrue="1" operator="lessThan">
      <formula>1</formula>
    </cfRule>
  </conditionalFormatting>
  <conditionalFormatting sqref="JY406:JY407 JY410:JY413">
    <cfRule type="cellIs" dxfId="3046" priority="12752" stopIfTrue="1" operator="greaterThanOrEqual">
      <formula>1</formula>
    </cfRule>
    <cfRule type="cellIs" dxfId="3045" priority="12753" stopIfTrue="1" operator="lessThan">
      <formula>1</formula>
    </cfRule>
  </conditionalFormatting>
  <conditionalFormatting sqref="LH415:ML415">
    <cfRule type="cellIs" dxfId="3044" priority="12748" stopIfTrue="1" operator="equal">
      <formula>0</formula>
    </cfRule>
  </conditionalFormatting>
  <conditionalFormatting sqref="LG442:LG443 LG446:LG449">
    <cfRule type="cellIs" dxfId="3043" priority="12458" stopIfTrue="1" operator="greaterThanOrEqual">
      <formula>1</formula>
    </cfRule>
    <cfRule type="cellIs" dxfId="3042" priority="12459" stopIfTrue="1" operator="lessThan">
      <formula>1</formula>
    </cfRule>
  </conditionalFormatting>
  <conditionalFormatting sqref="T409:AW409">
    <cfRule type="cellIs" dxfId="3041" priority="12740" stopIfTrue="1" operator="equal">
      <formula>0</formula>
    </cfRule>
  </conditionalFormatting>
  <conditionalFormatting sqref="BA409:CE409">
    <cfRule type="cellIs" dxfId="3040" priority="12739" stopIfTrue="1" operator="equal">
      <formula>0</formula>
    </cfRule>
  </conditionalFormatting>
  <conditionalFormatting sqref="DQ409:ER409">
    <cfRule type="cellIs" dxfId="3039" priority="12737" stopIfTrue="1" operator="equal">
      <formula>0</formula>
    </cfRule>
  </conditionalFormatting>
  <conditionalFormatting sqref="EV409:FY409">
    <cfRule type="cellIs" dxfId="3038" priority="12736" stopIfTrue="1" operator="equal">
      <formula>0</formula>
    </cfRule>
  </conditionalFormatting>
  <conditionalFormatting sqref="GD409:HG409">
    <cfRule type="cellIs" dxfId="3037" priority="12735" stopIfTrue="1" operator="equal">
      <formula>0</formula>
    </cfRule>
  </conditionalFormatting>
  <conditionalFormatting sqref="HK409:IO409">
    <cfRule type="cellIs" dxfId="3036" priority="12734" stopIfTrue="1" operator="equal">
      <formula>0</formula>
    </cfRule>
  </conditionalFormatting>
  <conditionalFormatting sqref="IS409:JV409">
    <cfRule type="cellIs" dxfId="3035" priority="12733" stopIfTrue="1" operator="equal">
      <formula>0</formula>
    </cfRule>
  </conditionalFormatting>
  <conditionalFormatting sqref="IR408:IR409">
    <cfRule type="cellIs" dxfId="3034" priority="12719" stopIfTrue="1" operator="greaterThanOrEqual">
      <formula>1</formula>
    </cfRule>
    <cfRule type="cellIs" dxfId="3033" priority="12720" stopIfTrue="1" operator="lessThan">
      <formula>1</formula>
    </cfRule>
  </conditionalFormatting>
  <conditionalFormatting sqref="HJ408:HJ409">
    <cfRule type="cellIs" dxfId="3032" priority="12721" stopIfTrue="1" operator="greaterThanOrEqual">
      <formula>1</formula>
    </cfRule>
    <cfRule type="cellIs" dxfId="3031" priority="12722" stopIfTrue="1" operator="lessThan">
      <formula>1</formula>
    </cfRule>
  </conditionalFormatting>
  <conditionalFormatting sqref="FZ445">
    <cfRule type="cellIs" dxfId="3030" priority="12430" stopIfTrue="1" operator="equal">
      <formula>0</formula>
    </cfRule>
  </conditionalFormatting>
  <conditionalFormatting sqref="JZ409:LD409">
    <cfRule type="cellIs" dxfId="3029" priority="12717" stopIfTrue="1" operator="equal">
      <formula>0</formula>
    </cfRule>
  </conditionalFormatting>
  <conditionalFormatting sqref="JY408:JY409">
    <cfRule type="cellIs" dxfId="3028" priority="12715" stopIfTrue="1" operator="greaterThanOrEqual">
      <formula>1</formula>
    </cfRule>
    <cfRule type="cellIs" dxfId="3027" priority="12716" stopIfTrue="1" operator="lessThan">
      <formula>1</formula>
    </cfRule>
  </conditionalFormatting>
  <conditionalFormatting sqref="LH409:ML409">
    <cfRule type="cellIs" dxfId="3026" priority="12714" stopIfTrue="1" operator="equal">
      <formula>0</formula>
    </cfRule>
  </conditionalFormatting>
  <conditionalFormatting sqref="LG408:LG409">
    <cfRule type="cellIs" dxfId="3025" priority="12712" stopIfTrue="1" operator="greaterThanOrEqual">
      <formula>1</formula>
    </cfRule>
    <cfRule type="cellIs" dxfId="3024" priority="12713" stopIfTrue="1" operator="lessThan">
      <formula>1</formula>
    </cfRule>
  </conditionalFormatting>
  <conditionalFormatting sqref="T419:AW419 T423:AW423 T425:AW425">
    <cfRule type="cellIs" dxfId="3023" priority="12708" stopIfTrue="1" operator="equal">
      <formula>0</formula>
    </cfRule>
  </conditionalFormatting>
  <conditionalFormatting sqref="BA419:CE419 BA423:CE423 BA425:CE425">
    <cfRule type="cellIs" dxfId="3022" priority="12707" stopIfTrue="1" operator="equal">
      <formula>0</formula>
    </cfRule>
  </conditionalFormatting>
  <conditionalFormatting sqref="DQ419:ER419 DQ423:ER423 DQ425:ER425">
    <cfRule type="cellIs" dxfId="3021" priority="12705" stopIfTrue="1" operator="equal">
      <formula>0</formula>
    </cfRule>
  </conditionalFormatting>
  <conditionalFormatting sqref="EV531:FY531">
    <cfRule type="cellIs" dxfId="3020" priority="11776" stopIfTrue="1" operator="equal">
      <formula>0</formula>
    </cfRule>
  </conditionalFormatting>
  <conditionalFormatting sqref="GD419:HG419 GD423:HG423 GD425:HG425">
    <cfRule type="cellIs" dxfId="3019" priority="12703" stopIfTrue="1" operator="equal">
      <formula>0</formula>
    </cfRule>
  </conditionalFormatting>
  <conditionalFormatting sqref="HK419:IO419 HK423:IO423 HK425:IO425">
    <cfRule type="cellIs" dxfId="3018" priority="12702" stopIfTrue="1" operator="equal">
      <formula>0</formula>
    </cfRule>
  </conditionalFormatting>
  <conditionalFormatting sqref="IS419:JV419 IS423:JV423 IS425:JV425">
    <cfRule type="cellIs" dxfId="3017" priority="12701" stopIfTrue="1" operator="equal">
      <formula>0</formula>
    </cfRule>
  </conditionalFormatting>
  <conditionalFormatting sqref="EV427:FY427">
    <cfRule type="cellIs" dxfId="3016" priority="12693" stopIfTrue="1" operator="equal">
      <formula>0</formula>
    </cfRule>
  </conditionalFormatting>
  <conditionalFormatting sqref="IS427:JV427">
    <cfRule type="cellIs" dxfId="3015" priority="12690" stopIfTrue="1" operator="equal">
      <formula>0</formula>
    </cfRule>
  </conditionalFormatting>
  <conditionalFormatting sqref="DQ427:ER427">
    <cfRule type="cellIs" dxfId="3014" priority="12694" stopIfTrue="1" operator="equal">
      <formula>0</formula>
    </cfRule>
  </conditionalFormatting>
  <conditionalFormatting sqref="BA427:CE427">
    <cfRule type="cellIs" dxfId="3013" priority="12696" stopIfTrue="1" operator="equal">
      <formula>0</formula>
    </cfRule>
  </conditionalFormatting>
  <conditionalFormatting sqref="JY426:JY427">
    <cfRule type="cellIs" dxfId="3012" priority="12654" stopIfTrue="1" operator="greaterThanOrEqual">
      <formula>1</formula>
    </cfRule>
    <cfRule type="cellIs" dxfId="3011" priority="12655" stopIfTrue="1" operator="lessThan">
      <formula>1</formula>
    </cfRule>
  </conditionalFormatting>
  <conditionalFormatting sqref="IR418:IR419 IR422:IR425">
    <cfRule type="cellIs" dxfId="3010" priority="12664" stopIfTrue="1" operator="greaterThanOrEqual">
      <formula>1</formula>
    </cfRule>
    <cfRule type="cellIs" dxfId="3009" priority="12665" stopIfTrue="1" operator="lessThan">
      <formula>1</formula>
    </cfRule>
  </conditionalFormatting>
  <conditionalFormatting sqref="IR426:IR427">
    <cfRule type="cellIs" dxfId="3008" priority="12662" stopIfTrue="1" operator="greaterThanOrEqual">
      <formula>1</formula>
    </cfRule>
    <cfRule type="cellIs" dxfId="3007" priority="12663" stopIfTrue="1" operator="lessThan">
      <formula>1</formula>
    </cfRule>
  </conditionalFormatting>
  <conditionalFormatting sqref="HJ418:HJ419 HJ422:HJ425">
    <cfRule type="cellIs" dxfId="3006" priority="12668" stopIfTrue="1" operator="greaterThanOrEqual">
      <formula>1</formula>
    </cfRule>
    <cfRule type="cellIs" dxfId="3005" priority="12669" stopIfTrue="1" operator="lessThan">
      <formula>1</formula>
    </cfRule>
  </conditionalFormatting>
  <conditionalFormatting sqref="HJ426:HJ427">
    <cfRule type="cellIs" dxfId="3004" priority="12666" stopIfTrue="1" operator="greaterThanOrEqual">
      <formula>1</formula>
    </cfRule>
    <cfRule type="cellIs" dxfId="3003" priority="12667" stopIfTrue="1" operator="lessThan">
      <formula>1</formula>
    </cfRule>
  </conditionalFormatting>
  <conditionalFormatting sqref="FZ419 FZ423 FZ425">
    <cfRule type="cellIs" dxfId="3002" priority="12661" stopIfTrue="1" operator="equal">
      <formula>0</formula>
    </cfRule>
  </conditionalFormatting>
  <conditionalFormatting sqref="FZ427">
    <cfRule type="cellIs" dxfId="3001" priority="12660" stopIfTrue="1" operator="equal">
      <formula>0</formula>
    </cfRule>
  </conditionalFormatting>
  <conditionalFormatting sqref="JZ419:LD419 JZ423:LD423 JZ425:LD425">
    <cfRule type="cellIs" dxfId="3000" priority="12659" stopIfTrue="1" operator="equal">
      <formula>0</formula>
    </cfRule>
  </conditionalFormatting>
  <conditionalFormatting sqref="JZ427:LD427">
    <cfRule type="cellIs" dxfId="2999" priority="12658" stopIfTrue="1" operator="equal">
      <formula>0</formula>
    </cfRule>
  </conditionalFormatting>
  <conditionalFormatting sqref="LG426:LG427">
    <cfRule type="cellIs" dxfId="2998" priority="12648" stopIfTrue="1" operator="greaterThanOrEqual">
      <formula>1</formula>
    </cfRule>
    <cfRule type="cellIs" dxfId="2997" priority="12649" stopIfTrue="1" operator="lessThan">
      <formula>1</formula>
    </cfRule>
  </conditionalFormatting>
  <conditionalFormatting sqref="JY418:JY419 JY422:JY425">
    <cfRule type="cellIs" dxfId="2996" priority="12656" stopIfTrue="1" operator="greaterThanOrEqual">
      <formula>1</formula>
    </cfRule>
    <cfRule type="cellIs" dxfId="2995" priority="12657" stopIfTrue="1" operator="lessThan">
      <formula>1</formula>
    </cfRule>
  </conditionalFormatting>
  <conditionalFormatting sqref="LH419:ML419 LH423:ML423 LH425:ML425">
    <cfRule type="cellIs" dxfId="2994" priority="12653" stopIfTrue="1" operator="equal">
      <formula>0</formula>
    </cfRule>
  </conditionalFormatting>
  <conditionalFormatting sqref="LH427:ML427">
    <cfRule type="cellIs" dxfId="2993" priority="12652" stopIfTrue="1" operator="equal">
      <formula>0</formula>
    </cfRule>
  </conditionalFormatting>
  <conditionalFormatting sqref="LG418:LG419 LG422:LG425">
    <cfRule type="cellIs" dxfId="2992" priority="12650" stopIfTrue="1" operator="greaterThanOrEqual">
      <formula>1</formula>
    </cfRule>
    <cfRule type="cellIs" dxfId="2991" priority="12651" stopIfTrue="1" operator="lessThan">
      <formula>1</formula>
    </cfRule>
  </conditionalFormatting>
  <conditionalFormatting sqref="T421:AW421">
    <cfRule type="cellIs" dxfId="2990" priority="12644" stopIfTrue="1" operator="equal">
      <formula>0</formula>
    </cfRule>
  </conditionalFormatting>
  <conditionalFormatting sqref="BA421:CE421">
    <cfRule type="cellIs" dxfId="2989" priority="12643" stopIfTrue="1" operator="equal">
      <formula>0</formula>
    </cfRule>
  </conditionalFormatting>
  <conditionalFormatting sqref="EV421:FY421">
    <cfRule type="cellIs" dxfId="2988" priority="12640" stopIfTrue="1" operator="equal">
      <formula>0</formula>
    </cfRule>
  </conditionalFormatting>
  <conditionalFormatting sqref="GD421:HG421">
    <cfRule type="cellIs" dxfId="2987" priority="12639" stopIfTrue="1" operator="equal">
      <formula>0</formula>
    </cfRule>
  </conditionalFormatting>
  <conditionalFormatting sqref="HK421:IO421">
    <cfRule type="cellIs" dxfId="2986" priority="12638" stopIfTrue="1" operator="equal">
      <formula>0</formula>
    </cfRule>
  </conditionalFormatting>
  <conditionalFormatting sqref="IS421:JV421">
    <cfRule type="cellIs" dxfId="2985" priority="12637" stopIfTrue="1" operator="equal">
      <formula>0</formula>
    </cfRule>
  </conditionalFormatting>
  <conditionalFormatting sqref="IR420:IR421">
    <cfRule type="cellIs" dxfId="2984" priority="12623" stopIfTrue="1" operator="greaterThanOrEqual">
      <formula>1</formula>
    </cfRule>
    <cfRule type="cellIs" dxfId="2983" priority="12624" stopIfTrue="1" operator="lessThan">
      <formula>1</formula>
    </cfRule>
  </conditionalFormatting>
  <conditionalFormatting sqref="FZ421">
    <cfRule type="cellIs" dxfId="2982" priority="12622" stopIfTrue="1" operator="equal">
      <formula>0</formula>
    </cfRule>
  </conditionalFormatting>
  <conditionalFormatting sqref="JZ421:LD421">
    <cfRule type="cellIs" dxfId="2981" priority="12621" stopIfTrue="1" operator="equal">
      <formula>0</formula>
    </cfRule>
  </conditionalFormatting>
  <conditionalFormatting sqref="JY420:JY421">
    <cfRule type="cellIs" dxfId="2980" priority="12619" stopIfTrue="1" operator="greaterThanOrEqual">
      <formula>1</formula>
    </cfRule>
    <cfRule type="cellIs" dxfId="2979" priority="12620" stopIfTrue="1" operator="lessThan">
      <formula>1</formula>
    </cfRule>
  </conditionalFormatting>
  <conditionalFormatting sqref="LG420:LG421">
    <cfRule type="cellIs" dxfId="2978" priority="12616" stopIfTrue="1" operator="greaterThanOrEqual">
      <formula>1</formula>
    </cfRule>
    <cfRule type="cellIs" dxfId="2977" priority="12617" stopIfTrue="1" operator="lessThan">
      <formula>1</formula>
    </cfRule>
  </conditionalFormatting>
  <conditionalFormatting sqref="T431:AW431 T435:AW435 T437:AW437">
    <cfRule type="cellIs" dxfId="2976" priority="12612" stopIfTrue="1" operator="equal">
      <formula>0</formula>
    </cfRule>
  </conditionalFormatting>
  <conditionalFormatting sqref="T439:AW439">
    <cfRule type="cellIs" dxfId="2975" priority="12601" stopIfTrue="1" operator="equal">
      <formula>0</formula>
    </cfRule>
  </conditionalFormatting>
  <conditionalFormatting sqref="BA431:CE431 BA435:CE435 BA437:CE437">
    <cfRule type="cellIs" dxfId="2974" priority="12611" stopIfTrue="1" operator="equal">
      <formula>0</formula>
    </cfRule>
  </conditionalFormatting>
  <conditionalFormatting sqref="DQ431:ER431 DQ435:ER435 DQ437:ER437">
    <cfRule type="cellIs" dxfId="2973" priority="12609" stopIfTrue="1" operator="equal">
      <formula>0</formula>
    </cfRule>
  </conditionalFormatting>
  <conditionalFormatting sqref="EV431:FY431 EV435:FY435 EV437:FY437">
    <cfRule type="cellIs" dxfId="2972" priority="12608" stopIfTrue="1" operator="equal">
      <formula>0</formula>
    </cfRule>
  </conditionalFormatting>
  <conditionalFormatting sqref="GD431:HG431 GD435:HG435 GD437:HG437">
    <cfRule type="cellIs" dxfId="2971" priority="12607" stopIfTrue="1" operator="equal">
      <formula>0</formula>
    </cfRule>
  </conditionalFormatting>
  <conditionalFormatting sqref="HK431:IO431 HK435:IO435 HK437:IO437">
    <cfRule type="cellIs" dxfId="2970" priority="12606" stopIfTrue="1" operator="equal">
      <formula>0</formula>
    </cfRule>
  </conditionalFormatting>
  <conditionalFormatting sqref="IS431:JV431 IS435:JV435 IS437:JV437">
    <cfRule type="cellIs" dxfId="2969" priority="12605" stopIfTrue="1" operator="equal">
      <formula>0</formula>
    </cfRule>
  </conditionalFormatting>
  <conditionalFormatting sqref="EV439:FY439">
    <cfRule type="cellIs" dxfId="2968" priority="12597" stopIfTrue="1" operator="equal">
      <formula>0</formula>
    </cfRule>
  </conditionalFormatting>
  <conditionalFormatting sqref="GD439:HG439">
    <cfRule type="cellIs" dxfId="2967" priority="12596" stopIfTrue="1" operator="equal">
      <formula>0</formula>
    </cfRule>
  </conditionalFormatting>
  <conditionalFormatting sqref="HK439:IO439">
    <cfRule type="cellIs" dxfId="2966" priority="12595" stopIfTrue="1" operator="equal">
      <formula>0</formula>
    </cfRule>
  </conditionalFormatting>
  <conditionalFormatting sqref="IS439:JV439">
    <cfRule type="cellIs" dxfId="2965" priority="12594" stopIfTrue="1" operator="equal">
      <formula>0</formula>
    </cfRule>
  </conditionalFormatting>
  <conditionalFormatting sqref="DQ439:ER439">
    <cfRule type="cellIs" dxfId="2964" priority="12598" stopIfTrue="1" operator="equal">
      <formula>0</formula>
    </cfRule>
  </conditionalFormatting>
  <conditionalFormatting sqref="BA439:CE439">
    <cfRule type="cellIs" dxfId="2963" priority="12600" stopIfTrue="1" operator="equal">
      <formula>0</formula>
    </cfRule>
  </conditionalFormatting>
  <conditionalFormatting sqref="IR430:IR431 IR434:IR437">
    <cfRule type="cellIs" dxfId="2962" priority="12568" stopIfTrue="1" operator="greaterThanOrEqual">
      <formula>1</formula>
    </cfRule>
    <cfRule type="cellIs" dxfId="2961" priority="12569" stopIfTrue="1" operator="lessThan">
      <formula>1</formula>
    </cfRule>
  </conditionalFormatting>
  <conditionalFormatting sqref="IR438:IR439">
    <cfRule type="cellIs" dxfId="2960" priority="12566" stopIfTrue="1" operator="greaterThanOrEqual">
      <formula>1</formula>
    </cfRule>
    <cfRule type="cellIs" dxfId="2959" priority="12567" stopIfTrue="1" operator="lessThan">
      <formula>1</formula>
    </cfRule>
  </conditionalFormatting>
  <conditionalFormatting sqref="JY438:JY439">
    <cfRule type="cellIs" dxfId="2958" priority="12558" stopIfTrue="1" operator="greaterThanOrEqual">
      <formula>1</formula>
    </cfRule>
    <cfRule type="cellIs" dxfId="2957" priority="12559" stopIfTrue="1" operator="lessThan">
      <formula>1</formula>
    </cfRule>
  </conditionalFormatting>
  <conditionalFormatting sqref="HJ430:HJ431 HJ434:HJ437">
    <cfRule type="cellIs" dxfId="2956" priority="12572" stopIfTrue="1" operator="greaterThanOrEqual">
      <formula>1</formula>
    </cfRule>
    <cfRule type="cellIs" dxfId="2955" priority="12573" stopIfTrue="1" operator="lessThan">
      <formula>1</formula>
    </cfRule>
  </conditionalFormatting>
  <conditionalFormatting sqref="HJ438:HJ439">
    <cfRule type="cellIs" dxfId="2954" priority="12570" stopIfTrue="1" operator="greaterThanOrEqual">
      <formula>1</formula>
    </cfRule>
    <cfRule type="cellIs" dxfId="2953" priority="12571" stopIfTrue="1" operator="lessThan">
      <formula>1</formula>
    </cfRule>
  </conditionalFormatting>
  <conditionalFormatting sqref="FZ431 FZ435 FZ437">
    <cfRule type="cellIs" dxfId="2952" priority="12565" stopIfTrue="1" operator="equal">
      <formula>0</formula>
    </cfRule>
  </conditionalFormatting>
  <conditionalFormatting sqref="FZ439">
    <cfRule type="cellIs" dxfId="2951" priority="12564" stopIfTrue="1" operator="equal">
      <formula>0</formula>
    </cfRule>
  </conditionalFormatting>
  <conditionalFormatting sqref="JZ431:LD431 JZ435:LD435 JZ437:LD437">
    <cfRule type="cellIs" dxfId="2950" priority="12563" stopIfTrue="1" operator="equal">
      <formula>0</formula>
    </cfRule>
  </conditionalFormatting>
  <conditionalFormatting sqref="JZ439:LD439">
    <cfRule type="cellIs" dxfId="2949" priority="12562" stopIfTrue="1" operator="equal">
      <formula>0</formula>
    </cfRule>
  </conditionalFormatting>
  <conditionalFormatting sqref="LG438:LG439">
    <cfRule type="cellIs" dxfId="2948" priority="12552" stopIfTrue="1" operator="greaterThanOrEqual">
      <formula>1</formula>
    </cfRule>
    <cfRule type="cellIs" dxfId="2947" priority="12553" stopIfTrue="1" operator="lessThan">
      <formula>1</formula>
    </cfRule>
  </conditionalFormatting>
  <conditionalFormatting sqref="JY430:JY431 JY434:JY437">
    <cfRule type="cellIs" dxfId="2946" priority="12560" stopIfTrue="1" operator="greaterThanOrEqual">
      <formula>1</formula>
    </cfRule>
    <cfRule type="cellIs" dxfId="2945" priority="12561" stopIfTrue="1" operator="lessThan">
      <formula>1</formula>
    </cfRule>
  </conditionalFormatting>
  <conditionalFormatting sqref="LH431:ML431 LH435:ML435 LH437:ML437">
    <cfRule type="cellIs" dxfId="2944" priority="12557" stopIfTrue="1" operator="equal">
      <formula>0</formula>
    </cfRule>
  </conditionalFormatting>
  <conditionalFormatting sqref="LG430:LG431 LG434:LG437">
    <cfRule type="cellIs" dxfId="2943" priority="12554" stopIfTrue="1" operator="greaterThanOrEqual">
      <formula>1</formula>
    </cfRule>
    <cfRule type="cellIs" dxfId="2942" priority="12555" stopIfTrue="1" operator="lessThan">
      <formula>1</formula>
    </cfRule>
  </conditionalFormatting>
  <conditionalFormatting sqref="T433:AW433">
    <cfRule type="cellIs" dxfId="2941" priority="12548" stopIfTrue="1" operator="equal">
      <formula>0</formula>
    </cfRule>
  </conditionalFormatting>
  <conditionalFormatting sqref="BA433:CE433">
    <cfRule type="cellIs" dxfId="2940" priority="12547" stopIfTrue="1" operator="equal">
      <formula>0</formula>
    </cfRule>
  </conditionalFormatting>
  <conditionalFormatting sqref="EV433:FY433">
    <cfRule type="cellIs" dxfId="2939" priority="12544" stopIfTrue="1" operator="equal">
      <formula>0</formula>
    </cfRule>
  </conditionalFormatting>
  <conditionalFormatting sqref="GD433:HG433">
    <cfRule type="cellIs" dxfId="2938" priority="12543" stopIfTrue="1" operator="equal">
      <formula>0</formula>
    </cfRule>
  </conditionalFormatting>
  <conditionalFormatting sqref="HK443:IO443 HK447:IO447 HK449:IO449">
    <cfRule type="cellIs" dxfId="2937" priority="12510" stopIfTrue="1" operator="equal">
      <formula>0</formula>
    </cfRule>
  </conditionalFormatting>
  <conditionalFormatting sqref="IS443:JV443 IS447:JV447 IS449:JV449">
    <cfRule type="cellIs" dxfId="2936" priority="12509" stopIfTrue="1" operator="equal">
      <formula>0</formula>
    </cfRule>
  </conditionalFormatting>
  <conditionalFormatting sqref="IR432:IR433">
    <cfRule type="cellIs" dxfId="2935" priority="12527" stopIfTrue="1" operator="greaterThanOrEqual">
      <formula>1</formula>
    </cfRule>
    <cfRule type="cellIs" dxfId="2934" priority="12528" stopIfTrue="1" operator="lessThan">
      <formula>1</formula>
    </cfRule>
  </conditionalFormatting>
  <conditionalFormatting sqref="FZ433">
    <cfRule type="cellIs" dxfId="2933" priority="12526" stopIfTrue="1" operator="equal">
      <formula>0</formula>
    </cfRule>
  </conditionalFormatting>
  <conditionalFormatting sqref="JZ433:LD433">
    <cfRule type="cellIs" dxfId="2932" priority="12525" stopIfTrue="1" operator="equal">
      <formula>0</formula>
    </cfRule>
  </conditionalFormatting>
  <conditionalFormatting sqref="LH717:ML717 LH721:ML721">
    <cfRule type="cellIs" dxfId="2931" priority="11338" stopIfTrue="1" operator="equal">
      <formula>0</formula>
    </cfRule>
  </conditionalFormatting>
  <conditionalFormatting sqref="LG560:LG561">
    <cfRule type="cellIs" dxfId="2930" priority="11592" stopIfTrue="1" operator="greaterThanOrEqual">
      <formula>1</formula>
    </cfRule>
    <cfRule type="cellIs" dxfId="2929" priority="11593" stopIfTrue="1" operator="lessThan">
      <formula>1</formula>
    </cfRule>
  </conditionalFormatting>
  <conditionalFormatting sqref="T451:AW451">
    <cfRule type="cellIs" dxfId="2928" priority="12505" stopIfTrue="1" operator="equal">
      <formula>0</formula>
    </cfRule>
  </conditionalFormatting>
  <conditionalFormatting sqref="BA443:CE443 BA447:CE447 BA449:CE449">
    <cfRule type="cellIs" dxfId="2927" priority="12515" stopIfTrue="1" operator="equal">
      <formula>0</formula>
    </cfRule>
  </conditionalFormatting>
  <conditionalFormatting sqref="DQ443:ER443 DQ447:ER447 DQ449:ER449">
    <cfRule type="cellIs" dxfId="2926" priority="12513" stopIfTrue="1" operator="equal">
      <formula>0</formula>
    </cfRule>
  </conditionalFormatting>
  <conditionalFormatting sqref="EV443:FY443 EV447:FY447 EV449:FY449">
    <cfRule type="cellIs" dxfId="2925" priority="12512" stopIfTrue="1" operator="equal">
      <formula>0</formula>
    </cfRule>
  </conditionalFormatting>
  <conditionalFormatting sqref="GD443:HG443 GD447:HG447 GD449:HG449">
    <cfRule type="cellIs" dxfId="2924" priority="12511" stopIfTrue="1" operator="equal">
      <formula>0</formula>
    </cfRule>
  </conditionalFormatting>
  <conditionalFormatting sqref="EV451:FY451">
    <cfRule type="cellIs" dxfId="2923" priority="12501" stopIfTrue="1" operator="equal">
      <formula>0</formula>
    </cfRule>
  </conditionalFormatting>
  <conditionalFormatting sqref="GD451:HG451">
    <cfRule type="cellIs" dxfId="2922" priority="12500" stopIfTrue="1" operator="equal">
      <formula>0</formula>
    </cfRule>
  </conditionalFormatting>
  <conditionalFormatting sqref="HK451:IO451">
    <cfRule type="cellIs" dxfId="2921" priority="12499" stopIfTrue="1" operator="equal">
      <formula>0</formula>
    </cfRule>
  </conditionalFormatting>
  <conditionalFormatting sqref="IS451:JV451">
    <cfRule type="cellIs" dxfId="2920" priority="12498" stopIfTrue="1" operator="equal">
      <formula>0</formula>
    </cfRule>
  </conditionalFormatting>
  <conditionalFormatting sqref="DQ451:ER451">
    <cfRule type="cellIs" dxfId="2919" priority="12502" stopIfTrue="1" operator="equal">
      <formula>0</formula>
    </cfRule>
  </conditionalFormatting>
  <conditionalFormatting sqref="JY450:JY451">
    <cfRule type="cellIs" dxfId="2918" priority="12462" stopIfTrue="1" operator="greaterThanOrEqual">
      <formula>1</formula>
    </cfRule>
    <cfRule type="cellIs" dxfId="2917" priority="12463" stopIfTrue="1" operator="lessThan">
      <formula>1</formula>
    </cfRule>
  </conditionalFormatting>
  <conditionalFormatting sqref="HJ442:HJ443 HJ446:HJ449">
    <cfRule type="cellIs" dxfId="2916" priority="12476" stopIfTrue="1" operator="greaterThanOrEqual">
      <formula>1</formula>
    </cfRule>
    <cfRule type="cellIs" dxfId="2915" priority="12477" stopIfTrue="1" operator="lessThan">
      <formula>1</formula>
    </cfRule>
  </conditionalFormatting>
  <conditionalFormatting sqref="HJ450:HJ451">
    <cfRule type="cellIs" dxfId="2914" priority="12474" stopIfTrue="1" operator="greaterThanOrEqual">
      <formula>1</formula>
    </cfRule>
    <cfRule type="cellIs" dxfId="2913" priority="12475" stopIfTrue="1" operator="lessThan">
      <formula>1</formula>
    </cfRule>
  </conditionalFormatting>
  <conditionalFormatting sqref="FZ443 FZ447 FZ449">
    <cfRule type="cellIs" dxfId="2912" priority="12469" stopIfTrue="1" operator="equal">
      <formula>0</formula>
    </cfRule>
  </conditionalFormatting>
  <conditionalFormatting sqref="FZ451">
    <cfRule type="cellIs" dxfId="2911" priority="12468" stopIfTrue="1" operator="equal">
      <formula>0</formula>
    </cfRule>
  </conditionalFormatting>
  <conditionalFormatting sqref="JZ443:LD443 JZ447:LD447 JZ449:LD449">
    <cfRule type="cellIs" dxfId="2910" priority="12467" stopIfTrue="1" operator="equal">
      <formula>0</formula>
    </cfRule>
  </conditionalFormatting>
  <conditionalFormatting sqref="JZ451:LD451">
    <cfRule type="cellIs" dxfId="2909" priority="12466" stopIfTrue="1" operator="equal">
      <formula>0</formula>
    </cfRule>
  </conditionalFormatting>
  <conditionalFormatting sqref="LG450:LG451">
    <cfRule type="cellIs" dxfId="2908" priority="12456" stopIfTrue="1" operator="greaterThanOrEqual">
      <formula>1</formula>
    </cfRule>
    <cfRule type="cellIs" dxfId="2907" priority="12457" stopIfTrue="1" operator="lessThan">
      <formula>1</formula>
    </cfRule>
  </conditionalFormatting>
  <conditionalFormatting sqref="JY442:JY443 JY446:JY449">
    <cfRule type="cellIs" dxfId="2906" priority="12464" stopIfTrue="1" operator="greaterThanOrEqual">
      <formula>1</formula>
    </cfRule>
    <cfRule type="cellIs" dxfId="2905" priority="12465" stopIfTrue="1" operator="lessThan">
      <formula>1</formula>
    </cfRule>
  </conditionalFormatting>
  <conditionalFormatting sqref="LH443:ML443 LH447:ML447 LH449:ML449">
    <cfRule type="cellIs" dxfId="2904" priority="12461" stopIfTrue="1" operator="equal">
      <formula>0</formula>
    </cfRule>
  </conditionalFormatting>
  <conditionalFormatting sqref="LH451:ML451">
    <cfRule type="cellIs" dxfId="2903" priority="12460" stopIfTrue="1" operator="equal">
      <formula>0</formula>
    </cfRule>
  </conditionalFormatting>
  <conditionalFormatting sqref="T445:AW445">
    <cfRule type="cellIs" dxfId="2902" priority="12452" stopIfTrue="1" operator="equal">
      <formula>0</formula>
    </cfRule>
  </conditionalFormatting>
  <conditionalFormatting sqref="BA445:CE445">
    <cfRule type="cellIs" dxfId="2901" priority="12451" stopIfTrue="1" operator="equal">
      <formula>0</formula>
    </cfRule>
  </conditionalFormatting>
  <conditionalFormatting sqref="DQ445:ER445">
    <cfRule type="cellIs" dxfId="2900" priority="12449" stopIfTrue="1" operator="equal">
      <formula>0</formula>
    </cfRule>
  </conditionalFormatting>
  <conditionalFormatting sqref="EV445:FY445">
    <cfRule type="cellIs" dxfId="2899" priority="12448" stopIfTrue="1" operator="equal">
      <formula>0</formula>
    </cfRule>
  </conditionalFormatting>
  <conditionalFormatting sqref="HK445:IO445">
    <cfRule type="cellIs" dxfId="2898" priority="12446" stopIfTrue="1" operator="equal">
      <formula>0</formula>
    </cfRule>
  </conditionalFormatting>
  <conditionalFormatting sqref="IS445:JV445">
    <cfRule type="cellIs" dxfId="2897" priority="12445" stopIfTrue="1" operator="equal">
      <formula>0</formula>
    </cfRule>
  </conditionalFormatting>
  <conditionalFormatting sqref="IR444:IR445">
    <cfRule type="cellIs" dxfId="2896" priority="12431" stopIfTrue="1" operator="greaterThanOrEqual">
      <formula>1</formula>
    </cfRule>
    <cfRule type="cellIs" dxfId="2895" priority="12432" stopIfTrue="1" operator="lessThan">
      <formula>1</formula>
    </cfRule>
  </conditionalFormatting>
  <conditionalFormatting sqref="FZ695 FZ697">
    <cfRule type="cellIs" dxfId="2894" priority="11502" stopIfTrue="1" operator="equal">
      <formula>0</formula>
    </cfRule>
  </conditionalFormatting>
  <conditionalFormatting sqref="JZ445:LD445">
    <cfRule type="cellIs" dxfId="2893" priority="12429" stopIfTrue="1" operator="equal">
      <formula>0</formula>
    </cfRule>
  </conditionalFormatting>
  <conditionalFormatting sqref="JY444:JY445">
    <cfRule type="cellIs" dxfId="2892" priority="12427" stopIfTrue="1" operator="greaterThanOrEqual">
      <formula>1</formula>
    </cfRule>
    <cfRule type="cellIs" dxfId="2891" priority="12428" stopIfTrue="1" operator="lessThan">
      <formula>1</formula>
    </cfRule>
  </conditionalFormatting>
  <conditionalFormatting sqref="LH445:ML445">
    <cfRule type="cellIs" dxfId="2890" priority="12426" stopIfTrue="1" operator="equal">
      <formula>0</formula>
    </cfRule>
  </conditionalFormatting>
  <conditionalFormatting sqref="LG444:LG445">
    <cfRule type="cellIs" dxfId="2889" priority="12424" stopIfTrue="1" operator="greaterThanOrEqual">
      <formula>1</formula>
    </cfRule>
    <cfRule type="cellIs" dxfId="2888" priority="12425" stopIfTrue="1" operator="lessThan">
      <formula>1</formula>
    </cfRule>
  </conditionalFormatting>
  <conditionalFormatting sqref="T463:AW463">
    <cfRule type="cellIs" dxfId="2887" priority="12409" stopIfTrue="1" operator="equal">
      <formula>0</formula>
    </cfRule>
  </conditionalFormatting>
  <conditionalFormatting sqref="BA455:CE455 BA459:CE459 BA461:CE461">
    <cfRule type="cellIs" dxfId="2886" priority="12419" stopIfTrue="1" operator="equal">
      <formula>0</formula>
    </cfRule>
  </conditionalFormatting>
  <conditionalFormatting sqref="GD455:HG455 GD459:HG459 GD461:HG461">
    <cfRule type="cellIs" dxfId="2885" priority="12415" stopIfTrue="1" operator="equal">
      <formula>0</formula>
    </cfRule>
  </conditionalFormatting>
  <conditionalFormatting sqref="HK455:IO455 HK459:IO459 HK461:IO461">
    <cfRule type="cellIs" dxfId="2884" priority="12414" stopIfTrue="1" operator="equal">
      <formula>0</formula>
    </cfRule>
  </conditionalFormatting>
  <conditionalFormatting sqref="IS455:JV455 IS459:JV459 IS461:JV461">
    <cfRule type="cellIs" dxfId="2883" priority="12413" stopIfTrue="1" operator="equal">
      <formula>0</formula>
    </cfRule>
  </conditionalFormatting>
  <conditionalFormatting sqref="EV463:FY463">
    <cfRule type="cellIs" dxfId="2882" priority="12405" stopIfTrue="1" operator="equal">
      <formula>0</formula>
    </cfRule>
  </conditionalFormatting>
  <conditionalFormatting sqref="GD463:HG463">
    <cfRule type="cellIs" dxfId="2881" priority="12404" stopIfTrue="1" operator="equal">
      <formula>0</formula>
    </cfRule>
  </conditionalFormatting>
  <conditionalFormatting sqref="HK463:IO463">
    <cfRule type="cellIs" dxfId="2880" priority="12403" stopIfTrue="1" operator="equal">
      <formula>0</formula>
    </cfRule>
  </conditionalFormatting>
  <conditionalFormatting sqref="IS463:JV463">
    <cfRule type="cellIs" dxfId="2879" priority="12402" stopIfTrue="1" operator="equal">
      <formula>0</formula>
    </cfRule>
  </conditionalFormatting>
  <conditionalFormatting sqref="DQ463:ER463">
    <cfRule type="cellIs" dxfId="2878" priority="12406" stopIfTrue="1" operator="equal">
      <formula>0</formula>
    </cfRule>
  </conditionalFormatting>
  <conditionalFormatting sqref="BA463:CE463">
    <cfRule type="cellIs" dxfId="2877" priority="12408" stopIfTrue="1" operator="equal">
      <formula>0</formula>
    </cfRule>
  </conditionalFormatting>
  <conditionalFormatting sqref="IR454:IR455 IR458:IR461">
    <cfRule type="cellIs" dxfId="2876" priority="12376" stopIfTrue="1" operator="greaterThanOrEqual">
      <formula>1</formula>
    </cfRule>
    <cfRule type="cellIs" dxfId="2875" priority="12377" stopIfTrue="1" operator="lessThan">
      <formula>1</formula>
    </cfRule>
  </conditionalFormatting>
  <conditionalFormatting sqref="IR462:IR463">
    <cfRule type="cellIs" dxfId="2874" priority="12374" stopIfTrue="1" operator="greaterThanOrEqual">
      <formula>1</formula>
    </cfRule>
    <cfRule type="cellIs" dxfId="2873" priority="12375" stopIfTrue="1" operator="lessThan">
      <formula>1</formula>
    </cfRule>
  </conditionalFormatting>
  <conditionalFormatting sqref="JY462:JY463">
    <cfRule type="cellIs" dxfId="2872" priority="12366" stopIfTrue="1" operator="greaterThanOrEqual">
      <formula>1</formula>
    </cfRule>
    <cfRule type="cellIs" dxfId="2871" priority="12367" stopIfTrue="1" operator="lessThan">
      <formula>1</formula>
    </cfRule>
  </conditionalFormatting>
  <conditionalFormatting sqref="HJ492:HJ493 HJ496:HJ499">
    <cfRule type="cellIs" dxfId="2870" priority="12092" stopIfTrue="1" operator="greaterThanOrEqual">
      <formula>1</formula>
    </cfRule>
    <cfRule type="cellIs" dxfId="2869" priority="12093" stopIfTrue="1" operator="lessThan">
      <formula>1</formula>
    </cfRule>
  </conditionalFormatting>
  <conditionalFormatting sqref="HJ462:HJ463">
    <cfRule type="cellIs" dxfId="2868" priority="12378" stopIfTrue="1" operator="greaterThanOrEqual">
      <formula>1</formula>
    </cfRule>
    <cfRule type="cellIs" dxfId="2867" priority="12379" stopIfTrue="1" operator="lessThan">
      <formula>1</formula>
    </cfRule>
  </conditionalFormatting>
  <conditionalFormatting sqref="FZ455 FZ459 FZ461">
    <cfRule type="cellIs" dxfId="2866" priority="12373" stopIfTrue="1" operator="equal">
      <formula>0</formula>
    </cfRule>
  </conditionalFormatting>
  <conditionalFormatting sqref="FZ463">
    <cfRule type="cellIs" dxfId="2865" priority="12372" stopIfTrue="1" operator="equal">
      <formula>0</formula>
    </cfRule>
  </conditionalFormatting>
  <conditionalFormatting sqref="JZ455:LD455 JZ459:LD459 JZ461:LD461">
    <cfRule type="cellIs" dxfId="2864" priority="12371" stopIfTrue="1" operator="equal">
      <formula>0</formula>
    </cfRule>
  </conditionalFormatting>
  <conditionalFormatting sqref="JZ463:LD463">
    <cfRule type="cellIs" dxfId="2863" priority="12370" stopIfTrue="1" operator="equal">
      <formula>0</formula>
    </cfRule>
  </conditionalFormatting>
  <conditionalFormatting sqref="LG462:LG463">
    <cfRule type="cellIs" dxfId="2862" priority="12360" stopIfTrue="1" operator="greaterThanOrEqual">
      <formula>1</formula>
    </cfRule>
    <cfRule type="cellIs" dxfId="2861" priority="12361" stopIfTrue="1" operator="lessThan">
      <formula>1</formula>
    </cfRule>
  </conditionalFormatting>
  <conditionalFormatting sqref="JY454:JY455 JY458:JY461">
    <cfRule type="cellIs" dxfId="2860" priority="12368" stopIfTrue="1" operator="greaterThanOrEqual">
      <formula>1</formula>
    </cfRule>
    <cfRule type="cellIs" dxfId="2859" priority="12369" stopIfTrue="1" operator="lessThan">
      <formula>1</formula>
    </cfRule>
  </conditionalFormatting>
  <conditionalFormatting sqref="JZ457:LD457">
    <cfRule type="cellIs" dxfId="2858" priority="12333" stopIfTrue="1" operator="equal">
      <formula>0</formula>
    </cfRule>
  </conditionalFormatting>
  <conditionalFormatting sqref="LH463:ML463">
    <cfRule type="cellIs" dxfId="2857" priority="12364" stopIfTrue="1" operator="equal">
      <formula>0</formula>
    </cfRule>
  </conditionalFormatting>
  <conditionalFormatting sqref="LG454:LG455 LG458:LG461">
    <cfRule type="cellIs" dxfId="2856" priority="12362" stopIfTrue="1" operator="greaterThanOrEqual">
      <formula>1</formula>
    </cfRule>
    <cfRule type="cellIs" dxfId="2855" priority="12363" stopIfTrue="1" operator="lessThan">
      <formula>1</formula>
    </cfRule>
  </conditionalFormatting>
  <conditionalFormatting sqref="T457:AW457">
    <cfRule type="cellIs" dxfId="2854" priority="12356" stopIfTrue="1" operator="equal">
      <formula>0</formula>
    </cfRule>
  </conditionalFormatting>
  <conditionalFormatting sqref="BA457:CE457">
    <cfRule type="cellIs" dxfId="2853" priority="12355" stopIfTrue="1" operator="equal">
      <formula>0</formula>
    </cfRule>
  </conditionalFormatting>
  <conditionalFormatting sqref="DQ457:ER457">
    <cfRule type="cellIs" dxfId="2852" priority="12353" stopIfTrue="1" operator="equal">
      <formula>0</formula>
    </cfRule>
  </conditionalFormatting>
  <conditionalFormatting sqref="EV457:FY457">
    <cfRule type="cellIs" dxfId="2851" priority="12352" stopIfTrue="1" operator="equal">
      <formula>0</formula>
    </cfRule>
  </conditionalFormatting>
  <conditionalFormatting sqref="GD457:HG457">
    <cfRule type="cellIs" dxfId="2850" priority="12351" stopIfTrue="1" operator="equal">
      <formula>0</formula>
    </cfRule>
  </conditionalFormatting>
  <conditionalFormatting sqref="HK457:IO457">
    <cfRule type="cellIs" dxfId="2849" priority="12350" stopIfTrue="1" operator="equal">
      <formula>0</formula>
    </cfRule>
  </conditionalFormatting>
  <conditionalFormatting sqref="IS457:JV457">
    <cfRule type="cellIs" dxfId="2848" priority="12349" stopIfTrue="1" operator="equal">
      <formula>0</formula>
    </cfRule>
  </conditionalFormatting>
  <conditionalFormatting sqref="IR456:IR457">
    <cfRule type="cellIs" dxfId="2847" priority="12335" stopIfTrue="1" operator="greaterThanOrEqual">
      <formula>1</formula>
    </cfRule>
    <cfRule type="cellIs" dxfId="2846" priority="12336" stopIfTrue="1" operator="lessThan">
      <formula>1</formula>
    </cfRule>
  </conditionalFormatting>
  <conditionalFormatting sqref="FZ457">
    <cfRule type="cellIs" dxfId="2845" priority="12334" stopIfTrue="1" operator="equal">
      <formula>0</formula>
    </cfRule>
  </conditionalFormatting>
  <conditionalFormatting sqref="LH493:ML493 LH497:ML497 LH499:ML499">
    <cfRule type="cellIs" dxfId="2844" priority="12077" stopIfTrue="1" operator="equal">
      <formula>0</formula>
    </cfRule>
  </conditionalFormatting>
  <conditionalFormatting sqref="JY456:JY457">
    <cfRule type="cellIs" dxfId="2843" priority="12331" stopIfTrue="1" operator="greaterThanOrEqual">
      <formula>1</formula>
    </cfRule>
    <cfRule type="cellIs" dxfId="2842" priority="12332" stopIfTrue="1" operator="lessThan">
      <formula>1</formula>
    </cfRule>
  </conditionalFormatting>
  <conditionalFormatting sqref="LH457:ML457">
    <cfRule type="cellIs" dxfId="2841" priority="12330" stopIfTrue="1" operator="equal">
      <formula>0</formula>
    </cfRule>
  </conditionalFormatting>
  <conditionalFormatting sqref="LG456:LG457">
    <cfRule type="cellIs" dxfId="2840" priority="12328" stopIfTrue="1" operator="greaterThanOrEqual">
      <formula>1</formula>
    </cfRule>
    <cfRule type="cellIs" dxfId="2839" priority="12329" stopIfTrue="1" operator="lessThan">
      <formula>1</formula>
    </cfRule>
  </conditionalFormatting>
  <conditionalFormatting sqref="T467:AW467 T471:AW471 T473:AW473">
    <cfRule type="cellIs" dxfId="2838" priority="12324" stopIfTrue="1" operator="equal">
      <formula>0</formula>
    </cfRule>
  </conditionalFormatting>
  <conditionalFormatting sqref="T475:AW475">
    <cfRule type="cellIs" dxfId="2837" priority="12313" stopIfTrue="1" operator="equal">
      <formula>0</formula>
    </cfRule>
  </conditionalFormatting>
  <conditionalFormatting sqref="BA467:CE467 BA471:CE471 BA473:CE473">
    <cfRule type="cellIs" dxfId="2836" priority="12323" stopIfTrue="1" operator="equal">
      <formula>0</formula>
    </cfRule>
  </conditionalFormatting>
  <conditionalFormatting sqref="DQ467:ER467 DQ471:ER471 DQ473:ER473">
    <cfRule type="cellIs" dxfId="2835" priority="12321" stopIfTrue="1" operator="equal">
      <formula>0</formula>
    </cfRule>
  </conditionalFormatting>
  <conditionalFormatting sqref="EV467:FY467 EV471:FY471 EV473:FY473">
    <cfRule type="cellIs" dxfId="2834" priority="12320" stopIfTrue="1" operator="equal">
      <formula>0</formula>
    </cfRule>
  </conditionalFormatting>
  <conditionalFormatting sqref="GD467:HG467 GD471:HG471 GD473:HG473">
    <cfRule type="cellIs" dxfId="2833" priority="12319" stopIfTrue="1" operator="equal">
      <formula>0</formula>
    </cfRule>
  </conditionalFormatting>
  <conditionalFormatting sqref="HK467:IO467 HK471:IO471 HK473:IO473">
    <cfRule type="cellIs" dxfId="2832" priority="12318" stopIfTrue="1" operator="equal">
      <formula>0</formula>
    </cfRule>
  </conditionalFormatting>
  <conditionalFormatting sqref="IS467:JV467 IS471:JV471 IS473:JV473">
    <cfRule type="cellIs" dxfId="2831" priority="12317" stopIfTrue="1" operator="equal">
      <formula>0</formula>
    </cfRule>
  </conditionalFormatting>
  <conditionalFormatting sqref="EV475:FY475">
    <cfRule type="cellIs" dxfId="2830" priority="12309" stopIfTrue="1" operator="equal">
      <formula>0</formula>
    </cfRule>
  </conditionalFormatting>
  <conditionalFormatting sqref="GD475:HG475">
    <cfRule type="cellIs" dxfId="2829" priority="12308" stopIfTrue="1" operator="equal">
      <formula>0</formula>
    </cfRule>
  </conditionalFormatting>
  <conditionalFormatting sqref="HK475:IO475">
    <cfRule type="cellIs" dxfId="2828" priority="12307" stopIfTrue="1" operator="equal">
      <formula>0</formula>
    </cfRule>
  </conditionalFormatting>
  <conditionalFormatting sqref="IS475:JV475">
    <cfRule type="cellIs" dxfId="2827" priority="12306" stopIfTrue="1" operator="equal">
      <formula>0</formula>
    </cfRule>
  </conditionalFormatting>
  <conditionalFormatting sqref="DQ475:ER475">
    <cfRule type="cellIs" dxfId="2826" priority="12310" stopIfTrue="1" operator="equal">
      <formula>0</formula>
    </cfRule>
  </conditionalFormatting>
  <conditionalFormatting sqref="BA475:CE475">
    <cfRule type="cellIs" dxfId="2825" priority="12312" stopIfTrue="1" operator="equal">
      <formula>0</formula>
    </cfRule>
  </conditionalFormatting>
  <conditionalFormatting sqref="IR466:IR467 IR470:IR473">
    <cfRule type="cellIs" dxfId="2824" priority="12280" stopIfTrue="1" operator="greaterThanOrEqual">
      <formula>1</formula>
    </cfRule>
    <cfRule type="cellIs" dxfId="2823" priority="12281" stopIfTrue="1" operator="lessThan">
      <formula>1</formula>
    </cfRule>
  </conditionalFormatting>
  <conditionalFormatting sqref="IR474:IR475">
    <cfRule type="cellIs" dxfId="2822" priority="12278" stopIfTrue="1" operator="greaterThanOrEqual">
      <formula>1</formula>
    </cfRule>
    <cfRule type="cellIs" dxfId="2821" priority="12279" stopIfTrue="1" operator="lessThan">
      <formula>1</formula>
    </cfRule>
  </conditionalFormatting>
  <conditionalFormatting sqref="JY474:JY475">
    <cfRule type="cellIs" dxfId="2820" priority="12270" stopIfTrue="1" operator="greaterThanOrEqual">
      <formula>1</formula>
    </cfRule>
    <cfRule type="cellIs" dxfId="2819" priority="12271" stopIfTrue="1" operator="lessThan">
      <formula>1</formula>
    </cfRule>
  </conditionalFormatting>
  <conditionalFormatting sqref="HJ466:HJ467 HJ470:HJ473">
    <cfRule type="cellIs" dxfId="2818" priority="12284" stopIfTrue="1" operator="greaterThanOrEqual">
      <formula>1</formula>
    </cfRule>
    <cfRule type="cellIs" dxfId="2817" priority="12285" stopIfTrue="1" operator="lessThan">
      <formula>1</formula>
    </cfRule>
  </conditionalFormatting>
  <conditionalFormatting sqref="HJ474:HJ475">
    <cfRule type="cellIs" dxfId="2816" priority="12282" stopIfTrue="1" operator="greaterThanOrEqual">
      <formula>1</formula>
    </cfRule>
    <cfRule type="cellIs" dxfId="2815" priority="12283" stopIfTrue="1" operator="lessThan">
      <formula>1</formula>
    </cfRule>
  </conditionalFormatting>
  <conditionalFormatting sqref="JZ467:LD467 JZ471:LD471 JZ473:LD473">
    <cfRule type="cellIs" dxfId="2814" priority="12275" stopIfTrue="1" operator="equal">
      <formula>0</formula>
    </cfRule>
  </conditionalFormatting>
  <conditionalFormatting sqref="LG474:LG475">
    <cfRule type="cellIs" dxfId="2813" priority="12264" stopIfTrue="1" operator="greaterThanOrEqual">
      <formula>1</formula>
    </cfRule>
    <cfRule type="cellIs" dxfId="2812" priority="12265" stopIfTrue="1" operator="lessThan">
      <formula>1</formula>
    </cfRule>
  </conditionalFormatting>
  <conditionalFormatting sqref="JY466:JY467 JY470:JY473">
    <cfRule type="cellIs" dxfId="2811" priority="12272" stopIfTrue="1" operator="greaterThanOrEqual">
      <formula>1</formula>
    </cfRule>
    <cfRule type="cellIs" dxfId="2810" priority="12273" stopIfTrue="1" operator="lessThan">
      <formula>1</formula>
    </cfRule>
  </conditionalFormatting>
  <conditionalFormatting sqref="LH467:ML467 LH471:ML471 LH473:ML473">
    <cfRule type="cellIs" dxfId="2809" priority="12269" stopIfTrue="1" operator="equal">
      <formula>0</formula>
    </cfRule>
  </conditionalFormatting>
  <conditionalFormatting sqref="LH475:ML475">
    <cfRule type="cellIs" dxfId="2808" priority="12268" stopIfTrue="1" operator="equal">
      <formula>0</formula>
    </cfRule>
  </conditionalFormatting>
  <conditionalFormatting sqref="LG466:LG467 LG470:LG473">
    <cfRule type="cellIs" dxfId="2807" priority="12266" stopIfTrue="1" operator="greaterThanOrEqual">
      <formula>1</formula>
    </cfRule>
    <cfRule type="cellIs" dxfId="2806" priority="12267" stopIfTrue="1" operator="lessThan">
      <formula>1</formula>
    </cfRule>
  </conditionalFormatting>
  <conditionalFormatting sqref="T1197:AW1197 T1199:AW1199 T1201:AW1201 T1203:AW1203 T1205:AW1205">
    <cfRule type="cellIs" dxfId="2805" priority="11075" stopIfTrue="1" operator="equal">
      <formula>0</formula>
    </cfRule>
  </conditionalFormatting>
  <conditionalFormatting sqref="DQ469:ER469">
    <cfRule type="cellIs" dxfId="2804" priority="12257" stopIfTrue="1" operator="equal">
      <formula>0</formula>
    </cfRule>
  </conditionalFormatting>
  <conditionalFormatting sqref="EV469:FY469">
    <cfRule type="cellIs" dxfId="2803" priority="12256" stopIfTrue="1" operator="equal">
      <formula>0</formula>
    </cfRule>
  </conditionalFormatting>
  <conditionalFormatting sqref="GD469:HG469">
    <cfRule type="cellIs" dxfId="2802" priority="12255" stopIfTrue="1" operator="equal">
      <formula>0</formula>
    </cfRule>
  </conditionalFormatting>
  <conditionalFormatting sqref="HK759:IO759 HK761:IO761">
    <cfRule type="cellIs" dxfId="2801" priority="11326" stopIfTrue="1" operator="equal">
      <formula>0</formula>
    </cfRule>
  </conditionalFormatting>
  <conditionalFormatting sqref="IS759:JV759 IS761:JV761">
    <cfRule type="cellIs" dxfId="2800" priority="11325" stopIfTrue="1" operator="equal">
      <formula>0</formula>
    </cfRule>
  </conditionalFormatting>
  <conditionalFormatting sqref="IR506:IR507">
    <cfRule type="cellIs" dxfId="2799" priority="11951" stopIfTrue="1" operator="greaterThanOrEqual">
      <formula>1</formula>
    </cfRule>
    <cfRule type="cellIs" dxfId="2798" priority="11952" stopIfTrue="1" operator="lessThan">
      <formula>1</formula>
    </cfRule>
  </conditionalFormatting>
  <conditionalFormatting sqref="HJ468:HJ469">
    <cfRule type="cellIs" dxfId="2797" priority="12241" stopIfTrue="1" operator="greaterThanOrEqual">
      <formula>1</formula>
    </cfRule>
    <cfRule type="cellIs" dxfId="2796" priority="12242" stopIfTrue="1" operator="lessThan">
      <formula>1</formula>
    </cfRule>
  </conditionalFormatting>
  <conditionalFormatting sqref="FZ469">
    <cfRule type="cellIs" dxfId="2795" priority="12238" stopIfTrue="1" operator="equal">
      <formula>0</formula>
    </cfRule>
  </conditionalFormatting>
  <conditionalFormatting sqref="JZ469:LD469">
    <cfRule type="cellIs" dxfId="2794" priority="12237" stopIfTrue="1" operator="equal">
      <formula>0</formula>
    </cfRule>
  </conditionalFormatting>
  <conditionalFormatting sqref="JY468:JY469">
    <cfRule type="cellIs" dxfId="2793" priority="12235" stopIfTrue="1" operator="greaterThanOrEqual">
      <formula>1</formula>
    </cfRule>
    <cfRule type="cellIs" dxfId="2792" priority="12236" stopIfTrue="1" operator="lessThan">
      <formula>1</formula>
    </cfRule>
  </conditionalFormatting>
  <conditionalFormatting sqref="LH469:ML469">
    <cfRule type="cellIs" dxfId="2791" priority="12234" stopIfTrue="1" operator="equal">
      <formula>0</formula>
    </cfRule>
  </conditionalFormatting>
  <conditionalFormatting sqref="LG468:LG469">
    <cfRule type="cellIs" dxfId="2790" priority="12232" stopIfTrue="1" operator="greaterThanOrEqual">
      <formula>1</formula>
    </cfRule>
    <cfRule type="cellIs" dxfId="2789" priority="12233" stopIfTrue="1" operator="lessThan">
      <formula>1</formula>
    </cfRule>
  </conditionalFormatting>
  <conditionalFormatting sqref="T479:AW479 T483:AW483 T485:AW485">
    <cfRule type="cellIs" dxfId="2788" priority="12228" stopIfTrue="1" operator="equal">
      <formula>0</formula>
    </cfRule>
  </conditionalFormatting>
  <conditionalFormatting sqref="T487:AW487">
    <cfRule type="cellIs" dxfId="2787" priority="12217" stopIfTrue="1" operator="equal">
      <formula>0</formula>
    </cfRule>
  </conditionalFormatting>
  <conditionalFormatting sqref="DQ479:ER479 DQ483:ER483 DQ485:ER485">
    <cfRule type="cellIs" dxfId="2786" priority="12225" stopIfTrue="1" operator="equal">
      <formula>0</formula>
    </cfRule>
  </conditionalFormatting>
  <conditionalFormatting sqref="EV479:FY479 EV483:FY483 EV485:FY485">
    <cfRule type="cellIs" dxfId="2785" priority="12224" stopIfTrue="1" operator="equal">
      <formula>0</formula>
    </cfRule>
  </conditionalFormatting>
  <conditionalFormatting sqref="GD479:HG479 GD483:HG483 GD485:HG485">
    <cfRule type="cellIs" dxfId="2784" priority="12223" stopIfTrue="1" operator="equal">
      <formula>0</formula>
    </cfRule>
  </conditionalFormatting>
  <conditionalFormatting sqref="HK479:IO479 HK483:IO483 HK485:IO485">
    <cfRule type="cellIs" dxfId="2783" priority="12222" stopIfTrue="1" operator="equal">
      <formula>0</formula>
    </cfRule>
  </conditionalFormatting>
  <conditionalFormatting sqref="EV487:FY487">
    <cfRule type="cellIs" dxfId="2782" priority="12213" stopIfTrue="1" operator="equal">
      <formula>0</formula>
    </cfRule>
  </conditionalFormatting>
  <conditionalFormatting sqref="GD487:HG487">
    <cfRule type="cellIs" dxfId="2781" priority="12212" stopIfTrue="1" operator="equal">
      <formula>0</formula>
    </cfRule>
  </conditionalFormatting>
  <conditionalFormatting sqref="HK487:IO487">
    <cfRule type="cellIs" dxfId="2780" priority="12211" stopIfTrue="1" operator="equal">
      <formula>0</formula>
    </cfRule>
  </conditionalFormatting>
  <conditionalFormatting sqref="IS487:JV487">
    <cfRule type="cellIs" dxfId="2779" priority="12210" stopIfTrue="1" operator="equal">
      <formula>0</formula>
    </cfRule>
  </conditionalFormatting>
  <conditionalFormatting sqref="BA487:CE487">
    <cfRule type="cellIs" dxfId="2778" priority="12216" stopIfTrue="1" operator="equal">
      <formula>0</formula>
    </cfRule>
  </conditionalFormatting>
  <conditionalFormatting sqref="IR478:IR479 IR482:IR485">
    <cfRule type="cellIs" dxfId="2777" priority="12184" stopIfTrue="1" operator="greaterThanOrEqual">
      <formula>1</formula>
    </cfRule>
    <cfRule type="cellIs" dxfId="2776" priority="12185" stopIfTrue="1" operator="lessThan">
      <formula>1</formula>
    </cfRule>
  </conditionalFormatting>
  <conditionalFormatting sqref="IR486:IR487">
    <cfRule type="cellIs" dxfId="2775" priority="12182" stopIfTrue="1" operator="greaterThanOrEqual">
      <formula>1</formula>
    </cfRule>
    <cfRule type="cellIs" dxfId="2774" priority="12183" stopIfTrue="1" operator="lessThan">
      <formula>1</formula>
    </cfRule>
  </conditionalFormatting>
  <conditionalFormatting sqref="JY486:JY487">
    <cfRule type="cellIs" dxfId="2773" priority="12174" stopIfTrue="1" operator="greaterThanOrEqual">
      <formula>1</formula>
    </cfRule>
    <cfRule type="cellIs" dxfId="2772" priority="12175" stopIfTrue="1" operator="lessThan">
      <formula>1</formula>
    </cfRule>
  </conditionalFormatting>
  <conditionalFormatting sqref="HJ478:HJ479 HJ482:HJ485">
    <cfRule type="cellIs" dxfId="2771" priority="12188" stopIfTrue="1" operator="greaterThanOrEqual">
      <formula>1</formula>
    </cfRule>
    <cfRule type="cellIs" dxfId="2770" priority="12189" stopIfTrue="1" operator="lessThan">
      <formula>1</formula>
    </cfRule>
  </conditionalFormatting>
  <conditionalFormatting sqref="HJ486:HJ487">
    <cfRule type="cellIs" dxfId="2769" priority="12186" stopIfTrue="1" operator="greaterThanOrEqual">
      <formula>1</formula>
    </cfRule>
    <cfRule type="cellIs" dxfId="2768" priority="12187" stopIfTrue="1" operator="lessThan">
      <formula>1</formula>
    </cfRule>
  </conditionalFormatting>
  <conditionalFormatting sqref="FZ479 FZ483 FZ485">
    <cfRule type="cellIs" dxfId="2767" priority="12181" stopIfTrue="1" operator="equal">
      <formula>0</formula>
    </cfRule>
  </conditionalFormatting>
  <conditionalFormatting sqref="FZ487">
    <cfRule type="cellIs" dxfId="2766" priority="12180" stopIfTrue="1" operator="equal">
      <formula>0</formula>
    </cfRule>
  </conditionalFormatting>
  <conditionalFormatting sqref="JZ479:LD479 JZ483:LD483 JZ485:LD485">
    <cfRule type="cellIs" dxfId="2765" priority="12179" stopIfTrue="1" operator="equal">
      <formula>0</formula>
    </cfRule>
  </conditionalFormatting>
  <conditionalFormatting sqref="JZ487:LD487">
    <cfRule type="cellIs" dxfId="2764" priority="12178" stopIfTrue="1" operator="equal">
      <formula>0</formula>
    </cfRule>
  </conditionalFormatting>
  <conditionalFormatting sqref="LG486:LG487">
    <cfRule type="cellIs" dxfId="2763" priority="12168" stopIfTrue="1" operator="greaterThanOrEqual">
      <formula>1</formula>
    </cfRule>
    <cfRule type="cellIs" dxfId="2762" priority="12169" stopIfTrue="1" operator="lessThan">
      <formula>1</formula>
    </cfRule>
  </conditionalFormatting>
  <conditionalFormatting sqref="JY478:JY479 JY482:JY485">
    <cfRule type="cellIs" dxfId="2761" priority="12176" stopIfTrue="1" operator="greaterThanOrEqual">
      <formula>1</formula>
    </cfRule>
    <cfRule type="cellIs" dxfId="2760" priority="12177" stopIfTrue="1" operator="lessThan">
      <formula>1</formula>
    </cfRule>
  </conditionalFormatting>
  <conditionalFormatting sqref="LH479:ML479 LH483:ML483 LH485:ML485">
    <cfRule type="cellIs" dxfId="2759" priority="12173" stopIfTrue="1" operator="equal">
      <formula>0</formula>
    </cfRule>
  </conditionalFormatting>
  <conditionalFormatting sqref="LH487:ML487">
    <cfRule type="cellIs" dxfId="2758" priority="12172" stopIfTrue="1" operator="equal">
      <formula>0</formula>
    </cfRule>
  </conditionalFormatting>
  <conditionalFormatting sqref="LG478:LG479 LG482:LG485">
    <cfRule type="cellIs" dxfId="2757" priority="12170" stopIfTrue="1" operator="greaterThanOrEqual">
      <formula>1</formula>
    </cfRule>
    <cfRule type="cellIs" dxfId="2756" priority="12171" stopIfTrue="1" operator="lessThan">
      <formula>1</formula>
    </cfRule>
  </conditionalFormatting>
  <conditionalFormatting sqref="T481:AW481">
    <cfRule type="cellIs" dxfId="2755" priority="12164" stopIfTrue="1" operator="equal">
      <formula>0</formula>
    </cfRule>
  </conditionalFormatting>
  <conditionalFormatting sqref="BA481:CE481">
    <cfRule type="cellIs" dxfId="2754" priority="12163" stopIfTrue="1" operator="equal">
      <formula>0</formula>
    </cfRule>
  </conditionalFormatting>
  <conditionalFormatting sqref="DQ481:ER481">
    <cfRule type="cellIs" dxfId="2753" priority="12161" stopIfTrue="1" operator="equal">
      <formula>0</formula>
    </cfRule>
  </conditionalFormatting>
  <conditionalFormatting sqref="EV481:FY481">
    <cfRule type="cellIs" dxfId="2752" priority="12160" stopIfTrue="1" operator="equal">
      <formula>0</formula>
    </cfRule>
  </conditionalFormatting>
  <conditionalFormatting sqref="GD481:HG481">
    <cfRule type="cellIs" dxfId="2751" priority="12159" stopIfTrue="1" operator="equal">
      <formula>0</formula>
    </cfRule>
  </conditionalFormatting>
  <conditionalFormatting sqref="IS481:JV481">
    <cfRule type="cellIs" dxfId="2750" priority="12157" stopIfTrue="1" operator="equal">
      <formula>0</formula>
    </cfRule>
  </conditionalFormatting>
  <conditionalFormatting sqref="IR480:IR481">
    <cfRule type="cellIs" dxfId="2749" priority="12143" stopIfTrue="1" operator="greaterThanOrEqual">
      <formula>1</formula>
    </cfRule>
    <cfRule type="cellIs" dxfId="2748" priority="12144" stopIfTrue="1" operator="lessThan">
      <formula>1</formula>
    </cfRule>
  </conditionalFormatting>
  <conditionalFormatting sqref="FZ481">
    <cfRule type="cellIs" dxfId="2747" priority="12142" stopIfTrue="1" operator="equal">
      <formula>0</formula>
    </cfRule>
  </conditionalFormatting>
  <conditionalFormatting sqref="JZ481:LD481">
    <cfRule type="cellIs" dxfId="2746" priority="12141" stopIfTrue="1" operator="equal">
      <formula>0</formula>
    </cfRule>
  </conditionalFormatting>
  <conditionalFormatting sqref="JY480:JY481">
    <cfRule type="cellIs" dxfId="2745" priority="12139" stopIfTrue="1" operator="greaterThanOrEqual">
      <formula>1</formula>
    </cfRule>
    <cfRule type="cellIs" dxfId="2744" priority="12140" stopIfTrue="1" operator="lessThan">
      <formula>1</formula>
    </cfRule>
  </conditionalFormatting>
  <conditionalFormatting sqref="LH481:ML481">
    <cfRule type="cellIs" dxfId="2743" priority="12138" stopIfTrue="1" operator="equal">
      <formula>0</formula>
    </cfRule>
  </conditionalFormatting>
  <conditionalFormatting sqref="LG480:LG481">
    <cfRule type="cellIs" dxfId="2742" priority="12136" stopIfTrue="1" operator="greaterThanOrEqual">
      <formula>1</formula>
    </cfRule>
    <cfRule type="cellIs" dxfId="2741" priority="12137" stopIfTrue="1" operator="lessThan">
      <formula>1</formula>
    </cfRule>
  </conditionalFormatting>
  <conditionalFormatting sqref="T493:AW493 T497:AW497 T499:AW499">
    <cfRule type="cellIs" dxfId="2740" priority="12132" stopIfTrue="1" operator="equal">
      <formula>0</formula>
    </cfRule>
  </conditionalFormatting>
  <conditionalFormatting sqref="T501:AW501">
    <cfRule type="cellIs" dxfId="2739" priority="12121" stopIfTrue="1" operator="equal">
      <formula>0</formula>
    </cfRule>
  </conditionalFormatting>
  <conditionalFormatting sqref="BA493:CE493 BA497:CE497 BA499:CE499">
    <cfRule type="cellIs" dxfId="2738" priority="12131" stopIfTrue="1" operator="equal">
      <formula>0</formula>
    </cfRule>
  </conditionalFormatting>
  <conditionalFormatting sqref="GD493:HG493 GD497:HG497 GD499:HG499">
    <cfRule type="cellIs" dxfId="2737" priority="12127" stopIfTrue="1" operator="equal">
      <formula>0</formula>
    </cfRule>
  </conditionalFormatting>
  <conditionalFormatting sqref="HK493:IO493 HK497:IO497 HK499:IO499">
    <cfRule type="cellIs" dxfId="2736" priority="12126" stopIfTrue="1" operator="equal">
      <formula>0</formula>
    </cfRule>
  </conditionalFormatting>
  <conditionalFormatting sqref="IS493:JV493 IS497:JV497 IS499:JV499">
    <cfRule type="cellIs" dxfId="2735" priority="12125" stopIfTrue="1" operator="equal">
      <formula>0</formula>
    </cfRule>
  </conditionalFormatting>
  <conditionalFormatting sqref="EV501:FY501">
    <cfRule type="cellIs" dxfId="2734" priority="12117" stopIfTrue="1" operator="equal">
      <formula>0</formula>
    </cfRule>
  </conditionalFormatting>
  <conditionalFormatting sqref="GD501:HG501">
    <cfRule type="cellIs" dxfId="2733" priority="12116" stopIfTrue="1" operator="equal">
      <formula>0</formula>
    </cfRule>
  </conditionalFormatting>
  <conditionalFormatting sqref="HK501:IO501">
    <cfRule type="cellIs" dxfId="2732" priority="12115" stopIfTrue="1" operator="equal">
      <formula>0</formula>
    </cfRule>
  </conditionalFormatting>
  <conditionalFormatting sqref="IS501:JV501">
    <cfRule type="cellIs" dxfId="2731" priority="12114" stopIfTrue="1" operator="equal">
      <formula>0</formula>
    </cfRule>
  </conditionalFormatting>
  <conditionalFormatting sqref="DQ501:ER501">
    <cfRule type="cellIs" dxfId="2730" priority="12118" stopIfTrue="1" operator="equal">
      <formula>0</formula>
    </cfRule>
  </conditionalFormatting>
  <conditionalFormatting sqref="BA501:CE501">
    <cfRule type="cellIs" dxfId="2729" priority="12120" stopIfTrue="1" operator="equal">
      <formula>0</formula>
    </cfRule>
  </conditionalFormatting>
  <conditionalFormatting sqref="IR492:IR493 IR496:IR499">
    <cfRule type="cellIs" dxfId="2728" priority="12088" stopIfTrue="1" operator="greaterThanOrEqual">
      <formula>1</formula>
    </cfRule>
    <cfRule type="cellIs" dxfId="2727" priority="12089" stopIfTrue="1" operator="lessThan">
      <formula>1</formula>
    </cfRule>
  </conditionalFormatting>
  <conditionalFormatting sqref="IR500:IR501">
    <cfRule type="cellIs" dxfId="2726" priority="12086" stopIfTrue="1" operator="greaterThanOrEqual">
      <formula>1</formula>
    </cfRule>
    <cfRule type="cellIs" dxfId="2725" priority="12087" stopIfTrue="1" operator="lessThan">
      <formula>1</formula>
    </cfRule>
  </conditionalFormatting>
  <conditionalFormatting sqref="JY500:JY501">
    <cfRule type="cellIs" dxfId="2724" priority="12078" stopIfTrue="1" operator="greaterThanOrEqual">
      <formula>1</formula>
    </cfRule>
    <cfRule type="cellIs" dxfId="2723" priority="12079" stopIfTrue="1" operator="lessThan">
      <formula>1</formula>
    </cfRule>
  </conditionalFormatting>
  <conditionalFormatting sqref="HJ500:HJ501">
    <cfRule type="cellIs" dxfId="2722" priority="12090" stopIfTrue="1" operator="greaterThanOrEqual">
      <formula>1</formula>
    </cfRule>
    <cfRule type="cellIs" dxfId="2721" priority="12091" stopIfTrue="1" operator="lessThan">
      <formula>1</formula>
    </cfRule>
  </conditionalFormatting>
  <conditionalFormatting sqref="FZ493 FZ497 FZ499">
    <cfRule type="cellIs" dxfId="2720" priority="12085" stopIfTrue="1" operator="equal">
      <formula>0</formula>
    </cfRule>
  </conditionalFormatting>
  <conditionalFormatting sqref="FZ501">
    <cfRule type="cellIs" dxfId="2719" priority="12084" stopIfTrue="1" operator="equal">
      <formula>0</formula>
    </cfRule>
  </conditionalFormatting>
  <conditionalFormatting sqref="JZ493:LD493 JZ497:LD497 JZ499:LD499">
    <cfRule type="cellIs" dxfId="2718" priority="12083" stopIfTrue="1" operator="equal">
      <formula>0</formula>
    </cfRule>
  </conditionalFormatting>
  <conditionalFormatting sqref="JZ501:LD501">
    <cfRule type="cellIs" dxfId="2717" priority="12082" stopIfTrue="1" operator="equal">
      <formula>0</formula>
    </cfRule>
  </conditionalFormatting>
  <conditionalFormatting sqref="LG500:LG501">
    <cfRule type="cellIs" dxfId="2716" priority="12072" stopIfTrue="1" operator="greaterThanOrEqual">
      <formula>1</formula>
    </cfRule>
    <cfRule type="cellIs" dxfId="2715" priority="12073" stopIfTrue="1" operator="lessThan">
      <formula>1</formula>
    </cfRule>
  </conditionalFormatting>
  <conditionalFormatting sqref="LH501:ML501">
    <cfRule type="cellIs" dxfId="2714" priority="12076" stopIfTrue="1" operator="equal">
      <formula>0</formula>
    </cfRule>
  </conditionalFormatting>
  <conditionalFormatting sqref="LG492:LG493 LG496:LG499">
    <cfRule type="cellIs" dxfId="2713" priority="12074" stopIfTrue="1" operator="greaterThanOrEqual">
      <formula>1</formula>
    </cfRule>
    <cfRule type="cellIs" dxfId="2712" priority="12075" stopIfTrue="1" operator="lessThan">
      <formula>1</formula>
    </cfRule>
  </conditionalFormatting>
  <conditionalFormatting sqref="T495:AW495">
    <cfRule type="cellIs" dxfId="2711" priority="12068" stopIfTrue="1" operator="equal">
      <formula>0</formula>
    </cfRule>
  </conditionalFormatting>
  <conditionalFormatting sqref="BA495:CE495">
    <cfRule type="cellIs" dxfId="2710" priority="12067" stopIfTrue="1" operator="equal">
      <formula>0</formula>
    </cfRule>
  </conditionalFormatting>
  <conditionalFormatting sqref="FZ799 FZ801 FZ803 FZ805 FZ807">
    <cfRule type="cellIs" dxfId="2709" priority="11138" stopIfTrue="1" operator="equal">
      <formula>0</formula>
    </cfRule>
  </conditionalFormatting>
  <conditionalFormatting sqref="DQ495:ER495">
    <cfRule type="cellIs" dxfId="2708" priority="12065" stopIfTrue="1" operator="equal">
      <formula>0</formula>
    </cfRule>
  </conditionalFormatting>
  <conditionalFormatting sqref="FL495:FY495">
    <cfRule type="cellIs" dxfId="2707" priority="12064" stopIfTrue="1" operator="equal">
      <formula>0</formula>
    </cfRule>
  </conditionalFormatting>
  <conditionalFormatting sqref="GD495:HG495">
    <cfRule type="cellIs" dxfId="2706" priority="12063" stopIfTrue="1" operator="equal">
      <formula>0</formula>
    </cfRule>
  </conditionalFormatting>
  <conditionalFormatting sqref="HK495:IO495">
    <cfRule type="cellIs" dxfId="2705" priority="12062" stopIfTrue="1" operator="equal">
      <formula>0</formula>
    </cfRule>
  </conditionalFormatting>
  <conditionalFormatting sqref="IS495:JV495">
    <cfRule type="cellIs" dxfId="2704" priority="12061" stopIfTrue="1" operator="equal">
      <formula>0</formula>
    </cfRule>
  </conditionalFormatting>
  <conditionalFormatting sqref="IR494:IR495">
    <cfRule type="cellIs" dxfId="2703" priority="12047" stopIfTrue="1" operator="greaterThanOrEqual">
      <formula>1</formula>
    </cfRule>
    <cfRule type="cellIs" dxfId="2702" priority="12048" stopIfTrue="1" operator="lessThan">
      <formula>1</formula>
    </cfRule>
  </conditionalFormatting>
  <conditionalFormatting sqref="HJ494:HJ495">
    <cfRule type="cellIs" dxfId="2701" priority="12049" stopIfTrue="1" operator="greaterThanOrEqual">
      <formula>1</formula>
    </cfRule>
    <cfRule type="cellIs" dxfId="2700" priority="12050" stopIfTrue="1" operator="lessThan">
      <formula>1</formula>
    </cfRule>
  </conditionalFormatting>
  <conditionalFormatting sqref="FZ495">
    <cfRule type="cellIs" dxfId="2699" priority="12046" stopIfTrue="1" operator="equal">
      <formula>0</formula>
    </cfRule>
  </conditionalFormatting>
  <conditionalFormatting sqref="JZ495:LD495">
    <cfRule type="cellIs" dxfId="2698" priority="12045" stopIfTrue="1" operator="equal">
      <formula>0</formula>
    </cfRule>
  </conditionalFormatting>
  <conditionalFormatting sqref="JY494:JY495">
    <cfRule type="cellIs" dxfId="2697" priority="12043" stopIfTrue="1" operator="greaterThanOrEqual">
      <formula>1</formula>
    </cfRule>
    <cfRule type="cellIs" dxfId="2696" priority="12044" stopIfTrue="1" operator="lessThan">
      <formula>1</formula>
    </cfRule>
  </conditionalFormatting>
  <conditionalFormatting sqref="LH495:ML495">
    <cfRule type="cellIs" dxfId="2695" priority="12042" stopIfTrue="1" operator="equal">
      <formula>0</formula>
    </cfRule>
  </conditionalFormatting>
  <conditionalFormatting sqref="LG494:LG495">
    <cfRule type="cellIs" dxfId="2694" priority="12040" stopIfTrue="1" operator="greaterThanOrEqual">
      <formula>1</formula>
    </cfRule>
    <cfRule type="cellIs" dxfId="2693" priority="12041" stopIfTrue="1" operator="lessThan">
      <formula>1</formula>
    </cfRule>
  </conditionalFormatting>
  <conditionalFormatting sqref="T505:AW505 T509:AW509 T511:AW511">
    <cfRule type="cellIs" dxfId="2692" priority="12036" stopIfTrue="1" operator="equal">
      <formula>0</formula>
    </cfRule>
  </conditionalFormatting>
  <conditionalFormatting sqref="T513:AW513">
    <cfRule type="cellIs" dxfId="2691" priority="12025" stopIfTrue="1" operator="equal">
      <formula>0</formula>
    </cfRule>
  </conditionalFormatting>
  <conditionalFormatting sqref="BA505:CE505 BA509:CE509 BA511:CE511">
    <cfRule type="cellIs" dxfId="2690" priority="12035" stopIfTrue="1" operator="equal">
      <formula>0</formula>
    </cfRule>
  </conditionalFormatting>
  <conditionalFormatting sqref="DQ505:ER505 DQ509:ER509 DQ511:ER511">
    <cfRule type="cellIs" dxfId="2689" priority="12033" stopIfTrue="1" operator="equal">
      <formula>0</formula>
    </cfRule>
  </conditionalFormatting>
  <conditionalFormatting sqref="EV505:FY505 EV509:FY509 EV511:FY511">
    <cfRule type="cellIs" dxfId="2688" priority="12032" stopIfTrue="1" operator="equal">
      <formula>0</formula>
    </cfRule>
  </conditionalFormatting>
  <conditionalFormatting sqref="GD505:HG505 GD509:HG509 GD511:HG511">
    <cfRule type="cellIs" dxfId="2687" priority="12031" stopIfTrue="1" operator="equal">
      <formula>0</formula>
    </cfRule>
  </conditionalFormatting>
  <conditionalFormatting sqref="HK505:IO505 HK509:IO509 HK511:IO511">
    <cfRule type="cellIs" dxfId="2686" priority="12030" stopIfTrue="1" operator="equal">
      <formula>0</formula>
    </cfRule>
  </conditionalFormatting>
  <conditionalFormatting sqref="IS505:JV505 IS509:JV509 IS511:JV511">
    <cfRule type="cellIs" dxfId="2685" priority="12029" stopIfTrue="1" operator="equal">
      <formula>0</formula>
    </cfRule>
  </conditionalFormatting>
  <conditionalFormatting sqref="EV513:FY513">
    <cfRule type="cellIs" dxfId="2684" priority="12021" stopIfTrue="1" operator="equal">
      <formula>0</formula>
    </cfRule>
  </conditionalFormatting>
  <conditionalFormatting sqref="GD513:HG513">
    <cfRule type="cellIs" dxfId="2683" priority="12020" stopIfTrue="1" operator="equal">
      <formula>0</formula>
    </cfRule>
  </conditionalFormatting>
  <conditionalFormatting sqref="HK513:IO513">
    <cfRule type="cellIs" dxfId="2682" priority="12019" stopIfTrue="1" operator="equal">
      <formula>0</formula>
    </cfRule>
  </conditionalFormatting>
  <conditionalFormatting sqref="IS513:JV513">
    <cfRule type="cellIs" dxfId="2681" priority="12018" stopIfTrue="1" operator="equal">
      <formula>0</formula>
    </cfRule>
  </conditionalFormatting>
  <conditionalFormatting sqref="DQ513:ER513">
    <cfRule type="cellIs" dxfId="2680" priority="12022" stopIfTrue="1" operator="equal">
      <formula>0</formula>
    </cfRule>
  </conditionalFormatting>
  <conditionalFormatting sqref="BA513:CE513">
    <cfRule type="cellIs" dxfId="2679" priority="12024" stopIfTrue="1" operator="equal">
      <formula>0</formula>
    </cfRule>
  </conditionalFormatting>
  <conditionalFormatting sqref="IR504:IR505 IR508:IR511">
    <cfRule type="cellIs" dxfId="2678" priority="11992" stopIfTrue="1" operator="greaterThanOrEqual">
      <formula>1</formula>
    </cfRule>
    <cfRule type="cellIs" dxfId="2677" priority="11993" stopIfTrue="1" operator="lessThan">
      <formula>1</formula>
    </cfRule>
  </conditionalFormatting>
  <conditionalFormatting sqref="IR512:IR513">
    <cfRule type="cellIs" dxfId="2676" priority="11990" stopIfTrue="1" operator="greaterThanOrEqual">
      <formula>1</formula>
    </cfRule>
    <cfRule type="cellIs" dxfId="2675" priority="11991" stopIfTrue="1" operator="lessThan">
      <formula>1</formula>
    </cfRule>
  </conditionalFormatting>
  <conditionalFormatting sqref="JY512:JY513">
    <cfRule type="cellIs" dxfId="2674" priority="11982" stopIfTrue="1" operator="greaterThanOrEqual">
      <formula>1</formula>
    </cfRule>
    <cfRule type="cellIs" dxfId="2673" priority="11983" stopIfTrue="1" operator="lessThan">
      <formula>1</formula>
    </cfRule>
  </conditionalFormatting>
  <conditionalFormatting sqref="HJ504:HJ505 HJ508:HJ511">
    <cfRule type="cellIs" dxfId="2672" priority="11996" stopIfTrue="1" operator="greaterThanOrEqual">
      <formula>1</formula>
    </cfRule>
    <cfRule type="cellIs" dxfId="2671" priority="11997" stopIfTrue="1" operator="lessThan">
      <formula>1</formula>
    </cfRule>
  </conditionalFormatting>
  <conditionalFormatting sqref="HJ512:HJ513">
    <cfRule type="cellIs" dxfId="2670" priority="11994" stopIfTrue="1" operator="greaterThanOrEqual">
      <formula>1</formula>
    </cfRule>
    <cfRule type="cellIs" dxfId="2669" priority="11995" stopIfTrue="1" operator="lessThan">
      <formula>1</formula>
    </cfRule>
  </conditionalFormatting>
  <conditionalFormatting sqref="FZ505 FZ509 FZ511">
    <cfRule type="cellIs" dxfId="2668" priority="11989" stopIfTrue="1" operator="equal">
      <formula>0</formula>
    </cfRule>
  </conditionalFormatting>
  <conditionalFormatting sqref="FZ513">
    <cfRule type="cellIs" dxfId="2667" priority="11988" stopIfTrue="1" operator="equal">
      <formula>0</formula>
    </cfRule>
  </conditionalFormatting>
  <conditionalFormatting sqref="JZ505:LD505 JZ509:LD509 JZ511:LD511">
    <cfRule type="cellIs" dxfId="2666" priority="11987" stopIfTrue="1" operator="equal">
      <formula>0</formula>
    </cfRule>
  </conditionalFormatting>
  <conditionalFormatting sqref="JZ513:LD513">
    <cfRule type="cellIs" dxfId="2665" priority="11986" stopIfTrue="1" operator="equal">
      <formula>0</formula>
    </cfRule>
  </conditionalFormatting>
  <conditionalFormatting sqref="LG512:LG513">
    <cfRule type="cellIs" dxfId="2664" priority="11976" stopIfTrue="1" operator="greaterThanOrEqual">
      <formula>1</formula>
    </cfRule>
    <cfRule type="cellIs" dxfId="2663" priority="11977" stopIfTrue="1" operator="lessThan">
      <formula>1</formula>
    </cfRule>
  </conditionalFormatting>
  <conditionalFormatting sqref="JY504:JY505 JY508:JY511">
    <cfRule type="cellIs" dxfId="2662" priority="11984" stopIfTrue="1" operator="greaterThanOrEqual">
      <formula>1</formula>
    </cfRule>
    <cfRule type="cellIs" dxfId="2661" priority="11985" stopIfTrue="1" operator="lessThan">
      <formula>1</formula>
    </cfRule>
  </conditionalFormatting>
  <conditionalFormatting sqref="LH505:ML505 LH509:ML509 LH511:ML511">
    <cfRule type="cellIs" dxfId="2660" priority="11981" stopIfTrue="1" operator="equal">
      <formula>0</formula>
    </cfRule>
  </conditionalFormatting>
  <conditionalFormatting sqref="LH513:ML513">
    <cfRule type="cellIs" dxfId="2659" priority="11980" stopIfTrue="1" operator="equal">
      <formula>0</formula>
    </cfRule>
  </conditionalFormatting>
  <conditionalFormatting sqref="LG504:LG505 LG508:LG511">
    <cfRule type="cellIs" dxfId="2658" priority="11978" stopIfTrue="1" operator="greaterThanOrEqual">
      <formula>1</formula>
    </cfRule>
    <cfRule type="cellIs" dxfId="2657" priority="11979" stopIfTrue="1" operator="lessThan">
      <formula>1</formula>
    </cfRule>
  </conditionalFormatting>
  <conditionalFormatting sqref="T507:AW507">
    <cfRule type="cellIs" dxfId="2656" priority="11972" stopIfTrue="1" operator="equal">
      <formula>0</formula>
    </cfRule>
  </conditionalFormatting>
  <conditionalFormatting sqref="BA507:CE507">
    <cfRule type="cellIs" dxfId="2655" priority="11971" stopIfTrue="1" operator="equal">
      <formula>0</formula>
    </cfRule>
  </conditionalFormatting>
  <conditionalFormatting sqref="DQ507:ER507">
    <cfRule type="cellIs" dxfId="2654" priority="11969" stopIfTrue="1" operator="equal">
      <formula>0</formula>
    </cfRule>
  </conditionalFormatting>
  <conditionalFormatting sqref="EV507:FY507">
    <cfRule type="cellIs" dxfId="2653" priority="11968" stopIfTrue="1" operator="equal">
      <formula>0</formula>
    </cfRule>
  </conditionalFormatting>
  <conditionalFormatting sqref="GD507:HG507">
    <cfRule type="cellIs" dxfId="2652" priority="11967" stopIfTrue="1" operator="equal">
      <formula>0</formula>
    </cfRule>
  </conditionalFormatting>
  <conditionalFormatting sqref="HK507:IO507">
    <cfRule type="cellIs" dxfId="2651" priority="11966" stopIfTrue="1" operator="equal">
      <formula>0</formula>
    </cfRule>
  </conditionalFormatting>
  <conditionalFormatting sqref="IS507:JV507">
    <cfRule type="cellIs" dxfId="2650" priority="11965" stopIfTrue="1" operator="equal">
      <formula>0</formula>
    </cfRule>
  </conditionalFormatting>
  <conditionalFormatting sqref="FZ507">
    <cfRule type="cellIs" dxfId="2649" priority="11950" stopIfTrue="1" operator="equal">
      <formula>0</formula>
    </cfRule>
  </conditionalFormatting>
  <conditionalFormatting sqref="JZ507:LD507">
    <cfRule type="cellIs" dxfId="2648" priority="11949" stopIfTrue="1" operator="equal">
      <formula>0</formula>
    </cfRule>
  </conditionalFormatting>
  <conditionalFormatting sqref="JY506:JY507">
    <cfRule type="cellIs" dxfId="2647" priority="11947" stopIfTrue="1" operator="greaterThanOrEqual">
      <formula>1</formula>
    </cfRule>
    <cfRule type="cellIs" dxfId="2646" priority="11948" stopIfTrue="1" operator="lessThan">
      <formula>1</formula>
    </cfRule>
  </conditionalFormatting>
  <conditionalFormatting sqref="LH507:ML507">
    <cfRule type="cellIs" dxfId="2645" priority="11946" stopIfTrue="1" operator="equal">
      <formula>0</formula>
    </cfRule>
  </conditionalFormatting>
  <conditionalFormatting sqref="LG506:LG507">
    <cfRule type="cellIs" dxfId="2644" priority="11944" stopIfTrue="1" operator="greaterThanOrEqual">
      <formula>1</formula>
    </cfRule>
    <cfRule type="cellIs" dxfId="2643" priority="11945" stopIfTrue="1" operator="lessThan">
      <formula>1</formula>
    </cfRule>
  </conditionalFormatting>
  <conditionalFormatting sqref="T525:AW525">
    <cfRule type="cellIs" dxfId="2642" priority="11929" stopIfTrue="1" operator="equal">
      <formula>0</formula>
    </cfRule>
  </conditionalFormatting>
  <conditionalFormatting sqref="BA517:CE517 BA521:CE521 BA523:CE523">
    <cfRule type="cellIs" dxfId="2641" priority="11939" stopIfTrue="1" operator="equal">
      <formula>0</formula>
    </cfRule>
  </conditionalFormatting>
  <conditionalFormatting sqref="DQ517:ER517 DQ521:ER521 DQ523:ER523">
    <cfRule type="cellIs" dxfId="2640" priority="11937" stopIfTrue="1" operator="equal">
      <formula>0</formula>
    </cfRule>
  </conditionalFormatting>
  <conditionalFormatting sqref="EV517:FY517 EV521:FY521 EV523:FY523">
    <cfRule type="cellIs" dxfId="2639" priority="11936" stopIfTrue="1" operator="equal">
      <formula>0</formula>
    </cfRule>
  </conditionalFormatting>
  <conditionalFormatting sqref="GD517:HG517 GD521:HG521 GD523:HG523">
    <cfRule type="cellIs" dxfId="2638" priority="11935" stopIfTrue="1" operator="equal">
      <formula>0</formula>
    </cfRule>
  </conditionalFormatting>
  <conditionalFormatting sqref="HK517:IO517 HK521:IO521 HK523:IO523">
    <cfRule type="cellIs" dxfId="2637" priority="11934" stopIfTrue="1" operator="equal">
      <formula>0</formula>
    </cfRule>
  </conditionalFormatting>
  <conditionalFormatting sqref="IS517:JV517 IS521:JV521 IS523:JV523">
    <cfRule type="cellIs" dxfId="2636" priority="11933" stopIfTrue="1" operator="equal">
      <formula>0</formula>
    </cfRule>
  </conditionalFormatting>
  <conditionalFormatting sqref="EV525:FY525">
    <cfRule type="cellIs" dxfId="2635" priority="11925" stopIfTrue="1" operator="equal">
      <formula>0</formula>
    </cfRule>
  </conditionalFormatting>
  <conditionalFormatting sqref="GD525:HG525">
    <cfRule type="cellIs" dxfId="2634" priority="11924" stopIfTrue="1" operator="equal">
      <formula>0</formula>
    </cfRule>
  </conditionalFormatting>
  <conditionalFormatting sqref="HK525:IO525">
    <cfRule type="cellIs" dxfId="2633" priority="11923" stopIfTrue="1" operator="equal">
      <formula>0</formula>
    </cfRule>
  </conditionalFormatting>
  <conditionalFormatting sqref="IS525:JV525">
    <cfRule type="cellIs" dxfId="2632" priority="11922" stopIfTrue="1" operator="equal">
      <formula>0</formula>
    </cfRule>
  </conditionalFormatting>
  <conditionalFormatting sqref="DQ525:ER525">
    <cfRule type="cellIs" dxfId="2631" priority="11926" stopIfTrue="1" operator="equal">
      <formula>0</formula>
    </cfRule>
  </conditionalFormatting>
  <conditionalFormatting sqref="BA525:CE525">
    <cfRule type="cellIs" dxfId="2630" priority="11928" stopIfTrue="1" operator="equal">
      <formula>0</formula>
    </cfRule>
  </conditionalFormatting>
  <conditionalFormatting sqref="IR516:IR517 IR520:IR523">
    <cfRule type="cellIs" dxfId="2629" priority="11896" stopIfTrue="1" operator="greaterThanOrEqual">
      <formula>1</formula>
    </cfRule>
    <cfRule type="cellIs" dxfId="2628" priority="11897" stopIfTrue="1" operator="lessThan">
      <formula>1</formula>
    </cfRule>
  </conditionalFormatting>
  <conditionalFormatting sqref="IR524:IR525">
    <cfRule type="cellIs" dxfId="2627" priority="11894" stopIfTrue="1" operator="greaterThanOrEqual">
      <formula>1</formula>
    </cfRule>
    <cfRule type="cellIs" dxfId="2626" priority="11895" stopIfTrue="1" operator="lessThan">
      <formula>1</formula>
    </cfRule>
  </conditionalFormatting>
  <conditionalFormatting sqref="JY524:JY525">
    <cfRule type="cellIs" dxfId="2625" priority="11886" stopIfTrue="1" operator="greaterThanOrEqual">
      <formula>1</formula>
    </cfRule>
    <cfRule type="cellIs" dxfId="2624" priority="11887" stopIfTrue="1" operator="lessThan">
      <formula>1</formula>
    </cfRule>
  </conditionalFormatting>
  <conditionalFormatting sqref="HJ516:HJ517 HJ520:HJ523">
    <cfRule type="cellIs" dxfId="2623" priority="11900" stopIfTrue="1" operator="greaterThanOrEqual">
      <formula>1</formula>
    </cfRule>
    <cfRule type="cellIs" dxfId="2622" priority="11901" stopIfTrue="1" operator="lessThan">
      <formula>1</formula>
    </cfRule>
  </conditionalFormatting>
  <conditionalFormatting sqref="FZ517 FZ521 FZ523">
    <cfRule type="cellIs" dxfId="2621" priority="11893" stopIfTrue="1" operator="equal">
      <formula>0</formula>
    </cfRule>
  </conditionalFormatting>
  <conditionalFormatting sqref="FZ525">
    <cfRule type="cellIs" dxfId="2620" priority="11892" stopIfTrue="1" operator="equal">
      <formula>0</formula>
    </cfRule>
  </conditionalFormatting>
  <conditionalFormatting sqref="JZ517:LD517 JZ521:LD521 JZ523:LD523">
    <cfRule type="cellIs" dxfId="2619" priority="11891" stopIfTrue="1" operator="equal">
      <formula>0</formula>
    </cfRule>
  </conditionalFormatting>
  <conditionalFormatting sqref="JZ525:LD525">
    <cfRule type="cellIs" dxfId="2618" priority="11890" stopIfTrue="1" operator="equal">
      <formula>0</formula>
    </cfRule>
  </conditionalFormatting>
  <conditionalFormatting sqref="LG524:LG525">
    <cfRule type="cellIs" dxfId="2617" priority="11880" stopIfTrue="1" operator="greaterThanOrEqual">
      <formula>1</formula>
    </cfRule>
    <cfRule type="cellIs" dxfId="2616" priority="11881" stopIfTrue="1" operator="lessThan">
      <formula>1</formula>
    </cfRule>
  </conditionalFormatting>
  <conditionalFormatting sqref="JY516:JY517 JY520:JY523">
    <cfRule type="cellIs" dxfId="2615" priority="11888" stopIfTrue="1" operator="greaterThanOrEqual">
      <formula>1</formula>
    </cfRule>
    <cfRule type="cellIs" dxfId="2614" priority="11889" stopIfTrue="1" operator="lessThan">
      <formula>1</formula>
    </cfRule>
  </conditionalFormatting>
  <conditionalFormatting sqref="LH517:ML517 LH521:ML521 LH523:ML523">
    <cfRule type="cellIs" dxfId="2613" priority="11885" stopIfTrue="1" operator="equal">
      <formula>0</formula>
    </cfRule>
  </conditionalFormatting>
  <conditionalFormatting sqref="LH525:ML525">
    <cfRule type="cellIs" dxfId="2612" priority="11884" stopIfTrue="1" operator="equal">
      <formula>0</formula>
    </cfRule>
  </conditionalFormatting>
  <conditionalFormatting sqref="LG516:LG517 LG520:LG523">
    <cfRule type="cellIs" dxfId="2611" priority="11882" stopIfTrue="1" operator="greaterThanOrEqual">
      <formula>1</formula>
    </cfRule>
    <cfRule type="cellIs" dxfId="2610" priority="11883" stopIfTrue="1" operator="lessThan">
      <formula>1</formula>
    </cfRule>
  </conditionalFormatting>
  <conditionalFormatting sqref="T519:AW519">
    <cfRule type="cellIs" dxfId="2609" priority="11876" stopIfTrue="1" operator="equal">
      <formula>0</formula>
    </cfRule>
  </conditionalFormatting>
  <conditionalFormatting sqref="BA519:CE519">
    <cfRule type="cellIs" dxfId="2608" priority="11875" stopIfTrue="1" operator="equal">
      <formula>0</formula>
    </cfRule>
  </conditionalFormatting>
  <conditionalFormatting sqref="DQ519:ER519">
    <cfRule type="cellIs" dxfId="2607" priority="11873" stopIfTrue="1" operator="equal">
      <formula>0</formula>
    </cfRule>
  </conditionalFormatting>
  <conditionalFormatting sqref="EV519:FY519">
    <cfRule type="cellIs" dxfId="2606" priority="11872" stopIfTrue="1" operator="equal">
      <formula>0</formula>
    </cfRule>
  </conditionalFormatting>
  <conditionalFormatting sqref="GD519:HG519">
    <cfRule type="cellIs" dxfId="2605" priority="11871" stopIfTrue="1" operator="equal">
      <formula>0</formula>
    </cfRule>
  </conditionalFormatting>
  <conditionalFormatting sqref="HK519:IO519">
    <cfRule type="cellIs" dxfId="2604" priority="11870" stopIfTrue="1" operator="equal">
      <formula>0</formula>
    </cfRule>
  </conditionalFormatting>
  <conditionalFormatting sqref="IS519:JV519">
    <cfRule type="cellIs" dxfId="2603" priority="11869" stopIfTrue="1" operator="equal">
      <formula>0</formula>
    </cfRule>
  </conditionalFormatting>
  <conditionalFormatting sqref="HJ518:HJ519">
    <cfRule type="cellIs" dxfId="2602" priority="11857" stopIfTrue="1" operator="greaterThanOrEqual">
      <formula>1</formula>
    </cfRule>
    <cfRule type="cellIs" dxfId="2601" priority="11858" stopIfTrue="1" operator="lessThan">
      <formula>1</formula>
    </cfRule>
  </conditionalFormatting>
  <conditionalFormatting sqref="FZ519">
    <cfRule type="cellIs" dxfId="2600" priority="11854" stopIfTrue="1" operator="equal">
      <formula>0</formula>
    </cfRule>
  </conditionalFormatting>
  <conditionalFormatting sqref="JZ519:LD519">
    <cfRule type="cellIs" dxfId="2599" priority="11853" stopIfTrue="1" operator="equal">
      <formula>0</formula>
    </cfRule>
  </conditionalFormatting>
  <conditionalFormatting sqref="JY518:JY519">
    <cfRule type="cellIs" dxfId="2598" priority="11851" stopIfTrue="1" operator="greaterThanOrEqual">
      <formula>1</formula>
    </cfRule>
    <cfRule type="cellIs" dxfId="2597" priority="11852" stopIfTrue="1" operator="lessThan">
      <formula>1</formula>
    </cfRule>
  </conditionalFormatting>
  <conditionalFormatting sqref="LH519:ML519">
    <cfRule type="cellIs" dxfId="2596" priority="11850" stopIfTrue="1" operator="equal">
      <formula>0</formula>
    </cfRule>
  </conditionalFormatting>
  <conditionalFormatting sqref="LG518:LG519">
    <cfRule type="cellIs" dxfId="2595" priority="11848" stopIfTrue="1" operator="greaterThanOrEqual">
      <formula>1</formula>
    </cfRule>
    <cfRule type="cellIs" dxfId="2594" priority="11849" stopIfTrue="1" operator="lessThan">
      <formula>1</formula>
    </cfRule>
  </conditionalFormatting>
  <conditionalFormatting sqref="T529:AW529 T533:AW533 T535:AW535">
    <cfRule type="cellIs" dxfId="2593" priority="11844" stopIfTrue="1" operator="equal">
      <formula>0</formula>
    </cfRule>
  </conditionalFormatting>
  <conditionalFormatting sqref="T537:AW537">
    <cfRule type="cellIs" dxfId="2592" priority="11833" stopIfTrue="1" operator="equal">
      <formula>0</formula>
    </cfRule>
  </conditionalFormatting>
  <conditionalFormatting sqref="BA529:CE529 BA533:CE533 BA535:CE535">
    <cfRule type="cellIs" dxfId="2591" priority="11843" stopIfTrue="1" operator="equal">
      <formula>0</formula>
    </cfRule>
  </conditionalFormatting>
  <conditionalFormatting sqref="DQ529:ER529 DQ533:ER533 DQ535:ER535">
    <cfRule type="cellIs" dxfId="2590" priority="11841" stopIfTrue="1" operator="equal">
      <formula>0</formula>
    </cfRule>
  </conditionalFormatting>
  <conditionalFormatting sqref="EV529:FY529 EV533:FY533 EV535:FY535">
    <cfRule type="cellIs" dxfId="2589" priority="11840" stopIfTrue="1" operator="equal">
      <formula>0</formula>
    </cfRule>
  </conditionalFormatting>
  <conditionalFormatting sqref="IS529:JV529 IS533:JV533 IS535:JV535">
    <cfRule type="cellIs" dxfId="2588" priority="11837" stopIfTrue="1" operator="equal">
      <formula>0</formula>
    </cfRule>
  </conditionalFormatting>
  <conditionalFormatting sqref="EV537:FY537">
    <cfRule type="cellIs" dxfId="2587" priority="11829" stopIfTrue="1" operator="equal">
      <formula>0</formula>
    </cfRule>
  </conditionalFormatting>
  <conditionalFormatting sqref="GD537:HG537">
    <cfRule type="cellIs" dxfId="2586" priority="11828" stopIfTrue="1" operator="equal">
      <formula>0</formula>
    </cfRule>
  </conditionalFormatting>
  <conditionalFormatting sqref="HK537:IO537">
    <cfRule type="cellIs" dxfId="2585" priority="11827" stopIfTrue="1" operator="equal">
      <formula>0</formula>
    </cfRule>
  </conditionalFormatting>
  <conditionalFormatting sqref="DQ537:ER537">
    <cfRule type="cellIs" dxfId="2584" priority="11830" stopIfTrue="1" operator="equal">
      <formula>0</formula>
    </cfRule>
  </conditionalFormatting>
  <conditionalFormatting sqref="BA537:CE537">
    <cfRule type="cellIs" dxfId="2583" priority="11832" stopIfTrue="1" operator="equal">
      <formula>0</formula>
    </cfRule>
  </conditionalFormatting>
  <conditionalFormatting sqref="IR528:IR529 IR532:IR535">
    <cfRule type="cellIs" dxfId="2582" priority="11800" stopIfTrue="1" operator="greaterThanOrEqual">
      <formula>1</formula>
    </cfRule>
    <cfRule type="cellIs" dxfId="2581" priority="11801" stopIfTrue="1" operator="lessThan">
      <formula>1</formula>
    </cfRule>
  </conditionalFormatting>
  <conditionalFormatting sqref="IR536:IR537">
    <cfRule type="cellIs" dxfId="2580" priority="11798" stopIfTrue="1" operator="greaterThanOrEqual">
      <formula>1</formula>
    </cfRule>
    <cfRule type="cellIs" dxfId="2579" priority="11799" stopIfTrue="1" operator="lessThan">
      <formula>1</formula>
    </cfRule>
  </conditionalFormatting>
  <conditionalFormatting sqref="JY536:JY537">
    <cfRule type="cellIs" dxfId="2578" priority="11790" stopIfTrue="1" operator="greaterThanOrEqual">
      <formula>1</formula>
    </cfRule>
    <cfRule type="cellIs" dxfId="2577" priority="11791" stopIfTrue="1" operator="lessThan">
      <formula>1</formula>
    </cfRule>
  </conditionalFormatting>
  <conditionalFormatting sqref="HJ528:HJ529 HJ532:HJ535">
    <cfRule type="cellIs" dxfId="2576" priority="11804" stopIfTrue="1" operator="greaterThanOrEqual">
      <formula>1</formula>
    </cfRule>
    <cfRule type="cellIs" dxfId="2575" priority="11805" stopIfTrue="1" operator="lessThan">
      <formula>1</formula>
    </cfRule>
  </conditionalFormatting>
  <conditionalFormatting sqref="HJ536:HJ537">
    <cfRule type="cellIs" dxfId="2574" priority="11802" stopIfTrue="1" operator="greaterThanOrEqual">
      <formula>1</formula>
    </cfRule>
    <cfRule type="cellIs" dxfId="2573" priority="11803" stopIfTrue="1" operator="lessThan">
      <formula>1</formula>
    </cfRule>
  </conditionalFormatting>
  <conditionalFormatting sqref="FZ529 FZ533 FZ535">
    <cfRule type="cellIs" dxfId="2572" priority="11797" stopIfTrue="1" operator="equal">
      <formula>0</formula>
    </cfRule>
  </conditionalFormatting>
  <conditionalFormatting sqref="FZ537">
    <cfRule type="cellIs" dxfId="2571" priority="11796" stopIfTrue="1" operator="equal">
      <formula>0</formula>
    </cfRule>
  </conditionalFormatting>
  <conditionalFormatting sqref="JZ529:LD529 JZ533:LD533 JZ535:LD535">
    <cfRule type="cellIs" dxfId="2570" priority="11795" stopIfTrue="1" operator="equal">
      <formula>0</formula>
    </cfRule>
  </conditionalFormatting>
  <conditionalFormatting sqref="JZ537:LD537">
    <cfRule type="cellIs" dxfId="2569" priority="11794" stopIfTrue="1" operator="equal">
      <formula>0</formula>
    </cfRule>
  </conditionalFormatting>
  <conditionalFormatting sqref="LG536:LG537">
    <cfRule type="cellIs" dxfId="2568" priority="11784" stopIfTrue="1" operator="greaterThanOrEqual">
      <formula>1</formula>
    </cfRule>
    <cfRule type="cellIs" dxfId="2567" priority="11785" stopIfTrue="1" operator="lessThan">
      <formula>1</formula>
    </cfRule>
  </conditionalFormatting>
  <conditionalFormatting sqref="JY528:JY529 JY532:JY535">
    <cfRule type="cellIs" dxfId="2566" priority="11792" stopIfTrue="1" operator="greaterThanOrEqual">
      <formula>1</formula>
    </cfRule>
    <cfRule type="cellIs" dxfId="2565" priority="11793" stopIfTrue="1" operator="lessThan">
      <formula>1</formula>
    </cfRule>
  </conditionalFormatting>
  <conditionalFormatting sqref="LH529:ML529 LH533:ML533 LH535:ML535">
    <cfRule type="cellIs" dxfId="2564" priority="11789" stopIfTrue="1" operator="equal">
      <formula>0</formula>
    </cfRule>
  </conditionalFormatting>
  <conditionalFormatting sqref="LH537:ML537">
    <cfRule type="cellIs" dxfId="2563" priority="11788" stopIfTrue="1" operator="equal">
      <formula>0</formula>
    </cfRule>
  </conditionalFormatting>
  <conditionalFormatting sqref="LG528:LG529 LG532:LG535">
    <cfRule type="cellIs" dxfId="2562" priority="11786" stopIfTrue="1" operator="greaterThanOrEqual">
      <formula>1</formula>
    </cfRule>
    <cfRule type="cellIs" dxfId="2561" priority="11787" stopIfTrue="1" operator="lessThan">
      <formula>1</formula>
    </cfRule>
  </conditionalFormatting>
  <conditionalFormatting sqref="T531:AW531">
    <cfRule type="cellIs" dxfId="2560" priority="11780" stopIfTrue="1" operator="equal">
      <formula>0</formula>
    </cfRule>
  </conditionalFormatting>
  <conditionalFormatting sqref="BA531:CE531">
    <cfRule type="cellIs" dxfId="2559" priority="11779" stopIfTrue="1" operator="equal">
      <formula>0</formula>
    </cfRule>
  </conditionalFormatting>
  <conditionalFormatting sqref="DQ531:ER531">
    <cfRule type="cellIs" dxfId="2558" priority="11777" stopIfTrue="1" operator="equal">
      <formula>0</formula>
    </cfRule>
  </conditionalFormatting>
  <conditionalFormatting sqref="GD531:HG531">
    <cfRule type="cellIs" dxfId="2557" priority="11775" stopIfTrue="1" operator="equal">
      <formula>0</formula>
    </cfRule>
  </conditionalFormatting>
  <conditionalFormatting sqref="HK531:IO531">
    <cfRule type="cellIs" dxfId="2556" priority="11774" stopIfTrue="1" operator="equal">
      <formula>0</formula>
    </cfRule>
  </conditionalFormatting>
  <conditionalFormatting sqref="IS531:JV531">
    <cfRule type="cellIs" dxfId="2555" priority="11773" stopIfTrue="1" operator="equal">
      <formula>0</formula>
    </cfRule>
  </conditionalFormatting>
  <conditionalFormatting sqref="HJ530:HJ531">
    <cfRule type="cellIs" dxfId="2554" priority="11761" stopIfTrue="1" operator="greaterThanOrEqual">
      <formula>1</formula>
    </cfRule>
    <cfRule type="cellIs" dxfId="2553" priority="11762" stopIfTrue="1" operator="lessThan">
      <formula>1</formula>
    </cfRule>
  </conditionalFormatting>
  <conditionalFormatting sqref="FZ531">
    <cfRule type="cellIs" dxfId="2552" priority="11758" stopIfTrue="1" operator="equal">
      <formula>0</formula>
    </cfRule>
  </conditionalFormatting>
  <conditionalFormatting sqref="JZ531:LD531">
    <cfRule type="cellIs" dxfId="2551" priority="11757" stopIfTrue="1" operator="equal">
      <formula>0</formula>
    </cfRule>
  </conditionalFormatting>
  <conditionalFormatting sqref="JY530:JY531">
    <cfRule type="cellIs" dxfId="2550" priority="11755" stopIfTrue="1" operator="greaterThanOrEqual">
      <formula>1</formula>
    </cfRule>
    <cfRule type="cellIs" dxfId="2549" priority="11756" stopIfTrue="1" operator="lessThan">
      <formula>1</formula>
    </cfRule>
  </conditionalFormatting>
  <conditionalFormatting sqref="LH531:ML531">
    <cfRule type="cellIs" dxfId="2548" priority="11754" stopIfTrue="1" operator="equal">
      <formula>0</formula>
    </cfRule>
  </conditionalFormatting>
  <conditionalFormatting sqref="LG530:LG531">
    <cfRule type="cellIs" dxfId="2547" priority="11752" stopIfTrue="1" operator="greaterThanOrEqual">
      <formula>1</formula>
    </cfRule>
    <cfRule type="cellIs" dxfId="2546" priority="11753" stopIfTrue="1" operator="lessThan">
      <formula>1</formula>
    </cfRule>
  </conditionalFormatting>
  <conditionalFormatting sqref="T703:AW703 T705:AW705 T707:AW707 T709:AW709 T711:AW711 T713:AW713 T715:AW715">
    <cfRule type="cellIs" dxfId="2545" priority="11460" stopIfTrue="1" operator="equal">
      <formula>0</formula>
    </cfRule>
  </conditionalFormatting>
  <conditionalFormatting sqref="T723:AW723 T725:AW725 T727:AW727 T729:AW729 T731:AW731 T733:AW733">
    <cfRule type="cellIs" dxfId="2544" priority="11449" stopIfTrue="1" operator="equal">
      <formula>0</formula>
    </cfRule>
  </conditionalFormatting>
  <conditionalFormatting sqref="BA703:CE703 BA705:CE705 BA707:CE707 BA709:CE709 BA711:CE711 BA713:CE713 BA715:CE715">
    <cfRule type="cellIs" dxfId="2543" priority="11459" stopIfTrue="1" operator="equal">
      <formula>0</formula>
    </cfRule>
  </conditionalFormatting>
  <conditionalFormatting sqref="DQ703:ER703 DQ705:ER705 DQ707:ER707 DQ709:ER709 DQ711:ER711 DQ713:ER713 DQ715:ER715">
    <cfRule type="cellIs" dxfId="2542" priority="11457" stopIfTrue="1" operator="equal">
      <formula>0</formula>
    </cfRule>
  </conditionalFormatting>
  <conditionalFormatting sqref="EV703:FY703 EV705:FY705 EV707:FY707 EV709:FY709 EV711:FY711 EV713:FY713 EV715:FY715">
    <cfRule type="cellIs" dxfId="2541" priority="11456" stopIfTrue="1" operator="equal">
      <formula>0</formula>
    </cfRule>
  </conditionalFormatting>
  <conditionalFormatting sqref="GD703:HG703 GD705:HG705 GD707:HG707 GD709:HG709 GD711:HG711 GD713:HG713 GD715:HG715">
    <cfRule type="cellIs" dxfId="2540" priority="11455" stopIfTrue="1" operator="equal">
      <formula>0</formula>
    </cfRule>
  </conditionalFormatting>
  <conditionalFormatting sqref="HK703:IO703 HK705:IO705 HK707:IO707 HK709:IO709 HK711:IO711 HK713:IO713 HK715:IO715">
    <cfRule type="cellIs" dxfId="2539" priority="11454" stopIfTrue="1" operator="equal">
      <formula>0</formula>
    </cfRule>
  </conditionalFormatting>
  <conditionalFormatting sqref="IS703:JV703 IS705:JV705 IS707:JV707 IS709:JV709 IS711:JV711 IS713:JV713 IS715:JV715">
    <cfRule type="cellIs" dxfId="2538" priority="11453" stopIfTrue="1" operator="equal">
      <formula>0</formula>
    </cfRule>
  </conditionalFormatting>
  <conditionalFormatting sqref="EV723:FY723 EV725:FY725 EV727:FY727 EV729:FY729 EV731:FY731 EV733:FY733">
    <cfRule type="cellIs" dxfId="2537" priority="11445" stopIfTrue="1" operator="equal">
      <formula>0</formula>
    </cfRule>
  </conditionalFormatting>
  <conditionalFormatting sqref="GD723:HG723 GD725:HG725 GD727:HG727 GD729:HG729 GD731:HG731 GD733:HG733">
    <cfRule type="cellIs" dxfId="2536" priority="11444" stopIfTrue="1" operator="equal">
      <formula>0</formula>
    </cfRule>
  </conditionalFormatting>
  <conditionalFormatting sqref="HK723:IO723 HK725:IO725 HK727:IO727 HK729:IO729 HK731:IO731 HK733:IO733">
    <cfRule type="cellIs" dxfId="2535" priority="11443" stopIfTrue="1" operator="equal">
      <formula>0</formula>
    </cfRule>
  </conditionalFormatting>
  <conditionalFormatting sqref="IS723:JV723 IS725:JV725 IS727:JV727 IS729:JV729 IS731:JV731 IS733:JV733">
    <cfRule type="cellIs" dxfId="2534" priority="11442" stopIfTrue="1" operator="equal">
      <formula>0</formula>
    </cfRule>
  </conditionalFormatting>
  <conditionalFormatting sqref="DQ723:ER723 DQ725:ER725 DQ727:ER727 DQ729:ER729 DQ731:ER731 DQ733:ER733">
    <cfRule type="cellIs" dxfId="2533" priority="11446" stopIfTrue="1" operator="equal">
      <formula>0</formula>
    </cfRule>
  </conditionalFormatting>
  <conditionalFormatting sqref="BA723:CE723 BA725:CE725 BA727:CE727 BA729:CE729 BA731:CE731 BA733:CE733">
    <cfRule type="cellIs" dxfId="2532" priority="11448" stopIfTrue="1" operator="equal">
      <formula>0</formula>
    </cfRule>
  </conditionalFormatting>
  <conditionalFormatting sqref="IR542:IR543">
    <cfRule type="cellIs" dxfId="2531" priority="11663" stopIfTrue="1" operator="greaterThanOrEqual">
      <formula>1</formula>
    </cfRule>
    <cfRule type="cellIs" dxfId="2530" priority="11664" stopIfTrue="1" operator="lessThan">
      <formula>1</formula>
    </cfRule>
  </conditionalFormatting>
  <conditionalFormatting sqref="HJ542:HJ543">
    <cfRule type="cellIs" dxfId="2529" priority="11665" stopIfTrue="1" operator="greaterThanOrEqual">
      <formula>1</formula>
    </cfRule>
    <cfRule type="cellIs" dxfId="2528" priority="11666" stopIfTrue="1" operator="lessThan">
      <formula>1</formula>
    </cfRule>
  </conditionalFormatting>
  <conditionalFormatting sqref="FZ543">
    <cfRule type="cellIs" dxfId="2527" priority="11662" stopIfTrue="1" operator="equal">
      <formula>0</formula>
    </cfRule>
  </conditionalFormatting>
  <conditionalFormatting sqref="JY542:JY543">
    <cfRule type="cellIs" dxfId="2526" priority="11659" stopIfTrue="1" operator="greaterThanOrEqual">
      <formula>1</formula>
    </cfRule>
    <cfRule type="cellIs" dxfId="2525" priority="11660" stopIfTrue="1" operator="lessThan">
      <formula>1</formula>
    </cfRule>
  </conditionalFormatting>
  <conditionalFormatting sqref="LH543:ML543">
    <cfRule type="cellIs" dxfId="2524" priority="11658" stopIfTrue="1" operator="equal">
      <formula>0</formula>
    </cfRule>
  </conditionalFormatting>
  <conditionalFormatting sqref="LG736:LG741">
    <cfRule type="cellIs" dxfId="2523" priority="11368" stopIfTrue="1" operator="greaterThanOrEqual">
      <formula>1</formula>
    </cfRule>
    <cfRule type="cellIs" dxfId="2522" priority="11369" stopIfTrue="1" operator="lessThan">
      <formula>1</formula>
    </cfRule>
  </conditionalFormatting>
  <conditionalFormatting sqref="T553:AW553 T557:AW557 T559:AW559">
    <cfRule type="cellIs" dxfId="2521" priority="11652" stopIfTrue="1" operator="equal">
      <formula>0</formula>
    </cfRule>
  </conditionalFormatting>
  <conditionalFormatting sqref="T561:AW561">
    <cfRule type="cellIs" dxfId="2520" priority="11641" stopIfTrue="1" operator="equal">
      <formula>0</formula>
    </cfRule>
  </conditionalFormatting>
  <conditionalFormatting sqref="DQ553:ER553 DQ557:ER557 DQ559:ER559">
    <cfRule type="cellIs" dxfId="2519" priority="11649" stopIfTrue="1" operator="equal">
      <formula>0</formula>
    </cfRule>
  </conditionalFormatting>
  <conditionalFormatting sqref="EV553:FY553 EV557:EW557 EV559:FY559 FH557:FY557">
    <cfRule type="cellIs" dxfId="2518" priority="11648" stopIfTrue="1" operator="equal">
      <formula>0</formula>
    </cfRule>
  </conditionalFormatting>
  <conditionalFormatting sqref="GD553:HG553 GD557:HG557 GD559:HG559">
    <cfRule type="cellIs" dxfId="2517" priority="11647" stopIfTrue="1" operator="equal">
      <formula>0</formula>
    </cfRule>
  </conditionalFormatting>
  <conditionalFormatting sqref="HK553:IO553 HK557:IO557 HK559:IO559">
    <cfRule type="cellIs" dxfId="2516" priority="11646" stopIfTrue="1" operator="equal">
      <formula>0</formula>
    </cfRule>
  </conditionalFormatting>
  <conditionalFormatting sqref="IS553:JV553 IS557:JV557 IS559:JV559">
    <cfRule type="cellIs" dxfId="2515" priority="11645" stopIfTrue="1" operator="equal">
      <formula>0</formula>
    </cfRule>
  </conditionalFormatting>
  <conditionalFormatting sqref="FZ553 FZ557 FZ559">
    <cfRule type="cellIs" dxfId="2514" priority="11605" stopIfTrue="1" operator="equal">
      <formula>0</formula>
    </cfRule>
  </conditionalFormatting>
  <conditionalFormatting sqref="BA561:CE561">
    <cfRule type="cellIs" dxfId="2513" priority="11640" stopIfTrue="1" operator="equal">
      <formula>0</formula>
    </cfRule>
  </conditionalFormatting>
  <conditionalFormatting sqref="JY560:JY561">
    <cfRule type="cellIs" dxfId="2512" priority="11598" stopIfTrue="1" operator="greaterThanOrEqual">
      <formula>1</formula>
    </cfRule>
    <cfRule type="cellIs" dxfId="2511" priority="11599" stopIfTrue="1" operator="lessThan">
      <formula>1</formula>
    </cfRule>
  </conditionalFormatting>
  <conditionalFormatting sqref="LG722:LG733">
    <cfRule type="cellIs" dxfId="2510" priority="11370" stopIfTrue="1" operator="greaterThanOrEqual">
      <formula>1</formula>
    </cfRule>
    <cfRule type="cellIs" dxfId="2509" priority="11371" stopIfTrue="1" operator="lessThan">
      <formula>1</formula>
    </cfRule>
  </conditionalFormatting>
  <conditionalFormatting sqref="IR552:IR553 IR556:IR559">
    <cfRule type="cellIs" dxfId="2508" priority="11608" stopIfTrue="1" operator="greaterThanOrEqual">
      <formula>1</formula>
    </cfRule>
    <cfRule type="cellIs" dxfId="2507" priority="11609" stopIfTrue="1" operator="lessThan">
      <formula>1</formula>
    </cfRule>
  </conditionalFormatting>
  <conditionalFormatting sqref="IR560:IR561">
    <cfRule type="cellIs" dxfId="2506" priority="11606" stopIfTrue="1" operator="greaterThanOrEqual">
      <formula>1</formula>
    </cfRule>
    <cfRule type="cellIs" dxfId="2505" priority="11607" stopIfTrue="1" operator="lessThan">
      <formula>1</formula>
    </cfRule>
  </conditionalFormatting>
  <conditionalFormatting sqref="HJ552:HJ553 HJ556:HJ559">
    <cfRule type="cellIs" dxfId="2504" priority="11612" stopIfTrue="1" operator="greaterThanOrEqual">
      <formula>1</formula>
    </cfRule>
    <cfRule type="cellIs" dxfId="2503" priority="11613" stopIfTrue="1" operator="lessThan">
      <formula>1</formula>
    </cfRule>
  </conditionalFormatting>
  <conditionalFormatting sqref="HJ560:HJ561">
    <cfRule type="cellIs" dxfId="2502" priority="11610" stopIfTrue="1" operator="greaterThanOrEqual">
      <formula>1</formula>
    </cfRule>
    <cfRule type="cellIs" dxfId="2501" priority="11611" stopIfTrue="1" operator="lessThan">
      <formula>1</formula>
    </cfRule>
  </conditionalFormatting>
  <conditionalFormatting sqref="LG716:LG717 LG720:LG721">
    <cfRule type="cellIs" dxfId="2500" priority="11336" stopIfTrue="1" operator="greaterThanOrEqual">
      <formula>1</formula>
    </cfRule>
    <cfRule type="cellIs" dxfId="2499" priority="11337" stopIfTrue="1" operator="lessThan">
      <formula>1</formula>
    </cfRule>
  </conditionalFormatting>
  <conditionalFormatting sqref="JY552:JY553 JY556:JY559">
    <cfRule type="cellIs" dxfId="2498" priority="11600" stopIfTrue="1" operator="greaterThanOrEqual">
      <formula>1</formula>
    </cfRule>
    <cfRule type="cellIs" dxfId="2497" priority="11601" stopIfTrue="1" operator="lessThan">
      <formula>1</formula>
    </cfRule>
  </conditionalFormatting>
  <conditionalFormatting sqref="LH553:ML553 LH557:ML557 LH559:ML559">
    <cfRule type="cellIs" dxfId="2496" priority="11597" stopIfTrue="1" operator="equal">
      <formula>0</formula>
    </cfRule>
  </conditionalFormatting>
  <conditionalFormatting sqref="LH561:ML561">
    <cfRule type="cellIs" dxfId="2495" priority="11596" stopIfTrue="1" operator="equal">
      <formula>0</formula>
    </cfRule>
  </conditionalFormatting>
  <conditionalFormatting sqref="T759:AW759 T761:AW761">
    <cfRule type="cellIs" dxfId="2494" priority="11332" stopIfTrue="1" operator="equal">
      <formula>0</formula>
    </cfRule>
  </conditionalFormatting>
  <conditionalFormatting sqref="BA653:CE653 BA657:CE657">
    <cfRule type="cellIs" dxfId="2493" priority="11555" stopIfTrue="1" operator="equal">
      <formula>0</formula>
    </cfRule>
  </conditionalFormatting>
  <conditionalFormatting sqref="DQ653:ER653 DQ657:ER657">
    <cfRule type="cellIs" dxfId="2492" priority="11553" stopIfTrue="1" operator="equal">
      <formula>0</formula>
    </cfRule>
  </conditionalFormatting>
  <conditionalFormatting sqref="EV653:FY653 EV657:FY657">
    <cfRule type="cellIs" dxfId="2491" priority="11552" stopIfTrue="1" operator="equal">
      <formula>0</formula>
    </cfRule>
  </conditionalFormatting>
  <conditionalFormatting sqref="GD653:HG653 GD657:HG657">
    <cfRule type="cellIs" dxfId="2490" priority="11551" stopIfTrue="1" operator="equal">
      <formula>0</formula>
    </cfRule>
  </conditionalFormatting>
  <conditionalFormatting sqref="HK653:IO653 HK657:IO657">
    <cfRule type="cellIs" dxfId="2489" priority="11550" stopIfTrue="1" operator="equal">
      <formula>0</formula>
    </cfRule>
  </conditionalFormatting>
  <conditionalFormatting sqref="IS653:JV653 IS657:JV657">
    <cfRule type="cellIs" dxfId="2488" priority="11549" stopIfTrue="1" operator="equal">
      <formula>0</formula>
    </cfRule>
  </conditionalFormatting>
  <conditionalFormatting sqref="IR554:IR555">
    <cfRule type="cellIs" dxfId="2487" priority="11567" stopIfTrue="1" operator="greaterThanOrEqual">
      <formula>1</formula>
    </cfRule>
    <cfRule type="cellIs" dxfId="2486" priority="11568" stopIfTrue="1" operator="lessThan">
      <formula>1</formula>
    </cfRule>
  </conditionalFormatting>
  <conditionalFormatting sqref="HJ554:HJ555">
    <cfRule type="cellIs" dxfId="2485" priority="11569" stopIfTrue="1" operator="greaterThanOrEqual">
      <formula>1</formula>
    </cfRule>
    <cfRule type="cellIs" dxfId="2484" priority="11570" stopIfTrue="1" operator="lessThan">
      <formula>1</formula>
    </cfRule>
  </conditionalFormatting>
  <conditionalFormatting sqref="FZ653 FZ657">
    <cfRule type="cellIs" dxfId="2483" priority="11534" stopIfTrue="1" operator="equal">
      <formula>0</formula>
    </cfRule>
  </conditionalFormatting>
  <conditionalFormatting sqref="JZ653:LD653 JZ657:LD657">
    <cfRule type="cellIs" dxfId="2482" priority="11533" stopIfTrue="1" operator="equal">
      <formula>0</formula>
    </cfRule>
  </conditionalFormatting>
  <conditionalFormatting sqref="JY652:JY653 JY656:JY657">
    <cfRule type="cellIs" dxfId="2481" priority="11531" stopIfTrue="1" operator="greaterThanOrEqual">
      <formula>1</formula>
    </cfRule>
    <cfRule type="cellIs" dxfId="2480" priority="11532" stopIfTrue="1" operator="lessThan">
      <formula>1</formula>
    </cfRule>
  </conditionalFormatting>
  <conditionalFormatting sqref="LH555:ML555">
    <cfRule type="cellIs" dxfId="2479" priority="11562" stopIfTrue="1" operator="equal">
      <formula>0</formula>
    </cfRule>
  </conditionalFormatting>
  <conditionalFormatting sqref="LG554:LG555">
    <cfRule type="cellIs" dxfId="2478" priority="11560" stopIfTrue="1" operator="greaterThanOrEqual">
      <formula>1</formula>
    </cfRule>
    <cfRule type="cellIs" dxfId="2477" priority="11561" stopIfTrue="1" operator="lessThan">
      <formula>1</formula>
    </cfRule>
  </conditionalFormatting>
  <conditionalFormatting sqref="JZ753:LD753 JZ755:LD755 JZ757:LD757">
    <cfRule type="cellIs" dxfId="2476" priority="11277" stopIfTrue="1" operator="equal">
      <formula>0</formula>
    </cfRule>
  </conditionalFormatting>
  <conditionalFormatting sqref="T653:AW653 T657:AW657">
    <cfRule type="cellIs" dxfId="2475" priority="11556" stopIfTrue="1" operator="equal">
      <formula>0</formula>
    </cfRule>
  </conditionalFormatting>
  <conditionalFormatting sqref="BA753:CE753 BA755:CE755 BA757:CE757">
    <cfRule type="cellIs" dxfId="2474" priority="11299" stopIfTrue="1" operator="equal">
      <formula>0</formula>
    </cfRule>
  </conditionalFormatting>
  <conditionalFormatting sqref="HK753:IO753 HK755:IO755 HK757:IO757">
    <cfRule type="cellIs" dxfId="2473" priority="11294" stopIfTrue="1" operator="equal">
      <formula>0</formula>
    </cfRule>
  </conditionalFormatting>
  <conditionalFormatting sqref="DQ753:ER753 DQ755:ER755 DQ757:ER757">
    <cfRule type="cellIs" dxfId="2472" priority="11297" stopIfTrue="1" operator="equal">
      <formula>0</formula>
    </cfRule>
  </conditionalFormatting>
  <conditionalFormatting sqref="EV753:FY753 EV755:FY755 EV757:FY757">
    <cfRule type="cellIs" dxfId="2471" priority="11296" stopIfTrue="1" operator="equal">
      <formula>0</formula>
    </cfRule>
  </conditionalFormatting>
  <conditionalFormatting sqref="GD753:HG753 GD755:HG755 GD757:HG757">
    <cfRule type="cellIs" dxfId="2470" priority="11295" stopIfTrue="1" operator="equal">
      <formula>0</formula>
    </cfRule>
  </conditionalFormatting>
  <conditionalFormatting sqref="IS753:JV753 IS755:JV755 IS757:JV757">
    <cfRule type="cellIs" dxfId="2469" priority="11293" stopIfTrue="1" operator="equal">
      <formula>0</formula>
    </cfRule>
  </conditionalFormatting>
  <conditionalFormatting sqref="IR652:IR653 IR656:IR657">
    <cfRule type="cellIs" dxfId="2468" priority="11535" stopIfTrue="1" operator="greaterThanOrEqual">
      <formula>1</formula>
    </cfRule>
    <cfRule type="cellIs" dxfId="2467" priority="11536" stopIfTrue="1" operator="lessThan">
      <formula>1</formula>
    </cfRule>
  </conditionalFormatting>
  <conditionalFormatting sqref="HJ652:HJ653 HJ656:HJ657">
    <cfRule type="cellIs" dxfId="2466" priority="11537" stopIfTrue="1" operator="greaterThanOrEqual">
      <formula>1</formula>
    </cfRule>
    <cfRule type="cellIs" dxfId="2465" priority="11538" stopIfTrue="1" operator="lessThan">
      <formula>1</formula>
    </cfRule>
  </conditionalFormatting>
  <conditionalFormatting sqref="FZ753 FZ755 FZ757">
    <cfRule type="cellIs" dxfId="2464" priority="11278" stopIfTrue="1" operator="equal">
      <formula>0</formula>
    </cfRule>
  </conditionalFormatting>
  <conditionalFormatting sqref="JY752:JY757">
    <cfRule type="cellIs" dxfId="2463" priority="11275" stopIfTrue="1" operator="greaterThanOrEqual">
      <formula>1</formula>
    </cfRule>
    <cfRule type="cellIs" dxfId="2462" priority="11276" stopIfTrue="1" operator="lessThan">
      <formula>1</formula>
    </cfRule>
  </conditionalFormatting>
  <conditionalFormatting sqref="LH653:ML653 LH657:ML657">
    <cfRule type="cellIs" dxfId="2461" priority="11530" stopIfTrue="1" operator="equal">
      <formula>0</formula>
    </cfRule>
  </conditionalFormatting>
  <conditionalFormatting sqref="LG652:LG653 LG656:LG657">
    <cfRule type="cellIs" dxfId="2460" priority="11528" stopIfTrue="1" operator="greaterThanOrEqual">
      <formula>1</formula>
    </cfRule>
    <cfRule type="cellIs" dxfId="2459" priority="11529" stopIfTrue="1" operator="lessThan">
      <formula>1</formula>
    </cfRule>
  </conditionalFormatting>
  <conditionalFormatting sqref="EV695:FY695 EV697:FY697">
    <cfRule type="cellIs" dxfId="2458" priority="11520" stopIfTrue="1" operator="equal">
      <formula>0</formula>
    </cfRule>
  </conditionalFormatting>
  <conditionalFormatting sqref="GD695:HG695 GD697:HG697">
    <cfRule type="cellIs" dxfId="2457" priority="11519" stopIfTrue="1" operator="equal">
      <formula>0</formula>
    </cfRule>
  </conditionalFormatting>
  <conditionalFormatting sqref="HK695:IO695 HK697:IO697">
    <cfRule type="cellIs" dxfId="2456" priority="11518" stopIfTrue="1" operator="equal">
      <formula>0</formula>
    </cfRule>
  </conditionalFormatting>
  <conditionalFormatting sqref="IS695:JV695 IS697:JV697">
    <cfRule type="cellIs" dxfId="2455" priority="11517" stopIfTrue="1" operator="equal">
      <formula>0</formula>
    </cfRule>
  </conditionalFormatting>
  <conditionalFormatting sqref="JZ695:LD695 JZ697:LD697">
    <cfRule type="cellIs" dxfId="2454" priority="11501" stopIfTrue="1" operator="equal">
      <formula>0</formula>
    </cfRule>
  </conditionalFormatting>
  <conditionalFormatting sqref="LH695:ML695 LH697:ML697">
    <cfRule type="cellIs" dxfId="2453" priority="11498" stopIfTrue="1" operator="equal">
      <formula>0</formula>
    </cfRule>
  </conditionalFormatting>
  <conditionalFormatting sqref="T695:AW695 T697:AW697">
    <cfRule type="cellIs" dxfId="2452" priority="11524" stopIfTrue="1" operator="equal">
      <formula>0</formula>
    </cfRule>
  </conditionalFormatting>
  <conditionalFormatting sqref="BA695:CE695 BA697:CE697">
    <cfRule type="cellIs" dxfId="2451" priority="11523" stopIfTrue="1" operator="equal">
      <formula>0</formula>
    </cfRule>
  </conditionalFormatting>
  <conditionalFormatting sqref="DQ695:ER695 DQ697:ER697">
    <cfRule type="cellIs" dxfId="2450" priority="11521" stopIfTrue="1" operator="equal">
      <formula>0</formula>
    </cfRule>
  </conditionalFormatting>
  <conditionalFormatting sqref="HJ694:HJ697">
    <cfRule type="cellIs" dxfId="2449" priority="11505" stopIfTrue="1" operator="greaterThanOrEqual">
      <formula>1</formula>
    </cfRule>
    <cfRule type="cellIs" dxfId="2448" priority="11506" stopIfTrue="1" operator="lessThan">
      <formula>1</formula>
    </cfRule>
  </conditionalFormatting>
  <conditionalFormatting sqref="IR694:IR697">
    <cfRule type="cellIs" dxfId="2447" priority="11503" stopIfTrue="1" operator="greaterThanOrEqual">
      <formula>1</formula>
    </cfRule>
    <cfRule type="cellIs" dxfId="2446" priority="11504" stopIfTrue="1" operator="lessThan">
      <formula>1</formula>
    </cfRule>
  </conditionalFormatting>
  <conditionalFormatting sqref="JY694:JY697">
    <cfRule type="cellIs" dxfId="2445" priority="11499" stopIfTrue="1" operator="greaterThanOrEqual">
      <formula>1</formula>
    </cfRule>
    <cfRule type="cellIs" dxfId="2444" priority="11500" stopIfTrue="1" operator="lessThan">
      <formula>1</formula>
    </cfRule>
  </conditionalFormatting>
  <conditionalFormatting sqref="LG694:LG697">
    <cfRule type="cellIs" dxfId="2443" priority="11496" stopIfTrue="1" operator="greaterThanOrEqual">
      <formula>1</formula>
    </cfRule>
    <cfRule type="cellIs" dxfId="2442" priority="11497" stopIfTrue="1" operator="lessThan">
      <formula>1</formula>
    </cfRule>
  </conditionalFormatting>
  <conditionalFormatting sqref="EV689:FY689 EV691:FY691 EV693:FY693">
    <cfRule type="cellIs" dxfId="2441" priority="11488" stopIfTrue="1" operator="equal">
      <formula>0</formula>
    </cfRule>
  </conditionalFormatting>
  <conditionalFormatting sqref="GD689:HG689 GD691:HG691 GD693:HG693">
    <cfRule type="cellIs" dxfId="2440" priority="11487" stopIfTrue="1" operator="equal">
      <formula>0</formula>
    </cfRule>
  </conditionalFormatting>
  <conditionalFormatting sqref="HK689:IO689 HK691:IO691 HK693:IO693">
    <cfRule type="cellIs" dxfId="2439" priority="11486" stopIfTrue="1" operator="equal">
      <formula>0</formula>
    </cfRule>
  </conditionalFormatting>
  <conditionalFormatting sqref="IS689:JV689 IS691:JV691 IS693:JV693">
    <cfRule type="cellIs" dxfId="2438" priority="11485" stopIfTrue="1" operator="equal">
      <formula>0</formula>
    </cfRule>
  </conditionalFormatting>
  <conditionalFormatting sqref="JZ689:LD689 JZ691:LD691 JZ693:LD693">
    <cfRule type="cellIs" dxfId="2437" priority="11469" stopIfTrue="1" operator="equal">
      <formula>0</formula>
    </cfRule>
  </conditionalFormatting>
  <conditionalFormatting sqref="LH689:ML689 LH691:ML691 LH693:ML693">
    <cfRule type="cellIs" dxfId="2436" priority="11466" stopIfTrue="1" operator="equal">
      <formula>0</formula>
    </cfRule>
  </conditionalFormatting>
  <conditionalFormatting sqref="T689:AW689 T691:AW691 T693:AW693">
    <cfRule type="cellIs" dxfId="2435" priority="11492" stopIfTrue="1" operator="equal">
      <formula>0</formula>
    </cfRule>
  </conditionalFormatting>
  <conditionalFormatting sqref="BA689:CE689 BA691:CE691 BA693:CE693">
    <cfRule type="cellIs" dxfId="2434" priority="11491" stopIfTrue="1" operator="equal">
      <formula>0</formula>
    </cfRule>
  </conditionalFormatting>
  <conditionalFormatting sqref="DQ689:ER689 DQ691:ER691 DQ693:ER693">
    <cfRule type="cellIs" dxfId="2433" priority="11489" stopIfTrue="1" operator="equal">
      <formula>0</formula>
    </cfRule>
  </conditionalFormatting>
  <conditionalFormatting sqref="FZ689 FZ691 FZ693">
    <cfRule type="cellIs" dxfId="2432" priority="11470" stopIfTrue="1" operator="equal">
      <formula>0</formula>
    </cfRule>
  </conditionalFormatting>
  <conditionalFormatting sqref="HJ688:HJ693">
    <cfRule type="cellIs" dxfId="2431" priority="11473" stopIfTrue="1" operator="greaterThanOrEqual">
      <formula>1</formula>
    </cfRule>
    <cfRule type="cellIs" dxfId="2430" priority="11474" stopIfTrue="1" operator="lessThan">
      <formula>1</formula>
    </cfRule>
  </conditionalFormatting>
  <conditionalFormatting sqref="IR688:IR693">
    <cfRule type="cellIs" dxfId="2429" priority="11471" stopIfTrue="1" operator="greaterThanOrEqual">
      <formula>1</formula>
    </cfRule>
    <cfRule type="cellIs" dxfId="2428" priority="11472" stopIfTrue="1" operator="lessThan">
      <formula>1</formula>
    </cfRule>
  </conditionalFormatting>
  <conditionalFormatting sqref="JY688:JY693">
    <cfRule type="cellIs" dxfId="2427" priority="11467" stopIfTrue="1" operator="greaterThanOrEqual">
      <formula>1</formula>
    </cfRule>
    <cfRule type="cellIs" dxfId="2426" priority="11468" stopIfTrue="1" operator="lessThan">
      <formula>1</formula>
    </cfRule>
  </conditionalFormatting>
  <conditionalFormatting sqref="LG688:LG693">
    <cfRule type="cellIs" dxfId="2425" priority="11464" stopIfTrue="1" operator="greaterThanOrEqual">
      <formula>1</formula>
    </cfRule>
    <cfRule type="cellIs" dxfId="2424" priority="11465" stopIfTrue="1" operator="lessThan">
      <formula>1</formula>
    </cfRule>
  </conditionalFormatting>
  <conditionalFormatting sqref="EV737:FY737 EV739:FY739 EV741:FY741">
    <cfRule type="cellIs" dxfId="2423" priority="11434" stopIfTrue="1" operator="equal">
      <formula>0</formula>
    </cfRule>
  </conditionalFormatting>
  <conditionalFormatting sqref="GD737:HG737 GD739:HG739 GD741:HG741">
    <cfRule type="cellIs" dxfId="2422" priority="11433" stopIfTrue="1" operator="equal">
      <formula>0</formula>
    </cfRule>
  </conditionalFormatting>
  <conditionalFormatting sqref="HK737:IO737 HK739:IO739 HK741:IO741">
    <cfRule type="cellIs" dxfId="2421" priority="11432" stopIfTrue="1" operator="equal">
      <formula>0</formula>
    </cfRule>
  </conditionalFormatting>
  <conditionalFormatting sqref="IS737:JV737 IS739:JV739 IS741:JV741">
    <cfRule type="cellIs" dxfId="2420" priority="11431" stopIfTrue="1" operator="equal">
      <formula>0</formula>
    </cfRule>
  </conditionalFormatting>
  <conditionalFormatting sqref="JZ703:LD703 JZ705:LD705 JZ707:LD707 JZ709:LD709 JZ711:LD711 JZ713:LD713 JZ715:LD715">
    <cfRule type="cellIs" dxfId="2419" priority="11385" stopIfTrue="1" operator="equal">
      <formula>0</formula>
    </cfRule>
  </conditionalFormatting>
  <conditionalFormatting sqref="JZ723:LD723 JZ725:LD725 JZ727:LD727 JZ729:LD729 JZ731:LD731 JZ733:LD733">
    <cfRule type="cellIs" dxfId="2418" priority="11384" stopIfTrue="1" operator="equal">
      <formula>0</formula>
    </cfRule>
  </conditionalFormatting>
  <conditionalFormatting sqref="JZ737:LD737 JZ739:LD739 JZ741:LD741">
    <cfRule type="cellIs" dxfId="2417" priority="11383" stopIfTrue="1" operator="equal">
      <formula>0</formula>
    </cfRule>
  </conditionalFormatting>
  <conditionalFormatting sqref="LH703:ML703 LH705:ML705 LH707:ML707 LH709:ML709 LH711:ML711 LH713:ML713 LH715:ML715">
    <cfRule type="cellIs" dxfId="2416" priority="11376" stopIfTrue="1" operator="equal">
      <formula>0</formula>
    </cfRule>
  </conditionalFormatting>
  <conditionalFormatting sqref="LH723:ML723 LH725:ML725 LH727:ML727 LH729:ML729 LH731:ML731 LH733:ML733">
    <cfRule type="cellIs" dxfId="2415" priority="11375" stopIfTrue="1" operator="equal">
      <formula>0</formula>
    </cfRule>
  </conditionalFormatting>
  <conditionalFormatting sqref="LH737:ML737 LH739:ML739 LH741:ML741">
    <cfRule type="cellIs" dxfId="2414" priority="11374" stopIfTrue="1" operator="equal">
      <formula>0</formula>
    </cfRule>
  </conditionalFormatting>
  <conditionalFormatting sqref="T737:AW737 T739:AW739 T741:AW741">
    <cfRule type="cellIs" dxfId="2413" priority="11438" stopIfTrue="1" operator="equal">
      <formula>0</formula>
    </cfRule>
  </conditionalFormatting>
  <conditionalFormatting sqref="BA737:CE737 BA739:CE739 BA741:CE741">
    <cfRule type="cellIs" dxfId="2412" priority="11437" stopIfTrue="1" operator="equal">
      <formula>0</formula>
    </cfRule>
  </conditionalFormatting>
  <conditionalFormatting sqref="DQ737:ER737 DQ739:ER739 DQ741:ER741">
    <cfRule type="cellIs" dxfId="2411" priority="11435" stopIfTrue="1" operator="equal">
      <formula>0</formula>
    </cfRule>
  </conditionalFormatting>
  <conditionalFormatting sqref="FZ723 FZ725 FZ727 FZ729 FZ731 FZ733">
    <cfRule type="cellIs" dxfId="2410" priority="11387" stopIfTrue="1" operator="equal">
      <formula>0</formula>
    </cfRule>
  </conditionalFormatting>
  <conditionalFormatting sqref="FZ737 FZ739 FZ741">
    <cfRule type="cellIs" dxfId="2409" priority="11386" stopIfTrue="1" operator="equal">
      <formula>0</formula>
    </cfRule>
  </conditionalFormatting>
  <conditionalFormatting sqref="HJ702:HJ715">
    <cfRule type="cellIs" dxfId="2408" priority="11399" stopIfTrue="1" operator="greaterThanOrEqual">
      <formula>1</formula>
    </cfRule>
    <cfRule type="cellIs" dxfId="2407" priority="11400" stopIfTrue="1" operator="lessThan">
      <formula>1</formula>
    </cfRule>
  </conditionalFormatting>
  <conditionalFormatting sqref="HJ722:HJ733">
    <cfRule type="cellIs" dxfId="2406" priority="11397" stopIfTrue="1" operator="greaterThanOrEqual">
      <formula>1</formula>
    </cfRule>
    <cfRule type="cellIs" dxfId="2405" priority="11398" stopIfTrue="1" operator="lessThan">
      <formula>1</formula>
    </cfRule>
  </conditionalFormatting>
  <conditionalFormatting sqref="HJ736:HJ741">
    <cfRule type="cellIs" dxfId="2404" priority="11395" stopIfTrue="1" operator="greaterThanOrEqual">
      <formula>1</formula>
    </cfRule>
    <cfRule type="cellIs" dxfId="2403" priority="11396" stopIfTrue="1" operator="lessThan">
      <formula>1</formula>
    </cfRule>
  </conditionalFormatting>
  <conditionalFormatting sqref="IR702:IR715">
    <cfRule type="cellIs" dxfId="2402" priority="11393" stopIfTrue="1" operator="greaterThanOrEqual">
      <formula>1</formula>
    </cfRule>
    <cfRule type="cellIs" dxfId="2401" priority="11394" stopIfTrue="1" operator="lessThan">
      <formula>1</formula>
    </cfRule>
  </conditionalFormatting>
  <conditionalFormatting sqref="JY736:JY741">
    <cfRule type="cellIs" dxfId="2400" priority="11377" stopIfTrue="1" operator="greaterThanOrEqual">
      <formula>1</formula>
    </cfRule>
    <cfRule type="cellIs" dxfId="2399" priority="11378" stopIfTrue="1" operator="lessThan">
      <formula>1</formula>
    </cfRule>
  </conditionalFormatting>
  <conditionalFormatting sqref="JY702:JY715">
    <cfRule type="cellIs" dxfId="2398" priority="11381" stopIfTrue="1" operator="greaterThanOrEqual">
      <formula>1</formula>
    </cfRule>
    <cfRule type="cellIs" dxfId="2397" priority="11382" stopIfTrue="1" operator="lessThan">
      <formula>1</formula>
    </cfRule>
  </conditionalFormatting>
  <conditionalFormatting sqref="JY722:JY733">
    <cfRule type="cellIs" dxfId="2396" priority="11379" stopIfTrue="1" operator="greaterThanOrEqual">
      <formula>1</formula>
    </cfRule>
    <cfRule type="cellIs" dxfId="2395" priority="11380" stopIfTrue="1" operator="lessThan">
      <formula>1</formula>
    </cfRule>
  </conditionalFormatting>
  <conditionalFormatting sqref="LG702:LG715">
    <cfRule type="cellIs" dxfId="2394" priority="11372" stopIfTrue="1" operator="greaterThanOrEqual">
      <formula>1</formula>
    </cfRule>
    <cfRule type="cellIs" dxfId="2393" priority="11373" stopIfTrue="1" operator="lessThan">
      <formula>1</formula>
    </cfRule>
  </conditionalFormatting>
  <conditionalFormatting sqref="BA717:CE717 BA721:CE721">
    <cfRule type="cellIs" dxfId="2392" priority="11363" stopIfTrue="1" operator="equal">
      <formula>0</formula>
    </cfRule>
  </conditionalFormatting>
  <conditionalFormatting sqref="DQ717:ER717 DQ721:ER721">
    <cfRule type="cellIs" dxfId="2391" priority="11361" stopIfTrue="1" operator="equal">
      <formula>0</formula>
    </cfRule>
  </conditionalFormatting>
  <conditionalFormatting sqref="EV717:FY717 EV721:FY721">
    <cfRule type="cellIs" dxfId="2390" priority="11360" stopIfTrue="1" operator="equal">
      <formula>0</formula>
    </cfRule>
  </conditionalFormatting>
  <conditionalFormatting sqref="GD717:HG717 GD721:HG721">
    <cfRule type="cellIs" dxfId="2389" priority="11359" stopIfTrue="1" operator="equal">
      <formula>0</formula>
    </cfRule>
  </conditionalFormatting>
  <conditionalFormatting sqref="HK717:IO717 HK721:IO721">
    <cfRule type="cellIs" dxfId="2388" priority="11358" stopIfTrue="1" operator="equal">
      <formula>0</formula>
    </cfRule>
  </conditionalFormatting>
  <conditionalFormatting sqref="IS717:JV717 IS721:JV721">
    <cfRule type="cellIs" dxfId="2387" priority="11357" stopIfTrue="1" operator="equal">
      <formula>0</formula>
    </cfRule>
  </conditionalFormatting>
  <conditionalFormatting sqref="FZ717 FZ721">
    <cfRule type="cellIs" dxfId="2386" priority="11342" stopIfTrue="1" operator="equal">
      <formula>0</formula>
    </cfRule>
  </conditionalFormatting>
  <conditionalFormatting sqref="JZ717:LD717 JZ721:LD721">
    <cfRule type="cellIs" dxfId="2385" priority="11341" stopIfTrue="1" operator="equal">
      <formula>0</formula>
    </cfRule>
  </conditionalFormatting>
  <conditionalFormatting sqref="JY716:JY717 JY720:JY721">
    <cfRule type="cellIs" dxfId="2384" priority="11339" stopIfTrue="1" operator="greaterThanOrEqual">
      <formula>1</formula>
    </cfRule>
    <cfRule type="cellIs" dxfId="2383" priority="11340" stopIfTrue="1" operator="lessThan">
      <formula>1</formula>
    </cfRule>
  </conditionalFormatting>
  <conditionalFormatting sqref="T717:AW717 T721:AW721">
    <cfRule type="cellIs" dxfId="2382" priority="11364" stopIfTrue="1" operator="equal">
      <formula>0</formula>
    </cfRule>
  </conditionalFormatting>
  <conditionalFormatting sqref="IR716:IR717 IR720:IR721">
    <cfRule type="cellIs" dxfId="2381" priority="11343" stopIfTrue="1" operator="greaterThanOrEqual">
      <formula>1</formula>
    </cfRule>
    <cfRule type="cellIs" dxfId="2380" priority="11344" stopIfTrue="1" operator="lessThan">
      <formula>1</formula>
    </cfRule>
  </conditionalFormatting>
  <conditionalFormatting sqref="HJ716:HJ717 HJ720:HJ721">
    <cfRule type="cellIs" dxfId="2379" priority="11345" stopIfTrue="1" operator="greaterThanOrEqual">
      <formula>1</formula>
    </cfRule>
    <cfRule type="cellIs" dxfId="2378" priority="11346" stopIfTrue="1" operator="lessThan">
      <formula>1</formula>
    </cfRule>
  </conditionalFormatting>
  <conditionalFormatting sqref="JZ759:LD759 JZ761:LD761">
    <cfRule type="cellIs" dxfId="2377" priority="11309" stopIfTrue="1" operator="equal">
      <formula>0</formula>
    </cfRule>
  </conditionalFormatting>
  <conditionalFormatting sqref="LH759:ML759 LH761:ML761">
    <cfRule type="cellIs" dxfId="2376" priority="11306" stopIfTrue="1" operator="equal">
      <formula>0</formula>
    </cfRule>
  </conditionalFormatting>
  <conditionalFormatting sqref="HJ758:HJ761">
    <cfRule type="cellIs" dxfId="2375" priority="11313" stopIfTrue="1" operator="greaterThanOrEqual">
      <formula>1</formula>
    </cfRule>
    <cfRule type="cellIs" dxfId="2374" priority="11314" stopIfTrue="1" operator="lessThan">
      <formula>1</formula>
    </cfRule>
  </conditionalFormatting>
  <conditionalFormatting sqref="IR758:IR761">
    <cfRule type="cellIs" dxfId="2373" priority="11311" stopIfTrue="1" operator="greaterThanOrEqual">
      <formula>1</formula>
    </cfRule>
    <cfRule type="cellIs" dxfId="2372" priority="11312" stopIfTrue="1" operator="lessThan">
      <formula>1</formula>
    </cfRule>
  </conditionalFormatting>
  <conditionalFormatting sqref="JY758:JY761">
    <cfRule type="cellIs" dxfId="2371" priority="11307" stopIfTrue="1" operator="greaterThanOrEqual">
      <formula>1</formula>
    </cfRule>
    <cfRule type="cellIs" dxfId="2370" priority="11308" stopIfTrue="1" operator="lessThan">
      <formula>1</formula>
    </cfRule>
  </conditionalFormatting>
  <conditionalFormatting sqref="LG758:LG761">
    <cfRule type="cellIs" dxfId="2369" priority="11304" stopIfTrue="1" operator="greaterThanOrEqual">
      <formula>1</formula>
    </cfRule>
    <cfRule type="cellIs" dxfId="2368" priority="11305" stopIfTrue="1" operator="lessThan">
      <formula>1</formula>
    </cfRule>
  </conditionalFormatting>
  <conditionalFormatting sqref="LH753:ML753 LH755:ML755 LH757:ML757">
    <cfRule type="cellIs" dxfId="2367" priority="11274" stopIfTrue="1" operator="equal">
      <formula>0</formula>
    </cfRule>
  </conditionalFormatting>
  <conditionalFormatting sqref="T753:AW753 T755:AW755 T757:AW757">
    <cfRule type="cellIs" dxfId="2366" priority="11300" stopIfTrue="1" operator="equal">
      <formula>0</formula>
    </cfRule>
  </conditionalFormatting>
  <conditionalFormatting sqref="HJ752:HJ757">
    <cfRule type="cellIs" dxfId="2365" priority="11281" stopIfTrue="1" operator="greaterThanOrEqual">
      <formula>1</formula>
    </cfRule>
    <cfRule type="cellIs" dxfId="2364" priority="11282" stopIfTrue="1" operator="lessThan">
      <formula>1</formula>
    </cfRule>
  </conditionalFormatting>
  <conditionalFormatting sqref="IR752:IR757">
    <cfRule type="cellIs" dxfId="2363" priority="11279" stopIfTrue="1" operator="greaterThanOrEqual">
      <formula>1</formula>
    </cfRule>
    <cfRule type="cellIs" dxfId="2362" priority="11280" stopIfTrue="1" operator="lessThan">
      <formula>1</formula>
    </cfRule>
  </conditionalFormatting>
  <conditionalFormatting sqref="LG752:LG757">
    <cfRule type="cellIs" dxfId="2361" priority="11272" stopIfTrue="1" operator="greaterThanOrEqual">
      <formula>1</formula>
    </cfRule>
    <cfRule type="cellIs" dxfId="2360" priority="11273" stopIfTrue="1" operator="lessThan">
      <formula>1</formula>
    </cfRule>
  </conditionalFormatting>
  <conditionalFormatting sqref="T811:AW811">
    <cfRule type="cellIs" dxfId="2359" priority="11214" stopIfTrue="1" operator="equal">
      <formula>0</formula>
    </cfRule>
  </conditionalFormatting>
  <conditionalFormatting sqref="BA811:CE811">
    <cfRule type="cellIs" dxfId="2358" priority="11213" stopIfTrue="1" operator="equal">
      <formula>0</formula>
    </cfRule>
  </conditionalFormatting>
  <conditionalFormatting sqref="EV811:FY811">
    <cfRule type="cellIs" dxfId="2357" priority="11210" stopIfTrue="1" operator="equal">
      <formula>0</formula>
    </cfRule>
  </conditionalFormatting>
  <conditionalFormatting sqref="GD811:HG811">
    <cfRule type="cellIs" dxfId="2356" priority="11209" stopIfTrue="1" operator="equal">
      <formula>0</formula>
    </cfRule>
  </conditionalFormatting>
  <conditionalFormatting sqref="FZ811">
    <cfRule type="cellIs" dxfId="2355" priority="11137" stopIfTrue="1" operator="equal">
      <formula>0</formula>
    </cfRule>
  </conditionalFormatting>
  <conditionalFormatting sqref="FZ813 FZ815 FZ817 FZ819">
    <cfRule type="cellIs" dxfId="2354" priority="11136" stopIfTrue="1" operator="equal">
      <formula>0</formula>
    </cfRule>
  </conditionalFormatting>
  <conditionalFormatting sqref="T799:AW799 T801:AW801 T803:AW803 T805:AW805 T807:AW807">
    <cfRule type="cellIs" dxfId="2353" priority="11225" stopIfTrue="1" operator="equal">
      <formula>0</formula>
    </cfRule>
  </conditionalFormatting>
  <conditionalFormatting sqref="BA799:CE799 BA801:CE801 BA803:CE803 BA805:CE805 BA807:CE807">
    <cfRule type="cellIs" dxfId="2352" priority="11224" stopIfTrue="1" operator="equal">
      <formula>0</formula>
    </cfRule>
  </conditionalFormatting>
  <conditionalFormatting sqref="HK799:IO799 HK801:IO801 HK803:IO803 HK805:IO805 HK807:IO807">
    <cfRule type="cellIs" dxfId="2351" priority="11219" stopIfTrue="1" operator="equal">
      <formula>0</formula>
    </cfRule>
  </conditionalFormatting>
  <conditionalFormatting sqref="DQ799:ER799 DQ801:ER801 DQ803:ER803 DQ805:ER805 DQ807:ER807">
    <cfRule type="cellIs" dxfId="2350" priority="11222" stopIfTrue="1" operator="equal">
      <formula>0</formula>
    </cfRule>
  </conditionalFormatting>
  <conditionalFormatting sqref="EV799:FY799 EV801:FY801 EV803:FY803 EV805:FY805 EV807:FY807">
    <cfRule type="cellIs" dxfId="2349" priority="11221" stopIfTrue="1" operator="equal">
      <formula>0</formula>
    </cfRule>
  </conditionalFormatting>
  <conditionalFormatting sqref="GD799:HG799 GD801:HG801 GD803:HG803 GD805:HG805 GD807:HG807">
    <cfRule type="cellIs" dxfId="2348" priority="11220" stopIfTrue="1" operator="equal">
      <formula>0</formula>
    </cfRule>
  </conditionalFormatting>
  <conditionalFormatting sqref="IS799:JV799 IS801:JV801 IS803:JV803 IS805:JV805 IS807:JV807">
    <cfRule type="cellIs" dxfId="2347" priority="11218" stopIfTrue="1" operator="equal">
      <formula>0</formula>
    </cfRule>
  </conditionalFormatting>
  <conditionalFormatting sqref="HK811:IO811">
    <cfRule type="cellIs" dxfId="2346" priority="11208" stopIfTrue="1" operator="equal">
      <formula>0</formula>
    </cfRule>
  </conditionalFormatting>
  <conditionalFormatting sqref="IS811:JV811">
    <cfRule type="cellIs" dxfId="2345" priority="11207" stopIfTrue="1" operator="equal">
      <formula>0</formula>
    </cfRule>
  </conditionalFormatting>
  <conditionalFormatting sqref="T813:AW813 T815:AW815 T817:AW817 T819:AW819">
    <cfRule type="cellIs" dxfId="2344" priority="11203" stopIfTrue="1" operator="equal">
      <formula>0</formula>
    </cfRule>
  </conditionalFormatting>
  <conditionalFormatting sqref="BA813:CE813 BA815:CE815 BA817:CE817 BA819:CE819">
    <cfRule type="cellIs" dxfId="2343" priority="11202" stopIfTrue="1" operator="equal">
      <formula>0</formula>
    </cfRule>
  </conditionalFormatting>
  <conditionalFormatting sqref="HK813:IO813 HK815:IO815 HK817:IO817 HK819:IO819">
    <cfRule type="cellIs" dxfId="2342" priority="11197" stopIfTrue="1" operator="equal">
      <formula>0</formula>
    </cfRule>
  </conditionalFormatting>
  <conditionalFormatting sqref="EV813:FY813 EV815:FY815 EV817:FY817 EV819:FY819">
    <cfRule type="cellIs" dxfId="2341" priority="11199" stopIfTrue="1" operator="equal">
      <formula>0</formula>
    </cfRule>
  </conditionalFormatting>
  <conditionalFormatting sqref="GD813:HG813 GD815:HG815 GD817:HG817 GD819:HG819">
    <cfRule type="cellIs" dxfId="2340" priority="11198" stopIfTrue="1" operator="equal">
      <formula>0</formula>
    </cfRule>
  </conditionalFormatting>
  <conditionalFormatting sqref="IS813:JV813 IS815:JV815 IS817:JV817 IS819:JV819">
    <cfRule type="cellIs" dxfId="2339" priority="11196" stopIfTrue="1" operator="equal">
      <formula>0</formula>
    </cfRule>
  </conditionalFormatting>
  <conditionalFormatting sqref="JZ813:LD813 JZ815:LD815 JZ817:LD817 JZ819:LD819">
    <cfRule type="cellIs" dxfId="2338" priority="11132" stopIfTrue="1" operator="equal">
      <formula>0</formula>
    </cfRule>
  </conditionalFormatting>
  <conditionalFormatting sqref="JZ799:LD799 JZ801:LD801 JZ803:LD803 JZ805:LD805 JZ807:LD807">
    <cfRule type="cellIs" dxfId="2337" priority="11134" stopIfTrue="1" operator="equal">
      <formula>0</formula>
    </cfRule>
  </conditionalFormatting>
  <conditionalFormatting sqref="JZ811:LD811">
    <cfRule type="cellIs" dxfId="2336" priority="11133" stopIfTrue="1" operator="equal">
      <formula>0</formula>
    </cfRule>
  </conditionalFormatting>
  <conditionalFormatting sqref="LH799:ML799 LH801:ML801 LH803:ML803 LH805:ML805 LH807:ML807">
    <cfRule type="cellIs" dxfId="2335" priority="11122" stopIfTrue="1" operator="equal">
      <formula>0</formula>
    </cfRule>
  </conditionalFormatting>
  <conditionalFormatting sqref="LH811:ML811">
    <cfRule type="cellIs" dxfId="2334" priority="11121" stopIfTrue="1" operator="equal">
      <formula>0</formula>
    </cfRule>
  </conditionalFormatting>
  <conditionalFormatting sqref="LH813:ML813 LH815:ML815 LH817:ML817 LH819:ML819">
    <cfRule type="cellIs" dxfId="2333" priority="11120" stopIfTrue="1" operator="equal">
      <formula>0</formula>
    </cfRule>
  </conditionalFormatting>
  <conditionalFormatting sqref="T831:AW831 T833:AW833 T835:AW835">
    <cfRule type="cellIs" dxfId="2332" priority="11086" stopIfTrue="1" operator="equal">
      <formula>0</formula>
    </cfRule>
  </conditionalFormatting>
  <conditionalFormatting sqref="BA831:CE831 BA833:CE833 BA835:CE835">
    <cfRule type="cellIs" dxfId="2331" priority="11085" stopIfTrue="1" operator="equal">
      <formula>0</formula>
    </cfRule>
  </conditionalFormatting>
  <conditionalFormatting sqref="EV831:FY831 EV833:FY833 EV835:FY835">
    <cfRule type="cellIs" dxfId="2330" priority="11082" stopIfTrue="1" operator="equal">
      <formula>0</formula>
    </cfRule>
  </conditionalFormatting>
  <conditionalFormatting sqref="GD831:HG831 GD833:HG833 GD835:HG835">
    <cfRule type="cellIs" dxfId="2329" priority="11081" stopIfTrue="1" operator="equal">
      <formula>0</formula>
    </cfRule>
  </conditionalFormatting>
  <conditionalFormatting sqref="EV821:FY821">
    <cfRule type="cellIs" dxfId="2328" priority="11104" stopIfTrue="1" operator="equal">
      <formula>0</formula>
    </cfRule>
  </conditionalFormatting>
  <conditionalFormatting sqref="GD821:HG821">
    <cfRule type="cellIs" dxfId="2327" priority="11103" stopIfTrue="1" operator="equal">
      <formula>0</formula>
    </cfRule>
  </conditionalFormatting>
  <conditionalFormatting sqref="HK821:IO821">
    <cfRule type="cellIs" dxfId="2326" priority="11102" stopIfTrue="1" operator="equal">
      <formula>0</formula>
    </cfRule>
  </conditionalFormatting>
  <conditionalFormatting sqref="LH821:ML821">
    <cfRule type="cellIs" dxfId="2325" priority="10995" stopIfTrue="1" operator="equal">
      <formula>0</formula>
    </cfRule>
  </conditionalFormatting>
  <conditionalFormatting sqref="FZ831 FZ833 FZ835">
    <cfRule type="cellIs" dxfId="2324" priority="11009" stopIfTrue="1" operator="equal">
      <formula>0</formula>
    </cfRule>
  </conditionalFormatting>
  <conditionalFormatting sqref="IS821:JV821">
    <cfRule type="cellIs" dxfId="2323" priority="11101" stopIfTrue="1" operator="equal">
      <formula>0</formula>
    </cfRule>
  </conditionalFormatting>
  <conditionalFormatting sqref="FZ1197 FZ1199 FZ1201 FZ1203 FZ1205">
    <cfRule type="cellIs" dxfId="2322" priority="11008" stopIfTrue="1" operator="equal">
      <formula>0</formula>
    </cfRule>
  </conditionalFormatting>
  <conditionalFormatting sqref="T821:AW821">
    <cfRule type="cellIs" dxfId="2321" priority="11108" stopIfTrue="1" operator="equal">
      <formula>0</formula>
    </cfRule>
  </conditionalFormatting>
  <conditionalFormatting sqref="BA821:CE821">
    <cfRule type="cellIs" dxfId="2320" priority="11107" stopIfTrue="1" operator="equal">
      <formula>0</formula>
    </cfRule>
  </conditionalFormatting>
  <conditionalFormatting sqref="FZ821">
    <cfRule type="cellIs" dxfId="2319" priority="11011" stopIfTrue="1" operator="equal">
      <formula>0</formula>
    </cfRule>
  </conditionalFormatting>
  <conditionalFormatting sqref="FZ825 FZ827 FZ829">
    <cfRule type="cellIs" dxfId="2318" priority="11010" stopIfTrue="1" operator="equal">
      <formula>0</formula>
    </cfRule>
  </conditionalFormatting>
  <conditionalFormatting sqref="T825:AW825 T827:AW827 T829:AW829">
    <cfRule type="cellIs" dxfId="2317" priority="11097" stopIfTrue="1" operator="equal">
      <formula>0</formula>
    </cfRule>
  </conditionalFormatting>
  <conditionalFormatting sqref="BA825:CE825 BA827:CE827 BA829:CE829">
    <cfRule type="cellIs" dxfId="2316" priority="11096" stopIfTrue="1" operator="equal">
      <formula>0</formula>
    </cfRule>
  </conditionalFormatting>
  <conditionalFormatting sqref="HK825:IO825 HK827:IO827 HK829:IO829">
    <cfRule type="cellIs" dxfId="2315" priority="11091" stopIfTrue="1" operator="equal">
      <formula>0</formula>
    </cfRule>
  </conditionalFormatting>
  <conditionalFormatting sqref="EV825:FY825 EV827:FY827 EV829:FY829">
    <cfRule type="cellIs" dxfId="2314" priority="11093" stopIfTrue="1" operator="equal">
      <formula>0</formula>
    </cfRule>
  </conditionalFormatting>
  <conditionalFormatting sqref="GD825:HG825 GD827:HG827 GD829:HG829">
    <cfRule type="cellIs" dxfId="2313" priority="11092" stopIfTrue="1" operator="equal">
      <formula>0</formula>
    </cfRule>
  </conditionalFormatting>
  <conditionalFormatting sqref="IS825:JV825 IS827:JV827 IS829:JV829">
    <cfRule type="cellIs" dxfId="2312" priority="11090" stopIfTrue="1" operator="equal">
      <formula>0</formula>
    </cfRule>
  </conditionalFormatting>
  <conditionalFormatting sqref="HK831:IO831 HK833:IO833 HK835:IO835">
    <cfRule type="cellIs" dxfId="2311" priority="11080" stopIfTrue="1" operator="equal">
      <formula>0</formula>
    </cfRule>
  </conditionalFormatting>
  <conditionalFormatting sqref="IS831:JV831 IS833:JV833 IS835:JV835">
    <cfRule type="cellIs" dxfId="2310" priority="11079" stopIfTrue="1" operator="equal">
      <formula>0</formula>
    </cfRule>
  </conditionalFormatting>
  <conditionalFormatting sqref="BA1197:CE1197 BA1199:CE1199 BA1201:CE1201 BA1203:CE1203 BA1205:CE1205">
    <cfRule type="cellIs" dxfId="2309" priority="11074" stopIfTrue="1" operator="equal">
      <formula>0</formula>
    </cfRule>
  </conditionalFormatting>
  <conditionalFormatting sqref="HK1197:IO1197 HK1199:IO1199 HK1201:IO1201 HK1203:IO1203 HK1205:IO1205">
    <cfRule type="cellIs" dxfId="2308" priority="11069" stopIfTrue="1" operator="equal">
      <formula>0</formula>
    </cfRule>
  </conditionalFormatting>
  <conditionalFormatting sqref="EV1197:FY1197 EV1199:FY1199 EV1201:FY1201 EV1203:FY1203 EV1205:FY1205">
    <cfRule type="cellIs" dxfId="2307" priority="11071" stopIfTrue="1" operator="equal">
      <formula>0</formula>
    </cfRule>
  </conditionalFormatting>
  <conditionalFormatting sqref="GD1197:HG1197 GD1199:HG1199 GD1201:HG1201 GD1203:HG1203 GD1205:HG1205">
    <cfRule type="cellIs" dxfId="2306" priority="11070" stopIfTrue="1" operator="equal">
      <formula>0</formula>
    </cfRule>
  </conditionalFormatting>
  <conditionalFormatting sqref="IS1197:JV1197 IS1199:JV1199 IS1201:JV1201 IS1203:JV1203 IS1205:JV1205">
    <cfRule type="cellIs" dxfId="2305" priority="11068" stopIfTrue="1" operator="equal">
      <formula>0</formula>
    </cfRule>
  </conditionalFormatting>
  <conditionalFormatting sqref="JZ1197:LD1197 JZ1199:LD1199 JZ1201:LD1201 JZ1203:LD1203 JZ1205:LD1205">
    <cfRule type="cellIs" dxfId="2304" priority="11004" stopIfTrue="1" operator="equal">
      <formula>0</formula>
    </cfRule>
  </conditionalFormatting>
  <conditionalFormatting sqref="JZ825:LD825 JZ827:LD827 JZ829:LD829">
    <cfRule type="cellIs" dxfId="2303" priority="11006" stopIfTrue="1" operator="equal">
      <formula>0</formula>
    </cfRule>
  </conditionalFormatting>
  <conditionalFormatting sqref="JZ831:LD831 JZ833:LD833 JZ835:LD835">
    <cfRule type="cellIs" dxfId="2302" priority="11005" stopIfTrue="1" operator="equal">
      <formula>0</formula>
    </cfRule>
  </conditionalFormatting>
  <conditionalFormatting sqref="JZ821:LD821">
    <cfRule type="cellIs" dxfId="2301" priority="11007" stopIfTrue="1" operator="equal">
      <formula>0</formula>
    </cfRule>
  </conditionalFormatting>
  <conditionalFormatting sqref="LH825:ML825 LH827:ML827 LH829:ML829">
    <cfRule type="cellIs" dxfId="2300" priority="10994" stopIfTrue="1" operator="equal">
      <formula>0</formula>
    </cfRule>
  </conditionalFormatting>
  <conditionalFormatting sqref="LH831:ML831 LH833:ML833 LH835:ML835">
    <cfRule type="cellIs" dxfId="2299" priority="10993" stopIfTrue="1" operator="equal">
      <formula>0</formula>
    </cfRule>
  </conditionalFormatting>
  <conditionalFormatting sqref="LH1197:ML1197 LH1199:ML1199 LH1201:ML1201 LH1203:ML1203 LH1205:ML1205">
    <cfRule type="cellIs" dxfId="2298" priority="10992" stopIfTrue="1" operator="equal">
      <formula>0</formula>
    </cfRule>
  </conditionalFormatting>
  <conditionalFormatting sqref="T1251:AW1251 T1253:AW1253 T1255:AW1255 T1257:AW1257 T1273:AW1273 T1275:AW1275 T1277:AW1277">
    <cfRule type="cellIs" dxfId="2297" priority="10958" stopIfTrue="1" operator="equal">
      <formula>0</formula>
    </cfRule>
  </conditionalFormatting>
  <conditionalFormatting sqref="BA1251:BY1251 BA1253:CE1253 BA1255:CE1255 BA1257:CE1257 BA1273:CE1273 BA1275:CE1275 BA1277:CE1277 CD1251:CE1251">
    <cfRule type="cellIs" dxfId="2296" priority="10957" stopIfTrue="1" operator="equal">
      <formula>0</formula>
    </cfRule>
  </conditionalFormatting>
  <conditionalFormatting sqref="EV1257:FY1257 EV1273:FY1273 EV1275:FY1275 EV1277:FY1277 EV1251:FY1251 EV1253:FY1253 EV1255:FY1255">
    <cfRule type="cellIs" dxfId="2295" priority="10954" stopIfTrue="1" operator="equal">
      <formula>0</formula>
    </cfRule>
  </conditionalFormatting>
  <conditionalFormatting sqref="GD1251:HG1251 GD1253:HG1253 GD1257:HG1257 GD1273:HG1273 GD1275:HG1275 GD1277:HG1277 GD1255:HG1255">
    <cfRule type="cellIs" dxfId="2294" priority="10953" stopIfTrue="1" operator="equal">
      <formula>0</formula>
    </cfRule>
  </conditionalFormatting>
  <conditionalFormatting sqref="EV1207:FY1207 EV1209:FY1209 EV1233:FY1233">
    <cfRule type="cellIs" dxfId="2293" priority="10976" stopIfTrue="1" operator="equal">
      <formula>0</formula>
    </cfRule>
  </conditionalFormatting>
  <conditionalFormatting sqref="GD1207:HG1207 GD1209:HG1209 GD1233:HG1233">
    <cfRule type="cellIs" dxfId="2292" priority="10975" stopIfTrue="1" operator="equal">
      <formula>0</formula>
    </cfRule>
  </conditionalFormatting>
  <conditionalFormatting sqref="HK1207:IO1207 HK1209:IO1209 HK1233:IO1233">
    <cfRule type="cellIs" dxfId="2291" priority="10974" stopIfTrue="1" operator="equal">
      <formula>0</formula>
    </cfRule>
  </conditionalFormatting>
  <conditionalFormatting sqref="LH1207:ML1207 LH1209:ML1209 LH1233:ML1233">
    <cfRule type="cellIs" dxfId="2290" priority="10867" stopIfTrue="1" operator="equal">
      <formula>0</formula>
    </cfRule>
  </conditionalFormatting>
  <conditionalFormatting sqref="FZ1251 FZ1253 FZ1255 FZ1257 FZ1273 FZ1275 FZ1277">
    <cfRule type="cellIs" dxfId="2289" priority="10881" stopIfTrue="1" operator="equal">
      <formula>0</formula>
    </cfRule>
  </conditionalFormatting>
  <conditionalFormatting sqref="IS1207:JV1207 IS1209:JV1209 IS1233:JV1233">
    <cfRule type="cellIs" dxfId="2288" priority="10973" stopIfTrue="1" operator="equal">
      <formula>0</formula>
    </cfRule>
  </conditionalFormatting>
  <conditionalFormatting sqref="FZ1283">
    <cfRule type="cellIs" dxfId="2287" priority="10880" stopIfTrue="1" operator="equal">
      <formula>0</formula>
    </cfRule>
  </conditionalFormatting>
  <conditionalFormatting sqref="T1207:AW1207 T1209:AW1209 T1233:AW1233">
    <cfRule type="cellIs" dxfId="2286" priority="10980" stopIfTrue="1" operator="equal">
      <formula>0</formula>
    </cfRule>
  </conditionalFormatting>
  <conditionalFormatting sqref="BA1207:CE1207 BA1209:CE1209 BA1233:CE1233">
    <cfRule type="cellIs" dxfId="2285" priority="10979" stopIfTrue="1" operator="equal">
      <formula>0</formula>
    </cfRule>
  </conditionalFormatting>
  <conditionalFormatting sqref="FZ1207 FZ1209 FZ1233">
    <cfRule type="cellIs" dxfId="2284" priority="10883" stopIfTrue="1" operator="equal">
      <formula>0</formula>
    </cfRule>
  </conditionalFormatting>
  <conditionalFormatting sqref="FZ1237 FZ1239 FZ1249">
    <cfRule type="cellIs" dxfId="2283" priority="10882" stopIfTrue="1" operator="equal">
      <formula>0</formula>
    </cfRule>
  </conditionalFormatting>
  <conditionalFormatting sqref="T1237:AW1237 T1239:AW1239 T1249:AW1249">
    <cfRule type="cellIs" dxfId="2282" priority="10969" stopIfTrue="1" operator="equal">
      <formula>0</formula>
    </cfRule>
  </conditionalFormatting>
  <conditionalFormatting sqref="BA1237:CE1237 BA1239:CE1239 BA1249:CE1249">
    <cfRule type="cellIs" dxfId="2281" priority="10968" stopIfTrue="1" operator="equal">
      <formula>0</formula>
    </cfRule>
  </conditionalFormatting>
  <conditionalFormatting sqref="HK1237:IO1237 HK1239:IO1239 HK1249:IO1249">
    <cfRule type="cellIs" dxfId="2280" priority="10963" stopIfTrue="1" operator="equal">
      <formula>0</formula>
    </cfRule>
  </conditionalFormatting>
  <conditionalFormatting sqref="EV1237:FY1237 EV1239:FY1239 EV1249:FY1249">
    <cfRule type="cellIs" dxfId="2279" priority="10965" stopIfTrue="1" operator="equal">
      <formula>0</formula>
    </cfRule>
  </conditionalFormatting>
  <conditionalFormatting sqref="GD1237:HG1237 GD1239:HG1239 GD1249:HG1249">
    <cfRule type="cellIs" dxfId="2278" priority="10964" stopIfTrue="1" operator="equal">
      <formula>0</formula>
    </cfRule>
  </conditionalFormatting>
  <conditionalFormatting sqref="IS1237:JV1237 IS1239:JV1239 IS1249:JV1249">
    <cfRule type="cellIs" dxfId="2277" priority="10962" stopIfTrue="1" operator="equal">
      <formula>0</formula>
    </cfRule>
  </conditionalFormatting>
  <conditionalFormatting sqref="HK1251:IO1251 HK1253:IO1253 HK1255:IO1255 HK1257:IO1257 HK1273:IO1273 HK1275:IO1275 HK1277:IO1277">
    <cfRule type="cellIs" dxfId="2276" priority="10952" stopIfTrue="1" operator="equal">
      <formula>0</formula>
    </cfRule>
  </conditionalFormatting>
  <conditionalFormatting sqref="IS1251:JV1251 IS1253:JV1253 IS1255:JV1255 IS1257:JV1257 IS1273:JV1273 IS1275:JV1275 IS1277:JV1277">
    <cfRule type="cellIs" dxfId="2275" priority="10951" stopIfTrue="1" operator="equal">
      <formula>0</formula>
    </cfRule>
  </conditionalFormatting>
  <conditionalFormatting sqref="T1279:AW1279 T1283:AW1283 T1285:AW1285 T1287:AW1287 T1293:AW1293">
    <cfRule type="cellIs" dxfId="2274" priority="10947" stopIfTrue="1" operator="equal">
      <formula>0</formula>
    </cfRule>
  </conditionalFormatting>
  <conditionalFormatting sqref="BA1279:CE1279 BA1283:CE1283 BA1285:CE1285 BA1287:CE1287 BA1293:CE1293">
    <cfRule type="cellIs" dxfId="2273" priority="10946" stopIfTrue="1" operator="equal">
      <formula>0</formula>
    </cfRule>
  </conditionalFormatting>
  <conditionalFormatting sqref="HP1279:IO1279 HK1283:IO1283 HP1285:IO1285 HP1287:IO1287 HP1293:IO1293">
    <cfRule type="cellIs" dxfId="2272" priority="10941" stopIfTrue="1" operator="equal">
      <formula>0</formula>
    </cfRule>
  </conditionalFormatting>
  <conditionalFormatting sqref="EV1283:FY1283">
    <cfRule type="cellIs" dxfId="2271" priority="10943" stopIfTrue="1" operator="equal">
      <formula>0</formula>
    </cfRule>
  </conditionalFormatting>
  <conditionalFormatting sqref="GD1283:HG1283">
    <cfRule type="cellIs" dxfId="2270" priority="10942" stopIfTrue="1" operator="equal">
      <formula>0</formula>
    </cfRule>
  </conditionalFormatting>
  <conditionalFormatting sqref="IS1279:JV1279 IS1283:JV1283 IS1285:JV1285 IS1287:JV1287 IS1293:JV1293">
    <cfRule type="cellIs" dxfId="2269" priority="10940" stopIfTrue="1" operator="equal">
      <formula>0</formula>
    </cfRule>
  </conditionalFormatting>
  <conditionalFormatting sqref="JZ1279:LD1279 JZ1283:LD1283 JZ1285:LD1285 JZ1287:LD1287 JZ1293:LD1293">
    <cfRule type="cellIs" dxfId="2268" priority="10876" stopIfTrue="1" operator="equal">
      <formula>0</formula>
    </cfRule>
  </conditionalFormatting>
  <conditionalFormatting sqref="JZ1237:LD1237 JZ1239:LD1239 JZ1249:LD1249">
    <cfRule type="cellIs" dxfId="2267" priority="10878" stopIfTrue="1" operator="equal">
      <formula>0</formula>
    </cfRule>
  </conditionalFormatting>
  <conditionalFormatting sqref="JZ1251:LD1251 JZ1253:LD1253 JZ1255:LD1255 JZ1257:LD1257 JZ1273:LD1273 JZ1275:LD1275 JZ1277:LD1277">
    <cfRule type="cellIs" dxfId="2266" priority="10877" stopIfTrue="1" operator="equal">
      <formula>0</formula>
    </cfRule>
  </conditionalFormatting>
  <conditionalFormatting sqref="HJ1206:HJ1209 HJ1232:HJ1233">
    <cfRule type="cellIs" dxfId="2265" priority="10898" stopIfTrue="1" operator="greaterThanOrEqual">
      <formula>1</formula>
    </cfRule>
    <cfRule type="cellIs" dxfId="2264" priority="10899" stopIfTrue="1" operator="lessThan">
      <formula>1</formula>
    </cfRule>
  </conditionalFormatting>
  <conditionalFormatting sqref="HJ1236:HJ1239">
    <cfRule type="cellIs" dxfId="2263" priority="10896" stopIfTrue="1" operator="greaterThanOrEqual">
      <formula>1</formula>
    </cfRule>
    <cfRule type="cellIs" dxfId="2262" priority="10897" stopIfTrue="1" operator="lessThan">
      <formula>1</formula>
    </cfRule>
  </conditionalFormatting>
  <conditionalFormatting sqref="HJ1250:HJ1257 HJ1272:HJ1277">
    <cfRule type="cellIs" dxfId="2261" priority="10894" stopIfTrue="1" operator="greaterThanOrEqual">
      <formula>1</formula>
    </cfRule>
    <cfRule type="cellIs" dxfId="2260" priority="10895" stopIfTrue="1" operator="lessThan">
      <formula>1</formula>
    </cfRule>
  </conditionalFormatting>
  <conditionalFormatting sqref="IR1206:IR1209 IR1232:IR1233">
    <cfRule type="cellIs" dxfId="2259" priority="10890" stopIfTrue="1" operator="greaterThanOrEqual">
      <formula>1</formula>
    </cfRule>
    <cfRule type="cellIs" dxfId="2258" priority="10891" stopIfTrue="1" operator="lessThan">
      <formula>1</formula>
    </cfRule>
  </conditionalFormatting>
  <conditionalFormatting sqref="IR1236:IR1239">
    <cfRule type="cellIs" dxfId="2257" priority="10888" stopIfTrue="1" operator="greaterThanOrEqual">
      <formula>1</formula>
    </cfRule>
    <cfRule type="cellIs" dxfId="2256" priority="10889" stopIfTrue="1" operator="lessThan">
      <formula>1</formula>
    </cfRule>
  </conditionalFormatting>
  <conditionalFormatting sqref="IR1250:IR1257 IR1272:IR1277">
    <cfRule type="cellIs" dxfId="2255" priority="10886" stopIfTrue="1" operator="greaterThanOrEqual">
      <formula>1</formula>
    </cfRule>
    <cfRule type="cellIs" dxfId="2254" priority="10887" stopIfTrue="1" operator="lessThan">
      <formula>1</formula>
    </cfRule>
  </conditionalFormatting>
  <conditionalFormatting sqref="IR1278:IR1279 IR1292:IR1293 IR1282:IR1287">
    <cfRule type="cellIs" dxfId="2253" priority="10884" stopIfTrue="1" operator="greaterThanOrEqual">
      <formula>1</formula>
    </cfRule>
    <cfRule type="cellIs" dxfId="2252" priority="10885" stopIfTrue="1" operator="lessThan">
      <formula>1</formula>
    </cfRule>
  </conditionalFormatting>
  <conditionalFormatting sqref="JY1236:JY1239">
    <cfRule type="cellIs" dxfId="2251" priority="10872" stopIfTrue="1" operator="greaterThanOrEqual">
      <formula>1</formula>
    </cfRule>
    <cfRule type="cellIs" dxfId="2250" priority="10873" stopIfTrue="1" operator="lessThan">
      <formula>1</formula>
    </cfRule>
  </conditionalFormatting>
  <conditionalFormatting sqref="JY1206:JY1209 JY1232:JY1233">
    <cfRule type="cellIs" dxfId="2249" priority="10874" stopIfTrue="1" operator="greaterThanOrEqual">
      <formula>1</formula>
    </cfRule>
    <cfRule type="cellIs" dxfId="2248" priority="10875" stopIfTrue="1" operator="lessThan">
      <formula>1</formula>
    </cfRule>
  </conditionalFormatting>
  <conditionalFormatting sqref="HJ1282:HJ1283">
    <cfRule type="cellIs" dxfId="2247" priority="10892" stopIfTrue="1" operator="greaterThanOrEqual">
      <formula>1</formula>
    </cfRule>
    <cfRule type="cellIs" dxfId="2246" priority="10893" stopIfTrue="1" operator="lessThan">
      <formula>1</formula>
    </cfRule>
  </conditionalFormatting>
  <conditionalFormatting sqref="JZ1207:LD1207 JZ1209:LD1209 JZ1233:LD1233">
    <cfRule type="cellIs" dxfId="2245" priority="10879" stopIfTrue="1" operator="equal">
      <formula>0</formula>
    </cfRule>
  </conditionalFormatting>
  <conditionalFormatting sqref="JY1250:JY1257 JY1272:JY1277">
    <cfRule type="cellIs" dxfId="2244" priority="10870" stopIfTrue="1" operator="greaterThanOrEqual">
      <formula>1</formula>
    </cfRule>
    <cfRule type="cellIs" dxfId="2243" priority="10871" stopIfTrue="1" operator="lessThan">
      <formula>1</formula>
    </cfRule>
  </conditionalFormatting>
  <conditionalFormatting sqref="JY1278:JY1279 JY1292:JY1293 JY1282:JY1287">
    <cfRule type="cellIs" dxfId="2242" priority="10868" stopIfTrue="1" operator="greaterThanOrEqual">
      <formula>1</formula>
    </cfRule>
    <cfRule type="cellIs" dxfId="2241" priority="10869" stopIfTrue="1" operator="lessThan">
      <formula>1</formula>
    </cfRule>
  </conditionalFormatting>
  <conditionalFormatting sqref="LH1237:ML1237 LH1239:ML1239 LH1249:ML1249">
    <cfRule type="cellIs" dxfId="2240" priority="10866" stopIfTrue="1" operator="equal">
      <formula>0</formula>
    </cfRule>
  </conditionalFormatting>
  <conditionalFormatting sqref="LH1251:ML1251 LH1253:ML1253 LH1255:ML1255 LH1257:ML1257 LH1273:ML1273 LH1275:ML1275 LH1277:ML1277">
    <cfRule type="cellIs" dxfId="2239" priority="10865" stopIfTrue="1" operator="equal">
      <formula>0</formula>
    </cfRule>
  </conditionalFormatting>
  <conditionalFormatting sqref="LH1279:ML1279 LH1283:ML1283 LH1285:ML1285 LH1287:ML1287 LH1293:ML1293">
    <cfRule type="cellIs" dxfId="2238" priority="10864" stopIfTrue="1" operator="equal">
      <formula>0</formula>
    </cfRule>
  </conditionalFormatting>
  <conditionalFormatting sqref="LG1206:LG1209 LG1232:LG1233">
    <cfRule type="cellIs" dxfId="2237" priority="10862" stopIfTrue="1" operator="greaterThanOrEqual">
      <formula>1</formula>
    </cfRule>
    <cfRule type="cellIs" dxfId="2236" priority="10863" stopIfTrue="1" operator="lessThan">
      <formula>1</formula>
    </cfRule>
  </conditionalFormatting>
  <conditionalFormatting sqref="LG1236:LG1239">
    <cfRule type="cellIs" dxfId="2235" priority="10860" stopIfTrue="1" operator="greaterThanOrEqual">
      <formula>1</formula>
    </cfRule>
    <cfRule type="cellIs" dxfId="2234" priority="10861" stopIfTrue="1" operator="lessThan">
      <formula>1</formula>
    </cfRule>
  </conditionalFormatting>
  <conditionalFormatting sqref="LG1250:LG1257 LG1272:LG1277">
    <cfRule type="cellIs" dxfId="2233" priority="10858" stopIfTrue="1" operator="greaterThanOrEqual">
      <formula>1</formula>
    </cfRule>
    <cfRule type="cellIs" dxfId="2232" priority="10859" stopIfTrue="1" operator="lessThan">
      <formula>1</formula>
    </cfRule>
  </conditionalFormatting>
  <conditionalFormatting sqref="LG1278:LG1279 LG1292:LG1293 LG1282:LG1287">
    <cfRule type="cellIs" dxfId="2231" priority="10856" stopIfTrue="1" operator="greaterThanOrEqual">
      <formula>1</formula>
    </cfRule>
    <cfRule type="cellIs" dxfId="2230" priority="10857" stopIfTrue="1" operator="lessThan">
      <formula>1</formula>
    </cfRule>
  </conditionalFormatting>
  <conditionalFormatting sqref="T1327:AW1327 T1329:AW1329">
    <cfRule type="cellIs" dxfId="2229" priority="10830" stopIfTrue="1" operator="equal">
      <formula>0</formula>
    </cfRule>
  </conditionalFormatting>
  <conditionalFormatting sqref="BA1327:CE1327 BA1329:CE1329">
    <cfRule type="cellIs" dxfId="2228" priority="10829" stopIfTrue="1" operator="equal">
      <formula>0</formula>
    </cfRule>
  </conditionalFormatting>
  <conditionalFormatting sqref="EV1327:FY1327 EV1329:FY1329">
    <cfRule type="cellIs" dxfId="2227" priority="10826" stopIfTrue="1" operator="equal">
      <formula>0</formula>
    </cfRule>
  </conditionalFormatting>
  <conditionalFormatting sqref="GD1327:HG1327 GD1329:HG1329">
    <cfRule type="cellIs" dxfId="2226" priority="10825" stopIfTrue="1" operator="equal">
      <formula>0</formula>
    </cfRule>
  </conditionalFormatting>
  <conditionalFormatting sqref="EV1299:FY1299 EV1301:FY1301">
    <cfRule type="cellIs" dxfId="2225" priority="10848" stopIfTrue="1" operator="equal">
      <formula>0</formula>
    </cfRule>
  </conditionalFormatting>
  <conditionalFormatting sqref="GD1299:HG1299 GD1301:HG1301">
    <cfRule type="cellIs" dxfId="2224" priority="10847" stopIfTrue="1" operator="equal">
      <formula>0</formula>
    </cfRule>
  </conditionalFormatting>
  <conditionalFormatting sqref="HQ1297:IO1297 HK1299:IO1299 HK1301:IO1301 HP1303:IO1303 HP1305:IO1305 HP1307:IO1307">
    <cfRule type="cellIs" dxfId="2223" priority="10846" stopIfTrue="1" operator="equal">
      <formula>0</formula>
    </cfRule>
  </conditionalFormatting>
  <conditionalFormatting sqref="LH1297:ML1297 LH1299:ML1299 LH1301:ML1301 LH1303:ML1303 LH1305:ML1305 LH1307:ML1307">
    <cfRule type="cellIs" dxfId="2222" priority="10739" stopIfTrue="1" operator="equal">
      <formula>0</formula>
    </cfRule>
  </conditionalFormatting>
  <conditionalFormatting sqref="FZ1327 FZ1329">
    <cfRule type="cellIs" dxfId="2221" priority="10753" stopIfTrue="1" operator="equal">
      <formula>0</formula>
    </cfRule>
  </conditionalFormatting>
  <conditionalFormatting sqref="IS1297:JV1297 IS1299:JV1299 IS1301:JV1301 IS1303:JV1303 IS1305:JV1305 IS1307:JV1307">
    <cfRule type="cellIs" dxfId="2220" priority="10845" stopIfTrue="1" operator="equal">
      <formula>0</formula>
    </cfRule>
  </conditionalFormatting>
  <conditionalFormatting sqref="T1297:AW1297 T1299:AW1299 T1301:AW1301 T1303:AW1303 T1305:AW1305 T1307:AW1307">
    <cfRule type="cellIs" dxfId="2219" priority="10852" stopIfTrue="1" operator="equal">
      <formula>0</formula>
    </cfRule>
  </conditionalFormatting>
  <conditionalFormatting sqref="BA1297:CE1297 BA1299:CE1299 BA1301:CE1301 BA1303:CE1303 BA1305:CE1305 BA1307:CE1307">
    <cfRule type="cellIs" dxfId="2218" priority="10851" stopIfTrue="1" operator="equal">
      <formula>0</formula>
    </cfRule>
  </conditionalFormatting>
  <conditionalFormatting sqref="FZ1299 FZ1301">
    <cfRule type="cellIs" dxfId="2217" priority="10755" stopIfTrue="1" operator="equal">
      <formula>0</formula>
    </cfRule>
  </conditionalFormatting>
  <conditionalFormatting sqref="FZ1309 FZ1313 FZ1319 FZ1321 FZ1323 FZ1325">
    <cfRule type="cellIs" dxfId="2216" priority="10754" stopIfTrue="1" operator="equal">
      <formula>0</formula>
    </cfRule>
  </conditionalFormatting>
  <conditionalFormatting sqref="T1309:AW1309 T1311:AW1311 T1313:AW1313 T1319:AW1319 T1321:AW1321 T1323:AW1323 T1325:AW1325">
    <cfRule type="cellIs" dxfId="2215" priority="10841" stopIfTrue="1" operator="equal">
      <formula>0</formula>
    </cfRule>
  </conditionalFormatting>
  <conditionalFormatting sqref="BA1309:CE1309 BA1311:CE1311 BA1313:CE1313 BA1319:CE1319 BA1321:CE1321 BA1323:CE1323 BA1325:CE1325">
    <cfRule type="cellIs" dxfId="2214" priority="10840" stopIfTrue="1" operator="equal">
      <formula>0</formula>
    </cfRule>
  </conditionalFormatting>
  <conditionalFormatting sqref="HK1309:IO1309 HK1311:IO1311 HK1313:IO1313 HK1319:IO1319 HK1321:IO1321 HK1323:IO1323 HK1325:IO1325">
    <cfRule type="cellIs" dxfId="2213" priority="10835" stopIfTrue="1" operator="equal">
      <formula>0</formula>
    </cfRule>
  </conditionalFormatting>
  <conditionalFormatting sqref="EV1309:FY1309 EV1313:FY1313 EV1319:FY1319 EV1321:FY1321 EV1323:FY1323 EV1325:FY1325">
    <cfRule type="cellIs" dxfId="2212" priority="10837" stopIfTrue="1" operator="equal">
      <formula>0</formula>
    </cfRule>
  </conditionalFormatting>
  <conditionalFormatting sqref="GD1309:HG1309 GD1311:HG1311 GD1313:HG1313 GD1319:HG1319 GD1321:HG1321 GD1323:HG1323 GD1325:HG1325">
    <cfRule type="cellIs" dxfId="2211" priority="10836" stopIfTrue="1" operator="equal">
      <formula>0</formula>
    </cfRule>
  </conditionalFormatting>
  <conditionalFormatting sqref="IS1309:JV1309 IS1311:JV1311 IS1313:JV1313 IS1319:JV1319 IS1321:JV1321 IS1323:JV1323 IS1325:JV1325">
    <cfRule type="cellIs" dxfId="2210" priority="10834" stopIfTrue="1" operator="equal">
      <formula>0</formula>
    </cfRule>
  </conditionalFormatting>
  <conditionalFormatting sqref="IS1327:JV1327 IS1329:JV1329">
    <cfRule type="cellIs" dxfId="2209" priority="10823" stopIfTrue="1" operator="equal">
      <formula>0</formula>
    </cfRule>
  </conditionalFormatting>
  <conditionalFormatting sqref="JZ1309:LD1309 JZ1311:LD1311 JZ1313:LD1313 JZ1319:LD1319 JZ1321:LD1321 JZ1323:LD1323 JZ1325:LD1325">
    <cfRule type="cellIs" dxfId="2208" priority="10750" stopIfTrue="1" operator="equal">
      <formula>0</formula>
    </cfRule>
  </conditionalFormatting>
  <conditionalFormatting sqref="JZ1327:LD1327 JZ1329:LD1329">
    <cfRule type="cellIs" dxfId="2207" priority="10749" stopIfTrue="1" operator="equal">
      <formula>0</formula>
    </cfRule>
  </conditionalFormatting>
  <conditionalFormatting sqref="HJ1298:HJ1301">
    <cfRule type="cellIs" dxfId="2206" priority="10770" stopIfTrue="1" operator="greaterThanOrEqual">
      <formula>1</formula>
    </cfRule>
    <cfRule type="cellIs" dxfId="2205" priority="10771" stopIfTrue="1" operator="lessThan">
      <formula>1</formula>
    </cfRule>
  </conditionalFormatting>
  <conditionalFormatting sqref="HJ1308:HJ1313 HJ1318:HJ1325">
    <cfRule type="cellIs" dxfId="2204" priority="10768" stopIfTrue="1" operator="greaterThanOrEqual">
      <formula>1</formula>
    </cfRule>
    <cfRule type="cellIs" dxfId="2203" priority="10769" stopIfTrue="1" operator="lessThan">
      <formula>1</formula>
    </cfRule>
  </conditionalFormatting>
  <conditionalFormatting sqref="HJ1326:HJ1329">
    <cfRule type="cellIs" dxfId="2202" priority="10766" stopIfTrue="1" operator="greaterThanOrEqual">
      <formula>1</formula>
    </cfRule>
    <cfRule type="cellIs" dxfId="2201" priority="10767" stopIfTrue="1" operator="lessThan">
      <formula>1</formula>
    </cfRule>
  </conditionalFormatting>
  <conditionalFormatting sqref="IR1296:IR1307">
    <cfRule type="cellIs" dxfId="2200" priority="10762" stopIfTrue="1" operator="greaterThanOrEqual">
      <formula>1</formula>
    </cfRule>
    <cfRule type="cellIs" dxfId="2199" priority="10763" stopIfTrue="1" operator="lessThan">
      <formula>1</formula>
    </cfRule>
  </conditionalFormatting>
  <conditionalFormatting sqref="IR1308:IR1313 IR1318:IR1325">
    <cfRule type="cellIs" dxfId="2198" priority="10760" stopIfTrue="1" operator="greaterThanOrEqual">
      <formula>1</formula>
    </cfRule>
    <cfRule type="cellIs" dxfId="2197" priority="10761" stopIfTrue="1" operator="lessThan">
      <formula>1</formula>
    </cfRule>
  </conditionalFormatting>
  <conditionalFormatting sqref="IR1326:IR1329">
    <cfRule type="cellIs" dxfId="2196" priority="10758" stopIfTrue="1" operator="greaterThanOrEqual">
      <formula>1</formula>
    </cfRule>
    <cfRule type="cellIs" dxfId="2195" priority="10759" stopIfTrue="1" operator="lessThan">
      <formula>1</formula>
    </cfRule>
  </conditionalFormatting>
  <conditionalFormatting sqref="JY1308:JY1313 JY1318:JY1325">
    <cfRule type="cellIs" dxfId="2194" priority="10744" stopIfTrue="1" operator="greaterThanOrEqual">
      <formula>1</formula>
    </cfRule>
    <cfRule type="cellIs" dxfId="2193" priority="10745" stopIfTrue="1" operator="lessThan">
      <formula>1</formula>
    </cfRule>
  </conditionalFormatting>
  <conditionalFormatting sqref="JY1296:JY1307">
    <cfRule type="cellIs" dxfId="2192" priority="10746" stopIfTrue="1" operator="greaterThanOrEqual">
      <formula>1</formula>
    </cfRule>
    <cfRule type="cellIs" dxfId="2191" priority="10747" stopIfTrue="1" operator="lessThan">
      <formula>1</formula>
    </cfRule>
  </conditionalFormatting>
  <conditionalFormatting sqref="JZ1297:LD1297 JZ1299:LD1299 JZ1301:LD1301 JZ1303:LD1303 JZ1305:LD1305 JZ1307:LD1307">
    <cfRule type="cellIs" dxfId="2190" priority="10751" stopIfTrue="1" operator="equal">
      <formula>0</formula>
    </cfRule>
  </conditionalFormatting>
  <conditionalFormatting sqref="JY1326:JY1329">
    <cfRule type="cellIs" dxfId="2189" priority="10742" stopIfTrue="1" operator="greaterThanOrEqual">
      <formula>1</formula>
    </cfRule>
    <cfRule type="cellIs" dxfId="2188" priority="10743" stopIfTrue="1" operator="lessThan">
      <formula>1</formula>
    </cfRule>
  </conditionalFormatting>
  <conditionalFormatting sqref="LH1309:ML1309 LH1311:ML1311 LH1313:ML1313 LH1319:ML1319 LH1321:ML1321 LH1323:ML1323 LH1325:ML1325">
    <cfRule type="cellIs" dxfId="2187" priority="10738" stopIfTrue="1" operator="equal">
      <formula>0</formula>
    </cfRule>
  </conditionalFormatting>
  <conditionalFormatting sqref="LH1327:ML1327 LH1329:ML1329">
    <cfRule type="cellIs" dxfId="2186" priority="10737" stopIfTrue="1" operator="equal">
      <formula>0</formula>
    </cfRule>
  </conditionalFormatting>
  <conditionalFormatting sqref="LG1296:LG1307">
    <cfRule type="cellIs" dxfId="2185" priority="10734" stopIfTrue="1" operator="greaterThanOrEqual">
      <formula>1</formula>
    </cfRule>
    <cfRule type="cellIs" dxfId="2184" priority="10735" stopIfTrue="1" operator="lessThan">
      <formula>1</formula>
    </cfRule>
  </conditionalFormatting>
  <conditionalFormatting sqref="LG1308:LG1313 LG1318:LG1325">
    <cfRule type="cellIs" dxfId="2183" priority="10732" stopIfTrue="1" operator="greaterThanOrEqual">
      <formula>1</formula>
    </cfRule>
    <cfRule type="cellIs" dxfId="2182" priority="10733" stopIfTrue="1" operator="lessThan">
      <formula>1</formula>
    </cfRule>
  </conditionalFormatting>
  <conditionalFormatting sqref="LG1326:LG1329">
    <cfRule type="cellIs" dxfId="2181" priority="10730" stopIfTrue="1" operator="greaterThanOrEqual">
      <formula>1</formula>
    </cfRule>
    <cfRule type="cellIs" dxfId="2180" priority="10731" stopIfTrue="1" operator="lessThan">
      <formula>1</formula>
    </cfRule>
  </conditionalFormatting>
  <conditionalFormatting sqref="DQ573:ER573">
    <cfRule type="cellIs" dxfId="2179" priority="7205" stopIfTrue="1" operator="equal">
      <formula>0</formula>
    </cfRule>
  </conditionalFormatting>
  <conditionalFormatting sqref="HK567:IO567">
    <cfRule type="cellIs" dxfId="2178" priority="7149" stopIfTrue="1" operator="equal">
      <formula>0</formula>
    </cfRule>
  </conditionalFormatting>
  <conditionalFormatting sqref="EV567:FY567">
    <cfRule type="cellIs" dxfId="2177" priority="7151" stopIfTrue="1" operator="equal">
      <formula>0</formula>
    </cfRule>
  </conditionalFormatting>
  <conditionalFormatting sqref="GD567:HG567">
    <cfRule type="cellIs" dxfId="2176" priority="7150" stopIfTrue="1" operator="equal">
      <formula>0</formula>
    </cfRule>
  </conditionalFormatting>
  <conditionalFormatting sqref="FZ567">
    <cfRule type="cellIs" dxfId="2175" priority="7133" stopIfTrue="1" operator="equal">
      <formula>0</formula>
    </cfRule>
  </conditionalFormatting>
  <conditionalFormatting sqref="BA567:CE567">
    <cfRule type="cellIs" dxfId="2174" priority="7154" stopIfTrue="1" operator="equal">
      <formula>0</formula>
    </cfRule>
  </conditionalFormatting>
  <conditionalFormatting sqref="DQ567:ER567">
    <cfRule type="cellIs" dxfId="2173" priority="7152" stopIfTrue="1" operator="equal">
      <formula>0</formula>
    </cfRule>
  </conditionalFormatting>
  <conditionalFormatting sqref="IS567:JV567">
    <cfRule type="cellIs" dxfId="2172" priority="7148" stopIfTrue="1" operator="equal">
      <formula>0</formula>
    </cfRule>
  </conditionalFormatting>
  <conditionalFormatting sqref="JY566:JY567">
    <cfRule type="cellIs" dxfId="2171" priority="7130" stopIfTrue="1" operator="greaterThanOrEqual">
      <formula>1</formula>
    </cfRule>
    <cfRule type="cellIs" dxfId="2170" priority="7131" stopIfTrue="1" operator="lessThan">
      <formula>1</formula>
    </cfRule>
  </conditionalFormatting>
  <conditionalFormatting sqref="EV573:FY573">
    <cfRule type="cellIs" dxfId="2169" priority="7204" stopIfTrue="1" operator="equal">
      <formula>0</formula>
    </cfRule>
  </conditionalFormatting>
  <conditionalFormatting sqref="GD573:HG573">
    <cfRule type="cellIs" dxfId="2168" priority="7203" stopIfTrue="1" operator="equal">
      <formula>0</formula>
    </cfRule>
  </conditionalFormatting>
  <conditionalFormatting sqref="HK573:IO573">
    <cfRule type="cellIs" dxfId="2167" priority="7202" stopIfTrue="1" operator="equal">
      <formula>0</formula>
    </cfRule>
  </conditionalFormatting>
  <conditionalFormatting sqref="IS573:JV573">
    <cfRule type="cellIs" dxfId="2166" priority="7201" stopIfTrue="1" operator="equal">
      <formula>0</formula>
    </cfRule>
  </conditionalFormatting>
  <conditionalFormatting sqref="FZ573">
    <cfRule type="cellIs" dxfId="2165" priority="7171" stopIfTrue="1" operator="equal">
      <formula>0</formula>
    </cfRule>
  </conditionalFormatting>
  <conditionalFormatting sqref="JZ565:LD565 JZ569:LD569 JZ571:LD571">
    <cfRule type="cellIs" dxfId="2164" priority="7170" stopIfTrue="1" operator="equal">
      <formula>0</formula>
    </cfRule>
  </conditionalFormatting>
  <conditionalFormatting sqref="JZ573:LD573">
    <cfRule type="cellIs" dxfId="2163" priority="7169" stopIfTrue="1" operator="equal">
      <formula>0</formula>
    </cfRule>
  </conditionalFormatting>
  <conditionalFormatting sqref="T567:AW567">
    <cfRule type="cellIs" dxfId="2162" priority="7155" stopIfTrue="1" operator="equal">
      <formula>0</formula>
    </cfRule>
  </conditionalFormatting>
  <conditionalFormatting sqref="LG564:LG565 LG568:LG571">
    <cfRule type="cellIs" dxfId="2161" priority="7161" stopIfTrue="1" operator="greaterThanOrEqual">
      <formula>1</formula>
    </cfRule>
    <cfRule type="cellIs" dxfId="2160" priority="7162" stopIfTrue="1" operator="lessThan">
      <formula>1</formula>
    </cfRule>
  </conditionalFormatting>
  <conditionalFormatting sqref="JZ567:LD567">
    <cfRule type="cellIs" dxfId="2159" priority="7132" stopIfTrue="1" operator="equal">
      <formula>0</formula>
    </cfRule>
  </conditionalFormatting>
  <conditionalFormatting sqref="BA565:CE565 BA569:CE569 BA571:CE571">
    <cfRule type="cellIs" dxfId="2158" priority="7218" stopIfTrue="1" operator="equal">
      <formula>0</formula>
    </cfRule>
  </conditionalFormatting>
  <conditionalFormatting sqref="LG572:LG573">
    <cfRule type="cellIs" dxfId="2157" priority="7159" stopIfTrue="1" operator="greaterThanOrEqual">
      <formula>1</formula>
    </cfRule>
    <cfRule type="cellIs" dxfId="2156" priority="7160" stopIfTrue="1" operator="lessThan">
      <formula>1</formula>
    </cfRule>
  </conditionalFormatting>
  <conditionalFormatting sqref="T565:AW565 T569:AW569 T571:AW571">
    <cfRule type="cellIs" dxfId="2155" priority="7219" stopIfTrue="1" operator="equal">
      <formula>0</formula>
    </cfRule>
  </conditionalFormatting>
  <conditionalFormatting sqref="T573:AW573">
    <cfRule type="cellIs" dxfId="2154" priority="7208" stopIfTrue="1" operator="equal">
      <formula>0</formula>
    </cfRule>
  </conditionalFormatting>
  <conditionalFormatting sqref="DQ565:ER565 DQ569:ER569 DQ571:ER571">
    <cfRule type="cellIs" dxfId="2153" priority="7216" stopIfTrue="1" operator="equal">
      <formula>0</formula>
    </cfRule>
  </conditionalFormatting>
  <conditionalFormatting sqref="EV565:FY565 EV569:FY569 EV571:FY571">
    <cfRule type="cellIs" dxfId="2152" priority="7215" stopIfTrue="1" operator="equal">
      <formula>0</formula>
    </cfRule>
  </conditionalFormatting>
  <conditionalFormatting sqref="GD565:HG565 GD569:HG569 GD571:HG571">
    <cfRule type="cellIs" dxfId="2151" priority="7214" stopIfTrue="1" operator="equal">
      <formula>0</formula>
    </cfRule>
  </conditionalFormatting>
  <conditionalFormatting sqref="HK565:IO565 HK569:IO569 HK571:IO571">
    <cfRule type="cellIs" dxfId="2150" priority="7213" stopIfTrue="1" operator="equal">
      <formula>0</formula>
    </cfRule>
  </conditionalFormatting>
  <conditionalFormatting sqref="IS565:JV565 IS569:JV569 IS571:JV571">
    <cfRule type="cellIs" dxfId="2149" priority="7212" stopIfTrue="1" operator="equal">
      <formula>0</formula>
    </cfRule>
  </conditionalFormatting>
  <conditionalFormatting sqref="FZ565 FZ569 FZ571">
    <cfRule type="cellIs" dxfId="2148" priority="7172" stopIfTrue="1" operator="equal">
      <formula>0</formula>
    </cfRule>
  </conditionalFormatting>
  <conditionalFormatting sqref="BA573:CE573">
    <cfRule type="cellIs" dxfId="2147" priority="7207" stopIfTrue="1" operator="equal">
      <formula>0</formula>
    </cfRule>
  </conditionalFormatting>
  <conditionalFormatting sqref="JY572:JY573">
    <cfRule type="cellIs" dxfId="2146" priority="7165" stopIfTrue="1" operator="greaterThanOrEqual">
      <formula>1</formula>
    </cfRule>
    <cfRule type="cellIs" dxfId="2145" priority="7166" stopIfTrue="1" operator="lessThan">
      <formula>1</formula>
    </cfRule>
  </conditionalFormatting>
  <conditionalFormatting sqref="IR564:IR565 IR568:IR571">
    <cfRule type="cellIs" dxfId="2144" priority="7175" stopIfTrue="1" operator="greaterThanOrEqual">
      <formula>1</formula>
    </cfRule>
    <cfRule type="cellIs" dxfId="2143" priority="7176" stopIfTrue="1" operator="lessThan">
      <formula>1</formula>
    </cfRule>
  </conditionalFormatting>
  <conditionalFormatting sqref="IR572:IR573">
    <cfRule type="cellIs" dxfId="2142" priority="7173" stopIfTrue="1" operator="greaterThanOrEqual">
      <formula>1</formula>
    </cfRule>
    <cfRule type="cellIs" dxfId="2141" priority="7174" stopIfTrue="1" operator="lessThan">
      <formula>1</formula>
    </cfRule>
  </conditionalFormatting>
  <conditionalFormatting sqref="HJ564:HJ565 HJ568:HJ571">
    <cfRule type="cellIs" dxfId="2140" priority="7179" stopIfTrue="1" operator="greaterThanOrEqual">
      <formula>1</formula>
    </cfRule>
    <cfRule type="cellIs" dxfId="2139" priority="7180" stopIfTrue="1" operator="lessThan">
      <formula>1</formula>
    </cfRule>
  </conditionalFormatting>
  <conditionalFormatting sqref="HJ572:HJ573">
    <cfRule type="cellIs" dxfId="2138" priority="7177" stopIfTrue="1" operator="greaterThanOrEqual">
      <formula>1</formula>
    </cfRule>
    <cfRule type="cellIs" dxfId="2137" priority="7178" stopIfTrue="1" operator="lessThan">
      <formula>1</formula>
    </cfRule>
  </conditionalFormatting>
  <conditionalFormatting sqref="JY564:JY565 JY568:JY571">
    <cfRule type="cellIs" dxfId="2136" priority="7167" stopIfTrue="1" operator="greaterThanOrEqual">
      <formula>1</formula>
    </cfRule>
    <cfRule type="cellIs" dxfId="2135" priority="7168" stopIfTrue="1" operator="lessThan">
      <formula>1</formula>
    </cfRule>
  </conditionalFormatting>
  <conditionalFormatting sqref="LH565:ML565 LH569:ML569 LH571:ML571">
    <cfRule type="cellIs" dxfId="2134" priority="7164" stopIfTrue="1" operator="equal">
      <formula>0</formula>
    </cfRule>
  </conditionalFormatting>
  <conditionalFormatting sqref="LH573:ML573">
    <cfRule type="cellIs" dxfId="2133" priority="7163" stopIfTrue="1" operator="equal">
      <formula>0</formula>
    </cfRule>
  </conditionalFormatting>
  <conditionalFormatting sqref="IR566:IR567">
    <cfRule type="cellIs" dxfId="2132" priority="7134" stopIfTrue="1" operator="greaterThanOrEqual">
      <formula>1</formula>
    </cfRule>
    <cfRule type="cellIs" dxfId="2131" priority="7135" stopIfTrue="1" operator="lessThan">
      <formula>1</formula>
    </cfRule>
  </conditionalFormatting>
  <conditionalFormatting sqref="HJ566:HJ567">
    <cfRule type="cellIs" dxfId="2130" priority="7136" stopIfTrue="1" operator="greaterThanOrEqual">
      <formula>1</formula>
    </cfRule>
    <cfRule type="cellIs" dxfId="2129" priority="7137" stopIfTrue="1" operator="lessThan">
      <formula>1</formula>
    </cfRule>
  </conditionalFormatting>
  <conditionalFormatting sqref="LH567:ML567">
    <cfRule type="cellIs" dxfId="2128" priority="7129" stopIfTrue="1" operator="equal">
      <formula>0</formula>
    </cfRule>
  </conditionalFormatting>
  <conditionalFormatting sqref="LG566:LG567">
    <cfRule type="cellIs" dxfId="2127" priority="7127" stopIfTrue="1" operator="greaterThanOrEqual">
      <formula>1</formula>
    </cfRule>
    <cfRule type="cellIs" dxfId="2126" priority="7128" stopIfTrue="1" operator="lessThan">
      <formula>1</formula>
    </cfRule>
  </conditionalFormatting>
  <conditionalFormatting sqref="DQ585:ER585">
    <cfRule type="cellIs" dxfId="2125" priority="7109" stopIfTrue="1" operator="equal">
      <formula>0</formula>
    </cfRule>
  </conditionalFormatting>
  <conditionalFormatting sqref="HK579:IO579">
    <cfRule type="cellIs" dxfId="2124" priority="7053" stopIfTrue="1" operator="equal">
      <formula>0</formula>
    </cfRule>
  </conditionalFormatting>
  <conditionalFormatting sqref="EV579:FY579">
    <cfRule type="cellIs" dxfId="2123" priority="7055" stopIfTrue="1" operator="equal">
      <formula>0</formula>
    </cfRule>
  </conditionalFormatting>
  <conditionalFormatting sqref="GD579:HG579">
    <cfRule type="cellIs" dxfId="2122" priority="7054" stopIfTrue="1" operator="equal">
      <formula>0</formula>
    </cfRule>
  </conditionalFormatting>
  <conditionalFormatting sqref="FZ579">
    <cfRule type="cellIs" dxfId="2121" priority="7037" stopIfTrue="1" operator="equal">
      <formula>0</formula>
    </cfRule>
  </conditionalFormatting>
  <conditionalFormatting sqref="BA579:CE579">
    <cfRule type="cellIs" dxfId="2120" priority="7058" stopIfTrue="1" operator="equal">
      <formula>0</formula>
    </cfRule>
  </conditionalFormatting>
  <conditionalFormatting sqref="DQ579:ER579">
    <cfRule type="cellIs" dxfId="2119" priority="7056" stopIfTrue="1" operator="equal">
      <formula>0</formula>
    </cfRule>
  </conditionalFormatting>
  <conditionalFormatting sqref="IS579:JV579">
    <cfRule type="cellIs" dxfId="2118" priority="7052" stopIfTrue="1" operator="equal">
      <formula>0</formula>
    </cfRule>
  </conditionalFormatting>
  <conditionalFormatting sqref="JY578:JY579">
    <cfRule type="cellIs" dxfId="2117" priority="7034" stopIfTrue="1" operator="greaterThanOrEqual">
      <formula>1</formula>
    </cfRule>
    <cfRule type="cellIs" dxfId="2116" priority="7035" stopIfTrue="1" operator="lessThan">
      <formula>1</formula>
    </cfRule>
  </conditionalFormatting>
  <conditionalFormatting sqref="EV585:FY585">
    <cfRule type="cellIs" dxfId="2115" priority="7108" stopIfTrue="1" operator="equal">
      <formula>0</formula>
    </cfRule>
  </conditionalFormatting>
  <conditionalFormatting sqref="GD585:HG585">
    <cfRule type="cellIs" dxfId="2114" priority="7107" stopIfTrue="1" operator="equal">
      <formula>0</formula>
    </cfRule>
  </conditionalFormatting>
  <conditionalFormatting sqref="HK585:IO585">
    <cfRule type="cellIs" dxfId="2113" priority="7106" stopIfTrue="1" operator="equal">
      <formula>0</formula>
    </cfRule>
  </conditionalFormatting>
  <conditionalFormatting sqref="IS585:JV585">
    <cfRule type="cellIs" dxfId="2112" priority="7105" stopIfTrue="1" operator="equal">
      <formula>0</formula>
    </cfRule>
  </conditionalFormatting>
  <conditionalFormatting sqref="FZ585">
    <cfRule type="cellIs" dxfId="2111" priority="7075" stopIfTrue="1" operator="equal">
      <formula>0</formula>
    </cfRule>
  </conditionalFormatting>
  <conditionalFormatting sqref="JZ577:LD577 JZ581:LD581 JZ583:LD583">
    <cfRule type="cellIs" dxfId="2110" priority="7074" stopIfTrue="1" operator="equal">
      <formula>0</formula>
    </cfRule>
  </conditionalFormatting>
  <conditionalFormatting sqref="JZ585:LD585">
    <cfRule type="cellIs" dxfId="2109" priority="7073" stopIfTrue="1" operator="equal">
      <formula>0</formula>
    </cfRule>
  </conditionalFormatting>
  <conditionalFormatting sqref="T579:AW579">
    <cfRule type="cellIs" dxfId="2108" priority="7059" stopIfTrue="1" operator="equal">
      <formula>0</formula>
    </cfRule>
  </conditionalFormatting>
  <conditionalFormatting sqref="LG576:LG577 LG580:LG583">
    <cfRule type="cellIs" dxfId="2107" priority="7065" stopIfTrue="1" operator="greaterThanOrEqual">
      <formula>1</formula>
    </cfRule>
    <cfRule type="cellIs" dxfId="2106" priority="7066" stopIfTrue="1" operator="lessThan">
      <formula>1</formula>
    </cfRule>
  </conditionalFormatting>
  <conditionalFormatting sqref="JZ579:LD579">
    <cfRule type="cellIs" dxfId="2105" priority="7036" stopIfTrue="1" operator="equal">
      <formula>0</formula>
    </cfRule>
  </conditionalFormatting>
  <conditionalFormatting sqref="BA577:CE577 BA581:CE581 BA583:CE583">
    <cfRule type="cellIs" dxfId="2104" priority="7122" stopIfTrue="1" operator="equal">
      <formula>0</formula>
    </cfRule>
  </conditionalFormatting>
  <conditionalFormatting sqref="LG584:LG585">
    <cfRule type="cellIs" dxfId="2103" priority="7063" stopIfTrue="1" operator="greaterThanOrEqual">
      <formula>1</formula>
    </cfRule>
    <cfRule type="cellIs" dxfId="2102" priority="7064" stopIfTrue="1" operator="lessThan">
      <formula>1</formula>
    </cfRule>
  </conditionalFormatting>
  <conditionalFormatting sqref="T577:AW577 T581:AW581 T583:AW583">
    <cfRule type="cellIs" dxfId="2101" priority="7123" stopIfTrue="1" operator="equal">
      <formula>0</formula>
    </cfRule>
  </conditionalFormatting>
  <conditionalFormatting sqref="T585:AW585">
    <cfRule type="cellIs" dxfId="2100" priority="7112" stopIfTrue="1" operator="equal">
      <formula>0</formula>
    </cfRule>
  </conditionalFormatting>
  <conditionalFormatting sqref="DQ577:ER577 DQ581:ER581 DQ583:ER583">
    <cfRule type="cellIs" dxfId="2099" priority="7120" stopIfTrue="1" operator="equal">
      <formula>0</formula>
    </cfRule>
  </conditionalFormatting>
  <conditionalFormatting sqref="EV577:FY577 EV581:FY581 EV583:FY583">
    <cfRule type="cellIs" dxfId="2098" priority="7119" stopIfTrue="1" operator="equal">
      <formula>0</formula>
    </cfRule>
  </conditionalFormatting>
  <conditionalFormatting sqref="GD577:HG577 GD581:HG581 GD583:HG583">
    <cfRule type="cellIs" dxfId="2097" priority="7118" stopIfTrue="1" operator="equal">
      <formula>0</formula>
    </cfRule>
  </conditionalFormatting>
  <conditionalFormatting sqref="HK577:IO577 HK581:IO581 HK583:IO583">
    <cfRule type="cellIs" dxfId="2096" priority="7117" stopIfTrue="1" operator="equal">
      <formula>0</formula>
    </cfRule>
  </conditionalFormatting>
  <conditionalFormatting sqref="IS577:JV577 IS581:JV581 IS583:JV583">
    <cfRule type="cellIs" dxfId="2095" priority="7116" stopIfTrue="1" operator="equal">
      <formula>0</formula>
    </cfRule>
  </conditionalFormatting>
  <conditionalFormatting sqref="FZ577 FZ581 FZ583">
    <cfRule type="cellIs" dxfId="2094" priority="7076" stopIfTrue="1" operator="equal">
      <formula>0</formula>
    </cfRule>
  </conditionalFormatting>
  <conditionalFormatting sqref="BA585:CE585">
    <cfRule type="cellIs" dxfId="2093" priority="7111" stopIfTrue="1" operator="equal">
      <formula>0</formula>
    </cfRule>
  </conditionalFormatting>
  <conditionalFormatting sqref="JY584:JY585">
    <cfRule type="cellIs" dxfId="2092" priority="7069" stopIfTrue="1" operator="greaterThanOrEqual">
      <formula>1</formula>
    </cfRule>
    <cfRule type="cellIs" dxfId="2091" priority="7070" stopIfTrue="1" operator="lessThan">
      <formula>1</formula>
    </cfRule>
  </conditionalFormatting>
  <conditionalFormatting sqref="IR576:IR577 IR580:IR583">
    <cfRule type="cellIs" dxfId="2090" priority="7079" stopIfTrue="1" operator="greaterThanOrEqual">
      <formula>1</formula>
    </cfRule>
    <cfRule type="cellIs" dxfId="2089" priority="7080" stopIfTrue="1" operator="lessThan">
      <formula>1</formula>
    </cfRule>
  </conditionalFormatting>
  <conditionalFormatting sqref="IR584:IR585">
    <cfRule type="cellIs" dxfId="2088" priority="7077" stopIfTrue="1" operator="greaterThanOrEqual">
      <formula>1</formula>
    </cfRule>
    <cfRule type="cellIs" dxfId="2087" priority="7078" stopIfTrue="1" operator="lessThan">
      <formula>1</formula>
    </cfRule>
  </conditionalFormatting>
  <conditionalFormatting sqref="HJ576:HJ577 HJ580:HJ583">
    <cfRule type="cellIs" dxfId="2086" priority="7083" stopIfTrue="1" operator="greaterThanOrEqual">
      <formula>1</formula>
    </cfRule>
    <cfRule type="cellIs" dxfId="2085" priority="7084" stopIfTrue="1" operator="lessThan">
      <formula>1</formula>
    </cfRule>
  </conditionalFormatting>
  <conditionalFormatting sqref="HJ584:HJ585">
    <cfRule type="cellIs" dxfId="2084" priority="7081" stopIfTrue="1" operator="greaterThanOrEqual">
      <formula>1</formula>
    </cfRule>
    <cfRule type="cellIs" dxfId="2083" priority="7082" stopIfTrue="1" operator="lessThan">
      <formula>1</formula>
    </cfRule>
  </conditionalFormatting>
  <conditionalFormatting sqref="JY576:JY577 JY580:JY583">
    <cfRule type="cellIs" dxfId="2082" priority="7071" stopIfTrue="1" operator="greaterThanOrEqual">
      <formula>1</formula>
    </cfRule>
    <cfRule type="cellIs" dxfId="2081" priority="7072" stopIfTrue="1" operator="lessThan">
      <formula>1</formula>
    </cfRule>
  </conditionalFormatting>
  <conditionalFormatting sqref="LH577:ML577 LH581:ML581 LH583:ML583">
    <cfRule type="cellIs" dxfId="2080" priority="7068" stopIfTrue="1" operator="equal">
      <formula>0</formula>
    </cfRule>
  </conditionalFormatting>
  <conditionalFormatting sqref="LH585:ML585">
    <cfRule type="cellIs" dxfId="2079" priority="7067" stopIfTrue="1" operator="equal">
      <formula>0</formula>
    </cfRule>
  </conditionalFormatting>
  <conditionalFormatting sqref="IR578:IR579">
    <cfRule type="cellIs" dxfId="2078" priority="7038" stopIfTrue="1" operator="greaterThanOrEqual">
      <formula>1</formula>
    </cfRule>
    <cfRule type="cellIs" dxfId="2077" priority="7039" stopIfTrue="1" operator="lessThan">
      <formula>1</formula>
    </cfRule>
  </conditionalFormatting>
  <conditionalFormatting sqref="HJ578:HJ579">
    <cfRule type="cellIs" dxfId="2076" priority="7040" stopIfTrue="1" operator="greaterThanOrEqual">
      <formula>1</formula>
    </cfRule>
    <cfRule type="cellIs" dxfId="2075" priority="7041" stopIfTrue="1" operator="lessThan">
      <formula>1</formula>
    </cfRule>
  </conditionalFormatting>
  <conditionalFormatting sqref="LH579:ML579">
    <cfRule type="cellIs" dxfId="2074" priority="7033" stopIfTrue="1" operator="equal">
      <formula>0</formula>
    </cfRule>
  </conditionalFormatting>
  <conditionalFormatting sqref="LG578:LG579">
    <cfRule type="cellIs" dxfId="2073" priority="7031" stopIfTrue="1" operator="greaterThanOrEqual">
      <formula>1</formula>
    </cfRule>
    <cfRule type="cellIs" dxfId="2072" priority="7032" stopIfTrue="1" operator="lessThan">
      <formula>1</formula>
    </cfRule>
  </conditionalFormatting>
  <conditionalFormatting sqref="DQ597:ER597">
    <cfRule type="cellIs" dxfId="2071" priority="7013" stopIfTrue="1" operator="equal">
      <formula>0</formula>
    </cfRule>
  </conditionalFormatting>
  <conditionalFormatting sqref="HK591:IO591">
    <cfRule type="cellIs" dxfId="2070" priority="6957" stopIfTrue="1" operator="equal">
      <formula>0</formula>
    </cfRule>
  </conditionalFormatting>
  <conditionalFormatting sqref="EV591:FY591">
    <cfRule type="cellIs" dxfId="2069" priority="6959" stopIfTrue="1" operator="equal">
      <formula>0</formula>
    </cfRule>
  </conditionalFormatting>
  <conditionalFormatting sqref="GD591:HG591">
    <cfRule type="cellIs" dxfId="2068" priority="6958" stopIfTrue="1" operator="equal">
      <formula>0</formula>
    </cfRule>
  </conditionalFormatting>
  <conditionalFormatting sqref="FZ591">
    <cfRule type="cellIs" dxfId="2067" priority="6941" stopIfTrue="1" operator="equal">
      <formula>0</formula>
    </cfRule>
  </conditionalFormatting>
  <conditionalFormatting sqref="BA591:CE591">
    <cfRule type="cellIs" dxfId="2066" priority="6962" stopIfTrue="1" operator="equal">
      <formula>0</formula>
    </cfRule>
  </conditionalFormatting>
  <conditionalFormatting sqref="DQ591:ER591">
    <cfRule type="cellIs" dxfId="2065" priority="6960" stopIfTrue="1" operator="equal">
      <formula>0</formula>
    </cfRule>
  </conditionalFormatting>
  <conditionalFormatting sqref="IS591:JV591">
    <cfRule type="cellIs" dxfId="2064" priority="6956" stopIfTrue="1" operator="equal">
      <formula>0</formula>
    </cfRule>
  </conditionalFormatting>
  <conditionalFormatting sqref="JY590:JY591">
    <cfRule type="cellIs" dxfId="2063" priority="6938" stopIfTrue="1" operator="greaterThanOrEqual">
      <formula>1</formula>
    </cfRule>
    <cfRule type="cellIs" dxfId="2062" priority="6939" stopIfTrue="1" operator="lessThan">
      <formula>1</formula>
    </cfRule>
  </conditionalFormatting>
  <conditionalFormatting sqref="EV597:FY597">
    <cfRule type="cellIs" dxfId="2061" priority="7012" stopIfTrue="1" operator="equal">
      <formula>0</formula>
    </cfRule>
  </conditionalFormatting>
  <conditionalFormatting sqref="GD597:HG597">
    <cfRule type="cellIs" dxfId="2060" priority="7011" stopIfTrue="1" operator="equal">
      <formula>0</formula>
    </cfRule>
  </conditionalFormatting>
  <conditionalFormatting sqref="HK597:IO597">
    <cfRule type="cellIs" dxfId="2059" priority="7010" stopIfTrue="1" operator="equal">
      <formula>0</formula>
    </cfRule>
  </conditionalFormatting>
  <conditionalFormatting sqref="IS597:JV597">
    <cfRule type="cellIs" dxfId="2058" priority="7009" stopIfTrue="1" operator="equal">
      <formula>0</formula>
    </cfRule>
  </conditionalFormatting>
  <conditionalFormatting sqref="FZ597">
    <cfRule type="cellIs" dxfId="2057" priority="6979" stopIfTrue="1" operator="equal">
      <formula>0</formula>
    </cfRule>
  </conditionalFormatting>
  <conditionalFormatting sqref="JZ589:LD589 JZ593:LD593 JZ595:LD595">
    <cfRule type="cellIs" dxfId="2056" priority="6978" stopIfTrue="1" operator="equal">
      <formula>0</formula>
    </cfRule>
  </conditionalFormatting>
  <conditionalFormatting sqref="JZ597:LD597">
    <cfRule type="cellIs" dxfId="2055" priority="6977" stopIfTrue="1" operator="equal">
      <formula>0</formula>
    </cfRule>
  </conditionalFormatting>
  <conditionalFormatting sqref="T591:AW591">
    <cfRule type="cellIs" dxfId="2054" priority="6963" stopIfTrue="1" operator="equal">
      <formula>0</formula>
    </cfRule>
  </conditionalFormatting>
  <conditionalFormatting sqref="LG588:LG589 LG592:LG595">
    <cfRule type="cellIs" dxfId="2053" priority="6969" stopIfTrue="1" operator="greaterThanOrEqual">
      <formula>1</formula>
    </cfRule>
    <cfRule type="cellIs" dxfId="2052" priority="6970" stopIfTrue="1" operator="lessThan">
      <formula>1</formula>
    </cfRule>
  </conditionalFormatting>
  <conditionalFormatting sqref="JZ591:LD591">
    <cfRule type="cellIs" dxfId="2051" priority="6940" stopIfTrue="1" operator="equal">
      <formula>0</formula>
    </cfRule>
  </conditionalFormatting>
  <conditionalFormatting sqref="BA589:CE589 BA593:CE593 BA595:CE595">
    <cfRule type="cellIs" dxfId="2050" priority="7026" stopIfTrue="1" operator="equal">
      <formula>0</formula>
    </cfRule>
  </conditionalFormatting>
  <conditionalFormatting sqref="LG596:LG597">
    <cfRule type="cellIs" dxfId="2049" priority="6967" stopIfTrue="1" operator="greaterThanOrEqual">
      <formula>1</formula>
    </cfRule>
    <cfRule type="cellIs" dxfId="2048" priority="6968" stopIfTrue="1" operator="lessThan">
      <formula>1</formula>
    </cfRule>
  </conditionalFormatting>
  <conditionalFormatting sqref="T589:AW589 T593:AW593 T595:AW595">
    <cfRule type="cellIs" dxfId="2047" priority="7027" stopIfTrue="1" operator="equal">
      <formula>0</formula>
    </cfRule>
  </conditionalFormatting>
  <conditionalFormatting sqref="T597:AW597">
    <cfRule type="cellIs" dxfId="2046" priority="7016" stopIfTrue="1" operator="equal">
      <formula>0</formula>
    </cfRule>
  </conditionalFormatting>
  <conditionalFormatting sqref="DQ589:ER589 DQ593:ER593 DQ595:ER595">
    <cfRule type="cellIs" dxfId="2045" priority="7024" stopIfTrue="1" operator="equal">
      <formula>0</formula>
    </cfRule>
  </conditionalFormatting>
  <conditionalFormatting sqref="EV589:FY589 EV593:FY593 EV595:FY595">
    <cfRule type="cellIs" dxfId="2044" priority="7023" stopIfTrue="1" operator="equal">
      <formula>0</formula>
    </cfRule>
  </conditionalFormatting>
  <conditionalFormatting sqref="GD589:HG589 GD593:HG593 GD595:HG595">
    <cfRule type="cellIs" dxfId="2043" priority="7022" stopIfTrue="1" operator="equal">
      <formula>0</formula>
    </cfRule>
  </conditionalFormatting>
  <conditionalFormatting sqref="HK589:IO589 HK593:IO593 HK595:IO595">
    <cfRule type="cellIs" dxfId="2042" priority="7021" stopIfTrue="1" operator="equal">
      <formula>0</formula>
    </cfRule>
  </conditionalFormatting>
  <conditionalFormatting sqref="IS589:JV589 IS593:JV593 IS595:JV595">
    <cfRule type="cellIs" dxfId="2041" priority="7020" stopIfTrue="1" operator="equal">
      <formula>0</formula>
    </cfRule>
  </conditionalFormatting>
  <conditionalFormatting sqref="FZ589 FZ593 FZ595">
    <cfRule type="cellIs" dxfId="2040" priority="6980" stopIfTrue="1" operator="equal">
      <formula>0</formula>
    </cfRule>
  </conditionalFormatting>
  <conditionalFormatting sqref="BA597:CE597">
    <cfRule type="cellIs" dxfId="2039" priority="7015" stopIfTrue="1" operator="equal">
      <formula>0</formula>
    </cfRule>
  </conditionalFormatting>
  <conditionalFormatting sqref="JY596:JY597">
    <cfRule type="cellIs" dxfId="2038" priority="6973" stopIfTrue="1" operator="greaterThanOrEqual">
      <formula>1</formula>
    </cfRule>
    <cfRule type="cellIs" dxfId="2037" priority="6974" stopIfTrue="1" operator="lessThan">
      <formula>1</formula>
    </cfRule>
  </conditionalFormatting>
  <conditionalFormatting sqref="IR588:IR589 IR592:IR595">
    <cfRule type="cellIs" dxfId="2036" priority="6983" stopIfTrue="1" operator="greaterThanOrEqual">
      <formula>1</formula>
    </cfRule>
    <cfRule type="cellIs" dxfId="2035" priority="6984" stopIfTrue="1" operator="lessThan">
      <formula>1</formula>
    </cfRule>
  </conditionalFormatting>
  <conditionalFormatting sqref="IR596:IR597">
    <cfRule type="cellIs" dxfId="2034" priority="6981" stopIfTrue="1" operator="greaterThanOrEqual">
      <formula>1</formula>
    </cfRule>
    <cfRule type="cellIs" dxfId="2033" priority="6982" stopIfTrue="1" operator="lessThan">
      <formula>1</formula>
    </cfRule>
  </conditionalFormatting>
  <conditionalFormatting sqref="HJ588:HJ589 HJ592:HJ595">
    <cfRule type="cellIs" dxfId="2032" priority="6987" stopIfTrue="1" operator="greaterThanOrEqual">
      <formula>1</formula>
    </cfRule>
    <cfRule type="cellIs" dxfId="2031" priority="6988" stopIfTrue="1" operator="lessThan">
      <formula>1</formula>
    </cfRule>
  </conditionalFormatting>
  <conditionalFormatting sqref="HJ596:HJ597">
    <cfRule type="cellIs" dxfId="2030" priority="6985" stopIfTrue="1" operator="greaterThanOrEqual">
      <formula>1</formula>
    </cfRule>
    <cfRule type="cellIs" dxfId="2029" priority="6986" stopIfTrue="1" operator="lessThan">
      <formula>1</formula>
    </cfRule>
  </conditionalFormatting>
  <conditionalFormatting sqref="JY588:JY589 JY592:JY595">
    <cfRule type="cellIs" dxfId="2028" priority="6975" stopIfTrue="1" operator="greaterThanOrEqual">
      <formula>1</formula>
    </cfRule>
    <cfRule type="cellIs" dxfId="2027" priority="6976" stopIfTrue="1" operator="lessThan">
      <formula>1</formula>
    </cfRule>
  </conditionalFormatting>
  <conditionalFormatting sqref="LH589:ML589 LH593:ML593 LH595:ML595">
    <cfRule type="cellIs" dxfId="2026" priority="6972" stopIfTrue="1" operator="equal">
      <formula>0</formula>
    </cfRule>
  </conditionalFormatting>
  <conditionalFormatting sqref="LH597:ML597">
    <cfRule type="cellIs" dxfId="2025" priority="6971" stopIfTrue="1" operator="equal">
      <formula>0</formula>
    </cfRule>
  </conditionalFormatting>
  <conditionalFormatting sqref="IR590:IR591">
    <cfRule type="cellIs" dxfId="2024" priority="6942" stopIfTrue="1" operator="greaterThanOrEqual">
      <formula>1</formula>
    </cfRule>
    <cfRule type="cellIs" dxfId="2023" priority="6943" stopIfTrue="1" operator="lessThan">
      <formula>1</formula>
    </cfRule>
  </conditionalFormatting>
  <conditionalFormatting sqref="HJ590:HJ591">
    <cfRule type="cellIs" dxfId="2022" priority="6944" stopIfTrue="1" operator="greaterThanOrEqual">
      <formula>1</formula>
    </cfRule>
    <cfRule type="cellIs" dxfId="2021" priority="6945" stopIfTrue="1" operator="lessThan">
      <formula>1</formula>
    </cfRule>
  </conditionalFormatting>
  <conditionalFormatting sqref="LH591:ML591">
    <cfRule type="cellIs" dxfId="2020" priority="6937" stopIfTrue="1" operator="equal">
      <formula>0</formula>
    </cfRule>
  </conditionalFormatting>
  <conditionalFormatting sqref="LG590:LG591">
    <cfRule type="cellIs" dxfId="2019" priority="6935" stopIfTrue="1" operator="greaterThanOrEqual">
      <formula>1</formula>
    </cfRule>
    <cfRule type="cellIs" dxfId="2018" priority="6936" stopIfTrue="1" operator="lessThan">
      <formula>1</formula>
    </cfRule>
  </conditionalFormatting>
  <conditionalFormatting sqref="DQ609:ER609">
    <cfRule type="cellIs" dxfId="2017" priority="6917" stopIfTrue="1" operator="equal">
      <formula>0</formula>
    </cfRule>
  </conditionalFormatting>
  <conditionalFormatting sqref="HK603:IO603">
    <cfRule type="cellIs" dxfId="2016" priority="6861" stopIfTrue="1" operator="equal">
      <formula>0</formula>
    </cfRule>
  </conditionalFormatting>
  <conditionalFormatting sqref="EV603:FY603">
    <cfRule type="cellIs" dxfId="2015" priority="6863" stopIfTrue="1" operator="equal">
      <formula>0</formula>
    </cfRule>
  </conditionalFormatting>
  <conditionalFormatting sqref="GD603:HG603">
    <cfRule type="cellIs" dxfId="2014" priority="6862" stopIfTrue="1" operator="equal">
      <formula>0</formula>
    </cfRule>
  </conditionalFormatting>
  <conditionalFormatting sqref="FZ603">
    <cfRule type="cellIs" dxfId="2013" priority="6845" stopIfTrue="1" operator="equal">
      <formula>0</formula>
    </cfRule>
  </conditionalFormatting>
  <conditionalFormatting sqref="BA603:CE603">
    <cfRule type="cellIs" dxfId="2012" priority="6866" stopIfTrue="1" operator="equal">
      <formula>0</formula>
    </cfRule>
  </conditionalFormatting>
  <conditionalFormatting sqref="DQ603:ER603">
    <cfRule type="cellIs" dxfId="2011" priority="6864" stopIfTrue="1" operator="equal">
      <formula>0</formula>
    </cfRule>
  </conditionalFormatting>
  <conditionalFormatting sqref="IS603:JV603">
    <cfRule type="cellIs" dxfId="2010" priority="6860" stopIfTrue="1" operator="equal">
      <formula>0</formula>
    </cfRule>
  </conditionalFormatting>
  <conditionalFormatting sqref="JY602:JY603">
    <cfRule type="cellIs" dxfId="2009" priority="6842" stopIfTrue="1" operator="greaterThanOrEqual">
      <formula>1</formula>
    </cfRule>
    <cfRule type="cellIs" dxfId="2008" priority="6843" stopIfTrue="1" operator="lessThan">
      <formula>1</formula>
    </cfRule>
  </conditionalFormatting>
  <conditionalFormatting sqref="EV609:FY609">
    <cfRule type="cellIs" dxfId="2007" priority="6916" stopIfTrue="1" operator="equal">
      <formula>0</formula>
    </cfRule>
  </conditionalFormatting>
  <conditionalFormatting sqref="GD609:HG609">
    <cfRule type="cellIs" dxfId="2006" priority="6915" stopIfTrue="1" operator="equal">
      <formula>0</formula>
    </cfRule>
  </conditionalFormatting>
  <conditionalFormatting sqref="HK609:IO609">
    <cfRule type="cellIs" dxfId="2005" priority="6914" stopIfTrue="1" operator="equal">
      <formula>0</formula>
    </cfRule>
  </conditionalFormatting>
  <conditionalFormatting sqref="IS609:JV609">
    <cfRule type="cellIs" dxfId="2004" priority="6913" stopIfTrue="1" operator="equal">
      <formula>0</formula>
    </cfRule>
  </conditionalFormatting>
  <conditionalFormatting sqref="FZ609">
    <cfRule type="cellIs" dxfId="2003" priority="6883" stopIfTrue="1" operator="equal">
      <formula>0</formula>
    </cfRule>
  </conditionalFormatting>
  <conditionalFormatting sqref="JZ601:LD601 JZ605:LD605 JZ607:LD607">
    <cfRule type="cellIs" dxfId="2002" priority="6882" stopIfTrue="1" operator="equal">
      <formula>0</formula>
    </cfRule>
  </conditionalFormatting>
  <conditionalFormatting sqref="JZ609:LD609">
    <cfRule type="cellIs" dxfId="2001" priority="6881" stopIfTrue="1" operator="equal">
      <formula>0</formula>
    </cfRule>
  </conditionalFormatting>
  <conditionalFormatting sqref="T603:AW603">
    <cfRule type="cellIs" dxfId="2000" priority="6867" stopIfTrue="1" operator="equal">
      <formula>0</formula>
    </cfRule>
  </conditionalFormatting>
  <conditionalFormatting sqref="LG600:LG601 LG604:LG607">
    <cfRule type="cellIs" dxfId="1999" priority="6873" stopIfTrue="1" operator="greaterThanOrEqual">
      <formula>1</formula>
    </cfRule>
    <cfRule type="cellIs" dxfId="1998" priority="6874" stopIfTrue="1" operator="lessThan">
      <formula>1</formula>
    </cfRule>
  </conditionalFormatting>
  <conditionalFormatting sqref="JZ603:LD603">
    <cfRule type="cellIs" dxfId="1997" priority="6844" stopIfTrue="1" operator="equal">
      <formula>0</formula>
    </cfRule>
  </conditionalFormatting>
  <conditionalFormatting sqref="BA601:CE601 BA605:CE605 BA607:CE607">
    <cfRule type="cellIs" dxfId="1996" priority="6930" stopIfTrue="1" operator="equal">
      <formula>0</formula>
    </cfRule>
  </conditionalFormatting>
  <conditionalFormatting sqref="LG608:LG609">
    <cfRule type="cellIs" dxfId="1995" priority="6871" stopIfTrue="1" operator="greaterThanOrEqual">
      <formula>1</formula>
    </cfRule>
    <cfRule type="cellIs" dxfId="1994" priority="6872" stopIfTrue="1" operator="lessThan">
      <formula>1</formula>
    </cfRule>
  </conditionalFormatting>
  <conditionalFormatting sqref="T601:AW601 T605:AW605 T607:AW607">
    <cfRule type="cellIs" dxfId="1993" priority="6931" stopIfTrue="1" operator="equal">
      <formula>0</formula>
    </cfRule>
  </conditionalFormatting>
  <conditionalFormatting sqref="T609:AW609">
    <cfRule type="cellIs" dxfId="1992" priority="6920" stopIfTrue="1" operator="equal">
      <formula>0</formula>
    </cfRule>
  </conditionalFormatting>
  <conditionalFormatting sqref="DQ601:ER601 DQ605:ER605 DQ607:ER607">
    <cfRule type="cellIs" dxfId="1991" priority="6928" stopIfTrue="1" operator="equal">
      <formula>0</formula>
    </cfRule>
  </conditionalFormatting>
  <conditionalFormatting sqref="EV601:FY601 EV605:FY605 EV607:FY607">
    <cfRule type="cellIs" dxfId="1990" priority="6927" stopIfTrue="1" operator="equal">
      <formula>0</formula>
    </cfRule>
  </conditionalFormatting>
  <conditionalFormatting sqref="GD601:HG601 GD605:HG605 GD607:HG607">
    <cfRule type="cellIs" dxfId="1989" priority="6926" stopIfTrue="1" operator="equal">
      <formula>0</formula>
    </cfRule>
  </conditionalFormatting>
  <conditionalFormatting sqref="HK601:IO601 HK605:IO605 HK607:IO607">
    <cfRule type="cellIs" dxfId="1988" priority="6925" stopIfTrue="1" operator="equal">
      <formula>0</formula>
    </cfRule>
  </conditionalFormatting>
  <conditionalFormatting sqref="IS601:JV601 IS605:JV605 IS607:JV607">
    <cfRule type="cellIs" dxfId="1987" priority="6924" stopIfTrue="1" operator="equal">
      <formula>0</formula>
    </cfRule>
  </conditionalFormatting>
  <conditionalFormatting sqref="FZ601 FZ605 FZ607">
    <cfRule type="cellIs" dxfId="1986" priority="6884" stopIfTrue="1" operator="equal">
      <formula>0</formula>
    </cfRule>
  </conditionalFormatting>
  <conditionalFormatting sqref="BA609:CE609">
    <cfRule type="cellIs" dxfId="1985" priority="6919" stopIfTrue="1" operator="equal">
      <formula>0</formula>
    </cfRule>
  </conditionalFormatting>
  <conditionalFormatting sqref="JY608:JY609">
    <cfRule type="cellIs" dxfId="1984" priority="6877" stopIfTrue="1" operator="greaterThanOrEqual">
      <formula>1</formula>
    </cfRule>
    <cfRule type="cellIs" dxfId="1983" priority="6878" stopIfTrue="1" operator="lessThan">
      <formula>1</formula>
    </cfRule>
  </conditionalFormatting>
  <conditionalFormatting sqref="IR600:IR601 IR604:IR607">
    <cfRule type="cellIs" dxfId="1982" priority="6887" stopIfTrue="1" operator="greaterThanOrEqual">
      <formula>1</formula>
    </cfRule>
    <cfRule type="cellIs" dxfId="1981" priority="6888" stopIfTrue="1" operator="lessThan">
      <formula>1</formula>
    </cfRule>
  </conditionalFormatting>
  <conditionalFormatting sqref="IR608:IR609">
    <cfRule type="cellIs" dxfId="1980" priority="6885" stopIfTrue="1" operator="greaterThanOrEqual">
      <formula>1</formula>
    </cfRule>
    <cfRule type="cellIs" dxfId="1979" priority="6886" stopIfTrue="1" operator="lessThan">
      <formula>1</formula>
    </cfRule>
  </conditionalFormatting>
  <conditionalFormatting sqref="HJ600:HJ601 HJ604:HJ607">
    <cfRule type="cellIs" dxfId="1978" priority="6891" stopIfTrue="1" operator="greaterThanOrEqual">
      <formula>1</formula>
    </cfRule>
    <cfRule type="cellIs" dxfId="1977" priority="6892" stopIfTrue="1" operator="lessThan">
      <formula>1</formula>
    </cfRule>
  </conditionalFormatting>
  <conditionalFormatting sqref="HJ608:HJ609">
    <cfRule type="cellIs" dxfId="1976" priority="6889" stopIfTrue="1" operator="greaterThanOrEqual">
      <formula>1</formula>
    </cfRule>
    <cfRule type="cellIs" dxfId="1975" priority="6890" stopIfTrue="1" operator="lessThan">
      <formula>1</formula>
    </cfRule>
  </conditionalFormatting>
  <conditionalFormatting sqref="JY600:JY601 JY604:JY607">
    <cfRule type="cellIs" dxfId="1974" priority="6879" stopIfTrue="1" operator="greaterThanOrEqual">
      <formula>1</formula>
    </cfRule>
    <cfRule type="cellIs" dxfId="1973" priority="6880" stopIfTrue="1" operator="lessThan">
      <formula>1</formula>
    </cfRule>
  </conditionalFormatting>
  <conditionalFormatting sqref="LH601:ML601 LH605:ML605 LH607:ML607">
    <cfRule type="cellIs" dxfId="1972" priority="6876" stopIfTrue="1" operator="equal">
      <formula>0</formula>
    </cfRule>
  </conditionalFormatting>
  <conditionalFormatting sqref="LH609:ML609">
    <cfRule type="cellIs" dxfId="1971" priority="6875" stopIfTrue="1" operator="equal">
      <formula>0</formula>
    </cfRule>
  </conditionalFormatting>
  <conditionalFormatting sqref="IR602:IR603">
    <cfRule type="cellIs" dxfId="1970" priority="6846" stopIfTrue="1" operator="greaterThanOrEqual">
      <formula>1</formula>
    </cfRule>
    <cfRule type="cellIs" dxfId="1969" priority="6847" stopIfTrue="1" operator="lessThan">
      <formula>1</formula>
    </cfRule>
  </conditionalFormatting>
  <conditionalFormatting sqref="HJ602:HJ603">
    <cfRule type="cellIs" dxfId="1968" priority="6848" stopIfTrue="1" operator="greaterThanOrEqual">
      <formula>1</formula>
    </cfRule>
    <cfRule type="cellIs" dxfId="1967" priority="6849" stopIfTrue="1" operator="lessThan">
      <formula>1</formula>
    </cfRule>
  </conditionalFormatting>
  <conditionalFormatting sqref="LH603:ML603">
    <cfRule type="cellIs" dxfId="1966" priority="6841" stopIfTrue="1" operator="equal">
      <formula>0</formula>
    </cfRule>
  </conditionalFormatting>
  <conditionalFormatting sqref="LG602:LG603">
    <cfRule type="cellIs" dxfId="1965" priority="6839" stopIfTrue="1" operator="greaterThanOrEqual">
      <formula>1</formula>
    </cfRule>
    <cfRule type="cellIs" dxfId="1964" priority="6840" stopIfTrue="1" operator="lessThan">
      <formula>1</formula>
    </cfRule>
  </conditionalFormatting>
  <conditionalFormatting sqref="DQ621:ER621">
    <cfRule type="cellIs" dxfId="1963" priority="6821" stopIfTrue="1" operator="equal">
      <formula>0</formula>
    </cfRule>
  </conditionalFormatting>
  <conditionalFormatting sqref="HK615:IO615">
    <cfRule type="cellIs" dxfId="1962" priority="6765" stopIfTrue="1" operator="equal">
      <formula>0</formula>
    </cfRule>
  </conditionalFormatting>
  <conditionalFormatting sqref="EV615:FY615">
    <cfRule type="cellIs" dxfId="1961" priority="6767" stopIfTrue="1" operator="equal">
      <formula>0</formula>
    </cfRule>
  </conditionalFormatting>
  <conditionalFormatting sqref="GD615:HG615">
    <cfRule type="cellIs" dxfId="1960" priority="6766" stopIfTrue="1" operator="equal">
      <formula>0</formula>
    </cfRule>
  </conditionalFormatting>
  <conditionalFormatting sqref="FZ615">
    <cfRule type="cellIs" dxfId="1959" priority="6749" stopIfTrue="1" operator="equal">
      <formula>0</formula>
    </cfRule>
  </conditionalFormatting>
  <conditionalFormatting sqref="BA615:CE615">
    <cfRule type="cellIs" dxfId="1958" priority="6770" stopIfTrue="1" operator="equal">
      <formula>0</formula>
    </cfRule>
  </conditionalFormatting>
  <conditionalFormatting sqref="DQ615:ER615">
    <cfRule type="cellIs" dxfId="1957" priority="6768" stopIfTrue="1" operator="equal">
      <formula>0</formula>
    </cfRule>
  </conditionalFormatting>
  <conditionalFormatting sqref="IS615:JV615">
    <cfRule type="cellIs" dxfId="1956" priority="6764" stopIfTrue="1" operator="equal">
      <formula>0</formula>
    </cfRule>
  </conditionalFormatting>
  <conditionalFormatting sqref="JY614:JY615">
    <cfRule type="cellIs" dxfId="1955" priority="6746" stopIfTrue="1" operator="greaterThanOrEqual">
      <formula>1</formula>
    </cfRule>
    <cfRule type="cellIs" dxfId="1954" priority="6747" stopIfTrue="1" operator="lessThan">
      <formula>1</formula>
    </cfRule>
  </conditionalFormatting>
  <conditionalFormatting sqref="EV621:FY621">
    <cfRule type="cellIs" dxfId="1953" priority="6820" stopIfTrue="1" operator="equal">
      <formula>0</formula>
    </cfRule>
  </conditionalFormatting>
  <conditionalFormatting sqref="GD621:HG621">
    <cfRule type="cellIs" dxfId="1952" priority="6819" stopIfTrue="1" operator="equal">
      <formula>0</formula>
    </cfRule>
  </conditionalFormatting>
  <conditionalFormatting sqref="HK621:IO621">
    <cfRule type="cellIs" dxfId="1951" priority="6818" stopIfTrue="1" operator="equal">
      <formula>0</formula>
    </cfRule>
  </conditionalFormatting>
  <conditionalFormatting sqref="IS621:JV621">
    <cfRule type="cellIs" dxfId="1950" priority="6817" stopIfTrue="1" operator="equal">
      <formula>0</formula>
    </cfRule>
  </conditionalFormatting>
  <conditionalFormatting sqref="FZ621">
    <cfRule type="cellIs" dxfId="1949" priority="6787" stopIfTrue="1" operator="equal">
      <formula>0</formula>
    </cfRule>
  </conditionalFormatting>
  <conditionalFormatting sqref="JZ613:LD613 JZ617:LD617 JZ619:LD619">
    <cfRule type="cellIs" dxfId="1948" priority="6786" stopIfTrue="1" operator="equal">
      <formula>0</formula>
    </cfRule>
  </conditionalFormatting>
  <conditionalFormatting sqref="JZ621:LD621">
    <cfRule type="cellIs" dxfId="1947" priority="6785" stopIfTrue="1" operator="equal">
      <formula>0</formula>
    </cfRule>
  </conditionalFormatting>
  <conditionalFormatting sqref="T615:AW615">
    <cfRule type="cellIs" dxfId="1946" priority="6771" stopIfTrue="1" operator="equal">
      <formula>0</formula>
    </cfRule>
  </conditionalFormatting>
  <conditionalFormatting sqref="LG612:LG613 LG616:LG619">
    <cfRule type="cellIs" dxfId="1945" priority="6777" stopIfTrue="1" operator="greaterThanOrEqual">
      <formula>1</formula>
    </cfRule>
    <cfRule type="cellIs" dxfId="1944" priority="6778" stopIfTrue="1" operator="lessThan">
      <formula>1</formula>
    </cfRule>
  </conditionalFormatting>
  <conditionalFormatting sqref="JZ615:LD615">
    <cfRule type="cellIs" dxfId="1943" priority="6748" stopIfTrue="1" operator="equal">
      <formula>0</formula>
    </cfRule>
  </conditionalFormatting>
  <conditionalFormatting sqref="BA613:CE613 BA617:CE617 BA619:CE619">
    <cfRule type="cellIs" dxfId="1942" priority="6834" stopIfTrue="1" operator="equal">
      <formula>0</formula>
    </cfRule>
  </conditionalFormatting>
  <conditionalFormatting sqref="LG620:LG621">
    <cfRule type="cellIs" dxfId="1941" priority="6775" stopIfTrue="1" operator="greaterThanOrEqual">
      <formula>1</formula>
    </cfRule>
    <cfRule type="cellIs" dxfId="1940" priority="6776" stopIfTrue="1" operator="lessThan">
      <formula>1</formula>
    </cfRule>
  </conditionalFormatting>
  <conditionalFormatting sqref="T613:AW613 T617:AW617 T619:AW619">
    <cfRule type="cellIs" dxfId="1939" priority="6835" stopIfTrue="1" operator="equal">
      <formula>0</formula>
    </cfRule>
  </conditionalFormatting>
  <conditionalFormatting sqref="T621:AW621">
    <cfRule type="cellIs" dxfId="1938" priority="6824" stopIfTrue="1" operator="equal">
      <formula>0</formula>
    </cfRule>
  </conditionalFormatting>
  <conditionalFormatting sqref="DQ613:ER613 DQ617:ER617 DQ619:ER619">
    <cfRule type="cellIs" dxfId="1937" priority="6832" stopIfTrue="1" operator="equal">
      <formula>0</formula>
    </cfRule>
  </conditionalFormatting>
  <conditionalFormatting sqref="EV613:FY613 EV617:FY617 EV619:FY619">
    <cfRule type="cellIs" dxfId="1936" priority="6831" stopIfTrue="1" operator="equal">
      <formula>0</formula>
    </cfRule>
  </conditionalFormatting>
  <conditionalFormatting sqref="GD613:HG613 GD617:HG617 GD619:HG619">
    <cfRule type="cellIs" dxfId="1935" priority="6830" stopIfTrue="1" operator="equal">
      <formula>0</formula>
    </cfRule>
  </conditionalFormatting>
  <conditionalFormatting sqref="HK613:IO613 HK617:IO617 HK619:IO619">
    <cfRule type="cellIs" dxfId="1934" priority="6829" stopIfTrue="1" operator="equal">
      <formula>0</formula>
    </cfRule>
  </conditionalFormatting>
  <conditionalFormatting sqref="IS613:JV613 IS617:JV617 IS619:JV619">
    <cfRule type="cellIs" dxfId="1933" priority="6828" stopIfTrue="1" operator="equal">
      <formula>0</formula>
    </cfRule>
  </conditionalFormatting>
  <conditionalFormatting sqref="FZ613 FZ617 FZ619">
    <cfRule type="cellIs" dxfId="1932" priority="6788" stopIfTrue="1" operator="equal">
      <formula>0</formula>
    </cfRule>
  </conditionalFormatting>
  <conditionalFormatting sqref="BA621:CE621">
    <cfRule type="cellIs" dxfId="1931" priority="6823" stopIfTrue="1" operator="equal">
      <formula>0</formula>
    </cfRule>
  </conditionalFormatting>
  <conditionalFormatting sqref="JY620:JY621">
    <cfRule type="cellIs" dxfId="1930" priority="6781" stopIfTrue="1" operator="greaterThanOrEqual">
      <formula>1</formula>
    </cfRule>
    <cfRule type="cellIs" dxfId="1929" priority="6782" stopIfTrue="1" operator="lessThan">
      <formula>1</formula>
    </cfRule>
  </conditionalFormatting>
  <conditionalFormatting sqref="IR612:IR613 IR616:IR619">
    <cfRule type="cellIs" dxfId="1928" priority="6791" stopIfTrue="1" operator="greaterThanOrEqual">
      <formula>1</formula>
    </cfRule>
    <cfRule type="cellIs" dxfId="1927" priority="6792" stopIfTrue="1" operator="lessThan">
      <formula>1</formula>
    </cfRule>
  </conditionalFormatting>
  <conditionalFormatting sqref="IR620:IR621">
    <cfRule type="cellIs" dxfId="1926" priority="6789" stopIfTrue="1" operator="greaterThanOrEqual">
      <formula>1</formula>
    </cfRule>
    <cfRule type="cellIs" dxfId="1925" priority="6790" stopIfTrue="1" operator="lessThan">
      <formula>1</formula>
    </cfRule>
  </conditionalFormatting>
  <conditionalFormatting sqref="HJ612:HJ613 HJ616:HJ619">
    <cfRule type="cellIs" dxfId="1924" priority="6795" stopIfTrue="1" operator="greaterThanOrEqual">
      <formula>1</formula>
    </cfRule>
    <cfRule type="cellIs" dxfId="1923" priority="6796" stopIfTrue="1" operator="lessThan">
      <formula>1</formula>
    </cfRule>
  </conditionalFormatting>
  <conditionalFormatting sqref="HJ620:HJ621">
    <cfRule type="cellIs" dxfId="1922" priority="6793" stopIfTrue="1" operator="greaterThanOrEqual">
      <formula>1</formula>
    </cfRule>
    <cfRule type="cellIs" dxfId="1921" priority="6794" stopIfTrue="1" operator="lessThan">
      <formula>1</formula>
    </cfRule>
  </conditionalFormatting>
  <conditionalFormatting sqref="JY612:JY613 JY616:JY619">
    <cfRule type="cellIs" dxfId="1920" priority="6783" stopIfTrue="1" operator="greaterThanOrEqual">
      <formula>1</formula>
    </cfRule>
    <cfRule type="cellIs" dxfId="1919" priority="6784" stopIfTrue="1" operator="lessThan">
      <formula>1</formula>
    </cfRule>
  </conditionalFormatting>
  <conditionalFormatting sqref="LH613:ML613 LH617:ML617 LH619:ML619">
    <cfRule type="cellIs" dxfId="1918" priority="6780" stopIfTrue="1" operator="equal">
      <formula>0</formula>
    </cfRule>
  </conditionalFormatting>
  <conditionalFormatting sqref="LH621:ML621">
    <cfRule type="cellIs" dxfId="1917" priority="6779" stopIfTrue="1" operator="equal">
      <formula>0</formula>
    </cfRule>
  </conditionalFormatting>
  <conditionalFormatting sqref="IR614:IR615">
    <cfRule type="cellIs" dxfId="1916" priority="6750" stopIfTrue="1" operator="greaterThanOrEqual">
      <formula>1</formula>
    </cfRule>
    <cfRule type="cellIs" dxfId="1915" priority="6751" stopIfTrue="1" operator="lessThan">
      <formula>1</formula>
    </cfRule>
  </conditionalFormatting>
  <conditionalFormatting sqref="HJ614:HJ615">
    <cfRule type="cellIs" dxfId="1914" priority="6752" stopIfTrue="1" operator="greaterThanOrEqual">
      <formula>1</formula>
    </cfRule>
    <cfRule type="cellIs" dxfId="1913" priority="6753" stopIfTrue="1" operator="lessThan">
      <formula>1</formula>
    </cfRule>
  </conditionalFormatting>
  <conditionalFormatting sqref="LH615:ML615">
    <cfRule type="cellIs" dxfId="1912" priority="6745" stopIfTrue="1" operator="equal">
      <formula>0</formula>
    </cfRule>
  </conditionalFormatting>
  <conditionalFormatting sqref="LG614:LG615">
    <cfRule type="cellIs" dxfId="1911" priority="6743" stopIfTrue="1" operator="greaterThanOrEqual">
      <formula>1</formula>
    </cfRule>
    <cfRule type="cellIs" dxfId="1910" priority="6744" stopIfTrue="1" operator="lessThan">
      <formula>1</formula>
    </cfRule>
  </conditionalFormatting>
  <conditionalFormatting sqref="DQ633:ER633">
    <cfRule type="cellIs" dxfId="1909" priority="6725" stopIfTrue="1" operator="equal">
      <formula>0</formula>
    </cfRule>
  </conditionalFormatting>
  <conditionalFormatting sqref="HK627:IO627">
    <cfRule type="cellIs" dxfId="1908" priority="6669" stopIfTrue="1" operator="equal">
      <formula>0</formula>
    </cfRule>
  </conditionalFormatting>
  <conditionalFormatting sqref="EV627:FY627">
    <cfRule type="cellIs" dxfId="1907" priority="6671" stopIfTrue="1" operator="equal">
      <formula>0</formula>
    </cfRule>
  </conditionalFormatting>
  <conditionalFormatting sqref="GD627:HG627">
    <cfRule type="cellIs" dxfId="1906" priority="6670" stopIfTrue="1" operator="equal">
      <formula>0</formula>
    </cfRule>
  </conditionalFormatting>
  <conditionalFormatting sqref="FZ627">
    <cfRule type="cellIs" dxfId="1905" priority="6653" stopIfTrue="1" operator="equal">
      <formula>0</formula>
    </cfRule>
  </conditionalFormatting>
  <conditionalFormatting sqref="BA627:CE627">
    <cfRule type="cellIs" dxfId="1904" priority="6674" stopIfTrue="1" operator="equal">
      <formula>0</formula>
    </cfRule>
  </conditionalFormatting>
  <conditionalFormatting sqref="DQ627:ER627">
    <cfRule type="cellIs" dxfId="1903" priority="6672" stopIfTrue="1" operator="equal">
      <formula>0</formula>
    </cfRule>
  </conditionalFormatting>
  <conditionalFormatting sqref="IS627:JV627">
    <cfRule type="cellIs" dxfId="1902" priority="6668" stopIfTrue="1" operator="equal">
      <formula>0</formula>
    </cfRule>
  </conditionalFormatting>
  <conditionalFormatting sqref="JY626:JY627">
    <cfRule type="cellIs" dxfId="1901" priority="6650" stopIfTrue="1" operator="greaterThanOrEqual">
      <formula>1</formula>
    </cfRule>
    <cfRule type="cellIs" dxfId="1900" priority="6651" stopIfTrue="1" operator="lessThan">
      <formula>1</formula>
    </cfRule>
  </conditionalFormatting>
  <conditionalFormatting sqref="EV633:FY633">
    <cfRule type="cellIs" dxfId="1899" priority="6724" stopIfTrue="1" operator="equal">
      <formula>0</formula>
    </cfRule>
  </conditionalFormatting>
  <conditionalFormatting sqref="GD633:HG633">
    <cfRule type="cellIs" dxfId="1898" priority="6723" stopIfTrue="1" operator="equal">
      <formula>0</formula>
    </cfRule>
  </conditionalFormatting>
  <conditionalFormatting sqref="HK633:IO633">
    <cfRule type="cellIs" dxfId="1897" priority="6722" stopIfTrue="1" operator="equal">
      <formula>0</formula>
    </cfRule>
  </conditionalFormatting>
  <conditionalFormatting sqref="IS633:JV633">
    <cfRule type="cellIs" dxfId="1896" priority="6721" stopIfTrue="1" operator="equal">
      <formula>0</formula>
    </cfRule>
  </conditionalFormatting>
  <conditionalFormatting sqref="FZ633">
    <cfRule type="cellIs" dxfId="1895" priority="6691" stopIfTrue="1" operator="equal">
      <formula>0</formula>
    </cfRule>
  </conditionalFormatting>
  <conditionalFormatting sqref="JZ625:LD625 JZ629:LD629 JZ631:LD631">
    <cfRule type="cellIs" dxfId="1894" priority="6690" stopIfTrue="1" operator="equal">
      <formula>0</formula>
    </cfRule>
  </conditionalFormatting>
  <conditionalFormatting sqref="JZ633:LD633">
    <cfRule type="cellIs" dxfId="1893" priority="6689" stopIfTrue="1" operator="equal">
      <formula>0</formula>
    </cfRule>
  </conditionalFormatting>
  <conditionalFormatting sqref="T627:AW627">
    <cfRule type="cellIs" dxfId="1892" priority="6675" stopIfTrue="1" operator="equal">
      <formula>0</formula>
    </cfRule>
  </conditionalFormatting>
  <conditionalFormatting sqref="LG624:LG625 LG628:LG631">
    <cfRule type="cellIs" dxfId="1891" priority="6681" stopIfTrue="1" operator="greaterThanOrEqual">
      <formula>1</formula>
    </cfRule>
    <cfRule type="cellIs" dxfId="1890" priority="6682" stopIfTrue="1" operator="lessThan">
      <formula>1</formula>
    </cfRule>
  </conditionalFormatting>
  <conditionalFormatting sqref="JZ627:LD627">
    <cfRule type="cellIs" dxfId="1889" priority="6652" stopIfTrue="1" operator="equal">
      <formula>0</formula>
    </cfRule>
  </conditionalFormatting>
  <conditionalFormatting sqref="BA625:CE625 BA629:CE629 BA631:CE631">
    <cfRule type="cellIs" dxfId="1888" priority="6738" stopIfTrue="1" operator="equal">
      <formula>0</formula>
    </cfRule>
  </conditionalFormatting>
  <conditionalFormatting sqref="LG632:LG633">
    <cfRule type="cellIs" dxfId="1887" priority="6679" stopIfTrue="1" operator="greaterThanOrEqual">
      <formula>1</formula>
    </cfRule>
    <cfRule type="cellIs" dxfId="1886" priority="6680" stopIfTrue="1" operator="lessThan">
      <formula>1</formula>
    </cfRule>
  </conditionalFormatting>
  <conditionalFormatting sqref="T625:AW625 T629:AW629 T631:AW631">
    <cfRule type="cellIs" dxfId="1885" priority="6739" stopIfTrue="1" operator="equal">
      <formula>0</formula>
    </cfRule>
  </conditionalFormatting>
  <conditionalFormatting sqref="T633:AW633">
    <cfRule type="cellIs" dxfId="1884" priority="6728" stopIfTrue="1" operator="equal">
      <formula>0</formula>
    </cfRule>
  </conditionalFormatting>
  <conditionalFormatting sqref="DQ625:ER625 DQ629:ER629 DQ631:ER631">
    <cfRule type="cellIs" dxfId="1883" priority="6736" stopIfTrue="1" operator="equal">
      <formula>0</formula>
    </cfRule>
  </conditionalFormatting>
  <conditionalFormatting sqref="EV625:FY625 EV629:FY629 EV631:FY631">
    <cfRule type="cellIs" dxfId="1882" priority="6735" stopIfTrue="1" operator="equal">
      <formula>0</formula>
    </cfRule>
  </conditionalFormatting>
  <conditionalFormatting sqref="GD625:HG625 GD629:HG629 GD631:HG631">
    <cfRule type="cellIs" dxfId="1881" priority="6734" stopIfTrue="1" operator="equal">
      <formula>0</formula>
    </cfRule>
  </conditionalFormatting>
  <conditionalFormatting sqref="HK625:IO625 HK629:IO629 HK631:IO631">
    <cfRule type="cellIs" dxfId="1880" priority="6733" stopIfTrue="1" operator="equal">
      <formula>0</formula>
    </cfRule>
  </conditionalFormatting>
  <conditionalFormatting sqref="IS625:JV625 IS629:JV629 IS631:JV631">
    <cfRule type="cellIs" dxfId="1879" priority="6732" stopIfTrue="1" operator="equal">
      <formula>0</formula>
    </cfRule>
  </conditionalFormatting>
  <conditionalFormatting sqref="FZ625 FZ629 FZ631">
    <cfRule type="cellIs" dxfId="1878" priority="6692" stopIfTrue="1" operator="equal">
      <formula>0</formula>
    </cfRule>
  </conditionalFormatting>
  <conditionalFormatting sqref="BA633:CE633">
    <cfRule type="cellIs" dxfId="1877" priority="6727" stopIfTrue="1" operator="equal">
      <formula>0</formula>
    </cfRule>
  </conditionalFormatting>
  <conditionalFormatting sqref="JY632:JY633">
    <cfRule type="cellIs" dxfId="1876" priority="6685" stopIfTrue="1" operator="greaterThanOrEqual">
      <formula>1</formula>
    </cfRule>
    <cfRule type="cellIs" dxfId="1875" priority="6686" stopIfTrue="1" operator="lessThan">
      <formula>1</formula>
    </cfRule>
  </conditionalFormatting>
  <conditionalFormatting sqref="IR624:IR625 IR628:IR631">
    <cfRule type="cellIs" dxfId="1874" priority="6695" stopIfTrue="1" operator="greaterThanOrEqual">
      <formula>1</formula>
    </cfRule>
    <cfRule type="cellIs" dxfId="1873" priority="6696" stopIfTrue="1" operator="lessThan">
      <formula>1</formula>
    </cfRule>
  </conditionalFormatting>
  <conditionalFormatting sqref="IR632:IR633">
    <cfRule type="cellIs" dxfId="1872" priority="6693" stopIfTrue="1" operator="greaterThanOrEqual">
      <formula>1</formula>
    </cfRule>
    <cfRule type="cellIs" dxfId="1871" priority="6694" stopIfTrue="1" operator="lessThan">
      <formula>1</formula>
    </cfRule>
  </conditionalFormatting>
  <conditionalFormatting sqref="HJ624:HJ625 HJ628:HJ631">
    <cfRule type="cellIs" dxfId="1870" priority="6699" stopIfTrue="1" operator="greaterThanOrEqual">
      <formula>1</formula>
    </cfRule>
    <cfRule type="cellIs" dxfId="1869" priority="6700" stopIfTrue="1" operator="lessThan">
      <formula>1</formula>
    </cfRule>
  </conditionalFormatting>
  <conditionalFormatting sqref="HJ632:HJ633">
    <cfRule type="cellIs" dxfId="1868" priority="6697" stopIfTrue="1" operator="greaterThanOrEqual">
      <formula>1</formula>
    </cfRule>
    <cfRule type="cellIs" dxfId="1867" priority="6698" stopIfTrue="1" operator="lessThan">
      <formula>1</formula>
    </cfRule>
  </conditionalFormatting>
  <conditionalFormatting sqref="JY624:JY625 JY628:JY631">
    <cfRule type="cellIs" dxfId="1866" priority="6687" stopIfTrue="1" operator="greaterThanOrEqual">
      <formula>1</formula>
    </cfRule>
    <cfRule type="cellIs" dxfId="1865" priority="6688" stopIfTrue="1" operator="lessThan">
      <formula>1</formula>
    </cfRule>
  </conditionalFormatting>
  <conditionalFormatting sqref="LH625:ML625 LH629:ML629 LH631:ML631">
    <cfRule type="cellIs" dxfId="1864" priority="6684" stopIfTrue="1" operator="equal">
      <formula>0</formula>
    </cfRule>
  </conditionalFormatting>
  <conditionalFormatting sqref="LH633:ML633">
    <cfRule type="cellIs" dxfId="1863" priority="6683" stopIfTrue="1" operator="equal">
      <formula>0</formula>
    </cfRule>
  </conditionalFormatting>
  <conditionalFormatting sqref="IR626:IR627">
    <cfRule type="cellIs" dxfId="1862" priority="6654" stopIfTrue="1" operator="greaterThanOrEqual">
      <formula>1</formula>
    </cfRule>
    <cfRule type="cellIs" dxfId="1861" priority="6655" stopIfTrue="1" operator="lessThan">
      <formula>1</formula>
    </cfRule>
  </conditionalFormatting>
  <conditionalFormatting sqref="HJ626:HJ627">
    <cfRule type="cellIs" dxfId="1860" priority="6656" stopIfTrue="1" operator="greaterThanOrEqual">
      <formula>1</formula>
    </cfRule>
    <cfRule type="cellIs" dxfId="1859" priority="6657" stopIfTrue="1" operator="lessThan">
      <formula>1</formula>
    </cfRule>
  </conditionalFormatting>
  <conditionalFormatting sqref="LH627:ML627">
    <cfRule type="cellIs" dxfId="1858" priority="6649" stopIfTrue="1" operator="equal">
      <formula>0</formula>
    </cfRule>
  </conditionalFormatting>
  <conditionalFormatting sqref="LG626:LG627">
    <cfRule type="cellIs" dxfId="1857" priority="6647" stopIfTrue="1" operator="greaterThanOrEqual">
      <formula>1</formula>
    </cfRule>
    <cfRule type="cellIs" dxfId="1856" priority="6648" stopIfTrue="1" operator="lessThan">
      <formula>1</formula>
    </cfRule>
  </conditionalFormatting>
  <conditionalFormatting sqref="T845:AW845 T847:AW847 T849:AW849">
    <cfRule type="cellIs" dxfId="1855" priority="6632" stopIfTrue="1" operator="equal">
      <formula>0</formula>
    </cfRule>
  </conditionalFormatting>
  <conditionalFormatting sqref="BA845:CE845 BA847:CE847 BA849:CE849">
    <cfRule type="cellIs" dxfId="1854" priority="6631" stopIfTrue="1" operator="equal">
      <formula>0</formula>
    </cfRule>
  </conditionalFormatting>
  <conditionalFormatting sqref="EV845:FY845 EV847:FY847 EV849:FY849">
    <cfRule type="cellIs" dxfId="1853" priority="6628" stopIfTrue="1" operator="equal">
      <formula>0</formula>
    </cfRule>
  </conditionalFormatting>
  <conditionalFormatting sqref="GD845:HG845 GD847:HG847 GD849:HG849">
    <cfRule type="cellIs" dxfId="1852" priority="6627" stopIfTrue="1" operator="equal">
      <formula>0</formula>
    </cfRule>
  </conditionalFormatting>
  <conditionalFormatting sqref="FZ845 FZ847 FZ849">
    <cfRule type="cellIs" dxfId="1851" priority="6595" stopIfTrue="1" operator="equal">
      <formula>0</formula>
    </cfRule>
  </conditionalFormatting>
  <conditionalFormatting sqref="FZ839 FZ841 FZ843">
    <cfRule type="cellIs" dxfId="1850" priority="6596" stopIfTrue="1" operator="equal">
      <formula>0</formula>
    </cfRule>
  </conditionalFormatting>
  <conditionalFormatting sqref="T839:AW839 T841:AW841 T843:AW843">
    <cfRule type="cellIs" dxfId="1849" priority="6643" stopIfTrue="1" operator="equal">
      <formula>0</formula>
    </cfRule>
  </conditionalFormatting>
  <conditionalFormatting sqref="BA839:CE839 BA841:CE841 BA843:CE843">
    <cfRule type="cellIs" dxfId="1848" priority="6642" stopIfTrue="1" operator="equal">
      <formula>0</formula>
    </cfRule>
  </conditionalFormatting>
  <conditionalFormatting sqref="HK839:IO839 HK841:IO841 HK843:IO843">
    <cfRule type="cellIs" dxfId="1847" priority="6637" stopIfTrue="1" operator="equal">
      <formula>0</formula>
    </cfRule>
  </conditionalFormatting>
  <conditionalFormatting sqref="EV839:FY839 EV841:FY841 EV843:FY843">
    <cfRule type="cellIs" dxfId="1846" priority="6639" stopIfTrue="1" operator="equal">
      <formula>0</formula>
    </cfRule>
  </conditionalFormatting>
  <conditionalFormatting sqref="GD839:HG839 GD841:HG841 GD843:HG843">
    <cfRule type="cellIs" dxfId="1845" priority="6638" stopIfTrue="1" operator="equal">
      <formula>0</formula>
    </cfRule>
  </conditionalFormatting>
  <conditionalFormatting sqref="IS839:JV839 IS841:JV841 IS843:JV843">
    <cfRule type="cellIs" dxfId="1844" priority="6636" stopIfTrue="1" operator="equal">
      <formula>0</formula>
    </cfRule>
  </conditionalFormatting>
  <conditionalFormatting sqref="HK845:IO845 HK847:IO847 HK849:IO849">
    <cfRule type="cellIs" dxfId="1843" priority="6626" stopIfTrue="1" operator="equal">
      <formula>0</formula>
    </cfRule>
  </conditionalFormatting>
  <conditionalFormatting sqref="IS845:JV845 IS847:JV847 IS849:JV849">
    <cfRule type="cellIs" dxfId="1842" priority="6625" stopIfTrue="1" operator="equal">
      <formula>0</formula>
    </cfRule>
  </conditionalFormatting>
  <conditionalFormatting sqref="JZ839:LD839 JZ841:LD841 JZ843:LD843">
    <cfRule type="cellIs" dxfId="1841" priority="6594" stopIfTrue="1" operator="equal">
      <formula>0</formula>
    </cfRule>
  </conditionalFormatting>
  <conditionalFormatting sqref="JZ845:LD845 JZ847:LD847 JZ849:LD849">
    <cfRule type="cellIs" dxfId="1840" priority="6593" stopIfTrue="1" operator="equal">
      <formula>0</formula>
    </cfRule>
  </conditionalFormatting>
  <conditionalFormatting sqref="LH839:ML839 LH841:ML841 LH843:ML843">
    <cfRule type="cellIs" dxfId="1839" priority="6588" stopIfTrue="1" operator="equal">
      <formula>0</formula>
    </cfRule>
  </conditionalFormatting>
  <conditionalFormatting sqref="LH845:ML845 LH847:ML847 LH849:ML849">
    <cfRule type="cellIs" dxfId="1838" priority="6587" stopIfTrue="1" operator="equal">
      <formula>0</formula>
    </cfRule>
  </conditionalFormatting>
  <conditionalFormatting sqref="T871:AW871 T873:AW873 T875:AW875">
    <cfRule type="cellIs" dxfId="1837" priority="6536" stopIfTrue="1" operator="equal">
      <formula>0</formula>
    </cfRule>
  </conditionalFormatting>
  <conditionalFormatting sqref="BA871:CE871 BA873:CE873 BA875:CE875">
    <cfRule type="cellIs" dxfId="1836" priority="6535" stopIfTrue="1" operator="equal">
      <formula>0</formula>
    </cfRule>
  </conditionalFormatting>
  <conditionalFormatting sqref="EV871:FY871 EV873:FY873 EV875:FY875">
    <cfRule type="cellIs" dxfId="1835" priority="6532" stopIfTrue="1" operator="equal">
      <formula>0</formula>
    </cfRule>
  </conditionalFormatting>
  <conditionalFormatting sqref="GD871:HG871 GD873:HG873 GD875:HG875">
    <cfRule type="cellIs" dxfId="1834" priority="6531" stopIfTrue="1" operator="equal">
      <formula>0</formula>
    </cfRule>
  </conditionalFormatting>
  <conditionalFormatting sqref="FZ871 FZ873 FZ875">
    <cfRule type="cellIs" dxfId="1833" priority="6499" stopIfTrue="1" operator="equal">
      <formula>0</formula>
    </cfRule>
  </conditionalFormatting>
  <conditionalFormatting sqref="FZ865 FZ867 FZ869">
    <cfRule type="cellIs" dxfId="1832" priority="6500" stopIfTrue="1" operator="equal">
      <formula>0</formula>
    </cfRule>
  </conditionalFormatting>
  <conditionalFormatting sqref="T865:AW865 T867:AW867 T869:AW869">
    <cfRule type="cellIs" dxfId="1831" priority="6547" stopIfTrue="1" operator="equal">
      <formula>0</formula>
    </cfRule>
  </conditionalFormatting>
  <conditionalFormatting sqref="BA865:CE865 BA867:CE867 BA869:CE869">
    <cfRule type="cellIs" dxfId="1830" priority="6546" stopIfTrue="1" operator="equal">
      <formula>0</formula>
    </cfRule>
  </conditionalFormatting>
  <conditionalFormatting sqref="HK865:IO865 HK867:IO867 HK869:IO869">
    <cfRule type="cellIs" dxfId="1829" priority="6541" stopIfTrue="1" operator="equal">
      <formula>0</formula>
    </cfRule>
  </conditionalFormatting>
  <conditionalFormatting sqref="EV865:FY865 EV867:FY867 EV869:FY869">
    <cfRule type="cellIs" dxfId="1828" priority="6543" stopIfTrue="1" operator="equal">
      <formula>0</formula>
    </cfRule>
  </conditionalFormatting>
  <conditionalFormatting sqref="GD865:HG865 GD867:HG867 GD869:HG869">
    <cfRule type="cellIs" dxfId="1827" priority="6542" stopIfTrue="1" operator="equal">
      <formula>0</formula>
    </cfRule>
  </conditionalFormatting>
  <conditionalFormatting sqref="IS865:JV865 IS867:JV867 IS869:JV869">
    <cfRule type="cellIs" dxfId="1826" priority="6540" stopIfTrue="1" operator="equal">
      <formula>0</formula>
    </cfRule>
  </conditionalFormatting>
  <conditionalFormatting sqref="HK871:IO871 HK873:IO873 HK875:IO875">
    <cfRule type="cellIs" dxfId="1825" priority="6530" stopIfTrue="1" operator="equal">
      <formula>0</formula>
    </cfRule>
  </conditionalFormatting>
  <conditionalFormatting sqref="IS871:JV871 IS873:JV873 IS875:JV875">
    <cfRule type="cellIs" dxfId="1824" priority="6529" stopIfTrue="1" operator="equal">
      <formula>0</formula>
    </cfRule>
  </conditionalFormatting>
  <conditionalFormatting sqref="JZ865:LD865 JZ867:LD867 JZ869:LD869">
    <cfRule type="cellIs" dxfId="1823" priority="6498" stopIfTrue="1" operator="equal">
      <formula>0</formula>
    </cfRule>
  </conditionalFormatting>
  <conditionalFormatting sqref="JZ871:LD871 JZ873:LD873 JZ875:LD875">
    <cfRule type="cellIs" dxfId="1822" priority="6497" stopIfTrue="1" operator="equal">
      <formula>0</formula>
    </cfRule>
  </conditionalFormatting>
  <conditionalFormatting sqref="LH865:ML865 LH867:ML867 LH869:ML869">
    <cfRule type="cellIs" dxfId="1821" priority="6492" stopIfTrue="1" operator="equal">
      <formula>0</formula>
    </cfRule>
  </conditionalFormatting>
  <conditionalFormatting sqref="LH871:ML871 LH873:ML873 LH875:ML875">
    <cfRule type="cellIs" dxfId="1820" priority="6491" stopIfTrue="1" operator="equal">
      <formula>0</formula>
    </cfRule>
  </conditionalFormatting>
  <conditionalFormatting sqref="FZ853 FZ855 FZ857 FZ859 FZ861">
    <cfRule type="cellIs" dxfId="1819" priority="6378" stopIfTrue="1" operator="equal">
      <formula>0</formula>
    </cfRule>
  </conditionalFormatting>
  <conditionalFormatting sqref="T853:AW853 T855:AW855 T857:AW857 T859:AW859 T861:AW861">
    <cfRule type="cellIs" dxfId="1818" priority="6440" stopIfTrue="1" operator="equal">
      <formula>0</formula>
    </cfRule>
  </conditionalFormatting>
  <conditionalFormatting sqref="BA853:CE853 BA855:CE855 BA857:CE857 BA859:CE859 BA861:CE861">
    <cfRule type="cellIs" dxfId="1817" priority="6439" stopIfTrue="1" operator="equal">
      <formula>0</formula>
    </cfRule>
  </conditionalFormatting>
  <conditionalFormatting sqref="HK853:IO853 HK855:IO855 HK857:IO857 HK859:IO859 HK861:IO861">
    <cfRule type="cellIs" dxfId="1816" priority="6434" stopIfTrue="1" operator="equal">
      <formula>0</formula>
    </cfRule>
  </conditionalFormatting>
  <conditionalFormatting sqref="EV853:FY853 EV855:FY855 EV857:FY857 EV859:FY859 EV861:FY861">
    <cfRule type="cellIs" dxfId="1815" priority="6436" stopIfTrue="1" operator="equal">
      <formula>0</formula>
    </cfRule>
  </conditionalFormatting>
  <conditionalFormatting sqref="GD853:HG853 GD855:HG855 GD857:HG857 GD859:HG859 GD861:HG861">
    <cfRule type="cellIs" dxfId="1814" priority="6435" stopIfTrue="1" operator="equal">
      <formula>0</formula>
    </cfRule>
  </conditionalFormatting>
  <conditionalFormatting sqref="IS853:JV853 IS855:JV855 IS857:JV857 IS859:JV859 IS861:JV861">
    <cfRule type="cellIs" dxfId="1813" priority="6433" stopIfTrue="1" operator="equal">
      <formula>0</formula>
    </cfRule>
  </conditionalFormatting>
  <conditionalFormatting sqref="JZ853:LD853 JZ855:LD855 JZ857:LD857 JZ859:LD859 JZ861:LD861">
    <cfRule type="cellIs" dxfId="1812" priority="6375" stopIfTrue="1" operator="equal">
      <formula>0</formula>
    </cfRule>
  </conditionalFormatting>
  <conditionalFormatting sqref="LH853:ML853 LH855:ML855 LH857:ML857 LH859:ML859 LH861:ML861">
    <cfRule type="cellIs" dxfId="1811" priority="6366" stopIfTrue="1" operator="equal">
      <formula>0</formula>
    </cfRule>
  </conditionalFormatting>
  <conditionalFormatting sqref="FZ879 FZ881 FZ883 FZ885 FZ887">
    <cfRule type="cellIs" dxfId="1810" priority="6282" stopIfTrue="1" operator="equal">
      <formula>0</formula>
    </cfRule>
  </conditionalFormatting>
  <conditionalFormatting sqref="T879:AW879 T881:AW881 T883:AW883 T885:AW885 T887:AW887">
    <cfRule type="cellIs" dxfId="1809" priority="6344" stopIfTrue="1" operator="equal">
      <formula>0</formula>
    </cfRule>
  </conditionalFormatting>
  <conditionalFormatting sqref="BA879:CE879 BA881:CE881 BA883:CE883 BA885:CE885 BA887:CE887">
    <cfRule type="cellIs" dxfId="1808" priority="6343" stopIfTrue="1" operator="equal">
      <formula>0</formula>
    </cfRule>
  </conditionalFormatting>
  <conditionalFormatting sqref="HK879:IO879 HK881:IO881 HK883:IO883 HK885:IO885 HK887:IO887">
    <cfRule type="cellIs" dxfId="1807" priority="6338" stopIfTrue="1" operator="equal">
      <formula>0</formula>
    </cfRule>
  </conditionalFormatting>
  <conditionalFormatting sqref="EV879:FY879 EV881:FY881 EV883:FY883 EV885:FY885 EV887:FY887">
    <cfRule type="cellIs" dxfId="1806" priority="6340" stopIfTrue="1" operator="equal">
      <formula>0</formula>
    </cfRule>
  </conditionalFormatting>
  <conditionalFormatting sqref="GD879:HG879 GD881:HG881 GD883:HG883 GD885:HG885 GD887:HG887">
    <cfRule type="cellIs" dxfId="1805" priority="6339" stopIfTrue="1" operator="equal">
      <formula>0</formula>
    </cfRule>
  </conditionalFormatting>
  <conditionalFormatting sqref="IS879:JV879 IS881:JV881 IS883:JV883 IS885:JV885 IS887:JV887">
    <cfRule type="cellIs" dxfId="1804" priority="6337" stopIfTrue="1" operator="equal">
      <formula>0</formula>
    </cfRule>
  </conditionalFormatting>
  <conditionalFormatting sqref="JZ879:LD879 JZ881:LD881 JZ883:LD883 JZ885:LD885 JZ887:LD887">
    <cfRule type="cellIs" dxfId="1803" priority="6279" stopIfTrue="1" operator="equal">
      <formula>0</formula>
    </cfRule>
  </conditionalFormatting>
  <conditionalFormatting sqref="LH879:ML879 LH881:ML881 LH883:ML883 LH885:ML885 LH887:ML887">
    <cfRule type="cellIs" dxfId="1802" priority="6270" stopIfTrue="1" operator="equal">
      <formula>0</formula>
    </cfRule>
  </conditionalFormatting>
  <conditionalFormatting sqref="T897:AW897 T899:AW899 T901:AW901">
    <cfRule type="cellIs" dxfId="1801" priority="6248" stopIfTrue="1" operator="equal">
      <formula>0</formula>
    </cfRule>
  </conditionalFormatting>
  <conditionalFormatting sqref="BA897:CE897 BA899:CE899 BA901:CE901">
    <cfRule type="cellIs" dxfId="1800" priority="6247" stopIfTrue="1" operator="equal">
      <formula>0</formula>
    </cfRule>
  </conditionalFormatting>
  <conditionalFormatting sqref="EV897:FY897 EV899:FY899 EV901:FY901">
    <cfRule type="cellIs" dxfId="1799" priority="6244" stopIfTrue="1" operator="equal">
      <formula>0</formula>
    </cfRule>
  </conditionalFormatting>
  <conditionalFormatting sqref="GD897:HG897 GD899:HG899 GD901:HG901">
    <cfRule type="cellIs" dxfId="1798" priority="6243" stopIfTrue="1" operator="equal">
      <formula>0</formula>
    </cfRule>
  </conditionalFormatting>
  <conditionalFormatting sqref="FZ897 FZ899 FZ901">
    <cfRule type="cellIs" dxfId="1797" priority="6211" stopIfTrue="1" operator="equal">
      <formula>0</formula>
    </cfRule>
  </conditionalFormatting>
  <conditionalFormatting sqref="FZ891 FZ893 FZ895">
    <cfRule type="cellIs" dxfId="1796" priority="6212" stopIfTrue="1" operator="equal">
      <formula>0</formula>
    </cfRule>
  </conditionalFormatting>
  <conditionalFormatting sqref="T891:AW891 T893:AW893 T895:AW895">
    <cfRule type="cellIs" dxfId="1795" priority="6259" stopIfTrue="1" operator="equal">
      <formula>0</formula>
    </cfRule>
  </conditionalFormatting>
  <conditionalFormatting sqref="BA891:CE891 BA893:CE893 BA895:CE895">
    <cfRule type="cellIs" dxfId="1794" priority="6258" stopIfTrue="1" operator="equal">
      <formula>0</formula>
    </cfRule>
  </conditionalFormatting>
  <conditionalFormatting sqref="HK891:IO891 HK893:IO893 HK895:IO895">
    <cfRule type="cellIs" dxfId="1793" priority="6253" stopIfTrue="1" operator="equal">
      <formula>0</formula>
    </cfRule>
  </conditionalFormatting>
  <conditionalFormatting sqref="EV891:FY891 EV893:FY893 EV895:FY895">
    <cfRule type="cellIs" dxfId="1792" priority="6255" stopIfTrue="1" operator="equal">
      <formula>0</formula>
    </cfRule>
  </conditionalFormatting>
  <conditionalFormatting sqref="GD891:HG891 GD893:HG893 GD895:HG895">
    <cfRule type="cellIs" dxfId="1791" priority="6254" stopIfTrue="1" operator="equal">
      <formula>0</formula>
    </cfRule>
  </conditionalFormatting>
  <conditionalFormatting sqref="IS891:JV891 IS893:JV893 IS895:JV895">
    <cfRule type="cellIs" dxfId="1790" priority="6252" stopIfTrue="1" operator="equal">
      <formula>0</formula>
    </cfRule>
  </conditionalFormatting>
  <conditionalFormatting sqref="HK897:IO897 HK899:IO899 HK901:IO901">
    <cfRule type="cellIs" dxfId="1789" priority="6242" stopIfTrue="1" operator="equal">
      <formula>0</formula>
    </cfRule>
  </conditionalFormatting>
  <conditionalFormatting sqref="IS897:JV897 IS899:JV899 IS901:JV901">
    <cfRule type="cellIs" dxfId="1788" priority="6241" stopIfTrue="1" operator="equal">
      <formula>0</formula>
    </cfRule>
  </conditionalFormatting>
  <conditionalFormatting sqref="JZ891:LD891 JZ893:LD893 JZ895:LD895">
    <cfRule type="cellIs" dxfId="1787" priority="6210" stopIfTrue="1" operator="equal">
      <formula>0</formula>
    </cfRule>
  </conditionalFormatting>
  <conditionalFormatting sqref="JZ897:LD897 JZ899:LD899 JZ901:LD901">
    <cfRule type="cellIs" dxfId="1786" priority="6209" stopIfTrue="1" operator="equal">
      <formula>0</formula>
    </cfRule>
  </conditionalFormatting>
  <conditionalFormatting sqref="LH891:ML891 LH893:ML893 LH895:ML895">
    <cfRule type="cellIs" dxfId="1785" priority="6204" stopIfTrue="1" operator="equal">
      <formula>0</formula>
    </cfRule>
  </conditionalFormatting>
  <conditionalFormatting sqref="LH897:ML897 LH899:ML899 LH901:ML901">
    <cfRule type="cellIs" dxfId="1784" priority="6203" stopIfTrue="1" operator="equal">
      <formula>0</formula>
    </cfRule>
  </conditionalFormatting>
  <conditionalFormatting sqref="T911:AW911 T913:AW913 T915:AW915">
    <cfRule type="cellIs" dxfId="1783" priority="6152" stopIfTrue="1" operator="equal">
      <formula>0</formula>
    </cfRule>
  </conditionalFormatting>
  <conditionalFormatting sqref="BA911:CE911 BA913:CE913 BA915:CE915">
    <cfRule type="cellIs" dxfId="1782" priority="6151" stopIfTrue="1" operator="equal">
      <formula>0</formula>
    </cfRule>
  </conditionalFormatting>
  <conditionalFormatting sqref="EV911:FY911 EV913:FY913 EV915:FY915">
    <cfRule type="cellIs" dxfId="1781" priority="6148" stopIfTrue="1" operator="equal">
      <formula>0</formula>
    </cfRule>
  </conditionalFormatting>
  <conditionalFormatting sqref="GD911:HG911 GD913:HG913 GD915:HG915">
    <cfRule type="cellIs" dxfId="1780" priority="6147" stopIfTrue="1" operator="equal">
      <formula>0</formula>
    </cfRule>
  </conditionalFormatting>
  <conditionalFormatting sqref="FZ911 FZ913 FZ915">
    <cfRule type="cellIs" dxfId="1779" priority="6115" stopIfTrue="1" operator="equal">
      <formula>0</formula>
    </cfRule>
  </conditionalFormatting>
  <conditionalFormatting sqref="FZ905 FZ907 FZ909">
    <cfRule type="cellIs" dxfId="1778" priority="6116" stopIfTrue="1" operator="equal">
      <formula>0</formula>
    </cfRule>
  </conditionalFormatting>
  <conditionalFormatting sqref="T905:AW905 T907:AW907 T909:AW909">
    <cfRule type="cellIs" dxfId="1777" priority="6163" stopIfTrue="1" operator="equal">
      <formula>0</formula>
    </cfRule>
  </conditionalFormatting>
  <conditionalFormatting sqref="BA905:CE905 BA907:CE907 BA909:CE909">
    <cfRule type="cellIs" dxfId="1776" priority="6162" stopIfTrue="1" operator="equal">
      <formula>0</formula>
    </cfRule>
  </conditionalFormatting>
  <conditionalFormatting sqref="HK905:IO905 HK907:IO907 HK909:IO909">
    <cfRule type="cellIs" dxfId="1775" priority="6157" stopIfTrue="1" operator="equal">
      <formula>0</formula>
    </cfRule>
  </conditionalFormatting>
  <conditionalFormatting sqref="EV905:FY905 EV907:FY907 EV909:FY909">
    <cfRule type="cellIs" dxfId="1774" priority="6159" stopIfTrue="1" operator="equal">
      <formula>0</formula>
    </cfRule>
  </conditionalFormatting>
  <conditionalFormatting sqref="GD905:HG905 GD907:HG907 GD909:HG909">
    <cfRule type="cellIs" dxfId="1773" priority="6158" stopIfTrue="1" operator="equal">
      <formula>0</formula>
    </cfRule>
  </conditionalFormatting>
  <conditionalFormatting sqref="IS905:JV905 IS907:JV907 IS909:JV909">
    <cfRule type="cellIs" dxfId="1772" priority="6156" stopIfTrue="1" operator="equal">
      <formula>0</formula>
    </cfRule>
  </conditionalFormatting>
  <conditionalFormatting sqref="HK913:IO913 HK915:IO915 HK911:IO911">
    <cfRule type="cellIs" dxfId="1771" priority="6146" stopIfTrue="1" operator="equal">
      <formula>0</formula>
    </cfRule>
  </conditionalFormatting>
  <conditionalFormatting sqref="IS911:JV911 IS913:JV913 IS915:JV915">
    <cfRule type="cellIs" dxfId="1770" priority="6145" stopIfTrue="1" operator="equal">
      <formula>0</formula>
    </cfRule>
  </conditionalFormatting>
  <conditionalFormatting sqref="JZ905:LD905 JZ907:LD907 JZ909:LD909">
    <cfRule type="cellIs" dxfId="1769" priority="6114" stopIfTrue="1" operator="equal">
      <formula>0</formula>
    </cfRule>
  </conditionalFormatting>
  <conditionalFormatting sqref="JZ911:LD911 JZ913:LD913 JZ915:LD915">
    <cfRule type="cellIs" dxfId="1768" priority="6113" stopIfTrue="1" operator="equal">
      <formula>0</formula>
    </cfRule>
  </conditionalFormatting>
  <conditionalFormatting sqref="LH905:ML905 LH907:ML907 LH909:ML909">
    <cfRule type="cellIs" dxfId="1767" priority="6108" stopIfTrue="1" operator="equal">
      <formula>0</formula>
    </cfRule>
  </conditionalFormatting>
  <conditionalFormatting sqref="LH911:ML911 LH913:ML913 LH915:ML915">
    <cfRule type="cellIs" dxfId="1766" priority="6107" stopIfTrue="1" operator="equal">
      <formula>0</formula>
    </cfRule>
  </conditionalFormatting>
  <conditionalFormatting sqref="T925:AW925 T927:AW927 T929:AW929">
    <cfRule type="cellIs" dxfId="1765" priority="6056" stopIfTrue="1" operator="equal">
      <formula>0</formula>
    </cfRule>
  </conditionalFormatting>
  <conditionalFormatting sqref="BA925:CE925 BA927:CE927 BA929:CE929">
    <cfRule type="cellIs" dxfId="1764" priority="6055" stopIfTrue="1" operator="equal">
      <formula>0</formula>
    </cfRule>
  </conditionalFormatting>
  <conditionalFormatting sqref="EV925:FY925 EV927:FY927 EV929:FY929">
    <cfRule type="cellIs" dxfId="1763" priority="6052" stopIfTrue="1" operator="equal">
      <formula>0</formula>
    </cfRule>
  </conditionalFormatting>
  <conditionalFormatting sqref="GD925:HG925 GD927:HG927 GD929:HG929">
    <cfRule type="cellIs" dxfId="1762" priority="6051" stopIfTrue="1" operator="equal">
      <formula>0</formula>
    </cfRule>
  </conditionalFormatting>
  <conditionalFormatting sqref="FZ925 FZ927 FZ929">
    <cfRule type="cellIs" dxfId="1761" priority="6019" stopIfTrue="1" operator="equal">
      <formula>0</formula>
    </cfRule>
  </conditionalFormatting>
  <conditionalFormatting sqref="FZ919 FZ921 FZ923">
    <cfRule type="cellIs" dxfId="1760" priority="6020" stopIfTrue="1" operator="equal">
      <formula>0</formula>
    </cfRule>
  </conditionalFormatting>
  <conditionalFormatting sqref="T919:AW919 T921:AW921 T923:AW923">
    <cfRule type="cellIs" dxfId="1759" priority="6067" stopIfTrue="1" operator="equal">
      <formula>0</formula>
    </cfRule>
  </conditionalFormatting>
  <conditionalFormatting sqref="BA919:CE919 BA921:CE921 BA923:CE923">
    <cfRule type="cellIs" dxfId="1758" priority="6066" stopIfTrue="1" operator="equal">
      <formula>0</formula>
    </cfRule>
  </conditionalFormatting>
  <conditionalFormatting sqref="HK919:IO919 HK921:IO921 HK923:IO923">
    <cfRule type="cellIs" dxfId="1757" priority="6061" stopIfTrue="1" operator="equal">
      <formula>0</formula>
    </cfRule>
  </conditionalFormatting>
  <conditionalFormatting sqref="EV919:FY919 EV921:FY921 EV923:FY923">
    <cfRule type="cellIs" dxfId="1756" priority="6063" stopIfTrue="1" operator="equal">
      <formula>0</formula>
    </cfRule>
  </conditionalFormatting>
  <conditionalFormatting sqref="GD919:HG919 GD921:HG921 GD923:HG923">
    <cfRule type="cellIs" dxfId="1755" priority="6062" stopIfTrue="1" operator="equal">
      <formula>0</formula>
    </cfRule>
  </conditionalFormatting>
  <conditionalFormatting sqref="IS919:JV919 IS921:JV921 IS923:JV923">
    <cfRule type="cellIs" dxfId="1754" priority="6060" stopIfTrue="1" operator="equal">
      <formula>0</formula>
    </cfRule>
  </conditionalFormatting>
  <conditionalFormatting sqref="HK925:IO925 HK927:IO927 HK929:IO929">
    <cfRule type="cellIs" dxfId="1753" priority="6050" stopIfTrue="1" operator="equal">
      <formula>0</formula>
    </cfRule>
  </conditionalFormatting>
  <conditionalFormatting sqref="IS925:JV925 IS927:JV927 IS929:JV929">
    <cfRule type="cellIs" dxfId="1752" priority="6049" stopIfTrue="1" operator="equal">
      <formula>0</formula>
    </cfRule>
  </conditionalFormatting>
  <conditionalFormatting sqref="JZ919:LD919 JZ921:LD921 JZ923:LD923">
    <cfRule type="cellIs" dxfId="1751" priority="6018" stopIfTrue="1" operator="equal">
      <formula>0</formula>
    </cfRule>
  </conditionalFormatting>
  <conditionalFormatting sqref="JZ925:LD925 JZ927:LD927 JZ929:LD929">
    <cfRule type="cellIs" dxfId="1750" priority="6017" stopIfTrue="1" operator="equal">
      <formula>0</formula>
    </cfRule>
  </conditionalFormatting>
  <conditionalFormatting sqref="LH919:ML919 LH921:ML921 LH923:ML923">
    <cfRule type="cellIs" dxfId="1749" priority="6012" stopIfTrue="1" operator="equal">
      <formula>0</formula>
    </cfRule>
  </conditionalFormatting>
  <conditionalFormatting sqref="LH925:ML925 LH927:ML927 LH929:ML929">
    <cfRule type="cellIs" dxfId="1748" priority="6011" stopIfTrue="1" operator="equal">
      <formula>0</formula>
    </cfRule>
  </conditionalFormatting>
  <conditionalFormatting sqref="T939:AW939 T941:AW941 T943:AW943">
    <cfRule type="cellIs" dxfId="1747" priority="5960" stopIfTrue="1" operator="equal">
      <formula>0</formula>
    </cfRule>
  </conditionalFormatting>
  <conditionalFormatting sqref="BA939:CE939 BA941:CE941 BA943:CE943">
    <cfRule type="cellIs" dxfId="1746" priority="5959" stopIfTrue="1" operator="equal">
      <formula>0</formula>
    </cfRule>
  </conditionalFormatting>
  <conditionalFormatting sqref="EV939:FY939 EV941:FY941 EV943:FY943">
    <cfRule type="cellIs" dxfId="1745" priority="5956" stopIfTrue="1" operator="equal">
      <formula>0</formula>
    </cfRule>
  </conditionalFormatting>
  <conditionalFormatting sqref="GD939:HG939 GD941:HG941 GD943:HG943">
    <cfRule type="cellIs" dxfId="1744" priority="5955" stopIfTrue="1" operator="equal">
      <formula>0</formula>
    </cfRule>
  </conditionalFormatting>
  <conditionalFormatting sqref="FZ939 FZ941 FZ943">
    <cfRule type="cellIs" dxfId="1743" priority="5923" stopIfTrue="1" operator="equal">
      <formula>0</formula>
    </cfRule>
  </conditionalFormatting>
  <conditionalFormatting sqref="FZ933 FZ935 FZ937">
    <cfRule type="cellIs" dxfId="1742" priority="5924" stopIfTrue="1" operator="equal">
      <formula>0</formula>
    </cfRule>
  </conditionalFormatting>
  <conditionalFormatting sqref="T933:AW933 T935:AW935 T937:AW937">
    <cfRule type="cellIs" dxfId="1741" priority="5971" stopIfTrue="1" operator="equal">
      <formula>0</formula>
    </cfRule>
  </conditionalFormatting>
  <conditionalFormatting sqref="BA933:CE933 BA935:CE935 BA937:CE937">
    <cfRule type="cellIs" dxfId="1740" priority="5970" stopIfTrue="1" operator="equal">
      <formula>0</formula>
    </cfRule>
  </conditionalFormatting>
  <conditionalFormatting sqref="HK933:IO933 HK935:IO935 HK937:IO937">
    <cfRule type="cellIs" dxfId="1739" priority="5965" stopIfTrue="1" operator="equal">
      <formula>0</formula>
    </cfRule>
  </conditionalFormatting>
  <conditionalFormatting sqref="EV933:FY933 EV935:FY935 EV937:FY937">
    <cfRule type="cellIs" dxfId="1738" priority="5967" stopIfTrue="1" operator="equal">
      <formula>0</formula>
    </cfRule>
  </conditionalFormatting>
  <conditionalFormatting sqref="GD933:HG933 GD935:HG935 GD937:HG937">
    <cfRule type="cellIs" dxfId="1737" priority="5966" stopIfTrue="1" operator="equal">
      <formula>0</formula>
    </cfRule>
  </conditionalFormatting>
  <conditionalFormatting sqref="IS933:JV933 IS935:JV935 IS937:JV937">
    <cfRule type="cellIs" dxfId="1736" priority="5964" stopIfTrue="1" operator="equal">
      <formula>0</formula>
    </cfRule>
  </conditionalFormatting>
  <conditionalFormatting sqref="HK939:IO939 HK941:IO941 HK943:IO943">
    <cfRule type="cellIs" dxfId="1735" priority="5954" stopIfTrue="1" operator="equal">
      <formula>0</formula>
    </cfRule>
  </conditionalFormatting>
  <conditionalFormatting sqref="IS939:JV939 IS941:JV941 IS943:JV943">
    <cfRule type="cellIs" dxfId="1734" priority="5953" stopIfTrue="1" operator="equal">
      <formula>0</formula>
    </cfRule>
  </conditionalFormatting>
  <conditionalFormatting sqref="JZ933:LD933 JZ935:LD935 JZ937:LD937">
    <cfRule type="cellIs" dxfId="1733" priority="5922" stopIfTrue="1" operator="equal">
      <formula>0</formula>
    </cfRule>
  </conditionalFormatting>
  <conditionalFormatting sqref="JZ939:LD939 JZ941:LD941 JZ943:LD943">
    <cfRule type="cellIs" dxfId="1732" priority="5921" stopIfTrue="1" operator="equal">
      <formula>0</formula>
    </cfRule>
  </conditionalFormatting>
  <conditionalFormatting sqref="LH933:ML933 LH935:ML935 LH937:ML937">
    <cfRule type="cellIs" dxfId="1731" priority="5916" stopIfTrue="1" operator="equal">
      <formula>0</formula>
    </cfRule>
  </conditionalFormatting>
  <conditionalFormatting sqref="LH939:ML939 LH941:ML941 LH943:ML943">
    <cfRule type="cellIs" dxfId="1730" priority="5915" stopIfTrue="1" operator="equal">
      <formula>0</formula>
    </cfRule>
  </conditionalFormatting>
  <conditionalFormatting sqref="T953:AW953 T955:AW955 T957:AW957">
    <cfRule type="cellIs" dxfId="1729" priority="5864" stopIfTrue="1" operator="equal">
      <formula>0</formula>
    </cfRule>
  </conditionalFormatting>
  <conditionalFormatting sqref="BA953:CE953 BA955:CE955 BA957:CE957">
    <cfRule type="cellIs" dxfId="1728" priority="5863" stopIfTrue="1" operator="equal">
      <formula>0</formula>
    </cfRule>
  </conditionalFormatting>
  <conditionalFormatting sqref="EV953:FY953 EV955:FY955 EV957:FY957">
    <cfRule type="cellIs" dxfId="1727" priority="5860" stopIfTrue="1" operator="equal">
      <formula>0</formula>
    </cfRule>
  </conditionalFormatting>
  <conditionalFormatting sqref="GD953:HG953 GD955:HG955 GD957:HG957">
    <cfRule type="cellIs" dxfId="1726" priority="5859" stopIfTrue="1" operator="equal">
      <formula>0</formula>
    </cfRule>
  </conditionalFormatting>
  <conditionalFormatting sqref="FZ953 FZ955 FZ957">
    <cfRule type="cellIs" dxfId="1725" priority="5827" stopIfTrue="1" operator="equal">
      <formula>0</formula>
    </cfRule>
  </conditionalFormatting>
  <conditionalFormatting sqref="FZ947 FZ949 FZ951">
    <cfRule type="cellIs" dxfId="1724" priority="5828" stopIfTrue="1" operator="equal">
      <formula>0</formula>
    </cfRule>
  </conditionalFormatting>
  <conditionalFormatting sqref="T947:AW947 T949:AW949 T951:AW951">
    <cfRule type="cellIs" dxfId="1723" priority="5875" stopIfTrue="1" operator="equal">
      <formula>0</formula>
    </cfRule>
  </conditionalFormatting>
  <conditionalFormatting sqref="BA947:CE947 BA949:CE949 BA951:CE951">
    <cfRule type="cellIs" dxfId="1722" priority="5874" stopIfTrue="1" operator="equal">
      <formula>0</formula>
    </cfRule>
  </conditionalFormatting>
  <conditionalFormatting sqref="HK947:IO947 HK949:IO949 HK951:IO951">
    <cfRule type="cellIs" dxfId="1721" priority="5869" stopIfTrue="1" operator="equal">
      <formula>0</formula>
    </cfRule>
  </conditionalFormatting>
  <conditionalFormatting sqref="EV947:FY947 EV949:FY949 EV951:FY951">
    <cfRule type="cellIs" dxfId="1720" priority="5871" stopIfTrue="1" operator="equal">
      <formula>0</formula>
    </cfRule>
  </conditionalFormatting>
  <conditionalFormatting sqref="GD947:HG947 GD949:HG949 GD951:HG951">
    <cfRule type="cellIs" dxfId="1719" priority="5870" stopIfTrue="1" operator="equal">
      <formula>0</formula>
    </cfRule>
  </conditionalFormatting>
  <conditionalFormatting sqref="IS947:JV947 IS949:JV949 IS951:JV951">
    <cfRule type="cellIs" dxfId="1718" priority="5868" stopIfTrue="1" operator="equal">
      <formula>0</formula>
    </cfRule>
  </conditionalFormatting>
  <conditionalFormatting sqref="HK953:IO953 HK955:IO955 HK957:IO957">
    <cfRule type="cellIs" dxfId="1717" priority="5858" stopIfTrue="1" operator="equal">
      <formula>0</formula>
    </cfRule>
  </conditionalFormatting>
  <conditionalFormatting sqref="IS953:JV953 IS955:JV955 IS957:JV957">
    <cfRule type="cellIs" dxfId="1716" priority="5857" stopIfTrue="1" operator="equal">
      <formula>0</formula>
    </cfRule>
  </conditionalFormatting>
  <conditionalFormatting sqref="JZ947:LD947 JZ949:LD949 JZ951:LD951">
    <cfRule type="cellIs" dxfId="1715" priority="5826" stopIfTrue="1" operator="equal">
      <formula>0</formula>
    </cfRule>
  </conditionalFormatting>
  <conditionalFormatting sqref="JZ953:LD953 JZ955:LD955 JZ957:LD957">
    <cfRule type="cellIs" dxfId="1714" priority="5825" stopIfTrue="1" operator="equal">
      <formula>0</formula>
    </cfRule>
  </conditionalFormatting>
  <conditionalFormatting sqref="LH947:ML947 LH949:ML949 LH951:ML951">
    <cfRule type="cellIs" dxfId="1713" priority="5820" stopIfTrue="1" operator="equal">
      <formula>0</formula>
    </cfRule>
  </conditionalFormatting>
  <conditionalFormatting sqref="LH953:ML953 LH955:ML955 LH957:ML957">
    <cfRule type="cellIs" dxfId="1712" priority="5819" stopIfTrue="1" operator="equal">
      <formula>0</formula>
    </cfRule>
  </conditionalFormatting>
  <conditionalFormatting sqref="T979:AW979 T981:AW981 T983:AW983">
    <cfRule type="cellIs" dxfId="1711" priority="5768" stopIfTrue="1" operator="equal">
      <formula>0</formula>
    </cfRule>
  </conditionalFormatting>
  <conditionalFormatting sqref="BA979:CE979 BA981:CE981 BA983:CE983">
    <cfRule type="cellIs" dxfId="1710" priority="5767" stopIfTrue="1" operator="equal">
      <formula>0</formula>
    </cfRule>
  </conditionalFormatting>
  <conditionalFormatting sqref="EV979:FY979 EV981:FY981 EV983:FY983">
    <cfRule type="cellIs" dxfId="1709" priority="5764" stopIfTrue="1" operator="equal">
      <formula>0</formula>
    </cfRule>
  </conditionalFormatting>
  <conditionalFormatting sqref="GD979:HG979 GD981:HG981 GD983:HG983">
    <cfRule type="cellIs" dxfId="1708" priority="5763" stopIfTrue="1" operator="equal">
      <formula>0</formula>
    </cfRule>
  </conditionalFormatting>
  <conditionalFormatting sqref="FZ979 FZ981 FZ983">
    <cfRule type="cellIs" dxfId="1707" priority="5731" stopIfTrue="1" operator="equal">
      <formula>0</formula>
    </cfRule>
  </conditionalFormatting>
  <conditionalFormatting sqref="FZ973 FZ975 FZ977">
    <cfRule type="cellIs" dxfId="1706" priority="5732" stopIfTrue="1" operator="equal">
      <formula>0</formula>
    </cfRule>
  </conditionalFormatting>
  <conditionalFormatting sqref="T973:AW973 T975:AW975 T977:AW977">
    <cfRule type="cellIs" dxfId="1705" priority="5779" stopIfTrue="1" operator="equal">
      <formula>0</formula>
    </cfRule>
  </conditionalFormatting>
  <conditionalFormatting sqref="BA973:CE973 BA975:CE975 BA977:CE977">
    <cfRule type="cellIs" dxfId="1704" priority="5778" stopIfTrue="1" operator="equal">
      <formula>0</formula>
    </cfRule>
  </conditionalFormatting>
  <conditionalFormatting sqref="HK973:IO973 HK975:IO975 HK977:IO977">
    <cfRule type="cellIs" dxfId="1703" priority="5773" stopIfTrue="1" operator="equal">
      <formula>0</formula>
    </cfRule>
  </conditionalFormatting>
  <conditionalFormatting sqref="EV973:FY973 EV975:FY975 EV977:FY977">
    <cfRule type="cellIs" dxfId="1702" priority="5775" stopIfTrue="1" operator="equal">
      <formula>0</formula>
    </cfRule>
  </conditionalFormatting>
  <conditionalFormatting sqref="GD973:HG973 GD975:HG975 GD977:HG977">
    <cfRule type="cellIs" dxfId="1701" priority="5774" stopIfTrue="1" operator="equal">
      <formula>0</formula>
    </cfRule>
  </conditionalFormatting>
  <conditionalFormatting sqref="IS973:JV973 IS975:JV975 IS977:JV977">
    <cfRule type="cellIs" dxfId="1700" priority="5772" stopIfTrue="1" operator="equal">
      <formula>0</formula>
    </cfRule>
  </conditionalFormatting>
  <conditionalFormatting sqref="HK979:IO979 HK981:IO981 HK983:IO983">
    <cfRule type="cellIs" dxfId="1699" priority="5762" stopIfTrue="1" operator="equal">
      <formula>0</formula>
    </cfRule>
  </conditionalFormatting>
  <conditionalFormatting sqref="IS979:JV979 IS981:JV981 IS983:JV983">
    <cfRule type="cellIs" dxfId="1698" priority="5761" stopIfTrue="1" operator="equal">
      <formula>0</formula>
    </cfRule>
  </conditionalFormatting>
  <conditionalFormatting sqref="JZ973:LD973 JZ975:LD975 JZ977:LD977">
    <cfRule type="cellIs" dxfId="1697" priority="5730" stopIfTrue="1" operator="equal">
      <formula>0</formula>
    </cfRule>
  </conditionalFormatting>
  <conditionalFormatting sqref="JZ979:LD979 JZ981:LD981 JZ983:LD983">
    <cfRule type="cellIs" dxfId="1696" priority="5729" stopIfTrue="1" operator="equal">
      <formula>0</formula>
    </cfRule>
  </conditionalFormatting>
  <conditionalFormatting sqref="LH973:ML973 LH975:ML975 LH977:ML977">
    <cfRule type="cellIs" dxfId="1695" priority="5724" stopIfTrue="1" operator="equal">
      <formula>0</formula>
    </cfRule>
  </conditionalFormatting>
  <conditionalFormatting sqref="LH979:ML979 LH981:ML981 LH983:ML983">
    <cfRule type="cellIs" dxfId="1694" priority="5723" stopIfTrue="1" operator="equal">
      <formula>0</formula>
    </cfRule>
  </conditionalFormatting>
  <conditionalFormatting sqref="FZ961 FZ963 FZ965 FZ967 FZ969">
    <cfRule type="cellIs" dxfId="1693" priority="5610" stopIfTrue="1" operator="equal">
      <formula>0</formula>
    </cfRule>
  </conditionalFormatting>
  <conditionalFormatting sqref="T961:AW961 T963:AW963 T965:AW965 T967:AW967 T969:AW969">
    <cfRule type="cellIs" dxfId="1692" priority="5672" stopIfTrue="1" operator="equal">
      <formula>0</formula>
    </cfRule>
  </conditionalFormatting>
  <conditionalFormatting sqref="BA961:CE961 BA963:CE963 BA965:CE965 BA967:CE967 BA969:CE969">
    <cfRule type="cellIs" dxfId="1691" priority="5671" stopIfTrue="1" operator="equal">
      <formula>0</formula>
    </cfRule>
  </conditionalFormatting>
  <conditionalFormatting sqref="HK961:IO961 HK963:IO963 HK965:IO965 HK967:IO967 HK969:IO969">
    <cfRule type="cellIs" dxfId="1690" priority="5666" stopIfTrue="1" operator="equal">
      <formula>0</formula>
    </cfRule>
  </conditionalFormatting>
  <conditionalFormatting sqref="EV961:FY961 EV963:FY963 EV965:FY965 EV967:FY967 EV969:FY969">
    <cfRule type="cellIs" dxfId="1689" priority="5668" stopIfTrue="1" operator="equal">
      <formula>0</formula>
    </cfRule>
  </conditionalFormatting>
  <conditionalFormatting sqref="GD961:HG961 GD963:HG963 GD965:HG965 GD967:HG967 GD969:HG969">
    <cfRule type="cellIs" dxfId="1688" priority="5667" stopIfTrue="1" operator="equal">
      <formula>0</formula>
    </cfRule>
  </conditionalFormatting>
  <conditionalFormatting sqref="IS961:JV961 IS963:JV963 IS965:JV965 IS967:JV967 IS969:JV969">
    <cfRule type="cellIs" dxfId="1687" priority="5665" stopIfTrue="1" operator="equal">
      <formula>0</formula>
    </cfRule>
  </conditionalFormatting>
  <conditionalFormatting sqref="JZ961:LD961 JZ963:LD963 JZ965:LD965 JZ967:LD967 JZ969:LD969">
    <cfRule type="cellIs" dxfId="1686" priority="5607" stopIfTrue="1" operator="equal">
      <formula>0</formula>
    </cfRule>
  </conditionalFormatting>
  <conditionalFormatting sqref="LH961:ML961 LH963:ML963 LH965:ML965 LH967:ML967 LH969:ML969">
    <cfRule type="cellIs" dxfId="1685" priority="5598" stopIfTrue="1" operator="equal">
      <formula>0</formula>
    </cfRule>
  </conditionalFormatting>
  <conditionalFormatting sqref="T995:AW995 T997:AW997 T999:AW999">
    <cfRule type="cellIs" dxfId="1684" priority="5576" stopIfTrue="1" operator="equal">
      <formula>0</formula>
    </cfRule>
  </conditionalFormatting>
  <conditionalFormatting sqref="BA995:CE995 BA997:CE997 BA999:CE999">
    <cfRule type="cellIs" dxfId="1683" priority="5575" stopIfTrue="1" operator="equal">
      <formula>0</formula>
    </cfRule>
  </conditionalFormatting>
  <conditionalFormatting sqref="EV995:FY995 EV997:FY997 EV999:FY999">
    <cfRule type="cellIs" dxfId="1682" priority="5572" stopIfTrue="1" operator="equal">
      <formula>0</formula>
    </cfRule>
  </conditionalFormatting>
  <conditionalFormatting sqref="GD995:HG995 GD997:HG997 GD999:HG999">
    <cfRule type="cellIs" dxfId="1681" priority="5571" stopIfTrue="1" operator="equal">
      <formula>0</formula>
    </cfRule>
  </conditionalFormatting>
  <conditionalFormatting sqref="FZ995 FZ997 FZ999">
    <cfRule type="cellIs" dxfId="1680" priority="5539" stopIfTrue="1" operator="equal">
      <formula>0</formula>
    </cfRule>
  </conditionalFormatting>
  <conditionalFormatting sqref="FZ989 FZ991 FZ993">
    <cfRule type="cellIs" dxfId="1679" priority="5540" stopIfTrue="1" operator="equal">
      <formula>0</formula>
    </cfRule>
  </conditionalFormatting>
  <conditionalFormatting sqref="T989:AW989 T991:AW991 T993:AW993">
    <cfRule type="cellIs" dxfId="1678" priority="5587" stopIfTrue="1" operator="equal">
      <formula>0</formula>
    </cfRule>
  </conditionalFormatting>
  <conditionalFormatting sqref="BA989:CE989 BA991:CE991 BA993:CE993">
    <cfRule type="cellIs" dxfId="1677" priority="5586" stopIfTrue="1" operator="equal">
      <formula>0</formula>
    </cfRule>
  </conditionalFormatting>
  <conditionalFormatting sqref="HK989:IO989 HK991:IO991 HK993:IO993">
    <cfRule type="cellIs" dxfId="1676" priority="5581" stopIfTrue="1" operator="equal">
      <formula>0</formula>
    </cfRule>
  </conditionalFormatting>
  <conditionalFormatting sqref="EV989:FY989 EV991:FY991 EV993:FY993">
    <cfRule type="cellIs" dxfId="1675" priority="5583" stopIfTrue="1" operator="equal">
      <formula>0</formula>
    </cfRule>
  </conditionalFormatting>
  <conditionalFormatting sqref="GD989:HG989 GD991:HG991 GD993:HG993">
    <cfRule type="cellIs" dxfId="1674" priority="5582" stopIfTrue="1" operator="equal">
      <formula>0</formula>
    </cfRule>
  </conditionalFormatting>
  <conditionalFormatting sqref="IS989:JV989 IS991:JV991 IS993:JV993">
    <cfRule type="cellIs" dxfId="1673" priority="5580" stopIfTrue="1" operator="equal">
      <formula>0</formula>
    </cfRule>
  </conditionalFormatting>
  <conditionalFormatting sqref="HK995:IO995 HK997:IO997 HK999:IO999">
    <cfRule type="cellIs" dxfId="1672" priority="5570" stopIfTrue="1" operator="equal">
      <formula>0</formula>
    </cfRule>
  </conditionalFormatting>
  <conditionalFormatting sqref="IS995:JV995 IS997:JV997 IS999:JV999">
    <cfRule type="cellIs" dxfId="1671" priority="5569" stopIfTrue="1" operator="equal">
      <formula>0</formula>
    </cfRule>
  </conditionalFormatting>
  <conditionalFormatting sqref="JZ989:LD989 JZ991:LD991 JZ993:LD993">
    <cfRule type="cellIs" dxfId="1670" priority="5538" stopIfTrue="1" operator="equal">
      <formula>0</formula>
    </cfRule>
  </conditionalFormatting>
  <conditionalFormatting sqref="JZ995:LD995 JZ997:LD997 JZ999:LD999">
    <cfRule type="cellIs" dxfId="1669" priority="5537" stopIfTrue="1" operator="equal">
      <formula>0</formula>
    </cfRule>
  </conditionalFormatting>
  <conditionalFormatting sqref="LH989:ML989 LH991:ML991 LH993:ML993">
    <cfRule type="cellIs" dxfId="1668" priority="5532" stopIfTrue="1" operator="equal">
      <formula>0</formula>
    </cfRule>
  </conditionalFormatting>
  <conditionalFormatting sqref="LH995:ML995 LH997:ML997 LH999:ML999">
    <cfRule type="cellIs" dxfId="1667" priority="5531" stopIfTrue="1" operator="equal">
      <formula>0</formula>
    </cfRule>
  </conditionalFormatting>
  <conditionalFormatting sqref="FZ1003 FZ1005 FZ1007 FZ1009 FZ1011">
    <cfRule type="cellIs" dxfId="1666" priority="5418" stopIfTrue="1" operator="equal">
      <formula>0</formula>
    </cfRule>
  </conditionalFormatting>
  <conditionalFormatting sqref="T1003:AW1003 T1005:AW1005 T1007:AW1007 T1009:AW1009 T1011:AW1011">
    <cfRule type="cellIs" dxfId="1665" priority="5480" stopIfTrue="1" operator="equal">
      <formula>0</formula>
    </cfRule>
  </conditionalFormatting>
  <conditionalFormatting sqref="BA1003:CE1003 BA1005:CE1005 BA1007:CE1007 BA1009:CE1009 BA1011:CE1011">
    <cfRule type="cellIs" dxfId="1664" priority="5479" stopIfTrue="1" operator="equal">
      <formula>0</formula>
    </cfRule>
  </conditionalFormatting>
  <conditionalFormatting sqref="HK1003:IO1003 HK1005:IO1005 HK1007:IO1007 HK1009:IO1009 HK1011:IO1011">
    <cfRule type="cellIs" dxfId="1663" priority="5474" stopIfTrue="1" operator="equal">
      <formula>0</formula>
    </cfRule>
  </conditionalFormatting>
  <conditionalFormatting sqref="EV1003:FY1003 EV1005:FY1005 EV1007:FY1007 EV1009:FY1009 EV1011:FY1011">
    <cfRule type="cellIs" dxfId="1662" priority="5476" stopIfTrue="1" operator="equal">
      <formula>0</formula>
    </cfRule>
  </conditionalFormatting>
  <conditionalFormatting sqref="GD1003:HG1003 GD1005:HG1005 GD1007:HG1007 GD1009:HG1009 GD1011:HG1011">
    <cfRule type="cellIs" dxfId="1661" priority="5475" stopIfTrue="1" operator="equal">
      <formula>0</formula>
    </cfRule>
  </conditionalFormatting>
  <conditionalFormatting sqref="IS1003:JV1003 IS1005:JV1005 IS1007:JV1007 IS1009:JV1009 IS1011:JV1011">
    <cfRule type="cellIs" dxfId="1660" priority="5473" stopIfTrue="1" operator="equal">
      <formula>0</formula>
    </cfRule>
  </conditionalFormatting>
  <conditionalFormatting sqref="JZ1003:LD1003 JZ1005:LD1005 JZ1007:LD1007 JZ1009:LD1009 JZ1011:LD1011">
    <cfRule type="cellIs" dxfId="1659" priority="5415" stopIfTrue="1" operator="equal">
      <formula>0</formula>
    </cfRule>
  </conditionalFormatting>
  <conditionalFormatting sqref="LH1003:ML1003 LH1005:ML1005 LH1007:ML1007 LH1009:ML1009 LH1011:ML1011">
    <cfRule type="cellIs" dxfId="1658" priority="5406" stopIfTrue="1" operator="equal">
      <formula>0</formula>
    </cfRule>
  </conditionalFormatting>
  <conditionalFormatting sqref="T1021:AW1021 T1023:AW1023 T1025:AW1025">
    <cfRule type="cellIs" dxfId="1657" priority="5384" stopIfTrue="1" operator="equal">
      <formula>0</formula>
    </cfRule>
  </conditionalFormatting>
  <conditionalFormatting sqref="BA1021:CE1021 BA1023:CE1023 BA1025:CE1025">
    <cfRule type="cellIs" dxfId="1656" priority="5383" stopIfTrue="1" operator="equal">
      <formula>0</formula>
    </cfRule>
  </conditionalFormatting>
  <conditionalFormatting sqref="EV1021:FY1021 EV1023:FY1023 EV1025:FY1025">
    <cfRule type="cellIs" dxfId="1655" priority="5380" stopIfTrue="1" operator="equal">
      <formula>0</formula>
    </cfRule>
  </conditionalFormatting>
  <conditionalFormatting sqref="GD1021:HG1021 GD1023:HG1023 GD1025:HG1025">
    <cfRule type="cellIs" dxfId="1654" priority="5379" stopIfTrue="1" operator="equal">
      <formula>0</formula>
    </cfRule>
  </conditionalFormatting>
  <conditionalFormatting sqref="FZ1021 FZ1023 FZ1025">
    <cfRule type="cellIs" dxfId="1653" priority="5347" stopIfTrue="1" operator="equal">
      <formula>0</formula>
    </cfRule>
  </conditionalFormatting>
  <conditionalFormatting sqref="FZ1015 FZ1017 FZ1019">
    <cfRule type="cellIs" dxfId="1652" priority="5348" stopIfTrue="1" operator="equal">
      <formula>0</formula>
    </cfRule>
  </conditionalFormatting>
  <conditionalFormatting sqref="T1015:AW1015 T1017:AW1017 T1019:AW1019">
    <cfRule type="cellIs" dxfId="1651" priority="5395" stopIfTrue="1" operator="equal">
      <formula>0</formula>
    </cfRule>
  </conditionalFormatting>
  <conditionalFormatting sqref="BA1015:CE1015 BA1017:CE1017 BA1019:CE1019">
    <cfRule type="cellIs" dxfId="1650" priority="5394" stopIfTrue="1" operator="equal">
      <formula>0</formula>
    </cfRule>
  </conditionalFormatting>
  <conditionalFormatting sqref="HK1015:IO1015 HK1017:IO1017 HK1019:IO1019">
    <cfRule type="cellIs" dxfId="1649" priority="5389" stopIfTrue="1" operator="equal">
      <formula>0</formula>
    </cfRule>
  </conditionalFormatting>
  <conditionalFormatting sqref="EV1015:FY1015 EV1017:FY1017 EV1019:FY1019">
    <cfRule type="cellIs" dxfId="1648" priority="5391" stopIfTrue="1" operator="equal">
      <formula>0</formula>
    </cfRule>
  </conditionalFormatting>
  <conditionalFormatting sqref="GD1015:HG1015 GD1017:HG1017 GD1019:HG1019">
    <cfRule type="cellIs" dxfId="1647" priority="5390" stopIfTrue="1" operator="equal">
      <formula>0</formula>
    </cfRule>
  </conditionalFormatting>
  <conditionalFormatting sqref="IS1015:JV1015 IS1017:JV1017 IS1019:JV1019">
    <cfRule type="cellIs" dxfId="1646" priority="5388" stopIfTrue="1" operator="equal">
      <formula>0</formula>
    </cfRule>
  </conditionalFormatting>
  <conditionalFormatting sqref="HK1021:IO1021 HK1023:IO1023 HK1025:IO1025">
    <cfRule type="cellIs" dxfId="1645" priority="5378" stopIfTrue="1" operator="equal">
      <formula>0</formula>
    </cfRule>
  </conditionalFormatting>
  <conditionalFormatting sqref="IS1021:JV1021 IS1023:JV1023 IS1025:JV1025">
    <cfRule type="cellIs" dxfId="1644" priority="5377" stopIfTrue="1" operator="equal">
      <formula>0</formula>
    </cfRule>
  </conditionalFormatting>
  <conditionalFormatting sqref="JZ1015:LD1015 JZ1017:LD1017 JZ1019:LD1019">
    <cfRule type="cellIs" dxfId="1643" priority="5346" stopIfTrue="1" operator="equal">
      <formula>0</formula>
    </cfRule>
  </conditionalFormatting>
  <conditionalFormatting sqref="JZ1021:LD1021 JZ1023:LD1023 JZ1025:LD1025">
    <cfRule type="cellIs" dxfId="1642" priority="5345" stopIfTrue="1" operator="equal">
      <formula>0</formula>
    </cfRule>
  </conditionalFormatting>
  <conditionalFormatting sqref="LH1015:ML1015 LH1017:ML1017 LH1019:ML1019">
    <cfRule type="cellIs" dxfId="1641" priority="5340" stopIfTrue="1" operator="equal">
      <formula>0</formula>
    </cfRule>
  </conditionalFormatting>
  <conditionalFormatting sqref="LH1021:ML1021 LH1023:ML1023 LH1025:ML1025">
    <cfRule type="cellIs" dxfId="1640" priority="5339" stopIfTrue="1" operator="equal">
      <formula>0</formula>
    </cfRule>
  </conditionalFormatting>
  <conditionalFormatting sqref="T1035:AW1035 T1037:AW1037 T1039:AW1039">
    <cfRule type="cellIs" dxfId="1639" priority="5288" stopIfTrue="1" operator="equal">
      <formula>0</formula>
    </cfRule>
  </conditionalFormatting>
  <conditionalFormatting sqref="BA1035:CE1035 BA1037:CE1037 BA1039:CE1039">
    <cfRule type="cellIs" dxfId="1638" priority="5287" stopIfTrue="1" operator="equal">
      <formula>0</formula>
    </cfRule>
  </conditionalFormatting>
  <conditionalFormatting sqref="EV1035:FY1035 EV1037:FY1037 EV1039:FY1039">
    <cfRule type="cellIs" dxfId="1637" priority="5284" stopIfTrue="1" operator="equal">
      <formula>0</formula>
    </cfRule>
  </conditionalFormatting>
  <conditionalFormatting sqref="GD1035:HG1035 GD1037:HG1037 GD1039:HG1039">
    <cfRule type="cellIs" dxfId="1636" priority="5283" stopIfTrue="1" operator="equal">
      <formula>0</formula>
    </cfRule>
  </conditionalFormatting>
  <conditionalFormatting sqref="FZ1035 FZ1037 FZ1039">
    <cfRule type="cellIs" dxfId="1635" priority="5251" stopIfTrue="1" operator="equal">
      <formula>0</formula>
    </cfRule>
  </conditionalFormatting>
  <conditionalFormatting sqref="FZ1029 FZ1031 FZ1033">
    <cfRule type="cellIs" dxfId="1634" priority="5252" stopIfTrue="1" operator="equal">
      <formula>0</formula>
    </cfRule>
  </conditionalFormatting>
  <conditionalFormatting sqref="T1029:AW1029 T1031:AW1031 T1033:AW1033">
    <cfRule type="cellIs" dxfId="1633" priority="5299" stopIfTrue="1" operator="equal">
      <formula>0</formula>
    </cfRule>
  </conditionalFormatting>
  <conditionalFormatting sqref="BA1029:CE1029 BA1031:CE1031 BA1033:CE1033">
    <cfRule type="cellIs" dxfId="1632" priority="5298" stopIfTrue="1" operator="equal">
      <formula>0</formula>
    </cfRule>
  </conditionalFormatting>
  <conditionalFormatting sqref="HK1029:IO1029 HK1031:IO1031 HK1033:IO1033">
    <cfRule type="cellIs" dxfId="1631" priority="5293" stopIfTrue="1" operator="equal">
      <formula>0</formula>
    </cfRule>
  </conditionalFormatting>
  <conditionalFormatting sqref="EV1029:FY1029 EV1031:FY1031 EV1033:FY1033">
    <cfRule type="cellIs" dxfId="1630" priority="5295" stopIfTrue="1" operator="equal">
      <formula>0</formula>
    </cfRule>
  </conditionalFormatting>
  <conditionalFormatting sqref="GD1029:HG1029 GD1031:HG1031 GD1033:HG1033">
    <cfRule type="cellIs" dxfId="1629" priority="5294" stopIfTrue="1" operator="equal">
      <formula>0</formula>
    </cfRule>
  </conditionalFormatting>
  <conditionalFormatting sqref="IS1029:JV1029 IS1031:JV1031 IS1033:JV1033">
    <cfRule type="cellIs" dxfId="1628" priority="5292" stopIfTrue="1" operator="equal">
      <formula>0</formula>
    </cfRule>
  </conditionalFormatting>
  <conditionalFormatting sqref="HK1035:IO1035 HK1037:IO1037 HK1039:IO1039">
    <cfRule type="cellIs" dxfId="1627" priority="5282" stopIfTrue="1" operator="equal">
      <formula>0</formula>
    </cfRule>
  </conditionalFormatting>
  <conditionalFormatting sqref="IS1035:JV1035 IS1037:JV1037 IS1039:JV1039">
    <cfRule type="cellIs" dxfId="1626" priority="5281" stopIfTrue="1" operator="equal">
      <formula>0</formula>
    </cfRule>
  </conditionalFormatting>
  <conditionalFormatting sqref="JZ1029:LD1029 JZ1031:LD1031 JZ1033:LD1033">
    <cfRule type="cellIs" dxfId="1625" priority="5250" stopIfTrue="1" operator="equal">
      <formula>0</formula>
    </cfRule>
  </conditionalFormatting>
  <conditionalFormatting sqref="JZ1035:LD1035 JZ1037:LD1037 JZ1039:LD1039">
    <cfRule type="cellIs" dxfId="1624" priority="5249" stopIfTrue="1" operator="equal">
      <formula>0</formula>
    </cfRule>
  </conditionalFormatting>
  <conditionalFormatting sqref="LH1029:ML1029 LH1031:ML1031 LH1033:ML1033">
    <cfRule type="cellIs" dxfId="1623" priority="5244" stopIfTrue="1" operator="equal">
      <formula>0</formula>
    </cfRule>
  </conditionalFormatting>
  <conditionalFormatting sqref="LH1035:ML1035 LH1037:ML1037 LH1039:ML1039">
    <cfRule type="cellIs" dxfId="1622" priority="5243" stopIfTrue="1" operator="equal">
      <formula>0</formula>
    </cfRule>
  </conditionalFormatting>
  <conditionalFormatting sqref="T1049:AW1049 T1051:AW1051 T1053:AW1053">
    <cfRule type="cellIs" dxfId="1621" priority="5192" stopIfTrue="1" operator="equal">
      <formula>0</formula>
    </cfRule>
  </conditionalFormatting>
  <conditionalFormatting sqref="BA1049:CE1049 BA1051:CE1051 BA1053:CE1053">
    <cfRule type="cellIs" dxfId="1620" priority="5191" stopIfTrue="1" operator="equal">
      <formula>0</formula>
    </cfRule>
  </conditionalFormatting>
  <conditionalFormatting sqref="EV1049:FY1049 EV1051:FY1051 EV1053:FY1053">
    <cfRule type="cellIs" dxfId="1619" priority="5188" stopIfTrue="1" operator="equal">
      <formula>0</formula>
    </cfRule>
  </conditionalFormatting>
  <conditionalFormatting sqref="GD1049:HG1049 GD1051:HG1051 GD1053:HG1053">
    <cfRule type="cellIs" dxfId="1618" priority="5187" stopIfTrue="1" operator="equal">
      <formula>0</formula>
    </cfRule>
  </conditionalFormatting>
  <conditionalFormatting sqref="FZ1049 FZ1051 FZ1053">
    <cfRule type="cellIs" dxfId="1617" priority="5155" stopIfTrue="1" operator="equal">
      <formula>0</formula>
    </cfRule>
  </conditionalFormatting>
  <conditionalFormatting sqref="FZ1043 FZ1045 FZ1047">
    <cfRule type="cellIs" dxfId="1616" priority="5156" stopIfTrue="1" operator="equal">
      <formula>0</formula>
    </cfRule>
  </conditionalFormatting>
  <conditionalFormatting sqref="T1043:AW1043 T1045:AW1045 T1047:AW1047">
    <cfRule type="cellIs" dxfId="1615" priority="5203" stopIfTrue="1" operator="equal">
      <formula>0</formula>
    </cfRule>
  </conditionalFormatting>
  <conditionalFormatting sqref="BA1043:CE1043 BA1045:CE1045 BA1047:CE1047">
    <cfRule type="cellIs" dxfId="1614" priority="5202" stopIfTrue="1" operator="equal">
      <formula>0</formula>
    </cfRule>
  </conditionalFormatting>
  <conditionalFormatting sqref="HK1043:IO1043 HK1045:IO1045 HK1047:IO1047">
    <cfRule type="cellIs" dxfId="1613" priority="5197" stopIfTrue="1" operator="equal">
      <formula>0</formula>
    </cfRule>
  </conditionalFormatting>
  <conditionalFormatting sqref="EV1043:FY1043 EV1045:FY1045 EV1047:FY1047">
    <cfRule type="cellIs" dxfId="1612" priority="5199" stopIfTrue="1" operator="equal">
      <formula>0</formula>
    </cfRule>
  </conditionalFormatting>
  <conditionalFormatting sqref="GD1043:HG1043 GD1045:HG1045 GD1047:HG1047">
    <cfRule type="cellIs" dxfId="1611" priority="5198" stopIfTrue="1" operator="equal">
      <formula>0</formula>
    </cfRule>
  </conditionalFormatting>
  <conditionalFormatting sqref="IS1043:JV1043 IS1045:JV1045 IS1047:JV1047">
    <cfRule type="cellIs" dxfId="1610" priority="5196" stopIfTrue="1" operator="equal">
      <formula>0</formula>
    </cfRule>
  </conditionalFormatting>
  <conditionalFormatting sqref="HK1049:IO1049 HK1051:IO1051 HK1053:IO1053">
    <cfRule type="cellIs" dxfId="1609" priority="5186" stopIfTrue="1" operator="equal">
      <formula>0</formula>
    </cfRule>
  </conditionalFormatting>
  <conditionalFormatting sqref="IS1049:JV1049 IS1051:JV1051 IS1053:JV1053">
    <cfRule type="cellIs" dxfId="1608" priority="5185" stopIfTrue="1" operator="equal">
      <formula>0</formula>
    </cfRule>
  </conditionalFormatting>
  <conditionalFormatting sqref="JZ1043:LD1043 JZ1045:LD1045 JZ1047:LD1047">
    <cfRule type="cellIs" dxfId="1607" priority="5154" stopIfTrue="1" operator="equal">
      <formula>0</formula>
    </cfRule>
  </conditionalFormatting>
  <conditionalFormatting sqref="JZ1049:LD1049 JZ1051:LD1051 JZ1053:LD1053">
    <cfRule type="cellIs" dxfId="1606" priority="5153" stopIfTrue="1" operator="equal">
      <formula>0</formula>
    </cfRule>
  </conditionalFormatting>
  <conditionalFormatting sqref="LH1043:ML1043 LH1045:ML1045 LH1047:ML1047">
    <cfRule type="cellIs" dxfId="1605" priority="5148" stopIfTrue="1" operator="equal">
      <formula>0</formula>
    </cfRule>
  </conditionalFormatting>
  <conditionalFormatting sqref="LH1049:ML1049 LH1051:ML1051 LH1053:ML1053">
    <cfRule type="cellIs" dxfId="1604" priority="5147" stopIfTrue="1" operator="equal">
      <formula>0</formula>
    </cfRule>
  </conditionalFormatting>
  <conditionalFormatting sqref="T1063:AW1063 T1065:AW1065 T1067:AW1067">
    <cfRule type="cellIs" dxfId="1603" priority="5096" stopIfTrue="1" operator="equal">
      <formula>0</formula>
    </cfRule>
  </conditionalFormatting>
  <conditionalFormatting sqref="BA1063:CE1063 BA1065:CE1065 BA1067:CE1067">
    <cfRule type="cellIs" dxfId="1602" priority="5095" stopIfTrue="1" operator="equal">
      <formula>0</formula>
    </cfRule>
  </conditionalFormatting>
  <conditionalFormatting sqref="EV1063:FY1063 EV1065:FY1065 EV1067:FY1067">
    <cfRule type="cellIs" dxfId="1601" priority="5092" stopIfTrue="1" operator="equal">
      <formula>0</formula>
    </cfRule>
  </conditionalFormatting>
  <conditionalFormatting sqref="GD1063:HG1063 GD1065:HG1065 GD1067:HG1067">
    <cfRule type="cellIs" dxfId="1600" priority="5091" stopIfTrue="1" operator="equal">
      <formula>0</formula>
    </cfRule>
  </conditionalFormatting>
  <conditionalFormatting sqref="FZ1063 FZ1065 FZ1067">
    <cfRule type="cellIs" dxfId="1599" priority="5059" stopIfTrue="1" operator="equal">
      <formula>0</formula>
    </cfRule>
  </conditionalFormatting>
  <conditionalFormatting sqref="FZ1057 FZ1059 FZ1061">
    <cfRule type="cellIs" dxfId="1598" priority="5060" stopIfTrue="1" operator="equal">
      <formula>0</formula>
    </cfRule>
  </conditionalFormatting>
  <conditionalFormatting sqref="T1057:AW1057 T1059:AW1059 T1061:AW1061">
    <cfRule type="cellIs" dxfId="1597" priority="5107" stopIfTrue="1" operator="equal">
      <formula>0</formula>
    </cfRule>
  </conditionalFormatting>
  <conditionalFormatting sqref="BA1057:CE1057 BA1059:CE1059 BA1061:CE1061">
    <cfRule type="cellIs" dxfId="1596" priority="5106" stopIfTrue="1" operator="equal">
      <formula>0</formula>
    </cfRule>
  </conditionalFormatting>
  <conditionalFormatting sqref="HK1057:IO1057 HK1059:IO1059 HK1061:IO1061">
    <cfRule type="cellIs" dxfId="1595" priority="5101" stopIfTrue="1" operator="equal">
      <formula>0</formula>
    </cfRule>
  </conditionalFormatting>
  <conditionalFormatting sqref="EV1057:FY1057 EV1059:FY1059 EV1061:FY1061">
    <cfRule type="cellIs" dxfId="1594" priority="5103" stopIfTrue="1" operator="equal">
      <formula>0</formula>
    </cfRule>
  </conditionalFormatting>
  <conditionalFormatting sqref="GD1057:HG1057 GD1059:HG1059 GD1061:HG1061">
    <cfRule type="cellIs" dxfId="1593" priority="5102" stopIfTrue="1" operator="equal">
      <formula>0</formula>
    </cfRule>
  </conditionalFormatting>
  <conditionalFormatting sqref="IS1057:JV1057 IS1059:JV1059 IS1061:JV1061">
    <cfRule type="cellIs" dxfId="1592" priority="5100" stopIfTrue="1" operator="equal">
      <formula>0</formula>
    </cfRule>
  </conditionalFormatting>
  <conditionalFormatting sqref="HK1063:IO1063 HK1065:IO1065 HK1067:IO1067">
    <cfRule type="cellIs" dxfId="1591" priority="5090" stopIfTrue="1" operator="equal">
      <formula>0</formula>
    </cfRule>
  </conditionalFormatting>
  <conditionalFormatting sqref="IS1063:JV1063 IS1065:JV1065 IS1067:JV1067">
    <cfRule type="cellIs" dxfId="1590" priority="5089" stopIfTrue="1" operator="equal">
      <formula>0</formula>
    </cfRule>
  </conditionalFormatting>
  <conditionalFormatting sqref="JZ1057:LD1057 JZ1059:LD1059 JZ1061:LD1061">
    <cfRule type="cellIs" dxfId="1589" priority="5058" stopIfTrue="1" operator="equal">
      <formula>0</formula>
    </cfRule>
  </conditionalFormatting>
  <conditionalFormatting sqref="JZ1063:LD1063 JZ1065:LD1065 JZ1067:LD1067">
    <cfRule type="cellIs" dxfId="1588" priority="5057" stopIfTrue="1" operator="equal">
      <formula>0</formula>
    </cfRule>
  </conditionalFormatting>
  <conditionalFormatting sqref="LH1057:ML1057 LH1059:ML1059 LH1061:ML1061">
    <cfRule type="cellIs" dxfId="1587" priority="5052" stopIfTrue="1" operator="equal">
      <formula>0</formula>
    </cfRule>
  </conditionalFormatting>
  <conditionalFormatting sqref="LH1063:ML1063 LH1065:ML1065 LH1067:ML1067">
    <cfRule type="cellIs" dxfId="1586" priority="5051" stopIfTrue="1" operator="equal">
      <formula>0</formula>
    </cfRule>
  </conditionalFormatting>
  <conditionalFormatting sqref="FZ1071 FZ1073 FZ1075 FZ1077 FZ1079">
    <cfRule type="cellIs" dxfId="1585" priority="4938" stopIfTrue="1" operator="equal">
      <formula>0</formula>
    </cfRule>
  </conditionalFormatting>
  <conditionalFormatting sqref="T1071:AW1071 T1073:AW1073 T1075:AW1075 T1077:AW1077 T1079:AW1079">
    <cfRule type="cellIs" dxfId="1584" priority="5000" stopIfTrue="1" operator="equal">
      <formula>0</formula>
    </cfRule>
  </conditionalFormatting>
  <conditionalFormatting sqref="BA1071:CE1071 BA1073:CE1073 BA1075:CE1075 BA1077:CE1077 BA1079:CE1079">
    <cfRule type="cellIs" dxfId="1583" priority="4999" stopIfTrue="1" operator="equal">
      <formula>0</formula>
    </cfRule>
  </conditionalFormatting>
  <conditionalFormatting sqref="HK1071:IO1071 HK1073:IO1073 HK1075:IO1075 HK1077:IO1077 HK1079:IO1079">
    <cfRule type="cellIs" dxfId="1582" priority="4994" stopIfTrue="1" operator="equal">
      <formula>0</formula>
    </cfRule>
  </conditionalFormatting>
  <conditionalFormatting sqref="EV1071:FY1071 EV1073:FY1073 EV1075:FY1075 EV1077:FY1077 EV1079:FY1079">
    <cfRule type="cellIs" dxfId="1581" priority="4996" stopIfTrue="1" operator="equal">
      <formula>0</formula>
    </cfRule>
  </conditionalFormatting>
  <conditionalFormatting sqref="GD1071:HG1071 GD1073:HG1073 GD1075:HG1075 GD1077:HG1077 GD1079:HG1079">
    <cfRule type="cellIs" dxfId="1580" priority="4995" stopIfTrue="1" operator="equal">
      <formula>0</formula>
    </cfRule>
  </conditionalFormatting>
  <conditionalFormatting sqref="IS1071:JV1071 IS1073:JV1073 IS1075:JV1075 IS1077:JV1077 IS1079:JV1079">
    <cfRule type="cellIs" dxfId="1579" priority="4993" stopIfTrue="1" operator="equal">
      <formula>0</formula>
    </cfRule>
  </conditionalFormatting>
  <conditionalFormatting sqref="JZ1071:LD1071 JZ1073:LD1073 JZ1075:LD1075 JZ1077:LD1077 JZ1079:LD1079">
    <cfRule type="cellIs" dxfId="1578" priority="4935" stopIfTrue="1" operator="equal">
      <formula>0</formula>
    </cfRule>
  </conditionalFormatting>
  <conditionalFormatting sqref="LH1071:ML1071 LH1073:ML1073 LH1075:ML1075 LH1077:ML1077 LH1079:ML1079">
    <cfRule type="cellIs" dxfId="1577" priority="4926" stopIfTrue="1" operator="equal">
      <formula>0</formula>
    </cfRule>
  </conditionalFormatting>
  <conditionalFormatting sqref="T1089:AW1089 T1091:AW1091 T1093:AW1093">
    <cfRule type="cellIs" dxfId="1576" priority="4904" stopIfTrue="1" operator="equal">
      <formula>0</formula>
    </cfRule>
  </conditionalFormatting>
  <conditionalFormatting sqref="BA1089:CE1089 BA1091:CE1091 BA1093:CE1093">
    <cfRule type="cellIs" dxfId="1575" priority="4903" stopIfTrue="1" operator="equal">
      <formula>0</formula>
    </cfRule>
  </conditionalFormatting>
  <conditionalFormatting sqref="EV1089:FY1089 EV1091:FY1091 EV1093:FY1093">
    <cfRule type="cellIs" dxfId="1574" priority="4900" stopIfTrue="1" operator="equal">
      <formula>0</formula>
    </cfRule>
  </conditionalFormatting>
  <conditionalFormatting sqref="GD1089:HG1089 GD1091:HG1091 GD1093:HG1093">
    <cfRule type="cellIs" dxfId="1573" priority="4899" stopIfTrue="1" operator="equal">
      <formula>0</formula>
    </cfRule>
  </conditionalFormatting>
  <conditionalFormatting sqref="FZ1089 FZ1091 FZ1093">
    <cfRule type="cellIs" dxfId="1572" priority="4867" stopIfTrue="1" operator="equal">
      <formula>0</formula>
    </cfRule>
  </conditionalFormatting>
  <conditionalFormatting sqref="FZ1083 FZ1085 FZ1087">
    <cfRule type="cellIs" dxfId="1571" priority="4868" stopIfTrue="1" operator="equal">
      <formula>0</formula>
    </cfRule>
  </conditionalFormatting>
  <conditionalFormatting sqref="T1083:AW1083 T1085:AW1085 T1087:AW1087">
    <cfRule type="cellIs" dxfId="1570" priority="4915" stopIfTrue="1" operator="equal">
      <formula>0</formula>
    </cfRule>
  </conditionalFormatting>
  <conditionalFormatting sqref="BA1083:CE1083 BA1085:CE1085 BA1087:CE1087">
    <cfRule type="cellIs" dxfId="1569" priority="4914" stopIfTrue="1" operator="equal">
      <formula>0</formula>
    </cfRule>
  </conditionalFormatting>
  <conditionalFormatting sqref="HK1083:IO1083 HK1085:IO1085 HK1087:IO1087">
    <cfRule type="cellIs" dxfId="1568" priority="4909" stopIfTrue="1" operator="equal">
      <formula>0</formula>
    </cfRule>
  </conditionalFormatting>
  <conditionalFormatting sqref="EV1083:FY1083 EV1085:FY1085 EV1087:FY1087">
    <cfRule type="cellIs" dxfId="1567" priority="4911" stopIfTrue="1" operator="equal">
      <formula>0</formula>
    </cfRule>
  </conditionalFormatting>
  <conditionalFormatting sqref="GD1083:HG1083 GD1085:HG1085 GD1087:HG1087">
    <cfRule type="cellIs" dxfId="1566" priority="4910" stopIfTrue="1" operator="equal">
      <formula>0</formula>
    </cfRule>
  </conditionalFormatting>
  <conditionalFormatting sqref="IS1083:JV1083 IS1085:JV1085 IS1087:JV1087">
    <cfRule type="cellIs" dxfId="1565" priority="4908" stopIfTrue="1" operator="equal">
      <formula>0</formula>
    </cfRule>
  </conditionalFormatting>
  <conditionalFormatting sqref="HK1089:IO1089 HK1091:IO1091 HK1093:IO1093">
    <cfRule type="cellIs" dxfId="1564" priority="4898" stopIfTrue="1" operator="equal">
      <formula>0</formula>
    </cfRule>
  </conditionalFormatting>
  <conditionalFormatting sqref="IS1089:JV1089 IS1091:JV1091 IS1093:JV1093">
    <cfRule type="cellIs" dxfId="1563" priority="4897" stopIfTrue="1" operator="equal">
      <formula>0</formula>
    </cfRule>
  </conditionalFormatting>
  <conditionalFormatting sqref="JZ1083:LD1083 JZ1085:LD1085 JZ1087:LD1087">
    <cfRule type="cellIs" dxfId="1562" priority="4866" stopIfTrue="1" operator="equal">
      <formula>0</formula>
    </cfRule>
  </conditionalFormatting>
  <conditionalFormatting sqref="JZ1089:LD1089 JZ1091:LD1091 JZ1093:LD1093">
    <cfRule type="cellIs" dxfId="1561" priority="4865" stopIfTrue="1" operator="equal">
      <formula>0</formula>
    </cfRule>
  </conditionalFormatting>
  <conditionalFormatting sqref="LH1083:ML1083 LH1085:ML1085 LH1087:ML1087">
    <cfRule type="cellIs" dxfId="1560" priority="4860" stopIfTrue="1" operator="equal">
      <formula>0</formula>
    </cfRule>
  </conditionalFormatting>
  <conditionalFormatting sqref="LH1089:ML1089 LH1091:ML1091 LH1093:ML1093">
    <cfRule type="cellIs" dxfId="1559" priority="4859" stopIfTrue="1" operator="equal">
      <formula>0</formula>
    </cfRule>
  </conditionalFormatting>
  <conditionalFormatting sqref="FZ1097 FZ1099 FZ1101 FZ1103 FZ1105">
    <cfRule type="cellIs" dxfId="1558" priority="4746" stopIfTrue="1" operator="equal">
      <formula>0</formula>
    </cfRule>
  </conditionalFormatting>
  <conditionalFormatting sqref="T1097:AW1097 T1099:AW1099 T1101:AW1101 T1103:AW1103 T1105:AW1105">
    <cfRule type="cellIs" dxfId="1557" priority="4808" stopIfTrue="1" operator="equal">
      <formula>0</formula>
    </cfRule>
  </conditionalFormatting>
  <conditionalFormatting sqref="BA1097:CE1097 BA1099:CE1099 BA1101:CE1101 BA1103:CE1103 BA1105:CE1105">
    <cfRule type="cellIs" dxfId="1556" priority="4807" stopIfTrue="1" operator="equal">
      <formula>0</formula>
    </cfRule>
  </conditionalFormatting>
  <conditionalFormatting sqref="HK1097:IO1097 HK1099:IO1099 HK1101:IO1101 HK1103:IO1103 HK1105:IO1105">
    <cfRule type="cellIs" dxfId="1555" priority="4802" stopIfTrue="1" operator="equal">
      <formula>0</formula>
    </cfRule>
  </conditionalFormatting>
  <conditionalFormatting sqref="EV1097:FY1097 EV1099:FY1099 EV1101:FY1101 EV1103:FY1103 EV1105:FY1105">
    <cfRule type="cellIs" dxfId="1554" priority="4804" stopIfTrue="1" operator="equal">
      <formula>0</formula>
    </cfRule>
  </conditionalFormatting>
  <conditionalFormatting sqref="GD1097:HG1097 GD1099:HG1099 GD1101:HG1101 GD1103:HG1103 GD1105:HG1105">
    <cfRule type="cellIs" dxfId="1553" priority="4803" stopIfTrue="1" operator="equal">
      <formula>0</formula>
    </cfRule>
  </conditionalFormatting>
  <conditionalFormatting sqref="IS1097:JV1097 IS1099:JV1099 IS1101:JV1101 IS1103:JV1103 IS1105:JV1105">
    <cfRule type="cellIs" dxfId="1552" priority="4801" stopIfTrue="1" operator="equal">
      <formula>0</formula>
    </cfRule>
  </conditionalFormatting>
  <conditionalFormatting sqref="JZ1097:LD1097 JZ1099:LD1099 JZ1101:LD1101 JZ1103:LD1103 JZ1105:LD1105">
    <cfRule type="cellIs" dxfId="1551" priority="4743" stopIfTrue="1" operator="equal">
      <formula>0</formula>
    </cfRule>
  </conditionalFormatting>
  <conditionalFormatting sqref="LH1097:ML1097 LH1099:ML1099 LH1101:ML1101 LH1103:ML1103 LH1105:ML1105">
    <cfRule type="cellIs" dxfId="1550" priority="4734" stopIfTrue="1" operator="equal">
      <formula>0</formula>
    </cfRule>
  </conditionalFormatting>
  <conditionalFormatting sqref="T1115:AW1115 T1117:AW1117 T1119:AW1119">
    <cfRule type="cellIs" dxfId="1549" priority="4712" stopIfTrue="1" operator="equal">
      <formula>0</formula>
    </cfRule>
  </conditionalFormatting>
  <conditionalFormatting sqref="BA1115:CE1115 BA1117:CE1117 BA1119:CE1119">
    <cfRule type="cellIs" dxfId="1548" priority="4711" stopIfTrue="1" operator="equal">
      <formula>0</formula>
    </cfRule>
  </conditionalFormatting>
  <conditionalFormatting sqref="EV1115:FY1115 EV1117:FY1117 EV1119:FY1119">
    <cfRule type="cellIs" dxfId="1547" priority="4708" stopIfTrue="1" operator="equal">
      <formula>0</formula>
    </cfRule>
  </conditionalFormatting>
  <conditionalFormatting sqref="GD1115:HG1115 GD1117:HG1117 GD1119:HG1119">
    <cfRule type="cellIs" dxfId="1546" priority="4707" stopIfTrue="1" operator="equal">
      <formula>0</formula>
    </cfRule>
  </conditionalFormatting>
  <conditionalFormatting sqref="FZ1115 FZ1117 FZ1119">
    <cfRule type="cellIs" dxfId="1545" priority="4675" stopIfTrue="1" operator="equal">
      <formula>0</formula>
    </cfRule>
  </conditionalFormatting>
  <conditionalFormatting sqref="FZ1109 FZ1111 FZ1113">
    <cfRule type="cellIs" dxfId="1544" priority="4676" stopIfTrue="1" operator="equal">
      <formula>0</formula>
    </cfRule>
  </conditionalFormatting>
  <conditionalFormatting sqref="T1109:AW1109 T1111:AW1111 T1113:AW1113">
    <cfRule type="cellIs" dxfId="1543" priority="4723" stopIfTrue="1" operator="equal">
      <formula>0</formula>
    </cfRule>
  </conditionalFormatting>
  <conditionalFormatting sqref="BA1109:CE1109 BA1111:CE1111 BA1113:CE1113">
    <cfRule type="cellIs" dxfId="1542" priority="4722" stopIfTrue="1" operator="equal">
      <formula>0</formula>
    </cfRule>
  </conditionalFormatting>
  <conditionalFormatting sqref="HK1109:IO1109 HK1111:IO1111 HK1113:IO1113">
    <cfRule type="cellIs" dxfId="1541" priority="4717" stopIfTrue="1" operator="equal">
      <formula>0</formula>
    </cfRule>
  </conditionalFormatting>
  <conditionalFormatting sqref="EV1109:FY1109 EV1111:FY1111 EV1113:FY1113">
    <cfRule type="cellIs" dxfId="1540" priority="4719" stopIfTrue="1" operator="equal">
      <formula>0</formula>
    </cfRule>
  </conditionalFormatting>
  <conditionalFormatting sqref="GD1109:HG1109 GD1111:HG1111 GD1113:HG1113">
    <cfRule type="cellIs" dxfId="1539" priority="4718" stopIfTrue="1" operator="equal">
      <formula>0</formula>
    </cfRule>
  </conditionalFormatting>
  <conditionalFormatting sqref="IS1109:JV1109 IS1111:JV1111 IS1113:JV1113">
    <cfRule type="cellIs" dxfId="1538" priority="4716" stopIfTrue="1" operator="equal">
      <formula>0</formula>
    </cfRule>
  </conditionalFormatting>
  <conditionalFormatting sqref="HK1115:IO1115 HK1117:IO1117 HK1119:IO1119">
    <cfRule type="cellIs" dxfId="1537" priority="4706" stopIfTrue="1" operator="equal">
      <formula>0</formula>
    </cfRule>
  </conditionalFormatting>
  <conditionalFormatting sqref="IS1115:JV1115 IS1117:JV1117 IS1119:JV1119">
    <cfRule type="cellIs" dxfId="1536" priority="4705" stopIfTrue="1" operator="equal">
      <formula>0</formula>
    </cfRule>
  </conditionalFormatting>
  <conditionalFormatting sqref="JZ1109:LD1109 JZ1111:LD1111 JZ1113:LD1113">
    <cfRule type="cellIs" dxfId="1535" priority="4674" stopIfTrue="1" operator="equal">
      <formula>0</formula>
    </cfRule>
  </conditionalFormatting>
  <conditionalFormatting sqref="JZ1115:LD1115 JZ1117:LD1117 JZ1119:LD1119">
    <cfRule type="cellIs" dxfId="1534" priority="4673" stopIfTrue="1" operator="equal">
      <formula>0</formula>
    </cfRule>
  </conditionalFormatting>
  <conditionalFormatting sqref="LH1109:ML1109 LH1111:ML1111 LH1113:ML1113">
    <cfRule type="cellIs" dxfId="1533" priority="4668" stopIfTrue="1" operator="equal">
      <formula>0</formula>
    </cfRule>
  </conditionalFormatting>
  <conditionalFormatting sqref="LH1115:ML1115 LH1117:ML1117 LH1119:ML1119">
    <cfRule type="cellIs" dxfId="1532" priority="4667" stopIfTrue="1" operator="equal">
      <formula>0</formula>
    </cfRule>
  </conditionalFormatting>
  <conditionalFormatting sqref="T1129:AW1129 T1131:AW1131 T1133:AW1133">
    <cfRule type="cellIs" dxfId="1531" priority="4616" stopIfTrue="1" operator="equal">
      <formula>0</formula>
    </cfRule>
  </conditionalFormatting>
  <conditionalFormatting sqref="BA1129:CE1129 BA1131:CE1131 BA1133:CE1133">
    <cfRule type="cellIs" dxfId="1530" priority="4615" stopIfTrue="1" operator="equal">
      <formula>0</formula>
    </cfRule>
  </conditionalFormatting>
  <conditionalFormatting sqref="EV1129:FY1129 EV1131:FY1131 EV1133:FY1133">
    <cfRule type="cellIs" dxfId="1529" priority="4612" stopIfTrue="1" operator="equal">
      <formula>0</formula>
    </cfRule>
  </conditionalFormatting>
  <conditionalFormatting sqref="GD1129:HG1129 GD1131:HG1131 GD1133:HG1133">
    <cfRule type="cellIs" dxfId="1528" priority="4611" stopIfTrue="1" operator="equal">
      <formula>0</formula>
    </cfRule>
  </conditionalFormatting>
  <conditionalFormatting sqref="FZ1129 FZ1131 FZ1133">
    <cfRule type="cellIs" dxfId="1527" priority="4579" stopIfTrue="1" operator="equal">
      <formula>0</formula>
    </cfRule>
  </conditionalFormatting>
  <conditionalFormatting sqref="FZ1123 FZ1125 FZ1127">
    <cfRule type="cellIs" dxfId="1526" priority="4580" stopIfTrue="1" operator="equal">
      <formula>0</formula>
    </cfRule>
  </conditionalFormatting>
  <conditionalFormatting sqref="T1123:AW1123 T1125:AW1125 T1127:AW1127">
    <cfRule type="cellIs" dxfId="1525" priority="4627" stopIfTrue="1" operator="equal">
      <formula>0</formula>
    </cfRule>
  </conditionalFormatting>
  <conditionalFormatting sqref="BA1123:CE1123 BA1125:CE1125 BA1127:CE1127">
    <cfRule type="cellIs" dxfId="1524" priority="4626" stopIfTrue="1" operator="equal">
      <formula>0</formula>
    </cfRule>
  </conditionalFormatting>
  <conditionalFormatting sqref="HK1123:IO1123 HK1125:IO1125 HK1127:IO1127">
    <cfRule type="cellIs" dxfId="1523" priority="4621" stopIfTrue="1" operator="equal">
      <formula>0</formula>
    </cfRule>
  </conditionalFormatting>
  <conditionalFormatting sqref="EV1123:FY1123 EV1125:FY1125 EV1127:FY1127">
    <cfRule type="cellIs" dxfId="1522" priority="4623" stopIfTrue="1" operator="equal">
      <formula>0</formula>
    </cfRule>
  </conditionalFormatting>
  <conditionalFormatting sqref="GD1123:HG1123 GD1125:HG1125 GD1127:HG1127">
    <cfRule type="cellIs" dxfId="1521" priority="4622" stopIfTrue="1" operator="equal">
      <formula>0</formula>
    </cfRule>
  </conditionalFormatting>
  <conditionalFormatting sqref="IS1123:JV1123 IS1125:JV1125 IS1127:JV1127">
    <cfRule type="cellIs" dxfId="1520" priority="4620" stopIfTrue="1" operator="equal">
      <formula>0</formula>
    </cfRule>
  </conditionalFormatting>
  <conditionalFormatting sqref="HK1129:IO1129 HK1131:IO1131 HK1133:IO1133">
    <cfRule type="cellIs" dxfId="1519" priority="4610" stopIfTrue="1" operator="equal">
      <formula>0</formula>
    </cfRule>
  </conditionalFormatting>
  <conditionalFormatting sqref="IS1129:JV1129 IS1131:JV1131 IS1133:JV1133">
    <cfRule type="cellIs" dxfId="1518" priority="4609" stopIfTrue="1" operator="equal">
      <formula>0</formula>
    </cfRule>
  </conditionalFormatting>
  <conditionalFormatting sqref="JZ1123:LD1123 JZ1125:LD1125 JZ1127:LD1127">
    <cfRule type="cellIs" dxfId="1517" priority="4578" stopIfTrue="1" operator="equal">
      <formula>0</formula>
    </cfRule>
  </conditionalFormatting>
  <conditionalFormatting sqref="JZ1129:LD1129 JZ1131:LD1131 JZ1133:LD1133">
    <cfRule type="cellIs" dxfId="1516" priority="4577" stopIfTrue="1" operator="equal">
      <formula>0</formula>
    </cfRule>
  </conditionalFormatting>
  <conditionalFormatting sqref="LH1123:ML1123 LH1125:ML1125 LH1127:ML1127">
    <cfRule type="cellIs" dxfId="1515" priority="4572" stopIfTrue="1" operator="equal">
      <formula>0</formula>
    </cfRule>
  </conditionalFormatting>
  <conditionalFormatting sqref="LH1129:ML1129 LH1131:ML1131 LH1133:ML1133">
    <cfRule type="cellIs" dxfId="1514" priority="4571" stopIfTrue="1" operator="equal">
      <formula>0</formula>
    </cfRule>
  </conditionalFormatting>
  <conditionalFormatting sqref="T1145:AW1145 T1147:AW1147 T1149:AW1149">
    <cfRule type="cellIs" dxfId="1513" priority="4520" stopIfTrue="1" operator="equal">
      <formula>0</formula>
    </cfRule>
  </conditionalFormatting>
  <conditionalFormatting sqref="BA1145:CE1145 BA1147:CE1147 BA1149:CE1149">
    <cfRule type="cellIs" dxfId="1512" priority="4519" stopIfTrue="1" operator="equal">
      <formula>0</formula>
    </cfRule>
  </conditionalFormatting>
  <conditionalFormatting sqref="EV1145:FY1145 EV1147:FY1147 EV1149:FY1149">
    <cfRule type="cellIs" dxfId="1511" priority="4516" stopIfTrue="1" operator="equal">
      <formula>0</formula>
    </cfRule>
  </conditionalFormatting>
  <conditionalFormatting sqref="GD1145:HG1145 GD1147:HG1147 GD1149:HG1149">
    <cfRule type="cellIs" dxfId="1510" priority="4515" stopIfTrue="1" operator="equal">
      <formula>0</formula>
    </cfRule>
  </conditionalFormatting>
  <conditionalFormatting sqref="FZ1145 FZ1147 FZ1149">
    <cfRule type="cellIs" dxfId="1509" priority="4483" stopIfTrue="1" operator="equal">
      <formula>0</formula>
    </cfRule>
  </conditionalFormatting>
  <conditionalFormatting sqref="FZ1137 FZ1141 FZ1143">
    <cfRule type="cellIs" dxfId="1508" priority="4484" stopIfTrue="1" operator="equal">
      <formula>0</formula>
    </cfRule>
  </conditionalFormatting>
  <conditionalFormatting sqref="T1137:AW1137 T1141:AW1141 T1143:AW1143">
    <cfRule type="cellIs" dxfId="1507" priority="4531" stopIfTrue="1" operator="equal">
      <formula>0</formula>
    </cfRule>
  </conditionalFormatting>
  <conditionalFormatting sqref="BA1137:CE1137 BA1141:CE1141 BA1143:CE1143">
    <cfRule type="cellIs" dxfId="1506" priority="4530" stopIfTrue="1" operator="equal">
      <formula>0</formula>
    </cfRule>
  </conditionalFormatting>
  <conditionalFormatting sqref="HK1137:IO1137 HK1141:IO1141 HK1143:IO1143">
    <cfRule type="cellIs" dxfId="1505" priority="4525" stopIfTrue="1" operator="equal">
      <formula>0</formula>
    </cfRule>
  </conditionalFormatting>
  <conditionalFormatting sqref="EV1137:FY1137 EV1141:FY1141 EV1143:FY1143">
    <cfRule type="cellIs" dxfId="1504" priority="4527" stopIfTrue="1" operator="equal">
      <formula>0</formula>
    </cfRule>
  </conditionalFormatting>
  <conditionalFormatting sqref="GD1137:HG1137 GD1141:HG1141 GD1143:HG1143">
    <cfRule type="cellIs" dxfId="1503" priority="4526" stopIfTrue="1" operator="equal">
      <formula>0</formula>
    </cfRule>
  </conditionalFormatting>
  <conditionalFormatting sqref="IS1137:JV1137 IS1141:JV1141 IS1143:JV1143">
    <cfRule type="cellIs" dxfId="1502" priority="4524" stopIfTrue="1" operator="equal">
      <formula>0</formula>
    </cfRule>
  </conditionalFormatting>
  <conditionalFormatting sqref="HK1145:IO1145 HK1147:IO1147 HK1149:IO1149">
    <cfRule type="cellIs" dxfId="1501" priority="4514" stopIfTrue="1" operator="equal">
      <formula>0</formula>
    </cfRule>
  </conditionalFormatting>
  <conditionalFormatting sqref="IS1145:JV1145 IS1147:JV1147 IS1149:JV1149">
    <cfRule type="cellIs" dxfId="1500" priority="4513" stopIfTrue="1" operator="equal">
      <formula>0</formula>
    </cfRule>
  </conditionalFormatting>
  <conditionalFormatting sqref="JZ1137:LD1137 JZ1141:LD1141 JZ1143:LD1143">
    <cfRule type="cellIs" dxfId="1499" priority="4482" stopIfTrue="1" operator="equal">
      <formula>0</formula>
    </cfRule>
  </conditionalFormatting>
  <conditionalFormatting sqref="JZ1145:LD1145 JZ1147:LD1147 JZ1149:LD1149">
    <cfRule type="cellIs" dxfId="1498" priority="4481" stopIfTrue="1" operator="equal">
      <formula>0</formula>
    </cfRule>
  </conditionalFormatting>
  <conditionalFormatting sqref="LH1137:ML1137 LH1141:ML1141 LH1143:ML1143">
    <cfRule type="cellIs" dxfId="1497" priority="4476" stopIfTrue="1" operator="equal">
      <formula>0</formula>
    </cfRule>
  </conditionalFormatting>
  <conditionalFormatting sqref="LH1145:ML1145 LH1147:ML1147 LH1149:ML1149">
    <cfRule type="cellIs" dxfId="1496" priority="4475" stopIfTrue="1" operator="equal">
      <formula>0</formula>
    </cfRule>
  </conditionalFormatting>
  <conditionalFormatting sqref="FZ1153 FZ1155 FZ1157 FZ1159 FZ1161">
    <cfRule type="cellIs" dxfId="1495" priority="4362" stopIfTrue="1" operator="equal">
      <formula>0</formula>
    </cfRule>
  </conditionalFormatting>
  <conditionalFormatting sqref="T1153:AW1153 T1155:AW1155 T1157:AW1157 T1159:AW1159 T1161:AW1161">
    <cfRule type="cellIs" dxfId="1494" priority="4424" stopIfTrue="1" operator="equal">
      <formula>0</formula>
    </cfRule>
  </conditionalFormatting>
  <conditionalFormatting sqref="BA1153:CE1153 BA1155:CE1155 BA1157:CE1157 BA1159:CE1159 BA1161:CE1161">
    <cfRule type="cellIs" dxfId="1493" priority="4423" stopIfTrue="1" operator="equal">
      <formula>0</formula>
    </cfRule>
  </conditionalFormatting>
  <conditionalFormatting sqref="HK1153:IO1153 HK1155:IO1155 HK1157:IO1157 HK1159:IO1159 HK1161:IO1161">
    <cfRule type="cellIs" dxfId="1492" priority="4418" stopIfTrue="1" operator="equal">
      <formula>0</formula>
    </cfRule>
  </conditionalFormatting>
  <conditionalFormatting sqref="EV1153:FY1153 EV1155:FY1155 EV1157:FY1157 EV1159:FY1159 EV1161:FY1161">
    <cfRule type="cellIs" dxfId="1491" priority="4420" stopIfTrue="1" operator="equal">
      <formula>0</formula>
    </cfRule>
  </conditionalFormatting>
  <conditionalFormatting sqref="GD1153:HG1153 GD1155:HG1155 GD1157:HG1157 GD1159:HG1159 GD1161:HG1161">
    <cfRule type="cellIs" dxfId="1490" priority="4419" stopIfTrue="1" operator="equal">
      <formula>0</formula>
    </cfRule>
  </conditionalFormatting>
  <conditionalFormatting sqref="IS1153:JV1153 IS1155:JV1155 IS1157:JV1157 IS1159:JV1159 IS1161:JV1161">
    <cfRule type="cellIs" dxfId="1489" priority="4417" stopIfTrue="1" operator="equal">
      <formula>0</formula>
    </cfRule>
  </conditionalFormatting>
  <conditionalFormatting sqref="JZ1153:LD1153 JZ1155:LD1155 JZ1157:LD1157 JZ1159:LD1159 JZ1161:LD1161">
    <cfRule type="cellIs" dxfId="1488" priority="4359" stopIfTrue="1" operator="equal">
      <formula>0</formula>
    </cfRule>
  </conditionalFormatting>
  <conditionalFormatting sqref="LH1153:ML1153 LH1155:ML1155 LH1157:ML1157 LH1159:ML1159 LH1161:ML1161">
    <cfRule type="cellIs" dxfId="1487" priority="4350" stopIfTrue="1" operator="equal">
      <formula>0</formula>
    </cfRule>
  </conditionalFormatting>
  <conditionalFormatting sqref="T1173:AW1173 T1175:AW1175 T1177:AW1177">
    <cfRule type="cellIs" dxfId="1486" priority="4328" stopIfTrue="1" operator="equal">
      <formula>0</formula>
    </cfRule>
  </conditionalFormatting>
  <conditionalFormatting sqref="BA1173:CE1173 BA1175:CE1175 BA1177:CE1177">
    <cfRule type="cellIs" dxfId="1485" priority="4327" stopIfTrue="1" operator="equal">
      <formula>0</formula>
    </cfRule>
  </conditionalFormatting>
  <conditionalFormatting sqref="EV1173:FY1173 EV1175:FY1175 EV1177:FY1177">
    <cfRule type="cellIs" dxfId="1484" priority="4324" stopIfTrue="1" operator="equal">
      <formula>0</formula>
    </cfRule>
  </conditionalFormatting>
  <conditionalFormatting sqref="GD1173:HG1173 GD1175:HG1175 GD1177:HG1177">
    <cfRule type="cellIs" dxfId="1483" priority="4323" stopIfTrue="1" operator="equal">
      <formula>0</formula>
    </cfRule>
  </conditionalFormatting>
  <conditionalFormatting sqref="FZ1173 FZ1175 FZ1177">
    <cfRule type="cellIs" dxfId="1482" priority="4291" stopIfTrue="1" operator="equal">
      <formula>0</formula>
    </cfRule>
  </conditionalFormatting>
  <conditionalFormatting sqref="FZ1165 FZ1169 FZ1171">
    <cfRule type="cellIs" dxfId="1481" priority="4292" stopIfTrue="1" operator="equal">
      <formula>0</formula>
    </cfRule>
  </conditionalFormatting>
  <conditionalFormatting sqref="T1165:AW1165 T1169:AW1169 T1171:AW1171">
    <cfRule type="cellIs" dxfId="1480" priority="4339" stopIfTrue="1" operator="equal">
      <formula>0</formula>
    </cfRule>
  </conditionalFormatting>
  <conditionalFormatting sqref="BA1165:CE1165 BA1169:CE1169 BA1171:CE1171">
    <cfRule type="cellIs" dxfId="1479" priority="4338" stopIfTrue="1" operator="equal">
      <formula>0</formula>
    </cfRule>
  </conditionalFormatting>
  <conditionalFormatting sqref="HK1165:IO1165 HK1169:IO1169 HK1171:IO1171">
    <cfRule type="cellIs" dxfId="1478" priority="4333" stopIfTrue="1" operator="equal">
      <formula>0</formula>
    </cfRule>
  </conditionalFormatting>
  <conditionalFormatting sqref="EV1165:FY1165 EV1169:FY1169 EV1171:FY1171">
    <cfRule type="cellIs" dxfId="1477" priority="4335" stopIfTrue="1" operator="equal">
      <formula>0</formula>
    </cfRule>
  </conditionalFormatting>
  <conditionalFormatting sqref="GD1165:HG1165 GD1169:HG1169 GD1171:HG1171">
    <cfRule type="cellIs" dxfId="1476" priority="4334" stopIfTrue="1" operator="equal">
      <formula>0</formula>
    </cfRule>
  </conditionalFormatting>
  <conditionalFormatting sqref="IS1165:JV1165 IS1169:JV1169 IS1171:JV1171">
    <cfRule type="cellIs" dxfId="1475" priority="4332" stopIfTrue="1" operator="equal">
      <formula>0</formula>
    </cfRule>
  </conditionalFormatting>
  <conditionalFormatting sqref="HK1173:IO1173 HK1175:IO1175 HK1177:IO1177">
    <cfRule type="cellIs" dxfId="1474" priority="4322" stopIfTrue="1" operator="equal">
      <formula>0</formula>
    </cfRule>
  </conditionalFormatting>
  <conditionalFormatting sqref="IS1173:JV1173 IS1175:JV1175 IS1177:JV1177">
    <cfRule type="cellIs" dxfId="1473" priority="4321" stopIfTrue="1" operator="equal">
      <formula>0</formula>
    </cfRule>
  </conditionalFormatting>
  <conditionalFormatting sqref="JZ1165:LD1165 JZ1169:LD1169 JZ1171:LD1171">
    <cfRule type="cellIs" dxfId="1472" priority="4290" stopIfTrue="1" operator="equal">
      <formula>0</formula>
    </cfRule>
  </conditionalFormatting>
  <conditionalFormatting sqref="JZ1173:LD1173 JZ1175:LD1175 JZ1177:LD1177">
    <cfRule type="cellIs" dxfId="1471" priority="4289" stopIfTrue="1" operator="equal">
      <formula>0</formula>
    </cfRule>
  </conditionalFormatting>
  <conditionalFormatting sqref="LH1165:ML1165 LH1169:ML1169 LH1171:ML1171">
    <cfRule type="cellIs" dxfId="1470" priority="4284" stopIfTrue="1" operator="equal">
      <formula>0</formula>
    </cfRule>
  </conditionalFormatting>
  <conditionalFormatting sqref="LH1173:ML1173 LH1175:ML1175 LH1177:ML1177">
    <cfRule type="cellIs" dxfId="1469" priority="4283" stopIfTrue="1" operator="equal">
      <formula>0</formula>
    </cfRule>
  </conditionalFormatting>
  <conditionalFormatting sqref="T1189:AW1189 T1191:AW1191 T1193:AW1193">
    <cfRule type="cellIs" dxfId="1468" priority="4232" stopIfTrue="1" operator="equal">
      <formula>0</formula>
    </cfRule>
  </conditionalFormatting>
  <conditionalFormatting sqref="BA1189:CE1189 BA1191:CE1191 BA1193:CE1193">
    <cfRule type="cellIs" dxfId="1467" priority="4231" stopIfTrue="1" operator="equal">
      <formula>0</formula>
    </cfRule>
  </conditionalFormatting>
  <conditionalFormatting sqref="EV1189:FY1189 EV1191:FY1191 EV1193:FY1193">
    <cfRule type="cellIs" dxfId="1466" priority="4228" stopIfTrue="1" operator="equal">
      <formula>0</formula>
    </cfRule>
  </conditionalFormatting>
  <conditionalFormatting sqref="GD1189:HG1189 GD1191:HG1191 GD1193:HG1193">
    <cfRule type="cellIs" dxfId="1465" priority="4227" stopIfTrue="1" operator="equal">
      <formula>0</formula>
    </cfRule>
  </conditionalFormatting>
  <conditionalFormatting sqref="FZ1189 FZ1191 FZ1193">
    <cfRule type="cellIs" dxfId="1464" priority="4195" stopIfTrue="1" operator="equal">
      <formula>0</formula>
    </cfRule>
  </conditionalFormatting>
  <conditionalFormatting sqref="FZ1181 FZ1185 FZ1187">
    <cfRule type="cellIs" dxfId="1463" priority="4196" stopIfTrue="1" operator="equal">
      <formula>0</formula>
    </cfRule>
  </conditionalFormatting>
  <conditionalFormatting sqref="T1181:AW1181 T1185:AW1185 T1187:AW1187">
    <cfRule type="cellIs" dxfId="1462" priority="4243" stopIfTrue="1" operator="equal">
      <formula>0</formula>
    </cfRule>
  </conditionalFormatting>
  <conditionalFormatting sqref="BA1181:CE1181 BA1185:CE1185 BA1187:CE1187">
    <cfRule type="cellIs" dxfId="1461" priority="4242" stopIfTrue="1" operator="equal">
      <formula>0</formula>
    </cfRule>
  </conditionalFormatting>
  <conditionalFormatting sqref="HK1181:IO1181 HK1185:IO1185 HK1187:IO1187">
    <cfRule type="cellIs" dxfId="1460" priority="4237" stopIfTrue="1" operator="equal">
      <formula>0</formula>
    </cfRule>
  </conditionalFormatting>
  <conditionalFormatting sqref="EV1181:FY1181 EV1185:FY1185 EV1187:FY1187">
    <cfRule type="cellIs" dxfId="1459" priority="4239" stopIfTrue="1" operator="equal">
      <formula>0</formula>
    </cfRule>
  </conditionalFormatting>
  <conditionalFormatting sqref="GD1181:HG1181 GD1185:HG1185 GD1187:HG1187">
    <cfRule type="cellIs" dxfId="1458" priority="4238" stopIfTrue="1" operator="equal">
      <formula>0</formula>
    </cfRule>
  </conditionalFormatting>
  <conditionalFormatting sqref="IS1181:JV1181 IS1185:JV1185 IS1187:JV1187">
    <cfRule type="cellIs" dxfId="1457" priority="4236" stopIfTrue="1" operator="equal">
      <formula>0</formula>
    </cfRule>
  </conditionalFormatting>
  <conditionalFormatting sqref="HK1189:IO1189 HK1191:IO1191 HK1193:IO1193">
    <cfRule type="cellIs" dxfId="1456" priority="4226" stopIfTrue="1" operator="equal">
      <formula>0</formula>
    </cfRule>
  </conditionalFormatting>
  <conditionalFormatting sqref="IS1189:JV1189 IS1191:JV1191 IS1193:JV1193">
    <cfRule type="cellIs" dxfId="1455" priority="4225" stopIfTrue="1" operator="equal">
      <formula>0</formula>
    </cfRule>
  </conditionalFormatting>
  <conditionalFormatting sqref="JZ1181:LD1181 JZ1185:LD1185 JZ1187:LD1187">
    <cfRule type="cellIs" dxfId="1454" priority="4194" stopIfTrue="1" operator="equal">
      <formula>0</formula>
    </cfRule>
  </conditionalFormatting>
  <conditionalFormatting sqref="JZ1189:LD1189 JZ1191:LD1191 JZ1193:LD1193">
    <cfRule type="cellIs" dxfId="1453" priority="4193" stopIfTrue="1" operator="equal">
      <formula>0</formula>
    </cfRule>
  </conditionalFormatting>
  <conditionalFormatting sqref="LH1181:ML1181 LH1185:ML1185 LH1187:ML1187">
    <cfRule type="cellIs" dxfId="1452" priority="4188" stopIfTrue="1" operator="equal">
      <formula>0</formula>
    </cfRule>
  </conditionalFormatting>
  <conditionalFormatting sqref="LH1189:ML1189 LH1191:ML1191 LH1193:ML1193">
    <cfRule type="cellIs" dxfId="1451" priority="4187" stopIfTrue="1" operator="equal">
      <formula>0</formula>
    </cfRule>
  </conditionalFormatting>
  <conditionalFormatting sqref="EV1231:FY1231">
    <cfRule type="cellIs" dxfId="1450" priority="4111" stopIfTrue="1" operator="equal">
      <formula>0</formula>
    </cfRule>
  </conditionalFormatting>
  <conditionalFormatting sqref="GD1231:HG1231">
    <cfRule type="cellIs" dxfId="1449" priority="4110" stopIfTrue="1" operator="equal">
      <formula>0</formula>
    </cfRule>
  </conditionalFormatting>
  <conditionalFormatting sqref="HK1231:IO1231">
    <cfRule type="cellIs" dxfId="1448" priority="4109" stopIfTrue="1" operator="equal">
      <formula>0</formula>
    </cfRule>
  </conditionalFormatting>
  <conditionalFormatting sqref="LH1231:ML1231">
    <cfRule type="cellIs" dxfId="1447" priority="4089" stopIfTrue="1" operator="equal">
      <formula>0</formula>
    </cfRule>
  </conditionalFormatting>
  <conditionalFormatting sqref="IS1231:JV1231">
    <cfRule type="cellIs" dxfId="1446" priority="4108" stopIfTrue="1" operator="equal">
      <formula>0</formula>
    </cfRule>
  </conditionalFormatting>
  <conditionalFormatting sqref="T1231:AW1231">
    <cfRule type="cellIs" dxfId="1445" priority="4115" stopIfTrue="1" operator="equal">
      <formula>0</formula>
    </cfRule>
  </conditionalFormatting>
  <conditionalFormatting sqref="BA1231:CE1231">
    <cfRule type="cellIs" dxfId="1444" priority="4114" stopIfTrue="1" operator="equal">
      <formula>0</formula>
    </cfRule>
  </conditionalFormatting>
  <conditionalFormatting sqref="FZ1231">
    <cfRule type="cellIs" dxfId="1443" priority="4093" stopIfTrue="1" operator="equal">
      <formula>0</formula>
    </cfRule>
  </conditionalFormatting>
  <conditionalFormatting sqref="HJ1230:HJ1231">
    <cfRule type="cellIs" dxfId="1442" priority="4096" stopIfTrue="1" operator="greaterThanOrEqual">
      <formula>1</formula>
    </cfRule>
    <cfRule type="cellIs" dxfId="1441" priority="4097" stopIfTrue="1" operator="lessThan">
      <formula>1</formula>
    </cfRule>
  </conditionalFormatting>
  <conditionalFormatting sqref="IR1230:IR1231">
    <cfRule type="cellIs" dxfId="1440" priority="4094" stopIfTrue="1" operator="greaterThanOrEqual">
      <formula>1</formula>
    </cfRule>
    <cfRule type="cellIs" dxfId="1439" priority="4095" stopIfTrue="1" operator="lessThan">
      <formula>1</formula>
    </cfRule>
  </conditionalFormatting>
  <conditionalFormatting sqref="JY1230:JY1231">
    <cfRule type="cellIs" dxfId="1438" priority="4090" stopIfTrue="1" operator="greaterThanOrEqual">
      <formula>1</formula>
    </cfRule>
    <cfRule type="cellIs" dxfId="1437" priority="4091" stopIfTrue="1" operator="lessThan">
      <formula>1</formula>
    </cfRule>
  </conditionalFormatting>
  <conditionalFormatting sqref="JZ1231:LD1231">
    <cfRule type="cellIs" dxfId="1436" priority="4092" stopIfTrue="1" operator="equal">
      <formula>0</formula>
    </cfRule>
  </conditionalFormatting>
  <conditionalFormatting sqref="LG1230:LG1231">
    <cfRule type="cellIs" dxfId="1435" priority="4087" stopIfTrue="1" operator="greaterThanOrEqual">
      <formula>1</formula>
    </cfRule>
    <cfRule type="cellIs" dxfId="1434" priority="4088" stopIfTrue="1" operator="lessThan">
      <formula>1</formula>
    </cfRule>
  </conditionalFormatting>
  <conditionalFormatting sqref="FZ1289 FZ1291">
    <cfRule type="cellIs" dxfId="1433" priority="4029" stopIfTrue="1" operator="equal">
      <formula>0</formula>
    </cfRule>
  </conditionalFormatting>
  <conditionalFormatting sqref="T1289:AW1289 T1291:AW1291">
    <cfRule type="cellIs" dxfId="1432" priority="4051" stopIfTrue="1" operator="equal">
      <formula>0</formula>
    </cfRule>
  </conditionalFormatting>
  <conditionalFormatting sqref="BA1289:CE1289 BA1291:CE1291">
    <cfRule type="cellIs" dxfId="1431" priority="4050" stopIfTrue="1" operator="equal">
      <formula>0</formula>
    </cfRule>
  </conditionalFormatting>
  <conditionalFormatting sqref="HK1289:IO1289 HK1291:IO1291">
    <cfRule type="cellIs" dxfId="1430" priority="4045" stopIfTrue="1" operator="equal">
      <formula>0</formula>
    </cfRule>
  </conditionalFormatting>
  <conditionalFormatting sqref="EV1289:FY1289 EV1291:FY1291">
    <cfRule type="cellIs" dxfId="1429" priority="4047" stopIfTrue="1" operator="equal">
      <formula>0</formula>
    </cfRule>
  </conditionalFormatting>
  <conditionalFormatting sqref="GD1289:HG1289 GD1291:HG1291">
    <cfRule type="cellIs" dxfId="1428" priority="4046" stopIfTrue="1" operator="equal">
      <formula>0</formula>
    </cfRule>
  </conditionalFormatting>
  <conditionalFormatting sqref="IS1289:JV1289 IS1291:JV1291">
    <cfRule type="cellIs" dxfId="1427" priority="4044" stopIfTrue="1" operator="equal">
      <formula>0</formula>
    </cfRule>
  </conditionalFormatting>
  <conditionalFormatting sqref="JZ1289:LD1289 JZ1291:LD1291">
    <cfRule type="cellIs" dxfId="1426" priority="4028" stopIfTrue="1" operator="equal">
      <formula>0</formula>
    </cfRule>
  </conditionalFormatting>
  <conditionalFormatting sqref="IR1288:IR1291">
    <cfRule type="cellIs" dxfId="1425" priority="4030" stopIfTrue="1" operator="greaterThanOrEqual">
      <formula>1</formula>
    </cfRule>
    <cfRule type="cellIs" dxfId="1424" priority="4031" stopIfTrue="1" operator="lessThan">
      <formula>1</formula>
    </cfRule>
  </conditionalFormatting>
  <conditionalFormatting sqref="HJ1288:HJ1291">
    <cfRule type="cellIs" dxfId="1423" priority="4032" stopIfTrue="1" operator="greaterThanOrEqual">
      <formula>1</formula>
    </cfRule>
    <cfRule type="cellIs" dxfId="1422" priority="4033" stopIfTrue="1" operator="lessThan">
      <formula>1</formula>
    </cfRule>
  </conditionalFormatting>
  <conditionalFormatting sqref="JY1288:JY1291">
    <cfRule type="cellIs" dxfId="1421" priority="4026" stopIfTrue="1" operator="greaterThanOrEqual">
      <formula>1</formula>
    </cfRule>
    <cfRule type="cellIs" dxfId="1420" priority="4027" stopIfTrue="1" operator="lessThan">
      <formula>1</formula>
    </cfRule>
  </conditionalFormatting>
  <conditionalFormatting sqref="LH1289:ML1289 LH1291:ML1291">
    <cfRule type="cellIs" dxfId="1419" priority="4025" stopIfTrue="1" operator="equal">
      <formula>0</formula>
    </cfRule>
  </conditionalFormatting>
  <conditionalFormatting sqref="LG1288:LG1291">
    <cfRule type="cellIs" dxfId="1418" priority="4023" stopIfTrue="1" operator="greaterThanOrEqual">
      <formula>1</formula>
    </cfRule>
    <cfRule type="cellIs" dxfId="1417" priority="4024" stopIfTrue="1" operator="lessThan">
      <formula>1</formula>
    </cfRule>
  </conditionalFormatting>
  <conditionalFormatting sqref="FZ1315">
    <cfRule type="cellIs" dxfId="1416" priority="3997" stopIfTrue="1" operator="equal">
      <formula>0</formula>
    </cfRule>
  </conditionalFormatting>
  <conditionalFormatting sqref="T1315:AW1315">
    <cfRule type="cellIs" dxfId="1415" priority="4019" stopIfTrue="1" operator="equal">
      <formula>0</formula>
    </cfRule>
  </conditionalFormatting>
  <conditionalFormatting sqref="BA1315:CE1315">
    <cfRule type="cellIs" dxfId="1414" priority="4018" stopIfTrue="1" operator="equal">
      <formula>0</formula>
    </cfRule>
  </conditionalFormatting>
  <conditionalFormatting sqref="HK1315:IO1315">
    <cfRule type="cellIs" dxfId="1413" priority="4013" stopIfTrue="1" operator="equal">
      <formula>0</formula>
    </cfRule>
  </conditionalFormatting>
  <conditionalFormatting sqref="EV1315:FY1315">
    <cfRule type="cellIs" dxfId="1412" priority="4015" stopIfTrue="1" operator="equal">
      <formula>0</formula>
    </cfRule>
  </conditionalFormatting>
  <conditionalFormatting sqref="GD1315:HG1315">
    <cfRule type="cellIs" dxfId="1411" priority="4014" stopIfTrue="1" operator="equal">
      <formula>0</formula>
    </cfRule>
  </conditionalFormatting>
  <conditionalFormatting sqref="IS1315:JV1315">
    <cfRule type="cellIs" dxfId="1410" priority="4012" stopIfTrue="1" operator="equal">
      <formula>0</formula>
    </cfRule>
  </conditionalFormatting>
  <conditionalFormatting sqref="JZ1315:LD1315">
    <cfRule type="cellIs" dxfId="1409" priority="3996" stopIfTrue="1" operator="equal">
      <formula>0</formula>
    </cfRule>
  </conditionalFormatting>
  <conditionalFormatting sqref="IR1314:IR1315">
    <cfRule type="cellIs" dxfId="1408" priority="3998" stopIfTrue="1" operator="greaterThanOrEqual">
      <formula>1</formula>
    </cfRule>
    <cfRule type="cellIs" dxfId="1407" priority="3999" stopIfTrue="1" operator="lessThan">
      <formula>1</formula>
    </cfRule>
  </conditionalFormatting>
  <conditionalFormatting sqref="HJ1314:HJ1315">
    <cfRule type="cellIs" dxfId="1406" priority="4000" stopIfTrue="1" operator="greaterThanOrEqual">
      <formula>1</formula>
    </cfRule>
    <cfRule type="cellIs" dxfId="1405" priority="4001" stopIfTrue="1" operator="lessThan">
      <formula>1</formula>
    </cfRule>
  </conditionalFormatting>
  <conditionalFormatting sqref="JY1314:JY1315">
    <cfRule type="cellIs" dxfId="1404" priority="3994" stopIfTrue="1" operator="greaterThanOrEqual">
      <formula>1</formula>
    </cfRule>
    <cfRule type="cellIs" dxfId="1403" priority="3995" stopIfTrue="1" operator="lessThan">
      <formula>1</formula>
    </cfRule>
  </conditionalFormatting>
  <conditionalFormatting sqref="LH1315:ML1315">
    <cfRule type="cellIs" dxfId="1402" priority="3993" stopIfTrue="1" operator="equal">
      <formula>0</formula>
    </cfRule>
  </conditionalFormatting>
  <conditionalFormatting sqref="LG1314:LG1315">
    <cfRule type="cellIs" dxfId="1401" priority="3991" stopIfTrue="1" operator="greaterThanOrEqual">
      <formula>1</formula>
    </cfRule>
    <cfRule type="cellIs" dxfId="1400" priority="3992" stopIfTrue="1" operator="lessThan">
      <formula>1</formula>
    </cfRule>
  </conditionalFormatting>
  <conditionalFormatting sqref="FZ1281">
    <cfRule type="cellIs" dxfId="1399" priority="3965" stopIfTrue="1" operator="equal">
      <formula>0</formula>
    </cfRule>
  </conditionalFormatting>
  <conditionalFormatting sqref="T1281:AW1281">
    <cfRule type="cellIs" dxfId="1398" priority="3987" stopIfTrue="1" operator="equal">
      <formula>0</formula>
    </cfRule>
  </conditionalFormatting>
  <conditionalFormatting sqref="BA1281:CE1281">
    <cfRule type="cellIs" dxfId="1397" priority="3986" stopIfTrue="1" operator="equal">
      <formula>0</formula>
    </cfRule>
  </conditionalFormatting>
  <conditionalFormatting sqref="HK1281:IO1281">
    <cfRule type="cellIs" dxfId="1396" priority="3981" stopIfTrue="1" operator="equal">
      <formula>0</formula>
    </cfRule>
  </conditionalFormatting>
  <conditionalFormatting sqref="EV1281:FY1281">
    <cfRule type="cellIs" dxfId="1395" priority="3983" stopIfTrue="1" operator="equal">
      <formula>0</formula>
    </cfRule>
  </conditionalFormatting>
  <conditionalFormatting sqref="GD1281:HG1281">
    <cfRule type="cellIs" dxfId="1394" priority="3982" stopIfTrue="1" operator="equal">
      <formula>0</formula>
    </cfRule>
  </conditionalFormatting>
  <conditionalFormatting sqref="IS1281:JV1281">
    <cfRule type="cellIs" dxfId="1393" priority="3980" stopIfTrue="1" operator="equal">
      <formula>0</formula>
    </cfRule>
  </conditionalFormatting>
  <conditionalFormatting sqref="JZ1281:LD1281">
    <cfRule type="cellIs" dxfId="1392" priority="3964" stopIfTrue="1" operator="equal">
      <formula>0</formula>
    </cfRule>
  </conditionalFormatting>
  <conditionalFormatting sqref="IR1280:IR1281">
    <cfRule type="cellIs" dxfId="1391" priority="3966" stopIfTrue="1" operator="greaterThanOrEqual">
      <formula>1</formula>
    </cfRule>
    <cfRule type="cellIs" dxfId="1390" priority="3967" stopIfTrue="1" operator="lessThan">
      <formula>1</formula>
    </cfRule>
  </conditionalFormatting>
  <conditionalFormatting sqref="HJ1280:HJ1281">
    <cfRule type="cellIs" dxfId="1389" priority="3968" stopIfTrue="1" operator="greaterThanOrEqual">
      <formula>1</formula>
    </cfRule>
    <cfRule type="cellIs" dxfId="1388" priority="3969" stopIfTrue="1" operator="lessThan">
      <formula>1</formula>
    </cfRule>
  </conditionalFormatting>
  <conditionalFormatting sqref="JY1280:JY1281">
    <cfRule type="cellIs" dxfId="1387" priority="3962" stopIfTrue="1" operator="greaterThanOrEqual">
      <formula>1</formula>
    </cfRule>
    <cfRule type="cellIs" dxfId="1386" priority="3963" stopIfTrue="1" operator="lessThan">
      <formula>1</formula>
    </cfRule>
  </conditionalFormatting>
  <conditionalFormatting sqref="LH1281:ML1281">
    <cfRule type="cellIs" dxfId="1385" priority="3961" stopIfTrue="1" operator="equal">
      <formula>0</formula>
    </cfRule>
  </conditionalFormatting>
  <conditionalFormatting sqref="LG1280:LG1281">
    <cfRule type="cellIs" dxfId="1384" priority="3959" stopIfTrue="1" operator="greaterThanOrEqual">
      <formula>1</formula>
    </cfRule>
    <cfRule type="cellIs" dxfId="1383" priority="3960" stopIfTrue="1" operator="lessThan">
      <formula>1</formula>
    </cfRule>
  </conditionalFormatting>
  <conditionalFormatting sqref="S1335 V1335 Y1335 AB1335 AE1335 AH1335 AK1335 AN1335 AQ1335 AT1335 AW1335 AZ1335 BC1335 BF1335 BI1335 BL1335 BO1335 BR1335 BU1335 BX1335 CA1335 CD1335">
    <cfRule type="cellIs" dxfId="1382" priority="3956" stopIfTrue="1" operator="greaterThanOrEqual">
      <formula>1</formula>
    </cfRule>
    <cfRule type="cellIs" dxfId="1381" priority="3957" stopIfTrue="1" operator="lessThan">
      <formula>1</formula>
    </cfRule>
  </conditionalFormatting>
  <conditionalFormatting sqref="S1363">
    <cfRule type="cellIs" dxfId="1380" priority="3941" stopIfTrue="1" operator="greaterThanOrEqual">
      <formula>1</formula>
    </cfRule>
    <cfRule type="cellIs" dxfId="1379" priority="3942" stopIfTrue="1" operator="lessThan">
      <formula>1</formula>
    </cfRule>
  </conditionalFormatting>
  <conditionalFormatting sqref="Z13:AK13">
    <cfRule type="cellIs" dxfId="1378" priority="3940" stopIfTrue="1" operator="equal">
      <formula>0</formula>
    </cfRule>
  </conditionalFormatting>
  <conditionalFormatting sqref="LG22:LG23">
    <cfRule type="cellIs" dxfId="1377" priority="3730" stopIfTrue="1" operator="greaterThanOrEqual">
      <formula>1</formula>
    </cfRule>
    <cfRule type="cellIs" dxfId="1376" priority="3731" stopIfTrue="1" operator="lessThan">
      <formula>1</formula>
    </cfRule>
  </conditionalFormatting>
  <conditionalFormatting sqref="S1352">
    <cfRule type="cellIs" dxfId="1375" priority="3913" stopIfTrue="1" operator="greaterThanOrEqual">
      <formula>1</formula>
    </cfRule>
    <cfRule type="cellIs" dxfId="1374" priority="3914" stopIfTrue="1" operator="lessThan">
      <formula>1</formula>
    </cfRule>
  </conditionalFormatting>
  <conditionalFormatting sqref="L12 L14 L16 L18 L20 L22 L24 L26 L28 L30 L32 L56 L60 L62 L64 L66 L68 L70 L72 L74 L76 L78 L80 L82 L84 L86 L88 L90 L92 L94 L96 L98 L100 L102 L104 L106 L108 L110 L112 L114 L116 L118 L120 L122 L124 L126 L128 L130 L132 L134 L136 L138 L140 L142 L144 L146 L148 L150 L152 L154 L156 L158 L160 L162 L164 L166 L168 L170 L172 L174 L176 L178 L182 L184 L186 L188 L190 L192 L194 L196 L198 L200 L202 L204 L206 L208 L210 L212 L214 L216 L218 L220 L222 L224 L226 L228 L230 L232 L234 L236 L238 L240 L242 L244 L246 L248 L250 L252 L254 L256 L258 L260 L262 L264 L266 L268 L270 L272 L274 L276 L278 L280 L282 L284 L286 L288 L290 L292 L294 L296 L298 L300 L302 L304 L308 L310 L312 L314 L316 L318 L320 L322 L324 L326 L328 L330 L332 L334 L336 L338 L340 L342 L344 L346 L348 L350 L352 L354 L356 L358 L360 L362 L364 L366 L368 L370 L372 L374 L376 L378 L380 L382 L384 L386 L388 L390 L392 L394 L396 L398 L400 L402 L404 L406 L408 L410 L412 L414 L416 L418 L420 L422 L424 L426 L428 L430 L432 L434 L436 L438 L440 L442 L444 L446 L448 L450 L452 L454 L456 L458 L460 L462 L464 L466 L468 L470 L472 L474 L476 L478 L480 L482 L484 L486 L490 L492 L494 L496 L498 L500 L502 L504 L506 L508 L510 L512 L514 L516 L518 L520 L522 L524 L526 L528 L530 L532 L534 L536 L538 L540 L542 L544 L546 L548 L550 L552 L554 L556 L558 L560 L562 L564 L566 L568 L570 L572 L574 L576 L578 L580 L582 L584 L586 L588 L590 L592 L594 L596 L598 L600 L602 L604 L606 L608 L610 L612 L614 L616 L618 L620 L622 L624 L626 L628 L630 L632 L634 L636 L638 L640 L642 L644 L646 L648 L650 L652 L654 L656 L658 L660 L662 L664 L666 L668 L670 L672 L674 L676 L686 L688 L690 L692 L694 L696 L698 L700 L702 L704 L706 L708 L710 L712 L714 L716 L718 L720 L722 L724 L726 L728 L730 L732 L734 L736 L738 L740 L750 L752 L754 L756 L758 L760 L762 L766 L768 L770 L774 L776 L778 L780 L782 L784 L786 L788 L790 L792 L794 L796 L798 L800 L802 L804 L806 L808 L810 L812 L814 L816 L818 L820 L822 L824 L826 L828 L830 L832 L834 L836 L838 L840 L842 L844 L846 L848 L850 L852 L854 L856 L858 L860 L862 L864 L866 L868 L870 L872 L874 L876 L878 L880 L882 L884 L886 L888 L890 L892 L894 L896 L898 L900 L902 L904 L906 L908 L910 L912 L914 L916 L918 L920 L922 L924 L926 L928 L930 L932 L934 L936 L938 L940 L942 L944 L946 L948 L950 L952 L954 L956 L958 L960 L962 L964 L966 L968 L970 L972 L974 L976 L978 L980 L982 L986 L988 L990 L992 L994 L996 L998 L1000 L1002 L1004 L1006 L1008 L1010 L1012 L1014 L1016 L1018 L1020 L1022 L1024 L1026 L1028 L1030 L1032 L1034 L1036 L1038 L1040 L1042 L1044 L1046 L1048 L1050 L1052 L1054 L1056 L1058 L1060 L1062 L1064 L1066 L1068 L1070 L1072 L1074 L1076 L1078 L1080 L1082 L1084 L1086 L1088 L1090 L1092 L1094 L1096 L1098 L1100 L1102 L1104 L1106 L1108 L1110 L1112 L1114 L1116 L1118 L1120 L1122 L1124 L1126 L1128 L1130 L1132 L1134 L1136 L1140 L1142 L1144 L1146 L1148 L1150 L1152 L1154 L1156 L1158 L1160 L1162 L1164 L1168 L1170 L1172 L1174 L1176 L1178 L1180 L1184 L1186 L1188 L1190 L1192 L1194 L1196 L1198 L1200 L1202 L1204 L1206 L1208 L1210 L1212 L1230 L1232 L1234 L1236 L1238 L1246 L1318 L1320 L1322 L1324 L1326 L1328 L1248 L1250 L1252 L1254 L1256 L1270 L1272 L1274 L1276 L1278 L1280 L1282 L1284 L1286 L1288 L1290 L1292 L1294 L1296 L1298 L1300 L1302 L1304 L1306 L1308 L1310 L1312 L1314 L1316 L772">
    <cfRule type="cellIs" dxfId="1373" priority="3893" stopIfTrue="1" operator="greaterThanOrEqual">
      <formula>1</formula>
    </cfRule>
    <cfRule type="cellIs" dxfId="1372" priority="3894" stopIfTrue="1" operator="lessThan">
      <formula>1</formula>
    </cfRule>
  </conditionalFormatting>
  <conditionalFormatting sqref="M12 M14 M16 M18 M20 M22 M24 M26 M28 M30 M32 M56 M60 M62 M64 M66 M68 M70 M72 M74 M76 M78 M80 M82 M84 M86 M88 M90 M92 M94 M96 M98 M100 M102 M104 M106 M108 M110 M112 M114 M116 M118 M120 M122 M124 M126 M128 M130 M132 M134 M136 M138 M140 M142 M144 M146 M148 M150 M152 M154 M156 M158 M160 M162 M164 M166 M168 M170 M172 M174 M176 M178 M182 M184 M186 M188 M190 M192 M194 M196 M198 M200 M202 M204 M206 M208 M210 M212 M214 M216 M218 M220 M222 M224 M226 M228 M230 M232 M234 M236 M238 M240 M242 M244 M246 M248 M250 M252 M254 M256 M258 M260 M262 M264 M266 M268 M270 M272 M274 M276 M278 M280 M282 M284 M286 M288 M290 M292 M294 M296 M298 M300 M302 M304 M308 M310 M312 M314 M316 M318 M320 M322 M324 M326 M328 M330 M332 M334 M336 M338 M340 M342 M344 M346 M348 M350 M352 M354 M356 M358 M360 M362 M364 M366 M368 M370 M372 M374 M376 M378 M380 M382 M384 M386 M388 M390 M392 M394 M396 M398 M400 M402 M404 M406 M408 M410 M412 M414 M416 M418 M420 M422 M424 M426 M428 M430 M432 M434 M436 M438 M440 M442 M444 M446 M448 M450 M452 M454 M456 M458 M460 M462 M464 M466 M468 M470 M472 M474 M476 M478 M480 M482 M484 M486 M490 M492 M494 M496 M498 M500 M502 M504 M506 M508 M510 M512 M514 M516 M518 M520 M522 M524 M526 M528 M530 M532 M534 M536 M538 M540 M542 M544 M546 M548 M550 M552 M554 M556 M558 M560 M562 M564 M566 M568 M570 M572 M574 M576 M578 M580 M582 M584 M586 M588 M590 M592 M594 M596 M598 M600 M602 M604 M606 M608 M610 M612 M614 M616 M618 M620 M622 M624 M626 M628 M630 M632 M634 M636 M638 M640 M642 M644 M646 M648 M650 M652 M654 M656 M658 M660 M662 M664 M666 M668 M670 M672 M674 M676 M686 M688 M690 M692 M694 M696 M698 M700 M702 M704 M706 M708 M710 M712 M714 M716 M718 M720 M722 M724 M726 M728 M730 M732 M734 M736 M738 M740 M750 M752 M754 M756 M758 M760 M762 M766 M768 M770 M772 M774 M776 M778 M780 M782 M784 M786 M788 M790 M792 M794 M796 M798 M800 M802 M804 M806 M808 M810 M812 M814 M816 M818 M820 M822 M824 M826 M828 M830 M832 M834 M836 M838 M840 M842 M844 M846 M848 M850 M852 M854 M856 M858 M860 M862 M864 M866 M868 M870 M872 M874 M876 M878 M880 M882 M884 M886 M888 M890 M892 M894 M896 M898 M900 M902 M904 M906 M908 M910 M912 M914 M916 M918 M920 M922 M924 M926 M928 M930 M932 M934 M936 M938 M940 M942 M944 M946 M948 M950 M952 M954 M956 M958 M960 M962 M964 M966 M968 M970 M972 M974 M976 M978 M980 M982 M986 M988 M990 M992 M994 M996 M998 M1000 M1002 M1004 M1006 M1008 M1010 M1012 M1014 M1016 M1018 M1020 M1022 M1024 M1026 M1028 M1030 M1032 M1034 M1036 M1038 M1040 M1042 M1044 M1046 M1048 M1050 M1052 M1054 M1056 M1058 M1060 M1062 M1064 M1066 M1068 M1070 M1072 M1074 M1076 M1078 M1080 M1082 M1084 M1086 M1088 M1090 M1092 M1094 M1096 M1098 M1100 M1102 M1104 M1106 M1108 M1110 M1112 M1114 M1116 M1118 M1120 M1122 M1124 M1126 M1128 M1130 M1132 M1134 M1136 M1140 M1142 M1144 M1146 M1148 M1150 M1152 M1154 M1156 M1158 M1160 M1162 M1164 M1168 M1170 M1172 M1174 M1176 M1178 M1180 M1184 M1186 M1188 M1190 M1192 M1194 M1196 M1198 M1200 M1202 M1204 M1206 M1208 M1210 M1212 M1230 M1232 M1234 M1236 M1238 M1246 M1318 M1320 M1322 M1324 M1326 M1328 M1248 M1250 M1252 M1254 M1256 M1270 M1272 M1274 M1276 M1278 M1280 M1282 M1284 M1286 M1288 M1290 M1292 M1294 M1296 M1298 M1300 M1302 M1304 M1306 M1308 M1310 M1312 M1314 M1316">
    <cfRule type="cellIs" dxfId="1371" priority="3875" stopIfTrue="1" operator="greaterThanOrEqual">
      <formula>1</formula>
    </cfRule>
    <cfRule type="cellIs" dxfId="1370" priority="3876" stopIfTrue="1" operator="lessThan">
      <formula>1</formula>
    </cfRule>
  </conditionalFormatting>
  <conditionalFormatting sqref="FZ775">
    <cfRule type="cellIs" dxfId="1369" priority="3811" stopIfTrue="1" operator="equal">
      <formula>0</formula>
    </cfRule>
  </conditionalFormatting>
  <conditionalFormatting sqref="T775:AW775">
    <cfRule type="cellIs" dxfId="1368" priority="3833" stopIfTrue="1" operator="equal">
      <formula>0</formula>
    </cfRule>
  </conditionalFormatting>
  <conditionalFormatting sqref="BA775:CE775">
    <cfRule type="cellIs" dxfId="1367" priority="3832" stopIfTrue="1" operator="equal">
      <formula>0</formula>
    </cfRule>
  </conditionalFormatting>
  <conditionalFormatting sqref="HK775:IO775">
    <cfRule type="cellIs" dxfId="1366" priority="3827" stopIfTrue="1" operator="equal">
      <formula>0</formula>
    </cfRule>
  </conditionalFormatting>
  <conditionalFormatting sqref="DQ775:ER775">
    <cfRule type="cellIs" dxfId="1365" priority="3830" stopIfTrue="1" operator="equal">
      <formula>0</formula>
    </cfRule>
  </conditionalFormatting>
  <conditionalFormatting sqref="EV775:FY775">
    <cfRule type="cellIs" dxfId="1364" priority="3829" stopIfTrue="1" operator="equal">
      <formula>0</formula>
    </cfRule>
  </conditionalFormatting>
  <conditionalFormatting sqref="GD775:HG775">
    <cfRule type="cellIs" dxfId="1363" priority="3828" stopIfTrue="1" operator="equal">
      <formula>0</formula>
    </cfRule>
  </conditionalFormatting>
  <conditionalFormatting sqref="IS775:JV775">
    <cfRule type="cellIs" dxfId="1362" priority="3826" stopIfTrue="1" operator="equal">
      <formula>0</formula>
    </cfRule>
  </conditionalFormatting>
  <conditionalFormatting sqref="JZ775:LD775">
    <cfRule type="cellIs" dxfId="1361" priority="3810" stopIfTrue="1" operator="equal">
      <formula>0</formula>
    </cfRule>
  </conditionalFormatting>
  <conditionalFormatting sqref="LH775:ML775">
    <cfRule type="cellIs" dxfId="1360" priority="3807" stopIfTrue="1" operator="equal">
      <formula>0</formula>
    </cfRule>
  </conditionalFormatting>
  <conditionalFormatting sqref="BY23 CE23">
    <cfRule type="cellIs" dxfId="1359" priority="3758" stopIfTrue="1" operator="equal">
      <formula>0</formula>
    </cfRule>
  </conditionalFormatting>
  <conditionalFormatting sqref="HK23:IO23">
    <cfRule type="cellIs" dxfId="1358" priority="3753" stopIfTrue="1" operator="equal">
      <formula>0</formula>
    </cfRule>
  </conditionalFormatting>
  <conditionalFormatting sqref="DQ23:ER23">
    <cfRule type="cellIs" dxfId="1357" priority="3756" stopIfTrue="1" operator="equal">
      <formula>0</formula>
    </cfRule>
  </conditionalFormatting>
  <conditionalFormatting sqref="EV23:FY23">
    <cfRule type="cellIs" dxfId="1356" priority="3755" stopIfTrue="1" operator="equal">
      <formula>0</formula>
    </cfRule>
  </conditionalFormatting>
  <conditionalFormatting sqref="GD23:HG23">
    <cfRule type="cellIs" dxfId="1355" priority="3754" stopIfTrue="1" operator="equal">
      <formula>0</formula>
    </cfRule>
  </conditionalFormatting>
  <conditionalFormatting sqref="FZ23">
    <cfRule type="cellIs" dxfId="1354" priority="3736" stopIfTrue="1" operator="equal">
      <formula>0</formula>
    </cfRule>
  </conditionalFormatting>
  <conditionalFormatting sqref="IS23:JV23">
    <cfRule type="cellIs" dxfId="1353" priority="3752" stopIfTrue="1" operator="equal">
      <formula>0</formula>
    </cfRule>
  </conditionalFormatting>
  <conditionalFormatting sqref="JY22:JY23">
    <cfRule type="cellIs" dxfId="1352" priority="3733" stopIfTrue="1" operator="greaterThanOrEqual">
      <formula>1</formula>
    </cfRule>
    <cfRule type="cellIs" dxfId="1351" priority="3734" stopIfTrue="1" operator="lessThan">
      <formula>1</formula>
    </cfRule>
  </conditionalFormatting>
  <conditionalFormatting sqref="LH23:ML23">
    <cfRule type="cellIs" dxfId="1350" priority="3732" stopIfTrue="1" operator="equal">
      <formula>0</formula>
    </cfRule>
  </conditionalFormatting>
  <conditionalFormatting sqref="IR22:IR23">
    <cfRule type="cellIs" dxfId="1349" priority="3737" stopIfTrue="1" operator="greaterThanOrEqual">
      <formula>1</formula>
    </cfRule>
    <cfRule type="cellIs" dxfId="1348" priority="3738" stopIfTrue="1" operator="lessThan">
      <formula>1</formula>
    </cfRule>
  </conditionalFormatting>
  <conditionalFormatting sqref="HJ22:HJ23">
    <cfRule type="cellIs" dxfId="1347" priority="3739" stopIfTrue="1" operator="greaterThanOrEqual">
      <formula>1</formula>
    </cfRule>
    <cfRule type="cellIs" dxfId="1346" priority="3740" stopIfTrue="1" operator="lessThan">
      <formula>1</formula>
    </cfRule>
  </conditionalFormatting>
  <conditionalFormatting sqref="JZ23:LD23">
    <cfRule type="cellIs" dxfId="1345" priority="3735" stopIfTrue="1" operator="equal">
      <formula>0</formula>
    </cfRule>
  </conditionalFormatting>
  <conditionalFormatting sqref="BJ23:BX23">
    <cfRule type="cellIs" dxfId="1344" priority="3723" stopIfTrue="1" operator="equal">
      <formula>0</formula>
    </cfRule>
  </conditionalFormatting>
  <conditionalFormatting sqref="T23:X23">
    <cfRule type="cellIs" dxfId="1343" priority="3722" stopIfTrue="1" operator="equal">
      <formula>0</formula>
    </cfRule>
  </conditionalFormatting>
  <conditionalFormatting sqref="BA15:CA15">
    <cfRule type="cellIs" dxfId="1342" priority="3721" stopIfTrue="1" operator="equal">
      <formula>0</formula>
    </cfRule>
  </conditionalFormatting>
  <conditionalFormatting sqref="BA19:CE19 BA21:CE21">
    <cfRule type="cellIs" dxfId="1341" priority="3720" stopIfTrue="1" operator="equal">
      <formula>0</formula>
    </cfRule>
  </conditionalFormatting>
  <conditionalFormatting sqref="BA25:BV25">
    <cfRule type="cellIs" dxfId="1340" priority="3719" stopIfTrue="1" operator="equal">
      <formula>0</formula>
    </cfRule>
  </conditionalFormatting>
  <conditionalFormatting sqref="BA769:BL769">
    <cfRule type="cellIs" dxfId="1339" priority="3718" stopIfTrue="1" operator="equal">
      <formula>0</formula>
    </cfRule>
  </conditionalFormatting>
  <conditionalFormatting sqref="L1336:L1345 L1348:L1351">
    <cfRule type="cellIs" dxfId="1338" priority="3639" stopIfTrue="1" operator="greaterThanOrEqual">
      <formula>1</formula>
    </cfRule>
    <cfRule type="cellIs" dxfId="1337" priority="3640" stopIfTrue="1" operator="lessThan">
      <formula>1</formula>
    </cfRule>
  </conditionalFormatting>
  <conditionalFormatting sqref="M1336:M1345 M1348:M1351">
    <cfRule type="cellIs" dxfId="1336" priority="3636" stopIfTrue="1" operator="greaterThanOrEqual">
      <formula>1</formula>
    </cfRule>
    <cfRule type="cellIs" dxfId="1335" priority="3637" stopIfTrue="1" operator="lessThan">
      <formula>1</formula>
    </cfRule>
  </conditionalFormatting>
  <conditionalFormatting sqref="IS1337:JV1337 IS1339:JV1339 IS1341:JV1341 IS1345:JV1345">
    <cfRule type="cellIs" dxfId="1334" priority="3698" stopIfTrue="1" operator="equal">
      <formula>0</formula>
    </cfRule>
  </conditionalFormatting>
  <conditionalFormatting sqref="IS1349:JV1349 IS1351:JV1351">
    <cfRule type="cellIs" dxfId="1333" priority="3690" stopIfTrue="1" operator="equal">
      <formula>0</formula>
    </cfRule>
  </conditionalFormatting>
  <conditionalFormatting sqref="JZ1337:LD1337 JZ1339:LD1339 JZ1341:LD1341 JZ1345:LD1345">
    <cfRule type="cellIs" dxfId="1332" priority="3663" stopIfTrue="1" operator="equal">
      <formula>0</formula>
    </cfRule>
  </conditionalFormatting>
  <conditionalFormatting sqref="JZ1349:LD1349 JZ1351:LD1351">
    <cfRule type="cellIs" dxfId="1331" priority="3662" stopIfTrue="1" operator="equal">
      <formula>0</formula>
    </cfRule>
  </conditionalFormatting>
  <conditionalFormatting sqref="HJ1336:HJ1341 HJ1344:HJ1345">
    <cfRule type="cellIs" dxfId="1330" priority="3672" stopIfTrue="1" operator="greaterThanOrEqual">
      <formula>1</formula>
    </cfRule>
    <cfRule type="cellIs" dxfId="1329" priority="3673" stopIfTrue="1" operator="lessThan">
      <formula>1</formula>
    </cfRule>
  </conditionalFormatting>
  <conditionalFormatting sqref="HJ1348:HJ1351">
    <cfRule type="cellIs" dxfId="1328" priority="3670" stopIfTrue="1" operator="greaterThanOrEqual">
      <formula>1</formula>
    </cfRule>
    <cfRule type="cellIs" dxfId="1327" priority="3671" stopIfTrue="1" operator="lessThan">
      <formula>1</formula>
    </cfRule>
  </conditionalFormatting>
  <conditionalFormatting sqref="IR1336:IR1341 IR1344:IR1345">
    <cfRule type="cellIs" dxfId="1326" priority="3668" stopIfTrue="1" operator="greaterThanOrEqual">
      <formula>1</formula>
    </cfRule>
    <cfRule type="cellIs" dxfId="1325" priority="3669" stopIfTrue="1" operator="lessThan">
      <formula>1</formula>
    </cfRule>
  </conditionalFormatting>
  <conditionalFormatting sqref="IR1348:IR1351">
    <cfRule type="cellIs" dxfId="1324" priority="3666" stopIfTrue="1" operator="greaterThanOrEqual">
      <formula>1</formula>
    </cfRule>
    <cfRule type="cellIs" dxfId="1323" priority="3667" stopIfTrue="1" operator="lessThan">
      <formula>1</formula>
    </cfRule>
  </conditionalFormatting>
  <conditionalFormatting sqref="JY1336:JY1341 JY1344:JY1345">
    <cfRule type="cellIs" dxfId="1322" priority="3660" stopIfTrue="1" operator="greaterThanOrEqual">
      <formula>1</formula>
    </cfRule>
    <cfRule type="cellIs" dxfId="1321" priority="3661" stopIfTrue="1" operator="lessThan">
      <formula>1</formula>
    </cfRule>
  </conditionalFormatting>
  <conditionalFormatting sqref="JY1348:JY1351">
    <cfRule type="cellIs" dxfId="1320" priority="3658" stopIfTrue="1" operator="greaterThanOrEqual">
      <formula>1</formula>
    </cfRule>
    <cfRule type="cellIs" dxfId="1319" priority="3659" stopIfTrue="1" operator="lessThan">
      <formula>1</formula>
    </cfRule>
  </conditionalFormatting>
  <conditionalFormatting sqref="LH1337:ML1337 LH1339:ML1339 LH1341:ML1341 LH1345:ML1345">
    <cfRule type="cellIs" dxfId="1318" priority="3657" stopIfTrue="1" operator="equal">
      <formula>0</formula>
    </cfRule>
  </conditionalFormatting>
  <conditionalFormatting sqref="LH1349:ML1349 LH1351:ML1351">
    <cfRule type="cellIs" dxfId="1317" priority="3656" stopIfTrue="1" operator="equal">
      <formula>0</formula>
    </cfRule>
  </conditionalFormatting>
  <conditionalFormatting sqref="LG1336:LG1341 LG1344:LG1345">
    <cfRule type="cellIs" dxfId="1316" priority="3654" stopIfTrue="1" operator="greaterThanOrEqual">
      <formula>1</formula>
    </cfRule>
    <cfRule type="cellIs" dxfId="1315" priority="3655" stopIfTrue="1" operator="lessThan">
      <formula>1</formula>
    </cfRule>
  </conditionalFormatting>
  <conditionalFormatting sqref="LG1348:LG1351">
    <cfRule type="cellIs" dxfId="1314" priority="3652" stopIfTrue="1" operator="greaterThanOrEqual">
      <formula>1</formula>
    </cfRule>
    <cfRule type="cellIs" dxfId="1313" priority="3653" stopIfTrue="1" operator="lessThan">
      <formula>1</formula>
    </cfRule>
  </conditionalFormatting>
  <conditionalFormatting sqref="S1336:S1345 S1348:S1351">
    <cfRule type="cellIs" dxfId="1312" priority="3644" stopIfTrue="1" operator="greaterThanOrEqual">
      <formula>1</formula>
    </cfRule>
    <cfRule type="cellIs" dxfId="1311" priority="3645" stopIfTrue="1" operator="lessThan">
      <formula>1</formula>
    </cfRule>
  </conditionalFormatting>
  <conditionalFormatting sqref="AZ1336:AZ1337 AZ1344:AZ1345 AZ1348:AZ1349">
    <cfRule type="cellIs" dxfId="1310" priority="3642" stopIfTrue="1" operator="greaterThanOrEqual">
      <formula>1</formula>
    </cfRule>
    <cfRule type="cellIs" dxfId="1309" priority="3643" stopIfTrue="1" operator="lessThan">
      <formula>1</formula>
    </cfRule>
  </conditionalFormatting>
  <conditionalFormatting sqref="BA1339:BE1339">
    <cfRule type="cellIs" dxfId="1308" priority="3632" stopIfTrue="1" operator="equal">
      <formula>0</formula>
    </cfRule>
  </conditionalFormatting>
  <conditionalFormatting sqref="LH1343:ML1343">
    <cfRule type="cellIs" dxfId="1307" priority="3607" stopIfTrue="1" operator="equal">
      <formula>0</formula>
    </cfRule>
  </conditionalFormatting>
  <conditionalFormatting sqref="IS1343:JV1343">
    <cfRule type="cellIs" dxfId="1306" priority="3624" stopIfTrue="1" operator="equal">
      <formula>0</formula>
    </cfRule>
  </conditionalFormatting>
  <conditionalFormatting sqref="JZ1343:LD1343">
    <cfRule type="cellIs" dxfId="1305" priority="3610" stopIfTrue="1" operator="equal">
      <formula>0</formula>
    </cfRule>
  </conditionalFormatting>
  <conditionalFormatting sqref="HJ1342:HJ1343">
    <cfRule type="cellIs" dxfId="1304" priority="3614" stopIfTrue="1" operator="greaterThanOrEqual">
      <formula>1</formula>
    </cfRule>
    <cfRule type="cellIs" dxfId="1303" priority="3615" stopIfTrue="1" operator="lessThan">
      <formula>1</formula>
    </cfRule>
  </conditionalFormatting>
  <conditionalFormatting sqref="IR1342:IR1343">
    <cfRule type="cellIs" dxfId="1302" priority="3612" stopIfTrue="1" operator="greaterThanOrEqual">
      <formula>1</formula>
    </cfRule>
    <cfRule type="cellIs" dxfId="1301" priority="3613" stopIfTrue="1" operator="lessThan">
      <formula>1</formula>
    </cfRule>
  </conditionalFormatting>
  <conditionalFormatting sqref="JY1342:JY1343">
    <cfRule type="cellIs" dxfId="1300" priority="3608" stopIfTrue="1" operator="greaterThanOrEqual">
      <formula>1</formula>
    </cfRule>
    <cfRule type="cellIs" dxfId="1299" priority="3609" stopIfTrue="1" operator="lessThan">
      <formula>1</formula>
    </cfRule>
  </conditionalFormatting>
  <conditionalFormatting sqref="LG1342:LG1343">
    <cfRule type="cellIs" dxfId="1298" priority="3605" stopIfTrue="1" operator="greaterThanOrEqual">
      <formula>1</formula>
    </cfRule>
    <cfRule type="cellIs" dxfId="1297" priority="3606" stopIfTrue="1" operator="lessThan">
      <formula>1</formula>
    </cfRule>
  </conditionalFormatting>
  <conditionalFormatting sqref="AZ1350:AZ1351">
    <cfRule type="cellIs" dxfId="1296" priority="3572" stopIfTrue="1" operator="greaterThanOrEqual">
      <formula>1</formula>
    </cfRule>
    <cfRule type="cellIs" dxfId="1295" priority="3573" stopIfTrue="1" operator="lessThan">
      <formula>1</formula>
    </cfRule>
  </conditionalFormatting>
  <conditionalFormatting sqref="CH1336:CH1345 CH1348:CH1349">
    <cfRule type="cellIs" dxfId="1294" priority="3589" stopIfTrue="1" operator="greaterThanOrEqual">
      <formula>1</formula>
    </cfRule>
    <cfRule type="cellIs" dxfId="1293" priority="3590" stopIfTrue="1" operator="lessThan">
      <formula>1</formula>
    </cfRule>
  </conditionalFormatting>
  <conditionalFormatting sqref="CJ1339:DM1339">
    <cfRule type="cellIs" dxfId="1292" priority="3583" stopIfTrue="1" operator="equal">
      <formula>0</formula>
    </cfRule>
  </conditionalFormatting>
  <conditionalFormatting sqref="T1351:AW1351">
    <cfRule type="cellIs" dxfId="1291" priority="3576" stopIfTrue="1" operator="equal">
      <formula>0</formula>
    </cfRule>
  </conditionalFormatting>
  <conditionalFormatting sqref="BA1351:CE1351">
    <cfRule type="cellIs" dxfId="1290" priority="3575" stopIfTrue="1" operator="equal">
      <formula>0</formula>
    </cfRule>
  </conditionalFormatting>
  <conditionalFormatting sqref="CI1351:DM1351">
    <cfRule type="cellIs" dxfId="1289" priority="3574" stopIfTrue="1" operator="equal">
      <formula>0</formula>
    </cfRule>
  </conditionalFormatting>
  <conditionalFormatting sqref="CH1350:CH1351">
    <cfRule type="cellIs" dxfId="1288" priority="3570" stopIfTrue="1" operator="greaterThanOrEqual">
      <formula>1</formula>
    </cfRule>
    <cfRule type="cellIs" dxfId="1287" priority="3571" stopIfTrue="1" operator="lessThan">
      <formula>1</formula>
    </cfRule>
  </conditionalFormatting>
  <conditionalFormatting sqref="CG1335 CJ1335 CM1335 CP1335 CS1335 CV1335 CY1335 DB1335 DE1335 DH1335 DK1335">
    <cfRule type="cellIs" dxfId="1286" priority="3568" stopIfTrue="1" operator="greaterThanOrEqual">
      <formula>1</formula>
    </cfRule>
    <cfRule type="cellIs" dxfId="1285" priority="3569" stopIfTrue="1" operator="lessThan">
      <formula>1</formula>
    </cfRule>
  </conditionalFormatting>
  <conditionalFormatting sqref="LG46:LG49 JY46:JY49 IR46:IR49 HJ46:HJ49">
    <cfRule type="cellIs" dxfId="1284" priority="2042" stopIfTrue="1" operator="greaterThanOrEqual">
      <formula>1</formula>
    </cfRule>
    <cfRule type="cellIs" dxfId="1283" priority="2043" stopIfTrue="1" operator="lessThan">
      <formula>1</formula>
    </cfRule>
  </conditionalFormatting>
  <conditionalFormatting sqref="DQ37:DR37 DQ39:DR39 DR53 DQ55:DS55 DW53 ER39 ER37 DU55 DW55 DY55:ER55 EC53:ER53">
    <cfRule type="cellIs" dxfId="1282" priority="2049" stopIfTrue="1" operator="equal">
      <formula>0</formula>
    </cfRule>
  </conditionalFormatting>
  <conditionalFormatting sqref="CB37:CE37 BA39:CE39 BA53:CE53 BA55:CE55">
    <cfRule type="cellIs" dxfId="1281" priority="2051" stopIfTrue="1" operator="equal">
      <formula>0</formula>
    </cfRule>
  </conditionalFormatting>
  <conditionalFormatting sqref="IS37:JV37 IS39:JV39 IS53:JV53 IS55:JV55">
    <cfRule type="cellIs" dxfId="1280" priority="2045" stopIfTrue="1" operator="equal">
      <formula>0</formula>
    </cfRule>
  </conditionalFormatting>
  <conditionalFormatting sqref="EV37:EW37 EV39:EW39 EV53:EW53 EV55:FY55 EY39:FY39 EY37:FN37 EY53:FY53 FQ37:FY37">
    <cfRule type="cellIs" dxfId="1279" priority="2048" stopIfTrue="1" operator="equal">
      <formula>0</formula>
    </cfRule>
  </conditionalFormatting>
  <conditionalFormatting sqref="GD37:HG37 GD39:HG39 GD53:HG53 GD55:HG55">
    <cfRule type="cellIs" dxfId="1278" priority="2047" stopIfTrue="1" operator="equal">
      <formula>0</formula>
    </cfRule>
  </conditionalFormatting>
  <conditionalFormatting sqref="HK37:IO37 HK39:IO39 HK53:HP53 HK55:IO55 HR53:IO53">
    <cfRule type="cellIs" dxfId="1277" priority="2046" stopIfTrue="1" operator="equal">
      <formula>0</formula>
    </cfRule>
  </conditionalFormatting>
  <conditionalFormatting sqref="T37:AW37 T39:AW39 T53:AW53 T55:AW55">
    <cfRule type="cellIs" dxfId="1276" priority="2052" stopIfTrue="1" operator="equal">
      <formula>0</formula>
    </cfRule>
  </conditionalFormatting>
  <conditionalFormatting sqref="IS41:JV41 IS43:JV43 IS47:JV47 IS49:JV49">
    <cfRule type="cellIs" dxfId="1275" priority="2015" stopIfTrue="1" operator="equal">
      <formula>0</formula>
    </cfRule>
  </conditionalFormatting>
  <conditionalFormatting sqref="T47:AW47">
    <cfRule type="cellIs" dxfId="1274" priority="2014" stopIfTrue="1" operator="equal">
      <formula>0</formula>
    </cfRule>
  </conditionalFormatting>
  <conditionalFormatting sqref="FZ37 FZ39 FZ53 FZ55">
    <cfRule type="cellIs" dxfId="1273" priority="2029" stopIfTrue="1" operator="equal">
      <formula>0</formula>
    </cfRule>
  </conditionalFormatting>
  <conditionalFormatting sqref="JZ37:LD37 JZ39:LD39 JZ53:LD53 JZ55:LD55">
    <cfRule type="cellIs" dxfId="1272" priority="2028" stopIfTrue="1" operator="equal">
      <formula>0</formula>
    </cfRule>
  </conditionalFormatting>
  <conditionalFormatting sqref="LH37:ML37 LH39:ML39 LH53:ML53 LH55:ML55">
    <cfRule type="cellIs" dxfId="1271" priority="2025" stopIfTrue="1" operator="equal">
      <formula>0</formula>
    </cfRule>
  </conditionalFormatting>
  <conditionalFormatting sqref="LG40:LG43">
    <cfRule type="cellIs" dxfId="1270" priority="1997" stopIfTrue="1" operator="greaterThanOrEqual">
      <formula>1</formula>
    </cfRule>
    <cfRule type="cellIs" dxfId="1269" priority="1998" stopIfTrue="1" operator="lessThan">
      <formula>1</formula>
    </cfRule>
  </conditionalFormatting>
  <conditionalFormatting sqref="T43:AW43 T49:AW49 T41:AW41">
    <cfRule type="cellIs" dxfId="1268" priority="2022" stopIfTrue="1" operator="equal">
      <formula>0</formula>
    </cfRule>
  </conditionalFormatting>
  <conditionalFormatting sqref="BA49:CE49 BW47:CE47">
    <cfRule type="cellIs" dxfId="1267" priority="2021" stopIfTrue="1" operator="equal">
      <formula>0</formula>
    </cfRule>
  </conditionalFormatting>
  <conditionalFormatting sqref="JY40:JY43">
    <cfRule type="cellIs" dxfId="1266" priority="2000" stopIfTrue="1" operator="greaterThanOrEqual">
      <formula>1</formula>
    </cfRule>
    <cfRule type="cellIs" dxfId="1265" priority="2001" stopIfTrue="1" operator="lessThan">
      <formula>1</formula>
    </cfRule>
  </conditionalFormatting>
  <conditionalFormatting sqref="LH41:ML41 LH43:ML43 LH47:ML47 LH49:ML49">
    <cfRule type="cellIs" dxfId="1264" priority="1999" stopIfTrue="1" operator="equal">
      <formula>0</formula>
    </cfRule>
  </conditionalFormatting>
  <conditionalFormatting sqref="DQ41:DR41 DQ43:DR43 DQ47:DR47 ER47 ER43 ER41">
    <cfRule type="cellIs" dxfId="1263" priority="2019" stopIfTrue="1" operator="equal">
      <formula>0</formula>
    </cfRule>
  </conditionalFormatting>
  <conditionalFormatting sqref="EV41:EW41 EV43:EW43 EV47:EW47 EY43:FG43 EY41:FE41 FG41 EY47:FH47 FJ43:FN43 FJ47:FN47 FJ41:FN41 FQ41:FY41 FP43:FY43 FQ47:FY47">
    <cfRule type="cellIs" dxfId="1262" priority="2018" stopIfTrue="1" operator="equal">
      <formula>0</formula>
    </cfRule>
  </conditionalFormatting>
  <conditionalFormatting sqref="GD41:HG41 GD43:HG43 GD47:HG47 GV49:HG49">
    <cfRule type="cellIs" dxfId="1261" priority="2017" stopIfTrue="1" operator="equal">
      <formula>0</formula>
    </cfRule>
  </conditionalFormatting>
  <conditionalFormatting sqref="HK41:HP41 HK43:IO43 HK47:IO47 HK49:IO49 HR41:IO41">
    <cfRule type="cellIs" dxfId="1260" priority="2016" stopIfTrue="1" operator="equal">
      <formula>0</formula>
    </cfRule>
  </conditionalFormatting>
  <conditionalFormatting sqref="IR40:IR43">
    <cfRule type="cellIs" dxfId="1259" priority="2004" stopIfTrue="1" operator="greaterThanOrEqual">
      <formula>1</formula>
    </cfRule>
    <cfRule type="cellIs" dxfId="1258" priority="2005" stopIfTrue="1" operator="lessThan">
      <formula>1</formula>
    </cfRule>
  </conditionalFormatting>
  <conditionalFormatting sqref="HJ40:HJ43">
    <cfRule type="cellIs" dxfId="1257" priority="2006" stopIfTrue="1" operator="greaterThanOrEqual">
      <formula>1</formula>
    </cfRule>
    <cfRule type="cellIs" dxfId="1256" priority="2007" stopIfTrue="1" operator="lessThan">
      <formula>1</formula>
    </cfRule>
  </conditionalFormatting>
  <conditionalFormatting sqref="FZ41 FZ43 FZ47">
    <cfRule type="cellIs" dxfId="1255" priority="2003" stopIfTrue="1" operator="equal">
      <formula>0</formula>
    </cfRule>
  </conditionalFormatting>
  <conditionalFormatting sqref="JZ41:LD41 JZ43:LD43 JZ47:LD47 JZ49:LD49">
    <cfRule type="cellIs" dxfId="1254" priority="2002" stopIfTrue="1" operator="equal">
      <formula>0</formula>
    </cfRule>
  </conditionalFormatting>
  <conditionalFormatting sqref="L36 L38 L40 L42 L44 L46 L48 L52 L54">
    <cfRule type="cellIs" dxfId="1253" priority="1968" stopIfTrue="1" operator="greaterThanOrEqual">
      <formula>1</formula>
    </cfRule>
    <cfRule type="cellIs" dxfId="1252" priority="1969" stopIfTrue="1" operator="lessThan">
      <formula>1</formula>
    </cfRule>
  </conditionalFormatting>
  <conditionalFormatting sqref="M36 M38 M40 M42 M44 M46 M48 M52 M54">
    <cfRule type="cellIs" dxfId="1251" priority="1965" stopIfTrue="1" operator="greaterThanOrEqual">
      <formula>1</formula>
    </cfRule>
    <cfRule type="cellIs" dxfId="1250" priority="1966" stopIfTrue="1" operator="lessThan">
      <formula>1</formula>
    </cfRule>
  </conditionalFormatting>
  <conditionalFormatting sqref="BY45:CE45">
    <cfRule type="cellIs" dxfId="1249" priority="1964" stopIfTrue="1" operator="equal">
      <formula>0</formula>
    </cfRule>
  </conditionalFormatting>
  <conditionalFormatting sqref="HK45:IO45">
    <cfRule type="cellIs" dxfId="1248" priority="1959" stopIfTrue="1" operator="equal">
      <formula>0</formula>
    </cfRule>
  </conditionalFormatting>
  <conditionalFormatting sqref="DQ45:DR45 ER45">
    <cfRule type="cellIs" dxfId="1247" priority="1962" stopIfTrue="1" operator="equal">
      <formula>0</formula>
    </cfRule>
  </conditionalFormatting>
  <conditionalFormatting sqref="EV45:EW45 EY45:FH45 FJ45:FN45 FQ45:FY45">
    <cfRule type="cellIs" dxfId="1246" priority="1961" stopIfTrue="1" operator="equal">
      <formula>0</formula>
    </cfRule>
  </conditionalFormatting>
  <conditionalFormatting sqref="GD45:HG45">
    <cfRule type="cellIs" dxfId="1245" priority="1960" stopIfTrue="1" operator="equal">
      <formula>0</formula>
    </cfRule>
  </conditionalFormatting>
  <conditionalFormatting sqref="FZ45">
    <cfRule type="cellIs" dxfId="1244" priority="1947" stopIfTrue="1" operator="equal">
      <formula>0</formula>
    </cfRule>
  </conditionalFormatting>
  <conditionalFormatting sqref="IS45:JV45">
    <cfRule type="cellIs" dxfId="1243" priority="1958" stopIfTrue="1" operator="equal">
      <formula>0</formula>
    </cfRule>
  </conditionalFormatting>
  <conditionalFormatting sqref="LG44:LG45">
    <cfRule type="cellIs" dxfId="1242" priority="1941" stopIfTrue="1" operator="greaterThanOrEqual">
      <formula>1</formula>
    </cfRule>
    <cfRule type="cellIs" dxfId="1241" priority="1942" stopIfTrue="1" operator="lessThan">
      <formula>1</formula>
    </cfRule>
  </conditionalFormatting>
  <conditionalFormatting sqref="JY44:JY45">
    <cfRule type="cellIs" dxfId="1240" priority="1944" stopIfTrue="1" operator="greaterThanOrEqual">
      <formula>1</formula>
    </cfRule>
    <cfRule type="cellIs" dxfId="1239" priority="1945" stopIfTrue="1" operator="lessThan">
      <formula>1</formula>
    </cfRule>
  </conditionalFormatting>
  <conditionalFormatting sqref="LH45:ML45">
    <cfRule type="cellIs" dxfId="1238" priority="1943" stopIfTrue="1" operator="equal">
      <formula>0</formula>
    </cfRule>
  </conditionalFormatting>
  <conditionalFormatting sqref="IR44:IR45">
    <cfRule type="cellIs" dxfId="1237" priority="1948" stopIfTrue="1" operator="greaterThanOrEqual">
      <formula>1</formula>
    </cfRule>
    <cfRule type="cellIs" dxfId="1236" priority="1949" stopIfTrue="1" operator="lessThan">
      <formula>1</formula>
    </cfRule>
  </conditionalFormatting>
  <conditionalFormatting sqref="HJ44:HJ45">
    <cfRule type="cellIs" dxfId="1235" priority="1950" stopIfTrue="1" operator="greaterThanOrEqual">
      <formula>1</formula>
    </cfRule>
    <cfRule type="cellIs" dxfId="1234" priority="1951" stopIfTrue="1" operator="lessThan">
      <formula>1</formula>
    </cfRule>
  </conditionalFormatting>
  <conditionalFormatting sqref="JZ45:LD45">
    <cfRule type="cellIs" dxfId="1233" priority="1946" stopIfTrue="1" operator="equal">
      <formula>0</formula>
    </cfRule>
  </conditionalFormatting>
  <conditionalFormatting sqref="BJ45:BX45">
    <cfRule type="cellIs" dxfId="1232" priority="1940" stopIfTrue="1" operator="equal">
      <formula>0</formula>
    </cfRule>
  </conditionalFormatting>
  <conditionalFormatting sqref="T45:X45">
    <cfRule type="cellIs" dxfId="1231" priority="1939" stopIfTrue="1" operator="equal">
      <formula>0</formula>
    </cfRule>
  </conditionalFormatting>
  <conditionalFormatting sqref="BA37:CA37">
    <cfRule type="cellIs" dxfId="1230" priority="1938" stopIfTrue="1" operator="equal">
      <formula>0</formula>
    </cfRule>
  </conditionalFormatting>
  <conditionalFormatting sqref="BA41:CE41 BA43:CE43">
    <cfRule type="cellIs" dxfId="1229" priority="1937" stopIfTrue="1" operator="equal">
      <formula>0</formula>
    </cfRule>
  </conditionalFormatting>
  <conditionalFormatting sqref="BA47:BV47">
    <cfRule type="cellIs" dxfId="1228" priority="1936" stopIfTrue="1" operator="equal">
      <formula>0</formula>
    </cfRule>
  </conditionalFormatting>
  <conditionalFormatting sqref="S58:S59 AZ58:AZ59 CH58:CH59">
    <cfRule type="cellIs" dxfId="1227" priority="1934" stopIfTrue="1" operator="greaterThanOrEqual">
      <formula>1</formula>
    </cfRule>
    <cfRule type="cellIs" dxfId="1226" priority="1935" stopIfTrue="1" operator="lessThan">
      <formula>1</formula>
    </cfRule>
  </conditionalFormatting>
  <conditionalFormatting sqref="L58">
    <cfRule type="cellIs" dxfId="1225" priority="1931" stopIfTrue="1" operator="greaterThanOrEqual">
      <formula>1</formula>
    </cfRule>
    <cfRule type="cellIs" dxfId="1224" priority="1932" stopIfTrue="1" operator="lessThan">
      <formula>1</formula>
    </cfRule>
  </conditionalFormatting>
  <conditionalFormatting sqref="M58">
    <cfRule type="cellIs" dxfId="1223" priority="1928" stopIfTrue="1" operator="greaterThanOrEqual">
      <formula>1</formula>
    </cfRule>
    <cfRule type="cellIs" dxfId="1222" priority="1929" stopIfTrue="1" operator="lessThan">
      <formula>1</formula>
    </cfRule>
  </conditionalFormatting>
  <conditionalFormatting sqref="S180:S181 AZ180:AZ181 CH180:CH181">
    <cfRule type="cellIs" dxfId="1221" priority="1926" stopIfTrue="1" operator="greaterThanOrEqual">
      <formula>1</formula>
    </cfRule>
    <cfRule type="cellIs" dxfId="1220" priority="1927" stopIfTrue="1" operator="lessThan">
      <formula>1</formula>
    </cfRule>
  </conditionalFormatting>
  <conditionalFormatting sqref="L180">
    <cfRule type="cellIs" dxfId="1219" priority="1923" stopIfTrue="1" operator="greaterThanOrEqual">
      <formula>1</formula>
    </cfRule>
    <cfRule type="cellIs" dxfId="1218" priority="1924" stopIfTrue="1" operator="lessThan">
      <formula>1</formula>
    </cfRule>
  </conditionalFormatting>
  <conditionalFormatting sqref="M180">
    <cfRule type="cellIs" dxfId="1217" priority="1920" stopIfTrue="1" operator="greaterThanOrEqual">
      <formula>1</formula>
    </cfRule>
    <cfRule type="cellIs" dxfId="1216" priority="1921" stopIfTrue="1" operator="lessThan">
      <formula>1</formula>
    </cfRule>
  </conditionalFormatting>
  <conditionalFormatting sqref="S306:S307 AZ306:AZ307 CH306:CH307">
    <cfRule type="cellIs" dxfId="1215" priority="1910" stopIfTrue="1" operator="greaterThanOrEqual">
      <formula>1</formula>
    </cfRule>
    <cfRule type="cellIs" dxfId="1214" priority="1911" stopIfTrue="1" operator="lessThan">
      <formula>1</formula>
    </cfRule>
  </conditionalFormatting>
  <conditionalFormatting sqref="L306">
    <cfRule type="cellIs" dxfId="1213" priority="1907" stopIfTrue="1" operator="greaterThanOrEqual">
      <formula>1</formula>
    </cfRule>
    <cfRule type="cellIs" dxfId="1212" priority="1908" stopIfTrue="1" operator="lessThan">
      <formula>1</formula>
    </cfRule>
  </conditionalFormatting>
  <conditionalFormatting sqref="M306">
    <cfRule type="cellIs" dxfId="1211" priority="1904" stopIfTrue="1" operator="greaterThanOrEqual">
      <formula>1</formula>
    </cfRule>
    <cfRule type="cellIs" dxfId="1210" priority="1905" stopIfTrue="1" operator="lessThan">
      <formula>1</formula>
    </cfRule>
  </conditionalFormatting>
  <conditionalFormatting sqref="S488:S489 AZ488:AZ489 CH488:CH489">
    <cfRule type="cellIs" dxfId="1209" priority="1902" stopIfTrue="1" operator="greaterThanOrEqual">
      <formula>1</formula>
    </cfRule>
    <cfRule type="cellIs" dxfId="1208" priority="1903" stopIfTrue="1" operator="lessThan">
      <formula>1</formula>
    </cfRule>
  </conditionalFormatting>
  <conditionalFormatting sqref="L488">
    <cfRule type="cellIs" dxfId="1207" priority="1899" stopIfTrue="1" operator="greaterThanOrEqual">
      <formula>1</formula>
    </cfRule>
    <cfRule type="cellIs" dxfId="1206" priority="1900" stopIfTrue="1" operator="lessThan">
      <formula>1</formula>
    </cfRule>
  </conditionalFormatting>
  <conditionalFormatting sqref="M488">
    <cfRule type="cellIs" dxfId="1205" priority="1896" stopIfTrue="1" operator="greaterThanOrEqual">
      <formula>1</formula>
    </cfRule>
    <cfRule type="cellIs" dxfId="1204" priority="1897" stopIfTrue="1" operator="lessThan">
      <formula>1</formula>
    </cfRule>
  </conditionalFormatting>
  <conditionalFormatting sqref="S764:S765 AZ764:AZ765 CH764:CH765">
    <cfRule type="cellIs" dxfId="1203" priority="1894" stopIfTrue="1" operator="greaterThanOrEqual">
      <formula>1</formula>
    </cfRule>
    <cfRule type="cellIs" dxfId="1202" priority="1895" stopIfTrue="1" operator="lessThan">
      <formula>1</formula>
    </cfRule>
  </conditionalFormatting>
  <conditionalFormatting sqref="L764">
    <cfRule type="cellIs" dxfId="1201" priority="1891" stopIfTrue="1" operator="greaterThanOrEqual">
      <formula>1</formula>
    </cfRule>
    <cfRule type="cellIs" dxfId="1200" priority="1892" stopIfTrue="1" operator="lessThan">
      <formula>1</formula>
    </cfRule>
  </conditionalFormatting>
  <conditionalFormatting sqref="M764">
    <cfRule type="cellIs" dxfId="1199" priority="1888" stopIfTrue="1" operator="greaterThanOrEqual">
      <formula>1</formula>
    </cfRule>
    <cfRule type="cellIs" dxfId="1198" priority="1889" stopIfTrue="1" operator="lessThan">
      <formula>1</formula>
    </cfRule>
  </conditionalFormatting>
  <conditionalFormatting sqref="S984:S985 AZ984:AZ985 CH984:CH985">
    <cfRule type="cellIs" dxfId="1197" priority="1886" stopIfTrue="1" operator="greaterThanOrEqual">
      <formula>1</formula>
    </cfRule>
    <cfRule type="cellIs" dxfId="1196" priority="1887" stopIfTrue="1" operator="lessThan">
      <formula>1</formula>
    </cfRule>
  </conditionalFormatting>
  <conditionalFormatting sqref="L984">
    <cfRule type="cellIs" dxfId="1195" priority="1883" stopIfTrue="1" operator="greaterThanOrEqual">
      <formula>1</formula>
    </cfRule>
    <cfRule type="cellIs" dxfId="1194" priority="1884" stopIfTrue="1" operator="lessThan">
      <formula>1</formula>
    </cfRule>
  </conditionalFormatting>
  <conditionalFormatting sqref="M984">
    <cfRule type="cellIs" dxfId="1193" priority="1880" stopIfTrue="1" operator="greaterThanOrEqual">
      <formula>1</formula>
    </cfRule>
    <cfRule type="cellIs" dxfId="1192" priority="1881" stopIfTrue="1" operator="lessThan">
      <formula>1</formula>
    </cfRule>
  </conditionalFormatting>
  <conditionalFormatting sqref="S50:S51 AZ50:AZ51 CH50:CH51 IR50:IR51 JY50:JY51 HJ50:HJ51 LG50:LG51">
    <cfRule type="cellIs" dxfId="1191" priority="1870" stopIfTrue="1" operator="greaterThanOrEqual">
      <formula>1</formula>
    </cfRule>
    <cfRule type="cellIs" dxfId="1190" priority="1871" stopIfTrue="1" operator="lessThan">
      <formula>1</formula>
    </cfRule>
  </conditionalFormatting>
  <conditionalFormatting sqref="T1263:AW1263 T1265:AW1265 T1267:AW1267 T1269:AW1269">
    <cfRule type="cellIs" dxfId="1189" priority="1850" stopIfTrue="1" operator="equal">
      <formula>0</formula>
    </cfRule>
  </conditionalFormatting>
  <conditionalFormatting sqref="BA51:CE51">
    <cfRule type="cellIs" dxfId="1188" priority="1878" stopIfTrue="1" operator="equal">
      <formula>0</formula>
    </cfRule>
  </conditionalFormatting>
  <conditionalFormatting sqref="IS51:JV51">
    <cfRule type="cellIs" dxfId="1187" priority="1872" stopIfTrue="1" operator="equal">
      <formula>0</formula>
    </cfRule>
  </conditionalFormatting>
  <conditionalFormatting sqref="BA1265:CE1265 BA1267:CE1267 BA1269:CE1269">
    <cfRule type="cellIs" dxfId="1186" priority="1849" stopIfTrue="1" operator="equal">
      <formula>0</formula>
    </cfRule>
  </conditionalFormatting>
  <conditionalFormatting sqref="GV51:HG51">
    <cfRule type="cellIs" dxfId="1185" priority="1874" stopIfTrue="1" operator="equal">
      <formula>0</formula>
    </cfRule>
  </conditionalFormatting>
  <conditionalFormatting sqref="HK51:IO51">
    <cfRule type="cellIs" dxfId="1184" priority="1873" stopIfTrue="1" operator="equal">
      <formula>0</formula>
    </cfRule>
  </conditionalFormatting>
  <conditionalFormatting sqref="T51:AW51">
    <cfRule type="cellIs" dxfId="1183" priority="1879" stopIfTrue="1" operator="equal">
      <formula>0</formula>
    </cfRule>
  </conditionalFormatting>
  <conditionalFormatting sqref="IS1263:JV1263 IS1265:JV1265 IS1267:JV1267 IS1269:JV1269">
    <cfRule type="cellIs" dxfId="1182" priority="1843" stopIfTrue="1" operator="equal">
      <formula>0</formula>
    </cfRule>
  </conditionalFormatting>
  <conditionalFormatting sqref="JZ51:LD51">
    <cfRule type="cellIs" dxfId="1181" priority="1868" stopIfTrue="1" operator="equal">
      <formula>0</formula>
    </cfRule>
  </conditionalFormatting>
  <conditionalFormatting sqref="LH51:ML51">
    <cfRule type="cellIs" dxfId="1180" priority="1867" stopIfTrue="1" operator="equal">
      <formula>0</formula>
    </cfRule>
  </conditionalFormatting>
  <conditionalFormatting sqref="L50">
    <cfRule type="cellIs" dxfId="1179" priority="1864" stopIfTrue="1" operator="greaterThanOrEqual">
      <formula>1</formula>
    </cfRule>
    <cfRule type="cellIs" dxfId="1178" priority="1865" stopIfTrue="1" operator="lessThan">
      <formula>1</formula>
    </cfRule>
  </conditionalFormatting>
  <conditionalFormatting sqref="M50">
    <cfRule type="cellIs" dxfId="1177" priority="1861" stopIfTrue="1" operator="greaterThanOrEqual">
      <formula>1</formula>
    </cfRule>
    <cfRule type="cellIs" dxfId="1176" priority="1862" stopIfTrue="1" operator="lessThan">
      <formula>1</formula>
    </cfRule>
  </conditionalFormatting>
  <conditionalFormatting sqref="HJ1260:HJ1261 IR1260:IR1261 JY1260:JY1261 LG1260:LG1261 S1258:S1269 AZ1258:AZ1269 CH1258:CH1269">
    <cfRule type="cellIs" dxfId="1175" priority="1859" stopIfTrue="1" operator="greaterThanOrEqual">
      <formula>1</formula>
    </cfRule>
    <cfRule type="cellIs" dxfId="1174" priority="1860" stopIfTrue="1" operator="lessThan">
      <formula>1</formula>
    </cfRule>
  </conditionalFormatting>
  <conditionalFormatting sqref="EV1263:FY1263 EV1265:FS1265 EV1267:FY1267 EV1269:FY1269">
    <cfRule type="cellIs" dxfId="1173" priority="1846" stopIfTrue="1" operator="equal">
      <formula>0</formula>
    </cfRule>
  </conditionalFormatting>
  <conditionalFormatting sqref="GD1263:HG1263 GD1265:HG1265 GD1267:HG1267 GD1269:HG1269">
    <cfRule type="cellIs" dxfId="1172" priority="1845" stopIfTrue="1" operator="equal">
      <formula>0</formula>
    </cfRule>
  </conditionalFormatting>
  <conditionalFormatting sqref="FZ1263 FZ1265 FZ1267 FZ1269">
    <cfRule type="cellIs" dxfId="1171" priority="1831" stopIfTrue="1" operator="equal">
      <formula>0</formula>
    </cfRule>
  </conditionalFormatting>
  <conditionalFormatting sqref="FZ1261">
    <cfRule type="cellIs" dxfId="1170" priority="1832" stopIfTrue="1" operator="equal">
      <formula>0</formula>
    </cfRule>
  </conditionalFormatting>
  <conditionalFormatting sqref="T1261:AW1261">
    <cfRule type="cellIs" dxfId="1169" priority="1858" stopIfTrue="1" operator="equal">
      <formula>0</formula>
    </cfRule>
  </conditionalFormatting>
  <conditionalFormatting sqref="BA1261:CE1261">
    <cfRule type="cellIs" dxfId="1168" priority="1857" stopIfTrue="1" operator="equal">
      <formula>0</formula>
    </cfRule>
  </conditionalFormatting>
  <conditionalFormatting sqref="HK1261:IO1261">
    <cfRule type="cellIs" dxfId="1167" priority="1852" stopIfTrue="1" operator="equal">
      <formula>0</formula>
    </cfRule>
  </conditionalFormatting>
  <conditionalFormatting sqref="EV1261:FY1261">
    <cfRule type="cellIs" dxfId="1166" priority="1854" stopIfTrue="1" operator="equal">
      <formula>0</formula>
    </cfRule>
  </conditionalFormatting>
  <conditionalFormatting sqref="GD1261:HG1261">
    <cfRule type="cellIs" dxfId="1165" priority="1853" stopIfTrue="1" operator="equal">
      <formula>0</formula>
    </cfRule>
  </conditionalFormatting>
  <conditionalFormatting sqref="IS1261:JV1261">
    <cfRule type="cellIs" dxfId="1164" priority="1851" stopIfTrue="1" operator="equal">
      <formula>0</formula>
    </cfRule>
  </conditionalFormatting>
  <conditionalFormatting sqref="HK1263:IO1263 HK1267:IO1267 HK1269:IO1269 HK1265:IO1265">
    <cfRule type="cellIs" dxfId="1163" priority="1844" stopIfTrue="1" operator="equal">
      <formula>0</formula>
    </cfRule>
  </conditionalFormatting>
  <conditionalFormatting sqref="JZ1261:LD1261">
    <cfRule type="cellIs" dxfId="1162" priority="1830" stopIfTrue="1" operator="equal">
      <formula>0</formula>
    </cfRule>
  </conditionalFormatting>
  <conditionalFormatting sqref="JZ1263:LD1263 JZ1265:LD1265 JZ1267:LD1267 JZ1269:LD1269">
    <cfRule type="cellIs" dxfId="1161" priority="1829" stopIfTrue="1" operator="equal">
      <formula>0</formula>
    </cfRule>
  </conditionalFormatting>
  <conditionalFormatting sqref="HJ1262:HJ1269">
    <cfRule type="cellIs" dxfId="1160" priority="1835" stopIfTrue="1" operator="greaterThanOrEqual">
      <formula>1</formula>
    </cfRule>
    <cfRule type="cellIs" dxfId="1159" priority="1836" stopIfTrue="1" operator="lessThan">
      <formula>1</formula>
    </cfRule>
  </conditionalFormatting>
  <conditionalFormatting sqref="IR1262:IR1269">
    <cfRule type="cellIs" dxfId="1158" priority="1833" stopIfTrue="1" operator="greaterThanOrEqual">
      <formula>1</formula>
    </cfRule>
    <cfRule type="cellIs" dxfId="1157" priority="1834" stopIfTrue="1" operator="lessThan">
      <formula>1</formula>
    </cfRule>
  </conditionalFormatting>
  <conditionalFormatting sqref="JY1262:JY1269">
    <cfRule type="cellIs" dxfId="1156" priority="1827" stopIfTrue="1" operator="greaterThanOrEqual">
      <formula>1</formula>
    </cfRule>
    <cfRule type="cellIs" dxfId="1155" priority="1828" stopIfTrue="1" operator="lessThan">
      <formula>1</formula>
    </cfRule>
  </conditionalFormatting>
  <conditionalFormatting sqref="LH1261:ML1261">
    <cfRule type="cellIs" dxfId="1154" priority="1826" stopIfTrue="1" operator="equal">
      <formula>0</formula>
    </cfRule>
  </conditionalFormatting>
  <conditionalFormatting sqref="LH1263:ML1263 LH1265:ML1265 LH1267:ML1267 LH1269:ML1269">
    <cfRule type="cellIs" dxfId="1153" priority="1825" stopIfTrue="1" operator="equal">
      <formula>0</formula>
    </cfRule>
  </conditionalFormatting>
  <conditionalFormatting sqref="LG1262:LG1269">
    <cfRule type="cellIs" dxfId="1152" priority="1823" stopIfTrue="1" operator="greaterThanOrEqual">
      <formula>1</formula>
    </cfRule>
    <cfRule type="cellIs" dxfId="1151" priority="1824" stopIfTrue="1" operator="lessThan">
      <formula>1</formula>
    </cfRule>
  </conditionalFormatting>
  <conditionalFormatting sqref="L1258 L1260 L1262 L1264 L1266 L1268">
    <cfRule type="cellIs" dxfId="1150" priority="1820" stopIfTrue="1" operator="greaterThanOrEqual">
      <formula>1</formula>
    </cfRule>
    <cfRule type="cellIs" dxfId="1149" priority="1821" stopIfTrue="1" operator="lessThan">
      <formula>1</formula>
    </cfRule>
  </conditionalFormatting>
  <conditionalFormatting sqref="M1258 M1260 M1262 M1264 M1266 M1268">
    <cfRule type="cellIs" dxfId="1148" priority="1817" stopIfTrue="1" operator="greaterThanOrEqual">
      <formula>1</formula>
    </cfRule>
    <cfRule type="cellIs" dxfId="1147" priority="1818" stopIfTrue="1" operator="lessThan">
      <formula>1</formula>
    </cfRule>
  </conditionalFormatting>
  <conditionalFormatting sqref="T1339:AW1339">
    <cfRule type="cellIs" dxfId="1146" priority="1813" stopIfTrue="1" operator="equal">
      <formula>0</formula>
    </cfRule>
  </conditionalFormatting>
  <conditionalFormatting sqref="BF1339:CE1339">
    <cfRule type="cellIs" dxfId="1145" priority="1815" stopIfTrue="1" operator="equal">
      <formula>0</formula>
    </cfRule>
  </conditionalFormatting>
  <conditionalFormatting sqref="BA1341:CE1341">
    <cfRule type="cellIs" dxfId="1144" priority="1808" stopIfTrue="1" operator="equal">
      <formula>0</formula>
    </cfRule>
  </conditionalFormatting>
  <conditionalFormatting sqref="T1341:AW1341">
    <cfRule type="cellIs" dxfId="1143" priority="1809" stopIfTrue="1" operator="equal">
      <formula>0</formula>
    </cfRule>
  </conditionalFormatting>
  <conditionalFormatting sqref="CI1339">
    <cfRule type="cellIs" dxfId="1142" priority="1806" stopIfTrue="1" operator="equal">
      <formula>0</formula>
    </cfRule>
  </conditionalFormatting>
  <conditionalFormatting sqref="S1355:S1356 AZ1355:AZ1356 CH1355:CH1356">
    <cfRule type="cellIs" dxfId="1141" priority="1802" stopIfTrue="1" operator="greaterThanOrEqual">
      <formula>1</formula>
    </cfRule>
    <cfRule type="cellIs" dxfId="1140" priority="1803" stopIfTrue="1" operator="lessThan">
      <formula>1</formula>
    </cfRule>
  </conditionalFormatting>
  <conditionalFormatting sqref="LH1356:ML1356">
    <cfRule type="cellIs" dxfId="1139" priority="1779" stopIfTrue="1" operator="equal">
      <formula>0</formula>
    </cfRule>
  </conditionalFormatting>
  <conditionalFormatting sqref="IS1356:JV1356">
    <cfRule type="cellIs" dxfId="1138" priority="1794" stopIfTrue="1" operator="equal">
      <formula>0</formula>
    </cfRule>
  </conditionalFormatting>
  <conditionalFormatting sqref="IS1369:JV1369">
    <cfRule type="cellIs" dxfId="1137" priority="1689" stopIfTrue="1" operator="equal">
      <formula>0</formula>
    </cfRule>
  </conditionalFormatting>
  <conditionalFormatting sqref="GC1355:GC1356">
    <cfRule type="cellIs" dxfId="1136" priority="1788" stopIfTrue="1" operator="greaterThanOrEqual">
      <formula>1</formula>
    </cfRule>
    <cfRule type="cellIs" dxfId="1135" priority="1789" stopIfTrue="1" operator="lessThan">
      <formula>1</formula>
    </cfRule>
  </conditionalFormatting>
  <conditionalFormatting sqref="HJ1355:HJ1356">
    <cfRule type="cellIs" dxfId="1134" priority="1786" stopIfTrue="1" operator="greaterThanOrEqual">
      <formula>1</formula>
    </cfRule>
    <cfRule type="cellIs" dxfId="1133" priority="1787" stopIfTrue="1" operator="lessThan">
      <formula>1</formula>
    </cfRule>
  </conditionalFormatting>
  <conditionalFormatting sqref="IR1355:IR1356">
    <cfRule type="cellIs" dxfId="1132" priority="1784" stopIfTrue="1" operator="greaterThanOrEqual">
      <formula>1</formula>
    </cfRule>
    <cfRule type="cellIs" dxfId="1131" priority="1785" stopIfTrue="1" operator="lessThan">
      <formula>1</formula>
    </cfRule>
  </conditionalFormatting>
  <conditionalFormatting sqref="JY1355:JY1356">
    <cfRule type="cellIs" dxfId="1130" priority="1780" stopIfTrue="1" operator="greaterThanOrEqual">
      <formula>1</formula>
    </cfRule>
    <cfRule type="cellIs" dxfId="1129" priority="1781" stopIfTrue="1" operator="lessThan">
      <formula>1</formula>
    </cfRule>
  </conditionalFormatting>
  <conditionalFormatting sqref="JZ1356:LD1356">
    <cfRule type="cellIs" dxfId="1128" priority="1782" stopIfTrue="1" operator="equal">
      <formula>0</formula>
    </cfRule>
  </conditionalFormatting>
  <conditionalFormatting sqref="LG1355:LG1356">
    <cfRule type="cellIs" dxfId="1127" priority="1777" stopIfTrue="1" operator="greaterThanOrEqual">
      <formula>1</formula>
    </cfRule>
    <cfRule type="cellIs" dxfId="1126" priority="1778" stopIfTrue="1" operator="lessThan">
      <formula>1</formula>
    </cfRule>
  </conditionalFormatting>
  <conditionalFormatting sqref="L1355">
    <cfRule type="cellIs" dxfId="1125" priority="1774" stopIfTrue="1" operator="greaterThanOrEqual">
      <formula>1</formula>
    </cfRule>
    <cfRule type="cellIs" dxfId="1124" priority="1775" stopIfTrue="1" operator="lessThan">
      <formula>1</formula>
    </cfRule>
  </conditionalFormatting>
  <conditionalFormatting sqref="M1355">
    <cfRule type="cellIs" dxfId="1123" priority="1771" stopIfTrue="1" operator="greaterThanOrEqual">
      <formula>1</formula>
    </cfRule>
    <cfRule type="cellIs" dxfId="1122" priority="1772" stopIfTrue="1" operator="lessThan">
      <formula>1</formula>
    </cfRule>
  </conditionalFormatting>
  <conditionalFormatting sqref="S1357:S1358 AZ1357:AZ1358 CH1357:CH1358">
    <cfRule type="cellIs" dxfId="1121" priority="1769" stopIfTrue="1" operator="greaterThanOrEqual">
      <formula>1</formula>
    </cfRule>
    <cfRule type="cellIs" dxfId="1120" priority="1770" stopIfTrue="1" operator="lessThan">
      <formula>1</formula>
    </cfRule>
  </conditionalFormatting>
  <conditionalFormatting sqref="LH1358:ML1358">
    <cfRule type="cellIs" dxfId="1119" priority="1746" stopIfTrue="1" operator="equal">
      <formula>0</formula>
    </cfRule>
  </conditionalFormatting>
  <conditionalFormatting sqref="IS1358:JV1358">
    <cfRule type="cellIs" dxfId="1118" priority="1761" stopIfTrue="1" operator="equal">
      <formula>0</formula>
    </cfRule>
  </conditionalFormatting>
  <conditionalFormatting sqref="IS1371:JV1371">
    <cfRule type="cellIs" dxfId="1117" priority="1656" stopIfTrue="1" operator="equal">
      <formula>0</formula>
    </cfRule>
  </conditionalFormatting>
  <conditionalFormatting sqref="GC1357:GC1358">
    <cfRule type="cellIs" dxfId="1116" priority="1755" stopIfTrue="1" operator="greaterThanOrEqual">
      <formula>1</formula>
    </cfRule>
    <cfRule type="cellIs" dxfId="1115" priority="1756" stopIfTrue="1" operator="lessThan">
      <formula>1</formula>
    </cfRule>
  </conditionalFormatting>
  <conditionalFormatting sqref="HJ1357:HJ1358">
    <cfRule type="cellIs" dxfId="1114" priority="1753" stopIfTrue="1" operator="greaterThanOrEqual">
      <formula>1</formula>
    </cfRule>
    <cfRule type="cellIs" dxfId="1113" priority="1754" stopIfTrue="1" operator="lessThan">
      <formula>1</formula>
    </cfRule>
  </conditionalFormatting>
  <conditionalFormatting sqref="IR1357:IR1358">
    <cfRule type="cellIs" dxfId="1112" priority="1751" stopIfTrue="1" operator="greaterThanOrEqual">
      <formula>1</formula>
    </cfRule>
    <cfRule type="cellIs" dxfId="1111" priority="1752" stopIfTrue="1" operator="lessThan">
      <formula>1</formula>
    </cfRule>
  </conditionalFormatting>
  <conditionalFormatting sqref="JY1357:JY1358">
    <cfRule type="cellIs" dxfId="1110" priority="1747" stopIfTrue="1" operator="greaterThanOrEqual">
      <formula>1</formula>
    </cfRule>
    <cfRule type="cellIs" dxfId="1109" priority="1748" stopIfTrue="1" operator="lessThan">
      <formula>1</formula>
    </cfRule>
  </conditionalFormatting>
  <conditionalFormatting sqref="JZ1358:LD1358">
    <cfRule type="cellIs" dxfId="1108" priority="1749" stopIfTrue="1" operator="equal">
      <formula>0</formula>
    </cfRule>
  </conditionalFormatting>
  <conditionalFormatting sqref="LG1357:LG1358">
    <cfRule type="cellIs" dxfId="1107" priority="1744" stopIfTrue="1" operator="greaterThanOrEqual">
      <formula>1</formula>
    </cfRule>
    <cfRule type="cellIs" dxfId="1106" priority="1745" stopIfTrue="1" operator="lessThan">
      <formula>1</formula>
    </cfRule>
  </conditionalFormatting>
  <conditionalFormatting sqref="L1357">
    <cfRule type="cellIs" dxfId="1105" priority="1741" stopIfTrue="1" operator="greaterThanOrEqual">
      <formula>1</formula>
    </cfRule>
    <cfRule type="cellIs" dxfId="1104" priority="1742" stopIfTrue="1" operator="lessThan">
      <formula>1</formula>
    </cfRule>
  </conditionalFormatting>
  <conditionalFormatting sqref="M1357">
    <cfRule type="cellIs" dxfId="1103" priority="1738" stopIfTrue="1" operator="greaterThanOrEqual">
      <formula>1</formula>
    </cfRule>
    <cfRule type="cellIs" dxfId="1102" priority="1739" stopIfTrue="1" operator="lessThan">
      <formula>1</formula>
    </cfRule>
  </conditionalFormatting>
  <conditionalFormatting sqref="BA1371:CE1371">
    <cfRule type="cellIs" dxfId="1101" priority="1627" stopIfTrue="1" operator="equal">
      <formula>0</formula>
    </cfRule>
  </conditionalFormatting>
  <conditionalFormatting sqref="S1366:S1367 AZ1366:AZ1367 CH1366:CH1367">
    <cfRule type="cellIs" dxfId="1100" priority="1730" stopIfTrue="1" operator="greaterThanOrEqual">
      <formula>1</formula>
    </cfRule>
    <cfRule type="cellIs" dxfId="1099" priority="1731" stopIfTrue="1" operator="lessThan">
      <formula>1</formula>
    </cfRule>
  </conditionalFormatting>
  <conditionalFormatting sqref="IS1367:JV1367">
    <cfRule type="cellIs" dxfId="1098" priority="1722" stopIfTrue="1" operator="equal">
      <formula>0</formula>
    </cfRule>
  </conditionalFormatting>
  <conditionalFormatting sqref="JZ1367:LD1367">
    <cfRule type="cellIs" dxfId="1097" priority="1710" stopIfTrue="1" operator="equal">
      <formula>0</formula>
    </cfRule>
  </conditionalFormatting>
  <conditionalFormatting sqref="GC1366:GC1367">
    <cfRule type="cellIs" dxfId="1096" priority="1716" stopIfTrue="1" operator="greaterThanOrEqual">
      <formula>1</formula>
    </cfRule>
    <cfRule type="cellIs" dxfId="1095" priority="1717" stopIfTrue="1" operator="lessThan">
      <formula>1</formula>
    </cfRule>
  </conditionalFormatting>
  <conditionalFormatting sqref="HJ1366:HJ1367">
    <cfRule type="cellIs" dxfId="1094" priority="1714" stopIfTrue="1" operator="greaterThanOrEqual">
      <formula>1</formula>
    </cfRule>
    <cfRule type="cellIs" dxfId="1093" priority="1715" stopIfTrue="1" operator="lessThan">
      <formula>1</formula>
    </cfRule>
  </conditionalFormatting>
  <conditionalFormatting sqref="IR1366:IR1367">
    <cfRule type="cellIs" dxfId="1092" priority="1712" stopIfTrue="1" operator="greaterThanOrEqual">
      <formula>1</formula>
    </cfRule>
    <cfRule type="cellIs" dxfId="1091" priority="1713" stopIfTrue="1" operator="lessThan">
      <formula>1</formula>
    </cfRule>
  </conditionalFormatting>
  <conditionalFormatting sqref="JY1366:JY1367">
    <cfRule type="cellIs" dxfId="1090" priority="1708" stopIfTrue="1" operator="greaterThanOrEqual">
      <formula>1</formula>
    </cfRule>
    <cfRule type="cellIs" dxfId="1089" priority="1709" stopIfTrue="1" operator="lessThan">
      <formula>1</formula>
    </cfRule>
  </conditionalFormatting>
  <conditionalFormatting sqref="LH1367:ML1367">
    <cfRule type="cellIs" dxfId="1088" priority="1707" stopIfTrue="1" operator="equal">
      <formula>0</formula>
    </cfRule>
  </conditionalFormatting>
  <conditionalFormatting sqref="LG1366:LG1367">
    <cfRule type="cellIs" dxfId="1087" priority="1705" stopIfTrue="1" operator="greaterThanOrEqual">
      <formula>1</formula>
    </cfRule>
    <cfRule type="cellIs" dxfId="1086" priority="1706" stopIfTrue="1" operator="lessThan">
      <formula>1</formula>
    </cfRule>
  </conditionalFormatting>
  <conditionalFormatting sqref="L1366">
    <cfRule type="cellIs" dxfId="1085" priority="1702" stopIfTrue="1" operator="greaterThanOrEqual">
      <formula>1</formula>
    </cfRule>
    <cfRule type="cellIs" dxfId="1084" priority="1703" stopIfTrue="1" operator="lessThan">
      <formula>1</formula>
    </cfRule>
  </conditionalFormatting>
  <conditionalFormatting sqref="M1366">
    <cfRule type="cellIs" dxfId="1083" priority="1699" stopIfTrue="1" operator="greaterThanOrEqual">
      <formula>1</formula>
    </cfRule>
    <cfRule type="cellIs" dxfId="1082" priority="1700" stopIfTrue="1" operator="lessThan">
      <formula>1</formula>
    </cfRule>
  </conditionalFormatting>
  <conditionalFormatting sqref="S1368:S1369 AZ1368:AZ1369 CH1368:CH1369">
    <cfRule type="cellIs" dxfId="1081" priority="1697" stopIfTrue="1" operator="greaterThanOrEqual">
      <formula>1</formula>
    </cfRule>
    <cfRule type="cellIs" dxfId="1080" priority="1698" stopIfTrue="1" operator="lessThan">
      <formula>1</formula>
    </cfRule>
  </conditionalFormatting>
  <conditionalFormatting sqref="JZ1369:LD1369">
    <cfRule type="cellIs" dxfId="1079" priority="1677" stopIfTrue="1" operator="equal">
      <formula>0</formula>
    </cfRule>
  </conditionalFormatting>
  <conditionalFormatting sqref="GC1368:GC1369">
    <cfRule type="cellIs" dxfId="1078" priority="1683" stopIfTrue="1" operator="greaterThanOrEqual">
      <formula>1</formula>
    </cfRule>
    <cfRule type="cellIs" dxfId="1077" priority="1684" stopIfTrue="1" operator="lessThan">
      <formula>1</formula>
    </cfRule>
  </conditionalFormatting>
  <conditionalFormatting sqref="HJ1368:HJ1369">
    <cfRule type="cellIs" dxfId="1076" priority="1681" stopIfTrue="1" operator="greaterThanOrEqual">
      <formula>1</formula>
    </cfRule>
    <cfRule type="cellIs" dxfId="1075" priority="1682" stopIfTrue="1" operator="lessThan">
      <formula>1</formula>
    </cfRule>
  </conditionalFormatting>
  <conditionalFormatting sqref="IR1368:IR1369">
    <cfRule type="cellIs" dxfId="1074" priority="1679" stopIfTrue="1" operator="greaterThanOrEqual">
      <formula>1</formula>
    </cfRule>
    <cfRule type="cellIs" dxfId="1073" priority="1680" stopIfTrue="1" operator="lessThan">
      <formula>1</formula>
    </cfRule>
  </conditionalFormatting>
  <conditionalFormatting sqref="JY1368:JY1369">
    <cfRule type="cellIs" dxfId="1072" priority="1675" stopIfTrue="1" operator="greaterThanOrEqual">
      <formula>1</formula>
    </cfRule>
    <cfRule type="cellIs" dxfId="1071" priority="1676" stopIfTrue="1" operator="lessThan">
      <formula>1</formula>
    </cfRule>
  </conditionalFormatting>
  <conditionalFormatting sqref="LH1369:ML1369">
    <cfRule type="cellIs" dxfId="1070" priority="1674" stopIfTrue="1" operator="equal">
      <formula>0</formula>
    </cfRule>
  </conditionalFormatting>
  <conditionalFormatting sqref="LG1368:LG1369">
    <cfRule type="cellIs" dxfId="1069" priority="1672" stopIfTrue="1" operator="greaterThanOrEqual">
      <formula>1</formula>
    </cfRule>
    <cfRule type="cellIs" dxfId="1068" priority="1673" stopIfTrue="1" operator="lessThan">
      <formula>1</formula>
    </cfRule>
  </conditionalFormatting>
  <conditionalFormatting sqref="L1368">
    <cfRule type="cellIs" dxfId="1067" priority="1669" stopIfTrue="1" operator="greaterThanOrEqual">
      <formula>1</formula>
    </cfRule>
    <cfRule type="cellIs" dxfId="1066" priority="1670" stopIfTrue="1" operator="lessThan">
      <formula>1</formula>
    </cfRule>
  </conditionalFormatting>
  <conditionalFormatting sqref="M1368">
    <cfRule type="cellIs" dxfId="1065" priority="1666" stopIfTrue="1" operator="greaterThanOrEqual">
      <formula>1</formula>
    </cfRule>
    <cfRule type="cellIs" dxfId="1064" priority="1667" stopIfTrue="1" operator="lessThan">
      <formula>1</formula>
    </cfRule>
  </conditionalFormatting>
  <conditionalFormatting sqref="S1370:S1371 AZ1370:AZ1371 CH1370:CH1371">
    <cfRule type="cellIs" dxfId="1063" priority="1664" stopIfTrue="1" operator="greaterThanOrEqual">
      <formula>1</formula>
    </cfRule>
    <cfRule type="cellIs" dxfId="1062" priority="1665" stopIfTrue="1" operator="lessThan">
      <formula>1</formula>
    </cfRule>
  </conditionalFormatting>
  <conditionalFormatting sqref="JZ1371:LD1371">
    <cfRule type="cellIs" dxfId="1061" priority="1644" stopIfTrue="1" operator="equal">
      <formula>0</formula>
    </cfRule>
  </conditionalFormatting>
  <conditionalFormatting sqref="GC1370:GC1371">
    <cfRule type="cellIs" dxfId="1060" priority="1650" stopIfTrue="1" operator="greaterThanOrEqual">
      <formula>1</formula>
    </cfRule>
    <cfRule type="cellIs" dxfId="1059" priority="1651" stopIfTrue="1" operator="lessThan">
      <formula>1</formula>
    </cfRule>
  </conditionalFormatting>
  <conditionalFormatting sqref="HJ1370:HJ1371">
    <cfRule type="cellIs" dxfId="1058" priority="1648" stopIfTrue="1" operator="greaterThanOrEqual">
      <formula>1</formula>
    </cfRule>
    <cfRule type="cellIs" dxfId="1057" priority="1649" stopIfTrue="1" operator="lessThan">
      <formula>1</formula>
    </cfRule>
  </conditionalFormatting>
  <conditionalFormatting sqref="IR1370:IR1371">
    <cfRule type="cellIs" dxfId="1056" priority="1646" stopIfTrue="1" operator="greaterThanOrEqual">
      <formula>1</formula>
    </cfRule>
    <cfRule type="cellIs" dxfId="1055" priority="1647" stopIfTrue="1" operator="lessThan">
      <formula>1</formula>
    </cfRule>
  </conditionalFormatting>
  <conditionalFormatting sqref="JY1370:JY1371">
    <cfRule type="cellIs" dxfId="1054" priority="1642" stopIfTrue="1" operator="greaterThanOrEqual">
      <formula>1</formula>
    </cfRule>
    <cfRule type="cellIs" dxfId="1053" priority="1643" stopIfTrue="1" operator="lessThan">
      <formula>1</formula>
    </cfRule>
  </conditionalFormatting>
  <conditionalFormatting sqref="LH1371:ML1371">
    <cfRule type="cellIs" dxfId="1052" priority="1641" stopIfTrue="1" operator="equal">
      <formula>0</formula>
    </cfRule>
  </conditionalFormatting>
  <conditionalFormatting sqref="LG1370:LG1371">
    <cfRule type="cellIs" dxfId="1051" priority="1639" stopIfTrue="1" operator="greaterThanOrEqual">
      <formula>1</formula>
    </cfRule>
    <cfRule type="cellIs" dxfId="1050" priority="1640" stopIfTrue="1" operator="lessThan">
      <formula>1</formula>
    </cfRule>
  </conditionalFormatting>
  <conditionalFormatting sqref="L1370">
    <cfRule type="cellIs" dxfId="1049" priority="1636" stopIfTrue="1" operator="greaterThanOrEqual">
      <formula>1</formula>
    </cfRule>
    <cfRule type="cellIs" dxfId="1048" priority="1637" stopIfTrue="1" operator="lessThan">
      <formula>1</formula>
    </cfRule>
  </conditionalFormatting>
  <conditionalFormatting sqref="M1370">
    <cfRule type="cellIs" dxfId="1047" priority="1633" stopIfTrue="1" operator="greaterThanOrEqual">
      <formula>1</formula>
    </cfRule>
    <cfRule type="cellIs" dxfId="1046" priority="1634" stopIfTrue="1" operator="lessThan">
      <formula>1</formula>
    </cfRule>
  </conditionalFormatting>
  <conditionalFormatting sqref="T1367:AW1367">
    <cfRule type="cellIs" dxfId="1045" priority="1632" stopIfTrue="1" operator="equal">
      <formula>0</formula>
    </cfRule>
  </conditionalFormatting>
  <conditionalFormatting sqref="T1369:AW1369">
    <cfRule type="cellIs" dxfId="1044" priority="1631" stopIfTrue="1" operator="equal">
      <formula>0</formula>
    </cfRule>
  </conditionalFormatting>
  <conditionalFormatting sqref="T1371:AW1371">
    <cfRule type="cellIs" dxfId="1043" priority="1630" stopIfTrue="1" operator="equal">
      <formula>0</formula>
    </cfRule>
  </conditionalFormatting>
  <conditionalFormatting sqref="BA1367:CE1367">
    <cfRule type="cellIs" dxfId="1042" priority="1629" stopIfTrue="1" operator="equal">
      <formula>0</formula>
    </cfRule>
  </conditionalFormatting>
  <conditionalFormatting sqref="BA1369:CE1369">
    <cfRule type="cellIs" dxfId="1041" priority="1628" stopIfTrue="1" operator="equal">
      <formula>0</formula>
    </cfRule>
  </conditionalFormatting>
  <conditionalFormatting sqref="CI1367:DM1367">
    <cfRule type="cellIs" dxfId="1040" priority="1626" stopIfTrue="1" operator="equal">
      <formula>0</formula>
    </cfRule>
  </conditionalFormatting>
  <conditionalFormatting sqref="CI1369:DM1369">
    <cfRule type="cellIs" dxfId="1039" priority="1625" stopIfTrue="1" operator="equal">
      <formula>0</formula>
    </cfRule>
  </conditionalFormatting>
  <conditionalFormatting sqref="CI1371:DM1371">
    <cfRule type="cellIs" dxfId="1038" priority="1624" stopIfTrue="1" operator="equal">
      <formula>0</formula>
    </cfRule>
  </conditionalFormatting>
  <conditionalFormatting sqref="S1364:S1365 AZ1364:AZ1365 CH1364:CH1365">
    <cfRule type="cellIs" dxfId="1037" priority="1622" stopIfTrue="1" operator="greaterThanOrEqual">
      <formula>1</formula>
    </cfRule>
    <cfRule type="cellIs" dxfId="1036" priority="1623" stopIfTrue="1" operator="lessThan">
      <formula>1</formula>
    </cfRule>
  </conditionalFormatting>
  <conditionalFormatting sqref="IS1365:JV1365">
    <cfRule type="cellIs" dxfId="1035" priority="1617" stopIfTrue="1" operator="equal">
      <formula>0</formula>
    </cfRule>
  </conditionalFormatting>
  <conditionalFormatting sqref="JZ1365:LD1365">
    <cfRule type="cellIs" dxfId="1034" priority="1605" stopIfTrue="1" operator="equal">
      <formula>0</formula>
    </cfRule>
  </conditionalFormatting>
  <conditionalFormatting sqref="GC1364:GC1365">
    <cfRule type="cellIs" dxfId="1033" priority="1611" stopIfTrue="1" operator="greaterThanOrEqual">
      <formula>1</formula>
    </cfRule>
    <cfRule type="cellIs" dxfId="1032" priority="1612" stopIfTrue="1" operator="lessThan">
      <formula>1</formula>
    </cfRule>
  </conditionalFormatting>
  <conditionalFormatting sqref="HJ1364:HJ1365">
    <cfRule type="cellIs" dxfId="1031" priority="1609" stopIfTrue="1" operator="greaterThanOrEqual">
      <formula>1</formula>
    </cfRule>
    <cfRule type="cellIs" dxfId="1030" priority="1610" stopIfTrue="1" operator="lessThan">
      <formula>1</formula>
    </cfRule>
  </conditionalFormatting>
  <conditionalFormatting sqref="IR1364:IR1365">
    <cfRule type="cellIs" dxfId="1029" priority="1607" stopIfTrue="1" operator="greaterThanOrEqual">
      <formula>1</formula>
    </cfRule>
    <cfRule type="cellIs" dxfId="1028" priority="1608" stopIfTrue="1" operator="lessThan">
      <formula>1</formula>
    </cfRule>
  </conditionalFormatting>
  <conditionalFormatting sqref="JY1364:JY1365">
    <cfRule type="cellIs" dxfId="1027" priority="1603" stopIfTrue="1" operator="greaterThanOrEqual">
      <formula>1</formula>
    </cfRule>
    <cfRule type="cellIs" dxfId="1026" priority="1604" stopIfTrue="1" operator="lessThan">
      <formula>1</formula>
    </cfRule>
  </conditionalFormatting>
  <conditionalFormatting sqref="LH1365:ML1365">
    <cfRule type="cellIs" dxfId="1025" priority="1602" stopIfTrue="1" operator="equal">
      <formula>0</formula>
    </cfRule>
  </conditionalFormatting>
  <conditionalFormatting sqref="LG1364:LG1365">
    <cfRule type="cellIs" dxfId="1024" priority="1600" stopIfTrue="1" operator="greaterThanOrEqual">
      <formula>1</formula>
    </cfRule>
    <cfRule type="cellIs" dxfId="1023" priority="1601" stopIfTrue="1" operator="lessThan">
      <formula>1</formula>
    </cfRule>
  </conditionalFormatting>
  <conditionalFormatting sqref="L1364">
    <cfRule type="cellIs" dxfId="1022" priority="1597" stopIfTrue="1" operator="greaterThanOrEqual">
      <formula>1</formula>
    </cfRule>
    <cfRule type="cellIs" dxfId="1021" priority="1598" stopIfTrue="1" operator="lessThan">
      <formula>1</formula>
    </cfRule>
  </conditionalFormatting>
  <conditionalFormatting sqref="M1364">
    <cfRule type="cellIs" dxfId="1020" priority="1594" stopIfTrue="1" operator="greaterThanOrEqual">
      <formula>1</formula>
    </cfRule>
    <cfRule type="cellIs" dxfId="1019" priority="1595" stopIfTrue="1" operator="lessThan">
      <formula>1</formula>
    </cfRule>
  </conditionalFormatting>
  <conditionalFormatting sqref="T1365:AW1365">
    <cfRule type="cellIs" dxfId="1018" priority="1593" stopIfTrue="1" operator="equal">
      <formula>0</formula>
    </cfRule>
  </conditionalFormatting>
  <conditionalFormatting sqref="BA1365:CE1365">
    <cfRule type="cellIs" dxfId="1017" priority="1590" stopIfTrue="1" operator="equal">
      <formula>0</formula>
    </cfRule>
  </conditionalFormatting>
  <conditionalFormatting sqref="CI1365:DM1365">
    <cfRule type="cellIs" dxfId="1016" priority="1589" stopIfTrue="1" operator="equal">
      <formula>0</formula>
    </cfRule>
  </conditionalFormatting>
  <conditionalFormatting sqref="CH678:CH685 AZ678:AZ685 S678:S685">
    <cfRule type="cellIs" dxfId="1015" priority="1584" stopIfTrue="1" operator="greaterThanOrEqual">
      <formula>1</formula>
    </cfRule>
    <cfRule type="cellIs" dxfId="1014" priority="1585" stopIfTrue="1" operator="lessThan">
      <formula>1</formula>
    </cfRule>
  </conditionalFormatting>
  <conditionalFormatting sqref="L678 L680 L682 L684">
    <cfRule type="cellIs" dxfId="1013" priority="1531" stopIfTrue="1" operator="greaterThanOrEqual">
      <formula>1</formula>
    </cfRule>
    <cfRule type="cellIs" dxfId="1012" priority="1532" stopIfTrue="1" operator="lessThan">
      <formula>1</formula>
    </cfRule>
  </conditionalFormatting>
  <conditionalFormatting sqref="DQ745:ER745 DQ747:ER747 DQ749:ER749">
    <cfRule type="cellIs" dxfId="1011" priority="1522" stopIfTrue="1" operator="equal">
      <formula>0</formula>
    </cfRule>
  </conditionalFormatting>
  <conditionalFormatting sqref="LH681:ML681 LH683:ML683 LH685:ML685">
    <cfRule type="cellIs" dxfId="1010" priority="1536" stopIfTrue="1" operator="equal">
      <formula>0</formula>
    </cfRule>
  </conditionalFormatting>
  <conditionalFormatting sqref="EV745:FY745 EV747:FY747 EV749:FY749">
    <cfRule type="cellIs" dxfId="1009" priority="1521" stopIfTrue="1" operator="equal">
      <formula>0</formula>
    </cfRule>
  </conditionalFormatting>
  <conditionalFormatting sqref="IS745:JV745 IS747:JV747 IS749:JV749">
    <cfRule type="cellIs" dxfId="1008" priority="1518" stopIfTrue="1" operator="equal">
      <formula>0</formula>
    </cfRule>
  </conditionalFormatting>
  <conditionalFormatting sqref="FZ681 FZ683 FZ685">
    <cfRule type="cellIs" dxfId="1007" priority="1540" stopIfTrue="1" operator="equal">
      <formula>0</formula>
    </cfRule>
  </conditionalFormatting>
  <conditionalFormatting sqref="JZ681:LD681 JZ683:LD683 JZ685:LD685">
    <cfRule type="cellIs" dxfId="1006" priority="1539" stopIfTrue="1" operator="equal">
      <formula>0</formula>
    </cfRule>
  </conditionalFormatting>
  <conditionalFormatting sqref="EV681:FY681 EV683:FY683 EV685:FY685">
    <cfRule type="cellIs" dxfId="1005" priority="1554" stopIfTrue="1" operator="equal">
      <formula>0</formula>
    </cfRule>
  </conditionalFormatting>
  <conditionalFormatting sqref="GD681:HG681 GD683:HG683 GD685:HG685">
    <cfRule type="cellIs" dxfId="1004" priority="1553" stopIfTrue="1" operator="equal">
      <formula>0</formula>
    </cfRule>
  </conditionalFormatting>
  <conditionalFormatting sqref="HK681:IO681 HK683:IO683 HK685:IO685">
    <cfRule type="cellIs" dxfId="1003" priority="1552" stopIfTrue="1" operator="equal">
      <formula>0</formula>
    </cfRule>
  </conditionalFormatting>
  <conditionalFormatting sqref="IS681:JV681 IS683:JV683 IS685:JV685">
    <cfRule type="cellIs" dxfId="1002" priority="1551" stopIfTrue="1" operator="equal">
      <formula>0</formula>
    </cfRule>
  </conditionalFormatting>
  <conditionalFormatting sqref="T681:AW681 T683:AW683 T685:AW685">
    <cfRule type="cellIs" dxfId="1001" priority="1558" stopIfTrue="1" operator="equal">
      <formula>0</formula>
    </cfRule>
  </conditionalFormatting>
  <conditionalFormatting sqref="BA681:CE681 BA683:CE683 BA685:CE685">
    <cfRule type="cellIs" dxfId="1000" priority="1557" stopIfTrue="1" operator="equal">
      <formula>0</formula>
    </cfRule>
  </conditionalFormatting>
  <conditionalFormatting sqref="DQ681:ER681 DQ683:ER683 DQ685:ER685">
    <cfRule type="cellIs" dxfId="999" priority="1555" stopIfTrue="1" operator="equal">
      <formula>0</formula>
    </cfRule>
  </conditionalFormatting>
  <conditionalFormatting sqref="HJ680:HJ685">
    <cfRule type="cellIs" dxfId="998" priority="1543" stopIfTrue="1" operator="greaterThanOrEqual">
      <formula>1</formula>
    </cfRule>
    <cfRule type="cellIs" dxfId="997" priority="1544" stopIfTrue="1" operator="lessThan">
      <formula>1</formula>
    </cfRule>
  </conditionalFormatting>
  <conditionalFormatting sqref="IR680:IR685">
    <cfRule type="cellIs" dxfId="996" priority="1541" stopIfTrue="1" operator="greaterThanOrEqual">
      <formula>1</formula>
    </cfRule>
    <cfRule type="cellIs" dxfId="995" priority="1542" stopIfTrue="1" operator="lessThan">
      <formula>1</formula>
    </cfRule>
  </conditionalFormatting>
  <conditionalFormatting sqref="JY680:JY685">
    <cfRule type="cellIs" dxfId="994" priority="1537" stopIfTrue="1" operator="greaterThanOrEqual">
      <formula>1</formula>
    </cfRule>
    <cfRule type="cellIs" dxfId="993" priority="1538" stopIfTrue="1" operator="lessThan">
      <formula>1</formula>
    </cfRule>
  </conditionalFormatting>
  <conditionalFormatting sqref="LG680:LG685">
    <cfRule type="cellIs" dxfId="992" priority="1534" stopIfTrue="1" operator="greaterThanOrEqual">
      <formula>1</formula>
    </cfRule>
    <cfRule type="cellIs" dxfId="991" priority="1535" stopIfTrue="1" operator="lessThan">
      <formula>1</formula>
    </cfRule>
  </conditionalFormatting>
  <conditionalFormatting sqref="M678 M680 M682 M684">
    <cfRule type="cellIs" dxfId="990" priority="1528" stopIfTrue="1" operator="greaterThanOrEqual">
      <formula>1</formula>
    </cfRule>
    <cfRule type="cellIs" dxfId="989" priority="1529" stopIfTrue="1" operator="lessThan">
      <formula>1</formula>
    </cfRule>
  </conditionalFormatting>
  <conditionalFormatting sqref="CH742:CH749 AZ742:AZ749 S742:S749">
    <cfRule type="cellIs" dxfId="988" priority="1526" stopIfTrue="1" operator="greaterThanOrEqual">
      <formula>1</formula>
    </cfRule>
    <cfRule type="cellIs" dxfId="987" priority="1527" stopIfTrue="1" operator="lessThan">
      <formula>1</formula>
    </cfRule>
  </conditionalFormatting>
  <conditionalFormatting sqref="GD745:HG745 GD747:HG747 GD749:HG749">
    <cfRule type="cellIs" dxfId="986" priority="1520" stopIfTrue="1" operator="equal">
      <formula>0</formula>
    </cfRule>
  </conditionalFormatting>
  <conditionalFormatting sqref="HK745:IO745 HK747:IO747 HK749:IO749">
    <cfRule type="cellIs" dxfId="985" priority="1519" stopIfTrue="1" operator="equal">
      <formula>0</formula>
    </cfRule>
  </conditionalFormatting>
  <conditionalFormatting sqref="JZ745:LD745 JZ747:LD747 JZ749:LD749">
    <cfRule type="cellIs" dxfId="984" priority="1506" stopIfTrue="1" operator="equal">
      <formula>0</formula>
    </cfRule>
  </conditionalFormatting>
  <conditionalFormatting sqref="LH745:ML745 LH747:ML747 LH749:ML749">
    <cfRule type="cellIs" dxfId="983" priority="1503" stopIfTrue="1" operator="equal">
      <formula>0</formula>
    </cfRule>
  </conditionalFormatting>
  <conditionalFormatting sqref="T745:AW745 T747:AW747 T749:AW749">
    <cfRule type="cellIs" dxfId="982" priority="1525" stopIfTrue="1" operator="equal">
      <formula>0</formula>
    </cfRule>
  </conditionalFormatting>
  <conditionalFormatting sqref="BA745:CE745 BA747:CE747 BA749:CE749">
    <cfRule type="cellIs" dxfId="981" priority="1524" stopIfTrue="1" operator="equal">
      <formula>0</formula>
    </cfRule>
  </conditionalFormatting>
  <conditionalFormatting sqref="FZ745 FZ747 FZ749">
    <cfRule type="cellIs" dxfId="980" priority="1507" stopIfTrue="1" operator="equal">
      <formula>0</formula>
    </cfRule>
  </conditionalFormatting>
  <conditionalFormatting sqref="HJ744:HJ749">
    <cfRule type="cellIs" dxfId="979" priority="1510" stopIfTrue="1" operator="greaterThanOrEqual">
      <formula>1</formula>
    </cfRule>
    <cfRule type="cellIs" dxfId="978" priority="1511" stopIfTrue="1" operator="lessThan">
      <formula>1</formula>
    </cfRule>
  </conditionalFormatting>
  <conditionalFormatting sqref="IR744:IR749">
    <cfRule type="cellIs" dxfId="977" priority="1508" stopIfTrue="1" operator="greaterThanOrEqual">
      <formula>1</formula>
    </cfRule>
    <cfRule type="cellIs" dxfId="976" priority="1509" stopIfTrue="1" operator="lessThan">
      <formula>1</formula>
    </cfRule>
  </conditionalFormatting>
  <conditionalFormatting sqref="JY744:JY749">
    <cfRule type="cellIs" dxfId="975" priority="1504" stopIfTrue="1" operator="greaterThanOrEqual">
      <formula>1</formula>
    </cfRule>
    <cfRule type="cellIs" dxfId="974" priority="1505" stopIfTrue="1" operator="lessThan">
      <formula>1</formula>
    </cfRule>
  </conditionalFormatting>
  <conditionalFormatting sqref="LG744:LG749">
    <cfRule type="cellIs" dxfId="973" priority="1501" stopIfTrue="1" operator="greaterThanOrEqual">
      <formula>1</formula>
    </cfRule>
    <cfRule type="cellIs" dxfId="972" priority="1502" stopIfTrue="1" operator="lessThan">
      <formula>1</formula>
    </cfRule>
  </conditionalFormatting>
  <conditionalFormatting sqref="L742 L744 L746 L748">
    <cfRule type="cellIs" dxfId="971" priority="1498" stopIfTrue="1" operator="greaterThanOrEqual">
      <formula>1</formula>
    </cfRule>
    <cfRule type="cellIs" dxfId="970" priority="1499" stopIfTrue="1" operator="lessThan">
      <formula>1</formula>
    </cfRule>
  </conditionalFormatting>
  <conditionalFormatting sqref="M742 M744 M746 M748">
    <cfRule type="cellIs" dxfId="969" priority="1495" stopIfTrue="1" operator="greaterThanOrEqual">
      <formula>1</formula>
    </cfRule>
    <cfRule type="cellIs" dxfId="968" priority="1496" stopIfTrue="1" operator="lessThan">
      <formula>1</formula>
    </cfRule>
  </conditionalFormatting>
  <conditionalFormatting sqref="T1349:AW1349">
    <cfRule type="cellIs" dxfId="967" priority="1487" stopIfTrue="1" operator="equal">
      <formula>0</formula>
    </cfRule>
  </conditionalFormatting>
  <conditionalFormatting sqref="HK1287:HO1287">
    <cfRule type="cellIs" dxfId="966" priority="1410" stopIfTrue="1" operator="equal">
      <formula>0</formula>
    </cfRule>
  </conditionalFormatting>
  <conditionalFormatting sqref="CI1349:DM1349">
    <cfRule type="cellIs" dxfId="965" priority="1485" stopIfTrue="1" operator="equal">
      <formula>0</formula>
    </cfRule>
  </conditionalFormatting>
  <conditionalFormatting sqref="BA1349:CE1349">
    <cfRule type="cellIs" dxfId="964" priority="1486" stopIfTrue="1" operator="equal">
      <formula>0</formula>
    </cfRule>
  </conditionalFormatting>
  <conditionalFormatting sqref="AZ1338:AZ1343">
    <cfRule type="cellIs" dxfId="963" priority="1483" stopIfTrue="1" operator="greaterThanOrEqual">
      <formula>1</formula>
    </cfRule>
    <cfRule type="cellIs" dxfId="962" priority="1484" stopIfTrue="1" operator="lessThan">
      <formula>1</formula>
    </cfRule>
  </conditionalFormatting>
  <conditionalFormatting sqref="BZ23:CD23">
    <cfRule type="cellIs" dxfId="961" priority="1482" stopIfTrue="1" operator="equal">
      <formula>0</formula>
    </cfRule>
  </conditionalFormatting>
  <conditionalFormatting sqref="DS27:DT27">
    <cfRule type="cellIs" dxfId="960" priority="1481" stopIfTrue="1" operator="equal">
      <formula>0</formula>
    </cfRule>
  </conditionalFormatting>
  <conditionalFormatting sqref="DZ27:EA27">
    <cfRule type="cellIs" dxfId="959" priority="1480" stopIfTrue="1" operator="equal">
      <formula>0</formula>
    </cfRule>
  </conditionalFormatting>
  <conditionalFormatting sqref="EF27:EG27">
    <cfRule type="cellIs" dxfId="958" priority="1479" stopIfTrue="1" operator="equal">
      <formula>0</formula>
    </cfRule>
  </conditionalFormatting>
  <conditionalFormatting sqref="EL27:EM27">
    <cfRule type="cellIs" dxfId="957" priority="1478" stopIfTrue="1" operator="equal">
      <formula>0</formula>
    </cfRule>
  </conditionalFormatting>
  <conditionalFormatting sqref="EV27:EW27">
    <cfRule type="cellIs" dxfId="956" priority="1477" stopIfTrue="1" operator="equal">
      <formula>0</formula>
    </cfRule>
  </conditionalFormatting>
  <conditionalFormatting sqref="EQ27:ER27">
    <cfRule type="cellIs" dxfId="955" priority="1476" stopIfTrue="1" operator="equal">
      <formula>0</formula>
    </cfRule>
  </conditionalFormatting>
  <conditionalFormatting sqref="EX27:EY27">
    <cfRule type="cellIs" dxfId="954" priority="1475" stopIfTrue="1" operator="equal">
      <formula>0</formula>
    </cfRule>
  </conditionalFormatting>
  <conditionalFormatting sqref="FC27:FD27">
    <cfRule type="cellIs" dxfId="953" priority="1474" stopIfTrue="1" operator="equal">
      <formula>0</formula>
    </cfRule>
  </conditionalFormatting>
  <conditionalFormatting sqref="FH27:FI27">
    <cfRule type="cellIs" dxfId="952" priority="1473" stopIfTrue="1" operator="equal">
      <formula>0</formula>
    </cfRule>
  </conditionalFormatting>
  <conditionalFormatting sqref="FM27:FN27">
    <cfRule type="cellIs" dxfId="951" priority="1472" stopIfTrue="1" operator="equal">
      <formula>0</formula>
    </cfRule>
  </conditionalFormatting>
  <conditionalFormatting sqref="FS27:FT27">
    <cfRule type="cellIs" dxfId="950" priority="1471" stopIfTrue="1" operator="equal">
      <formula>0</formula>
    </cfRule>
  </conditionalFormatting>
  <conditionalFormatting sqref="FX27:FY27">
    <cfRule type="cellIs" dxfId="949" priority="1470" stopIfTrue="1" operator="equal">
      <formula>0</formula>
    </cfRule>
  </conditionalFormatting>
  <conditionalFormatting sqref="GF27:GG27">
    <cfRule type="cellIs" dxfId="948" priority="1469" stopIfTrue="1" operator="equal">
      <formula>0</formula>
    </cfRule>
  </conditionalFormatting>
  <conditionalFormatting sqref="GI27:GJ27">
    <cfRule type="cellIs" dxfId="947" priority="1468" stopIfTrue="1" operator="equal">
      <formula>0</formula>
    </cfRule>
  </conditionalFormatting>
  <conditionalFormatting sqref="DR51 DW51 EC51:ER51">
    <cfRule type="cellIs" dxfId="946" priority="1466" stopIfTrue="1" operator="equal">
      <formula>0</formula>
    </cfRule>
  </conditionalFormatting>
  <conditionalFormatting sqref="EV51:EW51 EY51:FY51">
    <cfRule type="cellIs" dxfId="945" priority="1465" stopIfTrue="1" operator="equal">
      <formula>0</formula>
    </cfRule>
  </conditionalFormatting>
  <conditionalFormatting sqref="GD51:GU51">
    <cfRule type="cellIs" dxfId="944" priority="1464" stopIfTrue="1" operator="equal">
      <formula>0</formula>
    </cfRule>
  </conditionalFormatting>
  <conditionalFormatting sqref="FZ51">
    <cfRule type="cellIs" dxfId="943" priority="1461" stopIfTrue="1" operator="equal">
      <formula>0</formula>
    </cfRule>
  </conditionalFormatting>
  <conditionalFormatting sqref="DR49 DW49 EC49:EE49 EH49:EK49 EN49:EP49">
    <cfRule type="cellIs" dxfId="942" priority="1459" stopIfTrue="1" operator="equal">
      <formula>0</formula>
    </cfRule>
  </conditionalFormatting>
  <conditionalFormatting sqref="EZ49:FB49 FE49:FG49 FJ49:FL49 FO49:FR49 FU49:FW49">
    <cfRule type="cellIs" dxfId="941" priority="1458" stopIfTrue="1" operator="equal">
      <formula>0</formula>
    </cfRule>
  </conditionalFormatting>
  <conditionalFormatting sqref="GD49:GE49 GH49 GK49:GU49">
    <cfRule type="cellIs" dxfId="940" priority="1457" stopIfTrue="1" operator="equal">
      <formula>0</formula>
    </cfRule>
  </conditionalFormatting>
  <conditionalFormatting sqref="FZ49">
    <cfRule type="cellIs" dxfId="939" priority="1456" stopIfTrue="1" operator="equal">
      <formula>0</formula>
    </cfRule>
  </conditionalFormatting>
  <conditionalFormatting sqref="EF49:EG49">
    <cfRule type="cellIs" dxfId="938" priority="1453" stopIfTrue="1" operator="equal">
      <formula>0</formula>
    </cfRule>
  </conditionalFormatting>
  <conditionalFormatting sqref="EL49:EM49">
    <cfRule type="cellIs" dxfId="937" priority="1452" stopIfTrue="1" operator="equal">
      <formula>0</formula>
    </cfRule>
  </conditionalFormatting>
  <conditionalFormatting sqref="EV49:EW49">
    <cfRule type="cellIs" dxfId="936" priority="1451" stopIfTrue="1" operator="equal">
      <formula>0</formula>
    </cfRule>
  </conditionalFormatting>
  <conditionalFormatting sqref="EQ49:ER49">
    <cfRule type="cellIs" dxfId="935" priority="1450" stopIfTrue="1" operator="equal">
      <formula>0</formula>
    </cfRule>
  </conditionalFormatting>
  <conditionalFormatting sqref="EY49">
    <cfRule type="cellIs" dxfId="934" priority="1449" stopIfTrue="1" operator="equal">
      <formula>0</formula>
    </cfRule>
  </conditionalFormatting>
  <conditionalFormatting sqref="FC49:FD49">
    <cfRule type="cellIs" dxfId="933" priority="1448" stopIfTrue="1" operator="equal">
      <formula>0</formula>
    </cfRule>
  </conditionalFormatting>
  <conditionalFormatting sqref="FH49:FI49">
    <cfRule type="cellIs" dxfId="932" priority="1447" stopIfTrue="1" operator="equal">
      <formula>0</formula>
    </cfRule>
  </conditionalFormatting>
  <conditionalFormatting sqref="FM49:FN49">
    <cfRule type="cellIs" dxfId="931" priority="1446" stopIfTrue="1" operator="equal">
      <formula>0</formula>
    </cfRule>
  </conditionalFormatting>
  <conditionalFormatting sqref="FS49:FT49">
    <cfRule type="cellIs" dxfId="930" priority="1445" stopIfTrue="1" operator="equal">
      <formula>0</formula>
    </cfRule>
  </conditionalFormatting>
  <conditionalFormatting sqref="FX49:FY49">
    <cfRule type="cellIs" dxfId="929" priority="1444" stopIfTrue="1" operator="equal">
      <formula>0</formula>
    </cfRule>
  </conditionalFormatting>
  <conditionalFormatting sqref="GF49:GG49">
    <cfRule type="cellIs" dxfId="928" priority="1443" stopIfTrue="1" operator="equal">
      <formula>0</formula>
    </cfRule>
  </conditionalFormatting>
  <conditionalFormatting sqref="GI49:GJ49">
    <cfRule type="cellIs" dxfId="927" priority="1442" stopIfTrue="1" operator="equal">
      <formula>0</formula>
    </cfRule>
  </conditionalFormatting>
  <conditionalFormatting sqref="BW1263:CC1263">
    <cfRule type="cellIs" dxfId="926" priority="1441" stopIfTrue="1" operator="equal">
      <formula>0</formula>
    </cfRule>
  </conditionalFormatting>
  <conditionalFormatting sqref="EV1279:FY1279">
    <cfRule type="cellIs" dxfId="925" priority="1440" stopIfTrue="1" operator="equal">
      <formula>0</formula>
    </cfRule>
  </conditionalFormatting>
  <conditionalFormatting sqref="GD1279:HG1279">
    <cfRule type="cellIs" dxfId="924" priority="1439" stopIfTrue="1" operator="equal">
      <formula>0</formula>
    </cfRule>
  </conditionalFormatting>
  <conditionalFormatting sqref="FZ1279">
    <cfRule type="cellIs" dxfId="923" priority="1433" stopIfTrue="1" operator="equal">
      <formula>0</formula>
    </cfRule>
  </conditionalFormatting>
  <conditionalFormatting sqref="HK1279:HO1279">
    <cfRule type="cellIs" dxfId="922" priority="1438" stopIfTrue="1" operator="equal">
      <formula>0</formula>
    </cfRule>
  </conditionalFormatting>
  <conditionalFormatting sqref="HJ1278:HJ1279">
    <cfRule type="cellIs" dxfId="921" priority="1434" stopIfTrue="1" operator="greaterThanOrEqual">
      <formula>1</formula>
    </cfRule>
    <cfRule type="cellIs" dxfId="920" priority="1435" stopIfTrue="1" operator="lessThan">
      <formula>1</formula>
    </cfRule>
  </conditionalFormatting>
  <conditionalFormatting sqref="EV1285:FY1285">
    <cfRule type="cellIs" dxfId="919" priority="1426" stopIfTrue="1" operator="equal">
      <formula>0</formula>
    </cfRule>
  </conditionalFormatting>
  <conditionalFormatting sqref="GD1285:HG1285">
    <cfRule type="cellIs" dxfId="918" priority="1425" stopIfTrue="1" operator="equal">
      <formula>0</formula>
    </cfRule>
  </conditionalFormatting>
  <conditionalFormatting sqref="FZ1285">
    <cfRule type="cellIs" dxfId="917" priority="1419" stopIfTrue="1" operator="equal">
      <formula>0</formula>
    </cfRule>
  </conditionalFormatting>
  <conditionalFormatting sqref="HK1285:HO1285">
    <cfRule type="cellIs" dxfId="916" priority="1424" stopIfTrue="1" operator="equal">
      <formula>0</formula>
    </cfRule>
  </conditionalFormatting>
  <conditionalFormatting sqref="HJ1284:HJ1285">
    <cfRule type="cellIs" dxfId="915" priority="1420" stopIfTrue="1" operator="greaterThanOrEqual">
      <formula>1</formula>
    </cfRule>
    <cfRule type="cellIs" dxfId="914" priority="1421" stopIfTrue="1" operator="lessThan">
      <formula>1</formula>
    </cfRule>
  </conditionalFormatting>
  <conditionalFormatting sqref="EV1287:FY1287">
    <cfRule type="cellIs" dxfId="913" priority="1412" stopIfTrue="1" operator="equal">
      <formula>0</formula>
    </cfRule>
  </conditionalFormatting>
  <conditionalFormatting sqref="GD1287:HG1287">
    <cfRule type="cellIs" dxfId="912" priority="1411" stopIfTrue="1" operator="equal">
      <formula>0</formula>
    </cfRule>
  </conditionalFormatting>
  <conditionalFormatting sqref="FZ1287">
    <cfRule type="cellIs" dxfId="911" priority="1405" stopIfTrue="1" operator="equal">
      <formula>0</formula>
    </cfRule>
  </conditionalFormatting>
  <conditionalFormatting sqref="EV1303:FY1303">
    <cfRule type="cellIs" dxfId="910" priority="1370" stopIfTrue="1" operator="equal">
      <formula>0</formula>
    </cfRule>
  </conditionalFormatting>
  <conditionalFormatting sqref="HJ1286:HJ1287">
    <cfRule type="cellIs" dxfId="909" priority="1406" stopIfTrue="1" operator="greaterThanOrEqual">
      <formula>1</formula>
    </cfRule>
    <cfRule type="cellIs" dxfId="908" priority="1407" stopIfTrue="1" operator="lessThan">
      <formula>1</formula>
    </cfRule>
  </conditionalFormatting>
  <conditionalFormatting sqref="EV1293:FY1293">
    <cfRule type="cellIs" dxfId="907" priority="1398" stopIfTrue="1" operator="equal">
      <formula>0</formula>
    </cfRule>
  </conditionalFormatting>
  <conditionalFormatting sqref="GD1293:HG1293">
    <cfRule type="cellIs" dxfId="906" priority="1397" stopIfTrue="1" operator="equal">
      <formula>0</formula>
    </cfRule>
  </conditionalFormatting>
  <conditionalFormatting sqref="FZ1293">
    <cfRule type="cellIs" dxfId="905" priority="1391" stopIfTrue="1" operator="equal">
      <formula>0</formula>
    </cfRule>
  </conditionalFormatting>
  <conditionalFormatting sqref="HK1293:HO1293">
    <cfRule type="cellIs" dxfId="904" priority="1396" stopIfTrue="1" operator="equal">
      <formula>0</formula>
    </cfRule>
  </conditionalFormatting>
  <conditionalFormatting sqref="HJ1292:HJ1293">
    <cfRule type="cellIs" dxfId="903" priority="1392" stopIfTrue="1" operator="greaterThanOrEqual">
      <formula>1</formula>
    </cfRule>
    <cfRule type="cellIs" dxfId="902" priority="1393" stopIfTrue="1" operator="lessThan">
      <formula>1</formula>
    </cfRule>
  </conditionalFormatting>
  <conditionalFormatting sqref="FZ1297">
    <cfRule type="cellIs" dxfId="901" priority="1377" stopIfTrue="1" operator="equal">
      <formula>0</formula>
    </cfRule>
  </conditionalFormatting>
  <conditionalFormatting sqref="HK1297:HP1297">
    <cfRule type="cellIs" dxfId="900" priority="1386" stopIfTrue="1" operator="equal">
      <formula>0</formula>
    </cfRule>
  </conditionalFormatting>
  <conditionalFormatting sqref="EV1297:FY1297">
    <cfRule type="cellIs" dxfId="899" priority="1388" stopIfTrue="1" operator="equal">
      <formula>0</formula>
    </cfRule>
  </conditionalFormatting>
  <conditionalFormatting sqref="GD1297:HG1297">
    <cfRule type="cellIs" dxfId="898" priority="1387" stopIfTrue="1" operator="equal">
      <formula>0</formula>
    </cfRule>
  </conditionalFormatting>
  <conditionalFormatting sqref="HJ1296:HJ1297">
    <cfRule type="cellIs" dxfId="897" priority="1378" stopIfTrue="1" operator="greaterThanOrEqual">
      <formula>1</formula>
    </cfRule>
    <cfRule type="cellIs" dxfId="896" priority="1379" stopIfTrue="1" operator="lessThan">
      <formula>1</formula>
    </cfRule>
  </conditionalFormatting>
  <conditionalFormatting sqref="GD1303:HG1303">
    <cfRule type="cellIs" dxfId="895" priority="1369" stopIfTrue="1" operator="equal">
      <formula>0</formula>
    </cfRule>
  </conditionalFormatting>
  <conditionalFormatting sqref="FZ1303">
    <cfRule type="cellIs" dxfId="894" priority="1363" stopIfTrue="1" operator="equal">
      <formula>0</formula>
    </cfRule>
  </conditionalFormatting>
  <conditionalFormatting sqref="HK1303:HO1303">
    <cfRule type="cellIs" dxfId="893" priority="1368" stopIfTrue="1" operator="equal">
      <formula>0</formula>
    </cfRule>
  </conditionalFormatting>
  <conditionalFormatting sqref="HJ1302:HJ1303">
    <cfRule type="cellIs" dxfId="892" priority="1364" stopIfTrue="1" operator="greaterThanOrEqual">
      <formula>1</formula>
    </cfRule>
    <cfRule type="cellIs" dxfId="891" priority="1365" stopIfTrue="1" operator="lessThan">
      <formula>1</formula>
    </cfRule>
  </conditionalFormatting>
  <conditionalFormatting sqref="EV1305:FY1305">
    <cfRule type="cellIs" dxfId="890" priority="1356" stopIfTrue="1" operator="equal">
      <formula>0</formula>
    </cfRule>
  </conditionalFormatting>
  <conditionalFormatting sqref="GD1305:HG1305">
    <cfRule type="cellIs" dxfId="889" priority="1355" stopIfTrue="1" operator="equal">
      <formula>0</formula>
    </cfRule>
  </conditionalFormatting>
  <conditionalFormatting sqref="FZ1305">
    <cfRule type="cellIs" dxfId="888" priority="1349" stopIfTrue="1" operator="equal">
      <formula>0</formula>
    </cfRule>
  </conditionalFormatting>
  <conditionalFormatting sqref="HK1305:HO1305">
    <cfRule type="cellIs" dxfId="887" priority="1354" stopIfTrue="1" operator="equal">
      <formula>0</formula>
    </cfRule>
  </conditionalFormatting>
  <conditionalFormatting sqref="HJ1304:HJ1305">
    <cfRule type="cellIs" dxfId="886" priority="1350" stopIfTrue="1" operator="greaterThanOrEqual">
      <formula>1</formula>
    </cfRule>
    <cfRule type="cellIs" dxfId="885" priority="1351" stopIfTrue="1" operator="lessThan">
      <formula>1</formula>
    </cfRule>
  </conditionalFormatting>
  <conditionalFormatting sqref="EV1307:FY1307">
    <cfRule type="cellIs" dxfId="884" priority="1342" stopIfTrue="1" operator="equal">
      <formula>0</formula>
    </cfRule>
  </conditionalFormatting>
  <conditionalFormatting sqref="GD1307:HG1307">
    <cfRule type="cellIs" dxfId="883" priority="1341" stopIfTrue="1" operator="equal">
      <formula>0</formula>
    </cfRule>
  </conditionalFormatting>
  <conditionalFormatting sqref="FZ1307">
    <cfRule type="cellIs" dxfId="882" priority="1335" stopIfTrue="1" operator="equal">
      <formula>0</formula>
    </cfRule>
  </conditionalFormatting>
  <conditionalFormatting sqref="HK1307:HO1307">
    <cfRule type="cellIs" dxfId="881" priority="1340" stopIfTrue="1" operator="equal">
      <formula>0</formula>
    </cfRule>
  </conditionalFormatting>
  <conditionalFormatting sqref="HJ1306:HJ1307">
    <cfRule type="cellIs" dxfId="880" priority="1336" stopIfTrue="1" operator="greaterThanOrEqual">
      <formula>1</formula>
    </cfRule>
    <cfRule type="cellIs" dxfId="879" priority="1337" stopIfTrue="1" operator="lessThan">
      <formula>1</formula>
    </cfRule>
  </conditionalFormatting>
  <conditionalFormatting sqref="FZ1311">
    <cfRule type="cellIs" dxfId="878" priority="1327" stopIfTrue="1" operator="equal">
      <formula>0</formula>
    </cfRule>
  </conditionalFormatting>
  <conditionalFormatting sqref="EV1311:FY1311">
    <cfRule type="cellIs" dxfId="877" priority="1332" stopIfTrue="1" operator="equal">
      <formula>0</formula>
    </cfRule>
  </conditionalFormatting>
  <conditionalFormatting sqref="T1337:AW1337">
    <cfRule type="cellIs" dxfId="876" priority="1326" stopIfTrue="1" operator="equal">
      <formula>0</formula>
    </cfRule>
  </conditionalFormatting>
  <conditionalFormatting sqref="BA1343:CE1343">
    <cfRule type="cellIs" dxfId="875" priority="1315" stopIfTrue="1" operator="equal">
      <formula>0</formula>
    </cfRule>
  </conditionalFormatting>
  <conditionalFormatting sqref="T1345:AW1345">
    <cfRule type="cellIs" dxfId="874" priority="1322" stopIfTrue="1" operator="equal">
      <formula>0</formula>
    </cfRule>
  </conditionalFormatting>
  <conditionalFormatting sqref="JZ1167:LD1167">
    <cfRule type="cellIs" dxfId="873" priority="1148" stopIfTrue="1" operator="equal">
      <formula>0</formula>
    </cfRule>
  </conditionalFormatting>
  <conditionalFormatting sqref="BA1345:CE1345">
    <cfRule type="cellIs" dxfId="872" priority="1321" stopIfTrue="1" operator="equal">
      <formula>0</formula>
    </cfRule>
  </conditionalFormatting>
  <conditionalFormatting sqref="CI1345:DM1345">
    <cfRule type="cellIs" dxfId="871" priority="1320" stopIfTrue="1" operator="equal">
      <formula>0</formula>
    </cfRule>
  </conditionalFormatting>
  <conditionalFormatting sqref="CI1341:DM1341">
    <cfRule type="cellIs" dxfId="870" priority="1319" stopIfTrue="1" operator="equal">
      <formula>0</formula>
    </cfRule>
  </conditionalFormatting>
  <conditionalFormatting sqref="BA1347:CE1347">
    <cfRule type="cellIs" dxfId="869" priority="1201" stopIfTrue="1" operator="equal">
      <formula>0</formula>
    </cfRule>
  </conditionalFormatting>
  <conditionalFormatting sqref="T1343:AW1343">
    <cfRule type="cellIs" dxfId="868" priority="1316" stopIfTrue="1" operator="equal">
      <formula>0</formula>
    </cfRule>
  </conditionalFormatting>
  <conditionalFormatting sqref="CI1343:DM1343">
    <cfRule type="cellIs" dxfId="867" priority="1314" stopIfTrue="1" operator="equal">
      <formula>0</formula>
    </cfRule>
  </conditionalFormatting>
  <conditionalFormatting sqref="M1346:M1347">
    <cfRule type="cellIs" dxfId="866" priority="1208" stopIfTrue="1" operator="greaterThanOrEqual">
      <formula>1</formula>
    </cfRule>
    <cfRule type="cellIs" dxfId="865" priority="1209" stopIfTrue="1" operator="lessThan">
      <formula>1</formula>
    </cfRule>
  </conditionalFormatting>
  <conditionalFormatting sqref="IS1347:JV1347">
    <cfRule type="cellIs" dxfId="864" priority="1235" stopIfTrue="1" operator="equal">
      <formula>0</formula>
    </cfRule>
  </conditionalFormatting>
  <conditionalFormatting sqref="LH1347:ML1347">
    <cfRule type="cellIs" dxfId="863" priority="1220" stopIfTrue="1" operator="equal">
      <formula>0</formula>
    </cfRule>
  </conditionalFormatting>
  <conditionalFormatting sqref="LG1346:LG1347">
    <cfRule type="cellIs" dxfId="862" priority="1218" stopIfTrue="1" operator="greaterThanOrEqual">
      <formula>1</formula>
    </cfRule>
    <cfRule type="cellIs" dxfId="861" priority="1219" stopIfTrue="1" operator="lessThan">
      <formula>1</formula>
    </cfRule>
  </conditionalFormatting>
  <conditionalFormatting sqref="L1346:L1347">
    <cfRule type="cellIs" dxfId="860" priority="1211" stopIfTrue="1" operator="greaterThanOrEqual">
      <formula>1</formula>
    </cfRule>
    <cfRule type="cellIs" dxfId="859" priority="1212" stopIfTrue="1" operator="lessThan">
      <formula>1</formula>
    </cfRule>
  </conditionalFormatting>
  <conditionalFormatting sqref="T1347:AW1347">
    <cfRule type="cellIs" dxfId="858" priority="1202" stopIfTrue="1" operator="equal">
      <formula>0</formula>
    </cfRule>
  </conditionalFormatting>
  <conditionalFormatting sqref="CI1347:DM1347">
    <cfRule type="cellIs" dxfId="857" priority="1200" stopIfTrue="1" operator="equal">
      <formula>0</formula>
    </cfRule>
  </conditionalFormatting>
  <conditionalFormatting sqref="JZ1347:LD1347">
    <cfRule type="cellIs" dxfId="856" priority="1223" stopIfTrue="1" operator="equal">
      <formula>0</formula>
    </cfRule>
  </conditionalFormatting>
  <conditionalFormatting sqref="HJ1346:HJ1347">
    <cfRule type="cellIs" dxfId="855" priority="1227" stopIfTrue="1" operator="greaterThanOrEqual">
      <formula>1</formula>
    </cfRule>
    <cfRule type="cellIs" dxfId="854" priority="1228" stopIfTrue="1" operator="lessThan">
      <formula>1</formula>
    </cfRule>
  </conditionalFormatting>
  <conditionalFormatting sqref="IR1346:IR1347">
    <cfRule type="cellIs" dxfId="853" priority="1225" stopIfTrue="1" operator="greaterThanOrEqual">
      <formula>1</formula>
    </cfRule>
    <cfRule type="cellIs" dxfId="852" priority="1226" stopIfTrue="1" operator="lessThan">
      <formula>1</formula>
    </cfRule>
  </conditionalFormatting>
  <conditionalFormatting sqref="JY1346:JY1347">
    <cfRule type="cellIs" dxfId="851" priority="1221" stopIfTrue="1" operator="greaterThanOrEqual">
      <formula>1</formula>
    </cfRule>
    <cfRule type="cellIs" dxfId="850" priority="1222" stopIfTrue="1" operator="lessThan">
      <formula>1</formula>
    </cfRule>
  </conditionalFormatting>
  <conditionalFormatting sqref="S1346:S1347">
    <cfRule type="cellIs" dxfId="849" priority="1216" stopIfTrue="1" operator="greaterThanOrEqual">
      <formula>1</formula>
    </cfRule>
    <cfRule type="cellIs" dxfId="848" priority="1217" stopIfTrue="1" operator="lessThan">
      <formula>1</formula>
    </cfRule>
  </conditionalFormatting>
  <conditionalFormatting sqref="AZ1346:AZ1347">
    <cfRule type="cellIs" dxfId="847" priority="1214" stopIfTrue="1" operator="greaterThanOrEqual">
      <formula>1</formula>
    </cfRule>
    <cfRule type="cellIs" dxfId="846" priority="1215" stopIfTrue="1" operator="lessThan">
      <formula>1</formula>
    </cfRule>
  </conditionalFormatting>
  <conditionalFormatting sqref="CH1346:CH1347">
    <cfRule type="cellIs" dxfId="845" priority="1206" stopIfTrue="1" operator="greaterThanOrEqual">
      <formula>1</formula>
    </cfRule>
    <cfRule type="cellIs" dxfId="844" priority="1207" stopIfTrue="1" operator="lessThan">
      <formula>1</formula>
    </cfRule>
  </conditionalFormatting>
  <conditionalFormatting sqref="DP1336:DP1345 DP1348:DP1349">
    <cfRule type="cellIs" dxfId="843" priority="1198" stopIfTrue="1" operator="greaterThanOrEqual">
      <formula>1</formula>
    </cfRule>
    <cfRule type="cellIs" dxfId="842" priority="1199" stopIfTrue="1" operator="lessThan">
      <formula>1</formula>
    </cfRule>
  </conditionalFormatting>
  <conditionalFormatting sqref="DP1350:DP1351">
    <cfRule type="cellIs" dxfId="841" priority="1196" stopIfTrue="1" operator="greaterThanOrEqual">
      <formula>1</formula>
    </cfRule>
    <cfRule type="cellIs" dxfId="840" priority="1197" stopIfTrue="1" operator="lessThan">
      <formula>1</formula>
    </cfRule>
  </conditionalFormatting>
  <conditionalFormatting sqref="DO1335">
    <cfRule type="cellIs" dxfId="839" priority="1194" stopIfTrue="1" operator="greaterThanOrEqual">
      <formula>1</formula>
    </cfRule>
    <cfRule type="cellIs" dxfId="838" priority="1195" stopIfTrue="1" operator="lessThan">
      <formula>1</formula>
    </cfRule>
  </conditionalFormatting>
  <conditionalFormatting sqref="DP1355:DP1356">
    <cfRule type="cellIs" dxfId="837" priority="1192" stopIfTrue="1" operator="greaterThanOrEqual">
      <formula>1</formula>
    </cfRule>
    <cfRule type="cellIs" dxfId="836" priority="1193" stopIfTrue="1" operator="lessThan">
      <formula>1</formula>
    </cfRule>
  </conditionalFormatting>
  <conditionalFormatting sqref="DP1357:DP1358">
    <cfRule type="cellIs" dxfId="835" priority="1190" stopIfTrue="1" operator="greaterThanOrEqual">
      <formula>1</formula>
    </cfRule>
    <cfRule type="cellIs" dxfId="834" priority="1191" stopIfTrue="1" operator="lessThan">
      <formula>1</formula>
    </cfRule>
  </conditionalFormatting>
  <conditionalFormatting sqref="DP1366:DP1367">
    <cfRule type="cellIs" dxfId="833" priority="1188" stopIfTrue="1" operator="greaterThanOrEqual">
      <formula>1</formula>
    </cfRule>
    <cfRule type="cellIs" dxfId="832" priority="1189" stopIfTrue="1" operator="lessThan">
      <formula>1</formula>
    </cfRule>
  </conditionalFormatting>
  <conditionalFormatting sqref="DP1368:DP1369">
    <cfRule type="cellIs" dxfId="831" priority="1186" stopIfTrue="1" operator="greaterThanOrEqual">
      <formula>1</formula>
    </cfRule>
    <cfRule type="cellIs" dxfId="830" priority="1187" stopIfTrue="1" operator="lessThan">
      <formula>1</formula>
    </cfRule>
  </conditionalFormatting>
  <conditionalFormatting sqref="DP1370:DP1371">
    <cfRule type="cellIs" dxfId="829" priority="1184" stopIfTrue="1" operator="greaterThanOrEqual">
      <formula>1</formula>
    </cfRule>
    <cfRule type="cellIs" dxfId="828" priority="1185" stopIfTrue="1" operator="lessThan">
      <formula>1</formula>
    </cfRule>
  </conditionalFormatting>
  <conditionalFormatting sqref="DP1364:DP1365">
    <cfRule type="cellIs" dxfId="827" priority="1182" stopIfTrue="1" operator="greaterThanOrEqual">
      <formula>1</formula>
    </cfRule>
    <cfRule type="cellIs" dxfId="826" priority="1183" stopIfTrue="1" operator="lessThan">
      <formula>1</formula>
    </cfRule>
  </conditionalFormatting>
  <conditionalFormatting sqref="DP1346:DP1347">
    <cfRule type="cellIs" dxfId="825" priority="1180" stopIfTrue="1" operator="greaterThanOrEqual">
      <formula>1</formula>
    </cfRule>
    <cfRule type="cellIs" dxfId="824" priority="1181" stopIfTrue="1" operator="lessThan">
      <formula>1</formula>
    </cfRule>
  </conditionalFormatting>
  <conditionalFormatting sqref="HJ1166:HJ1167 IR1166:IR1167 JY1166:JY1167 LG1166:LG1167 S1166:S1167 AZ1166:AZ1167 CH1166:CH1167">
    <cfRule type="cellIs" dxfId="823" priority="1158" stopIfTrue="1" operator="greaterThanOrEqual">
      <formula>1</formula>
    </cfRule>
    <cfRule type="cellIs" dxfId="822" priority="1159" stopIfTrue="1" operator="lessThan">
      <formula>1</formula>
    </cfRule>
  </conditionalFormatting>
  <conditionalFormatting sqref="FZ1167">
    <cfRule type="cellIs" dxfId="821" priority="1149" stopIfTrue="1" operator="equal">
      <formula>0</formula>
    </cfRule>
  </conditionalFormatting>
  <conditionalFormatting sqref="T1167:AW1167">
    <cfRule type="cellIs" dxfId="820" priority="1157" stopIfTrue="1" operator="equal">
      <formula>0</formula>
    </cfRule>
  </conditionalFormatting>
  <conditionalFormatting sqref="BA1167:CE1167">
    <cfRule type="cellIs" dxfId="819" priority="1156" stopIfTrue="1" operator="equal">
      <formula>0</formula>
    </cfRule>
  </conditionalFormatting>
  <conditionalFormatting sqref="HK1167:IO1167">
    <cfRule type="cellIs" dxfId="818" priority="1151" stopIfTrue="1" operator="equal">
      <formula>0</formula>
    </cfRule>
  </conditionalFormatting>
  <conditionalFormatting sqref="EV1167:FY1167">
    <cfRule type="cellIs" dxfId="817" priority="1153" stopIfTrue="1" operator="equal">
      <formula>0</formula>
    </cfRule>
  </conditionalFormatting>
  <conditionalFormatting sqref="GD1167:HG1167">
    <cfRule type="cellIs" dxfId="816" priority="1152" stopIfTrue="1" operator="equal">
      <formula>0</formula>
    </cfRule>
  </conditionalFormatting>
  <conditionalFormatting sqref="IS1167:JV1167">
    <cfRule type="cellIs" dxfId="815" priority="1150" stopIfTrue="1" operator="equal">
      <formula>0</formula>
    </cfRule>
  </conditionalFormatting>
  <conditionalFormatting sqref="LH1167:ML1167">
    <cfRule type="cellIs" dxfId="814" priority="1147" stopIfTrue="1" operator="equal">
      <formula>0</formula>
    </cfRule>
  </conditionalFormatting>
  <conditionalFormatting sqref="L1166">
    <cfRule type="cellIs" dxfId="813" priority="1144" stopIfTrue="1" operator="greaterThanOrEqual">
      <formula>1</formula>
    </cfRule>
    <cfRule type="cellIs" dxfId="812" priority="1145" stopIfTrue="1" operator="lessThan">
      <formula>1</formula>
    </cfRule>
  </conditionalFormatting>
  <conditionalFormatting sqref="M1166">
    <cfRule type="cellIs" dxfId="811" priority="1141" stopIfTrue="1" operator="greaterThanOrEqual">
      <formula>1</formula>
    </cfRule>
    <cfRule type="cellIs" dxfId="810" priority="1142" stopIfTrue="1" operator="lessThan">
      <formula>1</formula>
    </cfRule>
  </conditionalFormatting>
  <conditionalFormatting sqref="HJ1182:HJ1183 IR1182:IR1183 JY1182:JY1183 LG1182:LG1183 S1182:S1183 AZ1182:AZ1183 CH1182:CH1183">
    <cfRule type="cellIs" dxfId="809" priority="1139" stopIfTrue="1" operator="greaterThanOrEqual">
      <formula>1</formula>
    </cfRule>
    <cfRule type="cellIs" dxfId="808" priority="1140" stopIfTrue="1" operator="lessThan">
      <formula>1</formula>
    </cfRule>
  </conditionalFormatting>
  <conditionalFormatting sqref="FZ1183">
    <cfRule type="cellIs" dxfId="807" priority="1130" stopIfTrue="1" operator="equal">
      <formula>0</formula>
    </cfRule>
  </conditionalFormatting>
  <conditionalFormatting sqref="T1183:AW1183">
    <cfRule type="cellIs" dxfId="806" priority="1138" stopIfTrue="1" operator="equal">
      <formula>0</formula>
    </cfRule>
  </conditionalFormatting>
  <conditionalFormatting sqref="BA1183:CE1183">
    <cfRule type="cellIs" dxfId="805" priority="1137" stopIfTrue="1" operator="equal">
      <formula>0</formula>
    </cfRule>
  </conditionalFormatting>
  <conditionalFormatting sqref="HK1183:IO1183">
    <cfRule type="cellIs" dxfId="804" priority="1132" stopIfTrue="1" operator="equal">
      <formula>0</formula>
    </cfRule>
  </conditionalFormatting>
  <conditionalFormatting sqref="EV1183:FY1183">
    <cfRule type="cellIs" dxfId="803" priority="1134" stopIfTrue="1" operator="equal">
      <formula>0</formula>
    </cfRule>
  </conditionalFormatting>
  <conditionalFormatting sqref="GD1183:HG1183">
    <cfRule type="cellIs" dxfId="802" priority="1133" stopIfTrue="1" operator="equal">
      <formula>0</formula>
    </cfRule>
  </conditionalFormatting>
  <conditionalFormatting sqref="IS1183:JV1183">
    <cfRule type="cellIs" dxfId="801" priority="1131" stopIfTrue="1" operator="equal">
      <formula>0</formula>
    </cfRule>
  </conditionalFormatting>
  <conditionalFormatting sqref="JZ1183:LD1183">
    <cfRule type="cellIs" dxfId="800" priority="1129" stopIfTrue="1" operator="equal">
      <formula>0</formula>
    </cfRule>
  </conditionalFormatting>
  <conditionalFormatting sqref="LH1183:ML1183">
    <cfRule type="cellIs" dxfId="799" priority="1128" stopIfTrue="1" operator="equal">
      <formula>0</formula>
    </cfRule>
  </conditionalFormatting>
  <conditionalFormatting sqref="L1182">
    <cfRule type="cellIs" dxfId="798" priority="1125" stopIfTrue="1" operator="greaterThanOrEqual">
      <formula>1</formula>
    </cfRule>
    <cfRule type="cellIs" dxfId="797" priority="1126" stopIfTrue="1" operator="lessThan">
      <formula>1</formula>
    </cfRule>
  </conditionalFormatting>
  <conditionalFormatting sqref="M1182">
    <cfRule type="cellIs" dxfId="796" priority="1122" stopIfTrue="1" operator="greaterThanOrEqual">
      <formula>1</formula>
    </cfRule>
    <cfRule type="cellIs" dxfId="795" priority="1123" stopIfTrue="1" operator="lessThan">
      <formula>1</formula>
    </cfRule>
  </conditionalFormatting>
  <conditionalFormatting sqref="CI1337:DM1337">
    <cfRule type="cellIs" dxfId="794" priority="1103" stopIfTrue="1" operator="equal">
      <formula>0</formula>
    </cfRule>
  </conditionalFormatting>
  <conditionalFormatting sqref="CH1214:CH1215 AZ1214:AZ1215 S1214:S1215 S1218:S1225 AZ1218:AZ1225 CH1218:CH1225">
    <cfRule type="cellIs" dxfId="793" priority="1100" stopIfTrue="1" operator="greaterThanOrEqual">
      <formula>1</formula>
    </cfRule>
    <cfRule type="cellIs" dxfId="792" priority="1101" stopIfTrue="1" operator="lessThan">
      <formula>1</formula>
    </cfRule>
  </conditionalFormatting>
  <conditionalFormatting sqref="EV1219:FY1219 EV1225:FY1225 EV1223:FY1223">
    <cfRule type="cellIs" dxfId="791" priority="1095" stopIfTrue="1" operator="equal">
      <formula>0</formula>
    </cfRule>
  </conditionalFormatting>
  <conditionalFormatting sqref="GD1219:HG1219 GD1223:HG1223 GD1225:HG1225">
    <cfRule type="cellIs" dxfId="790" priority="1094" stopIfTrue="1" operator="equal">
      <formula>0</formula>
    </cfRule>
  </conditionalFormatting>
  <conditionalFormatting sqref="HK1219:IO1219 HK1223:IO1223 HK1225:IO1225">
    <cfRule type="cellIs" dxfId="789" priority="1093" stopIfTrue="1" operator="equal">
      <formula>0</formula>
    </cfRule>
  </conditionalFormatting>
  <conditionalFormatting sqref="LH1219:ML1219 LH1223:ML1223 LH1225:ML1225">
    <cfRule type="cellIs" dxfId="788" priority="1077" stopIfTrue="1" operator="equal">
      <formula>0</formula>
    </cfRule>
  </conditionalFormatting>
  <conditionalFormatting sqref="IS1219:JV1219 IS1223:JV1223 IS1225:JV1225">
    <cfRule type="cellIs" dxfId="787" priority="1092" stopIfTrue="1" operator="equal">
      <formula>0</formula>
    </cfRule>
  </conditionalFormatting>
  <conditionalFormatting sqref="T1219:AW1219 T1223:AW1223 T1225:AW1225">
    <cfRule type="cellIs" dxfId="786" priority="1099" stopIfTrue="1" operator="equal">
      <formula>0</formula>
    </cfRule>
  </conditionalFormatting>
  <conditionalFormatting sqref="BA1219:CE1219 BA1223:CE1223 BA1225:CE1225">
    <cfRule type="cellIs" dxfId="785" priority="1098" stopIfTrue="1" operator="equal">
      <formula>0</formula>
    </cfRule>
  </conditionalFormatting>
  <conditionalFormatting sqref="FZ1219 FZ1223 FZ1225">
    <cfRule type="cellIs" dxfId="784" priority="1081" stopIfTrue="1" operator="equal">
      <formula>0</formula>
    </cfRule>
  </conditionalFormatting>
  <conditionalFormatting sqref="HJ1218:HJ1219 HJ1222:HJ1225">
    <cfRule type="cellIs" dxfId="783" priority="1084" stopIfTrue="1" operator="greaterThanOrEqual">
      <formula>1</formula>
    </cfRule>
    <cfRule type="cellIs" dxfId="782" priority="1085" stopIfTrue="1" operator="lessThan">
      <formula>1</formula>
    </cfRule>
  </conditionalFormatting>
  <conditionalFormatting sqref="IR1218:IR1219 IR1222:IR1225">
    <cfRule type="cellIs" dxfId="781" priority="1082" stopIfTrue="1" operator="greaterThanOrEqual">
      <formula>1</formula>
    </cfRule>
    <cfRule type="cellIs" dxfId="780" priority="1083" stopIfTrue="1" operator="lessThan">
      <formula>1</formula>
    </cfRule>
  </conditionalFormatting>
  <conditionalFormatting sqref="JY1218:JY1219 JY1222:JY1225">
    <cfRule type="cellIs" dxfId="779" priority="1078" stopIfTrue="1" operator="greaterThanOrEqual">
      <formula>1</formula>
    </cfRule>
    <cfRule type="cellIs" dxfId="778" priority="1079" stopIfTrue="1" operator="lessThan">
      <formula>1</formula>
    </cfRule>
  </conditionalFormatting>
  <conditionalFormatting sqref="JZ1219:LD1219 JZ1223:LD1223 JZ1225:LD1225">
    <cfRule type="cellIs" dxfId="777" priority="1080" stopIfTrue="1" operator="equal">
      <formula>0</formula>
    </cfRule>
  </conditionalFormatting>
  <conditionalFormatting sqref="LG1218:LG1219 LG1222:LG1225">
    <cfRule type="cellIs" dxfId="776" priority="1075" stopIfTrue="1" operator="greaterThanOrEqual">
      <formula>1</formula>
    </cfRule>
    <cfRule type="cellIs" dxfId="775" priority="1076" stopIfTrue="1" operator="lessThan">
      <formula>1</formula>
    </cfRule>
  </conditionalFormatting>
  <conditionalFormatting sqref="EV1221:FY1221">
    <cfRule type="cellIs" dxfId="774" priority="1070" stopIfTrue="1" operator="equal">
      <formula>0</formula>
    </cfRule>
  </conditionalFormatting>
  <conditionalFormatting sqref="GD1221:HG1221">
    <cfRule type="cellIs" dxfId="773" priority="1069" stopIfTrue="1" operator="equal">
      <formula>0</formula>
    </cfRule>
  </conditionalFormatting>
  <conditionalFormatting sqref="HK1221:HU1221 HY1221:IO1221">
    <cfRule type="cellIs" dxfId="772" priority="1068" stopIfTrue="1" operator="equal">
      <formula>0</formula>
    </cfRule>
  </conditionalFormatting>
  <conditionalFormatting sqref="LH1221:ML1221">
    <cfRule type="cellIs" dxfId="771" priority="1052" stopIfTrue="1" operator="equal">
      <formula>0</formula>
    </cfRule>
  </conditionalFormatting>
  <conditionalFormatting sqref="IS1221:JV1221">
    <cfRule type="cellIs" dxfId="770" priority="1067" stopIfTrue="1" operator="equal">
      <formula>0</formula>
    </cfRule>
  </conditionalFormatting>
  <conditionalFormatting sqref="T1221:AW1221">
    <cfRule type="cellIs" dxfId="769" priority="1074" stopIfTrue="1" operator="equal">
      <formula>0</formula>
    </cfRule>
  </conditionalFormatting>
  <conditionalFormatting sqref="BA1221:CE1221">
    <cfRule type="cellIs" dxfId="768" priority="1073" stopIfTrue="1" operator="equal">
      <formula>0</formula>
    </cfRule>
  </conditionalFormatting>
  <conditionalFormatting sqref="FZ1221">
    <cfRule type="cellIs" dxfId="767" priority="1056" stopIfTrue="1" operator="equal">
      <formula>0</formula>
    </cfRule>
  </conditionalFormatting>
  <conditionalFormatting sqref="HJ1220:HJ1221">
    <cfRule type="cellIs" dxfId="766" priority="1059" stopIfTrue="1" operator="greaterThanOrEqual">
      <formula>1</formula>
    </cfRule>
    <cfRule type="cellIs" dxfId="765" priority="1060" stopIfTrue="1" operator="lessThan">
      <formula>1</formula>
    </cfRule>
  </conditionalFormatting>
  <conditionalFormatting sqref="IR1220:IR1221">
    <cfRule type="cellIs" dxfId="764" priority="1057" stopIfTrue="1" operator="greaterThanOrEqual">
      <formula>1</formula>
    </cfRule>
    <cfRule type="cellIs" dxfId="763" priority="1058" stopIfTrue="1" operator="lessThan">
      <formula>1</formula>
    </cfRule>
  </conditionalFormatting>
  <conditionalFormatting sqref="JY1220:JY1221">
    <cfRule type="cellIs" dxfId="762" priority="1053" stopIfTrue="1" operator="greaterThanOrEqual">
      <formula>1</formula>
    </cfRule>
    <cfRule type="cellIs" dxfId="761" priority="1054" stopIfTrue="1" operator="lessThan">
      <formula>1</formula>
    </cfRule>
  </conditionalFormatting>
  <conditionalFormatting sqref="JZ1221:LD1221">
    <cfRule type="cellIs" dxfId="760" priority="1055" stopIfTrue="1" operator="equal">
      <formula>0</formula>
    </cfRule>
  </conditionalFormatting>
  <conditionalFormatting sqref="LG1220:LG1221">
    <cfRule type="cellIs" dxfId="759" priority="1050" stopIfTrue="1" operator="greaterThanOrEqual">
      <formula>1</formula>
    </cfRule>
    <cfRule type="cellIs" dxfId="758" priority="1051" stopIfTrue="1" operator="lessThan">
      <formula>1</formula>
    </cfRule>
  </conditionalFormatting>
  <conditionalFormatting sqref="EV1215:FY1215">
    <cfRule type="cellIs" dxfId="757" priority="1045" stopIfTrue="1" operator="equal">
      <formula>0</formula>
    </cfRule>
  </conditionalFormatting>
  <conditionalFormatting sqref="GD1215:HG1215">
    <cfRule type="cellIs" dxfId="756" priority="1044" stopIfTrue="1" operator="equal">
      <formula>0</formula>
    </cfRule>
  </conditionalFormatting>
  <conditionalFormatting sqref="HK1215:IO1215">
    <cfRule type="cellIs" dxfId="755" priority="1043" stopIfTrue="1" operator="equal">
      <formula>0</formula>
    </cfRule>
  </conditionalFormatting>
  <conditionalFormatting sqref="LH1215:ML1215">
    <cfRule type="cellIs" dxfId="754" priority="1027" stopIfTrue="1" operator="equal">
      <formula>0</formula>
    </cfRule>
  </conditionalFormatting>
  <conditionalFormatting sqref="IS1215:JV1215">
    <cfRule type="cellIs" dxfId="753" priority="1042" stopIfTrue="1" operator="equal">
      <formula>0</formula>
    </cfRule>
  </conditionalFormatting>
  <conditionalFormatting sqref="T1215:AW1215">
    <cfRule type="cellIs" dxfId="752" priority="1049" stopIfTrue="1" operator="equal">
      <formula>0</formula>
    </cfRule>
  </conditionalFormatting>
  <conditionalFormatting sqref="BA1215:CE1215">
    <cfRule type="cellIs" dxfId="751" priority="1048" stopIfTrue="1" operator="equal">
      <formula>0</formula>
    </cfRule>
  </conditionalFormatting>
  <conditionalFormatting sqref="FZ1215">
    <cfRule type="cellIs" dxfId="750" priority="1031" stopIfTrue="1" operator="equal">
      <formula>0</formula>
    </cfRule>
  </conditionalFormatting>
  <conditionalFormatting sqref="HJ1214:HJ1215">
    <cfRule type="cellIs" dxfId="749" priority="1034" stopIfTrue="1" operator="greaterThanOrEqual">
      <formula>1</formula>
    </cfRule>
    <cfRule type="cellIs" dxfId="748" priority="1035" stopIfTrue="1" operator="lessThan">
      <formula>1</formula>
    </cfRule>
  </conditionalFormatting>
  <conditionalFormatting sqref="IR1214:IR1215">
    <cfRule type="cellIs" dxfId="747" priority="1032" stopIfTrue="1" operator="greaterThanOrEqual">
      <formula>1</formula>
    </cfRule>
    <cfRule type="cellIs" dxfId="746" priority="1033" stopIfTrue="1" operator="lessThan">
      <formula>1</formula>
    </cfRule>
  </conditionalFormatting>
  <conditionalFormatting sqref="JY1214:JY1215">
    <cfRule type="cellIs" dxfId="745" priority="1028" stopIfTrue="1" operator="greaterThanOrEqual">
      <formula>1</formula>
    </cfRule>
    <cfRule type="cellIs" dxfId="744" priority="1029" stopIfTrue="1" operator="lessThan">
      <formula>1</formula>
    </cfRule>
  </conditionalFormatting>
  <conditionalFormatting sqref="JZ1215:LD1215">
    <cfRule type="cellIs" dxfId="743" priority="1030" stopIfTrue="1" operator="equal">
      <formula>0</formula>
    </cfRule>
  </conditionalFormatting>
  <conditionalFormatting sqref="LG1214:LG1215">
    <cfRule type="cellIs" dxfId="742" priority="1025" stopIfTrue="1" operator="greaterThanOrEqual">
      <formula>1</formula>
    </cfRule>
    <cfRule type="cellIs" dxfId="741" priority="1026" stopIfTrue="1" operator="lessThan">
      <formula>1</formula>
    </cfRule>
  </conditionalFormatting>
  <conditionalFormatting sqref="L1214 L1218 L1220 L1222 L1224">
    <cfRule type="cellIs" dxfId="740" priority="1022" stopIfTrue="1" operator="greaterThanOrEqual">
      <formula>1</formula>
    </cfRule>
    <cfRule type="cellIs" dxfId="739" priority="1023" stopIfTrue="1" operator="lessThan">
      <formula>1</formula>
    </cfRule>
  </conditionalFormatting>
  <conditionalFormatting sqref="M1214 M1218 M1220 M1222 M1224">
    <cfRule type="cellIs" dxfId="738" priority="1019" stopIfTrue="1" operator="greaterThanOrEqual">
      <formula>1</formula>
    </cfRule>
    <cfRule type="cellIs" dxfId="737" priority="1020" stopIfTrue="1" operator="lessThan">
      <formula>1</formula>
    </cfRule>
  </conditionalFormatting>
  <conditionalFormatting sqref="EV1227:FY1227 EV1229:FY1229">
    <cfRule type="cellIs" dxfId="736" priority="1012" stopIfTrue="1" operator="equal">
      <formula>0</formula>
    </cfRule>
  </conditionalFormatting>
  <conditionalFormatting sqref="GD1227:HG1227 GD1229:HG1229">
    <cfRule type="cellIs" dxfId="735" priority="1011" stopIfTrue="1" operator="equal">
      <formula>0</formula>
    </cfRule>
  </conditionalFormatting>
  <conditionalFormatting sqref="HK1227:IO1227 HK1229:IO1229">
    <cfRule type="cellIs" dxfId="734" priority="1010" stopIfTrue="1" operator="equal">
      <formula>0</formula>
    </cfRule>
  </conditionalFormatting>
  <conditionalFormatting sqref="LH1227:ML1227 LH1229:ML1229">
    <cfRule type="cellIs" dxfId="733" priority="994" stopIfTrue="1" operator="equal">
      <formula>0</formula>
    </cfRule>
  </conditionalFormatting>
  <conditionalFormatting sqref="IS1227:JV1227 IS1229:JV1229">
    <cfRule type="cellIs" dxfId="732" priority="1009" stopIfTrue="1" operator="equal">
      <formula>0</formula>
    </cfRule>
  </conditionalFormatting>
  <conditionalFormatting sqref="T1227:AW1227 T1229:AW1229">
    <cfRule type="cellIs" dxfId="731" priority="1016" stopIfTrue="1" operator="equal">
      <formula>0</formula>
    </cfRule>
  </conditionalFormatting>
  <conditionalFormatting sqref="BA1227:CE1227 BA1229:CE1229">
    <cfRule type="cellIs" dxfId="730" priority="1015" stopIfTrue="1" operator="equal">
      <formula>0</formula>
    </cfRule>
  </conditionalFormatting>
  <conditionalFormatting sqref="FZ1227 FZ1229">
    <cfRule type="cellIs" dxfId="729" priority="998" stopIfTrue="1" operator="equal">
      <formula>0</formula>
    </cfRule>
  </conditionalFormatting>
  <conditionalFormatting sqref="HJ1226:HJ1229">
    <cfRule type="cellIs" dxfId="728" priority="1001" stopIfTrue="1" operator="greaterThanOrEqual">
      <formula>1</formula>
    </cfRule>
    <cfRule type="cellIs" dxfId="727" priority="1002" stopIfTrue="1" operator="lessThan">
      <formula>1</formula>
    </cfRule>
  </conditionalFormatting>
  <conditionalFormatting sqref="IR1226:IR1229">
    <cfRule type="cellIs" dxfId="726" priority="999" stopIfTrue="1" operator="greaterThanOrEqual">
      <formula>1</formula>
    </cfRule>
    <cfRule type="cellIs" dxfId="725" priority="1000" stopIfTrue="1" operator="lessThan">
      <formula>1</formula>
    </cfRule>
  </conditionalFormatting>
  <conditionalFormatting sqref="JY1226:JY1229">
    <cfRule type="cellIs" dxfId="724" priority="995" stopIfTrue="1" operator="greaterThanOrEqual">
      <formula>1</formula>
    </cfRule>
    <cfRule type="cellIs" dxfId="723" priority="996" stopIfTrue="1" operator="lessThan">
      <formula>1</formula>
    </cfRule>
  </conditionalFormatting>
  <conditionalFormatting sqref="JZ1227:LD1227 JZ1229:LD1229">
    <cfRule type="cellIs" dxfId="722" priority="997" stopIfTrue="1" operator="equal">
      <formula>0</formula>
    </cfRule>
  </conditionalFormatting>
  <conditionalFormatting sqref="LG1226:LG1229">
    <cfRule type="cellIs" dxfId="721" priority="992" stopIfTrue="1" operator="greaterThanOrEqual">
      <formula>1</formula>
    </cfRule>
    <cfRule type="cellIs" dxfId="720" priority="993" stopIfTrue="1" operator="lessThan">
      <formula>1</formula>
    </cfRule>
  </conditionalFormatting>
  <conditionalFormatting sqref="L1226 L1228">
    <cfRule type="cellIs" dxfId="719" priority="964" stopIfTrue="1" operator="greaterThanOrEqual">
      <formula>1</formula>
    </cfRule>
    <cfRule type="cellIs" dxfId="718" priority="965" stopIfTrue="1" operator="lessThan">
      <formula>1</formula>
    </cfRule>
  </conditionalFormatting>
  <conditionalFormatting sqref="M1226 M1228">
    <cfRule type="cellIs" dxfId="717" priority="961" stopIfTrue="1" operator="greaterThanOrEqual">
      <formula>1</formula>
    </cfRule>
    <cfRule type="cellIs" dxfId="716" priority="962" stopIfTrue="1" operator="lessThan">
      <formula>1</formula>
    </cfRule>
  </conditionalFormatting>
  <conditionalFormatting sqref="CH1216:CH1217 AZ1216:AZ1217 S1216:S1217">
    <cfRule type="cellIs" dxfId="715" priority="959" stopIfTrue="1" operator="greaterThanOrEqual">
      <formula>1</formula>
    </cfRule>
    <cfRule type="cellIs" dxfId="714" priority="960" stopIfTrue="1" operator="lessThan">
      <formula>1</formula>
    </cfRule>
  </conditionalFormatting>
  <conditionalFormatting sqref="EV1217:FY1217">
    <cfRule type="cellIs" dxfId="713" priority="954" stopIfTrue="1" operator="equal">
      <formula>0</formula>
    </cfRule>
  </conditionalFormatting>
  <conditionalFormatting sqref="GD1217:HG1217">
    <cfRule type="cellIs" dxfId="712" priority="953" stopIfTrue="1" operator="equal">
      <formula>0</formula>
    </cfRule>
  </conditionalFormatting>
  <conditionalFormatting sqref="HK1217:IO1217">
    <cfRule type="cellIs" dxfId="711" priority="952" stopIfTrue="1" operator="equal">
      <formula>0</formula>
    </cfRule>
  </conditionalFormatting>
  <conditionalFormatting sqref="LH1217:ML1217">
    <cfRule type="cellIs" dxfId="710" priority="936" stopIfTrue="1" operator="equal">
      <formula>0</formula>
    </cfRule>
  </conditionalFormatting>
  <conditionalFormatting sqref="IS1217:JV1217">
    <cfRule type="cellIs" dxfId="709" priority="951" stopIfTrue="1" operator="equal">
      <formula>0</formula>
    </cfRule>
  </conditionalFormatting>
  <conditionalFormatting sqref="T1217:AW1217">
    <cfRule type="cellIs" dxfId="708" priority="958" stopIfTrue="1" operator="equal">
      <formula>0</formula>
    </cfRule>
  </conditionalFormatting>
  <conditionalFormatting sqref="BA1217:CE1217">
    <cfRule type="cellIs" dxfId="707" priority="957" stopIfTrue="1" operator="equal">
      <formula>0</formula>
    </cfRule>
  </conditionalFormatting>
  <conditionalFormatting sqref="FZ1217">
    <cfRule type="cellIs" dxfId="706" priority="940" stopIfTrue="1" operator="equal">
      <formula>0</formula>
    </cfRule>
  </conditionalFormatting>
  <conditionalFormatting sqref="HJ1216:HJ1217">
    <cfRule type="cellIs" dxfId="705" priority="943" stopIfTrue="1" operator="greaterThanOrEqual">
      <formula>1</formula>
    </cfRule>
    <cfRule type="cellIs" dxfId="704" priority="944" stopIfTrue="1" operator="lessThan">
      <formula>1</formula>
    </cfRule>
  </conditionalFormatting>
  <conditionalFormatting sqref="IR1216:IR1217">
    <cfRule type="cellIs" dxfId="703" priority="941" stopIfTrue="1" operator="greaterThanOrEqual">
      <formula>1</formula>
    </cfRule>
    <cfRule type="cellIs" dxfId="702" priority="942" stopIfTrue="1" operator="lessThan">
      <formula>1</formula>
    </cfRule>
  </conditionalFormatting>
  <conditionalFormatting sqref="JY1216:JY1217">
    <cfRule type="cellIs" dxfId="701" priority="937" stopIfTrue="1" operator="greaterThanOrEqual">
      <formula>1</formula>
    </cfRule>
    <cfRule type="cellIs" dxfId="700" priority="938" stopIfTrue="1" operator="lessThan">
      <formula>1</formula>
    </cfRule>
  </conditionalFormatting>
  <conditionalFormatting sqref="JZ1217:LD1217">
    <cfRule type="cellIs" dxfId="699" priority="939" stopIfTrue="1" operator="equal">
      <formula>0</formula>
    </cfRule>
  </conditionalFormatting>
  <conditionalFormatting sqref="LG1216:LG1217">
    <cfRule type="cellIs" dxfId="698" priority="934" stopIfTrue="1" operator="greaterThanOrEqual">
      <formula>1</formula>
    </cfRule>
    <cfRule type="cellIs" dxfId="697" priority="935" stopIfTrue="1" operator="lessThan">
      <formula>1</formula>
    </cfRule>
  </conditionalFormatting>
  <conditionalFormatting sqref="L1216">
    <cfRule type="cellIs" dxfId="696" priority="931" stopIfTrue="1" operator="greaterThanOrEqual">
      <formula>1</formula>
    </cfRule>
    <cfRule type="cellIs" dxfId="695" priority="932" stopIfTrue="1" operator="lessThan">
      <formula>1</formula>
    </cfRule>
  </conditionalFormatting>
  <conditionalFormatting sqref="M1216">
    <cfRule type="cellIs" dxfId="694" priority="928" stopIfTrue="1" operator="greaterThanOrEqual">
      <formula>1</formula>
    </cfRule>
    <cfRule type="cellIs" dxfId="693" priority="929" stopIfTrue="1" operator="lessThan">
      <formula>1</formula>
    </cfRule>
  </conditionalFormatting>
  <conditionalFormatting sqref="CH1240:CH1243 AZ1240:AZ1243 S1240:S1243">
    <cfRule type="cellIs" dxfId="692" priority="926" stopIfTrue="1" operator="greaterThanOrEqual">
      <formula>1</formula>
    </cfRule>
    <cfRule type="cellIs" dxfId="691" priority="927" stopIfTrue="1" operator="lessThan">
      <formula>1</formula>
    </cfRule>
  </conditionalFormatting>
  <conditionalFormatting sqref="FZ1241 FZ1243">
    <cfRule type="cellIs" dxfId="690" priority="907" stopIfTrue="1" operator="equal">
      <formula>0</formula>
    </cfRule>
  </conditionalFormatting>
  <conditionalFormatting sqref="T1241:AW1241 T1243:AW1243">
    <cfRule type="cellIs" dxfId="689" priority="925" stopIfTrue="1" operator="equal">
      <formula>0</formula>
    </cfRule>
  </conditionalFormatting>
  <conditionalFormatting sqref="BA1241:CE1241 BA1243:CE1243">
    <cfRule type="cellIs" dxfId="688" priority="924" stopIfTrue="1" operator="equal">
      <formula>0</formula>
    </cfRule>
  </conditionalFormatting>
  <conditionalFormatting sqref="HK1241:IO1241 HK1243:IO1243">
    <cfRule type="cellIs" dxfId="687" priority="919" stopIfTrue="1" operator="equal">
      <formula>0</formula>
    </cfRule>
  </conditionalFormatting>
  <conditionalFormatting sqref="EV1241:FY1241 EV1243:FY1243">
    <cfRule type="cellIs" dxfId="686" priority="921" stopIfTrue="1" operator="equal">
      <formula>0</formula>
    </cfRule>
  </conditionalFormatting>
  <conditionalFormatting sqref="GD1241:HG1241 GD1243:HG1243">
    <cfRule type="cellIs" dxfId="685" priority="920" stopIfTrue="1" operator="equal">
      <formula>0</formula>
    </cfRule>
  </conditionalFormatting>
  <conditionalFormatting sqref="IS1241:JV1241 IS1243:JV1243">
    <cfRule type="cellIs" dxfId="684" priority="918" stopIfTrue="1" operator="equal">
      <formula>0</formula>
    </cfRule>
  </conditionalFormatting>
  <conditionalFormatting sqref="JZ1241:LD1241 JZ1243:LD1243">
    <cfRule type="cellIs" dxfId="683" priority="906" stopIfTrue="1" operator="equal">
      <formula>0</formula>
    </cfRule>
  </conditionalFormatting>
  <conditionalFormatting sqref="HJ1240:HJ1243">
    <cfRule type="cellIs" dxfId="682" priority="910" stopIfTrue="1" operator="greaterThanOrEqual">
      <formula>1</formula>
    </cfRule>
    <cfRule type="cellIs" dxfId="681" priority="911" stopIfTrue="1" operator="lessThan">
      <formula>1</formula>
    </cfRule>
  </conditionalFormatting>
  <conditionalFormatting sqref="IR1240:IR1243">
    <cfRule type="cellIs" dxfId="680" priority="908" stopIfTrue="1" operator="greaterThanOrEqual">
      <formula>1</formula>
    </cfRule>
    <cfRule type="cellIs" dxfId="679" priority="909" stopIfTrue="1" operator="lessThan">
      <formula>1</formula>
    </cfRule>
  </conditionalFormatting>
  <conditionalFormatting sqref="JY1240:JY1243">
    <cfRule type="cellIs" dxfId="678" priority="904" stopIfTrue="1" operator="greaterThanOrEqual">
      <formula>1</formula>
    </cfRule>
    <cfRule type="cellIs" dxfId="677" priority="905" stopIfTrue="1" operator="lessThan">
      <formula>1</formula>
    </cfRule>
  </conditionalFormatting>
  <conditionalFormatting sqref="LH1241:ML1241 LH1243:ML1243">
    <cfRule type="cellIs" dxfId="676" priority="903" stopIfTrue="1" operator="equal">
      <formula>0</formula>
    </cfRule>
  </conditionalFormatting>
  <conditionalFormatting sqref="LG1240:LG1243">
    <cfRule type="cellIs" dxfId="675" priority="901" stopIfTrue="1" operator="greaterThanOrEqual">
      <formula>1</formula>
    </cfRule>
    <cfRule type="cellIs" dxfId="674" priority="902" stopIfTrue="1" operator="lessThan">
      <formula>1</formula>
    </cfRule>
  </conditionalFormatting>
  <conditionalFormatting sqref="L1240 L1242">
    <cfRule type="cellIs" dxfId="673" priority="898" stopIfTrue="1" operator="greaterThanOrEqual">
      <formula>1</formula>
    </cfRule>
    <cfRule type="cellIs" dxfId="672" priority="899" stopIfTrue="1" operator="lessThan">
      <formula>1</formula>
    </cfRule>
  </conditionalFormatting>
  <conditionalFormatting sqref="M1240 M1242">
    <cfRule type="cellIs" dxfId="671" priority="895" stopIfTrue="1" operator="greaterThanOrEqual">
      <formula>1</formula>
    </cfRule>
    <cfRule type="cellIs" dxfId="670" priority="896" stopIfTrue="1" operator="lessThan">
      <formula>1</formula>
    </cfRule>
  </conditionalFormatting>
  <conditionalFormatting sqref="CH1244:CH1245 AZ1244:AZ1245 S1244:S1245">
    <cfRule type="cellIs" dxfId="669" priority="893" stopIfTrue="1" operator="greaterThanOrEqual">
      <formula>1</formula>
    </cfRule>
    <cfRule type="cellIs" dxfId="668" priority="894" stopIfTrue="1" operator="lessThan">
      <formula>1</formula>
    </cfRule>
  </conditionalFormatting>
  <conditionalFormatting sqref="FZ1245">
    <cfRule type="cellIs" dxfId="667" priority="874" stopIfTrue="1" operator="equal">
      <formula>0</formula>
    </cfRule>
  </conditionalFormatting>
  <conditionalFormatting sqref="T1245:AW1245">
    <cfRule type="cellIs" dxfId="666" priority="892" stopIfTrue="1" operator="equal">
      <formula>0</formula>
    </cfRule>
  </conditionalFormatting>
  <conditionalFormatting sqref="BA1245:CE1245">
    <cfRule type="cellIs" dxfId="665" priority="891" stopIfTrue="1" operator="equal">
      <formula>0</formula>
    </cfRule>
  </conditionalFormatting>
  <conditionalFormatting sqref="HK1245:IO1245">
    <cfRule type="cellIs" dxfId="664" priority="886" stopIfTrue="1" operator="equal">
      <formula>0</formula>
    </cfRule>
  </conditionalFormatting>
  <conditionalFormatting sqref="EV1245:FY1245">
    <cfRule type="cellIs" dxfId="663" priority="888" stopIfTrue="1" operator="equal">
      <formula>0</formula>
    </cfRule>
  </conditionalFormatting>
  <conditionalFormatting sqref="GD1245:HG1245">
    <cfRule type="cellIs" dxfId="662" priority="887" stopIfTrue="1" operator="equal">
      <formula>0</formula>
    </cfRule>
  </conditionalFormatting>
  <conditionalFormatting sqref="IS1245:JV1245">
    <cfRule type="cellIs" dxfId="661" priority="885" stopIfTrue="1" operator="equal">
      <formula>0</formula>
    </cfRule>
  </conditionalFormatting>
  <conditionalFormatting sqref="JZ1245:LD1245">
    <cfRule type="cellIs" dxfId="660" priority="873" stopIfTrue="1" operator="equal">
      <formula>0</formula>
    </cfRule>
  </conditionalFormatting>
  <conditionalFormatting sqref="HJ1244:HJ1245">
    <cfRule type="cellIs" dxfId="659" priority="877" stopIfTrue="1" operator="greaterThanOrEqual">
      <formula>1</formula>
    </cfRule>
    <cfRule type="cellIs" dxfId="658" priority="878" stopIfTrue="1" operator="lessThan">
      <formula>1</formula>
    </cfRule>
  </conditionalFormatting>
  <conditionalFormatting sqref="IR1244:IR1245">
    <cfRule type="cellIs" dxfId="657" priority="875" stopIfTrue="1" operator="greaterThanOrEqual">
      <formula>1</formula>
    </cfRule>
    <cfRule type="cellIs" dxfId="656" priority="876" stopIfTrue="1" operator="lessThan">
      <formula>1</formula>
    </cfRule>
  </conditionalFormatting>
  <conditionalFormatting sqref="JY1244:JY1245">
    <cfRule type="cellIs" dxfId="655" priority="871" stopIfTrue="1" operator="greaterThanOrEqual">
      <formula>1</formula>
    </cfRule>
    <cfRule type="cellIs" dxfId="654" priority="872" stopIfTrue="1" operator="lessThan">
      <formula>1</formula>
    </cfRule>
  </conditionalFormatting>
  <conditionalFormatting sqref="LH1245:ML1245">
    <cfRule type="cellIs" dxfId="653" priority="870" stopIfTrue="1" operator="equal">
      <formula>0</formula>
    </cfRule>
  </conditionalFormatting>
  <conditionalFormatting sqref="LG1244:LG1245">
    <cfRule type="cellIs" dxfId="652" priority="868" stopIfTrue="1" operator="greaterThanOrEqual">
      <formula>1</formula>
    </cfRule>
    <cfRule type="cellIs" dxfId="651" priority="869" stopIfTrue="1" operator="lessThan">
      <formula>1</formula>
    </cfRule>
  </conditionalFormatting>
  <conditionalFormatting sqref="L1244">
    <cfRule type="cellIs" dxfId="650" priority="865" stopIfTrue="1" operator="greaterThanOrEqual">
      <formula>1</formula>
    </cfRule>
    <cfRule type="cellIs" dxfId="649" priority="866" stopIfTrue="1" operator="lessThan">
      <formula>1</formula>
    </cfRule>
  </conditionalFormatting>
  <conditionalFormatting sqref="M1244">
    <cfRule type="cellIs" dxfId="648" priority="862" stopIfTrue="1" operator="greaterThanOrEqual">
      <formula>1</formula>
    </cfRule>
    <cfRule type="cellIs" dxfId="647" priority="863" stopIfTrue="1" operator="lessThan">
      <formula>1</formula>
    </cfRule>
  </conditionalFormatting>
  <conditionalFormatting sqref="S1359:S1360 AZ1359:AZ1360 CH1359:CH1360">
    <cfRule type="cellIs" dxfId="646" priority="860" stopIfTrue="1" operator="greaterThanOrEqual">
      <formula>1</formula>
    </cfRule>
    <cfRule type="cellIs" dxfId="645" priority="861" stopIfTrue="1" operator="lessThan">
      <formula>1</formula>
    </cfRule>
  </conditionalFormatting>
  <conditionalFormatting sqref="LH1360:ML1360">
    <cfRule type="cellIs" dxfId="644" priority="843" stopIfTrue="1" operator="equal">
      <formula>0</formula>
    </cfRule>
  </conditionalFormatting>
  <conditionalFormatting sqref="IS1360:JV1360">
    <cfRule type="cellIs" dxfId="643" priority="856" stopIfTrue="1" operator="equal">
      <formula>0</formula>
    </cfRule>
  </conditionalFormatting>
  <conditionalFormatting sqref="GC1359:GC1360">
    <cfRule type="cellIs" dxfId="642" priority="852" stopIfTrue="1" operator="greaterThanOrEqual">
      <formula>1</formula>
    </cfRule>
    <cfRule type="cellIs" dxfId="641" priority="853" stopIfTrue="1" operator="lessThan">
      <formula>1</formula>
    </cfRule>
  </conditionalFormatting>
  <conditionalFormatting sqref="HJ1359:HJ1360">
    <cfRule type="cellIs" dxfId="640" priority="850" stopIfTrue="1" operator="greaterThanOrEqual">
      <formula>1</formula>
    </cfRule>
    <cfRule type="cellIs" dxfId="639" priority="851" stopIfTrue="1" operator="lessThan">
      <formula>1</formula>
    </cfRule>
  </conditionalFormatting>
  <conditionalFormatting sqref="IR1359:IR1360">
    <cfRule type="cellIs" dxfId="638" priority="848" stopIfTrue="1" operator="greaterThanOrEqual">
      <formula>1</formula>
    </cfRule>
    <cfRule type="cellIs" dxfId="637" priority="849" stopIfTrue="1" operator="lessThan">
      <formula>1</formula>
    </cfRule>
  </conditionalFormatting>
  <conditionalFormatting sqref="JY1359:JY1360">
    <cfRule type="cellIs" dxfId="636" priority="844" stopIfTrue="1" operator="greaterThanOrEqual">
      <formula>1</formula>
    </cfRule>
    <cfRule type="cellIs" dxfId="635" priority="845" stopIfTrue="1" operator="lessThan">
      <formula>1</formula>
    </cfRule>
  </conditionalFormatting>
  <conditionalFormatting sqref="JZ1360:LD1360">
    <cfRule type="cellIs" dxfId="634" priority="846" stopIfTrue="1" operator="equal">
      <formula>0</formula>
    </cfRule>
  </conditionalFormatting>
  <conditionalFormatting sqref="LG1359:LG1360">
    <cfRule type="cellIs" dxfId="633" priority="841" stopIfTrue="1" operator="greaterThanOrEqual">
      <formula>1</formula>
    </cfRule>
    <cfRule type="cellIs" dxfId="632" priority="842" stopIfTrue="1" operator="lessThan">
      <formula>1</formula>
    </cfRule>
  </conditionalFormatting>
  <conditionalFormatting sqref="L1359">
    <cfRule type="cellIs" dxfId="631" priority="838" stopIfTrue="1" operator="greaterThanOrEqual">
      <formula>1</formula>
    </cfRule>
    <cfRule type="cellIs" dxfId="630" priority="839" stopIfTrue="1" operator="lessThan">
      <formula>1</formula>
    </cfRule>
  </conditionalFormatting>
  <conditionalFormatting sqref="M1359">
    <cfRule type="cellIs" dxfId="629" priority="835" stopIfTrue="1" operator="greaterThanOrEqual">
      <formula>1</formula>
    </cfRule>
    <cfRule type="cellIs" dxfId="628" priority="836" stopIfTrue="1" operator="lessThan">
      <formula>1</formula>
    </cfRule>
  </conditionalFormatting>
  <conditionalFormatting sqref="S1361:S1362 AZ1361:AZ1362 CH1361:CH1362">
    <cfRule type="cellIs" dxfId="627" priority="833" stopIfTrue="1" operator="greaterThanOrEqual">
      <formula>1</formula>
    </cfRule>
    <cfRule type="cellIs" dxfId="626" priority="834" stopIfTrue="1" operator="lessThan">
      <formula>1</formula>
    </cfRule>
  </conditionalFormatting>
  <conditionalFormatting sqref="LH1362:ML1362">
    <cfRule type="cellIs" dxfId="625" priority="815" stopIfTrue="1" operator="equal">
      <formula>0</formula>
    </cfRule>
  </conditionalFormatting>
  <conditionalFormatting sqref="IS1362:JV1362">
    <cfRule type="cellIs" dxfId="624" priority="828" stopIfTrue="1" operator="equal">
      <formula>0</formula>
    </cfRule>
  </conditionalFormatting>
  <conditionalFormatting sqref="GC1361:GC1362">
    <cfRule type="cellIs" dxfId="623" priority="824" stopIfTrue="1" operator="greaterThanOrEqual">
      <formula>1</formula>
    </cfRule>
    <cfRule type="cellIs" dxfId="622" priority="825" stopIfTrue="1" operator="lessThan">
      <formula>1</formula>
    </cfRule>
  </conditionalFormatting>
  <conditionalFormatting sqref="HJ1361:HJ1362">
    <cfRule type="cellIs" dxfId="621" priority="822" stopIfTrue="1" operator="greaterThanOrEqual">
      <formula>1</formula>
    </cfRule>
    <cfRule type="cellIs" dxfId="620" priority="823" stopIfTrue="1" operator="lessThan">
      <formula>1</formula>
    </cfRule>
  </conditionalFormatting>
  <conditionalFormatting sqref="IR1361:IR1362">
    <cfRule type="cellIs" dxfId="619" priority="820" stopIfTrue="1" operator="greaterThanOrEqual">
      <formula>1</formula>
    </cfRule>
    <cfRule type="cellIs" dxfId="618" priority="821" stopIfTrue="1" operator="lessThan">
      <formula>1</formula>
    </cfRule>
  </conditionalFormatting>
  <conditionalFormatting sqref="JY1361:JY1362">
    <cfRule type="cellIs" dxfId="617" priority="816" stopIfTrue="1" operator="greaterThanOrEqual">
      <formula>1</formula>
    </cfRule>
    <cfRule type="cellIs" dxfId="616" priority="817" stopIfTrue="1" operator="lessThan">
      <formula>1</formula>
    </cfRule>
  </conditionalFormatting>
  <conditionalFormatting sqref="JZ1362:LD1362">
    <cfRule type="cellIs" dxfId="615" priority="818" stopIfTrue="1" operator="equal">
      <formula>0</formula>
    </cfRule>
  </conditionalFormatting>
  <conditionalFormatting sqref="LG1361:LG1362">
    <cfRule type="cellIs" dxfId="614" priority="813" stopIfTrue="1" operator="greaterThanOrEqual">
      <formula>1</formula>
    </cfRule>
    <cfRule type="cellIs" dxfId="613" priority="814" stopIfTrue="1" operator="lessThan">
      <formula>1</formula>
    </cfRule>
  </conditionalFormatting>
  <conditionalFormatting sqref="L1361">
    <cfRule type="cellIs" dxfId="612" priority="810" stopIfTrue="1" operator="greaterThanOrEqual">
      <formula>1</formula>
    </cfRule>
    <cfRule type="cellIs" dxfId="611" priority="811" stopIfTrue="1" operator="lessThan">
      <formula>1</formula>
    </cfRule>
  </conditionalFormatting>
  <conditionalFormatting sqref="M1361">
    <cfRule type="cellIs" dxfId="610" priority="807" stopIfTrue="1" operator="greaterThanOrEqual">
      <formula>1</formula>
    </cfRule>
    <cfRule type="cellIs" dxfId="609" priority="808" stopIfTrue="1" operator="lessThan">
      <formula>1</formula>
    </cfRule>
  </conditionalFormatting>
  <conditionalFormatting sqref="DP1359:DP1360">
    <cfRule type="cellIs" dxfId="608" priority="799" stopIfTrue="1" operator="greaterThanOrEqual">
      <formula>1</formula>
    </cfRule>
    <cfRule type="cellIs" dxfId="607" priority="800" stopIfTrue="1" operator="lessThan">
      <formula>1</formula>
    </cfRule>
  </conditionalFormatting>
  <conditionalFormatting sqref="DP1361:DP1362">
    <cfRule type="cellIs" dxfId="606" priority="797" stopIfTrue="1" operator="greaterThanOrEqual">
      <formula>1</formula>
    </cfRule>
    <cfRule type="cellIs" dxfId="605" priority="798" stopIfTrue="1" operator="lessThan">
      <formula>1</formula>
    </cfRule>
  </conditionalFormatting>
  <conditionalFormatting sqref="S1353:S1354 AZ1353:AZ1354 CH1353:CH1354">
    <cfRule type="cellIs" dxfId="604" priority="719" stopIfTrue="1" operator="greaterThanOrEqual">
      <formula>1</formula>
    </cfRule>
    <cfRule type="cellIs" dxfId="603" priority="720" stopIfTrue="1" operator="lessThan">
      <formula>1</formula>
    </cfRule>
  </conditionalFormatting>
  <conditionalFormatting sqref="HJ1353:HJ1354">
    <cfRule type="cellIs" dxfId="602" priority="709" stopIfTrue="1" operator="greaterThanOrEqual">
      <formula>1</formula>
    </cfRule>
    <cfRule type="cellIs" dxfId="601" priority="710" stopIfTrue="1" operator="lessThan">
      <formula>1</formula>
    </cfRule>
  </conditionalFormatting>
  <conditionalFormatting sqref="JY1353:JY1354">
    <cfRule type="cellIs" dxfId="600" priority="703" stopIfTrue="1" operator="greaterThanOrEqual">
      <formula>1</formula>
    </cfRule>
    <cfRule type="cellIs" dxfId="599" priority="704" stopIfTrue="1" operator="lessThan">
      <formula>1</formula>
    </cfRule>
  </conditionalFormatting>
  <conditionalFormatting sqref="LG1353:LG1354">
    <cfRule type="cellIs" dxfId="598" priority="700" stopIfTrue="1" operator="greaterThanOrEqual">
      <formula>1</formula>
    </cfRule>
    <cfRule type="cellIs" dxfId="597" priority="701" stopIfTrue="1" operator="lessThan">
      <formula>1</formula>
    </cfRule>
  </conditionalFormatting>
  <conditionalFormatting sqref="DP1353:DP1354">
    <cfRule type="cellIs" dxfId="596" priority="690" stopIfTrue="1" operator="greaterThanOrEqual">
      <formula>1</formula>
    </cfRule>
    <cfRule type="cellIs" dxfId="595" priority="691" stopIfTrue="1" operator="lessThan">
      <formula>1</formula>
    </cfRule>
  </conditionalFormatting>
  <conditionalFormatting sqref="CI1356:DM1356">
    <cfRule type="cellIs" dxfId="594" priority="728" stopIfTrue="1" operator="equal">
      <formula>0</formula>
    </cfRule>
  </conditionalFormatting>
  <conditionalFormatting sqref="CI1358:DM1358">
    <cfRule type="cellIs" dxfId="593" priority="727" stopIfTrue="1" operator="equal">
      <formula>0</formula>
    </cfRule>
  </conditionalFormatting>
  <conditionalFormatting sqref="CI1360:DM1360">
    <cfRule type="cellIs" dxfId="592" priority="726" stopIfTrue="1" operator="equal">
      <formula>0</formula>
    </cfRule>
  </conditionalFormatting>
  <conditionalFormatting sqref="CI1362:DM1362">
    <cfRule type="cellIs" dxfId="591" priority="725" stopIfTrue="1" operator="equal">
      <formula>0</formula>
    </cfRule>
  </conditionalFormatting>
  <conditionalFormatting sqref="LH1354:ML1354">
    <cfRule type="cellIs" dxfId="590" priority="702" stopIfTrue="1" operator="equal">
      <formula>0</formula>
    </cfRule>
  </conditionalFormatting>
  <conditionalFormatting sqref="IS1354:JV1354">
    <cfRule type="cellIs" dxfId="589" priority="715" stopIfTrue="1" operator="equal">
      <formula>0</formula>
    </cfRule>
  </conditionalFormatting>
  <conditionalFormatting sqref="GC1353:GC1354">
    <cfRule type="cellIs" dxfId="588" priority="711" stopIfTrue="1" operator="greaterThanOrEqual">
      <formula>1</formula>
    </cfRule>
    <cfRule type="cellIs" dxfId="587" priority="712" stopIfTrue="1" operator="lessThan">
      <formula>1</formula>
    </cfRule>
  </conditionalFormatting>
  <conditionalFormatting sqref="IR1353:IR1354">
    <cfRule type="cellIs" dxfId="586" priority="707" stopIfTrue="1" operator="greaterThanOrEqual">
      <formula>1</formula>
    </cfRule>
    <cfRule type="cellIs" dxfId="585" priority="708" stopIfTrue="1" operator="lessThan">
      <formula>1</formula>
    </cfRule>
  </conditionalFormatting>
  <conditionalFormatting sqref="JZ1354:LD1354">
    <cfRule type="cellIs" dxfId="584" priority="705" stopIfTrue="1" operator="equal">
      <formula>0</formula>
    </cfRule>
  </conditionalFormatting>
  <conditionalFormatting sqref="L1353">
    <cfRule type="cellIs" dxfId="583" priority="697" stopIfTrue="1" operator="greaterThanOrEqual">
      <formula>1</formula>
    </cfRule>
    <cfRule type="cellIs" dxfId="582" priority="698" stopIfTrue="1" operator="lessThan">
      <formula>1</formula>
    </cfRule>
  </conditionalFormatting>
  <conditionalFormatting sqref="M1353">
    <cfRule type="cellIs" dxfId="581" priority="694" stopIfTrue="1" operator="greaterThanOrEqual">
      <formula>1</formula>
    </cfRule>
    <cfRule type="cellIs" dxfId="580" priority="695" stopIfTrue="1" operator="lessThan">
      <formula>1</formula>
    </cfRule>
  </conditionalFormatting>
  <conditionalFormatting sqref="CI1354:DM1354">
    <cfRule type="cellIs" dxfId="579" priority="687" stopIfTrue="1" operator="equal">
      <formula>0</formula>
    </cfRule>
  </conditionalFormatting>
  <conditionalFormatting sqref="BA1337:CE1337">
    <cfRule type="cellIs" dxfId="578" priority="685" stopIfTrue="1" operator="equal">
      <formula>0</formula>
    </cfRule>
  </conditionalFormatting>
  <conditionalFormatting sqref="BA1356:CE1356">
    <cfRule type="cellIs" dxfId="577" priority="684" stopIfTrue="1" operator="equal">
      <formula>0</formula>
    </cfRule>
  </conditionalFormatting>
  <conditionalFormatting sqref="BA1358:CE1358">
    <cfRule type="cellIs" dxfId="576" priority="683" stopIfTrue="1" operator="equal">
      <formula>0</formula>
    </cfRule>
  </conditionalFormatting>
  <conditionalFormatting sqref="BA1360:CE1360">
    <cfRule type="cellIs" dxfId="575" priority="682" stopIfTrue="1" operator="equal">
      <formula>0</formula>
    </cfRule>
  </conditionalFormatting>
  <conditionalFormatting sqref="BA1362:CE1362">
    <cfRule type="cellIs" dxfId="574" priority="681" stopIfTrue="1" operator="equal">
      <formula>0</formula>
    </cfRule>
  </conditionalFormatting>
  <conditionalFormatting sqref="BA1354:CE1354">
    <cfRule type="cellIs" dxfId="573" priority="680" stopIfTrue="1" operator="equal">
      <formula>0</formula>
    </cfRule>
  </conditionalFormatting>
  <conditionalFormatting sqref="T1356:AW1356">
    <cfRule type="cellIs" dxfId="572" priority="679" stopIfTrue="1" operator="equal">
      <formula>0</formula>
    </cfRule>
  </conditionalFormatting>
  <conditionalFormatting sqref="T1358:AW1358">
    <cfRule type="cellIs" dxfId="571" priority="678" stopIfTrue="1" operator="equal">
      <formula>0</formula>
    </cfRule>
  </conditionalFormatting>
  <conditionalFormatting sqref="T1360:AW1360">
    <cfRule type="cellIs" dxfId="570" priority="677" stopIfTrue="1" operator="equal">
      <formula>0</formula>
    </cfRule>
  </conditionalFormatting>
  <conditionalFormatting sqref="T1362:AW1362">
    <cfRule type="cellIs" dxfId="569" priority="676" stopIfTrue="1" operator="equal">
      <formula>0</formula>
    </cfRule>
  </conditionalFormatting>
  <conditionalFormatting sqref="T1354:AW1354">
    <cfRule type="cellIs" dxfId="568" priority="675" stopIfTrue="1" operator="equal">
      <formula>0</formula>
    </cfRule>
  </conditionalFormatting>
  <conditionalFormatting sqref="HJ1138:HJ1139 IR1138:IR1139 JY1138:JY1139 LG1138:LG1139 CH1138:CH1139 AZ1138:AZ1139 S1138:S1139">
    <cfRule type="cellIs" dxfId="567" priority="585" stopIfTrue="1" operator="greaterThanOrEqual">
      <formula>1</formula>
    </cfRule>
    <cfRule type="cellIs" dxfId="566" priority="586" stopIfTrue="1" operator="lessThan">
      <formula>1</formula>
    </cfRule>
  </conditionalFormatting>
  <conditionalFormatting sqref="FZ1139">
    <cfRule type="cellIs" dxfId="565" priority="576" stopIfTrue="1" operator="equal">
      <formula>0</formula>
    </cfRule>
  </conditionalFormatting>
  <conditionalFormatting sqref="T1139:AW1139">
    <cfRule type="cellIs" dxfId="564" priority="584" stopIfTrue="1" operator="equal">
      <formula>0</formula>
    </cfRule>
  </conditionalFormatting>
  <conditionalFormatting sqref="BA1139:CE1139">
    <cfRule type="cellIs" dxfId="563" priority="583" stopIfTrue="1" operator="equal">
      <formula>0</formula>
    </cfRule>
  </conditionalFormatting>
  <conditionalFormatting sqref="HK1139:IO1139">
    <cfRule type="cellIs" dxfId="562" priority="578" stopIfTrue="1" operator="equal">
      <formula>0</formula>
    </cfRule>
  </conditionalFormatting>
  <conditionalFormatting sqref="EV1139:FY1139">
    <cfRule type="cellIs" dxfId="561" priority="580" stopIfTrue="1" operator="equal">
      <formula>0</formula>
    </cfRule>
  </conditionalFormatting>
  <conditionalFormatting sqref="GD1139:HG1139">
    <cfRule type="cellIs" dxfId="560" priority="579" stopIfTrue="1" operator="equal">
      <formula>0</formula>
    </cfRule>
  </conditionalFormatting>
  <conditionalFormatting sqref="IS1139:JV1139">
    <cfRule type="cellIs" dxfId="559" priority="577" stopIfTrue="1" operator="equal">
      <formula>0</formula>
    </cfRule>
  </conditionalFormatting>
  <conditionalFormatting sqref="JZ1139:LD1139">
    <cfRule type="cellIs" dxfId="558" priority="575" stopIfTrue="1" operator="equal">
      <formula>0</formula>
    </cfRule>
  </conditionalFormatting>
  <conditionalFormatting sqref="LH1139:ML1139">
    <cfRule type="cellIs" dxfId="557" priority="574" stopIfTrue="1" operator="equal">
      <formula>0</formula>
    </cfRule>
  </conditionalFormatting>
  <conditionalFormatting sqref="L1138">
    <cfRule type="cellIs" dxfId="556" priority="571" stopIfTrue="1" operator="greaterThanOrEqual">
      <formula>1</formula>
    </cfRule>
    <cfRule type="cellIs" dxfId="555" priority="572" stopIfTrue="1" operator="lessThan">
      <formula>1</formula>
    </cfRule>
  </conditionalFormatting>
  <conditionalFormatting sqref="M1138">
    <cfRule type="cellIs" dxfId="554" priority="568" stopIfTrue="1" operator="greaterThanOrEqual">
      <formula>1</formula>
    </cfRule>
    <cfRule type="cellIs" dxfId="553" priority="569" stopIfTrue="1" operator="lessThan">
      <formula>1</formula>
    </cfRule>
  </conditionalFormatting>
  <conditionalFormatting sqref="DQ53">
    <cfRule type="cellIs" dxfId="552" priority="545" stopIfTrue="1" operator="equal">
      <formula>0</formula>
    </cfRule>
  </conditionalFormatting>
  <conditionalFormatting sqref="DQ49 DQ51">
    <cfRule type="cellIs" dxfId="551" priority="544" stopIfTrue="1" operator="equal">
      <formula>0</formula>
    </cfRule>
  </conditionalFormatting>
  <conditionalFormatting sqref="DS37 DS39 DS53">
    <cfRule type="cellIs" dxfId="550" priority="543" stopIfTrue="1" operator="equal">
      <formula>0</formula>
    </cfRule>
  </conditionalFormatting>
  <conditionalFormatting sqref="DS41 DS43 DS47">
    <cfRule type="cellIs" dxfId="549" priority="542" stopIfTrue="1" operator="equal">
      <formula>0</formula>
    </cfRule>
  </conditionalFormatting>
  <conditionalFormatting sqref="DS45">
    <cfRule type="cellIs" dxfId="548" priority="541" stopIfTrue="1" operator="equal">
      <formula>0</formula>
    </cfRule>
  </conditionalFormatting>
  <conditionalFormatting sqref="DS51">
    <cfRule type="cellIs" dxfId="547" priority="540" stopIfTrue="1" operator="equal">
      <formula>0</formula>
    </cfRule>
  </conditionalFormatting>
  <conditionalFormatting sqref="DS49">
    <cfRule type="cellIs" dxfId="546" priority="539" stopIfTrue="1" operator="equal">
      <formula>0</formula>
    </cfRule>
  </conditionalFormatting>
  <conditionalFormatting sqref="DT37 DT39 DT53 DT55">
    <cfRule type="cellIs" dxfId="545" priority="538" stopIfTrue="1" operator="equal">
      <formula>0</formula>
    </cfRule>
  </conditionalFormatting>
  <conditionalFormatting sqref="DT41 DT43 DT47">
    <cfRule type="cellIs" dxfId="544" priority="537" stopIfTrue="1" operator="equal">
      <formula>0</formula>
    </cfRule>
  </conditionalFormatting>
  <conditionalFormatting sqref="DT45">
    <cfRule type="cellIs" dxfId="543" priority="536" stopIfTrue="1" operator="equal">
      <formula>0</formula>
    </cfRule>
  </conditionalFormatting>
  <conditionalFormatting sqref="DT51">
    <cfRule type="cellIs" dxfId="542" priority="535" stopIfTrue="1" operator="equal">
      <formula>0</formula>
    </cfRule>
  </conditionalFormatting>
  <conditionalFormatting sqref="DT49">
    <cfRule type="cellIs" dxfId="541" priority="534" stopIfTrue="1" operator="equal">
      <formula>0</formula>
    </cfRule>
  </conditionalFormatting>
  <conditionalFormatting sqref="DU37 DU39 DU53">
    <cfRule type="cellIs" dxfId="540" priority="533" stopIfTrue="1" operator="equal">
      <formula>0</formula>
    </cfRule>
  </conditionalFormatting>
  <conditionalFormatting sqref="DU41 DU43 DU47">
    <cfRule type="cellIs" dxfId="539" priority="532" stopIfTrue="1" operator="equal">
      <formula>0</formula>
    </cfRule>
  </conditionalFormatting>
  <conditionalFormatting sqref="DU45">
    <cfRule type="cellIs" dxfId="538" priority="531" stopIfTrue="1" operator="equal">
      <formula>0</formula>
    </cfRule>
  </conditionalFormatting>
  <conditionalFormatting sqref="DU51">
    <cfRule type="cellIs" dxfId="537" priority="530" stopIfTrue="1" operator="equal">
      <formula>0</formula>
    </cfRule>
  </conditionalFormatting>
  <conditionalFormatting sqref="DU49">
    <cfRule type="cellIs" dxfId="536" priority="529" stopIfTrue="1" operator="equal">
      <formula>0</formula>
    </cfRule>
  </conditionalFormatting>
  <conditionalFormatting sqref="LK265:LL265 LK267:LL267">
    <cfRule type="cellIs" dxfId="535" priority="528" stopIfTrue="1" operator="equal">
      <formula>0</formula>
    </cfRule>
  </conditionalFormatting>
  <conditionalFormatting sqref="DT265:DU265 DT267:DU267">
    <cfRule type="cellIs" dxfId="534" priority="527" stopIfTrue="1" operator="equal">
      <formula>0</formula>
    </cfRule>
  </conditionalFormatting>
  <conditionalFormatting sqref="DV37 DV39 DV53 DV55">
    <cfRule type="cellIs" dxfId="533" priority="526" stopIfTrue="1" operator="equal">
      <formula>0</formula>
    </cfRule>
  </conditionalFormatting>
  <conditionalFormatting sqref="DV41 DV43 DV47">
    <cfRule type="cellIs" dxfId="532" priority="525" stopIfTrue="1" operator="equal">
      <formula>0</formula>
    </cfRule>
  </conditionalFormatting>
  <conditionalFormatting sqref="DV45">
    <cfRule type="cellIs" dxfId="531" priority="524" stopIfTrue="1" operator="equal">
      <formula>0</formula>
    </cfRule>
  </conditionalFormatting>
  <conditionalFormatting sqref="DV51">
    <cfRule type="cellIs" dxfId="530" priority="523" stopIfTrue="1" operator="equal">
      <formula>0</formula>
    </cfRule>
  </conditionalFormatting>
  <conditionalFormatting sqref="DV49">
    <cfRule type="cellIs" dxfId="529" priority="522" stopIfTrue="1" operator="equal">
      <formula>0</formula>
    </cfRule>
  </conditionalFormatting>
  <conditionalFormatting sqref="DW37 DW39">
    <cfRule type="cellIs" dxfId="528" priority="521" stopIfTrue="1" operator="equal">
      <formula>0</formula>
    </cfRule>
  </conditionalFormatting>
  <conditionalFormatting sqref="DW41 DW43 DW47">
    <cfRule type="cellIs" dxfId="527" priority="520" stopIfTrue="1" operator="equal">
      <formula>0</formula>
    </cfRule>
  </conditionalFormatting>
  <conditionalFormatting sqref="DW45">
    <cfRule type="cellIs" dxfId="526" priority="519" stopIfTrue="1" operator="equal">
      <formula>0</formula>
    </cfRule>
  </conditionalFormatting>
  <conditionalFormatting sqref="DW1215">
    <cfRule type="cellIs" dxfId="525" priority="518" stopIfTrue="1" operator="equal">
      <formula>0</formula>
    </cfRule>
  </conditionalFormatting>
  <conditionalFormatting sqref="DW1217">
    <cfRule type="cellIs" dxfId="524" priority="517" stopIfTrue="1" operator="equal">
      <formula>0</formula>
    </cfRule>
  </conditionalFormatting>
  <conditionalFormatting sqref="DX37 DX39 DX53 DX55">
    <cfRule type="cellIs" dxfId="523" priority="516" stopIfTrue="1" operator="equal">
      <formula>0</formula>
    </cfRule>
  </conditionalFormatting>
  <conditionalFormatting sqref="DX41 DX43 DX47">
    <cfRule type="cellIs" dxfId="522" priority="515" stopIfTrue="1" operator="equal">
      <formula>0</formula>
    </cfRule>
  </conditionalFormatting>
  <conditionalFormatting sqref="DX45">
    <cfRule type="cellIs" dxfId="521" priority="514" stopIfTrue="1" operator="equal">
      <formula>0</formula>
    </cfRule>
  </conditionalFormatting>
  <conditionalFormatting sqref="DX51">
    <cfRule type="cellIs" dxfId="520" priority="513" stopIfTrue="1" operator="equal">
      <formula>0</formula>
    </cfRule>
  </conditionalFormatting>
  <conditionalFormatting sqref="DX49">
    <cfRule type="cellIs" dxfId="519" priority="512" stopIfTrue="1" operator="equal">
      <formula>0</formula>
    </cfRule>
  </conditionalFormatting>
  <conditionalFormatting sqref="CH808:CH809 AZ808:AZ809 S808:S809">
    <cfRule type="cellIs" dxfId="518" priority="510" stopIfTrue="1" operator="greaterThanOrEqual">
      <formula>1</formula>
    </cfRule>
    <cfRule type="cellIs" dxfId="517" priority="511" stopIfTrue="1" operator="lessThan">
      <formula>1</formula>
    </cfRule>
  </conditionalFormatting>
  <conditionalFormatting sqref="DP808:DP809">
    <cfRule type="cellIs" dxfId="516" priority="508" stopIfTrue="1" operator="greaterThanOrEqual">
      <formula>1</formula>
    </cfRule>
    <cfRule type="cellIs" dxfId="515" priority="509" stopIfTrue="1" operator="lessThan">
      <formula>1</formula>
    </cfRule>
  </conditionalFormatting>
  <conditionalFormatting sqref="T809:AW809">
    <cfRule type="cellIs" dxfId="514" priority="507" stopIfTrue="1" operator="equal">
      <formula>0</formula>
    </cfRule>
  </conditionalFormatting>
  <conditionalFormatting sqref="BA809:CE809">
    <cfRule type="cellIs" dxfId="513" priority="506" stopIfTrue="1" operator="equal">
      <formula>0</formula>
    </cfRule>
  </conditionalFormatting>
  <conditionalFormatting sqref="DQ809:DR809">
    <cfRule type="cellIs" dxfId="512" priority="504" stopIfTrue="1" operator="equal">
      <formula>0</formula>
    </cfRule>
  </conditionalFormatting>
  <conditionalFormatting sqref="EU1336:EU1345 EU1348:EU1349">
    <cfRule type="cellIs" dxfId="511" priority="475" stopIfTrue="1" operator="greaterThanOrEqual">
      <formula>1</formula>
    </cfRule>
    <cfRule type="cellIs" dxfId="510" priority="476" stopIfTrue="1" operator="lessThan">
      <formula>1</formula>
    </cfRule>
  </conditionalFormatting>
  <conditionalFormatting sqref="EW1339:FZ1339">
    <cfRule type="cellIs" dxfId="509" priority="474" stopIfTrue="1" operator="equal">
      <formula>0</formula>
    </cfRule>
  </conditionalFormatting>
  <conditionalFormatting sqref="EV1351:FZ1351">
    <cfRule type="cellIs" dxfId="508" priority="473" stopIfTrue="1" operator="equal">
      <formula>0</formula>
    </cfRule>
  </conditionalFormatting>
  <conditionalFormatting sqref="EU1350:EU1351">
    <cfRule type="cellIs" dxfId="507" priority="471" stopIfTrue="1" operator="greaterThanOrEqual">
      <formula>1</formula>
    </cfRule>
    <cfRule type="cellIs" dxfId="506" priority="472" stopIfTrue="1" operator="lessThan">
      <formula>1</formula>
    </cfRule>
  </conditionalFormatting>
  <conditionalFormatting sqref="ET1335 EW1335 EZ1335 FC1335 FF1335 FI1335 FL1335 FO1335 FR1335 FU1335 FX1335">
    <cfRule type="cellIs" dxfId="505" priority="469" stopIfTrue="1" operator="greaterThanOrEqual">
      <formula>1</formula>
    </cfRule>
    <cfRule type="cellIs" dxfId="504" priority="470" stopIfTrue="1" operator="lessThan">
      <formula>1</formula>
    </cfRule>
  </conditionalFormatting>
  <conditionalFormatting sqref="EV1339">
    <cfRule type="cellIs" dxfId="503" priority="468" stopIfTrue="1" operator="equal">
      <formula>0</formula>
    </cfRule>
  </conditionalFormatting>
  <conditionalFormatting sqref="EU1355:EU1356">
    <cfRule type="cellIs" dxfId="502" priority="466" stopIfTrue="1" operator="greaterThanOrEqual">
      <formula>1</formula>
    </cfRule>
    <cfRule type="cellIs" dxfId="501" priority="467" stopIfTrue="1" operator="lessThan">
      <formula>1</formula>
    </cfRule>
  </conditionalFormatting>
  <conditionalFormatting sqref="EU1357:EU1358">
    <cfRule type="cellIs" dxfId="500" priority="464" stopIfTrue="1" operator="greaterThanOrEqual">
      <formula>1</formula>
    </cfRule>
    <cfRule type="cellIs" dxfId="499" priority="465" stopIfTrue="1" operator="lessThan">
      <formula>1</formula>
    </cfRule>
  </conditionalFormatting>
  <conditionalFormatting sqref="EU1366:EU1367">
    <cfRule type="cellIs" dxfId="498" priority="462" stopIfTrue="1" operator="greaterThanOrEqual">
      <formula>1</formula>
    </cfRule>
    <cfRule type="cellIs" dxfId="497" priority="463" stopIfTrue="1" operator="lessThan">
      <formula>1</formula>
    </cfRule>
  </conditionalFormatting>
  <conditionalFormatting sqref="EU1368:EU1369">
    <cfRule type="cellIs" dxfId="496" priority="460" stopIfTrue="1" operator="greaterThanOrEqual">
      <formula>1</formula>
    </cfRule>
    <cfRule type="cellIs" dxfId="495" priority="461" stopIfTrue="1" operator="lessThan">
      <formula>1</formula>
    </cfRule>
  </conditionalFormatting>
  <conditionalFormatting sqref="EU1370:EU1371">
    <cfRule type="cellIs" dxfId="494" priority="458" stopIfTrue="1" operator="greaterThanOrEqual">
      <formula>1</formula>
    </cfRule>
    <cfRule type="cellIs" dxfId="493" priority="459" stopIfTrue="1" operator="lessThan">
      <formula>1</formula>
    </cfRule>
  </conditionalFormatting>
  <conditionalFormatting sqref="EV1367:FZ1367">
    <cfRule type="cellIs" dxfId="492" priority="457" stopIfTrue="1" operator="equal">
      <formula>0</formula>
    </cfRule>
  </conditionalFormatting>
  <conditionalFormatting sqref="EV1369:FZ1369">
    <cfRule type="cellIs" dxfId="491" priority="456" stopIfTrue="1" operator="equal">
      <formula>0</formula>
    </cfRule>
  </conditionalFormatting>
  <conditionalFormatting sqref="EV1371:FZ1371">
    <cfRule type="cellIs" dxfId="490" priority="455" stopIfTrue="1" operator="equal">
      <formula>0</formula>
    </cfRule>
  </conditionalFormatting>
  <conditionalFormatting sqref="EU1364:EU1365">
    <cfRule type="cellIs" dxfId="489" priority="453" stopIfTrue="1" operator="greaterThanOrEqual">
      <formula>1</formula>
    </cfRule>
    <cfRule type="cellIs" dxfId="488" priority="454" stopIfTrue="1" operator="lessThan">
      <formula>1</formula>
    </cfRule>
  </conditionalFormatting>
  <conditionalFormatting sqref="EV1365:FZ1365">
    <cfRule type="cellIs" dxfId="487" priority="452" stopIfTrue="1" operator="equal">
      <formula>0</formula>
    </cfRule>
  </conditionalFormatting>
  <conditionalFormatting sqref="EV1349:FZ1349">
    <cfRule type="cellIs" dxfId="486" priority="451" stopIfTrue="1" operator="equal">
      <formula>0</formula>
    </cfRule>
  </conditionalFormatting>
  <conditionalFormatting sqref="EV1345:FZ1345">
    <cfRule type="cellIs" dxfId="485" priority="450" stopIfTrue="1" operator="equal">
      <formula>0</formula>
    </cfRule>
  </conditionalFormatting>
  <conditionalFormatting sqref="EV1341:FZ1341">
    <cfRule type="cellIs" dxfId="484" priority="449" stopIfTrue="1" operator="equal">
      <formula>0</formula>
    </cfRule>
  </conditionalFormatting>
  <conditionalFormatting sqref="EV1343:FZ1343">
    <cfRule type="cellIs" dxfId="483" priority="448" stopIfTrue="1" operator="equal">
      <formula>0</formula>
    </cfRule>
  </conditionalFormatting>
  <conditionalFormatting sqref="EV1347:FZ1347">
    <cfRule type="cellIs" dxfId="482" priority="445" stopIfTrue="1" operator="equal">
      <formula>0</formula>
    </cfRule>
  </conditionalFormatting>
  <conditionalFormatting sqref="EU1346:EU1347">
    <cfRule type="cellIs" dxfId="481" priority="446" stopIfTrue="1" operator="greaterThanOrEqual">
      <formula>1</formula>
    </cfRule>
    <cfRule type="cellIs" dxfId="480" priority="447" stopIfTrue="1" operator="lessThan">
      <formula>1</formula>
    </cfRule>
  </conditionalFormatting>
  <conditionalFormatting sqref="EV1337:FU1337">
    <cfRule type="cellIs" dxfId="479" priority="444" stopIfTrue="1" operator="equal">
      <formula>0</formula>
    </cfRule>
  </conditionalFormatting>
  <conditionalFormatting sqref="EU1359:EU1360">
    <cfRule type="cellIs" dxfId="478" priority="442" stopIfTrue="1" operator="greaterThanOrEqual">
      <formula>1</formula>
    </cfRule>
    <cfRule type="cellIs" dxfId="477" priority="443" stopIfTrue="1" operator="lessThan">
      <formula>1</formula>
    </cfRule>
  </conditionalFormatting>
  <conditionalFormatting sqref="EU1361:EU1362">
    <cfRule type="cellIs" dxfId="476" priority="440" stopIfTrue="1" operator="greaterThanOrEqual">
      <formula>1</formula>
    </cfRule>
    <cfRule type="cellIs" dxfId="475" priority="441" stopIfTrue="1" operator="lessThan">
      <formula>1</formula>
    </cfRule>
  </conditionalFormatting>
  <conditionalFormatting sqref="EU1353:EU1354">
    <cfRule type="cellIs" dxfId="474" priority="434" stopIfTrue="1" operator="greaterThanOrEqual">
      <formula>1</formula>
    </cfRule>
    <cfRule type="cellIs" dxfId="473" priority="435" stopIfTrue="1" operator="lessThan">
      <formula>1</formula>
    </cfRule>
  </conditionalFormatting>
  <conditionalFormatting sqref="EV1356:FZ1356">
    <cfRule type="cellIs" dxfId="472" priority="439" stopIfTrue="1" operator="equal">
      <formula>0</formula>
    </cfRule>
  </conditionalFormatting>
  <conditionalFormatting sqref="EV1358:FZ1358">
    <cfRule type="cellIs" dxfId="471" priority="438" stopIfTrue="1" operator="equal">
      <formula>0</formula>
    </cfRule>
  </conditionalFormatting>
  <conditionalFormatting sqref="EV1360:FZ1360">
    <cfRule type="cellIs" dxfId="470" priority="437" stopIfTrue="1" operator="equal">
      <formula>0</formula>
    </cfRule>
  </conditionalFormatting>
  <conditionalFormatting sqref="EV1362:FZ1362">
    <cfRule type="cellIs" dxfId="469" priority="436" stopIfTrue="1" operator="equal">
      <formula>0</formula>
    </cfRule>
  </conditionalFormatting>
  <conditionalFormatting sqref="EV1354:FZ1354">
    <cfRule type="cellIs" dxfId="468" priority="433" stopIfTrue="1" operator="equal">
      <formula>0</formula>
    </cfRule>
  </conditionalFormatting>
  <conditionalFormatting sqref="EX37 EX39 EX53">
    <cfRule type="cellIs" dxfId="467" priority="432" stopIfTrue="1" operator="equal">
      <formula>0</formula>
    </cfRule>
  </conditionalFormatting>
  <conditionalFormatting sqref="EX41 EX43 EX47">
    <cfRule type="cellIs" dxfId="466" priority="431" stopIfTrue="1" operator="equal">
      <formula>0</formula>
    </cfRule>
  </conditionalFormatting>
  <conditionalFormatting sqref="EX45">
    <cfRule type="cellIs" dxfId="465" priority="430" stopIfTrue="1" operator="equal">
      <formula>0</formula>
    </cfRule>
  </conditionalFormatting>
  <conditionalFormatting sqref="EX51">
    <cfRule type="cellIs" dxfId="464" priority="429" stopIfTrue="1" operator="equal">
      <formula>0</formula>
    </cfRule>
  </conditionalFormatting>
  <conditionalFormatting sqref="EX49">
    <cfRule type="cellIs" dxfId="463" priority="428" stopIfTrue="1" operator="equal">
      <formula>0</formula>
    </cfRule>
  </conditionalFormatting>
  <conditionalFormatting sqref="FF41">
    <cfRule type="cellIs" dxfId="462" priority="427" stopIfTrue="1" operator="equal">
      <formula>0</formula>
    </cfRule>
  </conditionalFormatting>
  <conditionalFormatting sqref="FH41">
    <cfRule type="cellIs" dxfId="461" priority="426" stopIfTrue="1" operator="equal">
      <formula>0</formula>
    </cfRule>
  </conditionalFormatting>
  <conditionalFormatting sqref="FH43">
    <cfRule type="cellIs" dxfId="460" priority="425" stopIfTrue="1" operator="equal">
      <formula>0</formula>
    </cfRule>
  </conditionalFormatting>
  <conditionalFormatting sqref="FI41">
    <cfRule type="cellIs" dxfId="459" priority="424" stopIfTrue="1" operator="equal">
      <formula>0</formula>
    </cfRule>
  </conditionalFormatting>
  <conditionalFormatting sqref="FI43">
    <cfRule type="cellIs" dxfId="458" priority="423" stopIfTrue="1" operator="equal">
      <formula>0</formula>
    </cfRule>
  </conditionalFormatting>
  <conditionalFormatting sqref="FI45">
    <cfRule type="cellIs" dxfId="457" priority="422" stopIfTrue="1" operator="equal">
      <formula>0</formula>
    </cfRule>
  </conditionalFormatting>
  <conditionalFormatting sqref="FI47">
    <cfRule type="cellIs" dxfId="456" priority="421" stopIfTrue="1" operator="equal">
      <formula>0</formula>
    </cfRule>
  </conditionalFormatting>
  <conditionalFormatting sqref="FU1265">
    <cfRule type="cellIs" dxfId="455" priority="420" stopIfTrue="1" operator="equal">
      <formula>0</formula>
    </cfRule>
  </conditionalFormatting>
  <conditionalFormatting sqref="CI15:CQ15 CI17:CQ17 CI29:DM29 CI31:DM31 CI33:DM33 CI13:CQ13 CS13:DM13 CS17:DM17 CS15:DM15">
    <cfRule type="cellIs" dxfId="454" priority="419" stopIfTrue="1" operator="equal">
      <formula>0</formula>
    </cfRule>
  </conditionalFormatting>
  <conditionalFormatting sqref="CI785:DM785 CI787:DM787 CP789:CV789 CP791:CV791 CP793:CV793 CP795:CV795">
    <cfRule type="cellIs" dxfId="453" priority="410" stopIfTrue="1" operator="equal">
      <formula>0</formula>
    </cfRule>
  </conditionalFormatting>
  <conditionalFormatting sqref="CI277:CO277 CI279:CO279 CW279:DM279 CW277:DM277">
    <cfRule type="cellIs" dxfId="452" priority="417" stopIfTrue="1" operator="equal">
      <formula>0</formula>
    </cfRule>
  </conditionalFormatting>
  <conditionalFormatting sqref="CI63:DM63 CI65:DM65">
    <cfRule type="cellIs" dxfId="451" priority="418" stopIfTrue="1" operator="equal">
      <formula>0</formula>
    </cfRule>
  </conditionalFormatting>
  <conditionalFormatting sqref="CI99:DM99">
    <cfRule type="cellIs" dxfId="450" priority="401" stopIfTrue="1" operator="equal">
      <formula>0</formula>
    </cfRule>
  </conditionalFormatting>
  <conditionalFormatting sqref="CI281:CO281 CI283:CO283 CW283:DM283 CW281:DM281">
    <cfRule type="cellIs" dxfId="449" priority="416" stopIfTrue="1" operator="equal">
      <formula>0</formula>
    </cfRule>
  </conditionalFormatting>
  <conditionalFormatting sqref="CI659:DM659 CI661:DM661 CI663:DM663 CI665:DM665 CI667:DM667 CI669:DM669">
    <cfRule type="cellIs" dxfId="448" priority="414" stopIfTrue="1" operator="equal">
      <formula>0</formula>
    </cfRule>
  </conditionalFormatting>
  <conditionalFormatting sqref="CI673:DM673 CI675:DM675 CI677:DM677">
    <cfRule type="cellIs" dxfId="447" priority="413" stopIfTrue="1" operator="equal">
      <formula>0</formula>
    </cfRule>
  </conditionalFormatting>
  <conditionalFormatting sqref="CI769:DM769 CI771:DM771 CI773:DM773 CP775:CV775 CP777:CV777 CP779:CV779 CP781:CV781">
    <cfRule type="cellIs" dxfId="446" priority="412" stopIfTrue="1" operator="equal">
      <formula>0</formula>
    </cfRule>
  </conditionalFormatting>
  <conditionalFormatting sqref="CI639:DM639 CI641:DM641 CI643:DM643 CI645:DM645 CI647:DM647 CI649:DM649 CI651:DM651">
    <cfRule type="cellIs" dxfId="445" priority="415" stopIfTrue="1" operator="equal">
      <formula>0</formula>
    </cfRule>
  </conditionalFormatting>
  <conditionalFormatting sqref="CI73:DM73 CI75:DM75 CP77:CW77 CP79:CW79">
    <cfRule type="cellIs" dxfId="444" priority="406" stopIfTrue="1" operator="equal">
      <formula>0</formula>
    </cfRule>
  </conditionalFormatting>
  <conditionalFormatting sqref="CI777:CO777 CI779:CO779 CI781:CO781 CW781:DM781 CW779:DM779 CW777:DM777">
    <cfRule type="cellIs" dxfId="443" priority="411" stopIfTrue="1" operator="equal">
      <formula>0</formula>
    </cfRule>
  </conditionalFormatting>
  <conditionalFormatting sqref="CI789:CO789 CI791:CO791 CI793:CO793 CI795:CO795 CW795:DM795 CW793:DM793 CW791:DM791 CW789:DM789">
    <cfRule type="cellIs" dxfId="442" priority="409" stopIfTrue="1" operator="equal">
      <formula>0</formula>
    </cfRule>
  </conditionalFormatting>
  <conditionalFormatting sqref="CI119:CO119 CW119:DM119">
    <cfRule type="cellIs" dxfId="441" priority="397" stopIfTrue="1" operator="equal">
      <formula>0</formula>
    </cfRule>
  </conditionalFormatting>
  <conditionalFormatting sqref="CI103:DM103 CI105:DM105 CI107:DM107 CP109:CV109">
    <cfRule type="cellIs" dxfId="440" priority="400" stopIfTrue="1" operator="equal">
      <formula>0</formula>
    </cfRule>
  </conditionalFormatting>
  <conditionalFormatting sqref="CI77:CO77 CI79:CO79 CX79:DM79 CX77:DM77">
    <cfRule type="cellIs" dxfId="439" priority="405" stopIfTrue="1" operator="equal">
      <formula>0</formula>
    </cfRule>
  </conditionalFormatting>
  <conditionalFormatting sqref="CI185:DM185 CI187:DM187 CI189:DM189 CP191:CV191">
    <cfRule type="cellIs" dxfId="438" priority="384" stopIfTrue="1" operator="equal">
      <formula>0</formula>
    </cfRule>
  </conditionalFormatting>
  <conditionalFormatting sqref="CI169:CO169 CW169:DM169">
    <cfRule type="cellIs" dxfId="437" priority="387" stopIfTrue="1" operator="equal">
      <formula>0</formula>
    </cfRule>
  </conditionalFormatting>
  <conditionalFormatting sqref="CI301:CO301 CI303:CO303 CW303:DM303 CW301:DM301">
    <cfRule type="cellIs" dxfId="436" priority="363" stopIfTrue="1" operator="equal">
      <formula>0</formula>
    </cfRule>
  </conditionalFormatting>
  <conditionalFormatting sqref="CI19:CQ19 CI21:CQ21 CI25:CQ25 CI27:DM27 CS25:DM25 CS21:DM21 CS19:DM19">
    <cfRule type="cellIs" dxfId="435" priority="408" stopIfTrue="1" operator="equal">
      <formula>0</formula>
    </cfRule>
  </conditionalFormatting>
  <conditionalFormatting sqref="CI343:CO343 CW343:DM343">
    <cfRule type="cellIs" dxfId="434" priority="355" stopIfTrue="1" operator="equal">
      <formula>0</formula>
    </cfRule>
  </conditionalFormatting>
  <conditionalFormatting sqref="CI811:DM811">
    <cfRule type="cellIs" dxfId="433" priority="289" stopIfTrue="1" operator="equal">
      <formula>0</formula>
    </cfRule>
  </conditionalFormatting>
  <conditionalFormatting sqref="CI297:CO297 CI299:CO299 CW299:DM299 CW297:DM297">
    <cfRule type="cellIs" dxfId="432" priority="364" stopIfTrue="1" operator="equal">
      <formula>0</formula>
    </cfRule>
  </conditionalFormatting>
  <conditionalFormatting sqref="CI83:DM83 CI85:DM85 CP87:CW87 CP89:CW89">
    <cfRule type="cellIs" dxfId="431" priority="404" stopIfTrue="1" operator="equal">
      <formula>0</formula>
    </cfRule>
  </conditionalFormatting>
  <conditionalFormatting sqref="CI211:CO211 CW211:DM211">
    <cfRule type="cellIs" dxfId="430" priority="379" stopIfTrue="1" operator="equal">
      <formula>0</formula>
    </cfRule>
  </conditionalFormatting>
  <conditionalFormatting sqref="CI347:CO347 CI351:CO351 CI353:CO353 CW353:DM353 CW351:DM351 CW347:DM347">
    <cfRule type="cellIs" dxfId="429" priority="353" stopIfTrue="1" operator="equal">
      <formula>0</formula>
    </cfRule>
  </conditionalFormatting>
  <conditionalFormatting sqref="CI67:DM67 CI69:DM69">
    <cfRule type="cellIs" dxfId="428" priority="407" stopIfTrue="1" operator="equal">
      <formula>0</formula>
    </cfRule>
  </conditionalFormatting>
  <conditionalFormatting sqref="CI87:CO87 CI89:CO89 CX89:DM89 CX87:DM87">
    <cfRule type="cellIs" dxfId="427" priority="403" stopIfTrue="1" operator="equal">
      <formula>0</formula>
    </cfRule>
  </conditionalFormatting>
  <conditionalFormatting sqref="CI93:DM93 CI95:DM95 CI97:DM97">
    <cfRule type="cellIs" dxfId="426" priority="402" stopIfTrue="1" operator="equal">
      <formula>0</formula>
    </cfRule>
  </conditionalFormatting>
  <conditionalFormatting sqref="CI143:DM143 CI145:DM145 CI147:DM147 CP149:CV149">
    <cfRule type="cellIs" dxfId="425" priority="392" stopIfTrue="1" operator="equal">
      <formula>0</formula>
    </cfRule>
  </conditionalFormatting>
  <conditionalFormatting sqref="CI133:DM133 CI135:DM135 CI137:DM137 CP139:CV139">
    <cfRule type="cellIs" dxfId="424" priority="394" stopIfTrue="1" operator="equal">
      <formula>0</formula>
    </cfRule>
  </conditionalFormatting>
  <conditionalFormatting sqref="CI109:CO109 CW109:DM109">
    <cfRule type="cellIs" dxfId="423" priority="399" stopIfTrue="1" operator="equal">
      <formula>0</formula>
    </cfRule>
  </conditionalFormatting>
  <conditionalFormatting sqref="CI113:DM113 CI115:DM115 CI117:DM117 CP119:CV119">
    <cfRule type="cellIs" dxfId="422" priority="398" stopIfTrue="1" operator="equal">
      <formula>0</formula>
    </cfRule>
  </conditionalFormatting>
  <conditionalFormatting sqref="CI123:DL123 CI125:DL125 CI127:DL127 CO129:CV129">
    <cfRule type="cellIs" dxfId="421" priority="396" stopIfTrue="1" operator="equal">
      <formula>0</formula>
    </cfRule>
  </conditionalFormatting>
  <conditionalFormatting sqref="CI129:CN129 CW129:DL129">
    <cfRule type="cellIs" dxfId="420" priority="395" stopIfTrue="1" operator="equal">
      <formula>0</formula>
    </cfRule>
  </conditionalFormatting>
  <conditionalFormatting sqref="CI397:CO397 CW397:DM397">
    <cfRule type="cellIs" dxfId="419" priority="339" stopIfTrue="1" operator="equal">
      <formula>0</formula>
    </cfRule>
  </conditionalFormatting>
  <conditionalFormatting sqref="CI561:CO561 CW561:DM561">
    <cfRule type="cellIs" dxfId="418" priority="301" stopIfTrue="1" operator="equal">
      <formula>0</formula>
    </cfRule>
  </conditionalFormatting>
  <conditionalFormatting sqref="CI139:CO139 CW139:DM139">
    <cfRule type="cellIs" dxfId="417" priority="393" stopIfTrue="1" operator="equal">
      <formula>0</formula>
    </cfRule>
  </conditionalFormatting>
  <conditionalFormatting sqref="CI291:CO291 CI293:CO293 CW293:DM293 CW291:DM291">
    <cfRule type="cellIs" dxfId="416" priority="365" stopIfTrue="1" operator="equal">
      <formula>0</formula>
    </cfRule>
  </conditionalFormatting>
  <conditionalFormatting sqref="CI149:CO149 CW149:DM149">
    <cfRule type="cellIs" dxfId="415" priority="391" stopIfTrue="1" operator="equal">
      <formula>0</formula>
    </cfRule>
  </conditionalFormatting>
  <conditionalFormatting sqref="CI153:DM153 CI155:DM155 CI157:DM157 CP159:CV159">
    <cfRule type="cellIs" dxfId="414" priority="390" stopIfTrue="1" operator="equal">
      <formula>0</formula>
    </cfRule>
  </conditionalFormatting>
  <conditionalFormatting sqref="CI159:CO159 CW159:DM159">
    <cfRule type="cellIs" dxfId="413" priority="389" stopIfTrue="1" operator="equal">
      <formula>0</formula>
    </cfRule>
  </conditionalFormatting>
  <conditionalFormatting sqref="CI163:DM163 CI165:DM165 CI167:DM167 CP169:CV169">
    <cfRule type="cellIs" dxfId="412" priority="388" stopIfTrue="1" operator="equal">
      <formula>0</formula>
    </cfRule>
  </conditionalFormatting>
  <conditionalFormatting sqref="CI173:DM173 CI175:DM175 CI177:DM177 CP179:CV179">
    <cfRule type="cellIs" dxfId="411" priority="386" stopIfTrue="1" operator="equal">
      <formula>0</formula>
    </cfRule>
  </conditionalFormatting>
  <conditionalFormatting sqref="CI179:CO179 CW179:DM179">
    <cfRule type="cellIs" dxfId="410" priority="385" stopIfTrue="1" operator="equal">
      <formula>0</formula>
    </cfRule>
  </conditionalFormatting>
  <conditionalFormatting sqref="CI191:CO191 CW191:DM191">
    <cfRule type="cellIs" dxfId="409" priority="383" stopIfTrue="1" operator="equal">
      <formula>0</formula>
    </cfRule>
  </conditionalFormatting>
  <conditionalFormatting sqref="CI231:CO231 CW231:DM231">
    <cfRule type="cellIs" dxfId="408" priority="375" stopIfTrue="1" operator="equal">
      <formula>0</formula>
    </cfRule>
  </conditionalFormatting>
  <conditionalFormatting sqref="CI195:DM195 CI197:DM197 CI199:DM199 CP201:CV201">
    <cfRule type="cellIs" dxfId="407" priority="382" stopIfTrue="1" operator="equal">
      <formula>0</formula>
    </cfRule>
  </conditionalFormatting>
  <conditionalFormatting sqref="CI201:CO201 CW201:DM201">
    <cfRule type="cellIs" dxfId="406" priority="381" stopIfTrue="1" operator="equal">
      <formula>0</formula>
    </cfRule>
  </conditionalFormatting>
  <conditionalFormatting sqref="CI205:DM205 CI207:DM207 CI209:DM209 CP211:CV211">
    <cfRule type="cellIs" dxfId="405" priority="380" stopIfTrue="1" operator="equal">
      <formula>0</formula>
    </cfRule>
  </conditionalFormatting>
  <conditionalFormatting sqref="CI215:DM215 CI217:DM217 CI219:DM219 CP221:CV221">
    <cfRule type="cellIs" dxfId="404" priority="378" stopIfTrue="1" operator="equal">
      <formula>0</formula>
    </cfRule>
  </conditionalFormatting>
  <conditionalFormatting sqref="CI457:CO457 CW457:DM457">
    <cfRule type="cellIs" dxfId="403" priority="324" stopIfTrue="1" operator="equal">
      <formula>0</formula>
    </cfRule>
  </conditionalFormatting>
  <conditionalFormatting sqref="CI255:DM255 CI257:DM257 CI259:DM259 CP261:CV261">
    <cfRule type="cellIs" dxfId="402" priority="370" stopIfTrue="1" operator="equal">
      <formula>0</formula>
    </cfRule>
  </conditionalFormatting>
  <conditionalFormatting sqref="CI221:CO221 CW221:DM221">
    <cfRule type="cellIs" dxfId="401" priority="377" stopIfTrue="1" operator="equal">
      <formula>0</formula>
    </cfRule>
  </conditionalFormatting>
  <conditionalFormatting sqref="CI225:DM225 CI227:DM227 CI229:DM229 CP231:CV231">
    <cfRule type="cellIs" dxfId="400" priority="376" stopIfTrue="1" operator="equal">
      <formula>0</formula>
    </cfRule>
  </conditionalFormatting>
  <conditionalFormatting sqref="CI355:CO355 CW355:DM355">
    <cfRule type="cellIs" dxfId="399" priority="352" stopIfTrue="1" operator="equal">
      <formula>0</formula>
    </cfRule>
  </conditionalFormatting>
  <conditionalFormatting sqref="CI235:DM235 CI237:DM237 CI239:DM239 CP241:CV241">
    <cfRule type="cellIs" dxfId="398" priority="374" stopIfTrue="1" operator="equal">
      <formula>0</formula>
    </cfRule>
  </conditionalFormatting>
  <conditionalFormatting sqref="CI241:CO241 CW241:DM241">
    <cfRule type="cellIs" dxfId="397" priority="373" stopIfTrue="1" operator="equal">
      <formula>0</formula>
    </cfRule>
  </conditionalFormatting>
  <conditionalFormatting sqref="CI245:DM245 CI247:DM247 CI249:DM249 CP251:CV251">
    <cfRule type="cellIs" dxfId="396" priority="372" stopIfTrue="1" operator="equal">
      <formula>0</formula>
    </cfRule>
  </conditionalFormatting>
  <conditionalFormatting sqref="CI251:CO251 CW251:DM251">
    <cfRule type="cellIs" dxfId="395" priority="371" stopIfTrue="1" operator="equal">
      <formula>0</formula>
    </cfRule>
  </conditionalFormatting>
  <conditionalFormatting sqref="CI261:CO261 CW261:DM261">
    <cfRule type="cellIs" dxfId="394" priority="369" stopIfTrue="1" operator="equal">
      <formula>0</formula>
    </cfRule>
  </conditionalFormatting>
  <conditionalFormatting sqref="CI265:DM265 CI267:DM267 CI269:DM269">
    <cfRule type="cellIs" dxfId="393" priority="368" stopIfTrue="1" operator="equal">
      <formula>0</formula>
    </cfRule>
  </conditionalFormatting>
  <conditionalFormatting sqref="CI271:DM271">
    <cfRule type="cellIs" dxfId="392" priority="367" stopIfTrue="1" operator="equal">
      <formula>0</formula>
    </cfRule>
  </conditionalFormatting>
  <conditionalFormatting sqref="CI555:CO555 CW555:DM555">
    <cfRule type="cellIs" dxfId="391" priority="300" stopIfTrue="1" operator="equal">
      <formula>0</formula>
    </cfRule>
  </conditionalFormatting>
  <conditionalFormatting sqref="CI323:CO323 CI327:CO327 CI329:CO329 CW329:DM329 CW327:DM327 CW323:DM323">
    <cfRule type="cellIs" dxfId="390" priority="359" stopIfTrue="1" operator="equal">
      <formula>0</formula>
    </cfRule>
  </conditionalFormatting>
  <conditionalFormatting sqref="CI287:CO287 CI289:CO289 CW289:DM289 CW287:DM287">
    <cfRule type="cellIs" dxfId="389" priority="366" stopIfTrue="1" operator="equal">
      <formula>0</formula>
    </cfRule>
  </conditionalFormatting>
  <conditionalFormatting sqref="CI541:CO541 CI545:CO545 CI547:CO547 CW547:DM547 CW545:DM545 CW541:DM541">
    <cfRule type="cellIs" dxfId="388" priority="305" stopIfTrue="1" operator="equal">
      <formula>0</formula>
    </cfRule>
  </conditionalFormatting>
  <conditionalFormatting sqref="CI311:CO311 CI315:CO315 CI317:CO317 CW317:DM317 CW315:DM315 CW311:DM311">
    <cfRule type="cellIs" dxfId="387" priority="362" stopIfTrue="1" operator="equal">
      <formula>0</formula>
    </cfRule>
  </conditionalFormatting>
  <conditionalFormatting sqref="CI319:CO319 CW319:DM319">
    <cfRule type="cellIs" dxfId="386" priority="361" stopIfTrue="1" operator="equal">
      <formula>0</formula>
    </cfRule>
  </conditionalFormatting>
  <conditionalFormatting sqref="CI759:CO759 CI761:CO761 CW761:DM761 CW759:DM759">
    <cfRule type="cellIs" dxfId="385" priority="292" stopIfTrue="1" operator="equal">
      <formula>0</formula>
    </cfRule>
  </conditionalFormatting>
  <conditionalFormatting sqref="CI543:CO543 CW543:DM543">
    <cfRule type="cellIs" dxfId="384" priority="303" stopIfTrue="1" operator="equal">
      <formula>0</formula>
    </cfRule>
  </conditionalFormatting>
  <conditionalFormatting sqref="CI549:CO549 CW549:DM549">
    <cfRule type="cellIs" dxfId="383" priority="304" stopIfTrue="1" operator="equal">
      <formula>0</formula>
    </cfRule>
  </conditionalFormatting>
  <conditionalFormatting sqref="CI313:CO313 CW313:DM313">
    <cfRule type="cellIs" dxfId="382" priority="360" stopIfTrue="1" operator="equal">
      <formula>0</formula>
    </cfRule>
  </conditionalFormatting>
  <conditionalFormatting sqref="CI433:CO433 CW433:DM433">
    <cfRule type="cellIs" dxfId="381" priority="330" stopIfTrue="1" operator="equal">
      <formula>0</formula>
    </cfRule>
  </conditionalFormatting>
  <conditionalFormatting sqref="CI331:CO331 CW331:DM331">
    <cfRule type="cellIs" dxfId="380" priority="358" stopIfTrue="1" operator="equal">
      <formula>0</formula>
    </cfRule>
  </conditionalFormatting>
  <conditionalFormatting sqref="CI325:CO325 CW325:DM325">
    <cfRule type="cellIs" dxfId="379" priority="357" stopIfTrue="1" operator="equal">
      <formula>0</formula>
    </cfRule>
  </conditionalFormatting>
  <conditionalFormatting sqref="CI335:CO335 CI339:CO339 CI341:CO341 CW341:DM341 CW339:DM339 CW335:DM335">
    <cfRule type="cellIs" dxfId="378" priority="356" stopIfTrue="1" operator="equal">
      <formula>0</formula>
    </cfRule>
  </conditionalFormatting>
  <conditionalFormatting sqref="CI379:CO379 CW379:DM379">
    <cfRule type="cellIs" dxfId="377" priority="346" stopIfTrue="1" operator="equal">
      <formula>0</formula>
    </cfRule>
  </conditionalFormatting>
  <conditionalFormatting sqref="CI337:CO337 CW337:DM337">
    <cfRule type="cellIs" dxfId="376" priority="354" stopIfTrue="1" operator="equal">
      <formula>0</formula>
    </cfRule>
  </conditionalFormatting>
  <conditionalFormatting sqref="CI383:CO383 CI387:CO387 CI389:CO389 CW389:DM389 CW387:DM387 CW383:DM383">
    <cfRule type="cellIs" dxfId="375" priority="344" stopIfTrue="1" operator="equal">
      <formula>0</formula>
    </cfRule>
  </conditionalFormatting>
  <conditionalFormatting sqref="CI349:CO349 CW349:DM349">
    <cfRule type="cellIs" dxfId="374" priority="351" stopIfTrue="1" operator="equal">
      <formula>0</formula>
    </cfRule>
  </conditionalFormatting>
  <conditionalFormatting sqref="CI359:CO359 CI363:CO363 CI365:CO365 CW365:DM365 CW363:DM363 CW359:DM359">
    <cfRule type="cellIs" dxfId="373" priority="350" stopIfTrue="1" operator="equal">
      <formula>0</formula>
    </cfRule>
  </conditionalFormatting>
  <conditionalFormatting sqref="CI367:CO367 CW367:DM367">
    <cfRule type="cellIs" dxfId="372" priority="349" stopIfTrue="1" operator="equal">
      <formula>0</formula>
    </cfRule>
  </conditionalFormatting>
  <conditionalFormatting sqref="CI361:CO361 CW361:DM361">
    <cfRule type="cellIs" dxfId="371" priority="348" stopIfTrue="1" operator="equal">
      <formula>0</formula>
    </cfRule>
  </conditionalFormatting>
  <conditionalFormatting sqref="CI371:CO371 CI375:CO375 CI377:CO377 CW377:DM377 CW375:DM375 CW371:DM371">
    <cfRule type="cellIs" dxfId="370" priority="347" stopIfTrue="1" operator="equal">
      <formula>0</formula>
    </cfRule>
  </conditionalFormatting>
  <conditionalFormatting sqref="CI373:CO373 CW373:DM373">
    <cfRule type="cellIs" dxfId="369" priority="345" stopIfTrue="1" operator="equal">
      <formula>0</formula>
    </cfRule>
  </conditionalFormatting>
  <conditionalFormatting sqref="CI495:CO495 CW495:DM495">
    <cfRule type="cellIs" dxfId="368" priority="315" stopIfTrue="1" operator="equal">
      <formula>0</formula>
    </cfRule>
  </conditionalFormatting>
  <conditionalFormatting sqref="CI391:CO391 CW391:DM391">
    <cfRule type="cellIs" dxfId="367" priority="343" stopIfTrue="1" operator="equal">
      <formula>0</formula>
    </cfRule>
  </conditionalFormatting>
  <conditionalFormatting sqref="CI385:CO385 CW385:DM385">
    <cfRule type="cellIs" dxfId="366" priority="342" stopIfTrue="1" operator="equal">
      <formula>0</formula>
    </cfRule>
  </conditionalFormatting>
  <conditionalFormatting sqref="CI395:CO395 CI399:CO399 CI401:CO401 CW401:DM401 CW399:DM399 CW395:DM395">
    <cfRule type="cellIs" dxfId="365" priority="341" stopIfTrue="1" operator="equal">
      <formula>0</formula>
    </cfRule>
  </conditionalFormatting>
  <conditionalFormatting sqref="CI403:CO403 CW403:DM403">
    <cfRule type="cellIs" dxfId="364" priority="340" stopIfTrue="1" operator="equal">
      <formula>0</formula>
    </cfRule>
  </conditionalFormatting>
  <conditionalFormatting sqref="CI553:CO553 CI557:CO557 CI559:CO559 CW559:DM559 CW557:DM557 CW553:DM553">
    <cfRule type="cellIs" dxfId="363" priority="302" stopIfTrue="1" operator="equal">
      <formula>0</formula>
    </cfRule>
  </conditionalFormatting>
  <conditionalFormatting sqref="CI407:CO407 CI411:CO411 CI413:CO413 CW413:DM413 CW411:DM411 CW407:DM407">
    <cfRule type="cellIs" dxfId="362" priority="338" stopIfTrue="1" operator="equal">
      <formula>0</formula>
    </cfRule>
  </conditionalFormatting>
  <conditionalFormatting sqref="CI415:CO415 CW415:DM415">
    <cfRule type="cellIs" dxfId="361" priority="337" stopIfTrue="1" operator="equal">
      <formula>0</formula>
    </cfRule>
  </conditionalFormatting>
  <conditionalFormatting sqref="CI409:CO409 CW409:DM409">
    <cfRule type="cellIs" dxfId="360" priority="336" stopIfTrue="1" operator="equal">
      <formula>0</formula>
    </cfRule>
  </conditionalFormatting>
  <conditionalFormatting sqref="CI419:CO419 CI423:CO423 CI425:CO425 CW425:DM425 CW423:DM423 CW419:DM419">
    <cfRule type="cellIs" dxfId="359" priority="335" stopIfTrue="1" operator="equal">
      <formula>0</formula>
    </cfRule>
  </conditionalFormatting>
  <conditionalFormatting sqref="CI427:CO427 CW427:DM427">
    <cfRule type="cellIs" dxfId="358" priority="334" stopIfTrue="1" operator="equal">
      <formula>0</formula>
    </cfRule>
  </conditionalFormatting>
  <conditionalFormatting sqref="CI421:CO421 CW421:DM421">
    <cfRule type="cellIs" dxfId="357" priority="333" stopIfTrue="1" operator="equal">
      <formula>0</formula>
    </cfRule>
  </conditionalFormatting>
  <conditionalFormatting sqref="CI431:CO431 CI435:CO435 CI437:CO437 CW437:DM437 CW435:DM435 CW431:DM431">
    <cfRule type="cellIs" dxfId="356" priority="332" stopIfTrue="1" operator="equal">
      <formula>0</formula>
    </cfRule>
  </conditionalFormatting>
  <conditionalFormatting sqref="CI439:CO439 CW439:DM439">
    <cfRule type="cellIs" dxfId="355" priority="331" stopIfTrue="1" operator="equal">
      <formula>0</formula>
    </cfRule>
  </conditionalFormatting>
  <conditionalFormatting sqref="CI443:CO443 CI447:CO447 CI449:CO449 CW449:DM449 CW447:DM447 CW443:DM443">
    <cfRule type="cellIs" dxfId="354" priority="329" stopIfTrue="1" operator="equal">
      <formula>0</formula>
    </cfRule>
  </conditionalFormatting>
  <conditionalFormatting sqref="CI451:CO451 CW451:DM451">
    <cfRule type="cellIs" dxfId="353" priority="328" stopIfTrue="1" operator="equal">
      <formula>0</formula>
    </cfRule>
  </conditionalFormatting>
  <conditionalFormatting sqref="CI445:CO445 CW445:DM445">
    <cfRule type="cellIs" dxfId="352" priority="327" stopIfTrue="1" operator="equal">
      <formula>0</formula>
    </cfRule>
  </conditionalFormatting>
  <conditionalFormatting sqref="CI455:CO455 CI459:CO459 CI461:CO461 CW461:DM461 CW459:DM459 CW455:DM455">
    <cfRule type="cellIs" dxfId="351" priority="326" stopIfTrue="1" operator="equal">
      <formula>0</formula>
    </cfRule>
  </conditionalFormatting>
  <conditionalFormatting sqref="CI463:CO463 CW463:DM463">
    <cfRule type="cellIs" dxfId="350" priority="325" stopIfTrue="1" operator="equal">
      <formula>0</formula>
    </cfRule>
  </conditionalFormatting>
  <conditionalFormatting sqref="CI467:CO467 CI471:CO471 CI473:CO473 CW473:DM473 CW471:DM471 CW467:DM467">
    <cfRule type="cellIs" dxfId="349" priority="323" stopIfTrue="1" operator="equal">
      <formula>0</formula>
    </cfRule>
  </conditionalFormatting>
  <conditionalFormatting sqref="CI475:CO475 CW475:DM475">
    <cfRule type="cellIs" dxfId="348" priority="322" stopIfTrue="1" operator="equal">
      <formula>0</formula>
    </cfRule>
  </conditionalFormatting>
  <conditionalFormatting sqref="CI469:CO469 CW469:DM469">
    <cfRule type="cellIs" dxfId="347" priority="321" stopIfTrue="1" operator="equal">
      <formula>0</formula>
    </cfRule>
  </conditionalFormatting>
  <conditionalFormatting sqref="CI479:CO479 CI483:CO483 CI485:CO485 CW485:DM485 CW483:DM483 CW479:DM479">
    <cfRule type="cellIs" dxfId="346" priority="320" stopIfTrue="1" operator="equal">
      <formula>0</formula>
    </cfRule>
  </conditionalFormatting>
  <conditionalFormatting sqref="CI487:CO487 CW487:DM487">
    <cfRule type="cellIs" dxfId="345" priority="319" stopIfTrue="1" operator="equal">
      <formula>0</formula>
    </cfRule>
  </conditionalFormatting>
  <conditionalFormatting sqref="CI481:CO481 CW481:DM481">
    <cfRule type="cellIs" dxfId="344" priority="318" stopIfTrue="1" operator="equal">
      <formula>0</formula>
    </cfRule>
  </conditionalFormatting>
  <conditionalFormatting sqref="CI493:CO493 CI497:CO497 CI499:CO499 CW499:DM499 CW497:DM497 CW493:DM493">
    <cfRule type="cellIs" dxfId="343" priority="317" stopIfTrue="1" operator="equal">
      <formula>0</formula>
    </cfRule>
  </conditionalFormatting>
  <conditionalFormatting sqref="CI813:DM813 CI815:DM815 CI817:DM817 CI819:DM819 CP821:CV821">
    <cfRule type="cellIs" dxfId="342" priority="288" stopIfTrue="1" operator="equal">
      <formula>0</formula>
    </cfRule>
  </conditionalFormatting>
  <conditionalFormatting sqref="CI501:CO501 CW501:DM501">
    <cfRule type="cellIs" dxfId="341" priority="316" stopIfTrue="1" operator="equal">
      <formula>0</formula>
    </cfRule>
  </conditionalFormatting>
  <conditionalFormatting sqref="CI505:CO505 CI509:CO509 CI511:CO511 CW511:DM511 CW509:DM509 CW505:DM505">
    <cfRule type="cellIs" dxfId="340" priority="314" stopIfTrue="1" operator="equal">
      <formula>0</formula>
    </cfRule>
  </conditionalFormatting>
  <conditionalFormatting sqref="CI513:CO513 CW513:DM513">
    <cfRule type="cellIs" dxfId="339" priority="313" stopIfTrue="1" operator="equal">
      <formula>0</formula>
    </cfRule>
  </conditionalFormatting>
  <conditionalFormatting sqref="CI507:CO507 CW507:DM507">
    <cfRule type="cellIs" dxfId="338" priority="312" stopIfTrue="1" operator="equal">
      <formula>0</formula>
    </cfRule>
  </conditionalFormatting>
  <conditionalFormatting sqref="CI517:CO517 CI521:CO521 CI523:CO523 CW523:DM523 CW521:DM521 CW517:DM517">
    <cfRule type="cellIs" dxfId="337" priority="311" stopIfTrue="1" operator="equal">
      <formula>0</formula>
    </cfRule>
  </conditionalFormatting>
  <conditionalFormatting sqref="CI525:CO525 CW525:DM525">
    <cfRule type="cellIs" dxfId="336" priority="310" stopIfTrue="1" operator="equal">
      <formula>0</formula>
    </cfRule>
  </conditionalFormatting>
  <conditionalFormatting sqref="CI519:CO519 CW519:DM519">
    <cfRule type="cellIs" dxfId="335" priority="309" stopIfTrue="1" operator="equal">
      <formula>0</formula>
    </cfRule>
  </conditionalFormatting>
  <conditionalFormatting sqref="CI529:CO529 CI533:CO533 CI535:CO535 CW535:DM535 CW533:DM533 CW529:DM529">
    <cfRule type="cellIs" dxfId="334" priority="308" stopIfTrue="1" operator="equal">
      <formula>0</formula>
    </cfRule>
  </conditionalFormatting>
  <conditionalFormatting sqref="CI537:CO537 CW537:DM537">
    <cfRule type="cellIs" dxfId="333" priority="307" stopIfTrue="1" operator="equal">
      <formula>0</formula>
    </cfRule>
  </conditionalFormatting>
  <conditionalFormatting sqref="CI531:CO531 CW531:DM531">
    <cfRule type="cellIs" dxfId="332" priority="306" stopIfTrue="1" operator="equal">
      <formula>0</formula>
    </cfRule>
  </conditionalFormatting>
  <conditionalFormatting sqref="CI703:DM703 CI705:DM705 CI707:DM707 CI709:DM709 CI711:DM711 CI713:DM713 CI715:DM715 CP717:CV717">
    <cfRule type="cellIs" dxfId="331" priority="296" stopIfTrue="1" operator="equal">
      <formula>0</formula>
    </cfRule>
  </conditionalFormatting>
  <conditionalFormatting sqref="CI723:CO723 CI725:CO725 CI727:CO727 CI729:CO729 CI731:CO731 CI733:CO733 CW733:DM733 CW731:DM731 CW729:DM729 CW727:DM727 CW725:DM725 CW723:DM723">
    <cfRule type="cellIs" dxfId="330" priority="295" stopIfTrue="1" operator="equal">
      <formula>0</formula>
    </cfRule>
  </conditionalFormatting>
  <conditionalFormatting sqref="CI657:DM657 CI653:DM653">
    <cfRule type="cellIs" dxfId="329" priority="299" stopIfTrue="1" operator="equal">
      <formula>0</formula>
    </cfRule>
  </conditionalFormatting>
  <conditionalFormatting sqref="CI753:CO753 CI755:CO755 CI757:CO757 CW753:DM753 CW757:DM757 CW755:DM755">
    <cfRule type="cellIs" dxfId="328" priority="291" stopIfTrue="1" operator="equal">
      <formula>0</formula>
    </cfRule>
  </conditionalFormatting>
  <conditionalFormatting sqref="CI697:DM697 CI695:DM695">
    <cfRule type="cellIs" dxfId="327" priority="298" stopIfTrue="1" operator="equal">
      <formula>0</formula>
    </cfRule>
  </conditionalFormatting>
  <conditionalFormatting sqref="CI689:DM689 CI691:DM691 CI693:DM693">
    <cfRule type="cellIs" dxfId="326" priority="297" stopIfTrue="1" operator="equal">
      <formula>0</formula>
    </cfRule>
  </conditionalFormatting>
  <conditionalFormatting sqref="CI737:CO737 CI739:CO739 CI741:CO741 CW737:DM737 CW741:DM741 CW739:DM739">
    <cfRule type="cellIs" dxfId="325" priority="294" stopIfTrue="1" operator="equal">
      <formula>0</formula>
    </cfRule>
  </conditionalFormatting>
  <conditionalFormatting sqref="CI717:CO717 CI721:CO721 CW717:DM717 CW721:DM721">
    <cfRule type="cellIs" dxfId="324" priority="293" stopIfTrue="1" operator="equal">
      <formula>0</formula>
    </cfRule>
  </conditionalFormatting>
  <conditionalFormatting sqref="CI799:DM799 CI801:DM801 CI803:DM803 CI805:DM805 CI807:DM807">
    <cfRule type="cellIs" dxfId="323" priority="290" stopIfTrue="1" operator="equal">
      <formula>0</formula>
    </cfRule>
  </conditionalFormatting>
  <conditionalFormatting sqref="CI831:CO831 CI833:CO833 CI835:CO835 CW835:DM835 CW833:DM833 CW831:DM831">
    <cfRule type="cellIs" dxfId="322" priority="285" stopIfTrue="1" operator="equal">
      <formula>0</formula>
    </cfRule>
  </conditionalFormatting>
  <conditionalFormatting sqref="CI821:CO821 CW821:DM821">
    <cfRule type="cellIs" dxfId="321" priority="287" stopIfTrue="1" operator="equal">
      <formula>0</formula>
    </cfRule>
  </conditionalFormatting>
  <conditionalFormatting sqref="CI825:DM825 CI827:DM827 CI829:DM829 CP831:CV831 CP833:CV833 CP835:CV835">
    <cfRule type="cellIs" dxfId="320" priority="286" stopIfTrue="1" operator="equal">
      <formula>0</formula>
    </cfRule>
  </conditionalFormatting>
  <conditionalFormatting sqref="CI1197:DM1197 CI1199:DM1199 CI1201:DM1201 CI1203:DM1203 CI1205:DM1205">
    <cfRule type="cellIs" dxfId="319" priority="284" stopIfTrue="1" operator="equal">
      <formula>0</formula>
    </cfRule>
  </conditionalFormatting>
  <conditionalFormatting sqref="CI1251:CQ1251 CI1253:DM1253 CS1251:DM1251 CI1255:DM1255 CI1257:DM1257 CI1273:DM1273 CI1275:DM1275 CI1277:DM1277">
    <cfRule type="cellIs" dxfId="318" priority="281" stopIfTrue="1" operator="equal">
      <formula>0</formula>
    </cfRule>
  </conditionalFormatting>
  <conditionalFormatting sqref="CI1233:DM1233 CI1207:DM1207 CI1209:DM1209">
    <cfRule type="cellIs" dxfId="317" priority="283" stopIfTrue="1" operator="equal">
      <formula>0</formula>
    </cfRule>
  </conditionalFormatting>
  <conditionalFormatting sqref="CI1249:DM1249 CI1237:DM1237 CI1239:DM1239">
    <cfRule type="cellIs" dxfId="316" priority="282" stopIfTrue="1" operator="equal">
      <formula>0</formula>
    </cfRule>
  </conditionalFormatting>
  <conditionalFormatting sqref="CI1279:DM1279 CI1283:DM1283 CI1285:DF1285 CI1287:DF1287 CI1293:DF1293">
    <cfRule type="cellIs" dxfId="315" priority="280" stopIfTrue="1" operator="equal">
      <formula>0</formula>
    </cfRule>
  </conditionalFormatting>
  <conditionalFormatting sqref="CI1327:DM1327 CI1329:DM1329">
    <cfRule type="cellIs" dxfId="314" priority="277" stopIfTrue="1" operator="equal">
      <formula>0</formula>
    </cfRule>
  </conditionalFormatting>
  <conditionalFormatting sqref="CI1297:DF1297 CI1299:DM1299 CI1301:DM1301 CI1303:DF1303 CI1305:DF1305 CI1307:DF1307">
    <cfRule type="cellIs" dxfId="313" priority="279" stopIfTrue="1" operator="equal">
      <formula>0</formula>
    </cfRule>
  </conditionalFormatting>
  <conditionalFormatting sqref="CI1319:DM1319 CI1321:DM1321 CI1323:DM1323 CI1325:DM1325 CI1309:DM1309 CI1311:DF1311 CI1313:DM1313">
    <cfRule type="cellIs" dxfId="312" priority="278" stopIfTrue="1" operator="equal">
      <formula>0</formula>
    </cfRule>
  </conditionalFormatting>
  <conditionalFormatting sqref="CI573:CO573 CW573:DM573">
    <cfRule type="cellIs" dxfId="311" priority="275" stopIfTrue="1" operator="equal">
      <formula>0</formula>
    </cfRule>
  </conditionalFormatting>
  <conditionalFormatting sqref="CI567:CO567 CW567:DM567">
    <cfRule type="cellIs" dxfId="310" priority="274" stopIfTrue="1" operator="equal">
      <formula>0</formula>
    </cfRule>
  </conditionalFormatting>
  <conditionalFormatting sqref="CI565:CO565 CI569:CO569 CI571:CO571 CW571:DM571 CW569:DM569 CW565:DM565">
    <cfRule type="cellIs" dxfId="309" priority="276" stopIfTrue="1" operator="equal">
      <formula>0</formula>
    </cfRule>
  </conditionalFormatting>
  <conditionalFormatting sqref="CI585:CO585 CW585:DM585">
    <cfRule type="cellIs" dxfId="308" priority="272" stopIfTrue="1" operator="equal">
      <formula>0</formula>
    </cfRule>
  </conditionalFormatting>
  <conditionalFormatting sqref="CI579:CO579 CW579:DM579">
    <cfRule type="cellIs" dxfId="307" priority="271" stopIfTrue="1" operator="equal">
      <formula>0</formula>
    </cfRule>
  </conditionalFormatting>
  <conditionalFormatting sqref="CI577:CO577 CI581:CO581 CI583:CO583 CW583:DM583 CW581:DM581 CW577:DM577">
    <cfRule type="cellIs" dxfId="306" priority="273" stopIfTrue="1" operator="equal">
      <formula>0</formula>
    </cfRule>
  </conditionalFormatting>
  <conditionalFormatting sqref="CI597:CO597 CW597:DM597">
    <cfRule type="cellIs" dxfId="305" priority="269" stopIfTrue="1" operator="equal">
      <formula>0</formula>
    </cfRule>
  </conditionalFormatting>
  <conditionalFormatting sqref="CI591:CO591 CW591:DM591">
    <cfRule type="cellIs" dxfId="304" priority="268" stopIfTrue="1" operator="equal">
      <formula>0</formula>
    </cfRule>
  </conditionalFormatting>
  <conditionalFormatting sqref="CI589:CO589 CI593:CO593 CI595:CO595 CW595:DM595 CW593:DM593 CW589:DM589">
    <cfRule type="cellIs" dxfId="303" priority="270" stopIfTrue="1" operator="equal">
      <formula>0</formula>
    </cfRule>
  </conditionalFormatting>
  <conditionalFormatting sqref="CI609:CO609 CW609:DM609">
    <cfRule type="cellIs" dxfId="302" priority="266" stopIfTrue="1" operator="equal">
      <formula>0</formula>
    </cfRule>
  </conditionalFormatting>
  <conditionalFormatting sqref="CI603:CO603 CW603:DM603">
    <cfRule type="cellIs" dxfId="301" priority="265" stopIfTrue="1" operator="equal">
      <formula>0</formula>
    </cfRule>
  </conditionalFormatting>
  <conditionalFormatting sqref="CI601:CO601 CI605:CO605 CI607:CO607 CW607:DM607 CW605:DM605 CW601:DM601">
    <cfRule type="cellIs" dxfId="300" priority="267" stopIfTrue="1" operator="equal">
      <formula>0</formula>
    </cfRule>
  </conditionalFormatting>
  <conditionalFormatting sqref="CI621:DM621">
    <cfRule type="cellIs" dxfId="299" priority="263" stopIfTrue="1" operator="equal">
      <formula>0</formula>
    </cfRule>
  </conditionalFormatting>
  <conditionalFormatting sqref="CI615:DM615">
    <cfRule type="cellIs" dxfId="298" priority="262" stopIfTrue="1" operator="equal">
      <formula>0</formula>
    </cfRule>
  </conditionalFormatting>
  <conditionalFormatting sqref="CI613:DM613 CI617:DM617 CI619:DM619">
    <cfRule type="cellIs" dxfId="297" priority="264" stopIfTrue="1" operator="equal">
      <formula>0</formula>
    </cfRule>
  </conditionalFormatting>
  <conditionalFormatting sqref="CI633:DM633">
    <cfRule type="cellIs" dxfId="296" priority="260" stopIfTrue="1" operator="equal">
      <formula>0</formula>
    </cfRule>
  </conditionalFormatting>
  <conditionalFormatting sqref="CI627:DM627">
    <cfRule type="cellIs" dxfId="295" priority="259" stopIfTrue="1" operator="equal">
      <formula>0</formula>
    </cfRule>
  </conditionalFormatting>
  <conditionalFormatting sqref="CI625:DM625 CI629:DM629 CI631:DM631">
    <cfRule type="cellIs" dxfId="294" priority="261" stopIfTrue="1" operator="equal">
      <formula>0</formula>
    </cfRule>
  </conditionalFormatting>
  <conditionalFormatting sqref="CI845:CO845 CI847:CO847 CI849:CO849 CW849:DM849 CW847:DM847 CW845:DM845">
    <cfRule type="cellIs" dxfId="293" priority="257" stopIfTrue="1" operator="equal">
      <formula>0</formula>
    </cfRule>
  </conditionalFormatting>
  <conditionalFormatting sqref="CI839:DM839 CI841:DM841 CI843:DM843 CP845:CV845 CP847:CV847 CP849:CV849">
    <cfRule type="cellIs" dxfId="292" priority="258" stopIfTrue="1" operator="equal">
      <formula>0</formula>
    </cfRule>
  </conditionalFormatting>
  <conditionalFormatting sqref="CI871:CO871 CI873:CO873 CI875:CO875 CW875:DM875 CW873:DM873 CW871:DM871">
    <cfRule type="cellIs" dxfId="291" priority="255" stopIfTrue="1" operator="equal">
      <formula>0</formula>
    </cfRule>
  </conditionalFormatting>
  <conditionalFormatting sqref="CI865:DM865 CI867:DM867 CI869:DM869 CP871:CV871 CP873:CV873 CP875:CV875">
    <cfRule type="cellIs" dxfId="290" priority="256" stopIfTrue="1" operator="equal">
      <formula>0</formula>
    </cfRule>
  </conditionalFormatting>
  <conditionalFormatting sqref="CI853:DM853 CI855:CO855 CI857:CO857 CI861:CO861 CW861:DM861 CW857:DM857 CW855:DM855 CP856:CV856 CI859:DM859">
    <cfRule type="cellIs" dxfId="289" priority="254" stopIfTrue="1" operator="equal">
      <formula>0</formula>
    </cfRule>
  </conditionalFormatting>
  <conditionalFormatting sqref="CI879:DM879 CI881:DM881 CI883:DM883 CI885:DM885 CI887:DM887">
    <cfRule type="cellIs" dxfId="288" priority="253" stopIfTrue="1" operator="equal">
      <formula>0</formula>
    </cfRule>
  </conditionalFormatting>
  <conditionalFormatting sqref="CI897:CO897 CI899:CO899 CI901:CO901 CW901:DM901 CW899:DM899 CW897:DM897">
    <cfRule type="cellIs" dxfId="287" priority="251" stopIfTrue="1" operator="equal">
      <formula>0</formula>
    </cfRule>
  </conditionalFormatting>
  <conditionalFormatting sqref="CI891:DM891 CI893:DM893 CI895:DM895 CP897:CV897 CP899:CV899 CP901:CV901">
    <cfRule type="cellIs" dxfId="286" priority="252" stopIfTrue="1" operator="equal">
      <formula>0</formula>
    </cfRule>
  </conditionalFormatting>
  <conditionalFormatting sqref="CI911:CO911 CI913:CO913 CI915:CO915 CW915:DM915 CW913:DM913 CW911:DM911">
    <cfRule type="cellIs" dxfId="285" priority="249" stopIfTrue="1" operator="equal">
      <formula>0</formula>
    </cfRule>
  </conditionalFormatting>
  <conditionalFormatting sqref="CI905:DM905 CI907:DM907 CI909:DM909 CP911:CV911 CP913:CV913 CP915:CV915">
    <cfRule type="cellIs" dxfId="284" priority="250" stopIfTrue="1" operator="equal">
      <formula>0</formula>
    </cfRule>
  </conditionalFormatting>
  <conditionalFormatting sqref="CI925:CO925 CI927:CO927 CI929:CO929 CW929:DM929 CW927:DM927 CW925:DM925">
    <cfRule type="cellIs" dxfId="283" priority="247" stopIfTrue="1" operator="equal">
      <formula>0</formula>
    </cfRule>
  </conditionalFormatting>
  <conditionalFormatting sqref="CI919:DM919 CI921:DM921 CI923:DM923 CP925:CV925 CP927:CV927 CP929:CV929">
    <cfRule type="cellIs" dxfId="282" priority="248" stopIfTrue="1" operator="equal">
      <formula>0</formula>
    </cfRule>
  </conditionalFormatting>
  <conditionalFormatting sqref="CI939:CO939 CI941:CO941 CI943:CO943 CW943:DM943 CW941:DM941 CW939:DM939">
    <cfRule type="cellIs" dxfId="281" priority="245" stopIfTrue="1" operator="equal">
      <formula>0</formula>
    </cfRule>
  </conditionalFormatting>
  <conditionalFormatting sqref="CI933:DM933 CI935:DM935 CI937:DM937 CP939:CV939 CP941:CV941 CP943:CV943">
    <cfRule type="cellIs" dxfId="280" priority="246" stopIfTrue="1" operator="equal">
      <formula>0</formula>
    </cfRule>
  </conditionalFormatting>
  <conditionalFormatting sqref="CI953:CO953 CI955:CO955 CI957:CO957 CW957:DM957 CW955:DM955 CW953:DM953">
    <cfRule type="cellIs" dxfId="279" priority="243" stopIfTrue="1" operator="equal">
      <formula>0</formula>
    </cfRule>
  </conditionalFormatting>
  <conditionalFormatting sqref="CI947:DM947 CI949:DM949 CI951:DM951 CP953:CV953 CP955:CV955 CP957:CV957">
    <cfRule type="cellIs" dxfId="278" priority="244" stopIfTrue="1" operator="equal">
      <formula>0</formula>
    </cfRule>
  </conditionalFormatting>
  <conditionalFormatting sqref="CI979:CO979 CI981:CO981 CI983:CO983 CW983:DM983 CW981:DM981 CW979:DM979">
    <cfRule type="cellIs" dxfId="277" priority="241" stopIfTrue="1" operator="equal">
      <formula>0</formula>
    </cfRule>
  </conditionalFormatting>
  <conditionalFormatting sqref="CI973:DM973 CI975:DM975 CI977:DM977 CP979:CV979 CP981:CV981 CP983:CV983">
    <cfRule type="cellIs" dxfId="276" priority="242" stopIfTrue="1" operator="equal">
      <formula>0</formula>
    </cfRule>
  </conditionalFormatting>
  <conditionalFormatting sqref="CI961:DM961 CI963:DM963 CI965:DM965 CI967:DM967 CI969:DM969">
    <cfRule type="cellIs" dxfId="275" priority="240" stopIfTrue="1" operator="equal">
      <formula>0</formula>
    </cfRule>
  </conditionalFormatting>
  <conditionalFormatting sqref="CI995:CO995 CI997:CO997 CI999:CO999 CW999:DM999 CW997:DM997 CW995:DM995">
    <cfRule type="cellIs" dxfId="274" priority="238" stopIfTrue="1" operator="equal">
      <formula>0</formula>
    </cfRule>
  </conditionalFormatting>
  <conditionalFormatting sqref="CI989:DM989 CI991:DM991 CI993:DM993 CP995:CV995 CP997:CV997 CP999:CV999">
    <cfRule type="cellIs" dxfId="273" priority="239" stopIfTrue="1" operator="equal">
      <formula>0</formula>
    </cfRule>
  </conditionalFormatting>
  <conditionalFormatting sqref="CI1003:DM1003 CI1005:DM1005 CI1007:DM1007 CI1009:DM1009 CI1011:DM1011">
    <cfRule type="cellIs" dxfId="272" priority="237" stopIfTrue="1" operator="equal">
      <formula>0</formula>
    </cfRule>
  </conditionalFormatting>
  <conditionalFormatting sqref="CI1021:CO1021 CI1023:CO1023 CI1025:CO1025 CW1025:DM1025 CW1023:DM1023 CW1021:DM1021">
    <cfRule type="cellIs" dxfId="271" priority="235" stopIfTrue="1" operator="equal">
      <formula>0</formula>
    </cfRule>
  </conditionalFormatting>
  <conditionalFormatting sqref="CI1015:DM1015 CI1017:DM1017 CI1019:DM1019 CP1021:CV1021 CP1023:CV1023 CP1025:CV1025">
    <cfRule type="cellIs" dxfId="270" priority="236" stopIfTrue="1" operator="equal">
      <formula>0</formula>
    </cfRule>
  </conditionalFormatting>
  <conditionalFormatting sqref="CI1035:CO1035 CI1037:CO1037 CI1039:CO1039 CW1039:DM1039 CW1037:DM1037 CW1035:DM1035">
    <cfRule type="cellIs" dxfId="269" priority="233" stopIfTrue="1" operator="equal">
      <formula>0</formula>
    </cfRule>
  </conditionalFormatting>
  <conditionalFormatting sqref="CI1029:DM1029 CI1031:DM1031 CI1033:DM1033 CP1035:CV1035 CP1037:CV1037 CP1039:CV1039">
    <cfRule type="cellIs" dxfId="268" priority="234" stopIfTrue="1" operator="equal">
      <formula>0</formula>
    </cfRule>
  </conditionalFormatting>
  <conditionalFormatting sqref="CI1049:CO1049 CI1051:CO1051 CI1053:CO1053 CW1053:DM1053 CW1051:DM1051 CW1049:DM1049">
    <cfRule type="cellIs" dxfId="267" priority="231" stopIfTrue="1" operator="equal">
      <formula>0</formula>
    </cfRule>
  </conditionalFormatting>
  <conditionalFormatting sqref="CI1043:DM1043 CI1045:DM1045 CI1047:DM1047 CP1049:CV1049 CP1051:CV1051 CP1053:CV1053">
    <cfRule type="cellIs" dxfId="266" priority="232" stopIfTrue="1" operator="equal">
      <formula>0</formula>
    </cfRule>
  </conditionalFormatting>
  <conditionalFormatting sqref="CI1063:CO1063 CI1065:CO1065 CI1067:DM1067 CW1065:DM1065 CW1063:DM1063">
    <cfRule type="cellIs" dxfId="265" priority="229" stopIfTrue="1" operator="equal">
      <formula>0</formula>
    </cfRule>
  </conditionalFormatting>
  <conditionalFormatting sqref="CI1057:DM1057 CI1059:DM1059 CI1061:DM1061 CP1063:CV1063 CP1065:CV1065">
    <cfRule type="cellIs" dxfId="264" priority="230" stopIfTrue="1" operator="equal">
      <formula>0</formula>
    </cfRule>
  </conditionalFormatting>
  <conditionalFormatting sqref="CI1071:DM1071 CI1073:DM1073 CI1075:DM1075 CI1077:DM1077 CI1079:DM1079">
    <cfRule type="cellIs" dxfId="263" priority="228" stopIfTrue="1" operator="equal">
      <formula>0</formula>
    </cfRule>
  </conditionalFormatting>
  <conditionalFormatting sqref="CI1089:CO1089 CI1091:CO1091 CI1093:CO1093 CW1091:DM1091 CW1089:DM1089 CW1093:DM1093">
    <cfRule type="cellIs" dxfId="262" priority="226" stopIfTrue="1" operator="equal">
      <formula>0</formula>
    </cfRule>
  </conditionalFormatting>
  <conditionalFormatting sqref="CI1083:CO1083 CI1085:CO1085 CI1087:CO1087 CW1087:DM1087 CW1085:DM1085 CW1083:DM1083">
    <cfRule type="cellIs" dxfId="261" priority="227" stopIfTrue="1" operator="equal">
      <formula>0</formula>
    </cfRule>
  </conditionalFormatting>
  <conditionalFormatting sqref="CI1097:DM1097 CI1099:DM1099 CI1101:DM1101 CI1103:DM1103 CI1105:DM1105">
    <cfRule type="cellIs" dxfId="260" priority="225" stopIfTrue="1" operator="equal">
      <formula>0</formula>
    </cfRule>
  </conditionalFormatting>
  <conditionalFormatting sqref="CI1115:CO1115 CI1117:CO1117 CI1119:CO1119 CW1119:DM1119 CW1117:DM1117 CW1115:DM1115">
    <cfRule type="cellIs" dxfId="259" priority="223" stopIfTrue="1" operator="equal">
      <formula>0</formula>
    </cfRule>
  </conditionalFormatting>
  <conditionalFormatting sqref="CI1109:DM1109 CI1111:DM1111 CI1113:DM1113 CP1115:CV1115 CP1117:CV1117 CP1119:CV1119">
    <cfRule type="cellIs" dxfId="258" priority="224" stopIfTrue="1" operator="equal">
      <formula>0</formula>
    </cfRule>
  </conditionalFormatting>
  <conditionalFormatting sqref="CI1129:CO1129 CI1131:CO1131 CI1133:CO1133 CW1133:DM1133 CW1131:DM1131 CW1129:DM1129">
    <cfRule type="cellIs" dxfId="257" priority="221" stopIfTrue="1" operator="equal">
      <formula>0</formula>
    </cfRule>
  </conditionalFormatting>
  <conditionalFormatting sqref="CI1123:DM1123 CI1125:DM1125 CI1127:DM1127 CP1129:CV1129 CP1131:CV1131 CP1133:CV1133">
    <cfRule type="cellIs" dxfId="256" priority="222" stopIfTrue="1" operator="equal">
      <formula>0</formula>
    </cfRule>
  </conditionalFormatting>
  <conditionalFormatting sqref="CI1145:CO1145 CI1147:CO1147 CI1149:CO1149 CW1149:DM1149 CW1147:DM1147 CW1145:DM1145">
    <cfRule type="cellIs" dxfId="255" priority="219" stopIfTrue="1" operator="equal">
      <formula>0</formula>
    </cfRule>
  </conditionalFormatting>
  <conditionalFormatting sqref="CI1137:DM1137 CI1141:DM1141 CI1143:DM1143 CP1145:CV1145 CP1147:CV1147 CP1149:CV1149">
    <cfRule type="cellIs" dxfId="254" priority="220" stopIfTrue="1" operator="equal">
      <formula>0</formula>
    </cfRule>
  </conditionalFormatting>
  <conditionalFormatting sqref="CI1153:DM1153 CI1155:DM1155 CI1157:DM1157 CI1159:DM1159 CI1161:DM1161">
    <cfRule type="cellIs" dxfId="253" priority="218" stopIfTrue="1" operator="equal">
      <formula>0</formula>
    </cfRule>
  </conditionalFormatting>
  <conditionalFormatting sqref="CI1173:CO1173 CI1175:CO1175 CI1177:CO1177 CW1177:DM1177 CW1175:DM1175 CW1173:DM1173">
    <cfRule type="cellIs" dxfId="252" priority="216" stopIfTrue="1" operator="equal">
      <formula>0</formula>
    </cfRule>
  </conditionalFormatting>
  <conditionalFormatting sqref="CI1165:DM1165 CI1169:CO1169 CI1171:CO1171 CW1171:DM1171 CW1169:DM1169">
    <cfRule type="cellIs" dxfId="251" priority="217" stopIfTrue="1" operator="equal">
      <formula>0</formula>
    </cfRule>
  </conditionalFormatting>
  <conditionalFormatting sqref="CI1189:CO1189 CI1191:CO1191 CI1193:CO1193 CQ1193:DM1193 CQ1191:DM1191 CQ1189:DM1189">
    <cfRule type="cellIs" dxfId="250" priority="214" stopIfTrue="1" operator="equal">
      <formula>0</formula>
    </cfRule>
  </conditionalFormatting>
  <conditionalFormatting sqref="CI1181:CQ1181 CS1181:DM1181 CP1183 CI1185:DM1185 CI1187:DM1187 CP1189 CP1191 CP1193">
    <cfRule type="cellIs" dxfId="249" priority="215" stopIfTrue="1" operator="equal">
      <formula>0</formula>
    </cfRule>
  </conditionalFormatting>
  <conditionalFormatting sqref="CI1231:DM1231">
    <cfRule type="cellIs" dxfId="248" priority="213" stopIfTrue="1" operator="equal">
      <formula>0</formula>
    </cfRule>
  </conditionalFormatting>
  <conditionalFormatting sqref="CI1289:DM1289 CI1291:DM1291">
    <cfRule type="cellIs" dxfId="247" priority="212" stopIfTrue="1" operator="equal">
      <formula>0</formula>
    </cfRule>
  </conditionalFormatting>
  <conditionalFormatting sqref="CI1315:DM1315">
    <cfRule type="cellIs" dxfId="246" priority="211" stopIfTrue="1" operator="equal">
      <formula>0</formula>
    </cfRule>
  </conditionalFormatting>
  <conditionalFormatting sqref="CI1281:DM1281">
    <cfRule type="cellIs" dxfId="245" priority="210" stopIfTrue="1" operator="equal">
      <formula>0</formula>
    </cfRule>
  </conditionalFormatting>
  <conditionalFormatting sqref="CI775:CO775 CW775:DM775">
    <cfRule type="cellIs" dxfId="244" priority="209" stopIfTrue="1" operator="equal">
      <formula>0</formula>
    </cfRule>
  </conditionalFormatting>
  <conditionalFormatting sqref="CI23:CQ23 CS23:DM23">
    <cfRule type="cellIs" dxfId="243" priority="208" stopIfTrue="1" operator="equal">
      <formula>0</formula>
    </cfRule>
  </conditionalFormatting>
  <conditionalFormatting sqref="CI37:CU37 CI39:CU39 CI53:DM53 CI55:DM55 CY39 CY37 DA37 DA39 DG39 DG37 DJ37:DK37 DJ39:DK39 DM39 DM37">
    <cfRule type="cellIs" dxfId="242" priority="207" stopIfTrue="1" operator="equal">
      <formula>0</formula>
    </cfRule>
  </conditionalFormatting>
  <conditionalFormatting sqref="CI41:CU41 CI43:CU43 CI47:CU47 CI49:DA49 CY47 CY43 CY41 DA41 DA43 DA47 DG47 DG43 DG41 DJ41:DK41 DJ43:DK43 DJ47:DK47 DM47 DM43 DM41">
    <cfRule type="cellIs" dxfId="241" priority="206" stopIfTrue="1" operator="equal">
      <formula>0</formula>
    </cfRule>
  </conditionalFormatting>
  <conditionalFormatting sqref="CI45:CU45 CY45 DA45 DG45 DJ45:DK45 DM45">
    <cfRule type="cellIs" dxfId="240" priority="205" stopIfTrue="1" operator="equal">
      <formula>0</formula>
    </cfRule>
  </conditionalFormatting>
  <conditionalFormatting sqref="CI51:DA51">
    <cfRule type="cellIs" dxfId="239" priority="204" stopIfTrue="1" operator="equal">
      <formula>0</formula>
    </cfRule>
  </conditionalFormatting>
  <conditionalFormatting sqref="CI1263:CQ1263 CI1265:DM1265 CS1263 CU1263 CW1263:DM1263 CI1267:DM1267 CI1269:DM1269">
    <cfRule type="cellIs" dxfId="238" priority="202" stopIfTrue="1" operator="equal">
      <formula>0</formula>
    </cfRule>
  </conditionalFormatting>
  <conditionalFormatting sqref="CI1261:DM1261">
    <cfRule type="cellIs" dxfId="237" priority="203" stopIfTrue="1" operator="equal">
      <formula>0</formula>
    </cfRule>
  </conditionalFormatting>
  <conditionalFormatting sqref="CI681:DM681 CI683:DM683 CI685:DM685">
    <cfRule type="cellIs" dxfId="236" priority="201" stopIfTrue="1" operator="equal">
      <formula>0</formula>
    </cfRule>
  </conditionalFormatting>
  <conditionalFormatting sqref="CI745:CO745 CI747:CO747 CI749:CO749 CW745:DM745 CW749:DM749 CW747:DM747">
    <cfRule type="cellIs" dxfId="235" priority="200" stopIfTrue="1" operator="equal">
      <formula>0</formula>
    </cfRule>
  </conditionalFormatting>
  <conditionalFormatting sqref="DB51:DM51">
    <cfRule type="cellIs" dxfId="234" priority="199" stopIfTrue="1" operator="equal">
      <formula>0</formula>
    </cfRule>
  </conditionalFormatting>
  <conditionalFormatting sqref="DB49 DD49:DM49">
    <cfRule type="cellIs" dxfId="233" priority="198" stopIfTrue="1" operator="equal">
      <formula>0</formula>
    </cfRule>
  </conditionalFormatting>
  <conditionalFormatting sqref="DG1285:DM1285">
    <cfRule type="cellIs" dxfId="232" priority="197" stopIfTrue="1" operator="equal">
      <formula>0</formula>
    </cfRule>
  </conditionalFormatting>
  <conditionalFormatting sqref="DG1287:DM1287">
    <cfRule type="cellIs" dxfId="231" priority="196" stopIfTrue="1" operator="equal">
      <formula>0</formula>
    </cfRule>
  </conditionalFormatting>
  <conditionalFormatting sqref="DG1293:DM1293">
    <cfRule type="cellIs" dxfId="230" priority="195" stopIfTrue="1" operator="equal">
      <formula>0</formula>
    </cfRule>
  </conditionalFormatting>
  <conditionalFormatting sqref="DG1297:DM1297">
    <cfRule type="cellIs" dxfId="229" priority="194" stopIfTrue="1" operator="equal">
      <formula>0</formula>
    </cfRule>
  </conditionalFormatting>
  <conditionalFormatting sqref="DG1303:DM1303">
    <cfRule type="cellIs" dxfId="228" priority="193" stopIfTrue="1" operator="equal">
      <formula>0</formula>
    </cfRule>
  </conditionalFormatting>
  <conditionalFormatting sqref="DG1305:DM1305">
    <cfRule type="cellIs" dxfId="227" priority="192" stopIfTrue="1" operator="equal">
      <formula>0</formula>
    </cfRule>
  </conditionalFormatting>
  <conditionalFormatting sqref="DG1307:DM1307">
    <cfRule type="cellIs" dxfId="226" priority="191" stopIfTrue="1" operator="equal">
      <formula>0</formula>
    </cfRule>
  </conditionalFormatting>
  <conditionalFormatting sqref="DG1311:DM1311">
    <cfRule type="cellIs" dxfId="225" priority="190" stopIfTrue="1" operator="equal">
      <formula>0</formula>
    </cfRule>
  </conditionalFormatting>
  <conditionalFormatting sqref="CR1181">
    <cfRule type="cellIs" dxfId="224" priority="189" stopIfTrue="1" operator="equal">
      <formula>0</formula>
    </cfRule>
  </conditionalFormatting>
  <conditionalFormatting sqref="CR1251">
    <cfRule type="cellIs" dxfId="223" priority="188" stopIfTrue="1" operator="equal">
      <formula>0</formula>
    </cfRule>
  </conditionalFormatting>
  <conditionalFormatting sqref="CR1263">
    <cfRule type="cellIs" dxfId="222" priority="187" stopIfTrue="1" operator="equal">
      <formula>0</formula>
    </cfRule>
  </conditionalFormatting>
  <conditionalFormatting sqref="CR15 CR17 CR13">
    <cfRule type="cellIs" dxfId="221" priority="186" stopIfTrue="1" operator="equal">
      <formula>0</formula>
    </cfRule>
  </conditionalFormatting>
  <conditionalFormatting sqref="CR19 CR21 CR25">
    <cfRule type="cellIs" dxfId="220" priority="185" stopIfTrue="1" operator="equal">
      <formula>0</formula>
    </cfRule>
  </conditionalFormatting>
  <conditionalFormatting sqref="CR23">
    <cfRule type="cellIs" dxfId="219" priority="184" stopIfTrue="1" operator="equal">
      <formula>0</formula>
    </cfRule>
  </conditionalFormatting>
  <conditionalFormatting sqref="CI1167:DM1167 CP1169:CV1169 CP1171:CV1171 CP1173:CV1173 CP1175:CV1175 CP1177:CV1177">
    <cfRule type="cellIs" dxfId="218" priority="183" stopIfTrue="1" operator="equal">
      <formula>0</formula>
    </cfRule>
  </conditionalFormatting>
  <conditionalFormatting sqref="CI1183:CO1183 CQ1183:DM1183">
    <cfRule type="cellIs" dxfId="217" priority="182" stopIfTrue="1" operator="equal">
      <formula>0</formula>
    </cfRule>
  </conditionalFormatting>
  <conditionalFormatting sqref="CT1263">
    <cfRule type="cellIs" dxfId="216" priority="181" stopIfTrue="1" operator="equal">
      <formula>0</formula>
    </cfRule>
  </conditionalFormatting>
  <conditionalFormatting sqref="CV37 CV39">
    <cfRule type="cellIs" dxfId="215" priority="180" stopIfTrue="1" operator="equal">
      <formula>0</formula>
    </cfRule>
  </conditionalFormatting>
  <conditionalFormatting sqref="CV43 CV47 CV41">
    <cfRule type="cellIs" dxfId="214" priority="179" stopIfTrue="1" operator="equal">
      <formula>0</formula>
    </cfRule>
  </conditionalFormatting>
  <conditionalFormatting sqref="CV45">
    <cfRule type="cellIs" dxfId="213" priority="178" stopIfTrue="1" operator="equal">
      <formula>0</formula>
    </cfRule>
  </conditionalFormatting>
  <conditionalFormatting sqref="CV1263">
    <cfRule type="cellIs" dxfId="212" priority="177" stopIfTrue="1" operator="equal">
      <formula>0</formula>
    </cfRule>
  </conditionalFormatting>
  <conditionalFormatting sqref="CW37 CW39">
    <cfRule type="cellIs" dxfId="211" priority="176" stopIfTrue="1" operator="equal">
      <formula>0</formula>
    </cfRule>
  </conditionalFormatting>
  <conditionalFormatting sqref="CW43 CW47 CW41">
    <cfRule type="cellIs" dxfId="210" priority="175" stopIfTrue="1" operator="equal">
      <formula>0</formula>
    </cfRule>
  </conditionalFormatting>
  <conditionalFormatting sqref="CW45">
    <cfRule type="cellIs" dxfId="209" priority="174" stopIfTrue="1" operator="equal">
      <formula>0</formula>
    </cfRule>
  </conditionalFormatting>
  <conditionalFormatting sqref="CX37 CX39">
    <cfRule type="cellIs" dxfId="208" priority="173" stopIfTrue="1" operator="equal">
      <formula>0</formula>
    </cfRule>
  </conditionalFormatting>
  <conditionalFormatting sqref="CX43 CX47 CX41">
    <cfRule type="cellIs" dxfId="207" priority="172" stopIfTrue="1" operator="equal">
      <formula>0</formula>
    </cfRule>
  </conditionalFormatting>
  <conditionalFormatting sqref="CX45">
    <cfRule type="cellIs" dxfId="206" priority="171" stopIfTrue="1" operator="equal">
      <formula>0</formula>
    </cfRule>
  </conditionalFormatting>
  <conditionalFormatting sqref="CP721:CV721 CP723:CV723 CP725:CV725 CP727:CV727 CP729:CV729 CP731:CV731 CP733:CV733">
    <cfRule type="cellIs" dxfId="205" priority="170" stopIfTrue="1" operator="equal">
      <formula>0</formula>
    </cfRule>
  </conditionalFormatting>
  <conditionalFormatting sqref="CP737:CV737 CP739:CV739 CP741:CV741">
    <cfRule type="cellIs" dxfId="204" priority="169" stopIfTrue="1" operator="equal">
      <formula>0</formula>
    </cfRule>
  </conditionalFormatting>
  <conditionalFormatting sqref="CP745:CV745 CP747:CV747 CP749:CV749">
    <cfRule type="cellIs" dxfId="203" priority="168" stopIfTrue="1" operator="equal">
      <formula>0</formula>
    </cfRule>
  </conditionalFormatting>
  <conditionalFormatting sqref="CP753:CV753 CP755:CV755 CP757:CV757 CP759:CV759 CP761:CV761">
    <cfRule type="cellIs" dxfId="202" priority="167" stopIfTrue="1" operator="equal">
      <formula>0</formula>
    </cfRule>
  </conditionalFormatting>
  <conditionalFormatting sqref="CZ37 CZ39">
    <cfRule type="cellIs" dxfId="201" priority="166" stopIfTrue="1" operator="equal">
      <formula>0</formula>
    </cfRule>
  </conditionalFormatting>
  <conditionalFormatting sqref="CZ43 CZ47 CZ41">
    <cfRule type="cellIs" dxfId="200" priority="165" stopIfTrue="1" operator="equal">
      <formula>0</formula>
    </cfRule>
  </conditionalFormatting>
  <conditionalFormatting sqref="CZ45">
    <cfRule type="cellIs" dxfId="199" priority="164" stopIfTrue="1" operator="equal">
      <formula>0</formula>
    </cfRule>
  </conditionalFormatting>
  <conditionalFormatting sqref="CI1219:DM1219 CI1223:DM1223 CI1225:DM1225">
    <cfRule type="cellIs" dxfId="198" priority="163" stopIfTrue="1" operator="equal">
      <formula>0</formula>
    </cfRule>
  </conditionalFormatting>
  <conditionalFormatting sqref="CI1221:DM1221">
    <cfRule type="cellIs" dxfId="197" priority="162" stopIfTrue="1" operator="equal">
      <formula>0</formula>
    </cfRule>
  </conditionalFormatting>
  <conditionalFormatting sqref="CI1215:DE1215 DG1215:DM1215">
    <cfRule type="cellIs" dxfId="196" priority="161" stopIfTrue="1" operator="equal">
      <formula>0</formula>
    </cfRule>
  </conditionalFormatting>
  <conditionalFormatting sqref="CI1227:DM1227 CI1229:DM1229">
    <cfRule type="cellIs" dxfId="195" priority="160" stopIfTrue="1" operator="equal">
      <formula>0</formula>
    </cfRule>
  </conditionalFormatting>
  <conditionalFormatting sqref="CI1217:DE1217 DG1217:DM1217">
    <cfRule type="cellIs" dxfId="194" priority="159" stopIfTrue="1" operator="equal">
      <formula>0</formula>
    </cfRule>
  </conditionalFormatting>
  <conditionalFormatting sqref="CI1241:DM1241 CI1243:DM1243">
    <cfRule type="cellIs" dxfId="193" priority="158" stopIfTrue="1" operator="equal">
      <formula>0</formula>
    </cfRule>
  </conditionalFormatting>
  <conditionalFormatting sqref="CI1245:DM1245">
    <cfRule type="cellIs" dxfId="192" priority="157" stopIfTrue="1" operator="equal">
      <formula>0</formula>
    </cfRule>
  </conditionalFormatting>
  <conditionalFormatting sqref="CP277:CV277 CP279:CV279">
    <cfRule type="cellIs" dxfId="191" priority="156" stopIfTrue="1" operator="equal">
      <formula>0</formula>
    </cfRule>
  </conditionalFormatting>
  <conditionalFormatting sqref="CP281:CV281 CP283:CV283">
    <cfRule type="cellIs" dxfId="190" priority="155" stopIfTrue="1" operator="equal">
      <formula>0</formula>
    </cfRule>
  </conditionalFormatting>
  <conditionalFormatting sqref="CP301:CV301 CP303:CV303">
    <cfRule type="cellIs" dxfId="189" priority="151" stopIfTrue="1" operator="equal">
      <formula>0</formula>
    </cfRule>
  </conditionalFormatting>
  <conditionalFormatting sqref="CP343:CV343">
    <cfRule type="cellIs" dxfId="188" priority="143" stopIfTrue="1" operator="equal">
      <formula>0</formula>
    </cfRule>
  </conditionalFormatting>
  <conditionalFormatting sqref="CP297:CV297 CP299:CV299">
    <cfRule type="cellIs" dxfId="187" priority="152" stopIfTrue="1" operator="equal">
      <formula>0</formula>
    </cfRule>
  </conditionalFormatting>
  <conditionalFormatting sqref="CP347:CV347 CP351:CV351 CP353:CV353">
    <cfRule type="cellIs" dxfId="186" priority="141" stopIfTrue="1" operator="equal">
      <formula>0</formula>
    </cfRule>
  </conditionalFormatting>
  <conditionalFormatting sqref="CP397:CV397">
    <cfRule type="cellIs" dxfId="185" priority="127" stopIfTrue="1" operator="equal">
      <formula>0</formula>
    </cfRule>
  </conditionalFormatting>
  <conditionalFormatting sqref="CP561:CV561">
    <cfRule type="cellIs" dxfId="184" priority="89" stopIfTrue="1" operator="equal">
      <formula>0</formula>
    </cfRule>
  </conditionalFormatting>
  <conditionalFormatting sqref="CP291:CV291 CP293:CV293">
    <cfRule type="cellIs" dxfId="183" priority="153" stopIfTrue="1" operator="equal">
      <formula>0</formula>
    </cfRule>
  </conditionalFormatting>
  <conditionalFormatting sqref="CP457:CV457">
    <cfRule type="cellIs" dxfId="182" priority="112" stopIfTrue="1" operator="equal">
      <formula>0</formula>
    </cfRule>
  </conditionalFormatting>
  <conditionalFormatting sqref="CP355:CV355">
    <cfRule type="cellIs" dxfId="181" priority="140" stopIfTrue="1" operator="equal">
      <formula>0</formula>
    </cfRule>
  </conditionalFormatting>
  <conditionalFormatting sqref="CP555:CV555">
    <cfRule type="cellIs" dxfId="180" priority="88" stopIfTrue="1" operator="equal">
      <formula>0</formula>
    </cfRule>
  </conditionalFormatting>
  <conditionalFormatting sqref="CP323:CV323 CP327:CV327 CP329:CV329">
    <cfRule type="cellIs" dxfId="179" priority="147" stopIfTrue="1" operator="equal">
      <formula>0</formula>
    </cfRule>
  </conditionalFormatting>
  <conditionalFormatting sqref="CP287:CV287 CP289:CV289">
    <cfRule type="cellIs" dxfId="178" priority="154" stopIfTrue="1" operator="equal">
      <formula>0</formula>
    </cfRule>
  </conditionalFormatting>
  <conditionalFormatting sqref="CP541:CV541 CP545:CV545 CP547:CV547">
    <cfRule type="cellIs" dxfId="177" priority="93" stopIfTrue="1" operator="equal">
      <formula>0</formula>
    </cfRule>
  </conditionalFormatting>
  <conditionalFormatting sqref="CP311:CV311 CP315:CV315 CP317:CV317">
    <cfRule type="cellIs" dxfId="176" priority="150" stopIfTrue="1" operator="equal">
      <formula>0</formula>
    </cfRule>
  </conditionalFormatting>
  <conditionalFormatting sqref="CP319:CV319">
    <cfRule type="cellIs" dxfId="175" priority="149" stopIfTrue="1" operator="equal">
      <formula>0</formula>
    </cfRule>
  </conditionalFormatting>
  <conditionalFormatting sqref="CP543:CV543">
    <cfRule type="cellIs" dxfId="174" priority="91" stopIfTrue="1" operator="equal">
      <formula>0</formula>
    </cfRule>
  </conditionalFormatting>
  <conditionalFormatting sqref="CP549:CV549">
    <cfRule type="cellIs" dxfId="173" priority="92" stopIfTrue="1" operator="equal">
      <formula>0</formula>
    </cfRule>
  </conditionalFormatting>
  <conditionalFormatting sqref="CP313:CV313">
    <cfRule type="cellIs" dxfId="172" priority="148" stopIfTrue="1" operator="equal">
      <formula>0</formula>
    </cfRule>
  </conditionalFormatting>
  <conditionalFormatting sqref="CP433:CV433">
    <cfRule type="cellIs" dxfId="171" priority="118" stopIfTrue="1" operator="equal">
      <formula>0</formula>
    </cfRule>
  </conditionalFormatting>
  <conditionalFormatting sqref="CP331:CV331">
    <cfRule type="cellIs" dxfId="170" priority="146" stopIfTrue="1" operator="equal">
      <formula>0</formula>
    </cfRule>
  </conditionalFormatting>
  <conditionalFormatting sqref="CP325:CV325">
    <cfRule type="cellIs" dxfId="169" priority="145" stopIfTrue="1" operator="equal">
      <formula>0</formula>
    </cfRule>
  </conditionalFormatting>
  <conditionalFormatting sqref="CP335:CV335 CP339:CV339 CP341:CV341">
    <cfRule type="cellIs" dxfId="168" priority="144" stopIfTrue="1" operator="equal">
      <formula>0</formula>
    </cfRule>
  </conditionalFormatting>
  <conditionalFormatting sqref="CP379:CV379">
    <cfRule type="cellIs" dxfId="167" priority="134" stopIfTrue="1" operator="equal">
      <formula>0</formula>
    </cfRule>
  </conditionalFormatting>
  <conditionalFormatting sqref="CP337:CV337">
    <cfRule type="cellIs" dxfId="166" priority="142" stopIfTrue="1" operator="equal">
      <formula>0</formula>
    </cfRule>
  </conditionalFormatting>
  <conditionalFormatting sqref="CP383:CV383 CP387:CV387 CP389:CV389">
    <cfRule type="cellIs" dxfId="165" priority="132" stopIfTrue="1" operator="equal">
      <formula>0</formula>
    </cfRule>
  </conditionalFormatting>
  <conditionalFormatting sqref="CP349:CV349">
    <cfRule type="cellIs" dxfId="164" priority="139" stopIfTrue="1" operator="equal">
      <formula>0</formula>
    </cfRule>
  </conditionalFormatting>
  <conditionalFormatting sqref="CP359:CV359 CP363:CV363 CP365:CV365">
    <cfRule type="cellIs" dxfId="163" priority="138" stopIfTrue="1" operator="equal">
      <formula>0</formula>
    </cfRule>
  </conditionalFormatting>
  <conditionalFormatting sqref="CP367:CV367">
    <cfRule type="cellIs" dxfId="162" priority="137" stopIfTrue="1" operator="equal">
      <formula>0</formula>
    </cfRule>
  </conditionalFormatting>
  <conditionalFormatting sqref="CP361:CV361">
    <cfRule type="cellIs" dxfId="161" priority="136" stopIfTrue="1" operator="equal">
      <formula>0</formula>
    </cfRule>
  </conditionalFormatting>
  <conditionalFormatting sqref="CP371:CV371 CP375:CV375 CP377:CV377">
    <cfRule type="cellIs" dxfId="160" priority="135" stopIfTrue="1" operator="equal">
      <formula>0</formula>
    </cfRule>
  </conditionalFormatting>
  <conditionalFormatting sqref="CP373:CV373">
    <cfRule type="cellIs" dxfId="159" priority="133" stopIfTrue="1" operator="equal">
      <formula>0</formula>
    </cfRule>
  </conditionalFormatting>
  <conditionalFormatting sqref="CP495:CV495">
    <cfRule type="cellIs" dxfId="158" priority="103" stopIfTrue="1" operator="equal">
      <formula>0</formula>
    </cfRule>
  </conditionalFormatting>
  <conditionalFormatting sqref="CP391:CV391">
    <cfRule type="cellIs" dxfId="157" priority="131" stopIfTrue="1" operator="equal">
      <formula>0</formula>
    </cfRule>
  </conditionalFormatting>
  <conditionalFormatting sqref="CP385:CV385">
    <cfRule type="cellIs" dxfId="156" priority="130" stopIfTrue="1" operator="equal">
      <formula>0</formula>
    </cfRule>
  </conditionalFormatting>
  <conditionalFormatting sqref="CP395:CV395 CP399:CV399 CP401:CV401">
    <cfRule type="cellIs" dxfId="155" priority="129" stopIfTrue="1" operator="equal">
      <formula>0</formula>
    </cfRule>
  </conditionalFormatting>
  <conditionalFormatting sqref="CP403:CV403">
    <cfRule type="cellIs" dxfId="154" priority="128" stopIfTrue="1" operator="equal">
      <formula>0</formula>
    </cfRule>
  </conditionalFormatting>
  <conditionalFormatting sqref="CP553:CV553 CP557:CV557 CP559:CV559">
    <cfRule type="cellIs" dxfId="153" priority="90" stopIfTrue="1" operator="equal">
      <formula>0</formula>
    </cfRule>
  </conditionalFormatting>
  <conditionalFormatting sqref="CP407:CV407 CP411:CV411 CP413:CV413">
    <cfRule type="cellIs" dxfId="152" priority="126" stopIfTrue="1" operator="equal">
      <formula>0</formula>
    </cfRule>
  </conditionalFormatting>
  <conditionalFormatting sqref="CP415:CV415">
    <cfRule type="cellIs" dxfId="151" priority="125" stopIfTrue="1" operator="equal">
      <formula>0</formula>
    </cfRule>
  </conditionalFormatting>
  <conditionalFormatting sqref="CP409:CV409">
    <cfRule type="cellIs" dxfId="150" priority="124" stopIfTrue="1" operator="equal">
      <formula>0</formula>
    </cfRule>
  </conditionalFormatting>
  <conditionalFormatting sqref="CP419:CV419 CP423:CV423 CP425:CV425">
    <cfRule type="cellIs" dxfId="149" priority="123" stopIfTrue="1" operator="equal">
      <formula>0</formula>
    </cfRule>
  </conditionalFormatting>
  <conditionalFormatting sqref="CP427:CV427">
    <cfRule type="cellIs" dxfId="148" priority="122" stopIfTrue="1" operator="equal">
      <formula>0</formula>
    </cfRule>
  </conditionalFormatting>
  <conditionalFormatting sqref="CP421:CV421">
    <cfRule type="cellIs" dxfId="147" priority="121" stopIfTrue="1" operator="equal">
      <formula>0</formula>
    </cfRule>
  </conditionalFormatting>
  <conditionalFormatting sqref="CP431:CV431 CP435:CV435 CP437:CV437">
    <cfRule type="cellIs" dxfId="146" priority="120" stopIfTrue="1" operator="equal">
      <formula>0</formula>
    </cfRule>
  </conditionalFormatting>
  <conditionalFormatting sqref="CP439:CV439">
    <cfRule type="cellIs" dxfId="145" priority="119" stopIfTrue="1" operator="equal">
      <formula>0</formula>
    </cfRule>
  </conditionalFormatting>
  <conditionalFormatting sqref="CP443:CV443 CP447:CV447 CP449:CV449">
    <cfRule type="cellIs" dxfId="144" priority="117" stopIfTrue="1" operator="equal">
      <formula>0</formula>
    </cfRule>
  </conditionalFormatting>
  <conditionalFormatting sqref="CP451:CV451">
    <cfRule type="cellIs" dxfId="143" priority="116" stopIfTrue="1" operator="equal">
      <formula>0</formula>
    </cfRule>
  </conditionalFormatting>
  <conditionalFormatting sqref="CP445:CV445">
    <cfRule type="cellIs" dxfId="142" priority="115" stopIfTrue="1" operator="equal">
      <formula>0</formula>
    </cfRule>
  </conditionalFormatting>
  <conditionalFormatting sqref="CP455:CV455 CP459:CV459 CP461:CV461">
    <cfRule type="cellIs" dxfId="141" priority="114" stopIfTrue="1" operator="equal">
      <formula>0</formula>
    </cfRule>
  </conditionalFormatting>
  <conditionalFormatting sqref="CP463:CV463">
    <cfRule type="cellIs" dxfId="140" priority="113" stopIfTrue="1" operator="equal">
      <formula>0</formula>
    </cfRule>
  </conditionalFormatting>
  <conditionalFormatting sqref="CP467:CV467 CP471:CV471 CP473:CV473">
    <cfRule type="cellIs" dxfId="139" priority="111" stopIfTrue="1" operator="equal">
      <formula>0</formula>
    </cfRule>
  </conditionalFormatting>
  <conditionalFormatting sqref="CP475:CV475">
    <cfRule type="cellIs" dxfId="138" priority="110" stopIfTrue="1" operator="equal">
      <formula>0</formula>
    </cfRule>
  </conditionalFormatting>
  <conditionalFormatting sqref="CP469:CV469">
    <cfRule type="cellIs" dxfId="137" priority="109" stopIfTrue="1" operator="equal">
      <formula>0</formula>
    </cfRule>
  </conditionalFormatting>
  <conditionalFormatting sqref="CP479:CV479 CP483:CV483 CP485:CV485">
    <cfRule type="cellIs" dxfId="136" priority="108" stopIfTrue="1" operator="equal">
      <formula>0</formula>
    </cfRule>
  </conditionalFormatting>
  <conditionalFormatting sqref="CP487:CV487">
    <cfRule type="cellIs" dxfId="135" priority="107" stopIfTrue="1" operator="equal">
      <formula>0</formula>
    </cfRule>
  </conditionalFormatting>
  <conditionalFormatting sqref="CP481:CV481">
    <cfRule type="cellIs" dxfId="134" priority="106" stopIfTrue="1" operator="equal">
      <formula>0</formula>
    </cfRule>
  </conditionalFormatting>
  <conditionalFormatting sqref="CP493:CV493 CP497:CV497 CP499:CV499">
    <cfRule type="cellIs" dxfId="133" priority="105" stopIfTrue="1" operator="equal">
      <formula>0</formula>
    </cfRule>
  </conditionalFormatting>
  <conditionalFormatting sqref="CP501:CV501">
    <cfRule type="cellIs" dxfId="132" priority="104" stopIfTrue="1" operator="equal">
      <formula>0</formula>
    </cfRule>
  </conditionalFormatting>
  <conditionalFormatting sqref="CP505:CV505 CP509:CV509 CP511:CV511">
    <cfRule type="cellIs" dxfId="131" priority="102" stopIfTrue="1" operator="equal">
      <formula>0</formula>
    </cfRule>
  </conditionalFormatting>
  <conditionalFormatting sqref="CP513:CV513">
    <cfRule type="cellIs" dxfId="130" priority="101" stopIfTrue="1" operator="equal">
      <formula>0</formula>
    </cfRule>
  </conditionalFormatting>
  <conditionalFormatting sqref="CP507:CV507">
    <cfRule type="cellIs" dxfId="129" priority="100" stopIfTrue="1" operator="equal">
      <formula>0</formula>
    </cfRule>
  </conditionalFormatting>
  <conditionalFormatting sqref="CP517:CV517 CP521:CV521 CP523:CV523">
    <cfRule type="cellIs" dxfId="128" priority="99" stopIfTrue="1" operator="equal">
      <formula>0</formula>
    </cfRule>
  </conditionalFormatting>
  <conditionalFormatting sqref="CP525:CV525">
    <cfRule type="cellIs" dxfId="127" priority="98" stopIfTrue="1" operator="equal">
      <formula>0</formula>
    </cfRule>
  </conditionalFormatting>
  <conditionalFormatting sqref="CP519:CV519">
    <cfRule type="cellIs" dxfId="126" priority="97" stopIfTrue="1" operator="equal">
      <formula>0</formula>
    </cfRule>
  </conditionalFormatting>
  <conditionalFormatting sqref="CP529:CV529 CP533:CV533 CP535:CV535">
    <cfRule type="cellIs" dxfId="125" priority="96" stopIfTrue="1" operator="equal">
      <formula>0</formula>
    </cfRule>
  </conditionalFormatting>
  <conditionalFormatting sqref="CP537:CV537">
    <cfRule type="cellIs" dxfId="124" priority="95" stopIfTrue="1" operator="equal">
      <formula>0</formula>
    </cfRule>
  </conditionalFormatting>
  <conditionalFormatting sqref="CP531:CV531">
    <cfRule type="cellIs" dxfId="123" priority="94" stopIfTrue="1" operator="equal">
      <formula>0</formula>
    </cfRule>
  </conditionalFormatting>
  <conditionalFormatting sqref="CP573:CV573">
    <cfRule type="cellIs" dxfId="122" priority="86" stopIfTrue="1" operator="equal">
      <formula>0</formula>
    </cfRule>
  </conditionalFormatting>
  <conditionalFormatting sqref="CP567:CV567">
    <cfRule type="cellIs" dxfId="121" priority="85" stopIfTrue="1" operator="equal">
      <formula>0</formula>
    </cfRule>
  </conditionalFormatting>
  <conditionalFormatting sqref="CP565:CV565 CP569:CV569 CP571:CV571">
    <cfRule type="cellIs" dxfId="120" priority="87" stopIfTrue="1" operator="equal">
      <formula>0</formula>
    </cfRule>
  </conditionalFormatting>
  <conditionalFormatting sqref="CP585:CV585">
    <cfRule type="cellIs" dxfId="119" priority="83" stopIfTrue="1" operator="equal">
      <formula>0</formula>
    </cfRule>
  </conditionalFormatting>
  <conditionalFormatting sqref="CP579:CV579">
    <cfRule type="cellIs" dxfId="118" priority="82" stopIfTrue="1" operator="equal">
      <formula>0</formula>
    </cfRule>
  </conditionalFormatting>
  <conditionalFormatting sqref="CP577:CV577 CP581:CV581 CP583:CV583">
    <cfRule type="cellIs" dxfId="117" priority="84" stopIfTrue="1" operator="equal">
      <formula>0</formula>
    </cfRule>
  </conditionalFormatting>
  <conditionalFormatting sqref="CP597:CV597">
    <cfRule type="cellIs" dxfId="116" priority="80" stopIfTrue="1" operator="equal">
      <formula>0</formula>
    </cfRule>
  </conditionalFormatting>
  <conditionalFormatting sqref="CP591:CV591">
    <cfRule type="cellIs" dxfId="115" priority="79" stopIfTrue="1" operator="equal">
      <formula>0</formula>
    </cfRule>
  </conditionalFormatting>
  <conditionalFormatting sqref="CP589:CV589 CP593:CV593 CP595:CV595">
    <cfRule type="cellIs" dxfId="114" priority="81" stopIfTrue="1" operator="equal">
      <formula>0</formula>
    </cfRule>
  </conditionalFormatting>
  <conditionalFormatting sqref="CP609:CV609">
    <cfRule type="cellIs" dxfId="113" priority="77" stopIfTrue="1" operator="equal">
      <formula>0</formula>
    </cfRule>
  </conditionalFormatting>
  <conditionalFormatting sqref="CP603:CV603">
    <cfRule type="cellIs" dxfId="112" priority="76" stopIfTrue="1" operator="equal">
      <formula>0</formula>
    </cfRule>
  </conditionalFormatting>
  <conditionalFormatting sqref="CP601:CV601 CP605:CV605 CP607:CV607">
    <cfRule type="cellIs" dxfId="111" priority="78" stopIfTrue="1" operator="equal">
      <formula>0</formula>
    </cfRule>
  </conditionalFormatting>
  <conditionalFormatting sqref="DB37 DB39">
    <cfRule type="cellIs" dxfId="110" priority="75" stopIfTrue="1" operator="equal">
      <formula>0</formula>
    </cfRule>
  </conditionalFormatting>
  <conditionalFormatting sqref="DB43 DB47 DB41">
    <cfRule type="cellIs" dxfId="109" priority="74" stopIfTrue="1" operator="equal">
      <formula>0</formula>
    </cfRule>
  </conditionalFormatting>
  <conditionalFormatting sqref="DB45">
    <cfRule type="cellIs" dxfId="108" priority="73" stopIfTrue="1" operator="equal">
      <formula>0</formula>
    </cfRule>
  </conditionalFormatting>
  <conditionalFormatting sqref="DC37 DC39">
    <cfRule type="cellIs" dxfId="107" priority="72" stopIfTrue="1" operator="equal">
      <formula>0</formula>
    </cfRule>
  </conditionalFormatting>
  <conditionalFormatting sqref="DC43 DC47 DC41">
    <cfRule type="cellIs" dxfId="106" priority="71" stopIfTrue="1" operator="equal">
      <formula>0</formula>
    </cfRule>
  </conditionalFormatting>
  <conditionalFormatting sqref="DC45">
    <cfRule type="cellIs" dxfId="105" priority="70" stopIfTrue="1" operator="equal">
      <formula>0</formula>
    </cfRule>
  </conditionalFormatting>
  <conditionalFormatting sqref="DC49">
    <cfRule type="cellIs" dxfId="104" priority="69" stopIfTrue="1" operator="equal">
      <formula>0</formula>
    </cfRule>
  </conditionalFormatting>
  <conditionalFormatting sqref="CI1139:DM1139">
    <cfRule type="cellIs" dxfId="103" priority="68" stopIfTrue="1" operator="equal">
      <formula>0</formula>
    </cfRule>
  </conditionalFormatting>
  <conditionalFormatting sqref="DD37 DD39">
    <cfRule type="cellIs" dxfId="102" priority="67" stopIfTrue="1" operator="equal">
      <formula>0</formula>
    </cfRule>
  </conditionalFormatting>
  <conditionalFormatting sqref="DD43 DD47 DD41">
    <cfRule type="cellIs" dxfId="101" priority="66" stopIfTrue="1" operator="equal">
      <formula>0</formula>
    </cfRule>
  </conditionalFormatting>
  <conditionalFormatting sqref="DD45">
    <cfRule type="cellIs" dxfId="100" priority="65" stopIfTrue="1" operator="equal">
      <formula>0</formula>
    </cfRule>
  </conditionalFormatting>
  <conditionalFormatting sqref="DE37 DE39">
    <cfRule type="cellIs" dxfId="99" priority="64" stopIfTrue="1" operator="equal">
      <formula>0</formula>
    </cfRule>
  </conditionalFormatting>
  <conditionalFormatting sqref="DE43 DE47 DE41">
    <cfRule type="cellIs" dxfId="98" priority="63" stopIfTrue="1" operator="equal">
      <formula>0</formula>
    </cfRule>
  </conditionalFormatting>
  <conditionalFormatting sqref="DE45">
    <cfRule type="cellIs" dxfId="97" priority="62" stopIfTrue="1" operator="equal">
      <formula>0</formula>
    </cfRule>
  </conditionalFormatting>
  <conditionalFormatting sqref="DF1215">
    <cfRule type="cellIs" dxfId="96" priority="61" stopIfTrue="1" operator="equal">
      <formula>0</formula>
    </cfRule>
  </conditionalFormatting>
  <conditionalFormatting sqref="DF1217">
    <cfRule type="cellIs" dxfId="95" priority="60" stopIfTrue="1" operator="equal">
      <formula>0</formula>
    </cfRule>
  </conditionalFormatting>
  <conditionalFormatting sqref="DF37 DF39">
    <cfRule type="cellIs" dxfId="94" priority="59" stopIfTrue="1" operator="equal">
      <formula>0</formula>
    </cfRule>
  </conditionalFormatting>
  <conditionalFormatting sqref="DF43 DF47 DF41">
    <cfRule type="cellIs" dxfId="93" priority="58" stopIfTrue="1" operator="equal">
      <formula>0</formula>
    </cfRule>
  </conditionalFormatting>
  <conditionalFormatting sqref="DF45">
    <cfRule type="cellIs" dxfId="92" priority="57" stopIfTrue="1" operator="equal">
      <formula>0</formula>
    </cfRule>
  </conditionalFormatting>
  <conditionalFormatting sqref="DH37 DH39">
    <cfRule type="cellIs" dxfId="91" priority="56" stopIfTrue="1" operator="equal">
      <formula>0</formula>
    </cfRule>
  </conditionalFormatting>
  <conditionalFormatting sqref="DH43 DH47 DH41">
    <cfRule type="cellIs" dxfId="90" priority="55" stopIfTrue="1" operator="equal">
      <formula>0</formula>
    </cfRule>
  </conditionalFormatting>
  <conditionalFormatting sqref="DH45">
    <cfRule type="cellIs" dxfId="89" priority="54" stopIfTrue="1" operator="equal">
      <formula>0</formula>
    </cfRule>
  </conditionalFormatting>
  <conditionalFormatting sqref="DI37 DI39">
    <cfRule type="cellIs" dxfId="88" priority="53" stopIfTrue="1" operator="equal">
      <formula>0</formula>
    </cfRule>
  </conditionalFormatting>
  <conditionalFormatting sqref="DI43 DI47 DI41">
    <cfRule type="cellIs" dxfId="87" priority="52" stopIfTrue="1" operator="equal">
      <formula>0</formula>
    </cfRule>
  </conditionalFormatting>
  <conditionalFormatting sqref="DI45">
    <cfRule type="cellIs" dxfId="86" priority="51" stopIfTrue="1" operator="equal">
      <formula>0</formula>
    </cfRule>
  </conditionalFormatting>
  <conditionalFormatting sqref="DL37 DL39">
    <cfRule type="cellIs" dxfId="85" priority="50" stopIfTrue="1" operator="equal">
      <formula>0</formula>
    </cfRule>
  </conditionalFormatting>
  <conditionalFormatting sqref="DL43 DL47 DL41">
    <cfRule type="cellIs" dxfId="84" priority="49" stopIfTrue="1" operator="equal">
      <formula>0</formula>
    </cfRule>
  </conditionalFormatting>
  <conditionalFormatting sqref="DL45">
    <cfRule type="cellIs" dxfId="83" priority="48" stopIfTrue="1" operator="equal">
      <formula>0</formula>
    </cfRule>
  </conditionalFormatting>
  <conditionalFormatting sqref="CI809:DM809">
    <cfRule type="cellIs" dxfId="82" priority="47" stopIfTrue="1" operator="equal">
      <formula>0</formula>
    </cfRule>
  </conditionalFormatting>
  <conditionalFormatting sqref="EX555:FG555">
    <cfRule type="cellIs" dxfId="81" priority="45" stopIfTrue="1" operator="equal">
      <formula>0</formula>
    </cfRule>
  </conditionalFormatting>
  <conditionalFormatting sqref="EX557:FG557">
    <cfRule type="cellIs" dxfId="80" priority="46" stopIfTrue="1" operator="equal">
      <formula>0</formula>
    </cfRule>
  </conditionalFormatting>
  <conditionalFormatting sqref="GC1336:GC1351">
    <cfRule type="cellIs" dxfId="79" priority="43" stopIfTrue="1" operator="greaterThanOrEqual">
      <formula>1</formula>
    </cfRule>
    <cfRule type="cellIs" dxfId="78" priority="44" stopIfTrue="1" operator="lessThan">
      <formula>1</formula>
    </cfRule>
  </conditionalFormatting>
  <conditionalFormatting sqref="GD1351:HG1351">
    <cfRule type="cellIs" dxfId="77" priority="42" stopIfTrue="1" operator="equal">
      <formula>0</formula>
    </cfRule>
  </conditionalFormatting>
  <conditionalFormatting sqref="GD1339:HG1339">
    <cfRule type="cellIs" dxfId="76" priority="41" stopIfTrue="1" operator="equal">
      <formula>0</formula>
    </cfRule>
  </conditionalFormatting>
  <conditionalFormatting sqref="GD1367:HG1367">
    <cfRule type="cellIs" dxfId="75" priority="40" stopIfTrue="1" operator="equal">
      <formula>0</formula>
    </cfRule>
  </conditionalFormatting>
  <conditionalFormatting sqref="GD1369:HG1369">
    <cfRule type="cellIs" dxfId="74" priority="39" stopIfTrue="1" operator="equal">
      <formula>0</formula>
    </cfRule>
  </conditionalFormatting>
  <conditionalFormatting sqref="GD1371:HG1371">
    <cfRule type="cellIs" dxfId="73" priority="38" stopIfTrue="1" operator="equal">
      <formula>0</formula>
    </cfRule>
  </conditionalFormatting>
  <conditionalFormatting sqref="GD1365:HG1365">
    <cfRule type="cellIs" dxfId="72" priority="37" stopIfTrue="1" operator="equal">
      <formula>0</formula>
    </cfRule>
  </conditionalFormatting>
  <conditionalFormatting sqref="GD1349:HG1349">
    <cfRule type="cellIs" dxfId="71" priority="36" stopIfTrue="1" operator="equal">
      <formula>0</formula>
    </cfRule>
  </conditionalFormatting>
  <conditionalFormatting sqref="GD1345:HG1345">
    <cfRule type="cellIs" dxfId="70" priority="35" stopIfTrue="1" operator="equal">
      <formula>0</formula>
    </cfRule>
  </conditionalFormatting>
  <conditionalFormatting sqref="GD1341:HG1341">
    <cfRule type="cellIs" dxfId="69" priority="34" stopIfTrue="1" operator="equal">
      <formula>0</formula>
    </cfRule>
  </conditionalFormatting>
  <conditionalFormatting sqref="GD1343:HG1343">
    <cfRule type="cellIs" dxfId="68" priority="33" stopIfTrue="1" operator="equal">
      <formula>0</formula>
    </cfRule>
  </conditionalFormatting>
  <conditionalFormatting sqref="GD1347:HG1347">
    <cfRule type="cellIs" dxfId="67" priority="32" stopIfTrue="1" operator="equal">
      <formula>0</formula>
    </cfRule>
  </conditionalFormatting>
  <conditionalFormatting sqref="GD1337:HG1337">
    <cfRule type="cellIs" dxfId="66" priority="31" stopIfTrue="1" operator="equal">
      <formula>0</formula>
    </cfRule>
  </conditionalFormatting>
  <conditionalFormatting sqref="GD1356:HG1356">
    <cfRule type="cellIs" dxfId="65" priority="30" stopIfTrue="1" operator="equal">
      <formula>0</formula>
    </cfRule>
  </conditionalFormatting>
  <conditionalFormatting sqref="GD1358:HG1358">
    <cfRule type="cellIs" dxfId="64" priority="29" stopIfTrue="1" operator="equal">
      <formula>0</formula>
    </cfRule>
  </conditionalFormatting>
  <conditionalFormatting sqref="GD1360:HG1360">
    <cfRule type="cellIs" dxfId="63" priority="28" stopIfTrue="1" operator="equal">
      <formula>0</formula>
    </cfRule>
  </conditionalFormatting>
  <conditionalFormatting sqref="GD1362:HG1362">
    <cfRule type="cellIs" dxfId="62" priority="27" stopIfTrue="1" operator="equal">
      <formula>0</formula>
    </cfRule>
  </conditionalFormatting>
  <conditionalFormatting sqref="GD1354:HG1354">
    <cfRule type="cellIs" dxfId="61" priority="26" stopIfTrue="1" operator="equal">
      <formula>0</formula>
    </cfRule>
  </conditionalFormatting>
  <conditionalFormatting sqref="EV497:FK497 EV499:FK499">
    <cfRule type="cellIs" dxfId="60" priority="25" stopIfTrue="1" operator="equal">
      <formula>0</formula>
    </cfRule>
  </conditionalFormatting>
  <conditionalFormatting sqref="EV495:FK495">
    <cfRule type="cellIs" dxfId="59" priority="24" stopIfTrue="1" operator="equal">
      <formula>0</formula>
    </cfRule>
  </conditionalFormatting>
  <conditionalFormatting sqref="FZ1337">
    <cfRule type="cellIs" dxfId="58" priority="23" stopIfTrue="1" operator="equal">
      <formula>0</formula>
    </cfRule>
  </conditionalFormatting>
  <conditionalFormatting sqref="FY1337">
    <cfRule type="cellIs" dxfId="57" priority="22" stopIfTrue="1" operator="equal">
      <formula>0</formula>
    </cfRule>
  </conditionalFormatting>
  <conditionalFormatting sqref="FX1337">
    <cfRule type="cellIs" dxfId="56" priority="21" stopIfTrue="1" operator="equal">
      <formula>0</formula>
    </cfRule>
  </conditionalFormatting>
  <conditionalFormatting sqref="FW1337">
    <cfRule type="cellIs" dxfId="55" priority="20" stopIfTrue="1" operator="equal">
      <formula>0</formula>
    </cfRule>
  </conditionalFormatting>
  <conditionalFormatting sqref="FV1337">
    <cfRule type="cellIs" dxfId="54" priority="19" stopIfTrue="1" operator="equal">
      <formula>0</formula>
    </cfRule>
  </conditionalFormatting>
  <conditionalFormatting sqref="HK1351:IO1351">
    <cfRule type="cellIs" dxfId="53" priority="18" stopIfTrue="1" operator="equal">
      <formula>0</formula>
    </cfRule>
  </conditionalFormatting>
  <conditionalFormatting sqref="HK1339:IO1339">
    <cfRule type="cellIs" dxfId="52" priority="17" stopIfTrue="1" operator="equal">
      <formula>0</formula>
    </cfRule>
  </conditionalFormatting>
  <conditionalFormatting sqref="HK1367:IO1367">
    <cfRule type="cellIs" dxfId="51" priority="16" stopIfTrue="1" operator="equal">
      <formula>0</formula>
    </cfRule>
  </conditionalFormatting>
  <conditionalFormatting sqref="HK1369:IO1369">
    <cfRule type="cellIs" dxfId="50" priority="15" stopIfTrue="1" operator="equal">
      <formula>0</formula>
    </cfRule>
  </conditionalFormatting>
  <conditionalFormatting sqref="HK1371:IO1371">
    <cfRule type="cellIs" dxfId="49" priority="14" stopIfTrue="1" operator="equal">
      <formula>0</formula>
    </cfRule>
  </conditionalFormatting>
  <conditionalFormatting sqref="HK1365:IO1365">
    <cfRule type="cellIs" dxfId="48" priority="13" stopIfTrue="1" operator="equal">
      <formula>0</formula>
    </cfRule>
  </conditionalFormatting>
  <conditionalFormatting sqref="HK1349:IO1349">
    <cfRule type="cellIs" dxfId="47" priority="12" stopIfTrue="1" operator="equal">
      <formula>0</formula>
    </cfRule>
  </conditionalFormatting>
  <conditionalFormatting sqref="HK1345:IO1345">
    <cfRule type="cellIs" dxfId="46" priority="11" stopIfTrue="1" operator="equal">
      <formula>0</formula>
    </cfRule>
  </conditionalFormatting>
  <conditionalFormatting sqref="HK1341:IO1341">
    <cfRule type="cellIs" dxfId="45" priority="10" stopIfTrue="1" operator="equal">
      <formula>0</formula>
    </cfRule>
  </conditionalFormatting>
  <conditionalFormatting sqref="HK1343:IO1343">
    <cfRule type="cellIs" dxfId="44" priority="9" stopIfTrue="1" operator="equal">
      <formula>0</formula>
    </cfRule>
  </conditionalFormatting>
  <conditionalFormatting sqref="HK1347:IO1347">
    <cfRule type="cellIs" dxfId="43" priority="8" stopIfTrue="1" operator="equal">
      <formula>0</formula>
    </cfRule>
  </conditionalFormatting>
  <conditionalFormatting sqref="HK1337:IO1337">
    <cfRule type="cellIs" dxfId="42" priority="7" stopIfTrue="1" operator="equal">
      <formula>0</formula>
    </cfRule>
  </conditionalFormatting>
  <conditionalFormatting sqref="HK1356:IO1356">
    <cfRule type="cellIs" dxfId="41" priority="6" stopIfTrue="1" operator="equal">
      <formula>0</formula>
    </cfRule>
  </conditionalFormatting>
  <conditionalFormatting sqref="HK1358:IO1358">
    <cfRule type="cellIs" dxfId="40" priority="5" stopIfTrue="1" operator="equal">
      <formula>0</formula>
    </cfRule>
  </conditionalFormatting>
  <conditionalFormatting sqref="HK1360:IO1360">
    <cfRule type="cellIs" dxfId="39" priority="4" stopIfTrue="1" operator="equal">
      <formula>0</formula>
    </cfRule>
  </conditionalFormatting>
  <conditionalFormatting sqref="HK1362:IO1362">
    <cfRule type="cellIs" dxfId="38" priority="3" stopIfTrue="1" operator="equal">
      <formula>0</formula>
    </cfRule>
  </conditionalFormatting>
  <conditionalFormatting sqref="HK1354:IO1354">
    <cfRule type="cellIs" dxfId="37" priority="2" stopIfTrue="1" operator="equal">
      <formula>0</formula>
    </cfRule>
  </conditionalFormatting>
  <conditionalFormatting sqref="HV1221:HX1221">
    <cfRule type="cellIs" dxfId="36" priority="1" stopIfTrue="1" operator="equal">
      <formula>0</formula>
    </cfRule>
  </conditionalFormatting>
  <pageMargins left="0.51181102362204722" right="0.31496062992125984" top="0.35433070866141736" bottom="0.35433070866141736" header="0.31496062992125984" footer="0.31496062992125984"/>
  <pageSetup paperSize="9" scale="86" fitToHeight="47"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44"/>
  <sheetViews>
    <sheetView topLeftCell="A4" zoomScale="85" zoomScaleNormal="85" workbookViewId="0">
      <pane xSplit="4" ySplit="4" topLeftCell="E74" activePane="bottomRight" state="frozen"/>
      <selection activeCell="A4" sqref="A4"/>
      <selection pane="topRight" activeCell="E4" sqref="E4"/>
      <selection pane="bottomLeft" activeCell="A8" sqref="A8"/>
      <selection pane="bottomRight" activeCell="W16" sqref="W16"/>
    </sheetView>
  </sheetViews>
  <sheetFormatPr defaultRowHeight="15" x14ac:dyDescent="0.25"/>
  <cols>
    <col min="1" max="1" width="6.5703125" customWidth="1"/>
    <col min="2" max="2" width="43.28515625" customWidth="1"/>
    <col min="4" max="4" width="11.5703125" customWidth="1"/>
    <col min="8" max="8" width="9.28515625" customWidth="1"/>
    <col min="9" max="9" width="11.140625" customWidth="1"/>
    <col min="12" max="15" width="10.28515625" customWidth="1"/>
  </cols>
  <sheetData>
    <row r="1" spans="1:15" ht="59.45" customHeight="1" x14ac:dyDescent="0.25">
      <c r="A1" s="290" t="s">
        <v>441</v>
      </c>
      <c r="B1" s="290"/>
      <c r="C1" s="290"/>
      <c r="D1" s="290"/>
      <c r="E1" s="5"/>
      <c r="F1" s="5"/>
      <c r="G1" s="5"/>
      <c r="H1" s="75"/>
      <c r="I1" s="75"/>
      <c r="J1" s="27"/>
      <c r="K1" s="27"/>
      <c r="L1" s="75"/>
      <c r="M1" s="84"/>
      <c r="N1" s="84"/>
      <c r="O1" s="84"/>
    </row>
    <row r="2" spans="1:15" ht="15.75" x14ac:dyDescent="0.25">
      <c r="A2" s="75"/>
      <c r="B2" s="70" t="s">
        <v>1044</v>
      </c>
      <c r="C2" s="71"/>
      <c r="D2" s="72"/>
      <c r="E2" s="70"/>
      <c r="F2" s="5"/>
      <c r="G2" s="5"/>
      <c r="H2" s="75"/>
      <c r="I2" s="75"/>
      <c r="J2" s="27"/>
      <c r="K2" s="27"/>
      <c r="L2" s="27"/>
      <c r="M2" s="27"/>
      <c r="N2" s="27"/>
      <c r="O2" s="27"/>
    </row>
    <row r="3" spans="1:15" ht="15.75" x14ac:dyDescent="0.25">
      <c r="A3" s="75"/>
      <c r="B3" s="70"/>
      <c r="C3" s="71"/>
      <c r="D3" s="72"/>
      <c r="E3" s="70"/>
      <c r="F3" s="5"/>
      <c r="G3" s="5"/>
      <c r="H3" s="75"/>
      <c r="I3" s="75"/>
      <c r="J3" s="27"/>
      <c r="K3" s="27"/>
      <c r="L3" s="27"/>
      <c r="M3" s="27"/>
      <c r="N3" s="27"/>
      <c r="O3" s="27"/>
    </row>
    <row r="4" spans="1:15" ht="20.45" customHeight="1" x14ac:dyDescent="0.3">
      <c r="A4" s="3"/>
      <c r="B4" s="310" t="s">
        <v>798</v>
      </c>
      <c r="C4" s="310"/>
      <c r="D4" s="310"/>
      <c r="E4" s="310"/>
      <c r="F4" s="78"/>
      <c r="G4" s="74"/>
      <c r="H4" s="195" t="s">
        <v>797</v>
      </c>
      <c r="I4" s="195"/>
      <c r="J4" s="195"/>
      <c r="K4" s="195"/>
      <c r="L4" s="198">
        <f>СМГ!L5</f>
        <v>41789</v>
      </c>
      <c r="M4" s="198"/>
      <c r="N4" s="198"/>
      <c r="O4" s="198"/>
    </row>
    <row r="5" spans="1:15" ht="18.75" x14ac:dyDescent="0.3">
      <c r="A5" s="18"/>
      <c r="B5" s="48"/>
      <c r="C5" s="20"/>
      <c r="D5" s="21"/>
      <c r="E5" s="79"/>
      <c r="F5" s="79"/>
      <c r="G5" s="77"/>
      <c r="H5" s="44"/>
      <c r="I5" s="21"/>
      <c r="J5" s="1"/>
      <c r="K5" s="1"/>
      <c r="L5" s="1"/>
      <c r="M5" s="1"/>
      <c r="N5" s="1"/>
      <c r="O5" s="1"/>
    </row>
    <row r="6" spans="1:15" ht="35.450000000000003" customHeight="1" x14ac:dyDescent="0.25">
      <c r="A6" s="311" t="s">
        <v>0</v>
      </c>
      <c r="B6" s="311" t="s">
        <v>799</v>
      </c>
      <c r="C6" s="311" t="s">
        <v>800</v>
      </c>
      <c r="D6" s="311" t="s">
        <v>2</v>
      </c>
      <c r="E6" s="307" t="s">
        <v>3</v>
      </c>
      <c r="F6" s="308"/>
      <c r="G6" s="308"/>
      <c r="H6" s="309"/>
      <c r="I6" s="311" t="s">
        <v>4</v>
      </c>
      <c r="J6" s="307" t="s">
        <v>1222</v>
      </c>
      <c r="K6" s="308"/>
      <c r="L6" s="309"/>
      <c r="M6" s="307" t="s">
        <v>1223</v>
      </c>
      <c r="N6" s="308"/>
      <c r="O6" s="309"/>
    </row>
    <row r="7" spans="1:15" ht="31.5" x14ac:dyDescent="0.25">
      <c r="A7" s="312"/>
      <c r="B7" s="312"/>
      <c r="C7" s="312"/>
      <c r="D7" s="312"/>
      <c r="E7" s="87" t="s">
        <v>52</v>
      </c>
      <c r="F7" s="87" t="s">
        <v>53</v>
      </c>
      <c r="G7" s="88" t="s">
        <v>80</v>
      </c>
      <c r="H7" s="88" t="s">
        <v>79</v>
      </c>
      <c r="I7" s="312"/>
      <c r="J7" s="89" t="s">
        <v>22</v>
      </c>
      <c r="K7" s="89" t="s">
        <v>23</v>
      </c>
      <c r="L7" s="88" t="s">
        <v>80</v>
      </c>
      <c r="M7" s="89" t="s">
        <v>22</v>
      </c>
      <c r="N7" s="89" t="s">
        <v>23</v>
      </c>
      <c r="O7" s="88" t="s">
        <v>80</v>
      </c>
    </row>
    <row r="8" spans="1:15" ht="30.6" customHeight="1" x14ac:dyDescent="0.25">
      <c r="A8" s="53" t="s">
        <v>24</v>
      </c>
      <c r="B8" s="54" t="s">
        <v>1051</v>
      </c>
      <c r="C8" s="55"/>
      <c r="D8" s="56"/>
      <c r="E8" s="56"/>
      <c r="F8" s="56"/>
      <c r="G8" s="58"/>
      <c r="H8" s="59"/>
      <c r="I8" s="56"/>
      <c r="J8" s="56"/>
      <c r="K8" s="56"/>
      <c r="L8" s="52"/>
      <c r="M8" s="56"/>
      <c r="N8" s="56"/>
      <c r="O8" s="52"/>
    </row>
    <row r="9" spans="1:15" ht="14.45" customHeight="1" x14ac:dyDescent="0.25">
      <c r="A9" s="187" t="s">
        <v>58</v>
      </c>
      <c r="B9" s="294" t="s">
        <v>1099</v>
      </c>
      <c r="C9" s="154" t="s">
        <v>59</v>
      </c>
      <c r="D9" s="160">
        <f>СМГ!D1336</f>
        <v>14678</v>
      </c>
      <c r="E9" s="160">
        <f ca="1">СМГ!J1336</f>
        <v>14630</v>
      </c>
      <c r="F9" s="160">
        <f>СМГ!K1336</f>
        <v>14678</v>
      </c>
      <c r="G9" s="224">
        <f ca="1">F9/E9</f>
        <v>1.0032809295967191</v>
      </c>
      <c r="H9" s="224">
        <f>F9/D9</f>
        <v>1</v>
      </c>
      <c r="I9" s="160">
        <f ca="1">СМГ!N1336</f>
        <v>0</v>
      </c>
      <c r="J9" s="160">
        <f>СМГ!CX1336+СМГ!CY1336+СМГ!CZ1336+СМГ!DA1336+СМГ!DB1336+СМГ!DC1336+СМГ!DD1336</f>
        <v>947</v>
      </c>
      <c r="K9" s="160">
        <f>СМГ!CX1337+СМГ!CY1337+СМГ!CZ1337+СМГ!DA1337+СМГ!DB1337+СМГ!DC1337+СМГ!DD1337</f>
        <v>175</v>
      </c>
      <c r="L9" s="224">
        <f>K9/J9</f>
        <v>0.18479408658922913</v>
      </c>
      <c r="M9" s="160">
        <f>СМГ!BW1336+СМГ!BX1336+СМГ!BY1336+СМГ!BZ1336+СМГ!CA1336+СМГ!CB1336+СМГ!CC1336+СМГ!CD1336+СМГ!CE1336+СМГ!CI1336+СМГ!CJ1336+СМГ!CK1336+СМГ!CL1336+СМГ!CM1336+СМГ!CN1336+СМГ!CO1336+СМГ!CP1336+СМГ!CQ1336+СМГ!CR1336+СМГ!CS1336+СМГ!CT1336+СМГ!CU1336+СМГ!CV1336+СМГ!CW1336+СМГ!CX1336+СМГ!CY1336+СМГ!CZ1336+СМГ!DA1336+СМГ!DB1336+СМГ!DC1336+СМГ!DD1336</f>
        <v>2312</v>
      </c>
      <c r="N9" s="160">
        <f>СМГ!BW1337+СМГ!BX1337+СМГ!BY1337+СМГ!BZ1337+СМГ!CA1337+СМГ!CB1337+СМГ!CC1337+СМГ!CD1337+СМГ!CE1337+СМГ!CI1337+СМГ!CJ1337+СМГ!CK1337+СМГ!CL1337+СМГ!CM1337+СМГ!CN1337+СМГ!CO1337+СМГ!CP1337+СМГ!CQ1337+СМГ!CR1337+СМГ!CS1337+СМГ!CT1337+СМГ!CU1337+СМГ!CV1337+СМГ!CW1337+СМГ!CX1337+СМГ!CY1337+СМГ!CZ1337+СМГ!DA1337+СМГ!DB1337+СМГ!DC1337+СМГ!DD1337</f>
        <v>209</v>
      </c>
      <c r="O9" s="224">
        <f>N9/M9</f>
        <v>9.0397923875432523E-2</v>
      </c>
    </row>
    <row r="10" spans="1:15" ht="30" customHeight="1" x14ac:dyDescent="0.25">
      <c r="A10" s="188"/>
      <c r="B10" s="295"/>
      <c r="C10" s="155"/>
      <c r="D10" s="161"/>
      <c r="E10" s="161"/>
      <c r="F10" s="161"/>
      <c r="G10" s="224"/>
      <c r="H10" s="224"/>
      <c r="I10" s="161"/>
      <c r="J10" s="161"/>
      <c r="K10" s="161"/>
      <c r="L10" s="225"/>
      <c r="M10" s="161"/>
      <c r="N10" s="161"/>
      <c r="O10" s="225"/>
    </row>
    <row r="11" spans="1:15" ht="14.45" customHeight="1" x14ac:dyDescent="0.25">
      <c r="A11" s="187" t="s">
        <v>60</v>
      </c>
      <c r="B11" s="181" t="s">
        <v>1042</v>
      </c>
      <c r="C11" s="154" t="s">
        <v>59</v>
      </c>
      <c r="D11" s="160">
        <f>СМГ!D1338</f>
        <v>10790</v>
      </c>
      <c r="E11" s="160">
        <f>СМГ!J1338</f>
        <v>10790</v>
      </c>
      <c r="F11" s="160">
        <f>СМГ!K1338</f>
        <v>10790</v>
      </c>
      <c r="G11" s="224">
        <f>F11/E11</f>
        <v>1</v>
      </c>
      <c r="H11" s="224">
        <f>F11/D11</f>
        <v>1</v>
      </c>
      <c r="I11" s="160">
        <f ca="1">СМГ!N1338</f>
        <v>0</v>
      </c>
      <c r="J11" s="160">
        <f>СМГ!CX1338+СМГ!CY1338+СМГ!CZ1338+СМГ!DA1338+СМГ!DB1338+СМГ!DC1338+СМГ!DD1338</f>
        <v>277.89999999999998</v>
      </c>
      <c r="K11" s="160">
        <f>СМГ!CX1339+СМГ!CY1339+СМГ!CZ1339+СМГ!DA1339+СМГ!DB1339+СМГ!DC1339+СМГ!DD1339</f>
        <v>515</v>
      </c>
      <c r="L11" s="224">
        <f>K11/J11</f>
        <v>1.8531845987765385</v>
      </c>
      <c r="M11" s="160">
        <f>СМГ!BW1338+СМГ!BX1338+СМГ!BY1338+СМГ!BZ1338+СМГ!CA1338+СМГ!CB1338+СМГ!CC1338+СМГ!CD1338+СМГ!CE1338+СМГ!CI1338+СМГ!CJ1338+СМГ!CK1338+СМГ!CL1338+СМГ!CM1338+СМГ!CN1338+СМГ!CO1338+СМГ!CP1338+СМГ!CQ1338+СМГ!CR1338+СМГ!CS1338+СМГ!CT1338+СМГ!CU1338+СМГ!CV1338+СМГ!CW1338+СМГ!CX1338+СМГ!CY1338+СМГ!CZ1338+СМГ!DA1338+СМГ!DB1338+СМГ!DC1338+СМГ!DD1338</f>
        <v>823.90000000000009</v>
      </c>
      <c r="N11" s="160">
        <f>СМГ!BW1339+СМГ!BX1339+СМГ!BY1339+СМГ!BZ1339+СМГ!CA1339+СМГ!CB1339+СМГ!CC1339+СМГ!CD1339+СМГ!CE1339+СМГ!CI1339+СМГ!CJ1339+СМГ!CK1339+СМГ!CL1339+СМГ!CM1339+СМГ!CN1339+СМГ!CO1339+СМГ!CP1339+СМГ!CQ1339+СМГ!CR1339+СМГ!CS1339+СМГ!CT1339+СМГ!CU1339+СМГ!CV1339+СМГ!CW1339+СМГ!CX1339+СМГ!CY1339+СМГ!CZ1339+СМГ!DA1339+СМГ!DB1339+СМГ!DC1339+СМГ!DD1339</f>
        <v>850</v>
      </c>
      <c r="O11" s="224">
        <f>N11/M11</f>
        <v>1.0316786017720596</v>
      </c>
    </row>
    <row r="12" spans="1:15" ht="14.45" customHeight="1" x14ac:dyDescent="0.25">
      <c r="A12" s="188"/>
      <c r="B12" s="182"/>
      <c r="C12" s="155"/>
      <c r="D12" s="161"/>
      <c r="E12" s="161"/>
      <c r="F12" s="161"/>
      <c r="G12" s="224"/>
      <c r="H12" s="224"/>
      <c r="I12" s="161"/>
      <c r="J12" s="161"/>
      <c r="K12" s="161"/>
      <c r="L12" s="225"/>
      <c r="M12" s="161"/>
      <c r="N12" s="161"/>
      <c r="O12" s="225"/>
    </row>
    <row r="13" spans="1:15" ht="14.45" customHeight="1" x14ac:dyDescent="0.25">
      <c r="A13" s="187" t="s">
        <v>61</v>
      </c>
      <c r="B13" s="294" t="s">
        <v>1055</v>
      </c>
      <c r="C13" s="154" t="s">
        <v>733</v>
      </c>
      <c r="D13" s="167">
        <f>СМГ!D1340</f>
        <v>102.36</v>
      </c>
      <c r="E13" s="167">
        <f>СМГ!J1340</f>
        <v>102.36</v>
      </c>
      <c r="F13" s="167">
        <f>СМГ!K1340</f>
        <v>102.3588</v>
      </c>
      <c r="G13" s="224">
        <f>F13/E13</f>
        <v>0.99998827667057444</v>
      </c>
      <c r="H13" s="224">
        <f>F13/D13</f>
        <v>0.99998827667057444</v>
      </c>
      <c r="I13" s="167">
        <f ca="1">СМГ!N1340</f>
        <v>0</v>
      </c>
      <c r="J13" s="160">
        <f>СМГ!CX1340+СМГ!CY1340+СМГ!CZ1340+СМГ!DA1340+СМГ!DB1340+СМГ!DC1340+СМГ!DD1340</f>
        <v>5.31</v>
      </c>
      <c r="K13" s="160">
        <f>СМГ!CX1341+СМГ!CY1341+СМГ!CZ1341+СМГ!DA1341+СМГ!DB1341+СМГ!DC1341+СМГ!DD1341</f>
        <v>4.9240000000000004</v>
      </c>
      <c r="L13" s="224">
        <f>K13/J13</f>
        <v>0.92730696798493417</v>
      </c>
      <c r="M13" s="160">
        <f>СМГ!BW1340+СМГ!BX1340+СМГ!BY1340+СМГ!BZ1340+СМГ!CA1340+СМГ!CB1340+СМГ!CC1340+СМГ!CD1340+СМГ!CE1340+СМГ!CI1340+СМГ!CJ1340+СМГ!CK1340+СМГ!CL1340+СМГ!CM1340+СМГ!CN1340+СМГ!CO1340+СМГ!CP1340+СМГ!CQ1340+СМГ!CR1340+СМГ!CS1340+СМГ!CT1340+СМГ!CU1340+СМГ!CV1340+СМГ!CW1340+СМГ!CX1340+СМГ!CY1340+СМГ!CZ1340+СМГ!DA1340+СМГ!DB1340+СМГ!DC1340+СМГ!DD1340</f>
        <v>10.945259999999998</v>
      </c>
      <c r="N13" s="160">
        <f>СМГ!BW1341+СМГ!BX1341+СМГ!BY1341+СМГ!BZ1341+СМГ!CA1341+СМГ!CB1341+СМГ!CC1341+СМГ!CD1341+СМГ!CE1341+СМГ!CI1341+СМГ!CJ1341+СМГ!CK1341+СМГ!CL1341+СМГ!CM1341+СМГ!CN1341+СМГ!CO1341+СМГ!CP1341+СМГ!CQ1341+СМГ!CR1341+СМГ!CS1341+СМГ!CT1341+СМГ!CU1341+СМГ!CV1341+СМГ!CW1341+СМГ!CX1341+СМГ!CY1341+СМГ!CZ1341+СМГ!DA1341+СМГ!DB1341+СМГ!DC1341+СМГ!DD1341</f>
        <v>7.773600000000001</v>
      </c>
      <c r="O13" s="224">
        <f>N13/M13</f>
        <v>0.71022524818962751</v>
      </c>
    </row>
    <row r="14" spans="1:15" ht="14.45" customHeight="1" x14ac:dyDescent="0.25">
      <c r="A14" s="296"/>
      <c r="B14" s="297"/>
      <c r="C14" s="155"/>
      <c r="D14" s="168"/>
      <c r="E14" s="168"/>
      <c r="F14" s="168"/>
      <c r="G14" s="224"/>
      <c r="H14" s="224"/>
      <c r="I14" s="168"/>
      <c r="J14" s="161"/>
      <c r="K14" s="161"/>
      <c r="L14" s="225"/>
      <c r="M14" s="161"/>
      <c r="N14" s="161"/>
      <c r="O14" s="225"/>
    </row>
    <row r="15" spans="1:15" ht="14.45" customHeight="1" x14ac:dyDescent="0.25">
      <c r="A15" s="296"/>
      <c r="B15" s="297"/>
      <c r="C15" s="154" t="s">
        <v>105</v>
      </c>
      <c r="D15" s="160">
        <f>СМГ!D1342</f>
        <v>13182</v>
      </c>
      <c r="E15" s="160">
        <f>СМГ!J1342</f>
        <v>13182</v>
      </c>
      <c r="F15" s="160">
        <f>СМГ!K1342</f>
        <v>13182</v>
      </c>
      <c r="G15" s="224">
        <f>F15/E15</f>
        <v>1</v>
      </c>
      <c r="H15" s="224">
        <f>F15/D15</f>
        <v>1</v>
      </c>
      <c r="I15" s="160">
        <f ca="1">СМГ!N1342</f>
        <v>0</v>
      </c>
      <c r="J15" s="160">
        <f>СМГ!CX1342+СМГ!CY1342+СМГ!CZ1342+СМГ!DA1342+СМГ!DB1342+СМГ!DC1342+СМГ!DD1342</f>
        <v>680</v>
      </c>
      <c r="K15" s="160">
        <f>СМГ!CX1343+СМГ!CY1343+СМГ!CZ1343+СМГ!DA1343+СМГ!DB1343+СМГ!DC1343+СМГ!DD1343</f>
        <v>535</v>
      </c>
      <c r="L15" s="224">
        <f>K15/J15</f>
        <v>0.78676470588235292</v>
      </c>
      <c r="M15" s="160">
        <f>СМГ!BW1342+СМГ!BX1342+СМГ!BY1342+СМГ!BZ1342+СМГ!CA1342+СМГ!CB1342+СМГ!CC1342+СМГ!CD1342+СМГ!CE1342+СМГ!CI1342+СМГ!CJ1342+СМГ!CK1342+СМГ!CL1342+СМГ!CM1342+СМГ!CN1342+СМГ!CO1342+СМГ!CP1342+СМГ!CQ1342+СМГ!CR1342+СМГ!CS1342+СМГ!CT1342+СМГ!CU1342+СМГ!CV1342+СМГ!CW1342+СМГ!CX1342+СМГ!CY1342+СМГ!CZ1342+СМГ!DA1342+СМГ!DB1342+СМГ!DC1342+СМГ!DD1342</f>
        <v>1392</v>
      </c>
      <c r="N15" s="160">
        <f>СМГ!BW1343+СМГ!BX1343+СМГ!BY1343+СМГ!BZ1343+СМГ!CA1343+СМГ!CB1343+СМГ!CC1343+СМГ!CD1343+СМГ!CE1343+СМГ!CI1343+СМГ!CJ1343+СМГ!CK1343+СМГ!CL1343+СМГ!CM1343+СМГ!CN1343+СМГ!CO1343+СМГ!CP1343+СМГ!CQ1343+СМГ!CR1343+СМГ!CS1343+СМГ!CT1343+СМГ!CU1343+СМГ!CV1343+СМГ!CW1343+СМГ!CX1343+СМГ!CY1343+СМГ!CZ1343+СМГ!DA1343+СМГ!DB1343+СМГ!DC1343+СМГ!DD1343</f>
        <v>855</v>
      </c>
      <c r="O15" s="224">
        <f>N15/M15</f>
        <v>0.61422413793103448</v>
      </c>
    </row>
    <row r="16" spans="1:15" ht="14.45" customHeight="1" x14ac:dyDescent="0.25">
      <c r="A16" s="188"/>
      <c r="B16" s="295"/>
      <c r="C16" s="155"/>
      <c r="D16" s="161"/>
      <c r="E16" s="161"/>
      <c r="F16" s="161"/>
      <c r="G16" s="224"/>
      <c r="H16" s="224"/>
      <c r="I16" s="161"/>
      <c r="J16" s="161"/>
      <c r="K16" s="161"/>
      <c r="L16" s="225"/>
      <c r="M16" s="161"/>
      <c r="N16" s="161"/>
      <c r="O16" s="225"/>
    </row>
    <row r="17" spans="1:15" ht="14.45" customHeight="1" x14ac:dyDescent="0.25">
      <c r="A17" s="187" t="s">
        <v>62</v>
      </c>
      <c r="B17" s="294" t="s">
        <v>1192</v>
      </c>
      <c r="C17" s="154" t="s">
        <v>38</v>
      </c>
      <c r="D17" s="160">
        <f>СМГ!D1344</f>
        <v>521.5947000000001</v>
      </c>
      <c r="E17" s="160">
        <f ca="1">СМГ!J1344</f>
        <v>524.8288</v>
      </c>
      <c r="F17" s="160">
        <f>СМГ!K1344</f>
        <v>241.77500000000003</v>
      </c>
      <c r="G17" s="224">
        <f ca="1">F17/E17</f>
        <v>0.46067403313232819</v>
      </c>
      <c r="H17" s="224">
        <f>F17/D17</f>
        <v>0.46353040013635105</v>
      </c>
      <c r="I17" s="167">
        <f ca="1">СМГ!N1344</f>
        <v>0</v>
      </c>
      <c r="J17" s="160">
        <f>СМГ!CX1344+СМГ!CY1344+СМГ!CZ1344+СМГ!DA1344+СМГ!DB1344+СМГ!DC1344+СМГ!DD1344</f>
        <v>33.417999999999999</v>
      </c>
      <c r="K17" s="160">
        <f>СМГ!CX1345+СМГ!CY1345+СМГ!CZ1345+СМГ!DA1345+СМГ!DB1345+СМГ!DC1345+СМГ!DD1345</f>
        <v>4.5060000000000002</v>
      </c>
      <c r="L17" s="224">
        <f>K17/J17</f>
        <v>0.13483751271769706</v>
      </c>
      <c r="M17" s="160">
        <f>СМГ!BW1344+СМГ!BX1344+СМГ!BY1344+СМГ!BZ1344+СМГ!CA1344+СМГ!CB1344+СМГ!CC1344+СМГ!CD1344+СМГ!CE1344+СМГ!CI1344+СМГ!CJ1344+СМГ!CK1344+СМГ!CL1344+СМГ!CM1344+СМГ!CN1344+СМГ!CO1344+СМГ!CP1344+СМГ!CQ1344+СМГ!CR1344+СМГ!CS1344+СМГ!CT1344+СМГ!CU1344+СМГ!CV1344+СМГ!CW1344+СМГ!CX1344+СМГ!CY1344+СМГ!CZ1344+СМГ!DA1344+СМГ!DB1344+СМГ!DC1344+СМГ!DD1344</f>
        <v>56.028899999999993</v>
      </c>
      <c r="N17" s="160">
        <f>СМГ!BW1345+СМГ!BX1345+СМГ!BY1345+СМГ!BZ1345+СМГ!CA1345+СМГ!CB1345+СМГ!CC1345+СМГ!CD1345+СМГ!CE1345+СМГ!CI1345+СМГ!CJ1345+СМГ!CK1345+СМГ!CL1345+СМГ!CM1345+СМГ!CN1345+СМГ!CO1345+СМГ!CP1345+СМГ!CQ1345+СМГ!CR1345+СМГ!CS1345+СМГ!CT1345+СМГ!CU1345+СМГ!CV1345+СМГ!CW1345+СМГ!CX1345+СМГ!CY1345+СМГ!CZ1345+СМГ!DA1345+СМГ!DB1345+СМГ!DC1345+СМГ!DD1345</f>
        <v>8.9280000000000008</v>
      </c>
      <c r="O17" s="224">
        <f>N17/M17</f>
        <v>0.15934633733662454</v>
      </c>
    </row>
    <row r="18" spans="1:15" ht="27.75" customHeight="1" x14ac:dyDescent="0.25">
      <c r="A18" s="188"/>
      <c r="B18" s="295"/>
      <c r="C18" s="155"/>
      <c r="D18" s="161"/>
      <c r="E18" s="161"/>
      <c r="F18" s="161"/>
      <c r="G18" s="224"/>
      <c r="H18" s="224"/>
      <c r="I18" s="168"/>
      <c r="J18" s="161"/>
      <c r="K18" s="161"/>
      <c r="L18" s="225"/>
      <c r="M18" s="161"/>
      <c r="N18" s="161"/>
      <c r="O18" s="225"/>
    </row>
    <row r="19" spans="1:15" ht="27.75" customHeight="1" x14ac:dyDescent="0.25">
      <c r="A19" s="187" t="s">
        <v>63</v>
      </c>
      <c r="B19" s="181" t="s">
        <v>1193</v>
      </c>
      <c r="C19" s="154" t="s">
        <v>59</v>
      </c>
      <c r="D19" s="160">
        <f>СМГ!D1346</f>
        <v>50</v>
      </c>
      <c r="E19" s="160">
        <f ca="1">СМГ!J1346</f>
        <v>50</v>
      </c>
      <c r="F19" s="160">
        <f>СМГ!K1346</f>
        <v>50</v>
      </c>
      <c r="G19" s="224">
        <f ca="1">F19/E19</f>
        <v>1</v>
      </c>
      <c r="H19" s="224">
        <f>F19/D19</f>
        <v>1</v>
      </c>
      <c r="I19" s="160">
        <f ca="1">СМГ!N1346</f>
        <v>0</v>
      </c>
      <c r="J19" s="160">
        <f>СМГ!CX1346+СМГ!CY1346+СМГ!CZ1346+СМГ!DA1346+СМГ!DB1346+СМГ!DC1346+СМГ!DD1346</f>
        <v>0</v>
      </c>
      <c r="K19" s="160">
        <f>СМГ!CX1347+СМГ!CY1347+СМГ!CZ1347+СМГ!DA1347+СМГ!DB1347+СМГ!DC1347+СМГ!DD1347</f>
        <v>0</v>
      </c>
      <c r="L19" s="224" t="e">
        <f>K19/J19</f>
        <v>#DIV/0!</v>
      </c>
      <c r="M19" s="160">
        <f>СМГ!BW1346+СМГ!BX1346+СМГ!BY1346+СМГ!BZ1346+СМГ!CA1346+СМГ!CB1346+СМГ!CC1346+СМГ!CD1346+СМГ!CE1346+СМГ!CI1346+СМГ!CJ1346+СМГ!CK1346+СМГ!CL1346+СМГ!CM1346+СМГ!CN1346+СМГ!CO1346+СМГ!CP1346+СМГ!CQ1346+СМГ!CR1346+СМГ!CS1346+СМГ!CT1346+СМГ!CU1346+СМГ!CV1346+СМГ!CW1346+СМГ!CX1346+СМГ!CY1346+СМГ!CZ1346+СМГ!DA1346+СМГ!DB1346+СМГ!DC1346+СМГ!DD1346</f>
        <v>0</v>
      </c>
      <c r="N19" s="160">
        <f>СМГ!BW1347+СМГ!BX1347+СМГ!BY1347+СМГ!BZ1347+СМГ!CA1347+СМГ!CB1347+СМГ!CC1347+СМГ!CD1347+СМГ!CE1347+СМГ!CI1347+СМГ!CJ1347+СМГ!CK1347+СМГ!CL1347+СМГ!CM1347+СМГ!CN1347+СМГ!CO1347+СМГ!CP1347+СМГ!CQ1347+СМГ!CR1347+СМГ!CS1347+СМГ!CT1347+СМГ!CU1347+СМГ!CV1347+СМГ!CW1347+СМГ!CX1347+СМГ!CY1347+СМГ!CZ1347+СМГ!DA1347+СМГ!DB1347+СМГ!DC1347+СМГ!DD1347</f>
        <v>0</v>
      </c>
      <c r="O19" s="224" t="e">
        <f>N19/M19</f>
        <v>#DIV/0!</v>
      </c>
    </row>
    <row r="20" spans="1:15" ht="19.149999999999999" customHeight="1" x14ac:dyDescent="0.25">
      <c r="A20" s="188"/>
      <c r="B20" s="182"/>
      <c r="C20" s="155"/>
      <c r="D20" s="161"/>
      <c r="E20" s="161"/>
      <c r="F20" s="161"/>
      <c r="G20" s="224"/>
      <c r="H20" s="224"/>
      <c r="I20" s="161"/>
      <c r="J20" s="161"/>
      <c r="K20" s="161"/>
      <c r="L20" s="225"/>
      <c r="M20" s="161"/>
      <c r="N20" s="161"/>
      <c r="O20" s="225"/>
    </row>
    <row r="21" spans="1:15" ht="14.45" customHeight="1" x14ac:dyDescent="0.25">
      <c r="A21" s="187" t="s">
        <v>64</v>
      </c>
      <c r="B21" s="181" t="s">
        <v>1053</v>
      </c>
      <c r="C21" s="154" t="s">
        <v>59</v>
      </c>
      <c r="D21" s="160">
        <f>СМГ!D1348</f>
        <v>53</v>
      </c>
      <c r="E21" s="160">
        <f ca="1">СМГ!J1348</f>
        <v>52</v>
      </c>
      <c r="F21" s="160">
        <f>СМГ!K1348</f>
        <v>46</v>
      </c>
      <c r="G21" s="224">
        <f ca="1">F21/E21</f>
        <v>0.88461538461538458</v>
      </c>
      <c r="H21" s="224">
        <f>F21/D21</f>
        <v>0.86792452830188682</v>
      </c>
      <c r="I21" s="160">
        <f ca="1">СМГ!N1348</f>
        <v>0</v>
      </c>
      <c r="J21" s="160">
        <f>СМГ!CX1348+СМГ!CY1348+СМГ!CZ1348+СМГ!DA1348+СМГ!DB1348+СМГ!DC1348+СМГ!DD1348</f>
        <v>4</v>
      </c>
      <c r="K21" s="160">
        <f>СМГ!CX1349+СМГ!CY1349+СМГ!CZ1349+СМГ!DA1349+СМГ!DB1349+СМГ!DC1349+СМГ!DD1349</f>
        <v>0</v>
      </c>
      <c r="L21" s="224">
        <f>K21/J21</f>
        <v>0</v>
      </c>
      <c r="M21" s="160">
        <f>СМГ!BW1348+СМГ!BX1348+СМГ!BY1348+СМГ!BZ1348+СМГ!CA1348+СМГ!CB1348+СМГ!CC1348+СМГ!CD1348+СМГ!CE1348+СМГ!CI1348+СМГ!CJ1348+СМГ!CK1348+СМГ!CL1348+СМГ!CM1348+СМГ!CN1348+СМГ!CO1348+СМГ!CP1348+СМГ!CQ1348+СМГ!CR1348+СМГ!CS1348+СМГ!CT1348+СМГ!CU1348+СМГ!CV1348+СМГ!CW1348+СМГ!CX1348+СМГ!CY1348+СМГ!CZ1348+СМГ!DA1348+СМГ!DB1348+СМГ!DC1348+СМГ!DD1348</f>
        <v>5</v>
      </c>
      <c r="N21" s="160">
        <f>СМГ!BW1349+СМГ!BX1349+СМГ!BY1349+СМГ!BZ1349+СМГ!CA1349+СМГ!CB1349+СМГ!CC1349+СМГ!CD1349+СМГ!CE1349+СМГ!CI1349+СМГ!CJ1349+СМГ!CK1349+СМГ!CL1349+СМГ!CM1349+СМГ!CN1349+СМГ!CO1349+СМГ!CP1349+СМГ!CQ1349+СМГ!CR1349+СМГ!CS1349+СМГ!CT1349+СМГ!CU1349+СМГ!CV1349+СМГ!CW1349+СМГ!CX1349+СМГ!CY1349+СМГ!CZ1349+СМГ!DA1349+СМГ!DB1349+СМГ!DC1349+СМГ!DD1349</f>
        <v>1</v>
      </c>
      <c r="O21" s="224">
        <f>N21/M21</f>
        <v>0.2</v>
      </c>
    </row>
    <row r="22" spans="1:15" ht="14.45" customHeight="1" x14ac:dyDescent="0.25">
      <c r="A22" s="188"/>
      <c r="B22" s="182"/>
      <c r="C22" s="155"/>
      <c r="D22" s="161"/>
      <c r="E22" s="161"/>
      <c r="F22" s="161"/>
      <c r="G22" s="224"/>
      <c r="H22" s="224"/>
      <c r="I22" s="161"/>
      <c r="J22" s="161"/>
      <c r="K22" s="161"/>
      <c r="L22" s="225"/>
      <c r="M22" s="161"/>
      <c r="N22" s="161"/>
      <c r="O22" s="225"/>
    </row>
    <row r="23" spans="1:15" ht="14.45" customHeight="1" x14ac:dyDescent="0.25">
      <c r="A23" s="187" t="s">
        <v>65</v>
      </c>
      <c r="B23" s="181" t="s">
        <v>1052</v>
      </c>
      <c r="C23" s="292" t="s">
        <v>37</v>
      </c>
      <c r="D23" s="160">
        <f>СМГ!D1350</f>
        <v>24088.8894</v>
      </c>
      <c r="E23" s="160">
        <f ca="1">СМГ!J1350</f>
        <v>17940.599999999999</v>
      </c>
      <c r="F23" s="160">
        <f>СМГ!K1350</f>
        <v>376.99</v>
      </c>
      <c r="G23" s="224">
        <f ca="1">F23/E23</f>
        <v>2.1013232556324764E-2</v>
      </c>
      <c r="H23" s="224">
        <f>F23/D23</f>
        <v>1.5649953542482536E-2</v>
      </c>
      <c r="I23" s="160">
        <f ca="1">СМГ!N1350</f>
        <v>0</v>
      </c>
      <c r="J23" s="160">
        <f>СМГ!CX1350+СМГ!CY1350+СМГ!CZ1350+СМГ!DA1350+СМГ!DB1350+СМГ!DC1350+СМГ!DD1350</f>
        <v>174</v>
      </c>
      <c r="K23" s="160">
        <f>СМГ!CX1351+СМГ!CY1351+СМГ!CZ1351+СМГ!DA1351+СМГ!DB1351+СМГ!DC1351+СМГ!DD1351</f>
        <v>0</v>
      </c>
      <c r="L23" s="224">
        <f>K23/J23</f>
        <v>0</v>
      </c>
      <c r="M23" s="160">
        <f>СМГ!BW1350+СМГ!BX1350+СМГ!BY1350+СМГ!BZ1350+СМГ!CA1350+СМГ!CB1350+СМГ!CC1350+СМГ!CD1350+СМГ!CE1350+СМГ!CI1350+СМГ!CJ1350+СМГ!CK1350+СМГ!CL1350+СМГ!CM1350+СМГ!CN1350+СМГ!CO1350+СМГ!CP1350+СМГ!CQ1350+СМГ!CR1350+СМГ!CS1350+СМГ!CT1350+СМГ!CU1350+СМГ!CV1350+СМГ!CW1350+СМГ!CX1350+СМГ!CY1350+СМГ!CZ1350+СМГ!DA1350+СМГ!DB1350+СМГ!DC1350+СМГ!DD1350</f>
        <v>174</v>
      </c>
      <c r="N23" s="160">
        <f>СМГ!BW1351+СМГ!BX1351+СМГ!BY1351+СМГ!BZ1351+СМГ!CA1351+СМГ!CB1351+СМГ!CC1351+СМГ!CD1351+СМГ!CE1351+СМГ!CI1351+СМГ!CJ1351+СМГ!CK1351+СМГ!CL1351+СМГ!CM1351+СМГ!CN1351+СМГ!CO1351+СМГ!CP1351+СМГ!CQ1351+СМГ!CR1351+СМГ!CS1351+СМГ!CT1351+СМГ!CU1351+СМГ!CV1351+СМГ!CW1351+СМГ!CX1351+СМГ!CY1351+СМГ!CZ1351+СМГ!DA1351+СМГ!DB1351+СМГ!DC1351+СМГ!DD1351</f>
        <v>0</v>
      </c>
      <c r="O23" s="224">
        <f>N23/M23</f>
        <v>0</v>
      </c>
    </row>
    <row r="24" spans="1:15" ht="14.45" customHeight="1" x14ac:dyDescent="0.25">
      <c r="A24" s="188"/>
      <c r="B24" s="182"/>
      <c r="C24" s="293"/>
      <c r="D24" s="161"/>
      <c r="E24" s="161"/>
      <c r="F24" s="161"/>
      <c r="G24" s="306"/>
      <c r="H24" s="224"/>
      <c r="I24" s="161"/>
      <c r="J24" s="161"/>
      <c r="K24" s="161"/>
      <c r="L24" s="225"/>
      <c r="M24" s="161"/>
      <c r="N24" s="161"/>
      <c r="O24" s="225"/>
    </row>
    <row r="25" spans="1:15" ht="15.75" x14ac:dyDescent="0.25">
      <c r="A25" s="53" t="s">
        <v>27</v>
      </c>
      <c r="B25" s="54" t="s">
        <v>1041</v>
      </c>
      <c r="C25" s="55" t="s">
        <v>733</v>
      </c>
      <c r="D25" s="85">
        <v>102.36</v>
      </c>
      <c r="E25" s="85"/>
      <c r="F25" s="85"/>
      <c r="G25" s="86"/>
      <c r="H25" s="86"/>
      <c r="I25" s="86"/>
      <c r="J25" s="85"/>
      <c r="K25" s="85"/>
      <c r="L25" s="86"/>
      <c r="M25" s="85"/>
      <c r="N25" s="85"/>
      <c r="O25" s="86"/>
    </row>
    <row r="26" spans="1:15" ht="14.45" customHeight="1" x14ac:dyDescent="0.25">
      <c r="A26" s="185" t="s">
        <v>28</v>
      </c>
      <c r="B26" s="181" t="s">
        <v>1221</v>
      </c>
      <c r="C26" s="154" t="s">
        <v>733</v>
      </c>
      <c r="D26" s="154">
        <f>СМГ!D1353</f>
        <v>102.6</v>
      </c>
      <c r="E26" s="160">
        <f ca="1">СМГ!J1353</f>
        <v>102.6</v>
      </c>
      <c r="F26" s="160">
        <f>СМГ!K1353</f>
        <v>100.193</v>
      </c>
      <c r="G26" s="224">
        <f ca="1">F26/E26</f>
        <v>0.97653996101364526</v>
      </c>
      <c r="H26" s="224">
        <f>F26/D26</f>
        <v>0.97653996101364526</v>
      </c>
      <c r="I26" s="167">
        <f ca="1">СМГ!N1353</f>
        <v>0</v>
      </c>
      <c r="J26" s="160">
        <f>СМГ!CX1353+СМГ!CY1353+СМГ!CZ1353+СМГ!DA1353+СМГ!DB1353+СМГ!DC1353+СМГ!DD1353</f>
        <v>0</v>
      </c>
      <c r="K26" s="160">
        <f>СМГ!CX1354+СМГ!CY1354+СМГ!CZ1354+СМГ!DA1354+СМГ!DB1354+СМГ!DC1354+СМГ!DD1354</f>
        <v>0</v>
      </c>
      <c r="L26" s="224" t="e">
        <f>K26/J26</f>
        <v>#DIV/0!</v>
      </c>
      <c r="M26" s="160">
        <f>СМГ!BW1353+СМГ!BX1353+СМГ!BY1353+СМГ!BZ1353+СМГ!CA1353+СМГ!CB1353+СМГ!CC1353+СМГ!CD1353+СМГ!CE1353+СМГ!CI1353+СМГ!CJ1353+СМГ!CK1353+СМГ!CL1353+СМГ!CM1353+СМГ!CN1353+СМГ!CO1353+СМГ!CP1353+СМГ!CQ1353+СМГ!CR1353+СМГ!CS1353+СМГ!CT1353+СМГ!CU1353+СМГ!CV1353+СМГ!CW1353+СМГ!CX1353+СМГ!CY1353+СМГ!CZ1353+СМГ!DA1353+СМГ!DB1353+СМГ!DC1353+СМГ!DD1353</f>
        <v>0</v>
      </c>
      <c r="N26" s="160">
        <f>СМГ!BW1354+СМГ!BX1354+СМГ!BY1354+СМГ!BZ1354+СМГ!CA1354+СМГ!CB1354+СМГ!CC1354+СМГ!CD1354+СМГ!CE1354+СМГ!CI1354+СМГ!CJ1354+СМГ!CK1354+СМГ!CL1354+СМГ!CM1354+СМГ!CN1354+СМГ!CO1354+СМГ!CP1354+СМГ!CQ1354+СМГ!CR1354+СМГ!CS1354+СМГ!CT1354+СМГ!CU1354+СМГ!CV1354+СМГ!CW1354+СМГ!CX1354+СМГ!CY1354+СМГ!CZ1354+СМГ!DA1354+СМГ!DB1354+СМГ!DC1354+СМГ!DD1354</f>
        <v>0</v>
      </c>
      <c r="O26" s="224" t="e">
        <f>N26/M26</f>
        <v>#DIV/0!</v>
      </c>
    </row>
    <row r="27" spans="1:15" ht="14.45" customHeight="1" x14ac:dyDescent="0.25">
      <c r="A27" s="186"/>
      <c r="B27" s="182"/>
      <c r="C27" s="155"/>
      <c r="D27" s="155"/>
      <c r="E27" s="161"/>
      <c r="F27" s="161"/>
      <c r="G27" s="306"/>
      <c r="H27" s="224"/>
      <c r="I27" s="168"/>
      <c r="J27" s="161"/>
      <c r="K27" s="161"/>
      <c r="L27" s="225"/>
      <c r="M27" s="161"/>
      <c r="N27" s="161"/>
      <c r="O27" s="225"/>
    </row>
    <row r="28" spans="1:15" ht="14.45" customHeight="1" x14ac:dyDescent="0.25">
      <c r="A28" s="185" t="s">
        <v>29</v>
      </c>
      <c r="B28" s="181" t="s">
        <v>1217</v>
      </c>
      <c r="C28" s="154" t="s">
        <v>701</v>
      </c>
      <c r="D28" s="154">
        <f>СМГ!D1355</f>
        <v>102360</v>
      </c>
      <c r="E28" s="160">
        <f ca="1">СМГ!J1355</f>
        <v>102300</v>
      </c>
      <c r="F28" s="160">
        <f>СМГ!K1355</f>
        <v>75116</v>
      </c>
      <c r="G28" s="224">
        <f ca="1">F28/E28</f>
        <v>0.73427174975562071</v>
      </c>
      <c r="H28" s="224">
        <f>F28/D28</f>
        <v>0.7338413442751075</v>
      </c>
      <c r="I28" s="160">
        <f ca="1">СМГ!N1355</f>
        <v>2300</v>
      </c>
      <c r="J28" s="160">
        <f>СМГ!CX1355+СМГ!CY1355+СМГ!CZ1355+СМГ!DA1355+СМГ!DB1355+СМГ!DC1355+СМГ!DD1355</f>
        <v>0</v>
      </c>
      <c r="K28" s="160">
        <f>СМГ!CX1356+СМГ!CY1356+СМГ!CZ1356+СМГ!DA1356+СМГ!DB1356+СМГ!DC1356+СМГ!DD1356</f>
        <v>0</v>
      </c>
      <c r="L28" s="224" t="e">
        <f t="shared" ref="L28:L34" si="0">K28/J28</f>
        <v>#DIV/0!</v>
      </c>
      <c r="M28" s="160">
        <f>СМГ!BW1355+СМГ!BX1355+СМГ!BY1355+СМГ!BZ1355+СМГ!CA1355+СМГ!CB1355+СМГ!CC1355+СМГ!CD1355+СМГ!CE1355+СМГ!CI1355+СМГ!CJ1355+СМГ!CK1355+СМГ!CL1355+СМГ!CM1355+СМГ!CN1355+СМГ!CO1355+СМГ!CP1355+СМГ!CQ1355+СМГ!CR1355+СМГ!CS1355+СМГ!CT1355+СМГ!CU1355+СМГ!CV1355+СМГ!CW1355+СМГ!CX1355+СМГ!CY1355+СМГ!CZ1355+СМГ!DA1355+СМГ!DB1355+СМГ!DC1355+СМГ!DD1355</f>
        <v>0</v>
      </c>
      <c r="N28" s="160">
        <f>СМГ!BW1356+СМГ!BX1356+СМГ!BY1356+СМГ!BZ1356+СМГ!CA1356+СМГ!CB1356+СМГ!CC1356+СМГ!CD1356+СМГ!CE1356+СМГ!CI1356+СМГ!CJ1356+СМГ!CK1356+СМГ!CL1356+СМГ!CM1356+СМГ!CN1356+СМГ!CO1356+СМГ!CP1356+СМГ!CQ1356+СМГ!CR1356+СМГ!CS1356+СМГ!CT1356+СМГ!CU1356+СМГ!CV1356+СМГ!CW1356+СМГ!CX1356+СМГ!CY1356+СМГ!CZ1356+СМГ!DA1356+СМГ!DB1356+СМГ!DC1356+СМГ!DD1356</f>
        <v>0</v>
      </c>
      <c r="O28" s="224" t="e">
        <f t="shared" ref="O28:O34" si="1">N28/M28</f>
        <v>#DIV/0!</v>
      </c>
    </row>
    <row r="29" spans="1:15" ht="14.45" customHeight="1" x14ac:dyDescent="0.25">
      <c r="A29" s="186"/>
      <c r="B29" s="182"/>
      <c r="C29" s="155"/>
      <c r="D29" s="155"/>
      <c r="E29" s="161"/>
      <c r="F29" s="161"/>
      <c r="G29" s="306"/>
      <c r="H29" s="224"/>
      <c r="I29" s="161"/>
      <c r="J29" s="161"/>
      <c r="K29" s="161"/>
      <c r="L29" s="225"/>
      <c r="M29" s="161"/>
      <c r="N29" s="161"/>
      <c r="O29" s="225"/>
    </row>
    <row r="30" spans="1:15" ht="14.45" customHeight="1" x14ac:dyDescent="0.25">
      <c r="A30" s="185" t="s">
        <v>30</v>
      </c>
      <c r="B30" s="181" t="s">
        <v>1218</v>
      </c>
      <c r="C30" s="154" t="s">
        <v>59</v>
      </c>
      <c r="D30" s="154">
        <f>СМГ!D1357</f>
        <v>60</v>
      </c>
      <c r="E30" s="160">
        <f ca="1">СМГ!J1357</f>
        <v>62</v>
      </c>
      <c r="F30" s="160">
        <f>СМГ!K1357</f>
        <v>0</v>
      </c>
      <c r="G30" s="224">
        <f ca="1">F30/E30</f>
        <v>0</v>
      </c>
      <c r="H30" s="224">
        <f>F30/D30</f>
        <v>0</v>
      </c>
      <c r="I30" s="160">
        <f ca="1">СМГ!N1357</f>
        <v>0</v>
      </c>
      <c r="J30" s="160">
        <f>СМГ!CX1357+СМГ!CY1357+СМГ!CZ1357+СМГ!DA1357+СМГ!DB1357+СМГ!DC1357+СМГ!DD1357</f>
        <v>0</v>
      </c>
      <c r="K30" s="160">
        <f>СМГ!CX1358+СМГ!CY1358+СМГ!CZ1358+СМГ!DA1358+СМГ!DB1358+СМГ!DC1358+СМГ!DD1358</f>
        <v>0</v>
      </c>
      <c r="L30" s="224" t="e">
        <f t="shared" si="0"/>
        <v>#DIV/0!</v>
      </c>
      <c r="M30" s="160">
        <f>СМГ!BW1357+СМГ!BX1357+СМГ!BY1357+СМГ!BZ1357+СМГ!CA1357+СМГ!CB1357+СМГ!CC1357+СМГ!CD1357+СМГ!CE1357+СМГ!CI1357+СМГ!CJ1357+СМГ!CK1357+СМГ!CL1357+СМГ!CM1357+СМГ!CN1357+СМГ!CO1357+СМГ!CP1357+СМГ!CQ1357+СМГ!CR1357+СМГ!CS1357+СМГ!CT1357+СМГ!CU1357+СМГ!CV1357+СМГ!CW1357+СМГ!CX1357+СМГ!CY1357+СМГ!CZ1357+СМГ!DA1357+СМГ!DB1357+СМГ!DC1357+СМГ!DD1357</f>
        <v>0</v>
      </c>
      <c r="N30" s="160">
        <f>СМГ!BW1358+СМГ!BX1358+СМГ!BY1358+СМГ!BZ1358+СМГ!CA1358+СМГ!CB1358+СМГ!CC1358+СМГ!CD1358+СМГ!CE1358+СМГ!CI1358+СМГ!CJ1358+СМГ!CK1358+СМГ!CL1358+СМГ!CM1358+СМГ!CN1358+СМГ!CO1358+СМГ!CP1358+СМГ!CQ1358+СМГ!CR1358+СМГ!CS1358+СМГ!CT1358+СМГ!CU1358+СМГ!CV1358+СМГ!CW1358+СМГ!CX1358+СМГ!CY1358+СМГ!CZ1358+СМГ!DA1358+СМГ!DB1358+СМГ!DC1358+СМГ!DD1358</f>
        <v>0</v>
      </c>
      <c r="O30" s="224" t="e">
        <f t="shared" si="1"/>
        <v>#DIV/0!</v>
      </c>
    </row>
    <row r="31" spans="1:15" ht="14.45" customHeight="1" x14ac:dyDescent="0.25">
      <c r="A31" s="186"/>
      <c r="B31" s="182"/>
      <c r="C31" s="155"/>
      <c r="D31" s="155"/>
      <c r="E31" s="161"/>
      <c r="F31" s="161"/>
      <c r="G31" s="306"/>
      <c r="H31" s="224"/>
      <c r="I31" s="161"/>
      <c r="J31" s="161"/>
      <c r="K31" s="161"/>
      <c r="L31" s="225"/>
      <c r="M31" s="161"/>
      <c r="N31" s="161"/>
      <c r="O31" s="225"/>
    </row>
    <row r="32" spans="1:15" ht="14.45" customHeight="1" x14ac:dyDescent="0.25">
      <c r="A32" s="185" t="s">
        <v>31</v>
      </c>
      <c r="B32" s="181" t="s">
        <v>1219</v>
      </c>
      <c r="C32" s="154" t="s">
        <v>701</v>
      </c>
      <c r="D32" s="154">
        <f>СМГ!D1359</f>
        <v>4600</v>
      </c>
      <c r="E32" s="160">
        <f ca="1">СМГ!J1359</f>
        <v>4600</v>
      </c>
      <c r="F32" s="160">
        <f>СМГ!K1359</f>
        <v>0</v>
      </c>
      <c r="G32" s="224">
        <f ca="1">F32/E32</f>
        <v>0</v>
      </c>
      <c r="H32" s="224">
        <f>F32/D32</f>
        <v>0</v>
      </c>
      <c r="I32" s="160">
        <f ca="1">СМГ!N1359</f>
        <v>0</v>
      </c>
      <c r="J32" s="160">
        <f>СМГ!CX1359+СМГ!CY1359+СМГ!CZ1359+СМГ!DA1359+СМГ!DB1359+СМГ!DC1359+СМГ!DD1359</f>
        <v>0</v>
      </c>
      <c r="K32" s="160">
        <f>СМГ!CX1360+СМГ!CY1360+СМГ!CZ1360+СМГ!DA1360+СМГ!DB1360+СМГ!DC1360+СМГ!DD1360</f>
        <v>0</v>
      </c>
      <c r="L32" s="224" t="e">
        <f t="shared" si="0"/>
        <v>#DIV/0!</v>
      </c>
      <c r="M32" s="160">
        <f>СМГ!BW1359+СМГ!BX1359+СМГ!BY1359+СМГ!BZ1359+СМГ!CA1359+СМГ!CB1359+СМГ!CC1359+СМГ!CD1359+СМГ!CE1359+СМГ!CI1359+СМГ!CJ1359+СМГ!CK1359+СМГ!CL1359+СМГ!CM1359+СМГ!CN1359+СМГ!CO1359+СМГ!CP1359+СМГ!CQ1359+СМГ!CR1359+СМГ!CS1359+СМГ!CT1359+СМГ!CU1359+СМГ!CV1359+СМГ!CW1359+СМГ!CX1359+СМГ!CY1359+СМГ!CZ1359+СМГ!DA1359+СМГ!DB1359+СМГ!DC1359+СМГ!DD1359</f>
        <v>0</v>
      </c>
      <c r="N32" s="160">
        <f>СМГ!BW1360+СМГ!BX1360+СМГ!BY1360+СМГ!BZ1360+СМГ!CA1360+СМГ!CB1360+СМГ!CC1360+СМГ!CD1360+СМГ!CE1360+СМГ!CI1360+СМГ!CJ1360+СМГ!CK1360+СМГ!CL1360+СМГ!CM1360+СМГ!CN1360+СМГ!CO1360+СМГ!CP1360+СМГ!CQ1360+СМГ!CR1360+СМГ!CS1360+СМГ!CT1360+СМГ!CU1360+СМГ!CV1360+СМГ!CW1360+СМГ!CX1360+СМГ!CY1360+СМГ!CZ1360+СМГ!DA1360+СМГ!DB1360+СМГ!DC1360+СМГ!DD1360</f>
        <v>0</v>
      </c>
      <c r="O32" s="224" t="e">
        <f t="shared" si="1"/>
        <v>#DIV/0!</v>
      </c>
    </row>
    <row r="33" spans="1:15" ht="14.45" customHeight="1" x14ac:dyDescent="0.25">
      <c r="A33" s="186"/>
      <c r="B33" s="182"/>
      <c r="C33" s="155"/>
      <c r="D33" s="155"/>
      <c r="E33" s="161"/>
      <c r="F33" s="161"/>
      <c r="G33" s="306"/>
      <c r="H33" s="224"/>
      <c r="I33" s="161"/>
      <c r="J33" s="161"/>
      <c r="K33" s="161"/>
      <c r="L33" s="225"/>
      <c r="M33" s="161"/>
      <c r="N33" s="161"/>
      <c r="O33" s="225"/>
    </row>
    <row r="34" spans="1:15" ht="14.45" customHeight="1" x14ac:dyDescent="0.25">
      <c r="A34" s="185" t="s">
        <v>32</v>
      </c>
      <c r="B34" s="181" t="s">
        <v>712</v>
      </c>
      <c r="C34" s="154" t="s">
        <v>59</v>
      </c>
      <c r="D34" s="154">
        <f>СМГ!D1361</f>
        <v>39</v>
      </c>
      <c r="E34" s="160">
        <f ca="1">СМГ!J1361</f>
        <v>39</v>
      </c>
      <c r="F34" s="160">
        <f>СМГ!K1361</f>
        <v>0</v>
      </c>
      <c r="G34" s="224">
        <f ca="1">F34/E34</f>
        <v>0</v>
      </c>
      <c r="H34" s="224">
        <f>F34/D34</f>
        <v>0</v>
      </c>
      <c r="I34" s="160">
        <f ca="1">СМГ!N1361</f>
        <v>0</v>
      </c>
      <c r="J34" s="160">
        <f>СМГ!CX1361+СМГ!CY1361+СМГ!CZ1361+СМГ!DA1361+СМГ!DB1361+СМГ!DC1361+СМГ!DD1361</f>
        <v>0</v>
      </c>
      <c r="K34" s="160">
        <f>СМГ!CX1362+СМГ!CY1362+СМГ!CZ1362+СМГ!DA1362+СМГ!DB1362+СМГ!DC1362+СМГ!DD1362</f>
        <v>0</v>
      </c>
      <c r="L34" s="224" t="e">
        <f t="shared" si="0"/>
        <v>#DIV/0!</v>
      </c>
      <c r="M34" s="160">
        <f>СМГ!BW1361+СМГ!BX1361+СМГ!BY1361+СМГ!BZ1361+СМГ!CA1361+СМГ!CB1361+СМГ!CC1361+СМГ!CD1361+СМГ!CE1361+СМГ!CI1361+СМГ!CJ1361+СМГ!CK1361+СМГ!CL1361+СМГ!CM1361+СМГ!CN1361+СМГ!CO1361+СМГ!CP1361+СМГ!CQ1361+СМГ!CR1361+СМГ!CS1361+СМГ!CT1361+СМГ!CU1361+СМГ!CV1361+СМГ!CW1361+СМГ!CX1361+СМГ!CY1361+СМГ!CZ1361+СМГ!DA1361+СМГ!DB1361+СМГ!DC1361+СМГ!DD1361</f>
        <v>0</v>
      </c>
      <c r="N34" s="160">
        <f>СМГ!BW1362+СМГ!BX1362+СМГ!BY1362+СМГ!BZ1362+СМГ!CA1362+СМГ!CB1362+СМГ!CC1362+СМГ!CD1362+СМГ!CE1362+СМГ!CI1362+СМГ!CJ1362+СМГ!CK1362+СМГ!CL1362+СМГ!CM1362+СМГ!CN1362+СМГ!CO1362+СМГ!CP1362+СМГ!CQ1362+СМГ!CR1362+СМГ!CS1362+СМГ!CT1362+СМГ!CU1362+СМГ!CV1362+СМГ!CW1362+СМГ!CX1362+СМГ!CY1362+СМГ!CZ1362+СМГ!DA1362+СМГ!DB1362+СМГ!DC1362+СМГ!DD1362</f>
        <v>0</v>
      </c>
      <c r="O34" s="224" t="e">
        <f t="shared" si="1"/>
        <v>#DIV/0!</v>
      </c>
    </row>
    <row r="35" spans="1:15" ht="14.45" customHeight="1" x14ac:dyDescent="0.25">
      <c r="A35" s="186"/>
      <c r="B35" s="182"/>
      <c r="C35" s="155"/>
      <c r="D35" s="155"/>
      <c r="E35" s="161"/>
      <c r="F35" s="161"/>
      <c r="G35" s="306"/>
      <c r="H35" s="224"/>
      <c r="I35" s="161"/>
      <c r="J35" s="161"/>
      <c r="K35" s="161"/>
      <c r="L35" s="225"/>
      <c r="M35" s="161"/>
      <c r="N35" s="161"/>
      <c r="O35" s="225"/>
    </row>
    <row r="36" spans="1:15" ht="15.75" x14ac:dyDescent="0.25">
      <c r="A36" s="53" t="s">
        <v>35</v>
      </c>
      <c r="B36" s="54" t="s">
        <v>725</v>
      </c>
      <c r="C36" s="55" t="s">
        <v>733</v>
      </c>
      <c r="D36" s="85">
        <v>97.2</v>
      </c>
      <c r="E36" s="85"/>
      <c r="F36" s="85"/>
      <c r="G36" s="86"/>
      <c r="H36" s="86"/>
      <c r="I36" s="86"/>
      <c r="J36" s="85"/>
      <c r="K36" s="85"/>
      <c r="L36" s="86"/>
      <c r="M36" s="85"/>
      <c r="N36" s="85"/>
      <c r="O36" s="86"/>
    </row>
    <row r="37" spans="1:15" ht="14.45" customHeight="1" x14ac:dyDescent="0.25">
      <c r="A37" s="185" t="s">
        <v>36</v>
      </c>
      <c r="B37" s="294" t="s">
        <v>1077</v>
      </c>
      <c r="C37" s="154" t="s">
        <v>59</v>
      </c>
      <c r="D37" s="160">
        <f>СМГ!D1364</f>
        <v>2295</v>
      </c>
      <c r="E37" s="160">
        <f ca="1">СМГ!J1364</f>
        <v>2295</v>
      </c>
      <c r="F37" s="160">
        <f>СМГ!K1364</f>
        <v>2295</v>
      </c>
      <c r="G37" s="224">
        <f ca="1">F37/E37</f>
        <v>1</v>
      </c>
      <c r="H37" s="224">
        <f>F37/D37</f>
        <v>1</v>
      </c>
      <c r="I37" s="160">
        <f ca="1">СМГ!N1364</f>
        <v>0</v>
      </c>
      <c r="J37" s="160">
        <f>СМГ!CX1364+СМГ!CY1364+СМГ!CZ1364+СМГ!DA1364+СМГ!DB1364+СМГ!DC1364+СМГ!DD1364</f>
        <v>371</v>
      </c>
      <c r="K37" s="160">
        <f>СМГ!CX1365+СМГ!CY1365+СМГ!CZ1365+СМГ!DA1365+СМГ!DB1365+СМГ!DC1365+СМГ!DD1365</f>
        <v>80</v>
      </c>
      <c r="L37" s="224">
        <f>K37/J37</f>
        <v>0.215633423180593</v>
      </c>
      <c r="M37" s="160">
        <f>СМГ!BW1364+СМГ!BX1364+СМГ!BY1364+СМГ!BZ1364+СМГ!CA1364+СМГ!CB1364+СМГ!CC1364+СМГ!CD1364+СМГ!CE1364+СМГ!CI1364+СМГ!CJ1364+СМГ!CK1364+СМГ!CL1364+СМГ!CM1364+СМГ!CN1364+СМГ!CO1364+СМГ!CP1364+СМГ!CQ1364+СМГ!CR1364+СМГ!CS1364+СМГ!CT1364+СМГ!CU1364+СМГ!CV1364+СМГ!CW1364+СМГ!CX1364+СМГ!CY1364+СМГ!CZ1364+СМГ!DA1364+СМГ!DB1364+СМГ!DC1364+СМГ!DD1364</f>
        <v>1059</v>
      </c>
      <c r="N37" s="160">
        <f>СМГ!BW1365+СМГ!BX1365+СМГ!BY1365+СМГ!BZ1365+СМГ!CA1365+СМГ!CB1365+СМГ!CC1365+СМГ!CD1365+СМГ!CE1365+СМГ!CI1365+СМГ!CJ1365+СМГ!CK1365+СМГ!CL1365+СМГ!CM1365+СМГ!CN1365+СМГ!CO1365+СМГ!CP1365+СМГ!CQ1365+СМГ!CR1365+СМГ!CS1365+СМГ!CT1365+СМГ!CU1365+СМГ!CV1365+СМГ!CW1365+СМГ!CX1365+СМГ!CY1365+СМГ!CZ1365+СМГ!DA1365+СМГ!DB1365+СМГ!DC1365+СМГ!DD1365</f>
        <v>339</v>
      </c>
      <c r="O37" s="224">
        <f>N37/M37</f>
        <v>0.32011331444759206</v>
      </c>
    </row>
    <row r="38" spans="1:15" ht="14.45" customHeight="1" x14ac:dyDescent="0.25">
      <c r="A38" s="186"/>
      <c r="B38" s="295"/>
      <c r="C38" s="155"/>
      <c r="D38" s="161"/>
      <c r="E38" s="161"/>
      <c r="F38" s="161"/>
      <c r="G38" s="306"/>
      <c r="H38" s="224"/>
      <c r="I38" s="161"/>
      <c r="J38" s="161"/>
      <c r="K38" s="161"/>
      <c r="L38" s="225"/>
      <c r="M38" s="161"/>
      <c r="N38" s="161"/>
      <c r="O38" s="225"/>
    </row>
    <row r="39" spans="1:15" ht="14.45" customHeight="1" x14ac:dyDescent="0.25">
      <c r="A39" s="185" t="s">
        <v>39</v>
      </c>
      <c r="B39" s="181" t="s">
        <v>806</v>
      </c>
      <c r="C39" s="154" t="s">
        <v>59</v>
      </c>
      <c r="D39" s="160">
        <f>СМГ!D1366</f>
        <v>2004</v>
      </c>
      <c r="E39" s="160">
        <f ca="1">СМГ!J1366</f>
        <v>2004</v>
      </c>
      <c r="F39" s="160">
        <f>СМГ!K1366</f>
        <v>2004</v>
      </c>
      <c r="G39" s="224">
        <f ca="1">F39/E39</f>
        <v>1</v>
      </c>
      <c r="H39" s="224">
        <f>F39/D39</f>
        <v>1</v>
      </c>
      <c r="I39" s="160">
        <f ca="1">СМГ!N1366</f>
        <v>0</v>
      </c>
      <c r="J39" s="160">
        <f>СМГ!CX1366+СМГ!CY1366+СМГ!CZ1366+СМГ!DA1366+СМГ!DB1366+СМГ!DC1366+СМГ!DD1366</f>
        <v>122</v>
      </c>
      <c r="K39" s="160">
        <f>СМГ!CX1367+СМГ!CY1367+СМГ!CZ1367+СМГ!DA1367+СМГ!DB1367+СМГ!DC1367+СМГ!DD1367</f>
        <v>0</v>
      </c>
      <c r="L39" s="224">
        <f>K39/J39</f>
        <v>0</v>
      </c>
      <c r="M39" s="160">
        <f>СМГ!BW1366+СМГ!BX1366+СМГ!BY1366+СМГ!BZ1366+СМГ!CA1366+СМГ!CB1366+СМГ!CC1366+СМГ!CD1366+СМГ!CE1366+СМГ!CI1366+СМГ!CJ1366+СМГ!CK1366+СМГ!CL1366+СМГ!CM1366+СМГ!CN1366+СМГ!CO1366+СМГ!CP1366+СМГ!CQ1366+СМГ!CR1366+СМГ!CS1366+СМГ!CT1366+СМГ!CU1366+СМГ!CV1366+СМГ!CW1366+СМГ!CX1366+СМГ!CY1366+СМГ!CZ1366+СМГ!DA1366+СМГ!DB1366+СМГ!DC1366+СМГ!DD1366</f>
        <v>132</v>
      </c>
      <c r="N39" s="160">
        <f>СМГ!BW1367+СМГ!BX1367+СМГ!BY1367+СМГ!BZ1367+СМГ!CA1367+СМГ!CB1367+СМГ!CC1367+СМГ!CD1367+СМГ!CE1367+СМГ!CI1367+СМГ!CJ1367+СМГ!CK1367+СМГ!CL1367+СМГ!CM1367+СМГ!CN1367+СМГ!CO1367+СМГ!CP1367+СМГ!CQ1367+СМГ!CR1367+СМГ!CS1367+СМГ!CT1367+СМГ!CU1367+СМГ!CV1367+СМГ!CW1367+СМГ!CX1367+СМГ!CY1367+СМГ!CZ1367+СМГ!DA1367+СМГ!DB1367+СМГ!DC1367+СМГ!DD1367</f>
        <v>0</v>
      </c>
      <c r="O39" s="224">
        <f>N39/M39</f>
        <v>0</v>
      </c>
    </row>
    <row r="40" spans="1:15" ht="14.45" customHeight="1" x14ac:dyDescent="0.25">
      <c r="A40" s="186"/>
      <c r="B40" s="182"/>
      <c r="C40" s="155"/>
      <c r="D40" s="161"/>
      <c r="E40" s="161"/>
      <c r="F40" s="161"/>
      <c r="G40" s="306"/>
      <c r="H40" s="224"/>
      <c r="I40" s="161"/>
      <c r="J40" s="161"/>
      <c r="K40" s="161"/>
      <c r="L40" s="225"/>
      <c r="M40" s="161"/>
      <c r="N40" s="161"/>
      <c r="O40" s="225"/>
    </row>
    <row r="41" spans="1:15" ht="14.45" customHeight="1" x14ac:dyDescent="0.25">
      <c r="A41" s="185" t="s">
        <v>69</v>
      </c>
      <c r="B41" s="181" t="s">
        <v>807</v>
      </c>
      <c r="C41" s="154" t="s">
        <v>733</v>
      </c>
      <c r="D41" s="160">
        <f>СМГ!D1368</f>
        <v>97.199999999999989</v>
      </c>
      <c r="E41" s="160">
        <f ca="1">СМГ!J1368</f>
        <v>98.619999999999976</v>
      </c>
      <c r="F41" s="160">
        <f>СМГ!K1368</f>
        <v>74.16</v>
      </c>
      <c r="G41" s="224">
        <f ca="1">F41/E41</f>
        <v>0.75197728655445162</v>
      </c>
      <c r="H41" s="224">
        <f>F41/D41</f>
        <v>0.76296296296296306</v>
      </c>
      <c r="I41" s="167">
        <f ca="1">СМГ!N1368</f>
        <v>1.3000000000000007</v>
      </c>
      <c r="J41" s="160">
        <f>СМГ!CX1368+СМГ!CY1368+СМГ!CZ1368+СМГ!DA1368+СМГ!DB1368+СМГ!DC1368+СМГ!DD1368</f>
        <v>0</v>
      </c>
      <c r="K41" s="160">
        <f>СМГ!CX1369+СМГ!CY1369+СМГ!CZ1369+СМГ!DA1369+СМГ!DB1369+СМГ!DC1369+СМГ!DD1369</f>
        <v>0</v>
      </c>
      <c r="L41" s="224" t="e">
        <f>K41/J41</f>
        <v>#DIV/0!</v>
      </c>
      <c r="M41" s="160">
        <f>СМГ!BW1368+СМГ!BX1368+СМГ!BY1368+СМГ!BZ1368+СМГ!CA1368+СМГ!CB1368+СМГ!CC1368+СМГ!CD1368+СМГ!CE1368+СМГ!CI1368+СМГ!CJ1368+СМГ!CK1368+СМГ!CL1368+СМГ!CM1368+СМГ!CN1368+СМГ!CO1368+СМГ!CP1368+СМГ!CQ1368+СМГ!CR1368+СМГ!CS1368+СМГ!CT1368+СМГ!CU1368+СМГ!CV1368+СМГ!CW1368+СМГ!CX1368+СМГ!CY1368+СМГ!CZ1368+СМГ!DA1368+СМГ!DB1368+СМГ!DC1368+СМГ!DD1368</f>
        <v>0</v>
      </c>
      <c r="N41" s="160">
        <f>СМГ!BW1369+СМГ!BX1369+СМГ!BY1369+СМГ!BZ1369+СМГ!CA1369+СМГ!CB1369+СМГ!CC1369+СМГ!CD1369+СМГ!CE1369+СМГ!CI1369+СМГ!CJ1369+СМГ!CK1369+СМГ!CL1369+СМГ!CM1369+СМГ!CN1369+СМГ!CO1369+СМГ!CP1369+СМГ!CQ1369+СМГ!CR1369+СМГ!CS1369+СМГ!CT1369+СМГ!CU1369+СМГ!CV1369+СМГ!CW1369+СМГ!CX1369+СМГ!CY1369+СМГ!CZ1369+СМГ!DA1369+СМГ!DB1369+СМГ!DC1369+СМГ!DD1369</f>
        <v>0</v>
      </c>
      <c r="O41" s="224" t="e">
        <f>N41/M41</f>
        <v>#DIV/0!</v>
      </c>
    </row>
    <row r="42" spans="1:15" ht="14.45" customHeight="1" x14ac:dyDescent="0.25">
      <c r="A42" s="186"/>
      <c r="B42" s="182"/>
      <c r="C42" s="155"/>
      <c r="D42" s="161"/>
      <c r="E42" s="161"/>
      <c r="F42" s="161"/>
      <c r="G42" s="306"/>
      <c r="H42" s="224"/>
      <c r="I42" s="168"/>
      <c r="J42" s="161"/>
      <c r="K42" s="161"/>
      <c r="L42" s="225"/>
      <c r="M42" s="161"/>
      <c r="N42" s="161"/>
      <c r="O42" s="225"/>
    </row>
    <row r="43" spans="1:15" ht="14.45" customHeight="1" x14ac:dyDescent="0.25">
      <c r="A43" s="185" t="s">
        <v>1191</v>
      </c>
      <c r="B43" s="181" t="s">
        <v>1076</v>
      </c>
      <c r="C43" s="154" t="s">
        <v>59</v>
      </c>
      <c r="D43" s="160">
        <f>СМГ!D1370</f>
        <v>53</v>
      </c>
      <c r="E43" s="160">
        <f ca="1">СМГ!J1370</f>
        <v>53</v>
      </c>
      <c r="F43" s="160">
        <f>СМГ!K1370</f>
        <v>17</v>
      </c>
      <c r="G43" s="224">
        <f ca="1">F43/E43</f>
        <v>0.32075471698113206</v>
      </c>
      <c r="H43" s="224">
        <f>F43/D43</f>
        <v>0.32075471698113206</v>
      </c>
      <c r="I43" s="160">
        <f ca="1">СМГ!N1370</f>
        <v>0</v>
      </c>
      <c r="J43" s="160">
        <f>СМГ!CX1370+СМГ!CY1370+СМГ!CZ1370+СМГ!DA1370+СМГ!DB1370+СМГ!DC1370+СМГ!DD1370</f>
        <v>0</v>
      </c>
      <c r="K43" s="160">
        <f>СМГ!CX1371+СМГ!CY1371+СМГ!CZ1371+СМГ!DA1371+СМГ!DB1371+СМГ!DC1371+СМГ!DD1371</f>
        <v>0</v>
      </c>
      <c r="L43" s="224" t="e">
        <f>K43/J43</f>
        <v>#DIV/0!</v>
      </c>
      <c r="M43" s="160">
        <f>СМГ!BW1370+СМГ!BX1370+СМГ!BY1370+СМГ!BZ1370+СМГ!CA1370+СМГ!CB1370+СМГ!CC1370+СМГ!CD1370+СМГ!CE1370+СМГ!CI1370+СМГ!CJ1370+СМГ!CK1370+СМГ!CL1370+СМГ!CM1370+СМГ!CN1370+СМГ!CO1370+СМГ!CP1370+СМГ!CQ1370+СМГ!CR1370+СМГ!CS1370+СМГ!CT1370+СМГ!CU1370+СМГ!CV1370+СМГ!CW1370+СМГ!CX1370+СМГ!CY1370+СМГ!CZ1370+СМГ!DA1370+СМГ!DB1370+СМГ!DC1370+СМГ!DD1370</f>
        <v>0</v>
      </c>
      <c r="N43" s="160">
        <f>СМГ!BW1371+СМГ!BX1371+СМГ!BY1371+СМГ!BZ1371+СМГ!CA1371+СМГ!CB1371+СМГ!CC1371+СМГ!CD1371+СМГ!CE1371+СМГ!CI1371+СМГ!CJ1371+СМГ!CK1371+СМГ!CL1371+СМГ!CM1371+СМГ!CN1371+СМГ!CO1371+СМГ!CP1371+СМГ!CQ1371+СМГ!CR1371+СМГ!CS1371+СМГ!CT1371+СМГ!CU1371+СМГ!CV1371+СМГ!CW1371+СМГ!CX1371+СМГ!CY1371+СМГ!CZ1371+СМГ!DA1371+СМГ!DB1371+СМГ!DC1371+СМГ!DD1371</f>
        <v>0</v>
      </c>
      <c r="O43" s="224" t="e">
        <f>N43/M43</f>
        <v>#DIV/0!</v>
      </c>
    </row>
    <row r="44" spans="1:15" ht="14.45" customHeight="1" x14ac:dyDescent="0.25">
      <c r="A44" s="186"/>
      <c r="B44" s="182"/>
      <c r="C44" s="155"/>
      <c r="D44" s="161"/>
      <c r="E44" s="161"/>
      <c r="F44" s="161"/>
      <c r="G44" s="306"/>
      <c r="H44" s="306"/>
      <c r="I44" s="161"/>
      <c r="J44" s="161"/>
      <c r="K44" s="161"/>
      <c r="L44" s="225"/>
      <c r="M44" s="161"/>
      <c r="N44" s="161"/>
      <c r="O44" s="225"/>
    </row>
  </sheetData>
  <mergeCells count="265">
    <mergeCell ref="M41:M42"/>
    <mergeCell ref="N41:N42"/>
    <mergeCell ref="O41:O42"/>
    <mergeCell ref="M43:M44"/>
    <mergeCell ref="N43:N44"/>
    <mergeCell ref="O43:O44"/>
    <mergeCell ref="M28:M29"/>
    <mergeCell ref="N28:N29"/>
    <mergeCell ref="O28:O29"/>
    <mergeCell ref="M37:M38"/>
    <mergeCell ref="N37:N38"/>
    <mergeCell ref="O37:O38"/>
    <mergeCell ref="M39:M40"/>
    <mergeCell ref="N39:N40"/>
    <mergeCell ref="O39:O40"/>
    <mergeCell ref="O30:O31"/>
    <mergeCell ref="O32:O33"/>
    <mergeCell ref="O34:O35"/>
    <mergeCell ref="M30:M31"/>
    <mergeCell ref="N30:N31"/>
    <mergeCell ref="M32:M33"/>
    <mergeCell ref="N32:N33"/>
    <mergeCell ref="M34:M35"/>
    <mergeCell ref="N34:N35"/>
    <mergeCell ref="M21:M22"/>
    <mergeCell ref="N21:N22"/>
    <mergeCell ref="O21:O22"/>
    <mergeCell ref="M23:M24"/>
    <mergeCell ref="N23:N24"/>
    <mergeCell ref="O23:O24"/>
    <mergeCell ref="M26:M27"/>
    <mergeCell ref="N26:N27"/>
    <mergeCell ref="O26:O27"/>
    <mergeCell ref="M15:M16"/>
    <mergeCell ref="N15:N16"/>
    <mergeCell ref="O15:O16"/>
    <mergeCell ref="M17:M18"/>
    <mergeCell ref="N17:N18"/>
    <mergeCell ref="O17:O18"/>
    <mergeCell ref="M19:M20"/>
    <mergeCell ref="N19:N20"/>
    <mergeCell ref="O19:O20"/>
    <mergeCell ref="M6:O6"/>
    <mergeCell ref="M9:M10"/>
    <mergeCell ref="N9:N10"/>
    <mergeCell ref="O9:O10"/>
    <mergeCell ref="M11:M12"/>
    <mergeCell ref="N11:N12"/>
    <mergeCell ref="O11:O12"/>
    <mergeCell ref="M13:M14"/>
    <mergeCell ref="N13:N14"/>
    <mergeCell ref="O13:O14"/>
    <mergeCell ref="K15:K16"/>
    <mergeCell ref="B19:B20"/>
    <mergeCell ref="A19:A20"/>
    <mergeCell ref="K19:K20"/>
    <mergeCell ref="L15:L16"/>
    <mergeCell ref="C13:C14"/>
    <mergeCell ref="D13:D14"/>
    <mergeCell ref="C15:C16"/>
    <mergeCell ref="D15:D16"/>
    <mergeCell ref="G13:G14"/>
    <mergeCell ref="H13:H14"/>
    <mergeCell ref="I13:I14"/>
    <mergeCell ref="A17:A18"/>
    <mergeCell ref="B17:B18"/>
    <mergeCell ref="C17:C18"/>
    <mergeCell ref="D17:D18"/>
    <mergeCell ref="E15:E16"/>
    <mergeCell ref="F15:F16"/>
    <mergeCell ref="G15:G16"/>
    <mergeCell ref="I17:I18"/>
    <mergeCell ref="J15:J16"/>
    <mergeCell ref="A9:A10"/>
    <mergeCell ref="B9:B10"/>
    <mergeCell ref="C9:C10"/>
    <mergeCell ref="D9:D10"/>
    <mergeCell ref="L13:L14"/>
    <mergeCell ref="L9:L10"/>
    <mergeCell ref="L11:L12"/>
    <mergeCell ref="E13:E14"/>
    <mergeCell ref="F13:F14"/>
    <mergeCell ref="I6:I7"/>
    <mergeCell ref="E6:H6"/>
    <mergeCell ref="K9:K10"/>
    <mergeCell ref="H37:H38"/>
    <mergeCell ref="I37:I38"/>
    <mergeCell ref="J37:J38"/>
    <mergeCell ref="K37:K38"/>
    <mergeCell ref="C11:C12"/>
    <mergeCell ref="D11:D12"/>
    <mergeCell ref="F9:F10"/>
    <mergeCell ref="G9:G10"/>
    <mergeCell ref="H9:H10"/>
    <mergeCell ref="I9:I10"/>
    <mergeCell ref="J9:J10"/>
    <mergeCell ref="E9:E10"/>
    <mergeCell ref="E11:E12"/>
    <mergeCell ref="F11:F12"/>
    <mergeCell ref="G11:G12"/>
    <mergeCell ref="H11:H12"/>
    <mergeCell ref="I11:I12"/>
    <mergeCell ref="J13:J14"/>
    <mergeCell ref="K13:K14"/>
    <mergeCell ref="J11:J12"/>
    <mergeCell ref="K11:K12"/>
    <mergeCell ref="B23:B24"/>
    <mergeCell ref="C23:C24"/>
    <mergeCell ref="D23:D24"/>
    <mergeCell ref="E21:E22"/>
    <mergeCell ref="H17:H18"/>
    <mergeCell ref="H15:H16"/>
    <mergeCell ref="I15:I16"/>
    <mergeCell ref="G23:G24"/>
    <mergeCell ref="H23:H24"/>
    <mergeCell ref="I23:I24"/>
    <mergeCell ref="E23:E24"/>
    <mergeCell ref="F23:F24"/>
    <mergeCell ref="D37:D38"/>
    <mergeCell ref="E37:E38"/>
    <mergeCell ref="J21:J22"/>
    <mergeCell ref="J17:J18"/>
    <mergeCell ref="C19:C20"/>
    <mergeCell ref="D19:D20"/>
    <mergeCell ref="E19:E20"/>
    <mergeCell ref="G19:G20"/>
    <mergeCell ref="H19:H20"/>
    <mergeCell ref="I19:I20"/>
    <mergeCell ref="J19:J20"/>
    <mergeCell ref="I26:I27"/>
    <mergeCell ref="F37:F38"/>
    <mergeCell ref="G37:G38"/>
    <mergeCell ref="E30:E31"/>
    <mergeCell ref="E32:E33"/>
    <mergeCell ref="E34:E35"/>
    <mergeCell ref="E43:E44"/>
    <mergeCell ref="F43:F44"/>
    <mergeCell ref="A43:A44"/>
    <mergeCell ref="B43:B44"/>
    <mergeCell ref="C43:C44"/>
    <mergeCell ref="D43:D44"/>
    <mergeCell ref="E41:E42"/>
    <mergeCell ref="A28:A29"/>
    <mergeCell ref="B28:B29"/>
    <mergeCell ref="C28:C29"/>
    <mergeCell ref="D28:D29"/>
    <mergeCell ref="A41:A42"/>
    <mergeCell ref="B41:B42"/>
    <mergeCell ref="C41:C42"/>
    <mergeCell ref="D41:D42"/>
    <mergeCell ref="E39:E40"/>
    <mergeCell ref="A39:A40"/>
    <mergeCell ref="B39:B40"/>
    <mergeCell ref="C39:C40"/>
    <mergeCell ref="D39:D40"/>
    <mergeCell ref="E28:E29"/>
    <mergeCell ref="A37:A38"/>
    <mergeCell ref="B37:B38"/>
    <mergeCell ref="C37:C38"/>
    <mergeCell ref="J43:J44"/>
    <mergeCell ref="K43:K44"/>
    <mergeCell ref="L43:L44"/>
    <mergeCell ref="L26:L27"/>
    <mergeCell ref="J28:J29"/>
    <mergeCell ref="K28:K29"/>
    <mergeCell ref="L28:L29"/>
    <mergeCell ref="G43:G44"/>
    <mergeCell ref="H43:H44"/>
    <mergeCell ref="I43:I44"/>
    <mergeCell ref="L30:L31"/>
    <mergeCell ref="L32:L33"/>
    <mergeCell ref="L34:L35"/>
    <mergeCell ref="J30:J31"/>
    <mergeCell ref="K30:K31"/>
    <mergeCell ref="J32:J33"/>
    <mergeCell ref="K32:K33"/>
    <mergeCell ref="J34:J35"/>
    <mergeCell ref="K34:K35"/>
    <mergeCell ref="I30:I31"/>
    <mergeCell ref="I32:I33"/>
    <mergeCell ref="I34:I35"/>
    <mergeCell ref="F41:F42"/>
    <mergeCell ref="G41:G42"/>
    <mergeCell ref="H41:H42"/>
    <mergeCell ref="I41:I42"/>
    <mergeCell ref="K23:K24"/>
    <mergeCell ref="L23:L24"/>
    <mergeCell ref="J39:J40"/>
    <mergeCell ref="K39:K40"/>
    <mergeCell ref="L39:L40"/>
    <mergeCell ref="J41:J42"/>
    <mergeCell ref="K41:K42"/>
    <mergeCell ref="J26:J27"/>
    <mergeCell ref="K26:K27"/>
    <mergeCell ref="L37:L38"/>
    <mergeCell ref="J23:J24"/>
    <mergeCell ref="F30:F31"/>
    <mergeCell ref="F32:F33"/>
    <mergeCell ref="F34:F35"/>
    <mergeCell ref="G30:G31"/>
    <mergeCell ref="H30:H31"/>
    <mergeCell ref="G32:G33"/>
    <mergeCell ref="H32:H33"/>
    <mergeCell ref="G34:G35"/>
    <mergeCell ref="H34:H35"/>
    <mergeCell ref="A1:D1"/>
    <mergeCell ref="H4:K4"/>
    <mergeCell ref="L4:O4"/>
    <mergeCell ref="B4:E4"/>
    <mergeCell ref="F21:F22"/>
    <mergeCell ref="G21:G22"/>
    <mergeCell ref="H21:H22"/>
    <mergeCell ref="I21:I22"/>
    <mergeCell ref="A11:A12"/>
    <mergeCell ref="B11:B12"/>
    <mergeCell ref="A13:A16"/>
    <mergeCell ref="B13:B16"/>
    <mergeCell ref="A6:A7"/>
    <mergeCell ref="B6:B7"/>
    <mergeCell ref="C6:C7"/>
    <mergeCell ref="D6:D7"/>
    <mergeCell ref="L19:L20"/>
    <mergeCell ref="A21:A22"/>
    <mergeCell ref="B21:B22"/>
    <mergeCell ref="C21:C22"/>
    <mergeCell ref="D21:D22"/>
    <mergeCell ref="E17:E18"/>
    <mergeCell ref="F17:F18"/>
    <mergeCell ref="G17:G18"/>
    <mergeCell ref="A23:A24"/>
    <mergeCell ref="E26:E27"/>
    <mergeCell ref="F26:F27"/>
    <mergeCell ref="G26:G27"/>
    <mergeCell ref="H26:H27"/>
    <mergeCell ref="L41:L42"/>
    <mergeCell ref="J6:L6"/>
    <mergeCell ref="K21:K22"/>
    <mergeCell ref="L21:L22"/>
    <mergeCell ref="L17:L18"/>
    <mergeCell ref="K17:K18"/>
    <mergeCell ref="F19:F20"/>
    <mergeCell ref="I39:I40"/>
    <mergeCell ref="F39:F40"/>
    <mergeCell ref="G39:G40"/>
    <mergeCell ref="H39:H40"/>
    <mergeCell ref="H28:H29"/>
    <mergeCell ref="I28:I29"/>
    <mergeCell ref="F28:F29"/>
    <mergeCell ref="G28:G29"/>
    <mergeCell ref="A26:A27"/>
    <mergeCell ref="B26:B27"/>
    <mergeCell ref="C26:C27"/>
    <mergeCell ref="D26:D27"/>
    <mergeCell ref="A30:A31"/>
    <mergeCell ref="B30:B31"/>
    <mergeCell ref="C30:C31"/>
    <mergeCell ref="D30:D31"/>
    <mergeCell ref="A32:A33"/>
    <mergeCell ref="B32:B33"/>
    <mergeCell ref="C32:C33"/>
    <mergeCell ref="D32:D33"/>
    <mergeCell ref="A34:A35"/>
    <mergeCell ref="B34:B35"/>
    <mergeCell ref="C34:C35"/>
    <mergeCell ref="D34:D35"/>
  </mergeCells>
  <conditionalFormatting sqref="H39:H44">
    <cfRule type="cellIs" dxfId="35" priority="37" stopIfTrue="1" operator="greaterThanOrEqual">
      <formula>1</formula>
    </cfRule>
    <cfRule type="cellIs" dxfId="34" priority="38" stopIfTrue="1" operator="lessThan">
      <formula>1</formula>
    </cfRule>
  </conditionalFormatting>
  <conditionalFormatting sqref="L8">
    <cfRule type="cellIs" dxfId="33" priority="158" stopIfTrue="1" operator="greaterThanOrEqual">
      <formula>1</formula>
    </cfRule>
    <cfRule type="cellIs" dxfId="32" priority="159" stopIfTrue="1" operator="lessThan">
      <formula>1</formula>
    </cfRule>
  </conditionalFormatting>
  <conditionalFormatting sqref="L9:L24">
    <cfRule type="cellIs" dxfId="31" priority="145" stopIfTrue="1" operator="greaterThanOrEqual">
      <formula>1</formula>
    </cfRule>
    <cfRule type="cellIs" dxfId="30" priority="146" stopIfTrue="1" operator="lessThan">
      <formula>1</formula>
    </cfRule>
  </conditionalFormatting>
  <conditionalFormatting sqref="G9:G24">
    <cfRule type="cellIs" dxfId="29" priority="67" stopIfTrue="1" operator="greaterThanOrEqual">
      <formula>1</formula>
    </cfRule>
    <cfRule type="cellIs" dxfId="28" priority="68" stopIfTrue="1" operator="lessThan">
      <formula>1</formula>
    </cfRule>
  </conditionalFormatting>
  <conditionalFormatting sqref="H9:H24">
    <cfRule type="cellIs" dxfId="27" priority="61" stopIfTrue="1" operator="greaterThanOrEqual">
      <formula>1</formula>
    </cfRule>
    <cfRule type="cellIs" dxfId="26" priority="62" stopIfTrue="1" operator="lessThan">
      <formula>1</formula>
    </cfRule>
  </conditionalFormatting>
  <conditionalFormatting sqref="L26:L35">
    <cfRule type="cellIs" dxfId="25" priority="51" stopIfTrue="1" operator="greaterThanOrEqual">
      <formula>1</formula>
    </cfRule>
    <cfRule type="cellIs" dxfId="24" priority="52" stopIfTrue="1" operator="lessThan">
      <formula>1</formula>
    </cfRule>
  </conditionalFormatting>
  <conditionalFormatting sqref="G26:G35">
    <cfRule type="cellIs" dxfId="23" priority="48" stopIfTrue="1" operator="greaterThanOrEqual">
      <formula>1</formula>
    </cfRule>
    <cfRule type="cellIs" dxfId="22" priority="49" stopIfTrue="1" operator="lessThan">
      <formula>1</formula>
    </cfRule>
  </conditionalFormatting>
  <conditionalFormatting sqref="H26:H35">
    <cfRule type="cellIs" dxfId="21" priority="45" stopIfTrue="1" operator="greaterThanOrEqual">
      <formula>1</formula>
    </cfRule>
    <cfRule type="cellIs" dxfId="20" priority="46" stopIfTrue="1" operator="lessThan">
      <formula>1</formula>
    </cfRule>
  </conditionalFormatting>
  <conditionalFormatting sqref="L39:L44">
    <cfRule type="cellIs" dxfId="19" priority="43" stopIfTrue="1" operator="greaterThanOrEqual">
      <formula>1</formula>
    </cfRule>
    <cfRule type="cellIs" dxfId="18" priority="44" stopIfTrue="1" operator="lessThan">
      <formula>1</formula>
    </cfRule>
  </conditionalFormatting>
  <conditionalFormatting sqref="G39:G44">
    <cfRule type="cellIs" dxfId="17" priority="40" stopIfTrue="1" operator="greaterThanOrEqual">
      <formula>1</formula>
    </cfRule>
    <cfRule type="cellIs" dxfId="16" priority="41" stopIfTrue="1" operator="lessThan">
      <formula>1</formula>
    </cfRule>
  </conditionalFormatting>
  <conditionalFormatting sqref="H37:H38">
    <cfRule type="cellIs" dxfId="15" priority="29" stopIfTrue="1" operator="greaterThanOrEqual">
      <formula>1</formula>
    </cfRule>
    <cfRule type="cellIs" dxfId="14" priority="30" stopIfTrue="1" operator="lessThan">
      <formula>1</formula>
    </cfRule>
  </conditionalFormatting>
  <conditionalFormatting sqref="L37:L38">
    <cfRule type="cellIs" dxfId="13" priority="35" stopIfTrue="1" operator="greaterThanOrEqual">
      <formula>1</formula>
    </cfRule>
    <cfRule type="cellIs" dxfId="12" priority="36" stopIfTrue="1" operator="lessThan">
      <formula>1</formula>
    </cfRule>
  </conditionalFormatting>
  <conditionalFormatting sqref="G37:G38">
    <cfRule type="cellIs" dxfId="11" priority="32" stopIfTrue="1" operator="greaterThanOrEqual">
      <formula>1</formula>
    </cfRule>
    <cfRule type="cellIs" dxfId="10" priority="33" stopIfTrue="1" operator="lessThan">
      <formula>1</formula>
    </cfRule>
  </conditionalFormatting>
  <conditionalFormatting sqref="O8">
    <cfRule type="cellIs" dxfId="9" priority="9" stopIfTrue="1" operator="greaterThanOrEqual">
      <formula>1</formula>
    </cfRule>
    <cfRule type="cellIs" dxfId="8" priority="10" stopIfTrue="1" operator="lessThan">
      <formula>1</formula>
    </cfRule>
  </conditionalFormatting>
  <conditionalFormatting sqref="O9:O24">
    <cfRule type="cellIs" dxfId="7" priority="7" stopIfTrue="1" operator="greaterThanOrEqual">
      <formula>1</formula>
    </cfRule>
    <cfRule type="cellIs" dxfId="6" priority="8" stopIfTrue="1" operator="lessThan">
      <formula>1</formula>
    </cfRule>
  </conditionalFormatting>
  <conditionalFormatting sqref="O26:O35">
    <cfRule type="cellIs" dxfId="5" priority="5" stopIfTrue="1" operator="greaterThanOrEqual">
      <formula>1</formula>
    </cfRule>
    <cfRule type="cellIs" dxfId="4" priority="6" stopIfTrue="1" operator="lessThan">
      <formula>1</formula>
    </cfRule>
  </conditionalFormatting>
  <conditionalFormatting sqref="O39:O44">
    <cfRule type="cellIs" dxfId="3" priority="3" stopIfTrue="1" operator="greaterThanOrEqual">
      <formula>1</formula>
    </cfRule>
    <cfRule type="cellIs" dxfId="2" priority="4" stopIfTrue="1" operator="lessThan">
      <formula>1</formula>
    </cfRule>
  </conditionalFormatting>
  <conditionalFormatting sqref="O37:O38">
    <cfRule type="cellIs" dxfId="1" priority="1" stopIfTrue="1" operator="greaterThanOrEqual">
      <formula>1</formula>
    </cfRule>
    <cfRule type="cellIs" dxfId="0" priority="2" stopIfTrue="1" operator="lessThan">
      <formula>1</formula>
    </cfRule>
  </conditionalFormatting>
  <pageMargins left="0.51181102362204722" right="0.51181102362204722" top="0.35433070866141736" bottom="0.35433070866141736" header="0.31496062992125984" footer="0.31496062992125984"/>
  <pageSetup paperSize="9" scale="62"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2</vt:i4>
      </vt:variant>
    </vt:vector>
  </HeadingPairs>
  <TitlesOfParts>
    <vt:vector size="4" baseType="lpstr">
      <vt:lpstr>СМГ</vt:lpstr>
      <vt:lpstr>Сводные показатели</vt:lpstr>
      <vt:lpstr>'Сводные показатели'!Заголовки_для_печати</vt:lpstr>
      <vt:lpstr>СМГ!Область_печати</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Рощин Александр Валентинович</dc:creator>
  <cp:lastModifiedBy>Anaxagor Tesla</cp:lastModifiedBy>
  <cp:lastPrinted>2014-01-19T06:18:12Z</cp:lastPrinted>
  <dcterms:created xsi:type="dcterms:W3CDTF">2013-10-22T13:14:24Z</dcterms:created>
  <dcterms:modified xsi:type="dcterms:W3CDTF">2022-01-18T12:59:26Z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